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TRANSFER\per inen\eng\"/>
    </mc:Choice>
  </mc:AlternateContent>
  <bookViews>
    <workbookView xWindow="0" yWindow="0" windowWidth="29010" windowHeight="12600" tabRatio="962"/>
  </bookViews>
  <sheets>
    <sheet name="Përmbajtja" sheetId="144" r:id="rId1"/>
    <sheet name="F20_21Pkon" sheetId="1" r:id="rId2"/>
    <sheet name="F20_21Pkon_Valutor" sheetId="2" r:id="rId3"/>
    <sheet name="F33A" sheetId="3" r:id="rId4"/>
    <sheet name="F33B" sheetId="4" r:id="rId5"/>
    <sheet name="F33B1" sheetId="5" r:id="rId6"/>
    <sheet name="F33B3" sheetId="6" r:id="rId7"/>
    <sheet name="F34" sheetId="7" r:id="rId8"/>
    <sheet name="F34.1" sheetId="8" r:id="rId9"/>
    <sheet name="F34.2" sheetId="9" r:id="rId10"/>
    <sheet name="F35" sheetId="10" r:id="rId11"/>
    <sheet name="F35.2" sheetId="11" r:id="rId12"/>
    <sheet name="F36.1" sheetId="12" r:id="rId13"/>
    <sheet name="F36.2" sheetId="13" r:id="rId14"/>
    <sheet name="F8.1" sheetId="14" r:id="rId15"/>
    <sheet name="F8.2" sheetId="15" r:id="rId16"/>
    <sheet name="F8.3" sheetId="16" r:id="rId17"/>
    <sheet name="F8.4" sheetId="17" r:id="rId18"/>
    <sheet name="F31.1" sheetId="18" r:id="rId19"/>
    <sheet name="F35.1 " sheetId="19" r:id="rId20"/>
    <sheet name="F1" sheetId="20" r:id="rId21"/>
    <sheet name="F2" sheetId="21" r:id="rId22"/>
    <sheet name="F3" sheetId="22" r:id="rId23"/>
    <sheet name="F4" sheetId="23" r:id="rId24"/>
    <sheet name="F20_21" sheetId="24" r:id="rId25"/>
    <sheet name="F22" sheetId="25" r:id="rId26"/>
    <sheet name="F22_1" sheetId="26" r:id="rId27"/>
    <sheet name="F23" sheetId="27" r:id="rId28"/>
    <sheet name="F26" sheetId="28" r:id="rId29"/>
    <sheet name="F27" sheetId="29" r:id="rId30"/>
    <sheet name="F28" sheetId="30" r:id="rId31"/>
    <sheet name="F29" sheetId="31" r:id="rId32"/>
    <sheet name="F30" sheetId="32" r:id="rId33"/>
    <sheet name="F30.1" sheetId="33" r:id="rId34"/>
    <sheet name="F30_31_31-1" sheetId="34" r:id="rId35"/>
    <sheet name="F16,16_1,16_2" sheetId="35" r:id="rId36"/>
    <sheet name="F17" sheetId="36" r:id="rId37"/>
    <sheet name="F37" sheetId="37" r:id="rId38"/>
    <sheet name="F37.1" sheetId="38" r:id="rId39"/>
    <sheet name="F37.2" sheetId="39" r:id="rId40"/>
    <sheet name="F37.3" sheetId="40" r:id="rId41"/>
    <sheet name="F37.4" sheetId="41" r:id="rId42"/>
    <sheet name="F37.5" sheetId="42" r:id="rId43"/>
    <sheet name="F37.6" sheetId="43" r:id="rId44"/>
    <sheet name="F37.7" sheetId="44" r:id="rId45"/>
    <sheet name="F44" sheetId="45" r:id="rId46"/>
    <sheet name="F45" sheetId="46" r:id="rId47"/>
    <sheet name="F46.ALL" sheetId="47" r:id="rId48"/>
    <sheet name="F46.USD" sheetId="48" r:id="rId49"/>
    <sheet name="F46.EUR" sheetId="49" r:id="rId50"/>
    <sheet name="F46.GBP" sheetId="50" r:id="rId51"/>
    <sheet name="F46.CHF" sheetId="51" r:id="rId52"/>
    <sheet name="F46.CAD" sheetId="52" r:id="rId53"/>
    <sheet name="F46.SEK" sheetId="53" r:id="rId54"/>
    <sheet name="F46.AUD" sheetId="54" r:id="rId55"/>
    <sheet name="F46.JPY" sheetId="55" r:id="rId56"/>
    <sheet name="F46.DKK" sheetId="56" r:id="rId57"/>
    <sheet name="F46.NOK" sheetId="57" r:id="rId58"/>
    <sheet name="F46.TRY" sheetId="58" r:id="rId59"/>
    <sheet name="F46.XAU" sheetId="59" r:id="rId60"/>
    <sheet name="F46.CNY" sheetId="60" r:id="rId61"/>
    <sheet name="F46.OTHER" sheetId="61" r:id="rId62"/>
    <sheet name="F47.ALL" sheetId="62" r:id="rId63"/>
    <sheet name="F47.USD" sheetId="63" r:id="rId64"/>
    <sheet name="F47.EUR" sheetId="64" r:id="rId65"/>
    <sheet name="F47.GBP" sheetId="65" r:id="rId66"/>
    <sheet name="F47.CHF" sheetId="66" r:id="rId67"/>
    <sheet name="F47.CAD" sheetId="67" r:id="rId68"/>
    <sheet name="F47.SEK" sheetId="68" r:id="rId69"/>
    <sheet name="F47.AUD" sheetId="69" r:id="rId70"/>
    <sheet name="F47.JPY" sheetId="70" r:id="rId71"/>
    <sheet name="F47.DKK" sheetId="71" r:id="rId72"/>
    <sheet name="F47.NOK" sheetId="72" r:id="rId73"/>
    <sheet name="F47.TRY" sheetId="73" r:id="rId74"/>
    <sheet name="F47.XAU" sheetId="74" r:id="rId75"/>
    <sheet name="F47.CNY" sheetId="75" r:id="rId76"/>
    <sheet name="F47.OTHER" sheetId="76" r:id="rId77"/>
    <sheet name="F48" sheetId="77" r:id="rId78"/>
    <sheet name="F61" sheetId="78" r:id="rId79"/>
    <sheet name="F62" sheetId="79" r:id="rId80"/>
    <sheet name="F6.DM" sheetId="82" r:id="rId81"/>
    <sheet name="F9.DM" sheetId="83" r:id="rId82"/>
    <sheet name="F5.DM" sheetId="84" r:id="rId83"/>
    <sheet name="F3.DM" sheetId="85" r:id="rId84"/>
    <sheet name="F100.1" sheetId="86" r:id="rId85"/>
    <sheet name="F61.2" sheetId="87" r:id="rId86"/>
    <sheet name="F60.1" sheetId="88" r:id="rId87"/>
    <sheet name="F37.4 (2)" sheetId="89" r:id="rId88"/>
    <sheet name="F37.5 (2)" sheetId="90" r:id="rId89"/>
    <sheet name="F37.6 (2)" sheetId="91" r:id="rId90"/>
    <sheet name="F37.7 (2)" sheetId="92" r:id="rId91"/>
    <sheet name="F37.9" sheetId="93" r:id="rId92"/>
    <sheet name="F37 (2)" sheetId="94" r:id="rId93"/>
    <sheet name="F37.1 (2)" sheetId="95" r:id="rId94"/>
    <sheet name="F37.2 (2)" sheetId="96" r:id="rId95"/>
    <sheet name="F37.3 (2)" sheetId="97" r:id="rId96"/>
    <sheet name="F37.8" sheetId="98" r:id="rId97"/>
    <sheet name="F2.DM" sheetId="99" r:id="rId98"/>
    <sheet name="F7.DM" sheetId="100" r:id="rId99"/>
    <sheet name="F10.DM" sheetId="101" r:id="rId100"/>
    <sheet name="F11.DM" sheetId="102" r:id="rId101"/>
    <sheet name="F12.DM" sheetId="103" r:id="rId102"/>
    <sheet name="F18" sheetId="104" r:id="rId103"/>
    <sheet name="F18.a" sheetId="105" r:id="rId104"/>
    <sheet name="F18.1" sheetId="106" r:id="rId105"/>
    <sheet name="F18.1a" sheetId="107" r:id="rId106"/>
    <sheet name="F18.2" sheetId="108" r:id="rId107"/>
    <sheet name="F18.2a" sheetId="109" r:id="rId108"/>
    <sheet name="F18.3" sheetId="110" r:id="rId109"/>
    <sheet name="F18.3a" sheetId="111" r:id="rId110"/>
    <sheet name="F18.4" sheetId="112" r:id="rId111"/>
    <sheet name="F18.4a" sheetId="113" r:id="rId112"/>
    <sheet name="MKR_SA_TDI" sheetId="114" r:id="rId113"/>
    <sheet name="MKR_SA_EQU" sheetId="115" r:id="rId114"/>
    <sheet name="F49" sheetId="116" r:id="rId115"/>
    <sheet name="CAR" sheetId="117" r:id="rId116"/>
    <sheet name="CR_SA_(1)" sheetId="118" r:id="rId117"/>
    <sheet name="CR_SA_(2)" sheetId="119" r:id="rId118"/>
    <sheet name="CR_SA_(3)" sheetId="120" r:id="rId119"/>
    <sheet name="CR_SA_(4)" sheetId="121" r:id="rId120"/>
    <sheet name="CR_SA_(5)" sheetId="122" r:id="rId121"/>
    <sheet name="CR_SA_(6)" sheetId="123" r:id="rId122"/>
    <sheet name="CR_SA_(7)" sheetId="124" r:id="rId123"/>
    <sheet name="CR_SA_(8)" sheetId="125" r:id="rId124"/>
    <sheet name="CR_SA_(9)" sheetId="126" r:id="rId125"/>
    <sheet name="CR_SA_(10)" sheetId="127" r:id="rId126"/>
    <sheet name="CR_SA_(11)" sheetId="128" r:id="rId127"/>
    <sheet name="CR_SA_(12)" sheetId="129" r:id="rId128"/>
    <sheet name="CR_SA_(13)" sheetId="130" r:id="rId129"/>
    <sheet name="CR_SA_(14)" sheetId="131" r:id="rId130"/>
    <sheet name="CR_SA_(15) " sheetId="132" r:id="rId131"/>
    <sheet name="CR_SEC_SA" sheetId="133" r:id="rId132"/>
    <sheet name="MKR_SA_TDI_(usd)" sheetId="134" r:id="rId133"/>
    <sheet name="MKR_SA_TDI_(eur)" sheetId="135" r:id="rId134"/>
    <sheet name="MKR_SA_TDI_(ALL)" sheetId="136" r:id="rId135"/>
    <sheet name="MKR_SA_TDI_(monedha_te_tjera)" sheetId="137" r:id="rId136"/>
    <sheet name="MKR_SA_TDI_(total)" sheetId="138" r:id="rId137"/>
    <sheet name="MKR_SA_EQU (2)" sheetId="139" r:id="rId138"/>
    <sheet name="CR_TB_SETT" sheetId="140" r:id="rId139"/>
    <sheet name="MKR_SA_COM" sheetId="141" r:id="rId140"/>
    <sheet name="MKR_SA_FX" sheetId="142" r:id="rId141"/>
    <sheet name="OPR" sheetId="143" r:id="rId142"/>
  </sheets>
  <externalReferences>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s>
  <definedNames>
    <definedName name="_xlnm._FilterDatabase" localSheetId="14" hidden="1">F8.1!$A$7:$AE$17</definedName>
    <definedName name="_xlnm._FilterDatabase" localSheetId="0" hidden="1">Përmbajtja!$A$2:$XEZ$21</definedName>
    <definedName name="_ftnref1_50" localSheetId="116">'[1]Table 39_'!#REF!</definedName>
    <definedName name="_ftnref1_50" localSheetId="125">'[1]Table 39_'!#REF!</definedName>
    <definedName name="_ftnref1_50" localSheetId="126">'[1]Table 39_'!#REF!</definedName>
    <definedName name="_ftnref1_50" localSheetId="127">'[1]Table 39_'!#REF!</definedName>
    <definedName name="_ftnref1_50" localSheetId="128">'[1]Table 39_'!#REF!</definedName>
    <definedName name="_ftnref1_50" localSheetId="129">'[1]Table 39_'!#REF!</definedName>
    <definedName name="_ftnref1_50" localSheetId="130">'[1]Table 39_'!#REF!</definedName>
    <definedName name="_ftnref1_50" localSheetId="117">'[1]Table 39_'!#REF!</definedName>
    <definedName name="_ftnref1_50" localSheetId="118">'[1]Table 39_'!#REF!</definedName>
    <definedName name="_ftnref1_50" localSheetId="119">'[1]Table 39_'!#REF!</definedName>
    <definedName name="_ftnref1_50" localSheetId="120">'[1]Table 39_'!#REF!</definedName>
    <definedName name="_ftnref1_50" localSheetId="121">'[1]Table 39_'!#REF!</definedName>
    <definedName name="_ftnref1_50" localSheetId="122">'[1]Table 39_'!#REF!</definedName>
    <definedName name="_ftnref1_50" localSheetId="123">'[1]Table 39_'!#REF!</definedName>
    <definedName name="_ftnref1_50" localSheetId="124">'[1]Table 39_'!#REF!</definedName>
    <definedName name="_ftnref1_50" localSheetId="114">'[2]Table 39_'!#REF!</definedName>
    <definedName name="_ftnref1_50" localSheetId="113">'[3]Table 39_'!#REF!</definedName>
    <definedName name="_ftnref1_50" localSheetId="112">'[3]Table 39_'!#REF!</definedName>
    <definedName name="_ftnref1_50" localSheetId="141">'[2]Table 39_'!#REF!</definedName>
    <definedName name="_ftnref1_50" localSheetId="0">'[3]Table 39_'!#REF!</definedName>
    <definedName name="_ftnref1_50">'[3]Table 39_'!#REF!</definedName>
    <definedName name="_ftnref1_50_10" localSheetId="114">'[4]Table 39_'!#REF!</definedName>
    <definedName name="_ftnref1_50_10" localSheetId="113">'[5]Table 39_'!#REF!</definedName>
    <definedName name="_ftnref1_50_10" localSheetId="112">'[5]Table 39_'!#REF!</definedName>
    <definedName name="_ftnref1_50_10" localSheetId="141">'[4]Table 39_'!#REF!</definedName>
    <definedName name="_ftnref1_50_10" localSheetId="0">'[5]Table 39_'!#REF!</definedName>
    <definedName name="_ftnref1_50_10">'[5]Table 39_'!#REF!</definedName>
    <definedName name="_ftnref1_50_15" localSheetId="114">'[4]Table 39_'!#REF!</definedName>
    <definedName name="_ftnref1_50_15" localSheetId="113">'[5]Table 39_'!#REF!</definedName>
    <definedName name="_ftnref1_50_15" localSheetId="112">'[5]Table 39_'!#REF!</definedName>
    <definedName name="_ftnref1_50_15" localSheetId="141">'[4]Table 39_'!#REF!</definedName>
    <definedName name="_ftnref1_50_15" localSheetId="0">'[5]Table 39_'!#REF!</definedName>
    <definedName name="_ftnref1_50_15">'[5]Table 39_'!#REF!</definedName>
    <definedName name="_ftnref1_50_18" localSheetId="114">'[4]Table 39_'!#REF!</definedName>
    <definedName name="_ftnref1_50_18" localSheetId="113">'[5]Table 39_'!#REF!</definedName>
    <definedName name="_ftnref1_50_18" localSheetId="112">'[5]Table 39_'!#REF!</definedName>
    <definedName name="_ftnref1_50_18" localSheetId="141">'[4]Table 39_'!#REF!</definedName>
    <definedName name="_ftnref1_50_18" localSheetId="0">'[5]Table 39_'!#REF!</definedName>
    <definedName name="_ftnref1_50_18">'[5]Table 39_'!#REF!</definedName>
    <definedName name="_ftnref1_50_19" localSheetId="114">'[4]Table 39_'!#REF!</definedName>
    <definedName name="_ftnref1_50_19" localSheetId="141">'[4]Table 39_'!#REF!</definedName>
    <definedName name="_ftnref1_50_19" localSheetId="0">'[5]Table 39_'!#REF!</definedName>
    <definedName name="_ftnref1_50_19">'[5]Table 39_'!#REF!</definedName>
    <definedName name="_ftnref1_50_20" localSheetId="114">'[4]Table 39_'!#REF!</definedName>
    <definedName name="_ftnref1_50_20" localSheetId="141">'[4]Table 39_'!#REF!</definedName>
    <definedName name="_ftnref1_50_20" localSheetId="0">'[5]Table 39_'!#REF!</definedName>
    <definedName name="_ftnref1_50_20">'[5]Table 39_'!#REF!</definedName>
    <definedName name="_ftnref1_50_21" localSheetId="114">'[4]Table 39_'!#REF!</definedName>
    <definedName name="_ftnref1_50_21" localSheetId="141">'[4]Table 39_'!#REF!</definedName>
    <definedName name="_ftnref1_50_21" localSheetId="0">'[5]Table 39_'!#REF!</definedName>
    <definedName name="_ftnref1_50_21">'[5]Table 39_'!#REF!</definedName>
    <definedName name="_ftnref1_50_23" localSheetId="114">'[4]Table 39_'!#REF!</definedName>
    <definedName name="_ftnref1_50_23" localSheetId="141">'[4]Table 39_'!#REF!</definedName>
    <definedName name="_ftnref1_50_23" localSheetId="0">'[5]Table 39_'!#REF!</definedName>
    <definedName name="_ftnref1_50_23">'[5]Table 39_'!#REF!</definedName>
    <definedName name="_ftnref1_50_24" localSheetId="114">'[4]Table 39_'!#REF!</definedName>
    <definedName name="_ftnref1_50_24" localSheetId="141">'[4]Table 39_'!#REF!</definedName>
    <definedName name="_ftnref1_50_24" localSheetId="0">'[5]Table 39_'!#REF!</definedName>
    <definedName name="_ftnref1_50_24">'[5]Table 39_'!#REF!</definedName>
    <definedName name="_ftnref1_50_27" localSheetId="114">'[6]Table 39_'!#REF!</definedName>
    <definedName name="_ftnref1_50_27" localSheetId="141">'[6]Table 39_'!#REF!</definedName>
    <definedName name="_ftnref1_50_27" localSheetId="0">'[7]Table 39_'!#REF!</definedName>
    <definedName name="_ftnref1_50_27">'[7]Table 39_'!#REF!</definedName>
    <definedName name="_ftnref1_50_28" localSheetId="114">'[6]Table 39_'!#REF!</definedName>
    <definedName name="_ftnref1_50_28" localSheetId="141">'[6]Table 39_'!#REF!</definedName>
    <definedName name="_ftnref1_50_28" localSheetId="0">'[7]Table 39_'!#REF!</definedName>
    <definedName name="_ftnref1_50_28">'[7]Table 39_'!#REF!</definedName>
    <definedName name="_ftnref1_50_4" localSheetId="114">'[4]Table 39_'!#REF!</definedName>
    <definedName name="_ftnref1_50_4" localSheetId="141">'[4]Table 39_'!#REF!</definedName>
    <definedName name="_ftnref1_50_4" localSheetId="0">'[5]Table 39_'!#REF!</definedName>
    <definedName name="_ftnref1_50_4">'[5]Table 39_'!#REF!</definedName>
    <definedName name="_ftnref1_50_5" localSheetId="114">'[4]Table 39_'!#REF!</definedName>
    <definedName name="_ftnref1_50_5" localSheetId="141">'[4]Table 39_'!#REF!</definedName>
    <definedName name="_ftnref1_50_5" localSheetId="0">'[5]Table 39_'!#REF!</definedName>
    <definedName name="_ftnref1_50_5">'[5]Table 39_'!#REF!</definedName>
    <definedName name="_ftnref1_50_9" localSheetId="114">'[6]Table 39_'!#REF!</definedName>
    <definedName name="_ftnref1_50_9" localSheetId="141">'[6]Table 39_'!#REF!</definedName>
    <definedName name="_ftnref1_50_9" localSheetId="0">'[7]Table 39_'!#REF!</definedName>
    <definedName name="_ftnref1_50_9">'[7]Table 39_'!#REF!</definedName>
    <definedName name="_ftnref1_51" localSheetId="116">'[1]Table 39_'!#REF!</definedName>
    <definedName name="_ftnref1_51" localSheetId="125">'[1]Table 39_'!#REF!</definedName>
    <definedName name="_ftnref1_51" localSheetId="126">'[1]Table 39_'!#REF!</definedName>
    <definedName name="_ftnref1_51" localSheetId="127">'[1]Table 39_'!#REF!</definedName>
    <definedName name="_ftnref1_51" localSheetId="128">'[1]Table 39_'!#REF!</definedName>
    <definedName name="_ftnref1_51" localSheetId="129">'[1]Table 39_'!#REF!</definedName>
    <definedName name="_ftnref1_51" localSheetId="130">'[1]Table 39_'!#REF!</definedName>
    <definedName name="_ftnref1_51" localSheetId="117">'[1]Table 39_'!#REF!</definedName>
    <definedName name="_ftnref1_51" localSheetId="118">'[1]Table 39_'!#REF!</definedName>
    <definedName name="_ftnref1_51" localSheetId="119">'[1]Table 39_'!#REF!</definedName>
    <definedName name="_ftnref1_51" localSheetId="120">'[1]Table 39_'!#REF!</definedName>
    <definedName name="_ftnref1_51" localSheetId="121">'[1]Table 39_'!#REF!</definedName>
    <definedName name="_ftnref1_51" localSheetId="122">'[1]Table 39_'!#REF!</definedName>
    <definedName name="_ftnref1_51" localSheetId="123">'[1]Table 39_'!#REF!</definedName>
    <definedName name="_ftnref1_51" localSheetId="124">'[1]Table 39_'!#REF!</definedName>
    <definedName name="_ftnref1_51" localSheetId="114">'[2]Table 39_'!#REF!</definedName>
    <definedName name="_ftnref1_51" localSheetId="141">'[2]Table 39_'!#REF!</definedName>
    <definedName name="_ftnref1_51" localSheetId="0">'[3]Table 39_'!#REF!</definedName>
    <definedName name="_ftnref1_51">'[3]Table 39_'!#REF!</definedName>
    <definedName name="_ftnref1_51_10" localSheetId="114">'[4]Table 39_'!#REF!</definedName>
    <definedName name="_ftnref1_51_10" localSheetId="141">'[4]Table 39_'!#REF!</definedName>
    <definedName name="_ftnref1_51_10" localSheetId="0">'[5]Table 39_'!#REF!</definedName>
    <definedName name="_ftnref1_51_10">'[5]Table 39_'!#REF!</definedName>
    <definedName name="_ftnref1_51_15" localSheetId="114">'[4]Table 39_'!#REF!</definedName>
    <definedName name="_ftnref1_51_15" localSheetId="141">'[4]Table 39_'!#REF!</definedName>
    <definedName name="_ftnref1_51_15" localSheetId="0">'[5]Table 39_'!#REF!</definedName>
    <definedName name="_ftnref1_51_15">'[5]Table 39_'!#REF!</definedName>
    <definedName name="_ftnref1_51_18" localSheetId="114">'[4]Table 39_'!#REF!</definedName>
    <definedName name="_ftnref1_51_18" localSheetId="141">'[4]Table 39_'!#REF!</definedName>
    <definedName name="_ftnref1_51_18" localSheetId="0">'[5]Table 39_'!#REF!</definedName>
    <definedName name="_ftnref1_51_18">'[5]Table 39_'!#REF!</definedName>
    <definedName name="_ftnref1_51_19" localSheetId="114">'[4]Table 39_'!#REF!</definedName>
    <definedName name="_ftnref1_51_19" localSheetId="141">'[4]Table 39_'!#REF!</definedName>
    <definedName name="_ftnref1_51_19" localSheetId="0">'[5]Table 39_'!#REF!</definedName>
    <definedName name="_ftnref1_51_19">'[5]Table 39_'!#REF!</definedName>
    <definedName name="_ftnref1_51_20" localSheetId="114">'[4]Table 39_'!#REF!</definedName>
    <definedName name="_ftnref1_51_20" localSheetId="141">'[4]Table 39_'!#REF!</definedName>
    <definedName name="_ftnref1_51_20" localSheetId="0">'[5]Table 39_'!#REF!</definedName>
    <definedName name="_ftnref1_51_20">'[5]Table 39_'!#REF!</definedName>
    <definedName name="_ftnref1_51_21" localSheetId="114">'[4]Table 39_'!#REF!</definedName>
    <definedName name="_ftnref1_51_21" localSheetId="141">'[4]Table 39_'!#REF!</definedName>
    <definedName name="_ftnref1_51_21" localSheetId="0">'[5]Table 39_'!#REF!</definedName>
    <definedName name="_ftnref1_51_21">'[5]Table 39_'!#REF!</definedName>
    <definedName name="_ftnref1_51_23" localSheetId="114">'[4]Table 39_'!#REF!</definedName>
    <definedName name="_ftnref1_51_23" localSheetId="141">'[4]Table 39_'!#REF!</definedName>
    <definedName name="_ftnref1_51_23" localSheetId="0">'[5]Table 39_'!#REF!</definedName>
    <definedName name="_ftnref1_51_23">'[5]Table 39_'!#REF!</definedName>
    <definedName name="_ftnref1_51_24" localSheetId="114">'[4]Table 39_'!#REF!</definedName>
    <definedName name="_ftnref1_51_24" localSheetId="141">'[4]Table 39_'!#REF!</definedName>
    <definedName name="_ftnref1_51_24" localSheetId="0">'[5]Table 39_'!#REF!</definedName>
    <definedName name="_ftnref1_51_24">'[5]Table 39_'!#REF!</definedName>
    <definedName name="_ftnref1_51_4" localSheetId="114">'[4]Table 39_'!#REF!</definedName>
    <definedName name="_ftnref1_51_4" localSheetId="141">'[4]Table 39_'!#REF!</definedName>
    <definedName name="_ftnref1_51_4" localSheetId="0">'[5]Table 39_'!#REF!</definedName>
    <definedName name="_ftnref1_51_4">'[5]Table 39_'!#REF!</definedName>
    <definedName name="_ftnref1_51_5" localSheetId="114">'[4]Table 39_'!#REF!</definedName>
    <definedName name="_ftnref1_51_5" localSheetId="141">'[4]Table 39_'!#REF!</definedName>
    <definedName name="_ftnref1_51_5" localSheetId="0">'[5]Table 39_'!#REF!</definedName>
    <definedName name="_ftnref1_51_5">'[5]Table 39_'!#REF!</definedName>
    <definedName name="_h" localSheetId="114">'[4]Table 39_'!#REF!</definedName>
    <definedName name="_h" localSheetId="141">'[4]Table 39_'!#REF!</definedName>
    <definedName name="_h" localSheetId="0">'[5]Table 39_'!#REF!</definedName>
    <definedName name="_h">'[5]Table 39_'!#REF!</definedName>
    <definedName name="A">#REF!</definedName>
    <definedName name="AccDigits">#REF!</definedName>
    <definedName name="AccDigitsForAssets">#REF!</definedName>
    <definedName name="AccDigitsForLiabilities">#REF!</definedName>
    <definedName name="AccDigitsForOffBalance">#REF!</definedName>
    <definedName name="AccDigitsForPL">#REF!</definedName>
    <definedName name="afatet" localSheetId="114">'[8]Data Types'!$C$158:$C$159</definedName>
    <definedName name="afatet" localSheetId="0">#REF!</definedName>
    <definedName name="afatet">'[9]Data Types'!$C$158:$C$159</definedName>
    <definedName name="App" localSheetId="141">[10]Lists!$A$27:$A$29</definedName>
    <definedName name="App">[11]Lists!$A$27:$A$29</definedName>
    <definedName name="AUD">#REF!</definedName>
    <definedName name="BankName">#REF!</definedName>
    <definedName name="Borrower" localSheetId="99">'[12]Data Types'!$C$69:$C$73</definedName>
    <definedName name="Borrower" localSheetId="83">'[13]Data Types'!$C$75:$C$79</definedName>
    <definedName name="Borrower" localSheetId="82">'[13]Data Types'!$C$75:$C$79</definedName>
    <definedName name="Borrower" localSheetId="80">'[13]Data Types'!$C$75:$C$79</definedName>
    <definedName name="Borrower" localSheetId="81">'[13]Data Types'!$C$75:$C$79</definedName>
    <definedName name="Borrower">#REF!</definedName>
    <definedName name="Borrower_classif" localSheetId="99">'[12]Data Types'!$C$192:$C$195</definedName>
    <definedName name="Borrower_classif" localSheetId="83">'[13]Data Types'!$C$198:$C$201</definedName>
    <definedName name="Borrower_classif" localSheetId="82">'[13]Data Types'!$C$198:$C$201</definedName>
    <definedName name="Borrower_classif" localSheetId="80">'[13]Data Types'!$C$198:$C$201</definedName>
    <definedName name="Borrower_classif" localSheetId="81">'[13]Data Types'!$C$198:$C$201</definedName>
    <definedName name="Borrower_classif">#REF!</definedName>
    <definedName name="borrower_classification" localSheetId="83">#REF!</definedName>
    <definedName name="borrower_classification" localSheetId="82">#REF!</definedName>
    <definedName name="borrower_classification" localSheetId="80">#REF!</definedName>
    <definedName name="borrower_classification" localSheetId="81">#REF!</definedName>
    <definedName name="borrower_classification">#REF!</definedName>
    <definedName name="BranchName">#REF!</definedName>
    <definedName name="CAD">#REF!</definedName>
    <definedName name="Carlos" localSheetId="116">#REF!</definedName>
    <definedName name="Carlos" localSheetId="125">#REF!</definedName>
    <definedName name="Carlos" localSheetId="126">#REF!</definedName>
    <definedName name="Carlos" localSheetId="127">#REF!</definedName>
    <definedName name="Carlos" localSheetId="128">#REF!</definedName>
    <definedName name="Carlos" localSheetId="129">#REF!</definedName>
    <definedName name="Carlos" localSheetId="130">#REF!</definedName>
    <definedName name="Carlos" localSheetId="117">#REF!</definedName>
    <definedName name="Carlos" localSheetId="118">#REF!</definedName>
    <definedName name="Carlos" localSheetId="119">#REF!</definedName>
    <definedName name="Carlos" localSheetId="120">#REF!</definedName>
    <definedName name="Carlos" localSheetId="121">#REF!</definedName>
    <definedName name="Carlos" localSheetId="122">#REF!</definedName>
    <definedName name="Carlos" localSheetId="123">#REF!</definedName>
    <definedName name="Carlos" localSheetId="124">#REF!</definedName>
    <definedName name="Carlos" localSheetId="114">#REF!</definedName>
    <definedName name="Carlos" localSheetId="113">#REF!</definedName>
    <definedName name="Carlos" localSheetId="112">#REF!</definedName>
    <definedName name="Carlos" localSheetId="134">#REF!</definedName>
    <definedName name="Carlos" localSheetId="133">#REF!</definedName>
    <definedName name="Carlos" localSheetId="135">#REF!</definedName>
    <definedName name="Carlos" localSheetId="136">#REF!</definedName>
    <definedName name="Carlos" localSheetId="132">#REF!</definedName>
    <definedName name="Carlos" localSheetId="141">#REF!</definedName>
    <definedName name="Carlos" localSheetId="0">#REF!</definedName>
    <definedName name="Carlos">#REF!</definedName>
    <definedName name="CHF">#REF!</definedName>
    <definedName name="Clasification2" localSheetId="99">'[12]Data Types'!$C$146:$C$152</definedName>
    <definedName name="Clasification2">#REF!</definedName>
    <definedName name="Class" localSheetId="78">'[14]Data Types'!$C$41:$C$43</definedName>
    <definedName name="Class">#REF!</definedName>
    <definedName name="class_after">'[13]Data Types'!$C$153:$C$159</definedName>
    <definedName name="class_of_instrument" localSheetId="114">[15]Sheet1!$B$9:$B$11</definedName>
    <definedName name="class_of_instrument">[16]Sheet1!$B$9:$B$11</definedName>
    <definedName name="Classification" localSheetId="99">'[12]Data Types'!$C$139:$C$143</definedName>
    <definedName name="Classification" localSheetId="83">'[13]Data Types'!$C$146:$C$150</definedName>
    <definedName name="Classification" localSheetId="82">'[13]Data Types'!$C$146:$C$150</definedName>
    <definedName name="Classification" localSheetId="80">'[13]Data Types'!$C$146:$C$150</definedName>
    <definedName name="Classification" localSheetId="81">'[13]Data Types'!$C$146:$C$150</definedName>
    <definedName name="Classification">#REF!</definedName>
    <definedName name="Code" localSheetId="99">'[12]Data Types'!$B$9:$B$19</definedName>
    <definedName name="Code">#REF!</definedName>
    <definedName name="Code2" localSheetId="78">'[14]Data Types'!$B$21:$B$29</definedName>
    <definedName name="Coll_no" localSheetId="99">'[12]Data Types'!$C$216:$C$222</definedName>
    <definedName name="Coll_no" localSheetId="83">'[13]Data Types'!$C$222:$C$228</definedName>
    <definedName name="Coll_no" localSheetId="82">'[13]Data Types'!$C$222:$C$228</definedName>
    <definedName name="Coll_no" localSheetId="80">'[13]Data Types'!$C$222:$C$228</definedName>
    <definedName name="Coll_no" localSheetId="81">'[13]Data Types'!$C$222:$C$228</definedName>
    <definedName name="Coll_no">#REF!</definedName>
    <definedName name="Coll_type" localSheetId="99">'[12]Data Types'!$C$225:$C$236</definedName>
    <definedName name="Coll_type" localSheetId="83">'[13]Data Types'!$C$231:$C$242</definedName>
    <definedName name="Coll_type" localSheetId="82">'[13]Data Types'!$C$231:$C$242</definedName>
    <definedName name="Coll_type" localSheetId="80">'[13]Data Types'!$C$231:$C$242</definedName>
    <definedName name="Coll_type" localSheetId="81">'[13]Data Types'!$C$231:$C$242</definedName>
    <definedName name="Coll_type">#REF!</definedName>
    <definedName name="Collateral_no" localSheetId="83">#REF!</definedName>
    <definedName name="Collateral_no" localSheetId="82">#REF!</definedName>
    <definedName name="Collateral_no" localSheetId="80">#REF!</definedName>
    <definedName name="Collateral_no" localSheetId="81">#REF!</definedName>
    <definedName name="Collateral_no">#REF!</definedName>
    <definedName name="Collateral_type" localSheetId="83">#REF!</definedName>
    <definedName name="Collateral_type" localSheetId="82">#REF!</definedName>
    <definedName name="Collateral_type" localSheetId="80">#REF!</definedName>
    <definedName name="Collateral_type" localSheetId="81">#REF!</definedName>
    <definedName name="Collateral_type">#REF!</definedName>
    <definedName name="Compliance" localSheetId="83">#REF!</definedName>
    <definedName name="Compliance" localSheetId="82">#REF!</definedName>
    <definedName name="Compliance" localSheetId="80">#REF!</definedName>
    <definedName name="Compliance" localSheetId="81">#REF!</definedName>
    <definedName name="Compliance">#REF!</definedName>
    <definedName name="Country" localSheetId="78">'[14]Data Types'!$C$95:$C$331</definedName>
    <definedName name="Country">#REF!</definedName>
    <definedName name="Country_code" localSheetId="78">'[14]Data Types'!$B$95:$B$331</definedName>
    <definedName name="Country_codes" localSheetId="114">[15]Sheet1!$E$2:$E$244</definedName>
    <definedName name="Country_codes" localSheetId="0">[16]Sheet1!$E$2:$E$244</definedName>
    <definedName name="country_codes">[14]F8.1a!$AE$10:$AE$12</definedName>
    <definedName name="Credit_destinaiton" localSheetId="83">#REF!</definedName>
    <definedName name="Credit_destinaiton" localSheetId="82">#REF!</definedName>
    <definedName name="Credit_destinaiton" localSheetId="80">#REF!</definedName>
    <definedName name="Credit_destinaiton" localSheetId="81">#REF!</definedName>
    <definedName name="Credit_destinaiton">#REF!</definedName>
    <definedName name="Credit_line">#REF!</definedName>
    <definedName name="Currency" localSheetId="83">#REF!</definedName>
    <definedName name="Currency" localSheetId="82">#REF!</definedName>
    <definedName name="Currency" localSheetId="80">#REF!</definedName>
    <definedName name="Currency" localSheetId="81">#REF!</definedName>
    <definedName name="Currency">#REF!</definedName>
    <definedName name="Currency_code" localSheetId="78">'[14]Data Types'!$B$72:$B$90</definedName>
    <definedName name="Currency_code">'[17]Data Types'!$B$72:$B$90</definedName>
    <definedName name="Currency_codes" localSheetId="114">[15]Sheet1!$H$2:$H$13</definedName>
    <definedName name="Currency_codes">[16]Sheet1!$H$2:$H$13</definedName>
    <definedName name="DatabasePath">[18]General!$F$13</definedName>
    <definedName name="DatabasePathe">[18]General!$F$13</definedName>
    <definedName name="Date">[19]Udhëzues!$B$9:$B$12</definedName>
    <definedName name="DBPATH">#REF!</definedName>
    <definedName name="Destinacioni" localSheetId="114">'[8]Data Types'!$C$75:$C$78</definedName>
    <definedName name="Destinacioni" localSheetId="0">#REF!</definedName>
    <definedName name="Destinacioni">'[9]Data Types'!$C$76:$C$79</definedName>
    <definedName name="Destinacioni_kredise">[20]Udhëzues!$A$66:$A$69</definedName>
    <definedName name="Destination" localSheetId="99">'[12]Data Types'!$C$103:$C$106</definedName>
    <definedName name="Destination" localSheetId="83">'[13]Data Types'!$C$109:$C$112</definedName>
    <definedName name="Destination" localSheetId="82">'[13]Data Types'!$C$109:$C$112</definedName>
    <definedName name="Destination" localSheetId="80">'[13]Data Types'!$C$109:$C$112</definedName>
    <definedName name="Destination" localSheetId="81">'[13]Data Types'!$C$109:$C$112</definedName>
    <definedName name="Destination">#REF!</definedName>
    <definedName name="dsa" localSheetId="116">#REF!</definedName>
    <definedName name="dsa" localSheetId="125">#REF!</definedName>
    <definedName name="dsa" localSheetId="126">#REF!</definedName>
    <definedName name="dsa" localSheetId="127">#REF!</definedName>
    <definedName name="dsa" localSheetId="128">#REF!</definedName>
    <definedName name="dsa" localSheetId="129">#REF!</definedName>
    <definedName name="dsa" localSheetId="130">#REF!</definedName>
    <definedName name="dsa" localSheetId="117">#REF!</definedName>
    <definedName name="dsa" localSheetId="118">#REF!</definedName>
    <definedName name="dsa" localSheetId="119">#REF!</definedName>
    <definedName name="dsa" localSheetId="120">#REF!</definedName>
    <definedName name="dsa" localSheetId="121">#REF!</definedName>
    <definedName name="dsa" localSheetId="122">#REF!</definedName>
    <definedName name="dsa" localSheetId="123">#REF!</definedName>
    <definedName name="dsa" localSheetId="124">#REF!</definedName>
    <definedName name="dsa" localSheetId="114">#REF!</definedName>
    <definedName name="dsa" localSheetId="113">#REF!</definedName>
    <definedName name="dsa" localSheetId="112">#REF!</definedName>
    <definedName name="dsa" localSheetId="134">#REF!</definedName>
    <definedName name="dsa" localSheetId="133">#REF!</definedName>
    <definedName name="dsa" localSheetId="135">#REF!</definedName>
    <definedName name="dsa" localSheetId="136">#REF!</definedName>
    <definedName name="dsa" localSheetId="132">#REF!</definedName>
    <definedName name="dsa" localSheetId="141">#REF!</definedName>
    <definedName name="dsa" localSheetId="0">#REF!</definedName>
    <definedName name="dsa">#REF!</definedName>
    <definedName name="E_O" localSheetId="83">#REF!</definedName>
    <definedName name="E_O" localSheetId="82">#REF!</definedName>
    <definedName name="E_O" localSheetId="80">#REF!</definedName>
    <definedName name="E_O" localSheetId="81">#REF!</definedName>
    <definedName name="E_O">#REF!</definedName>
    <definedName name="Economic_sector" localSheetId="83">#REF!</definedName>
    <definedName name="Economic_sector" localSheetId="82">#REF!</definedName>
    <definedName name="Economic_sector" localSheetId="80">#REF!</definedName>
    <definedName name="Economic_sector" localSheetId="81">#REF!</definedName>
    <definedName name="Economic_sector">#REF!</definedName>
    <definedName name="Ekzekutim_kolateral" localSheetId="0">#REF!</definedName>
    <definedName name="Ekzekutim_kolateral">'[9]Data Types'!$C$283:$C$286</definedName>
    <definedName name="Emetuesi" localSheetId="0">#REF!</definedName>
    <definedName name="Emetuesi">#REF!</definedName>
    <definedName name="EO" localSheetId="99">'[12]Data Types'!$C$198:$C$202</definedName>
    <definedName name="EO" localSheetId="83">'[13]Data Types'!$C$204:$C$208</definedName>
    <definedName name="EO" localSheetId="82">'[13]Data Types'!$C$204:$C$208</definedName>
    <definedName name="EO" localSheetId="80">'[13]Data Types'!$C$204:$C$208</definedName>
    <definedName name="EO" localSheetId="81">'[13]Data Types'!$C$204:$C$208</definedName>
    <definedName name="EO">#REF!</definedName>
    <definedName name="Ex_Service" localSheetId="83">'[13]Data Types'!$C$168:$C$169</definedName>
    <definedName name="Ex_Service" localSheetId="82">'[13]Data Types'!$C$168:$C$169</definedName>
    <definedName name="Ex_Service" localSheetId="80">'[13]Data Types'!$C$168:$C$169</definedName>
    <definedName name="Ex_Service" localSheetId="81">'[13]Data Types'!$C$168:$C$169</definedName>
    <definedName name="Ex_Service">#REF!</definedName>
    <definedName name="Ex_status" localSheetId="99">'[12]Data Types'!$C$156:$C$159</definedName>
    <definedName name="Ex_status" localSheetId="83">'[13]Data Types'!$C$162:$C$165</definedName>
    <definedName name="Ex_status" localSheetId="82">'[13]Data Types'!$C$162:$C$165</definedName>
    <definedName name="Ex_status" localSheetId="80">'[13]Data Types'!$C$162:$C$165</definedName>
    <definedName name="Ex_status" localSheetId="81">'[13]Data Types'!$C$162:$C$165</definedName>
    <definedName name="Ex_status">#REF!</definedName>
    <definedName name="executor">[19]Udhëzues!$B$26:$B$27</definedName>
    <definedName name="ExternalData">#REF!</definedName>
    <definedName name="F100Level">[18]General!#REF!</definedName>
    <definedName name="FACTOR">#REF!</definedName>
    <definedName name="Faya" localSheetId="114">'[8]Data Types'!$C$136:$C$155</definedName>
    <definedName name="Faya" localSheetId="0">#REF!</definedName>
    <definedName name="Faya">'[9]Data Types'!$C$136:$C$155</definedName>
    <definedName name="Faza" localSheetId="0">#REF!</definedName>
    <definedName name="Faza">#REF!</definedName>
    <definedName name="Faza_dosjes" localSheetId="83">#REF!</definedName>
    <definedName name="Faza_dosjes" localSheetId="82">#REF!</definedName>
    <definedName name="Faza_dosjes" localSheetId="80">#REF!</definedName>
    <definedName name="Faza_dosjes" localSheetId="81">#REF!</definedName>
    <definedName name="Faza_dosjes">#REF!</definedName>
    <definedName name="fdsg" localSheetId="116">'[1]Table 39_'!#REF!</definedName>
    <definedName name="fdsg" localSheetId="125">'[1]Table 39_'!#REF!</definedName>
    <definedName name="fdsg" localSheetId="126">'[1]Table 39_'!#REF!</definedName>
    <definedName name="fdsg" localSheetId="127">'[1]Table 39_'!#REF!</definedName>
    <definedName name="fdsg" localSheetId="128">'[1]Table 39_'!#REF!</definedName>
    <definedName name="fdsg" localSheetId="129">'[1]Table 39_'!#REF!</definedName>
    <definedName name="fdsg" localSheetId="130">'[1]Table 39_'!#REF!</definedName>
    <definedName name="fdsg" localSheetId="117">'[1]Table 39_'!#REF!</definedName>
    <definedName name="fdsg" localSheetId="118">'[1]Table 39_'!#REF!</definedName>
    <definedName name="fdsg" localSheetId="119">'[1]Table 39_'!#REF!</definedName>
    <definedName name="fdsg" localSheetId="120">'[1]Table 39_'!#REF!</definedName>
    <definedName name="fdsg" localSheetId="121">'[1]Table 39_'!#REF!</definedName>
    <definedName name="fdsg" localSheetId="122">'[1]Table 39_'!#REF!</definedName>
    <definedName name="fdsg" localSheetId="123">'[1]Table 39_'!#REF!</definedName>
    <definedName name="fdsg" localSheetId="124">'[1]Table 39_'!#REF!</definedName>
    <definedName name="fdsg" localSheetId="114">'[2]Table 39_'!#REF!</definedName>
    <definedName name="fdsg" localSheetId="113">'[3]Table 39_'!#REF!</definedName>
    <definedName name="fdsg" localSheetId="112">'[3]Table 39_'!#REF!</definedName>
    <definedName name="fdsg" localSheetId="141">'[2]Table 39_'!#REF!</definedName>
    <definedName name="fdsg" localSheetId="0">'[21]Table 39_'!#REF!</definedName>
    <definedName name="fdsg">'[21]Table 39_'!#REF!</definedName>
    <definedName name="fgf" localSheetId="116">'[6]Table 39_'!#REF!</definedName>
    <definedName name="fgf" localSheetId="125">'[6]Table 39_'!#REF!</definedName>
    <definedName name="fgf" localSheetId="126">'[6]Table 39_'!#REF!</definedName>
    <definedName name="fgf" localSheetId="127">'[6]Table 39_'!#REF!</definedName>
    <definedName name="fgf" localSheetId="128">'[6]Table 39_'!#REF!</definedName>
    <definedName name="fgf" localSheetId="129">'[6]Table 39_'!#REF!</definedName>
    <definedName name="fgf" localSheetId="130">'[6]Table 39_'!#REF!</definedName>
    <definedName name="fgf" localSheetId="117">'[6]Table 39_'!#REF!</definedName>
    <definedName name="fgf" localSheetId="118">'[6]Table 39_'!#REF!</definedName>
    <definedName name="fgf" localSheetId="119">'[6]Table 39_'!#REF!</definedName>
    <definedName name="fgf" localSheetId="120">'[6]Table 39_'!#REF!</definedName>
    <definedName name="fgf" localSheetId="121">'[6]Table 39_'!#REF!</definedName>
    <definedName name="fgf" localSheetId="122">'[6]Table 39_'!#REF!</definedName>
    <definedName name="fgf" localSheetId="123">'[6]Table 39_'!#REF!</definedName>
    <definedName name="fgf" localSheetId="124">'[6]Table 39_'!#REF!</definedName>
    <definedName name="fgf" localSheetId="114">'[6]Table 39_'!#REF!</definedName>
    <definedName name="fgf" localSheetId="113">'[7]Table 39_'!#REF!</definedName>
    <definedName name="fgf" localSheetId="112">'[7]Table 39_'!#REF!</definedName>
    <definedName name="fgf" localSheetId="141">'[6]Table 39_'!#REF!</definedName>
    <definedName name="fgf" localSheetId="0">'[22]Table 39_'!#REF!</definedName>
    <definedName name="fgf">'[22]Table 39_'!#REF!</definedName>
    <definedName name="File_phase" localSheetId="99">'[12]Data Types'!$C$166:$C$185</definedName>
    <definedName name="File_phase" localSheetId="83">'[13]Data Types'!$C$172:$C$191</definedName>
    <definedName name="File_phase" localSheetId="82">'[13]Data Types'!$C$172:$C$191</definedName>
    <definedName name="File_phase" localSheetId="80">'[13]Data Types'!$C$172:$C$191</definedName>
    <definedName name="File_phase" localSheetId="81">'[13]Data Types'!$C$172:$C$191</definedName>
    <definedName name="File_phase">#REF!</definedName>
    <definedName name="Forma" localSheetId="114">[15]Udhëzues!$A$79:$A$89</definedName>
    <definedName name="Forma">[16]Udhëzues!$A$79:$A$89</definedName>
    <definedName name="Forma_Rist" localSheetId="114">'[8]Data Types'!$C$96:$C$106</definedName>
    <definedName name="Forma_Rist" localSheetId="0">#REF!</definedName>
    <definedName name="Forma_Rist">#REF!</definedName>
    <definedName name="Forma_ristrukt" localSheetId="0">'[23]Data Types'!$C$92:$C$103</definedName>
    <definedName name="Forma_ristrukt">'[9]Data Types'!$C$97:$C$108</definedName>
    <definedName name="Forma_ristruktu" localSheetId="114">#REF!</definedName>
    <definedName name="Forma_ristruktu" localSheetId="0">#REF!</definedName>
    <definedName name="Forma_ristruktu">#REF!</definedName>
    <definedName name="Forma_ristrukturimit">[20]Udhëzues!$A$79:$A$89</definedName>
    <definedName name="Frequency" localSheetId="141">[10]Lists!$A$21:$A$25</definedName>
    <definedName name="Frequency">[11]Lists!$A$21:$A$25</definedName>
    <definedName name="hhhhh" localSheetId="114">#REF!</definedName>
    <definedName name="hhhhh" localSheetId="113">#REF!</definedName>
    <definedName name="hhhhh" localSheetId="112">#REF!</definedName>
    <definedName name="hhhhh" localSheetId="141">#REF!</definedName>
    <definedName name="hhhhh" localSheetId="0">#REF!</definedName>
    <definedName name="hhhhh">#REF!</definedName>
    <definedName name="ho" localSheetId="116">#REF!</definedName>
    <definedName name="ho" localSheetId="125">#REF!</definedName>
    <definedName name="ho" localSheetId="126">#REF!</definedName>
    <definedName name="ho" localSheetId="127">#REF!</definedName>
    <definedName name="ho" localSheetId="128">#REF!</definedName>
    <definedName name="ho" localSheetId="129">#REF!</definedName>
    <definedName name="ho" localSheetId="130">#REF!</definedName>
    <definedName name="ho" localSheetId="117">#REF!</definedName>
    <definedName name="ho" localSheetId="118">#REF!</definedName>
    <definedName name="ho" localSheetId="119">#REF!</definedName>
    <definedName name="ho" localSheetId="120">#REF!</definedName>
    <definedName name="ho" localSheetId="121">#REF!</definedName>
    <definedName name="ho" localSheetId="122">#REF!</definedName>
    <definedName name="ho" localSheetId="123">#REF!</definedName>
    <definedName name="ho" localSheetId="124">#REF!</definedName>
    <definedName name="ho" localSheetId="114">#REF!</definedName>
    <definedName name="ho" localSheetId="113">#REF!</definedName>
    <definedName name="ho" localSheetId="112">#REF!</definedName>
    <definedName name="ho" localSheetId="134">#REF!</definedName>
    <definedName name="ho" localSheetId="133">#REF!</definedName>
    <definedName name="ho" localSheetId="135">#REF!</definedName>
    <definedName name="ho" localSheetId="136">#REF!</definedName>
    <definedName name="ho" localSheetId="132">#REF!</definedName>
    <definedName name="ho" localSheetId="141">#REF!</definedName>
    <definedName name="ho" localSheetId="0">#REF!</definedName>
    <definedName name="ho">#REF!</definedName>
    <definedName name="Inst_clas" localSheetId="78">'[14]Data Types'!#REF!</definedName>
    <definedName name="Inst_clas">'[17]Data Types'!#REF!</definedName>
    <definedName name="Inst_type" localSheetId="78">'[14]Data Types'!#REF!</definedName>
    <definedName name="Inst_type">'[17]Data Types'!#REF!</definedName>
    <definedName name="installmentsa" localSheetId="99">'[12]Data Types'!$C$113:$C$122</definedName>
    <definedName name="installmentsa">#REF!</definedName>
    <definedName name="Instrument_type" localSheetId="114">[15]Sheet1!$B$2:$B$6</definedName>
    <definedName name="Instrument_type">[16]Sheet1!$B$2:$B$6</definedName>
    <definedName name="Instrumenti">#REF!</definedName>
    <definedName name="Int_rate" localSheetId="99">'[12]Data Types'!$C$60:$C$61</definedName>
    <definedName name="Int_rate">#REF!</definedName>
    <definedName name="Interest_rate" localSheetId="78">'[14]Data Types'!$C$68:$C$70</definedName>
    <definedName name="Issuer">#REF!</definedName>
    <definedName name="Issuer_sector" localSheetId="78">'[14]Data Types'!#REF!</definedName>
    <definedName name="Issuer_sector">'[17]Data Types'!#REF!</definedName>
    <definedName name="JedenRadekPodSestavou" localSheetId="116">#REF!</definedName>
    <definedName name="JedenRadekPodSestavou" localSheetId="125">#REF!</definedName>
    <definedName name="JedenRadekPodSestavou" localSheetId="126">#REF!</definedName>
    <definedName name="JedenRadekPodSestavou" localSheetId="127">#REF!</definedName>
    <definedName name="JedenRadekPodSestavou" localSheetId="128">#REF!</definedName>
    <definedName name="JedenRadekPodSestavou" localSheetId="129">#REF!</definedName>
    <definedName name="JedenRadekPodSestavou" localSheetId="130">#REF!</definedName>
    <definedName name="JedenRadekPodSestavou" localSheetId="117">#REF!</definedName>
    <definedName name="JedenRadekPodSestavou" localSheetId="118">#REF!</definedName>
    <definedName name="JedenRadekPodSestavou" localSheetId="119">#REF!</definedName>
    <definedName name="JedenRadekPodSestavou" localSheetId="120">#REF!</definedName>
    <definedName name="JedenRadekPodSestavou" localSheetId="121">#REF!</definedName>
    <definedName name="JedenRadekPodSestavou" localSheetId="122">#REF!</definedName>
    <definedName name="JedenRadekPodSestavou" localSheetId="123">#REF!</definedName>
    <definedName name="JedenRadekPodSestavou" localSheetId="124">#REF!</definedName>
    <definedName name="JedenRadekPodSestavou" localSheetId="114">#REF!</definedName>
    <definedName name="JedenRadekPodSestavou" localSheetId="113">#REF!</definedName>
    <definedName name="JedenRadekPodSestavou" localSheetId="112">#REF!</definedName>
    <definedName name="JedenRadekPodSestavou" localSheetId="134">#REF!</definedName>
    <definedName name="JedenRadekPodSestavou" localSheetId="133">#REF!</definedName>
    <definedName name="JedenRadekPodSestavou" localSheetId="135">#REF!</definedName>
    <definedName name="JedenRadekPodSestavou" localSheetId="136">#REF!</definedName>
    <definedName name="JedenRadekPodSestavou" localSheetId="132">#REF!</definedName>
    <definedName name="JedenRadekPodSestavou" localSheetId="141">#REF!</definedName>
    <definedName name="JedenRadekPodSestavou" localSheetId="0">#REF!</definedName>
    <definedName name="JedenRadekPodSestavou">#REF!</definedName>
    <definedName name="JedenRadekPodSestavou_11" localSheetId="116">#REF!</definedName>
    <definedName name="JedenRadekPodSestavou_11" localSheetId="125">#REF!</definedName>
    <definedName name="JedenRadekPodSestavou_11" localSheetId="126">#REF!</definedName>
    <definedName name="JedenRadekPodSestavou_11" localSheetId="127">#REF!</definedName>
    <definedName name="JedenRadekPodSestavou_11" localSheetId="128">#REF!</definedName>
    <definedName name="JedenRadekPodSestavou_11" localSheetId="129">#REF!</definedName>
    <definedName name="JedenRadekPodSestavou_11" localSheetId="130">#REF!</definedName>
    <definedName name="JedenRadekPodSestavou_11" localSheetId="117">#REF!</definedName>
    <definedName name="JedenRadekPodSestavou_11" localSheetId="118">#REF!</definedName>
    <definedName name="JedenRadekPodSestavou_11" localSheetId="119">#REF!</definedName>
    <definedName name="JedenRadekPodSestavou_11" localSheetId="120">#REF!</definedName>
    <definedName name="JedenRadekPodSestavou_11" localSheetId="121">#REF!</definedName>
    <definedName name="JedenRadekPodSestavou_11" localSheetId="122">#REF!</definedName>
    <definedName name="JedenRadekPodSestavou_11" localSheetId="123">#REF!</definedName>
    <definedName name="JedenRadekPodSestavou_11" localSheetId="124">#REF!</definedName>
    <definedName name="JedenRadekPodSestavou_11" localSheetId="114">#REF!</definedName>
    <definedName name="JedenRadekPodSestavou_11" localSheetId="113">#REF!</definedName>
    <definedName name="JedenRadekPodSestavou_11" localSheetId="112">#REF!</definedName>
    <definedName name="JedenRadekPodSestavou_11" localSheetId="134">#REF!</definedName>
    <definedName name="JedenRadekPodSestavou_11" localSheetId="133">#REF!</definedName>
    <definedName name="JedenRadekPodSestavou_11" localSheetId="135">#REF!</definedName>
    <definedName name="JedenRadekPodSestavou_11" localSheetId="136">#REF!</definedName>
    <definedName name="JedenRadekPodSestavou_11" localSheetId="132">#REF!</definedName>
    <definedName name="JedenRadekPodSestavou_11" localSheetId="141">#REF!</definedName>
    <definedName name="JedenRadekPodSestavou_11" localSheetId="0">#REF!</definedName>
    <definedName name="JedenRadekPodSestavou_11">#REF!</definedName>
    <definedName name="JedenRadekPodSestavou_2" localSheetId="116">#REF!</definedName>
    <definedName name="JedenRadekPodSestavou_2" localSheetId="125">#REF!</definedName>
    <definedName name="JedenRadekPodSestavou_2" localSheetId="126">#REF!</definedName>
    <definedName name="JedenRadekPodSestavou_2" localSheetId="127">#REF!</definedName>
    <definedName name="JedenRadekPodSestavou_2" localSheetId="128">#REF!</definedName>
    <definedName name="JedenRadekPodSestavou_2" localSheetId="129">#REF!</definedName>
    <definedName name="JedenRadekPodSestavou_2" localSheetId="130">#REF!</definedName>
    <definedName name="JedenRadekPodSestavou_2" localSheetId="117">#REF!</definedName>
    <definedName name="JedenRadekPodSestavou_2" localSheetId="118">#REF!</definedName>
    <definedName name="JedenRadekPodSestavou_2" localSheetId="119">#REF!</definedName>
    <definedName name="JedenRadekPodSestavou_2" localSheetId="120">#REF!</definedName>
    <definedName name="JedenRadekPodSestavou_2" localSheetId="121">#REF!</definedName>
    <definedName name="JedenRadekPodSestavou_2" localSheetId="122">#REF!</definedName>
    <definedName name="JedenRadekPodSestavou_2" localSheetId="123">#REF!</definedName>
    <definedName name="JedenRadekPodSestavou_2" localSheetId="124">#REF!</definedName>
    <definedName name="JedenRadekPodSestavou_2" localSheetId="114">#REF!</definedName>
    <definedName name="JedenRadekPodSestavou_2" localSheetId="113">#REF!</definedName>
    <definedName name="JedenRadekPodSestavou_2" localSheetId="112">#REF!</definedName>
    <definedName name="JedenRadekPodSestavou_2" localSheetId="134">#REF!</definedName>
    <definedName name="JedenRadekPodSestavou_2" localSheetId="133">#REF!</definedName>
    <definedName name="JedenRadekPodSestavou_2" localSheetId="135">#REF!</definedName>
    <definedName name="JedenRadekPodSestavou_2" localSheetId="136">#REF!</definedName>
    <definedName name="JedenRadekPodSestavou_2" localSheetId="132">#REF!</definedName>
    <definedName name="JedenRadekPodSestavou_2" localSheetId="141">#REF!</definedName>
    <definedName name="JedenRadekPodSestavou_2" localSheetId="0">#REF!</definedName>
    <definedName name="JedenRadekPodSestavou_2">#REF!</definedName>
    <definedName name="JedenRadekPodSestavou_28" localSheetId="116">#REF!</definedName>
    <definedName name="JedenRadekPodSestavou_28" localSheetId="125">#REF!</definedName>
    <definedName name="JedenRadekPodSestavou_28" localSheetId="126">#REF!</definedName>
    <definedName name="JedenRadekPodSestavou_28" localSheetId="127">#REF!</definedName>
    <definedName name="JedenRadekPodSestavou_28" localSheetId="128">#REF!</definedName>
    <definedName name="JedenRadekPodSestavou_28" localSheetId="129">#REF!</definedName>
    <definedName name="JedenRadekPodSestavou_28" localSheetId="130">#REF!</definedName>
    <definedName name="JedenRadekPodSestavou_28" localSheetId="117">#REF!</definedName>
    <definedName name="JedenRadekPodSestavou_28" localSheetId="118">#REF!</definedName>
    <definedName name="JedenRadekPodSestavou_28" localSheetId="119">#REF!</definedName>
    <definedName name="JedenRadekPodSestavou_28" localSheetId="120">#REF!</definedName>
    <definedName name="JedenRadekPodSestavou_28" localSheetId="121">#REF!</definedName>
    <definedName name="JedenRadekPodSestavou_28" localSheetId="122">#REF!</definedName>
    <definedName name="JedenRadekPodSestavou_28" localSheetId="123">#REF!</definedName>
    <definedName name="JedenRadekPodSestavou_28" localSheetId="124">#REF!</definedName>
    <definedName name="JedenRadekPodSestavou_28" localSheetId="114">#REF!</definedName>
    <definedName name="JedenRadekPodSestavou_28" localSheetId="113">#REF!</definedName>
    <definedName name="JedenRadekPodSestavou_28" localSheetId="112">#REF!</definedName>
    <definedName name="JedenRadekPodSestavou_28" localSheetId="134">#REF!</definedName>
    <definedName name="JedenRadekPodSestavou_28" localSheetId="133">#REF!</definedName>
    <definedName name="JedenRadekPodSestavou_28" localSheetId="135">#REF!</definedName>
    <definedName name="JedenRadekPodSestavou_28" localSheetId="136">#REF!</definedName>
    <definedName name="JedenRadekPodSestavou_28" localSheetId="132">#REF!</definedName>
    <definedName name="JedenRadekPodSestavou_28" localSheetId="141">#REF!</definedName>
    <definedName name="JedenRadekPodSestavou_28" localSheetId="0">#REF!</definedName>
    <definedName name="JedenRadekPodSestavou_28">#REF!</definedName>
    <definedName name="JedenRadekVedleSestavy" localSheetId="116">#REF!</definedName>
    <definedName name="JedenRadekVedleSestavy" localSheetId="125">#REF!</definedName>
    <definedName name="JedenRadekVedleSestavy" localSheetId="126">#REF!</definedName>
    <definedName name="JedenRadekVedleSestavy" localSheetId="127">#REF!</definedName>
    <definedName name="JedenRadekVedleSestavy" localSheetId="128">#REF!</definedName>
    <definedName name="JedenRadekVedleSestavy" localSheetId="129">#REF!</definedName>
    <definedName name="JedenRadekVedleSestavy" localSheetId="130">#REF!</definedName>
    <definedName name="JedenRadekVedleSestavy" localSheetId="117">#REF!</definedName>
    <definedName name="JedenRadekVedleSestavy" localSheetId="118">#REF!</definedName>
    <definedName name="JedenRadekVedleSestavy" localSheetId="119">#REF!</definedName>
    <definedName name="JedenRadekVedleSestavy" localSheetId="120">#REF!</definedName>
    <definedName name="JedenRadekVedleSestavy" localSheetId="121">#REF!</definedName>
    <definedName name="JedenRadekVedleSestavy" localSheetId="122">#REF!</definedName>
    <definedName name="JedenRadekVedleSestavy" localSheetId="123">#REF!</definedName>
    <definedName name="JedenRadekVedleSestavy" localSheetId="124">#REF!</definedName>
    <definedName name="JedenRadekVedleSestavy" localSheetId="114">#REF!</definedName>
    <definedName name="JedenRadekVedleSestavy" localSheetId="113">#REF!</definedName>
    <definedName name="JedenRadekVedleSestavy" localSheetId="112">#REF!</definedName>
    <definedName name="JedenRadekVedleSestavy" localSheetId="134">#REF!</definedName>
    <definedName name="JedenRadekVedleSestavy" localSheetId="133">#REF!</definedName>
    <definedName name="JedenRadekVedleSestavy" localSheetId="135">#REF!</definedName>
    <definedName name="JedenRadekVedleSestavy" localSheetId="136">#REF!</definedName>
    <definedName name="JedenRadekVedleSestavy" localSheetId="132">#REF!</definedName>
    <definedName name="JedenRadekVedleSestavy" localSheetId="141">#REF!</definedName>
    <definedName name="JedenRadekVedleSestavy" localSheetId="0">#REF!</definedName>
    <definedName name="JedenRadekVedleSestavy">#REF!</definedName>
    <definedName name="JedenRadekVedleSestavy_11" localSheetId="116">#REF!</definedName>
    <definedName name="JedenRadekVedleSestavy_11" localSheetId="125">#REF!</definedName>
    <definedName name="JedenRadekVedleSestavy_11" localSheetId="126">#REF!</definedName>
    <definedName name="JedenRadekVedleSestavy_11" localSheetId="127">#REF!</definedName>
    <definedName name="JedenRadekVedleSestavy_11" localSheetId="128">#REF!</definedName>
    <definedName name="JedenRadekVedleSestavy_11" localSheetId="129">#REF!</definedName>
    <definedName name="JedenRadekVedleSestavy_11" localSheetId="130">#REF!</definedName>
    <definedName name="JedenRadekVedleSestavy_11" localSheetId="117">#REF!</definedName>
    <definedName name="JedenRadekVedleSestavy_11" localSheetId="118">#REF!</definedName>
    <definedName name="JedenRadekVedleSestavy_11" localSheetId="119">#REF!</definedName>
    <definedName name="JedenRadekVedleSestavy_11" localSheetId="120">#REF!</definedName>
    <definedName name="JedenRadekVedleSestavy_11" localSheetId="121">#REF!</definedName>
    <definedName name="JedenRadekVedleSestavy_11" localSheetId="122">#REF!</definedName>
    <definedName name="JedenRadekVedleSestavy_11" localSheetId="123">#REF!</definedName>
    <definedName name="JedenRadekVedleSestavy_11" localSheetId="124">#REF!</definedName>
    <definedName name="JedenRadekVedleSestavy_11" localSheetId="114">#REF!</definedName>
    <definedName name="JedenRadekVedleSestavy_11" localSheetId="113">#REF!</definedName>
    <definedName name="JedenRadekVedleSestavy_11" localSheetId="112">#REF!</definedName>
    <definedName name="JedenRadekVedleSestavy_11" localSheetId="134">#REF!</definedName>
    <definedName name="JedenRadekVedleSestavy_11" localSheetId="133">#REF!</definedName>
    <definedName name="JedenRadekVedleSestavy_11" localSheetId="135">#REF!</definedName>
    <definedName name="JedenRadekVedleSestavy_11" localSheetId="136">#REF!</definedName>
    <definedName name="JedenRadekVedleSestavy_11" localSheetId="132">#REF!</definedName>
    <definedName name="JedenRadekVedleSestavy_11" localSheetId="141">#REF!</definedName>
    <definedName name="JedenRadekVedleSestavy_11" localSheetId="0">#REF!</definedName>
    <definedName name="JedenRadekVedleSestavy_11">#REF!</definedName>
    <definedName name="JedenRadekVedleSestavy_2" localSheetId="116">#REF!</definedName>
    <definedName name="JedenRadekVedleSestavy_2" localSheetId="125">#REF!</definedName>
    <definedName name="JedenRadekVedleSestavy_2" localSheetId="126">#REF!</definedName>
    <definedName name="JedenRadekVedleSestavy_2" localSheetId="127">#REF!</definedName>
    <definedName name="JedenRadekVedleSestavy_2" localSheetId="128">#REF!</definedName>
    <definedName name="JedenRadekVedleSestavy_2" localSheetId="129">#REF!</definedName>
    <definedName name="JedenRadekVedleSestavy_2" localSheetId="130">#REF!</definedName>
    <definedName name="JedenRadekVedleSestavy_2" localSheetId="117">#REF!</definedName>
    <definedName name="JedenRadekVedleSestavy_2" localSheetId="118">#REF!</definedName>
    <definedName name="JedenRadekVedleSestavy_2" localSheetId="119">#REF!</definedName>
    <definedName name="JedenRadekVedleSestavy_2" localSheetId="120">#REF!</definedName>
    <definedName name="JedenRadekVedleSestavy_2" localSheetId="121">#REF!</definedName>
    <definedName name="JedenRadekVedleSestavy_2" localSheetId="122">#REF!</definedName>
    <definedName name="JedenRadekVedleSestavy_2" localSheetId="123">#REF!</definedName>
    <definedName name="JedenRadekVedleSestavy_2" localSheetId="124">#REF!</definedName>
    <definedName name="JedenRadekVedleSestavy_2" localSheetId="114">#REF!</definedName>
    <definedName name="JedenRadekVedleSestavy_2" localSheetId="113">#REF!</definedName>
    <definedName name="JedenRadekVedleSestavy_2" localSheetId="112">#REF!</definedName>
    <definedName name="JedenRadekVedleSestavy_2" localSheetId="134">#REF!</definedName>
    <definedName name="JedenRadekVedleSestavy_2" localSheetId="133">#REF!</definedName>
    <definedName name="JedenRadekVedleSestavy_2" localSheetId="135">#REF!</definedName>
    <definedName name="JedenRadekVedleSestavy_2" localSheetId="136">#REF!</definedName>
    <definedName name="JedenRadekVedleSestavy_2" localSheetId="132">#REF!</definedName>
    <definedName name="JedenRadekVedleSestavy_2" localSheetId="141">#REF!</definedName>
    <definedName name="JedenRadekVedleSestavy_2" localSheetId="0">#REF!</definedName>
    <definedName name="JedenRadekVedleSestavy_2">#REF!</definedName>
    <definedName name="JedenRadekVedleSestavy_28" localSheetId="116">#REF!</definedName>
    <definedName name="JedenRadekVedleSestavy_28" localSheetId="125">#REF!</definedName>
    <definedName name="JedenRadekVedleSestavy_28" localSheetId="126">#REF!</definedName>
    <definedName name="JedenRadekVedleSestavy_28" localSheetId="127">#REF!</definedName>
    <definedName name="JedenRadekVedleSestavy_28" localSheetId="128">#REF!</definedName>
    <definedName name="JedenRadekVedleSestavy_28" localSheetId="129">#REF!</definedName>
    <definedName name="JedenRadekVedleSestavy_28" localSheetId="130">#REF!</definedName>
    <definedName name="JedenRadekVedleSestavy_28" localSheetId="117">#REF!</definedName>
    <definedName name="JedenRadekVedleSestavy_28" localSheetId="118">#REF!</definedName>
    <definedName name="JedenRadekVedleSestavy_28" localSheetId="119">#REF!</definedName>
    <definedName name="JedenRadekVedleSestavy_28" localSheetId="120">#REF!</definedName>
    <definedName name="JedenRadekVedleSestavy_28" localSheetId="121">#REF!</definedName>
    <definedName name="JedenRadekVedleSestavy_28" localSheetId="122">#REF!</definedName>
    <definedName name="JedenRadekVedleSestavy_28" localSheetId="123">#REF!</definedName>
    <definedName name="JedenRadekVedleSestavy_28" localSheetId="124">#REF!</definedName>
    <definedName name="JedenRadekVedleSestavy_28" localSheetId="114">#REF!</definedName>
    <definedName name="JedenRadekVedleSestavy_28" localSheetId="113">#REF!</definedName>
    <definedName name="JedenRadekVedleSestavy_28" localSheetId="112">#REF!</definedName>
    <definedName name="JedenRadekVedleSestavy_28" localSheetId="134">#REF!</definedName>
    <definedName name="JedenRadekVedleSestavy_28" localSheetId="133">#REF!</definedName>
    <definedName name="JedenRadekVedleSestavy_28" localSheetId="135">#REF!</definedName>
    <definedName name="JedenRadekVedleSestavy_28" localSheetId="136">#REF!</definedName>
    <definedName name="JedenRadekVedleSestavy_28" localSheetId="132">#REF!</definedName>
    <definedName name="JedenRadekVedleSestavy_28" localSheetId="141">#REF!</definedName>
    <definedName name="JedenRadekVedleSestavy_28" localSheetId="0">#REF!</definedName>
    <definedName name="JedenRadekVedleSestavy_28">#REF!</definedName>
    <definedName name="Keste" localSheetId="0">#REF!</definedName>
    <definedName name="Keste">#REF!</definedName>
    <definedName name="kk" localSheetId="141">'[24]List details'!$C$5:$C$8</definedName>
    <definedName name="kk">'[25]List details'!$C$5:$C$8</definedName>
    <definedName name="kl" localSheetId="0">#REF!</definedName>
    <definedName name="kl">#REF!</definedName>
    <definedName name="Klas" localSheetId="0">#REF!</definedName>
    <definedName name="Klas">#REF!</definedName>
    <definedName name="Klas_kredise_pas_ristrukt">[20]Udhëzues!$A$100:$A$104</definedName>
    <definedName name="Klas_pas" localSheetId="114">'[8]Data Types'!$C$116:$C$122</definedName>
    <definedName name="Klas_pas" localSheetId="0">'[23]Data Types'!$C$111:$C$117</definedName>
    <definedName name="Klas_pas">'[9]Data Types'!$C$116:$C$122</definedName>
    <definedName name="Klasa" localSheetId="0">#REF!</definedName>
    <definedName name="Klasa">'[26]Data Types'!$C$96:$C$99</definedName>
    <definedName name="Klasifik_kredimarresi" localSheetId="0">#REF!</definedName>
    <definedName name="Klasifik_kredimarresi">#REF!</definedName>
    <definedName name="Klasifik_perpara" localSheetId="0">#REF!</definedName>
    <definedName name="Klasifik_perpara">'[9]Data Types'!$C$110:$C$114</definedName>
    <definedName name="klasifikimi" localSheetId="114">[15]Udhëzues!$A$93:$A$97</definedName>
    <definedName name="klasifikimi">[16]Udhëzues!$A$93:$A$97</definedName>
    <definedName name="Klasifikimi_kredise_perpara_ristrukturimit">[20]Udhëzues!$A$93:$A$97</definedName>
    <definedName name="klasifikimi_para" localSheetId="114">#REF!</definedName>
    <definedName name="klasifikimi_para" localSheetId="0">#REF!</definedName>
    <definedName name="klasifikimi_para">#REF!</definedName>
    <definedName name="Klasifikimi_pas" localSheetId="0">#REF!</definedName>
    <definedName name="Klasifikimi_pas">#REF!</definedName>
    <definedName name="Klasifikimi2" localSheetId="0">#REF!</definedName>
    <definedName name="Klasifikimi2">#REF!</definedName>
    <definedName name="Kodi" localSheetId="0">#REF!</definedName>
    <definedName name="Kodi">#REF!</definedName>
    <definedName name="Kodi_i_produktit" localSheetId="0">#REF!</definedName>
    <definedName name="Kodi_i_produktit">#REF!</definedName>
    <definedName name="Kodi_Monedha" localSheetId="114">'[8]Data Types'!$B$361:$B$380</definedName>
    <definedName name="Kodi_Monedha" localSheetId="0">#REF!</definedName>
    <definedName name="Kodi_Monedha">'[27]Data Types'!$B$111:$B$130</definedName>
    <definedName name="Kodi_Shteti" localSheetId="0">#REF!</definedName>
    <definedName name="Kodi_Shteti">'[26]Data Types'!$B$132:$B$368</definedName>
    <definedName name="Kodi1">#REF!</definedName>
    <definedName name="Kodi2" localSheetId="0">#REF!</definedName>
    <definedName name="Kodi2">#REF!</definedName>
    <definedName name="kredimarresi" localSheetId="114">[15]Udhëzues!$A$27:$A$31</definedName>
    <definedName name="kredimarresi">[16]Udhëzues!$A$27:$A$31</definedName>
    <definedName name="legal_comp" localSheetId="99">'[12]Data Types'!$C$188:$C$189</definedName>
    <definedName name="legal_comp" localSheetId="83">'[13]Data Types'!$C$194:$C$195</definedName>
    <definedName name="legal_comp" localSheetId="82">'[13]Data Types'!$C$194:$C$195</definedName>
    <definedName name="legal_comp" localSheetId="80">'[13]Data Types'!$C$194:$C$195</definedName>
    <definedName name="legal_comp" localSheetId="81">'[13]Data Types'!$C$194:$C$195</definedName>
    <definedName name="legal_comp">#REF!</definedName>
    <definedName name="Linje_Kredie">#REF!</definedName>
    <definedName name="Listimi_i_titujve_në_bursë" comment="I listuar" localSheetId="2">#REF!</definedName>
    <definedName name="Listimi_i_titujve_në_bursë" comment="I listuar" localSheetId="22">#REF!</definedName>
    <definedName name="Listimi_i_titujve_në_bursë" comment="I listuar" localSheetId="18">#REF!</definedName>
    <definedName name="Listimi_i_titujve_në_bursë" comment="I listuar" localSheetId="19">#REF!</definedName>
    <definedName name="Listimi_i_titujve_në_bursë" comment="I listuar" localSheetId="0">#REF!</definedName>
    <definedName name="Listimi_i_titujve_në_bursë" comment="I listuar">#REF!</definedName>
    <definedName name="ll" localSheetId="141">'[24]List details'!$C$5:$C$8</definedName>
    <definedName name="ll">'[25]List details'!$C$5:$C$8</definedName>
    <definedName name="lloji" localSheetId="0">#REF!</definedName>
    <definedName name="lloji">'[26]Data Types'!$C$35:$C$42</definedName>
    <definedName name="Lloji_inst">#REF!</definedName>
    <definedName name="Lloji_kol" localSheetId="0">#REF!</definedName>
    <definedName name="Lloji_kol">'[9]Data Types'!$C$237:$C$248</definedName>
    <definedName name="Lloji_produktit" localSheetId="0">#REF!</definedName>
    <definedName name="Lloji_produktit">'[9]Data Types'!$C$70:$C$74</definedName>
    <definedName name="Lloji_produktit_perpara_ristrukturimit">[20]Udhëzues!$A$59:$A$62</definedName>
    <definedName name="Lloji_Produktit2" localSheetId="114">#REF!</definedName>
    <definedName name="Lloji_Produktit2" localSheetId="0">#REF!</definedName>
    <definedName name="Lloji_Produktit2">#REF!</definedName>
    <definedName name="MaxOblastTabulky" localSheetId="116">#REF!</definedName>
    <definedName name="MaxOblastTabulky" localSheetId="125">#REF!</definedName>
    <definedName name="MaxOblastTabulky" localSheetId="126">#REF!</definedName>
    <definedName name="MaxOblastTabulky" localSheetId="127">#REF!</definedName>
    <definedName name="MaxOblastTabulky" localSheetId="128">#REF!</definedName>
    <definedName name="MaxOblastTabulky" localSheetId="129">#REF!</definedName>
    <definedName name="MaxOblastTabulky" localSheetId="130">#REF!</definedName>
    <definedName name="MaxOblastTabulky" localSheetId="117">#REF!</definedName>
    <definedName name="MaxOblastTabulky" localSheetId="118">#REF!</definedName>
    <definedName name="MaxOblastTabulky" localSheetId="119">#REF!</definedName>
    <definedName name="MaxOblastTabulky" localSheetId="120">#REF!</definedName>
    <definedName name="MaxOblastTabulky" localSheetId="121">#REF!</definedName>
    <definedName name="MaxOblastTabulky" localSheetId="122">#REF!</definedName>
    <definedName name="MaxOblastTabulky" localSheetId="123">#REF!</definedName>
    <definedName name="MaxOblastTabulky" localSheetId="124">#REF!</definedName>
    <definedName name="MaxOblastTabulky" localSheetId="114">#REF!</definedName>
    <definedName name="MaxOblastTabulky" localSheetId="113">#REF!</definedName>
    <definedName name="MaxOblastTabulky" localSheetId="112">#REF!</definedName>
    <definedName name="MaxOblastTabulky" localSheetId="134">#REF!</definedName>
    <definedName name="MaxOblastTabulky" localSheetId="133">#REF!</definedName>
    <definedName name="MaxOblastTabulky" localSheetId="135">#REF!</definedName>
    <definedName name="MaxOblastTabulky" localSheetId="136">#REF!</definedName>
    <definedName name="MaxOblastTabulky" localSheetId="132">#REF!</definedName>
    <definedName name="MaxOblastTabulky" localSheetId="141">#REF!</definedName>
    <definedName name="MaxOblastTabulky" localSheetId="0">#REF!</definedName>
    <definedName name="MaxOblastTabulky">#REF!</definedName>
    <definedName name="MaxOblastTabulky_11" localSheetId="116">#REF!</definedName>
    <definedName name="MaxOblastTabulky_11" localSheetId="125">#REF!</definedName>
    <definedName name="MaxOblastTabulky_11" localSheetId="126">#REF!</definedName>
    <definedName name="MaxOblastTabulky_11" localSheetId="127">#REF!</definedName>
    <definedName name="MaxOblastTabulky_11" localSheetId="128">#REF!</definedName>
    <definedName name="MaxOblastTabulky_11" localSheetId="129">#REF!</definedName>
    <definedName name="MaxOblastTabulky_11" localSheetId="130">#REF!</definedName>
    <definedName name="MaxOblastTabulky_11" localSheetId="117">#REF!</definedName>
    <definedName name="MaxOblastTabulky_11" localSheetId="118">#REF!</definedName>
    <definedName name="MaxOblastTabulky_11" localSheetId="119">#REF!</definedName>
    <definedName name="MaxOblastTabulky_11" localSheetId="120">#REF!</definedName>
    <definedName name="MaxOblastTabulky_11" localSheetId="121">#REF!</definedName>
    <definedName name="MaxOblastTabulky_11" localSheetId="122">#REF!</definedName>
    <definedName name="MaxOblastTabulky_11" localSheetId="123">#REF!</definedName>
    <definedName name="MaxOblastTabulky_11" localSheetId="124">#REF!</definedName>
    <definedName name="MaxOblastTabulky_11" localSheetId="114">#REF!</definedName>
    <definedName name="MaxOblastTabulky_11" localSheetId="113">#REF!</definedName>
    <definedName name="MaxOblastTabulky_11" localSheetId="112">#REF!</definedName>
    <definedName name="MaxOblastTabulky_11" localSheetId="134">#REF!</definedName>
    <definedName name="MaxOblastTabulky_11" localSheetId="133">#REF!</definedName>
    <definedName name="MaxOblastTabulky_11" localSheetId="135">#REF!</definedName>
    <definedName name="MaxOblastTabulky_11" localSheetId="136">#REF!</definedName>
    <definedName name="MaxOblastTabulky_11" localSheetId="132">#REF!</definedName>
    <definedName name="MaxOblastTabulky_11" localSheetId="141">#REF!</definedName>
    <definedName name="MaxOblastTabulky_11" localSheetId="0">#REF!</definedName>
    <definedName name="MaxOblastTabulky_11">#REF!</definedName>
    <definedName name="MaxOblastTabulky_2" localSheetId="116">#REF!</definedName>
    <definedName name="MaxOblastTabulky_2" localSheetId="125">#REF!</definedName>
    <definedName name="MaxOblastTabulky_2" localSheetId="126">#REF!</definedName>
    <definedName name="MaxOblastTabulky_2" localSheetId="127">#REF!</definedName>
    <definedName name="MaxOblastTabulky_2" localSheetId="128">#REF!</definedName>
    <definedName name="MaxOblastTabulky_2" localSheetId="129">#REF!</definedName>
    <definedName name="MaxOblastTabulky_2" localSheetId="130">#REF!</definedName>
    <definedName name="MaxOblastTabulky_2" localSheetId="117">#REF!</definedName>
    <definedName name="MaxOblastTabulky_2" localSheetId="118">#REF!</definedName>
    <definedName name="MaxOblastTabulky_2" localSheetId="119">#REF!</definedName>
    <definedName name="MaxOblastTabulky_2" localSheetId="120">#REF!</definedName>
    <definedName name="MaxOblastTabulky_2" localSheetId="121">#REF!</definedName>
    <definedName name="MaxOblastTabulky_2" localSheetId="122">#REF!</definedName>
    <definedName name="MaxOblastTabulky_2" localSheetId="123">#REF!</definedName>
    <definedName name="MaxOblastTabulky_2" localSheetId="124">#REF!</definedName>
    <definedName name="MaxOblastTabulky_2" localSheetId="114">#REF!</definedName>
    <definedName name="MaxOblastTabulky_2" localSheetId="113">#REF!</definedName>
    <definedName name="MaxOblastTabulky_2" localSheetId="112">#REF!</definedName>
    <definedName name="MaxOblastTabulky_2" localSheetId="134">#REF!</definedName>
    <definedName name="MaxOblastTabulky_2" localSheetId="133">#REF!</definedName>
    <definedName name="MaxOblastTabulky_2" localSheetId="135">#REF!</definedName>
    <definedName name="MaxOblastTabulky_2" localSheetId="136">#REF!</definedName>
    <definedName name="MaxOblastTabulky_2" localSheetId="132">#REF!</definedName>
    <definedName name="MaxOblastTabulky_2" localSheetId="141">#REF!</definedName>
    <definedName name="MaxOblastTabulky_2" localSheetId="0">#REF!</definedName>
    <definedName name="MaxOblastTabulky_2">#REF!</definedName>
    <definedName name="MaxOblastTabulky_28" localSheetId="116">#REF!</definedName>
    <definedName name="MaxOblastTabulky_28" localSheetId="125">#REF!</definedName>
    <definedName name="MaxOblastTabulky_28" localSheetId="126">#REF!</definedName>
    <definedName name="MaxOblastTabulky_28" localSheetId="127">#REF!</definedName>
    <definedName name="MaxOblastTabulky_28" localSheetId="128">#REF!</definedName>
    <definedName name="MaxOblastTabulky_28" localSheetId="129">#REF!</definedName>
    <definedName name="MaxOblastTabulky_28" localSheetId="130">#REF!</definedName>
    <definedName name="MaxOblastTabulky_28" localSheetId="117">#REF!</definedName>
    <definedName name="MaxOblastTabulky_28" localSheetId="118">#REF!</definedName>
    <definedName name="MaxOblastTabulky_28" localSheetId="119">#REF!</definedName>
    <definedName name="MaxOblastTabulky_28" localSheetId="120">#REF!</definedName>
    <definedName name="MaxOblastTabulky_28" localSheetId="121">#REF!</definedName>
    <definedName name="MaxOblastTabulky_28" localSheetId="122">#REF!</definedName>
    <definedName name="MaxOblastTabulky_28" localSheetId="123">#REF!</definedName>
    <definedName name="MaxOblastTabulky_28" localSheetId="124">#REF!</definedName>
    <definedName name="MaxOblastTabulky_28" localSheetId="114">#REF!</definedName>
    <definedName name="MaxOblastTabulky_28" localSheetId="113">#REF!</definedName>
    <definedName name="MaxOblastTabulky_28" localSheetId="112">#REF!</definedName>
    <definedName name="MaxOblastTabulky_28" localSheetId="134">#REF!</definedName>
    <definedName name="MaxOblastTabulky_28" localSheetId="133">#REF!</definedName>
    <definedName name="MaxOblastTabulky_28" localSheetId="135">#REF!</definedName>
    <definedName name="MaxOblastTabulky_28" localSheetId="136">#REF!</definedName>
    <definedName name="MaxOblastTabulky_28" localSheetId="132">#REF!</definedName>
    <definedName name="MaxOblastTabulky_28" localSheetId="141">#REF!</definedName>
    <definedName name="MaxOblastTabulky_28" localSheetId="0">#REF!</definedName>
    <definedName name="MaxOblastTabulky_28">#REF!</definedName>
    <definedName name="monedha" localSheetId="114">[15]Udhëzues!$A$53:$A$56</definedName>
    <definedName name="monedha" localSheetId="113">[16]Udhëzues!$A$53:$A$56</definedName>
    <definedName name="monedha" localSheetId="112">[16]Udhëzues!$A$53:$A$56</definedName>
    <definedName name="Monedha" localSheetId="0">#REF!</definedName>
    <definedName name="Monedha">[20]Udhëzues!$A$53:$A$56</definedName>
    <definedName name="Monedha1" localSheetId="114">'[8]Data Types'!#REF!</definedName>
    <definedName name="Monedha1" localSheetId="113">'[9]Data Types'!#REF!</definedName>
    <definedName name="Monedha1" localSheetId="112">'[9]Data Types'!#REF!</definedName>
    <definedName name="Monedha1" localSheetId="0">'[23]Data Types'!#REF!</definedName>
    <definedName name="Monedha1">'[13]Data Types'!#REF!</definedName>
    <definedName name="Nisja_Rist" localSheetId="114">'[8]Data Types'!$C$81:$C$82</definedName>
    <definedName name="Nisja_Rist" localSheetId="0">#REF!</definedName>
    <definedName name="Nisja_Rist">'[9]Data Types'!$C$82:$C$83</definedName>
    <definedName name="No_install">'[13]Data Types'!$C$119:$C$129</definedName>
    <definedName name="Norma">#REF!</definedName>
    <definedName name="Norma_int" localSheetId="0">#REF!</definedName>
    <definedName name="Norma_int">#REF!</definedName>
    <definedName name="Nr_Kesteve" localSheetId="114">'[8]Data Types'!$C$84:$C$94</definedName>
    <definedName name="Nr_Kesteve" localSheetId="0">'[23]Data Types'!$C$80:$C$90</definedName>
    <definedName name="Nr_Kesteve">'[9]Data Types'!$C$85:$C$95</definedName>
    <definedName name="Nr_kol" localSheetId="0">#REF!</definedName>
    <definedName name="Nr_kol">'[9]Data Types'!$C$185:$C$234</definedName>
    <definedName name="Nr_prod" localSheetId="114">'[8]Data Types'!$C$176:$C$182</definedName>
    <definedName name="Nr_prod" localSheetId="0">#REF!</definedName>
    <definedName name="Nr_prod">'[9]Data Types'!$C$176:$C$182</definedName>
    <definedName name="Nr_produktit" localSheetId="114">#REF!</definedName>
    <definedName name="Nr_produktit" localSheetId="0">#REF!</definedName>
    <definedName name="Nr_produktit">#REF!</definedName>
    <definedName name="OblastDat2" localSheetId="116">#REF!</definedName>
    <definedName name="OblastDat2" localSheetId="125">#REF!</definedName>
    <definedName name="OblastDat2" localSheetId="126">#REF!</definedName>
    <definedName name="OblastDat2" localSheetId="127">#REF!</definedName>
    <definedName name="OblastDat2" localSheetId="128">#REF!</definedName>
    <definedName name="OblastDat2" localSheetId="129">#REF!</definedName>
    <definedName name="OblastDat2" localSheetId="130">#REF!</definedName>
    <definedName name="OblastDat2" localSheetId="117">#REF!</definedName>
    <definedName name="OblastDat2" localSheetId="118">#REF!</definedName>
    <definedName name="OblastDat2" localSheetId="119">#REF!</definedName>
    <definedName name="OblastDat2" localSheetId="120">#REF!</definedName>
    <definedName name="OblastDat2" localSheetId="121">#REF!</definedName>
    <definedName name="OblastDat2" localSheetId="122">#REF!</definedName>
    <definedName name="OblastDat2" localSheetId="123">#REF!</definedName>
    <definedName name="OblastDat2" localSheetId="124">#REF!</definedName>
    <definedName name="OblastDat2" localSheetId="114">#REF!</definedName>
    <definedName name="OblastDat2" localSheetId="113">#REF!</definedName>
    <definedName name="OblastDat2" localSheetId="112">#REF!</definedName>
    <definedName name="OblastDat2" localSheetId="134">#REF!</definedName>
    <definedName name="OblastDat2" localSheetId="133">#REF!</definedName>
    <definedName name="OblastDat2" localSheetId="135">#REF!</definedName>
    <definedName name="OblastDat2" localSheetId="136">#REF!</definedName>
    <definedName name="OblastDat2" localSheetId="132">#REF!</definedName>
    <definedName name="OblastDat2" localSheetId="141">#REF!</definedName>
    <definedName name="OblastDat2" localSheetId="0">#REF!</definedName>
    <definedName name="OblastDat2">#REF!</definedName>
    <definedName name="OblastDat2_11" localSheetId="116">#REF!</definedName>
    <definedName name="OblastDat2_11" localSheetId="125">#REF!</definedName>
    <definedName name="OblastDat2_11" localSheetId="126">#REF!</definedName>
    <definedName name="OblastDat2_11" localSheetId="127">#REF!</definedName>
    <definedName name="OblastDat2_11" localSheetId="128">#REF!</definedName>
    <definedName name="OblastDat2_11" localSheetId="129">#REF!</definedName>
    <definedName name="OblastDat2_11" localSheetId="130">#REF!</definedName>
    <definedName name="OblastDat2_11" localSheetId="117">#REF!</definedName>
    <definedName name="OblastDat2_11" localSheetId="118">#REF!</definedName>
    <definedName name="OblastDat2_11" localSheetId="119">#REF!</definedName>
    <definedName name="OblastDat2_11" localSheetId="120">#REF!</definedName>
    <definedName name="OblastDat2_11" localSheetId="121">#REF!</definedName>
    <definedName name="OblastDat2_11" localSheetId="122">#REF!</definedName>
    <definedName name="OblastDat2_11" localSheetId="123">#REF!</definedName>
    <definedName name="OblastDat2_11" localSheetId="124">#REF!</definedName>
    <definedName name="OblastDat2_11" localSheetId="114">#REF!</definedName>
    <definedName name="OblastDat2_11" localSheetId="113">#REF!</definedName>
    <definedName name="OblastDat2_11" localSheetId="112">#REF!</definedName>
    <definedName name="OblastDat2_11" localSheetId="134">#REF!</definedName>
    <definedName name="OblastDat2_11" localSheetId="133">#REF!</definedName>
    <definedName name="OblastDat2_11" localSheetId="135">#REF!</definedName>
    <definedName name="OblastDat2_11" localSheetId="136">#REF!</definedName>
    <definedName name="OblastDat2_11" localSheetId="132">#REF!</definedName>
    <definedName name="OblastDat2_11" localSheetId="141">#REF!</definedName>
    <definedName name="OblastDat2_11" localSheetId="0">#REF!</definedName>
    <definedName name="OblastDat2_11">#REF!</definedName>
    <definedName name="OblastDat2_2" localSheetId="116">#REF!</definedName>
    <definedName name="OblastDat2_2" localSheetId="125">#REF!</definedName>
    <definedName name="OblastDat2_2" localSheetId="126">#REF!</definedName>
    <definedName name="OblastDat2_2" localSheetId="127">#REF!</definedName>
    <definedName name="OblastDat2_2" localSheetId="128">#REF!</definedName>
    <definedName name="OblastDat2_2" localSheetId="129">#REF!</definedName>
    <definedName name="OblastDat2_2" localSheetId="130">#REF!</definedName>
    <definedName name="OblastDat2_2" localSheetId="117">#REF!</definedName>
    <definedName name="OblastDat2_2" localSheetId="118">#REF!</definedName>
    <definedName name="OblastDat2_2" localSheetId="119">#REF!</definedName>
    <definedName name="OblastDat2_2" localSheetId="120">#REF!</definedName>
    <definedName name="OblastDat2_2" localSheetId="121">#REF!</definedName>
    <definedName name="OblastDat2_2" localSheetId="122">#REF!</definedName>
    <definedName name="OblastDat2_2" localSheetId="123">#REF!</definedName>
    <definedName name="OblastDat2_2" localSheetId="124">#REF!</definedName>
    <definedName name="OblastDat2_2" localSheetId="114">#REF!</definedName>
    <definedName name="OblastDat2_2" localSheetId="113">#REF!</definedName>
    <definedName name="OblastDat2_2" localSheetId="112">#REF!</definedName>
    <definedName name="OblastDat2_2" localSheetId="134">#REF!</definedName>
    <definedName name="OblastDat2_2" localSheetId="133">#REF!</definedName>
    <definedName name="OblastDat2_2" localSheetId="135">#REF!</definedName>
    <definedName name="OblastDat2_2" localSheetId="136">#REF!</definedName>
    <definedName name="OblastDat2_2" localSheetId="132">#REF!</definedName>
    <definedName name="OblastDat2_2" localSheetId="141">#REF!</definedName>
    <definedName name="OblastDat2_2" localSheetId="0">#REF!</definedName>
    <definedName name="OblastDat2_2">#REF!</definedName>
    <definedName name="OblastDat2_28" localSheetId="116">#REF!</definedName>
    <definedName name="OblastDat2_28" localSheetId="125">#REF!</definedName>
    <definedName name="OblastDat2_28" localSheetId="126">#REF!</definedName>
    <definedName name="OblastDat2_28" localSheetId="127">#REF!</definedName>
    <definedName name="OblastDat2_28" localSheetId="128">#REF!</definedName>
    <definedName name="OblastDat2_28" localSheetId="129">#REF!</definedName>
    <definedName name="OblastDat2_28" localSheetId="130">#REF!</definedName>
    <definedName name="OblastDat2_28" localSheetId="117">#REF!</definedName>
    <definedName name="OblastDat2_28" localSheetId="118">#REF!</definedName>
    <definedName name="OblastDat2_28" localSheetId="119">#REF!</definedName>
    <definedName name="OblastDat2_28" localSheetId="120">#REF!</definedName>
    <definedName name="OblastDat2_28" localSheetId="121">#REF!</definedName>
    <definedName name="OblastDat2_28" localSheetId="122">#REF!</definedName>
    <definedName name="OblastDat2_28" localSheetId="123">#REF!</definedName>
    <definedName name="OblastDat2_28" localSheetId="124">#REF!</definedName>
    <definedName name="OblastDat2_28" localSheetId="114">#REF!</definedName>
    <definedName name="OblastDat2_28" localSheetId="113">#REF!</definedName>
    <definedName name="OblastDat2_28" localSheetId="112">#REF!</definedName>
    <definedName name="OblastDat2_28" localSheetId="134">#REF!</definedName>
    <definedName name="OblastDat2_28" localSheetId="133">#REF!</definedName>
    <definedName name="OblastDat2_28" localSheetId="135">#REF!</definedName>
    <definedName name="OblastDat2_28" localSheetId="136">#REF!</definedName>
    <definedName name="OblastDat2_28" localSheetId="132">#REF!</definedName>
    <definedName name="OblastDat2_28" localSheetId="141">#REF!</definedName>
    <definedName name="OblastDat2_28" localSheetId="0">#REF!</definedName>
    <definedName name="OblastDat2_28">#REF!</definedName>
    <definedName name="OblastNadpisuRadku" localSheetId="116">#REF!</definedName>
    <definedName name="OblastNadpisuRadku" localSheetId="125">#REF!</definedName>
    <definedName name="OblastNadpisuRadku" localSheetId="126">#REF!</definedName>
    <definedName name="OblastNadpisuRadku" localSheetId="127">#REF!</definedName>
    <definedName name="OblastNadpisuRadku" localSheetId="128">#REF!</definedName>
    <definedName name="OblastNadpisuRadku" localSheetId="129">#REF!</definedName>
    <definedName name="OblastNadpisuRadku" localSheetId="130">#REF!</definedName>
    <definedName name="OblastNadpisuRadku" localSheetId="117">#REF!</definedName>
    <definedName name="OblastNadpisuRadku" localSheetId="118">#REF!</definedName>
    <definedName name="OblastNadpisuRadku" localSheetId="119">#REF!</definedName>
    <definedName name="OblastNadpisuRadku" localSheetId="120">#REF!</definedName>
    <definedName name="OblastNadpisuRadku" localSheetId="121">#REF!</definedName>
    <definedName name="OblastNadpisuRadku" localSheetId="122">#REF!</definedName>
    <definedName name="OblastNadpisuRadku" localSheetId="123">#REF!</definedName>
    <definedName name="OblastNadpisuRadku" localSheetId="124">#REF!</definedName>
    <definedName name="OblastNadpisuRadku" localSheetId="114">#REF!</definedName>
    <definedName name="OblastNadpisuRadku" localSheetId="113">#REF!</definedName>
    <definedName name="OblastNadpisuRadku" localSheetId="112">#REF!</definedName>
    <definedName name="OblastNadpisuRadku" localSheetId="134">#REF!</definedName>
    <definedName name="OblastNadpisuRadku" localSheetId="133">#REF!</definedName>
    <definedName name="OblastNadpisuRadku" localSheetId="135">#REF!</definedName>
    <definedName name="OblastNadpisuRadku" localSheetId="136">#REF!</definedName>
    <definedName name="OblastNadpisuRadku" localSheetId="132">#REF!</definedName>
    <definedName name="OblastNadpisuRadku" localSheetId="141">#REF!</definedName>
    <definedName name="OblastNadpisuRadku" localSheetId="0">#REF!</definedName>
    <definedName name="OblastNadpisuRadku">#REF!</definedName>
    <definedName name="OblastNadpisuRadku_11" localSheetId="116">#REF!</definedName>
    <definedName name="OblastNadpisuRadku_11" localSheetId="125">#REF!</definedName>
    <definedName name="OblastNadpisuRadku_11" localSheetId="126">#REF!</definedName>
    <definedName name="OblastNadpisuRadku_11" localSheetId="127">#REF!</definedName>
    <definedName name="OblastNadpisuRadku_11" localSheetId="128">#REF!</definedName>
    <definedName name="OblastNadpisuRadku_11" localSheetId="129">#REF!</definedName>
    <definedName name="OblastNadpisuRadku_11" localSheetId="130">#REF!</definedName>
    <definedName name="OblastNadpisuRadku_11" localSheetId="117">#REF!</definedName>
    <definedName name="OblastNadpisuRadku_11" localSheetId="118">#REF!</definedName>
    <definedName name="OblastNadpisuRadku_11" localSheetId="119">#REF!</definedName>
    <definedName name="OblastNadpisuRadku_11" localSheetId="120">#REF!</definedName>
    <definedName name="OblastNadpisuRadku_11" localSheetId="121">#REF!</definedName>
    <definedName name="OblastNadpisuRadku_11" localSheetId="122">#REF!</definedName>
    <definedName name="OblastNadpisuRadku_11" localSheetId="123">#REF!</definedName>
    <definedName name="OblastNadpisuRadku_11" localSheetId="124">#REF!</definedName>
    <definedName name="OblastNadpisuRadku_11" localSheetId="114">#REF!</definedName>
    <definedName name="OblastNadpisuRadku_11" localSheetId="113">#REF!</definedName>
    <definedName name="OblastNadpisuRadku_11" localSheetId="112">#REF!</definedName>
    <definedName name="OblastNadpisuRadku_11" localSheetId="134">#REF!</definedName>
    <definedName name="OblastNadpisuRadku_11" localSheetId="133">#REF!</definedName>
    <definedName name="OblastNadpisuRadku_11" localSheetId="135">#REF!</definedName>
    <definedName name="OblastNadpisuRadku_11" localSheetId="136">#REF!</definedName>
    <definedName name="OblastNadpisuRadku_11" localSheetId="132">#REF!</definedName>
    <definedName name="OblastNadpisuRadku_11" localSheetId="141">#REF!</definedName>
    <definedName name="OblastNadpisuRadku_11" localSheetId="0">#REF!</definedName>
    <definedName name="OblastNadpisuRadku_11">#REF!</definedName>
    <definedName name="OblastNadpisuRadku_2" localSheetId="116">#REF!</definedName>
    <definedName name="OblastNadpisuRadku_2" localSheetId="125">#REF!</definedName>
    <definedName name="OblastNadpisuRadku_2" localSheetId="126">#REF!</definedName>
    <definedName name="OblastNadpisuRadku_2" localSheetId="127">#REF!</definedName>
    <definedName name="OblastNadpisuRadku_2" localSheetId="128">#REF!</definedName>
    <definedName name="OblastNadpisuRadku_2" localSheetId="129">#REF!</definedName>
    <definedName name="OblastNadpisuRadku_2" localSheetId="130">#REF!</definedName>
    <definedName name="OblastNadpisuRadku_2" localSheetId="117">#REF!</definedName>
    <definedName name="OblastNadpisuRadku_2" localSheetId="118">#REF!</definedName>
    <definedName name="OblastNadpisuRadku_2" localSheetId="119">#REF!</definedName>
    <definedName name="OblastNadpisuRadku_2" localSheetId="120">#REF!</definedName>
    <definedName name="OblastNadpisuRadku_2" localSheetId="121">#REF!</definedName>
    <definedName name="OblastNadpisuRadku_2" localSheetId="122">#REF!</definedName>
    <definedName name="OblastNadpisuRadku_2" localSheetId="123">#REF!</definedName>
    <definedName name="OblastNadpisuRadku_2" localSheetId="124">#REF!</definedName>
    <definedName name="OblastNadpisuRadku_2" localSheetId="114">#REF!</definedName>
    <definedName name="OblastNadpisuRadku_2" localSheetId="113">#REF!</definedName>
    <definedName name="OblastNadpisuRadku_2" localSheetId="112">#REF!</definedName>
    <definedName name="OblastNadpisuRadku_2" localSheetId="134">#REF!</definedName>
    <definedName name="OblastNadpisuRadku_2" localSheetId="133">#REF!</definedName>
    <definedName name="OblastNadpisuRadku_2" localSheetId="135">#REF!</definedName>
    <definedName name="OblastNadpisuRadku_2" localSheetId="136">#REF!</definedName>
    <definedName name="OblastNadpisuRadku_2" localSheetId="132">#REF!</definedName>
    <definedName name="OblastNadpisuRadku_2" localSheetId="141">#REF!</definedName>
    <definedName name="OblastNadpisuRadku_2" localSheetId="0">#REF!</definedName>
    <definedName name="OblastNadpisuRadku_2">#REF!</definedName>
    <definedName name="OblastNadpisuRadku_28" localSheetId="116">#REF!</definedName>
    <definedName name="OblastNadpisuRadku_28" localSheetId="125">#REF!</definedName>
    <definedName name="OblastNadpisuRadku_28" localSheetId="126">#REF!</definedName>
    <definedName name="OblastNadpisuRadku_28" localSheetId="127">#REF!</definedName>
    <definedName name="OblastNadpisuRadku_28" localSheetId="128">#REF!</definedName>
    <definedName name="OblastNadpisuRadku_28" localSheetId="129">#REF!</definedName>
    <definedName name="OblastNadpisuRadku_28" localSheetId="130">#REF!</definedName>
    <definedName name="OblastNadpisuRadku_28" localSheetId="117">#REF!</definedName>
    <definedName name="OblastNadpisuRadku_28" localSheetId="118">#REF!</definedName>
    <definedName name="OblastNadpisuRadku_28" localSheetId="119">#REF!</definedName>
    <definedName name="OblastNadpisuRadku_28" localSheetId="120">#REF!</definedName>
    <definedName name="OblastNadpisuRadku_28" localSheetId="121">#REF!</definedName>
    <definedName name="OblastNadpisuRadku_28" localSheetId="122">#REF!</definedName>
    <definedName name="OblastNadpisuRadku_28" localSheetId="123">#REF!</definedName>
    <definedName name="OblastNadpisuRadku_28" localSheetId="124">#REF!</definedName>
    <definedName name="OblastNadpisuRadku_28" localSheetId="114">#REF!</definedName>
    <definedName name="OblastNadpisuRadku_28" localSheetId="113">#REF!</definedName>
    <definedName name="OblastNadpisuRadku_28" localSheetId="112">#REF!</definedName>
    <definedName name="OblastNadpisuRadku_28" localSheetId="134">#REF!</definedName>
    <definedName name="OblastNadpisuRadku_28" localSheetId="133">#REF!</definedName>
    <definedName name="OblastNadpisuRadku_28" localSheetId="135">#REF!</definedName>
    <definedName name="OblastNadpisuRadku_28" localSheetId="136">#REF!</definedName>
    <definedName name="OblastNadpisuRadku_28" localSheetId="132">#REF!</definedName>
    <definedName name="OblastNadpisuRadku_28" localSheetId="141">#REF!</definedName>
    <definedName name="OblastNadpisuRadku_28" localSheetId="0">#REF!</definedName>
    <definedName name="OblastNadpisuRadku_28">#REF!</definedName>
    <definedName name="OblastNadpisuSloupcu" localSheetId="116">#REF!</definedName>
    <definedName name="OblastNadpisuSloupcu" localSheetId="125">#REF!</definedName>
    <definedName name="OblastNadpisuSloupcu" localSheetId="126">#REF!</definedName>
    <definedName name="OblastNadpisuSloupcu" localSheetId="127">#REF!</definedName>
    <definedName name="OblastNadpisuSloupcu" localSheetId="128">#REF!</definedName>
    <definedName name="OblastNadpisuSloupcu" localSheetId="129">#REF!</definedName>
    <definedName name="OblastNadpisuSloupcu" localSheetId="130">#REF!</definedName>
    <definedName name="OblastNadpisuSloupcu" localSheetId="117">#REF!</definedName>
    <definedName name="OblastNadpisuSloupcu" localSheetId="118">#REF!</definedName>
    <definedName name="OblastNadpisuSloupcu" localSheetId="119">#REF!</definedName>
    <definedName name="OblastNadpisuSloupcu" localSheetId="120">#REF!</definedName>
    <definedName name="OblastNadpisuSloupcu" localSheetId="121">#REF!</definedName>
    <definedName name="OblastNadpisuSloupcu" localSheetId="122">#REF!</definedName>
    <definedName name="OblastNadpisuSloupcu" localSheetId="123">#REF!</definedName>
    <definedName name="OblastNadpisuSloupcu" localSheetId="124">#REF!</definedName>
    <definedName name="OblastNadpisuSloupcu" localSheetId="114">#REF!</definedName>
    <definedName name="OblastNadpisuSloupcu" localSheetId="113">#REF!</definedName>
    <definedName name="OblastNadpisuSloupcu" localSheetId="112">#REF!</definedName>
    <definedName name="OblastNadpisuSloupcu" localSheetId="134">#REF!</definedName>
    <definedName name="OblastNadpisuSloupcu" localSheetId="133">#REF!</definedName>
    <definedName name="OblastNadpisuSloupcu" localSheetId="135">#REF!</definedName>
    <definedName name="OblastNadpisuSloupcu" localSheetId="136">#REF!</definedName>
    <definedName name="OblastNadpisuSloupcu" localSheetId="132">#REF!</definedName>
    <definedName name="OblastNadpisuSloupcu" localSheetId="141">#REF!</definedName>
    <definedName name="OblastNadpisuSloupcu" localSheetId="0">#REF!</definedName>
    <definedName name="OblastNadpisuSloupcu">#REF!</definedName>
    <definedName name="OblastNadpisuSloupcu_11" localSheetId="116">#REF!</definedName>
    <definedName name="OblastNadpisuSloupcu_11" localSheetId="125">#REF!</definedName>
    <definedName name="OblastNadpisuSloupcu_11" localSheetId="126">#REF!</definedName>
    <definedName name="OblastNadpisuSloupcu_11" localSheetId="127">#REF!</definedName>
    <definedName name="OblastNadpisuSloupcu_11" localSheetId="128">#REF!</definedName>
    <definedName name="OblastNadpisuSloupcu_11" localSheetId="129">#REF!</definedName>
    <definedName name="OblastNadpisuSloupcu_11" localSheetId="130">#REF!</definedName>
    <definedName name="OblastNadpisuSloupcu_11" localSheetId="117">#REF!</definedName>
    <definedName name="OblastNadpisuSloupcu_11" localSheetId="118">#REF!</definedName>
    <definedName name="OblastNadpisuSloupcu_11" localSheetId="119">#REF!</definedName>
    <definedName name="OblastNadpisuSloupcu_11" localSheetId="120">#REF!</definedName>
    <definedName name="OblastNadpisuSloupcu_11" localSheetId="121">#REF!</definedName>
    <definedName name="OblastNadpisuSloupcu_11" localSheetId="122">#REF!</definedName>
    <definedName name="OblastNadpisuSloupcu_11" localSheetId="123">#REF!</definedName>
    <definedName name="OblastNadpisuSloupcu_11" localSheetId="124">#REF!</definedName>
    <definedName name="OblastNadpisuSloupcu_11" localSheetId="114">#REF!</definedName>
    <definedName name="OblastNadpisuSloupcu_11" localSheetId="113">#REF!</definedName>
    <definedName name="OblastNadpisuSloupcu_11" localSheetId="112">#REF!</definedName>
    <definedName name="OblastNadpisuSloupcu_11" localSheetId="134">#REF!</definedName>
    <definedName name="OblastNadpisuSloupcu_11" localSheetId="133">#REF!</definedName>
    <definedName name="OblastNadpisuSloupcu_11" localSheetId="135">#REF!</definedName>
    <definedName name="OblastNadpisuSloupcu_11" localSheetId="136">#REF!</definedName>
    <definedName name="OblastNadpisuSloupcu_11" localSheetId="132">#REF!</definedName>
    <definedName name="OblastNadpisuSloupcu_11" localSheetId="141">#REF!</definedName>
    <definedName name="OblastNadpisuSloupcu_11" localSheetId="0">#REF!</definedName>
    <definedName name="OblastNadpisuSloupcu_11">#REF!</definedName>
    <definedName name="OblastNadpisuSloupcu_2" localSheetId="116">#REF!</definedName>
    <definedName name="OblastNadpisuSloupcu_2" localSheetId="125">#REF!</definedName>
    <definedName name="OblastNadpisuSloupcu_2" localSheetId="126">#REF!</definedName>
    <definedName name="OblastNadpisuSloupcu_2" localSheetId="127">#REF!</definedName>
    <definedName name="OblastNadpisuSloupcu_2" localSheetId="128">#REF!</definedName>
    <definedName name="OblastNadpisuSloupcu_2" localSheetId="129">#REF!</definedName>
    <definedName name="OblastNadpisuSloupcu_2" localSheetId="130">#REF!</definedName>
    <definedName name="OblastNadpisuSloupcu_2" localSheetId="117">#REF!</definedName>
    <definedName name="OblastNadpisuSloupcu_2" localSheetId="118">#REF!</definedName>
    <definedName name="OblastNadpisuSloupcu_2" localSheetId="119">#REF!</definedName>
    <definedName name="OblastNadpisuSloupcu_2" localSheetId="120">#REF!</definedName>
    <definedName name="OblastNadpisuSloupcu_2" localSheetId="121">#REF!</definedName>
    <definedName name="OblastNadpisuSloupcu_2" localSheetId="122">#REF!</definedName>
    <definedName name="OblastNadpisuSloupcu_2" localSheetId="123">#REF!</definedName>
    <definedName name="OblastNadpisuSloupcu_2" localSheetId="124">#REF!</definedName>
    <definedName name="OblastNadpisuSloupcu_2" localSheetId="114">#REF!</definedName>
    <definedName name="OblastNadpisuSloupcu_2" localSheetId="113">#REF!</definedName>
    <definedName name="OblastNadpisuSloupcu_2" localSheetId="112">#REF!</definedName>
    <definedName name="OblastNadpisuSloupcu_2" localSheetId="134">#REF!</definedName>
    <definedName name="OblastNadpisuSloupcu_2" localSheetId="133">#REF!</definedName>
    <definedName name="OblastNadpisuSloupcu_2" localSheetId="135">#REF!</definedName>
    <definedName name="OblastNadpisuSloupcu_2" localSheetId="136">#REF!</definedName>
    <definedName name="OblastNadpisuSloupcu_2" localSheetId="132">#REF!</definedName>
    <definedName name="OblastNadpisuSloupcu_2" localSheetId="141">#REF!</definedName>
    <definedName name="OblastNadpisuSloupcu_2" localSheetId="0">#REF!</definedName>
    <definedName name="OblastNadpisuSloupcu_2">#REF!</definedName>
    <definedName name="OblastNadpisuSloupcu_28" localSheetId="116">#REF!</definedName>
    <definedName name="OblastNadpisuSloupcu_28" localSheetId="125">#REF!</definedName>
    <definedName name="OblastNadpisuSloupcu_28" localSheetId="126">#REF!</definedName>
    <definedName name="OblastNadpisuSloupcu_28" localSheetId="127">#REF!</definedName>
    <definedName name="OblastNadpisuSloupcu_28" localSheetId="128">#REF!</definedName>
    <definedName name="OblastNadpisuSloupcu_28" localSheetId="129">#REF!</definedName>
    <definedName name="OblastNadpisuSloupcu_28" localSheetId="130">#REF!</definedName>
    <definedName name="OblastNadpisuSloupcu_28" localSheetId="117">#REF!</definedName>
    <definedName name="OblastNadpisuSloupcu_28" localSheetId="118">#REF!</definedName>
    <definedName name="OblastNadpisuSloupcu_28" localSheetId="119">#REF!</definedName>
    <definedName name="OblastNadpisuSloupcu_28" localSheetId="120">#REF!</definedName>
    <definedName name="OblastNadpisuSloupcu_28" localSheetId="121">#REF!</definedName>
    <definedName name="OblastNadpisuSloupcu_28" localSheetId="122">#REF!</definedName>
    <definedName name="OblastNadpisuSloupcu_28" localSheetId="123">#REF!</definedName>
    <definedName name="OblastNadpisuSloupcu_28" localSheetId="124">#REF!</definedName>
    <definedName name="OblastNadpisuSloupcu_28" localSheetId="114">#REF!</definedName>
    <definedName name="OblastNadpisuSloupcu_28" localSheetId="113">#REF!</definedName>
    <definedName name="OblastNadpisuSloupcu_28" localSheetId="112">#REF!</definedName>
    <definedName name="OblastNadpisuSloupcu_28" localSheetId="134">#REF!</definedName>
    <definedName name="OblastNadpisuSloupcu_28" localSheetId="133">#REF!</definedName>
    <definedName name="OblastNadpisuSloupcu_28" localSheetId="135">#REF!</definedName>
    <definedName name="OblastNadpisuSloupcu_28" localSheetId="136">#REF!</definedName>
    <definedName name="OblastNadpisuSloupcu_28" localSheetId="132">#REF!</definedName>
    <definedName name="OblastNadpisuSloupcu_28" localSheetId="141">#REF!</definedName>
    <definedName name="OblastNadpisuSloupcu_28" localSheetId="0">#REF!</definedName>
    <definedName name="OblastNadpisuSloupcu_28">#REF!</definedName>
    <definedName name="Obligacione_dhe_dëftesa" localSheetId="0">[28]F8.1!#REF!</definedName>
    <definedName name="Obligacione_dhe_dëftesa">[28]F8.1!#REF!</definedName>
    <definedName name="pd" localSheetId="83">#REF!</definedName>
    <definedName name="pd" localSheetId="82">#REF!</definedName>
    <definedName name="pd" localSheetId="80">#REF!</definedName>
    <definedName name="pd" localSheetId="81">#REF!</definedName>
    <definedName name="pd">#REF!</definedName>
    <definedName name="Pershkrimi" localSheetId="0">#REF!</definedName>
    <definedName name="Pershkrimi">#REF!</definedName>
    <definedName name="Pershkrimi1" localSheetId="0">#REF!</definedName>
    <definedName name="Pershkrimi1">#REF!</definedName>
    <definedName name="Pershkrimi11" localSheetId="0">#REF!</definedName>
    <definedName name="Pershkrimi11">#REF!</definedName>
    <definedName name="Pershkrimi2" localSheetId="0">#REF!</definedName>
    <definedName name="Pershkrimi2">#REF!</definedName>
    <definedName name="Pershkrimi3" localSheetId="0">#REF!</definedName>
    <definedName name="Pershkrimi3">#REF!</definedName>
    <definedName name="Prduct_type" localSheetId="83">#REF!</definedName>
    <definedName name="Prduct_type" localSheetId="82">#REF!</definedName>
    <definedName name="Prduct_type" localSheetId="80">#REF!</definedName>
    <definedName name="Prduct_type" localSheetId="81">#REF!</definedName>
    <definedName name="Prduct_type">#REF!</definedName>
    <definedName name="_xlnm.Print_Area" localSheetId="116">'CR_SA_(1)'!$A$1:$Z$44</definedName>
    <definedName name="_xlnm.Print_Area" localSheetId="125">'CR_SA_(10)'!$A$1:$Z$6</definedName>
    <definedName name="_xlnm.Print_Area" localSheetId="126">'CR_SA_(11)'!$A$1:$Z$6</definedName>
    <definedName name="_xlnm.Print_Area" localSheetId="127">'CR_SA_(12)'!$A$1:$Z$6</definedName>
    <definedName name="_xlnm.Print_Area" localSheetId="128">'CR_SA_(13)'!$A$1:$Z$6</definedName>
    <definedName name="_xlnm.Print_Area" localSheetId="129">'CR_SA_(14)'!$A$1:$Z$6</definedName>
    <definedName name="_xlnm.Print_Area" localSheetId="130">'CR_SA_(15) '!$A$1:$Z$6</definedName>
    <definedName name="_xlnm.Print_Area" localSheetId="117">'CR_SA_(2)'!$A$1:$Z$6</definedName>
    <definedName name="_xlnm.Print_Area" localSheetId="118">'CR_SA_(3)'!$A$1:$Z$6</definedName>
    <definedName name="_xlnm.Print_Area" localSheetId="119">'CR_SA_(4)'!$A$1:$Z$6</definedName>
    <definedName name="_xlnm.Print_Area" localSheetId="120">'CR_SA_(5)'!$A$1:$Z$6</definedName>
    <definedName name="_xlnm.Print_Area" localSheetId="121">'CR_SA_(6)'!$A$1:$Z$6</definedName>
    <definedName name="_xlnm.Print_Area" localSheetId="122">'CR_SA_(7)'!$A$1:$Z$6</definedName>
    <definedName name="_xlnm.Print_Area" localSheetId="123">'CR_SA_(8)'!$A$1:$Z$6</definedName>
    <definedName name="_xlnm.Print_Area" localSheetId="124">'CR_SA_(9)'!$A$1:$Z$6</definedName>
    <definedName name="_xlnm.Print_Area" localSheetId="131">CR_SEC_SA!$B$1:$AK$28</definedName>
    <definedName name="_xlnm.Print_Area" localSheetId="138">CR_TB_SETT!$A$4:$F$16</definedName>
    <definedName name="_xlnm.Print_Area" localSheetId="34">'F30_31_31-1'!$A$159:$B$180</definedName>
    <definedName name="_xlnm.Print_Area" localSheetId="10">'F35'!$A$1:$AC$220</definedName>
    <definedName name="_xlnm.Print_Area" localSheetId="14">F8.1!$A$5:$AA$17</definedName>
    <definedName name="_xlnm.Print_Area" localSheetId="15">F8.2!$A$1:$V$15</definedName>
    <definedName name="_xlnm.Print_Area" localSheetId="16">F8.3!$A$4:$R$10</definedName>
    <definedName name="_xlnm.Print_Area" localSheetId="17">F8.4!$A$4:$R$6</definedName>
    <definedName name="_xlnm.Print_Area" localSheetId="137">'MKR_SA_EQU (2)'!$A$1:$L$29</definedName>
    <definedName name="_xlnm.Print_Area" localSheetId="134">'MKR_SA_TDI_(ALL)'!$A$1:$J$57</definedName>
    <definedName name="_xlnm.Print_Area" localSheetId="133">'MKR_SA_TDI_(eur)'!$A$1:$J$57</definedName>
    <definedName name="_xlnm.Print_Area" localSheetId="135">'MKR_SA_TDI_(monedha_te_tjera)'!$A$1:$J$57</definedName>
    <definedName name="_xlnm.Print_Area" localSheetId="136">'MKR_SA_TDI_(total)'!$A$1:$J$57</definedName>
    <definedName name="_xlnm.Print_Area" localSheetId="132">'MKR_SA_TDI_(usd)'!$A$1:$J$57</definedName>
    <definedName name="_xlnm.Print_Area" localSheetId="0">Përmbajtja!$A$1:$F$21</definedName>
    <definedName name="Print_Area_MI" localSheetId="116">#REF!</definedName>
    <definedName name="Print_Area_MI" localSheetId="125">#REF!</definedName>
    <definedName name="Print_Area_MI" localSheetId="126">#REF!</definedName>
    <definedName name="Print_Area_MI" localSheetId="127">#REF!</definedName>
    <definedName name="Print_Area_MI" localSheetId="128">#REF!</definedName>
    <definedName name="Print_Area_MI" localSheetId="129">#REF!</definedName>
    <definedName name="Print_Area_MI" localSheetId="130">#REF!</definedName>
    <definedName name="Print_Area_MI" localSheetId="117">#REF!</definedName>
    <definedName name="Print_Area_MI" localSheetId="118">#REF!</definedName>
    <definedName name="Print_Area_MI" localSheetId="119">#REF!</definedName>
    <definedName name="Print_Area_MI" localSheetId="120">#REF!</definedName>
    <definedName name="Print_Area_MI" localSheetId="121">#REF!</definedName>
    <definedName name="Print_Area_MI" localSheetId="122">#REF!</definedName>
    <definedName name="Print_Area_MI" localSheetId="123">#REF!</definedName>
    <definedName name="Print_Area_MI" localSheetId="124">#REF!</definedName>
    <definedName name="Print_Area_MI" localSheetId="114">#REF!</definedName>
    <definedName name="Print_Area_MI" localSheetId="113">#REF!</definedName>
    <definedName name="Print_Area_MI" localSheetId="112">#REF!</definedName>
    <definedName name="Print_Area_MI" localSheetId="134">#REF!</definedName>
    <definedName name="Print_Area_MI" localSheetId="133">#REF!</definedName>
    <definedName name="Print_Area_MI" localSheetId="135">#REF!</definedName>
    <definedName name="Print_Area_MI" localSheetId="136">#REF!</definedName>
    <definedName name="Print_Area_MI" localSheetId="132">#REF!</definedName>
    <definedName name="Print_Area_MI" localSheetId="141">#REF!</definedName>
    <definedName name="Print_Area_MI" localSheetId="0">#REF!</definedName>
    <definedName name="Print_Area_MI">#REF!</definedName>
    <definedName name="Print_Area_MI_11" localSheetId="116">#REF!</definedName>
    <definedName name="Print_Area_MI_11" localSheetId="125">#REF!</definedName>
    <definedName name="Print_Area_MI_11" localSheetId="126">#REF!</definedName>
    <definedName name="Print_Area_MI_11" localSheetId="127">#REF!</definedName>
    <definedName name="Print_Area_MI_11" localSheetId="128">#REF!</definedName>
    <definedName name="Print_Area_MI_11" localSheetId="129">#REF!</definedName>
    <definedName name="Print_Area_MI_11" localSheetId="130">#REF!</definedName>
    <definedName name="Print_Area_MI_11" localSheetId="117">#REF!</definedName>
    <definedName name="Print_Area_MI_11" localSheetId="118">#REF!</definedName>
    <definedName name="Print_Area_MI_11" localSheetId="119">#REF!</definedName>
    <definedName name="Print_Area_MI_11" localSheetId="120">#REF!</definedName>
    <definedName name="Print_Area_MI_11" localSheetId="121">#REF!</definedName>
    <definedName name="Print_Area_MI_11" localSheetId="122">#REF!</definedName>
    <definedName name="Print_Area_MI_11" localSheetId="123">#REF!</definedName>
    <definedName name="Print_Area_MI_11" localSheetId="124">#REF!</definedName>
    <definedName name="Print_Area_MI_11" localSheetId="114">#REF!</definedName>
    <definedName name="Print_Area_MI_11" localSheetId="113">#REF!</definedName>
    <definedName name="Print_Area_MI_11" localSheetId="112">#REF!</definedName>
    <definedName name="Print_Area_MI_11" localSheetId="134">#REF!</definedName>
    <definedName name="Print_Area_MI_11" localSheetId="133">#REF!</definedName>
    <definedName name="Print_Area_MI_11" localSheetId="135">#REF!</definedName>
    <definedName name="Print_Area_MI_11" localSheetId="136">#REF!</definedName>
    <definedName name="Print_Area_MI_11" localSheetId="132">#REF!</definedName>
    <definedName name="Print_Area_MI_11" localSheetId="141">#REF!</definedName>
    <definedName name="Print_Area_MI_11" localSheetId="0">#REF!</definedName>
    <definedName name="Print_Area_MI_11">#REF!</definedName>
    <definedName name="Print_Area_MI_2" localSheetId="116">#REF!</definedName>
    <definedName name="Print_Area_MI_2" localSheetId="125">#REF!</definedName>
    <definedName name="Print_Area_MI_2" localSheetId="126">#REF!</definedName>
    <definedName name="Print_Area_MI_2" localSheetId="127">#REF!</definedName>
    <definedName name="Print_Area_MI_2" localSheetId="128">#REF!</definedName>
    <definedName name="Print_Area_MI_2" localSheetId="129">#REF!</definedName>
    <definedName name="Print_Area_MI_2" localSheetId="130">#REF!</definedName>
    <definedName name="Print_Area_MI_2" localSheetId="117">#REF!</definedName>
    <definedName name="Print_Area_MI_2" localSheetId="118">#REF!</definedName>
    <definedName name="Print_Area_MI_2" localSheetId="119">#REF!</definedName>
    <definedName name="Print_Area_MI_2" localSheetId="120">#REF!</definedName>
    <definedName name="Print_Area_MI_2" localSheetId="121">#REF!</definedName>
    <definedName name="Print_Area_MI_2" localSheetId="122">#REF!</definedName>
    <definedName name="Print_Area_MI_2" localSheetId="123">#REF!</definedName>
    <definedName name="Print_Area_MI_2" localSheetId="124">#REF!</definedName>
    <definedName name="Print_Area_MI_2" localSheetId="114">#REF!</definedName>
    <definedName name="Print_Area_MI_2" localSheetId="113">#REF!</definedName>
    <definedName name="Print_Area_MI_2" localSheetId="112">#REF!</definedName>
    <definedName name="Print_Area_MI_2" localSheetId="134">#REF!</definedName>
    <definedName name="Print_Area_MI_2" localSheetId="133">#REF!</definedName>
    <definedName name="Print_Area_MI_2" localSheetId="135">#REF!</definedName>
    <definedName name="Print_Area_MI_2" localSheetId="136">#REF!</definedName>
    <definedName name="Print_Area_MI_2" localSheetId="132">#REF!</definedName>
    <definedName name="Print_Area_MI_2" localSheetId="141">#REF!</definedName>
    <definedName name="Print_Area_MI_2" localSheetId="0">#REF!</definedName>
    <definedName name="Print_Area_MI_2">#REF!</definedName>
    <definedName name="Print_Area_MI_28" localSheetId="116">#REF!</definedName>
    <definedName name="Print_Area_MI_28" localSheetId="125">#REF!</definedName>
    <definedName name="Print_Area_MI_28" localSheetId="126">#REF!</definedName>
    <definedName name="Print_Area_MI_28" localSheetId="127">#REF!</definedName>
    <definedName name="Print_Area_MI_28" localSheetId="128">#REF!</definedName>
    <definedName name="Print_Area_MI_28" localSheetId="129">#REF!</definedName>
    <definedName name="Print_Area_MI_28" localSheetId="130">#REF!</definedName>
    <definedName name="Print_Area_MI_28" localSheetId="117">#REF!</definedName>
    <definedName name="Print_Area_MI_28" localSheetId="118">#REF!</definedName>
    <definedName name="Print_Area_MI_28" localSheetId="119">#REF!</definedName>
    <definedName name="Print_Area_MI_28" localSheetId="120">#REF!</definedName>
    <definedName name="Print_Area_MI_28" localSheetId="121">#REF!</definedName>
    <definedName name="Print_Area_MI_28" localSheetId="122">#REF!</definedName>
    <definedName name="Print_Area_MI_28" localSheetId="123">#REF!</definedName>
    <definedName name="Print_Area_MI_28" localSheetId="124">#REF!</definedName>
    <definedName name="Print_Area_MI_28" localSheetId="114">#REF!</definedName>
    <definedName name="Print_Area_MI_28" localSheetId="113">#REF!</definedName>
    <definedName name="Print_Area_MI_28" localSheetId="112">#REF!</definedName>
    <definedName name="Print_Area_MI_28" localSheetId="134">#REF!</definedName>
    <definedName name="Print_Area_MI_28" localSheetId="133">#REF!</definedName>
    <definedName name="Print_Area_MI_28" localSheetId="135">#REF!</definedName>
    <definedName name="Print_Area_MI_28" localSheetId="136">#REF!</definedName>
    <definedName name="Print_Area_MI_28" localSheetId="132">#REF!</definedName>
    <definedName name="Print_Area_MI_28" localSheetId="141">#REF!</definedName>
    <definedName name="Print_Area_MI_28" localSheetId="0">#REF!</definedName>
    <definedName name="Print_Area_MI_28">#REF!</definedName>
    <definedName name="_xlnm.Print_Titles" localSheetId="116">'CR_SA_(1)'!$A:$B,'CR_SA_(1)'!$7:$11</definedName>
    <definedName name="_xlnm.Print_Titles" localSheetId="125">'CR_SA_(10)'!$A:$B,'CR_SA_(10)'!#REF!</definedName>
    <definedName name="_xlnm.Print_Titles" localSheetId="126">'CR_SA_(11)'!$A:$B,'CR_SA_(11)'!#REF!</definedName>
    <definedName name="_xlnm.Print_Titles" localSheetId="127">'CR_SA_(12)'!$A:$B,'CR_SA_(12)'!#REF!</definedName>
    <definedName name="_xlnm.Print_Titles" localSheetId="128">'CR_SA_(13)'!$A:$B,'CR_SA_(13)'!#REF!</definedName>
    <definedName name="_xlnm.Print_Titles" localSheetId="129">'CR_SA_(14)'!$A:$B,'CR_SA_(14)'!#REF!</definedName>
    <definedName name="_xlnm.Print_Titles" localSheetId="130">'CR_SA_(15) '!$A:$B,'CR_SA_(15) '!#REF!</definedName>
    <definedName name="_xlnm.Print_Titles" localSheetId="117">'CR_SA_(2)'!$A:$B,'CR_SA_(2)'!#REF!</definedName>
    <definedName name="_xlnm.Print_Titles" localSheetId="118">'CR_SA_(3)'!$A:$B,'CR_SA_(3)'!#REF!</definedName>
    <definedName name="_xlnm.Print_Titles" localSheetId="119">'CR_SA_(4)'!$A:$B,'CR_SA_(4)'!#REF!</definedName>
    <definedName name="_xlnm.Print_Titles" localSheetId="120">'CR_SA_(5)'!$A:$B,'CR_SA_(5)'!#REF!</definedName>
    <definedName name="_xlnm.Print_Titles" localSheetId="121">'CR_SA_(6)'!$A:$B,'CR_SA_(6)'!#REF!</definedName>
    <definedName name="_xlnm.Print_Titles" localSheetId="122">'CR_SA_(7)'!$A:$B,'CR_SA_(7)'!#REF!</definedName>
    <definedName name="_xlnm.Print_Titles" localSheetId="123">'CR_SA_(8)'!$A:$B,'CR_SA_(8)'!#REF!</definedName>
    <definedName name="_xlnm.Print_Titles" localSheetId="124">'CR_SA_(9)'!$A:$B,'CR_SA_(9)'!#REF!</definedName>
    <definedName name="_xlnm.Print_Titles" localSheetId="0">Përmbajtja!$2:$2</definedName>
    <definedName name="Print_Titles_MI" localSheetId="116">#REF!</definedName>
    <definedName name="Print_Titles_MI" localSheetId="125">#REF!</definedName>
    <definedName name="Print_Titles_MI" localSheetId="126">#REF!</definedName>
    <definedName name="Print_Titles_MI" localSheetId="127">#REF!</definedName>
    <definedName name="Print_Titles_MI" localSheetId="128">#REF!</definedName>
    <definedName name="Print_Titles_MI" localSheetId="129">#REF!</definedName>
    <definedName name="Print_Titles_MI" localSheetId="130">#REF!</definedName>
    <definedName name="Print_Titles_MI" localSheetId="117">#REF!</definedName>
    <definedName name="Print_Titles_MI" localSheetId="118">#REF!</definedName>
    <definedName name="Print_Titles_MI" localSheetId="119">#REF!</definedName>
    <definedName name="Print_Titles_MI" localSheetId="120">#REF!</definedName>
    <definedName name="Print_Titles_MI" localSheetId="121">#REF!</definedName>
    <definedName name="Print_Titles_MI" localSheetId="122">#REF!</definedName>
    <definedName name="Print_Titles_MI" localSheetId="123">#REF!</definedName>
    <definedName name="Print_Titles_MI" localSheetId="124">#REF!</definedName>
    <definedName name="Print_Titles_MI" localSheetId="114">#REF!</definedName>
    <definedName name="Print_Titles_MI" localSheetId="113">#REF!</definedName>
    <definedName name="Print_Titles_MI" localSheetId="112">#REF!</definedName>
    <definedName name="Print_Titles_MI" localSheetId="134">#REF!</definedName>
    <definedName name="Print_Titles_MI" localSheetId="133">#REF!</definedName>
    <definedName name="Print_Titles_MI" localSheetId="135">#REF!</definedName>
    <definedName name="Print_Titles_MI" localSheetId="136">#REF!</definedName>
    <definedName name="Print_Titles_MI" localSheetId="132">#REF!</definedName>
    <definedName name="Print_Titles_MI" localSheetId="141">#REF!</definedName>
    <definedName name="Print_Titles_MI" localSheetId="0">#REF!</definedName>
    <definedName name="Print_Titles_MI">#REF!</definedName>
    <definedName name="Print_Titles_MI_11" localSheetId="116">#REF!</definedName>
    <definedName name="Print_Titles_MI_11" localSheetId="125">#REF!</definedName>
    <definedName name="Print_Titles_MI_11" localSheetId="126">#REF!</definedName>
    <definedName name="Print_Titles_MI_11" localSheetId="127">#REF!</definedName>
    <definedName name="Print_Titles_MI_11" localSheetId="128">#REF!</definedName>
    <definedName name="Print_Titles_MI_11" localSheetId="129">#REF!</definedName>
    <definedName name="Print_Titles_MI_11" localSheetId="130">#REF!</definedName>
    <definedName name="Print_Titles_MI_11" localSheetId="117">#REF!</definedName>
    <definedName name="Print_Titles_MI_11" localSheetId="118">#REF!</definedName>
    <definedName name="Print_Titles_MI_11" localSheetId="119">#REF!</definedName>
    <definedName name="Print_Titles_MI_11" localSheetId="120">#REF!</definedName>
    <definedName name="Print_Titles_MI_11" localSheetId="121">#REF!</definedName>
    <definedName name="Print_Titles_MI_11" localSheetId="122">#REF!</definedName>
    <definedName name="Print_Titles_MI_11" localSheetId="123">#REF!</definedName>
    <definedName name="Print_Titles_MI_11" localSheetId="124">#REF!</definedName>
    <definedName name="Print_Titles_MI_11" localSheetId="114">#REF!</definedName>
    <definedName name="Print_Titles_MI_11" localSheetId="113">#REF!</definedName>
    <definedName name="Print_Titles_MI_11" localSheetId="112">#REF!</definedName>
    <definedName name="Print_Titles_MI_11" localSheetId="134">#REF!</definedName>
    <definedName name="Print_Titles_MI_11" localSheetId="133">#REF!</definedName>
    <definedName name="Print_Titles_MI_11" localSheetId="135">#REF!</definedName>
    <definedName name="Print_Titles_MI_11" localSheetId="136">#REF!</definedName>
    <definedName name="Print_Titles_MI_11" localSheetId="132">#REF!</definedName>
    <definedName name="Print_Titles_MI_11" localSheetId="141">#REF!</definedName>
    <definedName name="Print_Titles_MI_11" localSheetId="0">#REF!</definedName>
    <definedName name="Print_Titles_MI_11">#REF!</definedName>
    <definedName name="Print_Titles_MI_2" localSheetId="116">#REF!</definedName>
    <definedName name="Print_Titles_MI_2" localSheetId="125">#REF!</definedName>
    <definedName name="Print_Titles_MI_2" localSheetId="126">#REF!</definedName>
    <definedName name="Print_Titles_MI_2" localSheetId="127">#REF!</definedName>
    <definedName name="Print_Titles_MI_2" localSheetId="128">#REF!</definedName>
    <definedName name="Print_Titles_MI_2" localSheetId="129">#REF!</definedName>
    <definedName name="Print_Titles_MI_2" localSheetId="130">#REF!</definedName>
    <definedName name="Print_Titles_MI_2" localSheetId="117">#REF!</definedName>
    <definedName name="Print_Titles_MI_2" localSheetId="118">#REF!</definedName>
    <definedName name="Print_Titles_MI_2" localSheetId="119">#REF!</definedName>
    <definedName name="Print_Titles_MI_2" localSheetId="120">#REF!</definedName>
    <definedName name="Print_Titles_MI_2" localSheetId="121">#REF!</definedName>
    <definedName name="Print_Titles_MI_2" localSheetId="122">#REF!</definedName>
    <definedName name="Print_Titles_MI_2" localSheetId="123">#REF!</definedName>
    <definedName name="Print_Titles_MI_2" localSheetId="124">#REF!</definedName>
    <definedName name="Print_Titles_MI_2" localSheetId="114">#REF!</definedName>
    <definedName name="Print_Titles_MI_2" localSheetId="113">#REF!</definedName>
    <definedName name="Print_Titles_MI_2" localSheetId="112">#REF!</definedName>
    <definedName name="Print_Titles_MI_2" localSheetId="134">#REF!</definedName>
    <definedName name="Print_Titles_MI_2" localSheetId="133">#REF!</definedName>
    <definedName name="Print_Titles_MI_2" localSheetId="135">#REF!</definedName>
    <definedName name="Print_Titles_MI_2" localSheetId="136">#REF!</definedName>
    <definedName name="Print_Titles_MI_2" localSheetId="132">#REF!</definedName>
    <definedName name="Print_Titles_MI_2" localSheetId="141">#REF!</definedName>
    <definedName name="Print_Titles_MI_2" localSheetId="0">#REF!</definedName>
    <definedName name="Print_Titles_MI_2">#REF!</definedName>
    <definedName name="Print_Titles_MI_28" localSheetId="116">#REF!</definedName>
    <definedName name="Print_Titles_MI_28" localSheetId="125">#REF!</definedName>
    <definedName name="Print_Titles_MI_28" localSheetId="126">#REF!</definedName>
    <definedName name="Print_Titles_MI_28" localSheetId="127">#REF!</definedName>
    <definedName name="Print_Titles_MI_28" localSheetId="128">#REF!</definedName>
    <definedName name="Print_Titles_MI_28" localSheetId="129">#REF!</definedName>
    <definedName name="Print_Titles_MI_28" localSheetId="130">#REF!</definedName>
    <definedName name="Print_Titles_MI_28" localSheetId="117">#REF!</definedName>
    <definedName name="Print_Titles_MI_28" localSheetId="118">#REF!</definedName>
    <definedName name="Print_Titles_MI_28" localSheetId="119">#REF!</definedName>
    <definedName name="Print_Titles_MI_28" localSheetId="120">#REF!</definedName>
    <definedName name="Print_Titles_MI_28" localSheetId="121">#REF!</definedName>
    <definedName name="Print_Titles_MI_28" localSheetId="122">#REF!</definedName>
    <definedName name="Print_Titles_MI_28" localSheetId="123">#REF!</definedName>
    <definedName name="Print_Titles_MI_28" localSheetId="124">#REF!</definedName>
    <definedName name="Print_Titles_MI_28" localSheetId="114">#REF!</definedName>
    <definedName name="Print_Titles_MI_28" localSheetId="113">#REF!</definedName>
    <definedName name="Print_Titles_MI_28" localSheetId="112">#REF!</definedName>
    <definedName name="Print_Titles_MI_28" localSheetId="134">#REF!</definedName>
    <definedName name="Print_Titles_MI_28" localSheetId="133">#REF!</definedName>
    <definedName name="Print_Titles_MI_28" localSheetId="135">#REF!</definedName>
    <definedName name="Print_Titles_MI_28" localSheetId="136">#REF!</definedName>
    <definedName name="Print_Titles_MI_28" localSheetId="132">#REF!</definedName>
    <definedName name="Print_Titles_MI_28" localSheetId="141">#REF!</definedName>
    <definedName name="Print_Titles_MI_28" localSheetId="0">#REF!</definedName>
    <definedName name="Print_Titles_MI_28">#REF!</definedName>
    <definedName name="procesi" localSheetId="114">[15]Udhëzues!$A$72:$A$73</definedName>
    <definedName name="procesi">[16]Udhëzues!$A$72:$A$73</definedName>
    <definedName name="Procesi_ristrukturimit_nisur_nga">[20]Udhëzues!$A$72:$A$73</definedName>
    <definedName name="Prod_desc_2" localSheetId="114">'[29]Data Types'!$C$20:$C$28</definedName>
    <definedName name="Prod_desc_2" localSheetId="113">'[30]Data Types'!$C$20:$C$28</definedName>
    <definedName name="Prod_desc_2" localSheetId="112">'[30]Data Types'!$C$20:$C$28</definedName>
    <definedName name="Prod_desc_2" localSheetId="0">'[31]Data Types'!$C$20:$C$28</definedName>
    <definedName name="Prod_desc_2">'[32]Data Types'!$C$20:$C$28</definedName>
    <definedName name="Prod_descript" localSheetId="99">'[12]Data Types'!$C$9:$C$19</definedName>
    <definedName name="Prod_descript">#REF!</definedName>
    <definedName name="Prod_descript2" localSheetId="78">'[14]Data Types'!$C$21:$C$29</definedName>
    <definedName name="Prod_descript2">'[17]Data Types'!$C$21:$C$29</definedName>
    <definedName name="Prod_description_1" localSheetId="96">'[33]Data Types'!$C$9:$C$19</definedName>
    <definedName name="Prod_description_1" localSheetId="91">'[33]Data Types'!$C$9:$C$19</definedName>
    <definedName name="Prod_description_1" localSheetId="114">'[29]Data Types'!$C$9:$C$19</definedName>
    <definedName name="Prod_description_1" localSheetId="113">'[30]Data Types'!$C$9:$C$19</definedName>
    <definedName name="Prod_description_1" localSheetId="112">'[30]Data Types'!$C$9:$C$19</definedName>
    <definedName name="Prod_description_1" localSheetId="0">'[31]Data Types'!$C$9:$C$19</definedName>
    <definedName name="Prod_description_1">'[34]Data Types'!$C$9:$C$19</definedName>
    <definedName name="Prod_no" localSheetId="99">'[12]Data Types'!$C$207:$C$213</definedName>
    <definedName name="Prod_no" localSheetId="83">'[13]Data Types'!$C$213:$C$219</definedName>
    <definedName name="Prod_no" localSheetId="82">'[13]Data Types'!$C$213:$C$219</definedName>
    <definedName name="Prod_no" localSheetId="80">'[13]Data Types'!$C$213:$C$219</definedName>
    <definedName name="Prod_no" localSheetId="81">'[13]Data Types'!$C$213:$C$219</definedName>
    <definedName name="Prod_no">#REF!</definedName>
    <definedName name="Prod_type" localSheetId="99">'[12]Data Types'!$C$96:$C$99</definedName>
    <definedName name="Prod_type" localSheetId="83">'[13]Data Types'!$C$102:$C$105</definedName>
    <definedName name="Prod_type" localSheetId="82">'[13]Data Types'!$C$102:$C$105</definedName>
    <definedName name="Prod_type" localSheetId="80">'[13]Data Types'!$C$102:$C$105</definedName>
    <definedName name="Prod_type" localSheetId="81">'[13]Data Types'!$C$102:$C$105</definedName>
    <definedName name="Prod_type">#REF!</definedName>
    <definedName name="Product_no" localSheetId="83">#REF!</definedName>
    <definedName name="Product_no" localSheetId="82">#REF!</definedName>
    <definedName name="Product_no" localSheetId="80">#REF!</definedName>
    <definedName name="Product_no" localSheetId="81">#REF!</definedName>
    <definedName name="Product_no">#REF!</definedName>
    <definedName name="Produkti">#REF!</definedName>
    <definedName name="produkti_para" localSheetId="114">[15]Udhëzues!$A$59:$A$62</definedName>
    <definedName name="produkti_para">[16]Udhëzues!$A$59:$A$62</definedName>
    <definedName name="Rate">#REF!</definedName>
    <definedName name="ReportDate">[18]General!$F$9</definedName>
    <definedName name="ReportedBy">[18]General!$F$11</definedName>
    <definedName name="Residence" localSheetId="99">'[12]Data Types'!$C$56:$C$57</definedName>
    <definedName name="residence" localSheetId="114">[15]Sheet1!$B$27:$B$28</definedName>
    <definedName name="residence" localSheetId="113">[16]Sheet1!$B$27:$B$28</definedName>
    <definedName name="residence" localSheetId="112">[16]Sheet1!$B$27:$B$28</definedName>
    <definedName name="residence">[16]Sheet1!$B$27:$B$28</definedName>
    <definedName name="Residence1" localSheetId="78">'[14]Data Types'!$C$64:$C$65</definedName>
    <definedName name="Residence1">'[17]Data Types'!$C$64:$C$65</definedName>
    <definedName name="Rest_form" localSheetId="99">'[12]Data Types'!$C$125:$C$135</definedName>
    <definedName name="Rest_form">#REF!</definedName>
    <definedName name="Rest_init" localSheetId="99">'[12]Data Types'!$C$109:$C$110</definedName>
    <definedName name="Rest_init" localSheetId="83">'[13]Data Types'!$C$115:$C$116</definedName>
    <definedName name="Rest_init" localSheetId="82">'[13]Data Types'!$C$115:$C$116</definedName>
    <definedName name="Rest_init" localSheetId="80">'[13]Data Types'!$C$115:$C$116</definedName>
    <definedName name="Rest_init" localSheetId="81">'[13]Data Types'!$C$115:$C$116</definedName>
    <definedName name="Rest_init">#REF!</definedName>
    <definedName name="Restruct_form">'[13]Data Types'!$C$132:$C$143</definedName>
    <definedName name="Rezidenca" localSheetId="0">#REF!</definedName>
    <definedName name="Rezidenca">'[26]Data Types'!$C$102:$C$103</definedName>
    <definedName name="rfgf" localSheetId="116">'[1]Table 39_'!#REF!</definedName>
    <definedName name="rfgf" localSheetId="125">'[1]Table 39_'!#REF!</definedName>
    <definedName name="rfgf" localSheetId="126">'[1]Table 39_'!#REF!</definedName>
    <definedName name="rfgf" localSheetId="127">'[1]Table 39_'!#REF!</definedName>
    <definedName name="rfgf" localSheetId="128">'[1]Table 39_'!#REF!</definedName>
    <definedName name="rfgf" localSheetId="129">'[1]Table 39_'!#REF!</definedName>
    <definedName name="rfgf" localSheetId="130">'[1]Table 39_'!#REF!</definedName>
    <definedName name="rfgf" localSheetId="117">'[1]Table 39_'!#REF!</definedName>
    <definedName name="rfgf" localSheetId="118">'[1]Table 39_'!#REF!</definedName>
    <definedName name="rfgf" localSheetId="119">'[1]Table 39_'!#REF!</definedName>
    <definedName name="rfgf" localSheetId="120">'[1]Table 39_'!#REF!</definedName>
    <definedName name="rfgf" localSheetId="121">'[1]Table 39_'!#REF!</definedName>
    <definedName name="rfgf" localSheetId="122">'[1]Table 39_'!#REF!</definedName>
    <definedName name="rfgf" localSheetId="123">'[1]Table 39_'!#REF!</definedName>
    <definedName name="rfgf" localSheetId="124">'[1]Table 39_'!#REF!</definedName>
    <definedName name="rfgf" localSheetId="114">'[2]Table 39_'!#REF!</definedName>
    <definedName name="rfgf" localSheetId="113">'[3]Table 39_'!#REF!</definedName>
    <definedName name="rfgf" localSheetId="112">'[3]Table 39_'!#REF!</definedName>
    <definedName name="rfgf" localSheetId="141">'[2]Table 39_'!#REF!</definedName>
    <definedName name="rfgf" localSheetId="0">'[21]Table 39_'!#REF!</definedName>
    <definedName name="rfgf">'[21]Table 39_'!#REF!</definedName>
    <definedName name="ROUND">#REF!</definedName>
    <definedName name="sdf">'[35]Data Types'!$C$146:$C$152</definedName>
    <definedName name="Sector" localSheetId="99">'[12]Data Types'!$C$76:$C$92</definedName>
    <definedName name="Sector" localSheetId="83">'[13]Data Types'!$C$82:$C$98</definedName>
    <definedName name="Sector" localSheetId="82">'[13]Data Types'!$C$82:$C$98</definedName>
    <definedName name="Sector" localSheetId="80">'[13]Data Types'!$C$82:$C$98</definedName>
    <definedName name="Sector" localSheetId="81">'[13]Data Types'!$C$82:$C$98</definedName>
    <definedName name="Sector">#REF!</definedName>
    <definedName name="Sector_Issuer" localSheetId="78">'[14]Data Types'!$C$47:$C$61</definedName>
    <definedName name="Sector_issuer">#REF!</definedName>
    <definedName name="sector_of_the_issuer" localSheetId="114">[15]Sheet1!$B$14:$B$24</definedName>
    <definedName name="sector_of_the_issuer">[16]Sheet1!$B$14:$B$24</definedName>
    <definedName name="Sektori" localSheetId="114">'[8]Data Types'!$C$50:$C$66</definedName>
    <definedName name="Sektori" localSheetId="0">#REF!</definedName>
    <definedName name="Sektori">'[9]Data Types'!$C$51:$C$67</definedName>
    <definedName name="Sektori_ekonomise">[20]Udhëzues!$A$34:$A$50</definedName>
    <definedName name="Sektori_emetues" localSheetId="0">#REF!</definedName>
    <definedName name="Sektori_emetues">'[26]Data Types'!$C$75:$C$90</definedName>
    <definedName name="Sektori2" localSheetId="114">#REF!</definedName>
    <definedName name="Sektori2" localSheetId="0">#REF!</definedName>
    <definedName name="Sektori2">#REF!</definedName>
    <definedName name="Sherbimi" localSheetId="114">'[8]Data Types'!$C$131:$C$133</definedName>
    <definedName name="Sherbimi" localSheetId="0">#REF!</definedName>
    <definedName name="Sherbimi">'[9]Data Types'!$C$131:$C$133</definedName>
    <definedName name="Shteti">#REF!</definedName>
    <definedName name="Sqarime" localSheetId="83">#REF!</definedName>
    <definedName name="Sqarime" localSheetId="82">#REF!</definedName>
    <definedName name="Sqarime" localSheetId="80">#REF!</definedName>
    <definedName name="Sqarime" localSheetId="81">#REF!</definedName>
    <definedName name="Sqarime">#REF!</definedName>
    <definedName name="State_Code">#REF!</definedName>
    <definedName name="Status" localSheetId="99">'[12]Data Types'!$C$65:$C$66</definedName>
    <definedName name="Status" localSheetId="83">'[13]Data Types'!$C$71:$C$72</definedName>
    <definedName name="Status" localSheetId="82">'[13]Data Types'!$C$71:$C$72</definedName>
    <definedName name="Status" localSheetId="80">'[13]Data Types'!$C$71:$C$72</definedName>
    <definedName name="Status" localSheetId="81">'[13]Data Types'!$C$71:$C$72</definedName>
    <definedName name="Status">#REF!</definedName>
    <definedName name="Statusi" localSheetId="114">[15]Udhëzues!$A$23:$A$24</definedName>
    <definedName name="Statusi">[16]Udhëzues!$A$23:$A$24</definedName>
    <definedName name="Statusi_ekzekutimit">[19]Udhëzues!$B$19:$B$22</definedName>
    <definedName name="Statusi_exekutimit" localSheetId="114">#REF!</definedName>
    <definedName name="Statusi_exekutimit" localSheetId="0">#REF!</definedName>
    <definedName name="Statusi_exekutimit">#REF!</definedName>
    <definedName name="Statusi_Kredise" localSheetId="113">'[9]Data Types'!$C$41:$C$43</definedName>
    <definedName name="Statusi_Kredise" localSheetId="112">'[9]Data Types'!$C$41:$C$43</definedName>
    <definedName name="Statusi_Kredise" localSheetId="0">#REF!</definedName>
    <definedName name="Statusi_kredise">[20]Udhëzues!$A$23:$A$24</definedName>
    <definedName name="Statusi2" localSheetId="114">'[8]Data Types'!$C$125:$C$128</definedName>
    <definedName name="Statusi2" localSheetId="0">#REF!</definedName>
    <definedName name="Statusi2">'[9]Data Types'!$C$125:$C$128</definedName>
    <definedName name="Subjekti" localSheetId="114">'[8]Data Types'!$C$44:$C$48</definedName>
    <definedName name="Subjekti" localSheetId="113">'[9]Data Types'!$C$45:$C$49</definedName>
    <definedName name="Subjekti" localSheetId="112">'[9]Data Types'!$C$45:$C$49</definedName>
    <definedName name="Subjekti" localSheetId="0">#REF!</definedName>
    <definedName name="Subjekti">[20]Udhëzues!$A$27:$A$31</definedName>
    <definedName name="Subjekti_Kredimarres" localSheetId="83">#REF!</definedName>
    <definedName name="Subjekti_Kredimarres" localSheetId="82">#REF!</definedName>
    <definedName name="Subjekti_Kredimarres" localSheetId="80">#REF!</definedName>
    <definedName name="Subjekti_Kredimarres" localSheetId="81">#REF!</definedName>
    <definedName name="Subjekti_Kredimarres">#REF!</definedName>
    <definedName name="Subjekti2" localSheetId="114">#REF!</definedName>
    <definedName name="Subjekti2" localSheetId="0">#REF!</definedName>
    <definedName name="Subjekti2">#REF!</definedName>
    <definedName name="TBData">#REF!</definedName>
    <definedName name="TRL">#REF!</definedName>
    <definedName name="Type" localSheetId="78">'[14]Data Types'!$C$32:$C$38</definedName>
    <definedName name="Type">#REF!</definedName>
    <definedName name="Types_of_int_rate" localSheetId="114">[15]Sheet1!$H$16:$H$17</definedName>
    <definedName name="Types_of_int_rate">[16]Sheet1!$H$16:$H$17</definedName>
    <definedName name="UE" localSheetId="114">'[8]Data Types'!$C$169:$C$173</definedName>
    <definedName name="UE" localSheetId="0">#REF!</definedName>
    <definedName name="UE">'[9]Data Types'!$C$169:$C$173</definedName>
    <definedName name="Unit">[36]BalanceSheet!$K$5</definedName>
    <definedName name="Urdhri" localSheetId="114">#REF!</definedName>
    <definedName name="Urdhri" localSheetId="0">#REF!</definedName>
    <definedName name="Urdhri">#REF!</definedName>
    <definedName name="USD">#REF!</definedName>
    <definedName name="Valid1" localSheetId="116">#REF!</definedName>
    <definedName name="Valid1" localSheetId="125">#REF!</definedName>
    <definedName name="Valid1" localSheetId="126">#REF!</definedName>
    <definedName name="Valid1" localSheetId="127">#REF!</definedName>
    <definedName name="Valid1" localSheetId="128">#REF!</definedName>
    <definedName name="Valid1" localSheetId="129">#REF!</definedName>
    <definedName name="Valid1" localSheetId="130">#REF!</definedName>
    <definedName name="Valid1" localSheetId="117">#REF!</definedName>
    <definedName name="Valid1" localSheetId="118">#REF!</definedName>
    <definedName name="Valid1" localSheetId="119">#REF!</definedName>
    <definedName name="Valid1" localSheetId="120">#REF!</definedName>
    <definedName name="Valid1" localSheetId="121">#REF!</definedName>
    <definedName name="Valid1" localSheetId="122">#REF!</definedName>
    <definedName name="Valid1" localSheetId="123">#REF!</definedName>
    <definedName name="Valid1" localSheetId="124">#REF!</definedName>
    <definedName name="Valid1" localSheetId="114">#REF!</definedName>
    <definedName name="Valid1" localSheetId="113">#REF!</definedName>
    <definedName name="Valid1" localSheetId="140">#REF!</definedName>
    <definedName name="Valid1" localSheetId="112">#REF!</definedName>
    <definedName name="Valid1" localSheetId="134">#REF!</definedName>
    <definedName name="Valid1" localSheetId="133">#REF!</definedName>
    <definedName name="Valid1" localSheetId="135">#REF!</definedName>
    <definedName name="Valid1" localSheetId="136">#REF!</definedName>
    <definedName name="Valid1" localSheetId="132">#REF!</definedName>
    <definedName name="Valid1" localSheetId="141">#REF!</definedName>
    <definedName name="Valid1" localSheetId="0">#REF!</definedName>
    <definedName name="Valid1">#REF!</definedName>
    <definedName name="Valid2" localSheetId="116">#REF!</definedName>
    <definedName name="Valid2" localSheetId="125">#REF!</definedName>
    <definedName name="Valid2" localSheetId="126">#REF!</definedName>
    <definedName name="Valid2" localSheetId="127">#REF!</definedName>
    <definedName name="Valid2" localSheetId="128">#REF!</definedName>
    <definedName name="Valid2" localSheetId="129">#REF!</definedName>
    <definedName name="Valid2" localSheetId="130">#REF!</definedName>
    <definedName name="Valid2" localSheetId="117">#REF!</definedName>
    <definedName name="Valid2" localSheetId="118">#REF!</definedName>
    <definedName name="Valid2" localSheetId="119">#REF!</definedName>
    <definedName name="Valid2" localSheetId="120">#REF!</definedName>
    <definedName name="Valid2" localSheetId="121">#REF!</definedName>
    <definedName name="Valid2" localSheetId="122">#REF!</definedName>
    <definedName name="Valid2" localSheetId="123">#REF!</definedName>
    <definedName name="Valid2" localSheetId="124">#REF!</definedName>
    <definedName name="Valid2" localSheetId="114">#REF!</definedName>
    <definedName name="Valid2" localSheetId="113">#REF!</definedName>
    <definedName name="Valid2" localSheetId="140">#REF!</definedName>
    <definedName name="Valid2" localSheetId="112">#REF!</definedName>
    <definedName name="Valid2" localSheetId="134">#REF!</definedName>
    <definedName name="Valid2" localSheetId="133">#REF!</definedName>
    <definedName name="Valid2" localSheetId="135">#REF!</definedName>
    <definedName name="Valid2" localSheetId="136">#REF!</definedName>
    <definedName name="Valid2" localSheetId="132">#REF!</definedName>
    <definedName name="Valid2" localSheetId="141">#REF!</definedName>
    <definedName name="Valid2" localSheetId="0">#REF!</definedName>
    <definedName name="Valid2">#REF!</definedName>
    <definedName name="Valid3" localSheetId="116">#REF!</definedName>
    <definedName name="Valid3" localSheetId="125">#REF!</definedName>
    <definedName name="Valid3" localSheetId="126">#REF!</definedName>
    <definedName name="Valid3" localSheetId="127">#REF!</definedName>
    <definedName name="Valid3" localSheetId="128">#REF!</definedName>
    <definedName name="Valid3" localSheetId="129">#REF!</definedName>
    <definedName name="Valid3" localSheetId="130">#REF!</definedName>
    <definedName name="Valid3" localSheetId="117">#REF!</definedName>
    <definedName name="Valid3" localSheetId="118">#REF!</definedName>
    <definedName name="Valid3" localSheetId="119">#REF!</definedName>
    <definedName name="Valid3" localSheetId="120">#REF!</definedName>
    <definedName name="Valid3" localSheetId="121">#REF!</definedName>
    <definedName name="Valid3" localSheetId="122">#REF!</definedName>
    <definedName name="Valid3" localSheetId="123">#REF!</definedName>
    <definedName name="Valid3" localSheetId="124">#REF!</definedName>
    <definedName name="Valid3" localSheetId="114">#REF!</definedName>
    <definedName name="Valid3" localSheetId="113">#REF!</definedName>
    <definedName name="Valid3" localSheetId="140">#REF!</definedName>
    <definedName name="Valid3" localSheetId="112">#REF!</definedName>
    <definedName name="Valid3" localSheetId="134">#REF!</definedName>
    <definedName name="Valid3" localSheetId="133">#REF!</definedName>
    <definedName name="Valid3" localSheetId="135">#REF!</definedName>
    <definedName name="Valid3" localSheetId="136">#REF!</definedName>
    <definedName name="Valid3" localSheetId="132">#REF!</definedName>
    <definedName name="Valid3" localSheetId="141">#REF!</definedName>
    <definedName name="Valid3" localSheetId="0">#REF!</definedName>
    <definedName name="Valid3">#REF!</definedName>
    <definedName name="Valid4" localSheetId="116">#REF!</definedName>
    <definedName name="Valid4" localSheetId="125">#REF!</definedName>
    <definedName name="Valid4" localSheetId="126">#REF!</definedName>
    <definedName name="Valid4" localSheetId="127">#REF!</definedName>
    <definedName name="Valid4" localSheetId="128">#REF!</definedName>
    <definedName name="Valid4" localSheetId="129">#REF!</definedName>
    <definedName name="Valid4" localSheetId="130">#REF!</definedName>
    <definedName name="Valid4" localSheetId="117">#REF!</definedName>
    <definedName name="Valid4" localSheetId="118">#REF!</definedName>
    <definedName name="Valid4" localSheetId="119">#REF!</definedName>
    <definedName name="Valid4" localSheetId="120">#REF!</definedName>
    <definedName name="Valid4" localSheetId="121">#REF!</definedName>
    <definedName name="Valid4" localSheetId="122">#REF!</definedName>
    <definedName name="Valid4" localSheetId="123">#REF!</definedName>
    <definedName name="Valid4" localSheetId="124">#REF!</definedName>
    <definedName name="Valid4" localSheetId="114">#REF!</definedName>
    <definedName name="Valid4" localSheetId="113">#REF!</definedName>
    <definedName name="Valid4" localSheetId="140">#REF!</definedName>
    <definedName name="Valid4" localSheetId="112">#REF!</definedName>
    <definedName name="Valid4" localSheetId="134">#REF!</definedName>
    <definedName name="Valid4" localSheetId="133">#REF!</definedName>
    <definedName name="Valid4" localSheetId="135">#REF!</definedName>
    <definedName name="Valid4" localSheetId="136">#REF!</definedName>
    <definedName name="Valid4" localSheetId="132">#REF!</definedName>
    <definedName name="Valid4" localSheetId="141">#REF!</definedName>
    <definedName name="Valid4" localSheetId="0">#REF!</definedName>
    <definedName name="Valid4">#REF!</definedName>
    <definedName name="Valid5" localSheetId="116">#REF!</definedName>
    <definedName name="Valid5" localSheetId="125">#REF!</definedName>
    <definedName name="Valid5" localSheetId="126">#REF!</definedName>
    <definedName name="Valid5" localSheetId="127">#REF!</definedName>
    <definedName name="Valid5" localSheetId="128">#REF!</definedName>
    <definedName name="Valid5" localSheetId="129">#REF!</definedName>
    <definedName name="Valid5" localSheetId="130">#REF!</definedName>
    <definedName name="Valid5" localSheetId="117">#REF!</definedName>
    <definedName name="Valid5" localSheetId="118">#REF!</definedName>
    <definedName name="Valid5" localSheetId="119">#REF!</definedName>
    <definedName name="Valid5" localSheetId="120">#REF!</definedName>
    <definedName name="Valid5" localSheetId="121">#REF!</definedName>
    <definedName name="Valid5" localSheetId="122">#REF!</definedName>
    <definedName name="Valid5" localSheetId="123">#REF!</definedName>
    <definedName name="Valid5" localSheetId="124">#REF!</definedName>
    <definedName name="Valid5" localSheetId="114">#REF!</definedName>
    <definedName name="Valid5" localSheetId="113">#REF!</definedName>
    <definedName name="Valid5" localSheetId="140">#REF!</definedName>
    <definedName name="Valid5" localSheetId="112">#REF!</definedName>
    <definedName name="Valid5" localSheetId="134">#REF!</definedName>
    <definedName name="Valid5" localSheetId="133">#REF!</definedName>
    <definedName name="Valid5" localSheetId="135">#REF!</definedName>
    <definedName name="Valid5" localSheetId="136">#REF!</definedName>
    <definedName name="Valid5" localSheetId="132">#REF!</definedName>
    <definedName name="Valid5" localSheetId="141">#REF!</definedName>
    <definedName name="Valid5" localSheetId="0">#REF!</definedName>
    <definedName name="Valid5">#REF!</definedName>
    <definedName name="wewew" localSheetId="114">#REF!</definedName>
    <definedName name="wewew" localSheetId="113">#REF!</definedName>
    <definedName name="wewew" localSheetId="112">#REF!</definedName>
    <definedName name="wewew" localSheetId="141">#REF!</definedName>
    <definedName name="wewew" localSheetId="0">#REF!</definedName>
    <definedName name="wewew">#REF!</definedName>
    <definedName name="XBRL" localSheetId="141">[10]Lists!$A$17:$A$19</definedName>
    <definedName name="XBRL">[11]Lists!$A$17:$A$19</definedName>
    <definedName name="Z_C9B0ABFC_3EEE_4FC4_8E02_796954F47727_.wvu.Cols" localSheetId="14" hidden="1">F8.1!$AI:$AR</definedName>
    <definedName name="Z_C9B0ABFC_3EEE_4FC4_8E02_796954F47727_.wvu.Cols" localSheetId="16" hidden="1">F8.3!$U:$BO</definedName>
    <definedName name="Z_C9B0ABFC_3EEE_4FC4_8E02_796954F47727_.wvu.Cols" localSheetId="17" hidden="1">F8.4!$W:$AJ</definedName>
    <definedName name="Z_C9B0ABFC_3EEE_4FC4_8E02_796954F47727_.wvu.FilterData" localSheetId="14" hidden="1">F8.1!$A$7:$AE$17</definedName>
    <definedName name="Z_C9B0ABFC_3EEE_4FC4_8E02_796954F47727_.wvu.PrintArea" localSheetId="10" hidden="1">'F35'!$A$1:$AC$220</definedName>
    <definedName name="Z_C9B0ABFC_3EEE_4FC4_8E02_796954F47727_.wvu.PrintArea" localSheetId="14" hidden="1">F8.1!$A$5:$AA$17</definedName>
    <definedName name="Z_C9B0ABFC_3EEE_4FC4_8E02_796954F47727_.wvu.PrintArea" localSheetId="15" hidden="1">F8.2!$A$1:$V$15</definedName>
    <definedName name="Z_C9B0ABFC_3EEE_4FC4_8E02_796954F47727_.wvu.PrintArea" localSheetId="16" hidden="1">F8.3!$A$4:$R$10</definedName>
    <definedName name="Z_C9B0ABFC_3EEE_4FC4_8E02_796954F47727_.wvu.PrintArea" localSheetId="17" hidden="1">F8.4!$A$4:$R$6</definedName>
    <definedName name="zxasdafsds" localSheetId="116">#REF!</definedName>
    <definedName name="zxasdafsds" localSheetId="125">#REF!</definedName>
    <definedName name="zxasdafsds" localSheetId="126">#REF!</definedName>
    <definedName name="zxasdafsds" localSheetId="127">#REF!</definedName>
    <definedName name="zxasdafsds" localSheetId="128">#REF!</definedName>
    <definedName name="zxasdafsds" localSheetId="129">#REF!</definedName>
    <definedName name="zxasdafsds" localSheetId="130">#REF!</definedName>
    <definedName name="zxasdafsds" localSheetId="117">#REF!</definedName>
    <definedName name="zxasdafsds" localSheetId="118">#REF!</definedName>
    <definedName name="zxasdafsds" localSheetId="119">#REF!</definedName>
    <definedName name="zxasdafsds" localSheetId="120">#REF!</definedName>
    <definedName name="zxasdafsds" localSheetId="121">#REF!</definedName>
    <definedName name="zxasdafsds" localSheetId="122">#REF!</definedName>
    <definedName name="zxasdafsds" localSheetId="123">#REF!</definedName>
    <definedName name="zxasdafsds" localSheetId="124">#REF!</definedName>
    <definedName name="zxasdafsds" localSheetId="114">#REF!</definedName>
    <definedName name="zxasdafsds" localSheetId="113">#REF!</definedName>
    <definedName name="zxasdafsds" localSheetId="112">#REF!</definedName>
    <definedName name="zxasdafsds" localSheetId="134">#REF!</definedName>
    <definedName name="zxasdafsds" localSheetId="133">#REF!</definedName>
    <definedName name="zxasdafsds" localSheetId="135">#REF!</definedName>
    <definedName name="zxasdafsds" localSheetId="136">#REF!</definedName>
    <definedName name="zxasdafsds" localSheetId="132">#REF!</definedName>
    <definedName name="zxasdafsds" localSheetId="141">#REF!</definedName>
    <definedName name="zxasdafsds" localSheetId="0">#REF!</definedName>
    <definedName name="zxasdafsds">#REF!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2" i="143" l="1"/>
  <c r="J11" i="143"/>
  <c r="O12" i="142" l="1"/>
  <c r="N12" i="142"/>
  <c r="G12" i="142"/>
  <c r="F12" i="142"/>
  <c r="E12" i="142"/>
  <c r="D12" i="142"/>
  <c r="I21" i="141"/>
  <c r="J12" i="141"/>
  <c r="I12" i="141"/>
  <c r="G12" i="141"/>
  <c r="F12" i="141"/>
  <c r="E12" i="141"/>
  <c r="D12" i="141"/>
  <c r="C12" i="141"/>
  <c r="E20" i="140"/>
  <c r="E19" i="140"/>
  <c r="E18" i="140"/>
  <c r="E17" i="140"/>
  <c r="E16" i="140"/>
  <c r="E15" i="140"/>
  <c r="F15" i="140" s="1"/>
  <c r="D15" i="140"/>
  <c r="C15" i="140"/>
  <c r="E14" i="140"/>
  <c r="E13" i="140"/>
  <c r="E12" i="140"/>
  <c r="E11" i="140"/>
  <c r="E10" i="140"/>
  <c r="E9" i="140"/>
  <c r="F9" i="140" s="1"/>
  <c r="D9" i="140"/>
  <c r="C9" i="140"/>
  <c r="I19" i="139"/>
  <c r="I17" i="139"/>
  <c r="I12" i="139"/>
  <c r="D12" i="139"/>
  <c r="C12" i="139"/>
  <c r="J11" i="139"/>
  <c r="I11" i="139"/>
  <c r="I51" i="138"/>
  <c r="I46" i="138"/>
  <c r="I45" i="138"/>
  <c r="I44" i="138"/>
  <c r="I43" i="138"/>
  <c r="I42" i="138"/>
  <c r="I41" i="138"/>
  <c r="I39" i="138" s="1"/>
  <c r="I38" i="138" s="1"/>
  <c r="I40" i="138"/>
  <c r="I12" i="138"/>
  <c r="J11" i="138"/>
  <c r="I51" i="137"/>
  <c r="I46" i="137"/>
  <c r="I45" i="137"/>
  <c r="I44" i="137"/>
  <c r="I43" i="137"/>
  <c r="I42" i="137"/>
  <c r="I41" i="137"/>
  <c r="I39" i="137" s="1"/>
  <c r="I38" i="137" s="1"/>
  <c r="I11" i="137" s="1"/>
  <c r="J11" i="137" s="1"/>
  <c r="I40" i="137"/>
  <c r="I12" i="137"/>
  <c r="I51" i="136"/>
  <c r="I46" i="136"/>
  <c r="I45" i="136"/>
  <c r="I44" i="136"/>
  <c r="I43" i="136"/>
  <c r="I42" i="136"/>
  <c r="I41" i="136"/>
  <c r="I40" i="136"/>
  <c r="I39" i="136"/>
  <c r="I38" i="136"/>
  <c r="I11" i="136" s="1"/>
  <c r="J11" i="136" s="1"/>
  <c r="I12" i="136"/>
  <c r="I51" i="135"/>
  <c r="I46" i="135"/>
  <c r="I45" i="135"/>
  <c r="I44" i="135"/>
  <c r="I43" i="135"/>
  <c r="I42" i="135"/>
  <c r="I41" i="135"/>
  <c r="I40" i="135"/>
  <c r="I39" i="135"/>
  <c r="I38" i="135" s="1"/>
  <c r="I11" i="135" s="1"/>
  <c r="J11" i="135" s="1"/>
  <c r="I12" i="135"/>
  <c r="I51" i="134"/>
  <c r="I46" i="134"/>
  <c r="I45" i="134"/>
  <c r="I44" i="134"/>
  <c r="I43" i="134"/>
  <c r="I42" i="134"/>
  <c r="I41" i="134"/>
  <c r="I39" i="134" s="1"/>
  <c r="I38" i="134" s="1"/>
  <c r="I11" i="134" s="1"/>
  <c r="J11" i="134" s="1"/>
  <c r="I40" i="134"/>
  <c r="I12" i="134"/>
  <c r="V39" i="132" l="1"/>
  <c r="X38" i="132"/>
  <c r="V38" i="132"/>
  <c r="X37" i="132"/>
  <c r="V37" i="132"/>
  <c r="X36" i="132"/>
  <c r="V36" i="132"/>
  <c r="X35" i="132"/>
  <c r="V35" i="132"/>
  <c r="X34" i="132"/>
  <c r="V34" i="132"/>
  <c r="X33" i="132"/>
  <c r="V33" i="132"/>
  <c r="X32" i="132"/>
  <c r="V32" i="132"/>
  <c r="X31" i="132"/>
  <c r="V31" i="132"/>
  <c r="X30" i="132"/>
  <c r="V30" i="132"/>
  <c r="X29" i="132"/>
  <c r="V29" i="132"/>
  <c r="X28" i="132"/>
  <c r="V28" i="132"/>
  <c r="X27" i="132"/>
  <c r="V27" i="132"/>
  <c r="K23" i="132"/>
  <c r="M23" i="132" s="1"/>
  <c r="Q23" i="132" s="1"/>
  <c r="M21" i="132"/>
  <c r="Q21" i="132" s="1"/>
  <c r="K21" i="132"/>
  <c r="U19" i="132"/>
  <c r="T19" i="132"/>
  <c r="S19" i="132"/>
  <c r="R19" i="132"/>
  <c r="M19" i="132"/>
  <c r="Q19" i="132" s="1"/>
  <c r="V19" i="132" s="1"/>
  <c r="K19" i="132"/>
  <c r="Q18" i="132"/>
  <c r="M18" i="132"/>
  <c r="K18" i="132"/>
  <c r="Q12" i="132"/>
  <c r="V12" i="132" s="1"/>
  <c r="M12" i="132"/>
  <c r="K12" i="132"/>
  <c r="V39" i="131"/>
  <c r="X38" i="131"/>
  <c r="V38" i="131"/>
  <c r="X37" i="131"/>
  <c r="V37" i="131"/>
  <c r="X36" i="131"/>
  <c r="V36" i="131"/>
  <c r="X35" i="131"/>
  <c r="V35" i="131"/>
  <c r="X34" i="131"/>
  <c r="V34" i="131"/>
  <c r="X33" i="131"/>
  <c r="V33" i="131"/>
  <c r="X32" i="131"/>
  <c r="V32" i="131"/>
  <c r="X31" i="131"/>
  <c r="V31" i="131"/>
  <c r="X30" i="131"/>
  <c r="V30" i="131"/>
  <c r="X29" i="131"/>
  <c r="V29" i="131"/>
  <c r="X28" i="131"/>
  <c r="V28" i="131"/>
  <c r="X27" i="131"/>
  <c r="V27" i="131"/>
  <c r="Q23" i="131"/>
  <c r="M23" i="131"/>
  <c r="K23" i="131"/>
  <c r="M21" i="131"/>
  <c r="Q21" i="131" s="1"/>
  <c r="K21" i="131"/>
  <c r="U19" i="131"/>
  <c r="T19" i="131"/>
  <c r="S19" i="131"/>
  <c r="R19" i="131"/>
  <c r="M19" i="131"/>
  <c r="Q19" i="131" s="1"/>
  <c r="V19" i="131" s="1"/>
  <c r="K19" i="131"/>
  <c r="K18" i="131"/>
  <c r="M18" i="131" s="1"/>
  <c r="Q18" i="131" s="1"/>
  <c r="K12" i="131"/>
  <c r="M12" i="131" s="1"/>
  <c r="Q12" i="131" s="1"/>
  <c r="V12" i="131" s="1"/>
  <c r="V39" i="130"/>
  <c r="X38" i="130"/>
  <c r="V38" i="130"/>
  <c r="X37" i="130"/>
  <c r="V37" i="130"/>
  <c r="X36" i="130"/>
  <c r="V36" i="130"/>
  <c r="X35" i="130"/>
  <c r="V35" i="130"/>
  <c r="X34" i="130"/>
  <c r="V34" i="130"/>
  <c r="X33" i="130"/>
  <c r="V33" i="130"/>
  <c r="X32" i="130"/>
  <c r="V32" i="130"/>
  <c r="X31" i="130"/>
  <c r="V31" i="130"/>
  <c r="X30" i="130"/>
  <c r="V30" i="130"/>
  <c r="X29" i="130"/>
  <c r="V29" i="130"/>
  <c r="X28" i="130"/>
  <c r="V28" i="130"/>
  <c r="X27" i="130"/>
  <c r="V27" i="130"/>
  <c r="K23" i="130"/>
  <c r="M23" i="130" s="1"/>
  <c r="Q23" i="130" s="1"/>
  <c r="M21" i="130"/>
  <c r="Q21" i="130" s="1"/>
  <c r="K21" i="130"/>
  <c r="U19" i="130"/>
  <c r="T19" i="130"/>
  <c r="S19" i="130"/>
  <c r="R19" i="130"/>
  <c r="M19" i="130"/>
  <c r="Q19" i="130" s="1"/>
  <c r="V19" i="130" s="1"/>
  <c r="K19" i="130"/>
  <c r="Q18" i="130"/>
  <c r="M18" i="130"/>
  <c r="K18" i="130"/>
  <c r="Q12" i="130"/>
  <c r="V12" i="130" s="1"/>
  <c r="M12" i="130"/>
  <c r="K12" i="130"/>
  <c r="V39" i="129"/>
  <c r="X38" i="129"/>
  <c r="V38" i="129"/>
  <c r="X37" i="129"/>
  <c r="V37" i="129"/>
  <c r="X36" i="129"/>
  <c r="V36" i="129"/>
  <c r="X35" i="129"/>
  <c r="V35" i="129"/>
  <c r="X34" i="129"/>
  <c r="V34" i="129"/>
  <c r="X33" i="129"/>
  <c r="V33" i="129"/>
  <c r="X32" i="129"/>
  <c r="V32" i="129"/>
  <c r="X31" i="129"/>
  <c r="V31" i="129"/>
  <c r="X30" i="129"/>
  <c r="V30" i="129"/>
  <c r="X29" i="129"/>
  <c r="V29" i="129"/>
  <c r="X28" i="129"/>
  <c r="V28" i="129"/>
  <c r="X27" i="129"/>
  <c r="V27" i="129"/>
  <c r="Q23" i="129"/>
  <c r="M23" i="129"/>
  <c r="K23" i="129"/>
  <c r="M21" i="129"/>
  <c r="Q21" i="129" s="1"/>
  <c r="K21" i="129"/>
  <c r="U19" i="129"/>
  <c r="T19" i="129"/>
  <c r="S19" i="129"/>
  <c r="R19" i="129"/>
  <c r="M19" i="129"/>
  <c r="Q19" i="129" s="1"/>
  <c r="V19" i="129" s="1"/>
  <c r="K19" i="129"/>
  <c r="K18" i="129"/>
  <c r="M18" i="129" s="1"/>
  <c r="Q18" i="129" s="1"/>
  <c r="K12" i="129"/>
  <c r="M12" i="129" s="1"/>
  <c r="Q12" i="129" s="1"/>
  <c r="V12" i="129" s="1"/>
  <c r="V39" i="128"/>
  <c r="X38" i="128"/>
  <c r="V38" i="128"/>
  <c r="X37" i="128"/>
  <c r="V37" i="128"/>
  <c r="X36" i="128"/>
  <c r="V36" i="128"/>
  <c r="X35" i="128"/>
  <c r="V35" i="128"/>
  <c r="X34" i="128"/>
  <c r="V34" i="128"/>
  <c r="X33" i="128"/>
  <c r="V33" i="128"/>
  <c r="X32" i="128"/>
  <c r="V32" i="128"/>
  <c r="X31" i="128"/>
  <c r="V31" i="128"/>
  <c r="X30" i="128"/>
  <c r="V30" i="128"/>
  <c r="X29" i="128"/>
  <c r="V29" i="128"/>
  <c r="X28" i="128"/>
  <c r="V28" i="128"/>
  <c r="X27" i="128"/>
  <c r="V27" i="128"/>
  <c r="K23" i="128"/>
  <c r="M23" i="128" s="1"/>
  <c r="Q23" i="128" s="1"/>
  <c r="M21" i="128"/>
  <c r="Q21" i="128" s="1"/>
  <c r="K21" i="128"/>
  <c r="U19" i="128"/>
  <c r="T19" i="128"/>
  <c r="S19" i="128"/>
  <c r="R19" i="128"/>
  <c r="M19" i="128"/>
  <c r="Q19" i="128" s="1"/>
  <c r="V19" i="128" s="1"/>
  <c r="K19" i="128"/>
  <c r="Q18" i="128"/>
  <c r="M18" i="128"/>
  <c r="K18" i="128"/>
  <c r="Q12" i="128"/>
  <c r="V12" i="128" s="1"/>
  <c r="M12" i="128"/>
  <c r="K12" i="128"/>
  <c r="V39" i="127"/>
  <c r="X38" i="127"/>
  <c r="V38" i="127"/>
  <c r="X37" i="127"/>
  <c r="V37" i="127"/>
  <c r="X36" i="127"/>
  <c r="V36" i="127"/>
  <c r="X35" i="127"/>
  <c r="V35" i="127"/>
  <c r="X34" i="127"/>
  <c r="V34" i="127"/>
  <c r="X33" i="127"/>
  <c r="V33" i="127"/>
  <c r="X32" i="127"/>
  <c r="V32" i="127"/>
  <c r="X31" i="127"/>
  <c r="V31" i="127"/>
  <c r="X30" i="127"/>
  <c r="V30" i="127"/>
  <c r="X29" i="127"/>
  <c r="V29" i="127"/>
  <c r="X28" i="127"/>
  <c r="V28" i="127"/>
  <c r="X27" i="127"/>
  <c r="V27" i="127"/>
  <c r="Q23" i="127"/>
  <c r="M23" i="127"/>
  <c r="K23" i="127"/>
  <c r="M21" i="127"/>
  <c r="Q21" i="127" s="1"/>
  <c r="K21" i="127"/>
  <c r="U19" i="127"/>
  <c r="T19" i="127"/>
  <c r="S19" i="127"/>
  <c r="R19" i="127"/>
  <c r="M19" i="127"/>
  <c r="Q19" i="127" s="1"/>
  <c r="V19" i="127" s="1"/>
  <c r="K19" i="127"/>
  <c r="K18" i="127"/>
  <c r="M18" i="127" s="1"/>
  <c r="Q18" i="127" s="1"/>
  <c r="K12" i="127"/>
  <c r="M12" i="127" s="1"/>
  <c r="Q12" i="127" s="1"/>
  <c r="V12" i="127" s="1"/>
  <c r="V39" i="126"/>
  <c r="X38" i="126"/>
  <c r="V38" i="126"/>
  <c r="X37" i="126"/>
  <c r="V37" i="126"/>
  <c r="X36" i="126"/>
  <c r="V36" i="126"/>
  <c r="X35" i="126"/>
  <c r="V35" i="126"/>
  <c r="X34" i="126"/>
  <c r="V34" i="126"/>
  <c r="X33" i="126"/>
  <c r="V33" i="126"/>
  <c r="X32" i="126"/>
  <c r="V32" i="126"/>
  <c r="X31" i="126"/>
  <c r="V31" i="126"/>
  <c r="X30" i="126"/>
  <c r="V30" i="126"/>
  <c r="X29" i="126"/>
  <c r="V29" i="126"/>
  <c r="X28" i="126"/>
  <c r="V28" i="126"/>
  <c r="X27" i="126"/>
  <c r="V27" i="126"/>
  <c r="K23" i="126"/>
  <c r="M23" i="126" s="1"/>
  <c r="Q23" i="126" s="1"/>
  <c r="Q21" i="126"/>
  <c r="M21" i="126"/>
  <c r="K21" i="126"/>
  <c r="U19" i="126"/>
  <c r="T19" i="126"/>
  <c r="S19" i="126"/>
  <c r="R19" i="126"/>
  <c r="V19" i="126" s="1"/>
  <c r="Q19" i="126"/>
  <c r="M19" i="126"/>
  <c r="K19" i="126"/>
  <c r="Q18" i="126"/>
  <c r="M18" i="126"/>
  <c r="K18" i="126"/>
  <c r="Q12" i="126"/>
  <c r="V12" i="126" s="1"/>
  <c r="M12" i="126"/>
  <c r="K12" i="126"/>
  <c r="V39" i="125"/>
  <c r="X38" i="125"/>
  <c r="V38" i="125"/>
  <c r="X37" i="125"/>
  <c r="V37" i="125"/>
  <c r="X36" i="125"/>
  <c r="V36" i="125"/>
  <c r="X35" i="125"/>
  <c r="V35" i="125"/>
  <c r="X34" i="125"/>
  <c r="V34" i="125"/>
  <c r="X33" i="125"/>
  <c r="V33" i="125"/>
  <c r="X32" i="125"/>
  <c r="V32" i="125"/>
  <c r="X31" i="125"/>
  <c r="V31" i="125"/>
  <c r="X30" i="125"/>
  <c r="V30" i="125"/>
  <c r="X29" i="125"/>
  <c r="V29" i="125"/>
  <c r="X28" i="125"/>
  <c r="V28" i="125"/>
  <c r="X27" i="125"/>
  <c r="V27" i="125"/>
  <c r="Q23" i="125"/>
  <c r="M23" i="125"/>
  <c r="K23" i="125"/>
  <c r="M21" i="125"/>
  <c r="Q21" i="125" s="1"/>
  <c r="K21" i="125"/>
  <c r="U19" i="125"/>
  <c r="T19" i="125"/>
  <c r="S19" i="125"/>
  <c r="R19" i="125"/>
  <c r="M19" i="125"/>
  <c r="Q19" i="125" s="1"/>
  <c r="V19" i="125" s="1"/>
  <c r="K19" i="125"/>
  <c r="K18" i="125"/>
  <c r="M18" i="125" s="1"/>
  <c r="Q18" i="125" s="1"/>
  <c r="K12" i="125"/>
  <c r="M12" i="125" s="1"/>
  <c r="Q12" i="125" s="1"/>
  <c r="V12" i="125" s="1"/>
  <c r="V39" i="124"/>
  <c r="X38" i="124"/>
  <c r="V38" i="124"/>
  <c r="X37" i="124"/>
  <c r="V37" i="124"/>
  <c r="X36" i="124"/>
  <c r="V36" i="124"/>
  <c r="X35" i="124"/>
  <c r="V35" i="124"/>
  <c r="X34" i="124"/>
  <c r="V34" i="124"/>
  <c r="X33" i="124"/>
  <c r="V33" i="124"/>
  <c r="X32" i="124"/>
  <c r="V32" i="124"/>
  <c r="X31" i="124"/>
  <c r="V31" i="124"/>
  <c r="X30" i="124"/>
  <c r="V30" i="124"/>
  <c r="X29" i="124"/>
  <c r="V29" i="124"/>
  <c r="X28" i="124"/>
  <c r="V28" i="124"/>
  <c r="X27" i="124"/>
  <c r="V27" i="124"/>
  <c r="K23" i="124"/>
  <c r="M23" i="124" s="1"/>
  <c r="Q23" i="124" s="1"/>
  <c r="Q21" i="124"/>
  <c r="M21" i="124"/>
  <c r="K21" i="124"/>
  <c r="U19" i="124"/>
  <c r="T19" i="124"/>
  <c r="S19" i="124"/>
  <c r="R19" i="124"/>
  <c r="V19" i="124" s="1"/>
  <c r="Q19" i="124"/>
  <c r="M19" i="124"/>
  <c r="K19" i="124"/>
  <c r="Q18" i="124"/>
  <c r="M18" i="124"/>
  <c r="K18" i="124"/>
  <c r="Q12" i="124"/>
  <c r="V12" i="124" s="1"/>
  <c r="M12" i="124"/>
  <c r="K12" i="124"/>
  <c r="V39" i="123"/>
  <c r="X38" i="123"/>
  <c r="V38" i="123"/>
  <c r="X37" i="123"/>
  <c r="V37" i="123"/>
  <c r="X36" i="123"/>
  <c r="V36" i="123"/>
  <c r="X35" i="123"/>
  <c r="V35" i="123"/>
  <c r="X34" i="123"/>
  <c r="V34" i="123"/>
  <c r="V33" i="123"/>
  <c r="X33" i="123" s="1"/>
  <c r="X32" i="123"/>
  <c r="V32" i="123"/>
  <c r="V31" i="123"/>
  <c r="X31" i="123" s="1"/>
  <c r="X30" i="123"/>
  <c r="V30" i="123"/>
  <c r="V29" i="123"/>
  <c r="X29" i="123" s="1"/>
  <c r="X28" i="123"/>
  <c r="V28" i="123"/>
  <c r="V27" i="123"/>
  <c r="X27" i="123" s="1"/>
  <c r="Q23" i="123"/>
  <c r="M23" i="123"/>
  <c r="K23" i="123"/>
  <c r="M21" i="123"/>
  <c r="Q21" i="123" s="1"/>
  <c r="K21" i="123"/>
  <c r="U19" i="123"/>
  <c r="T19" i="123"/>
  <c r="S19" i="123"/>
  <c r="R19" i="123"/>
  <c r="M19" i="123"/>
  <c r="Q19" i="123" s="1"/>
  <c r="V19" i="123" s="1"/>
  <c r="K19" i="123"/>
  <c r="K18" i="123"/>
  <c r="M18" i="123" s="1"/>
  <c r="Q18" i="123" s="1"/>
  <c r="K12" i="123"/>
  <c r="M12" i="123" s="1"/>
  <c r="Q12" i="123" s="1"/>
  <c r="V12" i="123" s="1"/>
  <c r="V39" i="122"/>
  <c r="V38" i="122"/>
  <c r="X38" i="122" s="1"/>
  <c r="X37" i="122"/>
  <c r="V37" i="122"/>
  <c r="V36" i="122"/>
  <c r="X36" i="122" s="1"/>
  <c r="X35" i="122"/>
  <c r="V35" i="122"/>
  <c r="V34" i="122"/>
  <c r="X34" i="122" s="1"/>
  <c r="X33" i="122"/>
  <c r="V33" i="122"/>
  <c r="V32" i="122"/>
  <c r="X32" i="122" s="1"/>
  <c r="X31" i="122"/>
  <c r="V31" i="122"/>
  <c r="V30" i="122"/>
  <c r="X30" i="122" s="1"/>
  <c r="X29" i="122"/>
  <c r="V29" i="122"/>
  <c r="V28" i="122"/>
  <c r="X28" i="122" s="1"/>
  <c r="X27" i="122"/>
  <c r="V27" i="122"/>
  <c r="K23" i="122"/>
  <c r="M23" i="122" s="1"/>
  <c r="Q23" i="122" s="1"/>
  <c r="K21" i="122"/>
  <c r="M21" i="122" s="1"/>
  <c r="Q21" i="122" s="1"/>
  <c r="U19" i="122"/>
  <c r="T19" i="122"/>
  <c r="S19" i="122"/>
  <c r="R19" i="122"/>
  <c r="K19" i="122"/>
  <c r="M19" i="122" s="1"/>
  <c r="Q19" i="122" s="1"/>
  <c r="V19" i="122" s="1"/>
  <c r="Q18" i="122"/>
  <c r="M18" i="122"/>
  <c r="K18" i="122"/>
  <c r="Q12" i="122"/>
  <c r="V12" i="122" s="1"/>
  <c r="M12" i="122"/>
  <c r="K12" i="122"/>
  <c r="V39" i="121"/>
  <c r="X38" i="121"/>
  <c r="V38" i="121"/>
  <c r="V37" i="121"/>
  <c r="X37" i="121" s="1"/>
  <c r="X36" i="121"/>
  <c r="V36" i="121"/>
  <c r="V35" i="121"/>
  <c r="X35" i="121" s="1"/>
  <c r="X34" i="121"/>
  <c r="V34" i="121"/>
  <c r="V33" i="121"/>
  <c r="X33" i="121" s="1"/>
  <c r="X32" i="121"/>
  <c r="V32" i="121"/>
  <c r="V31" i="121"/>
  <c r="X31" i="121" s="1"/>
  <c r="X30" i="121"/>
  <c r="V30" i="121"/>
  <c r="V29" i="121"/>
  <c r="X29" i="121" s="1"/>
  <c r="X28" i="121"/>
  <c r="V28" i="121"/>
  <c r="V27" i="121"/>
  <c r="X27" i="121" s="1"/>
  <c r="Q23" i="121"/>
  <c r="M23" i="121"/>
  <c r="K23" i="121"/>
  <c r="M21" i="121"/>
  <c r="Q21" i="121" s="1"/>
  <c r="K21" i="121"/>
  <c r="U19" i="121"/>
  <c r="T19" i="121"/>
  <c r="S19" i="121"/>
  <c r="R19" i="121"/>
  <c r="M19" i="121"/>
  <c r="Q19" i="121" s="1"/>
  <c r="V19" i="121" s="1"/>
  <c r="K19" i="121"/>
  <c r="K18" i="121"/>
  <c r="M18" i="121" s="1"/>
  <c r="Q18" i="121" s="1"/>
  <c r="K12" i="121"/>
  <c r="M12" i="121" s="1"/>
  <c r="Q12" i="121" s="1"/>
  <c r="V12" i="121" s="1"/>
  <c r="V39" i="120"/>
  <c r="V38" i="120"/>
  <c r="X38" i="120" s="1"/>
  <c r="X37" i="120"/>
  <c r="V37" i="120"/>
  <c r="V36" i="120"/>
  <c r="X36" i="120" s="1"/>
  <c r="X35" i="120"/>
  <c r="V35" i="120"/>
  <c r="V34" i="120"/>
  <c r="X34" i="120" s="1"/>
  <c r="X33" i="120"/>
  <c r="V33" i="120"/>
  <c r="V32" i="120"/>
  <c r="X32" i="120" s="1"/>
  <c r="X31" i="120"/>
  <c r="V31" i="120"/>
  <c r="V30" i="120"/>
  <c r="X30" i="120" s="1"/>
  <c r="X29" i="120"/>
  <c r="V29" i="120"/>
  <c r="V28" i="120"/>
  <c r="X28" i="120" s="1"/>
  <c r="X27" i="120"/>
  <c r="V27" i="120"/>
  <c r="K23" i="120"/>
  <c r="M23" i="120" s="1"/>
  <c r="Q23" i="120" s="1"/>
  <c r="K21" i="120"/>
  <c r="M21" i="120" s="1"/>
  <c r="Q21" i="120" s="1"/>
  <c r="U19" i="120"/>
  <c r="T19" i="120"/>
  <c r="S19" i="120"/>
  <c r="R19" i="120"/>
  <c r="K19" i="120"/>
  <c r="M19" i="120" s="1"/>
  <c r="Q19" i="120" s="1"/>
  <c r="V19" i="120" s="1"/>
  <c r="Q18" i="120"/>
  <c r="M18" i="120"/>
  <c r="K18" i="120"/>
  <c r="Q12" i="120"/>
  <c r="V12" i="120" s="1"/>
  <c r="M12" i="120"/>
  <c r="K12" i="120"/>
  <c r="V39" i="119"/>
  <c r="X38" i="119"/>
  <c r="V38" i="119"/>
  <c r="V37" i="119"/>
  <c r="X37" i="119" s="1"/>
  <c r="X36" i="119"/>
  <c r="V36" i="119"/>
  <c r="V35" i="119"/>
  <c r="X35" i="119" s="1"/>
  <c r="X34" i="119"/>
  <c r="V34" i="119"/>
  <c r="V33" i="119"/>
  <c r="X33" i="119" s="1"/>
  <c r="X32" i="119"/>
  <c r="V32" i="119"/>
  <c r="V31" i="119"/>
  <c r="X31" i="119" s="1"/>
  <c r="X30" i="119"/>
  <c r="V30" i="119"/>
  <c r="V29" i="119"/>
  <c r="X29" i="119" s="1"/>
  <c r="X28" i="119"/>
  <c r="V28" i="119"/>
  <c r="V27" i="119"/>
  <c r="X27" i="119" s="1"/>
  <c r="Q23" i="119"/>
  <c r="M23" i="119"/>
  <c r="K23" i="119"/>
  <c r="M21" i="119"/>
  <c r="Q21" i="119" s="1"/>
  <c r="K21" i="119"/>
  <c r="U19" i="119"/>
  <c r="T19" i="119"/>
  <c r="S19" i="119"/>
  <c r="R19" i="119"/>
  <c r="M19" i="119"/>
  <c r="Q19" i="119" s="1"/>
  <c r="V19" i="119" s="1"/>
  <c r="K19" i="119"/>
  <c r="K18" i="119"/>
  <c r="M18" i="119" s="1"/>
  <c r="Q18" i="119" s="1"/>
  <c r="K12" i="119"/>
  <c r="M12" i="119" s="1"/>
  <c r="Q12" i="119" s="1"/>
  <c r="V12" i="119" s="1"/>
  <c r="V39" i="118"/>
  <c r="V38" i="118"/>
  <c r="X38" i="118" s="1"/>
  <c r="X37" i="118"/>
  <c r="V37" i="118"/>
  <c r="V36" i="118"/>
  <c r="X36" i="118" s="1"/>
  <c r="X35" i="118"/>
  <c r="V35" i="118"/>
  <c r="V34" i="118"/>
  <c r="X34" i="118" s="1"/>
  <c r="X33" i="118"/>
  <c r="V33" i="118"/>
  <c r="V32" i="118"/>
  <c r="X32" i="118" s="1"/>
  <c r="X31" i="118"/>
  <c r="V31" i="118"/>
  <c r="V30" i="118"/>
  <c r="X30" i="118" s="1"/>
  <c r="X29" i="118"/>
  <c r="V29" i="118"/>
  <c r="V28" i="118"/>
  <c r="X28" i="118" s="1"/>
  <c r="X27" i="118"/>
  <c r="V27" i="118"/>
  <c r="K23" i="118"/>
  <c r="M23" i="118" s="1"/>
  <c r="Q23" i="118" s="1"/>
  <c r="K21" i="118"/>
  <c r="M21" i="118" s="1"/>
  <c r="Q21" i="118" s="1"/>
  <c r="U19" i="118"/>
  <c r="T19" i="118"/>
  <c r="S19" i="118"/>
  <c r="R19" i="118"/>
  <c r="K19" i="118"/>
  <c r="M19" i="118" s="1"/>
  <c r="Q19" i="118" s="1"/>
  <c r="V19" i="118" s="1"/>
  <c r="Q18" i="118"/>
  <c r="M18" i="118"/>
  <c r="K18" i="118"/>
  <c r="Q12" i="118"/>
  <c r="V12" i="118" s="1"/>
  <c r="M12" i="118"/>
  <c r="K12" i="118"/>
  <c r="D50" i="117"/>
  <c r="D47" i="117"/>
  <c r="D44" i="117" s="1"/>
  <c r="D43" i="117"/>
  <c r="D42" i="117"/>
  <c r="D41" i="117" s="1"/>
  <c r="D38" i="117"/>
  <c r="D37" i="117"/>
  <c r="D36" i="117"/>
  <c r="D35" i="117"/>
  <c r="D33" i="117"/>
  <c r="D32" i="117"/>
  <c r="D31" i="117"/>
  <c r="D27" i="117"/>
  <c r="D26" i="117"/>
  <c r="D25" i="117"/>
  <c r="D24" i="117"/>
  <c r="D23" i="117"/>
  <c r="D22" i="117"/>
  <c r="D21" i="117"/>
  <c r="D20" i="117"/>
  <c r="D19" i="117"/>
  <c r="D18" i="117"/>
  <c r="D17" i="117"/>
  <c r="D16" i="117"/>
  <c r="D15" i="117"/>
  <c r="D14" i="117"/>
  <c r="D13" i="117"/>
  <c r="D12" i="117" s="1"/>
  <c r="D11" i="117" s="1"/>
  <c r="G7" i="117"/>
  <c r="G9" i="117" s="1"/>
  <c r="D34" i="117" l="1"/>
  <c r="D30" i="117"/>
  <c r="D9" i="117" s="1"/>
  <c r="D8" i="117" s="1"/>
  <c r="K92" i="116" l="1"/>
  <c r="K91" i="116"/>
  <c r="K90" i="116"/>
  <c r="K89" i="116"/>
  <c r="K88" i="116"/>
  <c r="K69" i="116"/>
  <c r="K68" i="116"/>
  <c r="K67" i="116"/>
  <c r="K66" i="116"/>
  <c r="K65" i="116"/>
  <c r="K58" i="116"/>
  <c r="K57" i="116"/>
  <c r="K56" i="116"/>
  <c r="K55" i="116"/>
  <c r="K54" i="116"/>
  <c r="K47" i="116"/>
  <c r="K46" i="116"/>
  <c r="K45" i="116"/>
  <c r="K44" i="116"/>
  <c r="K43" i="116"/>
  <c r="K36" i="116"/>
  <c r="K35" i="116"/>
  <c r="K34" i="116"/>
  <c r="K33" i="116"/>
  <c r="K32" i="116"/>
  <c r="K25" i="116"/>
  <c r="K24" i="116"/>
  <c r="K23" i="116"/>
  <c r="K22" i="116"/>
  <c r="K21" i="116"/>
  <c r="K14" i="116"/>
  <c r="K13" i="116"/>
  <c r="K12" i="116"/>
  <c r="K11" i="116"/>
  <c r="K10" i="116"/>
  <c r="I19" i="115"/>
  <c r="I17" i="115"/>
  <c r="I12" i="115"/>
  <c r="D12" i="115"/>
  <c r="C12" i="115"/>
  <c r="J11" i="115"/>
  <c r="I11" i="115"/>
  <c r="I51" i="114"/>
  <c r="I46" i="114"/>
  <c r="I45" i="114"/>
  <c r="I44" i="114"/>
  <c r="I43" i="114"/>
  <c r="I42" i="114"/>
  <c r="I41" i="114"/>
  <c r="I39" i="114" s="1"/>
  <c r="I38" i="114" s="1"/>
  <c r="I11" i="114" s="1"/>
  <c r="J11" i="114" s="1"/>
  <c r="I40" i="114"/>
  <c r="I12" i="114"/>
  <c r="L9" i="113"/>
  <c r="L9" i="112"/>
  <c r="L9" i="111"/>
  <c r="J9" i="111"/>
  <c r="G9" i="111"/>
  <c r="L9" i="110"/>
  <c r="J9" i="110"/>
  <c r="G9" i="110"/>
  <c r="K9" i="109"/>
  <c r="K9" i="108"/>
  <c r="M9" i="107"/>
  <c r="G9" i="107"/>
  <c r="M9" i="106"/>
  <c r="G9" i="106"/>
  <c r="K9" i="105"/>
  <c r="K9" i="104"/>
  <c r="AE8" i="103"/>
  <c r="G18" i="101"/>
  <c r="F18" i="101"/>
  <c r="E18" i="101"/>
  <c r="D18" i="101"/>
  <c r="C18" i="101"/>
  <c r="B18" i="101"/>
  <c r="G17" i="101"/>
  <c r="G16" i="101"/>
  <c r="G15" i="101"/>
  <c r="G14" i="101"/>
  <c r="G13" i="101"/>
  <c r="G12" i="101"/>
  <c r="G11" i="101"/>
  <c r="G10" i="101"/>
  <c r="I45" i="98" l="1"/>
  <c r="H45" i="98"/>
  <c r="E45" i="98"/>
  <c r="D45" i="98"/>
  <c r="K44" i="98"/>
  <c r="K43" i="98"/>
  <c r="K42" i="98"/>
  <c r="J42" i="98"/>
  <c r="I42" i="98"/>
  <c r="H42" i="98"/>
  <c r="G42" i="98"/>
  <c r="F42" i="98"/>
  <c r="E42" i="98"/>
  <c r="D42" i="98"/>
  <c r="C42" i="98"/>
  <c r="B42" i="98"/>
  <c r="J41" i="98"/>
  <c r="J45" i="98" s="1"/>
  <c r="I41" i="98"/>
  <c r="H41" i="98"/>
  <c r="G41" i="98"/>
  <c r="G45" i="98" s="1"/>
  <c r="F41" i="98"/>
  <c r="F45" i="98" s="1"/>
  <c r="E41" i="98"/>
  <c r="D41" i="98"/>
  <c r="C41" i="98"/>
  <c r="C45" i="98" s="1"/>
  <c r="B41" i="98"/>
  <c r="B45" i="98" s="1"/>
  <c r="K40" i="98"/>
  <c r="K39" i="98"/>
  <c r="K38" i="98"/>
  <c r="K37" i="98"/>
  <c r="K36" i="98"/>
  <c r="K35" i="98"/>
  <c r="J35" i="98"/>
  <c r="I35" i="98"/>
  <c r="H35" i="98"/>
  <c r="G35" i="98"/>
  <c r="F35" i="98"/>
  <c r="E35" i="98"/>
  <c r="D35" i="98"/>
  <c r="C35" i="98"/>
  <c r="B35" i="98"/>
  <c r="K34" i="98"/>
  <c r="K33" i="98"/>
  <c r="K32" i="98"/>
  <c r="K31" i="98"/>
  <c r="K30" i="98"/>
  <c r="K29" i="98"/>
  <c r="J29" i="98"/>
  <c r="I29" i="98"/>
  <c r="H29" i="98"/>
  <c r="G29" i="98"/>
  <c r="F29" i="98"/>
  <c r="E29" i="98"/>
  <c r="D29" i="98"/>
  <c r="C29" i="98"/>
  <c r="B29" i="98"/>
  <c r="K28" i="98"/>
  <c r="K27" i="98"/>
  <c r="K26" i="98"/>
  <c r="K25" i="98"/>
  <c r="K24" i="98"/>
  <c r="K23" i="98"/>
  <c r="J23" i="98"/>
  <c r="I23" i="98"/>
  <c r="H23" i="98"/>
  <c r="G23" i="98"/>
  <c r="F23" i="98"/>
  <c r="E23" i="98"/>
  <c r="D23" i="98"/>
  <c r="C23" i="98"/>
  <c r="B23" i="98"/>
  <c r="K22" i="98"/>
  <c r="K21" i="98"/>
  <c r="K20" i="98"/>
  <c r="K19" i="98"/>
  <c r="K18" i="98"/>
  <c r="K17" i="98"/>
  <c r="K16" i="98"/>
  <c r="K15" i="98"/>
  <c r="K14" i="98"/>
  <c r="K13" i="98"/>
  <c r="K12" i="98"/>
  <c r="K11" i="98"/>
  <c r="K10" i="98"/>
  <c r="K9" i="98"/>
  <c r="K41" i="98" s="1"/>
  <c r="J9" i="98"/>
  <c r="I9" i="98"/>
  <c r="H9" i="98"/>
  <c r="G9" i="98"/>
  <c r="F9" i="98"/>
  <c r="E9" i="98"/>
  <c r="D9" i="98"/>
  <c r="C9" i="98"/>
  <c r="B9" i="98"/>
  <c r="I45" i="97"/>
  <c r="H45" i="97"/>
  <c r="E45" i="97"/>
  <c r="D45" i="97"/>
  <c r="K44" i="97"/>
  <c r="K43" i="97"/>
  <c r="K42" i="97"/>
  <c r="K45" i="97" s="1"/>
  <c r="J42" i="97"/>
  <c r="I42" i="97"/>
  <c r="H42" i="97"/>
  <c r="G42" i="97"/>
  <c r="F42" i="97"/>
  <c r="E42" i="97"/>
  <c r="D42" i="97"/>
  <c r="C42" i="97"/>
  <c r="B42" i="97"/>
  <c r="J41" i="97"/>
  <c r="J45" i="97" s="1"/>
  <c r="I41" i="97"/>
  <c r="H41" i="97"/>
  <c r="G41" i="97"/>
  <c r="G45" i="97" s="1"/>
  <c r="F41" i="97"/>
  <c r="F45" i="97" s="1"/>
  <c r="E41" i="97"/>
  <c r="D41" i="97"/>
  <c r="C41" i="97"/>
  <c r="C45" i="97" s="1"/>
  <c r="B41" i="97"/>
  <c r="B45" i="97" s="1"/>
  <c r="K40" i="97"/>
  <c r="K39" i="97"/>
  <c r="K38" i="97"/>
  <c r="K37" i="97"/>
  <c r="K36" i="97"/>
  <c r="K35" i="97"/>
  <c r="J35" i="97"/>
  <c r="I35" i="97"/>
  <c r="H35" i="97"/>
  <c r="G35" i="97"/>
  <c r="F35" i="97"/>
  <c r="E35" i="97"/>
  <c r="D35" i="97"/>
  <c r="C35" i="97"/>
  <c r="B35" i="97"/>
  <c r="K34" i="97"/>
  <c r="K33" i="97"/>
  <c r="K32" i="97"/>
  <c r="K31" i="97"/>
  <c r="K30" i="97"/>
  <c r="K29" i="97"/>
  <c r="J29" i="97"/>
  <c r="I29" i="97"/>
  <c r="H29" i="97"/>
  <c r="G29" i="97"/>
  <c r="F29" i="97"/>
  <c r="E29" i="97"/>
  <c r="D29" i="97"/>
  <c r="C29" i="97"/>
  <c r="B29" i="97"/>
  <c r="K28" i="97"/>
  <c r="K27" i="97"/>
  <c r="K26" i="97"/>
  <c r="K25" i="97"/>
  <c r="K24" i="97"/>
  <c r="K23" i="97"/>
  <c r="J23" i="97"/>
  <c r="I23" i="97"/>
  <c r="H23" i="97"/>
  <c r="G23" i="97"/>
  <c r="F23" i="97"/>
  <c r="E23" i="97"/>
  <c r="D23" i="97"/>
  <c r="C23" i="97"/>
  <c r="B23" i="97"/>
  <c r="K22" i="97"/>
  <c r="K21" i="97"/>
  <c r="K20" i="97"/>
  <c r="K19" i="97"/>
  <c r="K18" i="97"/>
  <c r="K17" i="97"/>
  <c r="K16" i="97"/>
  <c r="K15" i="97"/>
  <c r="K14" i="97"/>
  <c r="K13" i="97"/>
  <c r="K12" i="97"/>
  <c r="K11" i="97"/>
  <c r="K10" i="97"/>
  <c r="K9" i="97"/>
  <c r="K41" i="97" s="1"/>
  <c r="J9" i="97"/>
  <c r="I9" i="97"/>
  <c r="H9" i="97"/>
  <c r="G9" i="97"/>
  <c r="F9" i="97"/>
  <c r="E9" i="97"/>
  <c r="D9" i="97"/>
  <c r="C9" i="97"/>
  <c r="B9" i="97"/>
  <c r="I45" i="96"/>
  <c r="H45" i="96"/>
  <c r="E45" i="96"/>
  <c r="D45" i="96"/>
  <c r="K44" i="96"/>
  <c r="K43" i="96"/>
  <c r="K42" i="96"/>
  <c r="J42" i="96"/>
  <c r="I42" i="96"/>
  <c r="H42" i="96"/>
  <c r="G42" i="96"/>
  <c r="F42" i="96"/>
  <c r="E42" i="96"/>
  <c r="D42" i="96"/>
  <c r="C42" i="96"/>
  <c r="B42" i="96"/>
  <c r="J41" i="96"/>
  <c r="J45" i="96" s="1"/>
  <c r="I41" i="96"/>
  <c r="H41" i="96"/>
  <c r="G41" i="96"/>
  <c r="G45" i="96" s="1"/>
  <c r="F41" i="96"/>
  <c r="F45" i="96" s="1"/>
  <c r="E41" i="96"/>
  <c r="D41" i="96"/>
  <c r="C41" i="96"/>
  <c r="C45" i="96" s="1"/>
  <c r="B41" i="96"/>
  <c r="B45" i="96" s="1"/>
  <c r="K40" i="96"/>
  <c r="K39" i="96"/>
  <c r="K38" i="96"/>
  <c r="K37" i="96"/>
  <c r="K36" i="96"/>
  <c r="K35" i="96"/>
  <c r="J35" i="96"/>
  <c r="I35" i="96"/>
  <c r="H35" i="96"/>
  <c r="G35" i="96"/>
  <c r="F35" i="96"/>
  <c r="E35" i="96"/>
  <c r="D35" i="96"/>
  <c r="C35" i="96"/>
  <c r="B35" i="96"/>
  <c r="K34" i="96"/>
  <c r="K33" i="96"/>
  <c r="K32" i="96"/>
  <c r="K31" i="96"/>
  <c r="K30" i="96"/>
  <c r="K29" i="96"/>
  <c r="J29" i="96"/>
  <c r="I29" i="96"/>
  <c r="H29" i="96"/>
  <c r="G29" i="96"/>
  <c r="F29" i="96"/>
  <c r="E29" i="96"/>
  <c r="D29" i="96"/>
  <c r="C29" i="96"/>
  <c r="B29" i="96"/>
  <c r="K28" i="96"/>
  <c r="K27" i="96"/>
  <c r="K26" i="96"/>
  <c r="K25" i="96"/>
  <c r="K24" i="96"/>
  <c r="K23" i="96"/>
  <c r="K41" i="96" s="1"/>
  <c r="J23" i="96"/>
  <c r="I23" i="96"/>
  <c r="H23" i="96"/>
  <c r="G23" i="96"/>
  <c r="F23" i="96"/>
  <c r="E23" i="96"/>
  <c r="D23" i="96"/>
  <c r="C23" i="96"/>
  <c r="B23" i="96"/>
  <c r="K22" i="96"/>
  <c r="K21" i="96"/>
  <c r="K20" i="96"/>
  <c r="K19" i="96"/>
  <c r="K18" i="96"/>
  <c r="K17" i="96"/>
  <c r="K16" i="96"/>
  <c r="K15" i="96"/>
  <c r="K14" i="96"/>
  <c r="K13" i="96"/>
  <c r="K12" i="96"/>
  <c r="K11" i="96"/>
  <c r="K10" i="96"/>
  <c r="K9" i="96"/>
  <c r="J9" i="96"/>
  <c r="I9" i="96"/>
  <c r="H9" i="96"/>
  <c r="G9" i="96"/>
  <c r="F9" i="96"/>
  <c r="E9" i="96"/>
  <c r="D9" i="96"/>
  <c r="C9" i="96"/>
  <c r="B9" i="96"/>
  <c r="I45" i="95"/>
  <c r="H45" i="95"/>
  <c r="E45" i="95"/>
  <c r="D45" i="95"/>
  <c r="K44" i="95"/>
  <c r="K43" i="95"/>
  <c r="K42" i="95"/>
  <c r="J42" i="95"/>
  <c r="I42" i="95"/>
  <c r="H42" i="95"/>
  <c r="G42" i="95"/>
  <c r="F42" i="95"/>
  <c r="E42" i="95"/>
  <c r="D42" i="95"/>
  <c r="C42" i="95"/>
  <c r="B42" i="95"/>
  <c r="J41" i="95"/>
  <c r="J45" i="95" s="1"/>
  <c r="I41" i="95"/>
  <c r="H41" i="95"/>
  <c r="G41" i="95"/>
  <c r="G45" i="95" s="1"/>
  <c r="F41" i="95"/>
  <c r="F45" i="95" s="1"/>
  <c r="E41" i="95"/>
  <c r="D41" i="95"/>
  <c r="C41" i="95"/>
  <c r="C45" i="95" s="1"/>
  <c r="B41" i="95"/>
  <c r="B45" i="95" s="1"/>
  <c r="K40" i="95"/>
  <c r="K39" i="95"/>
  <c r="K38" i="95"/>
  <c r="K37" i="95"/>
  <c r="K36" i="95"/>
  <c r="K35" i="95"/>
  <c r="J35" i="95"/>
  <c r="I35" i="95"/>
  <c r="H35" i="95"/>
  <c r="G35" i="95"/>
  <c r="F35" i="95"/>
  <c r="E35" i="95"/>
  <c r="D35" i="95"/>
  <c r="C35" i="95"/>
  <c r="B35" i="95"/>
  <c r="K34" i="95"/>
  <c r="K33" i="95"/>
  <c r="K32" i="95"/>
  <c r="K31" i="95"/>
  <c r="K30" i="95"/>
  <c r="K29" i="95"/>
  <c r="J29" i="95"/>
  <c r="I29" i="95"/>
  <c r="H29" i="95"/>
  <c r="G29" i="95"/>
  <c r="F29" i="95"/>
  <c r="E29" i="95"/>
  <c r="D29" i="95"/>
  <c r="C29" i="95"/>
  <c r="B29" i="95"/>
  <c r="K28" i="95"/>
  <c r="K27" i="95"/>
  <c r="K26" i="95"/>
  <c r="K25" i="95"/>
  <c r="K24" i="95"/>
  <c r="K23" i="95"/>
  <c r="J23" i="95"/>
  <c r="I23" i="95"/>
  <c r="H23" i="95"/>
  <c r="G23" i="95"/>
  <c r="F23" i="95"/>
  <c r="E23" i="95"/>
  <c r="D23" i="95"/>
  <c r="C23" i="95"/>
  <c r="B23" i="95"/>
  <c r="K22" i="95"/>
  <c r="K21" i="95"/>
  <c r="K20" i="95"/>
  <c r="K19" i="95"/>
  <c r="K18" i="95"/>
  <c r="K17" i="95"/>
  <c r="K16" i="95"/>
  <c r="K15" i="95"/>
  <c r="K14" i="95"/>
  <c r="K13" i="95"/>
  <c r="K12" i="95"/>
  <c r="K11" i="95"/>
  <c r="K10" i="95"/>
  <c r="K9" i="95"/>
  <c r="K41" i="95" s="1"/>
  <c r="J9" i="95"/>
  <c r="I9" i="95"/>
  <c r="H9" i="95"/>
  <c r="G9" i="95"/>
  <c r="F9" i="95"/>
  <c r="E9" i="95"/>
  <c r="D9" i="95"/>
  <c r="C9" i="95"/>
  <c r="B9" i="95"/>
  <c r="K44" i="94"/>
  <c r="K43" i="94"/>
  <c r="K42" i="94"/>
  <c r="J42" i="94"/>
  <c r="I42" i="94"/>
  <c r="H42" i="94"/>
  <c r="G42" i="94"/>
  <c r="F42" i="94"/>
  <c r="E42" i="94"/>
  <c r="D42" i="94"/>
  <c r="C42" i="94"/>
  <c r="B42" i="94"/>
  <c r="F41" i="94"/>
  <c r="F45" i="94" s="1"/>
  <c r="K40" i="94"/>
  <c r="K39" i="94"/>
  <c r="K38" i="94"/>
  <c r="K37" i="94"/>
  <c r="K36" i="94"/>
  <c r="K35" i="94"/>
  <c r="J35" i="94"/>
  <c r="I35" i="94"/>
  <c r="I41" i="94" s="1"/>
  <c r="I45" i="94" s="1"/>
  <c r="H35" i="94"/>
  <c r="G35" i="94"/>
  <c r="F35" i="94"/>
  <c r="E35" i="94"/>
  <c r="E41" i="94" s="1"/>
  <c r="E45" i="94" s="1"/>
  <c r="D35" i="94"/>
  <c r="C35" i="94"/>
  <c r="B35" i="94"/>
  <c r="K34" i="94"/>
  <c r="K33" i="94"/>
  <c r="K32" i="94"/>
  <c r="K31" i="94"/>
  <c r="K30" i="94"/>
  <c r="K29" i="94" s="1"/>
  <c r="J29" i="94"/>
  <c r="I29" i="94"/>
  <c r="H29" i="94"/>
  <c r="H41" i="94" s="1"/>
  <c r="H45" i="94" s="1"/>
  <c r="G29" i="94"/>
  <c r="F29" i="94"/>
  <c r="E29" i="94"/>
  <c r="D29" i="94"/>
  <c r="D41" i="94" s="1"/>
  <c r="D45" i="94" s="1"/>
  <c r="C29" i="94"/>
  <c r="B29" i="94"/>
  <c r="K28" i="94"/>
  <c r="K27" i="94"/>
  <c r="K26" i="94"/>
  <c r="K25" i="94"/>
  <c r="K24" i="94"/>
  <c r="K23" i="94"/>
  <c r="J23" i="94"/>
  <c r="I23" i="94"/>
  <c r="H23" i="94"/>
  <c r="G23" i="94"/>
  <c r="G41" i="94" s="1"/>
  <c r="G45" i="94" s="1"/>
  <c r="F23" i="94"/>
  <c r="E23" i="94"/>
  <c r="D23" i="94"/>
  <c r="C23" i="94"/>
  <c r="C41" i="94" s="1"/>
  <c r="C45" i="94" s="1"/>
  <c r="B23" i="94"/>
  <c r="K22" i="94"/>
  <c r="K21" i="94"/>
  <c r="K20" i="94"/>
  <c r="K19" i="94"/>
  <c r="K18" i="94"/>
  <c r="K17" i="94"/>
  <c r="K16" i="94"/>
  <c r="K15" i="94"/>
  <c r="K14" i="94"/>
  <c r="K13" i="94"/>
  <c r="K12" i="94"/>
  <c r="K9" i="94" s="1"/>
  <c r="K11" i="94"/>
  <c r="K10" i="94"/>
  <c r="J9" i="94"/>
  <c r="J41" i="94" s="1"/>
  <c r="J45" i="94" s="1"/>
  <c r="I9" i="94"/>
  <c r="H9" i="94"/>
  <c r="G9" i="94"/>
  <c r="F9" i="94"/>
  <c r="E9" i="94"/>
  <c r="D9" i="94"/>
  <c r="C9" i="94"/>
  <c r="B9" i="94"/>
  <c r="B41" i="94" s="1"/>
  <c r="B45" i="94" s="1"/>
  <c r="H51" i="93"/>
  <c r="D51" i="93"/>
  <c r="K50" i="93"/>
  <c r="K49" i="93"/>
  <c r="K47" i="93" s="1"/>
  <c r="K48" i="93"/>
  <c r="J47" i="93"/>
  <c r="I47" i="93"/>
  <c r="H47" i="93"/>
  <c r="G47" i="93"/>
  <c r="F47" i="93"/>
  <c r="E47" i="93"/>
  <c r="D47" i="93"/>
  <c r="C47" i="93"/>
  <c r="B47" i="93"/>
  <c r="H46" i="93"/>
  <c r="D46" i="93"/>
  <c r="K45" i="93"/>
  <c r="K44" i="93"/>
  <c r="K43" i="93"/>
  <c r="K40" i="93" s="1"/>
  <c r="K46" i="93" s="1"/>
  <c r="K42" i="93"/>
  <c r="K41" i="93"/>
  <c r="J40" i="93"/>
  <c r="I40" i="93"/>
  <c r="H40" i="93"/>
  <c r="G40" i="93"/>
  <c r="F40" i="93"/>
  <c r="E40" i="93"/>
  <c r="D40" i="93"/>
  <c r="C40" i="93"/>
  <c r="B40" i="93"/>
  <c r="K39" i="93"/>
  <c r="K38" i="93"/>
  <c r="K37" i="93"/>
  <c r="K36" i="93"/>
  <c r="J36" i="93"/>
  <c r="I36" i="93"/>
  <c r="H36" i="93"/>
  <c r="G36" i="93"/>
  <c r="G46" i="93" s="1"/>
  <c r="G51" i="93" s="1"/>
  <c r="F36" i="93"/>
  <c r="E36" i="93"/>
  <c r="D36" i="93"/>
  <c r="C36" i="93"/>
  <c r="C46" i="93" s="1"/>
  <c r="C51" i="93" s="1"/>
  <c r="B36" i="93"/>
  <c r="K35" i="93"/>
  <c r="K34" i="93"/>
  <c r="K33" i="93"/>
  <c r="K32" i="93"/>
  <c r="K31" i="93"/>
  <c r="K30" i="93"/>
  <c r="K29" i="93"/>
  <c r="J29" i="93"/>
  <c r="I29" i="93"/>
  <c r="H29" i="93"/>
  <c r="G29" i="93"/>
  <c r="F29" i="93"/>
  <c r="E29" i="93"/>
  <c r="D29" i="93"/>
  <c r="C29" i="93"/>
  <c r="B29" i="93"/>
  <c r="K28" i="93"/>
  <c r="K27" i="93"/>
  <c r="K26" i="93"/>
  <c r="K25" i="93" s="1"/>
  <c r="J26" i="93"/>
  <c r="I26" i="93"/>
  <c r="H26" i="93"/>
  <c r="G26" i="93"/>
  <c r="G25" i="93" s="1"/>
  <c r="F26" i="93"/>
  <c r="E26" i="93"/>
  <c r="D26" i="93"/>
  <c r="C26" i="93"/>
  <c r="C25" i="93" s="1"/>
  <c r="B26" i="93"/>
  <c r="J25" i="93"/>
  <c r="I25" i="93"/>
  <c r="I46" i="93" s="1"/>
  <c r="H25" i="93"/>
  <c r="F25" i="93"/>
  <c r="E25" i="93"/>
  <c r="E46" i="93" s="1"/>
  <c r="D25" i="93"/>
  <c r="B25" i="93"/>
  <c r="K24" i="93"/>
  <c r="K23" i="93"/>
  <c r="K22" i="93"/>
  <c r="K21" i="93"/>
  <c r="K20" i="93"/>
  <c r="K19" i="93"/>
  <c r="K18" i="93"/>
  <c r="K17" i="93"/>
  <c r="K16" i="93"/>
  <c r="K15" i="93"/>
  <c r="K14" i="93"/>
  <c r="K13" i="93"/>
  <c r="K12" i="93"/>
  <c r="K9" i="93" s="1"/>
  <c r="K11" i="93"/>
  <c r="K10" i="93"/>
  <c r="J9" i="93"/>
  <c r="I9" i="93"/>
  <c r="H9" i="93"/>
  <c r="G9" i="93"/>
  <c r="F9" i="93"/>
  <c r="E9" i="93"/>
  <c r="D9" i="93"/>
  <c r="C9" i="93"/>
  <c r="B9" i="93"/>
  <c r="H51" i="92"/>
  <c r="D51" i="92"/>
  <c r="K50" i="92"/>
  <c r="K49" i="92"/>
  <c r="K47" i="92" s="1"/>
  <c r="K51" i="92" s="1"/>
  <c r="K48" i="92"/>
  <c r="J47" i="92"/>
  <c r="I47" i="92"/>
  <c r="H47" i="92"/>
  <c r="G47" i="92"/>
  <c r="F47" i="92"/>
  <c r="E47" i="92"/>
  <c r="D47" i="92"/>
  <c r="C47" i="92"/>
  <c r="B47" i="92"/>
  <c r="K46" i="92"/>
  <c r="H46" i="92"/>
  <c r="D46" i="92"/>
  <c r="C46" i="92"/>
  <c r="C51" i="92" s="1"/>
  <c r="K45" i="92"/>
  <c r="K44" i="92"/>
  <c r="K43" i="92"/>
  <c r="K40" i="92" s="1"/>
  <c r="K42" i="92"/>
  <c r="K41" i="92"/>
  <c r="J40" i="92"/>
  <c r="I40" i="92"/>
  <c r="H40" i="92"/>
  <c r="G40" i="92"/>
  <c r="F40" i="92"/>
  <c r="E40" i="92"/>
  <c r="D40" i="92"/>
  <c r="C40" i="92"/>
  <c r="B40" i="92"/>
  <c r="K39" i="92"/>
  <c r="K38" i="92"/>
  <c r="K37" i="92"/>
  <c r="K36" i="92"/>
  <c r="J36" i="92"/>
  <c r="I36" i="92"/>
  <c r="H36" i="92"/>
  <c r="G36" i="92"/>
  <c r="G46" i="92" s="1"/>
  <c r="G51" i="92" s="1"/>
  <c r="F36" i="92"/>
  <c r="E36" i="92"/>
  <c r="D36" i="92"/>
  <c r="C36" i="92"/>
  <c r="B36" i="92"/>
  <c r="K35" i="92"/>
  <c r="K34" i="92"/>
  <c r="K33" i="92"/>
  <c r="K32" i="92"/>
  <c r="K31" i="92"/>
  <c r="K30" i="92"/>
  <c r="K29" i="92"/>
  <c r="J29" i="92"/>
  <c r="I29" i="92"/>
  <c r="H29" i="92"/>
  <c r="G29" i="92"/>
  <c r="F29" i="92"/>
  <c r="E29" i="92"/>
  <c r="D29" i="92"/>
  <c r="C29" i="92"/>
  <c r="B29" i="92"/>
  <c r="K28" i="92"/>
  <c r="K27" i="92"/>
  <c r="K26" i="92"/>
  <c r="K25" i="92" s="1"/>
  <c r="J26" i="92"/>
  <c r="I26" i="92"/>
  <c r="H26" i="92"/>
  <c r="G26" i="92"/>
  <c r="G25" i="92" s="1"/>
  <c r="F26" i="92"/>
  <c r="E26" i="92"/>
  <c r="D26" i="92"/>
  <c r="C26" i="92"/>
  <c r="C25" i="92" s="1"/>
  <c r="B26" i="92"/>
  <c r="J25" i="92"/>
  <c r="I25" i="92"/>
  <c r="I46" i="92" s="1"/>
  <c r="H25" i="92"/>
  <c r="F25" i="92"/>
  <c r="E25" i="92"/>
  <c r="E46" i="92" s="1"/>
  <c r="D25" i="92"/>
  <c r="B25" i="92"/>
  <c r="K24" i="92"/>
  <c r="K23" i="92"/>
  <c r="K22" i="92"/>
  <c r="K21" i="92"/>
  <c r="K20" i="92"/>
  <c r="K19" i="92"/>
  <c r="K18" i="92"/>
  <c r="K17" i="92"/>
  <c r="K16" i="92"/>
  <c r="K15" i="92"/>
  <c r="K14" i="92"/>
  <c r="K13" i="92"/>
  <c r="K12" i="92"/>
  <c r="K9" i="92" s="1"/>
  <c r="K11" i="92"/>
  <c r="K10" i="92"/>
  <c r="J9" i="92"/>
  <c r="I9" i="92"/>
  <c r="H9" i="92"/>
  <c r="G9" i="92"/>
  <c r="F9" i="92"/>
  <c r="E9" i="92"/>
  <c r="D9" i="92"/>
  <c r="C9" i="92"/>
  <c r="B9" i="92"/>
  <c r="H51" i="91"/>
  <c r="D51" i="91"/>
  <c r="K50" i="91"/>
  <c r="K49" i="91"/>
  <c r="K47" i="91" s="1"/>
  <c r="K48" i="91"/>
  <c r="J47" i="91"/>
  <c r="I47" i="91"/>
  <c r="I51" i="91" s="1"/>
  <c r="H47" i="91"/>
  <c r="G47" i="91"/>
  <c r="F47" i="91"/>
  <c r="E47" i="91"/>
  <c r="D47" i="91"/>
  <c r="C47" i="91"/>
  <c r="B47" i="91"/>
  <c r="K46" i="91"/>
  <c r="H46" i="91"/>
  <c r="D46" i="91"/>
  <c r="C46" i="91"/>
  <c r="C51" i="91" s="1"/>
  <c r="K45" i="91"/>
  <c r="K44" i="91"/>
  <c r="K43" i="91"/>
  <c r="K40" i="91" s="1"/>
  <c r="K42" i="91"/>
  <c r="K41" i="91"/>
  <c r="J40" i="91"/>
  <c r="I40" i="91"/>
  <c r="H40" i="91"/>
  <c r="G40" i="91"/>
  <c r="F40" i="91"/>
  <c r="E40" i="91"/>
  <c r="D40" i="91"/>
  <c r="C40" i="91"/>
  <c r="B40" i="91"/>
  <c r="K39" i="91"/>
  <c r="K38" i="91"/>
  <c r="K37" i="91"/>
  <c r="K36" i="91"/>
  <c r="J36" i="91"/>
  <c r="I36" i="91"/>
  <c r="H36" i="91"/>
  <c r="G36" i="91"/>
  <c r="G46" i="91" s="1"/>
  <c r="G51" i="91" s="1"/>
  <c r="F36" i="91"/>
  <c r="E36" i="91"/>
  <c r="D36" i="91"/>
  <c r="C36" i="91"/>
  <c r="B36" i="91"/>
  <c r="K35" i="91"/>
  <c r="K34" i="91"/>
  <c r="K33" i="91"/>
  <c r="K32" i="91"/>
  <c r="K31" i="91"/>
  <c r="K30" i="91"/>
  <c r="K29" i="91"/>
  <c r="J29" i="91"/>
  <c r="I29" i="91"/>
  <c r="H29" i="91"/>
  <c r="G29" i="91"/>
  <c r="F29" i="91"/>
  <c r="E29" i="91"/>
  <c r="D29" i="91"/>
  <c r="C29" i="91"/>
  <c r="B29" i="91"/>
  <c r="K28" i="91"/>
  <c r="K27" i="91"/>
  <c r="K26" i="91"/>
  <c r="K25" i="91" s="1"/>
  <c r="J26" i="91"/>
  <c r="I26" i="91"/>
  <c r="H26" i="91"/>
  <c r="G26" i="91"/>
  <c r="G25" i="91" s="1"/>
  <c r="F26" i="91"/>
  <c r="E26" i="91"/>
  <c r="D26" i="91"/>
  <c r="C26" i="91"/>
  <c r="C25" i="91" s="1"/>
  <c r="B26" i="91"/>
  <c r="J25" i="91"/>
  <c r="I25" i="91"/>
  <c r="I46" i="91" s="1"/>
  <c r="H25" i="91"/>
  <c r="F25" i="91"/>
  <c r="E25" i="91"/>
  <c r="E46" i="91" s="1"/>
  <c r="D25" i="91"/>
  <c r="B25" i="91"/>
  <c r="K24" i="91"/>
  <c r="K23" i="91"/>
  <c r="K22" i="91"/>
  <c r="K21" i="91"/>
  <c r="K20" i="91"/>
  <c r="K19" i="91"/>
  <c r="K18" i="91"/>
  <c r="K17" i="91"/>
  <c r="K16" i="91"/>
  <c r="K15" i="91"/>
  <c r="K14" i="91"/>
  <c r="K13" i="91"/>
  <c r="K12" i="91"/>
  <c r="K9" i="91" s="1"/>
  <c r="K11" i="91"/>
  <c r="K10" i="91"/>
  <c r="J9" i="91"/>
  <c r="I9" i="91"/>
  <c r="H9" i="91"/>
  <c r="G9" i="91"/>
  <c r="F9" i="91"/>
  <c r="E9" i="91"/>
  <c r="D9" i="91"/>
  <c r="C9" i="91"/>
  <c r="B9" i="91"/>
  <c r="E51" i="90"/>
  <c r="K50" i="90"/>
  <c r="K49" i="90"/>
  <c r="K47" i="90" s="1"/>
  <c r="K48" i="90"/>
  <c r="J47" i="90"/>
  <c r="I47" i="90"/>
  <c r="H47" i="90"/>
  <c r="G47" i="90"/>
  <c r="F47" i="90"/>
  <c r="E47" i="90"/>
  <c r="D47" i="90"/>
  <c r="C47" i="90"/>
  <c r="B47" i="90"/>
  <c r="H46" i="90"/>
  <c r="H51" i="90" s="1"/>
  <c r="G46" i="90"/>
  <c r="G51" i="90" s="1"/>
  <c r="D46" i="90"/>
  <c r="D51" i="90" s="1"/>
  <c r="K45" i="90"/>
  <c r="K44" i="90"/>
  <c r="K43" i="90"/>
  <c r="K42" i="90"/>
  <c r="K41" i="90"/>
  <c r="K40" i="90"/>
  <c r="K46" i="90" s="1"/>
  <c r="J40" i="90"/>
  <c r="J46" i="90" s="1"/>
  <c r="J51" i="90" s="1"/>
  <c r="I40" i="90"/>
  <c r="H40" i="90"/>
  <c r="G40" i="90"/>
  <c r="F40" i="90"/>
  <c r="F46" i="90" s="1"/>
  <c r="F51" i="90" s="1"/>
  <c r="E40" i="90"/>
  <c r="D40" i="90"/>
  <c r="C40" i="90"/>
  <c r="B40" i="90"/>
  <c r="B46" i="90" s="1"/>
  <c r="B51" i="90" s="1"/>
  <c r="K39" i="90"/>
  <c r="K38" i="90"/>
  <c r="K37" i="90"/>
  <c r="K36" i="90"/>
  <c r="J36" i="90"/>
  <c r="I36" i="90"/>
  <c r="H36" i="90"/>
  <c r="G36" i="90"/>
  <c r="F36" i="90"/>
  <c r="E36" i="90"/>
  <c r="D36" i="90"/>
  <c r="C36" i="90"/>
  <c r="C46" i="90" s="1"/>
  <c r="C51" i="90" s="1"/>
  <c r="B36" i="90"/>
  <c r="K35" i="90"/>
  <c r="K34" i="90"/>
  <c r="K33" i="90"/>
  <c r="K32" i="90"/>
  <c r="K31" i="90"/>
  <c r="K30" i="90"/>
  <c r="K29" i="90"/>
  <c r="J29" i="90"/>
  <c r="I29" i="90"/>
  <c r="H29" i="90"/>
  <c r="G29" i="90"/>
  <c r="F29" i="90"/>
  <c r="E29" i="90"/>
  <c r="D29" i="90"/>
  <c r="C29" i="90"/>
  <c r="B29" i="90"/>
  <c r="K28" i="90"/>
  <c r="K27" i="90"/>
  <c r="K26" i="90"/>
  <c r="K25" i="90" s="1"/>
  <c r="J26" i="90"/>
  <c r="I26" i="90"/>
  <c r="H26" i="90"/>
  <c r="G26" i="90"/>
  <c r="G25" i="90" s="1"/>
  <c r="F26" i="90"/>
  <c r="E26" i="90"/>
  <c r="D26" i="90"/>
  <c r="C26" i="90"/>
  <c r="C25" i="90" s="1"/>
  <c r="B26" i="90"/>
  <c r="J25" i="90"/>
  <c r="I25" i="90"/>
  <c r="I46" i="90" s="1"/>
  <c r="H25" i="90"/>
  <c r="F25" i="90"/>
  <c r="E25" i="90"/>
  <c r="E46" i="90" s="1"/>
  <c r="D25" i="90"/>
  <c r="B25" i="90"/>
  <c r="K24" i="90"/>
  <c r="K23" i="90"/>
  <c r="K22" i="90"/>
  <c r="K21" i="90"/>
  <c r="K20" i="90"/>
  <c r="K19" i="90"/>
  <c r="K18" i="90"/>
  <c r="K17" i="90"/>
  <c r="K16" i="90"/>
  <c r="K15" i="90"/>
  <c r="K14" i="90"/>
  <c r="K13" i="90"/>
  <c r="K12" i="90"/>
  <c r="K11" i="90"/>
  <c r="K10" i="90"/>
  <c r="K9" i="90"/>
  <c r="J9" i="90"/>
  <c r="I9" i="90"/>
  <c r="H9" i="90"/>
  <c r="G9" i="90"/>
  <c r="F9" i="90"/>
  <c r="E9" i="90"/>
  <c r="D9" i="90"/>
  <c r="C9" i="90"/>
  <c r="B9" i="90"/>
  <c r="K50" i="89"/>
  <c r="K49" i="89"/>
  <c r="K47" i="89" s="1"/>
  <c r="K48" i="89"/>
  <c r="J47" i="89"/>
  <c r="I47" i="89"/>
  <c r="I51" i="89" s="1"/>
  <c r="H47" i="89"/>
  <c r="G47" i="89"/>
  <c r="F47" i="89"/>
  <c r="E47" i="89"/>
  <c r="E51" i="89" s="1"/>
  <c r="D47" i="89"/>
  <c r="C47" i="89"/>
  <c r="B47" i="89"/>
  <c r="H46" i="89"/>
  <c r="H51" i="89" s="1"/>
  <c r="G46" i="89"/>
  <c r="G51" i="89" s="1"/>
  <c r="D46" i="89"/>
  <c r="D51" i="89" s="1"/>
  <c r="C46" i="89"/>
  <c r="C51" i="89" s="1"/>
  <c r="K45" i="89"/>
  <c r="K44" i="89"/>
  <c r="K43" i="89"/>
  <c r="K42" i="89"/>
  <c r="K41" i="89"/>
  <c r="K40" i="89"/>
  <c r="J40" i="89"/>
  <c r="I40" i="89"/>
  <c r="H40" i="89"/>
  <c r="G40" i="89"/>
  <c r="F40" i="89"/>
  <c r="E40" i="89"/>
  <c r="D40" i="89"/>
  <c r="C40" i="89"/>
  <c r="B40" i="89"/>
  <c r="K39" i="89"/>
  <c r="K38" i="89"/>
  <c r="K37" i="89"/>
  <c r="K36" i="89"/>
  <c r="J36" i="89"/>
  <c r="I36" i="89"/>
  <c r="H36" i="89"/>
  <c r="G36" i="89"/>
  <c r="F36" i="89"/>
  <c r="E36" i="89"/>
  <c r="D36" i="89"/>
  <c r="C36" i="89"/>
  <c r="B36" i="89"/>
  <c r="K35" i="89"/>
  <c r="K34" i="89"/>
  <c r="K33" i="89"/>
  <c r="K32" i="89"/>
  <c r="K31" i="89"/>
  <c r="K30" i="89"/>
  <c r="K29" i="89"/>
  <c r="J29" i="89"/>
  <c r="I29" i="89"/>
  <c r="H29" i="89"/>
  <c r="G29" i="89"/>
  <c r="F29" i="89"/>
  <c r="E29" i="89"/>
  <c r="D29" i="89"/>
  <c r="C29" i="89"/>
  <c r="B29" i="89"/>
  <c r="K28" i="89"/>
  <c r="K27" i="89"/>
  <c r="K26" i="89"/>
  <c r="K25" i="89" s="1"/>
  <c r="J26" i="89"/>
  <c r="I26" i="89"/>
  <c r="H26" i="89"/>
  <c r="G26" i="89"/>
  <c r="G25" i="89" s="1"/>
  <c r="F26" i="89"/>
  <c r="E26" i="89"/>
  <c r="D26" i="89"/>
  <c r="C26" i="89"/>
  <c r="C25" i="89" s="1"/>
  <c r="B26" i="89"/>
  <c r="J25" i="89"/>
  <c r="I25" i="89"/>
  <c r="I46" i="89" s="1"/>
  <c r="H25" i="89"/>
  <c r="F25" i="89"/>
  <c r="E25" i="89"/>
  <c r="E46" i="89" s="1"/>
  <c r="D25" i="89"/>
  <c r="B25" i="89"/>
  <c r="K24" i="89"/>
  <c r="K23" i="89"/>
  <c r="K22" i="89"/>
  <c r="K21" i="89"/>
  <c r="K20" i="89"/>
  <c r="K19" i="89"/>
  <c r="K18" i="89"/>
  <c r="K17" i="89"/>
  <c r="K16" i="89"/>
  <c r="K15" i="89"/>
  <c r="K14" i="89"/>
  <c r="K13" i="89"/>
  <c r="K12" i="89"/>
  <c r="K9" i="89" s="1"/>
  <c r="K46" i="89" s="1"/>
  <c r="K11" i="89"/>
  <c r="K10" i="89"/>
  <c r="J9" i="89"/>
  <c r="I9" i="89"/>
  <c r="H9" i="89"/>
  <c r="G9" i="89"/>
  <c r="F9" i="89"/>
  <c r="E9" i="89"/>
  <c r="D9" i="89"/>
  <c r="C9" i="89"/>
  <c r="B9" i="89"/>
  <c r="J9" i="88"/>
  <c r="I9" i="88"/>
  <c r="H9" i="88"/>
  <c r="G9" i="88"/>
  <c r="F26" i="87"/>
  <c r="E25" i="87"/>
  <c r="D25" i="87"/>
  <c r="C25" i="87"/>
  <c r="B25" i="87"/>
  <c r="F24" i="87"/>
  <c r="F23" i="87"/>
  <c r="F22" i="87"/>
  <c r="F21" i="87"/>
  <c r="F20" i="87"/>
  <c r="F19" i="87"/>
  <c r="F18" i="87"/>
  <c r="F17" i="87"/>
  <c r="F16" i="87"/>
  <c r="F15" i="87"/>
  <c r="F14" i="87"/>
  <c r="F13" i="87"/>
  <c r="F12" i="87"/>
  <c r="F11" i="87"/>
  <c r="F25" i="87" s="1"/>
  <c r="F10" i="87"/>
  <c r="E14" i="85"/>
  <c r="E13" i="85"/>
  <c r="E12" i="85"/>
  <c r="E11" i="85"/>
  <c r="E10" i="85"/>
  <c r="E9" i="85"/>
  <c r="E8" i="85"/>
  <c r="D8" i="85"/>
  <c r="C8" i="85"/>
  <c r="I8" i="84"/>
  <c r="H8" i="84"/>
  <c r="G8" i="84"/>
  <c r="F8" i="84"/>
  <c r="E8" i="84"/>
  <c r="D8" i="84"/>
  <c r="C8" i="84"/>
  <c r="C54" i="83"/>
  <c r="C53" i="83"/>
  <c r="C52" i="83"/>
  <c r="L46" i="83"/>
  <c r="K46" i="83"/>
  <c r="J46" i="83"/>
  <c r="I46" i="83"/>
  <c r="H46" i="83"/>
  <c r="G46" i="83"/>
  <c r="F46" i="83"/>
  <c r="E46" i="83"/>
  <c r="D46" i="83"/>
  <c r="C46" i="83"/>
  <c r="E16" i="82"/>
  <c r="E15" i="82"/>
  <c r="E14" i="82"/>
  <c r="E13" i="82"/>
  <c r="E12" i="82"/>
  <c r="E11" i="82"/>
  <c r="E10" i="82"/>
  <c r="E9" i="82"/>
  <c r="E8" i="82"/>
  <c r="D8" i="82"/>
  <c r="C8" i="82"/>
  <c r="K51" i="89" l="1"/>
  <c r="F46" i="93"/>
  <c r="F51" i="93" s="1"/>
  <c r="K45" i="98"/>
  <c r="B46" i="89"/>
  <c r="B51" i="89" s="1"/>
  <c r="F46" i="89"/>
  <c r="F51" i="89" s="1"/>
  <c r="J46" i="89"/>
  <c r="J51" i="89" s="1"/>
  <c r="I51" i="90"/>
  <c r="B46" i="91"/>
  <c r="B51" i="91" s="1"/>
  <c r="F46" i="91"/>
  <c r="F51" i="91" s="1"/>
  <c r="J46" i="91"/>
  <c r="J51" i="91" s="1"/>
  <c r="E51" i="93"/>
  <c r="I51" i="93"/>
  <c r="K45" i="95"/>
  <c r="E51" i="91"/>
  <c r="B46" i="93"/>
  <c r="B51" i="93" s="1"/>
  <c r="J46" i="93"/>
  <c r="J51" i="93" s="1"/>
  <c r="K51" i="90"/>
  <c r="E51" i="92"/>
  <c r="I51" i="92"/>
  <c r="K51" i="93"/>
  <c r="K51" i="91"/>
  <c r="B46" i="92"/>
  <c r="B51" i="92" s="1"/>
  <c r="F46" i="92"/>
  <c r="F51" i="92" s="1"/>
  <c r="J46" i="92"/>
  <c r="J51" i="92" s="1"/>
  <c r="K41" i="94"/>
  <c r="K45" i="94"/>
  <c r="K45" i="96"/>
  <c r="F26" i="78" l="1"/>
  <c r="E25" i="78"/>
  <c r="D25" i="78"/>
  <c r="C25" i="78"/>
  <c r="B25" i="78"/>
  <c r="F24" i="78"/>
  <c r="F23" i="78"/>
  <c r="F22" i="78"/>
  <c r="F21" i="78"/>
  <c r="F20" i="78"/>
  <c r="F19" i="78"/>
  <c r="F18" i="78"/>
  <c r="F17" i="78"/>
  <c r="F16" i="78"/>
  <c r="F15" i="78"/>
  <c r="F14" i="78"/>
  <c r="F13" i="78"/>
  <c r="F25" i="78" s="1"/>
  <c r="F12" i="78"/>
  <c r="F11" i="78"/>
  <c r="F10" i="78"/>
  <c r="Q73" i="76" l="1"/>
  <c r="N73" i="76"/>
  <c r="M73" i="76"/>
  <c r="J73" i="76"/>
  <c r="I73" i="76"/>
  <c r="F73" i="76"/>
  <c r="E73" i="76"/>
  <c r="C72" i="76"/>
  <c r="C71" i="76"/>
  <c r="C70" i="76"/>
  <c r="Q69" i="76"/>
  <c r="P69" i="76"/>
  <c r="P73" i="76" s="1"/>
  <c r="O69" i="76"/>
  <c r="O73" i="76" s="1"/>
  <c r="N69" i="76"/>
  <c r="M69" i="76"/>
  <c r="L69" i="76"/>
  <c r="L73" i="76" s="1"/>
  <c r="K69" i="76"/>
  <c r="K73" i="76" s="1"/>
  <c r="J69" i="76"/>
  <c r="I69" i="76"/>
  <c r="H69" i="76"/>
  <c r="H73" i="76" s="1"/>
  <c r="G69" i="76"/>
  <c r="G73" i="76" s="1"/>
  <c r="F69" i="76"/>
  <c r="E69" i="76"/>
  <c r="D69" i="76"/>
  <c r="D73" i="76" s="1"/>
  <c r="C69" i="76"/>
  <c r="C68" i="76"/>
  <c r="C67" i="76"/>
  <c r="C66" i="76"/>
  <c r="C73" i="76" s="1"/>
  <c r="Q63" i="76"/>
  <c r="Q74" i="76" s="1"/>
  <c r="N63" i="76"/>
  <c r="N74" i="76" s="1"/>
  <c r="M63" i="76"/>
  <c r="M74" i="76" s="1"/>
  <c r="J63" i="76"/>
  <c r="J74" i="76" s="1"/>
  <c r="I63" i="76"/>
  <c r="I74" i="76" s="1"/>
  <c r="F63" i="76"/>
  <c r="F74" i="76" s="1"/>
  <c r="E63" i="76"/>
  <c r="E74" i="76" s="1"/>
  <c r="C62" i="76"/>
  <c r="C61" i="76"/>
  <c r="C60" i="76"/>
  <c r="Q59" i="76"/>
  <c r="P59" i="76"/>
  <c r="P63" i="76" s="1"/>
  <c r="P74" i="76" s="1"/>
  <c r="O59" i="76"/>
  <c r="O63" i="76" s="1"/>
  <c r="O74" i="76" s="1"/>
  <c r="N59" i="76"/>
  <c r="M59" i="76"/>
  <c r="L59" i="76"/>
  <c r="L63" i="76" s="1"/>
  <c r="L74" i="76" s="1"/>
  <c r="K59" i="76"/>
  <c r="K63" i="76" s="1"/>
  <c r="K74" i="76" s="1"/>
  <c r="J59" i="76"/>
  <c r="I59" i="76"/>
  <c r="H59" i="76"/>
  <c r="H63" i="76" s="1"/>
  <c r="H74" i="76" s="1"/>
  <c r="G59" i="76"/>
  <c r="G63" i="76" s="1"/>
  <c r="G74" i="76" s="1"/>
  <c r="F59" i="76"/>
  <c r="E59" i="76"/>
  <c r="D59" i="76"/>
  <c r="D63" i="76" s="1"/>
  <c r="D74" i="76" s="1"/>
  <c r="C59" i="76"/>
  <c r="C58" i="76"/>
  <c r="C57" i="76"/>
  <c r="C56" i="76"/>
  <c r="C63" i="76" s="1"/>
  <c r="C74" i="76" s="1"/>
  <c r="P51" i="76"/>
  <c r="L51" i="76"/>
  <c r="H51" i="76"/>
  <c r="D51" i="76"/>
  <c r="C50" i="76"/>
  <c r="C49" i="76"/>
  <c r="C48" i="76"/>
  <c r="C47" i="76"/>
  <c r="C46" i="76"/>
  <c r="C45" i="76"/>
  <c r="C44" i="76"/>
  <c r="Q43" i="76"/>
  <c r="P43" i="76"/>
  <c r="O43" i="76"/>
  <c r="N43" i="76"/>
  <c r="M43" i="76"/>
  <c r="L43" i="76"/>
  <c r="K43" i="76"/>
  <c r="J43" i="76"/>
  <c r="I43" i="76"/>
  <c r="H43" i="76"/>
  <c r="G43" i="76"/>
  <c r="F43" i="76"/>
  <c r="C43" i="76" s="1"/>
  <c r="E43" i="76"/>
  <c r="D43" i="76"/>
  <c r="C42" i="76"/>
  <c r="C41" i="76"/>
  <c r="C40" i="76"/>
  <c r="C39" i="76"/>
  <c r="Q38" i="76"/>
  <c r="Q51" i="76" s="1"/>
  <c r="P38" i="76"/>
  <c r="O38" i="76"/>
  <c r="O51" i="76" s="1"/>
  <c r="N38" i="76"/>
  <c r="M38" i="76"/>
  <c r="M51" i="76" s="1"/>
  <c r="L38" i="76"/>
  <c r="K38" i="76"/>
  <c r="K51" i="76" s="1"/>
  <c r="J38" i="76"/>
  <c r="I38" i="76"/>
  <c r="I51" i="76" s="1"/>
  <c r="H38" i="76"/>
  <c r="G38" i="76"/>
  <c r="G51" i="76" s="1"/>
  <c r="F38" i="76"/>
  <c r="E38" i="76"/>
  <c r="D38" i="76"/>
  <c r="C37" i="76"/>
  <c r="C36" i="76"/>
  <c r="C35" i="76"/>
  <c r="P33" i="76"/>
  <c r="P52" i="76" s="1"/>
  <c r="O33" i="76"/>
  <c r="O52" i="76" s="1"/>
  <c r="O75" i="76" s="1"/>
  <c r="O77" i="76" s="1"/>
  <c r="G33" i="76"/>
  <c r="C32" i="76"/>
  <c r="C31" i="76"/>
  <c r="Q30" i="76"/>
  <c r="P30" i="76"/>
  <c r="O30" i="76"/>
  <c r="N30" i="76"/>
  <c r="M30" i="76"/>
  <c r="L30" i="76"/>
  <c r="K30" i="76"/>
  <c r="J30" i="76"/>
  <c r="I30" i="76"/>
  <c r="H30" i="76"/>
  <c r="G30" i="76"/>
  <c r="F30" i="76"/>
  <c r="E30" i="76"/>
  <c r="D30" i="76"/>
  <c r="C30" i="76" s="1"/>
  <c r="C29" i="76"/>
  <c r="C28" i="76"/>
  <c r="C27" i="76"/>
  <c r="Q26" i="76"/>
  <c r="P26" i="76"/>
  <c r="O26" i="76"/>
  <c r="N26" i="76"/>
  <c r="M26" i="76"/>
  <c r="L26" i="76"/>
  <c r="K26" i="76"/>
  <c r="K33" i="76" s="1"/>
  <c r="J26" i="76"/>
  <c r="I26" i="76"/>
  <c r="H26" i="76"/>
  <c r="G26" i="76"/>
  <c r="F26" i="76"/>
  <c r="E26" i="76"/>
  <c r="D26" i="76"/>
  <c r="C26" i="76"/>
  <c r="C25" i="76"/>
  <c r="C24" i="76"/>
  <c r="C23" i="76"/>
  <c r="C22" i="76"/>
  <c r="C21" i="76"/>
  <c r="C20" i="76"/>
  <c r="Q19" i="76"/>
  <c r="Q33" i="76" s="1"/>
  <c r="P19" i="76"/>
  <c r="O19" i="76"/>
  <c r="N19" i="76"/>
  <c r="N33" i="76" s="1"/>
  <c r="M19" i="76"/>
  <c r="M33" i="76" s="1"/>
  <c r="L19" i="76"/>
  <c r="K19" i="76"/>
  <c r="J19" i="76"/>
  <c r="J33" i="76" s="1"/>
  <c r="I19" i="76"/>
  <c r="I33" i="76" s="1"/>
  <c r="H19" i="76"/>
  <c r="H33" i="76" s="1"/>
  <c r="H52" i="76" s="1"/>
  <c r="G19" i="76"/>
  <c r="F19" i="76"/>
  <c r="F33" i="76" s="1"/>
  <c r="E19" i="76"/>
  <c r="E33" i="76" s="1"/>
  <c r="D19" i="76"/>
  <c r="C18" i="76"/>
  <c r="C17" i="76"/>
  <c r="C16" i="76"/>
  <c r="M75" i="75"/>
  <c r="M77" i="75" s="1"/>
  <c r="H74" i="75"/>
  <c r="O73" i="75"/>
  <c r="O74" i="75" s="1"/>
  <c r="N73" i="75"/>
  <c r="K73" i="75"/>
  <c r="J73" i="75"/>
  <c r="H73" i="75"/>
  <c r="G73" i="75"/>
  <c r="C72" i="75"/>
  <c r="C71" i="75"/>
  <c r="C70" i="75"/>
  <c r="Q69" i="75"/>
  <c r="Q73" i="75" s="1"/>
  <c r="P69" i="75"/>
  <c r="P73" i="75" s="1"/>
  <c r="O69" i="75"/>
  <c r="N69" i="75"/>
  <c r="M69" i="75"/>
  <c r="M73" i="75" s="1"/>
  <c r="L69" i="75"/>
  <c r="L73" i="75" s="1"/>
  <c r="K69" i="75"/>
  <c r="J69" i="75"/>
  <c r="I69" i="75"/>
  <c r="I73" i="75" s="1"/>
  <c r="H69" i="75"/>
  <c r="G69" i="75"/>
  <c r="F69" i="75"/>
  <c r="F73" i="75" s="1"/>
  <c r="E69" i="75"/>
  <c r="E73" i="75" s="1"/>
  <c r="D69" i="75"/>
  <c r="C68" i="75"/>
  <c r="C67" i="75"/>
  <c r="C66" i="75"/>
  <c r="P63" i="75"/>
  <c r="P74" i="75" s="1"/>
  <c r="O63" i="75"/>
  <c r="N63" i="75"/>
  <c r="L63" i="75"/>
  <c r="L74" i="75" s="1"/>
  <c r="K63" i="75"/>
  <c r="K74" i="75" s="1"/>
  <c r="G63" i="75"/>
  <c r="G74" i="75" s="1"/>
  <c r="F63" i="75"/>
  <c r="F74" i="75" s="1"/>
  <c r="C62" i="75"/>
  <c r="C61" i="75"/>
  <c r="C60" i="75"/>
  <c r="Q59" i="75"/>
  <c r="Q63" i="75" s="1"/>
  <c r="Q74" i="75" s="1"/>
  <c r="P59" i="75"/>
  <c r="O59" i="75"/>
  <c r="N59" i="75"/>
  <c r="M59" i="75"/>
  <c r="M63" i="75" s="1"/>
  <c r="M74" i="75" s="1"/>
  <c r="L59" i="75"/>
  <c r="K59" i="75"/>
  <c r="J59" i="75"/>
  <c r="J63" i="75" s="1"/>
  <c r="J74" i="75" s="1"/>
  <c r="I59" i="75"/>
  <c r="I63" i="75" s="1"/>
  <c r="I74" i="75" s="1"/>
  <c r="H59" i="75"/>
  <c r="H63" i="75" s="1"/>
  <c r="G59" i="75"/>
  <c r="F59" i="75"/>
  <c r="E59" i="75"/>
  <c r="E63" i="75" s="1"/>
  <c r="E74" i="75" s="1"/>
  <c r="D59" i="75"/>
  <c r="C58" i="75"/>
  <c r="C57" i="75"/>
  <c r="C56" i="75"/>
  <c r="F52" i="75"/>
  <c r="F75" i="75" s="1"/>
  <c r="F77" i="75" s="1"/>
  <c r="I51" i="75"/>
  <c r="F51" i="75"/>
  <c r="E51" i="75"/>
  <c r="C50" i="75"/>
  <c r="C49" i="75"/>
  <c r="C48" i="75"/>
  <c r="C47" i="75"/>
  <c r="C46" i="75"/>
  <c r="C45" i="75"/>
  <c r="C44" i="75"/>
  <c r="Q43" i="75"/>
  <c r="Q51" i="75" s="1"/>
  <c r="P43" i="75"/>
  <c r="O43" i="75"/>
  <c r="O51" i="75" s="1"/>
  <c r="N43" i="75"/>
  <c r="M43" i="75"/>
  <c r="M51" i="75" s="1"/>
  <c r="L43" i="75"/>
  <c r="K43" i="75"/>
  <c r="K51" i="75" s="1"/>
  <c r="J43" i="75"/>
  <c r="I43" i="75"/>
  <c r="H43" i="75"/>
  <c r="G43" i="75"/>
  <c r="F43" i="75"/>
  <c r="E43" i="75"/>
  <c r="D43" i="75"/>
  <c r="C43" i="75"/>
  <c r="C42" i="75"/>
  <c r="C41" i="75"/>
  <c r="C40" i="75"/>
  <c r="C39" i="75"/>
  <c r="Q38" i="75"/>
  <c r="P38" i="75"/>
  <c r="P51" i="75" s="1"/>
  <c r="O38" i="75"/>
  <c r="N38" i="75"/>
  <c r="N51" i="75" s="1"/>
  <c r="M38" i="75"/>
  <c r="L38" i="75"/>
  <c r="L51" i="75" s="1"/>
  <c r="K38" i="75"/>
  <c r="J38" i="75"/>
  <c r="J51" i="75" s="1"/>
  <c r="I38" i="75"/>
  <c r="H38" i="75"/>
  <c r="H51" i="75" s="1"/>
  <c r="G38" i="75"/>
  <c r="F38" i="75"/>
  <c r="E38" i="75"/>
  <c r="D38" i="75"/>
  <c r="C37" i="75"/>
  <c r="C36" i="75"/>
  <c r="C35" i="75"/>
  <c r="N33" i="75"/>
  <c r="J33" i="75"/>
  <c r="J52" i="75" s="1"/>
  <c r="J75" i="75" s="1"/>
  <c r="J77" i="75" s="1"/>
  <c r="C32" i="75"/>
  <c r="C31" i="75"/>
  <c r="Q30" i="75"/>
  <c r="P30" i="75"/>
  <c r="O30" i="75"/>
  <c r="N30" i="75"/>
  <c r="M30" i="75"/>
  <c r="M33" i="75" s="1"/>
  <c r="M52" i="75" s="1"/>
  <c r="L30" i="75"/>
  <c r="K30" i="75"/>
  <c r="J30" i="75"/>
  <c r="I30" i="75"/>
  <c r="H30" i="75"/>
  <c r="G30" i="75"/>
  <c r="F30" i="75"/>
  <c r="E30" i="75"/>
  <c r="D30" i="75"/>
  <c r="C29" i="75"/>
  <c r="C28" i="75"/>
  <c r="C27" i="75"/>
  <c r="Q26" i="75"/>
  <c r="P26" i="75"/>
  <c r="O26" i="75"/>
  <c r="N26" i="75"/>
  <c r="M26" i="75"/>
  <c r="L26" i="75"/>
  <c r="K26" i="75"/>
  <c r="J26" i="75"/>
  <c r="I26" i="75"/>
  <c r="H26" i="75"/>
  <c r="G26" i="75"/>
  <c r="F26" i="75"/>
  <c r="E26" i="75"/>
  <c r="D26" i="75"/>
  <c r="C26" i="75"/>
  <c r="C25" i="75"/>
  <c r="C24" i="75"/>
  <c r="C23" i="75"/>
  <c r="C22" i="75"/>
  <c r="C21" i="75"/>
  <c r="C20" i="75"/>
  <c r="Q19" i="75"/>
  <c r="P19" i="75"/>
  <c r="P33" i="75" s="1"/>
  <c r="P52" i="75" s="1"/>
  <c r="P75" i="75" s="1"/>
  <c r="P77" i="75" s="1"/>
  <c r="O19" i="75"/>
  <c r="O33" i="75" s="1"/>
  <c r="O52" i="75" s="1"/>
  <c r="O75" i="75" s="1"/>
  <c r="O77" i="75" s="1"/>
  <c r="N19" i="75"/>
  <c r="M19" i="75"/>
  <c r="L19" i="75"/>
  <c r="L33" i="75" s="1"/>
  <c r="L52" i="75" s="1"/>
  <c r="L75" i="75" s="1"/>
  <c r="L77" i="75" s="1"/>
  <c r="K19" i="75"/>
  <c r="K33" i="75" s="1"/>
  <c r="K52" i="75" s="1"/>
  <c r="K75" i="75" s="1"/>
  <c r="K77" i="75" s="1"/>
  <c r="J19" i="75"/>
  <c r="I19" i="75"/>
  <c r="H19" i="75"/>
  <c r="H33" i="75" s="1"/>
  <c r="H52" i="75" s="1"/>
  <c r="H75" i="75" s="1"/>
  <c r="H77" i="75" s="1"/>
  <c r="G19" i="75"/>
  <c r="G33" i="75" s="1"/>
  <c r="F19" i="75"/>
  <c r="F33" i="75" s="1"/>
  <c r="E19" i="75"/>
  <c r="D19" i="75"/>
  <c r="C18" i="75"/>
  <c r="C17" i="75"/>
  <c r="C16" i="75"/>
  <c r="P77" i="74"/>
  <c r="Q74" i="74"/>
  <c r="Q73" i="74"/>
  <c r="P73" i="74"/>
  <c r="M73" i="74"/>
  <c r="M74" i="74" s="1"/>
  <c r="L73" i="74"/>
  <c r="L74" i="74" s="1"/>
  <c r="K73" i="74"/>
  <c r="H73" i="74"/>
  <c r="E73" i="74"/>
  <c r="D73" i="74"/>
  <c r="C72" i="74"/>
  <c r="C71" i="74"/>
  <c r="C70" i="74"/>
  <c r="Q69" i="74"/>
  <c r="P69" i="74"/>
  <c r="O69" i="74"/>
  <c r="O73" i="74" s="1"/>
  <c r="N69" i="74"/>
  <c r="N73" i="74" s="1"/>
  <c r="M69" i="74"/>
  <c r="L69" i="74"/>
  <c r="K69" i="74"/>
  <c r="J69" i="74"/>
  <c r="J73" i="74" s="1"/>
  <c r="I69" i="74"/>
  <c r="I73" i="74" s="1"/>
  <c r="H69" i="74"/>
  <c r="G69" i="74"/>
  <c r="G73" i="74" s="1"/>
  <c r="F69" i="74"/>
  <c r="F73" i="74" s="1"/>
  <c r="E69" i="74"/>
  <c r="D69" i="74"/>
  <c r="C69" i="74"/>
  <c r="C68" i="74"/>
  <c r="C67" i="74"/>
  <c r="C73" i="74" s="1"/>
  <c r="C66" i="74"/>
  <c r="Q63" i="74"/>
  <c r="O63" i="74"/>
  <c r="O74" i="74" s="1"/>
  <c r="M63" i="74"/>
  <c r="L63" i="74"/>
  <c r="I63" i="74"/>
  <c r="I74" i="74" s="1"/>
  <c r="E63" i="74"/>
  <c r="E74" i="74" s="1"/>
  <c r="D63" i="74"/>
  <c r="D74" i="74" s="1"/>
  <c r="C62" i="74"/>
  <c r="C61" i="74"/>
  <c r="C60" i="74"/>
  <c r="Q59" i="74"/>
  <c r="P59" i="74"/>
  <c r="P63" i="74" s="1"/>
  <c r="P74" i="74" s="1"/>
  <c r="O59" i="74"/>
  <c r="N59" i="74"/>
  <c r="N63" i="74" s="1"/>
  <c r="N74" i="74" s="1"/>
  <c r="M59" i="74"/>
  <c r="L59" i="74"/>
  <c r="K59" i="74"/>
  <c r="K63" i="74" s="1"/>
  <c r="J59" i="74"/>
  <c r="J63" i="74" s="1"/>
  <c r="J74" i="74" s="1"/>
  <c r="I59" i="74"/>
  <c r="H59" i="74"/>
  <c r="H63" i="74" s="1"/>
  <c r="H74" i="74" s="1"/>
  <c r="G59" i="74"/>
  <c r="G63" i="74" s="1"/>
  <c r="F59" i="74"/>
  <c r="E59" i="74"/>
  <c r="D59" i="74"/>
  <c r="C58" i="74"/>
  <c r="C57" i="74"/>
  <c r="C56" i="74"/>
  <c r="O51" i="74"/>
  <c r="C50" i="74"/>
  <c r="C49" i="74"/>
  <c r="C48" i="74"/>
  <c r="C47" i="74"/>
  <c r="C46" i="74"/>
  <c r="C45" i="74"/>
  <c r="C44" i="74"/>
  <c r="Q43" i="74"/>
  <c r="P43" i="74"/>
  <c r="O43" i="74"/>
  <c r="N43" i="74"/>
  <c r="M43" i="74"/>
  <c r="M51" i="74" s="1"/>
  <c r="L43" i="74"/>
  <c r="K43" i="74"/>
  <c r="K51" i="74" s="1"/>
  <c r="J43" i="74"/>
  <c r="I43" i="74"/>
  <c r="H43" i="74"/>
  <c r="G43" i="74"/>
  <c r="G51" i="74" s="1"/>
  <c r="F43" i="74"/>
  <c r="E43" i="74"/>
  <c r="C43" i="74" s="1"/>
  <c r="C51" i="74" s="1"/>
  <c r="D43" i="74"/>
  <c r="C42" i="74"/>
  <c r="C41" i="74"/>
  <c r="C40" i="74"/>
  <c r="C39" i="74"/>
  <c r="Q38" i="74"/>
  <c r="P38" i="74"/>
  <c r="P51" i="74" s="1"/>
  <c r="O38" i="74"/>
  <c r="N38" i="74"/>
  <c r="M38" i="74"/>
  <c r="L38" i="74"/>
  <c r="L51" i="74" s="1"/>
  <c r="K38" i="74"/>
  <c r="J38" i="74"/>
  <c r="I38" i="74"/>
  <c r="H38" i="74"/>
  <c r="H51" i="74" s="1"/>
  <c r="G38" i="74"/>
  <c r="F38" i="74"/>
  <c r="E38" i="74"/>
  <c r="D38" i="74"/>
  <c r="C38" i="74" s="1"/>
  <c r="C37" i="74"/>
  <c r="C36" i="74"/>
  <c r="C35" i="74"/>
  <c r="P33" i="74"/>
  <c r="P52" i="74" s="1"/>
  <c r="P75" i="74" s="1"/>
  <c r="L33" i="74"/>
  <c r="L52" i="74" s="1"/>
  <c r="L75" i="74" s="1"/>
  <c r="L77" i="74" s="1"/>
  <c r="C32" i="74"/>
  <c r="C31" i="74"/>
  <c r="Q30" i="74"/>
  <c r="P30" i="74"/>
  <c r="O30" i="74"/>
  <c r="N30" i="74"/>
  <c r="M30" i="74"/>
  <c r="L30" i="74"/>
  <c r="K30" i="74"/>
  <c r="K33" i="74" s="1"/>
  <c r="K52" i="74" s="1"/>
  <c r="J30" i="74"/>
  <c r="I30" i="74"/>
  <c r="H30" i="74"/>
  <c r="H33" i="74" s="1"/>
  <c r="H52" i="74" s="1"/>
  <c r="H75" i="74" s="1"/>
  <c r="H77" i="74" s="1"/>
  <c r="G30" i="74"/>
  <c r="G33" i="74" s="1"/>
  <c r="G52" i="74" s="1"/>
  <c r="F30" i="74"/>
  <c r="E30" i="74"/>
  <c r="D30" i="74"/>
  <c r="C30" i="74"/>
  <c r="C29" i="74"/>
  <c r="C28" i="74"/>
  <c r="C27" i="74"/>
  <c r="Q26" i="74"/>
  <c r="P26" i="74"/>
  <c r="O26" i="74"/>
  <c r="N26" i="74"/>
  <c r="M26" i="74"/>
  <c r="L26" i="74"/>
  <c r="K26" i="74"/>
  <c r="J26" i="74"/>
  <c r="I26" i="74"/>
  <c r="H26" i="74"/>
  <c r="G26" i="74"/>
  <c r="F26" i="74"/>
  <c r="E26" i="74"/>
  <c r="C26" i="74" s="1"/>
  <c r="D26" i="74"/>
  <c r="C25" i="74"/>
  <c r="C24" i="74"/>
  <c r="C23" i="74"/>
  <c r="C22" i="74"/>
  <c r="C21" i="74"/>
  <c r="C20" i="74"/>
  <c r="Q19" i="74"/>
  <c r="Q33" i="74" s="1"/>
  <c r="P19" i="74"/>
  <c r="O19" i="74"/>
  <c r="N19" i="74"/>
  <c r="N33" i="74" s="1"/>
  <c r="M19" i="74"/>
  <c r="M33" i="74" s="1"/>
  <c r="L19" i="74"/>
  <c r="K19" i="74"/>
  <c r="J19" i="74"/>
  <c r="J33" i="74" s="1"/>
  <c r="I19" i="74"/>
  <c r="I33" i="74" s="1"/>
  <c r="H19" i="74"/>
  <c r="G19" i="74"/>
  <c r="F19" i="74"/>
  <c r="C19" i="74" s="1"/>
  <c r="E19" i="74"/>
  <c r="E33" i="74" s="1"/>
  <c r="D19" i="74"/>
  <c r="D33" i="74" s="1"/>
  <c r="C18" i="74"/>
  <c r="C17" i="74"/>
  <c r="C16" i="74"/>
  <c r="N74" i="73"/>
  <c r="J74" i="73"/>
  <c r="H74" i="73"/>
  <c r="Q73" i="73"/>
  <c r="N73" i="73"/>
  <c r="M73" i="73"/>
  <c r="J73" i="73"/>
  <c r="G73" i="73"/>
  <c r="F73" i="73"/>
  <c r="C72" i="73"/>
  <c r="C71" i="73"/>
  <c r="C70" i="73"/>
  <c r="Q69" i="73"/>
  <c r="P69" i="73"/>
  <c r="P73" i="73" s="1"/>
  <c r="O69" i="73"/>
  <c r="O73" i="73" s="1"/>
  <c r="N69" i="73"/>
  <c r="M69" i="73"/>
  <c r="L69" i="73"/>
  <c r="L73" i="73" s="1"/>
  <c r="K69" i="73"/>
  <c r="K73" i="73" s="1"/>
  <c r="J69" i="73"/>
  <c r="I69" i="73"/>
  <c r="I73" i="73" s="1"/>
  <c r="H69" i="73"/>
  <c r="H73" i="73" s="1"/>
  <c r="G69" i="73"/>
  <c r="F69" i="73"/>
  <c r="E69" i="73"/>
  <c r="E73" i="73" s="1"/>
  <c r="D69" i="73"/>
  <c r="D73" i="73" s="1"/>
  <c r="C69" i="73"/>
  <c r="C68" i="73"/>
  <c r="C67" i="73"/>
  <c r="C66" i="73"/>
  <c r="Q63" i="73"/>
  <c r="N63" i="73"/>
  <c r="M63" i="73"/>
  <c r="M74" i="73" s="1"/>
  <c r="J63" i="73"/>
  <c r="F63" i="73"/>
  <c r="F74" i="73" s="1"/>
  <c r="C62" i="73"/>
  <c r="C61" i="73"/>
  <c r="C60" i="73"/>
  <c r="Q59" i="73"/>
  <c r="P59" i="73"/>
  <c r="P63" i="73" s="1"/>
  <c r="P74" i="73" s="1"/>
  <c r="O59" i="73"/>
  <c r="O63" i="73" s="1"/>
  <c r="O74" i="73" s="1"/>
  <c r="N59" i="73"/>
  <c r="M59" i="73"/>
  <c r="L59" i="73"/>
  <c r="L63" i="73" s="1"/>
  <c r="L74" i="73" s="1"/>
  <c r="K59" i="73"/>
  <c r="K63" i="73" s="1"/>
  <c r="K74" i="73" s="1"/>
  <c r="J59" i="73"/>
  <c r="I59" i="73"/>
  <c r="I63" i="73" s="1"/>
  <c r="I74" i="73" s="1"/>
  <c r="H59" i="73"/>
  <c r="H63" i="73" s="1"/>
  <c r="G59" i="73"/>
  <c r="G63" i="73" s="1"/>
  <c r="F59" i="73"/>
  <c r="E59" i="73"/>
  <c r="E63" i="73" s="1"/>
  <c r="E74" i="73" s="1"/>
  <c r="D59" i="73"/>
  <c r="D63" i="73" s="1"/>
  <c r="D74" i="73" s="1"/>
  <c r="C59" i="73"/>
  <c r="C58" i="73"/>
  <c r="C57" i="73"/>
  <c r="C56" i="73"/>
  <c r="Q51" i="73"/>
  <c r="P51" i="73"/>
  <c r="L51" i="73"/>
  <c r="F51" i="73"/>
  <c r="C50" i="73"/>
  <c r="C49" i="73"/>
  <c r="C48" i="73"/>
  <c r="C47" i="73"/>
  <c r="C46" i="73"/>
  <c r="C45" i="73"/>
  <c r="C44" i="73"/>
  <c r="Q43" i="73"/>
  <c r="P43" i="73"/>
  <c r="O43" i="73"/>
  <c r="N43" i="73"/>
  <c r="M43" i="73"/>
  <c r="L43" i="73"/>
  <c r="K43" i="73"/>
  <c r="J43" i="73"/>
  <c r="J51" i="73" s="1"/>
  <c r="I43" i="73"/>
  <c r="H43" i="73"/>
  <c r="H51" i="73" s="1"/>
  <c r="G43" i="73"/>
  <c r="F43" i="73"/>
  <c r="C43" i="73" s="1"/>
  <c r="E43" i="73"/>
  <c r="D43" i="73"/>
  <c r="D51" i="73" s="1"/>
  <c r="C42" i="73"/>
  <c r="C41" i="73"/>
  <c r="C40" i="73"/>
  <c r="C39" i="73"/>
  <c r="Q38" i="73"/>
  <c r="P38" i="73"/>
  <c r="O38" i="73"/>
  <c r="N38" i="73"/>
  <c r="M38" i="73"/>
  <c r="M51" i="73" s="1"/>
  <c r="L38" i="73"/>
  <c r="K38" i="73"/>
  <c r="J38" i="73"/>
  <c r="I38" i="73"/>
  <c r="I51" i="73" s="1"/>
  <c r="H38" i="73"/>
  <c r="G38" i="73"/>
  <c r="F38" i="73"/>
  <c r="E38" i="73"/>
  <c r="D38" i="73"/>
  <c r="C37" i="73"/>
  <c r="C36" i="73"/>
  <c r="C35" i="73"/>
  <c r="I33" i="73"/>
  <c r="C32" i="73"/>
  <c r="C31" i="73"/>
  <c r="Q30" i="73"/>
  <c r="P30" i="73"/>
  <c r="O30" i="73"/>
  <c r="N30" i="73"/>
  <c r="M30" i="73"/>
  <c r="L30" i="73"/>
  <c r="K30" i="73"/>
  <c r="J30" i="73"/>
  <c r="I30" i="73"/>
  <c r="H30" i="73"/>
  <c r="G30" i="73"/>
  <c r="F30" i="73"/>
  <c r="E30" i="73"/>
  <c r="E33" i="73" s="1"/>
  <c r="D30" i="73"/>
  <c r="C29" i="73"/>
  <c r="C28" i="73"/>
  <c r="C27" i="73"/>
  <c r="Q26" i="73"/>
  <c r="P26" i="73"/>
  <c r="O26" i="73"/>
  <c r="O33" i="73" s="1"/>
  <c r="N26" i="73"/>
  <c r="M26" i="73"/>
  <c r="L26" i="73"/>
  <c r="K26" i="73"/>
  <c r="K33" i="73" s="1"/>
  <c r="J26" i="73"/>
  <c r="I26" i="73"/>
  <c r="H26" i="73"/>
  <c r="G26" i="73"/>
  <c r="F26" i="73"/>
  <c r="E26" i="73"/>
  <c r="D26" i="73"/>
  <c r="C26" i="73"/>
  <c r="C25" i="73"/>
  <c r="C24" i="73"/>
  <c r="C23" i="73"/>
  <c r="C22" i="73"/>
  <c r="C21" i="73"/>
  <c r="C20" i="73"/>
  <c r="Q19" i="73"/>
  <c r="Q33" i="73" s="1"/>
  <c r="Q52" i="73" s="1"/>
  <c r="P19" i="73"/>
  <c r="P33" i="73" s="1"/>
  <c r="P52" i="73" s="1"/>
  <c r="P75" i="73" s="1"/>
  <c r="P77" i="73" s="1"/>
  <c r="O19" i="73"/>
  <c r="N19" i="73"/>
  <c r="M19" i="73"/>
  <c r="M33" i="73" s="1"/>
  <c r="M52" i="73" s="1"/>
  <c r="M75" i="73" s="1"/>
  <c r="M77" i="73" s="1"/>
  <c r="L19" i="73"/>
  <c r="L33" i="73" s="1"/>
  <c r="L52" i="73" s="1"/>
  <c r="L75" i="73" s="1"/>
  <c r="L77" i="73" s="1"/>
  <c r="K19" i="73"/>
  <c r="J19" i="73"/>
  <c r="I19" i="73"/>
  <c r="H19" i="73"/>
  <c r="H33" i="73" s="1"/>
  <c r="H52" i="73" s="1"/>
  <c r="H75" i="73" s="1"/>
  <c r="H77" i="73" s="1"/>
  <c r="G19" i="73"/>
  <c r="F19" i="73"/>
  <c r="E19" i="73"/>
  <c r="D19" i="73"/>
  <c r="C18" i="73"/>
  <c r="C17" i="73"/>
  <c r="C16" i="73"/>
  <c r="O74" i="72"/>
  <c r="J74" i="72"/>
  <c r="G74" i="72"/>
  <c r="Q73" i="72"/>
  <c r="N73" i="72"/>
  <c r="M73" i="72"/>
  <c r="J73" i="72"/>
  <c r="I73" i="72"/>
  <c r="F73" i="72"/>
  <c r="E73" i="72"/>
  <c r="C72" i="72"/>
  <c r="C71" i="72"/>
  <c r="C70" i="72"/>
  <c r="Q69" i="72"/>
  <c r="P69" i="72"/>
  <c r="P73" i="72" s="1"/>
  <c r="O69" i="72"/>
  <c r="O73" i="72" s="1"/>
  <c r="N69" i="72"/>
  <c r="M69" i="72"/>
  <c r="L69" i="72"/>
  <c r="L73" i="72" s="1"/>
  <c r="K69" i="72"/>
  <c r="K73" i="72" s="1"/>
  <c r="K74" i="72" s="1"/>
  <c r="J69" i="72"/>
  <c r="I69" i="72"/>
  <c r="H69" i="72"/>
  <c r="H73" i="72" s="1"/>
  <c r="G69" i="72"/>
  <c r="G73" i="72" s="1"/>
  <c r="F69" i="72"/>
  <c r="E69" i="72"/>
  <c r="D69" i="72"/>
  <c r="D73" i="72" s="1"/>
  <c r="C69" i="72"/>
  <c r="C68" i="72"/>
  <c r="C67" i="72"/>
  <c r="C66" i="72"/>
  <c r="N63" i="72"/>
  <c r="N74" i="72" s="1"/>
  <c r="J63" i="72"/>
  <c r="G63" i="72"/>
  <c r="F63" i="72"/>
  <c r="F74" i="72" s="1"/>
  <c r="C62" i="72"/>
  <c r="C61" i="72"/>
  <c r="C60" i="72"/>
  <c r="Q59" i="72"/>
  <c r="Q63" i="72" s="1"/>
  <c r="Q74" i="72" s="1"/>
  <c r="P59" i="72"/>
  <c r="P63" i="72" s="1"/>
  <c r="P74" i="72" s="1"/>
  <c r="O59" i="72"/>
  <c r="O63" i="72" s="1"/>
  <c r="N59" i="72"/>
  <c r="M59" i="72"/>
  <c r="M63" i="72" s="1"/>
  <c r="M74" i="72" s="1"/>
  <c r="L59" i="72"/>
  <c r="L63" i="72" s="1"/>
  <c r="L74" i="72" s="1"/>
  <c r="K59" i="72"/>
  <c r="K63" i="72" s="1"/>
  <c r="J59" i="72"/>
  <c r="I59" i="72"/>
  <c r="I63" i="72" s="1"/>
  <c r="I74" i="72" s="1"/>
  <c r="H59" i="72"/>
  <c r="H63" i="72" s="1"/>
  <c r="H74" i="72" s="1"/>
  <c r="G59" i="72"/>
  <c r="F59" i="72"/>
  <c r="E59" i="72"/>
  <c r="E63" i="72" s="1"/>
  <c r="E74" i="72" s="1"/>
  <c r="D59" i="72"/>
  <c r="C58" i="72"/>
  <c r="C57" i="72"/>
  <c r="C56" i="72"/>
  <c r="Q51" i="72"/>
  <c r="M51" i="72"/>
  <c r="L51" i="72"/>
  <c r="I51" i="72"/>
  <c r="C50" i="72"/>
  <c r="C49" i="72"/>
  <c r="C48" i="72"/>
  <c r="C47" i="72"/>
  <c r="C46" i="72"/>
  <c r="C45" i="72"/>
  <c r="C44" i="72"/>
  <c r="Q43" i="72"/>
  <c r="P43" i="72"/>
  <c r="P51" i="72" s="1"/>
  <c r="O43" i="72"/>
  <c r="N43" i="72"/>
  <c r="M43" i="72"/>
  <c r="L43" i="72"/>
  <c r="K43" i="72"/>
  <c r="J43" i="72"/>
  <c r="I43" i="72"/>
  <c r="H43" i="72"/>
  <c r="H51" i="72" s="1"/>
  <c r="G43" i="72"/>
  <c r="F43" i="72"/>
  <c r="E43" i="72"/>
  <c r="D43" i="72"/>
  <c r="D51" i="72" s="1"/>
  <c r="C42" i="72"/>
  <c r="C41" i="72"/>
  <c r="C40" i="72"/>
  <c r="C39" i="72"/>
  <c r="Q38" i="72"/>
  <c r="P38" i="72"/>
  <c r="O38" i="72"/>
  <c r="O51" i="72" s="1"/>
  <c r="N38" i="72"/>
  <c r="N51" i="72" s="1"/>
  <c r="M38" i="72"/>
  <c r="L38" i="72"/>
  <c r="K38" i="72"/>
  <c r="K51" i="72" s="1"/>
  <c r="J38" i="72"/>
  <c r="J51" i="72" s="1"/>
  <c r="I38" i="72"/>
  <c r="H38" i="72"/>
  <c r="G38" i="72"/>
  <c r="G51" i="72" s="1"/>
  <c r="F38" i="72"/>
  <c r="F51" i="72" s="1"/>
  <c r="E38" i="72"/>
  <c r="E51" i="72" s="1"/>
  <c r="D38" i="72"/>
  <c r="C38" i="72"/>
  <c r="C37" i="72"/>
  <c r="C36" i="72"/>
  <c r="C35" i="72"/>
  <c r="Q33" i="72"/>
  <c r="Q52" i="72" s="1"/>
  <c r="Q75" i="72" s="1"/>
  <c r="Q77" i="72" s="1"/>
  <c r="P33" i="72"/>
  <c r="G33" i="72"/>
  <c r="G52" i="72" s="1"/>
  <c r="G75" i="72" s="1"/>
  <c r="G77" i="72" s="1"/>
  <c r="E33" i="72"/>
  <c r="E52" i="72" s="1"/>
  <c r="E75" i="72" s="1"/>
  <c r="E77" i="72" s="1"/>
  <c r="C32" i="72"/>
  <c r="C31" i="72"/>
  <c r="Q30" i="72"/>
  <c r="P30" i="72"/>
  <c r="O30" i="72"/>
  <c r="N30" i="72"/>
  <c r="M30" i="72"/>
  <c r="L30" i="72"/>
  <c r="K30" i="72"/>
  <c r="J30" i="72"/>
  <c r="I30" i="72"/>
  <c r="H30" i="72"/>
  <c r="G30" i="72"/>
  <c r="F30" i="72"/>
  <c r="E30" i="72"/>
  <c r="D30" i="72"/>
  <c r="C29" i="72"/>
  <c r="C28" i="72"/>
  <c r="C27" i="72"/>
  <c r="Q26" i="72"/>
  <c r="P26" i="72"/>
  <c r="O26" i="72"/>
  <c r="N26" i="72"/>
  <c r="M26" i="72"/>
  <c r="L26" i="72"/>
  <c r="K26" i="72"/>
  <c r="K33" i="72" s="1"/>
  <c r="J26" i="72"/>
  <c r="I26" i="72"/>
  <c r="H26" i="72"/>
  <c r="G26" i="72"/>
  <c r="F26" i="72"/>
  <c r="E26" i="72"/>
  <c r="D26" i="72"/>
  <c r="C26" i="72"/>
  <c r="C25" i="72"/>
  <c r="C24" i="72"/>
  <c r="C23" i="72"/>
  <c r="C22" i="72"/>
  <c r="C21" i="72"/>
  <c r="C20" i="72"/>
  <c r="Q19" i="72"/>
  <c r="P19" i="72"/>
  <c r="O19" i="72"/>
  <c r="O33" i="72" s="1"/>
  <c r="O52" i="72" s="1"/>
  <c r="O75" i="72" s="1"/>
  <c r="O77" i="72" s="1"/>
  <c r="N19" i="72"/>
  <c r="M19" i="72"/>
  <c r="M33" i="72" s="1"/>
  <c r="M52" i="72" s="1"/>
  <c r="M75" i="72" s="1"/>
  <c r="M77" i="72" s="1"/>
  <c r="L19" i="72"/>
  <c r="L33" i="72" s="1"/>
  <c r="K19" i="72"/>
  <c r="J19" i="72"/>
  <c r="I19" i="72"/>
  <c r="I33" i="72" s="1"/>
  <c r="I52" i="72" s="1"/>
  <c r="H19" i="72"/>
  <c r="H33" i="72" s="1"/>
  <c r="G19" i="72"/>
  <c r="F19" i="72"/>
  <c r="E19" i="72"/>
  <c r="D19" i="72"/>
  <c r="C18" i="72"/>
  <c r="C17" i="72"/>
  <c r="C16" i="72"/>
  <c r="O74" i="71"/>
  <c r="L74" i="71"/>
  <c r="G74" i="71"/>
  <c r="O73" i="71"/>
  <c r="N73" i="71"/>
  <c r="K73" i="71"/>
  <c r="J73" i="71"/>
  <c r="G73" i="71"/>
  <c r="F73" i="71"/>
  <c r="C72" i="71"/>
  <c r="C71" i="71"/>
  <c r="C70" i="71"/>
  <c r="Q69" i="71"/>
  <c r="Q73" i="71" s="1"/>
  <c r="P69" i="71"/>
  <c r="P73" i="71" s="1"/>
  <c r="O69" i="71"/>
  <c r="N69" i="71"/>
  <c r="M69" i="71"/>
  <c r="M73" i="71" s="1"/>
  <c r="L69" i="71"/>
  <c r="L73" i="71" s="1"/>
  <c r="K69" i="71"/>
  <c r="J69" i="71"/>
  <c r="I69" i="71"/>
  <c r="I73" i="71" s="1"/>
  <c r="H69" i="71"/>
  <c r="H73" i="71" s="1"/>
  <c r="G69" i="71"/>
  <c r="F69" i="71"/>
  <c r="E69" i="71"/>
  <c r="E73" i="71" s="1"/>
  <c r="D69" i="71"/>
  <c r="C68" i="71"/>
  <c r="C67" i="71"/>
  <c r="C66" i="71"/>
  <c r="O63" i="71"/>
  <c r="N63" i="71"/>
  <c r="K63" i="71"/>
  <c r="K74" i="71" s="1"/>
  <c r="J63" i="71"/>
  <c r="J74" i="71" s="1"/>
  <c r="G63" i="71"/>
  <c r="F63" i="71"/>
  <c r="C62" i="71"/>
  <c r="C61" i="71"/>
  <c r="C60" i="71"/>
  <c r="Q59" i="71"/>
  <c r="Q63" i="71" s="1"/>
  <c r="Q74" i="71" s="1"/>
  <c r="P59" i="71"/>
  <c r="P63" i="71" s="1"/>
  <c r="P74" i="71" s="1"/>
  <c r="O59" i="71"/>
  <c r="N59" i="71"/>
  <c r="M59" i="71"/>
  <c r="M63" i="71" s="1"/>
  <c r="M74" i="71" s="1"/>
  <c r="L59" i="71"/>
  <c r="L63" i="71" s="1"/>
  <c r="K59" i="71"/>
  <c r="J59" i="71"/>
  <c r="I59" i="71"/>
  <c r="I63" i="71" s="1"/>
  <c r="I74" i="71" s="1"/>
  <c r="H59" i="71"/>
  <c r="H63" i="71" s="1"/>
  <c r="H74" i="71" s="1"/>
  <c r="G59" i="71"/>
  <c r="F59" i="71"/>
  <c r="E59" i="71"/>
  <c r="E63" i="71" s="1"/>
  <c r="E74" i="71" s="1"/>
  <c r="D59" i="71"/>
  <c r="C58" i="71"/>
  <c r="C57" i="71"/>
  <c r="C56" i="71"/>
  <c r="Q51" i="71"/>
  <c r="M51" i="71"/>
  <c r="I51" i="71"/>
  <c r="E51" i="71"/>
  <c r="C50" i="71"/>
  <c r="C49" i="71"/>
  <c r="C48" i="71"/>
  <c r="C47" i="71"/>
  <c r="C46" i="71"/>
  <c r="C45" i="71"/>
  <c r="C44" i="71"/>
  <c r="Q43" i="71"/>
  <c r="P43" i="71"/>
  <c r="O43" i="71"/>
  <c r="N43" i="71"/>
  <c r="M43" i="71"/>
  <c r="L43" i="71"/>
  <c r="K43" i="71"/>
  <c r="J43" i="71"/>
  <c r="I43" i="71"/>
  <c r="H43" i="71"/>
  <c r="G43" i="71"/>
  <c r="F43" i="71"/>
  <c r="E43" i="71"/>
  <c r="D43" i="71"/>
  <c r="C43" i="71"/>
  <c r="C42" i="71"/>
  <c r="C41" i="71"/>
  <c r="C40" i="71"/>
  <c r="C39" i="71"/>
  <c r="Q38" i="71"/>
  <c r="P38" i="71"/>
  <c r="P51" i="71" s="1"/>
  <c r="O38" i="71"/>
  <c r="N38" i="71"/>
  <c r="N51" i="71" s="1"/>
  <c r="M38" i="71"/>
  <c r="L38" i="71"/>
  <c r="L51" i="71" s="1"/>
  <c r="K38" i="71"/>
  <c r="J38" i="71"/>
  <c r="J51" i="71" s="1"/>
  <c r="I38" i="71"/>
  <c r="H38" i="71"/>
  <c r="H51" i="71" s="1"/>
  <c r="G38" i="71"/>
  <c r="F38" i="71"/>
  <c r="E38" i="71"/>
  <c r="D38" i="71"/>
  <c r="D51" i="71" s="1"/>
  <c r="C37" i="71"/>
  <c r="C36" i="71"/>
  <c r="C35" i="71"/>
  <c r="H33" i="71"/>
  <c r="H52" i="71" s="1"/>
  <c r="H75" i="71" s="1"/>
  <c r="H77" i="71" s="1"/>
  <c r="C32" i="71"/>
  <c r="C31" i="71"/>
  <c r="Q30" i="71"/>
  <c r="P30" i="71"/>
  <c r="O30" i="71"/>
  <c r="N30" i="71"/>
  <c r="M30" i="71"/>
  <c r="M33" i="71" s="1"/>
  <c r="M52" i="71" s="1"/>
  <c r="M75" i="71" s="1"/>
  <c r="M77" i="71" s="1"/>
  <c r="L30" i="71"/>
  <c r="K30" i="71"/>
  <c r="J30" i="71"/>
  <c r="I30" i="71"/>
  <c r="H30" i="71"/>
  <c r="G30" i="71"/>
  <c r="F30" i="71"/>
  <c r="E30" i="71"/>
  <c r="D30" i="71"/>
  <c r="C29" i="71"/>
  <c r="C28" i="71"/>
  <c r="C27" i="71"/>
  <c r="Q26" i="71"/>
  <c r="P26" i="71"/>
  <c r="O26" i="71"/>
  <c r="N26" i="71"/>
  <c r="M26" i="71"/>
  <c r="L26" i="71"/>
  <c r="K26" i="71"/>
  <c r="J26" i="71"/>
  <c r="I26" i="71"/>
  <c r="H26" i="71"/>
  <c r="G26" i="71"/>
  <c r="F26" i="71"/>
  <c r="E26" i="71"/>
  <c r="D26" i="71"/>
  <c r="C26" i="71"/>
  <c r="C25" i="71"/>
  <c r="C24" i="71"/>
  <c r="C23" i="71"/>
  <c r="C22" i="71"/>
  <c r="C21" i="71"/>
  <c r="C20" i="71"/>
  <c r="Q19" i="71"/>
  <c r="P19" i="71"/>
  <c r="P33" i="71" s="1"/>
  <c r="P52" i="71" s="1"/>
  <c r="P75" i="71" s="1"/>
  <c r="P77" i="71" s="1"/>
  <c r="O19" i="71"/>
  <c r="O33" i="71" s="1"/>
  <c r="N19" i="71"/>
  <c r="M19" i="71"/>
  <c r="L19" i="71"/>
  <c r="L33" i="71" s="1"/>
  <c r="L52" i="71" s="1"/>
  <c r="L75" i="71" s="1"/>
  <c r="L77" i="71" s="1"/>
  <c r="K19" i="71"/>
  <c r="K33" i="71" s="1"/>
  <c r="J19" i="71"/>
  <c r="I19" i="71"/>
  <c r="H19" i="71"/>
  <c r="G19" i="71"/>
  <c r="G33" i="71" s="1"/>
  <c r="F19" i="71"/>
  <c r="E19" i="71"/>
  <c r="D19" i="71"/>
  <c r="C18" i="71"/>
  <c r="C17" i="71"/>
  <c r="C16" i="71"/>
  <c r="O77" i="70"/>
  <c r="M74" i="70"/>
  <c r="L74" i="70"/>
  <c r="E74" i="70"/>
  <c r="P73" i="70"/>
  <c r="O73" i="70"/>
  <c r="L73" i="70"/>
  <c r="K73" i="70"/>
  <c r="H73" i="70"/>
  <c r="G73" i="70"/>
  <c r="D73" i="70"/>
  <c r="C72" i="70"/>
  <c r="C71" i="70"/>
  <c r="C70" i="70"/>
  <c r="Q69" i="70"/>
  <c r="Q73" i="70" s="1"/>
  <c r="P69" i="70"/>
  <c r="O69" i="70"/>
  <c r="N69" i="70"/>
  <c r="N73" i="70" s="1"/>
  <c r="M69" i="70"/>
  <c r="M73" i="70" s="1"/>
  <c r="L69" i="70"/>
  <c r="K69" i="70"/>
  <c r="J69" i="70"/>
  <c r="J73" i="70" s="1"/>
  <c r="I69" i="70"/>
  <c r="I73" i="70" s="1"/>
  <c r="H69" i="70"/>
  <c r="G69" i="70"/>
  <c r="F69" i="70"/>
  <c r="F73" i="70" s="1"/>
  <c r="E69" i="70"/>
  <c r="E73" i="70" s="1"/>
  <c r="D69" i="70"/>
  <c r="C68" i="70"/>
  <c r="C67" i="70"/>
  <c r="C66" i="70"/>
  <c r="P63" i="70"/>
  <c r="P74" i="70" s="1"/>
  <c r="O63" i="70"/>
  <c r="O74" i="70" s="1"/>
  <c r="L63" i="70"/>
  <c r="K63" i="70"/>
  <c r="K74" i="70" s="1"/>
  <c r="H63" i="70"/>
  <c r="H74" i="70" s="1"/>
  <c r="G63" i="70"/>
  <c r="G74" i="70" s="1"/>
  <c r="D63" i="70"/>
  <c r="D74" i="70" s="1"/>
  <c r="C62" i="70"/>
  <c r="C61" i="70"/>
  <c r="C60" i="70"/>
  <c r="Q59" i="70"/>
  <c r="Q63" i="70" s="1"/>
  <c r="Q74" i="70" s="1"/>
  <c r="P59" i="70"/>
  <c r="O59" i="70"/>
  <c r="N59" i="70"/>
  <c r="N63" i="70" s="1"/>
  <c r="N74" i="70" s="1"/>
  <c r="M59" i="70"/>
  <c r="M63" i="70" s="1"/>
  <c r="L59" i="70"/>
  <c r="K59" i="70"/>
  <c r="J59" i="70"/>
  <c r="J63" i="70" s="1"/>
  <c r="J74" i="70" s="1"/>
  <c r="I59" i="70"/>
  <c r="I63" i="70" s="1"/>
  <c r="I74" i="70" s="1"/>
  <c r="H59" i="70"/>
  <c r="G59" i="70"/>
  <c r="F59" i="70"/>
  <c r="F63" i="70" s="1"/>
  <c r="F74" i="70" s="1"/>
  <c r="E59" i="70"/>
  <c r="E63" i="70" s="1"/>
  <c r="D59" i="70"/>
  <c r="C58" i="70"/>
  <c r="C57" i="70"/>
  <c r="C56" i="70"/>
  <c r="N51" i="70"/>
  <c r="K51" i="70"/>
  <c r="J51" i="70"/>
  <c r="F51" i="70"/>
  <c r="C50" i="70"/>
  <c r="C49" i="70"/>
  <c r="C48" i="70"/>
  <c r="C47" i="70"/>
  <c r="C46" i="70"/>
  <c r="C45" i="70"/>
  <c r="C44" i="70"/>
  <c r="Q43" i="70"/>
  <c r="P43" i="70"/>
  <c r="O43" i="70"/>
  <c r="N43" i="70"/>
  <c r="M43" i="70"/>
  <c r="L43" i="70"/>
  <c r="K43" i="70"/>
  <c r="J43" i="70"/>
  <c r="I43" i="70"/>
  <c r="H43" i="70"/>
  <c r="G43" i="70"/>
  <c r="F43" i="70"/>
  <c r="E43" i="70"/>
  <c r="D43" i="70"/>
  <c r="C43" i="70" s="1"/>
  <c r="C42" i="70"/>
  <c r="C41" i="70"/>
  <c r="C40" i="70"/>
  <c r="C39" i="70"/>
  <c r="Q38" i="70"/>
  <c r="P38" i="70"/>
  <c r="O38" i="70"/>
  <c r="O51" i="70" s="1"/>
  <c r="N38" i="70"/>
  <c r="M38" i="70"/>
  <c r="L38" i="70"/>
  <c r="K38" i="70"/>
  <c r="J38" i="70"/>
  <c r="I38" i="70"/>
  <c r="H38" i="70"/>
  <c r="G38" i="70"/>
  <c r="G51" i="70" s="1"/>
  <c r="F38" i="70"/>
  <c r="E38" i="70"/>
  <c r="D38" i="70"/>
  <c r="C38" i="70"/>
  <c r="C37" i="70"/>
  <c r="C36" i="70"/>
  <c r="C35" i="70"/>
  <c r="Q33" i="70"/>
  <c r="N33" i="70"/>
  <c r="N52" i="70" s="1"/>
  <c r="N75" i="70" s="1"/>
  <c r="N77" i="70" s="1"/>
  <c r="I33" i="70"/>
  <c r="C32" i="70"/>
  <c r="C31" i="70"/>
  <c r="Q30" i="70"/>
  <c r="P30" i="70"/>
  <c r="O30" i="70"/>
  <c r="N30" i="70"/>
  <c r="M30" i="70"/>
  <c r="L30" i="70"/>
  <c r="K30" i="70"/>
  <c r="J30" i="70"/>
  <c r="I30" i="70"/>
  <c r="H30" i="70"/>
  <c r="G30" i="70"/>
  <c r="F30" i="70"/>
  <c r="E30" i="70"/>
  <c r="D30" i="70"/>
  <c r="C29" i="70"/>
  <c r="C28" i="70"/>
  <c r="C27" i="70"/>
  <c r="Q26" i="70"/>
  <c r="P26" i="70"/>
  <c r="O26" i="70"/>
  <c r="N26" i="70"/>
  <c r="M26" i="70"/>
  <c r="L26" i="70"/>
  <c r="K26" i="70"/>
  <c r="J26" i="70"/>
  <c r="I26" i="70"/>
  <c r="H26" i="70"/>
  <c r="G26" i="70"/>
  <c r="F26" i="70"/>
  <c r="E26" i="70"/>
  <c r="D26" i="70"/>
  <c r="C26" i="70" s="1"/>
  <c r="C25" i="70"/>
  <c r="C24" i="70"/>
  <c r="C23" i="70"/>
  <c r="C22" i="70"/>
  <c r="C21" i="70"/>
  <c r="C20" i="70"/>
  <c r="Q19" i="70"/>
  <c r="P19" i="70"/>
  <c r="P33" i="70" s="1"/>
  <c r="O19" i="70"/>
  <c r="O33" i="70" s="1"/>
  <c r="O52" i="70" s="1"/>
  <c r="O75" i="70" s="1"/>
  <c r="N19" i="70"/>
  <c r="M19" i="70"/>
  <c r="M33" i="70" s="1"/>
  <c r="L19" i="70"/>
  <c r="L33" i="70" s="1"/>
  <c r="K19" i="70"/>
  <c r="K33" i="70" s="1"/>
  <c r="K52" i="70" s="1"/>
  <c r="K75" i="70" s="1"/>
  <c r="K77" i="70" s="1"/>
  <c r="J19" i="70"/>
  <c r="I19" i="70"/>
  <c r="H19" i="70"/>
  <c r="H33" i="70" s="1"/>
  <c r="G19" i="70"/>
  <c r="G33" i="70" s="1"/>
  <c r="G52" i="70" s="1"/>
  <c r="G75" i="70" s="1"/>
  <c r="G77" i="70" s="1"/>
  <c r="F19" i="70"/>
  <c r="E19" i="70"/>
  <c r="E33" i="70" s="1"/>
  <c r="D19" i="70"/>
  <c r="D33" i="70" s="1"/>
  <c r="C18" i="70"/>
  <c r="C17" i="70"/>
  <c r="C16" i="70"/>
  <c r="N75" i="69"/>
  <c r="N77" i="69" s="1"/>
  <c r="N74" i="69"/>
  <c r="M74" i="69"/>
  <c r="Q73" i="69"/>
  <c r="P73" i="69"/>
  <c r="M73" i="69"/>
  <c r="L73" i="69"/>
  <c r="I73" i="69"/>
  <c r="H73" i="69"/>
  <c r="E73" i="69"/>
  <c r="D73" i="69"/>
  <c r="C72" i="69"/>
  <c r="C71" i="69"/>
  <c r="C70" i="69"/>
  <c r="Q69" i="69"/>
  <c r="P69" i="69"/>
  <c r="O69" i="69"/>
  <c r="O73" i="69" s="1"/>
  <c r="N69" i="69"/>
  <c r="N73" i="69" s="1"/>
  <c r="M69" i="69"/>
  <c r="L69" i="69"/>
  <c r="K69" i="69"/>
  <c r="K73" i="69" s="1"/>
  <c r="J69" i="69"/>
  <c r="J73" i="69" s="1"/>
  <c r="I69" i="69"/>
  <c r="H69" i="69"/>
  <c r="G69" i="69"/>
  <c r="G73" i="69" s="1"/>
  <c r="F69" i="69"/>
  <c r="E69" i="69"/>
  <c r="D69" i="69"/>
  <c r="C68" i="69"/>
  <c r="C67" i="69"/>
  <c r="C66" i="69"/>
  <c r="Q63" i="69"/>
  <c r="Q74" i="69" s="1"/>
  <c r="P63" i="69"/>
  <c r="P74" i="69" s="1"/>
  <c r="M63" i="69"/>
  <c r="L63" i="69"/>
  <c r="I63" i="69"/>
  <c r="I74" i="69" s="1"/>
  <c r="H63" i="69"/>
  <c r="H74" i="69" s="1"/>
  <c r="E63" i="69"/>
  <c r="E74" i="69" s="1"/>
  <c r="D63" i="69"/>
  <c r="C62" i="69"/>
  <c r="C61" i="69"/>
  <c r="C60" i="69"/>
  <c r="Q59" i="69"/>
  <c r="P59" i="69"/>
  <c r="O59" i="69"/>
  <c r="O63" i="69" s="1"/>
  <c r="O74" i="69" s="1"/>
  <c r="N59" i="69"/>
  <c r="N63" i="69" s="1"/>
  <c r="M59" i="69"/>
  <c r="L59" i="69"/>
  <c r="K59" i="69"/>
  <c r="K63" i="69" s="1"/>
  <c r="K74" i="69" s="1"/>
  <c r="J59" i="69"/>
  <c r="J63" i="69" s="1"/>
  <c r="J74" i="69" s="1"/>
  <c r="I59" i="69"/>
  <c r="H59" i="69"/>
  <c r="G59" i="69"/>
  <c r="G63" i="69" s="1"/>
  <c r="G74" i="69" s="1"/>
  <c r="F59" i="69"/>
  <c r="F63" i="69" s="1"/>
  <c r="E59" i="69"/>
  <c r="D59" i="69"/>
  <c r="C59" i="69"/>
  <c r="C58" i="69"/>
  <c r="C57" i="69"/>
  <c r="C56" i="69"/>
  <c r="Q52" i="69"/>
  <c r="Q75" i="69" s="1"/>
  <c r="Q77" i="69" s="1"/>
  <c r="P51" i="69"/>
  <c r="O51" i="69"/>
  <c r="K51" i="69"/>
  <c r="H51" i="69"/>
  <c r="G51" i="69"/>
  <c r="C50" i="69"/>
  <c r="C49" i="69"/>
  <c r="C48" i="69"/>
  <c r="C47" i="69"/>
  <c r="C46" i="69"/>
  <c r="C45" i="69"/>
  <c r="C44" i="69"/>
  <c r="Q43" i="69"/>
  <c r="P43" i="69"/>
  <c r="O43" i="69"/>
  <c r="N43" i="69"/>
  <c r="M43" i="69"/>
  <c r="L43" i="69"/>
  <c r="K43" i="69"/>
  <c r="J43" i="69"/>
  <c r="I43" i="69"/>
  <c r="H43" i="69"/>
  <c r="G43" i="69"/>
  <c r="F43" i="69"/>
  <c r="E43" i="69"/>
  <c r="C43" i="69" s="1"/>
  <c r="D43" i="69"/>
  <c r="C42" i="69"/>
  <c r="C41" i="69"/>
  <c r="C40" i="69"/>
  <c r="C39" i="69"/>
  <c r="Q38" i="69"/>
  <c r="Q51" i="69" s="1"/>
  <c r="P38" i="69"/>
  <c r="O38" i="69"/>
  <c r="N38" i="69"/>
  <c r="N51" i="69" s="1"/>
  <c r="M38" i="69"/>
  <c r="M51" i="69" s="1"/>
  <c r="L38" i="69"/>
  <c r="L51" i="69" s="1"/>
  <c r="K38" i="69"/>
  <c r="J38" i="69"/>
  <c r="J51" i="69" s="1"/>
  <c r="I38" i="69"/>
  <c r="I51" i="69" s="1"/>
  <c r="H38" i="69"/>
  <c r="G38" i="69"/>
  <c r="F38" i="69"/>
  <c r="F51" i="69" s="1"/>
  <c r="E38" i="69"/>
  <c r="E51" i="69" s="1"/>
  <c r="D38" i="69"/>
  <c r="C37" i="69"/>
  <c r="C36" i="69"/>
  <c r="C35" i="69"/>
  <c r="K33" i="69"/>
  <c r="K52" i="69" s="1"/>
  <c r="J33" i="69"/>
  <c r="J52" i="69" s="1"/>
  <c r="J75" i="69" s="1"/>
  <c r="J77" i="69" s="1"/>
  <c r="C32" i="69"/>
  <c r="C31" i="69"/>
  <c r="Q30" i="69"/>
  <c r="P30" i="69"/>
  <c r="O30" i="69"/>
  <c r="N30" i="69"/>
  <c r="M30" i="69"/>
  <c r="L30" i="69"/>
  <c r="K30" i="69"/>
  <c r="J30" i="69"/>
  <c r="I30" i="69"/>
  <c r="H30" i="69"/>
  <c r="G30" i="69"/>
  <c r="F30" i="69"/>
  <c r="E30" i="69"/>
  <c r="D30" i="69"/>
  <c r="C30" i="69" s="1"/>
  <c r="C29" i="69"/>
  <c r="C28" i="69"/>
  <c r="C27" i="69"/>
  <c r="Q26" i="69"/>
  <c r="P26" i="69"/>
  <c r="O26" i="69"/>
  <c r="N26" i="69"/>
  <c r="M26" i="69"/>
  <c r="L26" i="69"/>
  <c r="K26" i="69"/>
  <c r="J26" i="69"/>
  <c r="I26" i="69"/>
  <c r="H26" i="69"/>
  <c r="G26" i="69"/>
  <c r="F26" i="69"/>
  <c r="E26" i="69"/>
  <c r="D26" i="69"/>
  <c r="C25" i="69"/>
  <c r="C24" i="69"/>
  <c r="C23" i="69"/>
  <c r="C22" i="69"/>
  <c r="C21" i="69"/>
  <c r="C20" i="69"/>
  <c r="Q19" i="69"/>
  <c r="Q33" i="69" s="1"/>
  <c r="P19" i="69"/>
  <c r="O19" i="69"/>
  <c r="O33" i="69" s="1"/>
  <c r="O52" i="69" s="1"/>
  <c r="O75" i="69" s="1"/>
  <c r="O77" i="69" s="1"/>
  <c r="N19" i="69"/>
  <c r="N33" i="69" s="1"/>
  <c r="N52" i="69" s="1"/>
  <c r="M19" i="69"/>
  <c r="M33" i="69" s="1"/>
  <c r="M52" i="69" s="1"/>
  <c r="L19" i="69"/>
  <c r="K19" i="69"/>
  <c r="J19" i="69"/>
  <c r="I19" i="69"/>
  <c r="I33" i="69" s="1"/>
  <c r="I52" i="69" s="1"/>
  <c r="I75" i="69" s="1"/>
  <c r="I77" i="69" s="1"/>
  <c r="H19" i="69"/>
  <c r="G19" i="69"/>
  <c r="G33" i="69" s="1"/>
  <c r="F19" i="69"/>
  <c r="E19" i="69"/>
  <c r="E33" i="69" s="1"/>
  <c r="E52" i="69" s="1"/>
  <c r="D19" i="69"/>
  <c r="C18" i="69"/>
  <c r="C17" i="69"/>
  <c r="C16" i="69"/>
  <c r="N74" i="68"/>
  <c r="K74" i="68"/>
  <c r="F74" i="68"/>
  <c r="Q73" i="68"/>
  <c r="N73" i="68"/>
  <c r="M73" i="68"/>
  <c r="J73" i="68"/>
  <c r="I73" i="68"/>
  <c r="F73" i="68"/>
  <c r="E73" i="68"/>
  <c r="C72" i="68"/>
  <c r="C71" i="68"/>
  <c r="C70" i="68"/>
  <c r="Q69" i="68"/>
  <c r="P69" i="68"/>
  <c r="P73" i="68" s="1"/>
  <c r="O69" i="68"/>
  <c r="O73" i="68" s="1"/>
  <c r="N69" i="68"/>
  <c r="M69" i="68"/>
  <c r="L69" i="68"/>
  <c r="L73" i="68" s="1"/>
  <c r="K69" i="68"/>
  <c r="K73" i="68" s="1"/>
  <c r="J69" i="68"/>
  <c r="I69" i="68"/>
  <c r="H69" i="68"/>
  <c r="H73" i="68" s="1"/>
  <c r="G69" i="68"/>
  <c r="G73" i="68" s="1"/>
  <c r="F69" i="68"/>
  <c r="E69" i="68"/>
  <c r="D69" i="68"/>
  <c r="C68" i="68"/>
  <c r="C67" i="68"/>
  <c r="C66" i="68"/>
  <c r="Q63" i="68"/>
  <c r="Q74" i="68" s="1"/>
  <c r="N63" i="68"/>
  <c r="M63" i="68"/>
  <c r="M74" i="68" s="1"/>
  <c r="J63" i="68"/>
  <c r="J74" i="68" s="1"/>
  <c r="I63" i="68"/>
  <c r="I74" i="68" s="1"/>
  <c r="F63" i="68"/>
  <c r="E63" i="68"/>
  <c r="E74" i="68" s="1"/>
  <c r="C62" i="68"/>
  <c r="C61" i="68"/>
  <c r="C60" i="68"/>
  <c r="Q59" i="68"/>
  <c r="P59" i="68"/>
  <c r="P63" i="68" s="1"/>
  <c r="P74" i="68" s="1"/>
  <c r="O59" i="68"/>
  <c r="O63" i="68" s="1"/>
  <c r="O74" i="68" s="1"/>
  <c r="N59" i="68"/>
  <c r="M59" i="68"/>
  <c r="L59" i="68"/>
  <c r="L63" i="68" s="1"/>
  <c r="L74" i="68" s="1"/>
  <c r="K59" i="68"/>
  <c r="K63" i="68" s="1"/>
  <c r="J59" i="68"/>
  <c r="I59" i="68"/>
  <c r="H59" i="68"/>
  <c r="H63" i="68" s="1"/>
  <c r="H74" i="68" s="1"/>
  <c r="G59" i="68"/>
  <c r="G63" i="68" s="1"/>
  <c r="G74" i="68" s="1"/>
  <c r="F59" i="68"/>
  <c r="E59" i="68"/>
  <c r="D59" i="68"/>
  <c r="C58" i="68"/>
  <c r="C57" i="68"/>
  <c r="C56" i="68"/>
  <c r="P51" i="68"/>
  <c r="L51" i="68"/>
  <c r="H51" i="68"/>
  <c r="D51" i="68"/>
  <c r="C50" i="68"/>
  <c r="C49" i="68"/>
  <c r="C48" i="68"/>
  <c r="C47" i="68"/>
  <c r="C46" i="68"/>
  <c r="C45" i="68"/>
  <c r="C44" i="68"/>
  <c r="Q43" i="68"/>
  <c r="P43" i="68"/>
  <c r="O43" i="68"/>
  <c r="O51" i="68" s="1"/>
  <c r="N43" i="68"/>
  <c r="M43" i="68"/>
  <c r="L43" i="68"/>
  <c r="K43" i="68"/>
  <c r="K51" i="68" s="1"/>
  <c r="J43" i="68"/>
  <c r="I43" i="68"/>
  <c r="H43" i="68"/>
  <c r="G43" i="68"/>
  <c r="G51" i="68" s="1"/>
  <c r="F43" i="68"/>
  <c r="C43" i="68" s="1"/>
  <c r="E43" i="68"/>
  <c r="D43" i="68"/>
  <c r="C42" i="68"/>
  <c r="C41" i="68"/>
  <c r="C40" i="68"/>
  <c r="C39" i="68"/>
  <c r="Q38" i="68"/>
  <c r="Q51" i="68" s="1"/>
  <c r="P38" i="68"/>
  <c r="O38" i="68"/>
  <c r="N38" i="68"/>
  <c r="M38" i="68"/>
  <c r="M51" i="68" s="1"/>
  <c r="L38" i="68"/>
  <c r="K38" i="68"/>
  <c r="J38" i="68"/>
  <c r="I38" i="68"/>
  <c r="I51" i="68" s="1"/>
  <c r="H38" i="68"/>
  <c r="G38" i="68"/>
  <c r="F38" i="68"/>
  <c r="E38" i="68"/>
  <c r="E51" i="68" s="1"/>
  <c r="D38" i="68"/>
  <c r="C38" i="68" s="1"/>
  <c r="C37" i="68"/>
  <c r="C36" i="68"/>
  <c r="C35" i="68"/>
  <c r="P33" i="68"/>
  <c r="P52" i="68" s="1"/>
  <c r="P75" i="68" s="1"/>
  <c r="P77" i="68" s="1"/>
  <c r="K33" i="68"/>
  <c r="K52" i="68" s="1"/>
  <c r="H33" i="68"/>
  <c r="H52" i="68" s="1"/>
  <c r="H75" i="68" s="1"/>
  <c r="H77" i="68" s="1"/>
  <c r="C32" i="68"/>
  <c r="C31" i="68"/>
  <c r="Q30" i="68"/>
  <c r="P30" i="68"/>
  <c r="O30" i="68"/>
  <c r="N30" i="68"/>
  <c r="M30" i="68"/>
  <c r="L30" i="68"/>
  <c r="K30" i="68"/>
  <c r="J30" i="68"/>
  <c r="I30" i="68"/>
  <c r="H30" i="68"/>
  <c r="G30" i="68"/>
  <c r="F30" i="68"/>
  <c r="E30" i="68"/>
  <c r="D30" i="68"/>
  <c r="C30" i="68" s="1"/>
  <c r="C29" i="68"/>
  <c r="C28" i="68"/>
  <c r="C27" i="68"/>
  <c r="Q26" i="68"/>
  <c r="P26" i="68"/>
  <c r="O26" i="68"/>
  <c r="O33" i="68" s="1"/>
  <c r="O52" i="68" s="1"/>
  <c r="O75" i="68" s="1"/>
  <c r="O77" i="68" s="1"/>
  <c r="N26" i="68"/>
  <c r="M26" i="68"/>
  <c r="L26" i="68"/>
  <c r="K26" i="68"/>
  <c r="J26" i="68"/>
  <c r="I26" i="68"/>
  <c r="H26" i="68"/>
  <c r="G26" i="68"/>
  <c r="G33" i="68" s="1"/>
  <c r="G52" i="68" s="1"/>
  <c r="G75" i="68" s="1"/>
  <c r="G77" i="68" s="1"/>
  <c r="F26" i="68"/>
  <c r="E26" i="68"/>
  <c r="D26" i="68"/>
  <c r="C26" i="68"/>
  <c r="C25" i="68"/>
  <c r="C24" i="68"/>
  <c r="C23" i="68"/>
  <c r="C22" i="68"/>
  <c r="C21" i="68"/>
  <c r="C20" i="68"/>
  <c r="Q19" i="68"/>
  <c r="Q33" i="68" s="1"/>
  <c r="Q52" i="68" s="1"/>
  <c r="Q75" i="68" s="1"/>
  <c r="Q77" i="68" s="1"/>
  <c r="P19" i="68"/>
  <c r="O19" i="68"/>
  <c r="N19" i="68"/>
  <c r="N33" i="68" s="1"/>
  <c r="M19" i="68"/>
  <c r="M33" i="68" s="1"/>
  <c r="M52" i="68" s="1"/>
  <c r="M75" i="68" s="1"/>
  <c r="M77" i="68" s="1"/>
  <c r="L19" i="68"/>
  <c r="L33" i="68" s="1"/>
  <c r="L52" i="68" s="1"/>
  <c r="L75" i="68" s="1"/>
  <c r="L77" i="68" s="1"/>
  <c r="K19" i="68"/>
  <c r="J19" i="68"/>
  <c r="J33" i="68" s="1"/>
  <c r="I19" i="68"/>
  <c r="I33" i="68" s="1"/>
  <c r="I52" i="68" s="1"/>
  <c r="I75" i="68" s="1"/>
  <c r="I77" i="68" s="1"/>
  <c r="H19" i="68"/>
  <c r="G19" i="68"/>
  <c r="F19" i="68"/>
  <c r="F33" i="68" s="1"/>
  <c r="E19" i="68"/>
  <c r="E33" i="68" s="1"/>
  <c r="E52" i="68" s="1"/>
  <c r="E75" i="68" s="1"/>
  <c r="E77" i="68" s="1"/>
  <c r="D19" i="68"/>
  <c r="D33" i="68" s="1"/>
  <c r="C18" i="68"/>
  <c r="C17" i="68"/>
  <c r="C16" i="68"/>
  <c r="L75" i="67"/>
  <c r="L77" i="67" s="1"/>
  <c r="K74" i="67"/>
  <c r="O73" i="67"/>
  <c r="N73" i="67"/>
  <c r="K73" i="67"/>
  <c r="J73" i="67"/>
  <c r="G73" i="67"/>
  <c r="F73" i="67"/>
  <c r="C72" i="67"/>
  <c r="C71" i="67"/>
  <c r="C70" i="67"/>
  <c r="Q69" i="67"/>
  <c r="Q73" i="67" s="1"/>
  <c r="P69" i="67"/>
  <c r="P73" i="67" s="1"/>
  <c r="O69" i="67"/>
  <c r="N69" i="67"/>
  <c r="M69" i="67"/>
  <c r="M73" i="67" s="1"/>
  <c r="L69" i="67"/>
  <c r="L73" i="67" s="1"/>
  <c r="K69" i="67"/>
  <c r="J69" i="67"/>
  <c r="I69" i="67"/>
  <c r="I73" i="67" s="1"/>
  <c r="H69" i="67"/>
  <c r="H73" i="67" s="1"/>
  <c r="G69" i="67"/>
  <c r="F69" i="67"/>
  <c r="E69" i="67"/>
  <c r="E73" i="67" s="1"/>
  <c r="D69" i="67"/>
  <c r="C68" i="67"/>
  <c r="C67" i="67"/>
  <c r="C66" i="67"/>
  <c r="O63" i="67"/>
  <c r="O74" i="67" s="1"/>
  <c r="N63" i="67"/>
  <c r="N74" i="67" s="1"/>
  <c r="K63" i="67"/>
  <c r="J63" i="67"/>
  <c r="G63" i="67"/>
  <c r="G74" i="67" s="1"/>
  <c r="F63" i="67"/>
  <c r="F74" i="67" s="1"/>
  <c r="C62" i="67"/>
  <c r="C61" i="67"/>
  <c r="C60" i="67"/>
  <c r="Q59" i="67"/>
  <c r="Q63" i="67" s="1"/>
  <c r="P59" i="67"/>
  <c r="P63" i="67" s="1"/>
  <c r="P74" i="67" s="1"/>
  <c r="O59" i="67"/>
  <c r="N59" i="67"/>
  <c r="M59" i="67"/>
  <c r="M63" i="67" s="1"/>
  <c r="L59" i="67"/>
  <c r="L63" i="67" s="1"/>
  <c r="L74" i="67" s="1"/>
  <c r="K59" i="67"/>
  <c r="J59" i="67"/>
  <c r="I59" i="67"/>
  <c r="I63" i="67" s="1"/>
  <c r="H59" i="67"/>
  <c r="H63" i="67" s="1"/>
  <c r="H74" i="67" s="1"/>
  <c r="G59" i="67"/>
  <c r="F59" i="67"/>
  <c r="E59" i="67"/>
  <c r="E63" i="67" s="1"/>
  <c r="D59" i="67"/>
  <c r="C58" i="67"/>
  <c r="C57" i="67"/>
  <c r="C56" i="67"/>
  <c r="N52" i="67"/>
  <c r="N75" i="67" s="1"/>
  <c r="N77" i="67" s="1"/>
  <c r="Q51" i="67"/>
  <c r="N51" i="67"/>
  <c r="M51" i="67"/>
  <c r="J51" i="67"/>
  <c r="I51" i="67"/>
  <c r="F51" i="67"/>
  <c r="E51" i="67"/>
  <c r="C50" i="67"/>
  <c r="C49" i="67"/>
  <c r="C48" i="67"/>
  <c r="C47" i="67"/>
  <c r="C46" i="67"/>
  <c r="C45" i="67"/>
  <c r="C44" i="67"/>
  <c r="Q43" i="67"/>
  <c r="P43" i="67"/>
  <c r="O43" i="67"/>
  <c r="N43" i="67"/>
  <c r="M43" i="67"/>
  <c r="L43" i="67"/>
  <c r="K43" i="67"/>
  <c r="J43" i="67"/>
  <c r="I43" i="67"/>
  <c r="H43" i="67"/>
  <c r="G43" i="67"/>
  <c r="F43" i="67"/>
  <c r="E43" i="67"/>
  <c r="D43" i="67"/>
  <c r="C43" i="67" s="1"/>
  <c r="C42" i="67"/>
  <c r="C41" i="67"/>
  <c r="C40" i="67"/>
  <c r="C39" i="67"/>
  <c r="Q38" i="67"/>
  <c r="P38" i="67"/>
  <c r="P51" i="67" s="1"/>
  <c r="O38" i="67"/>
  <c r="O51" i="67" s="1"/>
  <c r="N38" i="67"/>
  <c r="M38" i="67"/>
  <c r="L38" i="67"/>
  <c r="L51" i="67" s="1"/>
  <c r="K38" i="67"/>
  <c r="K51" i="67" s="1"/>
  <c r="J38" i="67"/>
  <c r="I38" i="67"/>
  <c r="H38" i="67"/>
  <c r="H51" i="67" s="1"/>
  <c r="G38" i="67"/>
  <c r="G51" i="67" s="1"/>
  <c r="F38" i="67"/>
  <c r="E38" i="67"/>
  <c r="D38" i="67"/>
  <c r="D51" i="67" s="1"/>
  <c r="C38" i="67"/>
  <c r="C37" i="67"/>
  <c r="C36" i="67"/>
  <c r="C35" i="67"/>
  <c r="C51" i="67" s="1"/>
  <c r="L33" i="67"/>
  <c r="L52" i="67" s="1"/>
  <c r="D33" i="67"/>
  <c r="D52" i="67" s="1"/>
  <c r="C32" i="67"/>
  <c r="C31" i="67"/>
  <c r="Q30" i="67"/>
  <c r="P30" i="67"/>
  <c r="O30" i="67"/>
  <c r="N30" i="67"/>
  <c r="M30" i="67"/>
  <c r="M33" i="67" s="1"/>
  <c r="M52" i="67" s="1"/>
  <c r="L30" i="67"/>
  <c r="K30" i="67"/>
  <c r="J30" i="67"/>
  <c r="I30" i="67"/>
  <c r="H30" i="67"/>
  <c r="G30" i="67"/>
  <c r="F30" i="67"/>
  <c r="E30" i="67"/>
  <c r="E33" i="67" s="1"/>
  <c r="E52" i="67" s="1"/>
  <c r="D30" i="67"/>
  <c r="C30" i="67" s="1"/>
  <c r="C29" i="67"/>
  <c r="C28" i="67"/>
  <c r="C27" i="67"/>
  <c r="Q26" i="67"/>
  <c r="P26" i="67"/>
  <c r="O26" i="67"/>
  <c r="N26" i="67"/>
  <c r="M26" i="67"/>
  <c r="L26" i="67"/>
  <c r="K26" i="67"/>
  <c r="J26" i="67"/>
  <c r="I26" i="67"/>
  <c r="H26" i="67"/>
  <c r="G26" i="67"/>
  <c r="F26" i="67"/>
  <c r="E26" i="67"/>
  <c r="D26" i="67"/>
  <c r="C26" i="67" s="1"/>
  <c r="C25" i="67"/>
  <c r="C24" i="67"/>
  <c r="C23" i="67"/>
  <c r="C22" i="67"/>
  <c r="C21" i="67"/>
  <c r="C20" i="67"/>
  <c r="Q19" i="67"/>
  <c r="Q33" i="67" s="1"/>
  <c r="Q52" i="67" s="1"/>
  <c r="P19" i="67"/>
  <c r="P33" i="67" s="1"/>
  <c r="P52" i="67" s="1"/>
  <c r="O19" i="67"/>
  <c r="O33" i="67" s="1"/>
  <c r="O52" i="67" s="1"/>
  <c r="O75" i="67" s="1"/>
  <c r="O77" i="67" s="1"/>
  <c r="N19" i="67"/>
  <c r="N33" i="67" s="1"/>
  <c r="M19" i="67"/>
  <c r="L19" i="67"/>
  <c r="K19" i="67"/>
  <c r="K33" i="67" s="1"/>
  <c r="K52" i="67" s="1"/>
  <c r="K75" i="67" s="1"/>
  <c r="K77" i="67" s="1"/>
  <c r="J19" i="67"/>
  <c r="J33" i="67" s="1"/>
  <c r="J52" i="67" s="1"/>
  <c r="I19" i="67"/>
  <c r="I33" i="67" s="1"/>
  <c r="I52" i="67" s="1"/>
  <c r="H19" i="67"/>
  <c r="H33" i="67" s="1"/>
  <c r="H52" i="67" s="1"/>
  <c r="G19" i="67"/>
  <c r="G33" i="67" s="1"/>
  <c r="G52" i="67" s="1"/>
  <c r="G75" i="67" s="1"/>
  <c r="G77" i="67" s="1"/>
  <c r="F19" i="67"/>
  <c r="F33" i="67" s="1"/>
  <c r="F52" i="67" s="1"/>
  <c r="F75" i="67" s="1"/>
  <c r="F77" i="67" s="1"/>
  <c r="E19" i="67"/>
  <c r="D19" i="67"/>
  <c r="C18" i="67"/>
  <c r="C17" i="67"/>
  <c r="C16" i="67"/>
  <c r="J75" i="66"/>
  <c r="J77" i="66" s="1"/>
  <c r="Q74" i="66"/>
  <c r="L74" i="66"/>
  <c r="I74" i="66"/>
  <c r="D74" i="66"/>
  <c r="P73" i="66"/>
  <c r="O73" i="66"/>
  <c r="L73" i="66"/>
  <c r="K73" i="66"/>
  <c r="H73" i="66"/>
  <c r="G73" i="66"/>
  <c r="D73" i="66"/>
  <c r="C72" i="66"/>
  <c r="C71" i="66"/>
  <c r="C70" i="66"/>
  <c r="Q69" i="66"/>
  <c r="Q73" i="66" s="1"/>
  <c r="P69" i="66"/>
  <c r="O69" i="66"/>
  <c r="N69" i="66"/>
  <c r="N73" i="66" s="1"/>
  <c r="M69" i="66"/>
  <c r="M73" i="66" s="1"/>
  <c r="L69" i="66"/>
  <c r="K69" i="66"/>
  <c r="J69" i="66"/>
  <c r="J73" i="66" s="1"/>
  <c r="I69" i="66"/>
  <c r="I73" i="66" s="1"/>
  <c r="H69" i="66"/>
  <c r="G69" i="66"/>
  <c r="F69" i="66"/>
  <c r="F73" i="66" s="1"/>
  <c r="E69" i="66"/>
  <c r="D69" i="66"/>
  <c r="C68" i="66"/>
  <c r="C67" i="66"/>
  <c r="C66" i="66"/>
  <c r="P63" i="66"/>
  <c r="P74" i="66" s="1"/>
  <c r="O63" i="66"/>
  <c r="O74" i="66" s="1"/>
  <c r="L63" i="66"/>
  <c r="K63" i="66"/>
  <c r="K74" i="66" s="1"/>
  <c r="H63" i="66"/>
  <c r="H74" i="66" s="1"/>
  <c r="G63" i="66"/>
  <c r="G74" i="66" s="1"/>
  <c r="D63" i="66"/>
  <c r="C62" i="66"/>
  <c r="C61" i="66"/>
  <c r="C60" i="66"/>
  <c r="Q59" i="66"/>
  <c r="Q63" i="66" s="1"/>
  <c r="P59" i="66"/>
  <c r="O59" i="66"/>
  <c r="N59" i="66"/>
  <c r="N63" i="66" s="1"/>
  <c r="N74" i="66" s="1"/>
  <c r="M59" i="66"/>
  <c r="M63" i="66" s="1"/>
  <c r="M74" i="66" s="1"/>
  <c r="L59" i="66"/>
  <c r="K59" i="66"/>
  <c r="J59" i="66"/>
  <c r="J63" i="66" s="1"/>
  <c r="J74" i="66" s="1"/>
  <c r="I59" i="66"/>
  <c r="I63" i="66" s="1"/>
  <c r="H59" i="66"/>
  <c r="G59" i="66"/>
  <c r="F59" i="66"/>
  <c r="F63" i="66" s="1"/>
  <c r="F74" i="66" s="1"/>
  <c r="E59" i="66"/>
  <c r="D59" i="66"/>
  <c r="C58" i="66"/>
  <c r="C57" i="66"/>
  <c r="C56" i="66"/>
  <c r="O51" i="66"/>
  <c r="N51" i="66"/>
  <c r="J51" i="66"/>
  <c r="G51" i="66"/>
  <c r="F51" i="66"/>
  <c r="C50" i="66"/>
  <c r="C49" i="66"/>
  <c r="C48" i="66"/>
  <c r="C47" i="66"/>
  <c r="C46" i="66"/>
  <c r="C45" i="66"/>
  <c r="C44" i="66"/>
  <c r="Q43" i="66"/>
  <c r="P43" i="66"/>
  <c r="O43" i="66"/>
  <c r="N43" i="66"/>
  <c r="M43" i="66"/>
  <c r="L43" i="66"/>
  <c r="K43" i="66"/>
  <c r="J43" i="66"/>
  <c r="I43" i="66"/>
  <c r="H43" i="66"/>
  <c r="G43" i="66"/>
  <c r="F43" i="66"/>
  <c r="E43" i="66"/>
  <c r="D43" i="66"/>
  <c r="C43" i="66" s="1"/>
  <c r="C42" i="66"/>
  <c r="C41" i="66"/>
  <c r="C40" i="66"/>
  <c r="C39" i="66"/>
  <c r="Q38" i="66"/>
  <c r="Q51" i="66" s="1"/>
  <c r="P38" i="66"/>
  <c r="O38" i="66"/>
  <c r="N38" i="66"/>
  <c r="M38" i="66"/>
  <c r="M51" i="66" s="1"/>
  <c r="L38" i="66"/>
  <c r="K38" i="66"/>
  <c r="K51" i="66" s="1"/>
  <c r="J38" i="66"/>
  <c r="I38" i="66"/>
  <c r="I51" i="66" s="1"/>
  <c r="H38" i="66"/>
  <c r="G38" i="66"/>
  <c r="F38" i="66"/>
  <c r="E38" i="66"/>
  <c r="E51" i="66" s="1"/>
  <c r="D38" i="66"/>
  <c r="C38" i="66" s="1"/>
  <c r="C37" i="66"/>
  <c r="C36" i="66"/>
  <c r="C35" i="66"/>
  <c r="M33" i="66"/>
  <c r="M52" i="66" s="1"/>
  <c r="M75" i="66" s="1"/>
  <c r="M77" i="66" s="1"/>
  <c r="E33" i="66"/>
  <c r="E52" i="66" s="1"/>
  <c r="C32" i="66"/>
  <c r="C31" i="66"/>
  <c r="Q30" i="66"/>
  <c r="P30" i="66"/>
  <c r="O30" i="66"/>
  <c r="N30" i="66"/>
  <c r="M30" i="66"/>
  <c r="L30" i="66"/>
  <c r="K30" i="66"/>
  <c r="J30" i="66"/>
  <c r="I30" i="66"/>
  <c r="H30" i="66"/>
  <c r="G30" i="66"/>
  <c r="F30" i="66"/>
  <c r="E30" i="66"/>
  <c r="D30" i="66"/>
  <c r="C30" i="66"/>
  <c r="C29" i="66"/>
  <c r="C28" i="66"/>
  <c r="C27" i="66"/>
  <c r="Q26" i="66"/>
  <c r="P26" i="66"/>
  <c r="O26" i="66"/>
  <c r="N26" i="66"/>
  <c r="M26" i="66"/>
  <c r="L26" i="66"/>
  <c r="K26" i="66"/>
  <c r="J26" i="66"/>
  <c r="I26" i="66"/>
  <c r="H26" i="66"/>
  <c r="G26" i="66"/>
  <c r="F26" i="66"/>
  <c r="E26" i="66"/>
  <c r="D26" i="66"/>
  <c r="C25" i="66"/>
  <c r="C24" i="66"/>
  <c r="C23" i="66"/>
  <c r="C22" i="66"/>
  <c r="C21" i="66"/>
  <c r="C20" i="66"/>
  <c r="Q19" i="66"/>
  <c r="Q33" i="66" s="1"/>
  <c r="P19" i="66"/>
  <c r="P33" i="66" s="1"/>
  <c r="O19" i="66"/>
  <c r="O33" i="66" s="1"/>
  <c r="O52" i="66" s="1"/>
  <c r="O75" i="66" s="1"/>
  <c r="O77" i="66" s="1"/>
  <c r="N19" i="66"/>
  <c r="N33" i="66" s="1"/>
  <c r="N52" i="66" s="1"/>
  <c r="N75" i="66" s="1"/>
  <c r="N77" i="66" s="1"/>
  <c r="M19" i="66"/>
  <c r="L19" i="66"/>
  <c r="L33" i="66" s="1"/>
  <c r="K19" i="66"/>
  <c r="K33" i="66" s="1"/>
  <c r="K52" i="66" s="1"/>
  <c r="K75" i="66" s="1"/>
  <c r="K77" i="66" s="1"/>
  <c r="J19" i="66"/>
  <c r="J33" i="66" s="1"/>
  <c r="J52" i="66" s="1"/>
  <c r="I19" i="66"/>
  <c r="I33" i="66" s="1"/>
  <c r="H19" i="66"/>
  <c r="H33" i="66" s="1"/>
  <c r="G19" i="66"/>
  <c r="G33" i="66" s="1"/>
  <c r="G52" i="66" s="1"/>
  <c r="G75" i="66" s="1"/>
  <c r="G77" i="66" s="1"/>
  <c r="F19" i="66"/>
  <c r="F33" i="66" s="1"/>
  <c r="F52" i="66" s="1"/>
  <c r="F75" i="66" s="1"/>
  <c r="F77" i="66" s="1"/>
  <c r="E19" i="66"/>
  <c r="D19" i="66"/>
  <c r="D33" i="66" s="1"/>
  <c r="C18" i="66"/>
  <c r="C17" i="66"/>
  <c r="C16" i="66"/>
  <c r="E77" i="65"/>
  <c r="J74" i="65"/>
  <c r="Q73" i="65"/>
  <c r="P73" i="65"/>
  <c r="M73" i="65"/>
  <c r="L73" i="65"/>
  <c r="I73" i="65"/>
  <c r="H73" i="65"/>
  <c r="E73" i="65"/>
  <c r="D73" i="65"/>
  <c r="C72" i="65"/>
  <c r="C71" i="65"/>
  <c r="C70" i="65"/>
  <c r="Q69" i="65"/>
  <c r="P69" i="65"/>
  <c r="O69" i="65"/>
  <c r="O73" i="65" s="1"/>
  <c r="N69" i="65"/>
  <c r="N73" i="65" s="1"/>
  <c r="M69" i="65"/>
  <c r="L69" i="65"/>
  <c r="K69" i="65"/>
  <c r="K73" i="65" s="1"/>
  <c r="J69" i="65"/>
  <c r="J73" i="65" s="1"/>
  <c r="I69" i="65"/>
  <c r="H69" i="65"/>
  <c r="G69" i="65"/>
  <c r="G73" i="65" s="1"/>
  <c r="F69" i="65"/>
  <c r="F73" i="65" s="1"/>
  <c r="E69" i="65"/>
  <c r="D69" i="65"/>
  <c r="C69" i="65"/>
  <c r="C68" i="65"/>
  <c r="C67" i="65"/>
  <c r="C66" i="65"/>
  <c r="C73" i="65" s="1"/>
  <c r="L63" i="65"/>
  <c r="L74" i="65" s="1"/>
  <c r="G63" i="65"/>
  <c r="G74" i="65" s="1"/>
  <c r="C62" i="65"/>
  <c r="C61" i="65"/>
  <c r="C60" i="65"/>
  <c r="Q59" i="65"/>
  <c r="Q63" i="65" s="1"/>
  <c r="P59" i="65"/>
  <c r="P63" i="65" s="1"/>
  <c r="P74" i="65" s="1"/>
  <c r="O59" i="65"/>
  <c r="O63" i="65" s="1"/>
  <c r="O74" i="65" s="1"/>
  <c r="N59" i="65"/>
  <c r="N63" i="65" s="1"/>
  <c r="N74" i="65" s="1"/>
  <c r="M59" i="65"/>
  <c r="M63" i="65" s="1"/>
  <c r="M74" i="65" s="1"/>
  <c r="L59" i="65"/>
  <c r="K59" i="65"/>
  <c r="K63" i="65" s="1"/>
  <c r="K74" i="65" s="1"/>
  <c r="J59" i="65"/>
  <c r="J63" i="65" s="1"/>
  <c r="I59" i="65"/>
  <c r="I63" i="65" s="1"/>
  <c r="H59" i="65"/>
  <c r="H63" i="65" s="1"/>
  <c r="H74" i="65" s="1"/>
  <c r="G59" i="65"/>
  <c r="F59" i="65"/>
  <c r="F63" i="65" s="1"/>
  <c r="F74" i="65" s="1"/>
  <c r="E59" i="65"/>
  <c r="E63" i="65" s="1"/>
  <c r="E74" i="65" s="1"/>
  <c r="D59" i="65"/>
  <c r="C58" i="65"/>
  <c r="C57" i="65"/>
  <c r="C56" i="65"/>
  <c r="Q51" i="65"/>
  <c r="M51" i="65"/>
  <c r="I51" i="65"/>
  <c r="E51" i="65"/>
  <c r="C50" i="65"/>
  <c r="C49" i="65"/>
  <c r="C48" i="65"/>
  <c r="C47" i="65"/>
  <c r="C46" i="65"/>
  <c r="C45" i="65"/>
  <c r="C44" i="65"/>
  <c r="Q43" i="65"/>
  <c r="P43" i="65"/>
  <c r="P51" i="65" s="1"/>
  <c r="O43" i="65"/>
  <c r="N43" i="65"/>
  <c r="M43" i="65"/>
  <c r="L43" i="65"/>
  <c r="L51" i="65" s="1"/>
  <c r="K43" i="65"/>
  <c r="J43" i="65"/>
  <c r="I43" i="65"/>
  <c r="H43" i="65"/>
  <c r="H51" i="65" s="1"/>
  <c r="G43" i="65"/>
  <c r="F43" i="65"/>
  <c r="E43" i="65"/>
  <c r="D43" i="65"/>
  <c r="D51" i="65" s="1"/>
  <c r="C43" i="65"/>
  <c r="C42" i="65"/>
  <c r="C41" i="65"/>
  <c r="C40" i="65"/>
  <c r="C39" i="65"/>
  <c r="Q38" i="65"/>
  <c r="P38" i="65"/>
  <c r="O38" i="65"/>
  <c r="N38" i="65"/>
  <c r="N51" i="65" s="1"/>
  <c r="M38" i="65"/>
  <c r="L38" i="65"/>
  <c r="K38" i="65"/>
  <c r="J38" i="65"/>
  <c r="J51" i="65" s="1"/>
  <c r="I38" i="65"/>
  <c r="H38" i="65"/>
  <c r="G38" i="65"/>
  <c r="F38" i="65"/>
  <c r="E38" i="65"/>
  <c r="D38" i="65"/>
  <c r="C37" i="65"/>
  <c r="C36" i="65"/>
  <c r="C35" i="65"/>
  <c r="P33" i="65"/>
  <c r="P52" i="65" s="1"/>
  <c r="P75" i="65" s="1"/>
  <c r="P77" i="65" s="1"/>
  <c r="H33" i="65"/>
  <c r="H52" i="65" s="1"/>
  <c r="H75" i="65" s="1"/>
  <c r="H77" i="65" s="1"/>
  <c r="D33" i="65"/>
  <c r="D52" i="65" s="1"/>
  <c r="C32" i="65"/>
  <c r="C31" i="65"/>
  <c r="Q30" i="65"/>
  <c r="P30" i="65"/>
  <c r="O30" i="65"/>
  <c r="N30" i="65"/>
  <c r="M30" i="65"/>
  <c r="L30" i="65"/>
  <c r="K30" i="65"/>
  <c r="J30" i="65"/>
  <c r="I30" i="65"/>
  <c r="H30" i="65"/>
  <c r="G30" i="65"/>
  <c r="F30" i="65"/>
  <c r="E30" i="65"/>
  <c r="D30" i="65"/>
  <c r="C30" i="65" s="1"/>
  <c r="C29" i="65"/>
  <c r="C28" i="65"/>
  <c r="C27" i="65"/>
  <c r="Q26" i="65"/>
  <c r="P26" i="65"/>
  <c r="O26" i="65"/>
  <c r="N26" i="65"/>
  <c r="M26" i="65"/>
  <c r="L26" i="65"/>
  <c r="K26" i="65"/>
  <c r="J26" i="65"/>
  <c r="I26" i="65"/>
  <c r="H26" i="65"/>
  <c r="G26" i="65"/>
  <c r="F26" i="65"/>
  <c r="E26" i="65"/>
  <c r="D26" i="65"/>
  <c r="C26" i="65"/>
  <c r="C25" i="65"/>
  <c r="C24" i="65"/>
  <c r="C23" i="65"/>
  <c r="C22" i="65"/>
  <c r="C21" i="65"/>
  <c r="C20" i="65"/>
  <c r="Q19" i="65"/>
  <c r="Q33" i="65" s="1"/>
  <c r="Q52" i="65" s="1"/>
  <c r="P19" i="65"/>
  <c r="O19" i="65"/>
  <c r="O33" i="65" s="1"/>
  <c r="N19" i="65"/>
  <c r="N33" i="65" s="1"/>
  <c r="N52" i="65" s="1"/>
  <c r="N75" i="65" s="1"/>
  <c r="N77" i="65" s="1"/>
  <c r="M19" i="65"/>
  <c r="M33" i="65" s="1"/>
  <c r="M52" i="65" s="1"/>
  <c r="M75" i="65" s="1"/>
  <c r="M77" i="65" s="1"/>
  <c r="L19" i="65"/>
  <c r="L33" i="65" s="1"/>
  <c r="L52" i="65" s="1"/>
  <c r="L75" i="65" s="1"/>
  <c r="L77" i="65" s="1"/>
  <c r="K19" i="65"/>
  <c r="K33" i="65" s="1"/>
  <c r="J19" i="65"/>
  <c r="J33" i="65" s="1"/>
  <c r="J52" i="65" s="1"/>
  <c r="J75" i="65" s="1"/>
  <c r="J77" i="65" s="1"/>
  <c r="I19" i="65"/>
  <c r="I33" i="65" s="1"/>
  <c r="H19" i="65"/>
  <c r="G19" i="65"/>
  <c r="G33" i="65" s="1"/>
  <c r="F19" i="65"/>
  <c r="F33" i="65" s="1"/>
  <c r="E19" i="65"/>
  <c r="E33" i="65" s="1"/>
  <c r="E52" i="65" s="1"/>
  <c r="E75" i="65" s="1"/>
  <c r="D19" i="65"/>
  <c r="C19" i="65" s="1"/>
  <c r="C18" i="65"/>
  <c r="C17" i="65"/>
  <c r="C16" i="65"/>
  <c r="P74" i="64"/>
  <c r="M74" i="64"/>
  <c r="H74" i="64"/>
  <c r="E74" i="64"/>
  <c r="P73" i="64"/>
  <c r="O73" i="64"/>
  <c r="L73" i="64"/>
  <c r="K73" i="64"/>
  <c r="H73" i="64"/>
  <c r="G73" i="64"/>
  <c r="D73" i="64"/>
  <c r="C72" i="64"/>
  <c r="C71" i="64"/>
  <c r="C70" i="64"/>
  <c r="Q69" i="64"/>
  <c r="Q73" i="64" s="1"/>
  <c r="P69" i="64"/>
  <c r="O69" i="64"/>
  <c r="N69" i="64"/>
  <c r="N73" i="64" s="1"/>
  <c r="M69" i="64"/>
  <c r="M73" i="64" s="1"/>
  <c r="L69" i="64"/>
  <c r="K69" i="64"/>
  <c r="J69" i="64"/>
  <c r="J73" i="64" s="1"/>
  <c r="I69" i="64"/>
  <c r="I73" i="64" s="1"/>
  <c r="H69" i="64"/>
  <c r="G69" i="64"/>
  <c r="F69" i="64"/>
  <c r="F73" i="64" s="1"/>
  <c r="E69" i="64"/>
  <c r="E73" i="64" s="1"/>
  <c r="D69" i="64"/>
  <c r="C68" i="64"/>
  <c r="C67" i="64"/>
  <c r="C66" i="64"/>
  <c r="P63" i="64"/>
  <c r="O63" i="64"/>
  <c r="O74" i="64" s="1"/>
  <c r="L63" i="64"/>
  <c r="K63" i="64"/>
  <c r="K74" i="64" s="1"/>
  <c r="H63" i="64"/>
  <c r="G63" i="64"/>
  <c r="G74" i="64" s="1"/>
  <c r="D63" i="64"/>
  <c r="C62" i="64"/>
  <c r="C61" i="64"/>
  <c r="C60" i="64"/>
  <c r="Q59" i="64"/>
  <c r="Q63" i="64" s="1"/>
  <c r="Q74" i="64" s="1"/>
  <c r="P59" i="64"/>
  <c r="O59" i="64"/>
  <c r="N59" i="64"/>
  <c r="N63" i="64" s="1"/>
  <c r="N74" i="64" s="1"/>
  <c r="M59" i="64"/>
  <c r="M63" i="64" s="1"/>
  <c r="L59" i="64"/>
  <c r="K59" i="64"/>
  <c r="J59" i="64"/>
  <c r="J63" i="64" s="1"/>
  <c r="J74" i="64" s="1"/>
  <c r="I59" i="64"/>
  <c r="I63" i="64" s="1"/>
  <c r="I74" i="64" s="1"/>
  <c r="H59" i="64"/>
  <c r="G59" i="64"/>
  <c r="F59" i="64"/>
  <c r="F63" i="64" s="1"/>
  <c r="F74" i="64" s="1"/>
  <c r="E59" i="64"/>
  <c r="E63" i="64" s="1"/>
  <c r="D59" i="64"/>
  <c r="C58" i="64"/>
  <c r="C57" i="64"/>
  <c r="C56" i="64"/>
  <c r="N51" i="64"/>
  <c r="J51" i="64"/>
  <c r="F51" i="64"/>
  <c r="C50" i="64"/>
  <c r="C49" i="64"/>
  <c r="C48" i="64"/>
  <c r="C47" i="64"/>
  <c r="C46" i="64"/>
  <c r="C45" i="64"/>
  <c r="C44" i="64"/>
  <c r="Q43" i="64"/>
  <c r="Q51" i="64" s="1"/>
  <c r="P43" i="64"/>
  <c r="O43" i="64"/>
  <c r="N43" i="64"/>
  <c r="M43" i="64"/>
  <c r="M51" i="64" s="1"/>
  <c r="L43" i="64"/>
  <c r="K43" i="64"/>
  <c r="J43" i="64"/>
  <c r="I43" i="64"/>
  <c r="I51" i="64" s="1"/>
  <c r="H43" i="64"/>
  <c r="G43" i="64"/>
  <c r="F43" i="64"/>
  <c r="E43" i="64"/>
  <c r="E51" i="64" s="1"/>
  <c r="D43" i="64"/>
  <c r="C42" i="64"/>
  <c r="C41" i="64"/>
  <c r="C40" i="64"/>
  <c r="C39" i="64"/>
  <c r="Q38" i="64"/>
  <c r="P38" i="64"/>
  <c r="O38" i="64"/>
  <c r="O51" i="64" s="1"/>
  <c r="N38" i="64"/>
  <c r="M38" i="64"/>
  <c r="L38" i="64"/>
  <c r="K38" i="64"/>
  <c r="K51" i="64" s="1"/>
  <c r="J38" i="64"/>
  <c r="I38" i="64"/>
  <c r="H38" i="64"/>
  <c r="G38" i="64"/>
  <c r="G51" i="64" s="1"/>
  <c r="F38" i="64"/>
  <c r="E38" i="64"/>
  <c r="D38" i="64"/>
  <c r="C38" i="64"/>
  <c r="C37" i="64"/>
  <c r="C36" i="64"/>
  <c r="C35" i="64"/>
  <c r="Q33" i="64"/>
  <c r="Q52" i="64" s="1"/>
  <c r="Q75" i="64" s="1"/>
  <c r="Q77" i="64" s="1"/>
  <c r="I33" i="64"/>
  <c r="C32" i="64"/>
  <c r="C31" i="64"/>
  <c r="Q30" i="64"/>
  <c r="P30" i="64"/>
  <c r="O30" i="64"/>
  <c r="N30" i="64"/>
  <c r="N33" i="64" s="1"/>
  <c r="N52" i="64" s="1"/>
  <c r="M30" i="64"/>
  <c r="L30" i="64"/>
  <c r="K30" i="64"/>
  <c r="J30" i="64"/>
  <c r="J33" i="64" s="1"/>
  <c r="J52" i="64" s="1"/>
  <c r="I30" i="64"/>
  <c r="H30" i="64"/>
  <c r="G30" i="64"/>
  <c r="F30" i="64"/>
  <c r="E30" i="64"/>
  <c r="D30" i="64"/>
  <c r="C29" i="64"/>
  <c r="C28" i="64"/>
  <c r="C27" i="64"/>
  <c r="Q26" i="64"/>
  <c r="P26" i="64"/>
  <c r="O26" i="64"/>
  <c r="N26" i="64"/>
  <c r="M26" i="64"/>
  <c r="L26" i="64"/>
  <c r="K26" i="64"/>
  <c r="J26" i="64"/>
  <c r="I26" i="64"/>
  <c r="H26" i="64"/>
  <c r="G26" i="64"/>
  <c r="F26" i="64"/>
  <c r="E26" i="64"/>
  <c r="D26" i="64"/>
  <c r="C26" i="64" s="1"/>
  <c r="C25" i="64"/>
  <c r="C24" i="64"/>
  <c r="C23" i="64"/>
  <c r="C22" i="64"/>
  <c r="C21" i="64"/>
  <c r="C20" i="64"/>
  <c r="Q19" i="64"/>
  <c r="P19" i="64"/>
  <c r="P33" i="64" s="1"/>
  <c r="O19" i="64"/>
  <c r="O33" i="64" s="1"/>
  <c r="N19" i="64"/>
  <c r="M19" i="64"/>
  <c r="M33" i="64" s="1"/>
  <c r="L19" i="64"/>
  <c r="L33" i="64" s="1"/>
  <c r="K19" i="64"/>
  <c r="K33" i="64" s="1"/>
  <c r="J19" i="64"/>
  <c r="I19" i="64"/>
  <c r="H19" i="64"/>
  <c r="H33" i="64" s="1"/>
  <c r="G19" i="64"/>
  <c r="G33" i="64" s="1"/>
  <c r="F19" i="64"/>
  <c r="E19" i="64"/>
  <c r="E33" i="64" s="1"/>
  <c r="D19" i="64"/>
  <c r="D33" i="64" s="1"/>
  <c r="C18" i="64"/>
  <c r="C17" i="64"/>
  <c r="C16" i="64"/>
  <c r="O75" i="63"/>
  <c r="O77" i="63" s="1"/>
  <c r="Q73" i="63"/>
  <c r="P73" i="63"/>
  <c r="M73" i="63"/>
  <c r="L73" i="63"/>
  <c r="I73" i="63"/>
  <c r="H73" i="63"/>
  <c r="E73" i="63"/>
  <c r="D73" i="63"/>
  <c r="C72" i="63"/>
  <c r="C71" i="63"/>
  <c r="C70" i="63"/>
  <c r="Q69" i="63"/>
  <c r="P69" i="63"/>
  <c r="O69" i="63"/>
  <c r="O73" i="63" s="1"/>
  <c r="N69" i="63"/>
  <c r="N73" i="63" s="1"/>
  <c r="N74" i="63" s="1"/>
  <c r="M69" i="63"/>
  <c r="L69" i="63"/>
  <c r="K69" i="63"/>
  <c r="K73" i="63" s="1"/>
  <c r="J69" i="63"/>
  <c r="J73" i="63" s="1"/>
  <c r="I69" i="63"/>
  <c r="H69" i="63"/>
  <c r="G69" i="63"/>
  <c r="G73" i="63" s="1"/>
  <c r="F69" i="63"/>
  <c r="E69" i="63"/>
  <c r="D69" i="63"/>
  <c r="C68" i="63"/>
  <c r="C67" i="63"/>
  <c r="C66" i="63"/>
  <c r="Q63" i="63"/>
  <c r="Q74" i="63" s="1"/>
  <c r="P63" i="63"/>
  <c r="P74" i="63" s="1"/>
  <c r="M63" i="63"/>
  <c r="M74" i="63" s="1"/>
  <c r="L63" i="63"/>
  <c r="I63" i="63"/>
  <c r="I74" i="63" s="1"/>
  <c r="H63" i="63"/>
  <c r="H74" i="63" s="1"/>
  <c r="E63" i="63"/>
  <c r="E74" i="63" s="1"/>
  <c r="D63" i="63"/>
  <c r="C62" i="63"/>
  <c r="C61" i="63"/>
  <c r="C60" i="63"/>
  <c r="Q59" i="63"/>
  <c r="P59" i="63"/>
  <c r="O59" i="63"/>
  <c r="O63" i="63" s="1"/>
  <c r="O74" i="63" s="1"/>
  <c r="N59" i="63"/>
  <c r="N63" i="63" s="1"/>
  <c r="M59" i="63"/>
  <c r="L59" i="63"/>
  <c r="K59" i="63"/>
  <c r="K63" i="63" s="1"/>
  <c r="K74" i="63" s="1"/>
  <c r="J59" i="63"/>
  <c r="J63" i="63" s="1"/>
  <c r="J74" i="63" s="1"/>
  <c r="I59" i="63"/>
  <c r="H59" i="63"/>
  <c r="G59" i="63"/>
  <c r="G63" i="63" s="1"/>
  <c r="G74" i="63" s="1"/>
  <c r="F59" i="63"/>
  <c r="F63" i="63" s="1"/>
  <c r="E59" i="63"/>
  <c r="D59" i="63"/>
  <c r="C59" i="63"/>
  <c r="C58" i="63"/>
  <c r="C57" i="63"/>
  <c r="C56" i="63"/>
  <c r="Q52" i="63"/>
  <c r="I52" i="63"/>
  <c r="P51" i="63"/>
  <c r="O51" i="63"/>
  <c r="K51" i="63"/>
  <c r="H51" i="63"/>
  <c r="G51" i="63"/>
  <c r="C50" i="63"/>
  <c r="C49" i="63"/>
  <c r="C48" i="63"/>
  <c r="C47" i="63"/>
  <c r="C46" i="63"/>
  <c r="C45" i="63"/>
  <c r="C44" i="63"/>
  <c r="Q43" i="63"/>
  <c r="P43" i="63"/>
  <c r="O43" i="63"/>
  <c r="N43" i="63"/>
  <c r="N51" i="63" s="1"/>
  <c r="M43" i="63"/>
  <c r="L43" i="63"/>
  <c r="K43" i="63"/>
  <c r="J43" i="63"/>
  <c r="J51" i="63" s="1"/>
  <c r="I43" i="63"/>
  <c r="H43" i="63"/>
  <c r="G43" i="63"/>
  <c r="F43" i="63"/>
  <c r="F51" i="63" s="1"/>
  <c r="E43" i="63"/>
  <c r="D43" i="63"/>
  <c r="C43" i="63" s="1"/>
  <c r="C42" i="63"/>
  <c r="C41" i="63"/>
  <c r="C40" i="63"/>
  <c r="C39" i="63"/>
  <c r="Q38" i="63"/>
  <c r="Q51" i="63" s="1"/>
  <c r="P38" i="63"/>
  <c r="O38" i="63"/>
  <c r="N38" i="63"/>
  <c r="M38" i="63"/>
  <c r="M51" i="63" s="1"/>
  <c r="L38" i="63"/>
  <c r="L51" i="63" s="1"/>
  <c r="K38" i="63"/>
  <c r="J38" i="63"/>
  <c r="I38" i="63"/>
  <c r="I51" i="63" s="1"/>
  <c r="H38" i="63"/>
  <c r="G38" i="63"/>
  <c r="F38" i="63"/>
  <c r="E38" i="63"/>
  <c r="E51" i="63" s="1"/>
  <c r="D38" i="63"/>
  <c r="C37" i="63"/>
  <c r="C36" i="63"/>
  <c r="C35" i="63"/>
  <c r="K33" i="63"/>
  <c r="K52" i="63" s="1"/>
  <c r="K75" i="63" s="1"/>
  <c r="K77" i="63" s="1"/>
  <c r="C32" i="63"/>
  <c r="C31" i="63"/>
  <c r="Q30" i="63"/>
  <c r="P30" i="63"/>
  <c r="O30" i="63"/>
  <c r="N30" i="63"/>
  <c r="M30" i="63"/>
  <c r="L30" i="63"/>
  <c r="K30" i="63"/>
  <c r="J30" i="63"/>
  <c r="I30" i="63"/>
  <c r="H30" i="63"/>
  <c r="G30" i="63"/>
  <c r="F30" i="63"/>
  <c r="E30" i="63"/>
  <c r="D30" i="63"/>
  <c r="C30" i="63" s="1"/>
  <c r="C29" i="63"/>
  <c r="C28" i="63"/>
  <c r="C27" i="63"/>
  <c r="Q26" i="63"/>
  <c r="P26" i="63"/>
  <c r="O26" i="63"/>
  <c r="N26" i="63"/>
  <c r="M26" i="63"/>
  <c r="L26" i="63"/>
  <c r="K26" i="63"/>
  <c r="J26" i="63"/>
  <c r="I26" i="63"/>
  <c r="H26" i="63"/>
  <c r="G26" i="63"/>
  <c r="F26" i="63"/>
  <c r="E26" i="63"/>
  <c r="D26" i="63"/>
  <c r="C25" i="63"/>
  <c r="C24" i="63"/>
  <c r="C23" i="63"/>
  <c r="C22" i="63"/>
  <c r="C21" i="63"/>
  <c r="C20" i="63"/>
  <c r="Q19" i="63"/>
  <c r="Q33" i="63" s="1"/>
  <c r="P19" i="63"/>
  <c r="O19" i="63"/>
  <c r="O33" i="63" s="1"/>
  <c r="O52" i="63" s="1"/>
  <c r="N19" i="63"/>
  <c r="N33" i="63" s="1"/>
  <c r="N52" i="63" s="1"/>
  <c r="M19" i="63"/>
  <c r="M33" i="63" s="1"/>
  <c r="M52" i="63" s="1"/>
  <c r="L19" i="63"/>
  <c r="K19" i="63"/>
  <c r="J19" i="63"/>
  <c r="J33" i="63" s="1"/>
  <c r="J52" i="63" s="1"/>
  <c r="J75" i="63" s="1"/>
  <c r="J77" i="63" s="1"/>
  <c r="I19" i="63"/>
  <c r="I33" i="63" s="1"/>
  <c r="H19" i="63"/>
  <c r="G19" i="63"/>
  <c r="G33" i="63" s="1"/>
  <c r="G52" i="63" s="1"/>
  <c r="G75" i="63" s="1"/>
  <c r="G77" i="63" s="1"/>
  <c r="F19" i="63"/>
  <c r="E19" i="63"/>
  <c r="E33" i="63" s="1"/>
  <c r="E52" i="63" s="1"/>
  <c r="D19" i="63"/>
  <c r="C18" i="63"/>
  <c r="C17" i="63"/>
  <c r="C16" i="63"/>
  <c r="Q77" i="62"/>
  <c r="I77" i="62"/>
  <c r="O74" i="62"/>
  <c r="N74" i="62"/>
  <c r="K74" i="62"/>
  <c r="G74" i="62"/>
  <c r="F74" i="62"/>
  <c r="Q73" i="62"/>
  <c r="N73" i="62"/>
  <c r="M73" i="62"/>
  <c r="J73" i="62"/>
  <c r="I73" i="62"/>
  <c r="F73" i="62"/>
  <c r="E73" i="62"/>
  <c r="C72" i="62"/>
  <c r="C71" i="62"/>
  <c r="C70" i="62"/>
  <c r="Q69" i="62"/>
  <c r="P69" i="62"/>
  <c r="P73" i="62" s="1"/>
  <c r="O69" i="62"/>
  <c r="O73" i="62" s="1"/>
  <c r="N69" i="62"/>
  <c r="M69" i="62"/>
  <c r="L69" i="62"/>
  <c r="L73" i="62" s="1"/>
  <c r="K69" i="62"/>
  <c r="K73" i="62" s="1"/>
  <c r="J69" i="62"/>
  <c r="I69" i="62"/>
  <c r="H69" i="62"/>
  <c r="H73" i="62" s="1"/>
  <c r="G69" i="62"/>
  <c r="G73" i="62" s="1"/>
  <c r="F69" i="62"/>
  <c r="E69" i="62"/>
  <c r="D69" i="62"/>
  <c r="D73" i="62" s="1"/>
  <c r="C68" i="62"/>
  <c r="C67" i="62"/>
  <c r="C66" i="62"/>
  <c r="Q63" i="62"/>
  <c r="Q74" i="62" s="1"/>
  <c r="N63" i="62"/>
  <c r="M63" i="62"/>
  <c r="M74" i="62" s="1"/>
  <c r="J63" i="62"/>
  <c r="J74" i="62" s="1"/>
  <c r="I63" i="62"/>
  <c r="I74" i="62" s="1"/>
  <c r="F63" i="62"/>
  <c r="E63" i="62"/>
  <c r="E74" i="62" s="1"/>
  <c r="C62" i="62"/>
  <c r="C61" i="62"/>
  <c r="C60" i="62"/>
  <c r="Q59" i="62"/>
  <c r="P59" i="62"/>
  <c r="P63" i="62" s="1"/>
  <c r="P74" i="62" s="1"/>
  <c r="O59" i="62"/>
  <c r="O63" i="62" s="1"/>
  <c r="N59" i="62"/>
  <c r="M59" i="62"/>
  <c r="L59" i="62"/>
  <c r="L63" i="62" s="1"/>
  <c r="L74" i="62" s="1"/>
  <c r="K59" i="62"/>
  <c r="K63" i="62" s="1"/>
  <c r="J59" i="62"/>
  <c r="I59" i="62"/>
  <c r="H59" i="62"/>
  <c r="H63" i="62" s="1"/>
  <c r="H74" i="62" s="1"/>
  <c r="G59" i="62"/>
  <c r="G63" i="62" s="1"/>
  <c r="F59" i="62"/>
  <c r="E59" i="62"/>
  <c r="D59" i="62"/>
  <c r="D63" i="62" s="1"/>
  <c r="D74" i="62" s="1"/>
  <c r="C58" i="62"/>
  <c r="C57" i="62"/>
  <c r="C56" i="62"/>
  <c r="Q51" i="62"/>
  <c r="P51" i="62"/>
  <c r="L51" i="62"/>
  <c r="I51" i="62"/>
  <c r="H51" i="62"/>
  <c r="D51" i="62"/>
  <c r="C50" i="62"/>
  <c r="C49" i="62"/>
  <c r="C48" i="62"/>
  <c r="C47" i="62"/>
  <c r="C46" i="62"/>
  <c r="C45" i="62"/>
  <c r="C44" i="62"/>
  <c r="Q43" i="62"/>
  <c r="P43" i="62"/>
  <c r="O43" i="62"/>
  <c r="O51" i="62" s="1"/>
  <c r="N43" i="62"/>
  <c r="M43" i="62"/>
  <c r="L43" i="62"/>
  <c r="K43" i="62"/>
  <c r="K51" i="62" s="1"/>
  <c r="J43" i="62"/>
  <c r="I43" i="62"/>
  <c r="H43" i="62"/>
  <c r="G43" i="62"/>
  <c r="G51" i="62" s="1"/>
  <c r="F43" i="62"/>
  <c r="C43" i="62" s="1"/>
  <c r="E43" i="62"/>
  <c r="D43" i="62"/>
  <c r="C42" i="62"/>
  <c r="C41" i="62"/>
  <c r="C40" i="62"/>
  <c r="C39" i="62"/>
  <c r="Q38" i="62"/>
  <c r="P38" i="62"/>
  <c r="O38" i="62"/>
  <c r="N38" i="62"/>
  <c r="M38" i="62"/>
  <c r="M51" i="62" s="1"/>
  <c r="L38" i="62"/>
  <c r="K38" i="62"/>
  <c r="J38" i="62"/>
  <c r="I38" i="62"/>
  <c r="H38" i="62"/>
  <c r="G38" i="62"/>
  <c r="F38" i="62"/>
  <c r="E38" i="62"/>
  <c r="E51" i="62" s="1"/>
  <c r="E52" i="62" s="1"/>
  <c r="E75" i="62" s="1"/>
  <c r="E77" i="62" s="1"/>
  <c r="D38" i="62"/>
  <c r="C38" i="62" s="1"/>
  <c r="C37" i="62"/>
  <c r="C36" i="62"/>
  <c r="C35" i="62"/>
  <c r="P33" i="62"/>
  <c r="P52" i="62" s="1"/>
  <c r="P75" i="62" s="1"/>
  <c r="P77" i="62" s="1"/>
  <c r="H33" i="62"/>
  <c r="H52" i="62" s="1"/>
  <c r="H75" i="62" s="1"/>
  <c r="H77" i="62" s="1"/>
  <c r="C32" i="62"/>
  <c r="C31" i="62"/>
  <c r="Q30" i="62"/>
  <c r="P30" i="62"/>
  <c r="O30" i="62"/>
  <c r="N30" i="62"/>
  <c r="M30" i="62"/>
  <c r="L30" i="62"/>
  <c r="K30" i="62"/>
  <c r="J30" i="62"/>
  <c r="I30" i="62"/>
  <c r="H30" i="62"/>
  <c r="G30" i="62"/>
  <c r="F30" i="62"/>
  <c r="E30" i="62"/>
  <c r="D30" i="62"/>
  <c r="C30" i="62" s="1"/>
  <c r="C29" i="62"/>
  <c r="C28" i="62"/>
  <c r="C27" i="62"/>
  <c r="Q26" i="62"/>
  <c r="P26" i="62"/>
  <c r="O26" i="62"/>
  <c r="O33" i="62" s="1"/>
  <c r="O52" i="62" s="1"/>
  <c r="O75" i="62" s="1"/>
  <c r="O77" i="62" s="1"/>
  <c r="N26" i="62"/>
  <c r="M26" i="62"/>
  <c r="L26" i="62"/>
  <c r="K26" i="62"/>
  <c r="K33" i="62" s="1"/>
  <c r="K52" i="62" s="1"/>
  <c r="K75" i="62" s="1"/>
  <c r="K77" i="62" s="1"/>
  <c r="J26" i="62"/>
  <c r="I26" i="62"/>
  <c r="H26" i="62"/>
  <c r="G26" i="62"/>
  <c r="G33" i="62" s="1"/>
  <c r="G52" i="62" s="1"/>
  <c r="G75" i="62" s="1"/>
  <c r="G77" i="62" s="1"/>
  <c r="F26" i="62"/>
  <c r="E26" i="62"/>
  <c r="D26" i="62"/>
  <c r="C26" i="62"/>
  <c r="C25" i="62"/>
  <c r="C24" i="62"/>
  <c r="C23" i="62"/>
  <c r="C22" i="62"/>
  <c r="C21" i="62"/>
  <c r="C20" i="62"/>
  <c r="Q19" i="62"/>
  <c r="Q33" i="62" s="1"/>
  <c r="Q52" i="62" s="1"/>
  <c r="Q75" i="62" s="1"/>
  <c r="P19" i="62"/>
  <c r="O19" i="62"/>
  <c r="N19" i="62"/>
  <c r="N33" i="62" s="1"/>
  <c r="M19" i="62"/>
  <c r="M33" i="62" s="1"/>
  <c r="M52" i="62" s="1"/>
  <c r="M75" i="62" s="1"/>
  <c r="M77" i="62" s="1"/>
  <c r="L19" i="62"/>
  <c r="L33" i="62" s="1"/>
  <c r="L52" i="62" s="1"/>
  <c r="L75" i="62" s="1"/>
  <c r="L77" i="62" s="1"/>
  <c r="K19" i="62"/>
  <c r="J19" i="62"/>
  <c r="J33" i="62" s="1"/>
  <c r="I19" i="62"/>
  <c r="I33" i="62" s="1"/>
  <c r="I52" i="62" s="1"/>
  <c r="I75" i="62" s="1"/>
  <c r="H19" i="62"/>
  <c r="G19" i="62"/>
  <c r="F19" i="62"/>
  <c r="F33" i="62" s="1"/>
  <c r="E19" i="62"/>
  <c r="E33" i="62" s="1"/>
  <c r="D19" i="62"/>
  <c r="D33" i="62" s="1"/>
  <c r="D52" i="62" s="1"/>
  <c r="D75" i="62" s="1"/>
  <c r="D77" i="62" s="1"/>
  <c r="C18" i="62"/>
  <c r="C17" i="62"/>
  <c r="C16" i="62"/>
  <c r="K74" i="61"/>
  <c r="O73" i="61"/>
  <c r="N73" i="61"/>
  <c r="K73" i="61"/>
  <c r="J73" i="61"/>
  <c r="G73" i="61"/>
  <c r="F73" i="61"/>
  <c r="C72" i="61"/>
  <c r="C71" i="61"/>
  <c r="C70" i="61"/>
  <c r="Q69" i="61"/>
  <c r="Q73" i="61" s="1"/>
  <c r="P69" i="61"/>
  <c r="P73" i="61" s="1"/>
  <c r="P74" i="61" s="1"/>
  <c r="O69" i="61"/>
  <c r="N69" i="61"/>
  <c r="M69" i="61"/>
  <c r="M73" i="61" s="1"/>
  <c r="L69" i="61"/>
  <c r="L73" i="61" s="1"/>
  <c r="K69" i="61"/>
  <c r="J69" i="61"/>
  <c r="I69" i="61"/>
  <c r="I73" i="61" s="1"/>
  <c r="H69" i="61"/>
  <c r="H73" i="61" s="1"/>
  <c r="H74" i="61" s="1"/>
  <c r="G69" i="61"/>
  <c r="F69" i="61"/>
  <c r="E69" i="61"/>
  <c r="E73" i="61" s="1"/>
  <c r="D69" i="61"/>
  <c r="C68" i="61"/>
  <c r="C67" i="61"/>
  <c r="C66" i="61"/>
  <c r="O63" i="61"/>
  <c r="O74" i="61" s="1"/>
  <c r="N63" i="61"/>
  <c r="N74" i="61" s="1"/>
  <c r="K63" i="61"/>
  <c r="J63" i="61"/>
  <c r="G63" i="61"/>
  <c r="G74" i="61" s="1"/>
  <c r="F63" i="61"/>
  <c r="F74" i="61" s="1"/>
  <c r="C62" i="61"/>
  <c r="C61" i="61"/>
  <c r="C60" i="61"/>
  <c r="Q59" i="61"/>
  <c r="Q63" i="61" s="1"/>
  <c r="P59" i="61"/>
  <c r="P63" i="61" s="1"/>
  <c r="O59" i="61"/>
  <c r="N59" i="61"/>
  <c r="M59" i="61"/>
  <c r="M63" i="61" s="1"/>
  <c r="L59" i="61"/>
  <c r="L63" i="61" s="1"/>
  <c r="K59" i="61"/>
  <c r="J59" i="61"/>
  <c r="I59" i="61"/>
  <c r="I63" i="61" s="1"/>
  <c r="H59" i="61"/>
  <c r="H63" i="61" s="1"/>
  <c r="G59" i="61"/>
  <c r="F59" i="61"/>
  <c r="E59" i="61"/>
  <c r="E63" i="61" s="1"/>
  <c r="D59" i="61"/>
  <c r="C58" i="61"/>
  <c r="C57" i="61"/>
  <c r="C56" i="61"/>
  <c r="Q51" i="61"/>
  <c r="N51" i="61"/>
  <c r="M51" i="61"/>
  <c r="J51" i="61"/>
  <c r="I51" i="61"/>
  <c r="F51" i="61"/>
  <c r="E51" i="61"/>
  <c r="C50" i="61"/>
  <c r="C49" i="61"/>
  <c r="C48" i="61"/>
  <c r="C47" i="61"/>
  <c r="C46" i="61"/>
  <c r="C45" i="61"/>
  <c r="C44" i="61"/>
  <c r="Q43" i="61"/>
  <c r="P43" i="61"/>
  <c r="P51" i="61" s="1"/>
  <c r="O43" i="61"/>
  <c r="N43" i="61"/>
  <c r="M43" i="61"/>
  <c r="L43" i="61"/>
  <c r="L51" i="61" s="1"/>
  <c r="K43" i="61"/>
  <c r="J43" i="61"/>
  <c r="I43" i="61"/>
  <c r="H43" i="61"/>
  <c r="H51" i="61" s="1"/>
  <c r="G43" i="61"/>
  <c r="F43" i="61"/>
  <c r="E43" i="61"/>
  <c r="D43" i="61"/>
  <c r="D51" i="61" s="1"/>
  <c r="C42" i="61"/>
  <c r="C41" i="61"/>
  <c r="C40" i="61"/>
  <c r="C39" i="61"/>
  <c r="Q38" i="61"/>
  <c r="P38" i="61"/>
  <c r="O38" i="61"/>
  <c r="O51" i="61" s="1"/>
  <c r="N38" i="61"/>
  <c r="M38" i="61"/>
  <c r="L38" i="61"/>
  <c r="K38" i="61"/>
  <c r="K51" i="61" s="1"/>
  <c r="K52" i="61" s="1"/>
  <c r="J38" i="61"/>
  <c r="I38" i="61"/>
  <c r="H38" i="61"/>
  <c r="G38" i="61"/>
  <c r="G51" i="61" s="1"/>
  <c r="F38" i="61"/>
  <c r="E38" i="61"/>
  <c r="D38" i="61"/>
  <c r="C38" i="61"/>
  <c r="C37" i="61"/>
  <c r="C36" i="61"/>
  <c r="C35" i="61"/>
  <c r="L33" i="61"/>
  <c r="L52" i="61" s="1"/>
  <c r="D33" i="61"/>
  <c r="D52" i="61" s="1"/>
  <c r="C32" i="61"/>
  <c r="C31" i="61"/>
  <c r="Q30" i="61"/>
  <c r="P30" i="61"/>
  <c r="O30" i="61"/>
  <c r="N30" i="61"/>
  <c r="M30" i="61"/>
  <c r="L30" i="61"/>
  <c r="K30" i="61"/>
  <c r="J30" i="61"/>
  <c r="I30" i="61"/>
  <c r="H30" i="61"/>
  <c r="G30" i="61"/>
  <c r="F30" i="61"/>
  <c r="E30" i="61"/>
  <c r="D30" i="61"/>
  <c r="C30" i="61" s="1"/>
  <c r="C29" i="61"/>
  <c r="C28" i="61"/>
  <c r="C27" i="61"/>
  <c r="Q26" i="61"/>
  <c r="P26" i="61"/>
  <c r="O26" i="61"/>
  <c r="N26" i="61"/>
  <c r="M26" i="61"/>
  <c r="L26" i="61"/>
  <c r="K26" i="61"/>
  <c r="J26" i="61"/>
  <c r="I26" i="61"/>
  <c r="H26" i="61"/>
  <c r="G26" i="61"/>
  <c r="F26" i="61"/>
  <c r="E26" i="61"/>
  <c r="D26" i="61"/>
  <c r="C26" i="61" s="1"/>
  <c r="C25" i="61"/>
  <c r="C24" i="61"/>
  <c r="C23" i="61"/>
  <c r="C22" i="61"/>
  <c r="C21" i="61"/>
  <c r="C20" i="61"/>
  <c r="Q19" i="61"/>
  <c r="Q33" i="61" s="1"/>
  <c r="Q52" i="61" s="1"/>
  <c r="P19" i="61"/>
  <c r="P33" i="61" s="1"/>
  <c r="P52" i="61" s="1"/>
  <c r="O19" i="61"/>
  <c r="O33" i="61" s="1"/>
  <c r="O52" i="61" s="1"/>
  <c r="N19" i="61"/>
  <c r="N33" i="61" s="1"/>
  <c r="N52" i="61" s="1"/>
  <c r="N75" i="61" s="1"/>
  <c r="N77" i="61" s="1"/>
  <c r="M19" i="61"/>
  <c r="M33" i="61" s="1"/>
  <c r="L19" i="61"/>
  <c r="K19" i="61"/>
  <c r="K33" i="61" s="1"/>
  <c r="J19" i="61"/>
  <c r="J33" i="61" s="1"/>
  <c r="J52" i="61" s="1"/>
  <c r="I19" i="61"/>
  <c r="I33" i="61" s="1"/>
  <c r="I52" i="61" s="1"/>
  <c r="H19" i="61"/>
  <c r="H33" i="61" s="1"/>
  <c r="H52" i="61" s="1"/>
  <c r="G19" i="61"/>
  <c r="G33" i="61" s="1"/>
  <c r="G52" i="61" s="1"/>
  <c r="F19" i="61"/>
  <c r="F33" i="61" s="1"/>
  <c r="F52" i="61" s="1"/>
  <c r="F75" i="61" s="1"/>
  <c r="F77" i="61" s="1"/>
  <c r="E19" i="61"/>
  <c r="E33" i="61" s="1"/>
  <c r="D19" i="61"/>
  <c r="C18" i="61"/>
  <c r="C17" i="61"/>
  <c r="C16" i="61"/>
  <c r="L77" i="60"/>
  <c r="J75" i="60"/>
  <c r="J77" i="60" s="1"/>
  <c r="Q74" i="60"/>
  <c r="L74" i="60"/>
  <c r="I74" i="60"/>
  <c r="D74" i="60"/>
  <c r="P73" i="60"/>
  <c r="O73" i="60"/>
  <c r="L73" i="60"/>
  <c r="K73" i="60"/>
  <c r="H73" i="60"/>
  <c r="G73" i="60"/>
  <c r="D73" i="60"/>
  <c r="C72" i="60"/>
  <c r="C71" i="60"/>
  <c r="C70" i="60"/>
  <c r="Q69" i="60"/>
  <c r="Q73" i="60" s="1"/>
  <c r="P69" i="60"/>
  <c r="O69" i="60"/>
  <c r="N69" i="60"/>
  <c r="N73" i="60" s="1"/>
  <c r="M69" i="60"/>
  <c r="M73" i="60" s="1"/>
  <c r="L69" i="60"/>
  <c r="K69" i="60"/>
  <c r="J69" i="60"/>
  <c r="J73" i="60" s="1"/>
  <c r="I69" i="60"/>
  <c r="I73" i="60" s="1"/>
  <c r="H69" i="60"/>
  <c r="G69" i="60"/>
  <c r="F69" i="60"/>
  <c r="F73" i="60" s="1"/>
  <c r="E69" i="60"/>
  <c r="E73" i="60" s="1"/>
  <c r="D69" i="60"/>
  <c r="C69" i="60" s="1"/>
  <c r="C68" i="60"/>
  <c r="C67" i="60"/>
  <c r="C66" i="60"/>
  <c r="P63" i="60"/>
  <c r="P74" i="60" s="1"/>
  <c r="O63" i="60"/>
  <c r="O74" i="60" s="1"/>
  <c r="L63" i="60"/>
  <c r="K63" i="60"/>
  <c r="K74" i="60" s="1"/>
  <c r="H63" i="60"/>
  <c r="H74" i="60" s="1"/>
  <c r="G63" i="60"/>
  <c r="G74" i="60" s="1"/>
  <c r="D63" i="60"/>
  <c r="C62" i="60"/>
  <c r="C61" i="60"/>
  <c r="C60" i="60"/>
  <c r="Q59" i="60"/>
  <c r="Q63" i="60" s="1"/>
  <c r="P59" i="60"/>
  <c r="O59" i="60"/>
  <c r="N59" i="60"/>
  <c r="N63" i="60" s="1"/>
  <c r="N74" i="60" s="1"/>
  <c r="M59" i="60"/>
  <c r="M63" i="60" s="1"/>
  <c r="M74" i="60" s="1"/>
  <c r="L59" i="60"/>
  <c r="K59" i="60"/>
  <c r="J59" i="60"/>
  <c r="J63" i="60" s="1"/>
  <c r="J74" i="60" s="1"/>
  <c r="I59" i="60"/>
  <c r="I63" i="60" s="1"/>
  <c r="H59" i="60"/>
  <c r="G59" i="60"/>
  <c r="F59" i="60"/>
  <c r="F63" i="60" s="1"/>
  <c r="F74" i="60" s="1"/>
  <c r="E59" i="60"/>
  <c r="E63" i="60" s="1"/>
  <c r="E74" i="60" s="1"/>
  <c r="D59" i="60"/>
  <c r="C59" i="60" s="1"/>
  <c r="C58" i="60"/>
  <c r="C63" i="60" s="1"/>
  <c r="C57" i="60"/>
  <c r="C56" i="60"/>
  <c r="P52" i="60"/>
  <c r="H52" i="60"/>
  <c r="H75" i="60" s="1"/>
  <c r="H77" i="60" s="1"/>
  <c r="O51" i="60"/>
  <c r="N51" i="60"/>
  <c r="J51" i="60"/>
  <c r="G51" i="60"/>
  <c r="F51" i="60"/>
  <c r="C50" i="60"/>
  <c r="C49" i="60"/>
  <c r="C48" i="60"/>
  <c r="C47" i="60"/>
  <c r="C46" i="60"/>
  <c r="C45" i="60"/>
  <c r="C44" i="60"/>
  <c r="Q43" i="60"/>
  <c r="P43" i="60"/>
  <c r="O43" i="60"/>
  <c r="N43" i="60"/>
  <c r="M43" i="60"/>
  <c r="L43" i="60"/>
  <c r="K43" i="60"/>
  <c r="J43" i="60"/>
  <c r="I43" i="60"/>
  <c r="H43" i="60"/>
  <c r="G43" i="60"/>
  <c r="F43" i="60"/>
  <c r="E43" i="60"/>
  <c r="D43" i="60"/>
  <c r="C43" i="60" s="1"/>
  <c r="C42" i="60"/>
  <c r="C41" i="60"/>
  <c r="C40" i="60"/>
  <c r="C39" i="60"/>
  <c r="Q38" i="60"/>
  <c r="Q51" i="60" s="1"/>
  <c r="P38" i="60"/>
  <c r="P51" i="60" s="1"/>
  <c r="O38" i="60"/>
  <c r="N38" i="60"/>
  <c r="M38" i="60"/>
  <c r="M51" i="60" s="1"/>
  <c r="L38" i="60"/>
  <c r="L51" i="60" s="1"/>
  <c r="K38" i="60"/>
  <c r="K51" i="60" s="1"/>
  <c r="J38" i="60"/>
  <c r="I38" i="60"/>
  <c r="I51" i="60" s="1"/>
  <c r="H38" i="60"/>
  <c r="H51" i="60" s="1"/>
  <c r="G38" i="60"/>
  <c r="F38" i="60"/>
  <c r="E38" i="60"/>
  <c r="E51" i="60" s="1"/>
  <c r="D38" i="60"/>
  <c r="D51" i="60" s="1"/>
  <c r="C37" i="60"/>
  <c r="C36" i="60"/>
  <c r="C35" i="60"/>
  <c r="M33" i="60"/>
  <c r="M52" i="60" s="1"/>
  <c r="E33" i="60"/>
  <c r="C32" i="60"/>
  <c r="C31" i="60"/>
  <c r="Q30" i="60"/>
  <c r="P30" i="60"/>
  <c r="O30" i="60"/>
  <c r="N30" i="60"/>
  <c r="M30" i="60"/>
  <c r="L30" i="60"/>
  <c r="K30" i="60"/>
  <c r="J30" i="60"/>
  <c r="I30" i="60"/>
  <c r="H30" i="60"/>
  <c r="G30" i="60"/>
  <c r="F30" i="60"/>
  <c r="E30" i="60"/>
  <c r="D30" i="60"/>
  <c r="C30" i="60"/>
  <c r="C29" i="60"/>
  <c r="C28" i="60"/>
  <c r="C27" i="60"/>
  <c r="Q26" i="60"/>
  <c r="P26" i="60"/>
  <c r="O26" i="60"/>
  <c r="N26" i="60"/>
  <c r="M26" i="60"/>
  <c r="L26" i="60"/>
  <c r="K26" i="60"/>
  <c r="J26" i="60"/>
  <c r="I26" i="60"/>
  <c r="H26" i="60"/>
  <c r="G26" i="60"/>
  <c r="F26" i="60"/>
  <c r="E26" i="60"/>
  <c r="D26" i="60"/>
  <c r="C25" i="60"/>
  <c r="C24" i="60"/>
  <c r="C23" i="60"/>
  <c r="C22" i="60"/>
  <c r="C21" i="60"/>
  <c r="C20" i="60"/>
  <c r="Q19" i="60"/>
  <c r="Q33" i="60" s="1"/>
  <c r="Q52" i="60" s="1"/>
  <c r="Q75" i="60" s="1"/>
  <c r="Q77" i="60" s="1"/>
  <c r="P19" i="60"/>
  <c r="P33" i="60" s="1"/>
  <c r="O19" i="60"/>
  <c r="N19" i="60"/>
  <c r="N33" i="60" s="1"/>
  <c r="N52" i="60" s="1"/>
  <c r="N75" i="60" s="1"/>
  <c r="N77" i="60" s="1"/>
  <c r="M19" i="60"/>
  <c r="L19" i="60"/>
  <c r="L33" i="60" s="1"/>
  <c r="L52" i="60" s="1"/>
  <c r="L75" i="60" s="1"/>
  <c r="K19" i="60"/>
  <c r="J19" i="60"/>
  <c r="J33" i="60" s="1"/>
  <c r="J52" i="60" s="1"/>
  <c r="I19" i="60"/>
  <c r="I33" i="60" s="1"/>
  <c r="I52" i="60" s="1"/>
  <c r="I75" i="60" s="1"/>
  <c r="I77" i="60" s="1"/>
  <c r="H19" i="60"/>
  <c r="H33" i="60" s="1"/>
  <c r="G19" i="60"/>
  <c r="F19" i="60"/>
  <c r="F33" i="60" s="1"/>
  <c r="F52" i="60" s="1"/>
  <c r="F75" i="60" s="1"/>
  <c r="F77" i="60" s="1"/>
  <c r="E19" i="60"/>
  <c r="D19" i="60"/>
  <c r="D33" i="60" s="1"/>
  <c r="D52" i="60" s="1"/>
  <c r="D75" i="60" s="1"/>
  <c r="D77" i="60" s="1"/>
  <c r="C18" i="60"/>
  <c r="C17" i="60"/>
  <c r="C16" i="60"/>
  <c r="J74" i="59"/>
  <c r="Q73" i="59"/>
  <c r="P73" i="59"/>
  <c r="M73" i="59"/>
  <c r="L73" i="59"/>
  <c r="I73" i="59"/>
  <c r="H73" i="59"/>
  <c r="E73" i="59"/>
  <c r="D73" i="59"/>
  <c r="C72" i="59"/>
  <c r="C71" i="59"/>
  <c r="C70" i="59"/>
  <c r="Q69" i="59"/>
  <c r="P69" i="59"/>
  <c r="O69" i="59"/>
  <c r="O73" i="59" s="1"/>
  <c r="N69" i="59"/>
  <c r="N73" i="59" s="1"/>
  <c r="M69" i="59"/>
  <c r="L69" i="59"/>
  <c r="K69" i="59"/>
  <c r="K73" i="59" s="1"/>
  <c r="J69" i="59"/>
  <c r="J73" i="59" s="1"/>
  <c r="I69" i="59"/>
  <c r="H69" i="59"/>
  <c r="G69" i="59"/>
  <c r="G73" i="59" s="1"/>
  <c r="F69" i="59"/>
  <c r="F73" i="59" s="1"/>
  <c r="E69" i="59"/>
  <c r="D69" i="59"/>
  <c r="C69" i="59"/>
  <c r="C68" i="59"/>
  <c r="C67" i="59"/>
  <c r="C66" i="59"/>
  <c r="C73" i="59" s="1"/>
  <c r="Q63" i="59"/>
  <c r="P63" i="59"/>
  <c r="M63" i="59"/>
  <c r="M74" i="59" s="1"/>
  <c r="L63" i="59"/>
  <c r="L74" i="59" s="1"/>
  <c r="I63" i="59"/>
  <c r="H63" i="59"/>
  <c r="E63" i="59"/>
  <c r="E74" i="59" s="1"/>
  <c r="D63" i="59"/>
  <c r="D74" i="59" s="1"/>
  <c r="C62" i="59"/>
  <c r="C61" i="59"/>
  <c r="C60" i="59"/>
  <c r="Q59" i="59"/>
  <c r="P59" i="59"/>
  <c r="O59" i="59"/>
  <c r="O63" i="59" s="1"/>
  <c r="N59" i="59"/>
  <c r="N63" i="59" s="1"/>
  <c r="N74" i="59" s="1"/>
  <c r="M59" i="59"/>
  <c r="L59" i="59"/>
  <c r="K59" i="59"/>
  <c r="K63" i="59" s="1"/>
  <c r="J59" i="59"/>
  <c r="J63" i="59" s="1"/>
  <c r="I59" i="59"/>
  <c r="H59" i="59"/>
  <c r="G59" i="59"/>
  <c r="G63" i="59" s="1"/>
  <c r="F59" i="59"/>
  <c r="F63" i="59" s="1"/>
  <c r="F74" i="59" s="1"/>
  <c r="E59" i="59"/>
  <c r="D59" i="59"/>
  <c r="C59" i="59"/>
  <c r="C58" i="59"/>
  <c r="C57" i="59"/>
  <c r="C56" i="59"/>
  <c r="C63" i="59" s="1"/>
  <c r="O51" i="59"/>
  <c r="K51" i="59"/>
  <c r="G51" i="59"/>
  <c r="D51" i="59"/>
  <c r="C50" i="59"/>
  <c r="C49" i="59"/>
  <c r="C48" i="59"/>
  <c r="C47" i="59"/>
  <c r="C46" i="59"/>
  <c r="C45" i="59"/>
  <c r="C44" i="59"/>
  <c r="Q43" i="59"/>
  <c r="P43" i="59"/>
  <c r="O43" i="59"/>
  <c r="N43" i="59"/>
  <c r="M43" i="59"/>
  <c r="L43" i="59"/>
  <c r="K43" i="59"/>
  <c r="J43" i="59"/>
  <c r="I43" i="59"/>
  <c r="H43" i="59"/>
  <c r="G43" i="59"/>
  <c r="F43" i="59"/>
  <c r="E43" i="59"/>
  <c r="D43" i="59"/>
  <c r="C42" i="59"/>
  <c r="C41" i="59"/>
  <c r="C40" i="59"/>
  <c r="C39" i="59"/>
  <c r="Q38" i="59"/>
  <c r="P38" i="59"/>
  <c r="P51" i="59" s="1"/>
  <c r="O38" i="59"/>
  <c r="N38" i="59"/>
  <c r="M38" i="59"/>
  <c r="L38" i="59"/>
  <c r="L51" i="59" s="1"/>
  <c r="K38" i="59"/>
  <c r="J38" i="59"/>
  <c r="I38" i="59"/>
  <c r="H38" i="59"/>
  <c r="H51" i="59" s="1"/>
  <c r="G38" i="59"/>
  <c r="F38" i="59"/>
  <c r="E38" i="59"/>
  <c r="D38" i="59"/>
  <c r="C38" i="59" s="1"/>
  <c r="C37" i="59"/>
  <c r="C36" i="59"/>
  <c r="C35" i="59"/>
  <c r="O33" i="59"/>
  <c r="O52" i="59" s="1"/>
  <c r="N33" i="59"/>
  <c r="G33" i="59"/>
  <c r="G52" i="59" s="1"/>
  <c r="F33" i="59"/>
  <c r="C32" i="59"/>
  <c r="C31" i="59"/>
  <c r="Q30" i="59"/>
  <c r="P30" i="59"/>
  <c r="O30" i="59"/>
  <c r="N30" i="59"/>
  <c r="M30" i="59"/>
  <c r="L30" i="59"/>
  <c r="K30" i="59"/>
  <c r="J30" i="59"/>
  <c r="I30" i="59"/>
  <c r="H30" i="59"/>
  <c r="G30" i="59"/>
  <c r="F30" i="59"/>
  <c r="E30" i="59"/>
  <c r="D30" i="59"/>
  <c r="C30" i="59"/>
  <c r="C29" i="59"/>
  <c r="C28" i="59"/>
  <c r="C27" i="59"/>
  <c r="Q26" i="59"/>
  <c r="P26" i="59"/>
  <c r="O26" i="59"/>
  <c r="N26" i="59"/>
  <c r="M26" i="59"/>
  <c r="L26" i="59"/>
  <c r="K26" i="59"/>
  <c r="J26" i="59"/>
  <c r="I26" i="59"/>
  <c r="H26" i="59"/>
  <c r="G26" i="59"/>
  <c r="F26" i="59"/>
  <c r="E26" i="59"/>
  <c r="D26" i="59"/>
  <c r="C26" i="59" s="1"/>
  <c r="C25" i="59"/>
  <c r="C24" i="59"/>
  <c r="C23" i="59"/>
  <c r="C22" i="59"/>
  <c r="C21" i="59"/>
  <c r="C20" i="59"/>
  <c r="Q19" i="59"/>
  <c r="Q33" i="59" s="1"/>
  <c r="P19" i="59"/>
  <c r="P33" i="59" s="1"/>
  <c r="P52" i="59" s="1"/>
  <c r="O19" i="59"/>
  <c r="N19" i="59"/>
  <c r="M19" i="59"/>
  <c r="M33" i="59" s="1"/>
  <c r="L19" i="59"/>
  <c r="L33" i="59" s="1"/>
  <c r="K19" i="59"/>
  <c r="K33" i="59" s="1"/>
  <c r="K52" i="59" s="1"/>
  <c r="J19" i="59"/>
  <c r="J33" i="59" s="1"/>
  <c r="I19" i="59"/>
  <c r="I33" i="59" s="1"/>
  <c r="H19" i="59"/>
  <c r="H33" i="59" s="1"/>
  <c r="H52" i="59" s="1"/>
  <c r="G19" i="59"/>
  <c r="F19" i="59"/>
  <c r="E19" i="59"/>
  <c r="E33" i="59" s="1"/>
  <c r="D19" i="59"/>
  <c r="D33" i="59" s="1"/>
  <c r="D52" i="59" s="1"/>
  <c r="D75" i="59" s="1"/>
  <c r="D77" i="59" s="1"/>
  <c r="C19" i="59"/>
  <c r="C18" i="59"/>
  <c r="C33" i="59" s="1"/>
  <c r="C17" i="59"/>
  <c r="C16" i="59"/>
  <c r="J74" i="58"/>
  <c r="Q73" i="58"/>
  <c r="N73" i="58"/>
  <c r="M73" i="58"/>
  <c r="J73" i="58"/>
  <c r="I73" i="58"/>
  <c r="F73" i="58"/>
  <c r="E73" i="58"/>
  <c r="C72" i="58"/>
  <c r="C71" i="58"/>
  <c r="C70" i="58"/>
  <c r="Q69" i="58"/>
  <c r="P69" i="58"/>
  <c r="P73" i="58" s="1"/>
  <c r="O69" i="58"/>
  <c r="O73" i="58" s="1"/>
  <c r="N69" i="58"/>
  <c r="M69" i="58"/>
  <c r="L69" i="58"/>
  <c r="L73" i="58" s="1"/>
  <c r="K69" i="58"/>
  <c r="K73" i="58" s="1"/>
  <c r="J69" i="58"/>
  <c r="I69" i="58"/>
  <c r="H69" i="58"/>
  <c r="H73" i="58" s="1"/>
  <c r="G69" i="58"/>
  <c r="G73" i="58" s="1"/>
  <c r="F69" i="58"/>
  <c r="E69" i="58"/>
  <c r="D69" i="58"/>
  <c r="D73" i="58" s="1"/>
  <c r="C69" i="58"/>
  <c r="C68" i="58"/>
  <c r="C67" i="58"/>
  <c r="C66" i="58"/>
  <c r="Q63" i="58"/>
  <c r="Q74" i="58" s="1"/>
  <c r="N63" i="58"/>
  <c r="N74" i="58" s="1"/>
  <c r="M63" i="58"/>
  <c r="M74" i="58" s="1"/>
  <c r="J63" i="58"/>
  <c r="I63" i="58"/>
  <c r="I74" i="58" s="1"/>
  <c r="F63" i="58"/>
  <c r="F74" i="58" s="1"/>
  <c r="E63" i="58"/>
  <c r="E74" i="58" s="1"/>
  <c r="C62" i="58"/>
  <c r="C61" i="58"/>
  <c r="C60" i="58"/>
  <c r="Q59" i="58"/>
  <c r="P59" i="58"/>
  <c r="P63" i="58" s="1"/>
  <c r="P74" i="58" s="1"/>
  <c r="O59" i="58"/>
  <c r="O63" i="58" s="1"/>
  <c r="O74" i="58" s="1"/>
  <c r="N59" i="58"/>
  <c r="M59" i="58"/>
  <c r="L59" i="58"/>
  <c r="L63" i="58" s="1"/>
  <c r="L74" i="58" s="1"/>
  <c r="K59" i="58"/>
  <c r="K63" i="58" s="1"/>
  <c r="K74" i="58" s="1"/>
  <c r="J59" i="58"/>
  <c r="I59" i="58"/>
  <c r="H59" i="58"/>
  <c r="H63" i="58" s="1"/>
  <c r="H74" i="58" s="1"/>
  <c r="G59" i="58"/>
  <c r="G63" i="58" s="1"/>
  <c r="G74" i="58" s="1"/>
  <c r="F59" i="58"/>
  <c r="E59" i="58"/>
  <c r="D59" i="58"/>
  <c r="D63" i="58" s="1"/>
  <c r="D74" i="58" s="1"/>
  <c r="C59" i="58"/>
  <c r="C58" i="58"/>
  <c r="C57" i="58"/>
  <c r="C56" i="58"/>
  <c r="P51" i="58"/>
  <c r="L51" i="58"/>
  <c r="H51" i="58"/>
  <c r="D51" i="58"/>
  <c r="C50" i="58"/>
  <c r="C49" i="58"/>
  <c r="C48" i="58"/>
  <c r="C47" i="58"/>
  <c r="C46" i="58"/>
  <c r="C45" i="58"/>
  <c r="C44" i="58"/>
  <c r="Q43" i="58"/>
  <c r="P43" i="58"/>
  <c r="O43" i="58"/>
  <c r="N43" i="58"/>
  <c r="M43" i="58"/>
  <c r="L43" i="58"/>
  <c r="K43" i="58"/>
  <c r="J43" i="58"/>
  <c r="I43" i="58"/>
  <c r="H43" i="58"/>
  <c r="G43" i="58"/>
  <c r="F43" i="58"/>
  <c r="E43" i="58"/>
  <c r="D43" i="58"/>
  <c r="C43" i="58"/>
  <c r="C42" i="58"/>
  <c r="C41" i="58"/>
  <c r="C40" i="58"/>
  <c r="C39" i="58"/>
  <c r="Q38" i="58"/>
  <c r="Q51" i="58" s="1"/>
  <c r="P38" i="58"/>
  <c r="O38" i="58"/>
  <c r="N38" i="58"/>
  <c r="N51" i="58" s="1"/>
  <c r="M38" i="58"/>
  <c r="M51" i="58" s="1"/>
  <c r="L38" i="58"/>
  <c r="K38" i="58"/>
  <c r="J38" i="58"/>
  <c r="J51" i="58" s="1"/>
  <c r="I38" i="58"/>
  <c r="I51" i="58" s="1"/>
  <c r="H38" i="58"/>
  <c r="G38" i="58"/>
  <c r="F38" i="58"/>
  <c r="F51" i="58" s="1"/>
  <c r="E38" i="58"/>
  <c r="E51" i="58" s="1"/>
  <c r="D38" i="58"/>
  <c r="C37" i="58"/>
  <c r="C36" i="58"/>
  <c r="C35" i="58"/>
  <c r="L33" i="58"/>
  <c r="L52" i="58" s="1"/>
  <c r="L75" i="58" s="1"/>
  <c r="L77" i="58" s="1"/>
  <c r="D33" i="58"/>
  <c r="D52" i="58" s="1"/>
  <c r="D75" i="58" s="1"/>
  <c r="D77" i="58" s="1"/>
  <c r="C32" i="58"/>
  <c r="C31" i="58"/>
  <c r="Q30" i="58"/>
  <c r="P30" i="58"/>
  <c r="O30" i="58"/>
  <c r="N30" i="58"/>
  <c r="M30" i="58"/>
  <c r="L30" i="58"/>
  <c r="K30" i="58"/>
  <c r="J30" i="58"/>
  <c r="I30" i="58"/>
  <c r="H30" i="58"/>
  <c r="G30" i="58"/>
  <c r="F30" i="58"/>
  <c r="E30" i="58"/>
  <c r="D30" i="58"/>
  <c r="C29" i="58"/>
  <c r="C28" i="58"/>
  <c r="C27" i="58"/>
  <c r="Q26" i="58"/>
  <c r="P26" i="58"/>
  <c r="O26" i="58"/>
  <c r="N26" i="58"/>
  <c r="M26" i="58"/>
  <c r="L26" i="58"/>
  <c r="K26" i="58"/>
  <c r="J26" i="58"/>
  <c r="I26" i="58"/>
  <c r="H26" i="58"/>
  <c r="G26" i="58"/>
  <c r="F26" i="58"/>
  <c r="E26" i="58"/>
  <c r="C26" i="58" s="1"/>
  <c r="D26" i="58"/>
  <c r="C25" i="58"/>
  <c r="C24" i="58"/>
  <c r="C23" i="58"/>
  <c r="C22" i="58"/>
  <c r="C21" i="58"/>
  <c r="C20" i="58"/>
  <c r="Q19" i="58"/>
  <c r="P19" i="58"/>
  <c r="P33" i="58" s="1"/>
  <c r="O19" i="58"/>
  <c r="O33" i="58" s="1"/>
  <c r="N19" i="58"/>
  <c r="M19" i="58"/>
  <c r="L19" i="58"/>
  <c r="K19" i="58"/>
  <c r="K33" i="58" s="1"/>
  <c r="J19" i="58"/>
  <c r="I19" i="58"/>
  <c r="H19" i="58"/>
  <c r="H33" i="58" s="1"/>
  <c r="G19" i="58"/>
  <c r="G33" i="58" s="1"/>
  <c r="F19" i="58"/>
  <c r="E19" i="58"/>
  <c r="D19" i="58"/>
  <c r="C19" i="58"/>
  <c r="C18" i="58"/>
  <c r="C17" i="58"/>
  <c r="C16" i="58"/>
  <c r="Q73" i="57"/>
  <c r="N73" i="57"/>
  <c r="M73" i="57"/>
  <c r="J73" i="57"/>
  <c r="I73" i="57"/>
  <c r="F73" i="57"/>
  <c r="E73" i="57"/>
  <c r="C72" i="57"/>
  <c r="C71" i="57"/>
  <c r="C70" i="57"/>
  <c r="Q69" i="57"/>
  <c r="P69" i="57"/>
  <c r="P73" i="57" s="1"/>
  <c r="O69" i="57"/>
  <c r="O73" i="57" s="1"/>
  <c r="O74" i="57" s="1"/>
  <c r="N69" i="57"/>
  <c r="M69" i="57"/>
  <c r="L69" i="57"/>
  <c r="L73" i="57" s="1"/>
  <c r="K69" i="57"/>
  <c r="K73" i="57" s="1"/>
  <c r="K74" i="57" s="1"/>
  <c r="J69" i="57"/>
  <c r="I69" i="57"/>
  <c r="H69" i="57"/>
  <c r="H73" i="57" s="1"/>
  <c r="G69" i="57"/>
  <c r="G73" i="57" s="1"/>
  <c r="G74" i="57" s="1"/>
  <c r="F69" i="57"/>
  <c r="E69" i="57"/>
  <c r="D69" i="57"/>
  <c r="C68" i="57"/>
  <c r="C67" i="57"/>
  <c r="C66" i="57"/>
  <c r="Q63" i="57"/>
  <c r="Q74" i="57" s="1"/>
  <c r="N63" i="57"/>
  <c r="N74" i="57" s="1"/>
  <c r="M63" i="57"/>
  <c r="M74" i="57" s="1"/>
  <c r="J63" i="57"/>
  <c r="J74" i="57" s="1"/>
  <c r="I63" i="57"/>
  <c r="I74" i="57" s="1"/>
  <c r="F63" i="57"/>
  <c r="F74" i="57" s="1"/>
  <c r="E63" i="57"/>
  <c r="E74" i="57" s="1"/>
  <c r="C62" i="57"/>
  <c r="C61" i="57"/>
  <c r="C60" i="57"/>
  <c r="Q59" i="57"/>
  <c r="P59" i="57"/>
  <c r="P63" i="57" s="1"/>
  <c r="P74" i="57" s="1"/>
  <c r="O59" i="57"/>
  <c r="O63" i="57" s="1"/>
  <c r="N59" i="57"/>
  <c r="M59" i="57"/>
  <c r="L59" i="57"/>
  <c r="L63" i="57" s="1"/>
  <c r="L74" i="57" s="1"/>
  <c r="K59" i="57"/>
  <c r="K63" i="57" s="1"/>
  <c r="J59" i="57"/>
  <c r="I59" i="57"/>
  <c r="H59" i="57"/>
  <c r="H63" i="57" s="1"/>
  <c r="H74" i="57" s="1"/>
  <c r="G59" i="57"/>
  <c r="G63" i="57" s="1"/>
  <c r="F59" i="57"/>
  <c r="E59" i="57"/>
  <c r="D59" i="57"/>
  <c r="C58" i="57"/>
  <c r="C57" i="57"/>
  <c r="C56" i="57"/>
  <c r="F52" i="57"/>
  <c r="F75" i="57" s="1"/>
  <c r="F77" i="57" s="1"/>
  <c r="Q51" i="57"/>
  <c r="P51" i="57"/>
  <c r="M51" i="57"/>
  <c r="L51" i="57"/>
  <c r="I51" i="57"/>
  <c r="H51" i="57"/>
  <c r="E51" i="57"/>
  <c r="D51" i="57"/>
  <c r="C50" i="57"/>
  <c r="C49" i="57"/>
  <c r="C48" i="57"/>
  <c r="C47" i="57"/>
  <c r="C46" i="57"/>
  <c r="C45" i="57"/>
  <c r="C44" i="57"/>
  <c r="Q43" i="57"/>
  <c r="P43" i="57"/>
  <c r="O43" i="57"/>
  <c r="N43" i="57"/>
  <c r="M43" i="57"/>
  <c r="L43" i="57"/>
  <c r="K43" i="57"/>
  <c r="J43" i="57"/>
  <c r="I43" i="57"/>
  <c r="H43" i="57"/>
  <c r="G43" i="57"/>
  <c r="F43" i="57"/>
  <c r="E43" i="57"/>
  <c r="D43" i="57"/>
  <c r="C43" i="57"/>
  <c r="C42" i="57"/>
  <c r="C41" i="57"/>
  <c r="C40" i="57"/>
  <c r="C39" i="57"/>
  <c r="Q38" i="57"/>
  <c r="P38" i="57"/>
  <c r="O38" i="57"/>
  <c r="N38" i="57"/>
  <c r="N51" i="57" s="1"/>
  <c r="N52" i="57" s="1"/>
  <c r="N75" i="57" s="1"/>
  <c r="N77" i="57" s="1"/>
  <c r="M38" i="57"/>
  <c r="L38" i="57"/>
  <c r="K38" i="57"/>
  <c r="J38" i="57"/>
  <c r="J51" i="57" s="1"/>
  <c r="I38" i="57"/>
  <c r="H38" i="57"/>
  <c r="G38" i="57"/>
  <c r="F38" i="57"/>
  <c r="F51" i="57" s="1"/>
  <c r="E38" i="57"/>
  <c r="D38" i="57"/>
  <c r="C37" i="57"/>
  <c r="C36" i="57"/>
  <c r="C35" i="57"/>
  <c r="P33" i="57"/>
  <c r="P52" i="57" s="1"/>
  <c r="P75" i="57" s="1"/>
  <c r="P77" i="57" s="1"/>
  <c r="H33" i="57"/>
  <c r="H52" i="57" s="1"/>
  <c r="H75" i="57" s="1"/>
  <c r="H77" i="57" s="1"/>
  <c r="C32" i="57"/>
  <c r="C31" i="57"/>
  <c r="Q30" i="57"/>
  <c r="P30" i="57"/>
  <c r="O30" i="57"/>
  <c r="N30" i="57"/>
  <c r="M30" i="57"/>
  <c r="L30" i="57"/>
  <c r="K30" i="57"/>
  <c r="J30" i="57"/>
  <c r="I30" i="57"/>
  <c r="H30" i="57"/>
  <c r="G30" i="57"/>
  <c r="F30" i="57"/>
  <c r="E30" i="57"/>
  <c r="D30" i="57"/>
  <c r="C29" i="57"/>
  <c r="C28" i="57"/>
  <c r="C27" i="57"/>
  <c r="Q26" i="57"/>
  <c r="P26" i="57"/>
  <c r="O26" i="57"/>
  <c r="N26" i="57"/>
  <c r="M26" i="57"/>
  <c r="L26" i="57"/>
  <c r="K26" i="57"/>
  <c r="J26" i="57"/>
  <c r="I26" i="57"/>
  <c r="H26" i="57"/>
  <c r="G26" i="57"/>
  <c r="F26" i="57"/>
  <c r="E26" i="57"/>
  <c r="D26" i="57"/>
  <c r="C26" i="57"/>
  <c r="C25" i="57"/>
  <c r="C24" i="57"/>
  <c r="C23" i="57"/>
  <c r="C22" i="57"/>
  <c r="C21" i="57"/>
  <c r="C20" i="57"/>
  <c r="Q19" i="57"/>
  <c r="Q33" i="57" s="1"/>
  <c r="Q52" i="57" s="1"/>
  <c r="Q75" i="57" s="1"/>
  <c r="Q77" i="57" s="1"/>
  <c r="P19" i="57"/>
  <c r="O19" i="57"/>
  <c r="O33" i="57" s="1"/>
  <c r="N19" i="57"/>
  <c r="N33" i="57" s="1"/>
  <c r="M19" i="57"/>
  <c r="M33" i="57" s="1"/>
  <c r="M52" i="57" s="1"/>
  <c r="M75" i="57" s="1"/>
  <c r="M77" i="57" s="1"/>
  <c r="L19" i="57"/>
  <c r="L33" i="57" s="1"/>
  <c r="L52" i="57" s="1"/>
  <c r="L75" i="57" s="1"/>
  <c r="L77" i="57" s="1"/>
  <c r="K19" i="57"/>
  <c r="K33" i="57" s="1"/>
  <c r="J19" i="57"/>
  <c r="J33" i="57" s="1"/>
  <c r="J52" i="57" s="1"/>
  <c r="J75" i="57" s="1"/>
  <c r="J77" i="57" s="1"/>
  <c r="I19" i="57"/>
  <c r="I33" i="57" s="1"/>
  <c r="I52" i="57" s="1"/>
  <c r="I75" i="57" s="1"/>
  <c r="I77" i="57" s="1"/>
  <c r="H19" i="57"/>
  <c r="G19" i="57"/>
  <c r="G33" i="57" s="1"/>
  <c r="F19" i="57"/>
  <c r="F33" i="57" s="1"/>
  <c r="E19" i="57"/>
  <c r="E33" i="57" s="1"/>
  <c r="E52" i="57" s="1"/>
  <c r="E75" i="57" s="1"/>
  <c r="E77" i="57" s="1"/>
  <c r="D19" i="57"/>
  <c r="D33" i="57" s="1"/>
  <c r="D52" i="57" s="1"/>
  <c r="C19" i="57"/>
  <c r="C18" i="57"/>
  <c r="C17" i="57"/>
  <c r="C16" i="57"/>
  <c r="K74" i="56"/>
  <c r="O73" i="56"/>
  <c r="N73" i="56"/>
  <c r="K73" i="56"/>
  <c r="J73" i="56"/>
  <c r="G73" i="56"/>
  <c r="F73" i="56"/>
  <c r="C72" i="56"/>
  <c r="C71" i="56"/>
  <c r="C70" i="56"/>
  <c r="Q69" i="56"/>
  <c r="Q73" i="56" s="1"/>
  <c r="P69" i="56"/>
  <c r="P73" i="56" s="1"/>
  <c r="P74" i="56" s="1"/>
  <c r="O69" i="56"/>
  <c r="N69" i="56"/>
  <c r="M69" i="56"/>
  <c r="M73" i="56" s="1"/>
  <c r="L69" i="56"/>
  <c r="L73" i="56" s="1"/>
  <c r="K69" i="56"/>
  <c r="J69" i="56"/>
  <c r="I69" i="56"/>
  <c r="I73" i="56" s="1"/>
  <c r="H69" i="56"/>
  <c r="H73" i="56" s="1"/>
  <c r="H74" i="56" s="1"/>
  <c r="G69" i="56"/>
  <c r="F69" i="56"/>
  <c r="E69" i="56"/>
  <c r="E73" i="56" s="1"/>
  <c r="D69" i="56"/>
  <c r="C68" i="56"/>
  <c r="C67" i="56"/>
  <c r="C66" i="56"/>
  <c r="O63" i="56"/>
  <c r="O74" i="56" s="1"/>
  <c r="N63" i="56"/>
  <c r="K63" i="56"/>
  <c r="J63" i="56"/>
  <c r="G63" i="56"/>
  <c r="G74" i="56" s="1"/>
  <c r="F63" i="56"/>
  <c r="C62" i="56"/>
  <c r="C61" i="56"/>
  <c r="C60" i="56"/>
  <c r="Q59" i="56"/>
  <c r="Q63" i="56" s="1"/>
  <c r="Q74" i="56" s="1"/>
  <c r="P59" i="56"/>
  <c r="P63" i="56" s="1"/>
  <c r="O59" i="56"/>
  <c r="N59" i="56"/>
  <c r="M59" i="56"/>
  <c r="M63" i="56" s="1"/>
  <c r="M74" i="56" s="1"/>
  <c r="L59" i="56"/>
  <c r="L63" i="56" s="1"/>
  <c r="K59" i="56"/>
  <c r="J59" i="56"/>
  <c r="I59" i="56"/>
  <c r="I63" i="56" s="1"/>
  <c r="I74" i="56" s="1"/>
  <c r="H59" i="56"/>
  <c r="H63" i="56" s="1"/>
  <c r="G59" i="56"/>
  <c r="F59" i="56"/>
  <c r="E59" i="56"/>
  <c r="E63" i="56" s="1"/>
  <c r="E74" i="56" s="1"/>
  <c r="D59" i="56"/>
  <c r="C58" i="56"/>
  <c r="C57" i="56"/>
  <c r="C56" i="56"/>
  <c r="Q51" i="56"/>
  <c r="M51" i="56"/>
  <c r="I51" i="56"/>
  <c r="E51" i="56"/>
  <c r="C50" i="56"/>
  <c r="C49" i="56"/>
  <c r="C48" i="56"/>
  <c r="C47" i="56"/>
  <c r="C46" i="56"/>
  <c r="C45" i="56"/>
  <c r="C44" i="56"/>
  <c r="Q43" i="56"/>
  <c r="P43" i="56"/>
  <c r="O43" i="56"/>
  <c r="N43" i="56"/>
  <c r="M43" i="56"/>
  <c r="L43" i="56"/>
  <c r="K43" i="56"/>
  <c r="J43" i="56"/>
  <c r="I43" i="56"/>
  <c r="H43" i="56"/>
  <c r="G43" i="56"/>
  <c r="F43" i="56"/>
  <c r="E43" i="56"/>
  <c r="D43" i="56"/>
  <c r="C43" i="56"/>
  <c r="C42" i="56"/>
  <c r="C41" i="56"/>
  <c r="C40" i="56"/>
  <c r="C39" i="56"/>
  <c r="Q38" i="56"/>
  <c r="P38" i="56"/>
  <c r="P51" i="56" s="1"/>
  <c r="O38" i="56"/>
  <c r="N38" i="56"/>
  <c r="N51" i="56" s="1"/>
  <c r="M38" i="56"/>
  <c r="L38" i="56"/>
  <c r="L51" i="56" s="1"/>
  <c r="K38" i="56"/>
  <c r="J38" i="56"/>
  <c r="J51" i="56" s="1"/>
  <c r="I38" i="56"/>
  <c r="H38" i="56"/>
  <c r="H51" i="56" s="1"/>
  <c r="G38" i="56"/>
  <c r="F38" i="56"/>
  <c r="C38" i="56" s="1"/>
  <c r="E38" i="56"/>
  <c r="D38" i="56"/>
  <c r="D51" i="56" s="1"/>
  <c r="C37" i="56"/>
  <c r="C36" i="56"/>
  <c r="C35" i="56"/>
  <c r="C51" i="56" s="1"/>
  <c r="L33" i="56"/>
  <c r="L52" i="56" s="1"/>
  <c r="D33" i="56"/>
  <c r="D52" i="56" s="1"/>
  <c r="C32" i="56"/>
  <c r="C31" i="56"/>
  <c r="Q30" i="56"/>
  <c r="P30" i="56"/>
  <c r="O30" i="56"/>
  <c r="N30" i="56"/>
  <c r="M30" i="56"/>
  <c r="L30" i="56"/>
  <c r="K30" i="56"/>
  <c r="J30" i="56"/>
  <c r="I30" i="56"/>
  <c r="H30" i="56"/>
  <c r="G30" i="56"/>
  <c r="F30" i="56"/>
  <c r="C30" i="56" s="1"/>
  <c r="E30" i="56"/>
  <c r="D30" i="56"/>
  <c r="C29" i="56"/>
  <c r="C28" i="56"/>
  <c r="C27" i="56"/>
  <c r="Q26" i="56"/>
  <c r="P26" i="56"/>
  <c r="P33" i="56" s="1"/>
  <c r="O26" i="56"/>
  <c r="N26" i="56"/>
  <c r="M26" i="56"/>
  <c r="L26" i="56"/>
  <c r="K26" i="56"/>
  <c r="J26" i="56"/>
  <c r="I26" i="56"/>
  <c r="H26" i="56"/>
  <c r="H33" i="56" s="1"/>
  <c r="G26" i="56"/>
  <c r="F26" i="56"/>
  <c r="E26" i="56"/>
  <c r="D26" i="56"/>
  <c r="C25" i="56"/>
  <c r="C24" i="56"/>
  <c r="C23" i="56"/>
  <c r="C22" i="56"/>
  <c r="C21" i="56"/>
  <c r="C20" i="56"/>
  <c r="Q19" i="56"/>
  <c r="Q33" i="56" s="1"/>
  <c r="Q52" i="56" s="1"/>
  <c r="Q75" i="56" s="1"/>
  <c r="Q77" i="56" s="1"/>
  <c r="P19" i="56"/>
  <c r="O19" i="56"/>
  <c r="O33" i="56" s="1"/>
  <c r="N19" i="56"/>
  <c r="M19" i="56"/>
  <c r="M33" i="56" s="1"/>
  <c r="M52" i="56" s="1"/>
  <c r="M75" i="56" s="1"/>
  <c r="M77" i="56" s="1"/>
  <c r="L19" i="56"/>
  <c r="K19" i="56"/>
  <c r="K33" i="56" s="1"/>
  <c r="J19" i="56"/>
  <c r="I19" i="56"/>
  <c r="I33" i="56" s="1"/>
  <c r="I52" i="56" s="1"/>
  <c r="I75" i="56" s="1"/>
  <c r="I77" i="56" s="1"/>
  <c r="H19" i="56"/>
  <c r="G19" i="56"/>
  <c r="G33" i="56" s="1"/>
  <c r="F19" i="56"/>
  <c r="E19" i="56"/>
  <c r="E33" i="56" s="1"/>
  <c r="E52" i="56" s="1"/>
  <c r="E75" i="56" s="1"/>
  <c r="E77" i="56" s="1"/>
  <c r="D19" i="56"/>
  <c r="C19" i="56"/>
  <c r="C18" i="56"/>
  <c r="C17" i="56"/>
  <c r="C16" i="56"/>
  <c r="Q74" i="55"/>
  <c r="O74" i="55"/>
  <c r="M74" i="55"/>
  <c r="I74" i="55"/>
  <c r="G74" i="55"/>
  <c r="E74" i="55"/>
  <c r="Q73" i="55"/>
  <c r="N73" i="55"/>
  <c r="M73" i="55"/>
  <c r="J73" i="55"/>
  <c r="I73" i="55"/>
  <c r="F73" i="55"/>
  <c r="E73" i="55"/>
  <c r="C72" i="55"/>
  <c r="C71" i="55"/>
  <c r="C70" i="55"/>
  <c r="Q69" i="55"/>
  <c r="P69" i="55"/>
  <c r="P73" i="55" s="1"/>
  <c r="O69" i="55"/>
  <c r="O73" i="55" s="1"/>
  <c r="N69" i="55"/>
  <c r="M69" i="55"/>
  <c r="L69" i="55"/>
  <c r="L73" i="55" s="1"/>
  <c r="K69" i="55"/>
  <c r="K73" i="55" s="1"/>
  <c r="J69" i="55"/>
  <c r="I69" i="55"/>
  <c r="H69" i="55"/>
  <c r="H73" i="55" s="1"/>
  <c r="G69" i="55"/>
  <c r="G73" i="55" s="1"/>
  <c r="F69" i="55"/>
  <c r="E69" i="55"/>
  <c r="D69" i="55"/>
  <c r="C68" i="55"/>
  <c r="C67" i="55"/>
  <c r="C66" i="55"/>
  <c r="Q63" i="55"/>
  <c r="N63" i="55"/>
  <c r="M63" i="55"/>
  <c r="J63" i="55"/>
  <c r="J74" i="55" s="1"/>
  <c r="I63" i="55"/>
  <c r="F63" i="55"/>
  <c r="E63" i="55"/>
  <c r="C62" i="55"/>
  <c r="C61" i="55"/>
  <c r="C60" i="55"/>
  <c r="Q59" i="55"/>
  <c r="P59" i="55"/>
  <c r="P63" i="55" s="1"/>
  <c r="P74" i="55" s="1"/>
  <c r="O59" i="55"/>
  <c r="O63" i="55" s="1"/>
  <c r="N59" i="55"/>
  <c r="M59" i="55"/>
  <c r="L59" i="55"/>
  <c r="L63" i="55" s="1"/>
  <c r="L74" i="55" s="1"/>
  <c r="K59" i="55"/>
  <c r="K63" i="55" s="1"/>
  <c r="K74" i="55" s="1"/>
  <c r="J59" i="55"/>
  <c r="I59" i="55"/>
  <c r="H59" i="55"/>
  <c r="H63" i="55" s="1"/>
  <c r="H74" i="55" s="1"/>
  <c r="G59" i="55"/>
  <c r="G63" i="55" s="1"/>
  <c r="F59" i="55"/>
  <c r="E59" i="55"/>
  <c r="D59" i="55"/>
  <c r="C58" i="55"/>
  <c r="C57" i="55"/>
  <c r="C56" i="55"/>
  <c r="Q51" i="55"/>
  <c r="M51" i="55"/>
  <c r="I51" i="55"/>
  <c r="E51" i="55"/>
  <c r="C50" i="55"/>
  <c r="C49" i="55"/>
  <c r="C48" i="55"/>
  <c r="C47" i="55"/>
  <c r="C46" i="55"/>
  <c r="C45" i="55"/>
  <c r="C44" i="55"/>
  <c r="Q43" i="55"/>
  <c r="P43" i="55"/>
  <c r="O43" i="55"/>
  <c r="O51" i="55" s="1"/>
  <c r="N43" i="55"/>
  <c r="M43" i="55"/>
  <c r="L43" i="55"/>
  <c r="K43" i="55"/>
  <c r="K51" i="55" s="1"/>
  <c r="J43" i="55"/>
  <c r="I43" i="55"/>
  <c r="H43" i="55"/>
  <c r="G43" i="55"/>
  <c r="G51" i="55" s="1"/>
  <c r="F43" i="55"/>
  <c r="E43" i="55"/>
  <c r="D43" i="55"/>
  <c r="C43" i="55"/>
  <c r="C42" i="55"/>
  <c r="C41" i="55"/>
  <c r="C40" i="55"/>
  <c r="C39" i="55"/>
  <c r="Q38" i="55"/>
  <c r="P38" i="55"/>
  <c r="P51" i="55" s="1"/>
  <c r="O38" i="55"/>
  <c r="N38" i="55"/>
  <c r="N51" i="55" s="1"/>
  <c r="N52" i="55" s="1"/>
  <c r="M38" i="55"/>
  <c r="L38" i="55"/>
  <c r="L51" i="55" s="1"/>
  <c r="K38" i="55"/>
  <c r="J38" i="55"/>
  <c r="J51" i="55" s="1"/>
  <c r="I38" i="55"/>
  <c r="H38" i="55"/>
  <c r="H51" i="55" s="1"/>
  <c r="G38" i="55"/>
  <c r="F38" i="55"/>
  <c r="F51" i="55" s="1"/>
  <c r="F52" i="55" s="1"/>
  <c r="E38" i="55"/>
  <c r="D38" i="55"/>
  <c r="D51" i="55" s="1"/>
  <c r="C37" i="55"/>
  <c r="C36" i="55"/>
  <c r="C35" i="55"/>
  <c r="H33" i="55"/>
  <c r="H52" i="55" s="1"/>
  <c r="H75" i="55" s="1"/>
  <c r="H77" i="55" s="1"/>
  <c r="C32" i="55"/>
  <c r="C31" i="55"/>
  <c r="Q30" i="55"/>
  <c r="P30" i="55"/>
  <c r="O30" i="55"/>
  <c r="N30" i="55"/>
  <c r="M30" i="55"/>
  <c r="L30" i="55"/>
  <c r="K30" i="55"/>
  <c r="J30" i="55"/>
  <c r="I30" i="55"/>
  <c r="H30" i="55"/>
  <c r="G30" i="55"/>
  <c r="F30" i="55"/>
  <c r="E30" i="55"/>
  <c r="C30" i="55" s="1"/>
  <c r="D30" i="55"/>
  <c r="C29" i="55"/>
  <c r="C28" i="55"/>
  <c r="C27" i="55"/>
  <c r="Q26" i="55"/>
  <c r="P26" i="55"/>
  <c r="O26" i="55"/>
  <c r="N26" i="55"/>
  <c r="M26" i="55"/>
  <c r="L26" i="55"/>
  <c r="K26" i="55"/>
  <c r="J26" i="55"/>
  <c r="I26" i="55"/>
  <c r="H26" i="55"/>
  <c r="G26" i="55"/>
  <c r="F26" i="55"/>
  <c r="E26" i="55"/>
  <c r="D26" i="55"/>
  <c r="C26" i="55"/>
  <c r="C25" i="55"/>
  <c r="C24" i="55"/>
  <c r="C23" i="55"/>
  <c r="C22" i="55"/>
  <c r="C21" i="55"/>
  <c r="C20" i="55"/>
  <c r="Q19" i="55"/>
  <c r="P19" i="55"/>
  <c r="P33" i="55" s="1"/>
  <c r="P52" i="55" s="1"/>
  <c r="P75" i="55" s="1"/>
  <c r="P77" i="55" s="1"/>
  <c r="O19" i="55"/>
  <c r="O33" i="55" s="1"/>
  <c r="O52" i="55" s="1"/>
  <c r="O75" i="55" s="1"/>
  <c r="O77" i="55" s="1"/>
  <c r="N19" i="55"/>
  <c r="N33" i="55" s="1"/>
  <c r="M19" i="55"/>
  <c r="L19" i="55"/>
  <c r="L33" i="55" s="1"/>
  <c r="L52" i="55" s="1"/>
  <c r="L75" i="55" s="1"/>
  <c r="L77" i="55" s="1"/>
  <c r="K19" i="55"/>
  <c r="K33" i="55" s="1"/>
  <c r="K52" i="55" s="1"/>
  <c r="J19" i="55"/>
  <c r="J33" i="55" s="1"/>
  <c r="J52" i="55" s="1"/>
  <c r="J75" i="55" s="1"/>
  <c r="J77" i="55" s="1"/>
  <c r="I19" i="55"/>
  <c r="H19" i="55"/>
  <c r="G19" i="55"/>
  <c r="G33" i="55" s="1"/>
  <c r="G52" i="55" s="1"/>
  <c r="G75" i="55" s="1"/>
  <c r="G77" i="55" s="1"/>
  <c r="F19" i="55"/>
  <c r="F33" i="55" s="1"/>
  <c r="E19" i="55"/>
  <c r="D19" i="55"/>
  <c r="C19" i="55" s="1"/>
  <c r="C18" i="55"/>
  <c r="C17" i="55"/>
  <c r="C16" i="55"/>
  <c r="N74" i="54"/>
  <c r="J74" i="54"/>
  <c r="F74" i="54"/>
  <c r="O73" i="54"/>
  <c r="N73" i="54"/>
  <c r="K73" i="54"/>
  <c r="J73" i="54"/>
  <c r="G73" i="54"/>
  <c r="F73" i="54"/>
  <c r="C72" i="54"/>
  <c r="C71" i="54"/>
  <c r="C70" i="54"/>
  <c r="Q69" i="54"/>
  <c r="Q73" i="54" s="1"/>
  <c r="P69" i="54"/>
  <c r="P73" i="54" s="1"/>
  <c r="O69" i="54"/>
  <c r="N69" i="54"/>
  <c r="M69" i="54"/>
  <c r="M73" i="54" s="1"/>
  <c r="L69" i="54"/>
  <c r="L73" i="54" s="1"/>
  <c r="L74" i="54" s="1"/>
  <c r="K69" i="54"/>
  <c r="J69" i="54"/>
  <c r="I69" i="54"/>
  <c r="I73" i="54" s="1"/>
  <c r="H69" i="54"/>
  <c r="H73" i="54" s="1"/>
  <c r="G69" i="54"/>
  <c r="F69" i="54"/>
  <c r="E69" i="54"/>
  <c r="D69" i="54"/>
  <c r="D73" i="54" s="1"/>
  <c r="D74" i="54" s="1"/>
  <c r="C68" i="54"/>
  <c r="C67" i="54"/>
  <c r="C66" i="54"/>
  <c r="O63" i="54"/>
  <c r="O74" i="54" s="1"/>
  <c r="N63" i="54"/>
  <c r="K63" i="54"/>
  <c r="J63" i="54"/>
  <c r="G63" i="54"/>
  <c r="G74" i="54" s="1"/>
  <c r="F63" i="54"/>
  <c r="C62" i="54"/>
  <c r="C61" i="54"/>
  <c r="C60" i="54"/>
  <c r="Q59" i="54"/>
  <c r="Q63" i="54" s="1"/>
  <c r="P59" i="54"/>
  <c r="P63" i="54" s="1"/>
  <c r="P74" i="54" s="1"/>
  <c r="O59" i="54"/>
  <c r="N59" i="54"/>
  <c r="M59" i="54"/>
  <c r="M63" i="54" s="1"/>
  <c r="L59" i="54"/>
  <c r="L63" i="54" s="1"/>
  <c r="K59" i="54"/>
  <c r="J59" i="54"/>
  <c r="I59" i="54"/>
  <c r="I63" i="54" s="1"/>
  <c r="H59" i="54"/>
  <c r="H63" i="54" s="1"/>
  <c r="H74" i="54" s="1"/>
  <c r="G59" i="54"/>
  <c r="F59" i="54"/>
  <c r="E59" i="54"/>
  <c r="D59" i="54"/>
  <c r="D63" i="54" s="1"/>
  <c r="C58" i="54"/>
  <c r="C57" i="54"/>
  <c r="C56" i="54"/>
  <c r="K52" i="54"/>
  <c r="N51" i="54"/>
  <c r="J51" i="54"/>
  <c r="F51" i="54"/>
  <c r="C50" i="54"/>
  <c r="C49" i="54"/>
  <c r="C48" i="54"/>
  <c r="C47" i="54"/>
  <c r="C46" i="54"/>
  <c r="C45" i="54"/>
  <c r="C44" i="54"/>
  <c r="Q43" i="54"/>
  <c r="P43" i="54"/>
  <c r="P51" i="54" s="1"/>
  <c r="O43" i="54"/>
  <c r="N43" i="54"/>
  <c r="M43" i="54"/>
  <c r="L43" i="54"/>
  <c r="L51" i="54" s="1"/>
  <c r="K43" i="54"/>
  <c r="J43" i="54"/>
  <c r="I43" i="54"/>
  <c r="H43" i="54"/>
  <c r="H51" i="54" s="1"/>
  <c r="G43" i="54"/>
  <c r="F43" i="54"/>
  <c r="E43" i="54"/>
  <c r="D43" i="54"/>
  <c r="C42" i="54"/>
  <c r="C41" i="54"/>
  <c r="C40" i="54"/>
  <c r="C39" i="54"/>
  <c r="Q38" i="54"/>
  <c r="Q51" i="54" s="1"/>
  <c r="P38" i="54"/>
  <c r="O38" i="54"/>
  <c r="O51" i="54" s="1"/>
  <c r="N38" i="54"/>
  <c r="M38" i="54"/>
  <c r="M51" i="54" s="1"/>
  <c r="L38" i="54"/>
  <c r="K38" i="54"/>
  <c r="K51" i="54" s="1"/>
  <c r="J38" i="54"/>
  <c r="I38" i="54"/>
  <c r="I51" i="54" s="1"/>
  <c r="H38" i="54"/>
  <c r="G38" i="54"/>
  <c r="G51" i="54" s="1"/>
  <c r="F38" i="54"/>
  <c r="E38" i="54"/>
  <c r="E51" i="54" s="1"/>
  <c r="D38" i="54"/>
  <c r="C38" i="54"/>
  <c r="C37" i="54"/>
  <c r="C36" i="54"/>
  <c r="C35" i="54"/>
  <c r="C32" i="54"/>
  <c r="C31" i="54"/>
  <c r="Q30" i="54"/>
  <c r="P30" i="54"/>
  <c r="O30" i="54"/>
  <c r="N30" i="54"/>
  <c r="M30" i="54"/>
  <c r="L30" i="54"/>
  <c r="K30" i="54"/>
  <c r="J30" i="54"/>
  <c r="I30" i="54"/>
  <c r="H30" i="54"/>
  <c r="G30" i="54"/>
  <c r="F30" i="54"/>
  <c r="E30" i="54"/>
  <c r="D30" i="54"/>
  <c r="C30" i="54" s="1"/>
  <c r="C29" i="54"/>
  <c r="C28" i="54"/>
  <c r="C27" i="54"/>
  <c r="Q26" i="54"/>
  <c r="P26" i="54"/>
  <c r="O26" i="54"/>
  <c r="N26" i="54"/>
  <c r="M26" i="54"/>
  <c r="L26" i="54"/>
  <c r="K26" i="54"/>
  <c r="J26" i="54"/>
  <c r="I26" i="54"/>
  <c r="H26" i="54"/>
  <c r="G26" i="54"/>
  <c r="F26" i="54"/>
  <c r="E26" i="54"/>
  <c r="D26" i="54"/>
  <c r="C26" i="54" s="1"/>
  <c r="C25" i="54"/>
  <c r="C24" i="54"/>
  <c r="C23" i="54"/>
  <c r="C22" i="54"/>
  <c r="C21" i="54"/>
  <c r="C20" i="54"/>
  <c r="Q19" i="54"/>
  <c r="Q33" i="54" s="1"/>
  <c r="Q52" i="54" s="1"/>
  <c r="P19" i="54"/>
  <c r="P33" i="54" s="1"/>
  <c r="O19" i="54"/>
  <c r="O33" i="54" s="1"/>
  <c r="O52" i="54" s="1"/>
  <c r="O75" i="54" s="1"/>
  <c r="O77" i="54" s="1"/>
  <c r="N19" i="54"/>
  <c r="N33" i="54" s="1"/>
  <c r="N52" i="54" s="1"/>
  <c r="N75" i="54" s="1"/>
  <c r="N77" i="54" s="1"/>
  <c r="M19" i="54"/>
  <c r="M33" i="54" s="1"/>
  <c r="M52" i="54" s="1"/>
  <c r="L19" i="54"/>
  <c r="L33" i="54" s="1"/>
  <c r="K19" i="54"/>
  <c r="K33" i="54" s="1"/>
  <c r="J19" i="54"/>
  <c r="J33" i="54" s="1"/>
  <c r="I19" i="54"/>
  <c r="I33" i="54" s="1"/>
  <c r="I52" i="54" s="1"/>
  <c r="H19" i="54"/>
  <c r="H33" i="54" s="1"/>
  <c r="G19" i="54"/>
  <c r="G33" i="54" s="1"/>
  <c r="G52" i="54" s="1"/>
  <c r="G75" i="54" s="1"/>
  <c r="G77" i="54" s="1"/>
  <c r="F19" i="54"/>
  <c r="F33" i="54" s="1"/>
  <c r="F52" i="54" s="1"/>
  <c r="F75" i="54" s="1"/>
  <c r="F77" i="54" s="1"/>
  <c r="E19" i="54"/>
  <c r="C19" i="54" s="1"/>
  <c r="D19" i="54"/>
  <c r="D33" i="54" s="1"/>
  <c r="C18" i="54"/>
  <c r="C17" i="54"/>
  <c r="C16" i="54"/>
  <c r="O74" i="53"/>
  <c r="K74" i="53"/>
  <c r="G74" i="53"/>
  <c r="P73" i="53"/>
  <c r="O73" i="53"/>
  <c r="L73" i="53"/>
  <c r="K73" i="53"/>
  <c r="H73" i="53"/>
  <c r="G73" i="53"/>
  <c r="D73" i="53"/>
  <c r="C72" i="53"/>
  <c r="C71" i="53"/>
  <c r="C70" i="53"/>
  <c r="Q69" i="53"/>
  <c r="Q73" i="53" s="1"/>
  <c r="P69" i="53"/>
  <c r="O69" i="53"/>
  <c r="N69" i="53"/>
  <c r="N73" i="53" s="1"/>
  <c r="M69" i="53"/>
  <c r="M73" i="53" s="1"/>
  <c r="L69" i="53"/>
  <c r="K69" i="53"/>
  <c r="J69" i="53"/>
  <c r="J73" i="53" s="1"/>
  <c r="I69" i="53"/>
  <c r="I73" i="53" s="1"/>
  <c r="H69" i="53"/>
  <c r="G69" i="53"/>
  <c r="F69" i="53"/>
  <c r="F73" i="53" s="1"/>
  <c r="E69" i="53"/>
  <c r="E73" i="53" s="1"/>
  <c r="D69" i="53"/>
  <c r="C68" i="53"/>
  <c r="C67" i="53"/>
  <c r="C66" i="53"/>
  <c r="P63" i="53"/>
  <c r="O63" i="53"/>
  <c r="L63" i="53"/>
  <c r="L74" i="53" s="1"/>
  <c r="K63" i="53"/>
  <c r="H63" i="53"/>
  <c r="G63" i="53"/>
  <c r="D63" i="53"/>
  <c r="D74" i="53" s="1"/>
  <c r="C62" i="53"/>
  <c r="C61" i="53"/>
  <c r="C60" i="53"/>
  <c r="Q59" i="53"/>
  <c r="Q63" i="53" s="1"/>
  <c r="Q74" i="53" s="1"/>
  <c r="P59" i="53"/>
  <c r="O59" i="53"/>
  <c r="N59" i="53"/>
  <c r="N63" i="53" s="1"/>
  <c r="M59" i="53"/>
  <c r="M63" i="53" s="1"/>
  <c r="M74" i="53" s="1"/>
  <c r="L59" i="53"/>
  <c r="K59" i="53"/>
  <c r="J59" i="53"/>
  <c r="J63" i="53" s="1"/>
  <c r="I59" i="53"/>
  <c r="I63" i="53" s="1"/>
  <c r="I74" i="53" s="1"/>
  <c r="H59" i="53"/>
  <c r="G59" i="53"/>
  <c r="F59" i="53"/>
  <c r="F63" i="53" s="1"/>
  <c r="E59" i="53"/>
  <c r="E63" i="53" s="1"/>
  <c r="E74" i="53" s="1"/>
  <c r="D59" i="53"/>
  <c r="C58" i="53"/>
  <c r="C57" i="53"/>
  <c r="C56" i="53"/>
  <c r="O51" i="53"/>
  <c r="K51" i="53"/>
  <c r="G51" i="53"/>
  <c r="C50" i="53"/>
  <c r="C49" i="53"/>
  <c r="C48" i="53"/>
  <c r="C47" i="53"/>
  <c r="C46" i="53"/>
  <c r="C45" i="53"/>
  <c r="C44" i="53"/>
  <c r="Q43" i="53"/>
  <c r="Q51" i="53" s="1"/>
  <c r="P43" i="53"/>
  <c r="O43" i="53"/>
  <c r="N43" i="53"/>
  <c r="M43" i="53"/>
  <c r="M51" i="53" s="1"/>
  <c r="L43" i="53"/>
  <c r="K43" i="53"/>
  <c r="J43" i="53"/>
  <c r="I43" i="53"/>
  <c r="I51" i="53" s="1"/>
  <c r="H43" i="53"/>
  <c r="G43" i="53"/>
  <c r="F43" i="53"/>
  <c r="E43" i="53"/>
  <c r="D43" i="53"/>
  <c r="C42" i="53"/>
  <c r="C41" i="53"/>
  <c r="C40" i="53"/>
  <c r="C39" i="53"/>
  <c r="Q38" i="53"/>
  <c r="P38" i="53"/>
  <c r="P51" i="53" s="1"/>
  <c r="O38" i="53"/>
  <c r="N38" i="53"/>
  <c r="N51" i="53" s="1"/>
  <c r="M38" i="53"/>
  <c r="L38" i="53"/>
  <c r="L51" i="53" s="1"/>
  <c r="K38" i="53"/>
  <c r="J38" i="53"/>
  <c r="J51" i="53" s="1"/>
  <c r="I38" i="53"/>
  <c r="H38" i="53"/>
  <c r="H51" i="53" s="1"/>
  <c r="G38" i="53"/>
  <c r="F38" i="53"/>
  <c r="F51" i="53" s="1"/>
  <c r="E38" i="53"/>
  <c r="D38" i="53"/>
  <c r="C37" i="53"/>
  <c r="C36" i="53"/>
  <c r="C35" i="53"/>
  <c r="N33" i="53"/>
  <c r="N52" i="53" s="1"/>
  <c r="J33" i="53"/>
  <c r="J52" i="53" s="1"/>
  <c r="C32" i="53"/>
  <c r="C31" i="53"/>
  <c r="Q30" i="53"/>
  <c r="P30" i="53"/>
  <c r="O30" i="53"/>
  <c r="N30" i="53"/>
  <c r="M30" i="53"/>
  <c r="L30" i="53"/>
  <c r="K30" i="53"/>
  <c r="J30" i="53"/>
  <c r="I30" i="53"/>
  <c r="H30" i="53"/>
  <c r="G30" i="53"/>
  <c r="F30" i="53"/>
  <c r="E30" i="53"/>
  <c r="D30" i="53"/>
  <c r="C30" i="53"/>
  <c r="C29" i="53"/>
  <c r="C28" i="53"/>
  <c r="C27" i="53"/>
  <c r="Q26" i="53"/>
  <c r="P26" i="53"/>
  <c r="O26" i="53"/>
  <c r="N26" i="53"/>
  <c r="M26" i="53"/>
  <c r="L26" i="53"/>
  <c r="K26" i="53"/>
  <c r="J26" i="53"/>
  <c r="I26" i="53"/>
  <c r="H26" i="53"/>
  <c r="G26" i="53"/>
  <c r="F26" i="53"/>
  <c r="E26" i="53"/>
  <c r="C26" i="53" s="1"/>
  <c r="D26" i="53"/>
  <c r="C25" i="53"/>
  <c r="C24" i="53"/>
  <c r="C23" i="53"/>
  <c r="C22" i="53"/>
  <c r="C21" i="53"/>
  <c r="C20" i="53"/>
  <c r="Q19" i="53"/>
  <c r="Q33" i="53" s="1"/>
  <c r="P19" i="53"/>
  <c r="P33" i="53" s="1"/>
  <c r="P52" i="53" s="1"/>
  <c r="O19" i="53"/>
  <c r="O33" i="53" s="1"/>
  <c r="O52" i="53" s="1"/>
  <c r="O75" i="53" s="1"/>
  <c r="O77" i="53" s="1"/>
  <c r="N19" i="53"/>
  <c r="M19" i="53"/>
  <c r="M33" i="53" s="1"/>
  <c r="L19" i="53"/>
  <c r="L33" i="53" s="1"/>
  <c r="L52" i="53" s="1"/>
  <c r="L75" i="53" s="1"/>
  <c r="L77" i="53" s="1"/>
  <c r="K19" i="53"/>
  <c r="K33" i="53" s="1"/>
  <c r="K52" i="53" s="1"/>
  <c r="K75" i="53" s="1"/>
  <c r="K77" i="53" s="1"/>
  <c r="J19" i="53"/>
  <c r="I19" i="53"/>
  <c r="I33" i="53" s="1"/>
  <c r="H19" i="53"/>
  <c r="H33" i="53" s="1"/>
  <c r="H52" i="53" s="1"/>
  <c r="G19" i="53"/>
  <c r="G33" i="53" s="1"/>
  <c r="G52" i="53" s="1"/>
  <c r="G75" i="53" s="1"/>
  <c r="G77" i="53" s="1"/>
  <c r="F19" i="53"/>
  <c r="F33" i="53" s="1"/>
  <c r="F52" i="53" s="1"/>
  <c r="E19" i="53"/>
  <c r="E33" i="53" s="1"/>
  <c r="D19" i="53"/>
  <c r="D33" i="53" s="1"/>
  <c r="C18" i="53"/>
  <c r="C17" i="53"/>
  <c r="C16" i="53"/>
  <c r="Q73" i="52"/>
  <c r="M73" i="52"/>
  <c r="I73" i="52"/>
  <c r="E73" i="52"/>
  <c r="C72" i="52"/>
  <c r="C71" i="52"/>
  <c r="C70" i="52"/>
  <c r="Q69" i="52"/>
  <c r="P69" i="52"/>
  <c r="P73" i="52" s="1"/>
  <c r="O69" i="52"/>
  <c r="O73" i="52" s="1"/>
  <c r="N69" i="52"/>
  <c r="N73" i="52" s="1"/>
  <c r="N74" i="52" s="1"/>
  <c r="M69" i="52"/>
  <c r="L69" i="52"/>
  <c r="L73" i="52" s="1"/>
  <c r="K69" i="52"/>
  <c r="K73" i="52" s="1"/>
  <c r="J69" i="52"/>
  <c r="J73" i="52" s="1"/>
  <c r="J74" i="52" s="1"/>
  <c r="I69" i="52"/>
  <c r="H69" i="52"/>
  <c r="H73" i="52" s="1"/>
  <c r="G69" i="52"/>
  <c r="G73" i="52" s="1"/>
  <c r="F69" i="52"/>
  <c r="F73" i="52" s="1"/>
  <c r="E69" i="52"/>
  <c r="D69" i="52"/>
  <c r="D73" i="52" s="1"/>
  <c r="C69" i="52"/>
  <c r="C68" i="52"/>
  <c r="C67" i="52"/>
  <c r="C66" i="52"/>
  <c r="Q63" i="52"/>
  <c r="Q74" i="52" s="1"/>
  <c r="M63" i="52"/>
  <c r="M74" i="52" s="1"/>
  <c r="I63" i="52"/>
  <c r="E63" i="52"/>
  <c r="E74" i="52" s="1"/>
  <c r="C62" i="52"/>
  <c r="C61" i="52"/>
  <c r="C60" i="52"/>
  <c r="Q59" i="52"/>
  <c r="P59" i="52"/>
  <c r="P63" i="52" s="1"/>
  <c r="P74" i="52" s="1"/>
  <c r="O59" i="52"/>
  <c r="O63" i="52" s="1"/>
  <c r="O74" i="52" s="1"/>
  <c r="N59" i="52"/>
  <c r="N63" i="52" s="1"/>
  <c r="M59" i="52"/>
  <c r="L59" i="52"/>
  <c r="L63" i="52" s="1"/>
  <c r="L74" i="52" s="1"/>
  <c r="K59" i="52"/>
  <c r="K63" i="52" s="1"/>
  <c r="K74" i="52" s="1"/>
  <c r="J59" i="52"/>
  <c r="J63" i="52" s="1"/>
  <c r="I59" i="52"/>
  <c r="H59" i="52"/>
  <c r="H63" i="52" s="1"/>
  <c r="H74" i="52" s="1"/>
  <c r="G59" i="52"/>
  <c r="G63" i="52" s="1"/>
  <c r="G74" i="52" s="1"/>
  <c r="F59" i="52"/>
  <c r="F63" i="52" s="1"/>
  <c r="F74" i="52" s="1"/>
  <c r="E59" i="52"/>
  <c r="D59" i="52"/>
  <c r="D63" i="52" s="1"/>
  <c r="D74" i="52" s="1"/>
  <c r="C59" i="52"/>
  <c r="C58" i="52"/>
  <c r="C57" i="52"/>
  <c r="C56" i="52"/>
  <c r="Q52" i="52"/>
  <c r="Q75" i="52" s="1"/>
  <c r="Q77" i="52" s="1"/>
  <c r="I52" i="52"/>
  <c r="P51" i="52"/>
  <c r="L51" i="52"/>
  <c r="H51" i="52"/>
  <c r="D51" i="52"/>
  <c r="C50" i="52"/>
  <c r="C49" i="52"/>
  <c r="C48" i="52"/>
  <c r="C47" i="52"/>
  <c r="C46" i="52"/>
  <c r="C45" i="52"/>
  <c r="C44" i="52"/>
  <c r="Q43" i="52"/>
  <c r="P43" i="52"/>
  <c r="O43" i="52"/>
  <c r="N43" i="52"/>
  <c r="N51" i="52" s="1"/>
  <c r="M43" i="52"/>
  <c r="L43" i="52"/>
  <c r="K43" i="52"/>
  <c r="J43" i="52"/>
  <c r="J51" i="52" s="1"/>
  <c r="I43" i="52"/>
  <c r="H43" i="52"/>
  <c r="G43" i="52"/>
  <c r="F43" i="52"/>
  <c r="F51" i="52" s="1"/>
  <c r="E43" i="52"/>
  <c r="D43" i="52"/>
  <c r="C43" i="52" s="1"/>
  <c r="C42" i="52"/>
  <c r="C41" i="52"/>
  <c r="C40" i="52"/>
  <c r="C39" i="52"/>
  <c r="Q38" i="52"/>
  <c r="Q51" i="52" s="1"/>
  <c r="P38" i="52"/>
  <c r="O38" i="52"/>
  <c r="O51" i="52" s="1"/>
  <c r="N38" i="52"/>
  <c r="M38" i="52"/>
  <c r="M51" i="52" s="1"/>
  <c r="L38" i="52"/>
  <c r="K38" i="52"/>
  <c r="K51" i="52" s="1"/>
  <c r="J38" i="52"/>
  <c r="I38" i="52"/>
  <c r="I51" i="52" s="1"/>
  <c r="H38" i="52"/>
  <c r="G38" i="52"/>
  <c r="G51" i="52" s="1"/>
  <c r="F38" i="52"/>
  <c r="E38" i="52"/>
  <c r="D38" i="52"/>
  <c r="C37" i="52"/>
  <c r="C36" i="52"/>
  <c r="C35" i="52"/>
  <c r="G33" i="52"/>
  <c r="G52" i="52" s="1"/>
  <c r="G75" i="52" s="1"/>
  <c r="G77" i="52" s="1"/>
  <c r="C32" i="52"/>
  <c r="C31" i="52"/>
  <c r="Q30" i="52"/>
  <c r="P30" i="52"/>
  <c r="O30" i="52"/>
  <c r="N30" i="52"/>
  <c r="M30" i="52"/>
  <c r="L30" i="52"/>
  <c r="K30" i="52"/>
  <c r="J30" i="52"/>
  <c r="I30" i="52"/>
  <c r="H30" i="52"/>
  <c r="G30" i="52"/>
  <c r="F30" i="52"/>
  <c r="E30" i="52"/>
  <c r="D30" i="52"/>
  <c r="C30" i="52" s="1"/>
  <c r="C29" i="52"/>
  <c r="C28" i="52"/>
  <c r="C27" i="52"/>
  <c r="Q26" i="52"/>
  <c r="P26" i="52"/>
  <c r="O26" i="52"/>
  <c r="N26" i="52"/>
  <c r="M26" i="52"/>
  <c r="L26" i="52"/>
  <c r="K26" i="52"/>
  <c r="J26" i="52"/>
  <c r="I26" i="52"/>
  <c r="H26" i="52"/>
  <c r="G26" i="52"/>
  <c r="F26" i="52"/>
  <c r="E26" i="52"/>
  <c r="D26" i="52"/>
  <c r="C25" i="52"/>
  <c r="C24" i="52"/>
  <c r="C23" i="52"/>
  <c r="C22" i="52"/>
  <c r="C21" i="52"/>
  <c r="C20" i="52"/>
  <c r="Q19" i="52"/>
  <c r="Q33" i="52" s="1"/>
  <c r="P19" i="52"/>
  <c r="P33" i="52" s="1"/>
  <c r="O19" i="52"/>
  <c r="O33" i="52" s="1"/>
  <c r="O52" i="52" s="1"/>
  <c r="O75" i="52" s="1"/>
  <c r="O77" i="52" s="1"/>
  <c r="N19" i="52"/>
  <c r="N33" i="52" s="1"/>
  <c r="N52" i="52" s="1"/>
  <c r="M19" i="52"/>
  <c r="M33" i="52" s="1"/>
  <c r="M52" i="52" s="1"/>
  <c r="M75" i="52" s="1"/>
  <c r="M77" i="52" s="1"/>
  <c r="L19" i="52"/>
  <c r="L33" i="52" s="1"/>
  <c r="L52" i="52" s="1"/>
  <c r="L75" i="52" s="1"/>
  <c r="L77" i="52" s="1"/>
  <c r="K19" i="52"/>
  <c r="K33" i="52" s="1"/>
  <c r="K52" i="52" s="1"/>
  <c r="K75" i="52" s="1"/>
  <c r="K77" i="52" s="1"/>
  <c r="J19" i="52"/>
  <c r="J33" i="52" s="1"/>
  <c r="J52" i="52" s="1"/>
  <c r="I19" i="52"/>
  <c r="I33" i="52" s="1"/>
  <c r="H19" i="52"/>
  <c r="H33" i="52" s="1"/>
  <c r="H52" i="52" s="1"/>
  <c r="H75" i="52" s="1"/>
  <c r="H77" i="52" s="1"/>
  <c r="G19" i="52"/>
  <c r="F19" i="52"/>
  <c r="F33" i="52" s="1"/>
  <c r="F52" i="52" s="1"/>
  <c r="E19" i="52"/>
  <c r="E33" i="52" s="1"/>
  <c r="D19" i="52"/>
  <c r="D33" i="52" s="1"/>
  <c r="D52" i="52" s="1"/>
  <c r="D75" i="52" s="1"/>
  <c r="D77" i="52" s="1"/>
  <c r="C19" i="52"/>
  <c r="C18" i="52"/>
  <c r="C17" i="52"/>
  <c r="C16" i="52"/>
  <c r="K74" i="51"/>
  <c r="N73" i="51"/>
  <c r="J73" i="51"/>
  <c r="F73" i="51"/>
  <c r="C72" i="51"/>
  <c r="C71" i="51"/>
  <c r="C70" i="51"/>
  <c r="Q69" i="51"/>
  <c r="Q73" i="51" s="1"/>
  <c r="P69" i="51"/>
  <c r="P73" i="51" s="1"/>
  <c r="O69" i="51"/>
  <c r="O73" i="51" s="1"/>
  <c r="N69" i="51"/>
  <c r="M69" i="51"/>
  <c r="M73" i="51" s="1"/>
  <c r="L69" i="51"/>
  <c r="L73" i="51" s="1"/>
  <c r="K69" i="51"/>
  <c r="K73" i="51" s="1"/>
  <c r="J69" i="51"/>
  <c r="I69" i="51"/>
  <c r="I73" i="51" s="1"/>
  <c r="H69" i="51"/>
  <c r="H73" i="51" s="1"/>
  <c r="G69" i="51"/>
  <c r="G73" i="51" s="1"/>
  <c r="F69" i="51"/>
  <c r="E69" i="51"/>
  <c r="E73" i="51" s="1"/>
  <c r="D69" i="51"/>
  <c r="C68" i="51"/>
  <c r="C67" i="51"/>
  <c r="C66" i="51"/>
  <c r="N63" i="51"/>
  <c r="J63" i="51"/>
  <c r="F63" i="51"/>
  <c r="F74" i="51" s="1"/>
  <c r="C62" i="51"/>
  <c r="C61" i="51"/>
  <c r="C60" i="51"/>
  <c r="Q59" i="51"/>
  <c r="Q63" i="51" s="1"/>
  <c r="Q74" i="51" s="1"/>
  <c r="P59" i="51"/>
  <c r="P63" i="51" s="1"/>
  <c r="O59" i="51"/>
  <c r="O63" i="51" s="1"/>
  <c r="O74" i="51" s="1"/>
  <c r="N59" i="51"/>
  <c r="M59" i="51"/>
  <c r="M63" i="51" s="1"/>
  <c r="M74" i="51" s="1"/>
  <c r="L59" i="51"/>
  <c r="L63" i="51" s="1"/>
  <c r="K59" i="51"/>
  <c r="K63" i="51" s="1"/>
  <c r="J59" i="51"/>
  <c r="I59" i="51"/>
  <c r="I63" i="51" s="1"/>
  <c r="I74" i="51" s="1"/>
  <c r="H59" i="51"/>
  <c r="H63" i="51" s="1"/>
  <c r="G59" i="51"/>
  <c r="G63" i="51" s="1"/>
  <c r="G74" i="51" s="1"/>
  <c r="F59" i="51"/>
  <c r="E59" i="51"/>
  <c r="E63" i="51" s="1"/>
  <c r="E74" i="51" s="1"/>
  <c r="D59" i="51"/>
  <c r="C58" i="51"/>
  <c r="C57" i="51"/>
  <c r="C56" i="51"/>
  <c r="Q51" i="51"/>
  <c r="M51" i="51"/>
  <c r="I51" i="51"/>
  <c r="E51" i="51"/>
  <c r="C50" i="51"/>
  <c r="C49" i="51"/>
  <c r="C48" i="51"/>
  <c r="C47" i="51"/>
  <c r="C46" i="51"/>
  <c r="C45" i="51"/>
  <c r="C44" i="51"/>
  <c r="Q43" i="51"/>
  <c r="P43" i="51"/>
  <c r="O43" i="51"/>
  <c r="O51" i="51" s="1"/>
  <c r="N43" i="51"/>
  <c r="M43" i="51"/>
  <c r="L43" i="51"/>
  <c r="K43" i="51"/>
  <c r="K51" i="51" s="1"/>
  <c r="J43" i="51"/>
  <c r="I43" i="51"/>
  <c r="H43" i="51"/>
  <c r="G43" i="51"/>
  <c r="G51" i="51" s="1"/>
  <c r="F43" i="51"/>
  <c r="E43" i="51"/>
  <c r="D43" i="51"/>
  <c r="C43" i="51"/>
  <c r="C42" i="51"/>
  <c r="C41" i="51"/>
  <c r="C40" i="51"/>
  <c r="C39" i="51"/>
  <c r="Q38" i="51"/>
  <c r="P38" i="51"/>
  <c r="P51" i="51" s="1"/>
  <c r="O38" i="51"/>
  <c r="N38" i="51"/>
  <c r="N51" i="51" s="1"/>
  <c r="M38" i="51"/>
  <c r="L38" i="51"/>
  <c r="L51" i="51" s="1"/>
  <c r="K38" i="51"/>
  <c r="J38" i="51"/>
  <c r="J51" i="51" s="1"/>
  <c r="I38" i="51"/>
  <c r="H38" i="51"/>
  <c r="H51" i="51" s="1"/>
  <c r="G38" i="51"/>
  <c r="F38" i="51"/>
  <c r="F51" i="51" s="1"/>
  <c r="E38" i="51"/>
  <c r="D38" i="51"/>
  <c r="D51" i="51" s="1"/>
  <c r="C37" i="51"/>
  <c r="C36" i="51"/>
  <c r="C35" i="51"/>
  <c r="C32" i="51"/>
  <c r="C31" i="51"/>
  <c r="Q30" i="51"/>
  <c r="P30" i="51"/>
  <c r="O30" i="51"/>
  <c r="N30" i="51"/>
  <c r="M30" i="51"/>
  <c r="L30" i="51"/>
  <c r="K30" i="51"/>
  <c r="J30" i="51"/>
  <c r="I30" i="51"/>
  <c r="H30" i="51"/>
  <c r="G30" i="51"/>
  <c r="F30" i="51"/>
  <c r="E30" i="51"/>
  <c r="C30" i="51" s="1"/>
  <c r="D30" i="51"/>
  <c r="C29" i="51"/>
  <c r="C28" i="51"/>
  <c r="C27" i="51"/>
  <c r="Q26" i="51"/>
  <c r="P26" i="51"/>
  <c r="O26" i="51"/>
  <c r="N26" i="51"/>
  <c r="M26" i="51"/>
  <c r="L26" i="51"/>
  <c r="K26" i="51"/>
  <c r="J26" i="51"/>
  <c r="I26" i="51"/>
  <c r="H26" i="51"/>
  <c r="G26" i="51"/>
  <c r="F26" i="51"/>
  <c r="E26" i="51"/>
  <c r="D26" i="51"/>
  <c r="C26" i="51"/>
  <c r="C25" i="51"/>
  <c r="C24" i="51"/>
  <c r="C23" i="51"/>
  <c r="C22" i="51"/>
  <c r="C21" i="51"/>
  <c r="C20" i="51"/>
  <c r="Q19" i="51"/>
  <c r="Q33" i="51" s="1"/>
  <c r="P19" i="51"/>
  <c r="P33" i="51" s="1"/>
  <c r="P52" i="51" s="1"/>
  <c r="O19" i="51"/>
  <c r="N19" i="51"/>
  <c r="N33" i="51" s="1"/>
  <c r="N52" i="51" s="1"/>
  <c r="M19" i="51"/>
  <c r="M33" i="51" s="1"/>
  <c r="M52" i="51" s="1"/>
  <c r="L19" i="51"/>
  <c r="L33" i="51" s="1"/>
  <c r="L52" i="51" s="1"/>
  <c r="K19" i="51"/>
  <c r="J19" i="51"/>
  <c r="J33" i="51" s="1"/>
  <c r="J52" i="51" s="1"/>
  <c r="I19" i="51"/>
  <c r="I33" i="51" s="1"/>
  <c r="I52" i="51" s="1"/>
  <c r="H19" i="51"/>
  <c r="H33" i="51" s="1"/>
  <c r="H52" i="51" s="1"/>
  <c r="G19" i="51"/>
  <c r="F19" i="51"/>
  <c r="F33" i="51" s="1"/>
  <c r="F52" i="51" s="1"/>
  <c r="F75" i="51" s="1"/>
  <c r="F77" i="51" s="1"/>
  <c r="E19" i="51"/>
  <c r="E33" i="51" s="1"/>
  <c r="E52" i="51" s="1"/>
  <c r="D19" i="51"/>
  <c r="C19" i="51" s="1"/>
  <c r="C18" i="51"/>
  <c r="C17" i="51"/>
  <c r="C16" i="51"/>
  <c r="L74" i="50"/>
  <c r="O73" i="50"/>
  <c r="K73" i="50"/>
  <c r="G73" i="50"/>
  <c r="C72" i="50"/>
  <c r="C71" i="50"/>
  <c r="C70" i="50"/>
  <c r="Q69" i="50"/>
  <c r="Q73" i="50" s="1"/>
  <c r="P69" i="50"/>
  <c r="P73" i="50" s="1"/>
  <c r="O69" i="50"/>
  <c r="N69" i="50"/>
  <c r="N73" i="50" s="1"/>
  <c r="M69" i="50"/>
  <c r="M73" i="50" s="1"/>
  <c r="L69" i="50"/>
  <c r="L73" i="50" s="1"/>
  <c r="K69" i="50"/>
  <c r="J69" i="50"/>
  <c r="J73" i="50" s="1"/>
  <c r="I69" i="50"/>
  <c r="I73" i="50" s="1"/>
  <c r="H69" i="50"/>
  <c r="H73" i="50" s="1"/>
  <c r="G69" i="50"/>
  <c r="F69" i="50"/>
  <c r="F73" i="50" s="1"/>
  <c r="E69" i="50"/>
  <c r="D69" i="50"/>
  <c r="D73" i="50" s="1"/>
  <c r="C68" i="50"/>
  <c r="C67" i="50"/>
  <c r="C66" i="50"/>
  <c r="O63" i="50"/>
  <c r="O74" i="50" s="1"/>
  <c r="K63" i="50"/>
  <c r="K74" i="50" s="1"/>
  <c r="G63" i="50"/>
  <c r="G74" i="50" s="1"/>
  <c r="C62" i="50"/>
  <c r="C61" i="50"/>
  <c r="C60" i="50"/>
  <c r="Q59" i="50"/>
  <c r="Q63" i="50" s="1"/>
  <c r="Q74" i="50" s="1"/>
  <c r="P59" i="50"/>
  <c r="P63" i="50" s="1"/>
  <c r="P74" i="50" s="1"/>
  <c r="O59" i="50"/>
  <c r="N59" i="50"/>
  <c r="N63" i="50" s="1"/>
  <c r="N74" i="50" s="1"/>
  <c r="M59" i="50"/>
  <c r="M63" i="50" s="1"/>
  <c r="M74" i="50" s="1"/>
  <c r="L59" i="50"/>
  <c r="L63" i="50" s="1"/>
  <c r="K59" i="50"/>
  <c r="J59" i="50"/>
  <c r="J63" i="50" s="1"/>
  <c r="J74" i="50" s="1"/>
  <c r="I59" i="50"/>
  <c r="I63" i="50" s="1"/>
  <c r="I74" i="50" s="1"/>
  <c r="H59" i="50"/>
  <c r="H63" i="50" s="1"/>
  <c r="H74" i="50" s="1"/>
  <c r="G59" i="50"/>
  <c r="F59" i="50"/>
  <c r="F63" i="50" s="1"/>
  <c r="F74" i="50" s="1"/>
  <c r="E59" i="50"/>
  <c r="D59" i="50"/>
  <c r="D63" i="50" s="1"/>
  <c r="D74" i="50" s="1"/>
  <c r="C58" i="50"/>
  <c r="C57" i="50"/>
  <c r="C56" i="50"/>
  <c r="K52" i="50"/>
  <c r="K75" i="50" s="1"/>
  <c r="K77" i="50" s="1"/>
  <c r="N51" i="50"/>
  <c r="J51" i="50"/>
  <c r="F51" i="50"/>
  <c r="C50" i="50"/>
  <c r="C49" i="50"/>
  <c r="C48" i="50"/>
  <c r="C47" i="50"/>
  <c r="C46" i="50"/>
  <c r="C45" i="50"/>
  <c r="C44" i="50"/>
  <c r="Q43" i="50"/>
  <c r="P43" i="50"/>
  <c r="P51" i="50" s="1"/>
  <c r="O43" i="50"/>
  <c r="N43" i="50"/>
  <c r="M43" i="50"/>
  <c r="L43" i="50"/>
  <c r="L51" i="50" s="1"/>
  <c r="K43" i="50"/>
  <c r="J43" i="50"/>
  <c r="I43" i="50"/>
  <c r="H43" i="50"/>
  <c r="H51" i="50" s="1"/>
  <c r="G43" i="50"/>
  <c r="F43" i="50"/>
  <c r="E43" i="50"/>
  <c r="D43" i="50"/>
  <c r="C42" i="50"/>
  <c r="C41" i="50"/>
  <c r="C40" i="50"/>
  <c r="C39" i="50"/>
  <c r="Q38" i="50"/>
  <c r="Q51" i="50" s="1"/>
  <c r="P38" i="50"/>
  <c r="O38" i="50"/>
  <c r="O51" i="50" s="1"/>
  <c r="N38" i="50"/>
  <c r="M38" i="50"/>
  <c r="M51" i="50" s="1"/>
  <c r="L38" i="50"/>
  <c r="K38" i="50"/>
  <c r="K51" i="50" s="1"/>
  <c r="J38" i="50"/>
  <c r="I38" i="50"/>
  <c r="I51" i="50" s="1"/>
  <c r="H38" i="50"/>
  <c r="G38" i="50"/>
  <c r="G51" i="50" s="1"/>
  <c r="F38" i="50"/>
  <c r="E38" i="50"/>
  <c r="E51" i="50" s="1"/>
  <c r="D38" i="50"/>
  <c r="C38" i="50"/>
  <c r="C37" i="50"/>
  <c r="C36" i="50"/>
  <c r="C35" i="50"/>
  <c r="C32" i="50"/>
  <c r="C31" i="50"/>
  <c r="Q30" i="50"/>
  <c r="P30" i="50"/>
  <c r="O30" i="50"/>
  <c r="N30" i="50"/>
  <c r="M30" i="50"/>
  <c r="L30" i="50"/>
  <c r="K30" i="50"/>
  <c r="J30" i="50"/>
  <c r="I30" i="50"/>
  <c r="H30" i="50"/>
  <c r="G30" i="50"/>
  <c r="F30" i="50"/>
  <c r="E30" i="50"/>
  <c r="D30" i="50"/>
  <c r="C30" i="50" s="1"/>
  <c r="C29" i="50"/>
  <c r="C28" i="50"/>
  <c r="C27" i="50"/>
  <c r="Q26" i="50"/>
  <c r="P26" i="50"/>
  <c r="O26" i="50"/>
  <c r="N26" i="50"/>
  <c r="M26" i="50"/>
  <c r="L26" i="50"/>
  <c r="K26" i="50"/>
  <c r="J26" i="50"/>
  <c r="I26" i="50"/>
  <c r="H26" i="50"/>
  <c r="G26" i="50"/>
  <c r="F26" i="50"/>
  <c r="E26" i="50"/>
  <c r="D26" i="50"/>
  <c r="C26" i="50" s="1"/>
  <c r="C25" i="50"/>
  <c r="C24" i="50"/>
  <c r="C23" i="50"/>
  <c r="C22" i="50"/>
  <c r="C21" i="50"/>
  <c r="C20" i="50"/>
  <c r="Q19" i="50"/>
  <c r="Q33" i="50" s="1"/>
  <c r="Q52" i="50" s="1"/>
  <c r="Q75" i="50" s="1"/>
  <c r="Q77" i="50" s="1"/>
  <c r="P19" i="50"/>
  <c r="P33" i="50" s="1"/>
  <c r="O19" i="50"/>
  <c r="O33" i="50" s="1"/>
  <c r="O52" i="50" s="1"/>
  <c r="O75" i="50" s="1"/>
  <c r="O77" i="50" s="1"/>
  <c r="N19" i="50"/>
  <c r="N33" i="50" s="1"/>
  <c r="N52" i="50" s="1"/>
  <c r="N75" i="50" s="1"/>
  <c r="N77" i="50" s="1"/>
  <c r="M19" i="50"/>
  <c r="M33" i="50" s="1"/>
  <c r="M52" i="50" s="1"/>
  <c r="M75" i="50" s="1"/>
  <c r="M77" i="50" s="1"/>
  <c r="L19" i="50"/>
  <c r="L33" i="50" s="1"/>
  <c r="K19" i="50"/>
  <c r="K33" i="50" s="1"/>
  <c r="J19" i="50"/>
  <c r="J33" i="50" s="1"/>
  <c r="I19" i="50"/>
  <c r="I33" i="50" s="1"/>
  <c r="I52" i="50" s="1"/>
  <c r="I75" i="50" s="1"/>
  <c r="I77" i="50" s="1"/>
  <c r="H19" i="50"/>
  <c r="H33" i="50" s="1"/>
  <c r="G19" i="50"/>
  <c r="G33" i="50" s="1"/>
  <c r="G52" i="50" s="1"/>
  <c r="G75" i="50" s="1"/>
  <c r="G77" i="50" s="1"/>
  <c r="F19" i="50"/>
  <c r="F33" i="50" s="1"/>
  <c r="F52" i="50" s="1"/>
  <c r="F75" i="50" s="1"/>
  <c r="F77" i="50" s="1"/>
  <c r="E19" i="50"/>
  <c r="C19" i="50" s="1"/>
  <c r="D19" i="50"/>
  <c r="D33" i="50" s="1"/>
  <c r="C18" i="50"/>
  <c r="C17" i="50"/>
  <c r="C16" i="50"/>
  <c r="Q74" i="49"/>
  <c r="P73" i="49"/>
  <c r="L73" i="49"/>
  <c r="H73" i="49"/>
  <c r="D73" i="49"/>
  <c r="C72" i="49"/>
  <c r="C71" i="49"/>
  <c r="C70" i="49"/>
  <c r="Q69" i="49"/>
  <c r="Q73" i="49" s="1"/>
  <c r="P69" i="49"/>
  <c r="O69" i="49"/>
  <c r="O73" i="49" s="1"/>
  <c r="N69" i="49"/>
  <c r="N73" i="49" s="1"/>
  <c r="M69" i="49"/>
  <c r="M73" i="49" s="1"/>
  <c r="L69" i="49"/>
  <c r="K69" i="49"/>
  <c r="K73" i="49" s="1"/>
  <c r="J69" i="49"/>
  <c r="J73" i="49" s="1"/>
  <c r="I69" i="49"/>
  <c r="I73" i="49" s="1"/>
  <c r="H69" i="49"/>
  <c r="G69" i="49"/>
  <c r="G73" i="49" s="1"/>
  <c r="F69" i="49"/>
  <c r="F73" i="49" s="1"/>
  <c r="E69" i="49"/>
  <c r="E73" i="49" s="1"/>
  <c r="D69" i="49"/>
  <c r="C69" i="49" s="1"/>
  <c r="C68" i="49"/>
  <c r="C67" i="49"/>
  <c r="C66" i="49"/>
  <c r="P63" i="49"/>
  <c r="P74" i="49" s="1"/>
  <c r="L63" i="49"/>
  <c r="L74" i="49" s="1"/>
  <c r="H63" i="49"/>
  <c r="H74" i="49" s="1"/>
  <c r="D63" i="49"/>
  <c r="D74" i="49" s="1"/>
  <c r="C62" i="49"/>
  <c r="C61" i="49"/>
  <c r="C60" i="49"/>
  <c r="Q59" i="49"/>
  <c r="Q63" i="49" s="1"/>
  <c r="P59" i="49"/>
  <c r="O59" i="49"/>
  <c r="O63" i="49" s="1"/>
  <c r="O74" i="49" s="1"/>
  <c r="N59" i="49"/>
  <c r="N63" i="49" s="1"/>
  <c r="N74" i="49" s="1"/>
  <c r="M59" i="49"/>
  <c r="M63" i="49" s="1"/>
  <c r="M74" i="49" s="1"/>
  <c r="L59" i="49"/>
  <c r="K59" i="49"/>
  <c r="K63" i="49" s="1"/>
  <c r="K74" i="49" s="1"/>
  <c r="J59" i="49"/>
  <c r="J63" i="49" s="1"/>
  <c r="J74" i="49" s="1"/>
  <c r="I59" i="49"/>
  <c r="I63" i="49" s="1"/>
  <c r="I74" i="49" s="1"/>
  <c r="H59" i="49"/>
  <c r="G59" i="49"/>
  <c r="G63" i="49" s="1"/>
  <c r="G74" i="49" s="1"/>
  <c r="F59" i="49"/>
  <c r="F63" i="49" s="1"/>
  <c r="F74" i="49" s="1"/>
  <c r="E59" i="49"/>
  <c r="E63" i="49" s="1"/>
  <c r="E74" i="49" s="1"/>
  <c r="D59" i="49"/>
  <c r="C59" i="49" s="1"/>
  <c r="C58" i="49"/>
  <c r="C57" i="49"/>
  <c r="C56" i="49"/>
  <c r="P52" i="49"/>
  <c r="P75" i="49" s="1"/>
  <c r="P77" i="49" s="1"/>
  <c r="O51" i="49"/>
  <c r="K51" i="49"/>
  <c r="G51" i="49"/>
  <c r="C50" i="49"/>
  <c r="C49" i="49"/>
  <c r="C48" i="49"/>
  <c r="C47" i="49"/>
  <c r="C46" i="49"/>
  <c r="C45" i="49"/>
  <c r="C44" i="49"/>
  <c r="Q43" i="49"/>
  <c r="Q51" i="49" s="1"/>
  <c r="P43" i="49"/>
  <c r="O43" i="49"/>
  <c r="N43" i="49"/>
  <c r="M43" i="49"/>
  <c r="M51" i="49" s="1"/>
  <c r="L43" i="49"/>
  <c r="K43" i="49"/>
  <c r="J43" i="49"/>
  <c r="I43" i="49"/>
  <c r="I51" i="49" s="1"/>
  <c r="H43" i="49"/>
  <c r="G43" i="49"/>
  <c r="F43" i="49"/>
  <c r="E43" i="49"/>
  <c r="D43" i="49"/>
  <c r="C42" i="49"/>
  <c r="C41" i="49"/>
  <c r="C40" i="49"/>
  <c r="C39" i="49"/>
  <c r="Q38" i="49"/>
  <c r="P38" i="49"/>
  <c r="P51" i="49" s="1"/>
  <c r="O38" i="49"/>
  <c r="N38" i="49"/>
  <c r="N51" i="49" s="1"/>
  <c r="M38" i="49"/>
  <c r="L38" i="49"/>
  <c r="L51" i="49" s="1"/>
  <c r="K38" i="49"/>
  <c r="J38" i="49"/>
  <c r="J51" i="49" s="1"/>
  <c r="I38" i="49"/>
  <c r="H38" i="49"/>
  <c r="H51" i="49" s="1"/>
  <c r="G38" i="49"/>
  <c r="F38" i="49"/>
  <c r="F51" i="49" s="1"/>
  <c r="E38" i="49"/>
  <c r="D38" i="49"/>
  <c r="C37" i="49"/>
  <c r="C36" i="49"/>
  <c r="C35" i="49"/>
  <c r="C32" i="49"/>
  <c r="C31" i="49"/>
  <c r="Q30" i="49"/>
  <c r="P30" i="49"/>
  <c r="O30" i="49"/>
  <c r="N30" i="49"/>
  <c r="M30" i="49"/>
  <c r="L30" i="49"/>
  <c r="K30" i="49"/>
  <c r="J30" i="49"/>
  <c r="I30" i="49"/>
  <c r="H30" i="49"/>
  <c r="G30" i="49"/>
  <c r="F30" i="49"/>
  <c r="E30" i="49"/>
  <c r="D30" i="49"/>
  <c r="C30" i="49"/>
  <c r="C29" i="49"/>
  <c r="C28" i="49"/>
  <c r="C27" i="49"/>
  <c r="Q26" i="49"/>
  <c r="P26" i="49"/>
  <c r="O26" i="49"/>
  <c r="N26" i="49"/>
  <c r="M26" i="49"/>
  <c r="L26" i="49"/>
  <c r="K26" i="49"/>
  <c r="J26" i="49"/>
  <c r="I26" i="49"/>
  <c r="H26" i="49"/>
  <c r="G26" i="49"/>
  <c r="F26" i="49"/>
  <c r="E26" i="49"/>
  <c r="C26" i="49" s="1"/>
  <c r="D26" i="49"/>
  <c r="C25" i="49"/>
  <c r="C24" i="49"/>
  <c r="C23" i="49"/>
  <c r="C22" i="49"/>
  <c r="C21" i="49"/>
  <c r="C20" i="49"/>
  <c r="Q19" i="49"/>
  <c r="Q33" i="49" s="1"/>
  <c r="P19" i="49"/>
  <c r="P33" i="49" s="1"/>
  <c r="O19" i="49"/>
  <c r="O33" i="49" s="1"/>
  <c r="N19" i="49"/>
  <c r="N33" i="49" s="1"/>
  <c r="N52" i="49" s="1"/>
  <c r="N75" i="49" s="1"/>
  <c r="N77" i="49" s="1"/>
  <c r="M19" i="49"/>
  <c r="M33" i="49" s="1"/>
  <c r="L19" i="49"/>
  <c r="L33" i="49" s="1"/>
  <c r="L52" i="49" s="1"/>
  <c r="L75" i="49" s="1"/>
  <c r="L77" i="49" s="1"/>
  <c r="K19" i="49"/>
  <c r="K33" i="49" s="1"/>
  <c r="K52" i="49" s="1"/>
  <c r="K75" i="49" s="1"/>
  <c r="K77" i="49" s="1"/>
  <c r="J19" i="49"/>
  <c r="J33" i="49" s="1"/>
  <c r="J52" i="49" s="1"/>
  <c r="J75" i="49" s="1"/>
  <c r="J77" i="49" s="1"/>
  <c r="I19" i="49"/>
  <c r="I33" i="49" s="1"/>
  <c r="H19" i="49"/>
  <c r="H33" i="49" s="1"/>
  <c r="H52" i="49" s="1"/>
  <c r="H75" i="49" s="1"/>
  <c r="H77" i="49" s="1"/>
  <c r="G19" i="49"/>
  <c r="G33" i="49" s="1"/>
  <c r="G52" i="49" s="1"/>
  <c r="G75" i="49" s="1"/>
  <c r="G77" i="49" s="1"/>
  <c r="F19" i="49"/>
  <c r="F33" i="49" s="1"/>
  <c r="F52" i="49" s="1"/>
  <c r="F75" i="49" s="1"/>
  <c r="F77" i="49" s="1"/>
  <c r="E19" i="49"/>
  <c r="E33" i="49" s="1"/>
  <c r="D19" i="49"/>
  <c r="D33" i="49" s="1"/>
  <c r="C18" i="49"/>
  <c r="C17" i="49"/>
  <c r="C16" i="49"/>
  <c r="Q73" i="48"/>
  <c r="M73" i="48"/>
  <c r="I73" i="48"/>
  <c r="E73" i="48"/>
  <c r="C72" i="48"/>
  <c r="C71" i="48"/>
  <c r="C70" i="48"/>
  <c r="Q69" i="48"/>
  <c r="P69" i="48"/>
  <c r="P73" i="48" s="1"/>
  <c r="O69" i="48"/>
  <c r="O73" i="48" s="1"/>
  <c r="N69" i="48"/>
  <c r="N73" i="48" s="1"/>
  <c r="M69" i="48"/>
  <c r="L69" i="48"/>
  <c r="L73" i="48" s="1"/>
  <c r="K69" i="48"/>
  <c r="K73" i="48" s="1"/>
  <c r="J69" i="48"/>
  <c r="J73" i="48" s="1"/>
  <c r="I69" i="48"/>
  <c r="H69" i="48"/>
  <c r="H73" i="48" s="1"/>
  <c r="G69" i="48"/>
  <c r="G73" i="48" s="1"/>
  <c r="F69" i="48"/>
  <c r="F73" i="48" s="1"/>
  <c r="E69" i="48"/>
  <c r="D69" i="48"/>
  <c r="D73" i="48" s="1"/>
  <c r="C69" i="48"/>
  <c r="C68" i="48"/>
  <c r="C67" i="48"/>
  <c r="C73" i="48" s="1"/>
  <c r="C66" i="48"/>
  <c r="Q63" i="48"/>
  <c r="Q74" i="48" s="1"/>
  <c r="M63" i="48"/>
  <c r="M74" i="48" s="1"/>
  <c r="I63" i="48"/>
  <c r="I74" i="48" s="1"/>
  <c r="E63" i="48"/>
  <c r="C62" i="48"/>
  <c r="C61" i="48"/>
  <c r="C60" i="48"/>
  <c r="Q59" i="48"/>
  <c r="P59" i="48"/>
  <c r="P63" i="48" s="1"/>
  <c r="P74" i="48" s="1"/>
  <c r="O59" i="48"/>
  <c r="O63" i="48" s="1"/>
  <c r="O74" i="48" s="1"/>
  <c r="N59" i="48"/>
  <c r="N63" i="48" s="1"/>
  <c r="N74" i="48" s="1"/>
  <c r="M59" i="48"/>
  <c r="L59" i="48"/>
  <c r="L63" i="48" s="1"/>
  <c r="L74" i="48" s="1"/>
  <c r="K59" i="48"/>
  <c r="K63" i="48" s="1"/>
  <c r="K74" i="48" s="1"/>
  <c r="J59" i="48"/>
  <c r="J63" i="48" s="1"/>
  <c r="J74" i="48" s="1"/>
  <c r="I59" i="48"/>
  <c r="H59" i="48"/>
  <c r="H63" i="48" s="1"/>
  <c r="H74" i="48" s="1"/>
  <c r="G59" i="48"/>
  <c r="G63" i="48" s="1"/>
  <c r="G74" i="48" s="1"/>
  <c r="F59" i="48"/>
  <c r="F63" i="48" s="1"/>
  <c r="F74" i="48" s="1"/>
  <c r="E59" i="48"/>
  <c r="D59" i="48"/>
  <c r="D63" i="48" s="1"/>
  <c r="D74" i="48" s="1"/>
  <c r="C59" i="48"/>
  <c r="C58" i="48"/>
  <c r="C57" i="48"/>
  <c r="C56" i="48"/>
  <c r="P51" i="48"/>
  <c r="L51" i="48"/>
  <c r="C50" i="48"/>
  <c r="C49" i="48"/>
  <c r="C48" i="48"/>
  <c r="C47" i="48"/>
  <c r="C46" i="48"/>
  <c r="C45" i="48"/>
  <c r="C44" i="48"/>
  <c r="Q43" i="48"/>
  <c r="P43" i="48"/>
  <c r="O43" i="48"/>
  <c r="N43" i="48"/>
  <c r="N51" i="48" s="1"/>
  <c r="M43" i="48"/>
  <c r="L43" i="48"/>
  <c r="K43" i="48"/>
  <c r="J43" i="48"/>
  <c r="J51" i="48" s="1"/>
  <c r="I43" i="48"/>
  <c r="H43" i="48"/>
  <c r="H51" i="48" s="1"/>
  <c r="G43" i="48"/>
  <c r="F43" i="48"/>
  <c r="F51" i="48" s="1"/>
  <c r="E43" i="48"/>
  <c r="D43" i="48"/>
  <c r="C43" i="48" s="1"/>
  <c r="C42" i="48"/>
  <c r="C41" i="48"/>
  <c r="C40" i="48"/>
  <c r="C39" i="48"/>
  <c r="Q38" i="48"/>
  <c r="Q51" i="48" s="1"/>
  <c r="Q52" i="48" s="1"/>
  <c r="Q75" i="48" s="1"/>
  <c r="Q77" i="48" s="1"/>
  <c r="P38" i="48"/>
  <c r="O38" i="48"/>
  <c r="O51" i="48" s="1"/>
  <c r="N38" i="48"/>
  <c r="M38" i="48"/>
  <c r="M51" i="48" s="1"/>
  <c r="L38" i="48"/>
  <c r="K38" i="48"/>
  <c r="K51" i="48" s="1"/>
  <c r="J38" i="48"/>
  <c r="I38" i="48"/>
  <c r="I51" i="48" s="1"/>
  <c r="H38" i="48"/>
  <c r="G38" i="48"/>
  <c r="G51" i="48" s="1"/>
  <c r="F38" i="48"/>
  <c r="E38" i="48"/>
  <c r="E51" i="48" s="1"/>
  <c r="D38" i="48"/>
  <c r="C37" i="48"/>
  <c r="C36" i="48"/>
  <c r="C35" i="48"/>
  <c r="Q33" i="48"/>
  <c r="M33" i="48"/>
  <c r="M52" i="48" s="1"/>
  <c r="M75" i="48" s="1"/>
  <c r="M77" i="48" s="1"/>
  <c r="I33" i="48"/>
  <c r="I52" i="48" s="1"/>
  <c r="I75" i="48" s="1"/>
  <c r="I77" i="48" s="1"/>
  <c r="E33" i="48"/>
  <c r="E52" i="48" s="1"/>
  <c r="C32" i="48"/>
  <c r="C31" i="48"/>
  <c r="Q30" i="48"/>
  <c r="P30" i="48"/>
  <c r="O30" i="48"/>
  <c r="N30" i="48"/>
  <c r="M30" i="48"/>
  <c r="L30" i="48"/>
  <c r="K30" i="48"/>
  <c r="J30" i="48"/>
  <c r="I30" i="48"/>
  <c r="H30" i="48"/>
  <c r="G30" i="48"/>
  <c r="F30" i="48"/>
  <c r="E30" i="48"/>
  <c r="D30" i="48"/>
  <c r="C29" i="48"/>
  <c r="C28" i="48"/>
  <c r="C27" i="48"/>
  <c r="Q26" i="48"/>
  <c r="P26" i="48"/>
  <c r="O26" i="48"/>
  <c r="N26" i="48"/>
  <c r="M26" i="48"/>
  <c r="L26" i="48"/>
  <c r="K26" i="48"/>
  <c r="J26" i="48"/>
  <c r="I26" i="48"/>
  <c r="H26" i="48"/>
  <c r="G26" i="48"/>
  <c r="F26" i="48"/>
  <c r="E26" i="48"/>
  <c r="D26" i="48"/>
  <c r="C25" i="48"/>
  <c r="C24" i="48"/>
  <c r="C23" i="48"/>
  <c r="C22" i="48"/>
  <c r="C21" i="48"/>
  <c r="C20" i="48"/>
  <c r="Q19" i="48"/>
  <c r="P19" i="48"/>
  <c r="P33" i="48" s="1"/>
  <c r="P52" i="48" s="1"/>
  <c r="P75" i="48" s="1"/>
  <c r="P77" i="48" s="1"/>
  <c r="O19" i="48"/>
  <c r="O33" i="48" s="1"/>
  <c r="O52" i="48" s="1"/>
  <c r="O75" i="48" s="1"/>
  <c r="O77" i="48" s="1"/>
  <c r="N19" i="48"/>
  <c r="N33" i="48" s="1"/>
  <c r="N52" i="48" s="1"/>
  <c r="M19" i="48"/>
  <c r="L19" i="48"/>
  <c r="L33" i="48" s="1"/>
  <c r="K19" i="48"/>
  <c r="K33" i="48" s="1"/>
  <c r="K52" i="48" s="1"/>
  <c r="K75" i="48" s="1"/>
  <c r="K77" i="48" s="1"/>
  <c r="J19" i="48"/>
  <c r="J33" i="48" s="1"/>
  <c r="J52" i="48" s="1"/>
  <c r="I19" i="48"/>
  <c r="H19" i="48"/>
  <c r="H33" i="48" s="1"/>
  <c r="G19" i="48"/>
  <c r="G33" i="48" s="1"/>
  <c r="G52" i="48" s="1"/>
  <c r="G75" i="48" s="1"/>
  <c r="G77" i="48" s="1"/>
  <c r="F19" i="48"/>
  <c r="F33" i="48" s="1"/>
  <c r="F52" i="48" s="1"/>
  <c r="E19" i="48"/>
  <c r="D19" i="48"/>
  <c r="D33" i="48" s="1"/>
  <c r="C19" i="48"/>
  <c r="C18" i="48"/>
  <c r="C17" i="48"/>
  <c r="C16" i="48"/>
  <c r="P73" i="47"/>
  <c r="L73" i="47"/>
  <c r="H73" i="47"/>
  <c r="D73" i="47"/>
  <c r="C72" i="47"/>
  <c r="C71" i="47"/>
  <c r="C70" i="47"/>
  <c r="Q69" i="47"/>
  <c r="Q73" i="47" s="1"/>
  <c r="P69" i="47"/>
  <c r="O69" i="47"/>
  <c r="O73" i="47" s="1"/>
  <c r="O74" i="47" s="1"/>
  <c r="N69" i="47"/>
  <c r="N73" i="47" s="1"/>
  <c r="M69" i="47"/>
  <c r="M73" i="47" s="1"/>
  <c r="M74" i="47" s="1"/>
  <c r="L69" i="47"/>
  <c r="K69" i="47"/>
  <c r="K73" i="47" s="1"/>
  <c r="J69" i="47"/>
  <c r="J73" i="47" s="1"/>
  <c r="I69" i="47"/>
  <c r="I73" i="47" s="1"/>
  <c r="H69" i="47"/>
  <c r="G69" i="47"/>
  <c r="G73" i="47" s="1"/>
  <c r="G74" i="47" s="1"/>
  <c r="F69" i="47"/>
  <c r="F73" i="47" s="1"/>
  <c r="E69" i="47"/>
  <c r="E73" i="47" s="1"/>
  <c r="E74" i="47" s="1"/>
  <c r="D69" i="47"/>
  <c r="C68" i="47"/>
  <c r="C67" i="47"/>
  <c r="C66" i="47"/>
  <c r="J63" i="47"/>
  <c r="C62" i="47"/>
  <c r="C61" i="47"/>
  <c r="C60" i="47"/>
  <c r="Q59" i="47"/>
  <c r="Q63" i="47" s="1"/>
  <c r="Q74" i="47" s="1"/>
  <c r="P59" i="47"/>
  <c r="P63" i="47" s="1"/>
  <c r="P74" i="47" s="1"/>
  <c r="O59" i="47"/>
  <c r="O63" i="47" s="1"/>
  <c r="N59" i="47"/>
  <c r="N63" i="47" s="1"/>
  <c r="M59" i="47"/>
  <c r="M63" i="47" s="1"/>
  <c r="L59" i="47"/>
  <c r="L63" i="47" s="1"/>
  <c r="L74" i="47" s="1"/>
  <c r="K59" i="47"/>
  <c r="K63" i="47" s="1"/>
  <c r="K74" i="47" s="1"/>
  <c r="J59" i="47"/>
  <c r="I59" i="47"/>
  <c r="I63" i="47" s="1"/>
  <c r="I74" i="47" s="1"/>
  <c r="H59" i="47"/>
  <c r="H63" i="47" s="1"/>
  <c r="H74" i="47" s="1"/>
  <c r="G59" i="47"/>
  <c r="G63" i="47" s="1"/>
  <c r="F59" i="47"/>
  <c r="F63" i="47" s="1"/>
  <c r="E59" i="47"/>
  <c r="E63" i="47" s="1"/>
  <c r="D59" i="47"/>
  <c r="C59" i="47" s="1"/>
  <c r="C58" i="47"/>
  <c r="C57" i="47"/>
  <c r="C56" i="47"/>
  <c r="Q51" i="47"/>
  <c r="I51" i="47"/>
  <c r="C50" i="47"/>
  <c r="C49" i="47"/>
  <c r="C48" i="47"/>
  <c r="C47" i="47"/>
  <c r="C46" i="47"/>
  <c r="C45" i="47"/>
  <c r="C44" i="47"/>
  <c r="Q43" i="47"/>
  <c r="P43" i="47"/>
  <c r="O43" i="47"/>
  <c r="O51" i="47" s="1"/>
  <c r="N43" i="47"/>
  <c r="M43" i="47"/>
  <c r="M51" i="47" s="1"/>
  <c r="L43" i="47"/>
  <c r="K43" i="47"/>
  <c r="K51" i="47" s="1"/>
  <c r="J43" i="47"/>
  <c r="I43" i="47"/>
  <c r="H43" i="47"/>
  <c r="G43" i="47"/>
  <c r="C43" i="47" s="1"/>
  <c r="F43" i="47"/>
  <c r="E43" i="47"/>
  <c r="E51" i="47" s="1"/>
  <c r="D43" i="47"/>
  <c r="C42" i="47"/>
  <c r="C41" i="47"/>
  <c r="C40" i="47"/>
  <c r="C39" i="47"/>
  <c r="Q38" i="47"/>
  <c r="P38" i="47"/>
  <c r="P51" i="47" s="1"/>
  <c r="O38" i="47"/>
  <c r="N38" i="47"/>
  <c r="N51" i="47" s="1"/>
  <c r="M38" i="47"/>
  <c r="L38" i="47"/>
  <c r="L51" i="47" s="1"/>
  <c r="K38" i="47"/>
  <c r="J38" i="47"/>
  <c r="J51" i="47" s="1"/>
  <c r="I38" i="47"/>
  <c r="H38" i="47"/>
  <c r="H51" i="47" s="1"/>
  <c r="G38" i="47"/>
  <c r="F38" i="47"/>
  <c r="F51" i="47" s="1"/>
  <c r="E38" i="47"/>
  <c r="D38" i="47"/>
  <c r="C37" i="47"/>
  <c r="C36" i="47"/>
  <c r="C35" i="47"/>
  <c r="L33" i="47"/>
  <c r="L52" i="47" s="1"/>
  <c r="L75" i="47" s="1"/>
  <c r="L77" i="47" s="1"/>
  <c r="C32" i="47"/>
  <c r="C31" i="47"/>
  <c r="Q30" i="47"/>
  <c r="P30" i="47"/>
  <c r="O30" i="47"/>
  <c r="N30" i="47"/>
  <c r="M30" i="47"/>
  <c r="L30" i="47"/>
  <c r="K30" i="47"/>
  <c r="J30" i="47"/>
  <c r="I30" i="47"/>
  <c r="H30" i="47"/>
  <c r="G30" i="47"/>
  <c r="F30" i="47"/>
  <c r="E30" i="47"/>
  <c r="D30" i="47"/>
  <c r="C30" i="47"/>
  <c r="C29" i="47"/>
  <c r="C28" i="47"/>
  <c r="C27" i="47"/>
  <c r="Q26" i="47"/>
  <c r="P26" i="47"/>
  <c r="O26" i="47"/>
  <c r="N26" i="47"/>
  <c r="M26" i="47"/>
  <c r="L26" i="47"/>
  <c r="K26" i="47"/>
  <c r="J26" i="47"/>
  <c r="I26" i="47"/>
  <c r="I33" i="47" s="1"/>
  <c r="I52" i="47" s="1"/>
  <c r="I75" i="47" s="1"/>
  <c r="I77" i="47" s="1"/>
  <c r="H26" i="47"/>
  <c r="G26" i="47"/>
  <c r="F26" i="47"/>
  <c r="E26" i="47"/>
  <c r="C26" i="47" s="1"/>
  <c r="D26" i="47"/>
  <c r="C25" i="47"/>
  <c r="C24" i="47"/>
  <c r="C23" i="47"/>
  <c r="C22" i="47"/>
  <c r="C21" i="47"/>
  <c r="C20" i="47"/>
  <c r="Q19" i="47"/>
  <c r="P19" i="47"/>
  <c r="P33" i="47" s="1"/>
  <c r="P52" i="47" s="1"/>
  <c r="P75" i="47" s="1"/>
  <c r="P77" i="47" s="1"/>
  <c r="O19" i="47"/>
  <c r="N19" i="47"/>
  <c r="N33" i="47" s="1"/>
  <c r="N52" i="47" s="1"/>
  <c r="M19" i="47"/>
  <c r="L19" i="47"/>
  <c r="K19" i="47"/>
  <c r="J19" i="47"/>
  <c r="J33" i="47" s="1"/>
  <c r="J52" i="47" s="1"/>
  <c r="I19" i="47"/>
  <c r="H19" i="47"/>
  <c r="H33" i="47" s="1"/>
  <c r="H52" i="47" s="1"/>
  <c r="H75" i="47" s="1"/>
  <c r="H77" i="47" s="1"/>
  <c r="G19" i="47"/>
  <c r="F19" i="47"/>
  <c r="F33" i="47" s="1"/>
  <c r="F52" i="47" s="1"/>
  <c r="E19" i="47"/>
  <c r="E33" i="47" s="1"/>
  <c r="E52" i="47" s="1"/>
  <c r="E75" i="47" s="1"/>
  <c r="E77" i="47" s="1"/>
  <c r="D19" i="47"/>
  <c r="D33" i="47" s="1"/>
  <c r="C18" i="47"/>
  <c r="C17" i="47"/>
  <c r="C16" i="47"/>
  <c r="V22" i="46"/>
  <c r="U22" i="46"/>
  <c r="T22" i="46"/>
  <c r="S22" i="46"/>
  <c r="R22" i="46"/>
  <c r="W22" i="46" s="1"/>
  <c r="Q22" i="46"/>
  <c r="P22" i="46"/>
  <c r="I22" i="46"/>
  <c r="V21" i="46"/>
  <c r="U21" i="46"/>
  <c r="T21" i="46"/>
  <c r="S21" i="46"/>
  <c r="W21" i="46" s="1"/>
  <c r="R21" i="46"/>
  <c r="Q21" i="46"/>
  <c r="P21" i="46"/>
  <c r="I21" i="46"/>
  <c r="V19" i="46"/>
  <c r="U19" i="46"/>
  <c r="T19" i="46"/>
  <c r="S19" i="46"/>
  <c r="R19" i="46"/>
  <c r="Q19" i="46"/>
  <c r="W19" i="46" s="1"/>
  <c r="P19" i="46"/>
  <c r="I19" i="46"/>
  <c r="V18" i="46"/>
  <c r="U18" i="46"/>
  <c r="T18" i="46"/>
  <c r="S18" i="46"/>
  <c r="R18" i="46"/>
  <c r="Q18" i="46"/>
  <c r="W18" i="46" s="1"/>
  <c r="P18" i="46"/>
  <c r="I18" i="46"/>
  <c r="V17" i="46"/>
  <c r="R17" i="46"/>
  <c r="O17" i="46"/>
  <c r="N17" i="46"/>
  <c r="M17" i="46"/>
  <c r="L17" i="46"/>
  <c r="S17" i="46" s="1"/>
  <c r="K17" i="46"/>
  <c r="J17" i="46"/>
  <c r="P17" i="46" s="1"/>
  <c r="H17" i="46"/>
  <c r="G17" i="46"/>
  <c r="U17" i="46" s="1"/>
  <c r="F17" i="46"/>
  <c r="T17" i="46" s="1"/>
  <c r="E17" i="46"/>
  <c r="D17" i="46"/>
  <c r="C17" i="46"/>
  <c r="Q17" i="46" s="1"/>
  <c r="W17" i="46" s="1"/>
  <c r="W16" i="46"/>
  <c r="V16" i="46"/>
  <c r="U16" i="46"/>
  <c r="T16" i="46"/>
  <c r="S16" i="46"/>
  <c r="R16" i="46"/>
  <c r="Q16" i="46"/>
  <c r="P16" i="46"/>
  <c r="I16" i="46"/>
  <c r="V15" i="46"/>
  <c r="U15" i="46"/>
  <c r="T15" i="46"/>
  <c r="S15" i="46"/>
  <c r="R15" i="46"/>
  <c r="Q15" i="46"/>
  <c r="W15" i="46" s="1"/>
  <c r="P15" i="46"/>
  <c r="I15" i="46"/>
  <c r="V13" i="46"/>
  <c r="U13" i="46"/>
  <c r="T13" i="46"/>
  <c r="S13" i="46"/>
  <c r="R13" i="46"/>
  <c r="Q13" i="46"/>
  <c r="W13" i="46" s="1"/>
  <c r="P13" i="46"/>
  <c r="I13" i="46"/>
  <c r="V12" i="46"/>
  <c r="U12" i="46"/>
  <c r="T12" i="46"/>
  <c r="S12" i="46"/>
  <c r="R12" i="46"/>
  <c r="W12" i="46" s="1"/>
  <c r="Q12" i="46"/>
  <c r="P12" i="46"/>
  <c r="I12" i="46"/>
  <c r="S11" i="46"/>
  <c r="O11" i="46"/>
  <c r="N11" i="46"/>
  <c r="M11" i="46"/>
  <c r="T11" i="46" s="1"/>
  <c r="L11" i="46"/>
  <c r="K11" i="46"/>
  <c r="P11" i="46" s="1"/>
  <c r="J11" i="46"/>
  <c r="H11" i="46"/>
  <c r="V11" i="46" s="1"/>
  <c r="G11" i="46"/>
  <c r="U11" i="46" s="1"/>
  <c r="F11" i="46"/>
  <c r="E11" i="46"/>
  <c r="D11" i="46"/>
  <c r="R11" i="46" s="1"/>
  <c r="C11" i="46"/>
  <c r="Q11" i="46" s="1"/>
  <c r="W11" i="46" s="1"/>
  <c r="L52" i="45"/>
  <c r="L51" i="45"/>
  <c r="L50" i="45"/>
  <c r="L49" i="45"/>
  <c r="L48" i="45"/>
  <c r="L47" i="45"/>
  <c r="L46" i="45"/>
  <c r="L45" i="45"/>
  <c r="N44" i="45"/>
  <c r="M44" i="45"/>
  <c r="K44" i="45"/>
  <c r="J44" i="45"/>
  <c r="I44" i="45"/>
  <c r="H44" i="45"/>
  <c r="G44" i="45"/>
  <c r="F44" i="45"/>
  <c r="E44" i="45"/>
  <c r="D44" i="45"/>
  <c r="C44" i="45"/>
  <c r="L44" i="45" s="1"/>
  <c r="L43" i="45"/>
  <c r="L42" i="45"/>
  <c r="L41" i="45"/>
  <c r="L40" i="45"/>
  <c r="L39" i="45"/>
  <c r="N38" i="45"/>
  <c r="M38" i="45"/>
  <c r="K38" i="45"/>
  <c r="J38" i="45"/>
  <c r="I38" i="45"/>
  <c r="H38" i="45"/>
  <c r="G38" i="45"/>
  <c r="F38" i="45"/>
  <c r="E38" i="45"/>
  <c r="D38" i="45"/>
  <c r="L38" i="45" s="1"/>
  <c r="C38" i="45"/>
  <c r="L37" i="45"/>
  <c r="L36" i="45"/>
  <c r="L35" i="45"/>
  <c r="L34" i="45"/>
  <c r="L33" i="45"/>
  <c r="N32" i="45"/>
  <c r="M32" i="45"/>
  <c r="K32" i="45"/>
  <c r="J32" i="45"/>
  <c r="I32" i="45"/>
  <c r="H32" i="45"/>
  <c r="G32" i="45"/>
  <c r="F32" i="45"/>
  <c r="E32" i="45"/>
  <c r="D32" i="45"/>
  <c r="C32" i="45"/>
  <c r="L32" i="45" s="1"/>
  <c r="L31" i="45"/>
  <c r="L30" i="45"/>
  <c r="L29" i="45"/>
  <c r="N28" i="45"/>
  <c r="M28" i="45"/>
  <c r="K28" i="45"/>
  <c r="J28" i="45"/>
  <c r="I28" i="45"/>
  <c r="H28" i="45"/>
  <c r="G28" i="45"/>
  <c r="F28" i="45"/>
  <c r="E28" i="45"/>
  <c r="D28" i="45"/>
  <c r="L28" i="45" s="1"/>
  <c r="C28" i="45"/>
  <c r="L27" i="45"/>
  <c r="L26" i="45"/>
  <c r="L25" i="45"/>
  <c r="L24" i="45"/>
  <c r="L23" i="45"/>
  <c r="L22" i="45"/>
  <c r="N21" i="45"/>
  <c r="M21" i="45"/>
  <c r="K21" i="45"/>
  <c r="J21" i="45"/>
  <c r="I21" i="45"/>
  <c r="H21" i="45"/>
  <c r="G21" i="45"/>
  <c r="F21" i="45"/>
  <c r="E21" i="45"/>
  <c r="D21" i="45"/>
  <c r="C21" i="45"/>
  <c r="L21" i="45" s="1"/>
  <c r="L20" i="45"/>
  <c r="L19" i="45"/>
  <c r="L18" i="45"/>
  <c r="L17" i="45"/>
  <c r="L16" i="45"/>
  <c r="N15" i="45"/>
  <c r="M15" i="45"/>
  <c r="K15" i="45"/>
  <c r="J15" i="45"/>
  <c r="I15" i="45"/>
  <c r="H15" i="45"/>
  <c r="G15" i="45"/>
  <c r="F15" i="45"/>
  <c r="E15" i="45"/>
  <c r="D15" i="45"/>
  <c r="C15" i="45"/>
  <c r="L15" i="45" s="1"/>
  <c r="L14" i="45"/>
  <c r="L13" i="45"/>
  <c r="G13" i="44"/>
  <c r="G12" i="44"/>
  <c r="G11" i="44"/>
  <c r="F10" i="44"/>
  <c r="E10" i="44"/>
  <c r="D10" i="44"/>
  <c r="C10" i="44"/>
  <c r="B10" i="44"/>
  <c r="G10" i="44" s="1"/>
  <c r="G13" i="43"/>
  <c r="G12" i="43"/>
  <c r="G11" i="43"/>
  <c r="F10" i="43"/>
  <c r="E10" i="43"/>
  <c r="D10" i="43"/>
  <c r="C10" i="43"/>
  <c r="B10" i="43"/>
  <c r="G10" i="43" s="1"/>
  <c r="G13" i="42"/>
  <c r="G12" i="42"/>
  <c r="G11" i="42"/>
  <c r="F10" i="42"/>
  <c r="E10" i="42"/>
  <c r="D10" i="42"/>
  <c r="C10" i="42"/>
  <c r="G10" i="42" s="1"/>
  <c r="B10" i="42"/>
  <c r="G13" i="41"/>
  <c r="G12" i="41"/>
  <c r="G11" i="41"/>
  <c r="F10" i="41"/>
  <c r="E10" i="41"/>
  <c r="D10" i="41"/>
  <c r="C10" i="41"/>
  <c r="B10" i="41"/>
  <c r="G10" i="41" s="1"/>
  <c r="G13" i="40"/>
  <c r="G12" i="40"/>
  <c r="G11" i="40"/>
  <c r="F10" i="40"/>
  <c r="E10" i="40"/>
  <c r="D10" i="40"/>
  <c r="C10" i="40"/>
  <c r="B10" i="40"/>
  <c r="G10" i="40" s="1"/>
  <c r="G13" i="39"/>
  <c r="G12" i="39"/>
  <c r="G11" i="39"/>
  <c r="F10" i="39"/>
  <c r="E10" i="39"/>
  <c r="D10" i="39"/>
  <c r="C10" i="39"/>
  <c r="B10" i="39"/>
  <c r="G10" i="39" s="1"/>
  <c r="G13" i="38"/>
  <c r="G12" i="38"/>
  <c r="G11" i="38"/>
  <c r="F10" i="38"/>
  <c r="E10" i="38"/>
  <c r="D10" i="38"/>
  <c r="C10" i="38"/>
  <c r="G10" i="38" s="1"/>
  <c r="B10" i="38"/>
  <c r="G14" i="37"/>
  <c r="G13" i="37"/>
  <c r="G12" i="37"/>
  <c r="F11" i="37"/>
  <c r="E11" i="37"/>
  <c r="E10" i="37" s="1"/>
  <c r="D11" i="37"/>
  <c r="D10" i="37" s="1"/>
  <c r="C11" i="37"/>
  <c r="B11" i="37"/>
  <c r="G11" i="37" s="1"/>
  <c r="G10" i="37" s="1"/>
  <c r="F10" i="37"/>
  <c r="B10" i="37"/>
  <c r="H25" i="36"/>
  <c r="G25" i="36"/>
  <c r="F25" i="36"/>
  <c r="E25" i="36"/>
  <c r="D25" i="36"/>
  <c r="C25" i="36"/>
  <c r="N43" i="35"/>
  <c r="O43" i="35" s="1"/>
  <c r="M43" i="35"/>
  <c r="K43" i="35"/>
  <c r="J43" i="35"/>
  <c r="F43" i="35"/>
  <c r="D43" i="35"/>
  <c r="C43" i="35"/>
  <c r="B43" i="35"/>
  <c r="N42" i="35"/>
  <c r="O42" i="35" s="1"/>
  <c r="L42" i="35"/>
  <c r="H42" i="35"/>
  <c r="G42" i="35"/>
  <c r="I42" i="35" s="1"/>
  <c r="B55" i="35" s="1"/>
  <c r="E42" i="35"/>
  <c r="N41" i="35"/>
  <c r="O41" i="35" s="1"/>
  <c r="L41" i="35"/>
  <c r="H41" i="35"/>
  <c r="G41" i="35"/>
  <c r="I41" i="35" s="1"/>
  <c r="B54" i="35" s="1"/>
  <c r="E41" i="35"/>
  <c r="N40" i="35"/>
  <c r="O40" i="35" s="1"/>
  <c r="C53" i="35" s="1"/>
  <c r="L40" i="35"/>
  <c r="I40" i="35"/>
  <c r="H40" i="35"/>
  <c r="G40" i="35"/>
  <c r="E40" i="35"/>
  <c r="O39" i="35"/>
  <c r="C52" i="35" s="1"/>
  <c r="N39" i="35"/>
  <c r="L39" i="35"/>
  <c r="H39" i="35"/>
  <c r="I39" i="35" s="1"/>
  <c r="B52" i="35" s="1"/>
  <c r="D52" i="35" s="1"/>
  <c r="G39" i="35"/>
  <c r="E39" i="35"/>
  <c r="N38" i="35"/>
  <c r="O38" i="35" s="1"/>
  <c r="L38" i="35"/>
  <c r="H38" i="35"/>
  <c r="G38" i="35"/>
  <c r="I38" i="35" s="1"/>
  <c r="E38" i="35"/>
  <c r="N37" i="35"/>
  <c r="O37" i="35" s="1"/>
  <c r="C50" i="35" s="1"/>
  <c r="L37" i="35"/>
  <c r="H37" i="35"/>
  <c r="G37" i="35"/>
  <c r="I37" i="35" s="1"/>
  <c r="B50" i="35" s="1"/>
  <c r="E37" i="35"/>
  <c r="N36" i="35"/>
  <c r="O36" i="35" s="1"/>
  <c r="C49" i="35" s="1"/>
  <c r="L36" i="35"/>
  <c r="I36" i="35"/>
  <c r="H36" i="35"/>
  <c r="H43" i="35" s="1"/>
  <c r="G36" i="35"/>
  <c r="G43" i="35" s="1"/>
  <c r="E36" i="35"/>
  <c r="J30" i="35"/>
  <c r="G30" i="35"/>
  <c r="F30" i="35"/>
  <c r="H30" i="35" s="1"/>
  <c r="D30" i="35"/>
  <c r="C30" i="35"/>
  <c r="B30" i="35"/>
  <c r="E30" i="35" s="1"/>
  <c r="I30" i="35" s="1"/>
  <c r="H29" i="35"/>
  <c r="E29" i="35"/>
  <c r="I29" i="35" s="1"/>
  <c r="I28" i="35"/>
  <c r="H28" i="35"/>
  <c r="E28" i="35"/>
  <c r="H27" i="35"/>
  <c r="I27" i="35" s="1"/>
  <c r="E27" i="35"/>
  <c r="H26" i="35"/>
  <c r="E26" i="35"/>
  <c r="I26" i="35" s="1"/>
  <c r="H25" i="35"/>
  <c r="E25" i="35"/>
  <c r="I25" i="35" s="1"/>
  <c r="I24" i="35"/>
  <c r="H24" i="35"/>
  <c r="E24" i="35"/>
  <c r="H23" i="35"/>
  <c r="I23" i="35" s="1"/>
  <c r="E23" i="35"/>
  <c r="K17" i="35"/>
  <c r="J17" i="35"/>
  <c r="D17" i="35"/>
  <c r="C17" i="35"/>
  <c r="B17" i="35"/>
  <c r="N16" i="35"/>
  <c r="M16" i="35"/>
  <c r="O16" i="35" s="1"/>
  <c r="H16" i="35"/>
  <c r="G16" i="35"/>
  <c r="F16" i="35"/>
  <c r="I16" i="35" s="1"/>
  <c r="N15" i="35"/>
  <c r="M15" i="35"/>
  <c r="O15" i="35" s="1"/>
  <c r="I15" i="35"/>
  <c r="H15" i="35"/>
  <c r="G15" i="35"/>
  <c r="F15" i="35"/>
  <c r="O14" i="35"/>
  <c r="N14" i="35"/>
  <c r="M14" i="35"/>
  <c r="H14" i="35"/>
  <c r="I14" i="35" s="1"/>
  <c r="G14" i="35"/>
  <c r="F14" i="35"/>
  <c r="N13" i="35"/>
  <c r="O13" i="35" s="1"/>
  <c r="M13" i="35"/>
  <c r="H13" i="35"/>
  <c r="G13" i="35"/>
  <c r="I13" i="35" s="1"/>
  <c r="F13" i="35"/>
  <c r="N12" i="35"/>
  <c r="M12" i="35"/>
  <c r="O12" i="35" s="1"/>
  <c r="H12" i="35"/>
  <c r="G12" i="35"/>
  <c r="F12" i="35"/>
  <c r="I12" i="35" s="1"/>
  <c r="N11" i="35"/>
  <c r="N17" i="35" s="1"/>
  <c r="M11" i="35"/>
  <c r="O11" i="35" s="1"/>
  <c r="I11" i="35"/>
  <c r="H11" i="35"/>
  <c r="G11" i="35"/>
  <c r="F11" i="35"/>
  <c r="O10" i="35"/>
  <c r="N10" i="35"/>
  <c r="M10" i="35"/>
  <c r="H10" i="35"/>
  <c r="H17" i="35" s="1"/>
  <c r="G10" i="35"/>
  <c r="G17" i="35" s="1"/>
  <c r="F10" i="35"/>
  <c r="F17" i="35" s="1"/>
  <c r="I17" i="35" s="1"/>
  <c r="N123" i="34"/>
  <c r="J123" i="34"/>
  <c r="F123" i="34"/>
  <c r="N122" i="34"/>
  <c r="L122" i="34"/>
  <c r="L123" i="34" s="1"/>
  <c r="J122" i="34"/>
  <c r="H122" i="34"/>
  <c r="H123" i="34" s="1"/>
  <c r="F122" i="34"/>
  <c r="D122" i="34"/>
  <c r="D123" i="34" s="1"/>
  <c r="P121" i="34"/>
  <c r="P120" i="34"/>
  <c r="P119" i="34"/>
  <c r="P118" i="34"/>
  <c r="P117" i="34"/>
  <c r="P116" i="34"/>
  <c r="P115" i="34"/>
  <c r="O114" i="34"/>
  <c r="N114" i="34"/>
  <c r="M114" i="34"/>
  <c r="L114" i="34"/>
  <c r="K114" i="34"/>
  <c r="J114" i="34"/>
  <c r="I114" i="34"/>
  <c r="H114" i="34"/>
  <c r="G114" i="34"/>
  <c r="F114" i="34"/>
  <c r="E114" i="34"/>
  <c r="D114" i="34"/>
  <c r="C114" i="34"/>
  <c r="P114" i="34" s="1"/>
  <c r="P113" i="34"/>
  <c r="P112" i="34"/>
  <c r="O111" i="34"/>
  <c r="O122" i="34" s="1"/>
  <c r="O123" i="34" s="1"/>
  <c r="N111" i="34"/>
  <c r="M111" i="34"/>
  <c r="M122" i="34" s="1"/>
  <c r="M123" i="34" s="1"/>
  <c r="L111" i="34"/>
  <c r="K111" i="34"/>
  <c r="K122" i="34" s="1"/>
  <c r="K123" i="34" s="1"/>
  <c r="J111" i="34"/>
  <c r="I111" i="34"/>
  <c r="I122" i="34" s="1"/>
  <c r="I123" i="34" s="1"/>
  <c r="H111" i="34"/>
  <c r="G111" i="34"/>
  <c r="G122" i="34" s="1"/>
  <c r="G123" i="34" s="1"/>
  <c r="F111" i="34"/>
  <c r="E111" i="34"/>
  <c r="E122" i="34" s="1"/>
  <c r="E123" i="34" s="1"/>
  <c r="D111" i="34"/>
  <c r="C111" i="34"/>
  <c r="C122" i="34" s="1"/>
  <c r="O108" i="34"/>
  <c r="O124" i="34" s="1"/>
  <c r="D175" i="34" s="1"/>
  <c r="K108" i="34"/>
  <c r="K124" i="34" s="1"/>
  <c r="D171" i="34" s="1"/>
  <c r="G108" i="34"/>
  <c r="C108" i="34"/>
  <c r="O107" i="34"/>
  <c r="M107" i="34"/>
  <c r="M108" i="34" s="1"/>
  <c r="M124" i="34" s="1"/>
  <c r="D173" i="34" s="1"/>
  <c r="K107" i="34"/>
  <c r="I107" i="34"/>
  <c r="I108" i="34" s="1"/>
  <c r="G107" i="34"/>
  <c r="E107" i="34"/>
  <c r="E108" i="34" s="1"/>
  <c r="E124" i="34" s="1"/>
  <c r="D165" i="34" s="1"/>
  <c r="C107" i="34"/>
  <c r="P106" i="34"/>
  <c r="P105" i="34"/>
  <c r="P104" i="34"/>
  <c r="P103" i="34"/>
  <c r="P102" i="34"/>
  <c r="P101" i="34"/>
  <c r="P100" i="34"/>
  <c r="O99" i="34"/>
  <c r="N99" i="34"/>
  <c r="M99" i="34"/>
  <c r="L99" i="34"/>
  <c r="K99" i="34"/>
  <c r="J99" i="34"/>
  <c r="I99" i="34"/>
  <c r="H99" i="34"/>
  <c r="G99" i="34"/>
  <c r="F99" i="34"/>
  <c r="E99" i="34"/>
  <c r="D99" i="34"/>
  <c r="P99" i="34" s="1"/>
  <c r="C99" i="34"/>
  <c r="P98" i="34"/>
  <c r="P97" i="34"/>
  <c r="O96" i="34"/>
  <c r="N96" i="34"/>
  <c r="N107" i="34" s="1"/>
  <c r="N108" i="34" s="1"/>
  <c r="N124" i="34" s="1"/>
  <c r="D174" i="34" s="1"/>
  <c r="M96" i="34"/>
  <c r="L96" i="34"/>
  <c r="L107" i="34" s="1"/>
  <c r="L108" i="34" s="1"/>
  <c r="L124" i="34" s="1"/>
  <c r="D172" i="34" s="1"/>
  <c r="K96" i="34"/>
  <c r="J96" i="34"/>
  <c r="J107" i="34" s="1"/>
  <c r="J108" i="34" s="1"/>
  <c r="J124" i="34" s="1"/>
  <c r="D170" i="34" s="1"/>
  <c r="I96" i="34"/>
  <c r="H96" i="34"/>
  <c r="H107" i="34" s="1"/>
  <c r="H108" i="34" s="1"/>
  <c r="H124" i="34" s="1"/>
  <c r="D168" i="34" s="1"/>
  <c r="G96" i="34"/>
  <c r="F96" i="34"/>
  <c r="F107" i="34" s="1"/>
  <c r="F108" i="34" s="1"/>
  <c r="F124" i="34" s="1"/>
  <c r="D166" i="34" s="1"/>
  <c r="E96" i="34"/>
  <c r="D96" i="34"/>
  <c r="D107" i="34" s="1"/>
  <c r="D108" i="34" s="1"/>
  <c r="D124" i="34" s="1"/>
  <c r="D164" i="34" s="1"/>
  <c r="C96" i="34"/>
  <c r="O91" i="34"/>
  <c r="L91" i="34"/>
  <c r="K91" i="34"/>
  <c r="H91" i="34"/>
  <c r="G91" i="34"/>
  <c r="D91" i="34"/>
  <c r="C91" i="34"/>
  <c r="O90" i="34"/>
  <c r="H149" i="34" s="1"/>
  <c r="N90" i="34"/>
  <c r="N91" i="34" s="1"/>
  <c r="M90" i="34"/>
  <c r="M91" i="34" s="1"/>
  <c r="L90" i="34"/>
  <c r="H146" i="34" s="1"/>
  <c r="K90" i="34"/>
  <c r="H145" i="34" s="1"/>
  <c r="J90" i="34"/>
  <c r="J91" i="34" s="1"/>
  <c r="I90" i="34"/>
  <c r="I91" i="34" s="1"/>
  <c r="H90" i="34"/>
  <c r="H142" i="34" s="1"/>
  <c r="G90" i="34"/>
  <c r="H141" i="34" s="1"/>
  <c r="F90" i="34"/>
  <c r="F91" i="34" s="1"/>
  <c r="E90" i="34"/>
  <c r="E91" i="34" s="1"/>
  <c r="D90" i="34"/>
  <c r="H138" i="34" s="1"/>
  <c r="C90" i="34"/>
  <c r="H137" i="34" s="1"/>
  <c r="P89" i="34"/>
  <c r="P88" i="34"/>
  <c r="P87" i="34"/>
  <c r="P86" i="34"/>
  <c r="O82" i="34"/>
  <c r="L82" i="34"/>
  <c r="K82" i="34"/>
  <c r="H82" i="34"/>
  <c r="G82" i="34"/>
  <c r="D82" i="34"/>
  <c r="C82" i="34"/>
  <c r="O81" i="34"/>
  <c r="F149" i="34" s="1"/>
  <c r="N81" i="34"/>
  <c r="F148" i="34" s="1"/>
  <c r="M81" i="34"/>
  <c r="F147" i="34" s="1"/>
  <c r="L81" i="34"/>
  <c r="F146" i="34" s="1"/>
  <c r="K81" i="34"/>
  <c r="F145" i="34" s="1"/>
  <c r="J81" i="34"/>
  <c r="F144" i="34" s="1"/>
  <c r="I81" i="34"/>
  <c r="F143" i="34" s="1"/>
  <c r="H81" i="34"/>
  <c r="F142" i="34" s="1"/>
  <c r="G81" i="34"/>
  <c r="F141" i="34" s="1"/>
  <c r="F81" i="34"/>
  <c r="F140" i="34" s="1"/>
  <c r="E81" i="34"/>
  <c r="F139" i="34" s="1"/>
  <c r="D81" i="34"/>
  <c r="P81" i="34" s="1"/>
  <c r="C81" i="34"/>
  <c r="F137" i="34" s="1"/>
  <c r="P80" i="34"/>
  <c r="P79" i="34"/>
  <c r="P78" i="34"/>
  <c r="P77" i="34"/>
  <c r="P76" i="34"/>
  <c r="M71" i="34"/>
  <c r="L71" i="34"/>
  <c r="I71" i="34"/>
  <c r="H71" i="34"/>
  <c r="E71" i="34"/>
  <c r="D71" i="34"/>
  <c r="O70" i="34"/>
  <c r="N70" i="34"/>
  <c r="E148" i="34" s="1"/>
  <c r="M70" i="34"/>
  <c r="E147" i="34" s="1"/>
  <c r="L70" i="34"/>
  <c r="E146" i="34" s="1"/>
  <c r="K70" i="34"/>
  <c r="J70" i="34"/>
  <c r="E144" i="34" s="1"/>
  <c r="I70" i="34"/>
  <c r="E143" i="34" s="1"/>
  <c r="H70" i="34"/>
  <c r="E142" i="34" s="1"/>
  <c r="G70" i="34"/>
  <c r="F70" i="34"/>
  <c r="E140" i="34" s="1"/>
  <c r="E70" i="34"/>
  <c r="E139" i="34" s="1"/>
  <c r="D70" i="34"/>
  <c r="E138" i="34" s="1"/>
  <c r="C70" i="34"/>
  <c r="P69" i="34"/>
  <c r="P68" i="34"/>
  <c r="P67" i="34"/>
  <c r="P66" i="34"/>
  <c r="P65" i="34"/>
  <c r="H59" i="34"/>
  <c r="D59" i="34"/>
  <c r="P58" i="34"/>
  <c r="G57" i="34"/>
  <c r="G59" i="34" s="1"/>
  <c r="P56" i="34"/>
  <c r="P55" i="34"/>
  <c r="P54" i="34"/>
  <c r="O53" i="34"/>
  <c r="N53" i="34"/>
  <c r="M53" i="34"/>
  <c r="L53" i="34"/>
  <c r="K53" i="34"/>
  <c r="J53" i="34"/>
  <c r="I53" i="34"/>
  <c r="H53" i="34"/>
  <c r="G53" i="34"/>
  <c r="F53" i="34"/>
  <c r="E53" i="34"/>
  <c r="D53" i="34"/>
  <c r="P53" i="34" s="1"/>
  <c r="C53" i="34"/>
  <c r="P52" i="34"/>
  <c r="P51" i="34"/>
  <c r="P50" i="34"/>
  <c r="P49" i="34"/>
  <c r="P48" i="34"/>
  <c r="P47" i="34"/>
  <c r="P46" i="34"/>
  <c r="P45" i="34"/>
  <c r="P44" i="34"/>
  <c r="P43" i="34"/>
  <c r="P42" i="34"/>
  <c r="O41" i="34"/>
  <c r="O57" i="34" s="1"/>
  <c r="O59" i="34" s="1"/>
  <c r="N41" i="34"/>
  <c r="N57" i="34" s="1"/>
  <c r="N59" i="34" s="1"/>
  <c r="D148" i="34" s="1"/>
  <c r="M41" i="34"/>
  <c r="M57" i="34" s="1"/>
  <c r="M59" i="34" s="1"/>
  <c r="L41" i="34"/>
  <c r="L57" i="34" s="1"/>
  <c r="L59" i="34" s="1"/>
  <c r="K41" i="34"/>
  <c r="K57" i="34" s="1"/>
  <c r="K59" i="34" s="1"/>
  <c r="J41" i="34"/>
  <c r="J57" i="34" s="1"/>
  <c r="J59" i="34" s="1"/>
  <c r="D144" i="34" s="1"/>
  <c r="I41" i="34"/>
  <c r="I57" i="34" s="1"/>
  <c r="I59" i="34" s="1"/>
  <c r="H41" i="34"/>
  <c r="H57" i="34" s="1"/>
  <c r="G41" i="34"/>
  <c r="F41" i="34"/>
  <c r="F57" i="34" s="1"/>
  <c r="F59" i="34" s="1"/>
  <c r="D140" i="34" s="1"/>
  <c r="E41" i="34"/>
  <c r="E57" i="34" s="1"/>
  <c r="E59" i="34" s="1"/>
  <c r="D41" i="34"/>
  <c r="D57" i="34" s="1"/>
  <c r="C41" i="34"/>
  <c r="C57" i="34" s="1"/>
  <c r="P40" i="34"/>
  <c r="P39" i="34"/>
  <c r="P38" i="34"/>
  <c r="P32" i="34"/>
  <c r="P30" i="34"/>
  <c r="P29" i="34"/>
  <c r="P28" i="34"/>
  <c r="P27" i="34"/>
  <c r="P26" i="34"/>
  <c r="O25" i="34"/>
  <c r="N25" i="34"/>
  <c r="M25" i="34"/>
  <c r="L25" i="34"/>
  <c r="K25" i="34"/>
  <c r="J25" i="34"/>
  <c r="I25" i="34"/>
  <c r="H25" i="34"/>
  <c r="G25" i="34"/>
  <c r="F25" i="34"/>
  <c r="E25" i="34"/>
  <c r="D25" i="34"/>
  <c r="P25" i="34" s="1"/>
  <c r="C25" i="34"/>
  <c r="P24" i="34"/>
  <c r="P23" i="34"/>
  <c r="P22" i="34"/>
  <c r="P21" i="34"/>
  <c r="P20" i="34"/>
  <c r="P19" i="34"/>
  <c r="P18" i="34"/>
  <c r="O17" i="34"/>
  <c r="O31" i="34" s="1"/>
  <c r="O33" i="34" s="1"/>
  <c r="N17" i="34"/>
  <c r="N31" i="34" s="1"/>
  <c r="N33" i="34" s="1"/>
  <c r="M17" i="34"/>
  <c r="L17" i="34"/>
  <c r="K17" i="34"/>
  <c r="K31" i="34" s="1"/>
  <c r="K33" i="34" s="1"/>
  <c r="J17" i="34"/>
  <c r="J31" i="34" s="1"/>
  <c r="J33" i="34" s="1"/>
  <c r="I17" i="34"/>
  <c r="H17" i="34"/>
  <c r="G17" i="34"/>
  <c r="G31" i="34" s="1"/>
  <c r="G33" i="34" s="1"/>
  <c r="F17" i="34"/>
  <c r="F31" i="34" s="1"/>
  <c r="F33" i="34" s="1"/>
  <c r="E17" i="34"/>
  <c r="D17" i="34"/>
  <c r="C17" i="34"/>
  <c r="C31" i="34" s="1"/>
  <c r="P16" i="34"/>
  <c r="P15" i="34"/>
  <c r="P14" i="34"/>
  <c r="P13" i="34"/>
  <c r="O12" i="34"/>
  <c r="N12" i="34"/>
  <c r="M12" i="34"/>
  <c r="M31" i="34" s="1"/>
  <c r="M33" i="34" s="1"/>
  <c r="L12" i="34"/>
  <c r="L31" i="34" s="1"/>
  <c r="L33" i="34" s="1"/>
  <c r="K12" i="34"/>
  <c r="J12" i="34"/>
  <c r="I12" i="34"/>
  <c r="I31" i="34" s="1"/>
  <c r="I33" i="34" s="1"/>
  <c r="H12" i="34"/>
  <c r="H31" i="34" s="1"/>
  <c r="H33" i="34" s="1"/>
  <c r="G12" i="34"/>
  <c r="F12" i="34"/>
  <c r="E12" i="34"/>
  <c r="E31" i="34" s="1"/>
  <c r="E33" i="34" s="1"/>
  <c r="D12" i="34"/>
  <c r="P12" i="34" s="1"/>
  <c r="C12" i="34"/>
  <c r="P11" i="34"/>
  <c r="P10" i="34"/>
  <c r="P9" i="34"/>
  <c r="D83" i="33"/>
  <c r="D80" i="33"/>
  <c r="D77" i="33"/>
  <c r="D76" i="33"/>
  <c r="D73" i="33"/>
  <c r="D70" i="33"/>
  <c r="D67" i="33"/>
  <c r="D66" i="33"/>
  <c r="D63" i="33"/>
  <c r="D60" i="33"/>
  <c r="D57" i="33"/>
  <c r="D56" i="33"/>
  <c r="D52" i="33"/>
  <c r="D49" i="33"/>
  <c r="D46" i="33"/>
  <c r="D45" i="33"/>
  <c r="D42" i="33"/>
  <c r="D39" i="33"/>
  <c r="D36" i="33"/>
  <c r="D35" i="33"/>
  <c r="D32" i="33"/>
  <c r="D29" i="33"/>
  <c r="D26" i="33"/>
  <c r="D25" i="33"/>
  <c r="D17" i="33"/>
  <c r="D15" i="33" s="1"/>
  <c r="D11" i="33"/>
  <c r="D77" i="32"/>
  <c r="D73" i="32" s="1"/>
  <c r="D72" i="32" s="1"/>
  <c r="D68" i="32"/>
  <c r="D60" i="32"/>
  <c r="D56" i="32" s="1"/>
  <c r="D55" i="32" s="1"/>
  <c r="D47" i="32"/>
  <c r="D42" i="32"/>
  <c r="D38" i="32"/>
  <c r="D34" i="32"/>
  <c r="D28" i="32"/>
  <c r="D22" i="32"/>
  <c r="D17" i="32"/>
  <c r="D13" i="32" s="1"/>
  <c r="D12" i="32" s="1"/>
  <c r="D11" i="32"/>
  <c r="D10" i="32" s="1"/>
  <c r="C1000" i="31"/>
  <c r="G1000" i="31" s="1"/>
  <c r="G999" i="31"/>
  <c r="C999" i="31"/>
  <c r="C998" i="31"/>
  <c r="G998" i="31" s="1"/>
  <c r="G997" i="31"/>
  <c r="C997" i="31"/>
  <c r="C996" i="31"/>
  <c r="G996" i="31" s="1"/>
  <c r="G995" i="31"/>
  <c r="C995" i="31"/>
  <c r="C994" i="31"/>
  <c r="G994" i="31" s="1"/>
  <c r="G993" i="31"/>
  <c r="C993" i="31"/>
  <c r="C992" i="31"/>
  <c r="G992" i="31" s="1"/>
  <c r="G991" i="31"/>
  <c r="C991" i="31"/>
  <c r="C990" i="31"/>
  <c r="G990" i="31" s="1"/>
  <c r="G989" i="31"/>
  <c r="C989" i="31"/>
  <c r="C988" i="31"/>
  <c r="G988" i="31" s="1"/>
  <c r="G987" i="31"/>
  <c r="C987" i="31"/>
  <c r="C986" i="31"/>
  <c r="G986" i="31" s="1"/>
  <c r="G985" i="31"/>
  <c r="C985" i="31"/>
  <c r="C984" i="31"/>
  <c r="G984" i="31" s="1"/>
  <c r="G983" i="31"/>
  <c r="C983" i="31"/>
  <c r="C982" i="31"/>
  <c r="G982" i="31" s="1"/>
  <c r="G981" i="31"/>
  <c r="C981" i="31"/>
  <c r="C980" i="31"/>
  <c r="G980" i="31" s="1"/>
  <c r="G979" i="31"/>
  <c r="C979" i="31"/>
  <c r="C978" i="31"/>
  <c r="G978" i="31" s="1"/>
  <c r="G977" i="31"/>
  <c r="C977" i="31"/>
  <c r="C976" i="31"/>
  <c r="G976" i="31" s="1"/>
  <c r="G975" i="31"/>
  <c r="C975" i="31"/>
  <c r="C974" i="31"/>
  <c r="G974" i="31" s="1"/>
  <c r="G973" i="31"/>
  <c r="C973" i="31"/>
  <c r="C972" i="31"/>
  <c r="G972" i="31" s="1"/>
  <c r="G971" i="31"/>
  <c r="C971" i="31"/>
  <c r="C970" i="31"/>
  <c r="G970" i="31" s="1"/>
  <c r="G969" i="31"/>
  <c r="C969" i="31"/>
  <c r="C968" i="31"/>
  <c r="G968" i="31" s="1"/>
  <c r="G967" i="31"/>
  <c r="C967" i="31"/>
  <c r="C966" i="31"/>
  <c r="G966" i="31" s="1"/>
  <c r="G965" i="31"/>
  <c r="C965" i="31"/>
  <c r="C964" i="31"/>
  <c r="G964" i="31" s="1"/>
  <c r="G963" i="31"/>
  <c r="C963" i="31"/>
  <c r="C962" i="31"/>
  <c r="G962" i="31" s="1"/>
  <c r="G961" i="31"/>
  <c r="C961" i="31"/>
  <c r="C960" i="31"/>
  <c r="G960" i="31" s="1"/>
  <c r="G959" i="31"/>
  <c r="C959" i="31"/>
  <c r="C958" i="31"/>
  <c r="G958" i="31" s="1"/>
  <c r="G957" i="31"/>
  <c r="C957" i="31"/>
  <c r="C956" i="31"/>
  <c r="G956" i="31" s="1"/>
  <c r="G955" i="31"/>
  <c r="C955" i="31"/>
  <c r="C954" i="31"/>
  <c r="G954" i="31" s="1"/>
  <c r="G953" i="31"/>
  <c r="C953" i="31"/>
  <c r="C952" i="31"/>
  <c r="G952" i="31" s="1"/>
  <c r="G951" i="31"/>
  <c r="C951" i="31"/>
  <c r="C950" i="31"/>
  <c r="G950" i="31" s="1"/>
  <c r="G949" i="31"/>
  <c r="C949" i="31"/>
  <c r="C948" i="31"/>
  <c r="G948" i="31" s="1"/>
  <c r="G947" i="31"/>
  <c r="C947" i="31"/>
  <c r="C946" i="31"/>
  <c r="G946" i="31" s="1"/>
  <c r="G945" i="31"/>
  <c r="C945" i="31"/>
  <c r="C944" i="31"/>
  <c r="G944" i="31" s="1"/>
  <c r="G943" i="31"/>
  <c r="C943" i="31"/>
  <c r="C942" i="31"/>
  <c r="G942" i="31" s="1"/>
  <c r="G941" i="31"/>
  <c r="C941" i="31"/>
  <c r="C940" i="31"/>
  <c r="G940" i="31" s="1"/>
  <c r="G939" i="31"/>
  <c r="C939" i="31"/>
  <c r="C938" i="31"/>
  <c r="G938" i="31" s="1"/>
  <c r="G937" i="31"/>
  <c r="C937" i="31"/>
  <c r="C936" i="31"/>
  <c r="G936" i="31" s="1"/>
  <c r="G935" i="31"/>
  <c r="C935" i="31"/>
  <c r="C934" i="31"/>
  <c r="G934" i="31" s="1"/>
  <c r="G933" i="31"/>
  <c r="C933" i="31"/>
  <c r="C932" i="31"/>
  <c r="G932" i="31" s="1"/>
  <c r="G931" i="31"/>
  <c r="C931" i="31"/>
  <c r="C930" i="31"/>
  <c r="G930" i="31" s="1"/>
  <c r="G929" i="31"/>
  <c r="C929" i="31"/>
  <c r="C928" i="31"/>
  <c r="G928" i="31" s="1"/>
  <c r="G927" i="31"/>
  <c r="C927" i="31"/>
  <c r="C926" i="31"/>
  <c r="G926" i="31" s="1"/>
  <c r="G925" i="31"/>
  <c r="C925" i="31"/>
  <c r="C924" i="31"/>
  <c r="G924" i="31" s="1"/>
  <c r="G923" i="31"/>
  <c r="C923" i="31"/>
  <c r="C922" i="31"/>
  <c r="G922" i="31" s="1"/>
  <c r="G921" i="31"/>
  <c r="C921" i="31"/>
  <c r="C920" i="31"/>
  <c r="G920" i="31" s="1"/>
  <c r="G919" i="31"/>
  <c r="C919" i="31"/>
  <c r="C918" i="31"/>
  <c r="G918" i="31" s="1"/>
  <c r="G917" i="31"/>
  <c r="C917" i="31"/>
  <c r="C916" i="31"/>
  <c r="G916" i="31" s="1"/>
  <c r="G915" i="31"/>
  <c r="C915" i="31"/>
  <c r="C914" i="31"/>
  <c r="G914" i="31" s="1"/>
  <c r="G913" i="31"/>
  <c r="C913" i="31"/>
  <c r="C912" i="31"/>
  <c r="G912" i="31" s="1"/>
  <c r="G911" i="31"/>
  <c r="C911" i="31"/>
  <c r="C910" i="31"/>
  <c r="G910" i="31" s="1"/>
  <c r="G909" i="31"/>
  <c r="C909" i="31"/>
  <c r="C908" i="31"/>
  <c r="G908" i="31" s="1"/>
  <c r="G907" i="31"/>
  <c r="C907" i="31"/>
  <c r="C906" i="31"/>
  <c r="G906" i="31" s="1"/>
  <c r="G905" i="31"/>
  <c r="C905" i="31"/>
  <c r="C904" i="31"/>
  <c r="G904" i="31" s="1"/>
  <c r="G903" i="31"/>
  <c r="C903" i="31"/>
  <c r="C902" i="31"/>
  <c r="G902" i="31" s="1"/>
  <c r="G901" i="31"/>
  <c r="C901" i="31"/>
  <c r="C900" i="31"/>
  <c r="G900" i="31" s="1"/>
  <c r="G899" i="31"/>
  <c r="C899" i="31"/>
  <c r="C898" i="31"/>
  <c r="G898" i="31" s="1"/>
  <c r="G897" i="31"/>
  <c r="C897" i="31"/>
  <c r="C896" i="31"/>
  <c r="G896" i="31" s="1"/>
  <c r="G895" i="31"/>
  <c r="C895" i="31"/>
  <c r="C894" i="31"/>
  <c r="G894" i="31" s="1"/>
  <c r="G893" i="31"/>
  <c r="C893" i="31"/>
  <c r="C892" i="31"/>
  <c r="G892" i="31" s="1"/>
  <c r="G891" i="31"/>
  <c r="C891" i="31"/>
  <c r="C890" i="31"/>
  <c r="G890" i="31" s="1"/>
  <c r="G889" i="31"/>
  <c r="C889" i="31"/>
  <c r="C888" i="31"/>
  <c r="G888" i="31" s="1"/>
  <c r="G887" i="31"/>
  <c r="C887" i="31"/>
  <c r="C886" i="31"/>
  <c r="G886" i="31" s="1"/>
  <c r="G885" i="31"/>
  <c r="C885" i="31"/>
  <c r="C884" i="31"/>
  <c r="G884" i="31" s="1"/>
  <c r="G883" i="31"/>
  <c r="C883" i="31"/>
  <c r="C882" i="31"/>
  <c r="G882" i="31" s="1"/>
  <c r="G881" i="31"/>
  <c r="C881" i="31"/>
  <c r="C880" i="31"/>
  <c r="G880" i="31" s="1"/>
  <c r="G879" i="31"/>
  <c r="C879" i="31"/>
  <c r="C878" i="31"/>
  <c r="G878" i="31" s="1"/>
  <c r="G877" i="31"/>
  <c r="C877" i="31"/>
  <c r="C876" i="31"/>
  <c r="G876" i="31" s="1"/>
  <c r="G875" i="31"/>
  <c r="C875" i="31"/>
  <c r="C874" i="31"/>
  <c r="G874" i="31" s="1"/>
  <c r="C873" i="31"/>
  <c r="G873" i="31" s="1"/>
  <c r="C872" i="31"/>
  <c r="G872" i="31" s="1"/>
  <c r="C871" i="31"/>
  <c r="G871" i="31" s="1"/>
  <c r="C870" i="31"/>
  <c r="G870" i="31" s="1"/>
  <c r="C869" i="31"/>
  <c r="G869" i="31" s="1"/>
  <c r="C868" i="31"/>
  <c r="G868" i="31" s="1"/>
  <c r="C867" i="31"/>
  <c r="G867" i="31" s="1"/>
  <c r="C866" i="31"/>
  <c r="G866" i="31" s="1"/>
  <c r="C865" i="31"/>
  <c r="G865" i="31" s="1"/>
  <c r="C864" i="31"/>
  <c r="G864" i="31" s="1"/>
  <c r="C863" i="31"/>
  <c r="G863" i="31" s="1"/>
  <c r="C862" i="31"/>
  <c r="G862" i="31" s="1"/>
  <c r="C861" i="31"/>
  <c r="G861" i="31" s="1"/>
  <c r="C860" i="31"/>
  <c r="G860" i="31" s="1"/>
  <c r="C859" i="31"/>
  <c r="G859" i="31" s="1"/>
  <c r="C858" i="31"/>
  <c r="G858" i="31" s="1"/>
  <c r="C857" i="31"/>
  <c r="G857" i="31" s="1"/>
  <c r="C856" i="31"/>
  <c r="G856" i="31" s="1"/>
  <c r="C855" i="31"/>
  <c r="G855" i="31" s="1"/>
  <c r="C854" i="31"/>
  <c r="G854" i="31" s="1"/>
  <c r="C853" i="31"/>
  <c r="G853" i="31" s="1"/>
  <c r="C852" i="31"/>
  <c r="G852" i="31" s="1"/>
  <c r="C851" i="31"/>
  <c r="G851" i="31" s="1"/>
  <c r="C850" i="31"/>
  <c r="G850" i="31" s="1"/>
  <c r="C849" i="31"/>
  <c r="G849" i="31" s="1"/>
  <c r="C848" i="31"/>
  <c r="G848" i="31" s="1"/>
  <c r="C847" i="31"/>
  <c r="G847" i="31" s="1"/>
  <c r="C846" i="31"/>
  <c r="G846" i="31" s="1"/>
  <c r="C845" i="31"/>
  <c r="G845" i="31" s="1"/>
  <c r="C844" i="31"/>
  <c r="G844" i="31" s="1"/>
  <c r="C843" i="31"/>
  <c r="G843" i="31" s="1"/>
  <c r="C842" i="31"/>
  <c r="G842" i="31" s="1"/>
  <c r="C841" i="31"/>
  <c r="G841" i="31" s="1"/>
  <c r="C840" i="31"/>
  <c r="G840" i="31" s="1"/>
  <c r="C839" i="31"/>
  <c r="G839" i="31" s="1"/>
  <c r="C838" i="31"/>
  <c r="G838" i="31" s="1"/>
  <c r="C837" i="31"/>
  <c r="G837" i="31" s="1"/>
  <c r="C836" i="31"/>
  <c r="G836" i="31" s="1"/>
  <c r="C835" i="31"/>
  <c r="G835" i="31" s="1"/>
  <c r="C834" i="31"/>
  <c r="G834" i="31" s="1"/>
  <c r="C833" i="31"/>
  <c r="G833" i="31" s="1"/>
  <c r="C832" i="31"/>
  <c r="G832" i="31" s="1"/>
  <c r="C831" i="31"/>
  <c r="G831" i="31" s="1"/>
  <c r="C830" i="31"/>
  <c r="G830" i="31" s="1"/>
  <c r="C829" i="31"/>
  <c r="G829" i="31" s="1"/>
  <c r="C828" i="31"/>
  <c r="G828" i="31" s="1"/>
  <c r="C827" i="31"/>
  <c r="G827" i="31" s="1"/>
  <c r="C826" i="31"/>
  <c r="G826" i="31" s="1"/>
  <c r="C825" i="31"/>
  <c r="G825" i="31" s="1"/>
  <c r="C824" i="31"/>
  <c r="G824" i="31" s="1"/>
  <c r="C823" i="31"/>
  <c r="G823" i="31" s="1"/>
  <c r="C822" i="31"/>
  <c r="G822" i="31" s="1"/>
  <c r="C821" i="31"/>
  <c r="G821" i="31" s="1"/>
  <c r="C820" i="31"/>
  <c r="G820" i="31" s="1"/>
  <c r="C819" i="31"/>
  <c r="G819" i="31" s="1"/>
  <c r="C818" i="31"/>
  <c r="G818" i="31" s="1"/>
  <c r="C817" i="31"/>
  <c r="G817" i="31" s="1"/>
  <c r="C816" i="31"/>
  <c r="G816" i="31" s="1"/>
  <c r="C815" i="31"/>
  <c r="G815" i="31" s="1"/>
  <c r="C814" i="31"/>
  <c r="G814" i="31" s="1"/>
  <c r="C813" i="31"/>
  <c r="G813" i="31" s="1"/>
  <c r="C812" i="31"/>
  <c r="G812" i="31" s="1"/>
  <c r="C811" i="31"/>
  <c r="G811" i="31" s="1"/>
  <c r="C810" i="31"/>
  <c r="G810" i="31" s="1"/>
  <c r="C809" i="31"/>
  <c r="G809" i="31" s="1"/>
  <c r="C808" i="31"/>
  <c r="G808" i="31" s="1"/>
  <c r="C807" i="31"/>
  <c r="G807" i="31" s="1"/>
  <c r="C806" i="31"/>
  <c r="G806" i="31" s="1"/>
  <c r="C805" i="31"/>
  <c r="G805" i="31" s="1"/>
  <c r="C804" i="31"/>
  <c r="G804" i="31" s="1"/>
  <c r="C803" i="31"/>
  <c r="G803" i="31" s="1"/>
  <c r="C802" i="31"/>
  <c r="G802" i="31" s="1"/>
  <c r="C801" i="31"/>
  <c r="G801" i="31" s="1"/>
  <c r="C800" i="31"/>
  <c r="G800" i="31" s="1"/>
  <c r="C799" i="31"/>
  <c r="G799" i="31" s="1"/>
  <c r="C798" i="31"/>
  <c r="G798" i="31" s="1"/>
  <c r="C797" i="31"/>
  <c r="G797" i="31" s="1"/>
  <c r="C796" i="31"/>
  <c r="G796" i="31" s="1"/>
  <c r="C795" i="31"/>
  <c r="G795" i="31" s="1"/>
  <c r="C794" i="31"/>
  <c r="G794" i="31" s="1"/>
  <c r="C793" i="31"/>
  <c r="G793" i="31" s="1"/>
  <c r="C792" i="31"/>
  <c r="G792" i="31" s="1"/>
  <c r="G791" i="31"/>
  <c r="C791" i="31"/>
  <c r="C790" i="31"/>
  <c r="G790" i="31" s="1"/>
  <c r="G789" i="31"/>
  <c r="C789" i="31"/>
  <c r="C788" i="31"/>
  <c r="G788" i="31" s="1"/>
  <c r="G787" i="31"/>
  <c r="C787" i="31"/>
  <c r="C786" i="31"/>
  <c r="G786" i="31" s="1"/>
  <c r="G785" i="31"/>
  <c r="C785" i="31"/>
  <c r="C784" i="31"/>
  <c r="G784" i="31" s="1"/>
  <c r="G783" i="31"/>
  <c r="C783" i="31"/>
  <c r="C782" i="31"/>
  <c r="G782" i="31" s="1"/>
  <c r="G781" i="31"/>
  <c r="C781" i="31"/>
  <c r="C780" i="31"/>
  <c r="G780" i="31" s="1"/>
  <c r="G779" i="31"/>
  <c r="C779" i="31"/>
  <c r="C778" i="31"/>
  <c r="G778" i="31" s="1"/>
  <c r="G777" i="31"/>
  <c r="C777" i="31"/>
  <c r="C776" i="31"/>
  <c r="G776" i="31" s="1"/>
  <c r="G775" i="31"/>
  <c r="C775" i="31"/>
  <c r="C774" i="31"/>
  <c r="G774" i="31" s="1"/>
  <c r="G773" i="31"/>
  <c r="C773" i="31"/>
  <c r="C772" i="31"/>
  <c r="G772" i="31" s="1"/>
  <c r="G771" i="31"/>
  <c r="C771" i="31"/>
  <c r="C770" i="31"/>
  <c r="G770" i="31" s="1"/>
  <c r="G769" i="31"/>
  <c r="C769" i="31"/>
  <c r="C768" i="31"/>
  <c r="G768" i="31" s="1"/>
  <c r="G767" i="31"/>
  <c r="C767" i="31"/>
  <c r="C766" i="31"/>
  <c r="G766" i="31" s="1"/>
  <c r="G765" i="31"/>
  <c r="C765" i="31"/>
  <c r="C764" i="31"/>
  <c r="G764" i="31" s="1"/>
  <c r="G763" i="31"/>
  <c r="C763" i="31"/>
  <c r="C762" i="31"/>
  <c r="G762" i="31" s="1"/>
  <c r="G761" i="31"/>
  <c r="C761" i="31"/>
  <c r="C760" i="31"/>
  <c r="G760" i="31" s="1"/>
  <c r="G759" i="31"/>
  <c r="C759" i="31"/>
  <c r="C758" i="31"/>
  <c r="G758" i="31" s="1"/>
  <c r="G757" i="31"/>
  <c r="C757" i="31"/>
  <c r="C756" i="31"/>
  <c r="G756" i="31" s="1"/>
  <c r="G755" i="31"/>
  <c r="C755" i="31"/>
  <c r="C754" i="31"/>
  <c r="G754" i="31" s="1"/>
  <c r="G753" i="31"/>
  <c r="C753" i="31"/>
  <c r="C752" i="31"/>
  <c r="G752" i="31" s="1"/>
  <c r="G751" i="31"/>
  <c r="C751" i="31"/>
  <c r="C750" i="31"/>
  <c r="G750" i="31" s="1"/>
  <c r="G749" i="31"/>
  <c r="C749" i="31"/>
  <c r="C748" i="31"/>
  <c r="G748" i="31" s="1"/>
  <c r="G747" i="31"/>
  <c r="C747" i="31"/>
  <c r="C746" i="31"/>
  <c r="G746" i="31" s="1"/>
  <c r="G745" i="31"/>
  <c r="C745" i="31"/>
  <c r="C744" i="31"/>
  <c r="G744" i="31" s="1"/>
  <c r="G743" i="31"/>
  <c r="C743" i="31"/>
  <c r="C742" i="31"/>
  <c r="G742" i="31" s="1"/>
  <c r="G741" i="31"/>
  <c r="C741" i="31"/>
  <c r="C740" i="31"/>
  <c r="G740" i="31" s="1"/>
  <c r="G739" i="31"/>
  <c r="C739" i="31"/>
  <c r="C738" i="31"/>
  <c r="G738" i="31" s="1"/>
  <c r="G737" i="31"/>
  <c r="C737" i="31"/>
  <c r="C736" i="31"/>
  <c r="G736" i="31" s="1"/>
  <c r="G735" i="31"/>
  <c r="C735" i="31"/>
  <c r="C734" i="31"/>
  <c r="G734" i="31" s="1"/>
  <c r="G733" i="31"/>
  <c r="C733" i="31"/>
  <c r="C732" i="31"/>
  <c r="G732" i="31" s="1"/>
  <c r="G731" i="31"/>
  <c r="C731" i="31"/>
  <c r="C730" i="31"/>
  <c r="G730" i="31" s="1"/>
  <c r="G729" i="31"/>
  <c r="C729" i="31"/>
  <c r="C728" i="31"/>
  <c r="G728" i="31" s="1"/>
  <c r="G727" i="31"/>
  <c r="C727" i="31"/>
  <c r="C726" i="31"/>
  <c r="G726" i="31" s="1"/>
  <c r="G725" i="31"/>
  <c r="C725" i="31"/>
  <c r="C724" i="31"/>
  <c r="G724" i="31" s="1"/>
  <c r="G723" i="31"/>
  <c r="C723" i="31"/>
  <c r="C722" i="31"/>
  <c r="G722" i="31" s="1"/>
  <c r="G721" i="31"/>
  <c r="C721" i="31"/>
  <c r="C720" i="31"/>
  <c r="G720" i="31" s="1"/>
  <c r="G719" i="31"/>
  <c r="C719" i="31"/>
  <c r="C718" i="31"/>
  <c r="G718" i="31" s="1"/>
  <c r="G717" i="31"/>
  <c r="C717" i="31"/>
  <c r="C716" i="31"/>
  <c r="G716" i="31" s="1"/>
  <c r="G715" i="31"/>
  <c r="C715" i="31"/>
  <c r="C714" i="31"/>
  <c r="G714" i="31" s="1"/>
  <c r="G713" i="31"/>
  <c r="C713" i="31"/>
  <c r="C712" i="31"/>
  <c r="G712" i="31" s="1"/>
  <c r="G711" i="31"/>
  <c r="C711" i="31"/>
  <c r="C710" i="31"/>
  <c r="G710" i="31" s="1"/>
  <c r="G709" i="31"/>
  <c r="C709" i="31"/>
  <c r="C708" i="31"/>
  <c r="G708" i="31" s="1"/>
  <c r="G707" i="31"/>
  <c r="C707" i="31"/>
  <c r="C706" i="31"/>
  <c r="G706" i="31" s="1"/>
  <c r="G705" i="31"/>
  <c r="C705" i="31"/>
  <c r="C704" i="31"/>
  <c r="G704" i="31" s="1"/>
  <c r="G703" i="31"/>
  <c r="C703" i="31"/>
  <c r="C702" i="31"/>
  <c r="G702" i="31" s="1"/>
  <c r="G701" i="31"/>
  <c r="C701" i="31"/>
  <c r="C700" i="31"/>
  <c r="G700" i="31" s="1"/>
  <c r="G699" i="31"/>
  <c r="C699" i="31"/>
  <c r="C698" i="31"/>
  <c r="G698" i="31" s="1"/>
  <c r="G697" i="31"/>
  <c r="C697" i="31"/>
  <c r="C696" i="31"/>
  <c r="G696" i="31" s="1"/>
  <c r="G695" i="31"/>
  <c r="C695" i="31"/>
  <c r="C694" i="31"/>
  <c r="G694" i="31" s="1"/>
  <c r="G693" i="31"/>
  <c r="C693" i="31"/>
  <c r="C692" i="31"/>
  <c r="G692" i="31" s="1"/>
  <c r="G691" i="31"/>
  <c r="C691" i="31"/>
  <c r="C690" i="31"/>
  <c r="G690" i="31" s="1"/>
  <c r="G689" i="31"/>
  <c r="C689" i="31"/>
  <c r="C688" i="31"/>
  <c r="G688" i="31" s="1"/>
  <c r="G687" i="31"/>
  <c r="C687" i="31"/>
  <c r="C686" i="31"/>
  <c r="G686" i="31" s="1"/>
  <c r="G685" i="31"/>
  <c r="C685" i="31"/>
  <c r="C684" i="31"/>
  <c r="G684" i="31" s="1"/>
  <c r="C683" i="31"/>
  <c r="G683" i="31" s="1"/>
  <c r="C682" i="31"/>
  <c r="G682" i="31" s="1"/>
  <c r="C681" i="31"/>
  <c r="G681" i="31" s="1"/>
  <c r="G680" i="31"/>
  <c r="C680" i="31"/>
  <c r="G679" i="31"/>
  <c r="C679" i="31"/>
  <c r="G678" i="31"/>
  <c r="C678" i="31"/>
  <c r="G677" i="31"/>
  <c r="C677" i="31"/>
  <c r="G676" i="31"/>
  <c r="C676" i="31"/>
  <c r="G675" i="31"/>
  <c r="C675" i="31"/>
  <c r="G674" i="31"/>
  <c r="C674" i="31"/>
  <c r="G673" i="31"/>
  <c r="C673" i="31"/>
  <c r="G672" i="31"/>
  <c r="C672" i="31"/>
  <c r="G671" i="31"/>
  <c r="C671" i="31"/>
  <c r="G670" i="31"/>
  <c r="C670" i="31"/>
  <c r="G669" i="31"/>
  <c r="C669" i="31"/>
  <c r="G668" i="31"/>
  <c r="C668" i="31"/>
  <c r="G667" i="31"/>
  <c r="C667" i="31"/>
  <c r="G666" i="31"/>
  <c r="C666" i="31"/>
  <c r="G665" i="31"/>
  <c r="C665" i="31"/>
  <c r="G664" i="31"/>
  <c r="C664" i="31"/>
  <c r="G663" i="31"/>
  <c r="C663" i="31"/>
  <c r="G662" i="31"/>
  <c r="C662" i="31"/>
  <c r="G661" i="31"/>
  <c r="C661" i="31"/>
  <c r="G660" i="31"/>
  <c r="C660" i="31"/>
  <c r="G659" i="31"/>
  <c r="C659" i="31"/>
  <c r="G658" i="31"/>
  <c r="C658" i="31"/>
  <c r="G657" i="31"/>
  <c r="C657" i="31"/>
  <c r="G656" i="31"/>
  <c r="C656" i="31"/>
  <c r="C655" i="31"/>
  <c r="G655" i="31" s="1"/>
  <c r="G654" i="31"/>
  <c r="C654" i="31"/>
  <c r="C653" i="31"/>
  <c r="G653" i="31" s="1"/>
  <c r="C652" i="31"/>
  <c r="G652" i="31" s="1"/>
  <c r="C651" i="31"/>
  <c r="G651" i="31" s="1"/>
  <c r="C650" i="31"/>
  <c r="G650" i="31" s="1"/>
  <c r="G649" i="31"/>
  <c r="C649" i="31"/>
  <c r="C648" i="31"/>
  <c r="G648" i="31" s="1"/>
  <c r="C647" i="31"/>
  <c r="G647" i="31" s="1"/>
  <c r="C646" i="31"/>
  <c r="G646" i="31" s="1"/>
  <c r="G645" i="31"/>
  <c r="C645" i="31"/>
  <c r="G644" i="31"/>
  <c r="C644" i="31"/>
  <c r="G643" i="31"/>
  <c r="C643" i="31"/>
  <c r="G642" i="31"/>
  <c r="C642" i="31"/>
  <c r="G641" i="31"/>
  <c r="C641" i="31"/>
  <c r="C640" i="31"/>
  <c r="G640" i="31" s="1"/>
  <c r="G639" i="31"/>
  <c r="C639" i="31"/>
  <c r="C638" i="31"/>
  <c r="G638" i="31" s="1"/>
  <c r="C637" i="31"/>
  <c r="G637" i="31" s="1"/>
  <c r="G636" i="31"/>
  <c r="C636" i="31"/>
  <c r="G635" i="31"/>
  <c r="C635" i="31"/>
  <c r="G634" i="31"/>
  <c r="C634" i="31"/>
  <c r="C633" i="31"/>
  <c r="G633" i="31" s="1"/>
  <c r="C632" i="31"/>
  <c r="G632" i="31" s="1"/>
  <c r="C631" i="31"/>
  <c r="G631" i="31" s="1"/>
  <c r="C630" i="31"/>
  <c r="G630" i="31" s="1"/>
  <c r="C629" i="31"/>
  <c r="G629" i="31" s="1"/>
  <c r="G628" i="31"/>
  <c r="C628" i="31"/>
  <c r="G627" i="31"/>
  <c r="C627" i="31"/>
  <c r="G626" i="31"/>
  <c r="C626" i="31"/>
  <c r="G625" i="31"/>
  <c r="C625" i="31"/>
  <c r="G624" i="31"/>
  <c r="C624" i="31"/>
  <c r="G623" i="31"/>
  <c r="C623" i="31"/>
  <c r="G622" i="31"/>
  <c r="C622" i="31"/>
  <c r="C621" i="31"/>
  <c r="G621" i="31" s="1"/>
  <c r="G620" i="31"/>
  <c r="C620" i="31"/>
  <c r="G619" i="31"/>
  <c r="C619" i="31"/>
  <c r="G618" i="31"/>
  <c r="C618" i="31"/>
  <c r="G617" i="31"/>
  <c r="C617" i="31"/>
  <c r="G616" i="31"/>
  <c r="C616" i="31"/>
  <c r="G615" i="31"/>
  <c r="C615" i="31"/>
  <c r="G614" i="31"/>
  <c r="C614" i="31"/>
  <c r="G613" i="31"/>
  <c r="C613" i="31"/>
  <c r="G612" i="31"/>
  <c r="C612" i="31"/>
  <c r="G611" i="31"/>
  <c r="C611" i="31"/>
  <c r="G610" i="31"/>
  <c r="C610" i="31"/>
  <c r="G609" i="31"/>
  <c r="C609" i="31"/>
  <c r="G608" i="31"/>
  <c r="C608" i="31"/>
  <c r="G607" i="31"/>
  <c r="C607" i="31"/>
  <c r="G606" i="31"/>
  <c r="C606" i="31"/>
  <c r="G605" i="31"/>
  <c r="C605" i="31"/>
  <c r="G604" i="31"/>
  <c r="C604" i="31"/>
  <c r="G603" i="31"/>
  <c r="C603" i="31"/>
  <c r="G602" i="31"/>
  <c r="C602" i="31"/>
  <c r="C601" i="31"/>
  <c r="G601" i="31" s="1"/>
  <c r="C600" i="31"/>
  <c r="G600" i="31" s="1"/>
  <c r="G599" i="31"/>
  <c r="C599" i="31"/>
  <c r="C598" i="31"/>
  <c r="G598" i="31" s="1"/>
  <c r="G597" i="31"/>
  <c r="C597" i="31"/>
  <c r="C596" i="31"/>
  <c r="G596" i="31" s="1"/>
  <c r="G595" i="31"/>
  <c r="C595" i="31"/>
  <c r="C594" i="31"/>
  <c r="G594" i="31" s="1"/>
  <c r="G593" i="31"/>
  <c r="C593" i="31"/>
  <c r="C592" i="31"/>
  <c r="G592" i="31" s="1"/>
  <c r="G591" i="31"/>
  <c r="C591" i="31"/>
  <c r="C590" i="31"/>
  <c r="G590" i="31" s="1"/>
  <c r="C589" i="31"/>
  <c r="G589" i="31" s="1"/>
  <c r="C588" i="31"/>
  <c r="G588" i="31" s="1"/>
  <c r="G587" i="31"/>
  <c r="C587" i="31"/>
  <c r="C586" i="31"/>
  <c r="G586" i="31" s="1"/>
  <c r="G585" i="31"/>
  <c r="C585" i="31"/>
  <c r="C584" i="31"/>
  <c r="G584" i="31" s="1"/>
  <c r="G583" i="31"/>
  <c r="C583" i="31"/>
  <c r="C582" i="31"/>
  <c r="G582" i="31" s="1"/>
  <c r="C581" i="31"/>
  <c r="G581" i="31" s="1"/>
  <c r="G580" i="31"/>
  <c r="C580" i="31"/>
  <c r="C579" i="31"/>
  <c r="G579" i="31" s="1"/>
  <c r="G578" i="31"/>
  <c r="C578" i="31"/>
  <c r="C577" i="31"/>
  <c r="G577" i="31" s="1"/>
  <c r="G576" i="31"/>
  <c r="C576" i="31"/>
  <c r="C575" i="31"/>
  <c r="G575" i="31" s="1"/>
  <c r="G574" i="31"/>
  <c r="C574" i="31"/>
  <c r="C573" i="31"/>
  <c r="G573" i="31" s="1"/>
  <c r="G572" i="31"/>
  <c r="C572" i="31"/>
  <c r="C571" i="31"/>
  <c r="G571" i="31" s="1"/>
  <c r="G570" i="31"/>
  <c r="C570" i="31"/>
  <c r="C569" i="31"/>
  <c r="G569" i="31" s="1"/>
  <c r="G568" i="31"/>
  <c r="C568" i="31"/>
  <c r="C567" i="31"/>
  <c r="G567" i="31" s="1"/>
  <c r="G566" i="31"/>
  <c r="C566" i="31"/>
  <c r="C565" i="31"/>
  <c r="G565" i="31" s="1"/>
  <c r="G564" i="31"/>
  <c r="C564" i="31"/>
  <c r="C563" i="31"/>
  <c r="G563" i="31" s="1"/>
  <c r="G562" i="31"/>
  <c r="C562" i="31"/>
  <c r="C561" i="31"/>
  <c r="G561" i="31" s="1"/>
  <c r="G560" i="31"/>
  <c r="C560" i="31"/>
  <c r="C559" i="31"/>
  <c r="G559" i="31" s="1"/>
  <c r="G558" i="31"/>
  <c r="C558" i="31"/>
  <c r="C557" i="31"/>
  <c r="G557" i="31" s="1"/>
  <c r="G556" i="31"/>
  <c r="C556" i="31"/>
  <c r="C555" i="31"/>
  <c r="G555" i="31" s="1"/>
  <c r="G554" i="31"/>
  <c r="C554" i="31"/>
  <c r="C553" i="31"/>
  <c r="G553" i="31" s="1"/>
  <c r="G552" i="31"/>
  <c r="C552" i="31"/>
  <c r="C551" i="31"/>
  <c r="G551" i="31" s="1"/>
  <c r="G550" i="31"/>
  <c r="C550" i="31"/>
  <c r="C549" i="31"/>
  <c r="G549" i="31" s="1"/>
  <c r="G548" i="31"/>
  <c r="C548" i="31"/>
  <c r="C547" i="31"/>
  <c r="G547" i="31" s="1"/>
  <c r="G546" i="31"/>
  <c r="C546" i="31"/>
  <c r="C545" i="31"/>
  <c r="G545" i="31" s="1"/>
  <c r="G544" i="31"/>
  <c r="C544" i="31"/>
  <c r="C543" i="31"/>
  <c r="G543" i="31" s="1"/>
  <c r="G542" i="31"/>
  <c r="C542" i="31"/>
  <c r="C541" i="31"/>
  <c r="G541" i="31" s="1"/>
  <c r="G540" i="31"/>
  <c r="C540" i="31"/>
  <c r="C539" i="31"/>
  <c r="G539" i="31" s="1"/>
  <c r="G538" i="31"/>
  <c r="C538" i="31"/>
  <c r="C537" i="31"/>
  <c r="G537" i="31" s="1"/>
  <c r="G536" i="31"/>
  <c r="C536" i="31"/>
  <c r="C535" i="31"/>
  <c r="G535" i="31" s="1"/>
  <c r="G534" i="31"/>
  <c r="C534" i="31"/>
  <c r="C533" i="31"/>
  <c r="G533" i="31" s="1"/>
  <c r="G532" i="31"/>
  <c r="C532" i="31"/>
  <c r="C531" i="31"/>
  <c r="G531" i="31" s="1"/>
  <c r="G530" i="31"/>
  <c r="C530" i="31"/>
  <c r="C529" i="31"/>
  <c r="G529" i="31" s="1"/>
  <c r="G528" i="31"/>
  <c r="C528" i="31"/>
  <c r="C527" i="31"/>
  <c r="G527" i="31" s="1"/>
  <c r="G526" i="31"/>
  <c r="C526" i="31"/>
  <c r="C525" i="31"/>
  <c r="G525" i="31" s="1"/>
  <c r="G524" i="31"/>
  <c r="C524" i="31"/>
  <c r="C523" i="31"/>
  <c r="G523" i="31" s="1"/>
  <c r="G522" i="31"/>
  <c r="C522" i="31"/>
  <c r="C521" i="31"/>
  <c r="G521" i="31" s="1"/>
  <c r="G520" i="31"/>
  <c r="C520" i="31"/>
  <c r="C519" i="31"/>
  <c r="G519" i="31" s="1"/>
  <c r="G518" i="31"/>
  <c r="C518" i="31"/>
  <c r="C517" i="31"/>
  <c r="G517" i="31" s="1"/>
  <c r="G516" i="31"/>
  <c r="C516" i="31"/>
  <c r="C515" i="31"/>
  <c r="G515" i="31" s="1"/>
  <c r="G514" i="31"/>
  <c r="C514" i="31"/>
  <c r="C513" i="31"/>
  <c r="G513" i="31" s="1"/>
  <c r="G512" i="31"/>
  <c r="C512" i="31"/>
  <c r="C511" i="31"/>
  <c r="G511" i="31" s="1"/>
  <c r="G510" i="31"/>
  <c r="C510" i="31"/>
  <c r="C509" i="31"/>
  <c r="G509" i="31" s="1"/>
  <c r="G508" i="31"/>
  <c r="C508" i="31"/>
  <c r="C507" i="31"/>
  <c r="G507" i="31" s="1"/>
  <c r="G506" i="31"/>
  <c r="C506" i="31"/>
  <c r="C505" i="31"/>
  <c r="G505" i="31" s="1"/>
  <c r="G504" i="31"/>
  <c r="C504" i="31"/>
  <c r="C503" i="31"/>
  <c r="G503" i="31" s="1"/>
  <c r="G502" i="31"/>
  <c r="C502" i="31"/>
  <c r="C501" i="31"/>
  <c r="G501" i="31" s="1"/>
  <c r="G500" i="31"/>
  <c r="C500" i="31"/>
  <c r="C499" i="31"/>
  <c r="G499" i="31" s="1"/>
  <c r="G498" i="31"/>
  <c r="C498" i="31"/>
  <c r="C497" i="31"/>
  <c r="G497" i="31" s="1"/>
  <c r="G496" i="31"/>
  <c r="C496" i="31"/>
  <c r="C495" i="31"/>
  <c r="G495" i="31" s="1"/>
  <c r="G494" i="31"/>
  <c r="C494" i="31"/>
  <c r="C493" i="31"/>
  <c r="G493" i="31" s="1"/>
  <c r="G492" i="31"/>
  <c r="C492" i="31"/>
  <c r="C491" i="31"/>
  <c r="G491" i="31" s="1"/>
  <c r="G490" i="31"/>
  <c r="C490" i="31"/>
  <c r="C489" i="31"/>
  <c r="G489" i="31" s="1"/>
  <c r="G488" i="31"/>
  <c r="C488" i="31"/>
  <c r="C487" i="31"/>
  <c r="G487" i="31" s="1"/>
  <c r="G486" i="31"/>
  <c r="C486" i="31"/>
  <c r="C485" i="31"/>
  <c r="G485" i="31" s="1"/>
  <c r="G484" i="31"/>
  <c r="C484" i="31"/>
  <c r="C483" i="31"/>
  <c r="G483" i="31" s="1"/>
  <c r="G482" i="31"/>
  <c r="C482" i="31"/>
  <c r="C481" i="31"/>
  <c r="G481" i="31" s="1"/>
  <c r="G480" i="31"/>
  <c r="C480" i="31"/>
  <c r="C479" i="31"/>
  <c r="G479" i="31" s="1"/>
  <c r="G478" i="31"/>
  <c r="C478" i="31"/>
  <c r="C477" i="31"/>
  <c r="G477" i="31" s="1"/>
  <c r="G476" i="31"/>
  <c r="C476" i="31"/>
  <c r="C475" i="31"/>
  <c r="G475" i="31" s="1"/>
  <c r="G474" i="31"/>
  <c r="C474" i="31"/>
  <c r="C473" i="31"/>
  <c r="G473" i="31" s="1"/>
  <c r="G472" i="31"/>
  <c r="C472" i="31"/>
  <c r="C471" i="31"/>
  <c r="G471" i="31" s="1"/>
  <c r="G470" i="31"/>
  <c r="C470" i="31"/>
  <c r="C469" i="31"/>
  <c r="G469" i="31" s="1"/>
  <c r="G468" i="31"/>
  <c r="C468" i="31"/>
  <c r="C467" i="31"/>
  <c r="G467" i="31" s="1"/>
  <c r="G466" i="31"/>
  <c r="C466" i="31"/>
  <c r="C465" i="31"/>
  <c r="G465" i="31" s="1"/>
  <c r="G464" i="31"/>
  <c r="C464" i="31"/>
  <c r="C463" i="31"/>
  <c r="G463" i="31" s="1"/>
  <c r="G462" i="31"/>
  <c r="C462" i="31"/>
  <c r="C461" i="31"/>
  <c r="G461" i="31" s="1"/>
  <c r="G460" i="31"/>
  <c r="C460" i="31"/>
  <c r="C459" i="31"/>
  <c r="G459" i="31" s="1"/>
  <c r="G458" i="31"/>
  <c r="C458" i="31"/>
  <c r="C457" i="31"/>
  <c r="G457" i="31" s="1"/>
  <c r="G456" i="31"/>
  <c r="C456" i="31"/>
  <c r="C455" i="31"/>
  <c r="G455" i="31" s="1"/>
  <c r="G454" i="31"/>
  <c r="C454" i="31"/>
  <c r="C453" i="31"/>
  <c r="G453" i="31" s="1"/>
  <c r="G452" i="31"/>
  <c r="C452" i="31"/>
  <c r="C451" i="31"/>
  <c r="G451" i="31" s="1"/>
  <c r="C450" i="31"/>
  <c r="G450" i="31" s="1"/>
  <c r="C449" i="31"/>
  <c r="G449" i="31" s="1"/>
  <c r="C448" i="31"/>
  <c r="G448" i="31" s="1"/>
  <c r="C447" i="31"/>
  <c r="G447" i="31" s="1"/>
  <c r="G446" i="31"/>
  <c r="C446" i="31"/>
  <c r="C445" i="31"/>
  <c r="G445" i="31" s="1"/>
  <c r="G444" i="31"/>
  <c r="C444" i="31"/>
  <c r="C443" i="31"/>
  <c r="G443" i="31" s="1"/>
  <c r="G442" i="31"/>
  <c r="C442" i="31"/>
  <c r="C441" i="31"/>
  <c r="G441" i="31" s="1"/>
  <c r="G440" i="31"/>
  <c r="C440" i="31"/>
  <c r="C439" i="31"/>
  <c r="G439" i="31" s="1"/>
  <c r="G438" i="31"/>
  <c r="C438" i="31"/>
  <c r="C437" i="31"/>
  <c r="G437" i="31" s="1"/>
  <c r="G436" i="31"/>
  <c r="C436" i="31"/>
  <c r="C435" i="31"/>
  <c r="G435" i="31" s="1"/>
  <c r="G434" i="31"/>
  <c r="C434" i="31"/>
  <c r="C433" i="31"/>
  <c r="G433" i="31" s="1"/>
  <c r="C432" i="31"/>
  <c r="G432" i="31" s="1"/>
  <c r="C431" i="31"/>
  <c r="G431" i="31" s="1"/>
  <c r="C430" i="31"/>
  <c r="G430" i="31" s="1"/>
  <c r="C429" i="31"/>
  <c r="G429" i="31" s="1"/>
  <c r="C428" i="31"/>
  <c r="G428" i="31" s="1"/>
  <c r="C427" i="31"/>
  <c r="G427" i="31" s="1"/>
  <c r="C426" i="31"/>
  <c r="G426" i="31" s="1"/>
  <c r="C425" i="31"/>
  <c r="G425" i="31" s="1"/>
  <c r="C424" i="31"/>
  <c r="G424" i="31" s="1"/>
  <c r="C423" i="31"/>
  <c r="G423" i="31" s="1"/>
  <c r="C422" i="31"/>
  <c r="G422" i="31" s="1"/>
  <c r="C421" i="31"/>
  <c r="G421" i="31" s="1"/>
  <c r="C420" i="31"/>
  <c r="G420" i="31" s="1"/>
  <c r="C419" i="31"/>
  <c r="G419" i="31" s="1"/>
  <c r="C418" i="31"/>
  <c r="G418" i="31" s="1"/>
  <c r="C417" i="31"/>
  <c r="G417" i="31" s="1"/>
  <c r="C416" i="31"/>
  <c r="G416" i="31" s="1"/>
  <c r="C415" i="31"/>
  <c r="G415" i="31" s="1"/>
  <c r="C414" i="31"/>
  <c r="G414" i="31" s="1"/>
  <c r="C413" i="31"/>
  <c r="G413" i="31" s="1"/>
  <c r="C412" i="31"/>
  <c r="G412" i="31" s="1"/>
  <c r="C411" i="31"/>
  <c r="G411" i="31" s="1"/>
  <c r="C410" i="31"/>
  <c r="G410" i="31" s="1"/>
  <c r="C409" i="31"/>
  <c r="G409" i="31" s="1"/>
  <c r="G408" i="31"/>
  <c r="C408" i="31"/>
  <c r="C407" i="31"/>
  <c r="G407" i="31" s="1"/>
  <c r="C406" i="31"/>
  <c r="G406" i="31" s="1"/>
  <c r="C405" i="31"/>
  <c r="G405" i="31" s="1"/>
  <c r="C404" i="31"/>
  <c r="G404" i="31" s="1"/>
  <c r="C403" i="31"/>
  <c r="G403" i="31" s="1"/>
  <c r="G402" i="31"/>
  <c r="C402" i="31"/>
  <c r="C401" i="31"/>
  <c r="G401" i="31" s="1"/>
  <c r="G400" i="31"/>
  <c r="C400" i="31"/>
  <c r="C399" i="31"/>
  <c r="G399" i="31" s="1"/>
  <c r="G398" i="31"/>
  <c r="C398" i="31"/>
  <c r="C397" i="31"/>
  <c r="G397" i="31" s="1"/>
  <c r="G396" i="31"/>
  <c r="C396" i="31"/>
  <c r="C395" i="31"/>
  <c r="G395" i="31" s="1"/>
  <c r="G394" i="31"/>
  <c r="C394" i="31"/>
  <c r="C393" i="31"/>
  <c r="G393" i="31" s="1"/>
  <c r="G392" i="31"/>
  <c r="C392" i="31"/>
  <c r="C391" i="31"/>
  <c r="G391" i="31" s="1"/>
  <c r="G390" i="31"/>
  <c r="C390" i="31"/>
  <c r="C389" i="31"/>
  <c r="G389" i="31" s="1"/>
  <c r="C388" i="31"/>
  <c r="G388" i="31" s="1"/>
  <c r="C387" i="31"/>
  <c r="G387" i="31" s="1"/>
  <c r="G386" i="31"/>
  <c r="C386" i="31"/>
  <c r="C385" i="31"/>
  <c r="G385" i="31" s="1"/>
  <c r="C384" i="31"/>
  <c r="G384" i="31" s="1"/>
  <c r="C383" i="31"/>
  <c r="G383" i="31" s="1"/>
  <c r="C382" i="31"/>
  <c r="G382" i="31" s="1"/>
  <c r="C381" i="31"/>
  <c r="G381" i="31" s="1"/>
  <c r="C380" i="31"/>
  <c r="G380" i="31" s="1"/>
  <c r="C379" i="31"/>
  <c r="G379" i="31" s="1"/>
  <c r="C378" i="31"/>
  <c r="G378" i="31" s="1"/>
  <c r="C377" i="31"/>
  <c r="G377" i="31" s="1"/>
  <c r="C376" i="31"/>
  <c r="G376" i="31" s="1"/>
  <c r="C375" i="31"/>
  <c r="G375" i="31" s="1"/>
  <c r="G374" i="31"/>
  <c r="C374" i="31"/>
  <c r="C373" i="31"/>
  <c r="G373" i="31" s="1"/>
  <c r="G372" i="31"/>
  <c r="C372" i="31"/>
  <c r="C371" i="31"/>
  <c r="G371" i="31" s="1"/>
  <c r="G370" i="31"/>
  <c r="C370" i="31"/>
  <c r="C369" i="31"/>
  <c r="G369" i="31" s="1"/>
  <c r="G368" i="31"/>
  <c r="C368" i="31"/>
  <c r="C367" i="31"/>
  <c r="G367" i="31" s="1"/>
  <c r="G366" i="31"/>
  <c r="C366" i="31"/>
  <c r="C365" i="31"/>
  <c r="G365" i="31" s="1"/>
  <c r="G364" i="31"/>
  <c r="C364" i="31"/>
  <c r="C363" i="31"/>
  <c r="G363" i="31" s="1"/>
  <c r="G362" i="31"/>
  <c r="C362" i="31"/>
  <c r="C361" i="31"/>
  <c r="G361" i="31" s="1"/>
  <c r="G360" i="31"/>
  <c r="C360" i="31"/>
  <c r="C359" i="31"/>
  <c r="G359" i="31" s="1"/>
  <c r="G358" i="31"/>
  <c r="C358" i="31"/>
  <c r="C357" i="31"/>
  <c r="G357" i="31" s="1"/>
  <c r="G356" i="31"/>
  <c r="C356" i="31"/>
  <c r="C355" i="31"/>
  <c r="G355" i="31" s="1"/>
  <c r="G354" i="31"/>
  <c r="C354" i="31"/>
  <c r="C353" i="31"/>
  <c r="G353" i="31" s="1"/>
  <c r="G352" i="31"/>
  <c r="C352" i="31"/>
  <c r="C351" i="31"/>
  <c r="G351" i="31" s="1"/>
  <c r="C350" i="31"/>
  <c r="G350" i="31" s="1"/>
  <c r="C349" i="31"/>
  <c r="G349" i="31" s="1"/>
  <c r="C348" i="31"/>
  <c r="G348" i="31" s="1"/>
  <c r="C347" i="31"/>
  <c r="G347" i="31" s="1"/>
  <c r="C346" i="31"/>
  <c r="G346" i="31" s="1"/>
  <c r="C345" i="31"/>
  <c r="G345" i="31" s="1"/>
  <c r="G344" i="31"/>
  <c r="C344" i="31"/>
  <c r="C343" i="31"/>
  <c r="G343" i="31" s="1"/>
  <c r="C342" i="31"/>
  <c r="G342" i="31" s="1"/>
  <c r="C341" i="31"/>
  <c r="G341" i="31" s="1"/>
  <c r="C340" i="31"/>
  <c r="G340" i="31" s="1"/>
  <c r="C339" i="31"/>
  <c r="G339" i="31" s="1"/>
  <c r="G338" i="31"/>
  <c r="C338" i="31"/>
  <c r="C337" i="31"/>
  <c r="G337" i="31" s="1"/>
  <c r="C336" i="31"/>
  <c r="G336" i="31" s="1"/>
  <c r="C335" i="31"/>
  <c r="G335" i="31" s="1"/>
  <c r="G334" i="31"/>
  <c r="C334" i="31"/>
  <c r="C333" i="31"/>
  <c r="G333" i="31" s="1"/>
  <c r="G332" i="31"/>
  <c r="C332" i="31"/>
  <c r="C331" i="31"/>
  <c r="G331" i="31" s="1"/>
  <c r="G330" i="31"/>
  <c r="C330" i="31"/>
  <c r="C329" i="31"/>
  <c r="G329" i="31" s="1"/>
  <c r="G328" i="31"/>
  <c r="C328" i="31"/>
  <c r="C327" i="31"/>
  <c r="G327" i="31" s="1"/>
  <c r="G326" i="31"/>
  <c r="C326" i="31"/>
  <c r="C325" i="31"/>
  <c r="G325" i="31" s="1"/>
  <c r="C324" i="31"/>
  <c r="G324" i="31" s="1"/>
  <c r="C323" i="31"/>
  <c r="G323" i="31" s="1"/>
  <c r="G322" i="31"/>
  <c r="C322" i="31"/>
  <c r="C321" i="31"/>
  <c r="G321" i="31" s="1"/>
  <c r="G320" i="31"/>
  <c r="C320" i="31"/>
  <c r="C319" i="31"/>
  <c r="G319" i="31" s="1"/>
  <c r="C318" i="31"/>
  <c r="G318" i="31" s="1"/>
  <c r="C317" i="31"/>
  <c r="G317" i="31" s="1"/>
  <c r="C316" i="31"/>
  <c r="G316" i="31" s="1"/>
  <c r="C315" i="31"/>
  <c r="G315" i="31" s="1"/>
  <c r="C314" i="31"/>
  <c r="G314" i="31" s="1"/>
  <c r="C313" i="31"/>
  <c r="G313" i="31" s="1"/>
  <c r="G312" i="31"/>
  <c r="C312" i="31"/>
  <c r="C311" i="31"/>
  <c r="G311" i="31" s="1"/>
  <c r="G310" i="31"/>
  <c r="C310" i="31"/>
  <c r="C309" i="31"/>
  <c r="G309" i="31" s="1"/>
  <c r="G308" i="31"/>
  <c r="C308" i="31"/>
  <c r="C307" i="31"/>
  <c r="G307" i="31" s="1"/>
  <c r="G306" i="31"/>
  <c r="C306" i="31"/>
  <c r="C305" i="31"/>
  <c r="G305" i="31" s="1"/>
  <c r="G304" i="31"/>
  <c r="C304" i="31"/>
  <c r="C303" i="31"/>
  <c r="G303" i="31" s="1"/>
  <c r="G302" i="31"/>
  <c r="C302" i="31"/>
  <c r="C301" i="31"/>
  <c r="G301" i="31" s="1"/>
  <c r="G300" i="31"/>
  <c r="C300" i="31"/>
  <c r="C299" i="31"/>
  <c r="G299" i="31" s="1"/>
  <c r="G298" i="31"/>
  <c r="C298" i="31"/>
  <c r="C297" i="31"/>
  <c r="G297" i="31" s="1"/>
  <c r="G296" i="31"/>
  <c r="C296" i="31"/>
  <c r="C295" i="31"/>
  <c r="G295" i="31" s="1"/>
  <c r="G294" i="31"/>
  <c r="C294" i="31"/>
  <c r="C293" i="31"/>
  <c r="G293" i="31" s="1"/>
  <c r="G292" i="31"/>
  <c r="C292" i="31"/>
  <c r="C291" i="31"/>
  <c r="G291" i="31" s="1"/>
  <c r="G290" i="31"/>
  <c r="C290" i="31"/>
  <c r="C289" i="31"/>
  <c r="G289" i="31" s="1"/>
  <c r="G288" i="31"/>
  <c r="C288" i="31"/>
  <c r="C287" i="31"/>
  <c r="G287" i="31" s="1"/>
  <c r="G286" i="31"/>
  <c r="C286" i="31"/>
  <c r="C285" i="31"/>
  <c r="G285" i="31" s="1"/>
  <c r="G284" i="31"/>
  <c r="C284" i="31"/>
  <c r="C283" i="31"/>
  <c r="G283" i="31" s="1"/>
  <c r="G282" i="31"/>
  <c r="C282" i="31"/>
  <c r="C281" i="31"/>
  <c r="G281" i="31" s="1"/>
  <c r="G280" i="31"/>
  <c r="C280" i="31"/>
  <c r="C279" i="31"/>
  <c r="G279" i="31" s="1"/>
  <c r="G278" i="31"/>
  <c r="C278" i="31"/>
  <c r="C277" i="31"/>
  <c r="G277" i="31" s="1"/>
  <c r="G276" i="31"/>
  <c r="C276" i="31"/>
  <c r="C275" i="31"/>
  <c r="G275" i="31" s="1"/>
  <c r="G274" i="31"/>
  <c r="C274" i="31"/>
  <c r="C273" i="31"/>
  <c r="G273" i="31" s="1"/>
  <c r="G272" i="31"/>
  <c r="C272" i="31"/>
  <c r="C271" i="31"/>
  <c r="G271" i="31" s="1"/>
  <c r="G270" i="31"/>
  <c r="C270" i="31"/>
  <c r="C269" i="31"/>
  <c r="G269" i="31" s="1"/>
  <c r="G268" i="31"/>
  <c r="C268" i="31"/>
  <c r="C267" i="31"/>
  <c r="G267" i="31" s="1"/>
  <c r="G266" i="31"/>
  <c r="C266" i="31"/>
  <c r="C265" i="31"/>
  <c r="G265" i="31" s="1"/>
  <c r="G264" i="31"/>
  <c r="C264" i="31"/>
  <c r="C263" i="31"/>
  <c r="G263" i="31" s="1"/>
  <c r="G262" i="31"/>
  <c r="C262" i="31"/>
  <c r="C261" i="31"/>
  <c r="G261" i="31" s="1"/>
  <c r="G260" i="31"/>
  <c r="C260" i="31"/>
  <c r="C259" i="31"/>
  <c r="G259" i="31" s="1"/>
  <c r="G258" i="31"/>
  <c r="C258" i="31"/>
  <c r="C257" i="31"/>
  <c r="G257" i="31" s="1"/>
  <c r="G256" i="31"/>
  <c r="C256" i="31"/>
  <c r="C255" i="31"/>
  <c r="G255" i="31" s="1"/>
  <c r="G254" i="31"/>
  <c r="C254" i="31"/>
  <c r="C253" i="31"/>
  <c r="G253" i="31" s="1"/>
  <c r="G252" i="31"/>
  <c r="C252" i="31"/>
  <c r="C251" i="31"/>
  <c r="G251" i="31" s="1"/>
  <c r="G250" i="31"/>
  <c r="C250" i="31"/>
  <c r="C249" i="31"/>
  <c r="G249" i="31" s="1"/>
  <c r="G248" i="31"/>
  <c r="C248" i="31"/>
  <c r="C247" i="31"/>
  <c r="G247" i="31" s="1"/>
  <c r="G246" i="31"/>
  <c r="C246" i="31"/>
  <c r="C245" i="31"/>
  <c r="G245" i="31" s="1"/>
  <c r="G244" i="31"/>
  <c r="C244" i="31"/>
  <c r="C243" i="31"/>
  <c r="G243" i="31" s="1"/>
  <c r="G242" i="31"/>
  <c r="C242" i="31"/>
  <c r="C241" i="31"/>
  <c r="G241" i="31" s="1"/>
  <c r="G240" i="31"/>
  <c r="C240" i="31"/>
  <c r="C239" i="31"/>
  <c r="G239" i="31" s="1"/>
  <c r="G238" i="31"/>
  <c r="C238" i="31"/>
  <c r="C237" i="31"/>
  <c r="G237" i="31" s="1"/>
  <c r="G236" i="31"/>
  <c r="C236" i="31"/>
  <c r="C235" i="31"/>
  <c r="G235" i="31" s="1"/>
  <c r="G234" i="31"/>
  <c r="C234" i="31"/>
  <c r="C233" i="31"/>
  <c r="G233" i="31" s="1"/>
  <c r="G232" i="31"/>
  <c r="C232" i="31"/>
  <c r="C231" i="31"/>
  <c r="G231" i="31" s="1"/>
  <c r="G230" i="31"/>
  <c r="C230" i="31"/>
  <c r="C229" i="31"/>
  <c r="G229" i="31" s="1"/>
  <c r="G228" i="31"/>
  <c r="C228" i="31"/>
  <c r="C227" i="31"/>
  <c r="G227" i="31" s="1"/>
  <c r="G226" i="31"/>
  <c r="C226" i="31"/>
  <c r="C225" i="31"/>
  <c r="G225" i="31" s="1"/>
  <c r="G224" i="31"/>
  <c r="C224" i="31"/>
  <c r="C223" i="31"/>
  <c r="G223" i="31" s="1"/>
  <c r="G222" i="31"/>
  <c r="C222" i="31"/>
  <c r="C221" i="31"/>
  <c r="G221" i="31" s="1"/>
  <c r="G220" i="31"/>
  <c r="C220" i="31"/>
  <c r="C219" i="31"/>
  <c r="G219" i="31" s="1"/>
  <c r="G218" i="31"/>
  <c r="C218" i="31"/>
  <c r="C217" i="31"/>
  <c r="G217" i="31" s="1"/>
  <c r="G216" i="31"/>
  <c r="C216" i="31"/>
  <c r="C215" i="31"/>
  <c r="G215" i="31" s="1"/>
  <c r="G214" i="31"/>
  <c r="C214" i="31"/>
  <c r="C213" i="31"/>
  <c r="G213" i="31" s="1"/>
  <c r="G212" i="31"/>
  <c r="C212" i="31"/>
  <c r="C211" i="31"/>
  <c r="G211" i="31" s="1"/>
  <c r="G210" i="31"/>
  <c r="C210" i="31"/>
  <c r="C209" i="31"/>
  <c r="G209" i="31" s="1"/>
  <c r="G208" i="31"/>
  <c r="C208" i="31"/>
  <c r="C207" i="31"/>
  <c r="G207" i="31" s="1"/>
  <c r="G206" i="31"/>
  <c r="C206" i="31"/>
  <c r="C205" i="31"/>
  <c r="G205" i="31" s="1"/>
  <c r="G204" i="31"/>
  <c r="C204" i="31"/>
  <c r="C203" i="31"/>
  <c r="G203" i="31" s="1"/>
  <c r="G202" i="31"/>
  <c r="C202" i="31"/>
  <c r="C201" i="31"/>
  <c r="G201" i="31" s="1"/>
  <c r="G200" i="31"/>
  <c r="C200" i="31"/>
  <c r="C199" i="31"/>
  <c r="G199" i="31" s="1"/>
  <c r="G198" i="31"/>
  <c r="C198" i="31"/>
  <c r="C197" i="31"/>
  <c r="G197" i="31" s="1"/>
  <c r="G196" i="31"/>
  <c r="C196" i="31"/>
  <c r="C195" i="31"/>
  <c r="G195" i="31" s="1"/>
  <c r="G194" i="31"/>
  <c r="C194" i="31"/>
  <c r="C193" i="31"/>
  <c r="G193" i="31" s="1"/>
  <c r="G192" i="31"/>
  <c r="C192" i="31"/>
  <c r="C191" i="31"/>
  <c r="G191" i="31" s="1"/>
  <c r="G190" i="31"/>
  <c r="C190" i="31"/>
  <c r="C189" i="31"/>
  <c r="G189" i="31" s="1"/>
  <c r="G188" i="31"/>
  <c r="C188" i="31"/>
  <c r="C187" i="31"/>
  <c r="G187" i="31" s="1"/>
  <c r="G186" i="31"/>
  <c r="C186" i="31"/>
  <c r="C185" i="31"/>
  <c r="G185" i="31" s="1"/>
  <c r="G184" i="31"/>
  <c r="C184" i="31"/>
  <c r="C183" i="31"/>
  <c r="G183" i="31" s="1"/>
  <c r="G182" i="31"/>
  <c r="C182" i="31"/>
  <c r="C181" i="31"/>
  <c r="G181" i="31" s="1"/>
  <c r="G180" i="31"/>
  <c r="C180" i="31"/>
  <c r="C179" i="31"/>
  <c r="G179" i="31" s="1"/>
  <c r="G178" i="31"/>
  <c r="C178" i="31"/>
  <c r="C177" i="31"/>
  <c r="G177" i="31" s="1"/>
  <c r="G176" i="31"/>
  <c r="C176" i="31"/>
  <c r="C175" i="31"/>
  <c r="G175" i="31" s="1"/>
  <c r="G174" i="31"/>
  <c r="C174" i="31"/>
  <c r="C173" i="31"/>
  <c r="G173" i="31" s="1"/>
  <c r="G172" i="31"/>
  <c r="C172" i="31"/>
  <c r="C171" i="31"/>
  <c r="G171" i="31" s="1"/>
  <c r="G170" i="31"/>
  <c r="C170" i="31"/>
  <c r="C169" i="31"/>
  <c r="G169" i="31" s="1"/>
  <c r="G168" i="31"/>
  <c r="C168" i="31"/>
  <c r="C167" i="31"/>
  <c r="G167" i="31" s="1"/>
  <c r="G166" i="31"/>
  <c r="C166" i="31"/>
  <c r="C165" i="31"/>
  <c r="G165" i="31" s="1"/>
  <c r="G164" i="31"/>
  <c r="C164" i="31"/>
  <c r="C163" i="31"/>
  <c r="G163" i="31" s="1"/>
  <c r="G162" i="31"/>
  <c r="C162" i="31"/>
  <c r="C161" i="31"/>
  <c r="G161" i="31" s="1"/>
  <c r="G160" i="31"/>
  <c r="C160" i="31"/>
  <c r="C159" i="31"/>
  <c r="G159" i="31" s="1"/>
  <c r="G158" i="31"/>
  <c r="C158" i="31"/>
  <c r="C157" i="31"/>
  <c r="G157" i="31" s="1"/>
  <c r="G156" i="31"/>
  <c r="C156" i="31"/>
  <c r="C155" i="31"/>
  <c r="G155" i="31" s="1"/>
  <c r="G154" i="31"/>
  <c r="C154" i="31"/>
  <c r="C153" i="31"/>
  <c r="G153" i="31" s="1"/>
  <c r="G152" i="31"/>
  <c r="C152" i="31"/>
  <c r="C151" i="31"/>
  <c r="G151" i="31" s="1"/>
  <c r="G150" i="31"/>
  <c r="C150" i="31"/>
  <c r="C149" i="31"/>
  <c r="G149" i="31" s="1"/>
  <c r="G148" i="31"/>
  <c r="C148" i="31"/>
  <c r="C147" i="31"/>
  <c r="G147" i="31" s="1"/>
  <c r="G146" i="31"/>
  <c r="C146" i="31"/>
  <c r="C145" i="31"/>
  <c r="G145" i="31" s="1"/>
  <c r="G144" i="31"/>
  <c r="C144" i="31"/>
  <c r="C143" i="31"/>
  <c r="G143" i="31" s="1"/>
  <c r="G142" i="31"/>
  <c r="C142" i="31"/>
  <c r="C141" i="31"/>
  <c r="G141" i="31" s="1"/>
  <c r="G140" i="31"/>
  <c r="C140" i="31"/>
  <c r="C139" i="31"/>
  <c r="G139" i="31" s="1"/>
  <c r="G138" i="31"/>
  <c r="C138" i="31"/>
  <c r="C137" i="31"/>
  <c r="G137" i="31" s="1"/>
  <c r="G136" i="31"/>
  <c r="C136" i="31"/>
  <c r="C135" i="31"/>
  <c r="G135" i="31" s="1"/>
  <c r="G134" i="31"/>
  <c r="C134" i="31"/>
  <c r="C133" i="31"/>
  <c r="G133" i="31" s="1"/>
  <c r="G132" i="31"/>
  <c r="C132" i="31"/>
  <c r="C131" i="31"/>
  <c r="G131" i="31" s="1"/>
  <c r="G130" i="31"/>
  <c r="C130" i="31"/>
  <c r="C129" i="31"/>
  <c r="G129" i="31" s="1"/>
  <c r="G128" i="31"/>
  <c r="C128" i="31"/>
  <c r="C127" i="31"/>
  <c r="G127" i="31" s="1"/>
  <c r="G126" i="31"/>
  <c r="C126" i="31"/>
  <c r="C125" i="31"/>
  <c r="G125" i="31" s="1"/>
  <c r="G124" i="31"/>
  <c r="C124" i="31"/>
  <c r="C123" i="31"/>
  <c r="G123" i="31" s="1"/>
  <c r="G122" i="31"/>
  <c r="C122" i="31"/>
  <c r="C121" i="31"/>
  <c r="G121" i="31" s="1"/>
  <c r="G120" i="31"/>
  <c r="C120" i="31"/>
  <c r="C119" i="31"/>
  <c r="G119" i="31" s="1"/>
  <c r="G118" i="31"/>
  <c r="C118" i="31"/>
  <c r="C117" i="31"/>
  <c r="G117" i="31" s="1"/>
  <c r="G116" i="31"/>
  <c r="C116" i="31"/>
  <c r="C115" i="31"/>
  <c r="G115" i="31" s="1"/>
  <c r="G114" i="31"/>
  <c r="C114" i="31"/>
  <c r="C113" i="31"/>
  <c r="G113" i="31" s="1"/>
  <c r="G112" i="31"/>
  <c r="C112" i="31"/>
  <c r="C111" i="31"/>
  <c r="G111" i="31" s="1"/>
  <c r="G110" i="31"/>
  <c r="C110" i="31"/>
  <c r="C109" i="31"/>
  <c r="G109" i="31" s="1"/>
  <c r="G108" i="31"/>
  <c r="C108" i="31"/>
  <c r="C107" i="31"/>
  <c r="G107" i="31" s="1"/>
  <c r="G106" i="31"/>
  <c r="C106" i="31"/>
  <c r="C105" i="31"/>
  <c r="G105" i="31" s="1"/>
  <c r="G104" i="31"/>
  <c r="C104" i="31"/>
  <c r="C103" i="31"/>
  <c r="G103" i="31" s="1"/>
  <c r="G102" i="31"/>
  <c r="C102" i="31"/>
  <c r="C101" i="31"/>
  <c r="G101" i="31" s="1"/>
  <c r="G100" i="31"/>
  <c r="C100" i="31"/>
  <c r="C99" i="31"/>
  <c r="G99" i="31" s="1"/>
  <c r="G98" i="31"/>
  <c r="C98" i="31"/>
  <c r="C97" i="31"/>
  <c r="G97" i="31" s="1"/>
  <c r="G96" i="31"/>
  <c r="C96" i="31"/>
  <c r="C95" i="31"/>
  <c r="G95" i="31" s="1"/>
  <c r="G94" i="31"/>
  <c r="C94" i="31"/>
  <c r="C93" i="31"/>
  <c r="G93" i="31" s="1"/>
  <c r="G92" i="31"/>
  <c r="C92" i="31"/>
  <c r="C91" i="31"/>
  <c r="G91" i="31" s="1"/>
  <c r="G90" i="31"/>
  <c r="C90" i="31"/>
  <c r="C89" i="31"/>
  <c r="G89" i="31" s="1"/>
  <c r="G88" i="31"/>
  <c r="C88" i="31"/>
  <c r="C87" i="31"/>
  <c r="G87" i="31" s="1"/>
  <c r="G86" i="31"/>
  <c r="C86" i="31"/>
  <c r="C85" i="31"/>
  <c r="G85" i="31" s="1"/>
  <c r="G84" i="31"/>
  <c r="C84" i="31"/>
  <c r="C83" i="31"/>
  <c r="G83" i="31" s="1"/>
  <c r="G82" i="31"/>
  <c r="C82" i="31"/>
  <c r="C81" i="31"/>
  <c r="G81" i="31" s="1"/>
  <c r="G80" i="31"/>
  <c r="C80" i="31"/>
  <c r="C79" i="31"/>
  <c r="G79" i="31" s="1"/>
  <c r="G78" i="31"/>
  <c r="C78" i="31"/>
  <c r="C77" i="31"/>
  <c r="G77" i="31" s="1"/>
  <c r="G76" i="31"/>
  <c r="C76" i="31"/>
  <c r="C75" i="31"/>
  <c r="G75" i="31" s="1"/>
  <c r="G74" i="31"/>
  <c r="C74" i="31"/>
  <c r="C73" i="31"/>
  <c r="G73" i="31" s="1"/>
  <c r="G72" i="31"/>
  <c r="C72" i="31"/>
  <c r="C71" i="31"/>
  <c r="G71" i="31" s="1"/>
  <c r="G70" i="31"/>
  <c r="C70" i="31"/>
  <c r="C69" i="31"/>
  <c r="G69" i="31" s="1"/>
  <c r="G68" i="31"/>
  <c r="C68" i="31"/>
  <c r="C67" i="31"/>
  <c r="G67" i="31" s="1"/>
  <c r="G66" i="31"/>
  <c r="C66" i="31"/>
  <c r="C65" i="31"/>
  <c r="G65" i="31" s="1"/>
  <c r="G64" i="31"/>
  <c r="C64" i="31"/>
  <c r="C63" i="31"/>
  <c r="G63" i="31" s="1"/>
  <c r="G62" i="31"/>
  <c r="C62" i="31"/>
  <c r="C61" i="31"/>
  <c r="G61" i="31" s="1"/>
  <c r="G60" i="31"/>
  <c r="C60" i="31"/>
  <c r="C59" i="31"/>
  <c r="G59" i="31" s="1"/>
  <c r="G58" i="31"/>
  <c r="C58" i="31"/>
  <c r="C57" i="31"/>
  <c r="G57" i="31" s="1"/>
  <c r="G56" i="31"/>
  <c r="C56" i="31"/>
  <c r="C55" i="31"/>
  <c r="G55" i="31" s="1"/>
  <c r="G54" i="31"/>
  <c r="C54" i="31"/>
  <c r="C53" i="31"/>
  <c r="G53" i="31" s="1"/>
  <c r="G52" i="31"/>
  <c r="C52" i="31"/>
  <c r="C51" i="31"/>
  <c r="G51" i="31" s="1"/>
  <c r="G50" i="31"/>
  <c r="C50" i="31"/>
  <c r="C49" i="31"/>
  <c r="G49" i="31" s="1"/>
  <c r="G48" i="31"/>
  <c r="C48" i="31"/>
  <c r="C47" i="31"/>
  <c r="G47" i="31" s="1"/>
  <c r="G46" i="31"/>
  <c r="C46" i="31"/>
  <c r="C45" i="31"/>
  <c r="G45" i="31" s="1"/>
  <c r="G44" i="31"/>
  <c r="C44" i="31"/>
  <c r="C43" i="31"/>
  <c r="G43" i="31" s="1"/>
  <c r="G42" i="31"/>
  <c r="C42" i="31"/>
  <c r="C41" i="31"/>
  <c r="G41" i="31" s="1"/>
  <c r="G40" i="31"/>
  <c r="C40" i="31"/>
  <c r="C39" i="31"/>
  <c r="G39" i="31" s="1"/>
  <c r="G38" i="31"/>
  <c r="C38" i="31"/>
  <c r="C37" i="31"/>
  <c r="G37" i="31" s="1"/>
  <c r="G36" i="31"/>
  <c r="C36" i="31"/>
  <c r="C35" i="31"/>
  <c r="G35" i="31" s="1"/>
  <c r="G34" i="31"/>
  <c r="C34" i="31"/>
  <c r="C33" i="31"/>
  <c r="G33" i="31" s="1"/>
  <c r="G32" i="31"/>
  <c r="C32" i="31"/>
  <c r="C31" i="31"/>
  <c r="G31" i="31" s="1"/>
  <c r="G30" i="31"/>
  <c r="C30" i="31"/>
  <c r="C29" i="31"/>
  <c r="G29" i="31" s="1"/>
  <c r="G28" i="31"/>
  <c r="C28" i="31"/>
  <c r="C27" i="31"/>
  <c r="G27" i="31" s="1"/>
  <c r="G26" i="31"/>
  <c r="C26" i="31"/>
  <c r="C25" i="31"/>
  <c r="G25" i="31" s="1"/>
  <c r="G24" i="31"/>
  <c r="C24" i="31"/>
  <c r="C23" i="31"/>
  <c r="G23" i="31" s="1"/>
  <c r="G22" i="31"/>
  <c r="C22" i="31"/>
  <c r="C21" i="31"/>
  <c r="G21" i="31" s="1"/>
  <c r="G20" i="31"/>
  <c r="C20" i="31"/>
  <c r="C19" i="31"/>
  <c r="G19" i="31" s="1"/>
  <c r="G18" i="31"/>
  <c r="C18" i="31"/>
  <c r="C17" i="31"/>
  <c r="G17" i="31" s="1"/>
  <c r="G16" i="31"/>
  <c r="C16" i="31"/>
  <c r="C15" i="31"/>
  <c r="G15" i="31" s="1"/>
  <c r="G14" i="31"/>
  <c r="C14" i="31"/>
  <c r="C13" i="31"/>
  <c r="G13" i="31" s="1"/>
  <c r="G12" i="31"/>
  <c r="C12" i="31"/>
  <c r="C11" i="31"/>
  <c r="G11" i="31" s="1"/>
  <c r="F10" i="31"/>
  <c r="E10" i="31"/>
  <c r="D10" i="31"/>
  <c r="C10" i="31" s="1"/>
  <c r="B10" i="31"/>
  <c r="C500" i="30"/>
  <c r="G500" i="30" s="1"/>
  <c r="G499" i="30"/>
  <c r="C499" i="30"/>
  <c r="C498" i="30"/>
  <c r="G498" i="30" s="1"/>
  <c r="G497" i="30"/>
  <c r="C497" i="30"/>
  <c r="C496" i="30"/>
  <c r="G496" i="30" s="1"/>
  <c r="G495" i="30"/>
  <c r="C495" i="30"/>
  <c r="C494" i="30"/>
  <c r="G494" i="30" s="1"/>
  <c r="G493" i="30"/>
  <c r="C493" i="30"/>
  <c r="C492" i="30"/>
  <c r="G492" i="30" s="1"/>
  <c r="G491" i="30"/>
  <c r="C491" i="30"/>
  <c r="C490" i="30"/>
  <c r="G490" i="30" s="1"/>
  <c r="G489" i="30"/>
  <c r="C489" i="30"/>
  <c r="C488" i="30"/>
  <c r="G488" i="30" s="1"/>
  <c r="G487" i="30"/>
  <c r="C487" i="30"/>
  <c r="C486" i="30"/>
  <c r="G486" i="30" s="1"/>
  <c r="G485" i="30"/>
  <c r="C485" i="30"/>
  <c r="C484" i="30"/>
  <c r="G484" i="30" s="1"/>
  <c r="G483" i="30"/>
  <c r="C483" i="30"/>
  <c r="C482" i="30"/>
  <c r="G482" i="30" s="1"/>
  <c r="G481" i="30"/>
  <c r="C481" i="30"/>
  <c r="C480" i="30"/>
  <c r="G480" i="30" s="1"/>
  <c r="G479" i="30"/>
  <c r="C479" i="30"/>
  <c r="C478" i="30"/>
  <c r="G478" i="30" s="1"/>
  <c r="G477" i="30"/>
  <c r="C477" i="30"/>
  <c r="C476" i="30"/>
  <c r="G476" i="30" s="1"/>
  <c r="G475" i="30"/>
  <c r="C475" i="30"/>
  <c r="C474" i="30"/>
  <c r="G474" i="30" s="1"/>
  <c r="G473" i="30"/>
  <c r="C473" i="30"/>
  <c r="C472" i="30"/>
  <c r="G472" i="30" s="1"/>
  <c r="G471" i="30"/>
  <c r="C471" i="30"/>
  <c r="C470" i="30"/>
  <c r="G470" i="30" s="1"/>
  <c r="G469" i="30"/>
  <c r="C469" i="30"/>
  <c r="C468" i="30"/>
  <c r="G468" i="30" s="1"/>
  <c r="G467" i="30"/>
  <c r="C467" i="30"/>
  <c r="C466" i="30"/>
  <c r="G466" i="30" s="1"/>
  <c r="G465" i="30"/>
  <c r="C465" i="30"/>
  <c r="C464" i="30"/>
  <c r="G464" i="30" s="1"/>
  <c r="G463" i="30"/>
  <c r="C463" i="30"/>
  <c r="C462" i="30"/>
  <c r="G462" i="30" s="1"/>
  <c r="G461" i="30"/>
  <c r="C461" i="30"/>
  <c r="C460" i="30"/>
  <c r="G460" i="30" s="1"/>
  <c r="G459" i="30"/>
  <c r="C459" i="30"/>
  <c r="C458" i="30"/>
  <c r="G458" i="30" s="1"/>
  <c r="G457" i="30"/>
  <c r="C457" i="30"/>
  <c r="C456" i="30"/>
  <c r="G456" i="30" s="1"/>
  <c r="G455" i="30"/>
  <c r="C455" i="30"/>
  <c r="C454" i="30"/>
  <c r="G454" i="30" s="1"/>
  <c r="G453" i="30"/>
  <c r="C453" i="30"/>
  <c r="C452" i="30"/>
  <c r="G452" i="30" s="1"/>
  <c r="G451" i="30"/>
  <c r="C451" i="30"/>
  <c r="C450" i="30"/>
  <c r="G450" i="30" s="1"/>
  <c r="G449" i="30"/>
  <c r="C449" i="30"/>
  <c r="C448" i="30"/>
  <c r="G448" i="30" s="1"/>
  <c r="G447" i="30"/>
  <c r="C447" i="30"/>
  <c r="C446" i="30"/>
  <c r="G446" i="30" s="1"/>
  <c r="G445" i="30"/>
  <c r="C445" i="30"/>
  <c r="C444" i="30"/>
  <c r="G444" i="30" s="1"/>
  <c r="G443" i="30"/>
  <c r="C443" i="30"/>
  <c r="C442" i="30"/>
  <c r="G442" i="30" s="1"/>
  <c r="G441" i="30"/>
  <c r="C441" i="30"/>
  <c r="C440" i="30"/>
  <c r="G440" i="30" s="1"/>
  <c r="G439" i="30"/>
  <c r="C439" i="30"/>
  <c r="C438" i="30"/>
  <c r="G438" i="30" s="1"/>
  <c r="G437" i="30"/>
  <c r="C437" i="30"/>
  <c r="C436" i="30"/>
  <c r="G436" i="30" s="1"/>
  <c r="G435" i="30"/>
  <c r="C435" i="30"/>
  <c r="C434" i="30"/>
  <c r="G434" i="30" s="1"/>
  <c r="G433" i="30"/>
  <c r="C433" i="30"/>
  <c r="C432" i="30"/>
  <c r="G432" i="30" s="1"/>
  <c r="G431" i="30"/>
  <c r="C431" i="30"/>
  <c r="C430" i="30"/>
  <c r="G430" i="30" s="1"/>
  <c r="G429" i="30"/>
  <c r="C429" i="30"/>
  <c r="C428" i="30"/>
  <c r="G428" i="30" s="1"/>
  <c r="G427" i="30"/>
  <c r="C427" i="30"/>
  <c r="C426" i="30"/>
  <c r="G426" i="30" s="1"/>
  <c r="G425" i="30"/>
  <c r="C425" i="30"/>
  <c r="C424" i="30"/>
  <c r="G424" i="30" s="1"/>
  <c r="G423" i="30"/>
  <c r="C423" i="30"/>
  <c r="C422" i="30"/>
  <c r="G422" i="30" s="1"/>
  <c r="G421" i="30"/>
  <c r="C421" i="30"/>
  <c r="C420" i="30"/>
  <c r="G420" i="30" s="1"/>
  <c r="G419" i="30"/>
  <c r="C419" i="30"/>
  <c r="C418" i="30"/>
  <c r="G418" i="30" s="1"/>
  <c r="G417" i="30"/>
  <c r="C417" i="30"/>
  <c r="C416" i="30"/>
  <c r="G416" i="30" s="1"/>
  <c r="G415" i="30"/>
  <c r="C415" i="30"/>
  <c r="C414" i="30"/>
  <c r="G414" i="30" s="1"/>
  <c r="G413" i="30"/>
  <c r="C413" i="30"/>
  <c r="C412" i="30"/>
  <c r="G412" i="30" s="1"/>
  <c r="G411" i="30"/>
  <c r="C411" i="30"/>
  <c r="C410" i="30"/>
  <c r="G410" i="30" s="1"/>
  <c r="G409" i="30"/>
  <c r="C409" i="30"/>
  <c r="C408" i="30"/>
  <c r="G408" i="30" s="1"/>
  <c r="G407" i="30"/>
  <c r="C407" i="30"/>
  <c r="C406" i="30"/>
  <c r="G406" i="30" s="1"/>
  <c r="G405" i="30"/>
  <c r="C405" i="30"/>
  <c r="C404" i="30"/>
  <c r="G404" i="30" s="1"/>
  <c r="G403" i="30"/>
  <c r="C403" i="30"/>
  <c r="C402" i="30"/>
  <c r="G402" i="30" s="1"/>
  <c r="G401" i="30"/>
  <c r="C401" i="30"/>
  <c r="C400" i="30"/>
  <c r="G400" i="30" s="1"/>
  <c r="G399" i="30"/>
  <c r="C399" i="30"/>
  <c r="C398" i="30"/>
  <c r="G398" i="30" s="1"/>
  <c r="G397" i="30"/>
  <c r="C397" i="30"/>
  <c r="C396" i="30"/>
  <c r="G396" i="30" s="1"/>
  <c r="G395" i="30"/>
  <c r="C395" i="30"/>
  <c r="C394" i="30"/>
  <c r="G394" i="30" s="1"/>
  <c r="G393" i="30"/>
  <c r="C393" i="30"/>
  <c r="C392" i="30"/>
  <c r="G392" i="30" s="1"/>
  <c r="G391" i="30"/>
  <c r="C391" i="30"/>
  <c r="C390" i="30"/>
  <c r="G390" i="30" s="1"/>
  <c r="G389" i="30"/>
  <c r="C389" i="30"/>
  <c r="C388" i="30"/>
  <c r="G388" i="30" s="1"/>
  <c r="G387" i="30"/>
  <c r="C387" i="30"/>
  <c r="C386" i="30"/>
  <c r="G386" i="30" s="1"/>
  <c r="G385" i="30"/>
  <c r="C385" i="30"/>
  <c r="C384" i="30"/>
  <c r="G384" i="30" s="1"/>
  <c r="G383" i="30"/>
  <c r="C383" i="30"/>
  <c r="C382" i="30"/>
  <c r="G382" i="30" s="1"/>
  <c r="G381" i="30"/>
  <c r="C381" i="30"/>
  <c r="C380" i="30"/>
  <c r="G380" i="30" s="1"/>
  <c r="G379" i="30"/>
  <c r="C379" i="30"/>
  <c r="C378" i="30"/>
  <c r="G378" i="30" s="1"/>
  <c r="G377" i="30"/>
  <c r="C377" i="30"/>
  <c r="C376" i="30"/>
  <c r="G376" i="30" s="1"/>
  <c r="G375" i="30"/>
  <c r="C375" i="30"/>
  <c r="C374" i="30"/>
  <c r="G374" i="30" s="1"/>
  <c r="G373" i="30"/>
  <c r="C373" i="30"/>
  <c r="C372" i="30"/>
  <c r="G372" i="30" s="1"/>
  <c r="G371" i="30"/>
  <c r="C371" i="30"/>
  <c r="C370" i="30"/>
  <c r="G370" i="30" s="1"/>
  <c r="G369" i="30"/>
  <c r="C369" i="30"/>
  <c r="C368" i="30"/>
  <c r="G368" i="30" s="1"/>
  <c r="G367" i="30"/>
  <c r="C367" i="30"/>
  <c r="C366" i="30"/>
  <c r="G366" i="30" s="1"/>
  <c r="G365" i="30"/>
  <c r="C365" i="30"/>
  <c r="C364" i="30"/>
  <c r="G364" i="30" s="1"/>
  <c r="G363" i="30"/>
  <c r="C363" i="30"/>
  <c r="C362" i="30"/>
  <c r="G362" i="30" s="1"/>
  <c r="G361" i="30"/>
  <c r="C361" i="30"/>
  <c r="C360" i="30"/>
  <c r="G360" i="30" s="1"/>
  <c r="G359" i="30"/>
  <c r="C359" i="30"/>
  <c r="C358" i="30"/>
  <c r="G358" i="30" s="1"/>
  <c r="G357" i="30"/>
  <c r="C357" i="30"/>
  <c r="C356" i="30"/>
  <c r="G356" i="30" s="1"/>
  <c r="G355" i="30"/>
  <c r="C355" i="30"/>
  <c r="C354" i="30"/>
  <c r="G354" i="30" s="1"/>
  <c r="G353" i="30"/>
  <c r="C353" i="30"/>
  <c r="C352" i="30"/>
  <c r="G352" i="30" s="1"/>
  <c r="G351" i="30"/>
  <c r="C351" i="30"/>
  <c r="C350" i="30"/>
  <c r="G350" i="30" s="1"/>
  <c r="G349" i="30"/>
  <c r="C349" i="30"/>
  <c r="C348" i="30"/>
  <c r="G348" i="30" s="1"/>
  <c r="G347" i="30"/>
  <c r="C347" i="30"/>
  <c r="C346" i="30"/>
  <c r="G346" i="30" s="1"/>
  <c r="G345" i="30"/>
  <c r="C345" i="30"/>
  <c r="C344" i="30"/>
  <c r="G344" i="30" s="1"/>
  <c r="G343" i="30"/>
  <c r="C343" i="30"/>
  <c r="C342" i="30"/>
  <c r="G342" i="30" s="1"/>
  <c r="G341" i="30"/>
  <c r="C341" i="30"/>
  <c r="C340" i="30"/>
  <c r="G340" i="30" s="1"/>
  <c r="G339" i="30"/>
  <c r="C339" i="30"/>
  <c r="C338" i="30"/>
  <c r="G338" i="30" s="1"/>
  <c r="G337" i="30"/>
  <c r="C337" i="30"/>
  <c r="C336" i="30"/>
  <c r="G336" i="30" s="1"/>
  <c r="G335" i="30"/>
  <c r="C335" i="30"/>
  <c r="C334" i="30"/>
  <c r="G334" i="30" s="1"/>
  <c r="G333" i="30"/>
  <c r="C333" i="30"/>
  <c r="C332" i="30"/>
  <c r="G332" i="30" s="1"/>
  <c r="G331" i="30"/>
  <c r="C331" i="30"/>
  <c r="C330" i="30"/>
  <c r="G330" i="30" s="1"/>
  <c r="G329" i="30"/>
  <c r="C329" i="30"/>
  <c r="C328" i="30"/>
  <c r="G328" i="30" s="1"/>
  <c r="G327" i="30"/>
  <c r="C327" i="30"/>
  <c r="C326" i="30"/>
  <c r="G326" i="30" s="1"/>
  <c r="G325" i="30"/>
  <c r="C325" i="30"/>
  <c r="C324" i="30"/>
  <c r="G324" i="30" s="1"/>
  <c r="G323" i="30"/>
  <c r="C323" i="30"/>
  <c r="C322" i="30"/>
  <c r="G322" i="30" s="1"/>
  <c r="G321" i="30"/>
  <c r="C321" i="30"/>
  <c r="C320" i="30"/>
  <c r="G320" i="30" s="1"/>
  <c r="G319" i="30"/>
  <c r="C319" i="30"/>
  <c r="C318" i="30"/>
  <c r="G318" i="30" s="1"/>
  <c r="G317" i="30"/>
  <c r="C317" i="30"/>
  <c r="C316" i="30"/>
  <c r="G316" i="30" s="1"/>
  <c r="G315" i="30"/>
  <c r="C315" i="30"/>
  <c r="C314" i="30"/>
  <c r="G314" i="30" s="1"/>
  <c r="G313" i="30"/>
  <c r="C313" i="30"/>
  <c r="C312" i="30"/>
  <c r="G312" i="30" s="1"/>
  <c r="G311" i="30"/>
  <c r="C311" i="30"/>
  <c r="C310" i="30"/>
  <c r="G310" i="30" s="1"/>
  <c r="G309" i="30"/>
  <c r="C309" i="30"/>
  <c r="C308" i="30"/>
  <c r="G308" i="30" s="1"/>
  <c r="G307" i="30"/>
  <c r="C307" i="30"/>
  <c r="C306" i="30"/>
  <c r="G306" i="30" s="1"/>
  <c r="G305" i="30"/>
  <c r="C305" i="30"/>
  <c r="C304" i="30"/>
  <c r="G304" i="30" s="1"/>
  <c r="G303" i="30"/>
  <c r="C303" i="30"/>
  <c r="C302" i="30"/>
  <c r="G302" i="30" s="1"/>
  <c r="G301" i="30"/>
  <c r="C301" i="30"/>
  <c r="C300" i="30"/>
  <c r="G300" i="30" s="1"/>
  <c r="G299" i="30"/>
  <c r="C299" i="30"/>
  <c r="C298" i="30"/>
  <c r="G298" i="30" s="1"/>
  <c r="G297" i="30"/>
  <c r="C297" i="30"/>
  <c r="C296" i="30"/>
  <c r="G296" i="30" s="1"/>
  <c r="G295" i="30"/>
  <c r="C295" i="30"/>
  <c r="C294" i="30"/>
  <c r="G294" i="30" s="1"/>
  <c r="G293" i="30"/>
  <c r="C293" i="30"/>
  <c r="C292" i="30"/>
  <c r="G292" i="30" s="1"/>
  <c r="G291" i="30"/>
  <c r="C291" i="30"/>
  <c r="C290" i="30"/>
  <c r="G290" i="30" s="1"/>
  <c r="G289" i="30"/>
  <c r="C289" i="30"/>
  <c r="C288" i="30"/>
  <c r="G288" i="30" s="1"/>
  <c r="G287" i="30"/>
  <c r="C287" i="30"/>
  <c r="C286" i="30"/>
  <c r="G286" i="30" s="1"/>
  <c r="G285" i="30"/>
  <c r="C285" i="30"/>
  <c r="C284" i="30"/>
  <c r="G284" i="30" s="1"/>
  <c r="G283" i="30"/>
  <c r="C283" i="30"/>
  <c r="C282" i="30"/>
  <c r="G282" i="30" s="1"/>
  <c r="G281" i="30"/>
  <c r="C281" i="30"/>
  <c r="C280" i="30"/>
  <c r="G280" i="30" s="1"/>
  <c r="G279" i="30"/>
  <c r="C279" i="30"/>
  <c r="C278" i="30"/>
  <c r="G278" i="30" s="1"/>
  <c r="G277" i="30"/>
  <c r="C277" i="30"/>
  <c r="C276" i="30"/>
  <c r="G276" i="30" s="1"/>
  <c r="G275" i="30"/>
  <c r="C275" i="30"/>
  <c r="C274" i="30"/>
  <c r="G274" i="30" s="1"/>
  <c r="G273" i="30"/>
  <c r="C273" i="30"/>
  <c r="C272" i="30"/>
  <c r="G272" i="30" s="1"/>
  <c r="G271" i="30"/>
  <c r="C271" i="30"/>
  <c r="C270" i="30"/>
  <c r="G270" i="30" s="1"/>
  <c r="G269" i="30"/>
  <c r="C269" i="30"/>
  <c r="C268" i="30"/>
  <c r="G268" i="30" s="1"/>
  <c r="G267" i="30"/>
  <c r="C267" i="30"/>
  <c r="C266" i="30"/>
  <c r="G266" i="30" s="1"/>
  <c r="G265" i="30"/>
  <c r="C265" i="30"/>
  <c r="C264" i="30"/>
  <c r="G264" i="30" s="1"/>
  <c r="G263" i="30"/>
  <c r="C263" i="30"/>
  <c r="C262" i="30"/>
  <c r="G262" i="30" s="1"/>
  <c r="G261" i="30"/>
  <c r="C261" i="30"/>
  <c r="C260" i="30"/>
  <c r="G260" i="30" s="1"/>
  <c r="G259" i="30"/>
  <c r="C259" i="30"/>
  <c r="C258" i="30"/>
  <c r="G258" i="30" s="1"/>
  <c r="G257" i="30"/>
  <c r="C257" i="30"/>
  <c r="C256" i="30"/>
  <c r="G256" i="30" s="1"/>
  <c r="G255" i="30"/>
  <c r="C255" i="30"/>
  <c r="C254" i="30"/>
  <c r="G254" i="30" s="1"/>
  <c r="G253" i="30"/>
  <c r="C253" i="30"/>
  <c r="C252" i="30"/>
  <c r="G252" i="30" s="1"/>
  <c r="G251" i="30"/>
  <c r="C251" i="30"/>
  <c r="C250" i="30"/>
  <c r="G250" i="30" s="1"/>
  <c r="G249" i="30"/>
  <c r="C249" i="30"/>
  <c r="C248" i="30"/>
  <c r="G248" i="30" s="1"/>
  <c r="G247" i="30"/>
  <c r="C247" i="30"/>
  <c r="C246" i="30"/>
  <c r="G246" i="30" s="1"/>
  <c r="G245" i="30"/>
  <c r="C245" i="30"/>
  <c r="C244" i="30"/>
  <c r="G244" i="30" s="1"/>
  <c r="G243" i="30"/>
  <c r="C243" i="30"/>
  <c r="C242" i="30"/>
  <c r="G242" i="30" s="1"/>
  <c r="G241" i="30"/>
  <c r="C241" i="30"/>
  <c r="C240" i="30"/>
  <c r="G240" i="30" s="1"/>
  <c r="G239" i="30"/>
  <c r="C239" i="30"/>
  <c r="C238" i="30"/>
  <c r="G238" i="30" s="1"/>
  <c r="G237" i="30"/>
  <c r="C237" i="30"/>
  <c r="C236" i="30"/>
  <c r="G236" i="30" s="1"/>
  <c r="G235" i="30"/>
  <c r="C235" i="30"/>
  <c r="C234" i="30"/>
  <c r="G234" i="30" s="1"/>
  <c r="G233" i="30"/>
  <c r="C233" i="30"/>
  <c r="C232" i="30"/>
  <c r="G232" i="30" s="1"/>
  <c r="G231" i="30"/>
  <c r="C231" i="30"/>
  <c r="C230" i="30"/>
  <c r="G230" i="30" s="1"/>
  <c r="G229" i="30"/>
  <c r="C229" i="30"/>
  <c r="C228" i="30"/>
  <c r="G228" i="30" s="1"/>
  <c r="G227" i="30"/>
  <c r="C227" i="30"/>
  <c r="C226" i="30"/>
  <c r="G226" i="30" s="1"/>
  <c r="G225" i="30"/>
  <c r="C225" i="30"/>
  <c r="C224" i="30"/>
  <c r="G224" i="30" s="1"/>
  <c r="G223" i="30"/>
  <c r="C223" i="30"/>
  <c r="C222" i="30"/>
  <c r="G222" i="30" s="1"/>
  <c r="G221" i="30"/>
  <c r="C221" i="30"/>
  <c r="C220" i="30"/>
  <c r="G220" i="30" s="1"/>
  <c r="G219" i="30"/>
  <c r="C219" i="30"/>
  <c r="C218" i="30"/>
  <c r="G218" i="30" s="1"/>
  <c r="G217" i="30"/>
  <c r="C217" i="30"/>
  <c r="C216" i="30"/>
  <c r="G216" i="30" s="1"/>
  <c r="G215" i="30"/>
  <c r="C215" i="30"/>
  <c r="C214" i="30"/>
  <c r="G214" i="30" s="1"/>
  <c r="G213" i="30"/>
  <c r="C213" i="30"/>
  <c r="C212" i="30"/>
  <c r="G212" i="30" s="1"/>
  <c r="G211" i="30"/>
  <c r="C211" i="30"/>
  <c r="C210" i="30"/>
  <c r="G210" i="30" s="1"/>
  <c r="G209" i="30"/>
  <c r="C209" i="30"/>
  <c r="C208" i="30"/>
  <c r="G208" i="30" s="1"/>
  <c r="G207" i="30"/>
  <c r="C207" i="30"/>
  <c r="C206" i="30"/>
  <c r="G206" i="30" s="1"/>
  <c r="G205" i="30"/>
  <c r="C205" i="30"/>
  <c r="C204" i="30"/>
  <c r="G204" i="30" s="1"/>
  <c r="G203" i="30"/>
  <c r="C203" i="30"/>
  <c r="C202" i="30"/>
  <c r="G202" i="30" s="1"/>
  <c r="G201" i="30"/>
  <c r="C201" i="30"/>
  <c r="C200" i="30"/>
  <c r="G200" i="30" s="1"/>
  <c r="G199" i="30"/>
  <c r="C199" i="30"/>
  <c r="C198" i="30"/>
  <c r="G198" i="30" s="1"/>
  <c r="G197" i="30"/>
  <c r="C197" i="30"/>
  <c r="C196" i="30"/>
  <c r="G196" i="30" s="1"/>
  <c r="G195" i="30"/>
  <c r="C195" i="30"/>
  <c r="C194" i="30"/>
  <c r="G194" i="30" s="1"/>
  <c r="G193" i="30"/>
  <c r="C193" i="30"/>
  <c r="C192" i="30"/>
  <c r="G192" i="30" s="1"/>
  <c r="G191" i="30"/>
  <c r="C191" i="30"/>
  <c r="C190" i="30"/>
  <c r="G190" i="30" s="1"/>
  <c r="G189" i="30"/>
  <c r="C189" i="30"/>
  <c r="C188" i="30"/>
  <c r="G188" i="30" s="1"/>
  <c r="G187" i="30"/>
  <c r="C187" i="30"/>
  <c r="C186" i="30"/>
  <c r="G186" i="30" s="1"/>
  <c r="G185" i="30"/>
  <c r="C185" i="30"/>
  <c r="C184" i="30"/>
  <c r="G184" i="30" s="1"/>
  <c r="G183" i="30"/>
  <c r="C183" i="30"/>
  <c r="C182" i="30"/>
  <c r="G182" i="30" s="1"/>
  <c r="G181" i="30"/>
  <c r="C181" i="30"/>
  <c r="C180" i="30"/>
  <c r="G180" i="30" s="1"/>
  <c r="G179" i="30"/>
  <c r="C179" i="30"/>
  <c r="C178" i="30"/>
  <c r="G178" i="30" s="1"/>
  <c r="G177" i="30"/>
  <c r="C177" i="30"/>
  <c r="C176" i="30"/>
  <c r="G176" i="30" s="1"/>
  <c r="G175" i="30"/>
  <c r="C175" i="30"/>
  <c r="C174" i="30"/>
  <c r="G174" i="30" s="1"/>
  <c r="G173" i="30"/>
  <c r="C173" i="30"/>
  <c r="C172" i="30"/>
  <c r="G172" i="30" s="1"/>
  <c r="G171" i="30"/>
  <c r="C171" i="30"/>
  <c r="C170" i="30"/>
  <c r="G170" i="30" s="1"/>
  <c r="G169" i="30"/>
  <c r="C169" i="30"/>
  <c r="C168" i="30"/>
  <c r="G168" i="30" s="1"/>
  <c r="G167" i="30"/>
  <c r="C167" i="30"/>
  <c r="C166" i="30"/>
  <c r="G166" i="30" s="1"/>
  <c r="G165" i="30"/>
  <c r="C165" i="30"/>
  <c r="C164" i="30"/>
  <c r="G164" i="30" s="1"/>
  <c r="G163" i="30"/>
  <c r="C163" i="30"/>
  <c r="C162" i="30"/>
  <c r="G162" i="30" s="1"/>
  <c r="G161" i="30"/>
  <c r="C161" i="30"/>
  <c r="C160" i="30"/>
  <c r="G160" i="30" s="1"/>
  <c r="G159" i="30"/>
  <c r="C159" i="30"/>
  <c r="C158" i="30"/>
  <c r="G158" i="30" s="1"/>
  <c r="G157" i="30"/>
  <c r="C157" i="30"/>
  <c r="C156" i="30"/>
  <c r="G156" i="30" s="1"/>
  <c r="G155" i="30"/>
  <c r="C155" i="30"/>
  <c r="C154" i="30"/>
  <c r="G154" i="30" s="1"/>
  <c r="G153" i="30"/>
  <c r="C153" i="30"/>
  <c r="C152" i="30"/>
  <c r="G152" i="30" s="1"/>
  <c r="G151" i="30"/>
  <c r="C151" i="30"/>
  <c r="C150" i="30"/>
  <c r="G150" i="30" s="1"/>
  <c r="G149" i="30"/>
  <c r="C149" i="30"/>
  <c r="C148" i="30"/>
  <c r="G148" i="30" s="1"/>
  <c r="G147" i="30"/>
  <c r="C147" i="30"/>
  <c r="C146" i="30"/>
  <c r="G146" i="30" s="1"/>
  <c r="G145" i="30"/>
  <c r="C145" i="30"/>
  <c r="C144" i="30"/>
  <c r="G144" i="30" s="1"/>
  <c r="G143" i="30"/>
  <c r="C143" i="30"/>
  <c r="C142" i="30"/>
  <c r="G142" i="30" s="1"/>
  <c r="G141" i="30"/>
  <c r="C141" i="30"/>
  <c r="C140" i="30"/>
  <c r="G140" i="30" s="1"/>
  <c r="G139" i="30"/>
  <c r="C139" i="30"/>
  <c r="C138" i="30"/>
  <c r="G138" i="30" s="1"/>
  <c r="G137" i="30"/>
  <c r="C137" i="30"/>
  <c r="C136" i="30"/>
  <c r="G136" i="30" s="1"/>
  <c r="G135" i="30"/>
  <c r="C135" i="30"/>
  <c r="C134" i="30"/>
  <c r="G134" i="30" s="1"/>
  <c r="G133" i="30"/>
  <c r="C133" i="30"/>
  <c r="C132" i="30"/>
  <c r="G132" i="30" s="1"/>
  <c r="G131" i="30"/>
  <c r="C131" i="30"/>
  <c r="C130" i="30"/>
  <c r="G130" i="30" s="1"/>
  <c r="G129" i="30"/>
  <c r="C129" i="30"/>
  <c r="C128" i="30"/>
  <c r="G128" i="30" s="1"/>
  <c r="G127" i="30"/>
  <c r="C127" i="30"/>
  <c r="C126" i="30"/>
  <c r="G126" i="30" s="1"/>
  <c r="G125" i="30"/>
  <c r="C125" i="30"/>
  <c r="C124" i="30"/>
  <c r="G124" i="30" s="1"/>
  <c r="G123" i="30"/>
  <c r="C123" i="30"/>
  <c r="C122" i="30"/>
  <c r="G122" i="30" s="1"/>
  <c r="G121" i="30"/>
  <c r="C121" i="30"/>
  <c r="C120" i="30"/>
  <c r="G120" i="30" s="1"/>
  <c r="G119" i="30"/>
  <c r="C119" i="30"/>
  <c r="C118" i="30"/>
  <c r="G118" i="30" s="1"/>
  <c r="G117" i="30"/>
  <c r="C117" i="30"/>
  <c r="C116" i="30"/>
  <c r="G116" i="30" s="1"/>
  <c r="G115" i="30"/>
  <c r="C115" i="30"/>
  <c r="C114" i="30"/>
  <c r="G114" i="30" s="1"/>
  <c r="G113" i="30"/>
  <c r="C113" i="30"/>
  <c r="C112" i="30"/>
  <c r="G112" i="30" s="1"/>
  <c r="G111" i="30"/>
  <c r="C111" i="30"/>
  <c r="C110" i="30"/>
  <c r="G110" i="30" s="1"/>
  <c r="G109" i="30"/>
  <c r="C109" i="30"/>
  <c r="C108" i="30"/>
  <c r="G108" i="30" s="1"/>
  <c r="G107" i="30"/>
  <c r="C107" i="30"/>
  <c r="C106" i="30"/>
  <c r="G106" i="30" s="1"/>
  <c r="G105" i="30"/>
  <c r="C105" i="30"/>
  <c r="C104" i="30"/>
  <c r="G104" i="30" s="1"/>
  <c r="G103" i="30"/>
  <c r="C103" i="30"/>
  <c r="C102" i="30"/>
  <c r="G102" i="30" s="1"/>
  <c r="G101" i="30"/>
  <c r="C101" i="30"/>
  <c r="C100" i="30"/>
  <c r="G100" i="30" s="1"/>
  <c r="G99" i="30"/>
  <c r="C99" i="30"/>
  <c r="C98" i="30"/>
  <c r="G98" i="30" s="1"/>
  <c r="G97" i="30"/>
  <c r="C97" i="30"/>
  <c r="C96" i="30"/>
  <c r="G96" i="30" s="1"/>
  <c r="G95" i="30"/>
  <c r="C95" i="30"/>
  <c r="C94" i="30"/>
  <c r="G94" i="30" s="1"/>
  <c r="G93" i="30"/>
  <c r="C93" i="30"/>
  <c r="C92" i="30"/>
  <c r="G92" i="30" s="1"/>
  <c r="G91" i="30"/>
  <c r="C91" i="30"/>
  <c r="C90" i="30"/>
  <c r="G90" i="30" s="1"/>
  <c r="G89" i="30"/>
  <c r="C89" i="30"/>
  <c r="C88" i="30"/>
  <c r="G88" i="30" s="1"/>
  <c r="G87" i="30"/>
  <c r="C87" i="30"/>
  <c r="C86" i="30"/>
  <c r="G86" i="30" s="1"/>
  <c r="G85" i="30"/>
  <c r="C85" i="30"/>
  <c r="C84" i="30"/>
  <c r="G84" i="30" s="1"/>
  <c r="G83" i="30"/>
  <c r="C83" i="30"/>
  <c r="C82" i="30"/>
  <c r="G82" i="30" s="1"/>
  <c r="G81" i="30"/>
  <c r="C81" i="30"/>
  <c r="C80" i="30"/>
  <c r="G80" i="30" s="1"/>
  <c r="G79" i="30"/>
  <c r="C79" i="30"/>
  <c r="C78" i="30"/>
  <c r="G78" i="30" s="1"/>
  <c r="G77" i="30"/>
  <c r="C77" i="30"/>
  <c r="C76" i="30"/>
  <c r="G76" i="30" s="1"/>
  <c r="G75" i="30"/>
  <c r="C75" i="30"/>
  <c r="C74" i="30"/>
  <c r="G74" i="30" s="1"/>
  <c r="G73" i="30"/>
  <c r="C73" i="30"/>
  <c r="C72" i="30"/>
  <c r="G72" i="30" s="1"/>
  <c r="G71" i="30"/>
  <c r="C71" i="30"/>
  <c r="C70" i="30"/>
  <c r="G70" i="30" s="1"/>
  <c r="G69" i="30"/>
  <c r="C69" i="30"/>
  <c r="C68" i="30"/>
  <c r="G68" i="30" s="1"/>
  <c r="G67" i="30"/>
  <c r="C67" i="30"/>
  <c r="C66" i="30"/>
  <c r="G66" i="30" s="1"/>
  <c r="G65" i="30"/>
  <c r="C65" i="30"/>
  <c r="C64" i="30"/>
  <c r="G64" i="30" s="1"/>
  <c r="G63" i="30"/>
  <c r="C63" i="30"/>
  <c r="C62" i="30"/>
  <c r="G62" i="30" s="1"/>
  <c r="G61" i="30"/>
  <c r="C61" i="30"/>
  <c r="C60" i="30"/>
  <c r="G60" i="30" s="1"/>
  <c r="G59" i="30"/>
  <c r="C59" i="30"/>
  <c r="C58" i="30"/>
  <c r="G58" i="30" s="1"/>
  <c r="G57" i="30"/>
  <c r="C57" i="30"/>
  <c r="C56" i="30"/>
  <c r="G56" i="30" s="1"/>
  <c r="G55" i="30"/>
  <c r="C55" i="30"/>
  <c r="C54" i="30"/>
  <c r="G54" i="30" s="1"/>
  <c r="G53" i="30"/>
  <c r="C53" i="30"/>
  <c r="C52" i="30"/>
  <c r="G52" i="30" s="1"/>
  <c r="G51" i="30"/>
  <c r="C51" i="30"/>
  <c r="C50" i="30"/>
  <c r="G50" i="30" s="1"/>
  <c r="G49" i="30"/>
  <c r="C49" i="30"/>
  <c r="C48" i="30"/>
  <c r="G48" i="30" s="1"/>
  <c r="G47" i="30"/>
  <c r="C47" i="30"/>
  <c r="C46" i="30"/>
  <c r="G46" i="30" s="1"/>
  <c r="G45" i="30"/>
  <c r="C45" i="30"/>
  <c r="C44" i="30"/>
  <c r="G44" i="30" s="1"/>
  <c r="G43" i="30"/>
  <c r="C43" i="30"/>
  <c r="C42" i="30"/>
  <c r="G42" i="30" s="1"/>
  <c r="G41" i="30"/>
  <c r="C41" i="30"/>
  <c r="C40" i="30"/>
  <c r="G40" i="30" s="1"/>
  <c r="G39" i="30"/>
  <c r="C39" i="30"/>
  <c r="C38" i="30"/>
  <c r="G38" i="30" s="1"/>
  <c r="G37" i="30"/>
  <c r="C37" i="30"/>
  <c r="C36" i="30"/>
  <c r="G36" i="30" s="1"/>
  <c r="G35" i="30"/>
  <c r="C35" i="30"/>
  <c r="C34" i="30"/>
  <c r="G34" i="30" s="1"/>
  <c r="G33" i="30"/>
  <c r="C33" i="30"/>
  <c r="C32" i="30"/>
  <c r="G32" i="30" s="1"/>
  <c r="G31" i="30"/>
  <c r="C31" i="30"/>
  <c r="C30" i="30"/>
  <c r="G30" i="30" s="1"/>
  <c r="G29" i="30"/>
  <c r="C29" i="30"/>
  <c r="C28" i="30"/>
  <c r="G28" i="30" s="1"/>
  <c r="G27" i="30"/>
  <c r="C27" i="30"/>
  <c r="C26" i="30"/>
  <c r="G26" i="30" s="1"/>
  <c r="G25" i="30"/>
  <c r="C25" i="30"/>
  <c r="C24" i="30"/>
  <c r="G24" i="30" s="1"/>
  <c r="G23" i="30"/>
  <c r="C23" i="30"/>
  <c r="C22" i="30"/>
  <c r="G22" i="30" s="1"/>
  <c r="G21" i="30"/>
  <c r="C21" i="30"/>
  <c r="C20" i="30"/>
  <c r="G20" i="30" s="1"/>
  <c r="G19" i="30"/>
  <c r="C19" i="30"/>
  <c r="C18" i="30"/>
  <c r="G18" i="30" s="1"/>
  <c r="G17" i="30"/>
  <c r="C17" i="30"/>
  <c r="C16" i="30"/>
  <c r="G16" i="30" s="1"/>
  <c r="G15" i="30"/>
  <c r="C15" i="30"/>
  <c r="C14" i="30"/>
  <c r="G14" i="30" s="1"/>
  <c r="G13" i="30"/>
  <c r="C13" i="30"/>
  <c r="C12" i="30"/>
  <c r="G12" i="30" s="1"/>
  <c r="G11" i="30"/>
  <c r="C11" i="30"/>
  <c r="F10" i="30"/>
  <c r="E10" i="30"/>
  <c r="D10" i="30"/>
  <c r="B10" i="30"/>
  <c r="AD12" i="29"/>
  <c r="AC12" i="29"/>
  <c r="AB12" i="29"/>
  <c r="AA12" i="29"/>
  <c r="AD11" i="29"/>
  <c r="AC11" i="29"/>
  <c r="AB11" i="29"/>
  <c r="AA11" i="29"/>
  <c r="AD10" i="29"/>
  <c r="AC10" i="29"/>
  <c r="AB10" i="29"/>
  <c r="AA10" i="29"/>
  <c r="E15" i="28"/>
  <c r="D15" i="28"/>
  <c r="C15" i="28"/>
  <c r="B15" i="28"/>
  <c r="F14" i="28"/>
  <c r="F13" i="28"/>
  <c r="F12" i="28"/>
  <c r="F11" i="28"/>
  <c r="F15" i="28" s="1"/>
  <c r="F10" i="28"/>
  <c r="F9" i="28"/>
  <c r="G42" i="27"/>
  <c r="G41" i="27"/>
  <c r="F40" i="27"/>
  <c r="E40" i="27"/>
  <c r="D40" i="27"/>
  <c r="C40" i="27"/>
  <c r="G40" i="27" s="1"/>
  <c r="G39" i="27"/>
  <c r="G38" i="27"/>
  <c r="F37" i="27"/>
  <c r="E37" i="27"/>
  <c r="D37" i="27"/>
  <c r="C37" i="27"/>
  <c r="G37" i="27" s="1"/>
  <c r="G36" i="27"/>
  <c r="G35" i="27"/>
  <c r="G34" i="27"/>
  <c r="G33" i="27"/>
  <c r="G32" i="27"/>
  <c r="F31" i="27"/>
  <c r="E31" i="27"/>
  <c r="D31" i="27"/>
  <c r="C31" i="27"/>
  <c r="G31" i="27" s="1"/>
  <c r="G30" i="27"/>
  <c r="G29" i="27"/>
  <c r="G28" i="27"/>
  <c r="G27" i="27"/>
  <c r="G26" i="27"/>
  <c r="G25" i="27"/>
  <c r="F24" i="27"/>
  <c r="E24" i="27"/>
  <c r="D24" i="27"/>
  <c r="C24" i="27"/>
  <c r="G24" i="27" s="1"/>
  <c r="G23" i="27"/>
  <c r="G22" i="27"/>
  <c r="F21" i="27"/>
  <c r="E21" i="27"/>
  <c r="D21" i="27"/>
  <c r="C21" i="27"/>
  <c r="G21" i="27" s="1"/>
  <c r="G20" i="27"/>
  <c r="G19" i="27"/>
  <c r="F18" i="27"/>
  <c r="F17" i="27" s="1"/>
  <c r="E18" i="27"/>
  <c r="D18" i="27"/>
  <c r="C18" i="27"/>
  <c r="G18" i="27" s="1"/>
  <c r="E17" i="27"/>
  <c r="D17" i="27"/>
  <c r="G16" i="27"/>
  <c r="G15" i="27"/>
  <c r="F14" i="27"/>
  <c r="E14" i="27"/>
  <c r="D14" i="27"/>
  <c r="C14" i="27"/>
  <c r="G14" i="27" s="1"/>
  <c r="G13" i="27"/>
  <c r="G12" i="27"/>
  <c r="F11" i="27"/>
  <c r="F10" i="27" s="1"/>
  <c r="E11" i="27"/>
  <c r="E10" i="27" s="1"/>
  <c r="E43" i="27" s="1"/>
  <c r="D11" i="27"/>
  <c r="C11" i="27"/>
  <c r="G11" i="27" s="1"/>
  <c r="D10" i="27"/>
  <c r="D43" i="27" s="1"/>
  <c r="C10" i="27"/>
  <c r="H29" i="26"/>
  <c r="D29" i="26"/>
  <c r="D28" i="26"/>
  <c r="H28" i="26" s="1"/>
  <c r="H27" i="26"/>
  <c r="D27" i="26"/>
  <c r="D26" i="26"/>
  <c r="H26" i="26" s="1"/>
  <c r="H25" i="26"/>
  <c r="D25" i="26"/>
  <c r="D24" i="26"/>
  <c r="H24" i="26" s="1"/>
  <c r="H23" i="26"/>
  <c r="D23" i="26"/>
  <c r="D22" i="26"/>
  <c r="H22" i="26" s="1"/>
  <c r="H21" i="26"/>
  <c r="D21" i="26"/>
  <c r="D20" i="26"/>
  <c r="H20" i="26" s="1"/>
  <c r="H19" i="26"/>
  <c r="D19" i="26"/>
  <c r="G18" i="26"/>
  <c r="F18" i="26"/>
  <c r="E18" i="26"/>
  <c r="C18" i="26"/>
  <c r="H17" i="26"/>
  <c r="D17" i="26"/>
  <c r="D16" i="26"/>
  <c r="H16" i="26" s="1"/>
  <c r="H15" i="26"/>
  <c r="D15" i="26"/>
  <c r="D14" i="26"/>
  <c r="H14" i="26" s="1"/>
  <c r="H13" i="26"/>
  <c r="D13" i="26"/>
  <c r="D12" i="26"/>
  <c r="H12" i="26" s="1"/>
  <c r="G11" i="26"/>
  <c r="F11" i="26"/>
  <c r="E11" i="26"/>
  <c r="D11" i="26" s="1"/>
  <c r="H11" i="26" s="1"/>
  <c r="C11" i="26"/>
  <c r="E133" i="25"/>
  <c r="E132" i="25"/>
  <c r="E131" i="25"/>
  <c r="E130" i="25"/>
  <c r="D129" i="25"/>
  <c r="C129" i="25"/>
  <c r="E129" i="25" s="1"/>
  <c r="E128" i="25"/>
  <c r="E127" i="25"/>
  <c r="E126" i="25"/>
  <c r="E125" i="25"/>
  <c r="E124" i="25"/>
  <c r="E123" i="25"/>
  <c r="E122" i="25"/>
  <c r="E121" i="25"/>
  <c r="D121" i="25"/>
  <c r="C121" i="25"/>
  <c r="E120" i="25"/>
  <c r="E119" i="25"/>
  <c r="D118" i="25"/>
  <c r="C118" i="25"/>
  <c r="E118" i="25" s="1"/>
  <c r="D117" i="25"/>
  <c r="E116" i="25"/>
  <c r="E115" i="25"/>
  <c r="E114" i="25"/>
  <c r="E113" i="25"/>
  <c r="E112" i="25"/>
  <c r="E111" i="25"/>
  <c r="E110" i="25"/>
  <c r="E109" i="25"/>
  <c r="E108" i="25"/>
  <c r="E107" i="25"/>
  <c r="E106" i="25"/>
  <c r="D105" i="25"/>
  <c r="C105" i="25"/>
  <c r="E105" i="25" s="1"/>
  <c r="E104" i="25"/>
  <c r="E103" i="25"/>
  <c r="E102" i="25"/>
  <c r="E101" i="25"/>
  <c r="E100" i="25"/>
  <c r="E99" i="25"/>
  <c r="D98" i="25"/>
  <c r="E98" i="25" s="1"/>
  <c r="C98" i="25"/>
  <c r="E97" i="25"/>
  <c r="E96" i="25"/>
  <c r="E95" i="25"/>
  <c r="E94" i="25"/>
  <c r="D93" i="25"/>
  <c r="C93" i="25"/>
  <c r="E93" i="25" s="1"/>
  <c r="E92" i="25"/>
  <c r="C91" i="25"/>
  <c r="E90" i="25"/>
  <c r="E89" i="25"/>
  <c r="E88" i="25"/>
  <c r="E87" i="25"/>
  <c r="D87" i="25"/>
  <c r="C87" i="25"/>
  <c r="E86" i="25"/>
  <c r="E85" i="25"/>
  <c r="E84" i="25"/>
  <c r="D83" i="25"/>
  <c r="C83" i="25"/>
  <c r="E83" i="25" s="1"/>
  <c r="E82" i="25"/>
  <c r="E81" i="25" s="1"/>
  <c r="D81" i="25"/>
  <c r="C81" i="25"/>
  <c r="C80" i="25" s="1"/>
  <c r="C74" i="25" s="1"/>
  <c r="E79" i="25"/>
  <c r="E78" i="25"/>
  <c r="E77" i="25"/>
  <c r="E76" i="25"/>
  <c r="E75" i="25"/>
  <c r="D75" i="25"/>
  <c r="C75" i="25"/>
  <c r="E71" i="25"/>
  <c r="E70" i="25"/>
  <c r="E69" i="25"/>
  <c r="E68" i="25"/>
  <c r="E67" i="25"/>
  <c r="E66" i="25"/>
  <c r="E65" i="25"/>
  <c r="E64" i="25"/>
  <c r="E63" i="25"/>
  <c r="E62" i="25"/>
  <c r="E61" i="25"/>
  <c r="E60" i="25"/>
  <c r="D60" i="25"/>
  <c r="C60" i="25"/>
  <c r="E59" i="25"/>
  <c r="E58" i="25"/>
  <c r="D57" i="25"/>
  <c r="C57" i="25"/>
  <c r="E57" i="25" s="1"/>
  <c r="D56" i="25"/>
  <c r="E55" i="25"/>
  <c r="E54" i="25"/>
  <c r="D53" i="25"/>
  <c r="C53" i="25"/>
  <c r="E53" i="25" s="1"/>
  <c r="E52" i="25"/>
  <c r="E51" i="25"/>
  <c r="E50" i="25"/>
  <c r="E49" i="25"/>
  <c r="E48" i="25"/>
  <c r="E47" i="25"/>
  <c r="E46" i="25"/>
  <c r="E45" i="25"/>
  <c r="E44" i="25"/>
  <c r="E43" i="25"/>
  <c r="E42" i="25"/>
  <c r="E41" i="25"/>
  <c r="E40" i="25"/>
  <c r="D39" i="25"/>
  <c r="C39" i="25"/>
  <c r="E39" i="25" s="1"/>
  <c r="E38" i="25"/>
  <c r="E37" i="25"/>
  <c r="E36" i="25"/>
  <c r="E35" i="25"/>
  <c r="E34" i="25"/>
  <c r="D34" i="25"/>
  <c r="C34" i="25"/>
  <c r="E33" i="25"/>
  <c r="E32" i="25"/>
  <c r="E31" i="25"/>
  <c r="D30" i="25"/>
  <c r="C30" i="25"/>
  <c r="E30" i="25" s="1"/>
  <c r="E29" i="25"/>
  <c r="D28" i="25"/>
  <c r="C28" i="25"/>
  <c r="E28" i="25" s="1"/>
  <c r="E27" i="25"/>
  <c r="E26" i="25"/>
  <c r="E25" i="25"/>
  <c r="E24" i="25"/>
  <c r="D24" i="25"/>
  <c r="C24" i="25"/>
  <c r="E23" i="25"/>
  <c r="E22" i="25"/>
  <c r="E21" i="25"/>
  <c r="D20" i="25"/>
  <c r="C20" i="25"/>
  <c r="E20" i="25" s="1"/>
  <c r="E19" i="25"/>
  <c r="D18" i="25"/>
  <c r="D17" i="25" s="1"/>
  <c r="C18" i="25"/>
  <c r="C17" i="25" s="1"/>
  <c r="E17" i="25" s="1"/>
  <c r="E16" i="25"/>
  <c r="E15" i="25"/>
  <c r="E14" i="25"/>
  <c r="E13" i="25"/>
  <c r="E12" i="25"/>
  <c r="E11" i="25"/>
  <c r="D10" i="25"/>
  <c r="D9" i="25" s="1"/>
  <c r="D72" i="25" s="1"/>
  <c r="C10" i="25"/>
  <c r="C9" i="25" s="1"/>
  <c r="G1019" i="24"/>
  <c r="G1018" i="24"/>
  <c r="G1017" i="24"/>
  <c r="G1016" i="24"/>
  <c r="G1015" i="24"/>
  <c r="G1014" i="24"/>
  <c r="F1013" i="24"/>
  <c r="E1013" i="24"/>
  <c r="D1013" i="24"/>
  <c r="C1013" i="24"/>
  <c r="G1013" i="24" s="1"/>
  <c r="G1012" i="24"/>
  <c r="G1011" i="24"/>
  <c r="G1010" i="24"/>
  <c r="G1009" i="24"/>
  <c r="F1008" i="24"/>
  <c r="E1008" i="24"/>
  <c r="D1008" i="24"/>
  <c r="C1008" i="24"/>
  <c r="G1008" i="24" s="1"/>
  <c r="G1007" i="24"/>
  <c r="G1006" i="24"/>
  <c r="G1005" i="24"/>
  <c r="G1004" i="24"/>
  <c r="F1003" i="24"/>
  <c r="E1003" i="24"/>
  <c r="D1003" i="24"/>
  <c r="D1002" i="24" s="1"/>
  <c r="C1003" i="24"/>
  <c r="G1003" i="24" s="1"/>
  <c r="F1002" i="24"/>
  <c r="E1002" i="24"/>
  <c r="G1001" i="24"/>
  <c r="G1000" i="24"/>
  <c r="G999" i="24"/>
  <c r="G998" i="24"/>
  <c r="F997" i="24"/>
  <c r="E997" i="24"/>
  <c r="D997" i="24"/>
  <c r="C997" i="24"/>
  <c r="G997" i="24" s="1"/>
  <c r="G996" i="24"/>
  <c r="G995" i="24"/>
  <c r="G994" i="24"/>
  <c r="G993" i="24"/>
  <c r="F992" i="24"/>
  <c r="F991" i="24" s="1"/>
  <c r="F990" i="24" s="1"/>
  <c r="F981" i="24" s="1"/>
  <c r="E992" i="24"/>
  <c r="D992" i="24"/>
  <c r="C992" i="24"/>
  <c r="G992" i="24" s="1"/>
  <c r="E991" i="24"/>
  <c r="D991" i="24"/>
  <c r="E990" i="24"/>
  <c r="G989" i="24"/>
  <c r="G988" i="24"/>
  <c r="G987" i="24"/>
  <c r="G986" i="24"/>
  <c r="G985" i="24"/>
  <c r="F984" i="24"/>
  <c r="E984" i="24"/>
  <c r="D984" i="24"/>
  <c r="C984" i="24"/>
  <c r="G984" i="24" s="1"/>
  <c r="F983" i="24"/>
  <c r="E983" i="24"/>
  <c r="E981" i="24" s="1"/>
  <c r="D983" i="24"/>
  <c r="G982" i="24"/>
  <c r="G980" i="24"/>
  <c r="G979" i="24"/>
  <c r="G978" i="24"/>
  <c r="F977" i="24"/>
  <c r="E977" i="24"/>
  <c r="D977" i="24"/>
  <c r="C977" i="24"/>
  <c r="G977" i="24" s="1"/>
  <c r="G976" i="24"/>
  <c r="G975" i="24"/>
  <c r="G974" i="24"/>
  <c r="G973" i="24"/>
  <c r="G972" i="24"/>
  <c r="G971" i="24"/>
  <c r="F970" i="24"/>
  <c r="E970" i="24"/>
  <c r="D970" i="24"/>
  <c r="C970" i="24"/>
  <c r="G970" i="24" s="1"/>
  <c r="G969" i="24"/>
  <c r="G968" i="24"/>
  <c r="G967" i="24"/>
  <c r="G966" i="24"/>
  <c r="G965" i="24"/>
  <c r="G964" i="24"/>
  <c r="F963" i="24"/>
  <c r="E963" i="24"/>
  <c r="D963" i="24"/>
  <c r="D962" i="24" s="1"/>
  <c r="D961" i="24" s="1"/>
  <c r="C963" i="24"/>
  <c r="G963" i="24" s="1"/>
  <c r="F962" i="24"/>
  <c r="E962" i="24"/>
  <c r="E961" i="24" s="1"/>
  <c r="F961" i="24"/>
  <c r="G960" i="24"/>
  <c r="G959" i="24"/>
  <c r="G958" i="24"/>
  <c r="F957" i="24"/>
  <c r="E957" i="24"/>
  <c r="D957" i="24"/>
  <c r="C957" i="24"/>
  <c r="G957" i="24" s="1"/>
  <c r="G956" i="24"/>
  <c r="F955" i="24"/>
  <c r="E955" i="24"/>
  <c r="D955" i="24"/>
  <c r="C955" i="24"/>
  <c r="G955" i="24" s="1"/>
  <c r="G954" i="24"/>
  <c r="G953" i="24"/>
  <c r="G952" i="24"/>
  <c r="F951" i="24"/>
  <c r="E951" i="24"/>
  <c r="D951" i="24"/>
  <c r="C951" i="24"/>
  <c r="G951" i="24" s="1"/>
  <c r="G950" i="24"/>
  <c r="G949" i="24"/>
  <c r="G948" i="24"/>
  <c r="F947" i="24"/>
  <c r="E947" i="24"/>
  <c r="D947" i="24"/>
  <c r="D946" i="24" s="1"/>
  <c r="D945" i="24" s="1"/>
  <c r="C947" i="24"/>
  <c r="G947" i="24" s="1"/>
  <c r="F946" i="24"/>
  <c r="E946" i="24"/>
  <c r="E945" i="24" s="1"/>
  <c r="F945" i="24"/>
  <c r="G944" i="24"/>
  <c r="G943" i="24"/>
  <c r="G942" i="24"/>
  <c r="G941" i="24"/>
  <c r="G940" i="24"/>
  <c r="F939" i="24"/>
  <c r="E939" i="24"/>
  <c r="E932" i="24" s="1"/>
  <c r="E931" i="24" s="1"/>
  <c r="D939" i="24"/>
  <c r="D932" i="24" s="1"/>
  <c r="D931" i="24" s="1"/>
  <c r="C939" i="24"/>
  <c r="G939" i="24" s="1"/>
  <c r="G938" i="24"/>
  <c r="G937" i="24"/>
  <c r="G936" i="24"/>
  <c r="G935" i="24"/>
  <c r="G934" i="24"/>
  <c r="F933" i="24"/>
  <c r="F932" i="24" s="1"/>
  <c r="F931" i="24" s="1"/>
  <c r="E933" i="24"/>
  <c r="D933" i="24"/>
  <c r="C933" i="24"/>
  <c r="G933" i="24" s="1"/>
  <c r="C932" i="24"/>
  <c r="G932" i="24" s="1"/>
  <c r="G930" i="24"/>
  <c r="G929" i="24"/>
  <c r="G928" i="24"/>
  <c r="G927" i="24"/>
  <c r="G926" i="24"/>
  <c r="G925" i="24"/>
  <c r="G924" i="24"/>
  <c r="G923" i="24"/>
  <c r="F922" i="24"/>
  <c r="E922" i="24"/>
  <c r="D922" i="24"/>
  <c r="C922" i="24"/>
  <c r="G922" i="24" s="1"/>
  <c r="G921" i="24"/>
  <c r="G920" i="24"/>
  <c r="G919" i="24"/>
  <c r="G918" i="24"/>
  <c r="G917" i="24"/>
  <c r="F916" i="24"/>
  <c r="E916" i="24"/>
  <c r="D916" i="24"/>
  <c r="D909" i="24" s="1"/>
  <c r="C916" i="24"/>
  <c r="G916" i="24" s="1"/>
  <c r="G915" i="24"/>
  <c r="G914" i="24"/>
  <c r="G913" i="24"/>
  <c r="G912" i="24"/>
  <c r="G911" i="24"/>
  <c r="F910" i="24"/>
  <c r="E910" i="24"/>
  <c r="E909" i="24" s="1"/>
  <c r="D910" i="24"/>
  <c r="C910" i="24"/>
  <c r="G910" i="24" s="1"/>
  <c r="F909" i="24"/>
  <c r="C909" i="24"/>
  <c r="G909" i="24" s="1"/>
  <c r="G908" i="24"/>
  <c r="G907" i="24"/>
  <c r="F906" i="24"/>
  <c r="E906" i="24"/>
  <c r="D906" i="24"/>
  <c r="C906" i="24"/>
  <c r="G906" i="24" s="1"/>
  <c r="G905" i="24"/>
  <c r="G904" i="24"/>
  <c r="G903" i="24"/>
  <c r="G902" i="24"/>
  <c r="G901" i="24"/>
  <c r="F900" i="24"/>
  <c r="E900" i="24"/>
  <c r="D900" i="24"/>
  <c r="D894" i="24" s="1"/>
  <c r="D893" i="24" s="1"/>
  <c r="C900" i="24"/>
  <c r="G900" i="24" s="1"/>
  <c r="G899" i="24"/>
  <c r="G898" i="24"/>
  <c r="G897" i="24"/>
  <c r="G896" i="24"/>
  <c r="G895" i="24"/>
  <c r="F894" i="24"/>
  <c r="E894" i="24"/>
  <c r="E893" i="24" s="1"/>
  <c r="F893" i="24"/>
  <c r="G892" i="24"/>
  <c r="G891" i="24"/>
  <c r="G890" i="24"/>
  <c r="G889" i="24"/>
  <c r="G888" i="24"/>
  <c r="F887" i="24"/>
  <c r="E887" i="24"/>
  <c r="E881" i="24" s="1"/>
  <c r="D887" i="24"/>
  <c r="D881" i="24" s="1"/>
  <c r="C887" i="24"/>
  <c r="G887" i="24" s="1"/>
  <c r="G886" i="24"/>
  <c r="G885" i="24"/>
  <c r="G884" i="24"/>
  <c r="G883" i="24"/>
  <c r="G882" i="24"/>
  <c r="F881" i="24"/>
  <c r="C881" i="24"/>
  <c r="G881" i="24" s="1"/>
  <c r="G880" i="24"/>
  <c r="G879" i="24"/>
  <c r="G878" i="24"/>
  <c r="G877" i="24"/>
  <c r="G876" i="24"/>
  <c r="F875" i="24"/>
  <c r="E875" i="24"/>
  <c r="E869" i="24" s="1"/>
  <c r="D875" i="24"/>
  <c r="D869" i="24" s="1"/>
  <c r="C875" i="24"/>
  <c r="G875" i="24" s="1"/>
  <c r="G874" i="24"/>
  <c r="G873" i="24"/>
  <c r="G872" i="24"/>
  <c r="G871" i="24"/>
  <c r="G870" i="24"/>
  <c r="F869" i="24"/>
  <c r="C869" i="24"/>
  <c r="G869" i="24" s="1"/>
  <c r="G868" i="24"/>
  <c r="G867" i="24"/>
  <c r="G866" i="24"/>
  <c r="G865" i="24"/>
  <c r="G864" i="24"/>
  <c r="F863" i="24"/>
  <c r="E863" i="24"/>
  <c r="E857" i="24" s="1"/>
  <c r="E856" i="24" s="1"/>
  <c r="D863" i="24"/>
  <c r="D857" i="24" s="1"/>
  <c r="D856" i="24" s="1"/>
  <c r="C863" i="24"/>
  <c r="G863" i="24" s="1"/>
  <c r="G862" i="24"/>
  <c r="G861" i="24"/>
  <c r="G860" i="24"/>
  <c r="G859" i="24"/>
  <c r="G858" i="24"/>
  <c r="F857" i="24"/>
  <c r="F856" i="24" s="1"/>
  <c r="C857" i="24"/>
  <c r="G857" i="24" s="1"/>
  <c r="G855" i="24"/>
  <c r="G854" i="24"/>
  <c r="G853" i="24"/>
  <c r="G852" i="24"/>
  <c r="F851" i="24"/>
  <c r="E851" i="24"/>
  <c r="D851" i="24"/>
  <c r="C851" i="24"/>
  <c r="G851" i="24" s="1"/>
  <c r="G850" i="24"/>
  <c r="G849" i="24"/>
  <c r="G848" i="24"/>
  <c r="G847" i="24"/>
  <c r="F846" i="24"/>
  <c r="F841" i="24" s="1"/>
  <c r="F810" i="24" s="1"/>
  <c r="F809" i="24" s="1"/>
  <c r="E846" i="24"/>
  <c r="E841" i="24" s="1"/>
  <c r="D846" i="24"/>
  <c r="C846" i="24"/>
  <c r="G846" i="24" s="1"/>
  <c r="G845" i="24"/>
  <c r="G844" i="24"/>
  <c r="G843" i="24"/>
  <c r="G842" i="24"/>
  <c r="D841" i="24"/>
  <c r="C841" i="24"/>
  <c r="G840" i="24"/>
  <c r="G839" i="24"/>
  <c r="G838" i="24"/>
  <c r="G837" i="24"/>
  <c r="F836" i="24"/>
  <c r="E836" i="24"/>
  <c r="D836" i="24"/>
  <c r="C836" i="24"/>
  <c r="G836" i="24" s="1"/>
  <c r="G835" i="24"/>
  <c r="G834" i="24"/>
  <c r="G833" i="24"/>
  <c r="G832" i="24"/>
  <c r="F831" i="24"/>
  <c r="E831" i="24"/>
  <c r="D831" i="24"/>
  <c r="G830" i="24"/>
  <c r="G829" i="24"/>
  <c r="G828" i="24"/>
  <c r="G827" i="24"/>
  <c r="F826" i="24"/>
  <c r="E826" i="24"/>
  <c r="E821" i="24" s="1"/>
  <c r="D826" i="24"/>
  <c r="C826" i="24"/>
  <c r="G826" i="24" s="1"/>
  <c r="G825" i="24"/>
  <c r="G824" i="24"/>
  <c r="G823" i="24"/>
  <c r="G822" i="24"/>
  <c r="F821" i="24"/>
  <c r="D821" i="24"/>
  <c r="C821" i="24"/>
  <c r="G821" i="24" s="1"/>
  <c r="G820" i="24"/>
  <c r="G819" i="24"/>
  <c r="G818" i="24"/>
  <c r="G817" i="24"/>
  <c r="F816" i="24"/>
  <c r="E816" i="24"/>
  <c r="D816" i="24"/>
  <c r="D811" i="24" s="1"/>
  <c r="D810" i="24" s="1"/>
  <c r="C816" i="24"/>
  <c r="G816" i="24" s="1"/>
  <c r="G815" i="24"/>
  <c r="G814" i="24"/>
  <c r="G813" i="24"/>
  <c r="G812" i="24"/>
  <c r="F811" i="24"/>
  <c r="E811" i="24"/>
  <c r="G808" i="24"/>
  <c r="G807" i="24"/>
  <c r="F806" i="24"/>
  <c r="F799" i="24" s="1"/>
  <c r="E806" i="24"/>
  <c r="D806" i="24"/>
  <c r="C806" i="24"/>
  <c r="G806" i="24" s="1"/>
  <c r="G805" i="24"/>
  <c r="G804" i="24"/>
  <c r="F803" i="24"/>
  <c r="E803" i="24"/>
  <c r="D803" i="24"/>
  <c r="C803" i="24"/>
  <c r="G803" i="24" s="1"/>
  <c r="G802" i="24"/>
  <c r="G801" i="24"/>
  <c r="F800" i="24"/>
  <c r="E800" i="24"/>
  <c r="D800" i="24"/>
  <c r="D799" i="24" s="1"/>
  <c r="C800" i="24"/>
  <c r="G800" i="24" s="1"/>
  <c r="E799" i="24"/>
  <c r="G798" i="24"/>
  <c r="G797" i="24"/>
  <c r="F796" i="24"/>
  <c r="E796" i="24"/>
  <c r="D796" i="24"/>
  <c r="D793" i="24" s="1"/>
  <c r="C796" i="24"/>
  <c r="G796" i="24" s="1"/>
  <c r="G795" i="24"/>
  <c r="G794" i="24"/>
  <c r="F793" i="24"/>
  <c r="E793" i="24"/>
  <c r="C793" i="24"/>
  <c r="G793" i="24" s="1"/>
  <c r="G792" i="24"/>
  <c r="G791" i="24"/>
  <c r="G790" i="24"/>
  <c r="G789" i="24"/>
  <c r="F789" i="24"/>
  <c r="F785" i="24" s="1"/>
  <c r="F767" i="24" s="1"/>
  <c r="D789" i="24"/>
  <c r="G788" i="24"/>
  <c r="G787" i="24"/>
  <c r="G786" i="24"/>
  <c r="D785" i="24"/>
  <c r="G784" i="24"/>
  <c r="G783" i="24"/>
  <c r="G782" i="24"/>
  <c r="G781" i="24"/>
  <c r="G780" i="24"/>
  <c r="G779" i="24"/>
  <c r="E778" i="24"/>
  <c r="C778" i="24"/>
  <c r="G778" i="24" s="1"/>
  <c r="G777" i="24"/>
  <c r="G776" i="24"/>
  <c r="G775" i="24"/>
  <c r="E775" i="24"/>
  <c r="C775" i="24"/>
  <c r="G774" i="24"/>
  <c r="G773" i="24"/>
  <c r="G772" i="24"/>
  <c r="E772" i="24"/>
  <c r="C772" i="24"/>
  <c r="G771" i="24"/>
  <c r="G770" i="24"/>
  <c r="E769" i="24"/>
  <c r="E768" i="24" s="1"/>
  <c r="E767" i="24" s="1"/>
  <c r="C769" i="24"/>
  <c r="G769" i="24" s="1"/>
  <c r="G766" i="24"/>
  <c r="G765" i="24"/>
  <c r="G764" i="24"/>
  <c r="G763" i="24"/>
  <c r="F763" i="24"/>
  <c r="D763" i="24"/>
  <c r="G762" i="24"/>
  <c r="G761" i="24"/>
  <c r="G760" i="24"/>
  <c r="G759" i="24"/>
  <c r="E758" i="24"/>
  <c r="C758" i="24"/>
  <c r="C751" i="24" s="1"/>
  <c r="G757" i="24"/>
  <c r="G756" i="24"/>
  <c r="G755" i="24"/>
  <c r="E755" i="24"/>
  <c r="C755" i="24"/>
  <c r="G754" i="24"/>
  <c r="G753" i="24"/>
  <c r="G752" i="24"/>
  <c r="E752" i="24"/>
  <c r="C752" i="24"/>
  <c r="E751" i="24"/>
  <c r="F750" i="24"/>
  <c r="E750" i="24"/>
  <c r="D750" i="24"/>
  <c r="G749" i="24"/>
  <c r="G748" i="24"/>
  <c r="F747" i="24"/>
  <c r="D747" i="24"/>
  <c r="G747" i="24" s="1"/>
  <c r="G746" i="24"/>
  <c r="G745" i="24"/>
  <c r="E744" i="24"/>
  <c r="E741" i="24" s="1"/>
  <c r="E740" i="24" s="1"/>
  <c r="C744" i="24"/>
  <c r="C741" i="24" s="1"/>
  <c r="G743" i="24"/>
  <c r="G742" i="24"/>
  <c r="F740" i="24"/>
  <c r="G739" i="24"/>
  <c r="G738" i="24"/>
  <c r="F737" i="24"/>
  <c r="E737" i="24"/>
  <c r="D737" i="24"/>
  <c r="C737" i="24"/>
  <c r="G737" i="24" s="1"/>
  <c r="G736" i="24"/>
  <c r="G735" i="24"/>
  <c r="F734" i="24"/>
  <c r="E734" i="24"/>
  <c r="D734" i="24"/>
  <c r="D733" i="24" s="1"/>
  <c r="C734" i="24"/>
  <c r="G734" i="24" s="1"/>
  <c r="F733" i="24"/>
  <c r="E733" i="24"/>
  <c r="G732" i="24"/>
  <c r="G731" i="24"/>
  <c r="G730" i="24"/>
  <c r="F729" i="24"/>
  <c r="F726" i="24" s="1"/>
  <c r="F716" i="24" s="1"/>
  <c r="E729" i="24"/>
  <c r="E726" i="24" s="1"/>
  <c r="D729" i="24"/>
  <c r="C729" i="24"/>
  <c r="G729" i="24" s="1"/>
  <c r="G728" i="24"/>
  <c r="G727" i="24"/>
  <c r="D726" i="24"/>
  <c r="C726" i="24"/>
  <c r="G725" i="24"/>
  <c r="G724" i="24"/>
  <c r="F723" i="24"/>
  <c r="E723" i="24"/>
  <c r="D723" i="24"/>
  <c r="C723" i="24"/>
  <c r="G723" i="24" s="1"/>
  <c r="G722" i="24"/>
  <c r="G721" i="24"/>
  <c r="F720" i="24"/>
  <c r="E720" i="24"/>
  <c r="D720" i="24"/>
  <c r="G719" i="24"/>
  <c r="G718" i="24"/>
  <c r="F717" i="24"/>
  <c r="E717" i="24"/>
  <c r="D717" i="24"/>
  <c r="D716" i="24" s="1"/>
  <c r="C717" i="24"/>
  <c r="G717" i="24" s="1"/>
  <c r="H708" i="24"/>
  <c r="H707" i="24"/>
  <c r="H706" i="24"/>
  <c r="H705" i="24"/>
  <c r="H704" i="24"/>
  <c r="G703" i="24"/>
  <c r="F703" i="24"/>
  <c r="E703" i="24"/>
  <c r="D703" i="24"/>
  <c r="H703" i="24" s="1"/>
  <c r="C703" i="24"/>
  <c r="H702" i="24"/>
  <c r="H701" i="24"/>
  <c r="H700" i="24"/>
  <c r="G699" i="24"/>
  <c r="F699" i="24"/>
  <c r="E699" i="24"/>
  <c r="D699" i="24"/>
  <c r="H699" i="24" s="1"/>
  <c r="H698" i="24"/>
  <c r="H697" i="24"/>
  <c r="H696" i="24"/>
  <c r="H695" i="24"/>
  <c r="H694" i="24"/>
  <c r="H693" i="24"/>
  <c r="G692" i="24"/>
  <c r="F692" i="24"/>
  <c r="E692" i="24"/>
  <c r="D692" i="24"/>
  <c r="H692" i="24" s="1"/>
  <c r="H691" i="24"/>
  <c r="H690" i="24"/>
  <c r="H689" i="24"/>
  <c r="H688" i="24"/>
  <c r="H687" i="24"/>
  <c r="H686" i="24"/>
  <c r="G685" i="24"/>
  <c r="G683" i="24" s="1"/>
  <c r="G682" i="24" s="1"/>
  <c r="F685" i="24"/>
  <c r="F683" i="24" s="1"/>
  <c r="F682" i="24" s="1"/>
  <c r="E685" i="24"/>
  <c r="D685" i="24"/>
  <c r="H685" i="24" s="1"/>
  <c r="H684" i="24"/>
  <c r="E683" i="24"/>
  <c r="E682" i="24" s="1"/>
  <c r="D683" i="24"/>
  <c r="C683" i="24"/>
  <c r="C682" i="24"/>
  <c r="H681" i="24"/>
  <c r="H680" i="24"/>
  <c r="H679" i="24"/>
  <c r="G678" i="24"/>
  <c r="F678" i="24"/>
  <c r="E678" i="24"/>
  <c r="D678" i="24"/>
  <c r="H678" i="24" s="1"/>
  <c r="H677" i="24"/>
  <c r="G676" i="24"/>
  <c r="F676" i="24"/>
  <c r="E676" i="24"/>
  <c r="D676" i="24"/>
  <c r="H676" i="24" s="1"/>
  <c r="H675" i="24"/>
  <c r="H674" i="24"/>
  <c r="G673" i="24"/>
  <c r="F673" i="24"/>
  <c r="E673" i="24"/>
  <c r="E672" i="24" s="1"/>
  <c r="D673" i="24"/>
  <c r="H673" i="24" s="1"/>
  <c r="G672" i="24"/>
  <c r="F672" i="24"/>
  <c r="H671" i="24"/>
  <c r="H670" i="24"/>
  <c r="G669" i="24"/>
  <c r="F669" i="24"/>
  <c r="E669" i="24"/>
  <c r="E667" i="24" s="1"/>
  <c r="D669" i="24"/>
  <c r="H669" i="24" s="1"/>
  <c r="C669" i="24"/>
  <c r="H668" i="24"/>
  <c r="G667" i="24"/>
  <c r="F667" i="24"/>
  <c r="D667" i="24"/>
  <c r="H667" i="24" s="1"/>
  <c r="C667" i="24"/>
  <c r="H666" i="24"/>
  <c r="H665" i="24"/>
  <c r="H664" i="24"/>
  <c r="H663" i="24"/>
  <c r="G662" i="24"/>
  <c r="F662" i="24"/>
  <c r="E662" i="24"/>
  <c r="E655" i="24" s="1"/>
  <c r="E654" i="24" s="1"/>
  <c r="D662" i="24"/>
  <c r="C662" i="24"/>
  <c r="H662" i="24" s="1"/>
  <c r="H661" i="24"/>
  <c r="H660" i="24"/>
  <c r="H659" i="24"/>
  <c r="H658" i="24"/>
  <c r="G657" i="24"/>
  <c r="F657" i="24"/>
  <c r="E657" i="24"/>
  <c r="D657" i="24"/>
  <c r="H657" i="24" s="1"/>
  <c r="C657" i="24"/>
  <c r="H656" i="24"/>
  <c r="G655" i="24"/>
  <c r="G654" i="24" s="1"/>
  <c r="F655" i="24"/>
  <c r="F654" i="24" s="1"/>
  <c r="C655" i="24"/>
  <c r="C654" i="24" s="1"/>
  <c r="H653" i="24"/>
  <c r="H652" i="24"/>
  <c r="H651" i="24"/>
  <c r="G650" i="24"/>
  <c r="F650" i="24"/>
  <c r="E650" i="24"/>
  <c r="D650" i="24"/>
  <c r="H650" i="24" s="1"/>
  <c r="C650" i="24"/>
  <c r="H649" i="24"/>
  <c r="H648" i="24"/>
  <c r="H647" i="24"/>
  <c r="H646" i="24"/>
  <c r="H645" i="24"/>
  <c r="G644" i="24"/>
  <c r="F644" i="24"/>
  <c r="E644" i="24"/>
  <c r="E638" i="24" s="1"/>
  <c r="D644" i="24"/>
  <c r="H644" i="24" s="1"/>
  <c r="H643" i="24"/>
  <c r="H642" i="24"/>
  <c r="H641" i="24"/>
  <c r="H640" i="24"/>
  <c r="H639" i="24"/>
  <c r="G638" i="24"/>
  <c r="F638" i="24"/>
  <c r="H637" i="24"/>
  <c r="H636" i="24"/>
  <c r="H635" i="24"/>
  <c r="H634" i="24"/>
  <c r="H633" i="24"/>
  <c r="G632" i="24"/>
  <c r="F632" i="24"/>
  <c r="E632" i="24"/>
  <c r="E626" i="24" s="1"/>
  <c r="E625" i="24" s="1"/>
  <c r="D632" i="24"/>
  <c r="H632" i="24" s="1"/>
  <c r="H631" i="24"/>
  <c r="H630" i="24"/>
  <c r="H629" i="24"/>
  <c r="H628" i="24"/>
  <c r="H627" i="24"/>
  <c r="G626" i="24"/>
  <c r="G625" i="24" s="1"/>
  <c r="F626" i="24"/>
  <c r="F625" i="24" s="1"/>
  <c r="H624" i="24"/>
  <c r="H623" i="24"/>
  <c r="H622" i="24"/>
  <c r="H621" i="24"/>
  <c r="H620" i="24"/>
  <c r="G619" i="24"/>
  <c r="F619" i="24"/>
  <c r="F613" i="24" s="1"/>
  <c r="E619" i="24"/>
  <c r="E613" i="24" s="1"/>
  <c r="D619" i="24"/>
  <c r="H619" i="24" s="1"/>
  <c r="H618" i="24"/>
  <c r="H617" i="24"/>
  <c r="H616" i="24"/>
  <c r="H615" i="24"/>
  <c r="H614" i="24"/>
  <c r="G613" i="24"/>
  <c r="D613" i="24"/>
  <c r="H613" i="24" s="1"/>
  <c r="H612" i="24"/>
  <c r="H611" i="24"/>
  <c r="H610" i="24"/>
  <c r="H609" i="24"/>
  <c r="H608" i="24"/>
  <c r="G607" i="24"/>
  <c r="F607" i="24"/>
  <c r="F601" i="24" s="1"/>
  <c r="F600" i="24" s="1"/>
  <c r="E607" i="24"/>
  <c r="E601" i="24" s="1"/>
  <c r="E600" i="24" s="1"/>
  <c r="D607" i="24"/>
  <c r="H607" i="24" s="1"/>
  <c r="H606" i="24"/>
  <c r="H605" i="24"/>
  <c r="H604" i="24"/>
  <c r="H603" i="24"/>
  <c r="H602" i="24"/>
  <c r="G601" i="24"/>
  <c r="G600" i="24" s="1"/>
  <c r="D601" i="24"/>
  <c r="H601" i="24" s="1"/>
  <c r="H599" i="24"/>
  <c r="H598" i="24"/>
  <c r="H597" i="24"/>
  <c r="H596" i="24"/>
  <c r="G595" i="24"/>
  <c r="F595" i="24"/>
  <c r="E595" i="24"/>
  <c r="D595" i="24"/>
  <c r="H595" i="24" s="1"/>
  <c r="H594" i="24"/>
  <c r="H593" i="24"/>
  <c r="H592" i="24"/>
  <c r="H591" i="24"/>
  <c r="H590" i="24"/>
  <c r="G589" i="24"/>
  <c r="F589" i="24"/>
  <c r="E589" i="24"/>
  <c r="D589" i="24"/>
  <c r="H589" i="24" s="1"/>
  <c r="H588" i="24"/>
  <c r="H587" i="24"/>
  <c r="H586" i="24"/>
  <c r="H585" i="24"/>
  <c r="G584" i="24"/>
  <c r="F584" i="24"/>
  <c r="E584" i="24"/>
  <c r="D584" i="24"/>
  <c r="H584" i="24" s="1"/>
  <c r="H583" i="24"/>
  <c r="H582" i="24"/>
  <c r="H581" i="24"/>
  <c r="H580" i="24"/>
  <c r="G579" i="24"/>
  <c r="F579" i="24"/>
  <c r="F574" i="24" s="1"/>
  <c r="F563" i="24" s="1"/>
  <c r="E579" i="24"/>
  <c r="E574" i="24" s="1"/>
  <c r="D579" i="24"/>
  <c r="H579" i="24" s="1"/>
  <c r="H578" i="24"/>
  <c r="H577" i="24"/>
  <c r="H576" i="24"/>
  <c r="H575" i="24"/>
  <c r="G574" i="24"/>
  <c r="H573" i="24"/>
  <c r="H572" i="24"/>
  <c r="H571" i="24"/>
  <c r="H570" i="24"/>
  <c r="G569" i="24"/>
  <c r="G564" i="24" s="1"/>
  <c r="G563" i="24" s="1"/>
  <c r="F569" i="24"/>
  <c r="E569" i="24"/>
  <c r="D569" i="24"/>
  <c r="H569" i="24" s="1"/>
  <c r="H568" i="24"/>
  <c r="H567" i="24"/>
  <c r="H566" i="24"/>
  <c r="H565" i="24"/>
  <c r="F564" i="24"/>
  <c r="E564" i="24"/>
  <c r="E563" i="24" s="1"/>
  <c r="C563" i="24"/>
  <c r="H562" i="24"/>
  <c r="H561" i="24"/>
  <c r="H560" i="24"/>
  <c r="C560" i="24"/>
  <c r="H559" i="24"/>
  <c r="H558" i="24"/>
  <c r="H557" i="24"/>
  <c r="H556" i="24"/>
  <c r="H555" i="24"/>
  <c r="G554" i="24"/>
  <c r="F554" i="24"/>
  <c r="E554" i="24"/>
  <c r="E548" i="24" s="1"/>
  <c r="D554" i="24"/>
  <c r="H554" i="24" s="1"/>
  <c r="H553" i="24"/>
  <c r="H552" i="24"/>
  <c r="H551" i="24"/>
  <c r="H550" i="24"/>
  <c r="H549" i="24"/>
  <c r="G548" i="24"/>
  <c r="F548" i="24"/>
  <c r="H547" i="24"/>
  <c r="H546" i="24"/>
  <c r="H545" i="24"/>
  <c r="H544" i="24"/>
  <c r="H543" i="24"/>
  <c r="G542" i="24"/>
  <c r="F542" i="24"/>
  <c r="E542" i="24"/>
  <c r="E536" i="24" s="1"/>
  <c r="D542" i="24"/>
  <c r="H542" i="24" s="1"/>
  <c r="H541" i="24"/>
  <c r="H540" i="24"/>
  <c r="H539" i="24"/>
  <c r="H538" i="24"/>
  <c r="H537" i="24"/>
  <c r="G536" i="24"/>
  <c r="F536" i="24"/>
  <c r="H535" i="24"/>
  <c r="H534" i="24"/>
  <c r="H533" i="24"/>
  <c r="H532" i="24"/>
  <c r="H531" i="24"/>
  <c r="G530" i="24"/>
  <c r="F530" i="24"/>
  <c r="E530" i="24"/>
  <c r="E524" i="24" s="1"/>
  <c r="D530" i="24"/>
  <c r="H530" i="24" s="1"/>
  <c r="H529" i="24"/>
  <c r="H528" i="24"/>
  <c r="H527" i="24"/>
  <c r="H526" i="24"/>
  <c r="H525" i="24"/>
  <c r="G524" i="24"/>
  <c r="F524" i="24"/>
  <c r="H523" i="24"/>
  <c r="H522" i="24"/>
  <c r="H521" i="24"/>
  <c r="H520" i="24"/>
  <c r="H519" i="24"/>
  <c r="G518" i="24"/>
  <c r="F518" i="24"/>
  <c r="E518" i="24"/>
  <c r="E512" i="24" s="1"/>
  <c r="D518" i="24"/>
  <c r="H518" i="24" s="1"/>
  <c r="H517" i="24"/>
  <c r="H516" i="24"/>
  <c r="H515" i="24"/>
  <c r="H514" i="24"/>
  <c r="H513" i="24"/>
  <c r="G512" i="24"/>
  <c r="F512" i="24"/>
  <c r="H511" i="24"/>
  <c r="H510" i="24"/>
  <c r="H509" i="24"/>
  <c r="H508" i="24"/>
  <c r="H507" i="24"/>
  <c r="G506" i="24"/>
  <c r="F506" i="24"/>
  <c r="E506" i="24"/>
  <c r="E500" i="24" s="1"/>
  <c r="E499" i="24" s="1"/>
  <c r="D506" i="24"/>
  <c r="H506" i="24" s="1"/>
  <c r="H505" i="24"/>
  <c r="H504" i="24"/>
  <c r="H503" i="24"/>
  <c r="H502" i="24"/>
  <c r="H501" i="24"/>
  <c r="G500" i="24"/>
  <c r="G499" i="24" s="1"/>
  <c r="F500" i="24"/>
  <c r="F499" i="24" s="1"/>
  <c r="C499" i="24"/>
  <c r="H498" i="24"/>
  <c r="H497" i="24"/>
  <c r="H496" i="24"/>
  <c r="C496" i="24"/>
  <c r="H495" i="24"/>
  <c r="H494" i="24"/>
  <c r="H493" i="24"/>
  <c r="H492" i="24"/>
  <c r="H491" i="24"/>
  <c r="G490" i="24"/>
  <c r="G484" i="24" s="1"/>
  <c r="F490" i="24"/>
  <c r="F484" i="24" s="1"/>
  <c r="E490" i="24"/>
  <c r="D490" i="24"/>
  <c r="H490" i="24" s="1"/>
  <c r="H489" i="24"/>
  <c r="H488" i="24"/>
  <c r="H487" i="24"/>
  <c r="H486" i="24"/>
  <c r="H485" i="24"/>
  <c r="E484" i="24"/>
  <c r="D484" i="24"/>
  <c r="H483" i="24"/>
  <c r="H482" i="24"/>
  <c r="H481" i="24"/>
  <c r="H480" i="24"/>
  <c r="H479" i="24"/>
  <c r="G478" i="24"/>
  <c r="G472" i="24" s="1"/>
  <c r="F478" i="24"/>
  <c r="F472" i="24" s="1"/>
  <c r="E478" i="24"/>
  <c r="D478" i="24"/>
  <c r="H478" i="24" s="1"/>
  <c r="H477" i="24"/>
  <c r="H476" i="24"/>
  <c r="H475" i="24"/>
  <c r="H474" i="24"/>
  <c r="H473" i="24"/>
  <c r="E472" i="24"/>
  <c r="D472" i="24"/>
  <c r="H471" i="24"/>
  <c r="H470" i="24"/>
  <c r="H469" i="24"/>
  <c r="H468" i="24"/>
  <c r="H467" i="24"/>
  <c r="G466" i="24"/>
  <c r="G460" i="24" s="1"/>
  <c r="F466" i="24"/>
  <c r="F460" i="24" s="1"/>
  <c r="E466" i="24"/>
  <c r="D466" i="24"/>
  <c r="H466" i="24" s="1"/>
  <c r="H465" i="24"/>
  <c r="H464" i="24"/>
  <c r="H463" i="24"/>
  <c r="H462" i="24"/>
  <c r="H461" i="24"/>
  <c r="E460" i="24"/>
  <c r="D460" i="24"/>
  <c r="H459" i="24"/>
  <c r="H458" i="24"/>
  <c r="H457" i="24"/>
  <c r="H456" i="24"/>
  <c r="H455" i="24"/>
  <c r="G454" i="24"/>
  <c r="G448" i="24" s="1"/>
  <c r="F454" i="24"/>
  <c r="F448" i="24" s="1"/>
  <c r="E454" i="24"/>
  <c r="D454" i="24"/>
  <c r="H454" i="24" s="1"/>
  <c r="H453" i="24"/>
  <c r="H452" i="24"/>
  <c r="H451" i="24"/>
  <c r="H450" i="24"/>
  <c r="H449" i="24"/>
  <c r="E448" i="24"/>
  <c r="D448" i="24"/>
  <c r="H447" i="24"/>
  <c r="H446" i="24"/>
  <c r="H445" i="24"/>
  <c r="H444" i="24"/>
  <c r="H443" i="24"/>
  <c r="G442" i="24"/>
  <c r="G436" i="24" s="1"/>
  <c r="G435" i="24" s="1"/>
  <c r="F442" i="24"/>
  <c r="F436" i="24" s="1"/>
  <c r="F435" i="24" s="1"/>
  <c r="E442" i="24"/>
  <c r="D442" i="24"/>
  <c r="H442" i="24" s="1"/>
  <c r="H441" i="24"/>
  <c r="H440" i="24"/>
  <c r="H439" i="24"/>
  <c r="H438" i="24"/>
  <c r="H437" i="24"/>
  <c r="E436" i="24"/>
  <c r="E435" i="24" s="1"/>
  <c r="D436" i="24"/>
  <c r="C435" i="24"/>
  <c r="H434" i="24"/>
  <c r="H433" i="24"/>
  <c r="C432" i="24"/>
  <c r="H432" i="24" s="1"/>
  <c r="H431" i="24"/>
  <c r="H430" i="24"/>
  <c r="H429" i="24"/>
  <c r="H428" i="24"/>
  <c r="H427" i="24"/>
  <c r="G426" i="24"/>
  <c r="F426" i="24"/>
  <c r="E426" i="24"/>
  <c r="E420" i="24" s="1"/>
  <c r="D426" i="24"/>
  <c r="H426" i="24" s="1"/>
  <c r="H425" i="24"/>
  <c r="H424" i="24"/>
  <c r="H423" i="24"/>
  <c r="H422" i="24"/>
  <c r="H421" i="24"/>
  <c r="G420" i="24"/>
  <c r="F420" i="24"/>
  <c r="D420" i="24"/>
  <c r="H419" i="24"/>
  <c r="H418" i="24"/>
  <c r="H417" i="24"/>
  <c r="H416" i="24"/>
  <c r="H415" i="24"/>
  <c r="G414" i="24"/>
  <c r="F414" i="24"/>
  <c r="E414" i="24"/>
  <c r="E408" i="24" s="1"/>
  <c r="D414" i="24"/>
  <c r="H414" i="24" s="1"/>
  <c r="H413" i="24"/>
  <c r="H412" i="24"/>
  <c r="H411" i="24"/>
  <c r="H410" i="24"/>
  <c r="H409" i="24"/>
  <c r="G408" i="24"/>
  <c r="F408" i="24"/>
  <c r="D408" i="24"/>
  <c r="H407" i="24"/>
  <c r="H406" i="24"/>
  <c r="H405" i="24"/>
  <c r="H404" i="24"/>
  <c r="H403" i="24"/>
  <c r="G402" i="24"/>
  <c r="F402" i="24"/>
  <c r="E402" i="24"/>
  <c r="E396" i="24" s="1"/>
  <c r="D402" i="24"/>
  <c r="H402" i="24" s="1"/>
  <c r="H401" i="24"/>
  <c r="H400" i="24"/>
  <c r="H399" i="24"/>
  <c r="H398" i="24"/>
  <c r="H397" i="24"/>
  <c r="G396" i="24"/>
  <c r="F396" i="24"/>
  <c r="D396" i="24"/>
  <c r="H396" i="24" s="1"/>
  <c r="H395" i="24"/>
  <c r="H394" i="24"/>
  <c r="H393" i="24"/>
  <c r="H392" i="24"/>
  <c r="H391" i="24"/>
  <c r="G390" i="24"/>
  <c r="F390" i="24"/>
  <c r="E390" i="24"/>
  <c r="E384" i="24" s="1"/>
  <c r="D390" i="24"/>
  <c r="H390" i="24" s="1"/>
  <c r="H389" i="24"/>
  <c r="H388" i="24"/>
  <c r="H387" i="24"/>
  <c r="H386" i="24"/>
  <c r="H385" i="24"/>
  <c r="G384" i="24"/>
  <c r="F384" i="24"/>
  <c r="D384" i="24"/>
  <c r="H383" i="24"/>
  <c r="H382" i="24"/>
  <c r="H381" i="24"/>
  <c r="H380" i="24"/>
  <c r="H379" i="24"/>
  <c r="G378" i="24"/>
  <c r="F378" i="24"/>
  <c r="E378" i="24"/>
  <c r="E372" i="24" s="1"/>
  <c r="D378" i="24"/>
  <c r="H378" i="24" s="1"/>
  <c r="H377" i="24"/>
  <c r="H376" i="24"/>
  <c r="H375" i="24"/>
  <c r="H374" i="24"/>
  <c r="H373" i="24"/>
  <c r="G372" i="24"/>
  <c r="G371" i="24" s="1"/>
  <c r="F372" i="24"/>
  <c r="F371" i="24" s="1"/>
  <c r="D372" i="24"/>
  <c r="D371" i="24"/>
  <c r="C371" i="24"/>
  <c r="H370" i="24"/>
  <c r="H369" i="24"/>
  <c r="H368" i="24"/>
  <c r="H367" i="24"/>
  <c r="H366" i="24"/>
  <c r="G365" i="24"/>
  <c r="F365" i="24"/>
  <c r="E365" i="24"/>
  <c r="D365" i="24"/>
  <c r="H365" i="24" s="1"/>
  <c r="H364" i="24"/>
  <c r="H363" i="24"/>
  <c r="H362" i="24"/>
  <c r="H361" i="24"/>
  <c r="H360" i="24"/>
  <c r="G359" i="24"/>
  <c r="F359" i="24"/>
  <c r="E359" i="24"/>
  <c r="D359" i="24"/>
  <c r="H359" i="24" s="1"/>
  <c r="H358" i="24"/>
  <c r="H357" i="24"/>
  <c r="H356" i="24"/>
  <c r="H355" i="24"/>
  <c r="H354" i="24"/>
  <c r="G353" i="24"/>
  <c r="F353" i="24"/>
  <c r="E353" i="24"/>
  <c r="D353" i="24"/>
  <c r="H353" i="24" s="1"/>
  <c r="H352" i="24"/>
  <c r="H351" i="24"/>
  <c r="H350" i="24"/>
  <c r="H349" i="24"/>
  <c r="H348" i="24"/>
  <c r="G347" i="24"/>
  <c r="F347" i="24"/>
  <c r="E347" i="24"/>
  <c r="D347" i="24"/>
  <c r="H347" i="24" s="1"/>
  <c r="H346" i="24"/>
  <c r="H345" i="24"/>
  <c r="H344" i="24"/>
  <c r="H343" i="24"/>
  <c r="H342" i="24"/>
  <c r="G341" i="24"/>
  <c r="G335" i="24" s="1"/>
  <c r="F341" i="24"/>
  <c r="E341" i="24"/>
  <c r="D341" i="24"/>
  <c r="H341" i="24" s="1"/>
  <c r="H340" i="24"/>
  <c r="H339" i="24"/>
  <c r="H338" i="24"/>
  <c r="H337" i="24"/>
  <c r="H336" i="24"/>
  <c r="F335" i="24"/>
  <c r="E335" i="24"/>
  <c r="D335" i="24"/>
  <c r="H335" i="24" s="1"/>
  <c r="H334" i="24"/>
  <c r="H333" i="24"/>
  <c r="H332" i="24"/>
  <c r="H331" i="24"/>
  <c r="H330" i="24"/>
  <c r="G329" i="24"/>
  <c r="G323" i="24" s="1"/>
  <c r="F329" i="24"/>
  <c r="E329" i="24"/>
  <c r="D329" i="24"/>
  <c r="H329" i="24" s="1"/>
  <c r="H328" i="24"/>
  <c r="H327" i="24"/>
  <c r="H326" i="24"/>
  <c r="H325" i="24"/>
  <c r="H324" i="24"/>
  <c r="F323" i="24"/>
  <c r="E323" i="24"/>
  <c r="D323" i="24"/>
  <c r="H323" i="24" s="1"/>
  <c r="H322" i="24"/>
  <c r="H321" i="24"/>
  <c r="H320" i="24"/>
  <c r="H319" i="24"/>
  <c r="H318" i="24"/>
  <c r="G317" i="24"/>
  <c r="G311" i="24" s="1"/>
  <c r="G310" i="24" s="1"/>
  <c r="F317" i="24"/>
  <c r="E317" i="24"/>
  <c r="D317" i="24"/>
  <c r="H317" i="24" s="1"/>
  <c r="H316" i="24"/>
  <c r="H315" i="24"/>
  <c r="H314" i="24"/>
  <c r="H313" i="24"/>
  <c r="H312" i="24"/>
  <c r="F311" i="24"/>
  <c r="E311" i="24"/>
  <c r="E310" i="24" s="1"/>
  <c r="D311" i="24"/>
  <c r="F310" i="24"/>
  <c r="H309" i="24"/>
  <c r="H308" i="24"/>
  <c r="H307" i="24"/>
  <c r="H306" i="24"/>
  <c r="H305" i="24"/>
  <c r="G304" i="24"/>
  <c r="F304" i="24"/>
  <c r="E304" i="24"/>
  <c r="E298" i="24" s="1"/>
  <c r="D304" i="24"/>
  <c r="H304" i="24" s="1"/>
  <c r="H303" i="24"/>
  <c r="H302" i="24"/>
  <c r="H301" i="24"/>
  <c r="H300" i="24"/>
  <c r="H299" i="24"/>
  <c r="G298" i="24"/>
  <c r="F298" i="24"/>
  <c r="H297" i="24"/>
  <c r="H296" i="24"/>
  <c r="H295" i="24"/>
  <c r="H294" i="24"/>
  <c r="H293" i="24"/>
  <c r="G292" i="24"/>
  <c r="F292" i="24"/>
  <c r="E292" i="24"/>
  <c r="E286" i="24" s="1"/>
  <c r="D292" i="24"/>
  <c r="H292" i="24" s="1"/>
  <c r="H291" i="24"/>
  <c r="H290" i="24"/>
  <c r="H289" i="24"/>
  <c r="H288" i="24"/>
  <c r="H287" i="24"/>
  <c r="G286" i="24"/>
  <c r="F286" i="24"/>
  <c r="H285" i="24"/>
  <c r="H284" i="24"/>
  <c r="H283" i="24"/>
  <c r="H282" i="24"/>
  <c r="H281" i="24"/>
  <c r="G280" i="24"/>
  <c r="F280" i="24"/>
  <c r="E280" i="24"/>
  <c r="E274" i="24" s="1"/>
  <c r="D280" i="24"/>
  <c r="H280" i="24" s="1"/>
  <c r="H279" i="24"/>
  <c r="H278" i="24"/>
  <c r="H277" i="24"/>
  <c r="H276" i="24"/>
  <c r="H275" i="24"/>
  <c r="G274" i="24"/>
  <c r="F274" i="24"/>
  <c r="H273" i="24"/>
  <c r="H272" i="24"/>
  <c r="H271" i="24"/>
  <c r="H270" i="24"/>
  <c r="H269" i="24"/>
  <c r="G268" i="24"/>
  <c r="F268" i="24"/>
  <c r="E268" i="24"/>
  <c r="E262" i="24" s="1"/>
  <c r="D268" i="24"/>
  <c r="H268" i="24" s="1"/>
  <c r="H267" i="24"/>
  <c r="H266" i="24"/>
  <c r="H265" i="24"/>
  <c r="H264" i="24"/>
  <c r="H263" i="24"/>
  <c r="G262" i="24"/>
  <c r="F262" i="24"/>
  <c r="H261" i="24"/>
  <c r="H260" i="24"/>
  <c r="H259" i="24"/>
  <c r="H258" i="24"/>
  <c r="H257" i="24"/>
  <c r="G256" i="24"/>
  <c r="F256" i="24"/>
  <c r="E256" i="24"/>
  <c r="E250" i="24" s="1"/>
  <c r="E249" i="24" s="1"/>
  <c r="D256" i="24"/>
  <c r="H256" i="24" s="1"/>
  <c r="H255" i="24"/>
  <c r="H254" i="24"/>
  <c r="H253" i="24"/>
  <c r="H252" i="24"/>
  <c r="H251" i="24"/>
  <c r="G250" i="24"/>
  <c r="G249" i="24" s="1"/>
  <c r="F250" i="24"/>
  <c r="F249" i="24" s="1"/>
  <c r="H248" i="24"/>
  <c r="H247" i="24"/>
  <c r="H246" i="24"/>
  <c r="H245" i="24"/>
  <c r="H244" i="24"/>
  <c r="G243" i="24"/>
  <c r="F243" i="24"/>
  <c r="F237" i="24" s="1"/>
  <c r="E243" i="24"/>
  <c r="E237" i="24" s="1"/>
  <c r="D243" i="24"/>
  <c r="H243" i="24" s="1"/>
  <c r="H242" i="24"/>
  <c r="H241" i="24"/>
  <c r="H240" i="24"/>
  <c r="H239" i="24"/>
  <c r="H238" i="24"/>
  <c r="G237" i="24"/>
  <c r="D237" i="24"/>
  <c r="H237" i="24" s="1"/>
  <c r="H236" i="24"/>
  <c r="H235" i="24"/>
  <c r="H234" i="24"/>
  <c r="H233" i="24"/>
  <c r="H232" i="24"/>
  <c r="G231" i="24"/>
  <c r="F231" i="24"/>
  <c r="F225" i="24" s="1"/>
  <c r="E231" i="24"/>
  <c r="E225" i="24" s="1"/>
  <c r="D231" i="24"/>
  <c r="H231" i="24" s="1"/>
  <c r="H230" i="24"/>
  <c r="H229" i="24"/>
  <c r="H228" i="24"/>
  <c r="H227" i="24"/>
  <c r="H226" i="24"/>
  <c r="G225" i="24"/>
  <c r="D225" i="24"/>
  <c r="H225" i="24" s="1"/>
  <c r="H224" i="24"/>
  <c r="H223" i="24"/>
  <c r="H222" i="24"/>
  <c r="H221" i="24"/>
  <c r="H220" i="24"/>
  <c r="G219" i="24"/>
  <c r="F219" i="24"/>
  <c r="F213" i="24" s="1"/>
  <c r="E219" i="24"/>
  <c r="E213" i="24" s="1"/>
  <c r="D219" i="24"/>
  <c r="H219" i="24" s="1"/>
  <c r="H218" i="24"/>
  <c r="H217" i="24"/>
  <c r="H216" i="24"/>
  <c r="H215" i="24"/>
  <c r="H214" i="24"/>
  <c r="G213" i="24"/>
  <c r="D213" i="24"/>
  <c r="H213" i="24" s="1"/>
  <c r="H212" i="24"/>
  <c r="H211" i="24"/>
  <c r="H210" i="24"/>
  <c r="H209" i="24"/>
  <c r="H208" i="24"/>
  <c r="G207" i="24"/>
  <c r="F207" i="24"/>
  <c r="F201" i="24" s="1"/>
  <c r="E207" i="24"/>
  <c r="E201" i="24" s="1"/>
  <c r="D207" i="24"/>
  <c r="H207" i="24" s="1"/>
  <c r="H206" i="24"/>
  <c r="H205" i="24"/>
  <c r="H204" i="24"/>
  <c r="H203" i="24"/>
  <c r="H202" i="24"/>
  <c r="G201" i="24"/>
  <c r="D201" i="24"/>
  <c r="H201" i="24" s="1"/>
  <c r="H200" i="24"/>
  <c r="H199" i="24"/>
  <c r="H198" i="24"/>
  <c r="H197" i="24"/>
  <c r="H196" i="24"/>
  <c r="G195" i="24"/>
  <c r="F195" i="24"/>
  <c r="F189" i="24" s="1"/>
  <c r="F188" i="24" s="1"/>
  <c r="E195" i="24"/>
  <c r="E189" i="24" s="1"/>
  <c r="E188" i="24" s="1"/>
  <c r="D195" i="24"/>
  <c r="H195" i="24" s="1"/>
  <c r="H194" i="24"/>
  <c r="H193" i="24"/>
  <c r="H192" i="24"/>
  <c r="H191" i="24"/>
  <c r="H190" i="24"/>
  <c r="G189" i="24"/>
  <c r="G188" i="24" s="1"/>
  <c r="G187" i="24" s="1"/>
  <c r="D189" i="24"/>
  <c r="H189" i="24" s="1"/>
  <c r="C187" i="24"/>
  <c r="H186" i="24"/>
  <c r="H185" i="24"/>
  <c r="H184" i="24"/>
  <c r="C184" i="24"/>
  <c r="H183" i="24"/>
  <c r="H182" i="24"/>
  <c r="G181" i="24"/>
  <c r="F181" i="24"/>
  <c r="E181" i="24"/>
  <c r="D181" i="24"/>
  <c r="H181" i="24" s="1"/>
  <c r="H180" i="24"/>
  <c r="H179" i="24"/>
  <c r="G178" i="24"/>
  <c r="F178" i="24"/>
  <c r="E178" i="24"/>
  <c r="D178" i="24"/>
  <c r="H178" i="24" s="1"/>
  <c r="H177" i="24"/>
  <c r="H176" i="24"/>
  <c r="G175" i="24"/>
  <c r="F175" i="24"/>
  <c r="E175" i="24"/>
  <c r="D175" i="24"/>
  <c r="H175" i="24" s="1"/>
  <c r="H174" i="24"/>
  <c r="H173" i="24"/>
  <c r="G172" i="24"/>
  <c r="G171" i="24" s="1"/>
  <c r="F172" i="24"/>
  <c r="F171" i="24" s="1"/>
  <c r="E172" i="24"/>
  <c r="E171" i="24" s="1"/>
  <c r="D172" i="24"/>
  <c r="H172" i="24" s="1"/>
  <c r="D171" i="24"/>
  <c r="C171" i="24"/>
  <c r="H170" i="24"/>
  <c r="H169" i="24"/>
  <c r="G168" i="24"/>
  <c r="F168" i="24"/>
  <c r="E168" i="24"/>
  <c r="D168" i="24"/>
  <c r="H168" i="24" s="1"/>
  <c r="H167" i="24"/>
  <c r="H166" i="24"/>
  <c r="G165" i="24"/>
  <c r="G162" i="24" s="1"/>
  <c r="F165" i="24"/>
  <c r="E165" i="24"/>
  <c r="D165" i="24"/>
  <c r="H165" i="24" s="1"/>
  <c r="H164" i="24"/>
  <c r="H163" i="24"/>
  <c r="F162" i="24"/>
  <c r="E162" i="24"/>
  <c r="D162" i="24"/>
  <c r="H162" i="24" s="1"/>
  <c r="H161" i="24"/>
  <c r="H160" i="24"/>
  <c r="G159" i="24"/>
  <c r="F159" i="24"/>
  <c r="E159" i="24"/>
  <c r="D159" i="24"/>
  <c r="H159" i="24" s="1"/>
  <c r="H158" i="24"/>
  <c r="H157" i="24"/>
  <c r="G156" i="24"/>
  <c r="F156" i="24"/>
  <c r="F155" i="24" s="1"/>
  <c r="E156" i="24"/>
  <c r="D156" i="24"/>
  <c r="H156" i="24" s="1"/>
  <c r="E155" i="24"/>
  <c r="H154" i="24"/>
  <c r="H153" i="24"/>
  <c r="G152" i="24"/>
  <c r="F152" i="24"/>
  <c r="E152" i="24"/>
  <c r="D152" i="24"/>
  <c r="H152" i="24" s="1"/>
  <c r="H151" i="24"/>
  <c r="H150" i="24"/>
  <c r="H149" i="24"/>
  <c r="H148" i="24"/>
  <c r="F148" i="24"/>
  <c r="D148" i="24"/>
  <c r="D147" i="24" s="1"/>
  <c r="H147" i="24" s="1"/>
  <c r="G147" i="24"/>
  <c r="G118" i="24" s="1"/>
  <c r="F147" i="24"/>
  <c r="E147" i="24"/>
  <c r="H146" i="24"/>
  <c r="H145" i="24"/>
  <c r="G144" i="24"/>
  <c r="F144" i="24"/>
  <c r="F141" i="24" s="1"/>
  <c r="E144" i="24"/>
  <c r="D144" i="24"/>
  <c r="H144" i="24" s="1"/>
  <c r="H143" i="24"/>
  <c r="H142" i="24"/>
  <c r="G141" i="24"/>
  <c r="E141" i="24"/>
  <c r="D141" i="24"/>
  <c r="H140" i="24"/>
  <c r="H139" i="24"/>
  <c r="H138" i="24"/>
  <c r="H137" i="24"/>
  <c r="G136" i="24"/>
  <c r="E136" i="24"/>
  <c r="H136" i="24" s="1"/>
  <c r="H135" i="24"/>
  <c r="H134" i="24"/>
  <c r="H133" i="24"/>
  <c r="H132" i="24"/>
  <c r="H131" i="24"/>
  <c r="H130" i="24"/>
  <c r="F129" i="24"/>
  <c r="D129" i="24"/>
  <c r="H129" i="24" s="1"/>
  <c r="H128" i="24"/>
  <c r="H127" i="24"/>
  <c r="H126" i="24"/>
  <c r="F126" i="24"/>
  <c r="F119" i="24" s="1"/>
  <c r="D126" i="24"/>
  <c r="H125" i="24"/>
  <c r="H124" i="24"/>
  <c r="H123" i="24"/>
  <c r="F123" i="24"/>
  <c r="D123" i="24"/>
  <c r="H122" i="24"/>
  <c r="H121" i="24"/>
  <c r="F120" i="24"/>
  <c r="D120" i="24"/>
  <c r="H120" i="24" s="1"/>
  <c r="H117" i="24"/>
  <c r="H116" i="24"/>
  <c r="H115" i="24"/>
  <c r="H114" i="24"/>
  <c r="G114" i="24"/>
  <c r="E114" i="24"/>
  <c r="H113" i="24"/>
  <c r="H112" i="24"/>
  <c r="H111" i="24"/>
  <c r="H110" i="24"/>
  <c r="F109" i="24"/>
  <c r="F102" i="24" s="1"/>
  <c r="F101" i="24" s="1"/>
  <c r="D109" i="24"/>
  <c r="D102" i="24" s="1"/>
  <c r="H108" i="24"/>
  <c r="H107" i="24"/>
  <c r="H106" i="24"/>
  <c r="F106" i="24"/>
  <c r="D106" i="24"/>
  <c r="H105" i="24"/>
  <c r="H104" i="24"/>
  <c r="H103" i="24"/>
  <c r="F103" i="24"/>
  <c r="D103" i="24"/>
  <c r="G101" i="24"/>
  <c r="E101" i="24"/>
  <c r="H100" i="24"/>
  <c r="H99" i="24"/>
  <c r="H98" i="24"/>
  <c r="F97" i="24"/>
  <c r="D97" i="24"/>
  <c r="D96" i="24" s="1"/>
  <c r="H96" i="24" s="1"/>
  <c r="G96" i="24"/>
  <c r="F96" i="24"/>
  <c r="E96" i="24"/>
  <c r="H95" i="24"/>
  <c r="H94" i="24"/>
  <c r="H93" i="24"/>
  <c r="G93" i="24"/>
  <c r="E93" i="24"/>
  <c r="H92" i="24"/>
  <c r="H91" i="24"/>
  <c r="F90" i="24"/>
  <c r="D90" i="24"/>
  <c r="H90" i="24" s="1"/>
  <c r="H89" i="24"/>
  <c r="H88" i="24"/>
  <c r="F87" i="24"/>
  <c r="F86" i="24" s="1"/>
  <c r="F85" i="24" s="1"/>
  <c r="D87" i="24"/>
  <c r="H87" i="24" s="1"/>
  <c r="D86" i="24"/>
  <c r="G85" i="24"/>
  <c r="E85" i="24"/>
  <c r="H84" i="24"/>
  <c r="H83" i="24"/>
  <c r="H82" i="24"/>
  <c r="C82" i="24"/>
  <c r="C34" i="24" s="1"/>
  <c r="H81" i="24"/>
  <c r="H80" i="24"/>
  <c r="G79" i="24"/>
  <c r="F79" i="24"/>
  <c r="E79" i="24"/>
  <c r="D79" i="24"/>
  <c r="H79" i="24" s="1"/>
  <c r="H78" i="24"/>
  <c r="H77" i="24"/>
  <c r="H76" i="24"/>
  <c r="G75" i="24"/>
  <c r="F75" i="24"/>
  <c r="E75" i="24"/>
  <c r="D75" i="24"/>
  <c r="H75" i="24" s="1"/>
  <c r="H74" i="24"/>
  <c r="H73" i="24"/>
  <c r="H72" i="24"/>
  <c r="G71" i="24"/>
  <c r="G69" i="24" s="1"/>
  <c r="F71" i="24"/>
  <c r="E71" i="24"/>
  <c r="D71" i="24"/>
  <c r="H71" i="24" s="1"/>
  <c r="H70" i="24"/>
  <c r="F69" i="24"/>
  <c r="E69" i="24"/>
  <c r="H68" i="24"/>
  <c r="H67" i="24"/>
  <c r="H66" i="24"/>
  <c r="G65" i="24"/>
  <c r="F65" i="24"/>
  <c r="E65" i="24"/>
  <c r="D65" i="24"/>
  <c r="H65" i="24" s="1"/>
  <c r="H64" i="24"/>
  <c r="H63" i="24"/>
  <c r="H62" i="24"/>
  <c r="G61" i="24"/>
  <c r="F61" i="24"/>
  <c r="F59" i="24" s="1"/>
  <c r="E61" i="24"/>
  <c r="E59" i="24" s="1"/>
  <c r="D61" i="24"/>
  <c r="H61" i="24" s="1"/>
  <c r="H60" i="24"/>
  <c r="G59" i="24"/>
  <c r="D59" i="24"/>
  <c r="H59" i="24" s="1"/>
  <c r="H58" i="24"/>
  <c r="H57" i="24"/>
  <c r="H56" i="24"/>
  <c r="G55" i="24"/>
  <c r="F55" i="24"/>
  <c r="E55" i="24"/>
  <c r="D55" i="24"/>
  <c r="H55" i="24" s="1"/>
  <c r="H54" i="24"/>
  <c r="H53" i="24"/>
  <c r="H52" i="24"/>
  <c r="G51" i="24"/>
  <c r="G49" i="24" s="1"/>
  <c r="F51" i="24"/>
  <c r="E51" i="24"/>
  <c r="D51" i="24"/>
  <c r="H51" i="24" s="1"/>
  <c r="H50" i="24"/>
  <c r="F49" i="24"/>
  <c r="F48" i="24" s="1"/>
  <c r="E49" i="24"/>
  <c r="E48" i="24" s="1"/>
  <c r="H47" i="24"/>
  <c r="H46" i="24"/>
  <c r="G45" i="24"/>
  <c r="F45" i="24"/>
  <c r="E45" i="24"/>
  <c r="D45" i="24"/>
  <c r="H45" i="24" s="1"/>
  <c r="H44" i="24"/>
  <c r="H43" i="24"/>
  <c r="H42" i="24"/>
  <c r="G41" i="24"/>
  <c r="F41" i="24"/>
  <c r="E41" i="24"/>
  <c r="D41" i="24"/>
  <c r="H41" i="24" s="1"/>
  <c r="H40" i="24"/>
  <c r="H39" i="24"/>
  <c r="H38" i="24"/>
  <c r="G37" i="24"/>
  <c r="F37" i="24"/>
  <c r="F35" i="24" s="1"/>
  <c r="F34" i="24" s="1"/>
  <c r="E37" i="24"/>
  <c r="E35" i="24" s="1"/>
  <c r="D37" i="24"/>
  <c r="H37" i="24" s="1"/>
  <c r="H36" i="24"/>
  <c r="G35" i="24"/>
  <c r="D35" i="24"/>
  <c r="H33" i="24"/>
  <c r="H32" i="24"/>
  <c r="H31" i="24"/>
  <c r="H30" i="24"/>
  <c r="G29" i="24"/>
  <c r="F29" i="24"/>
  <c r="E29" i="24"/>
  <c r="D29" i="24"/>
  <c r="H29" i="24" s="1"/>
  <c r="H28" i="24"/>
  <c r="H27" i="24"/>
  <c r="G26" i="24"/>
  <c r="F26" i="24"/>
  <c r="F23" i="24" s="1"/>
  <c r="E26" i="24"/>
  <c r="D26" i="24"/>
  <c r="H26" i="24" s="1"/>
  <c r="H25" i="24"/>
  <c r="H24" i="24"/>
  <c r="G23" i="24"/>
  <c r="E23" i="24"/>
  <c r="D23" i="24"/>
  <c r="H23" i="24" s="1"/>
  <c r="H22" i="24"/>
  <c r="H21" i="24"/>
  <c r="G20" i="24"/>
  <c r="F20" i="24"/>
  <c r="E20" i="24"/>
  <c r="D20" i="24"/>
  <c r="H20" i="24" s="1"/>
  <c r="H19" i="24"/>
  <c r="H18" i="24"/>
  <c r="G17" i="24"/>
  <c r="G16" i="24" s="1"/>
  <c r="F17" i="24"/>
  <c r="F16" i="24" s="1"/>
  <c r="E17" i="24"/>
  <c r="E16" i="24" s="1"/>
  <c r="E11" i="24" s="1"/>
  <c r="D17" i="24"/>
  <c r="H17" i="24" s="1"/>
  <c r="D16" i="24"/>
  <c r="H15" i="24"/>
  <c r="H14" i="24"/>
  <c r="H13" i="24"/>
  <c r="G12" i="24"/>
  <c r="G11" i="24" s="1"/>
  <c r="F12" i="24"/>
  <c r="F11" i="24" s="1"/>
  <c r="E12" i="24"/>
  <c r="D12" i="24"/>
  <c r="H12" i="24" s="1"/>
  <c r="CA14" i="23"/>
  <c r="BZ14" i="23"/>
  <c r="BY14" i="23"/>
  <c r="BX14" i="23"/>
  <c r="BW14" i="23"/>
  <c r="BV14" i="23"/>
  <c r="BU14" i="23"/>
  <c r="BT14" i="23"/>
  <c r="BS14" i="23"/>
  <c r="BR14" i="23"/>
  <c r="BQ14" i="23"/>
  <c r="BP14" i="23"/>
  <c r="BO14" i="23"/>
  <c r="BN14" i="23"/>
  <c r="BM14" i="23"/>
  <c r="BL14" i="23"/>
  <c r="BK14" i="23"/>
  <c r="BJ14" i="23"/>
  <c r="BI14" i="23"/>
  <c r="BH14" i="23"/>
  <c r="BG14" i="23"/>
  <c r="BF14" i="23"/>
  <c r="BE14" i="23"/>
  <c r="BD14" i="23"/>
  <c r="BC14" i="23"/>
  <c r="BB14" i="23"/>
  <c r="BA14" i="23"/>
  <c r="AZ14" i="23"/>
  <c r="AY14" i="23"/>
  <c r="AX14" i="23"/>
  <c r="AW14" i="23"/>
  <c r="AV14" i="23"/>
  <c r="AU14" i="23"/>
  <c r="AT14" i="23"/>
  <c r="AS14" i="23"/>
  <c r="AR14" i="23"/>
  <c r="AQ14" i="23"/>
  <c r="AP14" i="23"/>
  <c r="AO14" i="23"/>
  <c r="AN14" i="23"/>
  <c r="AM14" i="23"/>
  <c r="AL14" i="23"/>
  <c r="AK14" i="23"/>
  <c r="AJ14" i="23"/>
  <c r="AI14" i="23"/>
  <c r="AH14" i="23"/>
  <c r="AG14" i="23"/>
  <c r="AF14" i="23"/>
  <c r="AE14" i="23"/>
  <c r="AD14" i="23"/>
  <c r="AC14" i="23"/>
  <c r="AB14" i="23"/>
  <c r="AA14" i="23"/>
  <c r="Z14" i="23"/>
  <c r="Y14" i="23"/>
  <c r="X14" i="23"/>
  <c r="W14" i="23"/>
  <c r="V14" i="23"/>
  <c r="U14" i="23"/>
  <c r="T14" i="23"/>
  <c r="S14" i="23"/>
  <c r="R14" i="23"/>
  <c r="Q14" i="23"/>
  <c r="P14" i="23"/>
  <c r="O14" i="23"/>
  <c r="N14" i="23"/>
  <c r="M14" i="23"/>
  <c r="L14" i="23"/>
  <c r="K14" i="23"/>
  <c r="J14" i="23"/>
  <c r="I14" i="23"/>
  <c r="H14" i="23"/>
  <c r="G14" i="23"/>
  <c r="F14" i="23"/>
  <c r="E14" i="23"/>
  <c r="D14" i="23"/>
  <c r="C14" i="23"/>
  <c r="B14" i="23"/>
  <c r="CC13" i="23"/>
  <c r="CB13" i="23"/>
  <c r="CC12" i="23"/>
  <c r="CB12" i="23"/>
  <c r="CC11" i="23"/>
  <c r="CC14" i="23" s="1"/>
  <c r="CB11" i="23"/>
  <c r="CB14" i="23" s="1"/>
  <c r="CC10" i="23"/>
  <c r="CB10" i="23"/>
  <c r="BW58" i="22"/>
  <c r="BS58" i="22"/>
  <c r="BO58" i="22"/>
  <c r="BG58" i="22"/>
  <c r="BC58" i="22"/>
  <c r="AY58" i="22"/>
  <c r="AQ58" i="22"/>
  <c r="AM58" i="22"/>
  <c r="AI58" i="22"/>
  <c r="AA58" i="22"/>
  <c r="W58" i="22"/>
  <c r="S58" i="22"/>
  <c r="K58" i="22"/>
  <c r="G58" i="22"/>
  <c r="C58" i="22"/>
  <c r="CD57" i="22"/>
  <c r="CC57" i="22"/>
  <c r="CD56" i="22"/>
  <c r="CC56" i="22"/>
  <c r="CC54" i="22" s="1"/>
  <c r="CC58" i="22" s="1"/>
  <c r="CD55" i="22"/>
  <c r="CD54" i="22" s="1"/>
  <c r="CC55" i="22"/>
  <c r="CB54" i="22"/>
  <c r="CB58" i="22" s="1"/>
  <c r="CA54" i="22"/>
  <c r="BZ54" i="22"/>
  <c r="BY54" i="22"/>
  <c r="BX54" i="22"/>
  <c r="BX58" i="22" s="1"/>
  <c r="BW54" i="22"/>
  <c r="BV54" i="22"/>
  <c r="BU54" i="22"/>
  <c r="BT54" i="22"/>
  <c r="BT58" i="22" s="1"/>
  <c r="BS54" i="22"/>
  <c r="BR54" i="22"/>
  <c r="BQ54" i="22"/>
  <c r="BP54" i="22"/>
  <c r="BP58" i="22" s="1"/>
  <c r="BO54" i="22"/>
  <c r="BN54" i="22"/>
  <c r="BM54" i="22"/>
  <c r="BL54" i="22"/>
  <c r="BL58" i="22" s="1"/>
  <c r="BK54" i="22"/>
  <c r="BJ54" i="22"/>
  <c r="BI54" i="22"/>
  <c r="BH54" i="22"/>
  <c r="BH58" i="22" s="1"/>
  <c r="BG54" i="22"/>
  <c r="BF54" i="22"/>
  <c r="BE54" i="22"/>
  <c r="BD54" i="22"/>
  <c r="BD58" i="22" s="1"/>
  <c r="BC54" i="22"/>
  <c r="BB54" i="22"/>
  <c r="BA54" i="22"/>
  <c r="AZ54" i="22"/>
  <c r="AZ58" i="22" s="1"/>
  <c r="AY54" i="22"/>
  <c r="AX54" i="22"/>
  <c r="AW54" i="22"/>
  <c r="AV54" i="22"/>
  <c r="AV58" i="22" s="1"/>
  <c r="AU54" i="22"/>
  <c r="AT54" i="22"/>
  <c r="AS54" i="22"/>
  <c r="AR54" i="22"/>
  <c r="AR58" i="22" s="1"/>
  <c r="AQ54" i="22"/>
  <c r="AP54" i="22"/>
  <c r="AO54" i="22"/>
  <c r="AN54" i="22"/>
  <c r="AN58" i="22" s="1"/>
  <c r="AM54" i="22"/>
  <c r="AL54" i="22"/>
  <c r="AK54" i="22"/>
  <c r="AJ54" i="22"/>
  <c r="AJ58" i="22" s="1"/>
  <c r="AI54" i="22"/>
  <c r="AH54" i="22"/>
  <c r="AG54" i="22"/>
  <c r="AF54" i="22"/>
  <c r="AF58" i="22" s="1"/>
  <c r="AE54" i="22"/>
  <c r="AD54" i="22"/>
  <c r="AC54" i="22"/>
  <c r="AB54" i="22"/>
  <c r="AB58" i="22" s="1"/>
  <c r="AA54" i="22"/>
  <c r="Z54" i="22"/>
  <c r="Y54" i="22"/>
  <c r="X54" i="22"/>
  <c r="X58" i="22" s="1"/>
  <c r="W54" i="22"/>
  <c r="V54" i="22"/>
  <c r="U54" i="22"/>
  <c r="T54" i="22"/>
  <c r="T58" i="22" s="1"/>
  <c r="S54" i="22"/>
  <c r="R54" i="22"/>
  <c r="Q54" i="22"/>
  <c r="P54" i="22"/>
  <c r="P58" i="22" s="1"/>
  <c r="O54" i="22"/>
  <c r="N54" i="22"/>
  <c r="M54" i="22"/>
  <c r="L54" i="22"/>
  <c r="L58" i="22" s="1"/>
  <c r="K54" i="22"/>
  <c r="J54" i="22"/>
  <c r="I54" i="22"/>
  <c r="H54" i="22"/>
  <c r="H58" i="22" s="1"/>
  <c r="G54" i="22"/>
  <c r="F54" i="22"/>
  <c r="E54" i="22"/>
  <c r="D54" i="22"/>
  <c r="D58" i="22" s="1"/>
  <c r="C54" i="22"/>
  <c r="CD53" i="22"/>
  <c r="CC53" i="22"/>
  <c r="CD52" i="22"/>
  <c r="CC52" i="22"/>
  <c r="CD51" i="22"/>
  <c r="CC51" i="22"/>
  <c r="CD50" i="22"/>
  <c r="CC50" i="22"/>
  <c r="CD49" i="22"/>
  <c r="CC49" i="22"/>
  <c r="CD48" i="22"/>
  <c r="CC48" i="22"/>
  <c r="CD47" i="22"/>
  <c r="CC47" i="22"/>
  <c r="CD46" i="22"/>
  <c r="CC46" i="22"/>
  <c r="CD45" i="22"/>
  <c r="CC45" i="22"/>
  <c r="CD44" i="22"/>
  <c r="CC44" i="22"/>
  <c r="CD43" i="22"/>
  <c r="CC43" i="22"/>
  <c r="CD42" i="22"/>
  <c r="CC42" i="22"/>
  <c r="CD41" i="22"/>
  <c r="CC41" i="22"/>
  <c r="CD40" i="22"/>
  <c r="CC40" i="22"/>
  <c r="CD39" i="22"/>
  <c r="CC39" i="22"/>
  <c r="CD38" i="22"/>
  <c r="CC38" i="22"/>
  <c r="CD37" i="22"/>
  <c r="CC37" i="22"/>
  <c r="CD36" i="22"/>
  <c r="CC36" i="22"/>
  <c r="CD35" i="22"/>
  <c r="CC35" i="22"/>
  <c r="CD34" i="22"/>
  <c r="CC34" i="22"/>
  <c r="CD33" i="22"/>
  <c r="CC33" i="22"/>
  <c r="CB32" i="22"/>
  <c r="CA32" i="22"/>
  <c r="CA58" i="22" s="1"/>
  <c r="BZ32" i="22"/>
  <c r="BZ58" i="22" s="1"/>
  <c r="BY32" i="22"/>
  <c r="BX32" i="22"/>
  <c r="BW32" i="22"/>
  <c r="BV32" i="22"/>
  <c r="BV58" i="22" s="1"/>
  <c r="BU32" i="22"/>
  <c r="BT32" i="22"/>
  <c r="BS32" i="22"/>
  <c r="BR32" i="22"/>
  <c r="BR58" i="22" s="1"/>
  <c r="BQ32" i="22"/>
  <c r="BP32" i="22"/>
  <c r="BO32" i="22"/>
  <c r="BN32" i="22"/>
  <c r="BN58" i="22" s="1"/>
  <c r="BM32" i="22"/>
  <c r="BL32" i="22"/>
  <c r="BK32" i="22"/>
  <c r="BK58" i="22" s="1"/>
  <c r="BJ32" i="22"/>
  <c r="BJ58" i="22" s="1"/>
  <c r="BI32" i="22"/>
  <c r="BH32" i="22"/>
  <c r="BG32" i="22"/>
  <c r="BF32" i="22"/>
  <c r="BF58" i="22" s="1"/>
  <c r="BE32" i="22"/>
  <c r="BD32" i="22"/>
  <c r="BC32" i="22"/>
  <c r="BB32" i="22"/>
  <c r="BB58" i="22" s="1"/>
  <c r="BA32" i="22"/>
  <c r="AZ32" i="22"/>
  <c r="AY32" i="22"/>
  <c r="AX32" i="22"/>
  <c r="AX58" i="22" s="1"/>
  <c r="AW32" i="22"/>
  <c r="AV32" i="22"/>
  <c r="AU32" i="22"/>
  <c r="AU58" i="22" s="1"/>
  <c r="AT32" i="22"/>
  <c r="AT58" i="22" s="1"/>
  <c r="AS32" i="22"/>
  <c r="AR32" i="22"/>
  <c r="AQ32" i="22"/>
  <c r="AP32" i="22"/>
  <c r="AP58" i="22" s="1"/>
  <c r="AO32" i="22"/>
  <c r="AN32" i="22"/>
  <c r="AM32" i="22"/>
  <c r="AL32" i="22"/>
  <c r="AL58" i="22" s="1"/>
  <c r="AK32" i="22"/>
  <c r="AJ32" i="22"/>
  <c r="AI32" i="22"/>
  <c r="AH32" i="22"/>
  <c r="AH58" i="22" s="1"/>
  <c r="AG32" i="22"/>
  <c r="AF32" i="22"/>
  <c r="AE32" i="22"/>
  <c r="AE58" i="22" s="1"/>
  <c r="AD32" i="22"/>
  <c r="AD58" i="22" s="1"/>
  <c r="AC32" i="22"/>
  <c r="AB32" i="22"/>
  <c r="AA32" i="22"/>
  <c r="Z32" i="22"/>
  <c r="Z58" i="22" s="1"/>
  <c r="Y32" i="22"/>
  <c r="X32" i="22"/>
  <c r="W32" i="22"/>
  <c r="V32" i="22"/>
  <c r="V58" i="22" s="1"/>
  <c r="U32" i="22"/>
  <c r="T32" i="22"/>
  <c r="S32" i="22"/>
  <c r="R32" i="22"/>
  <c r="R58" i="22" s="1"/>
  <c r="Q32" i="22"/>
  <c r="P32" i="22"/>
  <c r="O32" i="22"/>
  <c r="O58" i="22" s="1"/>
  <c r="N32" i="22"/>
  <c r="N58" i="22" s="1"/>
  <c r="M32" i="22"/>
  <c r="L32" i="22"/>
  <c r="K32" i="22"/>
  <c r="J32" i="22"/>
  <c r="J58" i="22" s="1"/>
  <c r="I32" i="22"/>
  <c r="H32" i="22"/>
  <c r="G32" i="22"/>
  <c r="F32" i="22"/>
  <c r="F58" i="22" s="1"/>
  <c r="E32" i="22"/>
  <c r="D32" i="22"/>
  <c r="C32" i="22"/>
  <c r="CC32" i="22" s="1"/>
  <c r="CD31" i="22"/>
  <c r="CC31" i="22"/>
  <c r="CD30" i="22"/>
  <c r="CC30" i="22"/>
  <c r="CD29" i="22"/>
  <c r="CC29" i="22"/>
  <c r="CD28" i="22"/>
  <c r="CC28" i="22"/>
  <c r="CD27" i="22"/>
  <c r="CC27" i="22"/>
  <c r="CD26" i="22"/>
  <c r="CC26" i="22"/>
  <c r="CD25" i="22"/>
  <c r="CC25" i="22"/>
  <c r="CD24" i="22"/>
  <c r="CC24" i="22"/>
  <c r="CD23" i="22"/>
  <c r="CC23" i="22"/>
  <c r="CD22" i="22"/>
  <c r="CC22" i="22"/>
  <c r="CD21" i="22"/>
  <c r="CC21" i="22"/>
  <c r="CD20" i="22"/>
  <c r="CC20" i="22"/>
  <c r="CD19" i="22"/>
  <c r="CC19" i="22"/>
  <c r="CD18" i="22"/>
  <c r="CC18" i="22"/>
  <c r="CD17" i="22"/>
  <c r="CC17" i="22"/>
  <c r="CD16" i="22"/>
  <c r="CC16" i="22"/>
  <c r="CD15" i="22"/>
  <c r="CC15" i="22"/>
  <c r="CD14" i="22"/>
  <c r="CC14" i="22"/>
  <c r="CD13" i="22"/>
  <c r="CC13" i="22"/>
  <c r="CD12" i="22"/>
  <c r="CC12" i="22"/>
  <c r="CD11" i="22"/>
  <c r="CC11" i="22"/>
  <c r="CB10" i="22"/>
  <c r="CA10" i="22"/>
  <c r="BZ10" i="22"/>
  <c r="BY10" i="22"/>
  <c r="BX10" i="22"/>
  <c r="BW10" i="22"/>
  <c r="BV10" i="22"/>
  <c r="BU10" i="22"/>
  <c r="BT10" i="22"/>
  <c r="BS10" i="22"/>
  <c r="BR10" i="22"/>
  <c r="BQ10" i="22"/>
  <c r="BP10" i="22"/>
  <c r="BO10" i="22"/>
  <c r="BN10" i="22"/>
  <c r="BM10" i="22"/>
  <c r="BL10" i="22"/>
  <c r="BK10" i="22"/>
  <c r="BJ10" i="22"/>
  <c r="BI10" i="22"/>
  <c r="BH10" i="22"/>
  <c r="BG10" i="22"/>
  <c r="BF10" i="22"/>
  <c r="BE10" i="22"/>
  <c r="BD10" i="22"/>
  <c r="BC10" i="22"/>
  <c r="BB10" i="22"/>
  <c r="BA10" i="22"/>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CC10" i="22" s="1"/>
  <c r="D10" i="22"/>
  <c r="CD10" i="22" s="1"/>
  <c r="C10" i="22"/>
  <c r="CC78" i="21"/>
  <c r="CB78" i="21"/>
  <c r="CC77" i="21"/>
  <c r="CB77" i="21"/>
  <c r="CC76" i="21"/>
  <c r="CB76" i="21"/>
  <c r="CC75" i="21"/>
  <c r="CB75" i="21"/>
  <c r="CC74" i="21"/>
  <c r="CB74" i="21"/>
  <c r="CC73" i="21"/>
  <c r="CB73" i="21"/>
  <c r="CC72" i="21"/>
  <c r="CB72" i="21"/>
  <c r="CC71" i="21"/>
  <c r="CB71" i="21"/>
  <c r="CC70" i="21"/>
  <c r="CB70" i="21"/>
  <c r="CB68" i="21" s="1"/>
  <c r="CC69" i="21"/>
  <c r="CC68" i="21" s="1"/>
  <c r="CB69" i="21"/>
  <c r="CA68" i="21"/>
  <c r="BZ68" i="21"/>
  <c r="BY68" i="21"/>
  <c r="BX68" i="21"/>
  <c r="BW68" i="21"/>
  <c r="BV68" i="21"/>
  <c r="BU68" i="21"/>
  <c r="BT68" i="21"/>
  <c r="BS68" i="21"/>
  <c r="BR68" i="21"/>
  <c r="BQ68" i="21"/>
  <c r="BP68" i="21"/>
  <c r="BO68" i="21"/>
  <c r="BN68" i="21"/>
  <c r="BM68" i="21"/>
  <c r="BL68" i="21"/>
  <c r="BK68" i="21"/>
  <c r="BJ68" i="21"/>
  <c r="BI68" i="21"/>
  <c r="BH68" i="21"/>
  <c r="BG68" i="21"/>
  <c r="BF68" i="21"/>
  <c r="BE68" i="21"/>
  <c r="BD68" i="21"/>
  <c r="BC68" i="21"/>
  <c r="BB68" i="21"/>
  <c r="BA68"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D68" i="21"/>
  <c r="C68" i="21"/>
  <c r="B68" i="21"/>
  <c r="CC67" i="21"/>
  <c r="CB67" i="21"/>
  <c r="CC66" i="21"/>
  <c r="CB66" i="21"/>
  <c r="CC65" i="21"/>
  <c r="CB65" i="21"/>
  <c r="CC64" i="21"/>
  <c r="CB64" i="21"/>
  <c r="CC63" i="21"/>
  <c r="CB63" i="21"/>
  <c r="CC62" i="21"/>
  <c r="CB62" i="21"/>
  <c r="CC61" i="21"/>
  <c r="CB61" i="21"/>
  <c r="CC60" i="21"/>
  <c r="CB60" i="21"/>
  <c r="CC59" i="21"/>
  <c r="CB59" i="21"/>
  <c r="CC58" i="21"/>
  <c r="CC57" i="21" s="1"/>
  <c r="CC56" i="21" s="1"/>
  <c r="CB58" i="21"/>
  <c r="CB57" i="21"/>
  <c r="CA57" i="21"/>
  <c r="BZ57" i="21"/>
  <c r="BY57" i="21"/>
  <c r="BX57" i="21"/>
  <c r="BX56" i="21" s="1"/>
  <c r="BW57" i="21"/>
  <c r="BV57" i="21"/>
  <c r="BU57" i="21"/>
  <c r="BT57" i="21"/>
  <c r="BT56" i="21" s="1"/>
  <c r="BS57" i="21"/>
  <c r="BR57" i="21"/>
  <c r="BQ57" i="21"/>
  <c r="BP57" i="21"/>
  <c r="BP56" i="21" s="1"/>
  <c r="BO57" i="21"/>
  <c r="BN57" i="21"/>
  <c r="BM57" i="21"/>
  <c r="BL57" i="21"/>
  <c r="BL56" i="21" s="1"/>
  <c r="BK57" i="21"/>
  <c r="BJ57" i="21"/>
  <c r="BI57" i="21"/>
  <c r="BH57" i="21"/>
  <c r="BH56" i="21" s="1"/>
  <c r="BG57" i="21"/>
  <c r="BF57" i="21"/>
  <c r="BE57" i="21"/>
  <c r="BD57" i="21"/>
  <c r="BD56" i="21" s="1"/>
  <c r="BC57" i="21"/>
  <c r="BB57" i="21"/>
  <c r="BA57" i="21"/>
  <c r="AZ57" i="21"/>
  <c r="AZ56" i="21" s="1"/>
  <c r="AY57" i="21"/>
  <c r="AX57" i="21"/>
  <c r="AW57" i="21"/>
  <c r="AV57" i="21"/>
  <c r="AV56" i="21" s="1"/>
  <c r="AU57" i="21"/>
  <c r="AT57" i="21"/>
  <c r="AS57" i="21"/>
  <c r="AR57" i="21"/>
  <c r="AR56" i="21" s="1"/>
  <c r="AQ57" i="21"/>
  <c r="AP57" i="21"/>
  <c r="AO57" i="21"/>
  <c r="AN57" i="21"/>
  <c r="AN56" i="21" s="1"/>
  <c r="AM57" i="21"/>
  <c r="AL57" i="21"/>
  <c r="AK57" i="21"/>
  <c r="AJ57" i="21"/>
  <c r="AJ56" i="21" s="1"/>
  <c r="AI57" i="21"/>
  <c r="AH57" i="21"/>
  <c r="AG57" i="21"/>
  <c r="AF57" i="21"/>
  <c r="AF56" i="21" s="1"/>
  <c r="AE57" i="21"/>
  <c r="AD57" i="21"/>
  <c r="AC57" i="21"/>
  <c r="AB57" i="21"/>
  <c r="AB56" i="21" s="1"/>
  <c r="AA57" i="21"/>
  <c r="Z57" i="21"/>
  <c r="Y57" i="21"/>
  <c r="X57" i="21"/>
  <c r="X56" i="21" s="1"/>
  <c r="W57" i="21"/>
  <c r="V57" i="21"/>
  <c r="U57" i="21"/>
  <c r="T57" i="21"/>
  <c r="T56" i="21" s="1"/>
  <c r="S57" i="21"/>
  <c r="R57" i="21"/>
  <c r="Q57" i="21"/>
  <c r="P57" i="21"/>
  <c r="P56" i="21" s="1"/>
  <c r="O57" i="21"/>
  <c r="N57" i="21"/>
  <c r="M57" i="21"/>
  <c r="L57" i="21"/>
  <c r="L56" i="21" s="1"/>
  <c r="K57" i="21"/>
  <c r="J57" i="21"/>
  <c r="I57" i="21"/>
  <c r="H57" i="21"/>
  <c r="H56" i="21" s="1"/>
  <c r="G57" i="21"/>
  <c r="F57" i="21"/>
  <c r="E57" i="21"/>
  <c r="D57" i="21"/>
  <c r="D56" i="21" s="1"/>
  <c r="C57" i="21"/>
  <c r="B57" i="21"/>
  <c r="CA56" i="21"/>
  <c r="CA79" i="21" s="1"/>
  <c r="BZ56" i="21"/>
  <c r="BZ79" i="21" s="1"/>
  <c r="BY56" i="21"/>
  <c r="BY79" i="21" s="1"/>
  <c r="BW56" i="21"/>
  <c r="BW79" i="21" s="1"/>
  <c r="BV56" i="21"/>
  <c r="BV79" i="21" s="1"/>
  <c r="BU56" i="21"/>
  <c r="BU79" i="21" s="1"/>
  <c r="BS56" i="21"/>
  <c r="BS79" i="21" s="1"/>
  <c r="BR56" i="21"/>
  <c r="BR79" i="21" s="1"/>
  <c r="BQ56" i="21"/>
  <c r="BQ79" i="21" s="1"/>
  <c r="BO56" i="21"/>
  <c r="BO79" i="21" s="1"/>
  <c r="BN56" i="21"/>
  <c r="BN79" i="21" s="1"/>
  <c r="BM56" i="21"/>
  <c r="BM79" i="21" s="1"/>
  <c r="BK56" i="21"/>
  <c r="BK79" i="21" s="1"/>
  <c r="BJ56" i="21"/>
  <c r="BJ79" i="21" s="1"/>
  <c r="BI56" i="21"/>
  <c r="BI79" i="21" s="1"/>
  <c r="BG56" i="21"/>
  <c r="BG79" i="21" s="1"/>
  <c r="BF56" i="21"/>
  <c r="BE56" i="21"/>
  <c r="BE79" i="21" s="1"/>
  <c r="BC56" i="21"/>
  <c r="BC79" i="21" s="1"/>
  <c r="BB56" i="21"/>
  <c r="BA56" i="21"/>
  <c r="BA79" i="21" s="1"/>
  <c r="AY56" i="21"/>
  <c r="AY79" i="21" s="1"/>
  <c r="AX56" i="21"/>
  <c r="AW56" i="21"/>
  <c r="AW79" i="21" s="1"/>
  <c r="AU56" i="21"/>
  <c r="AU79" i="21" s="1"/>
  <c r="AT56" i="21"/>
  <c r="AS56" i="21"/>
  <c r="AS79" i="21" s="1"/>
  <c r="AQ56" i="21"/>
  <c r="AQ79" i="21" s="1"/>
  <c r="AP56" i="21"/>
  <c r="AO56" i="21"/>
  <c r="AO79" i="21" s="1"/>
  <c r="AM56" i="21"/>
  <c r="AM79" i="21" s="1"/>
  <c r="AL56" i="21"/>
  <c r="AK56" i="21"/>
  <c r="AK79" i="21" s="1"/>
  <c r="AI56" i="21"/>
  <c r="AI79" i="21" s="1"/>
  <c r="AH56" i="21"/>
  <c r="AG56" i="21"/>
  <c r="AG79" i="21" s="1"/>
  <c r="AE56" i="21"/>
  <c r="AE79" i="21" s="1"/>
  <c r="AD56" i="21"/>
  <c r="AC56" i="21"/>
  <c r="AC79" i="21" s="1"/>
  <c r="AA56" i="21"/>
  <c r="AA79" i="21" s="1"/>
  <c r="Z56" i="21"/>
  <c r="Y56" i="21"/>
  <c r="Y79" i="21" s="1"/>
  <c r="W56" i="21"/>
  <c r="W79" i="21" s="1"/>
  <c r="V56" i="21"/>
  <c r="U56" i="21"/>
  <c r="U79" i="21" s="1"/>
  <c r="S56" i="21"/>
  <c r="S79" i="21" s="1"/>
  <c r="R56" i="21"/>
  <c r="Q56" i="21"/>
  <c r="Q79" i="21" s="1"/>
  <c r="O56" i="21"/>
  <c r="O79" i="21" s="1"/>
  <c r="N56" i="21"/>
  <c r="M56" i="21"/>
  <c r="M79" i="21" s="1"/>
  <c r="K56" i="21"/>
  <c r="K79" i="21" s="1"/>
  <c r="J56" i="21"/>
  <c r="I56" i="21"/>
  <c r="I79" i="21" s="1"/>
  <c r="G56" i="21"/>
  <c r="G79" i="21" s="1"/>
  <c r="F56" i="21"/>
  <c r="E56" i="21"/>
  <c r="E79" i="21" s="1"/>
  <c r="C56" i="21"/>
  <c r="C79" i="21" s="1"/>
  <c r="B56" i="21"/>
  <c r="CC55" i="21"/>
  <c r="CB55" i="21"/>
  <c r="CC54" i="21"/>
  <c r="CB54" i="21"/>
  <c r="CC53" i="21"/>
  <c r="CB53" i="21"/>
  <c r="CC52" i="21"/>
  <c r="CB52" i="21"/>
  <c r="CC51" i="21"/>
  <c r="CB51" i="21"/>
  <c r="CC50" i="21"/>
  <c r="CB50" i="21"/>
  <c r="CC49" i="21"/>
  <c r="CB49" i="21"/>
  <c r="CC48" i="21"/>
  <c r="CB48" i="21"/>
  <c r="CC47" i="21"/>
  <c r="CB47" i="21"/>
  <c r="CC46" i="21"/>
  <c r="CC45" i="21" s="1"/>
  <c r="CB46" i="21"/>
  <c r="CB45" i="21"/>
  <c r="CA45" i="21"/>
  <c r="BZ45" i="21"/>
  <c r="BY45" i="21"/>
  <c r="BX45" i="21"/>
  <c r="BW45" i="21"/>
  <c r="BV45" i="21"/>
  <c r="BU45" i="21"/>
  <c r="BT45" i="21"/>
  <c r="BS45" i="21"/>
  <c r="BR45" i="21"/>
  <c r="BQ45" i="21"/>
  <c r="BP45" i="21"/>
  <c r="BO45" i="21"/>
  <c r="BN45" i="21"/>
  <c r="BM45" i="21"/>
  <c r="BL45" i="21"/>
  <c r="BK45" i="21"/>
  <c r="BJ45" i="21"/>
  <c r="BI45" i="21"/>
  <c r="BH45" i="21"/>
  <c r="BG45" i="21"/>
  <c r="BF45" i="21"/>
  <c r="BE45" i="21"/>
  <c r="BD45" i="21"/>
  <c r="BC45" i="21"/>
  <c r="BB45" i="21"/>
  <c r="BA45"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C45" i="21"/>
  <c r="B45" i="21"/>
  <c r="CC44" i="21"/>
  <c r="CB44" i="21"/>
  <c r="CC43" i="21"/>
  <c r="CB43" i="21"/>
  <c r="CC42" i="21"/>
  <c r="CB42" i="21"/>
  <c r="CC41" i="21"/>
  <c r="CB41" i="21"/>
  <c r="CC40" i="21"/>
  <c r="CB40" i="21"/>
  <c r="CC39" i="21"/>
  <c r="CB39" i="21"/>
  <c r="CC38" i="21"/>
  <c r="CB38" i="21"/>
  <c r="CC37" i="21"/>
  <c r="CB37" i="21"/>
  <c r="CC36" i="21"/>
  <c r="CB36" i="21"/>
  <c r="CB34" i="21" s="1"/>
  <c r="CC35" i="21"/>
  <c r="CC34" i="21" s="1"/>
  <c r="CB35" i="21"/>
  <c r="CA34" i="21"/>
  <c r="BZ34" i="21"/>
  <c r="BY34" i="21"/>
  <c r="BX34" i="21"/>
  <c r="BW34" i="21"/>
  <c r="BV34" i="21"/>
  <c r="BU34" i="21"/>
  <c r="BT34" i="21"/>
  <c r="BS34" i="21"/>
  <c r="BR34" i="21"/>
  <c r="BQ34" i="21"/>
  <c r="BP34" i="21"/>
  <c r="BO34" i="21"/>
  <c r="BN34" i="21"/>
  <c r="BM34" i="21"/>
  <c r="BL34" i="21"/>
  <c r="BK34" i="21"/>
  <c r="BJ34" i="21"/>
  <c r="BI34" i="21"/>
  <c r="BH34" i="21"/>
  <c r="BG34" i="21"/>
  <c r="BF34" i="21"/>
  <c r="BE34" i="21"/>
  <c r="BD34" i="21"/>
  <c r="BC34" i="21"/>
  <c r="BB34" i="21"/>
  <c r="BA34"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D34" i="21"/>
  <c r="C34" i="21"/>
  <c r="B34" i="21"/>
  <c r="CB33" i="21"/>
  <c r="CA33" i="21"/>
  <c r="BZ33" i="21"/>
  <c r="BY33" i="21"/>
  <c r="BX33" i="21"/>
  <c r="BW33" i="21"/>
  <c r="BV33" i="21"/>
  <c r="BU33" i="21"/>
  <c r="BT33" i="21"/>
  <c r="BS33" i="21"/>
  <c r="BR33" i="21"/>
  <c r="BQ33" i="21"/>
  <c r="BP33" i="21"/>
  <c r="BP79" i="21" s="1"/>
  <c r="BO33" i="21"/>
  <c r="BN33" i="21"/>
  <c r="BM33" i="21"/>
  <c r="BL33" i="21"/>
  <c r="BK33" i="21"/>
  <c r="BJ33" i="21"/>
  <c r="BI33" i="21"/>
  <c r="BH33" i="21"/>
  <c r="BG33" i="21"/>
  <c r="BF33" i="21"/>
  <c r="BE33" i="21"/>
  <c r="BD33" i="21"/>
  <c r="BC33" i="21"/>
  <c r="BB33" i="21"/>
  <c r="BA33" i="21"/>
  <c r="AZ33" i="21"/>
  <c r="AY33" i="21"/>
  <c r="AX33" i="21"/>
  <c r="AW33" i="21"/>
  <c r="AV33" i="21"/>
  <c r="AU33" i="21"/>
  <c r="AT33" i="21"/>
  <c r="AS33" i="21"/>
  <c r="AR33" i="21"/>
  <c r="AQ33" i="21"/>
  <c r="AP33" i="21"/>
  <c r="AO33" i="21"/>
  <c r="AN33" i="21"/>
  <c r="AM33" i="21"/>
  <c r="AL33" i="21"/>
  <c r="AK33" i="21"/>
  <c r="AJ33" i="21"/>
  <c r="AJ79" i="21" s="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C33" i="21"/>
  <c r="B33" i="21"/>
  <c r="CC32" i="21"/>
  <c r="CB32" i="21"/>
  <c r="CC31" i="21"/>
  <c r="CB31" i="21"/>
  <c r="CC30" i="21"/>
  <c r="CB30" i="21"/>
  <c r="CC29" i="21"/>
  <c r="CB29" i="21"/>
  <c r="CC28" i="21"/>
  <c r="CB28" i="21"/>
  <c r="CC27" i="21"/>
  <c r="CB27" i="21"/>
  <c r="CC26" i="21"/>
  <c r="CB26" i="21"/>
  <c r="CC25" i="21"/>
  <c r="CB25" i="21"/>
  <c r="CC24" i="21"/>
  <c r="CB24" i="21"/>
  <c r="CB22" i="21" s="1"/>
  <c r="CC23" i="21"/>
  <c r="CC22" i="21" s="1"/>
  <c r="CB23" i="21"/>
  <c r="CA22" i="21"/>
  <c r="BZ22" i="21"/>
  <c r="BY22" i="21"/>
  <c r="BX22" i="21"/>
  <c r="BW22" i="21"/>
  <c r="BV22" i="21"/>
  <c r="BU22" i="21"/>
  <c r="BT22" i="21"/>
  <c r="BS22" i="21"/>
  <c r="BR22" i="21"/>
  <c r="BQ22" i="21"/>
  <c r="BP22" i="21"/>
  <c r="BO22" i="21"/>
  <c r="BN22" i="21"/>
  <c r="BM22" i="21"/>
  <c r="BL22" i="21"/>
  <c r="BK22" i="21"/>
  <c r="BJ22" i="21"/>
  <c r="BI22" i="21"/>
  <c r="BH22" i="21"/>
  <c r="BG22" i="21"/>
  <c r="BF22" i="21"/>
  <c r="BE22" i="21"/>
  <c r="BD22" i="21"/>
  <c r="BC22" i="21"/>
  <c r="BB22" i="21"/>
  <c r="BA22"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D22" i="21"/>
  <c r="C22" i="21"/>
  <c r="B22" i="21"/>
  <c r="CC21" i="21"/>
  <c r="CB21" i="21"/>
  <c r="CC20" i="21"/>
  <c r="CB20" i="21"/>
  <c r="CC19" i="21"/>
  <c r="CB19" i="21"/>
  <c r="CC18" i="21"/>
  <c r="CB18" i="21"/>
  <c r="CC17" i="21"/>
  <c r="CB17" i="21"/>
  <c r="CC16" i="21"/>
  <c r="CB16" i="21"/>
  <c r="CC15" i="21"/>
  <c r="CB15" i="21"/>
  <c r="CC14" i="21"/>
  <c r="CB14" i="21"/>
  <c r="CC13" i="21"/>
  <c r="CB13" i="21"/>
  <c r="CC12" i="21"/>
  <c r="CC11" i="21" s="1"/>
  <c r="CB12" i="21"/>
  <c r="CB11" i="21"/>
  <c r="CA11" i="21"/>
  <c r="BZ11" i="21"/>
  <c r="BY11" i="21"/>
  <c r="BX11" i="21"/>
  <c r="BX10" i="21" s="1"/>
  <c r="BW11" i="21"/>
  <c r="BV11" i="21"/>
  <c r="BU11" i="21"/>
  <c r="BT11" i="21"/>
  <c r="BT10" i="21" s="1"/>
  <c r="BS11" i="21"/>
  <c r="BR11" i="21"/>
  <c r="BQ11" i="21"/>
  <c r="BP11" i="21"/>
  <c r="BP10" i="21" s="1"/>
  <c r="BO11" i="21"/>
  <c r="BN11" i="21"/>
  <c r="BM11" i="21"/>
  <c r="BL11" i="21"/>
  <c r="BL10" i="21" s="1"/>
  <c r="BK11" i="21"/>
  <c r="BJ11" i="21"/>
  <c r="BI11" i="21"/>
  <c r="BH11" i="21"/>
  <c r="BH10" i="21" s="1"/>
  <c r="BG11" i="21"/>
  <c r="BF11" i="21"/>
  <c r="BE11" i="21"/>
  <c r="BD11" i="21"/>
  <c r="BD10" i="21" s="1"/>
  <c r="BC11" i="21"/>
  <c r="BB11" i="21"/>
  <c r="BA11" i="21"/>
  <c r="AZ11" i="21"/>
  <c r="AZ10" i="21" s="1"/>
  <c r="AY11" i="21"/>
  <c r="AX11" i="21"/>
  <c r="AW11" i="21"/>
  <c r="AV11" i="21"/>
  <c r="AV10" i="21" s="1"/>
  <c r="AU11" i="21"/>
  <c r="AT11" i="21"/>
  <c r="AS11" i="21"/>
  <c r="AR11" i="21"/>
  <c r="AR10" i="21" s="1"/>
  <c r="AQ11" i="21"/>
  <c r="AP11" i="21"/>
  <c r="AO11" i="21"/>
  <c r="AN11" i="21"/>
  <c r="AN10" i="21" s="1"/>
  <c r="AM11" i="21"/>
  <c r="AL11" i="21"/>
  <c r="AK11" i="21"/>
  <c r="AJ11" i="21"/>
  <c r="AJ10" i="21" s="1"/>
  <c r="AI11" i="21"/>
  <c r="AH11" i="21"/>
  <c r="AG11" i="21"/>
  <c r="AF11" i="21"/>
  <c r="AF10" i="21" s="1"/>
  <c r="AE11" i="21"/>
  <c r="AD11" i="21"/>
  <c r="AC11" i="21"/>
  <c r="AB11" i="21"/>
  <c r="AB10" i="21" s="1"/>
  <c r="AA11" i="21"/>
  <c r="Z11" i="21"/>
  <c r="Y11" i="21"/>
  <c r="X11" i="21"/>
  <c r="X10" i="21" s="1"/>
  <c r="W11" i="21"/>
  <c r="V11" i="21"/>
  <c r="U11" i="21"/>
  <c r="T11" i="21"/>
  <c r="T10" i="21" s="1"/>
  <c r="S11" i="21"/>
  <c r="R11" i="21"/>
  <c r="Q11" i="21"/>
  <c r="P11" i="21"/>
  <c r="P10" i="21" s="1"/>
  <c r="O11" i="21"/>
  <c r="N11" i="21"/>
  <c r="M11" i="21"/>
  <c r="L11" i="21"/>
  <c r="L10" i="21" s="1"/>
  <c r="K11" i="21"/>
  <c r="J11" i="21"/>
  <c r="I11" i="21"/>
  <c r="H11" i="21"/>
  <c r="H10" i="21" s="1"/>
  <c r="G11" i="21"/>
  <c r="F11" i="21"/>
  <c r="E11" i="21"/>
  <c r="D11" i="21"/>
  <c r="D10" i="21" s="1"/>
  <c r="CB10" i="21" s="1"/>
  <c r="C11" i="21"/>
  <c r="B11" i="21"/>
  <c r="CA10" i="21"/>
  <c r="BZ10" i="21"/>
  <c r="BY10" i="21"/>
  <c r="BW10" i="21"/>
  <c r="BV10" i="21"/>
  <c r="BU10" i="21"/>
  <c r="BS10" i="21"/>
  <c r="BR10" i="21"/>
  <c r="BQ10" i="21"/>
  <c r="BO10" i="21"/>
  <c r="BN10" i="21"/>
  <c r="BM10" i="21"/>
  <c r="BK10" i="21"/>
  <c r="BJ10" i="21"/>
  <c r="BI10" i="21"/>
  <c r="BG10" i="21"/>
  <c r="BF10" i="21"/>
  <c r="BE10" i="21"/>
  <c r="BC10" i="21"/>
  <c r="BB10" i="21"/>
  <c r="BA10" i="21"/>
  <c r="AY10" i="21"/>
  <c r="AX10" i="21"/>
  <c r="AW10" i="21"/>
  <c r="AU10" i="21"/>
  <c r="AT10" i="21"/>
  <c r="AS10" i="21"/>
  <c r="AQ10" i="21"/>
  <c r="AP10" i="21"/>
  <c r="AO10" i="21"/>
  <c r="AM10" i="21"/>
  <c r="AL10" i="21"/>
  <c r="AK10" i="21"/>
  <c r="AI10" i="21"/>
  <c r="AH10" i="21"/>
  <c r="AG10" i="21"/>
  <c r="AE10" i="21"/>
  <c r="AD10" i="21"/>
  <c r="AC10" i="21"/>
  <c r="AA10" i="21"/>
  <c r="Z10" i="21"/>
  <c r="Y10" i="21"/>
  <c r="W10" i="21"/>
  <c r="V10" i="21"/>
  <c r="U10" i="21"/>
  <c r="S10" i="21"/>
  <c r="R10" i="21"/>
  <c r="Q10" i="21"/>
  <c r="O10" i="21"/>
  <c r="N10" i="21"/>
  <c r="M10" i="21"/>
  <c r="K10" i="21"/>
  <c r="J10" i="21"/>
  <c r="I10" i="21"/>
  <c r="G10" i="21"/>
  <c r="F10" i="21"/>
  <c r="E10" i="21"/>
  <c r="C10" i="21"/>
  <c r="CC10" i="21" s="1"/>
  <c r="B10" i="21"/>
  <c r="BY189" i="20"/>
  <c r="BI189" i="20"/>
  <c r="AS189" i="20"/>
  <c r="AC189" i="20"/>
  <c r="T189" i="20"/>
  <c r="L189" i="20"/>
  <c r="D189" i="20"/>
  <c r="CD188" i="20"/>
  <c r="CC188" i="20"/>
  <c r="CD187" i="20"/>
  <c r="CC187" i="20"/>
  <c r="CD186" i="20"/>
  <c r="CC186" i="20"/>
  <c r="CD185" i="20"/>
  <c r="CC185" i="20"/>
  <c r="CD184" i="20"/>
  <c r="CC184" i="20"/>
  <c r="CD183" i="20"/>
  <c r="CC183" i="20"/>
  <c r="CD182" i="20"/>
  <c r="CC182" i="20"/>
  <c r="CD181" i="20"/>
  <c r="CC181" i="20"/>
  <c r="CD180" i="20"/>
  <c r="CC180" i="20"/>
  <c r="CD179" i="20"/>
  <c r="CC179" i="20"/>
  <c r="CD178" i="20"/>
  <c r="CC178" i="20"/>
  <c r="CB178" i="20"/>
  <c r="CA178" i="20"/>
  <c r="BZ178" i="20"/>
  <c r="BY178" i="20"/>
  <c r="BX178" i="20"/>
  <c r="BW178" i="20"/>
  <c r="BV178" i="20"/>
  <c r="BU178" i="20"/>
  <c r="BT178" i="20"/>
  <c r="BS178" i="20"/>
  <c r="BR178" i="20"/>
  <c r="BQ178" i="20"/>
  <c r="BQ189" i="20" s="1"/>
  <c r="BP178" i="20"/>
  <c r="BO178" i="20"/>
  <c r="BN178" i="20"/>
  <c r="BM178" i="20"/>
  <c r="BM189" i="20" s="1"/>
  <c r="BL178" i="20"/>
  <c r="BK178" i="20"/>
  <c r="BJ178" i="20"/>
  <c r="BI178" i="20"/>
  <c r="BH178" i="20"/>
  <c r="BG178" i="20"/>
  <c r="BF178" i="20"/>
  <c r="BE178" i="20"/>
  <c r="BE189" i="20" s="1"/>
  <c r="BD178" i="20"/>
  <c r="BC178" i="20"/>
  <c r="BB178" i="20"/>
  <c r="BA178" i="20"/>
  <c r="BA189" i="20" s="1"/>
  <c r="AZ178" i="20"/>
  <c r="AY178" i="20"/>
  <c r="AX178" i="20"/>
  <c r="AW178" i="20"/>
  <c r="AW189" i="20" s="1"/>
  <c r="AV178" i="20"/>
  <c r="AU178" i="20"/>
  <c r="AT178" i="20"/>
  <c r="AS178" i="20"/>
  <c r="AR178" i="20"/>
  <c r="AQ178" i="20"/>
  <c r="AP178" i="20"/>
  <c r="AO178" i="20"/>
  <c r="AO189" i="20" s="1"/>
  <c r="AN178" i="20"/>
  <c r="AM178" i="20"/>
  <c r="AL178" i="20"/>
  <c r="AK178" i="20"/>
  <c r="AK189" i="20" s="1"/>
  <c r="AJ178" i="20"/>
  <c r="AI178" i="20"/>
  <c r="AH178" i="20"/>
  <c r="AG178" i="20"/>
  <c r="AG189" i="20" s="1"/>
  <c r="AF178" i="20"/>
  <c r="AE178" i="20"/>
  <c r="AD178" i="20"/>
  <c r="AC178" i="20"/>
  <c r="AB178" i="20"/>
  <c r="AA178" i="20"/>
  <c r="Z178" i="20"/>
  <c r="Z189" i="20" s="1"/>
  <c r="Y178" i="20"/>
  <c r="X178" i="20"/>
  <c r="W178" i="20"/>
  <c r="V178" i="20"/>
  <c r="V189" i="20" s="1"/>
  <c r="U178" i="20"/>
  <c r="T178" i="20"/>
  <c r="S178" i="20"/>
  <c r="R178" i="20"/>
  <c r="R189" i="20" s="1"/>
  <c r="Q178" i="20"/>
  <c r="P178" i="20"/>
  <c r="O178" i="20"/>
  <c r="N178" i="20"/>
  <c r="N189" i="20" s="1"/>
  <c r="M178" i="20"/>
  <c r="L178" i="20"/>
  <c r="K178" i="20"/>
  <c r="J178" i="20"/>
  <c r="J189" i="20" s="1"/>
  <c r="I178" i="20"/>
  <c r="H178" i="20"/>
  <c r="G178" i="20"/>
  <c r="F178" i="20"/>
  <c r="F189" i="20" s="1"/>
  <c r="E178" i="20"/>
  <c r="D178" i="20"/>
  <c r="C178" i="20"/>
  <c r="CD177" i="20"/>
  <c r="CC177" i="20"/>
  <c r="CD176" i="20"/>
  <c r="CC176" i="20"/>
  <c r="CD175" i="20"/>
  <c r="CC175" i="20"/>
  <c r="CD174" i="20"/>
  <c r="CC174" i="20"/>
  <c r="CD173" i="20"/>
  <c r="CC173" i="20"/>
  <c r="CD172" i="20"/>
  <c r="CC172" i="20"/>
  <c r="CD171" i="20"/>
  <c r="CC171" i="20"/>
  <c r="CD170" i="20"/>
  <c r="CC170" i="20"/>
  <c r="CD169" i="20"/>
  <c r="CC169" i="20"/>
  <c r="CD168" i="20"/>
  <c r="CC168" i="20"/>
  <c r="CC167" i="20" s="1"/>
  <c r="CD167" i="20"/>
  <c r="CB167" i="20"/>
  <c r="CA167" i="20"/>
  <c r="BZ167" i="20"/>
  <c r="BY167" i="20"/>
  <c r="BX167" i="20"/>
  <c r="BW167" i="20"/>
  <c r="BV167" i="20"/>
  <c r="BU167" i="20"/>
  <c r="BU189" i="20" s="1"/>
  <c r="BT167" i="20"/>
  <c r="BS167" i="20"/>
  <c r="BR167" i="20"/>
  <c r="BQ167" i="20"/>
  <c r="BP167" i="20"/>
  <c r="BO167" i="20"/>
  <c r="BN167" i="20"/>
  <c r="BM167" i="20"/>
  <c r="BL167" i="20"/>
  <c r="BK167" i="20"/>
  <c r="BJ167" i="20"/>
  <c r="BI167" i="20"/>
  <c r="BH167" i="20"/>
  <c r="BG167" i="20"/>
  <c r="BF167" i="20"/>
  <c r="BE167" i="20"/>
  <c r="BD167" i="20"/>
  <c r="BC167" i="20"/>
  <c r="BB167" i="20"/>
  <c r="BA167" i="20"/>
  <c r="AZ167" i="20"/>
  <c r="AY167" i="20"/>
  <c r="AX167" i="20"/>
  <c r="AW167" i="20"/>
  <c r="AV167" i="20"/>
  <c r="AU167" i="20"/>
  <c r="AT167" i="20"/>
  <c r="AS167" i="20"/>
  <c r="AR167" i="20"/>
  <c r="AQ167" i="20"/>
  <c r="AP167" i="20"/>
  <c r="AO167" i="20"/>
  <c r="AN167" i="20"/>
  <c r="AM167" i="20"/>
  <c r="AL167" i="20"/>
  <c r="AK167" i="20"/>
  <c r="AJ167" i="20"/>
  <c r="AI167" i="20"/>
  <c r="AH167" i="20"/>
  <c r="AG167" i="20"/>
  <c r="AF167" i="20"/>
  <c r="AE167" i="20"/>
  <c r="AD167" i="20"/>
  <c r="AC167" i="20"/>
  <c r="AB167" i="20"/>
  <c r="AA167" i="20"/>
  <c r="Z167" i="20"/>
  <c r="Y167" i="20"/>
  <c r="X167" i="20"/>
  <c r="X189" i="20" s="1"/>
  <c r="W167" i="20"/>
  <c r="V167" i="20"/>
  <c r="U167" i="20"/>
  <c r="T167" i="20"/>
  <c r="S167" i="20"/>
  <c r="R167" i="20"/>
  <c r="Q167" i="20"/>
  <c r="P167" i="20"/>
  <c r="P189" i="20" s="1"/>
  <c r="O167" i="20"/>
  <c r="N167" i="20"/>
  <c r="M167" i="20"/>
  <c r="L167" i="20"/>
  <c r="K167" i="20"/>
  <c r="J167" i="20"/>
  <c r="I167" i="20"/>
  <c r="H167" i="20"/>
  <c r="H189" i="20" s="1"/>
  <c r="G167" i="20"/>
  <c r="F167" i="20"/>
  <c r="E167" i="20"/>
  <c r="D167" i="20"/>
  <c r="C167" i="20"/>
  <c r="CD166" i="20"/>
  <c r="CC166" i="20"/>
  <c r="CD165" i="20"/>
  <c r="CC165" i="20"/>
  <c r="CD164" i="20"/>
  <c r="CC164" i="20"/>
  <c r="CD163" i="20"/>
  <c r="CC163" i="20"/>
  <c r="CD162" i="20"/>
  <c r="CC162" i="20"/>
  <c r="CD161" i="20"/>
  <c r="CC161" i="20"/>
  <c r="CD160" i="20"/>
  <c r="CC160" i="20"/>
  <c r="CD159" i="20"/>
  <c r="CC159" i="20"/>
  <c r="CD158" i="20"/>
  <c r="CC158" i="20"/>
  <c r="CD157" i="20"/>
  <c r="CC157" i="20"/>
  <c r="CC156" i="20" s="1"/>
  <c r="CD156" i="20"/>
  <c r="CB156" i="20"/>
  <c r="CA156" i="20"/>
  <c r="BZ156" i="20"/>
  <c r="BY156" i="20"/>
  <c r="BX156" i="20"/>
  <c r="BW156" i="20"/>
  <c r="BV156" i="20"/>
  <c r="BU156" i="20"/>
  <c r="BT156" i="20"/>
  <c r="BS156" i="20"/>
  <c r="BR156" i="20"/>
  <c r="BQ156" i="20"/>
  <c r="BP156" i="20"/>
  <c r="BO156" i="20"/>
  <c r="BN156" i="20"/>
  <c r="BM156" i="20"/>
  <c r="BL156" i="20"/>
  <c r="BK156" i="20"/>
  <c r="BJ156" i="20"/>
  <c r="BI156" i="20"/>
  <c r="BH156" i="20"/>
  <c r="BG156" i="20"/>
  <c r="BF156" i="20"/>
  <c r="BE156" i="20"/>
  <c r="BD156" i="20"/>
  <c r="BC156" i="20"/>
  <c r="BB156" i="20"/>
  <c r="BA156" i="20"/>
  <c r="AZ156" i="20"/>
  <c r="AY156" i="20"/>
  <c r="AX156" i="20"/>
  <c r="AW156" i="20"/>
  <c r="AV156" i="20"/>
  <c r="AU156" i="20"/>
  <c r="AT156" i="20"/>
  <c r="AS156" i="20"/>
  <c r="AR156" i="20"/>
  <c r="AQ156" i="20"/>
  <c r="AP156" i="20"/>
  <c r="AO156" i="20"/>
  <c r="AN156" i="20"/>
  <c r="AM156" i="20"/>
  <c r="AL156" i="20"/>
  <c r="AK156" i="20"/>
  <c r="AJ156" i="20"/>
  <c r="AI156" i="20"/>
  <c r="AH156" i="20"/>
  <c r="AG156" i="20"/>
  <c r="AF156" i="20"/>
  <c r="AE156" i="20"/>
  <c r="AD156" i="20"/>
  <c r="AC156" i="20"/>
  <c r="AB156" i="20"/>
  <c r="AA156" i="20"/>
  <c r="Z156" i="20"/>
  <c r="Y156" i="20"/>
  <c r="X156" i="20"/>
  <c r="W156" i="20"/>
  <c r="V156" i="20"/>
  <c r="U156" i="20"/>
  <c r="T156" i="20"/>
  <c r="S156" i="20"/>
  <c r="R156" i="20"/>
  <c r="Q156" i="20"/>
  <c r="P156" i="20"/>
  <c r="O156" i="20"/>
  <c r="N156" i="20"/>
  <c r="M156" i="20"/>
  <c r="L156" i="20"/>
  <c r="K156" i="20"/>
  <c r="J156" i="20"/>
  <c r="I156" i="20"/>
  <c r="H156" i="20"/>
  <c r="G156" i="20"/>
  <c r="F156" i="20"/>
  <c r="E156" i="20"/>
  <c r="D156" i="20"/>
  <c r="C156" i="20"/>
  <c r="CD155" i="20"/>
  <c r="CC155" i="20"/>
  <c r="CD154" i="20"/>
  <c r="CC154" i="20"/>
  <c r="CD153" i="20"/>
  <c r="CC153" i="20"/>
  <c r="CD152" i="20"/>
  <c r="CC152" i="20"/>
  <c r="CD151" i="20"/>
  <c r="CC151" i="20"/>
  <c r="CD150" i="20"/>
  <c r="CC150" i="20"/>
  <c r="CD149" i="20"/>
  <c r="CC149" i="20"/>
  <c r="CD148" i="20"/>
  <c r="CC148" i="20"/>
  <c r="CD147" i="20"/>
  <c r="CC147" i="20"/>
  <c r="CD146" i="20"/>
  <c r="CC146" i="20"/>
  <c r="CC145" i="20" s="1"/>
  <c r="CD145" i="20"/>
  <c r="CB145" i="20"/>
  <c r="CA145" i="20"/>
  <c r="BZ145" i="20"/>
  <c r="BY145" i="20"/>
  <c r="BX145" i="20"/>
  <c r="BW145" i="20"/>
  <c r="BV145" i="20"/>
  <c r="BU145" i="20"/>
  <c r="BT145" i="20"/>
  <c r="BS145" i="20"/>
  <c r="BR145" i="20"/>
  <c r="BQ145" i="20"/>
  <c r="BP145" i="20"/>
  <c r="BO145" i="20"/>
  <c r="BN145" i="20"/>
  <c r="BM145" i="20"/>
  <c r="BL145" i="20"/>
  <c r="BK145" i="20"/>
  <c r="BJ145" i="20"/>
  <c r="BI145" i="20"/>
  <c r="BH145" i="20"/>
  <c r="BG145" i="20"/>
  <c r="BF145" i="20"/>
  <c r="BE145" i="20"/>
  <c r="BD145" i="20"/>
  <c r="BC145" i="20"/>
  <c r="BB145" i="20"/>
  <c r="BA145" i="20"/>
  <c r="AZ145" i="20"/>
  <c r="AY145" i="20"/>
  <c r="AX145" i="20"/>
  <c r="AW145" i="20"/>
  <c r="AV145" i="20"/>
  <c r="AU145" i="20"/>
  <c r="AT145" i="20"/>
  <c r="AS145" i="20"/>
  <c r="AR145" i="20"/>
  <c r="AQ145" i="20"/>
  <c r="AP145" i="20"/>
  <c r="AO145" i="20"/>
  <c r="AN145" i="20"/>
  <c r="AM145" i="20"/>
  <c r="AL145" i="20"/>
  <c r="AK145" i="20"/>
  <c r="AJ145" i="20"/>
  <c r="AI145" i="20"/>
  <c r="AH145" i="20"/>
  <c r="AG145" i="20"/>
  <c r="AF145" i="20"/>
  <c r="AE145" i="20"/>
  <c r="AD145" i="20"/>
  <c r="AC145" i="20"/>
  <c r="AB145" i="20"/>
  <c r="AA145" i="20"/>
  <c r="Z145" i="20"/>
  <c r="Y145" i="20"/>
  <c r="X145" i="20"/>
  <c r="W145" i="20"/>
  <c r="V145" i="20"/>
  <c r="U145" i="20"/>
  <c r="T145" i="20"/>
  <c r="S145" i="20"/>
  <c r="R145" i="20"/>
  <c r="Q145" i="20"/>
  <c r="P145" i="20"/>
  <c r="O145" i="20"/>
  <c r="N145" i="20"/>
  <c r="M145" i="20"/>
  <c r="L145" i="20"/>
  <c r="K145" i="20"/>
  <c r="J145" i="20"/>
  <c r="I145" i="20"/>
  <c r="H145" i="20"/>
  <c r="G145" i="20"/>
  <c r="F145" i="20"/>
  <c r="E145" i="20"/>
  <c r="D145" i="20"/>
  <c r="C145" i="20"/>
  <c r="CD143" i="20"/>
  <c r="CC143" i="20"/>
  <c r="CD142" i="20"/>
  <c r="CC142" i="20"/>
  <c r="CD141" i="20"/>
  <c r="CC141" i="20"/>
  <c r="CD140" i="20"/>
  <c r="CC140" i="20"/>
  <c r="CD139" i="20"/>
  <c r="CC139" i="20"/>
  <c r="CD138" i="20"/>
  <c r="CC138" i="20"/>
  <c r="CD137" i="20"/>
  <c r="CC137" i="20"/>
  <c r="CD136" i="20"/>
  <c r="CC136" i="20"/>
  <c r="CD135" i="20"/>
  <c r="CC135" i="20"/>
  <c r="CD134" i="20"/>
  <c r="CC134" i="20"/>
  <c r="CC133" i="20" s="1"/>
  <c r="CD133" i="20"/>
  <c r="CD144" i="20" s="1"/>
  <c r="CB133" i="20"/>
  <c r="CB144" i="20" s="1"/>
  <c r="CA133" i="20"/>
  <c r="BZ133" i="20"/>
  <c r="BZ144" i="20" s="1"/>
  <c r="BY133" i="20"/>
  <c r="BY144" i="20" s="1"/>
  <c r="BX133" i="20"/>
  <c r="BX144" i="20" s="1"/>
  <c r="BW133" i="20"/>
  <c r="BW144" i="20" s="1"/>
  <c r="BV133" i="20"/>
  <c r="BV144" i="20" s="1"/>
  <c r="BU133" i="20"/>
  <c r="BU144" i="20" s="1"/>
  <c r="BT133" i="20"/>
  <c r="BT144" i="20" s="1"/>
  <c r="BS133" i="20"/>
  <c r="BS144" i="20" s="1"/>
  <c r="BR133" i="20"/>
  <c r="BR144" i="20" s="1"/>
  <c r="BQ133" i="20"/>
  <c r="BQ144" i="20" s="1"/>
  <c r="BP133" i="20"/>
  <c r="BP144" i="20" s="1"/>
  <c r="BO133" i="20"/>
  <c r="BO144" i="20" s="1"/>
  <c r="BN133" i="20"/>
  <c r="BN144" i="20" s="1"/>
  <c r="BM133" i="20"/>
  <c r="BM144" i="20" s="1"/>
  <c r="BL133" i="20"/>
  <c r="BL144" i="20" s="1"/>
  <c r="BK133" i="20"/>
  <c r="BJ133" i="20"/>
  <c r="BJ144" i="20" s="1"/>
  <c r="BI133" i="20"/>
  <c r="BI144" i="20" s="1"/>
  <c r="BH133" i="20"/>
  <c r="BH144" i="20" s="1"/>
  <c r="BG133" i="20"/>
  <c r="BG144" i="20" s="1"/>
  <c r="BF133" i="20"/>
  <c r="BF144" i="20" s="1"/>
  <c r="BE133" i="20"/>
  <c r="BE144" i="20" s="1"/>
  <c r="BD133" i="20"/>
  <c r="BD144" i="20" s="1"/>
  <c r="BC133" i="20"/>
  <c r="BC144" i="20" s="1"/>
  <c r="BB133" i="20"/>
  <c r="BB144" i="20" s="1"/>
  <c r="BA133" i="20"/>
  <c r="BA144" i="20" s="1"/>
  <c r="AZ133" i="20"/>
  <c r="AZ144" i="20" s="1"/>
  <c r="AY133" i="20"/>
  <c r="AY144" i="20" s="1"/>
  <c r="AX133" i="20"/>
  <c r="AX144" i="20" s="1"/>
  <c r="AW133" i="20"/>
  <c r="AW144" i="20" s="1"/>
  <c r="AV133" i="20"/>
  <c r="AV144" i="20" s="1"/>
  <c r="AU133" i="20"/>
  <c r="AT133" i="20"/>
  <c r="AT144" i="20" s="1"/>
  <c r="AS133" i="20"/>
  <c r="AS144" i="20" s="1"/>
  <c r="AR133" i="20"/>
  <c r="AR144" i="20" s="1"/>
  <c r="AQ133" i="20"/>
  <c r="AQ144" i="20" s="1"/>
  <c r="AP133" i="20"/>
  <c r="AP144" i="20" s="1"/>
  <c r="AO133" i="20"/>
  <c r="AO144" i="20" s="1"/>
  <c r="AN133" i="20"/>
  <c r="AN144" i="20" s="1"/>
  <c r="AM133" i="20"/>
  <c r="AM144" i="20" s="1"/>
  <c r="AL133" i="20"/>
  <c r="AL144" i="20" s="1"/>
  <c r="AK133" i="20"/>
  <c r="AK144" i="20" s="1"/>
  <c r="AJ133" i="20"/>
  <c r="AJ144" i="20" s="1"/>
  <c r="AI133" i="20"/>
  <c r="AI144" i="20" s="1"/>
  <c r="AH133" i="20"/>
  <c r="AH144" i="20" s="1"/>
  <c r="AG133" i="20"/>
  <c r="AG144" i="20" s="1"/>
  <c r="AF133" i="20"/>
  <c r="AF144" i="20" s="1"/>
  <c r="AE133" i="20"/>
  <c r="AD133" i="20"/>
  <c r="AD144" i="20" s="1"/>
  <c r="AC133" i="20"/>
  <c r="AC144" i="20" s="1"/>
  <c r="AB133" i="20"/>
  <c r="AB144" i="20" s="1"/>
  <c r="AA133" i="20"/>
  <c r="AA144" i="20" s="1"/>
  <c r="Z133" i="20"/>
  <c r="Z144" i="20" s="1"/>
  <c r="Y133" i="20"/>
  <c r="Y144" i="20" s="1"/>
  <c r="X133" i="20"/>
  <c r="X144" i="20" s="1"/>
  <c r="W133" i="20"/>
  <c r="W144" i="20" s="1"/>
  <c r="V133" i="20"/>
  <c r="V144" i="20" s="1"/>
  <c r="U133" i="20"/>
  <c r="U144" i="20" s="1"/>
  <c r="T133" i="20"/>
  <c r="T144" i="20" s="1"/>
  <c r="S133" i="20"/>
  <c r="S144" i="20" s="1"/>
  <c r="R133" i="20"/>
  <c r="R144" i="20" s="1"/>
  <c r="Q133" i="20"/>
  <c r="Q144" i="20" s="1"/>
  <c r="P133" i="20"/>
  <c r="P144" i="20" s="1"/>
  <c r="O133" i="20"/>
  <c r="N133" i="20"/>
  <c r="N144" i="20" s="1"/>
  <c r="M133" i="20"/>
  <c r="M144" i="20" s="1"/>
  <c r="L133" i="20"/>
  <c r="L144" i="20" s="1"/>
  <c r="K133" i="20"/>
  <c r="K144" i="20" s="1"/>
  <c r="J133" i="20"/>
  <c r="J144" i="20" s="1"/>
  <c r="I133" i="20"/>
  <c r="I144" i="20" s="1"/>
  <c r="H133" i="20"/>
  <c r="H144" i="20" s="1"/>
  <c r="G133" i="20"/>
  <c r="G144" i="20" s="1"/>
  <c r="F133" i="20"/>
  <c r="F144" i="20" s="1"/>
  <c r="E133" i="20"/>
  <c r="E144" i="20" s="1"/>
  <c r="D133" i="20"/>
  <c r="D144" i="20" s="1"/>
  <c r="C133" i="20"/>
  <c r="C144" i="20" s="1"/>
  <c r="CD132" i="20"/>
  <c r="CC132" i="20"/>
  <c r="CD131" i="20"/>
  <c r="CC131" i="20"/>
  <c r="CD130" i="20"/>
  <c r="CC130" i="20"/>
  <c r="CD129" i="20"/>
  <c r="CC129" i="20"/>
  <c r="CD128" i="20"/>
  <c r="CC128" i="20"/>
  <c r="CD127" i="20"/>
  <c r="CC127" i="20"/>
  <c r="CD126" i="20"/>
  <c r="CC126" i="20"/>
  <c r="CD125" i="20"/>
  <c r="CC125" i="20"/>
  <c r="CD124" i="20"/>
  <c r="CC124" i="20"/>
  <c r="CD123" i="20"/>
  <c r="CC123" i="20"/>
  <c r="CC122" i="20" s="1"/>
  <c r="CD122" i="20"/>
  <c r="CB122" i="20"/>
  <c r="CA122" i="20"/>
  <c r="BZ122" i="20"/>
  <c r="BY122" i="20"/>
  <c r="BX122" i="20"/>
  <c r="BW122" i="20"/>
  <c r="BV122" i="20"/>
  <c r="BU122" i="20"/>
  <c r="BT122" i="20"/>
  <c r="BS122" i="20"/>
  <c r="BR122" i="20"/>
  <c r="BQ122" i="20"/>
  <c r="BP122" i="20"/>
  <c r="BO122" i="20"/>
  <c r="BN122" i="20"/>
  <c r="BM122" i="20"/>
  <c r="BL122" i="20"/>
  <c r="BK122" i="20"/>
  <c r="BJ122" i="20"/>
  <c r="BI122" i="20"/>
  <c r="BH122" i="20"/>
  <c r="BG122" i="20"/>
  <c r="BF122" i="20"/>
  <c r="BE122" i="20"/>
  <c r="BD122" i="20"/>
  <c r="BC122" i="20"/>
  <c r="BB122" i="20"/>
  <c r="BA122" i="20"/>
  <c r="AZ122" i="20"/>
  <c r="AY122" i="20"/>
  <c r="AX122" i="20"/>
  <c r="AW122" i="20"/>
  <c r="AV122" i="20"/>
  <c r="AU122" i="20"/>
  <c r="AT122" i="20"/>
  <c r="AS122" i="20"/>
  <c r="AR122" i="20"/>
  <c r="AQ122" i="20"/>
  <c r="AP122" i="20"/>
  <c r="AO122" i="20"/>
  <c r="AN122" i="20"/>
  <c r="AM122" i="20"/>
  <c r="AL122" i="20"/>
  <c r="AK122" i="20"/>
  <c r="AJ122" i="20"/>
  <c r="AI122" i="20"/>
  <c r="AH122" i="20"/>
  <c r="AG122" i="20"/>
  <c r="AF122" i="20"/>
  <c r="AE122" i="20"/>
  <c r="AD122" i="20"/>
  <c r="AC122" i="20"/>
  <c r="AB122" i="20"/>
  <c r="AA122" i="20"/>
  <c r="Z122" i="20"/>
  <c r="Y122" i="20"/>
  <c r="X122" i="20"/>
  <c r="W122" i="20"/>
  <c r="V122" i="20"/>
  <c r="U122" i="20"/>
  <c r="T122" i="20"/>
  <c r="S122" i="20"/>
  <c r="R122" i="20"/>
  <c r="Q122" i="20"/>
  <c r="P122" i="20"/>
  <c r="O122" i="20"/>
  <c r="N122" i="20"/>
  <c r="M122" i="20"/>
  <c r="L122" i="20"/>
  <c r="K122" i="20"/>
  <c r="J122" i="20"/>
  <c r="I122" i="20"/>
  <c r="H122" i="20"/>
  <c r="G122" i="20"/>
  <c r="F122" i="20"/>
  <c r="E122" i="20"/>
  <c r="D122" i="20"/>
  <c r="C122" i="20"/>
  <c r="CD121" i="20"/>
  <c r="CC121" i="20"/>
  <c r="CD120" i="20"/>
  <c r="CC120" i="20"/>
  <c r="CD119" i="20"/>
  <c r="CC119" i="20"/>
  <c r="CD118" i="20"/>
  <c r="CC118" i="20"/>
  <c r="CD117" i="20"/>
  <c r="CC117" i="20"/>
  <c r="CD116" i="20"/>
  <c r="CC116" i="20"/>
  <c r="CD115" i="20"/>
  <c r="CC115" i="20"/>
  <c r="CD114" i="20"/>
  <c r="CC114" i="20"/>
  <c r="CD113" i="20"/>
  <c r="CC113" i="20"/>
  <c r="CD112" i="20"/>
  <c r="CC112" i="20"/>
  <c r="CC111" i="20" s="1"/>
  <c r="CD111" i="20"/>
  <c r="CB111" i="20"/>
  <c r="CA111" i="20"/>
  <c r="CA144" i="20" s="1"/>
  <c r="BZ111" i="20"/>
  <c r="BY111" i="20"/>
  <c r="BX111" i="20"/>
  <c r="BW111" i="20"/>
  <c r="BV111" i="20"/>
  <c r="BU111" i="20"/>
  <c r="BT111" i="20"/>
  <c r="BS111" i="20"/>
  <c r="BR111" i="20"/>
  <c r="BQ111" i="20"/>
  <c r="BP111" i="20"/>
  <c r="BO111" i="20"/>
  <c r="BN111" i="20"/>
  <c r="BM111" i="20"/>
  <c r="BL111" i="20"/>
  <c r="BK111" i="20"/>
  <c r="BK144" i="20" s="1"/>
  <c r="BJ111" i="20"/>
  <c r="BI111" i="20"/>
  <c r="BH111" i="20"/>
  <c r="BG111" i="20"/>
  <c r="BF111" i="20"/>
  <c r="BE111" i="20"/>
  <c r="BD111" i="20"/>
  <c r="BC111" i="20"/>
  <c r="BB111" i="20"/>
  <c r="BA111" i="20"/>
  <c r="AZ111" i="20"/>
  <c r="AY111" i="20"/>
  <c r="AX111" i="20"/>
  <c r="AW111" i="20"/>
  <c r="AV111" i="20"/>
  <c r="AU111" i="20"/>
  <c r="AU144" i="20" s="1"/>
  <c r="AT111" i="20"/>
  <c r="AS111" i="20"/>
  <c r="AR111" i="20"/>
  <c r="AQ111" i="20"/>
  <c r="AP111" i="20"/>
  <c r="AO111" i="20"/>
  <c r="AN111" i="20"/>
  <c r="AM111" i="20"/>
  <c r="AL111" i="20"/>
  <c r="AK111" i="20"/>
  <c r="AJ111" i="20"/>
  <c r="AI111" i="20"/>
  <c r="AH111" i="20"/>
  <c r="AG111" i="20"/>
  <c r="AF111" i="20"/>
  <c r="AE111" i="20"/>
  <c r="AE144" i="20" s="1"/>
  <c r="AD111" i="20"/>
  <c r="AC111" i="20"/>
  <c r="AB111" i="20"/>
  <c r="AA111" i="20"/>
  <c r="Z111" i="20"/>
  <c r="Y111" i="20"/>
  <c r="X111" i="20"/>
  <c r="W111" i="20"/>
  <c r="V111" i="20"/>
  <c r="U111" i="20"/>
  <c r="T111" i="20"/>
  <c r="S111" i="20"/>
  <c r="R111" i="20"/>
  <c r="Q111" i="20"/>
  <c r="P111" i="20"/>
  <c r="O111" i="20"/>
  <c r="O144" i="20" s="1"/>
  <c r="N111" i="20"/>
  <c r="M111" i="20"/>
  <c r="L111" i="20"/>
  <c r="K111" i="20"/>
  <c r="J111" i="20"/>
  <c r="I111" i="20"/>
  <c r="H111" i="20"/>
  <c r="G111" i="20"/>
  <c r="F111" i="20"/>
  <c r="E111" i="20"/>
  <c r="D111" i="20"/>
  <c r="C111" i="20"/>
  <c r="CD110" i="20"/>
  <c r="CC110" i="20"/>
  <c r="CD109" i="20"/>
  <c r="CC109" i="20"/>
  <c r="CD108" i="20"/>
  <c r="CC108" i="20"/>
  <c r="CD107" i="20"/>
  <c r="CC107" i="20"/>
  <c r="CD106" i="20"/>
  <c r="CC106" i="20"/>
  <c r="CD105" i="20"/>
  <c r="CC105" i="20"/>
  <c r="CD104" i="20"/>
  <c r="CC104" i="20"/>
  <c r="CD103" i="20"/>
  <c r="CC103" i="20"/>
  <c r="CD102" i="20"/>
  <c r="CC102" i="20"/>
  <c r="CD101" i="20"/>
  <c r="CC101" i="20"/>
  <c r="CC100" i="20" s="1"/>
  <c r="CD100" i="20"/>
  <c r="CB100" i="20"/>
  <c r="CA100" i="20"/>
  <c r="BZ100" i="20"/>
  <c r="BY100" i="20"/>
  <c r="BX100" i="20"/>
  <c r="BW100" i="20"/>
  <c r="BV100" i="20"/>
  <c r="BU100" i="20"/>
  <c r="BT100" i="20"/>
  <c r="BS100" i="20"/>
  <c r="BR100" i="20"/>
  <c r="BQ100" i="20"/>
  <c r="BP100" i="20"/>
  <c r="BO100" i="20"/>
  <c r="BN100" i="20"/>
  <c r="BM100" i="20"/>
  <c r="BL100" i="20"/>
  <c r="BK100" i="20"/>
  <c r="BJ100" i="20"/>
  <c r="BI100" i="20"/>
  <c r="BH100" i="20"/>
  <c r="BG100" i="20"/>
  <c r="BF100" i="20"/>
  <c r="BE100" i="20"/>
  <c r="BD100" i="20"/>
  <c r="BC100" i="20"/>
  <c r="BB100" i="20"/>
  <c r="BA100" i="20"/>
  <c r="AZ100" i="20"/>
  <c r="AY100" i="20"/>
  <c r="AX100" i="20"/>
  <c r="AW100" i="20"/>
  <c r="AV100" i="20"/>
  <c r="AU100" i="20"/>
  <c r="AT100" i="20"/>
  <c r="AS100" i="20"/>
  <c r="AR100" i="20"/>
  <c r="AQ100" i="20"/>
  <c r="AP100" i="20"/>
  <c r="AO100" i="20"/>
  <c r="AN100" i="20"/>
  <c r="AM100" i="20"/>
  <c r="AL100" i="20"/>
  <c r="AK100" i="20"/>
  <c r="AJ100" i="20"/>
  <c r="AI100" i="20"/>
  <c r="AH100" i="20"/>
  <c r="AG100" i="20"/>
  <c r="AF100" i="20"/>
  <c r="AE100" i="20"/>
  <c r="AD100" i="20"/>
  <c r="AC100" i="20"/>
  <c r="AB100" i="20"/>
  <c r="AA100" i="20"/>
  <c r="Z100" i="20"/>
  <c r="Y100" i="20"/>
  <c r="X100" i="20"/>
  <c r="W100" i="20"/>
  <c r="V100" i="20"/>
  <c r="U100" i="20"/>
  <c r="T100" i="20"/>
  <c r="S100" i="20"/>
  <c r="R100" i="20"/>
  <c r="Q100" i="20"/>
  <c r="P100" i="20"/>
  <c r="O100" i="20"/>
  <c r="N100" i="20"/>
  <c r="M100" i="20"/>
  <c r="L100" i="20"/>
  <c r="K100" i="20"/>
  <c r="J100" i="20"/>
  <c r="I100" i="20"/>
  <c r="H100" i="20"/>
  <c r="G100" i="20"/>
  <c r="F100" i="20"/>
  <c r="E100" i="20"/>
  <c r="D100" i="20"/>
  <c r="C100" i="20"/>
  <c r="CD98" i="20"/>
  <c r="CC98" i="20"/>
  <c r="CD97" i="20"/>
  <c r="CC97" i="20"/>
  <c r="CD96" i="20"/>
  <c r="CC96" i="20"/>
  <c r="CD95" i="20"/>
  <c r="CC95" i="20"/>
  <c r="CD94" i="20"/>
  <c r="CC94" i="20"/>
  <c r="CD93" i="20"/>
  <c r="CC93" i="20"/>
  <c r="CD92" i="20"/>
  <c r="CC92" i="20"/>
  <c r="CD91" i="20"/>
  <c r="CC91" i="20"/>
  <c r="CD90" i="20"/>
  <c r="CC90" i="20"/>
  <c r="CD89" i="20"/>
  <c r="CC89" i="20"/>
  <c r="CC88" i="20" s="1"/>
  <c r="CD88" i="20"/>
  <c r="CD99" i="20" s="1"/>
  <c r="CB88" i="20"/>
  <c r="CB99" i="20" s="1"/>
  <c r="CA88" i="20"/>
  <c r="BZ88" i="20"/>
  <c r="BZ99" i="20" s="1"/>
  <c r="BY88" i="20"/>
  <c r="BY99" i="20" s="1"/>
  <c r="BX88" i="20"/>
  <c r="BX99" i="20" s="1"/>
  <c r="BW88" i="20"/>
  <c r="BW99" i="20" s="1"/>
  <c r="BV88" i="20"/>
  <c r="BV99" i="20" s="1"/>
  <c r="BU88" i="20"/>
  <c r="BU99" i="20" s="1"/>
  <c r="BT88" i="20"/>
  <c r="BT99" i="20" s="1"/>
  <c r="BS88" i="20"/>
  <c r="BS99" i="20" s="1"/>
  <c r="BR88" i="20"/>
  <c r="BQ88" i="20"/>
  <c r="BQ99" i="20" s="1"/>
  <c r="BP88" i="20"/>
  <c r="BP99" i="20" s="1"/>
  <c r="BO88" i="20"/>
  <c r="BO99" i="20" s="1"/>
  <c r="BN88" i="20"/>
  <c r="BM88" i="20"/>
  <c r="BM99" i="20" s="1"/>
  <c r="BL88" i="20"/>
  <c r="BL99" i="20" s="1"/>
  <c r="BK88" i="20"/>
  <c r="BJ88" i="20"/>
  <c r="BI88" i="20"/>
  <c r="BI99" i="20" s="1"/>
  <c r="BH88" i="20"/>
  <c r="BH99" i="20" s="1"/>
  <c r="BG88" i="20"/>
  <c r="BG99" i="20" s="1"/>
  <c r="BF88" i="20"/>
  <c r="BE88" i="20"/>
  <c r="BE99" i="20" s="1"/>
  <c r="BD88" i="20"/>
  <c r="BD99" i="20" s="1"/>
  <c r="BC88" i="20"/>
  <c r="BC99" i="20" s="1"/>
  <c r="BB88" i="20"/>
  <c r="BA88" i="20"/>
  <c r="BA99" i="20" s="1"/>
  <c r="AZ88" i="20"/>
  <c r="AZ99" i="20" s="1"/>
  <c r="AY88" i="20"/>
  <c r="AY99" i="20" s="1"/>
  <c r="AX88" i="20"/>
  <c r="AW88" i="20"/>
  <c r="AW99" i="20" s="1"/>
  <c r="AV88" i="20"/>
  <c r="AV99" i="20" s="1"/>
  <c r="AU88" i="20"/>
  <c r="AT88" i="20"/>
  <c r="AS88" i="20"/>
  <c r="AS99" i="20" s="1"/>
  <c r="AR88" i="20"/>
  <c r="AR99" i="20" s="1"/>
  <c r="AQ88" i="20"/>
  <c r="AQ99" i="20" s="1"/>
  <c r="AP88" i="20"/>
  <c r="AO88" i="20"/>
  <c r="AO99" i="20" s="1"/>
  <c r="AN88" i="20"/>
  <c r="AN99" i="20" s="1"/>
  <c r="AM88" i="20"/>
  <c r="AM99" i="20" s="1"/>
  <c r="AL88" i="20"/>
  <c r="AK88" i="20"/>
  <c r="AK99" i="20" s="1"/>
  <c r="AJ88" i="20"/>
  <c r="AJ99" i="20" s="1"/>
  <c r="AI88" i="20"/>
  <c r="AI99" i="20" s="1"/>
  <c r="AH88" i="20"/>
  <c r="AG88" i="20"/>
  <c r="AG99" i="20" s="1"/>
  <c r="AF88" i="20"/>
  <c r="AF99" i="20" s="1"/>
  <c r="AE88" i="20"/>
  <c r="AD88" i="20"/>
  <c r="AC88" i="20"/>
  <c r="AC99" i="20" s="1"/>
  <c r="AB88" i="20"/>
  <c r="AB99" i="20" s="1"/>
  <c r="AA88" i="20"/>
  <c r="AA99" i="20" s="1"/>
  <c r="Z88" i="20"/>
  <c r="Y88" i="20"/>
  <c r="Y99" i="20" s="1"/>
  <c r="X88" i="20"/>
  <c r="X99" i="20" s="1"/>
  <c r="W88" i="20"/>
  <c r="W99" i="20" s="1"/>
  <c r="V88" i="20"/>
  <c r="U88" i="20"/>
  <c r="U99" i="20" s="1"/>
  <c r="T88" i="20"/>
  <c r="T99" i="20" s="1"/>
  <c r="S88" i="20"/>
  <c r="S99" i="20" s="1"/>
  <c r="R88" i="20"/>
  <c r="Q88" i="20"/>
  <c r="Q99" i="20" s="1"/>
  <c r="P88" i="20"/>
  <c r="P99" i="20" s="1"/>
  <c r="O88" i="20"/>
  <c r="N88" i="20"/>
  <c r="M88" i="20"/>
  <c r="M99" i="20" s="1"/>
  <c r="L88" i="20"/>
  <c r="L99" i="20" s="1"/>
  <c r="K88" i="20"/>
  <c r="K99" i="20" s="1"/>
  <c r="J88" i="20"/>
  <c r="I88" i="20"/>
  <c r="I99" i="20" s="1"/>
  <c r="H88" i="20"/>
  <c r="H99" i="20" s="1"/>
  <c r="G88" i="20"/>
  <c r="G99" i="20" s="1"/>
  <c r="F88" i="20"/>
  <c r="E88" i="20"/>
  <c r="E99" i="20" s="1"/>
  <c r="D88" i="20"/>
  <c r="D99" i="20" s="1"/>
  <c r="C88" i="20"/>
  <c r="C99" i="20" s="1"/>
  <c r="CD87" i="20"/>
  <c r="CC87" i="20"/>
  <c r="CD86" i="20"/>
  <c r="CC86" i="20"/>
  <c r="CD85" i="20"/>
  <c r="CC85" i="20"/>
  <c r="CD84" i="20"/>
  <c r="CC84" i="20"/>
  <c r="CD83" i="20"/>
  <c r="CC83" i="20"/>
  <c r="CD82" i="20"/>
  <c r="CC82" i="20"/>
  <c r="CD81" i="20"/>
  <c r="CC81" i="20"/>
  <c r="CD80" i="20"/>
  <c r="CC80" i="20"/>
  <c r="CD79" i="20"/>
  <c r="CC79" i="20"/>
  <c r="CD78" i="20"/>
  <c r="CC78" i="20"/>
  <c r="CC77" i="20" s="1"/>
  <c r="CD77" i="20"/>
  <c r="CB77" i="20"/>
  <c r="CA77" i="20"/>
  <c r="BZ77" i="20"/>
  <c r="BY77" i="20"/>
  <c r="BX77" i="20"/>
  <c r="BW77" i="20"/>
  <c r="BV77" i="20"/>
  <c r="BU77" i="20"/>
  <c r="BT77" i="20"/>
  <c r="BS77" i="20"/>
  <c r="BR77" i="20"/>
  <c r="BQ77" i="20"/>
  <c r="BP77" i="20"/>
  <c r="BO77" i="20"/>
  <c r="BN77" i="20"/>
  <c r="BM77" i="20"/>
  <c r="BL77" i="20"/>
  <c r="BK77" i="20"/>
  <c r="BJ77" i="20"/>
  <c r="BI77" i="20"/>
  <c r="BH77" i="20"/>
  <c r="BG77" i="20"/>
  <c r="BF77" i="20"/>
  <c r="BE77" i="20"/>
  <c r="BD77" i="20"/>
  <c r="BC77" i="20"/>
  <c r="BB77" i="20"/>
  <c r="BA77" i="20"/>
  <c r="AZ77" i="20"/>
  <c r="AY77" i="20"/>
  <c r="AX77" i="20"/>
  <c r="AW77" i="20"/>
  <c r="AV77" i="20"/>
  <c r="AU77" i="20"/>
  <c r="AT77" i="20"/>
  <c r="AS77" i="20"/>
  <c r="AR77" i="20"/>
  <c r="AQ77" i="20"/>
  <c r="AP77" i="20"/>
  <c r="AO77" i="20"/>
  <c r="AN77" i="20"/>
  <c r="AM77" i="20"/>
  <c r="AL77" i="20"/>
  <c r="AK77" i="20"/>
  <c r="AJ77" i="20"/>
  <c r="AI77" i="20"/>
  <c r="AH77" i="20"/>
  <c r="AG77" i="20"/>
  <c r="AF77" i="20"/>
  <c r="AE77" i="20"/>
  <c r="AD77" i="20"/>
  <c r="AC77" i="20"/>
  <c r="AB77" i="20"/>
  <c r="AA77" i="20"/>
  <c r="Z77" i="20"/>
  <c r="Y77" i="20"/>
  <c r="X77" i="20"/>
  <c r="W77" i="20"/>
  <c r="V77" i="20"/>
  <c r="U77" i="20"/>
  <c r="T77" i="20"/>
  <c r="S77" i="20"/>
  <c r="R77" i="20"/>
  <c r="Q77" i="20"/>
  <c r="P77" i="20"/>
  <c r="O77" i="20"/>
  <c r="N77" i="20"/>
  <c r="M77" i="20"/>
  <c r="L77" i="20"/>
  <c r="K77" i="20"/>
  <c r="J77" i="20"/>
  <c r="I77" i="20"/>
  <c r="H77" i="20"/>
  <c r="G77" i="20"/>
  <c r="F77" i="20"/>
  <c r="E77" i="20"/>
  <c r="D77" i="20"/>
  <c r="C77" i="20"/>
  <c r="CD76" i="20"/>
  <c r="CC76" i="20"/>
  <c r="CD75" i="20"/>
  <c r="CC75" i="20"/>
  <c r="CD74" i="20"/>
  <c r="CC74" i="20"/>
  <c r="CD73" i="20"/>
  <c r="CC73" i="20"/>
  <c r="CD72" i="20"/>
  <c r="CC72" i="20"/>
  <c r="CD71" i="20"/>
  <c r="CC71" i="20"/>
  <c r="CD70" i="20"/>
  <c r="CC70" i="20"/>
  <c r="CD69" i="20"/>
  <c r="CC69" i="20"/>
  <c r="CD68" i="20"/>
  <c r="CC68" i="20"/>
  <c r="CD67" i="20"/>
  <c r="CC67" i="20"/>
  <c r="CC66" i="20" s="1"/>
  <c r="CD66" i="20"/>
  <c r="CB66" i="20"/>
  <c r="CA66" i="20"/>
  <c r="CA99" i="20" s="1"/>
  <c r="BZ66" i="20"/>
  <c r="BY66" i="20"/>
  <c r="BX66" i="20"/>
  <c r="BW66" i="20"/>
  <c r="BV66" i="20"/>
  <c r="BU66" i="20"/>
  <c r="BT66" i="20"/>
  <c r="BS66" i="20"/>
  <c r="BR66" i="20"/>
  <c r="BQ66" i="20"/>
  <c r="BP66" i="20"/>
  <c r="BO66" i="20"/>
  <c r="BN66" i="20"/>
  <c r="BM66" i="20"/>
  <c r="BL66" i="20"/>
  <c r="BK66" i="20"/>
  <c r="BK99" i="20" s="1"/>
  <c r="BJ66" i="20"/>
  <c r="BI66" i="20"/>
  <c r="BH66" i="20"/>
  <c r="BG66" i="20"/>
  <c r="BF66" i="20"/>
  <c r="BE66" i="20"/>
  <c r="BD66" i="20"/>
  <c r="BC66" i="20"/>
  <c r="BB66" i="20"/>
  <c r="BA66" i="20"/>
  <c r="AZ66" i="20"/>
  <c r="AY66" i="20"/>
  <c r="AX66" i="20"/>
  <c r="AW66" i="20"/>
  <c r="AV66" i="20"/>
  <c r="AU66" i="20"/>
  <c r="AU99" i="20" s="1"/>
  <c r="AT66" i="20"/>
  <c r="AS66" i="20"/>
  <c r="AR66" i="20"/>
  <c r="AQ66" i="20"/>
  <c r="AP66" i="20"/>
  <c r="AO66" i="20"/>
  <c r="AN66" i="20"/>
  <c r="AM66" i="20"/>
  <c r="AL66" i="20"/>
  <c r="AK66" i="20"/>
  <c r="AJ66" i="20"/>
  <c r="AI66" i="20"/>
  <c r="AH66" i="20"/>
  <c r="AG66" i="20"/>
  <c r="AF66" i="20"/>
  <c r="AE66" i="20"/>
  <c r="AE99" i="20" s="1"/>
  <c r="AD66" i="20"/>
  <c r="AC66" i="20"/>
  <c r="AB66" i="20"/>
  <c r="AA66" i="20"/>
  <c r="Z66" i="20"/>
  <c r="Y66" i="20"/>
  <c r="X66" i="20"/>
  <c r="W66" i="20"/>
  <c r="V66" i="20"/>
  <c r="U66" i="20"/>
  <c r="T66" i="20"/>
  <c r="S66" i="20"/>
  <c r="R66" i="20"/>
  <c r="Q66" i="20"/>
  <c r="P66" i="20"/>
  <c r="O66" i="20"/>
  <c r="O99" i="20" s="1"/>
  <c r="N66" i="20"/>
  <c r="M66" i="20"/>
  <c r="L66" i="20"/>
  <c r="K66" i="20"/>
  <c r="J66" i="20"/>
  <c r="I66" i="20"/>
  <c r="H66" i="20"/>
  <c r="G66" i="20"/>
  <c r="F66" i="20"/>
  <c r="E66" i="20"/>
  <c r="D66" i="20"/>
  <c r="C66" i="20"/>
  <c r="CD65" i="20"/>
  <c r="CC65" i="20"/>
  <c r="CD64" i="20"/>
  <c r="CC64" i="20"/>
  <c r="CD63" i="20"/>
  <c r="CC63" i="20"/>
  <c r="CD62" i="20"/>
  <c r="CC62" i="20"/>
  <c r="CD61" i="20"/>
  <c r="CC61" i="20"/>
  <c r="CD60" i="20"/>
  <c r="CC60" i="20"/>
  <c r="CD59" i="20"/>
  <c r="CC59" i="20"/>
  <c r="CD58" i="20"/>
  <c r="CC58" i="20"/>
  <c r="CD57" i="20"/>
  <c r="CC57" i="20"/>
  <c r="CD56" i="20"/>
  <c r="CC56" i="20"/>
  <c r="CC55" i="20" s="1"/>
  <c r="CD55" i="20"/>
  <c r="CB55" i="20"/>
  <c r="CA55" i="20"/>
  <c r="BZ55" i="20"/>
  <c r="BY55" i="20"/>
  <c r="BX55" i="20"/>
  <c r="BW55" i="20"/>
  <c r="BV55" i="20"/>
  <c r="BU55" i="20"/>
  <c r="BT55" i="20"/>
  <c r="BS55" i="20"/>
  <c r="BR55" i="20"/>
  <c r="BQ55" i="20"/>
  <c r="BP55" i="20"/>
  <c r="BO55" i="20"/>
  <c r="BN55" i="20"/>
  <c r="BM55" i="20"/>
  <c r="BL55" i="20"/>
  <c r="BK55" i="20"/>
  <c r="BJ55" i="20"/>
  <c r="BI55" i="20"/>
  <c r="BH55" i="20"/>
  <c r="BG55" i="20"/>
  <c r="BF55" i="20"/>
  <c r="BE55" i="20"/>
  <c r="BD55" i="20"/>
  <c r="BC55" i="20"/>
  <c r="BB55" i="20"/>
  <c r="BA55" i="20"/>
  <c r="AZ55" i="20"/>
  <c r="AY55" i="20"/>
  <c r="AX55" i="20"/>
  <c r="AW55" i="20"/>
  <c r="AV55" i="20"/>
  <c r="AU55" i="20"/>
  <c r="AT55" i="20"/>
  <c r="AS55" i="20"/>
  <c r="AR55" i="20"/>
  <c r="AQ55" i="20"/>
  <c r="AP55" i="20"/>
  <c r="AO55" i="20"/>
  <c r="AN55" i="20"/>
  <c r="AM55" i="20"/>
  <c r="AL55" i="20"/>
  <c r="AK55" i="20"/>
  <c r="AJ55" i="20"/>
  <c r="AI55" i="20"/>
  <c r="AH55" i="20"/>
  <c r="AG55" i="20"/>
  <c r="AF55" i="20"/>
  <c r="AE55" i="20"/>
  <c r="AD55" i="20"/>
  <c r="AC55" i="20"/>
  <c r="AB55" i="20"/>
  <c r="AA55" i="20"/>
  <c r="Z55" i="20"/>
  <c r="Y55" i="20"/>
  <c r="X55" i="20"/>
  <c r="W55" i="20"/>
  <c r="V55" i="20"/>
  <c r="U55" i="20"/>
  <c r="T55" i="20"/>
  <c r="S55" i="20"/>
  <c r="R55" i="20"/>
  <c r="Q55" i="20"/>
  <c r="P55" i="20"/>
  <c r="O55" i="20"/>
  <c r="N55" i="20"/>
  <c r="M55" i="20"/>
  <c r="L55" i="20"/>
  <c r="K55" i="20"/>
  <c r="J55" i="20"/>
  <c r="I55" i="20"/>
  <c r="H55" i="20"/>
  <c r="G55" i="20"/>
  <c r="F55" i="20"/>
  <c r="E55" i="20"/>
  <c r="D55" i="20"/>
  <c r="C55" i="20"/>
  <c r="CD54" i="20"/>
  <c r="BV54" i="20"/>
  <c r="BN54" i="20"/>
  <c r="BF54" i="20"/>
  <c r="AX54" i="20"/>
  <c r="AP54" i="20"/>
  <c r="AH54" i="20"/>
  <c r="Z54" i="20"/>
  <c r="N54" i="20"/>
  <c r="I54" i="20"/>
  <c r="CD53" i="20"/>
  <c r="CC53" i="20"/>
  <c r="CD52" i="20"/>
  <c r="CC52" i="20"/>
  <c r="CD51" i="20"/>
  <c r="CC51" i="20"/>
  <c r="CD50" i="20"/>
  <c r="CC50" i="20"/>
  <c r="CD49" i="20"/>
  <c r="CC49" i="20"/>
  <c r="CD48" i="20"/>
  <c r="CC48" i="20"/>
  <c r="CD47" i="20"/>
  <c r="CC47" i="20"/>
  <c r="CD46" i="20"/>
  <c r="CC46" i="20"/>
  <c r="CD45" i="20"/>
  <c r="CC45" i="20"/>
  <c r="CD44" i="20"/>
  <c r="CC44" i="20"/>
  <c r="CC43" i="20" s="1"/>
  <c r="CD43" i="20"/>
  <c r="CB43" i="20"/>
  <c r="CA43" i="20"/>
  <c r="CA54" i="20" s="1"/>
  <c r="BZ43" i="20"/>
  <c r="BZ54" i="20" s="1"/>
  <c r="BY43" i="20"/>
  <c r="BX43" i="20"/>
  <c r="BW43" i="20"/>
  <c r="BW54" i="20" s="1"/>
  <c r="BV43" i="20"/>
  <c r="BU43" i="20"/>
  <c r="BT43" i="20"/>
  <c r="BS43" i="20"/>
  <c r="BS54" i="20" s="1"/>
  <c r="BR43" i="20"/>
  <c r="BR54" i="20" s="1"/>
  <c r="BQ43" i="20"/>
  <c r="BP43" i="20"/>
  <c r="BO43" i="20"/>
  <c r="BO54" i="20" s="1"/>
  <c r="BN43" i="20"/>
  <c r="BM43" i="20"/>
  <c r="BL43" i="20"/>
  <c r="BK43" i="20"/>
  <c r="BK54" i="20" s="1"/>
  <c r="BJ43" i="20"/>
  <c r="BJ54" i="20" s="1"/>
  <c r="BI43" i="20"/>
  <c r="BH43" i="20"/>
  <c r="BG43" i="20"/>
  <c r="BG54" i="20" s="1"/>
  <c r="BF43" i="20"/>
  <c r="BE43" i="20"/>
  <c r="BD43" i="20"/>
  <c r="BC43" i="20"/>
  <c r="BC54" i="20" s="1"/>
  <c r="BB43" i="20"/>
  <c r="BB54" i="20" s="1"/>
  <c r="BA43" i="20"/>
  <c r="AZ43" i="20"/>
  <c r="AY43" i="20"/>
  <c r="AY54" i="20" s="1"/>
  <c r="AX43" i="20"/>
  <c r="AW43" i="20"/>
  <c r="AV43" i="20"/>
  <c r="AU43" i="20"/>
  <c r="AU54" i="20" s="1"/>
  <c r="AT43" i="20"/>
  <c r="AT54" i="20" s="1"/>
  <c r="AS43" i="20"/>
  <c r="AR43" i="20"/>
  <c r="AQ43" i="20"/>
  <c r="AQ54" i="20" s="1"/>
  <c r="AP43" i="20"/>
  <c r="AO43" i="20"/>
  <c r="AN43" i="20"/>
  <c r="AM43" i="20"/>
  <c r="AM54" i="20" s="1"/>
  <c r="AL43" i="20"/>
  <c r="AL54" i="20" s="1"/>
  <c r="AK43" i="20"/>
  <c r="AJ43" i="20"/>
  <c r="AI43" i="20"/>
  <c r="AI54" i="20" s="1"/>
  <c r="AH43" i="20"/>
  <c r="AG43" i="20"/>
  <c r="AF43" i="20"/>
  <c r="AE43" i="20"/>
  <c r="AE54" i="20" s="1"/>
  <c r="AD43" i="20"/>
  <c r="AD54" i="20" s="1"/>
  <c r="AC43" i="20"/>
  <c r="AB43" i="20"/>
  <c r="AA43" i="20"/>
  <c r="AA54" i="20" s="1"/>
  <c r="Z43" i="20"/>
  <c r="Y43" i="20"/>
  <c r="X43" i="20"/>
  <c r="W43" i="20"/>
  <c r="W54" i="20" s="1"/>
  <c r="V43" i="20"/>
  <c r="V54" i="20" s="1"/>
  <c r="U43" i="20"/>
  <c r="U54" i="20" s="1"/>
  <c r="T43" i="20"/>
  <c r="S43" i="20"/>
  <c r="S54" i="20" s="1"/>
  <c r="R43" i="20"/>
  <c r="R54" i="20" s="1"/>
  <c r="Q43" i="20"/>
  <c r="Q54" i="20" s="1"/>
  <c r="P43" i="20"/>
  <c r="O43" i="20"/>
  <c r="O54" i="20" s="1"/>
  <c r="N43" i="20"/>
  <c r="M43" i="20"/>
  <c r="M54" i="20" s="1"/>
  <c r="L43" i="20"/>
  <c r="K43" i="20"/>
  <c r="K54" i="20" s="1"/>
  <c r="J43" i="20"/>
  <c r="J54" i="20" s="1"/>
  <c r="I43" i="20"/>
  <c r="H43" i="20"/>
  <c r="G43" i="20"/>
  <c r="G54" i="20" s="1"/>
  <c r="F43" i="20"/>
  <c r="F54" i="20" s="1"/>
  <c r="E43" i="20"/>
  <c r="E54" i="20" s="1"/>
  <c r="D43" i="20"/>
  <c r="C43" i="20"/>
  <c r="C54" i="20" s="1"/>
  <c r="CD42" i="20"/>
  <c r="CC42" i="20"/>
  <c r="CD41" i="20"/>
  <c r="CC41" i="20"/>
  <c r="CD40" i="20"/>
  <c r="CC40" i="20"/>
  <c r="CD39" i="20"/>
  <c r="CC39" i="20"/>
  <c r="CD38" i="20"/>
  <c r="CC38" i="20"/>
  <c r="CD37" i="20"/>
  <c r="CC37" i="20"/>
  <c r="CD36" i="20"/>
  <c r="CC36" i="20"/>
  <c r="CD35" i="20"/>
  <c r="CC35" i="20"/>
  <c r="CD34" i="20"/>
  <c r="CC34" i="20"/>
  <c r="CD33" i="20"/>
  <c r="CC33" i="20"/>
  <c r="CC32" i="20" s="1"/>
  <c r="CD32" i="20"/>
  <c r="CB32" i="20"/>
  <c r="CA32" i="20"/>
  <c r="BZ32" i="20"/>
  <c r="BY32" i="20"/>
  <c r="BX32" i="20"/>
  <c r="BW32" i="20"/>
  <c r="BV32" i="20"/>
  <c r="BU32" i="20"/>
  <c r="BT32" i="20"/>
  <c r="BS32" i="20"/>
  <c r="BR32" i="20"/>
  <c r="BQ32" i="20"/>
  <c r="BP32" i="20"/>
  <c r="BO32" i="20"/>
  <c r="BN32" i="20"/>
  <c r="BM32" i="20"/>
  <c r="BL32" i="20"/>
  <c r="BK32" i="20"/>
  <c r="BJ32" i="20"/>
  <c r="BI32" i="20"/>
  <c r="BH32" i="20"/>
  <c r="BG32" i="20"/>
  <c r="BF32" i="20"/>
  <c r="BE32" i="20"/>
  <c r="BD32" i="20"/>
  <c r="BC32" i="20"/>
  <c r="BB32" i="20"/>
  <c r="BA32" i="20"/>
  <c r="AZ32" i="20"/>
  <c r="AY32" i="20"/>
  <c r="AX32" i="20"/>
  <c r="AW32" i="20"/>
  <c r="AV32" i="20"/>
  <c r="AU32" i="20"/>
  <c r="AT32" i="20"/>
  <c r="AS32" i="20"/>
  <c r="AR32" i="20"/>
  <c r="AQ32" i="20"/>
  <c r="AP32" i="20"/>
  <c r="AO32" i="20"/>
  <c r="AN32" i="20"/>
  <c r="AM32" i="20"/>
  <c r="AL32" i="20"/>
  <c r="AK32" i="20"/>
  <c r="AJ32" i="20"/>
  <c r="AI32" i="20"/>
  <c r="AH32" i="20"/>
  <c r="AG32" i="20"/>
  <c r="AF32" i="20"/>
  <c r="AE32" i="20"/>
  <c r="AD32" i="20"/>
  <c r="AC32" i="20"/>
  <c r="AB32" i="20"/>
  <c r="AA32" i="20"/>
  <c r="Z32" i="20"/>
  <c r="Y32" i="20"/>
  <c r="X32" i="20"/>
  <c r="W32" i="20"/>
  <c r="V32" i="20"/>
  <c r="U32" i="20"/>
  <c r="T32" i="20"/>
  <c r="S32" i="20"/>
  <c r="R32" i="20"/>
  <c r="Q32" i="20"/>
  <c r="P32" i="20"/>
  <c r="O32" i="20"/>
  <c r="N32" i="20"/>
  <c r="M32" i="20"/>
  <c r="L32" i="20"/>
  <c r="K32" i="20"/>
  <c r="J32" i="20"/>
  <c r="I32" i="20"/>
  <c r="H32" i="20"/>
  <c r="G32" i="20"/>
  <c r="F32" i="20"/>
  <c r="E32" i="20"/>
  <c r="D32" i="20"/>
  <c r="C32" i="20"/>
  <c r="CD31" i="20"/>
  <c r="CC31" i="20"/>
  <c r="CD30" i="20"/>
  <c r="CC30" i="20"/>
  <c r="CD29" i="20"/>
  <c r="CC29" i="20"/>
  <c r="CD28" i="20"/>
  <c r="CC28" i="20"/>
  <c r="CD27" i="20"/>
  <c r="CC27" i="20"/>
  <c r="CD26" i="20"/>
  <c r="CC26" i="20"/>
  <c r="CD25" i="20"/>
  <c r="CC25" i="20"/>
  <c r="CD24" i="20"/>
  <c r="CC24" i="20"/>
  <c r="CD23" i="20"/>
  <c r="CC23" i="20"/>
  <c r="CD22" i="20"/>
  <c r="CC22" i="20"/>
  <c r="CC21" i="20" s="1"/>
  <c r="CD21" i="20"/>
  <c r="CB21" i="20"/>
  <c r="CA21" i="20"/>
  <c r="BZ21" i="20"/>
  <c r="BY21" i="20"/>
  <c r="BX21" i="20"/>
  <c r="BW21" i="20"/>
  <c r="BV21" i="20"/>
  <c r="BU21" i="20"/>
  <c r="BT21" i="20"/>
  <c r="BS21" i="20"/>
  <c r="BR21" i="20"/>
  <c r="BQ21" i="20"/>
  <c r="BP21" i="20"/>
  <c r="BO21" i="20"/>
  <c r="BN21" i="20"/>
  <c r="BM21" i="20"/>
  <c r="BL21" i="20"/>
  <c r="BK21" i="20"/>
  <c r="BJ21" i="20"/>
  <c r="BI21" i="20"/>
  <c r="BH21" i="20"/>
  <c r="BG21" i="20"/>
  <c r="BF21" i="20"/>
  <c r="BE21" i="20"/>
  <c r="BD21" i="20"/>
  <c r="BC21" i="20"/>
  <c r="BB21" i="20"/>
  <c r="BA21" i="20"/>
  <c r="AZ21" i="20"/>
  <c r="AY21" i="20"/>
  <c r="AX21" i="20"/>
  <c r="AW21" i="20"/>
  <c r="AV21" i="20"/>
  <c r="AU21" i="20"/>
  <c r="AT21" i="20"/>
  <c r="AS21" i="20"/>
  <c r="AR21" i="20"/>
  <c r="AQ21" i="20"/>
  <c r="AP21" i="20"/>
  <c r="AO21" i="20"/>
  <c r="AN21" i="20"/>
  <c r="AM21" i="20"/>
  <c r="AL21" i="20"/>
  <c r="AK21" i="20"/>
  <c r="AJ21" i="20"/>
  <c r="AI21" i="20"/>
  <c r="AH21" i="20"/>
  <c r="AG21" i="20"/>
  <c r="AF21" i="20"/>
  <c r="AE21" i="20"/>
  <c r="AD21" i="20"/>
  <c r="AC21" i="20"/>
  <c r="AB21" i="20"/>
  <c r="AA21" i="20"/>
  <c r="Z21" i="20"/>
  <c r="Y21" i="20"/>
  <c r="X21" i="20"/>
  <c r="W21" i="20"/>
  <c r="V21" i="20"/>
  <c r="U21" i="20"/>
  <c r="T21" i="20"/>
  <c r="S21" i="20"/>
  <c r="R21" i="20"/>
  <c r="Q21" i="20"/>
  <c r="P21" i="20"/>
  <c r="O21" i="20"/>
  <c r="N21" i="20"/>
  <c r="M21" i="20"/>
  <c r="L21" i="20"/>
  <c r="K21" i="20"/>
  <c r="J21" i="20"/>
  <c r="I21" i="20"/>
  <c r="H21" i="20"/>
  <c r="G21" i="20"/>
  <c r="F21" i="20"/>
  <c r="E21" i="20"/>
  <c r="D21" i="20"/>
  <c r="C21" i="20"/>
  <c r="CD20" i="20"/>
  <c r="CC20" i="20"/>
  <c r="CD19" i="20"/>
  <c r="CC19" i="20"/>
  <c r="CD18" i="20"/>
  <c r="CC18" i="20"/>
  <c r="CD17" i="20"/>
  <c r="CC17" i="20"/>
  <c r="CD16" i="20"/>
  <c r="CC16" i="20"/>
  <c r="CD15" i="20"/>
  <c r="CC15" i="20"/>
  <c r="CD14" i="20"/>
  <c r="CC14" i="20"/>
  <c r="CD13" i="20"/>
  <c r="CC13" i="20"/>
  <c r="CD12" i="20"/>
  <c r="CC12" i="20"/>
  <c r="CD11" i="20"/>
  <c r="CC11" i="20"/>
  <c r="CC10" i="20" s="1"/>
  <c r="CD10" i="20"/>
  <c r="CB10" i="20"/>
  <c r="CA10" i="20"/>
  <c r="BZ10" i="20"/>
  <c r="BY10" i="20"/>
  <c r="BX10" i="20"/>
  <c r="BW10" i="20"/>
  <c r="BV10" i="20"/>
  <c r="BU10" i="20"/>
  <c r="BT10" i="20"/>
  <c r="BS10" i="20"/>
  <c r="BR10" i="20"/>
  <c r="BQ10" i="20"/>
  <c r="BP10" i="20"/>
  <c r="BO10" i="20"/>
  <c r="BN10" i="20"/>
  <c r="BM10" i="20"/>
  <c r="BL10" i="20"/>
  <c r="BK10" i="20"/>
  <c r="BJ10" i="20"/>
  <c r="BI10" i="20"/>
  <c r="BH10" i="20"/>
  <c r="BG10" i="20"/>
  <c r="BF10" i="20"/>
  <c r="BE10" i="20"/>
  <c r="BD10" i="20"/>
  <c r="BC10" i="20"/>
  <c r="BB10" i="20"/>
  <c r="BA10" i="20"/>
  <c r="AZ10" i="20"/>
  <c r="AY10" i="20"/>
  <c r="AX10" i="20"/>
  <c r="AW10" i="20"/>
  <c r="AV10" i="20"/>
  <c r="AU10" i="20"/>
  <c r="AT10" i="20"/>
  <c r="AS10" i="20"/>
  <c r="AR10" i="20"/>
  <c r="AQ10" i="20"/>
  <c r="AP10" i="20"/>
  <c r="AO10" i="20"/>
  <c r="AN10" i="20"/>
  <c r="AM10" i="20"/>
  <c r="AL10" i="20"/>
  <c r="AK10" i="20"/>
  <c r="AJ10" i="20"/>
  <c r="AI10" i="20"/>
  <c r="AH10" i="20"/>
  <c r="AG10" i="20"/>
  <c r="AF10" i="20"/>
  <c r="AE10" i="20"/>
  <c r="AD10" i="20"/>
  <c r="AC10" i="20"/>
  <c r="AB10" i="20"/>
  <c r="AA10" i="20"/>
  <c r="Z10" i="20"/>
  <c r="Y10" i="20"/>
  <c r="X10" i="20"/>
  <c r="W10" i="20"/>
  <c r="V10" i="20"/>
  <c r="U10" i="20"/>
  <c r="T10" i="20"/>
  <c r="S10" i="20"/>
  <c r="R10" i="20"/>
  <c r="Q10" i="20"/>
  <c r="P10" i="20"/>
  <c r="O10" i="20"/>
  <c r="N10" i="20"/>
  <c r="M10" i="20"/>
  <c r="L10" i="20"/>
  <c r="K10" i="20"/>
  <c r="J10" i="20"/>
  <c r="I10" i="20"/>
  <c r="H10" i="20"/>
  <c r="G10" i="20"/>
  <c r="F10" i="20"/>
  <c r="E10" i="20"/>
  <c r="D10" i="20"/>
  <c r="C10" i="20"/>
  <c r="E19" i="19"/>
  <c r="D19" i="19"/>
  <c r="C18" i="19"/>
  <c r="C17" i="19"/>
  <c r="C16" i="19"/>
  <c r="C15" i="19"/>
  <c r="C14" i="19"/>
  <c r="C19" i="19" s="1"/>
  <c r="E13" i="19"/>
  <c r="D13" i="19"/>
  <c r="C12" i="19"/>
  <c r="C11" i="19"/>
  <c r="C10" i="19"/>
  <c r="C9" i="19"/>
  <c r="C8" i="19"/>
  <c r="C13" i="19" s="1"/>
  <c r="B68" i="13"/>
  <c r="C68" i="13" s="1"/>
  <c r="B62" i="13"/>
  <c r="C62" i="13" s="1"/>
  <c r="B56" i="13"/>
  <c r="C56" i="13" s="1"/>
  <c r="B50" i="13"/>
  <c r="C50" i="13" s="1"/>
  <c r="B44" i="13"/>
  <c r="C44" i="13" s="1"/>
  <c r="B38" i="13"/>
  <c r="C38" i="13" s="1"/>
  <c r="B32" i="13"/>
  <c r="C32" i="13" s="1"/>
  <c r="B26" i="13"/>
  <c r="C26" i="13" s="1"/>
  <c r="B20" i="13"/>
  <c r="C20" i="13" s="1"/>
  <c r="B14" i="13"/>
  <c r="C14" i="13" s="1"/>
  <c r="B8" i="13"/>
  <c r="C8" i="13" s="1"/>
  <c r="B131" i="12"/>
  <c r="B119" i="12"/>
  <c r="B107" i="12"/>
  <c r="B95" i="12"/>
  <c r="B83" i="12"/>
  <c r="B71" i="12"/>
  <c r="B59" i="12"/>
  <c r="B47" i="12"/>
  <c r="B35" i="12"/>
  <c r="B23" i="12"/>
  <c r="B11" i="12"/>
  <c r="AD218" i="11"/>
  <c r="AC218" i="11"/>
  <c r="AB218" i="11"/>
  <c r="AA218" i="11"/>
  <c r="Z218" i="11"/>
  <c r="Y218" i="11"/>
  <c r="X218" i="11"/>
  <c r="W218" i="11"/>
  <c r="V218" i="11"/>
  <c r="U218" i="11"/>
  <c r="T218" i="11"/>
  <c r="S218" i="11"/>
  <c r="R218" i="11"/>
  <c r="Q218" i="11"/>
  <c r="P218" i="11"/>
  <c r="O218" i="11"/>
  <c r="N218" i="11"/>
  <c r="M218" i="11"/>
  <c r="L218" i="11"/>
  <c r="K218" i="11"/>
  <c r="J218" i="11"/>
  <c r="I218" i="11"/>
  <c r="H218" i="11"/>
  <c r="G218" i="11"/>
  <c r="F218" i="11"/>
  <c r="E218" i="11"/>
  <c r="D218" i="11"/>
  <c r="C218" i="11"/>
  <c r="AD217" i="11"/>
  <c r="AC217" i="11"/>
  <c r="AB217" i="11"/>
  <c r="AA217" i="11"/>
  <c r="Z217" i="11"/>
  <c r="Y217" i="11"/>
  <c r="X217" i="11"/>
  <c r="W217" i="11"/>
  <c r="V217" i="11"/>
  <c r="U217" i="11"/>
  <c r="T217" i="11"/>
  <c r="S217" i="11"/>
  <c r="R217" i="11"/>
  <c r="Q217" i="11"/>
  <c r="P217" i="11"/>
  <c r="O217" i="11"/>
  <c r="N217" i="11"/>
  <c r="M217" i="11"/>
  <c r="L217" i="11"/>
  <c r="K217" i="11"/>
  <c r="J217" i="11"/>
  <c r="I217" i="11"/>
  <c r="H217" i="11"/>
  <c r="G217" i="11"/>
  <c r="F217" i="11"/>
  <c r="E217" i="11"/>
  <c r="D217" i="11"/>
  <c r="C217" i="11"/>
  <c r="AD216" i="11"/>
  <c r="AC216" i="11"/>
  <c r="AB216" i="11"/>
  <c r="AA216" i="11"/>
  <c r="Z216" i="11"/>
  <c r="Y216" i="11"/>
  <c r="X216" i="11"/>
  <c r="W216" i="11"/>
  <c r="V216" i="11"/>
  <c r="U216" i="11"/>
  <c r="T216" i="11"/>
  <c r="S216" i="11"/>
  <c r="R216" i="11"/>
  <c r="Q216" i="11"/>
  <c r="P216" i="11"/>
  <c r="O216" i="11"/>
  <c r="N216" i="11"/>
  <c r="M216" i="11"/>
  <c r="L216" i="11"/>
  <c r="K216" i="11"/>
  <c r="J216" i="11"/>
  <c r="I216" i="11"/>
  <c r="H216" i="11"/>
  <c r="G216" i="11"/>
  <c r="F216" i="11"/>
  <c r="E216" i="11"/>
  <c r="D216" i="11"/>
  <c r="C216" i="11"/>
  <c r="AD215" i="11"/>
  <c r="AC215" i="11"/>
  <c r="AB215" i="11"/>
  <c r="AA215" i="11"/>
  <c r="Z215" i="11"/>
  <c r="Y215" i="11"/>
  <c r="X215" i="11"/>
  <c r="W215" i="11"/>
  <c r="V215" i="11"/>
  <c r="U215" i="11"/>
  <c r="T215" i="11"/>
  <c r="S215" i="11"/>
  <c r="R215" i="11"/>
  <c r="Q215" i="11"/>
  <c r="P215" i="11"/>
  <c r="O215" i="11"/>
  <c r="N215" i="11"/>
  <c r="M215" i="11"/>
  <c r="L215" i="11"/>
  <c r="K215" i="11"/>
  <c r="J215" i="11"/>
  <c r="I215" i="11"/>
  <c r="H215" i="11"/>
  <c r="G215" i="11"/>
  <c r="F215" i="11"/>
  <c r="E215" i="11"/>
  <c r="D215" i="11"/>
  <c r="C215" i="11"/>
  <c r="AD214" i="11"/>
  <c r="AC214" i="11"/>
  <c r="AB214" i="11"/>
  <c r="AA214" i="11"/>
  <c r="Z214" i="11"/>
  <c r="Y214" i="11"/>
  <c r="X214" i="11"/>
  <c r="W214" i="11"/>
  <c r="V214" i="11"/>
  <c r="U214" i="11"/>
  <c r="T214" i="11"/>
  <c r="S214" i="11"/>
  <c r="R214" i="11"/>
  <c r="Q214" i="11"/>
  <c r="P214" i="11"/>
  <c r="O214" i="11"/>
  <c r="N214" i="11"/>
  <c r="M214" i="11"/>
  <c r="L214" i="11"/>
  <c r="K214" i="11"/>
  <c r="J214" i="11"/>
  <c r="I214" i="11"/>
  <c r="H214" i="11"/>
  <c r="G214" i="11"/>
  <c r="F214" i="11"/>
  <c r="E214" i="11"/>
  <c r="D214" i="11"/>
  <c r="C214" i="11"/>
  <c r="AD213" i="11"/>
  <c r="AC213" i="11"/>
  <c r="AB213" i="11"/>
  <c r="AA213" i="11"/>
  <c r="Z213" i="11"/>
  <c r="Y213" i="11"/>
  <c r="X213" i="11"/>
  <c r="W213" i="11"/>
  <c r="V213" i="11"/>
  <c r="U213" i="11"/>
  <c r="T213" i="11"/>
  <c r="S213" i="11"/>
  <c r="R213" i="11"/>
  <c r="Q213" i="11"/>
  <c r="P213" i="11"/>
  <c r="O213" i="11"/>
  <c r="N213" i="11"/>
  <c r="M213" i="11"/>
  <c r="L213" i="11"/>
  <c r="K213" i="11"/>
  <c r="J213" i="11"/>
  <c r="I213" i="11"/>
  <c r="H213" i="11"/>
  <c r="G213" i="11"/>
  <c r="F213" i="11"/>
  <c r="E213" i="11"/>
  <c r="D213" i="11"/>
  <c r="C213" i="11"/>
  <c r="AD212" i="11"/>
  <c r="AC212" i="11"/>
  <c r="AB212" i="11"/>
  <c r="AA212" i="11"/>
  <c r="Z212" i="11"/>
  <c r="Y212" i="11"/>
  <c r="X212" i="11"/>
  <c r="W212" i="11"/>
  <c r="V212" i="11"/>
  <c r="U212" i="11"/>
  <c r="T212" i="11"/>
  <c r="S212" i="11"/>
  <c r="R212" i="11"/>
  <c r="Q212" i="11"/>
  <c r="P212" i="11"/>
  <c r="O212" i="11"/>
  <c r="N212" i="11"/>
  <c r="M212" i="11"/>
  <c r="L212" i="11"/>
  <c r="K212" i="11"/>
  <c r="J212" i="11"/>
  <c r="I212" i="11"/>
  <c r="H212" i="11"/>
  <c r="G212" i="11"/>
  <c r="F212" i="11"/>
  <c r="E212" i="11"/>
  <c r="D212" i="11"/>
  <c r="C212" i="11"/>
  <c r="AD211" i="11"/>
  <c r="AC211" i="11"/>
  <c r="AB211" i="11"/>
  <c r="AA211" i="11"/>
  <c r="Z211" i="11"/>
  <c r="Y211" i="11"/>
  <c r="X211" i="11"/>
  <c r="W211" i="11"/>
  <c r="V211" i="11"/>
  <c r="U211" i="11"/>
  <c r="T211" i="11"/>
  <c r="S211" i="11"/>
  <c r="R211" i="11"/>
  <c r="Q211" i="11"/>
  <c r="P211" i="11"/>
  <c r="O211" i="11"/>
  <c r="N211" i="11"/>
  <c r="M211" i="11"/>
  <c r="L211" i="11"/>
  <c r="K211" i="11"/>
  <c r="J211" i="11"/>
  <c r="I211" i="11"/>
  <c r="H211" i="11"/>
  <c r="G211" i="11"/>
  <c r="F211" i="11"/>
  <c r="E211" i="11"/>
  <c r="D211" i="11"/>
  <c r="C211" i="11"/>
  <c r="AD210" i="11"/>
  <c r="AC210" i="11"/>
  <c r="AB210" i="11"/>
  <c r="AA210" i="11"/>
  <c r="Z210" i="11"/>
  <c r="Y210" i="11"/>
  <c r="X210" i="11"/>
  <c r="W210" i="11"/>
  <c r="V210" i="11"/>
  <c r="U210" i="11"/>
  <c r="T210" i="11"/>
  <c r="S210" i="11"/>
  <c r="R210" i="11"/>
  <c r="Q210" i="11"/>
  <c r="P210" i="11"/>
  <c r="O210" i="11"/>
  <c r="N210" i="11"/>
  <c r="M210" i="11"/>
  <c r="L210" i="11"/>
  <c r="K210" i="11"/>
  <c r="J210" i="11"/>
  <c r="I210" i="11"/>
  <c r="H210" i="11"/>
  <c r="G210" i="11"/>
  <c r="F210" i="11"/>
  <c r="E210" i="11"/>
  <c r="D210" i="11"/>
  <c r="C210" i="11"/>
  <c r="AD209" i="11"/>
  <c r="AC209" i="11"/>
  <c r="AB209" i="11"/>
  <c r="AA209" i="11"/>
  <c r="Z209" i="11"/>
  <c r="Y209" i="11"/>
  <c r="X209" i="11"/>
  <c r="W209" i="11"/>
  <c r="V209" i="11"/>
  <c r="U209" i="11"/>
  <c r="T209" i="11"/>
  <c r="S209" i="11"/>
  <c r="R209" i="11"/>
  <c r="Q209" i="11"/>
  <c r="P209" i="11"/>
  <c r="O209" i="11"/>
  <c r="N209" i="11"/>
  <c r="M209" i="11"/>
  <c r="L209" i="11"/>
  <c r="K209" i="11"/>
  <c r="J209" i="11"/>
  <c r="I209" i="11"/>
  <c r="H209" i="11"/>
  <c r="G209" i="11"/>
  <c r="F209" i="11"/>
  <c r="E209" i="11"/>
  <c r="D209" i="11"/>
  <c r="C209" i="11"/>
  <c r="AD208" i="11"/>
  <c r="AC208" i="11"/>
  <c r="AB208" i="11"/>
  <c r="AA208" i="11"/>
  <c r="Z208" i="11"/>
  <c r="Y208" i="11"/>
  <c r="X208" i="11"/>
  <c r="W208" i="11"/>
  <c r="V208" i="11"/>
  <c r="U208" i="11"/>
  <c r="T208" i="11"/>
  <c r="S208" i="11"/>
  <c r="R208" i="11"/>
  <c r="Q208" i="11"/>
  <c r="P208" i="11"/>
  <c r="O208" i="11"/>
  <c r="N208" i="11"/>
  <c r="M208" i="11"/>
  <c r="L208" i="11"/>
  <c r="K208" i="11"/>
  <c r="J208" i="11"/>
  <c r="I208" i="11"/>
  <c r="H208" i="11"/>
  <c r="G208" i="11"/>
  <c r="F208" i="11"/>
  <c r="E208" i="11"/>
  <c r="D208" i="11"/>
  <c r="C208" i="11"/>
  <c r="AD207" i="11"/>
  <c r="AC207" i="11"/>
  <c r="AB207" i="11"/>
  <c r="AA207" i="11"/>
  <c r="Z207" i="11"/>
  <c r="Y207" i="11"/>
  <c r="X207" i="11"/>
  <c r="W207" i="11"/>
  <c r="V207" i="11"/>
  <c r="U207" i="11"/>
  <c r="T207" i="11"/>
  <c r="S207" i="11"/>
  <c r="R207" i="11"/>
  <c r="Q207" i="11"/>
  <c r="P207" i="11"/>
  <c r="O207" i="11"/>
  <c r="N207" i="11"/>
  <c r="M207" i="11"/>
  <c r="L207" i="11"/>
  <c r="K207" i="11"/>
  <c r="J207" i="11"/>
  <c r="I207" i="11"/>
  <c r="H207" i="11"/>
  <c r="G207" i="11"/>
  <c r="F207" i="11"/>
  <c r="E207" i="11"/>
  <c r="D207" i="11"/>
  <c r="C207" i="11"/>
  <c r="AD206" i="11"/>
  <c r="AC206" i="11"/>
  <c r="AB206" i="11"/>
  <c r="AA206" i="11"/>
  <c r="Z206" i="11"/>
  <c r="Y206" i="11"/>
  <c r="X206" i="11"/>
  <c r="W206" i="11"/>
  <c r="V206" i="11"/>
  <c r="U206" i="11"/>
  <c r="T206" i="11"/>
  <c r="S206" i="11"/>
  <c r="R206" i="11"/>
  <c r="Q206" i="11"/>
  <c r="P206" i="11"/>
  <c r="O206" i="11"/>
  <c r="N206" i="11"/>
  <c r="M206" i="11"/>
  <c r="L206" i="11"/>
  <c r="K206" i="11"/>
  <c r="J206" i="11"/>
  <c r="I206" i="11"/>
  <c r="H206" i="11"/>
  <c r="G206" i="11"/>
  <c r="F206" i="11"/>
  <c r="E206" i="11"/>
  <c r="D206" i="11"/>
  <c r="C206" i="11"/>
  <c r="AD205" i="11"/>
  <c r="AD219" i="11" s="1"/>
  <c r="AD220" i="11" s="1"/>
  <c r="AC205" i="11"/>
  <c r="AC219" i="11" s="1"/>
  <c r="AB205" i="11"/>
  <c r="AB219" i="11" s="1"/>
  <c r="AB220" i="11" s="1"/>
  <c r="AA205" i="11"/>
  <c r="AA219" i="11" s="1"/>
  <c r="AA220" i="11" s="1"/>
  <c r="Z205" i="11"/>
  <c r="Z219" i="11" s="1"/>
  <c r="Z220" i="11" s="1"/>
  <c r="Y205" i="11"/>
  <c r="Y219" i="11" s="1"/>
  <c r="X205" i="11"/>
  <c r="X219" i="11" s="1"/>
  <c r="X220" i="11" s="1"/>
  <c r="W205" i="11"/>
  <c r="W219" i="11" s="1"/>
  <c r="W220" i="11" s="1"/>
  <c r="V205" i="11"/>
  <c r="V219" i="11" s="1"/>
  <c r="V220" i="11" s="1"/>
  <c r="U205" i="11"/>
  <c r="U219" i="11" s="1"/>
  <c r="T205" i="11"/>
  <c r="T219" i="11" s="1"/>
  <c r="T220" i="11" s="1"/>
  <c r="S205" i="11"/>
  <c r="S219" i="11" s="1"/>
  <c r="S220" i="11" s="1"/>
  <c r="R205" i="11"/>
  <c r="R219" i="11" s="1"/>
  <c r="R220" i="11" s="1"/>
  <c r="Q205" i="11"/>
  <c r="Q219" i="11" s="1"/>
  <c r="P205" i="11"/>
  <c r="P219" i="11" s="1"/>
  <c r="P220" i="11" s="1"/>
  <c r="O205" i="11"/>
  <c r="O219" i="11" s="1"/>
  <c r="O220" i="11" s="1"/>
  <c r="N205" i="11"/>
  <c r="N219" i="11" s="1"/>
  <c r="N220" i="11" s="1"/>
  <c r="M205" i="11"/>
  <c r="M219" i="11" s="1"/>
  <c r="L205" i="11"/>
  <c r="L219" i="11" s="1"/>
  <c r="L220" i="11" s="1"/>
  <c r="K205" i="11"/>
  <c r="K219" i="11" s="1"/>
  <c r="K220" i="11" s="1"/>
  <c r="J205" i="11"/>
  <c r="J219" i="11" s="1"/>
  <c r="J220" i="11" s="1"/>
  <c r="I205" i="11"/>
  <c r="I219" i="11" s="1"/>
  <c r="I220" i="11" s="1"/>
  <c r="H205" i="11"/>
  <c r="H219" i="11" s="1"/>
  <c r="H220" i="11" s="1"/>
  <c r="G205" i="11"/>
  <c r="G219" i="11" s="1"/>
  <c r="F205" i="11"/>
  <c r="F219" i="11" s="1"/>
  <c r="F220" i="11" s="1"/>
  <c r="E205" i="11"/>
  <c r="E219" i="11" s="1"/>
  <c r="E220" i="11" s="1"/>
  <c r="D205" i="11"/>
  <c r="D219" i="11" s="1"/>
  <c r="D220" i="11" s="1"/>
  <c r="C205" i="11"/>
  <c r="C219" i="11" s="1"/>
  <c r="AD204" i="11"/>
  <c r="AC204" i="11"/>
  <c r="AB204" i="11"/>
  <c r="AA204" i="11"/>
  <c r="Z204" i="11"/>
  <c r="Y204" i="11"/>
  <c r="X204" i="11"/>
  <c r="W204" i="11"/>
  <c r="V204" i="11"/>
  <c r="U204" i="11"/>
  <c r="T204" i="11"/>
  <c r="S204" i="11"/>
  <c r="R204" i="11"/>
  <c r="Q204" i="11"/>
  <c r="P204" i="11"/>
  <c r="O204" i="11"/>
  <c r="N204" i="11"/>
  <c r="M204" i="11"/>
  <c r="L204" i="11"/>
  <c r="K204" i="11"/>
  <c r="I204" i="11"/>
  <c r="G204" i="11"/>
  <c r="F204" i="11"/>
  <c r="E204" i="11"/>
  <c r="D204" i="11"/>
  <c r="C204" i="11"/>
  <c r="AD189" i="11"/>
  <c r="AC189" i="11"/>
  <c r="AB189" i="11"/>
  <c r="AA189" i="11"/>
  <c r="Z189" i="11"/>
  <c r="Y189" i="11"/>
  <c r="X189" i="11"/>
  <c r="W189" i="11"/>
  <c r="V189" i="11"/>
  <c r="U189" i="11"/>
  <c r="T189" i="11"/>
  <c r="S189" i="11"/>
  <c r="R189" i="11"/>
  <c r="Q189" i="11"/>
  <c r="P189" i="11"/>
  <c r="O189" i="11"/>
  <c r="N189" i="11"/>
  <c r="M189" i="11"/>
  <c r="L189" i="11"/>
  <c r="K189" i="11"/>
  <c r="I189" i="11"/>
  <c r="G189" i="11"/>
  <c r="F189" i="11"/>
  <c r="E189" i="11"/>
  <c r="D189" i="11"/>
  <c r="C189" i="11"/>
  <c r="AD174" i="11"/>
  <c r="AC174" i="11"/>
  <c r="AB174" i="11"/>
  <c r="AA174" i="11"/>
  <c r="Z174" i="11"/>
  <c r="Y174" i="11"/>
  <c r="X174" i="11"/>
  <c r="W174" i="11"/>
  <c r="V174" i="11"/>
  <c r="U174" i="11"/>
  <c r="T174" i="11"/>
  <c r="S174" i="11"/>
  <c r="R174" i="11"/>
  <c r="Q174" i="11"/>
  <c r="P174" i="11"/>
  <c r="O174" i="11"/>
  <c r="N174" i="11"/>
  <c r="M174" i="11"/>
  <c r="L174" i="11"/>
  <c r="K174" i="11"/>
  <c r="I174" i="11"/>
  <c r="G174" i="11"/>
  <c r="F174" i="11"/>
  <c r="E174" i="11"/>
  <c r="D174" i="11"/>
  <c r="C174" i="11"/>
  <c r="AD159" i="11"/>
  <c r="AC159" i="11"/>
  <c r="AB159" i="11"/>
  <c r="AA159" i="11"/>
  <c r="Z159" i="11"/>
  <c r="Y159" i="11"/>
  <c r="X159" i="11"/>
  <c r="W159" i="11"/>
  <c r="V159" i="11"/>
  <c r="U159" i="11"/>
  <c r="T159" i="11"/>
  <c r="S159" i="11"/>
  <c r="R159" i="11"/>
  <c r="Q159" i="11"/>
  <c r="P159" i="11"/>
  <c r="O159" i="11"/>
  <c r="N159" i="11"/>
  <c r="M159" i="11"/>
  <c r="L159" i="11"/>
  <c r="K159" i="11"/>
  <c r="I159" i="11"/>
  <c r="G159" i="11"/>
  <c r="F159" i="11"/>
  <c r="E159" i="11"/>
  <c r="D159" i="11"/>
  <c r="C159" i="11"/>
  <c r="AD144" i="11"/>
  <c r="AC144" i="11"/>
  <c r="AB144" i="11"/>
  <c r="AA144" i="11"/>
  <c r="Z144" i="11"/>
  <c r="Y144" i="11"/>
  <c r="X144" i="11"/>
  <c r="W144" i="11"/>
  <c r="V144" i="11"/>
  <c r="U144" i="11"/>
  <c r="T144" i="11"/>
  <c r="S144" i="11"/>
  <c r="R144" i="11"/>
  <c r="Q144" i="11"/>
  <c r="P144" i="11"/>
  <c r="O144" i="11"/>
  <c r="N144" i="11"/>
  <c r="M144" i="11"/>
  <c r="L144" i="11"/>
  <c r="K144" i="11"/>
  <c r="I144" i="11"/>
  <c r="G144" i="11"/>
  <c r="F144" i="11"/>
  <c r="E144" i="11"/>
  <c r="D144" i="11"/>
  <c r="C144" i="11"/>
  <c r="AD129" i="11"/>
  <c r="AC129" i="11"/>
  <c r="AB129" i="11"/>
  <c r="AA129" i="11"/>
  <c r="Z129" i="11"/>
  <c r="Y129" i="11"/>
  <c r="X129" i="11"/>
  <c r="W129" i="11"/>
  <c r="V129" i="11"/>
  <c r="U129" i="11"/>
  <c r="T129" i="11"/>
  <c r="S129" i="11"/>
  <c r="R129" i="11"/>
  <c r="Q129" i="11"/>
  <c r="P129" i="11"/>
  <c r="O129" i="11"/>
  <c r="N129" i="11"/>
  <c r="M129" i="11"/>
  <c r="L129" i="11"/>
  <c r="K129" i="11"/>
  <c r="I129" i="11"/>
  <c r="G129" i="11"/>
  <c r="F129" i="11"/>
  <c r="E129" i="11"/>
  <c r="D129" i="11"/>
  <c r="C129" i="11"/>
  <c r="AD114" i="11"/>
  <c r="AC114" i="11"/>
  <c r="AB114" i="11"/>
  <c r="AA114" i="11"/>
  <c r="Z114" i="11"/>
  <c r="Y114" i="11"/>
  <c r="X114" i="11"/>
  <c r="W114" i="11"/>
  <c r="V114" i="11"/>
  <c r="U114" i="11"/>
  <c r="T114" i="11"/>
  <c r="S114" i="11"/>
  <c r="R114" i="11"/>
  <c r="Q114" i="11"/>
  <c r="P114" i="11"/>
  <c r="O114" i="11"/>
  <c r="N114" i="11"/>
  <c r="M114" i="11"/>
  <c r="L114" i="11"/>
  <c r="K114" i="11"/>
  <c r="I114" i="11"/>
  <c r="G114" i="11"/>
  <c r="F114" i="11"/>
  <c r="E114" i="11"/>
  <c r="D114" i="11"/>
  <c r="C114" i="11"/>
  <c r="AD99" i="11"/>
  <c r="AC99" i="11"/>
  <c r="AB99" i="11"/>
  <c r="AA99" i="11"/>
  <c r="Z99" i="11"/>
  <c r="Y99" i="11"/>
  <c r="X99" i="11"/>
  <c r="W99" i="11"/>
  <c r="V99" i="11"/>
  <c r="U99" i="11"/>
  <c r="T99" i="11"/>
  <c r="S99" i="11"/>
  <c r="R99" i="11"/>
  <c r="Q99" i="11"/>
  <c r="P99" i="11"/>
  <c r="O99" i="11"/>
  <c r="N99" i="11"/>
  <c r="M99" i="11"/>
  <c r="L99" i="11"/>
  <c r="K99" i="11"/>
  <c r="I99" i="11"/>
  <c r="G99" i="11"/>
  <c r="F99" i="11"/>
  <c r="E99" i="11"/>
  <c r="D99" i="11"/>
  <c r="C99" i="11"/>
  <c r="AD84" i="11"/>
  <c r="AC84" i="11"/>
  <c r="AB84" i="11"/>
  <c r="AA84" i="11"/>
  <c r="Z84" i="11"/>
  <c r="Y84" i="11"/>
  <c r="X84" i="11"/>
  <c r="W84" i="11"/>
  <c r="V84" i="11"/>
  <c r="U84" i="11"/>
  <c r="T84" i="11"/>
  <c r="S84" i="11"/>
  <c r="R84" i="11"/>
  <c r="Q84" i="11"/>
  <c r="P84" i="11"/>
  <c r="O84" i="11"/>
  <c r="N84" i="11"/>
  <c r="M84" i="11"/>
  <c r="L84" i="11"/>
  <c r="K84" i="11"/>
  <c r="I84" i="11"/>
  <c r="G84" i="11"/>
  <c r="F84" i="11"/>
  <c r="E84" i="11"/>
  <c r="D84" i="11"/>
  <c r="C84" i="11"/>
  <c r="AD69" i="11"/>
  <c r="AC69" i="11"/>
  <c r="AB69" i="11"/>
  <c r="AA69" i="11"/>
  <c r="Z69" i="11"/>
  <c r="Y69" i="11"/>
  <c r="X69" i="11"/>
  <c r="W69" i="11"/>
  <c r="V69" i="11"/>
  <c r="U69" i="11"/>
  <c r="T69" i="11"/>
  <c r="S69" i="11"/>
  <c r="R69" i="11"/>
  <c r="Q69" i="11"/>
  <c r="P69" i="11"/>
  <c r="O69" i="11"/>
  <c r="N69" i="11"/>
  <c r="M69" i="11"/>
  <c r="L69" i="11"/>
  <c r="K69" i="11"/>
  <c r="I69" i="11"/>
  <c r="G69" i="11"/>
  <c r="F69" i="11"/>
  <c r="E69" i="11"/>
  <c r="D69" i="11"/>
  <c r="C69" i="11"/>
  <c r="AD54" i="11"/>
  <c r="AC54" i="11"/>
  <c r="AB54" i="11"/>
  <c r="AA54" i="11"/>
  <c r="Z54" i="11"/>
  <c r="Y54" i="11"/>
  <c r="X54" i="11"/>
  <c r="W54" i="11"/>
  <c r="V54" i="11"/>
  <c r="U54" i="11"/>
  <c r="T54" i="11"/>
  <c r="S54" i="11"/>
  <c r="R54" i="11"/>
  <c r="Q54" i="11"/>
  <c r="P54" i="11"/>
  <c r="O54" i="11"/>
  <c r="N54" i="11"/>
  <c r="M54" i="11"/>
  <c r="L54" i="11"/>
  <c r="K54" i="11"/>
  <c r="I54" i="11"/>
  <c r="G54" i="11"/>
  <c r="F54" i="11"/>
  <c r="E54" i="11"/>
  <c r="D54" i="11"/>
  <c r="C54" i="11"/>
  <c r="AD39" i="11"/>
  <c r="AC39" i="11"/>
  <c r="AB39" i="11"/>
  <c r="AA39" i="11"/>
  <c r="Z39" i="11"/>
  <c r="Y39" i="11"/>
  <c r="X39" i="11"/>
  <c r="W39" i="11"/>
  <c r="V39" i="11"/>
  <c r="U39" i="11"/>
  <c r="T39" i="11"/>
  <c r="S39" i="11"/>
  <c r="R39" i="11"/>
  <c r="Q39" i="11"/>
  <c r="P39" i="11"/>
  <c r="O39" i="11"/>
  <c r="N39" i="11"/>
  <c r="M39" i="11"/>
  <c r="L39" i="11"/>
  <c r="K39" i="11"/>
  <c r="I39" i="11"/>
  <c r="G39" i="11"/>
  <c r="F39" i="11"/>
  <c r="E39" i="11"/>
  <c r="D39" i="11"/>
  <c r="C39" i="11"/>
  <c r="AD24" i="11"/>
  <c r="AC24" i="11"/>
  <c r="AB24" i="11"/>
  <c r="AA24" i="11"/>
  <c r="Z24" i="11"/>
  <c r="Y24" i="11"/>
  <c r="X24" i="11"/>
  <c r="W24" i="11"/>
  <c r="V24" i="11"/>
  <c r="U24" i="11"/>
  <c r="T24" i="11"/>
  <c r="S24" i="11"/>
  <c r="R24" i="11"/>
  <c r="Q24" i="11"/>
  <c r="P24" i="11"/>
  <c r="O24" i="11"/>
  <c r="N24" i="11"/>
  <c r="M24" i="11"/>
  <c r="L24" i="11"/>
  <c r="K24" i="11"/>
  <c r="I24" i="11"/>
  <c r="G24" i="11"/>
  <c r="F24" i="11"/>
  <c r="E24" i="11"/>
  <c r="D24" i="11"/>
  <c r="C24" i="11"/>
  <c r="AA218" i="10"/>
  <c r="Z218" i="10"/>
  <c r="Y218" i="10"/>
  <c r="X218" i="10"/>
  <c r="W218" i="10"/>
  <c r="V218" i="10"/>
  <c r="U218" i="10"/>
  <c r="T218" i="10"/>
  <c r="S218" i="10"/>
  <c r="R218" i="10"/>
  <c r="Q218" i="10"/>
  <c r="P218" i="10"/>
  <c r="O218" i="10"/>
  <c r="N218" i="10"/>
  <c r="M218" i="10"/>
  <c r="L218" i="10"/>
  <c r="K218" i="10"/>
  <c r="J218" i="10"/>
  <c r="I218" i="10"/>
  <c r="H218" i="10"/>
  <c r="G218" i="10"/>
  <c r="F218" i="10"/>
  <c r="E218" i="10"/>
  <c r="D218" i="10"/>
  <c r="AA217" i="10"/>
  <c r="Z217" i="10"/>
  <c r="Y217" i="10"/>
  <c r="X217" i="10"/>
  <c r="W217" i="10"/>
  <c r="V217" i="10"/>
  <c r="U217" i="10"/>
  <c r="T217" i="10"/>
  <c r="S217" i="10"/>
  <c r="R217" i="10"/>
  <c r="Q217" i="10"/>
  <c r="P217" i="10"/>
  <c r="O217" i="10"/>
  <c r="N217" i="10"/>
  <c r="M217" i="10"/>
  <c r="L217" i="10"/>
  <c r="K217" i="10"/>
  <c r="J217" i="10"/>
  <c r="I217" i="10"/>
  <c r="H217" i="10"/>
  <c r="G217" i="10"/>
  <c r="F217" i="10"/>
  <c r="E217" i="10"/>
  <c r="D217" i="10"/>
  <c r="AA216" i="10"/>
  <c r="Z216" i="10"/>
  <c r="Y216" i="10"/>
  <c r="X216" i="10"/>
  <c r="W216" i="10"/>
  <c r="V216" i="10"/>
  <c r="U216" i="10"/>
  <c r="T216" i="10"/>
  <c r="S216" i="10"/>
  <c r="R216" i="10"/>
  <c r="Q216" i="10"/>
  <c r="P216" i="10"/>
  <c r="O216" i="10"/>
  <c r="N216" i="10"/>
  <c r="M216" i="10"/>
  <c r="L216" i="10"/>
  <c r="K216" i="10"/>
  <c r="J216" i="10"/>
  <c r="I216" i="10"/>
  <c r="H216" i="10"/>
  <c r="G216" i="10"/>
  <c r="F216" i="10"/>
  <c r="E216" i="10"/>
  <c r="D216" i="10"/>
  <c r="AA215" i="10"/>
  <c r="Z215" i="10"/>
  <c r="Y215" i="10"/>
  <c r="X215" i="10"/>
  <c r="W215" i="10"/>
  <c r="V215" i="10"/>
  <c r="U215" i="10"/>
  <c r="T215" i="10"/>
  <c r="S215" i="10"/>
  <c r="R215" i="10"/>
  <c r="Q215" i="10"/>
  <c r="P215" i="10"/>
  <c r="O215" i="10"/>
  <c r="N215" i="10"/>
  <c r="M215" i="10"/>
  <c r="L215" i="10"/>
  <c r="K215" i="10"/>
  <c r="J215" i="10"/>
  <c r="I215" i="10"/>
  <c r="H215" i="10"/>
  <c r="G215" i="10"/>
  <c r="F215" i="10"/>
  <c r="E215" i="10"/>
  <c r="D215" i="10"/>
  <c r="AA214" i="10"/>
  <c r="Z214" i="10"/>
  <c r="Y214" i="10"/>
  <c r="X214" i="10"/>
  <c r="W214" i="10"/>
  <c r="V214" i="10"/>
  <c r="U214" i="10"/>
  <c r="T214" i="10"/>
  <c r="S214" i="10"/>
  <c r="R214" i="10"/>
  <c r="Q214" i="10"/>
  <c r="P214" i="10"/>
  <c r="O214" i="10"/>
  <c r="N214" i="10"/>
  <c r="M214" i="10"/>
  <c r="L214" i="10"/>
  <c r="K214" i="10"/>
  <c r="J214" i="10"/>
  <c r="I214" i="10"/>
  <c r="H214" i="10"/>
  <c r="G214" i="10"/>
  <c r="F214" i="10"/>
  <c r="E214" i="10"/>
  <c r="D214" i="10"/>
  <c r="AA213" i="10"/>
  <c r="Z213" i="10"/>
  <c r="Y213" i="10"/>
  <c r="X213" i="10"/>
  <c r="W213" i="10"/>
  <c r="V213" i="10"/>
  <c r="U213" i="10"/>
  <c r="T213" i="10"/>
  <c r="S213" i="10"/>
  <c r="R213" i="10"/>
  <c r="Q213" i="10"/>
  <c r="P213" i="10"/>
  <c r="O213" i="10"/>
  <c r="N213" i="10"/>
  <c r="M213" i="10"/>
  <c r="L213" i="10"/>
  <c r="K213" i="10"/>
  <c r="J213" i="10"/>
  <c r="I213" i="10"/>
  <c r="H213" i="10"/>
  <c r="G213" i="10"/>
  <c r="F213" i="10"/>
  <c r="E213" i="10"/>
  <c r="D213" i="10"/>
  <c r="AA212" i="10"/>
  <c r="Z212" i="10"/>
  <c r="Y212" i="10"/>
  <c r="X212" i="10"/>
  <c r="W212" i="10"/>
  <c r="V212" i="10"/>
  <c r="U212" i="10"/>
  <c r="T212" i="10"/>
  <c r="S212" i="10"/>
  <c r="R212" i="10"/>
  <c r="Q212" i="10"/>
  <c r="P212" i="10"/>
  <c r="O212" i="10"/>
  <c r="N212" i="10"/>
  <c r="M212" i="10"/>
  <c r="L212" i="10"/>
  <c r="K212" i="10"/>
  <c r="J212" i="10"/>
  <c r="I212" i="10"/>
  <c r="H212" i="10"/>
  <c r="G212" i="10"/>
  <c r="F212" i="10"/>
  <c r="E212" i="10"/>
  <c r="D212" i="10"/>
  <c r="AA211" i="10"/>
  <c r="Z211" i="10"/>
  <c r="Y211" i="10"/>
  <c r="X211" i="10"/>
  <c r="W211" i="10"/>
  <c r="V211" i="10"/>
  <c r="U211" i="10"/>
  <c r="T211" i="10"/>
  <c r="S211" i="10"/>
  <c r="R211" i="10"/>
  <c r="Q211" i="10"/>
  <c r="P211" i="10"/>
  <c r="O211" i="10"/>
  <c r="N211" i="10"/>
  <c r="M211" i="10"/>
  <c r="L211" i="10"/>
  <c r="K211" i="10"/>
  <c r="J211" i="10"/>
  <c r="I211" i="10"/>
  <c r="H211" i="10"/>
  <c r="G211" i="10"/>
  <c r="F211" i="10"/>
  <c r="E211" i="10"/>
  <c r="D211" i="10"/>
  <c r="AA210" i="10"/>
  <c r="Z210" i="10"/>
  <c r="Y210" i="10"/>
  <c r="X210" i="10"/>
  <c r="W210" i="10"/>
  <c r="V210" i="10"/>
  <c r="U210" i="10"/>
  <c r="T210" i="10"/>
  <c r="S210" i="10"/>
  <c r="R210" i="10"/>
  <c r="Q210" i="10"/>
  <c r="P210" i="10"/>
  <c r="O210" i="10"/>
  <c r="N210" i="10"/>
  <c r="M210" i="10"/>
  <c r="L210" i="10"/>
  <c r="K210" i="10"/>
  <c r="J210" i="10"/>
  <c r="I210" i="10"/>
  <c r="H210" i="10"/>
  <c r="G210" i="10"/>
  <c r="F210" i="10"/>
  <c r="E210" i="10"/>
  <c r="D210" i="10"/>
  <c r="AA209" i="10"/>
  <c r="Z209" i="10"/>
  <c r="Y209" i="10"/>
  <c r="X209" i="10"/>
  <c r="W209" i="10"/>
  <c r="V209" i="10"/>
  <c r="U209" i="10"/>
  <c r="T209" i="10"/>
  <c r="S209" i="10"/>
  <c r="R209" i="10"/>
  <c r="Q209" i="10"/>
  <c r="P209" i="10"/>
  <c r="O209" i="10"/>
  <c r="N209" i="10"/>
  <c r="M209" i="10"/>
  <c r="L209" i="10"/>
  <c r="K209" i="10"/>
  <c r="J209" i="10"/>
  <c r="I209" i="10"/>
  <c r="H209" i="10"/>
  <c r="G209" i="10"/>
  <c r="F209" i="10"/>
  <c r="E209" i="10"/>
  <c r="D209" i="10"/>
  <c r="AA208" i="10"/>
  <c r="Z208" i="10"/>
  <c r="Y208" i="10"/>
  <c r="X208" i="10"/>
  <c r="W208" i="10"/>
  <c r="V208" i="10"/>
  <c r="U208" i="10"/>
  <c r="T208" i="10"/>
  <c r="S208" i="10"/>
  <c r="R208" i="10"/>
  <c r="Q208" i="10"/>
  <c r="P208" i="10"/>
  <c r="O208" i="10"/>
  <c r="N208" i="10"/>
  <c r="M208" i="10"/>
  <c r="L208" i="10"/>
  <c r="K208" i="10"/>
  <c r="J208" i="10"/>
  <c r="I208" i="10"/>
  <c r="H208" i="10"/>
  <c r="G208" i="10"/>
  <c r="F208" i="10"/>
  <c r="E208" i="10"/>
  <c r="D208" i="10"/>
  <c r="AA207" i="10"/>
  <c r="Z207" i="10"/>
  <c r="Y207" i="10"/>
  <c r="X207" i="10"/>
  <c r="W207" i="10"/>
  <c r="V207" i="10"/>
  <c r="U207" i="10"/>
  <c r="T207" i="10"/>
  <c r="S207" i="10"/>
  <c r="R207" i="10"/>
  <c r="Q207" i="10"/>
  <c r="P207" i="10"/>
  <c r="O207" i="10"/>
  <c r="N207" i="10"/>
  <c r="M207" i="10"/>
  <c r="L207" i="10"/>
  <c r="K207" i="10"/>
  <c r="J207" i="10"/>
  <c r="I207" i="10"/>
  <c r="H207" i="10"/>
  <c r="G207" i="10"/>
  <c r="F207" i="10"/>
  <c r="E207" i="10"/>
  <c r="D207" i="10"/>
  <c r="AA206" i="10"/>
  <c r="Z206" i="10"/>
  <c r="Y206" i="10"/>
  <c r="X206" i="10"/>
  <c r="W206" i="10"/>
  <c r="V206" i="10"/>
  <c r="U206" i="10"/>
  <c r="T206" i="10"/>
  <c r="S206" i="10"/>
  <c r="R206" i="10"/>
  <c r="Q206" i="10"/>
  <c r="P206" i="10"/>
  <c r="O206" i="10"/>
  <c r="N206" i="10"/>
  <c r="M206" i="10"/>
  <c r="L206" i="10"/>
  <c r="K206" i="10"/>
  <c r="J206" i="10"/>
  <c r="I206" i="10"/>
  <c r="H206" i="10"/>
  <c r="G206" i="10"/>
  <c r="F206" i="10"/>
  <c r="E206" i="10"/>
  <c r="D206" i="10"/>
  <c r="AA205" i="10"/>
  <c r="AA219" i="10" s="1"/>
  <c r="AA220" i="10" s="1"/>
  <c r="Z205" i="10"/>
  <c r="Z219" i="10" s="1"/>
  <c r="Z220" i="10" s="1"/>
  <c r="Y205" i="10"/>
  <c r="Y219" i="10" s="1"/>
  <c r="Y220" i="10" s="1"/>
  <c r="X205" i="10"/>
  <c r="X219" i="10" s="1"/>
  <c r="W205" i="10"/>
  <c r="W219" i="10" s="1"/>
  <c r="W220" i="10" s="1"/>
  <c r="V205" i="10"/>
  <c r="V219" i="10" s="1"/>
  <c r="V220" i="10" s="1"/>
  <c r="U205" i="10"/>
  <c r="U219" i="10" s="1"/>
  <c r="U220" i="10" s="1"/>
  <c r="T205" i="10"/>
  <c r="T219" i="10" s="1"/>
  <c r="S205" i="10"/>
  <c r="S219" i="10" s="1"/>
  <c r="S220" i="10" s="1"/>
  <c r="R205" i="10"/>
  <c r="R219" i="10" s="1"/>
  <c r="R220" i="10" s="1"/>
  <c r="Q205" i="10"/>
  <c r="Q219" i="10" s="1"/>
  <c r="Q220" i="10" s="1"/>
  <c r="P205" i="10"/>
  <c r="P219" i="10" s="1"/>
  <c r="O205" i="10"/>
  <c r="O219" i="10" s="1"/>
  <c r="O220" i="10" s="1"/>
  <c r="N205" i="10"/>
  <c r="N219" i="10" s="1"/>
  <c r="N220" i="10" s="1"/>
  <c r="M205" i="10"/>
  <c r="M219" i="10" s="1"/>
  <c r="M220" i="10" s="1"/>
  <c r="L205" i="10"/>
  <c r="L219" i="10" s="1"/>
  <c r="K205" i="10"/>
  <c r="K219" i="10" s="1"/>
  <c r="K220" i="10" s="1"/>
  <c r="J205" i="10"/>
  <c r="J219" i="10" s="1"/>
  <c r="J220" i="10" s="1"/>
  <c r="I205" i="10"/>
  <c r="I219" i="10" s="1"/>
  <c r="I220" i="10" s="1"/>
  <c r="H205" i="10"/>
  <c r="H219" i="10" s="1"/>
  <c r="G205" i="10"/>
  <c r="G219" i="10" s="1"/>
  <c r="G220" i="10" s="1"/>
  <c r="F205" i="10"/>
  <c r="F219" i="10" s="1"/>
  <c r="F220" i="10" s="1"/>
  <c r="E205" i="10"/>
  <c r="E219" i="10" s="1"/>
  <c r="E220" i="10" s="1"/>
  <c r="D205" i="10"/>
  <c r="D219" i="10" s="1"/>
  <c r="D220" i="10" s="1"/>
  <c r="AA204" i="10"/>
  <c r="Z204" i="10"/>
  <c r="Y204" i="10"/>
  <c r="X204" i="10"/>
  <c r="W204" i="10"/>
  <c r="V204" i="10"/>
  <c r="U204" i="10"/>
  <c r="T204" i="10"/>
  <c r="S204" i="10"/>
  <c r="R204" i="10"/>
  <c r="Q204" i="10"/>
  <c r="P204" i="10"/>
  <c r="O204" i="10"/>
  <c r="N204" i="10"/>
  <c r="M204" i="10"/>
  <c r="L204" i="10"/>
  <c r="K204" i="10"/>
  <c r="J204" i="10"/>
  <c r="I204" i="10"/>
  <c r="H204" i="10"/>
  <c r="G204" i="10"/>
  <c r="F204" i="10"/>
  <c r="E204" i="10"/>
  <c r="D204" i="10"/>
  <c r="AA189" i="10"/>
  <c r="Z189" i="10"/>
  <c r="Y189" i="10"/>
  <c r="X189" i="10"/>
  <c r="W189" i="10"/>
  <c r="V189" i="10"/>
  <c r="U189" i="10"/>
  <c r="T189" i="10"/>
  <c r="S189" i="10"/>
  <c r="R189" i="10"/>
  <c r="Q189" i="10"/>
  <c r="P189" i="10"/>
  <c r="O189" i="10"/>
  <c r="N189" i="10"/>
  <c r="M189" i="10"/>
  <c r="L189" i="10"/>
  <c r="K189" i="10"/>
  <c r="J189" i="10"/>
  <c r="I189" i="10"/>
  <c r="H189" i="10"/>
  <c r="G189" i="10"/>
  <c r="F189" i="10"/>
  <c r="E189" i="10"/>
  <c r="D189" i="10"/>
  <c r="AA174" i="10"/>
  <c r="Z174" i="10"/>
  <c r="Y174" i="10"/>
  <c r="X174" i="10"/>
  <c r="W174" i="10"/>
  <c r="V174" i="10"/>
  <c r="U174" i="10"/>
  <c r="T174" i="10"/>
  <c r="S174" i="10"/>
  <c r="R174" i="10"/>
  <c r="Q174" i="10"/>
  <c r="P174" i="10"/>
  <c r="O174" i="10"/>
  <c r="N174" i="10"/>
  <c r="M174" i="10"/>
  <c r="L174" i="10"/>
  <c r="K174" i="10"/>
  <c r="J174" i="10"/>
  <c r="I174" i="10"/>
  <c r="H174" i="10"/>
  <c r="G174" i="10"/>
  <c r="F174" i="10"/>
  <c r="E174" i="10"/>
  <c r="D174" i="10"/>
  <c r="AA159" i="10"/>
  <c r="Z159" i="10"/>
  <c r="Y159" i="10"/>
  <c r="X159" i="10"/>
  <c r="W159" i="10"/>
  <c r="V159" i="10"/>
  <c r="U159" i="10"/>
  <c r="T159" i="10"/>
  <c r="S159" i="10"/>
  <c r="R159" i="10"/>
  <c r="Q159" i="10"/>
  <c r="P159" i="10"/>
  <c r="O159" i="10"/>
  <c r="N159" i="10"/>
  <c r="M159" i="10"/>
  <c r="L159" i="10"/>
  <c r="K159" i="10"/>
  <c r="J159" i="10"/>
  <c r="I159" i="10"/>
  <c r="H159" i="10"/>
  <c r="G159" i="10"/>
  <c r="F159" i="10"/>
  <c r="E159" i="10"/>
  <c r="D159" i="10"/>
  <c r="AA144" i="10"/>
  <c r="Z144" i="10"/>
  <c r="Y144" i="10"/>
  <c r="X144" i="10"/>
  <c r="W144" i="10"/>
  <c r="V144" i="10"/>
  <c r="U144" i="10"/>
  <c r="T144" i="10"/>
  <c r="S144" i="10"/>
  <c r="R144" i="10"/>
  <c r="Q144" i="10"/>
  <c r="P144" i="10"/>
  <c r="O144" i="10"/>
  <c r="N144" i="10"/>
  <c r="M144" i="10"/>
  <c r="L144" i="10"/>
  <c r="K144" i="10"/>
  <c r="J144" i="10"/>
  <c r="I144" i="10"/>
  <c r="H144" i="10"/>
  <c r="G144" i="10"/>
  <c r="F144" i="10"/>
  <c r="E144" i="10"/>
  <c r="D144" i="10"/>
  <c r="AA129" i="10"/>
  <c r="Z129" i="10"/>
  <c r="Y129" i="10"/>
  <c r="X129" i="10"/>
  <c r="W129" i="10"/>
  <c r="V129" i="10"/>
  <c r="U129" i="10"/>
  <c r="T129" i="10"/>
  <c r="S129" i="10"/>
  <c r="R129" i="10"/>
  <c r="Q129" i="10"/>
  <c r="P129" i="10"/>
  <c r="O129" i="10"/>
  <c r="N129" i="10"/>
  <c r="M129" i="10"/>
  <c r="L129" i="10"/>
  <c r="K129" i="10"/>
  <c r="J129" i="10"/>
  <c r="I129" i="10"/>
  <c r="H129" i="10"/>
  <c r="G129" i="10"/>
  <c r="F129" i="10"/>
  <c r="E129" i="10"/>
  <c r="D129" i="10"/>
  <c r="AA114" i="10"/>
  <c r="Z114" i="10"/>
  <c r="Y114" i="10"/>
  <c r="X114" i="10"/>
  <c r="W114" i="10"/>
  <c r="V114" i="10"/>
  <c r="U114" i="10"/>
  <c r="T114" i="10"/>
  <c r="S114" i="10"/>
  <c r="R114" i="10"/>
  <c r="Q114" i="10"/>
  <c r="P114" i="10"/>
  <c r="O114" i="10"/>
  <c r="N114" i="10"/>
  <c r="M114" i="10"/>
  <c r="L114" i="10"/>
  <c r="K114" i="10"/>
  <c r="J114" i="10"/>
  <c r="I114" i="10"/>
  <c r="H114" i="10"/>
  <c r="G114" i="10"/>
  <c r="F114" i="10"/>
  <c r="E114" i="10"/>
  <c r="D114" i="10"/>
  <c r="AA99" i="10"/>
  <c r="Z99" i="10"/>
  <c r="Y99" i="10"/>
  <c r="X99" i="10"/>
  <c r="W99" i="10"/>
  <c r="V99" i="10"/>
  <c r="U99" i="10"/>
  <c r="T99" i="10"/>
  <c r="S99" i="10"/>
  <c r="R99" i="10"/>
  <c r="Q99" i="10"/>
  <c r="P99" i="10"/>
  <c r="O99" i="10"/>
  <c r="N99" i="10"/>
  <c r="M99" i="10"/>
  <c r="L99" i="10"/>
  <c r="K99" i="10"/>
  <c r="J99" i="10"/>
  <c r="I99" i="10"/>
  <c r="H99" i="10"/>
  <c r="G99" i="10"/>
  <c r="F99" i="10"/>
  <c r="E99" i="10"/>
  <c r="D99" i="10"/>
  <c r="AA84" i="10"/>
  <c r="Z84" i="10"/>
  <c r="Y84" i="10"/>
  <c r="X84" i="10"/>
  <c r="W84" i="10"/>
  <c r="V84" i="10"/>
  <c r="U84" i="10"/>
  <c r="T84" i="10"/>
  <c r="S84" i="10"/>
  <c r="R84" i="10"/>
  <c r="Q84" i="10"/>
  <c r="P84" i="10"/>
  <c r="O84" i="10"/>
  <c r="N84" i="10"/>
  <c r="M84" i="10"/>
  <c r="L84" i="10"/>
  <c r="K84" i="10"/>
  <c r="J84" i="10"/>
  <c r="I84" i="10"/>
  <c r="H84" i="10"/>
  <c r="G84" i="10"/>
  <c r="F84" i="10"/>
  <c r="E84" i="10"/>
  <c r="D84" i="10"/>
  <c r="AA69" i="10"/>
  <c r="Z69" i="10"/>
  <c r="Y69" i="10"/>
  <c r="X69" i="10"/>
  <c r="W69" i="10"/>
  <c r="V69" i="10"/>
  <c r="U69" i="10"/>
  <c r="T69" i="10"/>
  <c r="S69" i="10"/>
  <c r="R69" i="10"/>
  <c r="Q69" i="10"/>
  <c r="P69" i="10"/>
  <c r="O69" i="10"/>
  <c r="N69" i="10"/>
  <c r="M69" i="10"/>
  <c r="L69" i="10"/>
  <c r="K69" i="10"/>
  <c r="J69" i="10"/>
  <c r="I69" i="10"/>
  <c r="H69" i="10"/>
  <c r="G69" i="10"/>
  <c r="F69" i="10"/>
  <c r="E69" i="10"/>
  <c r="D69" i="10"/>
  <c r="AA54" i="10"/>
  <c r="Z54" i="10"/>
  <c r="Y54" i="10"/>
  <c r="X54" i="10"/>
  <c r="W54" i="10"/>
  <c r="V54" i="10"/>
  <c r="U54" i="10"/>
  <c r="T54" i="10"/>
  <c r="S54" i="10"/>
  <c r="R54" i="10"/>
  <c r="Q54" i="10"/>
  <c r="P54" i="10"/>
  <c r="O54" i="10"/>
  <c r="N54" i="10"/>
  <c r="M54" i="10"/>
  <c r="L54" i="10"/>
  <c r="K54" i="10"/>
  <c r="J54" i="10"/>
  <c r="I54" i="10"/>
  <c r="H54" i="10"/>
  <c r="G54" i="10"/>
  <c r="F54" i="10"/>
  <c r="E54" i="10"/>
  <c r="D54" i="10"/>
  <c r="AA39" i="10"/>
  <c r="Z39" i="10"/>
  <c r="Y39" i="10"/>
  <c r="X39" i="10"/>
  <c r="W39" i="10"/>
  <c r="V39" i="10"/>
  <c r="U39" i="10"/>
  <c r="T39" i="10"/>
  <c r="S39" i="10"/>
  <c r="R39" i="10"/>
  <c r="Q39" i="10"/>
  <c r="P39" i="10"/>
  <c r="O39" i="10"/>
  <c r="N39" i="10"/>
  <c r="M39" i="10"/>
  <c r="L39" i="10"/>
  <c r="K39" i="10"/>
  <c r="J39" i="10"/>
  <c r="I39" i="10"/>
  <c r="H39" i="10"/>
  <c r="G39" i="10"/>
  <c r="F39" i="10"/>
  <c r="E39" i="10"/>
  <c r="D39" i="10"/>
  <c r="AA24" i="10"/>
  <c r="Z24" i="10"/>
  <c r="Y24" i="10"/>
  <c r="X24" i="10"/>
  <c r="W24" i="10"/>
  <c r="V24" i="10"/>
  <c r="U24" i="10"/>
  <c r="T24" i="10"/>
  <c r="S24" i="10"/>
  <c r="R24" i="10"/>
  <c r="Q24" i="10"/>
  <c r="P24" i="10"/>
  <c r="O24" i="10"/>
  <c r="N24" i="10"/>
  <c r="M24" i="10"/>
  <c r="L24" i="10"/>
  <c r="K24" i="10"/>
  <c r="J24" i="10"/>
  <c r="I24" i="10"/>
  <c r="H24" i="10"/>
  <c r="G24" i="10"/>
  <c r="F24" i="10"/>
  <c r="E24" i="10"/>
  <c r="D24" i="10"/>
  <c r="H52" i="9"/>
  <c r="H51" i="9"/>
  <c r="H50" i="9"/>
  <c r="H49" i="9"/>
  <c r="H48" i="9"/>
  <c r="H47" i="9"/>
  <c r="H46" i="9"/>
  <c r="H45" i="9"/>
  <c r="H44" i="9"/>
  <c r="H43" i="9"/>
  <c r="H42" i="9"/>
  <c r="H41" i="9"/>
  <c r="H40" i="9"/>
  <c r="H39" i="9"/>
  <c r="H38" i="9"/>
  <c r="H37" i="9"/>
  <c r="H36" i="9"/>
  <c r="H35" i="9"/>
  <c r="H34" i="9"/>
  <c r="H33" i="9"/>
  <c r="H32" i="9"/>
  <c r="G31" i="9"/>
  <c r="F31" i="9"/>
  <c r="E31" i="9"/>
  <c r="D31" i="9"/>
  <c r="C31" i="9"/>
  <c r="H30" i="9"/>
  <c r="H29" i="9"/>
  <c r="H28" i="9"/>
  <c r="H27" i="9"/>
  <c r="H26" i="9"/>
  <c r="H25" i="9"/>
  <c r="H24" i="9"/>
  <c r="H23" i="9"/>
  <c r="H22" i="9"/>
  <c r="H21" i="9"/>
  <c r="H20" i="9"/>
  <c r="H19" i="9"/>
  <c r="H18" i="9"/>
  <c r="H17" i="9"/>
  <c r="H16" i="9"/>
  <c r="H15" i="9"/>
  <c r="H14" i="9"/>
  <c r="H13" i="9"/>
  <c r="H12" i="9"/>
  <c r="H11" i="9"/>
  <c r="H10" i="9"/>
  <c r="H9" i="9" s="1"/>
  <c r="G9" i="9"/>
  <c r="F9" i="9"/>
  <c r="E9" i="9"/>
  <c r="D9" i="9"/>
  <c r="C9" i="9"/>
  <c r="I280" i="8"/>
  <c r="H280" i="8"/>
  <c r="H270" i="8" s="1"/>
  <c r="G280" i="8"/>
  <c r="F280" i="8"/>
  <c r="E280" i="8"/>
  <c r="D280" i="8"/>
  <c r="C280" i="8"/>
  <c r="I277" i="8"/>
  <c r="H277" i="8"/>
  <c r="G277" i="8"/>
  <c r="G270" i="8" s="1"/>
  <c r="F277" i="8"/>
  <c r="E277" i="8"/>
  <c r="D277" i="8"/>
  <c r="C277" i="8"/>
  <c r="C270" i="8" s="1"/>
  <c r="I274" i="8"/>
  <c r="H274" i="8"/>
  <c r="G274" i="8"/>
  <c r="F274" i="8"/>
  <c r="F270" i="8" s="1"/>
  <c r="E274" i="8"/>
  <c r="D274" i="8"/>
  <c r="C274" i="8"/>
  <c r="I271" i="8"/>
  <c r="I270" i="8" s="1"/>
  <c r="H271" i="8"/>
  <c r="G271" i="8"/>
  <c r="F271" i="8"/>
  <c r="E271" i="8"/>
  <c r="E270" i="8" s="1"/>
  <c r="D271" i="8"/>
  <c r="C271" i="8"/>
  <c r="D270" i="8"/>
  <c r="I267" i="8"/>
  <c r="H267" i="8"/>
  <c r="G267" i="8"/>
  <c r="G257" i="8" s="1"/>
  <c r="F267" i="8"/>
  <c r="E267" i="8"/>
  <c r="D267" i="8"/>
  <c r="C267" i="8"/>
  <c r="I264" i="8"/>
  <c r="H264" i="8"/>
  <c r="G264" i="8"/>
  <c r="F264" i="8"/>
  <c r="F257" i="8" s="1"/>
  <c r="E264" i="8"/>
  <c r="D264" i="8"/>
  <c r="C264" i="8"/>
  <c r="I261" i="8"/>
  <c r="I257" i="8" s="1"/>
  <c r="H261" i="8"/>
  <c r="G261" i="8"/>
  <c r="F261" i="8"/>
  <c r="E261" i="8"/>
  <c r="E257" i="8" s="1"/>
  <c r="D261" i="8"/>
  <c r="C261" i="8"/>
  <c r="I258" i="8"/>
  <c r="H258" i="8"/>
  <c r="H257" i="8" s="1"/>
  <c r="G258" i="8"/>
  <c r="F258" i="8"/>
  <c r="E258" i="8"/>
  <c r="D258" i="8"/>
  <c r="D257" i="8" s="1"/>
  <c r="C258" i="8"/>
  <c r="C257" i="8"/>
  <c r="I254" i="8"/>
  <c r="H254" i="8"/>
  <c r="G254" i="8"/>
  <c r="F254" i="8"/>
  <c r="F244" i="8" s="1"/>
  <c r="E254" i="8"/>
  <c r="D254" i="8"/>
  <c r="C254" i="8"/>
  <c r="I251" i="8"/>
  <c r="I244" i="8" s="1"/>
  <c r="H251" i="8"/>
  <c r="G251" i="8"/>
  <c r="F251" i="8"/>
  <c r="E251" i="8"/>
  <c r="E244" i="8" s="1"/>
  <c r="D251" i="8"/>
  <c r="C251" i="8"/>
  <c r="I248" i="8"/>
  <c r="H248" i="8"/>
  <c r="H244" i="8" s="1"/>
  <c r="G248" i="8"/>
  <c r="F248" i="8"/>
  <c r="E248" i="8"/>
  <c r="D248" i="8"/>
  <c r="D244" i="8" s="1"/>
  <c r="C248" i="8"/>
  <c r="I245" i="8"/>
  <c r="H245" i="8"/>
  <c r="G245" i="8"/>
  <c r="G244" i="8" s="1"/>
  <c r="F245" i="8"/>
  <c r="E245" i="8"/>
  <c r="D245" i="8"/>
  <c r="C245" i="8"/>
  <c r="C244" i="8" s="1"/>
  <c r="I241" i="8"/>
  <c r="H241" i="8"/>
  <c r="G241" i="8"/>
  <c r="F241" i="8"/>
  <c r="E241" i="8"/>
  <c r="E231" i="8" s="1"/>
  <c r="D241" i="8"/>
  <c r="C241" i="8"/>
  <c r="I238" i="8"/>
  <c r="H238" i="8"/>
  <c r="H231" i="8" s="1"/>
  <c r="G238" i="8"/>
  <c r="F238" i="8"/>
  <c r="E238" i="8"/>
  <c r="D238" i="8"/>
  <c r="D231" i="8" s="1"/>
  <c r="C238" i="8"/>
  <c r="I235" i="8"/>
  <c r="H235" i="8"/>
  <c r="G235" i="8"/>
  <c r="G231" i="8" s="1"/>
  <c r="F235" i="8"/>
  <c r="E235" i="8"/>
  <c r="D235" i="8"/>
  <c r="C235" i="8"/>
  <c r="C231" i="8" s="1"/>
  <c r="I232" i="8"/>
  <c r="H232" i="8"/>
  <c r="G232" i="8"/>
  <c r="F232" i="8"/>
  <c r="F231" i="8" s="1"/>
  <c r="E232" i="8"/>
  <c r="D232" i="8"/>
  <c r="C232" i="8"/>
  <c r="I231" i="8"/>
  <c r="I228" i="8"/>
  <c r="H228" i="8"/>
  <c r="G228" i="8"/>
  <c r="F228" i="8"/>
  <c r="E228" i="8"/>
  <c r="D228" i="8"/>
  <c r="C228" i="8"/>
  <c r="I225" i="8"/>
  <c r="H225" i="8"/>
  <c r="G225" i="8"/>
  <c r="G218" i="8" s="1"/>
  <c r="F225" i="8"/>
  <c r="E225" i="8"/>
  <c r="D225" i="8"/>
  <c r="C225" i="8"/>
  <c r="C218" i="8" s="1"/>
  <c r="I222" i="8"/>
  <c r="H222" i="8"/>
  <c r="G222" i="8"/>
  <c r="F222" i="8"/>
  <c r="F218" i="8" s="1"/>
  <c r="E222" i="8"/>
  <c r="D222" i="8"/>
  <c r="C222" i="8"/>
  <c r="I219" i="8"/>
  <c r="I218" i="8" s="1"/>
  <c r="H219" i="8"/>
  <c r="G219" i="8"/>
  <c r="F219" i="8"/>
  <c r="E219" i="8"/>
  <c r="E218" i="8" s="1"/>
  <c r="D219" i="8"/>
  <c r="C219" i="8"/>
  <c r="H218" i="8"/>
  <c r="D218" i="8"/>
  <c r="I215" i="8"/>
  <c r="H215" i="8"/>
  <c r="G215" i="8"/>
  <c r="G205" i="8" s="1"/>
  <c r="F215" i="8"/>
  <c r="E215" i="8"/>
  <c r="D215" i="8"/>
  <c r="C215" i="8"/>
  <c r="C205" i="8" s="1"/>
  <c r="I212" i="8"/>
  <c r="H212" i="8"/>
  <c r="G212" i="8"/>
  <c r="F212" i="8"/>
  <c r="F205" i="8" s="1"/>
  <c r="E212" i="8"/>
  <c r="D212" i="8"/>
  <c r="C212" i="8"/>
  <c r="I209" i="8"/>
  <c r="I205" i="8" s="1"/>
  <c r="H209" i="8"/>
  <c r="G209" i="8"/>
  <c r="F209" i="8"/>
  <c r="E209" i="8"/>
  <c r="E205" i="8" s="1"/>
  <c r="D209" i="8"/>
  <c r="C209" i="8"/>
  <c r="I206" i="8"/>
  <c r="H206" i="8"/>
  <c r="H205" i="8" s="1"/>
  <c r="G206" i="8"/>
  <c r="F206" i="8"/>
  <c r="E206" i="8"/>
  <c r="D206" i="8"/>
  <c r="D205" i="8" s="1"/>
  <c r="C206" i="8"/>
  <c r="I202" i="8"/>
  <c r="H202" i="8"/>
  <c r="G202" i="8"/>
  <c r="F202" i="8"/>
  <c r="E202" i="8"/>
  <c r="D202" i="8"/>
  <c r="C202" i="8"/>
  <c r="I199" i="8"/>
  <c r="I192" i="8" s="1"/>
  <c r="H199" i="8"/>
  <c r="G199" i="8"/>
  <c r="F199" i="8"/>
  <c r="E199" i="8"/>
  <c r="E192" i="8" s="1"/>
  <c r="D199" i="8"/>
  <c r="C199" i="8"/>
  <c r="I196" i="8"/>
  <c r="H196" i="8"/>
  <c r="H192" i="8" s="1"/>
  <c r="G196" i="8"/>
  <c r="F196" i="8"/>
  <c r="E196" i="8"/>
  <c r="D196" i="8"/>
  <c r="D192" i="8" s="1"/>
  <c r="C196" i="8"/>
  <c r="I193" i="8"/>
  <c r="H193" i="8"/>
  <c r="G193" i="8"/>
  <c r="G192" i="8" s="1"/>
  <c r="F193" i="8"/>
  <c r="E193" i="8"/>
  <c r="D193" i="8"/>
  <c r="C193" i="8"/>
  <c r="C192" i="8" s="1"/>
  <c r="F192" i="8"/>
  <c r="I189" i="8"/>
  <c r="H189" i="8"/>
  <c r="G189" i="8"/>
  <c r="F189" i="8"/>
  <c r="E189" i="8"/>
  <c r="D189" i="8"/>
  <c r="C189" i="8"/>
  <c r="I186" i="8"/>
  <c r="H186" i="8"/>
  <c r="H179" i="8" s="1"/>
  <c r="G186" i="8"/>
  <c r="F186" i="8"/>
  <c r="E186" i="8"/>
  <c r="D186" i="8"/>
  <c r="D179" i="8" s="1"/>
  <c r="C186" i="8"/>
  <c r="I183" i="8"/>
  <c r="H183" i="8"/>
  <c r="G183" i="8"/>
  <c r="G179" i="8" s="1"/>
  <c r="F183" i="8"/>
  <c r="E183" i="8"/>
  <c r="D183" i="8"/>
  <c r="C183" i="8"/>
  <c r="C179" i="8" s="1"/>
  <c r="I180" i="8"/>
  <c r="H180" i="8"/>
  <c r="G180" i="8"/>
  <c r="F180" i="8"/>
  <c r="F179" i="8" s="1"/>
  <c r="E180" i="8"/>
  <c r="D180" i="8"/>
  <c r="C180" i="8"/>
  <c r="I179" i="8"/>
  <c r="E179" i="8"/>
  <c r="I176" i="8"/>
  <c r="H176" i="8"/>
  <c r="H166" i="8" s="1"/>
  <c r="G176" i="8"/>
  <c r="F176" i="8"/>
  <c r="E176" i="8"/>
  <c r="D176" i="8"/>
  <c r="C176" i="8"/>
  <c r="I173" i="8"/>
  <c r="H173" i="8"/>
  <c r="G173" i="8"/>
  <c r="G166" i="8" s="1"/>
  <c r="F173" i="8"/>
  <c r="E173" i="8"/>
  <c r="D173" i="8"/>
  <c r="C173" i="8"/>
  <c r="C166" i="8" s="1"/>
  <c r="I170" i="8"/>
  <c r="H170" i="8"/>
  <c r="G170" i="8"/>
  <c r="F170" i="8"/>
  <c r="F166" i="8" s="1"/>
  <c r="E170" i="8"/>
  <c r="D170" i="8"/>
  <c r="C170" i="8"/>
  <c r="I167" i="8"/>
  <c r="I166" i="8" s="1"/>
  <c r="H167" i="8"/>
  <c r="G167" i="8"/>
  <c r="F167" i="8"/>
  <c r="E167" i="8"/>
  <c r="E166" i="8" s="1"/>
  <c r="D167" i="8"/>
  <c r="C167" i="8"/>
  <c r="D166" i="8"/>
  <c r="I163" i="8"/>
  <c r="H163" i="8"/>
  <c r="G163" i="8"/>
  <c r="F163" i="8"/>
  <c r="E163" i="8"/>
  <c r="D163" i="8"/>
  <c r="C163" i="8"/>
  <c r="I160" i="8"/>
  <c r="H160" i="8"/>
  <c r="G160" i="8"/>
  <c r="F160" i="8"/>
  <c r="E160" i="8"/>
  <c r="D160" i="8"/>
  <c r="C160" i="8"/>
  <c r="I157" i="8"/>
  <c r="I153" i="8" s="1"/>
  <c r="H157" i="8"/>
  <c r="G157" i="8"/>
  <c r="F157" i="8"/>
  <c r="E157" i="8"/>
  <c r="E153" i="8" s="1"/>
  <c r="D157" i="8"/>
  <c r="C157" i="8"/>
  <c r="I154" i="8"/>
  <c r="H154" i="8"/>
  <c r="H153" i="8" s="1"/>
  <c r="G154" i="8"/>
  <c r="F154" i="8"/>
  <c r="F153" i="8" s="1"/>
  <c r="E154" i="8"/>
  <c r="D154" i="8"/>
  <c r="D153" i="8" s="1"/>
  <c r="C154" i="8"/>
  <c r="G153" i="8"/>
  <c r="C153" i="8"/>
  <c r="I150" i="8"/>
  <c r="H150" i="8"/>
  <c r="G150" i="8"/>
  <c r="F150" i="8"/>
  <c r="F140" i="8" s="1"/>
  <c r="E150" i="8"/>
  <c r="D150" i="8"/>
  <c r="C150" i="8"/>
  <c r="I147" i="8"/>
  <c r="H147" i="8"/>
  <c r="G147" i="8"/>
  <c r="F147" i="8"/>
  <c r="E147" i="8"/>
  <c r="D147" i="8"/>
  <c r="C147" i="8"/>
  <c r="I144" i="8"/>
  <c r="H144" i="8"/>
  <c r="H140" i="8" s="1"/>
  <c r="G144" i="8"/>
  <c r="F144" i="8"/>
  <c r="E144" i="8"/>
  <c r="D144" i="8"/>
  <c r="D140" i="8" s="1"/>
  <c r="C144" i="8"/>
  <c r="I141" i="8"/>
  <c r="I140" i="8" s="1"/>
  <c r="H141" i="8"/>
  <c r="G141" i="8"/>
  <c r="G140" i="8" s="1"/>
  <c r="F141" i="8"/>
  <c r="E141" i="8"/>
  <c r="E140" i="8" s="1"/>
  <c r="D141" i="8"/>
  <c r="C141" i="8"/>
  <c r="C140" i="8" s="1"/>
  <c r="I137" i="8"/>
  <c r="H137" i="8"/>
  <c r="G137" i="8"/>
  <c r="F137" i="8"/>
  <c r="E137" i="8"/>
  <c r="E127" i="8" s="1"/>
  <c r="D137" i="8"/>
  <c r="C137" i="8"/>
  <c r="I134" i="8"/>
  <c r="H134" i="8"/>
  <c r="H127" i="8" s="1"/>
  <c r="G134" i="8"/>
  <c r="F134" i="8"/>
  <c r="E134" i="8"/>
  <c r="D134" i="8"/>
  <c r="D127" i="8" s="1"/>
  <c r="C134" i="8"/>
  <c r="I131" i="8"/>
  <c r="H131" i="8"/>
  <c r="G131" i="8"/>
  <c r="G127" i="8" s="1"/>
  <c r="F131" i="8"/>
  <c r="E131" i="8"/>
  <c r="D131" i="8"/>
  <c r="C131" i="8"/>
  <c r="C127" i="8" s="1"/>
  <c r="I128" i="8"/>
  <c r="H128" i="8"/>
  <c r="G128" i="8"/>
  <c r="F128" i="8"/>
  <c r="F127" i="8" s="1"/>
  <c r="E128" i="8"/>
  <c r="D128" i="8"/>
  <c r="C128" i="8"/>
  <c r="I127" i="8"/>
  <c r="I124" i="8"/>
  <c r="H124" i="8"/>
  <c r="G124" i="8"/>
  <c r="F124" i="8"/>
  <c r="E124" i="8"/>
  <c r="D124" i="8"/>
  <c r="C124" i="8"/>
  <c r="I121" i="8"/>
  <c r="H121" i="8"/>
  <c r="G121" i="8"/>
  <c r="G114" i="8" s="1"/>
  <c r="F121" i="8"/>
  <c r="E121" i="8"/>
  <c r="D121" i="8"/>
  <c r="C121" i="8"/>
  <c r="C114" i="8" s="1"/>
  <c r="I118" i="8"/>
  <c r="H118" i="8"/>
  <c r="G118" i="8"/>
  <c r="F118" i="8"/>
  <c r="F114" i="8" s="1"/>
  <c r="E118" i="8"/>
  <c r="D118" i="8"/>
  <c r="C118" i="8"/>
  <c r="I115" i="8"/>
  <c r="I114" i="8" s="1"/>
  <c r="H115" i="8"/>
  <c r="G115" i="8"/>
  <c r="F115" i="8"/>
  <c r="E115" i="8"/>
  <c r="E114" i="8" s="1"/>
  <c r="D115" i="8"/>
  <c r="C115" i="8"/>
  <c r="H114" i="8"/>
  <c r="D114" i="8"/>
  <c r="I111" i="8"/>
  <c r="H111" i="8"/>
  <c r="G111" i="8"/>
  <c r="F111" i="8"/>
  <c r="E111" i="8"/>
  <c r="D111" i="8"/>
  <c r="C111" i="8"/>
  <c r="C101" i="8" s="1"/>
  <c r="I108" i="8"/>
  <c r="H108" i="8"/>
  <c r="G108" i="8"/>
  <c r="F108" i="8"/>
  <c r="F101" i="8" s="1"/>
  <c r="E108" i="8"/>
  <c r="D108" i="8"/>
  <c r="C108" i="8"/>
  <c r="I105" i="8"/>
  <c r="I101" i="8" s="1"/>
  <c r="H105" i="8"/>
  <c r="G105" i="8"/>
  <c r="F105" i="8"/>
  <c r="E105" i="8"/>
  <c r="E101" i="8" s="1"/>
  <c r="D105" i="8"/>
  <c r="C105" i="8"/>
  <c r="I102" i="8"/>
  <c r="H102" i="8"/>
  <c r="H101" i="8" s="1"/>
  <c r="G102" i="8"/>
  <c r="F102" i="8"/>
  <c r="E102" i="8"/>
  <c r="D102" i="8"/>
  <c r="D101" i="8" s="1"/>
  <c r="C102" i="8"/>
  <c r="G101" i="8"/>
  <c r="I98" i="8"/>
  <c r="H98" i="8"/>
  <c r="G98" i="8"/>
  <c r="F98" i="8"/>
  <c r="E98" i="8"/>
  <c r="D98" i="8"/>
  <c r="C98" i="8"/>
  <c r="I95" i="8"/>
  <c r="I88" i="8" s="1"/>
  <c r="H95" i="8"/>
  <c r="G95" i="8"/>
  <c r="F95" i="8"/>
  <c r="E95" i="8"/>
  <c r="E88" i="8" s="1"/>
  <c r="D95" i="8"/>
  <c r="C95" i="8"/>
  <c r="I92" i="8"/>
  <c r="H92" i="8"/>
  <c r="H88" i="8" s="1"/>
  <c r="G92" i="8"/>
  <c r="F92" i="8"/>
  <c r="E92" i="8"/>
  <c r="D92" i="8"/>
  <c r="D88" i="8" s="1"/>
  <c r="C92" i="8"/>
  <c r="I89" i="8"/>
  <c r="H89" i="8"/>
  <c r="G89" i="8"/>
  <c r="G88" i="8" s="1"/>
  <c r="F89" i="8"/>
  <c r="E89" i="8"/>
  <c r="D89" i="8"/>
  <c r="C89" i="8"/>
  <c r="C88" i="8" s="1"/>
  <c r="F88" i="8"/>
  <c r="I85" i="8"/>
  <c r="H85" i="8"/>
  <c r="G85" i="8"/>
  <c r="F85" i="8"/>
  <c r="E85" i="8"/>
  <c r="D85" i="8"/>
  <c r="C85" i="8"/>
  <c r="I82" i="8"/>
  <c r="H82" i="8"/>
  <c r="H75" i="8" s="1"/>
  <c r="G82" i="8"/>
  <c r="F82" i="8"/>
  <c r="E82" i="8"/>
  <c r="D82" i="8"/>
  <c r="D75" i="8" s="1"/>
  <c r="C82" i="8"/>
  <c r="I79" i="8"/>
  <c r="H79" i="8"/>
  <c r="G79" i="8"/>
  <c r="G75" i="8" s="1"/>
  <c r="F79" i="8"/>
  <c r="E79" i="8"/>
  <c r="D79" i="8"/>
  <c r="C79" i="8"/>
  <c r="C75" i="8" s="1"/>
  <c r="I76" i="8"/>
  <c r="H76" i="8"/>
  <c r="G76" i="8"/>
  <c r="F76" i="8"/>
  <c r="F75" i="8" s="1"/>
  <c r="E76" i="8"/>
  <c r="D76" i="8"/>
  <c r="C76" i="8"/>
  <c r="I75" i="8"/>
  <c r="E75" i="8"/>
  <c r="I72" i="8"/>
  <c r="H72" i="8"/>
  <c r="H62" i="8" s="1"/>
  <c r="G72" i="8"/>
  <c r="F72" i="8"/>
  <c r="E72" i="8"/>
  <c r="D72" i="8"/>
  <c r="C72" i="8"/>
  <c r="I69" i="8"/>
  <c r="H69" i="8"/>
  <c r="G69" i="8"/>
  <c r="G62" i="8" s="1"/>
  <c r="F69" i="8"/>
  <c r="E69" i="8"/>
  <c r="D69" i="8"/>
  <c r="C69" i="8"/>
  <c r="C62" i="8" s="1"/>
  <c r="I66" i="8"/>
  <c r="H66" i="8"/>
  <c r="G66" i="8"/>
  <c r="F66" i="8"/>
  <c r="F62" i="8" s="1"/>
  <c r="E66" i="8"/>
  <c r="D66" i="8"/>
  <c r="C66" i="8"/>
  <c r="I63" i="8"/>
  <c r="I62" i="8" s="1"/>
  <c r="H63" i="8"/>
  <c r="G63" i="8"/>
  <c r="F63" i="8"/>
  <c r="E63" i="8"/>
  <c r="E62" i="8" s="1"/>
  <c r="D63" i="8"/>
  <c r="C63" i="8"/>
  <c r="D62" i="8"/>
  <c r="I59" i="8"/>
  <c r="H59" i="8"/>
  <c r="G59" i="8"/>
  <c r="G49" i="8" s="1"/>
  <c r="F59" i="8"/>
  <c r="E59" i="8"/>
  <c r="D59" i="8"/>
  <c r="C59" i="8"/>
  <c r="I56" i="8"/>
  <c r="H56" i="8"/>
  <c r="G56" i="8"/>
  <c r="F56" i="8"/>
  <c r="F49" i="8" s="1"/>
  <c r="E56" i="8"/>
  <c r="D56" i="8"/>
  <c r="C56" i="8"/>
  <c r="I53" i="8"/>
  <c r="I49" i="8" s="1"/>
  <c r="H53" i="8"/>
  <c r="G53" i="8"/>
  <c r="F53" i="8"/>
  <c r="E53" i="8"/>
  <c r="E49" i="8" s="1"/>
  <c r="D53" i="8"/>
  <c r="C53" i="8"/>
  <c r="I50" i="8"/>
  <c r="H50" i="8"/>
  <c r="H49" i="8" s="1"/>
  <c r="G50" i="8"/>
  <c r="F50" i="8"/>
  <c r="E50" i="8"/>
  <c r="D50" i="8"/>
  <c r="D49" i="8" s="1"/>
  <c r="C50" i="8"/>
  <c r="C49" i="8"/>
  <c r="I46" i="8"/>
  <c r="H46" i="8"/>
  <c r="G46" i="8"/>
  <c r="F46" i="8"/>
  <c r="F36" i="8" s="1"/>
  <c r="E46" i="8"/>
  <c r="D46" i="8"/>
  <c r="C46" i="8"/>
  <c r="I43" i="8"/>
  <c r="I36" i="8" s="1"/>
  <c r="H43" i="8"/>
  <c r="G43" i="8"/>
  <c r="F43" i="8"/>
  <c r="E43" i="8"/>
  <c r="E36" i="8" s="1"/>
  <c r="D43" i="8"/>
  <c r="C43" i="8"/>
  <c r="I40" i="8"/>
  <c r="H40" i="8"/>
  <c r="H36" i="8" s="1"/>
  <c r="G40" i="8"/>
  <c r="F40" i="8"/>
  <c r="E40" i="8"/>
  <c r="D40" i="8"/>
  <c r="D36" i="8" s="1"/>
  <c r="C40" i="8"/>
  <c r="I37" i="8"/>
  <c r="H37" i="8"/>
  <c r="G37" i="8"/>
  <c r="G36" i="8" s="1"/>
  <c r="G9" i="8" s="1"/>
  <c r="F37" i="8"/>
  <c r="E37" i="8"/>
  <c r="D37" i="8"/>
  <c r="C37" i="8"/>
  <c r="C36" i="8" s="1"/>
  <c r="I33" i="8"/>
  <c r="H33" i="8"/>
  <c r="G33" i="8"/>
  <c r="F33" i="8"/>
  <c r="E33" i="8"/>
  <c r="E23" i="8" s="1"/>
  <c r="D33" i="8"/>
  <c r="C33" i="8"/>
  <c r="I30" i="8"/>
  <c r="H30" i="8"/>
  <c r="H23" i="8" s="1"/>
  <c r="G30" i="8"/>
  <c r="F30" i="8"/>
  <c r="E30" i="8"/>
  <c r="D30" i="8"/>
  <c r="D23" i="8" s="1"/>
  <c r="C30" i="8"/>
  <c r="I27" i="8"/>
  <c r="H27" i="8"/>
  <c r="G27" i="8"/>
  <c r="G23" i="8" s="1"/>
  <c r="F27" i="8"/>
  <c r="E27" i="8"/>
  <c r="D27" i="8"/>
  <c r="C27" i="8"/>
  <c r="C23" i="8" s="1"/>
  <c r="I24" i="8"/>
  <c r="H24" i="8"/>
  <c r="G24" i="8"/>
  <c r="F24" i="8"/>
  <c r="F23" i="8" s="1"/>
  <c r="E24" i="8"/>
  <c r="D24" i="8"/>
  <c r="C24" i="8"/>
  <c r="I23" i="8"/>
  <c r="I20" i="8"/>
  <c r="H20" i="8"/>
  <c r="G20" i="8"/>
  <c r="F20" i="8"/>
  <c r="E20" i="8"/>
  <c r="D20" i="8"/>
  <c r="C20" i="8"/>
  <c r="I17" i="8"/>
  <c r="H17" i="8"/>
  <c r="G17" i="8"/>
  <c r="G10" i="8" s="1"/>
  <c r="F17" i="8"/>
  <c r="E17" i="8"/>
  <c r="D17" i="8"/>
  <c r="C17" i="8"/>
  <c r="C10" i="8" s="1"/>
  <c r="I14" i="8"/>
  <c r="H14" i="8"/>
  <c r="G14" i="8"/>
  <c r="F14" i="8"/>
  <c r="F10" i="8" s="1"/>
  <c r="E14" i="8"/>
  <c r="D14" i="8"/>
  <c r="C14" i="8"/>
  <c r="I11" i="8"/>
  <c r="I10" i="8" s="1"/>
  <c r="H11" i="8"/>
  <c r="G11" i="8"/>
  <c r="F11" i="8"/>
  <c r="E11" i="8"/>
  <c r="E10" i="8" s="1"/>
  <c r="D11" i="8"/>
  <c r="C11" i="8"/>
  <c r="H10" i="8"/>
  <c r="D10" i="8"/>
  <c r="I280" i="7"/>
  <c r="H280" i="7"/>
  <c r="G280" i="7"/>
  <c r="F280" i="7"/>
  <c r="E280" i="7"/>
  <c r="D280" i="7"/>
  <c r="C280" i="7"/>
  <c r="I277" i="7"/>
  <c r="I270" i="7" s="1"/>
  <c r="H277" i="7"/>
  <c r="G277" i="7"/>
  <c r="F277" i="7"/>
  <c r="E277" i="7"/>
  <c r="E270" i="7" s="1"/>
  <c r="D277" i="7"/>
  <c r="C277" i="7"/>
  <c r="I274" i="7"/>
  <c r="H274" i="7"/>
  <c r="H270" i="7" s="1"/>
  <c r="G274" i="7"/>
  <c r="F274" i="7"/>
  <c r="E274" i="7"/>
  <c r="D274" i="7"/>
  <c r="D270" i="7" s="1"/>
  <c r="C274" i="7"/>
  <c r="I271" i="7"/>
  <c r="H271" i="7"/>
  <c r="G271" i="7"/>
  <c r="G270" i="7" s="1"/>
  <c r="F271" i="7"/>
  <c r="E271" i="7"/>
  <c r="D271" i="7"/>
  <c r="C271" i="7"/>
  <c r="C270" i="7" s="1"/>
  <c r="F270" i="7"/>
  <c r="I267" i="7"/>
  <c r="H267" i="7"/>
  <c r="G267" i="7"/>
  <c r="F267" i="7"/>
  <c r="E267" i="7"/>
  <c r="D267" i="7"/>
  <c r="C267" i="7"/>
  <c r="I264" i="7"/>
  <c r="H264" i="7"/>
  <c r="G264" i="7"/>
  <c r="F264" i="7"/>
  <c r="E264" i="7"/>
  <c r="D264" i="7"/>
  <c r="C264" i="7"/>
  <c r="I261" i="7"/>
  <c r="H261" i="7"/>
  <c r="H257" i="7" s="1"/>
  <c r="G261" i="7"/>
  <c r="F261" i="7"/>
  <c r="E261" i="7"/>
  <c r="D261" i="7"/>
  <c r="D257" i="7" s="1"/>
  <c r="C261" i="7"/>
  <c r="I258" i="7"/>
  <c r="H258" i="7"/>
  <c r="G258" i="7"/>
  <c r="G257" i="7" s="1"/>
  <c r="F258" i="7"/>
  <c r="E258" i="7"/>
  <c r="D258" i="7"/>
  <c r="C258" i="7"/>
  <c r="C257" i="7" s="1"/>
  <c r="F257" i="7"/>
  <c r="I254" i="7"/>
  <c r="H254" i="7"/>
  <c r="G254" i="7"/>
  <c r="F254" i="7"/>
  <c r="E254" i="7"/>
  <c r="E244" i="7" s="1"/>
  <c r="D254" i="7"/>
  <c r="C254" i="7"/>
  <c r="I251" i="7"/>
  <c r="H251" i="7"/>
  <c r="G251" i="7"/>
  <c r="F251" i="7"/>
  <c r="E251" i="7"/>
  <c r="D251" i="7"/>
  <c r="C251" i="7"/>
  <c r="I248" i="7"/>
  <c r="H248" i="7"/>
  <c r="G248" i="7"/>
  <c r="G244" i="7" s="1"/>
  <c r="F248" i="7"/>
  <c r="E248" i="7"/>
  <c r="D248" i="7"/>
  <c r="C248" i="7"/>
  <c r="C244" i="7" s="1"/>
  <c r="I245" i="7"/>
  <c r="H245" i="7"/>
  <c r="H244" i="7" s="1"/>
  <c r="G245" i="7"/>
  <c r="F245" i="7"/>
  <c r="F244" i="7" s="1"/>
  <c r="E245" i="7"/>
  <c r="D245" i="7"/>
  <c r="D244" i="7" s="1"/>
  <c r="C245" i="7"/>
  <c r="I244" i="7"/>
  <c r="I241" i="7"/>
  <c r="H241" i="7"/>
  <c r="H231" i="7" s="1"/>
  <c r="G241" i="7"/>
  <c r="F241" i="7"/>
  <c r="E241" i="7"/>
  <c r="D241" i="7"/>
  <c r="C241" i="7"/>
  <c r="I238" i="7"/>
  <c r="H238" i="7"/>
  <c r="G238" i="7"/>
  <c r="F238" i="7"/>
  <c r="E238" i="7"/>
  <c r="D238" i="7"/>
  <c r="C238" i="7"/>
  <c r="I235" i="7"/>
  <c r="H235" i="7"/>
  <c r="G235" i="7"/>
  <c r="F235" i="7"/>
  <c r="F231" i="7" s="1"/>
  <c r="E235" i="7"/>
  <c r="D235" i="7"/>
  <c r="C235" i="7"/>
  <c r="I232" i="7"/>
  <c r="I231" i="7" s="1"/>
  <c r="H232" i="7"/>
  <c r="G232" i="7"/>
  <c r="F232" i="7"/>
  <c r="E232" i="7"/>
  <c r="E231" i="7" s="1"/>
  <c r="D232" i="7"/>
  <c r="C232" i="7"/>
  <c r="D231" i="7"/>
  <c r="I228" i="7"/>
  <c r="H228" i="7"/>
  <c r="G228" i="7"/>
  <c r="G218" i="7" s="1"/>
  <c r="F228" i="7"/>
  <c r="E228" i="7"/>
  <c r="D228" i="7"/>
  <c r="C228" i="7"/>
  <c r="C218" i="7" s="1"/>
  <c r="I225" i="7"/>
  <c r="H225" i="7"/>
  <c r="G225" i="7"/>
  <c r="F225" i="7"/>
  <c r="E225" i="7"/>
  <c r="D225" i="7"/>
  <c r="C225" i="7"/>
  <c r="I222" i="7"/>
  <c r="I218" i="7" s="1"/>
  <c r="H222" i="7"/>
  <c r="G222" i="7"/>
  <c r="F222" i="7"/>
  <c r="E222" i="7"/>
  <c r="E218" i="7" s="1"/>
  <c r="D222" i="7"/>
  <c r="C222" i="7"/>
  <c r="I219" i="7"/>
  <c r="H219" i="7"/>
  <c r="H218" i="7" s="1"/>
  <c r="G219" i="7"/>
  <c r="F219" i="7"/>
  <c r="E219" i="7"/>
  <c r="D219" i="7"/>
  <c r="D218" i="7" s="1"/>
  <c r="C219" i="7"/>
  <c r="I215" i="7"/>
  <c r="H215" i="7"/>
  <c r="G215" i="7"/>
  <c r="F215" i="7"/>
  <c r="E215" i="7"/>
  <c r="D215" i="7"/>
  <c r="C215" i="7"/>
  <c r="I212" i="7"/>
  <c r="H212" i="7"/>
  <c r="G212" i="7"/>
  <c r="F212" i="7"/>
  <c r="E212" i="7"/>
  <c r="D212" i="7"/>
  <c r="C212" i="7"/>
  <c r="I209" i="7"/>
  <c r="H209" i="7"/>
  <c r="H205" i="7" s="1"/>
  <c r="G209" i="7"/>
  <c r="F209" i="7"/>
  <c r="E209" i="7"/>
  <c r="D209" i="7"/>
  <c r="D205" i="7" s="1"/>
  <c r="C209" i="7"/>
  <c r="I206" i="7"/>
  <c r="I205" i="7" s="1"/>
  <c r="H206" i="7"/>
  <c r="G206" i="7"/>
  <c r="G205" i="7" s="1"/>
  <c r="F206" i="7"/>
  <c r="E206" i="7"/>
  <c r="E205" i="7" s="1"/>
  <c r="D206" i="7"/>
  <c r="C206" i="7"/>
  <c r="C205" i="7" s="1"/>
  <c r="F205" i="7"/>
  <c r="I202" i="7"/>
  <c r="H202" i="7"/>
  <c r="G202" i="7"/>
  <c r="F202" i="7"/>
  <c r="E202" i="7"/>
  <c r="E192" i="7" s="1"/>
  <c r="D202" i="7"/>
  <c r="C202" i="7"/>
  <c r="I199" i="7"/>
  <c r="H199" i="7"/>
  <c r="G199" i="7"/>
  <c r="F199" i="7"/>
  <c r="E199" i="7"/>
  <c r="D199" i="7"/>
  <c r="C199" i="7"/>
  <c r="I196" i="7"/>
  <c r="H196" i="7"/>
  <c r="G196" i="7"/>
  <c r="G192" i="7" s="1"/>
  <c r="F196" i="7"/>
  <c r="E196" i="7"/>
  <c r="D196" i="7"/>
  <c r="C196" i="7"/>
  <c r="C192" i="7" s="1"/>
  <c r="I193" i="7"/>
  <c r="H193" i="7"/>
  <c r="G193" i="7"/>
  <c r="F193" i="7"/>
  <c r="F192" i="7" s="1"/>
  <c r="E193" i="7"/>
  <c r="D193" i="7"/>
  <c r="C193" i="7"/>
  <c r="I192" i="7"/>
  <c r="I189" i="7"/>
  <c r="H189" i="7"/>
  <c r="H179" i="7" s="1"/>
  <c r="G189" i="7"/>
  <c r="F189" i="7"/>
  <c r="E189" i="7"/>
  <c r="D189" i="7"/>
  <c r="D179" i="7" s="1"/>
  <c r="C189" i="7"/>
  <c r="I186" i="7"/>
  <c r="H186" i="7"/>
  <c r="G186" i="7"/>
  <c r="F186" i="7"/>
  <c r="E186" i="7"/>
  <c r="D186" i="7"/>
  <c r="C186" i="7"/>
  <c r="I183" i="7"/>
  <c r="H183" i="7"/>
  <c r="G183" i="7"/>
  <c r="F183" i="7"/>
  <c r="F179" i="7" s="1"/>
  <c r="E183" i="7"/>
  <c r="D183" i="7"/>
  <c r="C183" i="7"/>
  <c r="I180" i="7"/>
  <c r="I179" i="7" s="1"/>
  <c r="H180" i="7"/>
  <c r="G180" i="7"/>
  <c r="F180" i="7"/>
  <c r="E180" i="7"/>
  <c r="E179" i="7" s="1"/>
  <c r="D180" i="7"/>
  <c r="C180" i="7"/>
  <c r="I176" i="7"/>
  <c r="H176" i="7"/>
  <c r="G176" i="7"/>
  <c r="F176" i="7"/>
  <c r="E176" i="7"/>
  <c r="D176" i="7"/>
  <c r="C176" i="7"/>
  <c r="I173" i="7"/>
  <c r="H173" i="7"/>
  <c r="G173" i="7"/>
  <c r="F173" i="7"/>
  <c r="E173" i="7"/>
  <c r="D173" i="7"/>
  <c r="C173" i="7"/>
  <c r="I170" i="7"/>
  <c r="I166" i="7" s="1"/>
  <c r="H170" i="7"/>
  <c r="G170" i="7"/>
  <c r="F170" i="7"/>
  <c r="E170" i="7"/>
  <c r="E166" i="7" s="1"/>
  <c r="D170" i="7"/>
  <c r="C170" i="7"/>
  <c r="I167" i="7"/>
  <c r="H167" i="7"/>
  <c r="H166" i="7" s="1"/>
  <c r="G167" i="7"/>
  <c r="F167" i="7"/>
  <c r="F166" i="7" s="1"/>
  <c r="E167" i="7"/>
  <c r="D167" i="7"/>
  <c r="D166" i="7" s="1"/>
  <c r="C167" i="7"/>
  <c r="G166" i="7"/>
  <c r="C166" i="7"/>
  <c r="I163" i="7"/>
  <c r="H163" i="7"/>
  <c r="G163" i="7"/>
  <c r="F163" i="7"/>
  <c r="F153" i="7" s="1"/>
  <c r="E163" i="7"/>
  <c r="D163" i="7"/>
  <c r="C163" i="7"/>
  <c r="I160" i="7"/>
  <c r="H160" i="7"/>
  <c r="G160" i="7"/>
  <c r="F160" i="7"/>
  <c r="E160" i="7"/>
  <c r="D160" i="7"/>
  <c r="C160" i="7"/>
  <c r="I157" i="7"/>
  <c r="H157" i="7"/>
  <c r="H153" i="7" s="1"/>
  <c r="G157" i="7"/>
  <c r="F157" i="7"/>
  <c r="E157" i="7"/>
  <c r="D157" i="7"/>
  <c r="D153" i="7" s="1"/>
  <c r="C157" i="7"/>
  <c r="I154" i="7"/>
  <c r="I153" i="7" s="1"/>
  <c r="H154" i="7"/>
  <c r="G154" i="7"/>
  <c r="G153" i="7" s="1"/>
  <c r="F154" i="7"/>
  <c r="E154" i="7"/>
  <c r="E153" i="7" s="1"/>
  <c r="D154" i="7"/>
  <c r="C154" i="7"/>
  <c r="C153" i="7" s="1"/>
  <c r="I150" i="7"/>
  <c r="H150" i="7"/>
  <c r="G150" i="7"/>
  <c r="F150" i="7"/>
  <c r="E150" i="7"/>
  <c r="D150" i="7"/>
  <c r="C150" i="7"/>
  <c r="I147" i="7"/>
  <c r="H147" i="7"/>
  <c r="G147" i="7"/>
  <c r="F147" i="7"/>
  <c r="E147" i="7"/>
  <c r="D147" i="7"/>
  <c r="C147" i="7"/>
  <c r="I144" i="7"/>
  <c r="H144" i="7"/>
  <c r="G144" i="7"/>
  <c r="G140" i="7" s="1"/>
  <c r="F144" i="7"/>
  <c r="E144" i="7"/>
  <c r="D144" i="7"/>
  <c r="C144" i="7"/>
  <c r="C140" i="7" s="1"/>
  <c r="I141" i="7"/>
  <c r="H141" i="7"/>
  <c r="G141" i="7"/>
  <c r="F141" i="7"/>
  <c r="F140" i="7" s="1"/>
  <c r="E141" i="7"/>
  <c r="D141" i="7"/>
  <c r="C141" i="7"/>
  <c r="I140" i="7"/>
  <c r="E140" i="7"/>
  <c r="I137" i="7"/>
  <c r="H137" i="7"/>
  <c r="G137" i="7"/>
  <c r="F137" i="7"/>
  <c r="E137" i="7"/>
  <c r="D137" i="7"/>
  <c r="C137" i="7"/>
  <c r="I134" i="7"/>
  <c r="H134" i="7"/>
  <c r="G134" i="7"/>
  <c r="F134" i="7"/>
  <c r="E134" i="7"/>
  <c r="D134" i="7"/>
  <c r="C134" i="7"/>
  <c r="I131" i="7"/>
  <c r="H131" i="7"/>
  <c r="G131" i="7"/>
  <c r="F131" i="7"/>
  <c r="F127" i="7" s="1"/>
  <c r="E131" i="7"/>
  <c r="D131" i="7"/>
  <c r="C131" i="7"/>
  <c r="I128" i="7"/>
  <c r="I127" i="7" s="1"/>
  <c r="H128" i="7"/>
  <c r="G128" i="7"/>
  <c r="G127" i="7" s="1"/>
  <c r="F128" i="7"/>
  <c r="E128" i="7"/>
  <c r="E127" i="7" s="1"/>
  <c r="D128" i="7"/>
  <c r="C128" i="7"/>
  <c r="C127" i="7" s="1"/>
  <c r="H127" i="7"/>
  <c r="D127" i="7"/>
  <c r="I124" i="7"/>
  <c r="H124" i="7"/>
  <c r="G124" i="7"/>
  <c r="F124" i="7"/>
  <c r="E124" i="7"/>
  <c r="D124" i="7"/>
  <c r="C124" i="7"/>
  <c r="I121" i="7"/>
  <c r="H121" i="7"/>
  <c r="G121" i="7"/>
  <c r="F121" i="7"/>
  <c r="E121" i="7"/>
  <c r="D121" i="7"/>
  <c r="C121" i="7"/>
  <c r="I118" i="7"/>
  <c r="I114" i="7" s="1"/>
  <c r="H118" i="7"/>
  <c r="G118" i="7"/>
  <c r="F118" i="7"/>
  <c r="E118" i="7"/>
  <c r="E114" i="7" s="1"/>
  <c r="D118" i="7"/>
  <c r="C118" i="7"/>
  <c r="I115" i="7"/>
  <c r="H115" i="7"/>
  <c r="H114" i="7" s="1"/>
  <c r="G115" i="7"/>
  <c r="F115" i="7"/>
  <c r="F114" i="7" s="1"/>
  <c r="E115" i="7"/>
  <c r="D115" i="7"/>
  <c r="D114" i="7" s="1"/>
  <c r="C115" i="7"/>
  <c r="G114" i="7"/>
  <c r="C114" i="7"/>
  <c r="I111" i="7"/>
  <c r="H111" i="7"/>
  <c r="G111" i="7"/>
  <c r="F111" i="7"/>
  <c r="F101" i="7" s="1"/>
  <c r="E111" i="7"/>
  <c r="D111" i="7"/>
  <c r="C111" i="7"/>
  <c r="I108" i="7"/>
  <c r="H108" i="7"/>
  <c r="G108" i="7"/>
  <c r="F108" i="7"/>
  <c r="E108" i="7"/>
  <c r="D108" i="7"/>
  <c r="C108" i="7"/>
  <c r="I105" i="7"/>
  <c r="H105" i="7"/>
  <c r="H101" i="7" s="1"/>
  <c r="G105" i="7"/>
  <c r="F105" i="7"/>
  <c r="E105" i="7"/>
  <c r="D105" i="7"/>
  <c r="D101" i="7" s="1"/>
  <c r="C105" i="7"/>
  <c r="I102" i="7"/>
  <c r="H102" i="7"/>
  <c r="G102" i="7"/>
  <c r="G101" i="7" s="1"/>
  <c r="F102" i="7"/>
  <c r="E102" i="7"/>
  <c r="D102" i="7"/>
  <c r="C102" i="7"/>
  <c r="C101" i="7" s="1"/>
  <c r="I98" i="7"/>
  <c r="H98" i="7"/>
  <c r="G98" i="7"/>
  <c r="F98" i="7"/>
  <c r="E98" i="7"/>
  <c r="D98" i="7"/>
  <c r="C98" i="7"/>
  <c r="I95" i="7"/>
  <c r="H95" i="7"/>
  <c r="G95" i="7"/>
  <c r="F95" i="7"/>
  <c r="E95" i="7"/>
  <c r="D95" i="7"/>
  <c r="C95" i="7"/>
  <c r="I92" i="7"/>
  <c r="H92" i="7"/>
  <c r="G92" i="7"/>
  <c r="G88" i="7" s="1"/>
  <c r="F92" i="7"/>
  <c r="E92" i="7"/>
  <c r="D92" i="7"/>
  <c r="C92" i="7"/>
  <c r="C88" i="7" s="1"/>
  <c r="I89" i="7"/>
  <c r="H89" i="7"/>
  <c r="H88" i="7" s="1"/>
  <c r="G89" i="7"/>
  <c r="F89" i="7"/>
  <c r="F88" i="7" s="1"/>
  <c r="E89" i="7"/>
  <c r="D89" i="7"/>
  <c r="D88" i="7" s="1"/>
  <c r="C89" i="7"/>
  <c r="I88" i="7"/>
  <c r="E88" i="7"/>
  <c r="I85" i="7"/>
  <c r="H85" i="7"/>
  <c r="G85" i="7"/>
  <c r="F85" i="7"/>
  <c r="E85" i="7"/>
  <c r="D85" i="7"/>
  <c r="C85" i="7"/>
  <c r="I82" i="7"/>
  <c r="H82" i="7"/>
  <c r="G82" i="7"/>
  <c r="F82" i="7"/>
  <c r="E82" i="7"/>
  <c r="D82" i="7"/>
  <c r="C82" i="7"/>
  <c r="I79" i="7"/>
  <c r="H79" i="7"/>
  <c r="G79" i="7"/>
  <c r="F79" i="7"/>
  <c r="F75" i="7" s="1"/>
  <c r="E79" i="7"/>
  <c r="D79" i="7"/>
  <c r="C79" i="7"/>
  <c r="I76" i="7"/>
  <c r="I75" i="7" s="1"/>
  <c r="H76" i="7"/>
  <c r="G76" i="7"/>
  <c r="G75" i="7" s="1"/>
  <c r="F76" i="7"/>
  <c r="E76" i="7"/>
  <c r="E75" i="7" s="1"/>
  <c r="D76" i="7"/>
  <c r="C76" i="7"/>
  <c r="C75" i="7" s="1"/>
  <c r="H75" i="7"/>
  <c r="D75" i="7"/>
  <c r="I72" i="7"/>
  <c r="H72" i="7"/>
  <c r="G72" i="7"/>
  <c r="G62" i="7" s="1"/>
  <c r="F72" i="7"/>
  <c r="E72" i="7"/>
  <c r="D72" i="7"/>
  <c r="C72" i="7"/>
  <c r="I69" i="7"/>
  <c r="H69" i="7"/>
  <c r="G69" i="7"/>
  <c r="F69" i="7"/>
  <c r="E69" i="7"/>
  <c r="D69" i="7"/>
  <c r="C69" i="7"/>
  <c r="I66" i="7"/>
  <c r="I62" i="7" s="1"/>
  <c r="H66" i="7"/>
  <c r="G66" i="7"/>
  <c r="F66" i="7"/>
  <c r="E66" i="7"/>
  <c r="E62" i="7" s="1"/>
  <c r="D66" i="7"/>
  <c r="C66" i="7"/>
  <c r="I63" i="7"/>
  <c r="H63" i="7"/>
  <c r="H62" i="7" s="1"/>
  <c r="G63" i="7"/>
  <c r="F63" i="7"/>
  <c r="E63" i="7"/>
  <c r="D63" i="7"/>
  <c r="D62" i="7" s="1"/>
  <c r="C63" i="7"/>
  <c r="C62" i="7"/>
  <c r="I59" i="7"/>
  <c r="H59" i="7"/>
  <c r="G59" i="7"/>
  <c r="F59" i="7"/>
  <c r="E59" i="7"/>
  <c r="D59" i="7"/>
  <c r="C59" i="7"/>
  <c r="I56" i="7"/>
  <c r="H56" i="7"/>
  <c r="G56" i="7"/>
  <c r="F56" i="7"/>
  <c r="E56" i="7"/>
  <c r="D56" i="7"/>
  <c r="C56" i="7"/>
  <c r="I53" i="7"/>
  <c r="H53" i="7"/>
  <c r="H49" i="7" s="1"/>
  <c r="G53" i="7"/>
  <c r="F53" i="7"/>
  <c r="E53" i="7"/>
  <c r="D53" i="7"/>
  <c r="D49" i="7" s="1"/>
  <c r="C53" i="7"/>
  <c r="I50" i="7"/>
  <c r="H50" i="7"/>
  <c r="G50" i="7"/>
  <c r="G49" i="7" s="1"/>
  <c r="F50" i="7"/>
  <c r="E50" i="7"/>
  <c r="D50" i="7"/>
  <c r="C50" i="7"/>
  <c r="C49" i="7" s="1"/>
  <c r="F49" i="7"/>
  <c r="I46" i="7"/>
  <c r="H46" i="7"/>
  <c r="G46" i="7"/>
  <c r="F46" i="7"/>
  <c r="E46" i="7"/>
  <c r="E36" i="7" s="1"/>
  <c r="D46" i="7"/>
  <c r="C46" i="7"/>
  <c r="I43" i="7"/>
  <c r="H43" i="7"/>
  <c r="G43" i="7"/>
  <c r="F43" i="7"/>
  <c r="E43" i="7"/>
  <c r="D43" i="7"/>
  <c r="C43" i="7"/>
  <c r="I40" i="7"/>
  <c r="H40" i="7"/>
  <c r="G40" i="7"/>
  <c r="G36" i="7" s="1"/>
  <c r="F40" i="7"/>
  <c r="E40" i="7"/>
  <c r="D40" i="7"/>
  <c r="C40" i="7"/>
  <c r="C36" i="7" s="1"/>
  <c r="I37" i="7"/>
  <c r="H37" i="7"/>
  <c r="H36" i="7" s="1"/>
  <c r="G37" i="7"/>
  <c r="F37" i="7"/>
  <c r="F36" i="7" s="1"/>
  <c r="E37" i="7"/>
  <c r="D37" i="7"/>
  <c r="D36" i="7" s="1"/>
  <c r="C37" i="7"/>
  <c r="I36" i="7"/>
  <c r="I33" i="7"/>
  <c r="H33" i="7"/>
  <c r="H23" i="7" s="1"/>
  <c r="G33" i="7"/>
  <c r="F33" i="7"/>
  <c r="E33" i="7"/>
  <c r="D33" i="7"/>
  <c r="C33" i="7"/>
  <c r="I30" i="7"/>
  <c r="H30" i="7"/>
  <c r="G30" i="7"/>
  <c r="F30" i="7"/>
  <c r="E30" i="7"/>
  <c r="D30" i="7"/>
  <c r="C30" i="7"/>
  <c r="I27" i="7"/>
  <c r="H27" i="7"/>
  <c r="G27" i="7"/>
  <c r="F27" i="7"/>
  <c r="F23" i="7" s="1"/>
  <c r="E27" i="7"/>
  <c r="D27" i="7"/>
  <c r="C27" i="7"/>
  <c r="I24" i="7"/>
  <c r="I23" i="7" s="1"/>
  <c r="H24" i="7"/>
  <c r="G24" i="7"/>
  <c r="F24" i="7"/>
  <c r="E24" i="7"/>
  <c r="E23" i="7" s="1"/>
  <c r="D24" i="7"/>
  <c r="C24" i="7"/>
  <c r="D23" i="7"/>
  <c r="I20" i="7"/>
  <c r="H20" i="7"/>
  <c r="G20" i="7"/>
  <c r="G10" i="7" s="1"/>
  <c r="F20" i="7"/>
  <c r="E20" i="7"/>
  <c r="D20" i="7"/>
  <c r="C20" i="7"/>
  <c r="C10" i="7" s="1"/>
  <c r="I17" i="7"/>
  <c r="H17" i="7"/>
  <c r="G17" i="7"/>
  <c r="F17" i="7"/>
  <c r="E17" i="7"/>
  <c r="D17" i="7"/>
  <c r="C17" i="7"/>
  <c r="I14" i="7"/>
  <c r="I10" i="7" s="1"/>
  <c r="H14" i="7"/>
  <c r="G14" i="7"/>
  <c r="F14" i="7"/>
  <c r="E14" i="7"/>
  <c r="E10" i="7" s="1"/>
  <c r="D14" i="7"/>
  <c r="C14" i="7"/>
  <c r="I11" i="7"/>
  <c r="H11" i="7"/>
  <c r="H10" i="7" s="1"/>
  <c r="G11" i="7"/>
  <c r="F11" i="7"/>
  <c r="E11" i="7"/>
  <c r="D11" i="7"/>
  <c r="D10" i="7" s="1"/>
  <c r="C11" i="7"/>
  <c r="D88" i="6"/>
  <c r="C88" i="6"/>
  <c r="B88" i="6"/>
  <c r="D87" i="6"/>
  <c r="C87" i="6"/>
  <c r="B87" i="6"/>
  <c r="D86" i="6"/>
  <c r="C86" i="6"/>
  <c r="B86" i="6"/>
  <c r="D85" i="6"/>
  <c r="C85" i="6"/>
  <c r="B85" i="6"/>
  <c r="D84" i="6"/>
  <c r="C84" i="6"/>
  <c r="B84" i="6"/>
  <c r="D83" i="6"/>
  <c r="C83" i="6"/>
  <c r="B83" i="6"/>
  <c r="D82" i="6"/>
  <c r="C82" i="6"/>
  <c r="B82" i="6"/>
  <c r="D81" i="6"/>
  <c r="C81" i="6"/>
  <c r="B81" i="6"/>
  <c r="D80" i="6"/>
  <c r="C80" i="6"/>
  <c r="B80" i="6"/>
  <c r="D79" i="6"/>
  <c r="C79" i="6"/>
  <c r="B79" i="6"/>
  <c r="D78" i="6"/>
  <c r="C78" i="6"/>
  <c r="B78" i="6"/>
  <c r="D77" i="6"/>
  <c r="C77" i="6"/>
  <c r="B77" i="6"/>
  <c r="D76" i="6"/>
  <c r="C76" i="6"/>
  <c r="B76" i="6"/>
  <c r="D75" i="6"/>
  <c r="C75" i="6"/>
  <c r="C73" i="6" s="1"/>
  <c r="B75" i="6"/>
  <c r="D74" i="6"/>
  <c r="C74" i="6"/>
  <c r="B74" i="6"/>
  <c r="B73" i="6" s="1"/>
  <c r="D57" i="6"/>
  <c r="C57" i="6"/>
  <c r="B57" i="6"/>
  <c r="D41" i="6"/>
  <c r="C41" i="6"/>
  <c r="B41" i="6"/>
  <c r="D25" i="6"/>
  <c r="C25" i="6"/>
  <c r="B25" i="6"/>
  <c r="D9" i="6"/>
  <c r="C9" i="6"/>
  <c r="B9" i="6"/>
  <c r="H55" i="5"/>
  <c r="G55" i="5"/>
  <c r="G48" i="5" s="1"/>
  <c r="F55" i="5"/>
  <c r="E55" i="5"/>
  <c r="D55" i="5"/>
  <c r="C55" i="5"/>
  <c r="C48" i="5" s="1"/>
  <c r="C61" i="5" s="1"/>
  <c r="B55" i="5"/>
  <c r="H49" i="5"/>
  <c r="H48" i="5" s="1"/>
  <c r="G49" i="5"/>
  <c r="F49" i="5"/>
  <c r="F48" i="5" s="1"/>
  <c r="E49" i="5"/>
  <c r="D49" i="5"/>
  <c r="D48" i="5" s="1"/>
  <c r="D61" i="5" s="1"/>
  <c r="C49" i="5"/>
  <c r="B49" i="5"/>
  <c r="B48" i="5" s="1"/>
  <c r="E48" i="5"/>
  <c r="H42" i="5"/>
  <c r="H35" i="5" s="1"/>
  <c r="G42" i="5"/>
  <c r="F42" i="5"/>
  <c r="E42" i="5"/>
  <c r="D42" i="5"/>
  <c r="D35" i="5" s="1"/>
  <c r="C42" i="5"/>
  <c r="B42" i="5"/>
  <c r="H36" i="5"/>
  <c r="G36" i="5"/>
  <c r="G35" i="5" s="1"/>
  <c r="F36" i="5"/>
  <c r="E36" i="5"/>
  <c r="E35" i="5" s="1"/>
  <c r="D36" i="5"/>
  <c r="C36" i="5"/>
  <c r="C35" i="5" s="1"/>
  <c r="B36" i="5"/>
  <c r="F35" i="5"/>
  <c r="B35" i="5"/>
  <c r="H29" i="5"/>
  <c r="G29" i="5"/>
  <c r="F29" i="5"/>
  <c r="E29" i="5"/>
  <c r="E22" i="5" s="1"/>
  <c r="D29" i="5"/>
  <c r="C29" i="5"/>
  <c r="B29" i="5"/>
  <c r="H23" i="5"/>
  <c r="H22" i="5" s="1"/>
  <c r="H61" i="5" s="1"/>
  <c r="G23" i="5"/>
  <c r="F23" i="5"/>
  <c r="F22" i="5" s="1"/>
  <c r="E23" i="5"/>
  <c r="D23" i="5"/>
  <c r="D22" i="5" s="1"/>
  <c r="C23" i="5"/>
  <c r="B23" i="5"/>
  <c r="B22" i="5" s="1"/>
  <c r="G22" i="5"/>
  <c r="C22" i="5"/>
  <c r="H16" i="5"/>
  <c r="G16" i="5"/>
  <c r="F16" i="5"/>
  <c r="F9" i="5" s="1"/>
  <c r="E16" i="5"/>
  <c r="D16" i="5"/>
  <c r="C16" i="5"/>
  <c r="B16" i="5"/>
  <c r="B9" i="5" s="1"/>
  <c r="H10" i="5"/>
  <c r="G10" i="5"/>
  <c r="G9" i="5" s="1"/>
  <c r="F10" i="5"/>
  <c r="E10" i="5"/>
  <c r="E9" i="5" s="1"/>
  <c r="D10" i="5"/>
  <c r="C10" i="5"/>
  <c r="C9" i="5" s="1"/>
  <c r="B10" i="5"/>
  <c r="H9" i="5"/>
  <c r="D9" i="5"/>
  <c r="G84" i="4"/>
  <c r="F84" i="4"/>
  <c r="E84" i="4"/>
  <c r="D84" i="4"/>
  <c r="C84" i="4"/>
  <c r="B84" i="4"/>
  <c r="G77" i="4"/>
  <c r="F77" i="4"/>
  <c r="E77" i="4"/>
  <c r="D77" i="4"/>
  <c r="C77" i="4"/>
  <c r="B77" i="4"/>
  <c r="G70" i="4"/>
  <c r="F70" i="4"/>
  <c r="E70" i="4"/>
  <c r="D70" i="4"/>
  <c r="C70" i="4"/>
  <c r="B70" i="4"/>
  <c r="G63" i="4"/>
  <c r="F63" i="4"/>
  <c r="E63" i="4"/>
  <c r="D63" i="4"/>
  <c r="C63" i="4"/>
  <c r="B63" i="4"/>
  <c r="G62" i="4"/>
  <c r="F62" i="4"/>
  <c r="D62" i="4"/>
  <c r="B62" i="4"/>
  <c r="G55" i="4"/>
  <c r="F55" i="4"/>
  <c r="D55" i="4"/>
  <c r="E55" i="4" s="1"/>
  <c r="C55" i="4"/>
  <c r="B55" i="4"/>
  <c r="G48" i="4"/>
  <c r="F48" i="4"/>
  <c r="D48" i="4"/>
  <c r="E48" i="4" s="1"/>
  <c r="C48" i="4"/>
  <c r="B48" i="4"/>
  <c r="G41" i="4"/>
  <c r="F41" i="4"/>
  <c r="D41" i="4"/>
  <c r="E41" i="4" s="1"/>
  <c r="C41" i="4"/>
  <c r="B41" i="4"/>
  <c r="G34" i="4"/>
  <c r="F34" i="4"/>
  <c r="F33" i="4" s="1"/>
  <c r="D34" i="4"/>
  <c r="E34" i="4" s="1"/>
  <c r="C34" i="4"/>
  <c r="B34" i="4"/>
  <c r="G33" i="4"/>
  <c r="C33" i="4"/>
  <c r="G27" i="4"/>
  <c r="F27" i="4"/>
  <c r="E27" i="4"/>
  <c r="D27" i="4"/>
  <c r="C27" i="4"/>
  <c r="B27" i="4"/>
  <c r="G21" i="4"/>
  <c r="F21" i="4"/>
  <c r="E21" i="4"/>
  <c r="D21" i="4"/>
  <c r="C21" i="4"/>
  <c r="B21" i="4"/>
  <c r="G15" i="4"/>
  <c r="F15" i="4"/>
  <c r="E15" i="4"/>
  <c r="D15" i="4"/>
  <c r="C15" i="4"/>
  <c r="B15" i="4"/>
  <c r="G9" i="4"/>
  <c r="G8" i="4" s="1"/>
  <c r="F9" i="4"/>
  <c r="F8" i="4" s="1"/>
  <c r="E9" i="4"/>
  <c r="D9" i="4"/>
  <c r="C9" i="4"/>
  <c r="C8" i="4" s="1"/>
  <c r="B9" i="4"/>
  <c r="D8" i="4"/>
  <c r="B8" i="4"/>
  <c r="H233" i="3"/>
  <c r="H221" i="3" s="1"/>
  <c r="G233" i="3"/>
  <c r="F233" i="3"/>
  <c r="F221" i="3" s="1"/>
  <c r="E233" i="3"/>
  <c r="D233" i="3"/>
  <c r="D221" i="3" s="1"/>
  <c r="C233" i="3"/>
  <c r="B233" i="3"/>
  <c r="B221" i="3" s="1"/>
  <c r="G221" i="3"/>
  <c r="E221" i="3"/>
  <c r="C221" i="3"/>
  <c r="H214" i="3"/>
  <c r="H202" i="3" s="1"/>
  <c r="G214" i="3"/>
  <c r="F214" i="3"/>
  <c r="F202" i="3" s="1"/>
  <c r="E214" i="3"/>
  <c r="D214" i="3"/>
  <c r="D202" i="3" s="1"/>
  <c r="C214" i="3"/>
  <c r="B214" i="3"/>
  <c r="B202" i="3" s="1"/>
  <c r="G202" i="3"/>
  <c r="E202" i="3"/>
  <c r="C202" i="3"/>
  <c r="H195" i="3"/>
  <c r="H183" i="3" s="1"/>
  <c r="G195" i="3"/>
  <c r="F195" i="3"/>
  <c r="F183" i="3" s="1"/>
  <c r="E195" i="3"/>
  <c r="D195" i="3"/>
  <c r="D183" i="3" s="1"/>
  <c r="C195" i="3"/>
  <c r="B195" i="3"/>
  <c r="B183" i="3" s="1"/>
  <c r="G183" i="3"/>
  <c r="E183" i="3"/>
  <c r="C183" i="3"/>
  <c r="H176" i="3"/>
  <c r="H164" i="3" s="1"/>
  <c r="H163" i="3" s="1"/>
  <c r="G176" i="3"/>
  <c r="F176" i="3"/>
  <c r="F164" i="3" s="1"/>
  <c r="F163" i="3" s="1"/>
  <c r="E176" i="3"/>
  <c r="D176" i="3"/>
  <c r="D164" i="3" s="1"/>
  <c r="C176" i="3"/>
  <c r="B176" i="3"/>
  <c r="B164" i="3" s="1"/>
  <c r="G164" i="3"/>
  <c r="E164" i="3"/>
  <c r="E163" i="3" s="1"/>
  <c r="C164" i="3"/>
  <c r="C163" i="3" s="1"/>
  <c r="D163" i="3"/>
  <c r="B163" i="3"/>
  <c r="H156" i="3"/>
  <c r="G156" i="3"/>
  <c r="G144" i="3" s="1"/>
  <c r="F156" i="3"/>
  <c r="E156" i="3"/>
  <c r="E144" i="3" s="1"/>
  <c r="D156" i="3"/>
  <c r="C156" i="3"/>
  <c r="C144" i="3" s="1"/>
  <c r="B156" i="3"/>
  <c r="H144" i="3"/>
  <c r="H86" i="3" s="1"/>
  <c r="F144" i="3"/>
  <c r="D144" i="3"/>
  <c r="B144" i="3"/>
  <c r="H137" i="3"/>
  <c r="G137" i="3"/>
  <c r="G125" i="3" s="1"/>
  <c r="F137" i="3"/>
  <c r="E137" i="3"/>
  <c r="E125" i="3" s="1"/>
  <c r="D137" i="3"/>
  <c r="C137" i="3"/>
  <c r="C125" i="3" s="1"/>
  <c r="B137" i="3"/>
  <c r="H125" i="3"/>
  <c r="F125" i="3"/>
  <c r="D125" i="3"/>
  <c r="B125" i="3"/>
  <c r="H118" i="3"/>
  <c r="H106" i="3" s="1"/>
  <c r="G118" i="3"/>
  <c r="G106" i="3" s="1"/>
  <c r="G86" i="3" s="1"/>
  <c r="F118" i="3"/>
  <c r="E118" i="3"/>
  <c r="E106" i="3" s="1"/>
  <c r="D118" i="3"/>
  <c r="D106" i="3" s="1"/>
  <c r="D86" i="3" s="1"/>
  <c r="C118" i="3"/>
  <c r="C106" i="3" s="1"/>
  <c r="C86" i="3" s="1"/>
  <c r="B118" i="3"/>
  <c r="F106" i="3"/>
  <c r="B106" i="3"/>
  <c r="H99" i="3"/>
  <c r="G99" i="3"/>
  <c r="G87" i="3" s="1"/>
  <c r="F99" i="3"/>
  <c r="E99" i="3"/>
  <c r="E87" i="3" s="1"/>
  <c r="D99" i="3"/>
  <c r="C99" i="3"/>
  <c r="C87" i="3" s="1"/>
  <c r="B99" i="3"/>
  <c r="H87" i="3"/>
  <c r="F87" i="3"/>
  <c r="D87" i="3"/>
  <c r="B87" i="3"/>
  <c r="H79" i="3"/>
  <c r="H67" i="3" s="1"/>
  <c r="G79" i="3"/>
  <c r="F79" i="3"/>
  <c r="F67" i="3" s="1"/>
  <c r="E79" i="3"/>
  <c r="D79" i="3"/>
  <c r="D67" i="3" s="1"/>
  <c r="C79" i="3"/>
  <c r="B79" i="3"/>
  <c r="G67" i="3"/>
  <c r="E67" i="3"/>
  <c r="C67" i="3"/>
  <c r="B67" i="3"/>
  <c r="H60" i="3"/>
  <c r="G60" i="3"/>
  <c r="F60" i="3"/>
  <c r="F48" i="3" s="1"/>
  <c r="E60" i="3"/>
  <c r="E48" i="3" s="1"/>
  <c r="D60" i="3"/>
  <c r="C60" i="3"/>
  <c r="B60" i="3"/>
  <c r="B48" i="3" s="1"/>
  <c r="H48" i="3"/>
  <c r="G48" i="3"/>
  <c r="D48" i="3"/>
  <c r="C48" i="3"/>
  <c r="H41" i="3"/>
  <c r="G41" i="3"/>
  <c r="F41" i="3"/>
  <c r="F29" i="3" s="1"/>
  <c r="F9" i="3" s="1"/>
  <c r="E41" i="3"/>
  <c r="E29" i="3" s="1"/>
  <c r="E9" i="3" s="1"/>
  <c r="D41" i="3"/>
  <c r="C41" i="3"/>
  <c r="B41" i="3"/>
  <c r="B29" i="3" s="1"/>
  <c r="H29" i="3"/>
  <c r="G29" i="3"/>
  <c r="D29" i="3"/>
  <c r="C29" i="3"/>
  <c r="H22" i="3"/>
  <c r="H10" i="3" s="1"/>
  <c r="G22" i="3"/>
  <c r="F22" i="3"/>
  <c r="E22" i="3"/>
  <c r="D22" i="3"/>
  <c r="D10" i="3" s="1"/>
  <c r="C22" i="3"/>
  <c r="B22" i="3"/>
  <c r="G10" i="3"/>
  <c r="G9" i="3" s="1"/>
  <c r="F10" i="3"/>
  <c r="E10" i="3"/>
  <c r="C10" i="3"/>
  <c r="B10" i="3"/>
  <c r="B9" i="3" s="1"/>
  <c r="I370" i="2"/>
  <c r="C370" i="2"/>
  <c r="I369" i="2"/>
  <c r="C369" i="2"/>
  <c r="I368" i="2"/>
  <c r="C368" i="2"/>
  <c r="I367" i="2"/>
  <c r="C367" i="2"/>
  <c r="I366" i="2"/>
  <c r="C366" i="2"/>
  <c r="I365" i="2"/>
  <c r="C365" i="2"/>
  <c r="N364" i="2"/>
  <c r="M364" i="2"/>
  <c r="L364" i="2"/>
  <c r="K364" i="2"/>
  <c r="J364" i="2"/>
  <c r="I364" i="2" s="1"/>
  <c r="H364" i="2"/>
  <c r="G364" i="2"/>
  <c r="F364" i="2"/>
  <c r="E364" i="2"/>
  <c r="D364" i="2"/>
  <c r="C364" i="2"/>
  <c r="I363" i="2"/>
  <c r="C363" i="2"/>
  <c r="I362" i="2"/>
  <c r="C362" i="2"/>
  <c r="I361" i="2"/>
  <c r="C361" i="2"/>
  <c r="I360" i="2"/>
  <c r="C360" i="2"/>
  <c r="N359" i="2"/>
  <c r="M359" i="2"/>
  <c r="L359" i="2"/>
  <c r="K359" i="2"/>
  <c r="J359" i="2"/>
  <c r="H359" i="2"/>
  <c r="G359" i="2"/>
  <c r="F359" i="2"/>
  <c r="C359" i="2" s="1"/>
  <c r="E359" i="2"/>
  <c r="D359" i="2"/>
  <c r="I358" i="2"/>
  <c r="C358" i="2"/>
  <c r="I357" i="2"/>
  <c r="C357" i="2"/>
  <c r="I356" i="2"/>
  <c r="C356" i="2"/>
  <c r="I355" i="2"/>
  <c r="C355" i="2"/>
  <c r="N354" i="2"/>
  <c r="N353" i="2" s="1"/>
  <c r="M354" i="2"/>
  <c r="L354" i="2"/>
  <c r="K354" i="2"/>
  <c r="K353" i="2" s="1"/>
  <c r="J354" i="2"/>
  <c r="H354" i="2"/>
  <c r="G354" i="2"/>
  <c r="G353" i="2" s="1"/>
  <c r="F354" i="2"/>
  <c r="C354" i="2" s="1"/>
  <c r="E354" i="2"/>
  <c r="D354" i="2"/>
  <c r="M353" i="2"/>
  <c r="L353" i="2"/>
  <c r="H353" i="2"/>
  <c r="E353" i="2"/>
  <c r="D353" i="2"/>
  <c r="I352" i="2"/>
  <c r="C352" i="2"/>
  <c r="I351" i="2"/>
  <c r="C351" i="2"/>
  <c r="I350" i="2"/>
  <c r="C350" i="2"/>
  <c r="I349" i="2"/>
  <c r="C349" i="2"/>
  <c r="N348" i="2"/>
  <c r="M348" i="2"/>
  <c r="L348" i="2"/>
  <c r="K348" i="2"/>
  <c r="J348" i="2"/>
  <c r="I348" i="2" s="1"/>
  <c r="H348" i="2"/>
  <c r="G348" i="2"/>
  <c r="F348" i="2"/>
  <c r="E348" i="2"/>
  <c r="D348" i="2"/>
  <c r="C348" i="2"/>
  <c r="I347" i="2"/>
  <c r="C347" i="2"/>
  <c r="I346" i="2"/>
  <c r="C346" i="2"/>
  <c r="I345" i="2"/>
  <c r="C345" i="2"/>
  <c r="I344" i="2"/>
  <c r="C344" i="2"/>
  <c r="N343" i="2"/>
  <c r="M343" i="2"/>
  <c r="L343" i="2"/>
  <c r="K343" i="2"/>
  <c r="K342" i="2" s="1"/>
  <c r="J343" i="2"/>
  <c r="H343" i="2"/>
  <c r="G343" i="2"/>
  <c r="G342" i="2" s="1"/>
  <c r="F343" i="2"/>
  <c r="E343" i="2"/>
  <c r="D343" i="2"/>
  <c r="N342" i="2"/>
  <c r="N341" i="2" s="1"/>
  <c r="M342" i="2"/>
  <c r="L342" i="2"/>
  <c r="J342" i="2"/>
  <c r="H342" i="2"/>
  <c r="E342" i="2"/>
  <c r="D342" i="2"/>
  <c r="M341" i="2"/>
  <c r="L341" i="2"/>
  <c r="H341" i="2"/>
  <c r="E341" i="2"/>
  <c r="D341" i="2"/>
  <c r="I340" i="2"/>
  <c r="C340" i="2"/>
  <c r="I339" i="2"/>
  <c r="C339" i="2"/>
  <c r="N338" i="2"/>
  <c r="M338" i="2"/>
  <c r="L338" i="2"/>
  <c r="K338" i="2"/>
  <c r="J338" i="2"/>
  <c r="H338" i="2"/>
  <c r="G338" i="2"/>
  <c r="F338" i="2"/>
  <c r="E338" i="2"/>
  <c r="D338" i="2"/>
  <c r="C338" i="2"/>
  <c r="I337" i="2"/>
  <c r="C337" i="2"/>
  <c r="M336" i="2"/>
  <c r="L336" i="2"/>
  <c r="H336" i="2"/>
  <c r="E336" i="2"/>
  <c r="D336" i="2"/>
  <c r="I335" i="2"/>
  <c r="C335" i="2"/>
  <c r="I334" i="2"/>
  <c r="C334" i="2"/>
  <c r="I333" i="2"/>
  <c r="C333" i="2"/>
  <c r="N332" i="2"/>
  <c r="M332" i="2"/>
  <c r="L332" i="2"/>
  <c r="K332" i="2"/>
  <c r="J332" i="2"/>
  <c r="I332" i="2" s="1"/>
  <c r="H332" i="2"/>
  <c r="G332" i="2"/>
  <c r="F332" i="2"/>
  <c r="C332" i="2" s="1"/>
  <c r="E332" i="2"/>
  <c r="D332" i="2"/>
  <c r="I331" i="2"/>
  <c r="C331" i="2"/>
  <c r="I330" i="2"/>
  <c r="C330" i="2"/>
  <c r="I329" i="2"/>
  <c r="C329" i="2"/>
  <c r="I328" i="2"/>
  <c r="C328" i="2"/>
  <c r="I327" i="2"/>
  <c r="C327" i="2"/>
  <c r="I326" i="2"/>
  <c r="C326" i="2"/>
  <c r="N325" i="2"/>
  <c r="M325" i="2"/>
  <c r="L325" i="2"/>
  <c r="K325" i="2"/>
  <c r="J325" i="2"/>
  <c r="I325" i="2" s="1"/>
  <c r="H325" i="2"/>
  <c r="G325" i="2"/>
  <c r="F325" i="2"/>
  <c r="E325" i="2"/>
  <c r="D325" i="2"/>
  <c r="C325" i="2"/>
  <c r="I324" i="2"/>
  <c r="C324" i="2"/>
  <c r="I323" i="2"/>
  <c r="C323" i="2"/>
  <c r="I322" i="2"/>
  <c r="C322" i="2"/>
  <c r="I321" i="2"/>
  <c r="C321" i="2"/>
  <c r="I320" i="2"/>
  <c r="C320" i="2"/>
  <c r="I319" i="2"/>
  <c r="C319" i="2"/>
  <c r="N318" i="2"/>
  <c r="M318" i="2"/>
  <c r="L318" i="2"/>
  <c r="K318" i="2"/>
  <c r="K317" i="2" s="1"/>
  <c r="K316" i="2" s="1"/>
  <c r="J318" i="2"/>
  <c r="H318" i="2"/>
  <c r="G318" i="2"/>
  <c r="G317" i="2" s="1"/>
  <c r="F318" i="2"/>
  <c r="E318" i="2"/>
  <c r="D318" i="2"/>
  <c r="N317" i="2"/>
  <c r="N316" i="2" s="1"/>
  <c r="M317" i="2"/>
  <c r="L317" i="2"/>
  <c r="J317" i="2"/>
  <c r="H317" i="2"/>
  <c r="E317" i="2"/>
  <c r="D317" i="2"/>
  <c r="M316" i="2"/>
  <c r="L316" i="2"/>
  <c r="H316" i="2"/>
  <c r="E316" i="2"/>
  <c r="D316" i="2"/>
  <c r="I315" i="2"/>
  <c r="C315" i="2"/>
  <c r="I314" i="2"/>
  <c r="C314" i="2"/>
  <c r="N313" i="2"/>
  <c r="M313" i="2"/>
  <c r="L313" i="2"/>
  <c r="K313" i="2"/>
  <c r="J313" i="2"/>
  <c r="I313" i="2" s="1"/>
  <c r="H313" i="2"/>
  <c r="G313" i="2"/>
  <c r="F313" i="2"/>
  <c r="E313" i="2"/>
  <c r="D313" i="2"/>
  <c r="C313" i="2"/>
  <c r="I312" i="2"/>
  <c r="C312" i="2"/>
  <c r="I311" i="2"/>
  <c r="C311" i="2"/>
  <c r="I310" i="2"/>
  <c r="C310" i="2"/>
  <c r="N309" i="2"/>
  <c r="M309" i="2"/>
  <c r="M308" i="2" s="1"/>
  <c r="L309" i="2"/>
  <c r="K309" i="2"/>
  <c r="J309" i="2"/>
  <c r="I309" i="2"/>
  <c r="H309" i="2"/>
  <c r="G309" i="2"/>
  <c r="F309" i="2"/>
  <c r="E309" i="2"/>
  <c r="E308" i="2" s="1"/>
  <c r="D309" i="2"/>
  <c r="N308" i="2"/>
  <c r="L308" i="2"/>
  <c r="I308" i="2" s="1"/>
  <c r="K308" i="2"/>
  <c r="J308" i="2"/>
  <c r="H308" i="2"/>
  <c r="G308" i="2"/>
  <c r="F308" i="2"/>
  <c r="D308" i="2"/>
  <c r="C308" i="2" s="1"/>
  <c r="I307" i="2"/>
  <c r="C307" i="2"/>
  <c r="I306" i="2"/>
  <c r="C306" i="2"/>
  <c r="I305" i="2"/>
  <c r="C305" i="2"/>
  <c r="I304" i="2"/>
  <c r="C304" i="2"/>
  <c r="I303" i="2"/>
  <c r="C303" i="2"/>
  <c r="N302" i="2"/>
  <c r="N295" i="2" s="1"/>
  <c r="N294" i="2" s="1"/>
  <c r="M302" i="2"/>
  <c r="L302" i="2"/>
  <c r="K302" i="2"/>
  <c r="K295" i="2" s="1"/>
  <c r="K294" i="2" s="1"/>
  <c r="J302" i="2"/>
  <c r="H302" i="2"/>
  <c r="G302" i="2"/>
  <c r="G295" i="2" s="1"/>
  <c r="F302" i="2"/>
  <c r="F295" i="2" s="1"/>
  <c r="F294" i="2" s="1"/>
  <c r="E302" i="2"/>
  <c r="D302" i="2"/>
  <c r="I301" i="2"/>
  <c r="C301" i="2"/>
  <c r="I300" i="2"/>
  <c r="C300" i="2"/>
  <c r="I299" i="2"/>
  <c r="C299" i="2"/>
  <c r="I298" i="2"/>
  <c r="C298" i="2"/>
  <c r="I297" i="2"/>
  <c r="C297" i="2"/>
  <c r="N296" i="2"/>
  <c r="M296" i="2"/>
  <c r="L296" i="2"/>
  <c r="I296" i="2" s="1"/>
  <c r="K296" i="2"/>
  <c r="J296" i="2"/>
  <c r="H296" i="2"/>
  <c r="G296" i="2"/>
  <c r="F296" i="2"/>
  <c r="E296" i="2"/>
  <c r="D296" i="2"/>
  <c r="C296" i="2" s="1"/>
  <c r="M295" i="2"/>
  <c r="M294" i="2" s="1"/>
  <c r="L295" i="2"/>
  <c r="L294" i="2" s="1"/>
  <c r="H295" i="2"/>
  <c r="E295" i="2"/>
  <c r="E294" i="2" s="1"/>
  <c r="D295" i="2"/>
  <c r="H294" i="2"/>
  <c r="I293" i="2"/>
  <c r="C293" i="2"/>
  <c r="I292" i="2"/>
  <c r="C292" i="2"/>
  <c r="I291" i="2"/>
  <c r="C291" i="2"/>
  <c r="I290" i="2"/>
  <c r="C290" i="2"/>
  <c r="I289" i="2"/>
  <c r="C289" i="2"/>
  <c r="I288" i="2"/>
  <c r="C288" i="2"/>
  <c r="I287" i="2"/>
  <c r="C287" i="2"/>
  <c r="I286" i="2"/>
  <c r="C286" i="2"/>
  <c r="N285" i="2"/>
  <c r="M285" i="2"/>
  <c r="M272" i="2" s="1"/>
  <c r="L285" i="2"/>
  <c r="K285" i="2"/>
  <c r="J285" i="2"/>
  <c r="I285" i="2"/>
  <c r="H285" i="2"/>
  <c r="G285" i="2"/>
  <c r="F285" i="2"/>
  <c r="E285" i="2"/>
  <c r="E272" i="2" s="1"/>
  <c r="D285" i="2"/>
  <c r="I284" i="2"/>
  <c r="C284" i="2"/>
  <c r="I283" i="2"/>
  <c r="C283" i="2"/>
  <c r="I282" i="2"/>
  <c r="C282" i="2"/>
  <c r="I281" i="2"/>
  <c r="C281" i="2"/>
  <c r="I280" i="2"/>
  <c r="C280" i="2"/>
  <c r="N279" i="2"/>
  <c r="N272" i="2" s="1"/>
  <c r="M279" i="2"/>
  <c r="L279" i="2"/>
  <c r="K279" i="2"/>
  <c r="K272" i="2" s="1"/>
  <c r="J279" i="2"/>
  <c r="H279" i="2"/>
  <c r="G279" i="2"/>
  <c r="G272" i="2" s="1"/>
  <c r="F279" i="2"/>
  <c r="F272" i="2" s="1"/>
  <c r="E279" i="2"/>
  <c r="D279" i="2"/>
  <c r="I278" i="2"/>
  <c r="C278" i="2"/>
  <c r="I277" i="2"/>
  <c r="C277" i="2"/>
  <c r="I276" i="2"/>
  <c r="C276" i="2"/>
  <c r="I275" i="2"/>
  <c r="C275" i="2"/>
  <c r="I274" i="2"/>
  <c r="C274" i="2"/>
  <c r="N273" i="2"/>
  <c r="M273" i="2"/>
  <c r="L273" i="2"/>
  <c r="L272" i="2" s="1"/>
  <c r="K273" i="2"/>
  <c r="J273" i="2"/>
  <c r="H273" i="2"/>
  <c r="G273" i="2"/>
  <c r="F273" i="2"/>
  <c r="E273" i="2"/>
  <c r="D273" i="2"/>
  <c r="C273" i="2" s="1"/>
  <c r="H272" i="2"/>
  <c r="I271" i="2"/>
  <c r="C271" i="2"/>
  <c r="I270" i="2"/>
  <c r="C270" i="2"/>
  <c r="I269" i="2"/>
  <c r="C269" i="2"/>
  <c r="I268" i="2"/>
  <c r="C268" i="2"/>
  <c r="N267" i="2"/>
  <c r="M267" i="2"/>
  <c r="L267" i="2"/>
  <c r="I267" i="2" s="1"/>
  <c r="K267" i="2"/>
  <c r="J267" i="2"/>
  <c r="H267" i="2"/>
  <c r="G267" i="2"/>
  <c r="F267" i="2"/>
  <c r="E267" i="2"/>
  <c r="D267" i="2"/>
  <c r="C267" i="2" s="1"/>
  <c r="I266" i="2"/>
  <c r="C266" i="2"/>
  <c r="I265" i="2"/>
  <c r="C265" i="2"/>
  <c r="I264" i="2"/>
  <c r="C264" i="2"/>
  <c r="I263" i="2"/>
  <c r="C263" i="2"/>
  <c r="N262" i="2"/>
  <c r="M262" i="2"/>
  <c r="L262" i="2"/>
  <c r="I262" i="2" s="1"/>
  <c r="K262" i="2"/>
  <c r="J262" i="2"/>
  <c r="H262" i="2"/>
  <c r="G262" i="2"/>
  <c r="F262" i="2"/>
  <c r="E262" i="2"/>
  <c r="D262" i="2"/>
  <c r="C262" i="2" s="1"/>
  <c r="I261" i="2"/>
  <c r="C261" i="2"/>
  <c r="I260" i="2"/>
  <c r="C260" i="2"/>
  <c r="I259" i="2"/>
  <c r="C259" i="2"/>
  <c r="I258" i="2"/>
  <c r="C258" i="2"/>
  <c r="N257" i="2"/>
  <c r="M257" i="2"/>
  <c r="L257" i="2"/>
  <c r="I257" i="2" s="1"/>
  <c r="K257" i="2"/>
  <c r="J257" i="2"/>
  <c r="H257" i="2"/>
  <c r="H252" i="2" s="1"/>
  <c r="H248" i="2" s="1"/>
  <c r="H247" i="2" s="1"/>
  <c r="G257" i="2"/>
  <c r="F257" i="2"/>
  <c r="E257" i="2"/>
  <c r="D257" i="2"/>
  <c r="C257" i="2" s="1"/>
  <c r="I256" i="2"/>
  <c r="C256" i="2"/>
  <c r="I255" i="2"/>
  <c r="C255" i="2"/>
  <c r="I254" i="2"/>
  <c r="C254" i="2"/>
  <c r="I253" i="2"/>
  <c r="C253" i="2"/>
  <c r="N252" i="2"/>
  <c r="M252" i="2"/>
  <c r="M248" i="2" s="1"/>
  <c r="K252" i="2"/>
  <c r="J252" i="2"/>
  <c r="G252" i="2"/>
  <c r="F252" i="2"/>
  <c r="E252" i="2"/>
  <c r="E248" i="2" s="1"/>
  <c r="I251" i="2"/>
  <c r="C251" i="2"/>
  <c r="I250" i="2"/>
  <c r="C250" i="2"/>
  <c r="I249" i="2"/>
  <c r="C249" i="2"/>
  <c r="N248" i="2"/>
  <c r="K248" i="2"/>
  <c r="J248" i="2"/>
  <c r="G248" i="2"/>
  <c r="G247" i="2" s="1"/>
  <c r="F248" i="2"/>
  <c r="F247" i="2" s="1"/>
  <c r="K247" i="2"/>
  <c r="I246" i="2"/>
  <c r="C246" i="2"/>
  <c r="I245" i="2"/>
  <c r="C245" i="2"/>
  <c r="N244" i="2"/>
  <c r="M244" i="2"/>
  <c r="L244" i="2"/>
  <c r="K244" i="2"/>
  <c r="J244" i="2"/>
  <c r="I244" i="2" s="1"/>
  <c r="H244" i="2"/>
  <c r="G244" i="2"/>
  <c r="F244" i="2"/>
  <c r="C244" i="2" s="1"/>
  <c r="E244" i="2"/>
  <c r="D244" i="2"/>
  <c r="I243" i="2"/>
  <c r="C243" i="2"/>
  <c r="I242" i="2"/>
  <c r="C242" i="2"/>
  <c r="N241" i="2"/>
  <c r="M241" i="2"/>
  <c r="L241" i="2"/>
  <c r="K241" i="2"/>
  <c r="J241" i="2"/>
  <c r="I241" i="2" s="1"/>
  <c r="H241" i="2"/>
  <c r="G241" i="2"/>
  <c r="F241" i="2"/>
  <c r="C241" i="2" s="1"/>
  <c r="E241" i="2"/>
  <c r="D241" i="2"/>
  <c r="I240" i="2"/>
  <c r="C240" i="2"/>
  <c r="I239" i="2"/>
  <c r="C239" i="2"/>
  <c r="N238" i="2"/>
  <c r="N237" i="2" s="1"/>
  <c r="M238" i="2"/>
  <c r="L238" i="2"/>
  <c r="K238" i="2"/>
  <c r="J238" i="2"/>
  <c r="I238" i="2" s="1"/>
  <c r="H238" i="2"/>
  <c r="G238" i="2"/>
  <c r="G237" i="2" s="1"/>
  <c r="F238" i="2"/>
  <c r="E238" i="2"/>
  <c r="D238" i="2"/>
  <c r="C238" i="2"/>
  <c r="M237" i="2"/>
  <c r="L237" i="2"/>
  <c r="K237" i="2"/>
  <c r="H237" i="2"/>
  <c r="F237" i="2"/>
  <c r="E237" i="2"/>
  <c r="D237" i="2"/>
  <c r="I236" i="2"/>
  <c r="C236" i="2"/>
  <c r="I235" i="2"/>
  <c r="C235" i="2"/>
  <c r="N234" i="2"/>
  <c r="N231" i="2" s="1"/>
  <c r="N205" i="2" s="1"/>
  <c r="M234" i="2"/>
  <c r="L234" i="2"/>
  <c r="K234" i="2"/>
  <c r="K231" i="2" s="1"/>
  <c r="J234" i="2"/>
  <c r="H234" i="2"/>
  <c r="G234" i="2"/>
  <c r="G231" i="2" s="1"/>
  <c r="G205" i="2" s="1"/>
  <c r="F234" i="2"/>
  <c r="C234" i="2" s="1"/>
  <c r="E234" i="2"/>
  <c r="D234" i="2"/>
  <c r="I233" i="2"/>
  <c r="C233" i="2"/>
  <c r="I232" i="2"/>
  <c r="C232" i="2"/>
  <c r="M231" i="2"/>
  <c r="L231" i="2"/>
  <c r="H231" i="2"/>
  <c r="E231" i="2"/>
  <c r="D231" i="2"/>
  <c r="I230" i="2"/>
  <c r="I229" i="2"/>
  <c r="I228" i="2"/>
  <c r="N227" i="2"/>
  <c r="M227" i="2"/>
  <c r="M223" i="2" s="1"/>
  <c r="L227" i="2"/>
  <c r="L223" i="2" s="1"/>
  <c r="L205" i="2" s="1"/>
  <c r="K227" i="2"/>
  <c r="J227" i="2"/>
  <c r="I227" i="2"/>
  <c r="I226" i="2"/>
  <c r="I225" i="2"/>
  <c r="I224" i="2"/>
  <c r="N223" i="2"/>
  <c r="K223" i="2"/>
  <c r="K205" i="2" s="1"/>
  <c r="J223" i="2"/>
  <c r="C222" i="2"/>
  <c r="C221" i="2"/>
  <c r="C220" i="2"/>
  <c r="C219" i="2"/>
  <c r="C218" i="2"/>
  <c r="C217" i="2"/>
  <c r="H216" i="2"/>
  <c r="G216" i="2"/>
  <c r="F216" i="2"/>
  <c r="E216" i="2"/>
  <c r="D216" i="2"/>
  <c r="C216" i="2" s="1"/>
  <c r="C215" i="2"/>
  <c r="C214" i="2"/>
  <c r="H213" i="2"/>
  <c r="G213" i="2"/>
  <c r="F213" i="2"/>
  <c r="E213" i="2"/>
  <c r="D213" i="2"/>
  <c r="C213" i="2" s="1"/>
  <c r="C212" i="2"/>
  <c r="C211" i="2"/>
  <c r="H210" i="2"/>
  <c r="G210" i="2"/>
  <c r="F210" i="2"/>
  <c r="E210" i="2"/>
  <c r="C210" i="2" s="1"/>
  <c r="D210" i="2"/>
  <c r="C209" i="2"/>
  <c r="C208" i="2"/>
  <c r="H207" i="2"/>
  <c r="G207" i="2"/>
  <c r="F207" i="2"/>
  <c r="E207" i="2"/>
  <c r="D207" i="2"/>
  <c r="G206" i="2"/>
  <c r="F206" i="2"/>
  <c r="M205" i="2"/>
  <c r="I204" i="2"/>
  <c r="I203" i="2"/>
  <c r="I202" i="2"/>
  <c r="N201" i="2"/>
  <c r="N199" i="2" s="1"/>
  <c r="M201" i="2"/>
  <c r="M199" i="2" s="1"/>
  <c r="M178" i="2" s="1"/>
  <c r="L201" i="2"/>
  <c r="K201" i="2"/>
  <c r="J201" i="2"/>
  <c r="J199" i="2" s="1"/>
  <c r="I201" i="2"/>
  <c r="C200" i="2"/>
  <c r="L199" i="2"/>
  <c r="K199" i="2"/>
  <c r="H199" i="2"/>
  <c r="G199" i="2"/>
  <c r="F199" i="2"/>
  <c r="E199" i="2"/>
  <c r="D199" i="2"/>
  <c r="C199" i="2"/>
  <c r="I198" i="2"/>
  <c r="C197" i="2"/>
  <c r="N196" i="2"/>
  <c r="M196" i="2"/>
  <c r="L196" i="2"/>
  <c r="K196" i="2"/>
  <c r="J196" i="2"/>
  <c r="I196" i="2"/>
  <c r="H196" i="2"/>
  <c r="G196" i="2"/>
  <c r="F196" i="2"/>
  <c r="E196" i="2"/>
  <c r="C196" i="2" s="1"/>
  <c r="D196" i="2"/>
  <c r="I195" i="2"/>
  <c r="C195" i="2"/>
  <c r="I194" i="2"/>
  <c r="C194" i="2"/>
  <c r="N193" i="2"/>
  <c r="M193" i="2"/>
  <c r="L193" i="2"/>
  <c r="K193" i="2"/>
  <c r="J193" i="2"/>
  <c r="I193" i="2"/>
  <c r="H193" i="2"/>
  <c r="G193" i="2"/>
  <c r="F193" i="2"/>
  <c r="E193" i="2"/>
  <c r="C193" i="2" s="1"/>
  <c r="D193" i="2"/>
  <c r="I192" i="2"/>
  <c r="C192" i="2"/>
  <c r="I191" i="2"/>
  <c r="C191" i="2"/>
  <c r="N190" i="2"/>
  <c r="M190" i="2"/>
  <c r="L190" i="2"/>
  <c r="K190" i="2"/>
  <c r="J190" i="2"/>
  <c r="I190" i="2"/>
  <c r="H190" i="2"/>
  <c r="G190" i="2"/>
  <c r="F190" i="2"/>
  <c r="E190" i="2"/>
  <c r="C190" i="2" s="1"/>
  <c r="D190" i="2"/>
  <c r="N189" i="2"/>
  <c r="M189" i="2"/>
  <c r="L189" i="2"/>
  <c r="K189" i="2"/>
  <c r="J189" i="2"/>
  <c r="I189" i="2"/>
  <c r="H189" i="2"/>
  <c r="G189" i="2"/>
  <c r="F189" i="2"/>
  <c r="E189" i="2"/>
  <c r="C189" i="2" s="1"/>
  <c r="D189" i="2"/>
  <c r="I188" i="2"/>
  <c r="C188" i="2"/>
  <c r="I187" i="2"/>
  <c r="C187" i="2"/>
  <c r="I186" i="2"/>
  <c r="C186" i="2"/>
  <c r="N185" i="2"/>
  <c r="M185" i="2"/>
  <c r="L185" i="2"/>
  <c r="K185" i="2"/>
  <c r="I185" i="2" s="1"/>
  <c r="J185" i="2"/>
  <c r="H185" i="2"/>
  <c r="G185" i="2"/>
  <c r="F185" i="2"/>
  <c r="E185" i="2"/>
  <c r="D185" i="2"/>
  <c r="C185" i="2"/>
  <c r="I184" i="2"/>
  <c r="C184" i="2"/>
  <c r="I183" i="2"/>
  <c r="C183" i="2"/>
  <c r="N182" i="2"/>
  <c r="M182" i="2"/>
  <c r="L182" i="2"/>
  <c r="K182" i="2"/>
  <c r="I182" i="2" s="1"/>
  <c r="J182" i="2"/>
  <c r="H182" i="2"/>
  <c r="G182" i="2"/>
  <c r="F182" i="2"/>
  <c r="E182" i="2"/>
  <c r="D182" i="2"/>
  <c r="C182" i="2"/>
  <c r="I181" i="2"/>
  <c r="C181" i="2"/>
  <c r="I180" i="2"/>
  <c r="C180" i="2"/>
  <c r="N179" i="2"/>
  <c r="M179" i="2"/>
  <c r="L179" i="2"/>
  <c r="L178" i="2" s="1"/>
  <c r="K179" i="2"/>
  <c r="I179" i="2" s="1"/>
  <c r="J179" i="2"/>
  <c r="H179" i="2"/>
  <c r="G179" i="2"/>
  <c r="F179" i="2"/>
  <c r="E179" i="2"/>
  <c r="D179" i="2"/>
  <c r="C179" i="2"/>
  <c r="I169" i="2"/>
  <c r="C169" i="2"/>
  <c r="I168" i="2"/>
  <c r="C168" i="2"/>
  <c r="I167" i="2"/>
  <c r="C167" i="2"/>
  <c r="N166" i="2"/>
  <c r="M166" i="2"/>
  <c r="L166" i="2"/>
  <c r="K166" i="2"/>
  <c r="J166" i="2"/>
  <c r="I166" i="2" s="1"/>
  <c r="H166" i="2"/>
  <c r="G166" i="2"/>
  <c r="F166" i="2"/>
  <c r="C166" i="2" s="1"/>
  <c r="E166" i="2"/>
  <c r="D166" i="2"/>
  <c r="I165" i="2"/>
  <c r="C165" i="2"/>
  <c r="I164" i="2"/>
  <c r="C164" i="2"/>
  <c r="I163" i="2"/>
  <c r="C163" i="2"/>
  <c r="N162" i="2"/>
  <c r="M162" i="2"/>
  <c r="L162" i="2"/>
  <c r="I162" i="2" s="1"/>
  <c r="K162" i="2"/>
  <c r="J162" i="2"/>
  <c r="H162" i="2"/>
  <c r="G162" i="2"/>
  <c r="F162" i="2"/>
  <c r="E162" i="2"/>
  <c r="D162" i="2"/>
  <c r="C162" i="2" s="1"/>
  <c r="I161" i="2"/>
  <c r="C161" i="2"/>
  <c r="I160" i="2"/>
  <c r="C160" i="2"/>
  <c r="I159" i="2"/>
  <c r="C159" i="2"/>
  <c r="I158" i="2"/>
  <c r="C158" i="2"/>
  <c r="I157" i="2"/>
  <c r="C157" i="2"/>
  <c r="I156" i="2"/>
  <c r="C156" i="2"/>
  <c r="N155" i="2"/>
  <c r="M155" i="2"/>
  <c r="M150" i="2" s="1"/>
  <c r="L155" i="2"/>
  <c r="K155" i="2"/>
  <c r="J155" i="2"/>
  <c r="H155" i="2"/>
  <c r="H150" i="2" s="1"/>
  <c r="G155" i="2"/>
  <c r="F155" i="2"/>
  <c r="E155" i="2"/>
  <c r="D155" i="2"/>
  <c r="I154" i="2"/>
  <c r="C154" i="2"/>
  <c r="I153" i="2"/>
  <c r="C153" i="2"/>
  <c r="I152" i="2"/>
  <c r="C152" i="2"/>
  <c r="N151" i="2"/>
  <c r="N150" i="2" s="1"/>
  <c r="M151" i="2"/>
  <c r="L151" i="2"/>
  <c r="K151" i="2"/>
  <c r="K150" i="2" s="1"/>
  <c r="J151" i="2"/>
  <c r="H151" i="2"/>
  <c r="G151" i="2"/>
  <c r="G150" i="2" s="1"/>
  <c r="F151" i="2"/>
  <c r="E151" i="2"/>
  <c r="D151" i="2"/>
  <c r="E150" i="2"/>
  <c r="I149" i="2"/>
  <c r="C149" i="2"/>
  <c r="I148" i="2"/>
  <c r="C148" i="2"/>
  <c r="I147" i="2"/>
  <c r="C147" i="2"/>
  <c r="N146" i="2"/>
  <c r="M146" i="2"/>
  <c r="L146" i="2"/>
  <c r="K146" i="2"/>
  <c r="J146" i="2"/>
  <c r="I146" i="2"/>
  <c r="H146" i="2"/>
  <c r="G146" i="2"/>
  <c r="F146" i="2"/>
  <c r="E146" i="2"/>
  <c r="C146" i="2" s="1"/>
  <c r="D146" i="2"/>
  <c r="I145" i="2"/>
  <c r="C145" i="2"/>
  <c r="I144" i="2"/>
  <c r="C144" i="2"/>
  <c r="I143" i="2"/>
  <c r="C143" i="2"/>
  <c r="N142" i="2"/>
  <c r="M142" i="2"/>
  <c r="L142" i="2"/>
  <c r="K142" i="2"/>
  <c r="J142" i="2"/>
  <c r="H142" i="2"/>
  <c r="G142" i="2"/>
  <c r="F142" i="2"/>
  <c r="E142" i="2"/>
  <c r="D142" i="2"/>
  <c r="C142" i="2"/>
  <c r="N141" i="2"/>
  <c r="M141" i="2"/>
  <c r="L141" i="2"/>
  <c r="J141" i="2"/>
  <c r="H141" i="2"/>
  <c r="G141" i="2"/>
  <c r="F141" i="2"/>
  <c r="E141" i="2"/>
  <c r="D141" i="2"/>
  <c r="C141" i="2"/>
  <c r="I140" i="2"/>
  <c r="C140" i="2"/>
  <c r="I139" i="2"/>
  <c r="C139" i="2"/>
  <c r="N138" i="2"/>
  <c r="M138" i="2"/>
  <c r="L138" i="2"/>
  <c r="K138" i="2"/>
  <c r="I138" i="2" s="1"/>
  <c r="J138" i="2"/>
  <c r="H138" i="2"/>
  <c r="G138" i="2"/>
  <c r="F138" i="2"/>
  <c r="E138" i="2"/>
  <c r="D138" i="2"/>
  <c r="C138" i="2"/>
  <c r="I137" i="2"/>
  <c r="C137" i="2"/>
  <c r="I136" i="2"/>
  <c r="C136" i="2"/>
  <c r="I135" i="2"/>
  <c r="C135" i="2"/>
  <c r="N134" i="2"/>
  <c r="M134" i="2"/>
  <c r="M128" i="2" s="1"/>
  <c r="L134" i="2"/>
  <c r="K134" i="2"/>
  <c r="J134" i="2"/>
  <c r="I134" i="2"/>
  <c r="H134" i="2"/>
  <c r="G134" i="2"/>
  <c r="F134" i="2"/>
  <c r="E134" i="2"/>
  <c r="C134" i="2" s="1"/>
  <c r="D134" i="2"/>
  <c r="I133" i="2"/>
  <c r="C133" i="2"/>
  <c r="I132" i="2"/>
  <c r="C132" i="2"/>
  <c r="I131" i="2"/>
  <c r="C131" i="2"/>
  <c r="N130" i="2"/>
  <c r="N128" i="2" s="1"/>
  <c r="N127" i="2" s="1"/>
  <c r="M130" i="2"/>
  <c r="L130" i="2"/>
  <c r="K130" i="2"/>
  <c r="J130" i="2"/>
  <c r="J128" i="2" s="1"/>
  <c r="J127" i="2" s="1"/>
  <c r="H130" i="2"/>
  <c r="G130" i="2"/>
  <c r="F130" i="2"/>
  <c r="F128" i="2" s="1"/>
  <c r="F127" i="2" s="1"/>
  <c r="E130" i="2"/>
  <c r="E128" i="2" s="1"/>
  <c r="D130" i="2"/>
  <c r="C130" i="2"/>
  <c r="I129" i="2"/>
  <c r="C129" i="2"/>
  <c r="L128" i="2"/>
  <c r="L127" i="2" s="1"/>
  <c r="H128" i="2"/>
  <c r="G128" i="2"/>
  <c r="G127" i="2" s="1"/>
  <c r="D128" i="2"/>
  <c r="M127" i="2"/>
  <c r="H127" i="2"/>
  <c r="D127" i="2"/>
  <c r="I126" i="2"/>
  <c r="C126" i="2"/>
  <c r="I125" i="2"/>
  <c r="C125" i="2"/>
  <c r="I124" i="2"/>
  <c r="C124" i="2"/>
  <c r="I123" i="2"/>
  <c r="C123" i="2"/>
  <c r="I122" i="2"/>
  <c r="C122" i="2"/>
  <c r="I121" i="2"/>
  <c r="C121" i="2"/>
  <c r="I120" i="2"/>
  <c r="C120" i="2"/>
  <c r="I119" i="2"/>
  <c r="C119" i="2"/>
  <c r="I118" i="2"/>
  <c r="C118" i="2"/>
  <c r="I117" i="2"/>
  <c r="C117" i="2"/>
  <c r="N116" i="2"/>
  <c r="M116" i="2"/>
  <c r="L116" i="2"/>
  <c r="K116" i="2"/>
  <c r="I116" i="2" s="1"/>
  <c r="J116" i="2"/>
  <c r="H116" i="2"/>
  <c r="G116" i="2"/>
  <c r="F116" i="2"/>
  <c r="E116" i="2"/>
  <c r="D116" i="2"/>
  <c r="C116" i="2"/>
  <c r="I115" i="2"/>
  <c r="C115" i="2"/>
  <c r="I114" i="2"/>
  <c r="C114" i="2"/>
  <c r="N113" i="2"/>
  <c r="M113" i="2"/>
  <c r="L113" i="2"/>
  <c r="K113" i="2"/>
  <c r="I113" i="2" s="1"/>
  <c r="J113" i="2"/>
  <c r="H113" i="2"/>
  <c r="G113" i="2"/>
  <c r="F113" i="2"/>
  <c r="E113" i="2"/>
  <c r="D113" i="2"/>
  <c r="C113" i="2"/>
  <c r="I112" i="2"/>
  <c r="C112" i="2"/>
  <c r="I111" i="2"/>
  <c r="C111" i="2"/>
  <c r="N110" i="2"/>
  <c r="M110" i="2"/>
  <c r="L110" i="2"/>
  <c r="K110" i="2"/>
  <c r="I110" i="2" s="1"/>
  <c r="J110" i="2"/>
  <c r="H110" i="2"/>
  <c r="G110" i="2"/>
  <c r="F110" i="2"/>
  <c r="E110" i="2"/>
  <c r="D110" i="2"/>
  <c r="C110" i="2"/>
  <c r="I109" i="2"/>
  <c r="C109" i="2"/>
  <c r="I108" i="2"/>
  <c r="C108" i="2"/>
  <c r="N107" i="2"/>
  <c r="M107" i="2"/>
  <c r="L107" i="2"/>
  <c r="K107" i="2"/>
  <c r="I107" i="2" s="1"/>
  <c r="J107" i="2"/>
  <c r="H107" i="2"/>
  <c r="G107" i="2"/>
  <c r="F107" i="2"/>
  <c r="E107" i="2"/>
  <c r="D107" i="2"/>
  <c r="C107" i="2"/>
  <c r="I106" i="2"/>
  <c r="C106" i="2"/>
  <c r="I105" i="2"/>
  <c r="C105" i="2"/>
  <c r="N104" i="2"/>
  <c r="M104" i="2"/>
  <c r="L104" i="2"/>
  <c r="K104" i="2"/>
  <c r="I104" i="2" s="1"/>
  <c r="J104" i="2"/>
  <c r="H104" i="2"/>
  <c r="G104" i="2"/>
  <c r="G103" i="2" s="1"/>
  <c r="C103" i="2" s="1"/>
  <c r="F104" i="2"/>
  <c r="E104" i="2"/>
  <c r="D104" i="2"/>
  <c r="C104" i="2"/>
  <c r="N103" i="2"/>
  <c r="M103" i="2"/>
  <c r="L103" i="2"/>
  <c r="K103" i="2"/>
  <c r="I103" i="2" s="1"/>
  <c r="J103" i="2"/>
  <c r="H103" i="2"/>
  <c r="F103" i="2"/>
  <c r="E103" i="2"/>
  <c r="D103" i="2"/>
  <c r="I102" i="2"/>
  <c r="C102" i="2"/>
  <c r="I101" i="2"/>
  <c r="C101" i="2"/>
  <c r="N100" i="2"/>
  <c r="M100" i="2"/>
  <c r="L100" i="2"/>
  <c r="K100" i="2"/>
  <c r="I100" i="2" s="1"/>
  <c r="J100" i="2"/>
  <c r="H100" i="2"/>
  <c r="G100" i="2"/>
  <c r="F100" i="2"/>
  <c r="E100" i="2"/>
  <c r="D100" i="2"/>
  <c r="C100" i="2"/>
  <c r="I99" i="2"/>
  <c r="C99" i="2"/>
  <c r="I98" i="2"/>
  <c r="C98" i="2"/>
  <c r="N97" i="2"/>
  <c r="M97" i="2"/>
  <c r="L97" i="2"/>
  <c r="K97" i="2"/>
  <c r="I97" i="2" s="1"/>
  <c r="J97" i="2"/>
  <c r="H97" i="2"/>
  <c r="G97" i="2"/>
  <c r="F97" i="2"/>
  <c r="E97" i="2"/>
  <c r="D97" i="2"/>
  <c r="C97" i="2"/>
  <c r="I96" i="2"/>
  <c r="C96" i="2"/>
  <c r="I95" i="2"/>
  <c r="C95" i="2"/>
  <c r="N94" i="2"/>
  <c r="M94" i="2"/>
  <c r="L94" i="2"/>
  <c r="J94" i="2"/>
  <c r="H94" i="2"/>
  <c r="G94" i="2"/>
  <c r="F94" i="2"/>
  <c r="E94" i="2"/>
  <c r="D94" i="2"/>
  <c r="C94" i="2"/>
  <c r="I93" i="2"/>
  <c r="C93" i="2"/>
  <c r="I92" i="2"/>
  <c r="C92" i="2"/>
  <c r="N91" i="2"/>
  <c r="M91" i="2"/>
  <c r="L91" i="2"/>
  <c r="K91" i="2"/>
  <c r="J91" i="2"/>
  <c r="H91" i="2"/>
  <c r="G91" i="2"/>
  <c r="F91" i="2"/>
  <c r="E91" i="2"/>
  <c r="D91" i="2"/>
  <c r="C91" i="2" s="1"/>
  <c r="I90" i="2"/>
  <c r="C90" i="2"/>
  <c r="I89" i="2"/>
  <c r="C89" i="2"/>
  <c r="N88" i="2"/>
  <c r="M88" i="2"/>
  <c r="L88" i="2"/>
  <c r="L87" i="2" s="1"/>
  <c r="K88" i="2"/>
  <c r="J88" i="2"/>
  <c r="H88" i="2"/>
  <c r="G88" i="2"/>
  <c r="F88" i="2"/>
  <c r="E88" i="2"/>
  <c r="D88" i="2"/>
  <c r="C88" i="2"/>
  <c r="N87" i="2"/>
  <c r="M87" i="2"/>
  <c r="J87" i="2"/>
  <c r="H87" i="2"/>
  <c r="F87" i="2"/>
  <c r="E87" i="2"/>
  <c r="D87" i="2"/>
  <c r="I86" i="2"/>
  <c r="C86" i="2"/>
  <c r="I85" i="2"/>
  <c r="C84" i="2"/>
  <c r="N83" i="2"/>
  <c r="M83" i="2"/>
  <c r="L83" i="2"/>
  <c r="K83" i="2"/>
  <c r="J83" i="2"/>
  <c r="H83" i="2"/>
  <c r="G83" i="2"/>
  <c r="F83" i="2"/>
  <c r="E83" i="2"/>
  <c r="D83" i="2"/>
  <c r="C83" i="2"/>
  <c r="I82" i="2"/>
  <c r="C82" i="2"/>
  <c r="I81" i="2"/>
  <c r="C81" i="2"/>
  <c r="N80" i="2"/>
  <c r="M80" i="2"/>
  <c r="L80" i="2"/>
  <c r="K80" i="2"/>
  <c r="J80" i="2"/>
  <c r="H80" i="2"/>
  <c r="H77" i="2" s="1"/>
  <c r="H74" i="2" s="1"/>
  <c r="G80" i="2"/>
  <c r="F80" i="2"/>
  <c r="E80" i="2"/>
  <c r="D80" i="2"/>
  <c r="D77" i="2" s="1"/>
  <c r="I79" i="2"/>
  <c r="C79" i="2"/>
  <c r="I78" i="2"/>
  <c r="C78" i="2"/>
  <c r="N77" i="2"/>
  <c r="M77" i="2"/>
  <c r="L77" i="2"/>
  <c r="L74" i="2" s="1"/>
  <c r="J77" i="2"/>
  <c r="G77" i="2"/>
  <c r="G74" i="2" s="1"/>
  <c r="F77" i="2"/>
  <c r="E77" i="2"/>
  <c r="I76" i="2"/>
  <c r="C75" i="2"/>
  <c r="N74" i="2"/>
  <c r="M74" i="2"/>
  <c r="M10" i="2" s="1"/>
  <c r="M170" i="2" s="1"/>
  <c r="J74" i="2"/>
  <c r="F74" i="2"/>
  <c r="E74" i="2"/>
  <c r="I73" i="2"/>
  <c r="I72" i="2"/>
  <c r="I71" i="2"/>
  <c r="N70" i="2"/>
  <c r="M70" i="2"/>
  <c r="M57" i="2" s="1"/>
  <c r="L70" i="2"/>
  <c r="K70" i="2"/>
  <c r="J70" i="2"/>
  <c r="C69" i="2"/>
  <c r="C68" i="2"/>
  <c r="C67" i="2"/>
  <c r="C66" i="2"/>
  <c r="H65" i="2"/>
  <c r="G65" i="2"/>
  <c r="F65" i="2"/>
  <c r="E65" i="2"/>
  <c r="D65" i="2"/>
  <c r="C65" i="2" s="1"/>
  <c r="C64" i="2"/>
  <c r="C63" i="2"/>
  <c r="H62" i="2"/>
  <c r="G62" i="2"/>
  <c r="F62" i="2"/>
  <c r="E62" i="2"/>
  <c r="D62" i="2"/>
  <c r="C61" i="2"/>
  <c r="C60" i="2"/>
  <c r="H59" i="2"/>
  <c r="G59" i="2"/>
  <c r="F59" i="2"/>
  <c r="E59" i="2"/>
  <c r="D59" i="2"/>
  <c r="G58" i="2"/>
  <c r="F58" i="2"/>
  <c r="F57" i="2" s="1"/>
  <c r="N57" i="2"/>
  <c r="K57" i="2"/>
  <c r="J57" i="2"/>
  <c r="G57" i="2"/>
  <c r="I56" i="2"/>
  <c r="C55" i="2"/>
  <c r="C54" i="2"/>
  <c r="H53" i="2"/>
  <c r="G53" i="2"/>
  <c r="G52" i="2" s="1"/>
  <c r="F53" i="2"/>
  <c r="E53" i="2"/>
  <c r="D53" i="2"/>
  <c r="C53" i="2"/>
  <c r="N52" i="2"/>
  <c r="M52" i="2"/>
  <c r="L52" i="2"/>
  <c r="L41" i="2" s="1"/>
  <c r="K52" i="2"/>
  <c r="J52" i="2"/>
  <c r="H52" i="2"/>
  <c r="F52" i="2"/>
  <c r="E52" i="2"/>
  <c r="D52" i="2"/>
  <c r="I51" i="2"/>
  <c r="I50" i="2"/>
  <c r="N49" i="2"/>
  <c r="M49" i="2"/>
  <c r="L49" i="2"/>
  <c r="K49" i="2"/>
  <c r="J49" i="2"/>
  <c r="I49" i="2" s="1"/>
  <c r="C48" i="2"/>
  <c r="C47" i="2"/>
  <c r="H46" i="2"/>
  <c r="G46" i="2"/>
  <c r="F46" i="2"/>
  <c r="E46" i="2"/>
  <c r="D46" i="2"/>
  <c r="C46" i="2" s="1"/>
  <c r="C45" i="2"/>
  <c r="C44" i="2"/>
  <c r="H43" i="2"/>
  <c r="H42" i="2" s="1"/>
  <c r="H41" i="2" s="1"/>
  <c r="G43" i="2"/>
  <c r="G42" i="2" s="1"/>
  <c r="F43" i="2"/>
  <c r="E43" i="2"/>
  <c r="D43" i="2"/>
  <c r="D42" i="2" s="1"/>
  <c r="F42" i="2"/>
  <c r="F41" i="2" s="1"/>
  <c r="E42" i="2"/>
  <c r="E41" i="2" s="1"/>
  <c r="N41" i="2"/>
  <c r="M41" i="2"/>
  <c r="J41" i="2"/>
  <c r="I40" i="2"/>
  <c r="C40" i="2"/>
  <c r="I39" i="2"/>
  <c r="C39" i="2"/>
  <c r="I38" i="2"/>
  <c r="C38" i="2"/>
  <c r="I37" i="2"/>
  <c r="C37" i="2"/>
  <c r="N36" i="2"/>
  <c r="N31" i="2" s="1"/>
  <c r="N10" i="2" s="1"/>
  <c r="N170" i="2" s="1"/>
  <c r="M36" i="2"/>
  <c r="M31" i="2" s="1"/>
  <c r="L36" i="2"/>
  <c r="K36" i="2"/>
  <c r="J36" i="2"/>
  <c r="H36" i="2"/>
  <c r="G36" i="2"/>
  <c r="F36" i="2"/>
  <c r="F31" i="2" s="1"/>
  <c r="E36" i="2"/>
  <c r="D36" i="2"/>
  <c r="I35" i="2"/>
  <c r="C35" i="2"/>
  <c r="I34" i="2"/>
  <c r="C34" i="2"/>
  <c r="N33" i="2"/>
  <c r="M33" i="2"/>
  <c r="L33" i="2"/>
  <c r="K33" i="2"/>
  <c r="J33" i="2"/>
  <c r="I33" i="2"/>
  <c r="H33" i="2"/>
  <c r="G33" i="2"/>
  <c r="F33" i="2"/>
  <c r="E33" i="2"/>
  <c r="C33" i="2" s="1"/>
  <c r="D33" i="2"/>
  <c r="I32" i="2"/>
  <c r="C32" i="2"/>
  <c r="L31" i="2"/>
  <c r="K31" i="2"/>
  <c r="H31" i="2"/>
  <c r="G31" i="2"/>
  <c r="D31" i="2"/>
  <c r="I30" i="2"/>
  <c r="C30" i="2"/>
  <c r="I29" i="2"/>
  <c r="C29" i="2"/>
  <c r="I28" i="2"/>
  <c r="C28" i="2"/>
  <c r="I27" i="2"/>
  <c r="C27" i="2"/>
  <c r="N26" i="2"/>
  <c r="M26" i="2"/>
  <c r="L26" i="2"/>
  <c r="K26" i="2"/>
  <c r="J26" i="2"/>
  <c r="H26" i="2"/>
  <c r="G26" i="2"/>
  <c r="F26" i="2"/>
  <c r="E26" i="2"/>
  <c r="D26" i="2"/>
  <c r="C26" i="2"/>
  <c r="I25" i="2"/>
  <c r="C25" i="2"/>
  <c r="I24" i="2"/>
  <c r="C24" i="2"/>
  <c r="N23" i="2"/>
  <c r="M23" i="2"/>
  <c r="L23" i="2"/>
  <c r="K23" i="2"/>
  <c r="J23" i="2"/>
  <c r="H23" i="2"/>
  <c r="H20" i="2" s="1"/>
  <c r="G23" i="2"/>
  <c r="F23" i="2"/>
  <c r="E23" i="2"/>
  <c r="D23" i="2"/>
  <c r="D20" i="2" s="1"/>
  <c r="C20" i="2" s="1"/>
  <c r="I22" i="2"/>
  <c r="C22" i="2"/>
  <c r="I21" i="2"/>
  <c r="C21" i="2"/>
  <c r="N20" i="2"/>
  <c r="M20" i="2"/>
  <c r="L20" i="2"/>
  <c r="J20" i="2"/>
  <c r="G20" i="2"/>
  <c r="F20" i="2"/>
  <c r="E20" i="2"/>
  <c r="I19" i="2"/>
  <c r="C19" i="2"/>
  <c r="I18" i="2"/>
  <c r="C18" i="2"/>
  <c r="N17" i="2"/>
  <c r="M17" i="2"/>
  <c r="L17" i="2"/>
  <c r="K17" i="2"/>
  <c r="I17" i="2" s="1"/>
  <c r="J17" i="2"/>
  <c r="H17" i="2"/>
  <c r="G17" i="2"/>
  <c r="F17" i="2"/>
  <c r="E17" i="2"/>
  <c r="D17" i="2"/>
  <c r="I16" i="2"/>
  <c r="C16" i="2"/>
  <c r="I15" i="2"/>
  <c r="C15" i="2"/>
  <c r="N14" i="2"/>
  <c r="M14" i="2"/>
  <c r="L14" i="2"/>
  <c r="L13" i="2" s="1"/>
  <c r="L11" i="2" s="1"/>
  <c r="K14" i="2"/>
  <c r="J14" i="2"/>
  <c r="H14" i="2"/>
  <c r="G14" i="2"/>
  <c r="G13" i="2" s="1"/>
  <c r="G11" i="2" s="1"/>
  <c r="F14" i="2"/>
  <c r="E14" i="2"/>
  <c r="D14" i="2"/>
  <c r="C14" i="2"/>
  <c r="N13" i="2"/>
  <c r="M13" i="2"/>
  <c r="J13" i="2"/>
  <c r="F13" i="2"/>
  <c r="E13" i="2"/>
  <c r="I12" i="2"/>
  <c r="C12" i="2"/>
  <c r="N11" i="2"/>
  <c r="M11" i="2"/>
  <c r="J11" i="2"/>
  <c r="F11" i="2"/>
  <c r="E11" i="2"/>
  <c r="F10" i="2"/>
  <c r="G1020" i="1"/>
  <c r="G1019" i="1"/>
  <c r="G1018" i="1"/>
  <c r="G1017" i="1"/>
  <c r="G1016" i="1"/>
  <c r="G1015" i="1"/>
  <c r="F1014" i="1"/>
  <c r="E1014" i="1"/>
  <c r="D1014" i="1"/>
  <c r="C1014" i="1"/>
  <c r="G1013" i="1"/>
  <c r="G1012" i="1"/>
  <c r="G1011" i="1"/>
  <c r="G1010" i="1"/>
  <c r="F1009" i="1"/>
  <c r="F1003" i="1" s="1"/>
  <c r="E1009" i="1"/>
  <c r="D1009" i="1"/>
  <c r="C1009" i="1"/>
  <c r="G1009" i="1" s="1"/>
  <c r="G1008" i="1"/>
  <c r="G1007" i="1"/>
  <c r="G1006" i="1"/>
  <c r="G1005" i="1"/>
  <c r="F1004" i="1"/>
  <c r="E1004" i="1"/>
  <c r="D1004" i="1"/>
  <c r="C1004" i="1"/>
  <c r="C1003" i="1" s="1"/>
  <c r="G1003" i="1" s="1"/>
  <c r="E1003" i="1"/>
  <c r="D1003" i="1"/>
  <c r="G1002" i="1"/>
  <c r="G1001" i="1"/>
  <c r="G1000" i="1"/>
  <c r="G999" i="1"/>
  <c r="F998" i="1"/>
  <c r="E998" i="1"/>
  <c r="E992" i="1" s="1"/>
  <c r="E991" i="1" s="1"/>
  <c r="D998" i="1"/>
  <c r="C998" i="1"/>
  <c r="G997" i="1"/>
  <c r="G996" i="1"/>
  <c r="G995" i="1"/>
  <c r="G994" i="1"/>
  <c r="F993" i="1"/>
  <c r="F992" i="1" s="1"/>
  <c r="F991" i="1" s="1"/>
  <c r="F982" i="1" s="1"/>
  <c r="E993" i="1"/>
  <c r="D993" i="1"/>
  <c r="C993" i="1"/>
  <c r="G992" i="1"/>
  <c r="D992" i="1"/>
  <c r="C992" i="1"/>
  <c r="D991" i="1"/>
  <c r="G990" i="1"/>
  <c r="G989" i="1"/>
  <c r="G988" i="1"/>
  <c r="G987" i="1"/>
  <c r="G986" i="1"/>
  <c r="F985" i="1"/>
  <c r="F984" i="1" s="1"/>
  <c r="E985" i="1"/>
  <c r="D985" i="1"/>
  <c r="C985" i="1"/>
  <c r="G985" i="1" s="1"/>
  <c r="E984" i="1"/>
  <c r="D984" i="1"/>
  <c r="C984" i="1"/>
  <c r="G984" i="1" s="1"/>
  <c r="G983" i="1"/>
  <c r="G981" i="1"/>
  <c r="G980" i="1"/>
  <c r="G979" i="1"/>
  <c r="F978" i="1"/>
  <c r="E978" i="1"/>
  <c r="D978" i="1"/>
  <c r="C978" i="1"/>
  <c r="G978" i="1" s="1"/>
  <c r="G977" i="1"/>
  <c r="G976" i="1"/>
  <c r="G975" i="1"/>
  <c r="G974" i="1"/>
  <c r="G973" i="1"/>
  <c r="G972" i="1"/>
  <c r="F971" i="1"/>
  <c r="E971" i="1"/>
  <c r="E962" i="1" s="1"/>
  <c r="D971" i="1"/>
  <c r="C971" i="1"/>
  <c r="G970" i="1"/>
  <c r="G969" i="1"/>
  <c r="G968" i="1"/>
  <c r="G967" i="1"/>
  <c r="G966" i="1"/>
  <c r="G965" i="1"/>
  <c r="F964" i="1"/>
  <c r="E964" i="1"/>
  <c r="D964" i="1"/>
  <c r="C964" i="1"/>
  <c r="C963" i="1" s="1"/>
  <c r="F963" i="1"/>
  <c r="E963" i="1"/>
  <c r="D963" i="1"/>
  <c r="D962" i="1" s="1"/>
  <c r="F962" i="1"/>
  <c r="G961" i="1"/>
  <c r="G960" i="1"/>
  <c r="G959" i="1"/>
  <c r="F958" i="1"/>
  <c r="E958" i="1"/>
  <c r="D958" i="1"/>
  <c r="C958" i="1"/>
  <c r="G957" i="1"/>
  <c r="F956" i="1"/>
  <c r="E956" i="1"/>
  <c r="D956" i="1"/>
  <c r="C956" i="1"/>
  <c r="G956" i="1" s="1"/>
  <c r="G955" i="1"/>
  <c r="G954" i="1"/>
  <c r="G953" i="1"/>
  <c r="F952" i="1"/>
  <c r="E952" i="1"/>
  <c r="D952" i="1"/>
  <c r="C952" i="1"/>
  <c r="G952" i="1" s="1"/>
  <c r="G951" i="1"/>
  <c r="G950" i="1"/>
  <c r="G949" i="1"/>
  <c r="F948" i="1"/>
  <c r="E948" i="1"/>
  <c r="D948" i="1"/>
  <c r="C948" i="1"/>
  <c r="C947" i="1" s="1"/>
  <c r="F947" i="1"/>
  <c r="E947" i="1"/>
  <c r="D947" i="1"/>
  <c r="D946" i="1" s="1"/>
  <c r="F946" i="1"/>
  <c r="E946" i="1"/>
  <c r="G945" i="1"/>
  <c r="G944" i="1"/>
  <c r="G943" i="1"/>
  <c r="G942" i="1"/>
  <c r="G941" i="1"/>
  <c r="F940" i="1"/>
  <c r="E940" i="1"/>
  <c r="D940" i="1"/>
  <c r="D933" i="1" s="1"/>
  <c r="C940" i="1"/>
  <c r="G940" i="1" s="1"/>
  <c r="G939" i="1"/>
  <c r="G938" i="1"/>
  <c r="G937" i="1"/>
  <c r="G936" i="1"/>
  <c r="G935" i="1"/>
  <c r="F934" i="1"/>
  <c r="F933" i="1" s="1"/>
  <c r="F932" i="1" s="1"/>
  <c r="E934" i="1"/>
  <c r="E933" i="1" s="1"/>
  <c r="D934" i="1"/>
  <c r="C934" i="1"/>
  <c r="C933" i="1"/>
  <c r="D932" i="1"/>
  <c r="G931" i="1"/>
  <c r="G930" i="1"/>
  <c r="G929" i="1"/>
  <c r="G928" i="1"/>
  <c r="G927" i="1"/>
  <c r="G926" i="1"/>
  <c r="G925" i="1"/>
  <c r="G924" i="1"/>
  <c r="F923" i="1"/>
  <c r="E923" i="1"/>
  <c r="D923" i="1"/>
  <c r="C923" i="1"/>
  <c r="G922" i="1"/>
  <c r="G921" i="1"/>
  <c r="G920" i="1"/>
  <c r="G919" i="1"/>
  <c r="G918" i="1"/>
  <c r="F917" i="1"/>
  <c r="F910" i="1" s="1"/>
  <c r="E917" i="1"/>
  <c r="D917" i="1"/>
  <c r="C917" i="1"/>
  <c r="C910" i="1" s="1"/>
  <c r="G916" i="1"/>
  <c r="G915" i="1"/>
  <c r="G914" i="1"/>
  <c r="G913" i="1"/>
  <c r="G912" i="1"/>
  <c r="F911" i="1"/>
  <c r="E911" i="1"/>
  <c r="D911" i="1"/>
  <c r="C911" i="1"/>
  <c r="G911" i="1" s="1"/>
  <c r="E910" i="1"/>
  <c r="G909" i="1"/>
  <c r="G908" i="1"/>
  <c r="F907" i="1"/>
  <c r="E907" i="1"/>
  <c r="D907" i="1"/>
  <c r="C907" i="1"/>
  <c r="G907" i="1" s="1"/>
  <c r="G906" i="1"/>
  <c r="G905" i="1"/>
  <c r="G904" i="1"/>
  <c r="G903" i="1"/>
  <c r="G902" i="1"/>
  <c r="F901" i="1"/>
  <c r="F895" i="1" s="1"/>
  <c r="E901" i="1"/>
  <c r="D901" i="1"/>
  <c r="C901" i="1"/>
  <c r="C895" i="1" s="1"/>
  <c r="G900" i="1"/>
  <c r="G899" i="1"/>
  <c r="G898" i="1"/>
  <c r="G897" i="1"/>
  <c r="G896" i="1"/>
  <c r="E895" i="1"/>
  <c r="E894" i="1" s="1"/>
  <c r="D895" i="1"/>
  <c r="D894" i="1" s="1"/>
  <c r="F894" i="1"/>
  <c r="G893" i="1"/>
  <c r="G892" i="1"/>
  <c r="G891" i="1"/>
  <c r="G890" i="1"/>
  <c r="G889" i="1"/>
  <c r="F888" i="1"/>
  <c r="E888" i="1"/>
  <c r="D888" i="1"/>
  <c r="D882" i="1" s="1"/>
  <c r="C888" i="1"/>
  <c r="C882" i="1" s="1"/>
  <c r="G887" i="1"/>
  <c r="G886" i="1"/>
  <c r="G885" i="1"/>
  <c r="G884" i="1"/>
  <c r="G883" i="1"/>
  <c r="F882" i="1"/>
  <c r="E882" i="1"/>
  <c r="G881" i="1"/>
  <c r="G880" i="1"/>
  <c r="G879" i="1"/>
  <c r="G878" i="1"/>
  <c r="G877" i="1"/>
  <c r="F876" i="1"/>
  <c r="E876" i="1"/>
  <c r="D876" i="1"/>
  <c r="D870" i="1" s="1"/>
  <c r="C876" i="1"/>
  <c r="C870" i="1" s="1"/>
  <c r="G875" i="1"/>
  <c r="G874" i="1"/>
  <c r="G873" i="1"/>
  <c r="G872" i="1"/>
  <c r="G871" i="1"/>
  <c r="F870" i="1"/>
  <c r="E870" i="1"/>
  <c r="G869" i="1"/>
  <c r="G868" i="1"/>
  <c r="G867" i="1"/>
  <c r="G866" i="1"/>
  <c r="G865" i="1"/>
  <c r="F864" i="1"/>
  <c r="E864" i="1"/>
  <c r="D864" i="1"/>
  <c r="D858" i="1" s="1"/>
  <c r="C864" i="1"/>
  <c r="C858" i="1" s="1"/>
  <c r="G863" i="1"/>
  <c r="G862" i="1"/>
  <c r="G861" i="1"/>
  <c r="G860" i="1"/>
  <c r="G859" i="1"/>
  <c r="F858" i="1"/>
  <c r="E858" i="1"/>
  <c r="F857" i="1"/>
  <c r="G856" i="1"/>
  <c r="G855" i="1"/>
  <c r="G854" i="1"/>
  <c r="G853" i="1"/>
  <c r="F852" i="1"/>
  <c r="E852" i="1"/>
  <c r="D852" i="1"/>
  <c r="C852" i="1"/>
  <c r="G852" i="1" s="1"/>
  <c r="G851" i="1"/>
  <c r="G850" i="1"/>
  <c r="G849" i="1"/>
  <c r="G848" i="1"/>
  <c r="F847" i="1"/>
  <c r="E847" i="1"/>
  <c r="D847" i="1"/>
  <c r="D842" i="1" s="1"/>
  <c r="C847" i="1"/>
  <c r="G846" i="1"/>
  <c r="G845" i="1"/>
  <c r="G844" i="1"/>
  <c r="G843" i="1"/>
  <c r="F842" i="1"/>
  <c r="E842" i="1"/>
  <c r="C842" i="1"/>
  <c r="G841" i="1"/>
  <c r="G840" i="1"/>
  <c r="G839" i="1"/>
  <c r="G838" i="1"/>
  <c r="F837" i="1"/>
  <c r="F832" i="1" s="1"/>
  <c r="E837" i="1"/>
  <c r="D837" i="1"/>
  <c r="C837" i="1"/>
  <c r="G837" i="1" s="1"/>
  <c r="G836" i="1"/>
  <c r="G835" i="1"/>
  <c r="G834" i="1"/>
  <c r="G833" i="1"/>
  <c r="E832" i="1"/>
  <c r="D832" i="1"/>
  <c r="C832" i="1"/>
  <c r="G832" i="1" s="1"/>
  <c r="G831" i="1"/>
  <c r="G830" i="1"/>
  <c r="G829" i="1"/>
  <c r="G828" i="1"/>
  <c r="F827" i="1"/>
  <c r="E827" i="1"/>
  <c r="D827" i="1"/>
  <c r="D822" i="1" s="1"/>
  <c r="C827" i="1"/>
  <c r="G826" i="1"/>
  <c r="G825" i="1"/>
  <c r="G824" i="1"/>
  <c r="G823" i="1"/>
  <c r="F822" i="1"/>
  <c r="E822" i="1"/>
  <c r="E811" i="1" s="1"/>
  <c r="C822" i="1"/>
  <c r="G821" i="1"/>
  <c r="G820" i="1"/>
  <c r="G819" i="1"/>
  <c r="G818" i="1"/>
  <c r="F817" i="1"/>
  <c r="F812" i="1" s="1"/>
  <c r="F811" i="1" s="1"/>
  <c r="E817" i="1"/>
  <c r="D817" i="1"/>
  <c r="C817" i="1"/>
  <c r="G817" i="1" s="1"/>
  <c r="G816" i="1"/>
  <c r="G815" i="1"/>
  <c r="G814" i="1"/>
  <c r="G813" i="1"/>
  <c r="E812" i="1"/>
  <c r="D812" i="1"/>
  <c r="C812" i="1"/>
  <c r="C811" i="1" s="1"/>
  <c r="D811" i="1"/>
  <c r="G809" i="1"/>
  <c r="G808" i="1"/>
  <c r="F807" i="1"/>
  <c r="E807" i="1"/>
  <c r="E800" i="1" s="1"/>
  <c r="D807" i="1"/>
  <c r="C807" i="1"/>
  <c r="G807" i="1" s="1"/>
  <c r="G806" i="1"/>
  <c r="G805" i="1"/>
  <c r="F804" i="1"/>
  <c r="E804" i="1"/>
  <c r="D804" i="1"/>
  <c r="C804" i="1"/>
  <c r="G804" i="1" s="1"/>
  <c r="G803" i="1"/>
  <c r="G802" i="1"/>
  <c r="F801" i="1"/>
  <c r="F800" i="1" s="1"/>
  <c r="E801" i="1"/>
  <c r="D801" i="1"/>
  <c r="C801" i="1"/>
  <c r="C800" i="1" s="1"/>
  <c r="G800" i="1" s="1"/>
  <c r="D800" i="1"/>
  <c r="G799" i="1"/>
  <c r="G798" i="1"/>
  <c r="F797" i="1"/>
  <c r="F794" i="1" s="1"/>
  <c r="E797" i="1"/>
  <c r="D797" i="1"/>
  <c r="D794" i="1" s="1"/>
  <c r="C797" i="1"/>
  <c r="C794" i="1" s="1"/>
  <c r="G794" i="1" s="1"/>
  <c r="G796" i="1"/>
  <c r="G795" i="1"/>
  <c r="E794" i="1"/>
  <c r="G793" i="1"/>
  <c r="G792" i="1"/>
  <c r="G791" i="1"/>
  <c r="F790" i="1"/>
  <c r="F786" i="1" s="1"/>
  <c r="D790" i="1"/>
  <c r="G789" i="1"/>
  <c r="G788" i="1"/>
  <c r="G787" i="1"/>
  <c r="G785" i="1"/>
  <c r="G784" i="1"/>
  <c r="G783" i="1"/>
  <c r="G782" i="1"/>
  <c r="G781" i="1"/>
  <c r="G780" i="1"/>
  <c r="E779" i="1"/>
  <c r="C779" i="1"/>
  <c r="G779" i="1" s="1"/>
  <c r="G778" i="1"/>
  <c r="G777" i="1"/>
  <c r="E776" i="1"/>
  <c r="E769" i="1" s="1"/>
  <c r="E768" i="1" s="1"/>
  <c r="C776" i="1"/>
  <c r="G775" i="1"/>
  <c r="G774" i="1"/>
  <c r="G773" i="1"/>
  <c r="E773" i="1"/>
  <c r="C773" i="1"/>
  <c r="G772" i="1"/>
  <c r="G771" i="1"/>
  <c r="G770" i="1"/>
  <c r="E770" i="1"/>
  <c r="C770" i="1"/>
  <c r="G767" i="1"/>
  <c r="G766" i="1"/>
  <c r="G765" i="1"/>
  <c r="F764" i="1"/>
  <c r="F751" i="1" s="1"/>
  <c r="D764" i="1"/>
  <c r="G763" i="1"/>
  <c r="G762" i="1"/>
  <c r="G761" i="1"/>
  <c r="G760" i="1"/>
  <c r="E759" i="1"/>
  <c r="C759" i="1"/>
  <c r="G759" i="1" s="1"/>
  <c r="G758" i="1"/>
  <c r="G757" i="1"/>
  <c r="E756" i="1"/>
  <c r="C756" i="1"/>
  <c r="G756" i="1" s="1"/>
  <c r="G755" i="1"/>
  <c r="G754" i="1"/>
  <c r="E753" i="1"/>
  <c r="G753" i="1" s="1"/>
  <c r="C753" i="1"/>
  <c r="E752" i="1"/>
  <c r="E751" i="1" s="1"/>
  <c r="G750" i="1"/>
  <c r="G749" i="1"/>
  <c r="G748" i="1"/>
  <c r="F748" i="1"/>
  <c r="D748" i="1"/>
  <c r="G747" i="1"/>
  <c r="G746" i="1"/>
  <c r="E745" i="1"/>
  <c r="C745" i="1"/>
  <c r="G745" i="1" s="1"/>
  <c r="G744" i="1"/>
  <c r="G743" i="1"/>
  <c r="E742" i="1"/>
  <c r="C742" i="1"/>
  <c r="F741" i="1"/>
  <c r="E741" i="1"/>
  <c r="D741" i="1"/>
  <c r="G740" i="1"/>
  <c r="G739" i="1"/>
  <c r="F738" i="1"/>
  <c r="E738" i="1"/>
  <c r="D738" i="1"/>
  <c r="C738" i="1"/>
  <c r="C734" i="1" s="1"/>
  <c r="G734" i="1" s="1"/>
  <c r="G737" i="1"/>
  <c r="G736" i="1"/>
  <c r="F735" i="1"/>
  <c r="F734" i="1" s="1"/>
  <c r="E735" i="1"/>
  <c r="D735" i="1"/>
  <c r="C735" i="1"/>
  <c r="G735" i="1" s="1"/>
  <c r="E734" i="1"/>
  <c r="D734" i="1"/>
  <c r="G733" i="1"/>
  <c r="G732" i="1"/>
  <c r="G731" i="1"/>
  <c r="F730" i="1"/>
  <c r="E730" i="1"/>
  <c r="E727" i="1" s="1"/>
  <c r="D730" i="1"/>
  <c r="D727" i="1" s="1"/>
  <c r="D717" i="1" s="1"/>
  <c r="C730" i="1"/>
  <c r="G729" i="1"/>
  <c r="G728" i="1"/>
  <c r="F727" i="1"/>
  <c r="G726" i="1"/>
  <c r="G725" i="1"/>
  <c r="F724" i="1"/>
  <c r="E724" i="1"/>
  <c r="E721" i="1" s="1"/>
  <c r="D724" i="1"/>
  <c r="C724" i="1"/>
  <c r="C721" i="1" s="1"/>
  <c r="G723" i="1"/>
  <c r="G722" i="1"/>
  <c r="F721" i="1"/>
  <c r="F717" i="1" s="1"/>
  <c r="D721" i="1"/>
  <c r="G720" i="1"/>
  <c r="G719" i="1"/>
  <c r="F718" i="1"/>
  <c r="E718" i="1"/>
  <c r="D718" i="1"/>
  <c r="C718" i="1"/>
  <c r="E717" i="1"/>
  <c r="E716" i="1" s="1"/>
  <c r="H708" i="1"/>
  <c r="H707" i="1"/>
  <c r="H706" i="1"/>
  <c r="H705" i="1"/>
  <c r="H704" i="1"/>
  <c r="G703" i="1"/>
  <c r="F703" i="1"/>
  <c r="E703" i="1"/>
  <c r="D703" i="1"/>
  <c r="H703" i="1" s="1"/>
  <c r="C703" i="1"/>
  <c r="H702" i="1"/>
  <c r="H701" i="1"/>
  <c r="H700" i="1"/>
  <c r="G699" i="1"/>
  <c r="G682" i="1" s="1"/>
  <c r="F699" i="1"/>
  <c r="E699" i="1"/>
  <c r="D699" i="1"/>
  <c r="H699" i="1" s="1"/>
  <c r="H698" i="1"/>
  <c r="H697" i="1"/>
  <c r="H696" i="1"/>
  <c r="H695" i="1"/>
  <c r="H694" i="1"/>
  <c r="H693" i="1"/>
  <c r="G692" i="1"/>
  <c r="F692" i="1"/>
  <c r="E692" i="1"/>
  <c r="D692" i="1"/>
  <c r="H692" i="1" s="1"/>
  <c r="H691" i="1"/>
  <c r="H690" i="1"/>
  <c r="H689" i="1"/>
  <c r="H688" i="1"/>
  <c r="H687" i="1"/>
  <c r="H686" i="1"/>
  <c r="G685" i="1"/>
  <c r="F685" i="1"/>
  <c r="F683" i="1" s="1"/>
  <c r="F682" i="1" s="1"/>
  <c r="E685" i="1"/>
  <c r="D685" i="1"/>
  <c r="H684" i="1"/>
  <c r="G683" i="1"/>
  <c r="E683" i="1"/>
  <c r="E682" i="1" s="1"/>
  <c r="D683" i="1"/>
  <c r="C683" i="1"/>
  <c r="H683" i="1" s="1"/>
  <c r="C682" i="1"/>
  <c r="H681" i="1"/>
  <c r="H680" i="1"/>
  <c r="H679" i="1"/>
  <c r="G678" i="1"/>
  <c r="F678" i="1"/>
  <c r="E678" i="1"/>
  <c r="D678" i="1"/>
  <c r="H678" i="1" s="1"/>
  <c r="H677" i="1"/>
  <c r="G676" i="1"/>
  <c r="F676" i="1"/>
  <c r="E676" i="1"/>
  <c r="D676" i="1"/>
  <c r="H676" i="1" s="1"/>
  <c r="H675" i="1"/>
  <c r="H674" i="1"/>
  <c r="G673" i="1"/>
  <c r="G672" i="1" s="1"/>
  <c r="F673" i="1"/>
  <c r="E673" i="1"/>
  <c r="E672" i="1" s="1"/>
  <c r="D673" i="1"/>
  <c r="F672" i="1"/>
  <c r="D672" i="1"/>
  <c r="H671" i="1"/>
  <c r="H670" i="1"/>
  <c r="G669" i="1"/>
  <c r="F669" i="1"/>
  <c r="E669" i="1"/>
  <c r="E667" i="1" s="1"/>
  <c r="D669" i="1"/>
  <c r="D667" i="1" s="1"/>
  <c r="C669" i="1"/>
  <c r="C667" i="1" s="1"/>
  <c r="H668" i="1"/>
  <c r="G667" i="1"/>
  <c r="G654" i="1" s="1"/>
  <c r="F667" i="1"/>
  <c r="H666" i="1"/>
  <c r="H665" i="1"/>
  <c r="H664" i="1"/>
  <c r="H663" i="1"/>
  <c r="G662" i="1"/>
  <c r="F662" i="1"/>
  <c r="E662" i="1"/>
  <c r="D662" i="1"/>
  <c r="H662" i="1" s="1"/>
  <c r="C662" i="1"/>
  <c r="H661" i="1"/>
  <c r="H660" i="1"/>
  <c r="H659" i="1"/>
  <c r="H658" i="1"/>
  <c r="G657" i="1"/>
  <c r="F657" i="1"/>
  <c r="F655" i="1" s="1"/>
  <c r="F654" i="1" s="1"/>
  <c r="E657" i="1"/>
  <c r="D657" i="1"/>
  <c r="C657" i="1"/>
  <c r="H656" i="1"/>
  <c r="G655" i="1"/>
  <c r="E655" i="1"/>
  <c r="C655" i="1"/>
  <c r="H653" i="1"/>
  <c r="H652" i="1"/>
  <c r="H651" i="1"/>
  <c r="G650" i="1"/>
  <c r="F650" i="1"/>
  <c r="E650" i="1"/>
  <c r="D650" i="1"/>
  <c r="H650" i="1" s="1"/>
  <c r="C650" i="1"/>
  <c r="H649" i="1"/>
  <c r="H648" i="1"/>
  <c r="H647" i="1"/>
  <c r="H646" i="1"/>
  <c r="H645" i="1"/>
  <c r="G644" i="1"/>
  <c r="F644" i="1"/>
  <c r="E644" i="1"/>
  <c r="D644" i="1"/>
  <c r="D638" i="1" s="1"/>
  <c r="H643" i="1"/>
  <c r="H642" i="1"/>
  <c r="H641" i="1"/>
  <c r="H640" i="1"/>
  <c r="H639" i="1"/>
  <c r="G638" i="1"/>
  <c r="F638" i="1"/>
  <c r="E638" i="1"/>
  <c r="H637" i="1"/>
  <c r="H636" i="1"/>
  <c r="H635" i="1"/>
  <c r="H634" i="1"/>
  <c r="H633" i="1"/>
  <c r="G632" i="1"/>
  <c r="F632" i="1"/>
  <c r="E632" i="1"/>
  <c r="D632" i="1"/>
  <c r="D626" i="1" s="1"/>
  <c r="H631" i="1"/>
  <c r="H630" i="1"/>
  <c r="H629" i="1"/>
  <c r="H628" i="1"/>
  <c r="H627" i="1"/>
  <c r="G626" i="1"/>
  <c r="G625" i="1" s="1"/>
  <c r="F626" i="1"/>
  <c r="E626" i="1"/>
  <c r="F625" i="1"/>
  <c r="H624" i="1"/>
  <c r="H623" i="1"/>
  <c r="H622" i="1"/>
  <c r="H621" i="1"/>
  <c r="H620" i="1"/>
  <c r="G619" i="1"/>
  <c r="F619" i="1"/>
  <c r="E619" i="1"/>
  <c r="E613" i="1" s="1"/>
  <c r="D619" i="1"/>
  <c r="D613" i="1" s="1"/>
  <c r="H613" i="1" s="1"/>
  <c r="H618" i="1"/>
  <c r="H617" i="1"/>
  <c r="H616" i="1"/>
  <c r="H615" i="1"/>
  <c r="H614" i="1"/>
  <c r="G613" i="1"/>
  <c r="F613" i="1"/>
  <c r="H612" i="1"/>
  <c r="H611" i="1"/>
  <c r="H610" i="1"/>
  <c r="H609" i="1"/>
  <c r="H608" i="1"/>
  <c r="G607" i="1"/>
  <c r="F607" i="1"/>
  <c r="F601" i="1" s="1"/>
  <c r="F600" i="1" s="1"/>
  <c r="E607" i="1"/>
  <c r="E601" i="1" s="1"/>
  <c r="D607" i="1"/>
  <c r="H607" i="1" s="1"/>
  <c r="H606" i="1"/>
  <c r="H605" i="1"/>
  <c r="H604" i="1"/>
  <c r="H603" i="1"/>
  <c r="H602" i="1"/>
  <c r="G601" i="1"/>
  <c r="D601" i="1"/>
  <c r="G600" i="1"/>
  <c r="E600" i="1"/>
  <c r="H599" i="1"/>
  <c r="H598" i="1"/>
  <c r="H597" i="1"/>
  <c r="H596" i="1"/>
  <c r="G595" i="1"/>
  <c r="F595" i="1"/>
  <c r="E595" i="1"/>
  <c r="D595" i="1"/>
  <c r="H595" i="1" s="1"/>
  <c r="H594" i="1"/>
  <c r="H593" i="1"/>
  <c r="H592" i="1"/>
  <c r="H591" i="1"/>
  <c r="H590" i="1"/>
  <c r="G589" i="1"/>
  <c r="F589" i="1"/>
  <c r="E589" i="1"/>
  <c r="D589" i="1"/>
  <c r="H589" i="1" s="1"/>
  <c r="H588" i="1"/>
  <c r="H587" i="1"/>
  <c r="H586" i="1"/>
  <c r="H585" i="1"/>
  <c r="G584" i="1"/>
  <c r="F584" i="1"/>
  <c r="E584" i="1"/>
  <c r="D584" i="1"/>
  <c r="H583" i="1"/>
  <c r="H582" i="1"/>
  <c r="H581" i="1"/>
  <c r="H580" i="1"/>
  <c r="G579" i="1"/>
  <c r="F579" i="1"/>
  <c r="F574" i="1" s="1"/>
  <c r="E579" i="1"/>
  <c r="D579" i="1"/>
  <c r="H578" i="1"/>
  <c r="H577" i="1"/>
  <c r="H576" i="1"/>
  <c r="H575" i="1"/>
  <c r="G574" i="1"/>
  <c r="E574" i="1"/>
  <c r="H573" i="1"/>
  <c r="H572" i="1"/>
  <c r="H571" i="1"/>
  <c r="H570" i="1"/>
  <c r="G569" i="1"/>
  <c r="F569" i="1"/>
  <c r="F564" i="1" s="1"/>
  <c r="F563" i="1" s="1"/>
  <c r="E569" i="1"/>
  <c r="D569" i="1"/>
  <c r="D564" i="1" s="1"/>
  <c r="H568" i="1"/>
  <c r="H567" i="1"/>
  <c r="H566" i="1"/>
  <c r="H565" i="1"/>
  <c r="G564" i="1"/>
  <c r="E564" i="1"/>
  <c r="E563" i="1" s="1"/>
  <c r="C563" i="1"/>
  <c r="H562" i="1"/>
  <c r="H561" i="1"/>
  <c r="H560" i="1"/>
  <c r="C560" i="1"/>
  <c r="H559" i="1"/>
  <c r="H558" i="1"/>
  <c r="H557" i="1"/>
  <c r="H556" i="1"/>
  <c r="H555" i="1"/>
  <c r="G554" i="1"/>
  <c r="F554" i="1"/>
  <c r="E554" i="1"/>
  <c r="E548" i="1" s="1"/>
  <c r="D554" i="1"/>
  <c r="H553" i="1"/>
  <c r="H552" i="1"/>
  <c r="H551" i="1"/>
  <c r="H550" i="1"/>
  <c r="H549" i="1"/>
  <c r="G548" i="1"/>
  <c r="F548" i="1"/>
  <c r="H547" i="1"/>
  <c r="H546" i="1"/>
  <c r="H545" i="1"/>
  <c r="H544" i="1"/>
  <c r="H543" i="1"/>
  <c r="G542" i="1"/>
  <c r="F542" i="1"/>
  <c r="E542" i="1"/>
  <c r="E536" i="1" s="1"/>
  <c r="D542" i="1"/>
  <c r="H541" i="1"/>
  <c r="H540" i="1"/>
  <c r="H539" i="1"/>
  <c r="H538" i="1"/>
  <c r="H537" i="1"/>
  <c r="G536" i="1"/>
  <c r="F536" i="1"/>
  <c r="H535" i="1"/>
  <c r="H534" i="1"/>
  <c r="H533" i="1"/>
  <c r="H532" i="1"/>
  <c r="H531" i="1"/>
  <c r="G530" i="1"/>
  <c r="F530" i="1"/>
  <c r="E530" i="1"/>
  <c r="E524" i="1" s="1"/>
  <c r="D530" i="1"/>
  <c r="H529" i="1"/>
  <c r="H528" i="1"/>
  <c r="H527" i="1"/>
  <c r="H526" i="1"/>
  <c r="H525" i="1"/>
  <c r="G524" i="1"/>
  <c r="F524" i="1"/>
  <c r="H523" i="1"/>
  <c r="H522" i="1"/>
  <c r="H521" i="1"/>
  <c r="H520" i="1"/>
  <c r="H519" i="1"/>
  <c r="G518" i="1"/>
  <c r="F518" i="1"/>
  <c r="E518" i="1"/>
  <c r="E512" i="1" s="1"/>
  <c r="D518" i="1"/>
  <c r="H517" i="1"/>
  <c r="H516" i="1"/>
  <c r="H515" i="1"/>
  <c r="H514" i="1"/>
  <c r="H513" i="1"/>
  <c r="G512" i="1"/>
  <c r="F512" i="1"/>
  <c r="H511" i="1"/>
  <c r="H510" i="1"/>
  <c r="H509" i="1"/>
  <c r="H508" i="1"/>
  <c r="H507" i="1"/>
  <c r="G506" i="1"/>
  <c r="F506" i="1"/>
  <c r="E506" i="1"/>
  <c r="E500" i="1" s="1"/>
  <c r="E499" i="1" s="1"/>
  <c r="D506" i="1"/>
  <c r="H505" i="1"/>
  <c r="H504" i="1"/>
  <c r="H503" i="1"/>
  <c r="H502" i="1"/>
  <c r="H501" i="1"/>
  <c r="G500" i="1"/>
  <c r="G499" i="1" s="1"/>
  <c r="F500" i="1"/>
  <c r="F499" i="1"/>
  <c r="C499" i="1"/>
  <c r="H498" i="1"/>
  <c r="H497" i="1"/>
  <c r="H496" i="1"/>
  <c r="C496" i="1"/>
  <c r="C435" i="1" s="1"/>
  <c r="H495" i="1"/>
  <c r="H494" i="1"/>
  <c r="H493" i="1"/>
  <c r="H492" i="1"/>
  <c r="H491" i="1"/>
  <c r="G490" i="1"/>
  <c r="G484" i="1" s="1"/>
  <c r="F490" i="1"/>
  <c r="F484" i="1" s="1"/>
  <c r="E490" i="1"/>
  <c r="D490" i="1"/>
  <c r="H489" i="1"/>
  <c r="H488" i="1"/>
  <c r="H487" i="1"/>
  <c r="H486" i="1"/>
  <c r="H485" i="1"/>
  <c r="E484" i="1"/>
  <c r="D484" i="1"/>
  <c r="H483" i="1"/>
  <c r="H482" i="1"/>
  <c r="H481" i="1"/>
  <c r="H480" i="1"/>
  <c r="H479" i="1"/>
  <c r="G478" i="1"/>
  <c r="G472" i="1" s="1"/>
  <c r="F478" i="1"/>
  <c r="F472" i="1" s="1"/>
  <c r="E478" i="1"/>
  <c r="D478" i="1"/>
  <c r="H477" i="1"/>
  <c r="H476" i="1"/>
  <c r="H475" i="1"/>
  <c r="H474" i="1"/>
  <c r="H473" i="1"/>
  <c r="E472" i="1"/>
  <c r="D472" i="1"/>
  <c r="H471" i="1"/>
  <c r="H470" i="1"/>
  <c r="H469" i="1"/>
  <c r="H468" i="1"/>
  <c r="H467" i="1"/>
  <c r="G466" i="1"/>
  <c r="G460" i="1" s="1"/>
  <c r="F466" i="1"/>
  <c r="F460" i="1" s="1"/>
  <c r="E466" i="1"/>
  <c r="D466" i="1"/>
  <c r="H465" i="1"/>
  <c r="H464" i="1"/>
  <c r="H463" i="1"/>
  <c r="H462" i="1"/>
  <c r="H461" i="1"/>
  <c r="E460" i="1"/>
  <c r="D460" i="1"/>
  <c r="H459" i="1"/>
  <c r="H458" i="1"/>
  <c r="H457" i="1"/>
  <c r="H456" i="1"/>
  <c r="H455" i="1"/>
  <c r="G454" i="1"/>
  <c r="G448" i="1" s="1"/>
  <c r="F454" i="1"/>
  <c r="F448" i="1" s="1"/>
  <c r="E454" i="1"/>
  <c r="D454" i="1"/>
  <c r="H453" i="1"/>
  <c r="H452" i="1"/>
  <c r="H451" i="1"/>
  <c r="H450" i="1"/>
  <c r="H449" i="1"/>
  <c r="E448" i="1"/>
  <c r="D448" i="1"/>
  <c r="H447" i="1"/>
  <c r="H446" i="1"/>
  <c r="H445" i="1"/>
  <c r="H444" i="1"/>
  <c r="H443" i="1"/>
  <c r="G442" i="1"/>
  <c r="G436" i="1" s="1"/>
  <c r="G435" i="1" s="1"/>
  <c r="F442" i="1"/>
  <c r="F436" i="1" s="1"/>
  <c r="F435" i="1" s="1"/>
  <c r="E442" i="1"/>
  <c r="D442" i="1"/>
  <c r="H441" i="1"/>
  <c r="H440" i="1"/>
  <c r="H439" i="1"/>
  <c r="H438" i="1"/>
  <c r="H437" i="1"/>
  <c r="E436" i="1"/>
  <c r="E435" i="1" s="1"/>
  <c r="D436" i="1"/>
  <c r="D435" i="1"/>
  <c r="H434" i="1"/>
  <c r="H433" i="1"/>
  <c r="H432" i="1"/>
  <c r="C432" i="1"/>
  <c r="H431" i="1"/>
  <c r="H430" i="1"/>
  <c r="H429" i="1"/>
  <c r="H428" i="1"/>
  <c r="H427" i="1"/>
  <c r="G426" i="1"/>
  <c r="F426" i="1"/>
  <c r="E426" i="1"/>
  <c r="E420" i="1" s="1"/>
  <c r="D426" i="1"/>
  <c r="H425" i="1"/>
  <c r="H424" i="1"/>
  <c r="H423" i="1"/>
  <c r="H422" i="1"/>
  <c r="H421" i="1"/>
  <c r="G420" i="1"/>
  <c r="F420" i="1"/>
  <c r="H419" i="1"/>
  <c r="H418" i="1"/>
  <c r="H417" i="1"/>
  <c r="H416" i="1"/>
  <c r="H415" i="1"/>
  <c r="G414" i="1"/>
  <c r="F414" i="1"/>
  <c r="E414" i="1"/>
  <c r="E408" i="1" s="1"/>
  <c r="D414" i="1"/>
  <c r="H413" i="1"/>
  <c r="H412" i="1"/>
  <c r="H411" i="1"/>
  <c r="H410" i="1"/>
  <c r="H409" i="1"/>
  <c r="G408" i="1"/>
  <c r="F408" i="1"/>
  <c r="H407" i="1"/>
  <c r="H406" i="1"/>
  <c r="H405" i="1"/>
  <c r="H404" i="1"/>
  <c r="H403" i="1"/>
  <c r="G402" i="1"/>
  <c r="F402" i="1"/>
  <c r="E402" i="1"/>
  <c r="E396" i="1" s="1"/>
  <c r="D402" i="1"/>
  <c r="H401" i="1"/>
  <c r="H400" i="1"/>
  <c r="H399" i="1"/>
  <c r="H398" i="1"/>
  <c r="H397" i="1"/>
  <c r="G396" i="1"/>
  <c r="F396" i="1"/>
  <c r="H395" i="1"/>
  <c r="H394" i="1"/>
  <c r="H393" i="1"/>
  <c r="H392" i="1"/>
  <c r="H391" i="1"/>
  <c r="G390" i="1"/>
  <c r="F390" i="1"/>
  <c r="E390" i="1"/>
  <c r="E384" i="1" s="1"/>
  <c r="D390" i="1"/>
  <c r="H389" i="1"/>
  <c r="H388" i="1"/>
  <c r="H387" i="1"/>
  <c r="H386" i="1"/>
  <c r="H385" i="1"/>
  <c r="G384" i="1"/>
  <c r="F384" i="1"/>
  <c r="H383" i="1"/>
  <c r="H382" i="1"/>
  <c r="H381" i="1"/>
  <c r="H380" i="1"/>
  <c r="H379" i="1"/>
  <c r="G378" i="1"/>
  <c r="F378" i="1"/>
  <c r="E378" i="1"/>
  <c r="E372" i="1" s="1"/>
  <c r="E371" i="1" s="1"/>
  <c r="D378" i="1"/>
  <c r="H377" i="1"/>
  <c r="H376" i="1"/>
  <c r="H375" i="1"/>
  <c r="H374" i="1"/>
  <c r="H373" i="1"/>
  <c r="G372" i="1"/>
  <c r="G371" i="1" s="1"/>
  <c r="F372" i="1"/>
  <c r="F371" i="1"/>
  <c r="C371" i="1"/>
  <c r="H370" i="1"/>
  <c r="H369" i="1"/>
  <c r="H368" i="1"/>
  <c r="H367" i="1"/>
  <c r="H366" i="1"/>
  <c r="G365" i="1"/>
  <c r="G359" i="1" s="1"/>
  <c r="F365" i="1"/>
  <c r="F359" i="1" s="1"/>
  <c r="E365" i="1"/>
  <c r="D365" i="1"/>
  <c r="H364" i="1"/>
  <c r="H363" i="1"/>
  <c r="H362" i="1"/>
  <c r="H361" i="1"/>
  <c r="H360" i="1"/>
  <c r="E359" i="1"/>
  <c r="D359" i="1"/>
  <c r="H359" i="1" s="1"/>
  <c r="H358" i="1"/>
  <c r="H357" i="1"/>
  <c r="H356" i="1"/>
  <c r="H355" i="1"/>
  <c r="H354" i="1"/>
  <c r="G353" i="1"/>
  <c r="G347" i="1" s="1"/>
  <c r="F353" i="1"/>
  <c r="F347" i="1" s="1"/>
  <c r="E353" i="1"/>
  <c r="D353" i="1"/>
  <c r="H352" i="1"/>
  <c r="H351" i="1"/>
  <c r="H350" i="1"/>
  <c r="H349" i="1"/>
  <c r="H348" i="1"/>
  <c r="E347" i="1"/>
  <c r="D347" i="1"/>
  <c r="H347" i="1" s="1"/>
  <c r="H346" i="1"/>
  <c r="H345" i="1"/>
  <c r="H344" i="1"/>
  <c r="H343" i="1"/>
  <c r="H342" i="1"/>
  <c r="G341" i="1"/>
  <c r="G335" i="1" s="1"/>
  <c r="F341" i="1"/>
  <c r="F335" i="1" s="1"/>
  <c r="E341" i="1"/>
  <c r="D341" i="1"/>
  <c r="H340" i="1"/>
  <c r="H339" i="1"/>
  <c r="H338" i="1"/>
  <c r="H337" i="1"/>
  <c r="H336" i="1"/>
  <c r="E335" i="1"/>
  <c r="D335" i="1"/>
  <c r="H335" i="1" s="1"/>
  <c r="H334" i="1"/>
  <c r="H333" i="1"/>
  <c r="H332" i="1"/>
  <c r="H331" i="1"/>
  <c r="H330" i="1"/>
  <c r="G329" i="1"/>
  <c r="G323" i="1" s="1"/>
  <c r="F329" i="1"/>
  <c r="F323" i="1" s="1"/>
  <c r="E329" i="1"/>
  <c r="D329" i="1"/>
  <c r="H328" i="1"/>
  <c r="H327" i="1"/>
  <c r="H326" i="1"/>
  <c r="H325" i="1"/>
  <c r="H324" i="1"/>
  <c r="E323" i="1"/>
  <c r="D323" i="1"/>
  <c r="H322" i="1"/>
  <c r="H321" i="1"/>
  <c r="H320" i="1"/>
  <c r="H319" i="1"/>
  <c r="H318" i="1"/>
  <c r="G317" i="1"/>
  <c r="F317" i="1"/>
  <c r="F311" i="1" s="1"/>
  <c r="F310" i="1" s="1"/>
  <c r="E317" i="1"/>
  <c r="D317" i="1"/>
  <c r="H317" i="1" s="1"/>
  <c r="H316" i="1"/>
  <c r="H315" i="1"/>
  <c r="H314" i="1"/>
  <c r="H313" i="1"/>
  <c r="H312" i="1"/>
  <c r="G311" i="1"/>
  <c r="E311" i="1"/>
  <c r="D311" i="1"/>
  <c r="D310" i="1"/>
  <c r="H309" i="1"/>
  <c r="H308" i="1"/>
  <c r="H307" i="1"/>
  <c r="H306" i="1"/>
  <c r="H305" i="1"/>
  <c r="G304" i="1"/>
  <c r="G298" i="1" s="1"/>
  <c r="F304" i="1"/>
  <c r="E304" i="1"/>
  <c r="D304" i="1"/>
  <c r="H304" i="1" s="1"/>
  <c r="H303" i="1"/>
  <c r="H302" i="1"/>
  <c r="H301" i="1"/>
  <c r="H300" i="1"/>
  <c r="H299" i="1"/>
  <c r="F298" i="1"/>
  <c r="E298" i="1"/>
  <c r="D298" i="1"/>
  <c r="H298" i="1" s="1"/>
  <c r="H297" i="1"/>
  <c r="H296" i="1"/>
  <c r="H295" i="1"/>
  <c r="H294" i="1"/>
  <c r="H293" i="1"/>
  <c r="G292" i="1"/>
  <c r="G286" i="1" s="1"/>
  <c r="F292" i="1"/>
  <c r="F286" i="1" s="1"/>
  <c r="E292" i="1"/>
  <c r="D292" i="1"/>
  <c r="H292" i="1" s="1"/>
  <c r="H291" i="1"/>
  <c r="H290" i="1"/>
  <c r="H289" i="1"/>
  <c r="H288" i="1"/>
  <c r="H287" i="1"/>
  <c r="E286" i="1"/>
  <c r="H285" i="1"/>
  <c r="H284" i="1"/>
  <c r="H283" i="1"/>
  <c r="H282" i="1"/>
  <c r="H281" i="1"/>
  <c r="G280" i="1"/>
  <c r="G274" i="1" s="1"/>
  <c r="F280" i="1"/>
  <c r="E280" i="1"/>
  <c r="D280" i="1"/>
  <c r="H280" i="1" s="1"/>
  <c r="H279" i="1"/>
  <c r="H278" i="1"/>
  <c r="H277" i="1"/>
  <c r="H276" i="1"/>
  <c r="H275" i="1"/>
  <c r="F274" i="1"/>
  <c r="E274" i="1"/>
  <c r="D274" i="1"/>
  <c r="H274" i="1" s="1"/>
  <c r="H273" i="1"/>
  <c r="H272" i="1"/>
  <c r="H271" i="1"/>
  <c r="H270" i="1"/>
  <c r="H269" i="1"/>
  <c r="G268" i="1"/>
  <c r="G262" i="1" s="1"/>
  <c r="F268" i="1"/>
  <c r="F262" i="1" s="1"/>
  <c r="E268" i="1"/>
  <c r="D268" i="1"/>
  <c r="D262" i="1" s="1"/>
  <c r="H262" i="1" s="1"/>
  <c r="H267" i="1"/>
  <c r="H266" i="1"/>
  <c r="H265" i="1"/>
  <c r="H264" i="1"/>
  <c r="H263" i="1"/>
  <c r="E262" i="1"/>
  <c r="H261" i="1"/>
  <c r="H260" i="1"/>
  <c r="H259" i="1"/>
  <c r="H258" i="1"/>
  <c r="H257" i="1"/>
  <c r="G256" i="1"/>
  <c r="G250" i="1" s="1"/>
  <c r="G249" i="1" s="1"/>
  <c r="F256" i="1"/>
  <c r="E256" i="1"/>
  <c r="D256" i="1"/>
  <c r="H256" i="1" s="1"/>
  <c r="H255" i="1"/>
  <c r="H254" i="1"/>
  <c r="H253" i="1"/>
  <c r="H252" i="1"/>
  <c r="H251" i="1"/>
  <c r="F250" i="1"/>
  <c r="E250" i="1"/>
  <c r="D250" i="1"/>
  <c r="E249" i="1"/>
  <c r="H248" i="1"/>
  <c r="H247" i="1"/>
  <c r="H246" i="1"/>
  <c r="H245" i="1"/>
  <c r="H244" i="1"/>
  <c r="G243" i="1"/>
  <c r="G237" i="1" s="1"/>
  <c r="F243" i="1"/>
  <c r="E243" i="1"/>
  <c r="E237" i="1" s="1"/>
  <c r="D243" i="1"/>
  <c r="H242" i="1"/>
  <c r="H241" i="1"/>
  <c r="H240" i="1"/>
  <c r="H239" i="1"/>
  <c r="H238" i="1"/>
  <c r="F237" i="1"/>
  <c r="H236" i="1"/>
  <c r="H235" i="1"/>
  <c r="H234" i="1"/>
  <c r="H233" i="1"/>
  <c r="H232" i="1"/>
  <c r="G231" i="1"/>
  <c r="F231" i="1"/>
  <c r="E231" i="1"/>
  <c r="D231" i="1"/>
  <c r="H231" i="1" s="1"/>
  <c r="H230" i="1"/>
  <c r="H229" i="1"/>
  <c r="H228" i="1"/>
  <c r="H227" i="1"/>
  <c r="H226" i="1"/>
  <c r="G225" i="1"/>
  <c r="F225" i="1"/>
  <c r="E225" i="1"/>
  <c r="H224" i="1"/>
  <c r="H223" i="1"/>
  <c r="H222" i="1"/>
  <c r="H221" i="1"/>
  <c r="H220" i="1"/>
  <c r="G219" i="1"/>
  <c r="G213" i="1" s="1"/>
  <c r="F219" i="1"/>
  <c r="E219" i="1"/>
  <c r="E213" i="1" s="1"/>
  <c r="D219" i="1"/>
  <c r="H218" i="1"/>
  <c r="H217" i="1"/>
  <c r="H216" i="1"/>
  <c r="H215" i="1"/>
  <c r="H214" i="1"/>
  <c r="F213" i="1"/>
  <c r="H212" i="1"/>
  <c r="H211" i="1"/>
  <c r="H210" i="1"/>
  <c r="H209" i="1"/>
  <c r="H208" i="1"/>
  <c r="G207" i="1"/>
  <c r="F207" i="1"/>
  <c r="E207" i="1"/>
  <c r="D207" i="1"/>
  <c r="H207" i="1" s="1"/>
  <c r="H206" i="1"/>
  <c r="H205" i="1"/>
  <c r="H204" i="1"/>
  <c r="H203" i="1"/>
  <c r="H202" i="1"/>
  <c r="G201" i="1"/>
  <c r="F201" i="1"/>
  <c r="E201" i="1"/>
  <c r="H200" i="1"/>
  <c r="H199" i="1"/>
  <c r="H198" i="1"/>
  <c r="H197" i="1"/>
  <c r="H196" i="1"/>
  <c r="G195" i="1"/>
  <c r="G189" i="1" s="1"/>
  <c r="G188" i="1" s="1"/>
  <c r="F195" i="1"/>
  <c r="E195" i="1"/>
  <c r="E189" i="1" s="1"/>
  <c r="E188" i="1" s="1"/>
  <c r="D195" i="1"/>
  <c r="H194" i="1"/>
  <c r="H193" i="1"/>
  <c r="H192" i="1"/>
  <c r="H191" i="1"/>
  <c r="H190" i="1"/>
  <c r="F189" i="1"/>
  <c r="F188" i="1"/>
  <c r="H186" i="1"/>
  <c r="H185" i="1"/>
  <c r="C184" i="1"/>
  <c r="H184" i="1" s="1"/>
  <c r="H183" i="1"/>
  <c r="H182" i="1"/>
  <c r="G181" i="1"/>
  <c r="F181" i="1"/>
  <c r="E181" i="1"/>
  <c r="D181" i="1"/>
  <c r="H181" i="1" s="1"/>
  <c r="H180" i="1"/>
  <c r="H179" i="1"/>
  <c r="G178" i="1"/>
  <c r="F178" i="1"/>
  <c r="E178" i="1"/>
  <c r="D178" i="1"/>
  <c r="H178" i="1" s="1"/>
  <c r="H177" i="1"/>
  <c r="H176" i="1"/>
  <c r="G175" i="1"/>
  <c r="G171" i="1" s="1"/>
  <c r="F175" i="1"/>
  <c r="E175" i="1"/>
  <c r="D175" i="1"/>
  <c r="H174" i="1"/>
  <c r="H173" i="1"/>
  <c r="G172" i="1"/>
  <c r="F172" i="1"/>
  <c r="F171" i="1" s="1"/>
  <c r="E172" i="1"/>
  <c r="D172" i="1"/>
  <c r="D171" i="1" s="1"/>
  <c r="E171" i="1"/>
  <c r="H170" i="1"/>
  <c r="H169" i="1"/>
  <c r="G168" i="1"/>
  <c r="F168" i="1"/>
  <c r="E168" i="1"/>
  <c r="D168" i="1"/>
  <c r="H167" i="1"/>
  <c r="H166" i="1"/>
  <c r="G165" i="1"/>
  <c r="F165" i="1"/>
  <c r="F162" i="1" s="1"/>
  <c r="F155" i="1" s="1"/>
  <c r="E165" i="1"/>
  <c r="D165" i="1"/>
  <c r="D162" i="1" s="1"/>
  <c r="H164" i="1"/>
  <c r="H163" i="1"/>
  <c r="G162" i="1"/>
  <c r="E162" i="1"/>
  <c r="H161" i="1"/>
  <c r="H160" i="1"/>
  <c r="G159" i="1"/>
  <c r="F159" i="1"/>
  <c r="E159" i="1"/>
  <c r="D159" i="1"/>
  <c r="H159" i="1" s="1"/>
  <c r="H158" i="1"/>
  <c r="H157" i="1"/>
  <c r="G156" i="1"/>
  <c r="G155" i="1" s="1"/>
  <c r="F156" i="1"/>
  <c r="E156" i="1"/>
  <c r="D156" i="1"/>
  <c r="D155" i="1"/>
  <c r="H154" i="1"/>
  <c r="H153" i="1"/>
  <c r="G152" i="1"/>
  <c r="G147" i="1" s="1"/>
  <c r="F152" i="1"/>
  <c r="E152" i="1"/>
  <c r="E147" i="1" s="1"/>
  <c r="D152" i="1"/>
  <c r="H152" i="1" s="1"/>
  <c r="H151" i="1"/>
  <c r="H150" i="1"/>
  <c r="H149" i="1"/>
  <c r="F148" i="1"/>
  <c r="F147" i="1" s="1"/>
  <c r="D148" i="1"/>
  <c r="D147" i="1"/>
  <c r="H146" i="1"/>
  <c r="H145" i="1"/>
  <c r="G144" i="1"/>
  <c r="G141" i="1" s="1"/>
  <c r="F144" i="1"/>
  <c r="E144" i="1"/>
  <c r="E141" i="1" s="1"/>
  <c r="E118" i="1" s="1"/>
  <c r="D144" i="1"/>
  <c r="H144" i="1" s="1"/>
  <c r="H143" i="1"/>
  <c r="H142" i="1"/>
  <c r="F141" i="1"/>
  <c r="H141" i="1" s="1"/>
  <c r="D141" i="1"/>
  <c r="H140" i="1"/>
  <c r="H139" i="1"/>
  <c r="H138" i="1"/>
  <c r="H137" i="1"/>
  <c r="H136" i="1"/>
  <c r="G136" i="1"/>
  <c r="E136" i="1"/>
  <c r="H135" i="1"/>
  <c r="H134" i="1"/>
  <c r="H133" i="1"/>
  <c r="H132" i="1"/>
  <c r="H131" i="1"/>
  <c r="H130" i="1"/>
  <c r="H129" i="1"/>
  <c r="F129" i="1"/>
  <c r="D129" i="1"/>
  <c r="H128" i="1"/>
  <c r="H127" i="1"/>
  <c r="F126" i="1"/>
  <c r="D126" i="1"/>
  <c r="H125" i="1"/>
  <c r="H124" i="1"/>
  <c r="F123" i="1"/>
  <c r="D123" i="1"/>
  <c r="H123" i="1" s="1"/>
  <c r="H122" i="1"/>
  <c r="H121" i="1"/>
  <c r="F120" i="1"/>
  <c r="H120" i="1" s="1"/>
  <c r="D120" i="1"/>
  <c r="D119" i="1"/>
  <c r="D118" i="1" s="1"/>
  <c r="G118" i="1"/>
  <c r="H117" i="1"/>
  <c r="H116" i="1"/>
  <c r="H115" i="1"/>
  <c r="G114" i="1"/>
  <c r="G101" i="1" s="1"/>
  <c r="E114" i="1"/>
  <c r="H114" i="1" s="1"/>
  <c r="H113" i="1"/>
  <c r="H112" i="1"/>
  <c r="H111" i="1"/>
  <c r="H110" i="1"/>
  <c r="H109" i="1"/>
  <c r="F109" i="1"/>
  <c r="D109" i="1"/>
  <c r="H108" i="1"/>
  <c r="H107" i="1"/>
  <c r="F106" i="1"/>
  <c r="F102" i="1" s="1"/>
  <c r="F101" i="1" s="1"/>
  <c r="D106" i="1"/>
  <c r="H105" i="1"/>
  <c r="H104" i="1"/>
  <c r="F103" i="1"/>
  <c r="D103" i="1"/>
  <c r="H103" i="1" s="1"/>
  <c r="H100" i="1"/>
  <c r="H99" i="1"/>
  <c r="H98" i="1"/>
  <c r="F97" i="1"/>
  <c r="D97" i="1"/>
  <c r="D96" i="1" s="1"/>
  <c r="H96" i="1" s="1"/>
  <c r="G96" i="1"/>
  <c r="F96" i="1"/>
  <c r="E96" i="1"/>
  <c r="H95" i="1"/>
  <c r="H94" i="1"/>
  <c r="H93" i="1"/>
  <c r="G93" i="1"/>
  <c r="E93" i="1"/>
  <c r="H92" i="1"/>
  <c r="H91" i="1"/>
  <c r="F90" i="1"/>
  <c r="H90" i="1" s="1"/>
  <c r="D90" i="1"/>
  <c r="H89" i="1"/>
  <c r="H88" i="1"/>
  <c r="F87" i="1"/>
  <c r="D87" i="1"/>
  <c r="D86" i="1" s="1"/>
  <c r="H86" i="1" s="1"/>
  <c r="F86" i="1"/>
  <c r="F85" i="1" s="1"/>
  <c r="G85" i="1"/>
  <c r="H84" i="1"/>
  <c r="H83" i="1"/>
  <c r="C82" i="1"/>
  <c r="H82" i="1" s="1"/>
  <c r="H81" i="1"/>
  <c r="H80" i="1"/>
  <c r="G79" i="1"/>
  <c r="F79" i="1"/>
  <c r="E79" i="1"/>
  <c r="D79" i="1"/>
  <c r="H78" i="1"/>
  <c r="H77" i="1"/>
  <c r="H76" i="1"/>
  <c r="G75" i="1"/>
  <c r="F75" i="1"/>
  <c r="E75" i="1"/>
  <c r="D75" i="1"/>
  <c r="H74" i="1"/>
  <c r="H73" i="1"/>
  <c r="H72" i="1"/>
  <c r="G71" i="1"/>
  <c r="F71" i="1"/>
  <c r="E71" i="1"/>
  <c r="E69" i="1" s="1"/>
  <c r="D71" i="1"/>
  <c r="H70" i="1"/>
  <c r="G69" i="1"/>
  <c r="D69" i="1"/>
  <c r="H68" i="1"/>
  <c r="H67" i="1"/>
  <c r="H66" i="1"/>
  <c r="G65" i="1"/>
  <c r="F65" i="1"/>
  <c r="E65" i="1"/>
  <c r="D65" i="1"/>
  <c r="H65" i="1" s="1"/>
  <c r="H64" i="1"/>
  <c r="H63" i="1"/>
  <c r="H62" i="1"/>
  <c r="G61" i="1"/>
  <c r="F61" i="1"/>
  <c r="E61" i="1"/>
  <c r="D61" i="1"/>
  <c r="D59" i="1" s="1"/>
  <c r="H60" i="1"/>
  <c r="G59" i="1"/>
  <c r="G48" i="1" s="1"/>
  <c r="F59" i="1"/>
  <c r="E59" i="1"/>
  <c r="H58" i="1"/>
  <c r="H57" i="1"/>
  <c r="H56" i="1"/>
  <c r="G55" i="1"/>
  <c r="F55" i="1"/>
  <c r="E55" i="1"/>
  <c r="D55" i="1"/>
  <c r="H55" i="1" s="1"/>
  <c r="H54" i="1"/>
  <c r="H53" i="1"/>
  <c r="H52" i="1"/>
  <c r="G51" i="1"/>
  <c r="F51" i="1"/>
  <c r="F49" i="1" s="1"/>
  <c r="E51" i="1"/>
  <c r="E49" i="1" s="1"/>
  <c r="E48" i="1" s="1"/>
  <c r="E34" i="1" s="1"/>
  <c r="D51" i="1"/>
  <c r="H51" i="1" s="1"/>
  <c r="H50" i="1"/>
  <c r="G49" i="1"/>
  <c r="D49" i="1"/>
  <c r="D48" i="1" s="1"/>
  <c r="H47" i="1"/>
  <c r="H46" i="1"/>
  <c r="G45" i="1"/>
  <c r="F45" i="1"/>
  <c r="E45" i="1"/>
  <c r="D45" i="1"/>
  <c r="H45" i="1" s="1"/>
  <c r="H44" i="1"/>
  <c r="H43" i="1"/>
  <c r="H42" i="1"/>
  <c r="G41" i="1"/>
  <c r="F41" i="1"/>
  <c r="E41" i="1"/>
  <c r="D41" i="1"/>
  <c r="H41" i="1" s="1"/>
  <c r="H40" i="1"/>
  <c r="H39" i="1"/>
  <c r="H38" i="1"/>
  <c r="G37" i="1"/>
  <c r="G35" i="1" s="1"/>
  <c r="G34" i="1" s="1"/>
  <c r="F37" i="1"/>
  <c r="E37" i="1"/>
  <c r="D37" i="1"/>
  <c r="H37" i="1" s="1"/>
  <c r="H36" i="1"/>
  <c r="F35" i="1"/>
  <c r="E35" i="1"/>
  <c r="C34" i="1"/>
  <c r="H33" i="1"/>
  <c r="H32" i="1"/>
  <c r="H31" i="1"/>
  <c r="H30" i="1"/>
  <c r="G29" i="1"/>
  <c r="F29" i="1"/>
  <c r="E29" i="1"/>
  <c r="D29" i="1"/>
  <c r="H29" i="1" s="1"/>
  <c r="H28" i="1"/>
  <c r="H27" i="1"/>
  <c r="H26" i="1"/>
  <c r="G26" i="1"/>
  <c r="F26" i="1"/>
  <c r="F23" i="1" s="1"/>
  <c r="F16" i="1" s="1"/>
  <c r="E26" i="1"/>
  <c r="D26" i="1"/>
  <c r="D23" i="1" s="1"/>
  <c r="H25" i="1"/>
  <c r="H24" i="1"/>
  <c r="G23" i="1"/>
  <c r="E23" i="1"/>
  <c r="H22" i="1"/>
  <c r="H21" i="1"/>
  <c r="G20" i="1"/>
  <c r="F20" i="1"/>
  <c r="E20" i="1"/>
  <c r="D20" i="1"/>
  <c r="H20" i="1" s="1"/>
  <c r="H19" i="1"/>
  <c r="H18" i="1"/>
  <c r="G17" i="1"/>
  <c r="G16" i="1" s="1"/>
  <c r="G11" i="1" s="1"/>
  <c r="G10" i="1" s="1"/>
  <c r="F17" i="1"/>
  <c r="E17" i="1"/>
  <c r="E16" i="1" s="1"/>
  <c r="E11" i="1" s="1"/>
  <c r="D17" i="1"/>
  <c r="H17" i="1" s="1"/>
  <c r="H15" i="1"/>
  <c r="H14" i="1"/>
  <c r="H13" i="1"/>
  <c r="G12" i="1"/>
  <c r="F12" i="1"/>
  <c r="F11" i="1" s="1"/>
  <c r="E12" i="1"/>
  <c r="D12" i="1"/>
  <c r="H12" i="1" s="1"/>
  <c r="G10" i="31" l="1"/>
  <c r="C10" i="30"/>
  <c r="B49" i="35"/>
  <c r="D49" i="35" s="1"/>
  <c r="D50" i="35"/>
  <c r="C51" i="35"/>
  <c r="F75" i="47"/>
  <c r="F77" i="47" s="1"/>
  <c r="J75" i="51"/>
  <c r="J77" i="51" s="1"/>
  <c r="F75" i="55"/>
  <c r="F77" i="55" s="1"/>
  <c r="N75" i="55"/>
  <c r="N77" i="55" s="1"/>
  <c r="F75" i="53"/>
  <c r="F77" i="53" s="1"/>
  <c r="J75" i="53"/>
  <c r="J77" i="53" s="1"/>
  <c r="D75" i="56"/>
  <c r="D77" i="56" s="1"/>
  <c r="B51" i="35"/>
  <c r="C54" i="35"/>
  <c r="D54" i="35" s="1"/>
  <c r="C33" i="52"/>
  <c r="I43" i="35"/>
  <c r="B56" i="35" s="1"/>
  <c r="B53" i="35"/>
  <c r="D53" i="35" s="1"/>
  <c r="C55" i="35"/>
  <c r="D55" i="35" s="1"/>
  <c r="C56" i="35"/>
  <c r="D52" i="47"/>
  <c r="D75" i="47" s="1"/>
  <c r="D77" i="47" s="1"/>
  <c r="F74" i="47"/>
  <c r="N74" i="47"/>
  <c r="N75" i="47" s="1"/>
  <c r="N77" i="47" s="1"/>
  <c r="L75" i="51"/>
  <c r="L77" i="51" s="1"/>
  <c r="M17" i="35"/>
  <c r="O17" i="35" s="1"/>
  <c r="J74" i="47"/>
  <c r="J75" i="47" s="1"/>
  <c r="J77" i="47" s="1"/>
  <c r="F75" i="48"/>
  <c r="F77" i="48" s="1"/>
  <c r="J75" i="52"/>
  <c r="J77" i="52" s="1"/>
  <c r="C63" i="53"/>
  <c r="E33" i="54"/>
  <c r="E52" i="54" s="1"/>
  <c r="C59" i="55"/>
  <c r="D63" i="55"/>
  <c r="D74" i="55" s="1"/>
  <c r="C69" i="56"/>
  <c r="D73" i="56"/>
  <c r="D75" i="61"/>
  <c r="D77" i="61" s="1"/>
  <c r="I10" i="35"/>
  <c r="C10" i="37"/>
  <c r="C19" i="47"/>
  <c r="C33" i="47" s="1"/>
  <c r="G33" i="47"/>
  <c r="G52" i="47" s="1"/>
  <c r="G75" i="47" s="1"/>
  <c r="G77" i="47" s="1"/>
  <c r="K33" i="47"/>
  <c r="K52" i="47" s="1"/>
  <c r="K75" i="47" s="1"/>
  <c r="K77" i="47" s="1"/>
  <c r="O33" i="47"/>
  <c r="O52" i="47" s="1"/>
  <c r="O75" i="47" s="1"/>
  <c r="O77" i="47" s="1"/>
  <c r="C63" i="47"/>
  <c r="C74" i="47" s="1"/>
  <c r="D63" i="47"/>
  <c r="D74" i="47" s="1"/>
  <c r="O52" i="49"/>
  <c r="O75" i="49" s="1"/>
  <c r="O77" i="49" s="1"/>
  <c r="E51" i="49"/>
  <c r="C43" i="49"/>
  <c r="C63" i="49"/>
  <c r="C74" i="49" s="1"/>
  <c r="C73" i="49"/>
  <c r="C33" i="50"/>
  <c r="J52" i="50"/>
  <c r="J75" i="50" s="1"/>
  <c r="J77" i="50" s="1"/>
  <c r="C33" i="51"/>
  <c r="E75" i="51"/>
  <c r="E77" i="51" s="1"/>
  <c r="I75" i="51"/>
  <c r="I77" i="51" s="1"/>
  <c r="M75" i="51"/>
  <c r="M77" i="51" s="1"/>
  <c r="Q52" i="51"/>
  <c r="Q75" i="51" s="1"/>
  <c r="Q77" i="51" s="1"/>
  <c r="J74" i="51"/>
  <c r="C38" i="53"/>
  <c r="D51" i="53"/>
  <c r="D52" i="53" s="1"/>
  <c r="D75" i="53" s="1"/>
  <c r="D77" i="53" s="1"/>
  <c r="F74" i="53"/>
  <c r="J74" i="53"/>
  <c r="N74" i="53"/>
  <c r="N75" i="53" s="1"/>
  <c r="N77" i="53" s="1"/>
  <c r="C33" i="54"/>
  <c r="J52" i="54"/>
  <c r="J75" i="54" s="1"/>
  <c r="J77" i="54" s="1"/>
  <c r="E73" i="54"/>
  <c r="C69" i="54"/>
  <c r="C73" i="54" s="1"/>
  <c r="C63" i="55"/>
  <c r="C73" i="56"/>
  <c r="K52" i="58"/>
  <c r="K75" i="58" s="1"/>
  <c r="K77" i="58" s="1"/>
  <c r="C69" i="61"/>
  <c r="D73" i="61"/>
  <c r="G51" i="47"/>
  <c r="C73" i="47"/>
  <c r="N75" i="48"/>
  <c r="N77" i="48" s="1"/>
  <c r="F75" i="52"/>
  <c r="F77" i="52" s="1"/>
  <c r="I11" i="46"/>
  <c r="D51" i="47"/>
  <c r="C38" i="47"/>
  <c r="C51" i="47" s="1"/>
  <c r="D52" i="48"/>
  <c r="D75" i="48" s="1"/>
  <c r="D77" i="48" s="1"/>
  <c r="H52" i="48"/>
  <c r="H75" i="48" s="1"/>
  <c r="H77" i="48" s="1"/>
  <c r="L52" i="48"/>
  <c r="L75" i="48" s="1"/>
  <c r="L77" i="48" s="1"/>
  <c r="C26" i="48"/>
  <c r="C33" i="48" s="1"/>
  <c r="C52" i="48" s="1"/>
  <c r="C75" i="48" s="1"/>
  <c r="C38" i="48"/>
  <c r="D51" i="48"/>
  <c r="C38" i="49"/>
  <c r="D51" i="49"/>
  <c r="D52" i="49" s="1"/>
  <c r="D75" i="49" s="1"/>
  <c r="D77" i="49" s="1"/>
  <c r="C78" i="49" s="1"/>
  <c r="C43" i="50"/>
  <c r="C51" i="50" s="1"/>
  <c r="D51" i="50"/>
  <c r="E63" i="50"/>
  <c r="E74" i="50" s="1"/>
  <c r="C59" i="50"/>
  <c r="C63" i="50" s="1"/>
  <c r="C74" i="50" s="1"/>
  <c r="E73" i="50"/>
  <c r="C69" i="50"/>
  <c r="C73" i="50" s="1"/>
  <c r="D33" i="51"/>
  <c r="D52" i="51" s="1"/>
  <c r="C51" i="51"/>
  <c r="N74" i="51"/>
  <c r="N75" i="51" s="1"/>
  <c r="N77" i="51" s="1"/>
  <c r="C69" i="51"/>
  <c r="D73" i="51"/>
  <c r="P52" i="52"/>
  <c r="P75" i="52" s="1"/>
  <c r="P77" i="52" s="1"/>
  <c r="C26" i="52"/>
  <c r="C63" i="52"/>
  <c r="I52" i="53"/>
  <c r="I75" i="53" s="1"/>
  <c r="I77" i="53" s="1"/>
  <c r="M52" i="53"/>
  <c r="M75" i="53" s="1"/>
  <c r="M77" i="53" s="1"/>
  <c r="Q52" i="53"/>
  <c r="Q75" i="53" s="1"/>
  <c r="Q77" i="53" s="1"/>
  <c r="H74" i="53"/>
  <c r="H75" i="53" s="1"/>
  <c r="H77" i="53" s="1"/>
  <c r="P74" i="53"/>
  <c r="P75" i="53" s="1"/>
  <c r="P77" i="53" s="1"/>
  <c r="C69" i="53"/>
  <c r="C73" i="53" s="1"/>
  <c r="C43" i="54"/>
  <c r="D51" i="54"/>
  <c r="E63" i="54"/>
  <c r="E74" i="54" s="1"/>
  <c r="C59" i="54"/>
  <c r="C63" i="54" s="1"/>
  <c r="C74" i="54" s="1"/>
  <c r="I74" i="54"/>
  <c r="I75" i="54" s="1"/>
  <c r="I77" i="54" s="1"/>
  <c r="M74" i="54"/>
  <c r="M75" i="54" s="1"/>
  <c r="M77" i="54" s="1"/>
  <c r="Q74" i="54"/>
  <c r="Q75" i="54" s="1"/>
  <c r="Q77" i="54" s="1"/>
  <c r="K74" i="54"/>
  <c r="K75" i="54" s="1"/>
  <c r="K77" i="54" s="1"/>
  <c r="C33" i="55"/>
  <c r="E33" i="55"/>
  <c r="E52" i="55" s="1"/>
  <c r="E75" i="55" s="1"/>
  <c r="E77" i="55" s="1"/>
  <c r="I33" i="55"/>
  <c r="I52" i="55" s="1"/>
  <c r="I75" i="55" s="1"/>
  <c r="I77" i="55" s="1"/>
  <c r="M33" i="55"/>
  <c r="M52" i="55" s="1"/>
  <c r="M75" i="55" s="1"/>
  <c r="M77" i="55" s="1"/>
  <c r="Q33" i="55"/>
  <c r="Q52" i="55" s="1"/>
  <c r="Q75" i="55" s="1"/>
  <c r="Q77" i="55" s="1"/>
  <c r="F74" i="55"/>
  <c r="N74" i="55"/>
  <c r="G52" i="56"/>
  <c r="G75" i="56" s="1"/>
  <c r="G77" i="56" s="1"/>
  <c r="L74" i="56"/>
  <c r="L75" i="56" s="1"/>
  <c r="L77" i="56" s="1"/>
  <c r="K75" i="59"/>
  <c r="K77" i="59" s="1"/>
  <c r="J75" i="48"/>
  <c r="J77" i="48" s="1"/>
  <c r="E33" i="50"/>
  <c r="E52" i="50" s="1"/>
  <c r="E75" i="50" s="1"/>
  <c r="E77" i="50" s="1"/>
  <c r="N75" i="52"/>
  <c r="N77" i="52" s="1"/>
  <c r="E51" i="53"/>
  <c r="E52" i="53" s="1"/>
  <c r="E75" i="53" s="1"/>
  <c r="E77" i="53" s="1"/>
  <c r="C43" i="53"/>
  <c r="C51" i="54"/>
  <c r="K75" i="55"/>
  <c r="K77" i="55" s="1"/>
  <c r="I17" i="46"/>
  <c r="M33" i="47"/>
  <c r="M52" i="47" s="1"/>
  <c r="M75" i="47" s="1"/>
  <c r="M77" i="47" s="1"/>
  <c r="Q33" i="47"/>
  <c r="Q52" i="47" s="1"/>
  <c r="Q75" i="47" s="1"/>
  <c r="Q77" i="47" s="1"/>
  <c r="C69" i="47"/>
  <c r="C30" i="48"/>
  <c r="C51" i="48"/>
  <c r="C63" i="48"/>
  <c r="C74" i="48" s="1"/>
  <c r="E74" i="48"/>
  <c r="E75" i="48" s="1"/>
  <c r="E77" i="48" s="1"/>
  <c r="E52" i="49"/>
  <c r="E75" i="49" s="1"/>
  <c r="E77" i="49" s="1"/>
  <c r="I52" i="49"/>
  <c r="I75" i="49" s="1"/>
  <c r="I77" i="49" s="1"/>
  <c r="M52" i="49"/>
  <c r="M75" i="49" s="1"/>
  <c r="M77" i="49" s="1"/>
  <c r="Q52" i="49"/>
  <c r="Q75" i="49" s="1"/>
  <c r="Q77" i="49" s="1"/>
  <c r="D52" i="50"/>
  <c r="D75" i="50" s="1"/>
  <c r="D77" i="50" s="1"/>
  <c r="H52" i="50"/>
  <c r="H75" i="50" s="1"/>
  <c r="H77" i="50" s="1"/>
  <c r="L52" i="50"/>
  <c r="L75" i="50" s="1"/>
  <c r="L77" i="50" s="1"/>
  <c r="P52" i="50"/>
  <c r="P75" i="50" s="1"/>
  <c r="P77" i="50" s="1"/>
  <c r="G33" i="51"/>
  <c r="G52" i="51" s="1"/>
  <c r="G75" i="51" s="1"/>
  <c r="G77" i="51" s="1"/>
  <c r="K33" i="51"/>
  <c r="K52" i="51" s="1"/>
  <c r="K75" i="51" s="1"/>
  <c r="K77" i="51" s="1"/>
  <c r="O33" i="51"/>
  <c r="O52" i="51" s="1"/>
  <c r="O75" i="51" s="1"/>
  <c r="O77" i="51" s="1"/>
  <c r="C59" i="51"/>
  <c r="C63" i="51" s="1"/>
  <c r="C74" i="51" s="1"/>
  <c r="D63" i="51"/>
  <c r="D74" i="51" s="1"/>
  <c r="H74" i="51"/>
  <c r="H75" i="51" s="1"/>
  <c r="H77" i="51" s="1"/>
  <c r="L74" i="51"/>
  <c r="P74" i="51"/>
  <c r="P75" i="51" s="1"/>
  <c r="P77" i="51" s="1"/>
  <c r="C73" i="51"/>
  <c r="C51" i="52"/>
  <c r="C38" i="52"/>
  <c r="E51" i="52"/>
  <c r="E52" i="52" s="1"/>
  <c r="E75" i="52" s="1"/>
  <c r="E77" i="52" s="1"/>
  <c r="I74" i="52"/>
  <c r="I75" i="52" s="1"/>
  <c r="I77" i="52" s="1"/>
  <c r="C78" i="52" s="1"/>
  <c r="C73" i="52"/>
  <c r="C59" i="53"/>
  <c r="D52" i="54"/>
  <c r="D75" i="54" s="1"/>
  <c r="D77" i="54" s="1"/>
  <c r="H52" i="54"/>
  <c r="H75" i="54" s="1"/>
  <c r="H77" i="54" s="1"/>
  <c r="L52" i="54"/>
  <c r="L75" i="54" s="1"/>
  <c r="L77" i="54" s="1"/>
  <c r="P52" i="54"/>
  <c r="P75" i="54" s="1"/>
  <c r="P77" i="54" s="1"/>
  <c r="D33" i="55"/>
  <c r="D52" i="55" s="1"/>
  <c r="C51" i="55"/>
  <c r="C69" i="55"/>
  <c r="C73" i="55" s="1"/>
  <c r="D73" i="55"/>
  <c r="C26" i="56"/>
  <c r="H52" i="56"/>
  <c r="H75" i="56" s="1"/>
  <c r="H77" i="56" s="1"/>
  <c r="P52" i="56"/>
  <c r="P75" i="56" s="1"/>
  <c r="P77" i="56" s="1"/>
  <c r="H75" i="61"/>
  <c r="H77" i="61" s="1"/>
  <c r="P75" i="61"/>
  <c r="P77" i="61" s="1"/>
  <c r="C19" i="49"/>
  <c r="C33" i="49" s="1"/>
  <c r="C38" i="51"/>
  <c r="C19" i="53"/>
  <c r="C33" i="53" s="1"/>
  <c r="C38" i="55"/>
  <c r="C33" i="56"/>
  <c r="C52" i="56" s="1"/>
  <c r="F51" i="56"/>
  <c r="C59" i="56"/>
  <c r="C63" i="56" s="1"/>
  <c r="C74" i="56" s="1"/>
  <c r="D63" i="56"/>
  <c r="D74" i="56" s="1"/>
  <c r="J74" i="56"/>
  <c r="C30" i="57"/>
  <c r="C38" i="57"/>
  <c r="C51" i="57" s="1"/>
  <c r="C69" i="57"/>
  <c r="C73" i="57" s="1"/>
  <c r="D73" i="57"/>
  <c r="H52" i="58"/>
  <c r="H75" i="58" s="1"/>
  <c r="H77" i="58" s="1"/>
  <c r="P52" i="58"/>
  <c r="P75" i="58" s="1"/>
  <c r="P77" i="58" s="1"/>
  <c r="G75" i="59"/>
  <c r="G77" i="59" s="1"/>
  <c r="I74" i="59"/>
  <c r="Q74" i="59"/>
  <c r="E52" i="60"/>
  <c r="E75" i="60" s="1"/>
  <c r="E77" i="60" s="1"/>
  <c r="C78" i="60" s="1"/>
  <c r="C73" i="60"/>
  <c r="C74" i="60" s="1"/>
  <c r="E52" i="61"/>
  <c r="M52" i="61"/>
  <c r="M75" i="61" s="1"/>
  <c r="M77" i="61" s="1"/>
  <c r="Q75" i="61"/>
  <c r="Q77" i="61" s="1"/>
  <c r="C73" i="61"/>
  <c r="E75" i="63"/>
  <c r="E77" i="63" s="1"/>
  <c r="M75" i="63"/>
  <c r="M77" i="63" s="1"/>
  <c r="G52" i="64"/>
  <c r="G75" i="64" s="1"/>
  <c r="G77" i="64" s="1"/>
  <c r="K52" i="64"/>
  <c r="K75" i="64" s="1"/>
  <c r="K77" i="64" s="1"/>
  <c r="O52" i="64"/>
  <c r="O75" i="64" s="1"/>
  <c r="O77" i="64" s="1"/>
  <c r="F33" i="64"/>
  <c r="F52" i="64" s="1"/>
  <c r="F75" i="64" s="1"/>
  <c r="F77" i="64" s="1"/>
  <c r="C30" i="64"/>
  <c r="J75" i="64"/>
  <c r="J77" i="64" s="1"/>
  <c r="N75" i="64"/>
  <c r="N77" i="64" s="1"/>
  <c r="C63" i="71"/>
  <c r="C59" i="57"/>
  <c r="D63" i="57"/>
  <c r="D74" i="57" s="1"/>
  <c r="D75" i="57" s="1"/>
  <c r="D77" i="57" s="1"/>
  <c r="L52" i="59"/>
  <c r="L75" i="59" s="1"/>
  <c r="L77" i="59" s="1"/>
  <c r="P75" i="59"/>
  <c r="P77" i="59" s="1"/>
  <c r="M75" i="60"/>
  <c r="M77" i="60" s="1"/>
  <c r="K75" i="61"/>
  <c r="K77" i="61" s="1"/>
  <c r="L74" i="61"/>
  <c r="L75" i="61" s="1"/>
  <c r="L77" i="61" s="1"/>
  <c r="F33" i="63"/>
  <c r="F52" i="63" s="1"/>
  <c r="C19" i="63"/>
  <c r="C33" i="63" s="1"/>
  <c r="C52" i="63" s="1"/>
  <c r="N75" i="63"/>
  <c r="N77" i="63" s="1"/>
  <c r="I75" i="63"/>
  <c r="I77" i="63" s="1"/>
  <c r="F73" i="63"/>
  <c r="F74" i="63" s="1"/>
  <c r="C69" i="63"/>
  <c r="C73" i="63" s="1"/>
  <c r="F52" i="68"/>
  <c r="F75" i="68" s="1"/>
  <c r="F77" i="68" s="1"/>
  <c r="K52" i="71"/>
  <c r="K75" i="71" s="1"/>
  <c r="K77" i="71" s="1"/>
  <c r="C30" i="71"/>
  <c r="E33" i="71"/>
  <c r="E52" i="71" s="1"/>
  <c r="E75" i="71" s="1"/>
  <c r="E77" i="71" s="1"/>
  <c r="F33" i="56"/>
  <c r="F52" i="56" s="1"/>
  <c r="F75" i="56" s="1"/>
  <c r="F77" i="56" s="1"/>
  <c r="J33" i="56"/>
  <c r="J52" i="56" s="1"/>
  <c r="N33" i="56"/>
  <c r="N52" i="56" s="1"/>
  <c r="G51" i="56"/>
  <c r="K51" i="56"/>
  <c r="K52" i="56" s="1"/>
  <c r="K75" i="56" s="1"/>
  <c r="K77" i="56" s="1"/>
  <c r="O51" i="56"/>
  <c r="O52" i="56" s="1"/>
  <c r="O75" i="56" s="1"/>
  <c r="O77" i="56" s="1"/>
  <c r="F74" i="56"/>
  <c r="N74" i="56"/>
  <c r="C33" i="57"/>
  <c r="G51" i="57"/>
  <c r="G52" i="57" s="1"/>
  <c r="G75" i="57" s="1"/>
  <c r="G77" i="57" s="1"/>
  <c r="K51" i="57"/>
  <c r="K52" i="57" s="1"/>
  <c r="K75" i="57" s="1"/>
  <c r="K77" i="57" s="1"/>
  <c r="O51" i="57"/>
  <c r="O52" i="57" s="1"/>
  <c r="O75" i="57" s="1"/>
  <c r="O77" i="57" s="1"/>
  <c r="C63" i="57"/>
  <c r="P75" i="60"/>
  <c r="P77" i="60" s="1"/>
  <c r="G75" i="61"/>
  <c r="G77" i="61" s="1"/>
  <c r="O75" i="61"/>
  <c r="O77" i="61" s="1"/>
  <c r="C51" i="63"/>
  <c r="Q75" i="63"/>
  <c r="Q77" i="63" s="1"/>
  <c r="E52" i="64"/>
  <c r="E75" i="64" s="1"/>
  <c r="E77" i="64" s="1"/>
  <c r="M52" i="64"/>
  <c r="M75" i="64" s="1"/>
  <c r="M77" i="64" s="1"/>
  <c r="I52" i="64"/>
  <c r="I75" i="64" s="1"/>
  <c r="I77" i="64" s="1"/>
  <c r="D74" i="64"/>
  <c r="L74" i="64"/>
  <c r="C51" i="65"/>
  <c r="G51" i="58"/>
  <c r="G52" i="58" s="1"/>
  <c r="G75" i="58" s="1"/>
  <c r="G77" i="58" s="1"/>
  <c r="K51" i="58"/>
  <c r="O51" i="58"/>
  <c r="O52" i="58" s="1"/>
  <c r="O75" i="58" s="1"/>
  <c r="O77" i="58" s="1"/>
  <c r="C63" i="58"/>
  <c r="C73" i="58"/>
  <c r="E51" i="59"/>
  <c r="E52" i="59" s="1"/>
  <c r="E75" i="59" s="1"/>
  <c r="E77" i="59" s="1"/>
  <c r="I51" i="59"/>
  <c r="I52" i="59" s="1"/>
  <c r="I75" i="59" s="1"/>
  <c r="I77" i="59" s="1"/>
  <c r="M51" i="59"/>
  <c r="M52" i="59" s="1"/>
  <c r="M75" i="59" s="1"/>
  <c r="M77" i="59" s="1"/>
  <c r="Q51" i="59"/>
  <c r="Q52" i="59" s="1"/>
  <c r="Q75" i="59" s="1"/>
  <c r="Q77" i="59" s="1"/>
  <c r="G33" i="60"/>
  <c r="G52" i="60" s="1"/>
  <c r="G75" i="60" s="1"/>
  <c r="G77" i="60" s="1"/>
  <c r="K33" i="60"/>
  <c r="K52" i="60" s="1"/>
  <c r="K75" i="60" s="1"/>
  <c r="K77" i="60" s="1"/>
  <c r="O33" i="60"/>
  <c r="O52" i="60" s="1"/>
  <c r="O75" i="60" s="1"/>
  <c r="O77" i="60" s="1"/>
  <c r="C59" i="61"/>
  <c r="C63" i="61" s="1"/>
  <c r="C74" i="61" s="1"/>
  <c r="D63" i="61"/>
  <c r="D74" i="61" s="1"/>
  <c r="J74" i="61"/>
  <c r="J75" i="61" s="1"/>
  <c r="J77" i="61" s="1"/>
  <c r="C51" i="62"/>
  <c r="C33" i="64"/>
  <c r="D51" i="64"/>
  <c r="D52" i="64" s="1"/>
  <c r="D75" i="64" s="1"/>
  <c r="D77" i="64" s="1"/>
  <c r="C78" i="64" s="1"/>
  <c r="H51" i="64"/>
  <c r="H52" i="64" s="1"/>
  <c r="H75" i="64" s="1"/>
  <c r="H77" i="64" s="1"/>
  <c r="L51" i="64"/>
  <c r="L52" i="64" s="1"/>
  <c r="L75" i="64" s="1"/>
  <c r="L77" i="64" s="1"/>
  <c r="P51" i="64"/>
  <c r="P52" i="64" s="1"/>
  <c r="P75" i="64" s="1"/>
  <c r="P77" i="64" s="1"/>
  <c r="F51" i="65"/>
  <c r="F52" i="65" s="1"/>
  <c r="F75" i="65" s="1"/>
  <c r="F77" i="65" s="1"/>
  <c r="C38" i="65"/>
  <c r="C59" i="65"/>
  <c r="D63" i="65"/>
  <c r="D74" i="65" s="1"/>
  <c r="D75" i="65" s="1"/>
  <c r="D77" i="65" s="1"/>
  <c r="D52" i="66"/>
  <c r="D75" i="66" s="1"/>
  <c r="D77" i="66" s="1"/>
  <c r="C51" i="66"/>
  <c r="F74" i="69"/>
  <c r="C38" i="71"/>
  <c r="F51" i="71"/>
  <c r="C63" i="72"/>
  <c r="C74" i="72" s="1"/>
  <c r="Q75" i="73"/>
  <c r="Q77" i="73" s="1"/>
  <c r="E33" i="58"/>
  <c r="E52" i="58" s="1"/>
  <c r="E75" i="58" s="1"/>
  <c r="E77" i="58" s="1"/>
  <c r="I33" i="58"/>
  <c r="I52" i="58" s="1"/>
  <c r="I75" i="58" s="1"/>
  <c r="I77" i="58" s="1"/>
  <c r="M33" i="58"/>
  <c r="M52" i="58" s="1"/>
  <c r="M75" i="58" s="1"/>
  <c r="M77" i="58" s="1"/>
  <c r="Q33" i="58"/>
  <c r="Q52" i="58" s="1"/>
  <c r="Q75" i="58" s="1"/>
  <c r="Q77" i="58" s="1"/>
  <c r="C38" i="58"/>
  <c r="F51" i="59"/>
  <c r="J51" i="59"/>
  <c r="J52" i="59" s="1"/>
  <c r="J75" i="59" s="1"/>
  <c r="J77" i="59" s="1"/>
  <c r="N51" i="59"/>
  <c r="N52" i="59" s="1"/>
  <c r="N75" i="59" s="1"/>
  <c r="N77" i="59" s="1"/>
  <c r="C43" i="59"/>
  <c r="C51" i="59" s="1"/>
  <c r="C52" i="59" s="1"/>
  <c r="C75" i="59" s="1"/>
  <c r="G74" i="59"/>
  <c r="K74" i="59"/>
  <c r="O74" i="59"/>
  <c r="O75" i="59" s="1"/>
  <c r="O77" i="59" s="1"/>
  <c r="H74" i="59"/>
  <c r="H75" i="59" s="1"/>
  <c r="H77" i="59" s="1"/>
  <c r="P74" i="59"/>
  <c r="C26" i="60"/>
  <c r="C33" i="60" s="1"/>
  <c r="C52" i="60" s="1"/>
  <c r="C75" i="60" s="1"/>
  <c r="C38" i="60"/>
  <c r="C51" i="60" s="1"/>
  <c r="C19" i="61"/>
  <c r="C33" i="61" s="1"/>
  <c r="C43" i="61"/>
  <c r="C51" i="61" s="1"/>
  <c r="E74" i="61"/>
  <c r="I74" i="61"/>
  <c r="I75" i="61" s="1"/>
  <c r="I77" i="61" s="1"/>
  <c r="M74" i="61"/>
  <c r="Q74" i="61"/>
  <c r="C19" i="62"/>
  <c r="C33" i="62" s="1"/>
  <c r="C52" i="62" s="1"/>
  <c r="F51" i="62"/>
  <c r="F52" i="62" s="1"/>
  <c r="F75" i="62" s="1"/>
  <c r="F77" i="62" s="1"/>
  <c r="J51" i="62"/>
  <c r="J52" i="62" s="1"/>
  <c r="J75" i="62" s="1"/>
  <c r="J77" i="62" s="1"/>
  <c r="N51" i="62"/>
  <c r="N52" i="62" s="1"/>
  <c r="N75" i="62" s="1"/>
  <c r="N77" i="62" s="1"/>
  <c r="C59" i="62"/>
  <c r="C69" i="62"/>
  <c r="D33" i="63"/>
  <c r="H33" i="63"/>
  <c r="H52" i="63" s="1"/>
  <c r="H75" i="63" s="1"/>
  <c r="H77" i="63" s="1"/>
  <c r="L33" i="63"/>
  <c r="L52" i="63" s="1"/>
  <c r="L75" i="63" s="1"/>
  <c r="L77" i="63" s="1"/>
  <c r="P33" i="63"/>
  <c r="P52" i="63" s="1"/>
  <c r="P75" i="63" s="1"/>
  <c r="P77" i="63" s="1"/>
  <c r="C26" i="63"/>
  <c r="C38" i="63"/>
  <c r="D51" i="63"/>
  <c r="C63" i="63"/>
  <c r="D74" i="63"/>
  <c r="L74" i="63"/>
  <c r="C59" i="64"/>
  <c r="C63" i="64" s="1"/>
  <c r="C74" i="64" s="1"/>
  <c r="C69" i="64"/>
  <c r="C73" i="64" s="1"/>
  <c r="G51" i="65"/>
  <c r="G52" i="65" s="1"/>
  <c r="G75" i="65" s="1"/>
  <c r="G77" i="65" s="1"/>
  <c r="K51" i="65"/>
  <c r="K52" i="65" s="1"/>
  <c r="K75" i="65" s="1"/>
  <c r="K77" i="65" s="1"/>
  <c r="O51" i="65"/>
  <c r="O52" i="65" s="1"/>
  <c r="O75" i="65" s="1"/>
  <c r="O77" i="65" s="1"/>
  <c r="C63" i="65"/>
  <c r="C74" i="65" s="1"/>
  <c r="I74" i="65"/>
  <c r="Q74" i="65"/>
  <c r="I52" i="66"/>
  <c r="I75" i="66" s="1"/>
  <c r="I77" i="66" s="1"/>
  <c r="Q52" i="66"/>
  <c r="Q75" i="66" s="1"/>
  <c r="Q77" i="66" s="1"/>
  <c r="H75" i="67"/>
  <c r="H77" i="67" s="1"/>
  <c r="P75" i="67"/>
  <c r="P77" i="67" s="1"/>
  <c r="C69" i="67"/>
  <c r="C73" i="67" s="1"/>
  <c r="D73" i="67"/>
  <c r="D52" i="68"/>
  <c r="D75" i="68" s="1"/>
  <c r="D77" i="68" s="1"/>
  <c r="C30" i="70"/>
  <c r="F33" i="70"/>
  <c r="F52" i="70" s="1"/>
  <c r="F75" i="70" s="1"/>
  <c r="F77" i="70" s="1"/>
  <c r="C51" i="70"/>
  <c r="F63" i="74"/>
  <c r="F74" i="74" s="1"/>
  <c r="C59" i="74"/>
  <c r="F33" i="58"/>
  <c r="F52" i="58" s="1"/>
  <c r="F75" i="58" s="1"/>
  <c r="F77" i="58" s="1"/>
  <c r="J33" i="58"/>
  <c r="J52" i="58" s="1"/>
  <c r="J75" i="58" s="1"/>
  <c r="J77" i="58" s="1"/>
  <c r="N33" i="58"/>
  <c r="N52" i="58" s="1"/>
  <c r="N75" i="58" s="1"/>
  <c r="N77" i="58" s="1"/>
  <c r="C30" i="58"/>
  <c r="C33" i="58" s="1"/>
  <c r="C52" i="58" s="1"/>
  <c r="C51" i="58"/>
  <c r="F52" i="59"/>
  <c r="F75" i="59" s="1"/>
  <c r="F77" i="59" s="1"/>
  <c r="C74" i="59"/>
  <c r="C63" i="62"/>
  <c r="C73" i="62"/>
  <c r="C43" i="64"/>
  <c r="C51" i="64" s="1"/>
  <c r="C33" i="65"/>
  <c r="I52" i="65"/>
  <c r="I75" i="65" s="1"/>
  <c r="I77" i="65" s="1"/>
  <c r="Q75" i="65"/>
  <c r="Q77" i="65" s="1"/>
  <c r="Q75" i="67"/>
  <c r="Q77" i="67" s="1"/>
  <c r="G52" i="69"/>
  <c r="G75" i="69" s="1"/>
  <c r="G77" i="69" s="1"/>
  <c r="D52" i="70"/>
  <c r="D75" i="70" s="1"/>
  <c r="D77" i="70" s="1"/>
  <c r="E63" i="66"/>
  <c r="E74" i="66" s="1"/>
  <c r="E75" i="66" s="1"/>
  <c r="E77" i="66" s="1"/>
  <c r="C59" i="66"/>
  <c r="C63" i="66" s="1"/>
  <c r="C74" i="66" s="1"/>
  <c r="E73" i="66"/>
  <c r="C69" i="66"/>
  <c r="C73" i="66" s="1"/>
  <c r="C59" i="67"/>
  <c r="C63" i="67" s="1"/>
  <c r="C74" i="67" s="1"/>
  <c r="D63" i="67"/>
  <c r="D74" i="67" s="1"/>
  <c r="D75" i="67" s="1"/>
  <c r="D77" i="67" s="1"/>
  <c r="J74" i="67"/>
  <c r="J75" i="67" s="1"/>
  <c r="J77" i="67" s="1"/>
  <c r="K75" i="68"/>
  <c r="K77" i="68" s="1"/>
  <c r="C51" i="68"/>
  <c r="K75" i="69"/>
  <c r="K77" i="69" s="1"/>
  <c r="P52" i="70"/>
  <c r="P75" i="70" s="1"/>
  <c r="P77" i="70" s="1"/>
  <c r="Q52" i="70"/>
  <c r="Q75" i="70" s="1"/>
  <c r="Q77" i="70" s="1"/>
  <c r="C19" i="71"/>
  <c r="D33" i="71"/>
  <c r="D52" i="71" s="1"/>
  <c r="C30" i="75"/>
  <c r="C33" i="75" s="1"/>
  <c r="C52" i="75" s="1"/>
  <c r="E33" i="75"/>
  <c r="E52" i="75" s="1"/>
  <c r="E75" i="75" s="1"/>
  <c r="E77" i="75" s="1"/>
  <c r="H75" i="76"/>
  <c r="H77" i="76" s="1"/>
  <c r="K52" i="76"/>
  <c r="K75" i="76" s="1"/>
  <c r="K77" i="76" s="1"/>
  <c r="P75" i="76"/>
  <c r="P77" i="76" s="1"/>
  <c r="C19" i="60"/>
  <c r="C19" i="64"/>
  <c r="C26" i="66"/>
  <c r="C19" i="67"/>
  <c r="E74" i="67"/>
  <c r="E75" i="67" s="1"/>
  <c r="E77" i="67" s="1"/>
  <c r="I74" i="67"/>
  <c r="I75" i="67" s="1"/>
  <c r="I77" i="67" s="1"/>
  <c r="M74" i="67"/>
  <c r="M75" i="67" s="1"/>
  <c r="M77" i="67" s="1"/>
  <c r="Q74" i="67"/>
  <c r="C19" i="68"/>
  <c r="C33" i="68" s="1"/>
  <c r="F51" i="68"/>
  <c r="J51" i="68"/>
  <c r="J52" i="68" s="1"/>
  <c r="J75" i="68" s="1"/>
  <c r="J77" i="68" s="1"/>
  <c r="N51" i="68"/>
  <c r="N52" i="68" s="1"/>
  <c r="N75" i="68" s="1"/>
  <c r="N77" i="68" s="1"/>
  <c r="D73" i="68"/>
  <c r="C69" i="68"/>
  <c r="E75" i="69"/>
  <c r="E77" i="69" s="1"/>
  <c r="M75" i="69"/>
  <c r="M77" i="69" s="1"/>
  <c r="M52" i="70"/>
  <c r="M75" i="70" s="1"/>
  <c r="M77" i="70" s="1"/>
  <c r="I33" i="71"/>
  <c r="I52" i="71" s="1"/>
  <c r="I75" i="71" s="1"/>
  <c r="I77" i="71" s="1"/>
  <c r="Q33" i="71"/>
  <c r="Q52" i="71" s="1"/>
  <c r="Q75" i="71" s="1"/>
  <c r="Q77" i="71" s="1"/>
  <c r="C59" i="71"/>
  <c r="D63" i="71"/>
  <c r="D74" i="71" s="1"/>
  <c r="L52" i="72"/>
  <c r="L75" i="72" s="1"/>
  <c r="L77" i="72" s="1"/>
  <c r="K52" i="72"/>
  <c r="K75" i="72" s="1"/>
  <c r="K77" i="72" s="1"/>
  <c r="P52" i="72"/>
  <c r="P75" i="72" s="1"/>
  <c r="P77" i="72" s="1"/>
  <c r="C43" i="72"/>
  <c r="C51" i="72" s="1"/>
  <c r="D63" i="72"/>
  <c r="D74" i="72" s="1"/>
  <c r="C59" i="72"/>
  <c r="G74" i="73"/>
  <c r="C19" i="75"/>
  <c r="D33" i="75"/>
  <c r="D51" i="66"/>
  <c r="H51" i="66"/>
  <c r="H52" i="66" s="1"/>
  <c r="H75" i="66" s="1"/>
  <c r="H77" i="66" s="1"/>
  <c r="L51" i="66"/>
  <c r="L52" i="66" s="1"/>
  <c r="L75" i="66" s="1"/>
  <c r="L77" i="66" s="1"/>
  <c r="P51" i="66"/>
  <c r="P52" i="66" s="1"/>
  <c r="P75" i="66" s="1"/>
  <c r="P77" i="66" s="1"/>
  <c r="C33" i="67"/>
  <c r="C52" i="67" s="1"/>
  <c r="D63" i="68"/>
  <c r="D74" i="68" s="1"/>
  <c r="C59" i="68"/>
  <c r="C63" i="68" s="1"/>
  <c r="C74" i="68" s="1"/>
  <c r="C73" i="68"/>
  <c r="F33" i="69"/>
  <c r="F52" i="69" s="1"/>
  <c r="C19" i="69"/>
  <c r="C33" i="69" s="1"/>
  <c r="F73" i="69"/>
  <c r="C69" i="69"/>
  <c r="C73" i="69" s="1"/>
  <c r="J33" i="70"/>
  <c r="J52" i="70" s="1"/>
  <c r="J75" i="70" s="1"/>
  <c r="J77" i="70" s="1"/>
  <c r="I75" i="72"/>
  <c r="I77" i="72" s="1"/>
  <c r="C19" i="73"/>
  <c r="D33" i="73"/>
  <c r="D52" i="73" s="1"/>
  <c r="D75" i="73" s="1"/>
  <c r="D77" i="73" s="1"/>
  <c r="C38" i="73"/>
  <c r="E51" i="73"/>
  <c r="E52" i="73" s="1"/>
  <c r="E75" i="73" s="1"/>
  <c r="E77" i="73" s="1"/>
  <c r="F33" i="74"/>
  <c r="C19" i="66"/>
  <c r="C33" i="66" s="1"/>
  <c r="C52" i="66" s="1"/>
  <c r="C75" i="66" s="1"/>
  <c r="C63" i="69"/>
  <c r="D51" i="70"/>
  <c r="H51" i="70"/>
  <c r="H52" i="70" s="1"/>
  <c r="H75" i="70" s="1"/>
  <c r="H77" i="70" s="1"/>
  <c r="L51" i="70"/>
  <c r="L52" i="70" s="1"/>
  <c r="L75" i="70" s="1"/>
  <c r="L77" i="70" s="1"/>
  <c r="P51" i="70"/>
  <c r="C33" i="71"/>
  <c r="C52" i="71" s="1"/>
  <c r="G51" i="71"/>
  <c r="G52" i="71" s="1"/>
  <c r="G75" i="71" s="1"/>
  <c r="G77" i="71" s="1"/>
  <c r="K51" i="71"/>
  <c r="O51" i="71"/>
  <c r="O52" i="71" s="1"/>
  <c r="O75" i="71" s="1"/>
  <c r="O77" i="71" s="1"/>
  <c r="F74" i="71"/>
  <c r="N74" i="71"/>
  <c r="D33" i="72"/>
  <c r="D52" i="72" s="1"/>
  <c r="D75" i="72" s="1"/>
  <c r="D77" i="72" s="1"/>
  <c r="C19" i="72"/>
  <c r="H52" i="72"/>
  <c r="H75" i="72" s="1"/>
  <c r="H77" i="72" s="1"/>
  <c r="C33" i="73"/>
  <c r="C52" i="73" s="1"/>
  <c r="N51" i="73"/>
  <c r="Q74" i="73"/>
  <c r="D51" i="74"/>
  <c r="D52" i="74" s="1"/>
  <c r="D75" i="74" s="1"/>
  <c r="D77" i="74" s="1"/>
  <c r="C51" i="75"/>
  <c r="D33" i="69"/>
  <c r="H33" i="69"/>
  <c r="H52" i="69" s="1"/>
  <c r="H75" i="69" s="1"/>
  <c r="H77" i="69" s="1"/>
  <c r="L33" i="69"/>
  <c r="L52" i="69" s="1"/>
  <c r="L75" i="69" s="1"/>
  <c r="L77" i="69" s="1"/>
  <c r="P33" i="69"/>
  <c r="P52" i="69" s="1"/>
  <c r="P75" i="69" s="1"/>
  <c r="P77" i="69" s="1"/>
  <c r="C26" i="69"/>
  <c r="C38" i="69"/>
  <c r="C51" i="69" s="1"/>
  <c r="D51" i="69"/>
  <c r="D74" i="69"/>
  <c r="L74" i="69"/>
  <c r="E51" i="70"/>
  <c r="E52" i="70" s="1"/>
  <c r="E75" i="70" s="1"/>
  <c r="E77" i="70" s="1"/>
  <c r="I51" i="70"/>
  <c r="I52" i="70" s="1"/>
  <c r="I75" i="70" s="1"/>
  <c r="I77" i="70" s="1"/>
  <c r="M51" i="70"/>
  <c r="Q51" i="70"/>
  <c r="C59" i="70"/>
  <c r="C63" i="70" s="1"/>
  <c r="C74" i="70" s="1"/>
  <c r="C69" i="70"/>
  <c r="C73" i="70" s="1"/>
  <c r="F33" i="71"/>
  <c r="F52" i="71" s="1"/>
  <c r="J33" i="71"/>
  <c r="J52" i="71" s="1"/>
  <c r="J75" i="71" s="1"/>
  <c r="J77" i="71" s="1"/>
  <c r="N33" i="71"/>
  <c r="N52" i="71" s="1"/>
  <c r="N75" i="71" s="1"/>
  <c r="N77" i="71" s="1"/>
  <c r="C51" i="71"/>
  <c r="C69" i="71"/>
  <c r="C73" i="71" s="1"/>
  <c r="D73" i="71"/>
  <c r="I52" i="73"/>
  <c r="I75" i="73" s="1"/>
  <c r="I77" i="73" s="1"/>
  <c r="M52" i="74"/>
  <c r="M75" i="74" s="1"/>
  <c r="M77" i="74" s="1"/>
  <c r="I51" i="74"/>
  <c r="I52" i="74" s="1"/>
  <c r="I75" i="74" s="1"/>
  <c r="I77" i="74" s="1"/>
  <c r="C19" i="70"/>
  <c r="C33" i="70" s="1"/>
  <c r="C52" i="70" s="1"/>
  <c r="C75" i="70" s="1"/>
  <c r="F33" i="72"/>
  <c r="F52" i="72" s="1"/>
  <c r="F75" i="72" s="1"/>
  <c r="F77" i="72" s="1"/>
  <c r="J33" i="72"/>
  <c r="J52" i="72" s="1"/>
  <c r="J75" i="72" s="1"/>
  <c r="J77" i="72" s="1"/>
  <c r="N33" i="72"/>
  <c r="N52" i="72" s="1"/>
  <c r="N75" i="72" s="1"/>
  <c r="N77" i="72" s="1"/>
  <c r="C30" i="72"/>
  <c r="C33" i="72" s="1"/>
  <c r="C73" i="72"/>
  <c r="C63" i="73"/>
  <c r="C73" i="73"/>
  <c r="C33" i="74"/>
  <c r="C52" i="74" s="1"/>
  <c r="O33" i="74"/>
  <c r="O52" i="74" s="1"/>
  <c r="O75" i="74" s="1"/>
  <c r="O77" i="74" s="1"/>
  <c r="E51" i="74"/>
  <c r="E52" i="74" s="1"/>
  <c r="E75" i="74" s="1"/>
  <c r="E77" i="74" s="1"/>
  <c r="Q51" i="74"/>
  <c r="Q52" i="74" s="1"/>
  <c r="Q75" i="74" s="1"/>
  <c r="Q77" i="74" s="1"/>
  <c r="F52" i="76"/>
  <c r="F75" i="76" s="1"/>
  <c r="F77" i="76" s="1"/>
  <c r="G33" i="73"/>
  <c r="G52" i="73" s="1"/>
  <c r="G75" i="73" s="1"/>
  <c r="G77" i="73" s="1"/>
  <c r="I33" i="75"/>
  <c r="I52" i="75" s="1"/>
  <c r="I75" i="75" s="1"/>
  <c r="I77" i="75" s="1"/>
  <c r="C69" i="75"/>
  <c r="C73" i="75" s="1"/>
  <c r="D73" i="75"/>
  <c r="G52" i="76"/>
  <c r="G75" i="76" s="1"/>
  <c r="G77" i="76" s="1"/>
  <c r="G51" i="73"/>
  <c r="K51" i="73"/>
  <c r="K52" i="73" s="1"/>
  <c r="K75" i="73" s="1"/>
  <c r="K77" i="73" s="1"/>
  <c r="O51" i="73"/>
  <c r="O52" i="73" s="1"/>
  <c r="O75" i="73" s="1"/>
  <c r="O77" i="73" s="1"/>
  <c r="F51" i="74"/>
  <c r="J51" i="74"/>
  <c r="J52" i="74" s="1"/>
  <c r="J75" i="74" s="1"/>
  <c r="J77" i="74" s="1"/>
  <c r="N51" i="74"/>
  <c r="N52" i="74" s="1"/>
  <c r="N75" i="74" s="1"/>
  <c r="N77" i="74" s="1"/>
  <c r="G74" i="74"/>
  <c r="G75" i="74" s="1"/>
  <c r="G77" i="74" s="1"/>
  <c r="K74" i="74"/>
  <c r="K75" i="74" s="1"/>
  <c r="K77" i="74" s="1"/>
  <c r="Q33" i="75"/>
  <c r="Q52" i="75" s="1"/>
  <c r="Q75" i="75" s="1"/>
  <c r="Q77" i="75" s="1"/>
  <c r="N52" i="75"/>
  <c r="G51" i="75"/>
  <c r="G52" i="75" s="1"/>
  <c r="G75" i="75" s="1"/>
  <c r="G77" i="75" s="1"/>
  <c r="N74" i="75"/>
  <c r="D33" i="76"/>
  <c r="D52" i="76" s="1"/>
  <c r="D75" i="76" s="1"/>
  <c r="D77" i="76" s="1"/>
  <c r="C19" i="76"/>
  <c r="C33" i="76" s="1"/>
  <c r="L33" i="76"/>
  <c r="L52" i="76" s="1"/>
  <c r="L75" i="76" s="1"/>
  <c r="L77" i="76" s="1"/>
  <c r="C51" i="76"/>
  <c r="C38" i="76"/>
  <c r="E51" i="76"/>
  <c r="F33" i="73"/>
  <c r="F52" i="73" s="1"/>
  <c r="F75" i="73" s="1"/>
  <c r="F77" i="73" s="1"/>
  <c r="J33" i="73"/>
  <c r="J52" i="73" s="1"/>
  <c r="J75" i="73" s="1"/>
  <c r="J77" i="73" s="1"/>
  <c r="N33" i="73"/>
  <c r="N52" i="73" s="1"/>
  <c r="N75" i="73" s="1"/>
  <c r="N77" i="73" s="1"/>
  <c r="C30" i="73"/>
  <c r="C51" i="73"/>
  <c r="C63" i="74"/>
  <c r="C74" i="74" s="1"/>
  <c r="D51" i="75"/>
  <c r="C38" i="75"/>
  <c r="C59" i="75"/>
  <c r="C63" i="75" s="1"/>
  <c r="D63" i="75"/>
  <c r="D74" i="75" s="1"/>
  <c r="E52" i="76"/>
  <c r="E75" i="76" s="1"/>
  <c r="E77" i="76" s="1"/>
  <c r="I52" i="76"/>
  <c r="I75" i="76" s="1"/>
  <c r="I77" i="76" s="1"/>
  <c r="M52" i="76"/>
  <c r="M75" i="76" s="1"/>
  <c r="M77" i="76" s="1"/>
  <c r="Q52" i="76"/>
  <c r="Q75" i="76" s="1"/>
  <c r="Q77" i="76" s="1"/>
  <c r="F51" i="76"/>
  <c r="J51" i="76"/>
  <c r="J52" i="76" s="1"/>
  <c r="J75" i="76" s="1"/>
  <c r="J77" i="76" s="1"/>
  <c r="N51" i="76"/>
  <c r="N52" i="76" s="1"/>
  <c r="N75" i="76" s="1"/>
  <c r="N77" i="76" s="1"/>
  <c r="H16" i="24"/>
  <c r="H35" i="24"/>
  <c r="E34" i="24"/>
  <c r="H102" i="24"/>
  <c r="D101" i="24"/>
  <c r="H101" i="24" s="1"/>
  <c r="H141" i="24"/>
  <c r="F187" i="24"/>
  <c r="G34" i="24"/>
  <c r="G10" i="24" s="1"/>
  <c r="G709" i="24" s="1"/>
  <c r="G48" i="24"/>
  <c r="H171" i="24"/>
  <c r="D85" i="24"/>
  <c r="H85" i="24" s="1"/>
  <c r="F118" i="24"/>
  <c r="G155" i="24"/>
  <c r="F10" i="24"/>
  <c r="F709" i="24" s="1"/>
  <c r="C10" i="24"/>
  <c r="H97" i="24"/>
  <c r="H109" i="24"/>
  <c r="E118" i="24"/>
  <c r="E10" i="24" s="1"/>
  <c r="E709" i="24" s="1"/>
  <c r="D119" i="24"/>
  <c r="D250" i="24"/>
  <c r="D262" i="24"/>
  <c r="H262" i="24" s="1"/>
  <c r="D274" i="24"/>
  <c r="H274" i="24" s="1"/>
  <c r="D286" i="24"/>
  <c r="H286" i="24" s="1"/>
  <c r="D298" i="24"/>
  <c r="H298" i="24" s="1"/>
  <c r="H311" i="24"/>
  <c r="H408" i="24"/>
  <c r="H683" i="24"/>
  <c r="F715" i="24"/>
  <c r="F1020" i="24" s="1"/>
  <c r="D809" i="24"/>
  <c r="E9" i="25"/>
  <c r="D49" i="24"/>
  <c r="D69" i="24"/>
  <c r="H69" i="24" s="1"/>
  <c r="H86" i="24"/>
  <c r="H372" i="24"/>
  <c r="H420" i="24"/>
  <c r="G726" i="24"/>
  <c r="G741" i="24"/>
  <c r="C740" i="24"/>
  <c r="G785" i="24"/>
  <c r="E810" i="24"/>
  <c r="E809" i="24" s="1"/>
  <c r="G841" i="24"/>
  <c r="E91" i="25"/>
  <c r="E80" i="25" s="1"/>
  <c r="F43" i="27"/>
  <c r="G10" i="30"/>
  <c r="D11" i="24"/>
  <c r="D155" i="24"/>
  <c r="H155" i="24" s="1"/>
  <c r="D188" i="24"/>
  <c r="E371" i="24"/>
  <c r="E187" i="24" s="1"/>
  <c r="H384" i="24"/>
  <c r="H436" i="24"/>
  <c r="H448" i="24"/>
  <c r="H460" i="24"/>
  <c r="H472" i="24"/>
  <c r="H484" i="24"/>
  <c r="E716" i="24"/>
  <c r="E715" i="24" s="1"/>
  <c r="E1020" i="24" s="1"/>
  <c r="D990" i="24"/>
  <c r="D981" i="24" s="1"/>
  <c r="G751" i="24"/>
  <c r="C750" i="24"/>
  <c r="G750" i="24" s="1"/>
  <c r="D500" i="24"/>
  <c r="D512" i="24"/>
  <c r="H512" i="24" s="1"/>
  <c r="D524" i="24"/>
  <c r="H524" i="24" s="1"/>
  <c r="D536" i="24"/>
  <c r="H536" i="24" s="1"/>
  <c r="D548" i="24"/>
  <c r="H548" i="24" s="1"/>
  <c r="D574" i="24"/>
  <c r="H574" i="24" s="1"/>
  <c r="D626" i="24"/>
  <c r="D638" i="24"/>
  <c r="H638" i="24" s="1"/>
  <c r="D655" i="24"/>
  <c r="H655" i="24"/>
  <c r="D682" i="24"/>
  <c r="H682" i="24" s="1"/>
  <c r="C720" i="24"/>
  <c r="G744" i="24"/>
  <c r="G758" i="24"/>
  <c r="D767" i="24"/>
  <c r="C768" i="24"/>
  <c r="C894" i="24"/>
  <c r="C946" i="24"/>
  <c r="C962" i="24"/>
  <c r="C1002" i="24"/>
  <c r="G1002" i="24" s="1"/>
  <c r="E10" i="25"/>
  <c r="E18" i="25"/>
  <c r="C56" i="25"/>
  <c r="E56" i="25" s="1"/>
  <c r="C117" i="25"/>
  <c r="E117" i="25" s="1"/>
  <c r="D310" i="24"/>
  <c r="H310" i="24" s="1"/>
  <c r="D435" i="24"/>
  <c r="H435" i="24" s="1"/>
  <c r="D672" i="24"/>
  <c r="H672" i="24" s="1"/>
  <c r="C733" i="24"/>
  <c r="G733" i="24" s="1"/>
  <c r="D740" i="24"/>
  <c r="D715" i="24" s="1"/>
  <c r="D1020" i="24" s="1"/>
  <c r="C799" i="24"/>
  <c r="G799" i="24" s="1"/>
  <c r="C811" i="24"/>
  <c r="C831" i="24"/>
  <c r="G831" i="24" s="1"/>
  <c r="C983" i="24"/>
  <c r="C991" i="24"/>
  <c r="C17" i="27"/>
  <c r="G17" i="27" s="1"/>
  <c r="D564" i="24"/>
  <c r="D600" i="24"/>
  <c r="H600" i="24" s="1"/>
  <c r="G10" i="27"/>
  <c r="D91" i="25"/>
  <c r="D80" i="25" s="1"/>
  <c r="D74" i="25" s="1"/>
  <c r="D18" i="26"/>
  <c r="H18" i="26" s="1"/>
  <c r="C139" i="34"/>
  <c r="E34" i="34"/>
  <c r="C143" i="34"/>
  <c r="I34" i="34"/>
  <c r="C147" i="34"/>
  <c r="M34" i="34"/>
  <c r="C59" i="34"/>
  <c r="P57" i="34"/>
  <c r="D145" i="34"/>
  <c r="K60" i="34"/>
  <c r="D149" i="34"/>
  <c r="O60" i="34"/>
  <c r="F179" i="34"/>
  <c r="L153" i="34"/>
  <c r="C140" i="34"/>
  <c r="G140" i="34" s="1"/>
  <c r="F34" i="34"/>
  <c r="C144" i="34"/>
  <c r="G144" i="34" s="1"/>
  <c r="J34" i="34"/>
  <c r="C148" i="34"/>
  <c r="G148" i="34" s="1"/>
  <c r="N34" i="34"/>
  <c r="D146" i="34"/>
  <c r="L60" i="34"/>
  <c r="C142" i="34"/>
  <c r="H34" i="34"/>
  <c r="C146" i="34"/>
  <c r="G146" i="34" s="1"/>
  <c r="I146" i="34" s="1"/>
  <c r="K146" i="34" s="1"/>
  <c r="L34" i="34"/>
  <c r="C33" i="34"/>
  <c r="C141" i="34"/>
  <c r="G34" i="34"/>
  <c r="C145" i="34"/>
  <c r="K34" i="34"/>
  <c r="C149" i="34"/>
  <c r="O34" i="34"/>
  <c r="P17" i="34"/>
  <c r="D31" i="34"/>
  <c r="D33" i="34" s="1"/>
  <c r="P41" i="34"/>
  <c r="N60" i="34"/>
  <c r="P91" i="34"/>
  <c r="I124" i="34"/>
  <c r="D169" i="34" s="1"/>
  <c r="C123" i="34"/>
  <c r="P123" i="34" s="1"/>
  <c r="P122" i="34"/>
  <c r="E60" i="34"/>
  <c r="D139" i="34"/>
  <c r="I60" i="34"/>
  <c r="D143" i="34"/>
  <c r="M60" i="34"/>
  <c r="D147" i="34"/>
  <c r="P107" i="34"/>
  <c r="G124" i="34"/>
  <c r="D167" i="34" s="1"/>
  <c r="D141" i="34"/>
  <c r="G60" i="34"/>
  <c r="D138" i="34"/>
  <c r="D60" i="34"/>
  <c r="F60" i="34"/>
  <c r="E137" i="34"/>
  <c r="C71" i="34"/>
  <c r="P70" i="34"/>
  <c r="E141" i="34"/>
  <c r="G71" i="34"/>
  <c r="E145" i="34"/>
  <c r="K71" i="34"/>
  <c r="E149" i="34"/>
  <c r="O71" i="34"/>
  <c r="D142" i="34"/>
  <c r="H60" i="34"/>
  <c r="J60" i="34"/>
  <c r="H139" i="34"/>
  <c r="H143" i="34"/>
  <c r="H147" i="34"/>
  <c r="F71" i="34"/>
  <c r="J71" i="34"/>
  <c r="N71" i="34"/>
  <c r="E82" i="34"/>
  <c r="P82" i="34" s="1"/>
  <c r="I82" i="34"/>
  <c r="M82" i="34"/>
  <c r="P108" i="34"/>
  <c r="P124" i="34" s="1"/>
  <c r="F138" i="34"/>
  <c r="H140" i="34"/>
  <c r="H144" i="34"/>
  <c r="H148" i="34"/>
  <c r="F82" i="34"/>
  <c r="J82" i="34"/>
  <c r="N82" i="34"/>
  <c r="P90" i="34"/>
  <c r="P96" i="34"/>
  <c r="P111" i="34"/>
  <c r="CC54" i="20"/>
  <c r="H190" i="20"/>
  <c r="BE190" i="20"/>
  <c r="D54" i="20"/>
  <c r="H54" i="20"/>
  <c r="L54" i="20"/>
  <c r="P54" i="20"/>
  <c r="P190" i="20" s="1"/>
  <c r="T54" i="20"/>
  <c r="T190" i="20" s="1"/>
  <c r="X54" i="20"/>
  <c r="AB54" i="20"/>
  <c r="AF54" i="20"/>
  <c r="AJ54" i="20"/>
  <c r="AN54" i="20"/>
  <c r="AR54" i="20"/>
  <c r="AV54" i="20"/>
  <c r="AZ54" i="20"/>
  <c r="BD54" i="20"/>
  <c r="BH54" i="20"/>
  <c r="BL54" i="20"/>
  <c r="BP54" i="20"/>
  <c r="BT54" i="20"/>
  <c r="BX54" i="20"/>
  <c r="CB54" i="20"/>
  <c r="F99" i="20"/>
  <c r="J99" i="20"/>
  <c r="N99" i="20"/>
  <c r="R99" i="20"/>
  <c r="V99" i="20"/>
  <c r="Z99" i="20"/>
  <c r="AD99" i="20"/>
  <c r="AH99" i="20"/>
  <c r="AL99" i="20"/>
  <c r="AP99" i="20"/>
  <c r="AT99" i="20"/>
  <c r="AX99" i="20"/>
  <c r="BB99" i="20"/>
  <c r="BF99" i="20"/>
  <c r="BJ99" i="20"/>
  <c r="BN99" i="20"/>
  <c r="BR99" i="20"/>
  <c r="CC99" i="20"/>
  <c r="CC144" i="20"/>
  <c r="BU190" i="20"/>
  <c r="F190" i="20"/>
  <c r="J190" i="20"/>
  <c r="N190" i="20"/>
  <c r="R190" i="20"/>
  <c r="V190" i="20"/>
  <c r="Z190" i="20"/>
  <c r="Y54" i="20"/>
  <c r="AC54" i="20"/>
  <c r="AC190" i="20" s="1"/>
  <c r="AG54" i="20"/>
  <c r="AG190" i="20" s="1"/>
  <c r="AK54" i="20"/>
  <c r="AK190" i="20" s="1"/>
  <c r="AO54" i="20"/>
  <c r="AO190" i="20" s="1"/>
  <c r="AS54" i="20"/>
  <c r="AS190" i="20" s="1"/>
  <c r="AW54" i="20"/>
  <c r="AW190" i="20" s="1"/>
  <c r="BA54" i="20"/>
  <c r="BA190" i="20" s="1"/>
  <c r="BE54" i="20"/>
  <c r="BI54" i="20"/>
  <c r="BI190" i="20" s="1"/>
  <c r="BM54" i="20"/>
  <c r="BQ54" i="20"/>
  <c r="BU54" i="20"/>
  <c r="BY54" i="20"/>
  <c r="BY190" i="20" s="1"/>
  <c r="C189" i="20"/>
  <c r="C190" i="20" s="1"/>
  <c r="G189" i="20"/>
  <c r="G190" i="20" s="1"/>
  <c r="K189" i="20"/>
  <c r="K190" i="20" s="1"/>
  <c r="O189" i="20"/>
  <c r="O190" i="20" s="1"/>
  <c r="S189" i="20"/>
  <c r="S190" i="20" s="1"/>
  <c r="W189" i="20"/>
  <c r="W190" i="20" s="1"/>
  <c r="AA189" i="20"/>
  <c r="AA190" i="20" s="1"/>
  <c r="AE189" i="20"/>
  <c r="AE190" i="20" s="1"/>
  <c r="AI189" i="20"/>
  <c r="AI190" i="20" s="1"/>
  <c r="AM189" i="20"/>
  <c r="AM190" i="20" s="1"/>
  <c r="AQ189" i="20"/>
  <c r="AQ190" i="20" s="1"/>
  <c r="AU189" i="20"/>
  <c r="AU190" i="20" s="1"/>
  <c r="AY189" i="20"/>
  <c r="AY190" i="20" s="1"/>
  <c r="BC189" i="20"/>
  <c r="BC190" i="20" s="1"/>
  <c r="BG189" i="20"/>
  <c r="BG190" i="20" s="1"/>
  <c r="BK189" i="20"/>
  <c r="BK190" i="20" s="1"/>
  <c r="BO189" i="20"/>
  <c r="BO190" i="20" s="1"/>
  <c r="BS189" i="20"/>
  <c r="BS190" i="20" s="1"/>
  <c r="BW189" i="20"/>
  <c r="BW190" i="20" s="1"/>
  <c r="CA189" i="20"/>
  <c r="CA190" i="20" s="1"/>
  <c r="D190" i="20"/>
  <c r="X190" i="20"/>
  <c r="BM190" i="20"/>
  <c r="BQ190" i="20"/>
  <c r="CC189" i="20"/>
  <c r="L190" i="20"/>
  <c r="D79" i="21"/>
  <c r="T79" i="21"/>
  <c r="AZ79" i="21"/>
  <c r="AB189" i="20"/>
  <c r="AB190" i="20" s="1"/>
  <c r="AF189" i="20"/>
  <c r="AF190" i="20" s="1"/>
  <c r="AJ189" i="20"/>
  <c r="AJ190" i="20" s="1"/>
  <c r="AN189" i="20"/>
  <c r="AN190" i="20" s="1"/>
  <c r="AR189" i="20"/>
  <c r="AR190" i="20" s="1"/>
  <c r="AV189" i="20"/>
  <c r="AV190" i="20" s="1"/>
  <c r="AZ189" i="20"/>
  <c r="AZ190" i="20" s="1"/>
  <c r="BD189" i="20"/>
  <c r="BD190" i="20" s="1"/>
  <c r="BH189" i="20"/>
  <c r="BH190" i="20" s="1"/>
  <c r="BL189" i="20"/>
  <c r="BL190" i="20" s="1"/>
  <c r="BP189" i="20"/>
  <c r="BP190" i="20" s="1"/>
  <c r="BT189" i="20"/>
  <c r="BT190" i="20" s="1"/>
  <c r="BX189" i="20"/>
  <c r="BX190" i="20" s="1"/>
  <c r="CB189" i="20"/>
  <c r="CB190" i="20" s="1"/>
  <c r="E189" i="20"/>
  <c r="E190" i="20" s="1"/>
  <c r="I189" i="20"/>
  <c r="I190" i="20" s="1"/>
  <c r="M189" i="20"/>
  <c r="M190" i="20" s="1"/>
  <c r="Q189" i="20"/>
  <c r="Q190" i="20" s="1"/>
  <c r="U189" i="20"/>
  <c r="U190" i="20" s="1"/>
  <c r="Y189" i="20"/>
  <c r="Y190" i="20" s="1"/>
  <c r="AD189" i="20"/>
  <c r="AD190" i="20" s="1"/>
  <c r="AH189" i="20"/>
  <c r="AH190" i="20" s="1"/>
  <c r="AL189" i="20"/>
  <c r="AL190" i="20" s="1"/>
  <c r="AP189" i="20"/>
  <c r="AP190" i="20" s="1"/>
  <c r="AT189" i="20"/>
  <c r="AT190" i="20" s="1"/>
  <c r="AX189" i="20"/>
  <c r="AX190" i="20" s="1"/>
  <c r="BB189" i="20"/>
  <c r="BB190" i="20" s="1"/>
  <c r="BF189" i="20"/>
  <c r="BF190" i="20" s="1"/>
  <c r="BJ189" i="20"/>
  <c r="BJ190" i="20" s="1"/>
  <c r="BN189" i="20"/>
  <c r="BN190" i="20" s="1"/>
  <c r="BR189" i="20"/>
  <c r="BR190" i="20" s="1"/>
  <c r="BV189" i="20"/>
  <c r="BV190" i="20" s="1"/>
  <c r="BZ189" i="20"/>
  <c r="BZ190" i="20" s="1"/>
  <c r="CD189" i="20"/>
  <c r="CD190" i="20" s="1"/>
  <c r="H79" i="21"/>
  <c r="L79" i="21"/>
  <c r="P79" i="21"/>
  <c r="X79" i="21"/>
  <c r="AB79" i="21"/>
  <c r="AF79" i="21"/>
  <c r="AN79" i="21"/>
  <c r="AR79" i="21"/>
  <c r="AV79" i="21"/>
  <c r="BD79" i="21"/>
  <c r="BH79" i="21"/>
  <c r="BL79" i="21"/>
  <c r="BT79" i="21"/>
  <c r="BX79" i="21"/>
  <c r="CB56" i="21"/>
  <c r="CB79" i="21" s="1"/>
  <c r="CC33" i="21"/>
  <c r="CC79" i="21" s="1"/>
  <c r="B79" i="21"/>
  <c r="F79" i="21"/>
  <c r="J79" i="21"/>
  <c r="N79" i="21"/>
  <c r="R79" i="21"/>
  <c r="V79" i="21"/>
  <c r="Z79" i="21"/>
  <c r="AD79" i="21"/>
  <c r="AH79" i="21"/>
  <c r="AL79" i="21"/>
  <c r="AP79" i="21"/>
  <c r="AT79" i="21"/>
  <c r="AX79" i="21"/>
  <c r="BB79" i="21"/>
  <c r="BF79" i="21"/>
  <c r="E58" i="22"/>
  <c r="I58" i="22"/>
  <c r="M58" i="22"/>
  <c r="Q58" i="22"/>
  <c r="U58" i="22"/>
  <c r="Y58" i="22"/>
  <c r="AC58" i="22"/>
  <c r="AG58" i="22"/>
  <c r="AK58" i="22"/>
  <c r="AO58" i="22"/>
  <c r="AS58" i="22"/>
  <c r="AW58" i="22"/>
  <c r="BA58" i="22"/>
  <c r="BE58" i="22"/>
  <c r="BI58" i="22"/>
  <c r="BM58" i="22"/>
  <c r="BQ58" i="22"/>
  <c r="BU58" i="22"/>
  <c r="BY58" i="22"/>
  <c r="CD32" i="22"/>
  <c r="CD58" i="22" s="1"/>
  <c r="G187" i="1"/>
  <c r="G709" i="1" s="1"/>
  <c r="H147" i="1"/>
  <c r="H672" i="1"/>
  <c r="E654" i="1"/>
  <c r="D16" i="1"/>
  <c r="H16" i="1" s="1"/>
  <c r="H23" i="1"/>
  <c r="F48" i="1"/>
  <c r="F34" i="1" s="1"/>
  <c r="F10" i="1" s="1"/>
  <c r="F709" i="1" s="1"/>
  <c r="H49" i="1"/>
  <c r="C654" i="1"/>
  <c r="G933" i="1"/>
  <c r="J31" i="2"/>
  <c r="I31" i="2" s="1"/>
  <c r="I36" i="2"/>
  <c r="I52" i="2"/>
  <c r="K41" i="2"/>
  <c r="L57" i="2"/>
  <c r="L10" i="2" s="1"/>
  <c r="L170" i="2" s="1"/>
  <c r="I70" i="2"/>
  <c r="B8" i="12"/>
  <c r="C8" i="12" s="1"/>
  <c r="C11" i="12"/>
  <c r="B56" i="12"/>
  <c r="C56" i="12" s="1"/>
  <c r="C59" i="12"/>
  <c r="B104" i="12"/>
  <c r="C104" i="12" s="1"/>
  <c r="C107" i="12"/>
  <c r="D11" i="1"/>
  <c r="F69" i="1"/>
  <c r="H69" i="1" s="1"/>
  <c r="H79" i="1"/>
  <c r="H106" i="1"/>
  <c r="F119" i="1"/>
  <c r="F118" i="1" s="1"/>
  <c r="H118" i="1" s="1"/>
  <c r="H126" i="1"/>
  <c r="H156" i="1"/>
  <c r="H168" i="1"/>
  <c r="H175" i="1"/>
  <c r="H195" i="1"/>
  <c r="H243" i="1"/>
  <c r="D286" i="1"/>
  <c r="H286" i="1" s="1"/>
  <c r="H442" i="1"/>
  <c r="H454" i="1"/>
  <c r="H466" i="1"/>
  <c r="H478" i="1"/>
  <c r="H490" i="1"/>
  <c r="H506" i="1"/>
  <c r="H518" i="1"/>
  <c r="H530" i="1"/>
  <c r="H542" i="1"/>
  <c r="H554" i="1"/>
  <c r="G563" i="1"/>
  <c r="H579" i="1"/>
  <c r="H584" i="1"/>
  <c r="H601" i="1"/>
  <c r="D600" i="1"/>
  <c r="H600" i="1" s="1"/>
  <c r="H638" i="1"/>
  <c r="D625" i="1"/>
  <c r="H625" i="1" s="1"/>
  <c r="H644" i="1"/>
  <c r="H673" i="1"/>
  <c r="G730" i="1"/>
  <c r="C741" i="1"/>
  <c r="G741" i="1" s="1"/>
  <c r="G742" i="1"/>
  <c r="G764" i="1"/>
  <c r="D751" i="1"/>
  <c r="F768" i="1"/>
  <c r="E982" i="1"/>
  <c r="G1004" i="1"/>
  <c r="I41" i="2"/>
  <c r="D74" i="2"/>
  <c r="C74" i="2" s="1"/>
  <c r="C77" i="2"/>
  <c r="G87" i="2"/>
  <c r="I142" i="2"/>
  <c r="K141" i="2"/>
  <c r="I141" i="2" s="1"/>
  <c r="D249" i="1"/>
  <c r="H249" i="1" s="1"/>
  <c r="G310" i="1"/>
  <c r="F716" i="1"/>
  <c r="F1021" i="1" s="1"/>
  <c r="D35" i="1"/>
  <c r="H59" i="1"/>
  <c r="D85" i="1"/>
  <c r="E85" i="1"/>
  <c r="E10" i="1" s="1"/>
  <c r="D102" i="1"/>
  <c r="E155" i="1"/>
  <c r="H155" i="1" s="1"/>
  <c r="H162" i="1"/>
  <c r="H165" i="1"/>
  <c r="H172" i="1"/>
  <c r="F249" i="1"/>
  <c r="H311" i="1"/>
  <c r="H436" i="1"/>
  <c r="H448" i="1"/>
  <c r="H460" i="1"/>
  <c r="H472" i="1"/>
  <c r="H484" i="1"/>
  <c r="H435" i="1"/>
  <c r="H564" i="1"/>
  <c r="H569" i="1"/>
  <c r="H667" i="1"/>
  <c r="I23" i="2"/>
  <c r="K20" i="2"/>
  <c r="C87" i="2"/>
  <c r="I91" i="2"/>
  <c r="K87" i="2"/>
  <c r="I87" i="2" s="1"/>
  <c r="K128" i="2"/>
  <c r="I130" i="2"/>
  <c r="I151" i="2"/>
  <c r="J150" i="2"/>
  <c r="I279" i="2"/>
  <c r="J272" i="2"/>
  <c r="I317" i="2"/>
  <c r="J316" i="2"/>
  <c r="I316" i="2" s="1"/>
  <c r="G336" i="2"/>
  <c r="H268" i="1"/>
  <c r="H619" i="1"/>
  <c r="G797" i="1"/>
  <c r="H61" i="1"/>
  <c r="H75" i="1"/>
  <c r="H87" i="1"/>
  <c r="H97" i="1"/>
  <c r="C10" i="1"/>
  <c r="H71" i="1"/>
  <c r="E101" i="1"/>
  <c r="H148" i="1"/>
  <c r="C171" i="1"/>
  <c r="H171" i="1" s="1"/>
  <c r="C187" i="1"/>
  <c r="F187" i="1"/>
  <c r="H219" i="1"/>
  <c r="H250" i="1"/>
  <c r="E310" i="1"/>
  <c r="H310" i="1" s="1"/>
  <c r="H323" i="1"/>
  <c r="H329" i="1"/>
  <c r="H341" i="1"/>
  <c r="H353" i="1"/>
  <c r="H365" i="1"/>
  <c r="H378" i="1"/>
  <c r="H390" i="1"/>
  <c r="H402" i="1"/>
  <c r="H414" i="1"/>
  <c r="H426" i="1"/>
  <c r="H669" i="1"/>
  <c r="E810" i="1"/>
  <c r="E1021" i="1" s="1"/>
  <c r="F810" i="1"/>
  <c r="G993" i="1"/>
  <c r="C17" i="2"/>
  <c r="D13" i="2"/>
  <c r="H13" i="2"/>
  <c r="H11" i="2" s="1"/>
  <c r="H10" i="2" s="1"/>
  <c r="H170" i="2" s="1"/>
  <c r="C52" i="2"/>
  <c r="I80" i="2"/>
  <c r="K77" i="2"/>
  <c r="M247" i="2"/>
  <c r="M371" i="2" s="1"/>
  <c r="D189" i="1"/>
  <c r="D201" i="1"/>
  <c r="H201" i="1" s="1"/>
  <c r="D213" i="1"/>
  <c r="H213" i="1" s="1"/>
  <c r="D225" i="1"/>
  <c r="H225" i="1" s="1"/>
  <c r="D237" i="1"/>
  <c r="H237" i="1" s="1"/>
  <c r="D372" i="1"/>
  <c r="D384" i="1"/>
  <c r="H384" i="1" s="1"/>
  <c r="D396" i="1"/>
  <c r="H396" i="1" s="1"/>
  <c r="D408" i="1"/>
  <c r="H408" i="1" s="1"/>
  <c r="D420" i="1"/>
  <c r="H420" i="1" s="1"/>
  <c r="D500" i="1"/>
  <c r="D512" i="1"/>
  <c r="H512" i="1" s="1"/>
  <c r="D524" i="1"/>
  <c r="H524" i="1" s="1"/>
  <c r="D536" i="1"/>
  <c r="H536" i="1" s="1"/>
  <c r="D548" i="1"/>
  <c r="H548" i="1" s="1"/>
  <c r="D574" i="1"/>
  <c r="H574" i="1" s="1"/>
  <c r="D682" i="1"/>
  <c r="H682" i="1" s="1"/>
  <c r="C727" i="1"/>
  <c r="G727" i="1" s="1"/>
  <c r="C769" i="1"/>
  <c r="G812" i="1"/>
  <c r="G858" i="1"/>
  <c r="G864" i="1"/>
  <c r="D910" i="1"/>
  <c r="G910" i="1"/>
  <c r="G917" i="1"/>
  <c r="G934" i="1"/>
  <c r="G947" i="1"/>
  <c r="C946" i="1"/>
  <c r="G946" i="1" s="1"/>
  <c r="G948" i="1"/>
  <c r="C23" i="2"/>
  <c r="C43" i="2"/>
  <c r="G41" i="2"/>
  <c r="G10" i="2" s="1"/>
  <c r="G170" i="2" s="1"/>
  <c r="C62" i="2"/>
  <c r="C80" i="2"/>
  <c r="I88" i="2"/>
  <c r="F150" i="2"/>
  <c r="F170" i="2" s="1"/>
  <c r="C151" i="2"/>
  <c r="I199" i="2"/>
  <c r="I223" i="2"/>
  <c r="J205" i="2"/>
  <c r="I205" i="2" s="1"/>
  <c r="C237" i="2"/>
  <c r="C343" i="2"/>
  <c r="F342" i="2"/>
  <c r="K341" i="2"/>
  <c r="E240" i="3"/>
  <c r="E625" i="1"/>
  <c r="H626" i="1"/>
  <c r="H632" i="1"/>
  <c r="D655" i="1"/>
  <c r="D654" i="1" s="1"/>
  <c r="H657" i="1"/>
  <c r="H685" i="1"/>
  <c r="G718" i="1"/>
  <c r="G721" i="1"/>
  <c r="G724" i="1"/>
  <c r="G738" i="1"/>
  <c r="G801" i="1"/>
  <c r="G811" i="1"/>
  <c r="G827" i="1"/>
  <c r="G847" i="1"/>
  <c r="E857" i="1"/>
  <c r="D857" i="1"/>
  <c r="D810" i="1" s="1"/>
  <c r="G870" i="1"/>
  <c r="G876" i="1"/>
  <c r="G895" i="1"/>
  <c r="C894" i="1"/>
  <c r="G894" i="1" s="1"/>
  <c r="G901" i="1"/>
  <c r="G971" i="1"/>
  <c r="C991" i="1"/>
  <c r="G991" i="1" s="1"/>
  <c r="G998" i="1"/>
  <c r="G1014" i="1"/>
  <c r="D41" i="2"/>
  <c r="C42" i="2"/>
  <c r="C59" i="2"/>
  <c r="D58" i="2"/>
  <c r="H58" i="2"/>
  <c r="H57" i="2" s="1"/>
  <c r="L150" i="2"/>
  <c r="I155" i="2"/>
  <c r="G178" i="2"/>
  <c r="E206" i="2"/>
  <c r="E205" i="2" s="1"/>
  <c r="C207" i="2"/>
  <c r="I234" i="2"/>
  <c r="J231" i="2"/>
  <c r="I231" i="2" s="1"/>
  <c r="E247" i="2"/>
  <c r="C318" i="2"/>
  <c r="F317" i="2"/>
  <c r="G341" i="2"/>
  <c r="I354" i="2"/>
  <c r="J353" i="2"/>
  <c r="I353" i="2" s="1"/>
  <c r="B240" i="3"/>
  <c r="F240" i="3"/>
  <c r="C752" i="1"/>
  <c r="G776" i="1"/>
  <c r="G790" i="1"/>
  <c r="D786" i="1"/>
  <c r="G822" i="1"/>
  <c r="G842" i="1"/>
  <c r="G882" i="1"/>
  <c r="G888" i="1"/>
  <c r="G923" i="1"/>
  <c r="E932" i="1"/>
  <c r="G958" i="1"/>
  <c r="G963" i="1"/>
  <c r="C962" i="1"/>
  <c r="G962" i="1" s="1"/>
  <c r="G964" i="1"/>
  <c r="D982" i="1"/>
  <c r="I14" i="2"/>
  <c r="I26" i="2"/>
  <c r="C36" i="2"/>
  <c r="E31" i="2"/>
  <c r="E10" i="2" s="1"/>
  <c r="E58" i="2"/>
  <c r="E57" i="2" s="1"/>
  <c r="I83" i="2"/>
  <c r="K94" i="2"/>
  <c r="I94" i="2" s="1"/>
  <c r="E127" i="2"/>
  <c r="C127" i="2" s="1"/>
  <c r="C128" i="2"/>
  <c r="D150" i="2"/>
  <c r="C155" i="2"/>
  <c r="F205" i="2"/>
  <c r="F178" i="2" s="1"/>
  <c r="N247" i="2"/>
  <c r="C295" i="2"/>
  <c r="D294" i="2"/>
  <c r="G316" i="2"/>
  <c r="I342" i="2"/>
  <c r="J341" i="2"/>
  <c r="I341" i="2" s="1"/>
  <c r="E86" i="3"/>
  <c r="I302" i="2"/>
  <c r="J295" i="2"/>
  <c r="C9" i="3"/>
  <c r="C240" i="3" s="1"/>
  <c r="B86" i="3"/>
  <c r="B61" i="5"/>
  <c r="F61" i="5"/>
  <c r="G61" i="5"/>
  <c r="H220" i="10"/>
  <c r="L220" i="10"/>
  <c r="P220" i="10"/>
  <c r="T220" i="10"/>
  <c r="X220" i="10"/>
  <c r="E178" i="2"/>
  <c r="E371" i="2" s="1"/>
  <c r="K178" i="2"/>
  <c r="N178" i="2"/>
  <c r="N371" i="2" s="1"/>
  <c r="F231" i="2"/>
  <c r="C231" i="2" s="1"/>
  <c r="I273" i="2"/>
  <c r="C279" i="2"/>
  <c r="I338" i="2"/>
  <c r="J336" i="2"/>
  <c r="N336" i="2"/>
  <c r="F353" i="2"/>
  <c r="C353" i="2" s="1"/>
  <c r="M220" i="11"/>
  <c r="Q220" i="11"/>
  <c r="U220" i="11"/>
  <c r="Y220" i="11"/>
  <c r="AC220" i="11"/>
  <c r="D206" i="2"/>
  <c r="H206" i="2"/>
  <c r="H205" i="2" s="1"/>
  <c r="H178" i="2" s="1"/>
  <c r="H371" i="2" s="1"/>
  <c r="J237" i="2"/>
  <c r="I237" i="2" s="1"/>
  <c r="D252" i="2"/>
  <c r="L252" i="2"/>
  <c r="D272" i="2"/>
  <c r="C272" i="2" s="1"/>
  <c r="C285" i="2"/>
  <c r="C302" i="2"/>
  <c r="G294" i="2"/>
  <c r="C309" i="2"/>
  <c r="I318" i="2"/>
  <c r="K336" i="2"/>
  <c r="I343" i="2"/>
  <c r="I359" i="2"/>
  <c r="D9" i="3"/>
  <c r="D240" i="3" s="1"/>
  <c r="H9" i="3"/>
  <c r="H240" i="3" s="1"/>
  <c r="F86" i="3"/>
  <c r="F91" i="4"/>
  <c r="G91" i="4"/>
  <c r="G163" i="3"/>
  <c r="G240" i="3" s="1"/>
  <c r="B33" i="4"/>
  <c r="B91" i="4"/>
  <c r="D73" i="6"/>
  <c r="C23" i="7"/>
  <c r="C9" i="7" s="1"/>
  <c r="G23" i="7"/>
  <c r="F62" i="7"/>
  <c r="E101" i="7"/>
  <c r="I101" i="7"/>
  <c r="I9" i="7" s="1"/>
  <c r="D192" i="7"/>
  <c r="H192" i="7"/>
  <c r="H9" i="7" s="1"/>
  <c r="C231" i="7"/>
  <c r="G231" i="7"/>
  <c r="G9" i="7" s="1"/>
  <c r="C9" i="8"/>
  <c r="C62" i="4"/>
  <c r="C91" i="4" s="1"/>
  <c r="E61" i="5"/>
  <c r="F10" i="7"/>
  <c r="E49" i="7"/>
  <c r="E9" i="7" s="1"/>
  <c r="I49" i="7"/>
  <c r="D140" i="7"/>
  <c r="D9" i="7" s="1"/>
  <c r="H140" i="7"/>
  <c r="C179" i="7"/>
  <c r="G179" i="7"/>
  <c r="F218" i="7"/>
  <c r="E257" i="7"/>
  <c r="I257" i="7"/>
  <c r="H9" i="8"/>
  <c r="D33" i="4"/>
  <c r="D91" i="4" s="1"/>
  <c r="B20" i="12"/>
  <c r="C20" i="12" s="1"/>
  <c r="C23" i="12"/>
  <c r="B68" i="12"/>
  <c r="C68" i="12" s="1"/>
  <c r="C71" i="12"/>
  <c r="B116" i="12"/>
  <c r="C116" i="12" s="1"/>
  <c r="C119" i="12"/>
  <c r="C220" i="11"/>
  <c r="G220" i="11"/>
  <c r="B32" i="12"/>
  <c r="C32" i="12" s="1"/>
  <c r="C35" i="12"/>
  <c r="B80" i="12"/>
  <c r="C80" i="12" s="1"/>
  <c r="C83" i="12"/>
  <c r="B128" i="12"/>
  <c r="C128" i="12" s="1"/>
  <c r="C131" i="12"/>
  <c r="D9" i="8"/>
  <c r="E9" i="8"/>
  <c r="I9" i="8"/>
  <c r="F9" i="8"/>
  <c r="H31" i="9"/>
  <c r="B44" i="12"/>
  <c r="C44" i="12" s="1"/>
  <c r="C47" i="12"/>
  <c r="B92" i="12"/>
  <c r="C92" i="12" s="1"/>
  <c r="C95" i="12"/>
  <c r="C52" i="69" l="1"/>
  <c r="C75" i="69" s="1"/>
  <c r="C75" i="75"/>
  <c r="C52" i="61"/>
  <c r="C75" i="61" s="1"/>
  <c r="C78" i="59"/>
  <c r="C78" i="65"/>
  <c r="C78" i="58"/>
  <c r="E27" i="77" s="1"/>
  <c r="C78" i="57"/>
  <c r="C52" i="47"/>
  <c r="C75" i="47" s="1"/>
  <c r="C78" i="67"/>
  <c r="E21" i="77" s="1"/>
  <c r="C78" i="62"/>
  <c r="C52" i="53"/>
  <c r="E18" i="77"/>
  <c r="C74" i="75"/>
  <c r="C52" i="72"/>
  <c r="C75" i="72" s="1"/>
  <c r="C75" i="62"/>
  <c r="C78" i="70"/>
  <c r="C78" i="66"/>
  <c r="C52" i="64"/>
  <c r="C75" i="64" s="1"/>
  <c r="C52" i="57"/>
  <c r="C74" i="52"/>
  <c r="C52" i="54"/>
  <c r="C75" i="54" s="1"/>
  <c r="C74" i="53"/>
  <c r="C78" i="47"/>
  <c r="E16" i="77" s="1"/>
  <c r="C52" i="65"/>
  <c r="C75" i="65" s="1"/>
  <c r="F75" i="63"/>
  <c r="F77" i="63" s="1"/>
  <c r="D75" i="55"/>
  <c r="D77" i="55" s="1"/>
  <c r="C78" i="55" s="1"/>
  <c r="C78" i="50"/>
  <c r="E19" i="77" s="1"/>
  <c r="D75" i="51"/>
  <c r="D77" i="51" s="1"/>
  <c r="C78" i="51" s="1"/>
  <c r="E20" i="77" s="1"/>
  <c r="C51" i="49"/>
  <c r="C52" i="49" s="1"/>
  <c r="C75" i="49" s="1"/>
  <c r="C51" i="53"/>
  <c r="C52" i="50"/>
  <c r="C75" i="50" s="1"/>
  <c r="D56" i="35"/>
  <c r="C74" i="63"/>
  <c r="C75" i="63" s="1"/>
  <c r="C74" i="71"/>
  <c r="C75" i="56"/>
  <c r="C74" i="55"/>
  <c r="C52" i="52"/>
  <c r="C75" i="52" s="1"/>
  <c r="C74" i="73"/>
  <c r="C75" i="73" s="1"/>
  <c r="C75" i="71"/>
  <c r="F52" i="74"/>
  <c r="F75" i="74" s="1"/>
  <c r="F77" i="74" s="1"/>
  <c r="C78" i="74" s="1"/>
  <c r="C74" i="62"/>
  <c r="C74" i="58"/>
  <c r="C75" i="58" s="1"/>
  <c r="C52" i="76"/>
  <c r="C75" i="76" s="1"/>
  <c r="N75" i="75"/>
  <c r="N77" i="75" s="1"/>
  <c r="F75" i="71"/>
  <c r="F77" i="71" s="1"/>
  <c r="D52" i="69"/>
  <c r="D75" i="69" s="1"/>
  <c r="D77" i="69" s="1"/>
  <c r="D52" i="75"/>
  <c r="D75" i="75" s="1"/>
  <c r="D77" i="75" s="1"/>
  <c r="C78" i="75" s="1"/>
  <c r="E29" i="77" s="1"/>
  <c r="C52" i="68"/>
  <c r="C75" i="68" s="1"/>
  <c r="D75" i="71"/>
  <c r="D77" i="71" s="1"/>
  <c r="C78" i="71" s="1"/>
  <c r="N75" i="56"/>
  <c r="N77" i="56" s="1"/>
  <c r="D51" i="35"/>
  <c r="C74" i="57"/>
  <c r="C78" i="53"/>
  <c r="C78" i="76"/>
  <c r="C75" i="74"/>
  <c r="C78" i="72"/>
  <c r="C74" i="69"/>
  <c r="C78" i="73"/>
  <c r="F75" i="69"/>
  <c r="F77" i="69" s="1"/>
  <c r="C75" i="67"/>
  <c r="C78" i="68"/>
  <c r="D52" i="63"/>
  <c r="D75" i="63" s="1"/>
  <c r="D77" i="63" s="1"/>
  <c r="J75" i="56"/>
  <c r="J77" i="56" s="1"/>
  <c r="C78" i="56" s="1"/>
  <c r="E25" i="77" s="1"/>
  <c r="E75" i="61"/>
  <c r="E77" i="61" s="1"/>
  <c r="C78" i="61" s="1"/>
  <c r="E30" i="77" s="1"/>
  <c r="C52" i="55"/>
  <c r="C78" i="48"/>
  <c r="C52" i="51"/>
  <c r="C75" i="51" s="1"/>
  <c r="E75" i="54"/>
  <c r="E77" i="54" s="1"/>
  <c r="C78" i="54" s="1"/>
  <c r="D134" i="25"/>
  <c r="E74" i="25"/>
  <c r="C124" i="34"/>
  <c r="D163" i="34" s="1"/>
  <c r="C767" i="24"/>
  <c r="G767" i="24" s="1"/>
  <c r="G768" i="24"/>
  <c r="G720" i="24"/>
  <c r="C716" i="24"/>
  <c r="C134" i="25"/>
  <c r="H188" i="24"/>
  <c r="H49" i="24"/>
  <c r="D48" i="24"/>
  <c r="C72" i="25"/>
  <c r="E72" i="25" s="1"/>
  <c r="D249" i="24"/>
  <c r="H249" i="24" s="1"/>
  <c r="H250" i="24"/>
  <c r="G149" i="34"/>
  <c r="I149" i="34" s="1"/>
  <c r="K149" i="34" s="1"/>
  <c r="G141" i="34"/>
  <c r="I141" i="34" s="1"/>
  <c r="K141" i="34" s="1"/>
  <c r="C172" i="34"/>
  <c r="E172" i="34" s="1"/>
  <c r="F172" i="34" s="1"/>
  <c r="L146" i="34"/>
  <c r="I144" i="34"/>
  <c r="K144" i="34" s="1"/>
  <c r="G147" i="34"/>
  <c r="I147" i="34" s="1"/>
  <c r="K147" i="34" s="1"/>
  <c r="G139" i="34"/>
  <c r="I139" i="34" s="1"/>
  <c r="K139" i="34" s="1"/>
  <c r="G991" i="24"/>
  <c r="C990" i="24"/>
  <c r="G990" i="24" s="1"/>
  <c r="G811" i="24"/>
  <c r="C810" i="24"/>
  <c r="C961" i="24"/>
  <c r="G961" i="24" s="1"/>
  <c r="G962" i="24"/>
  <c r="D625" i="24"/>
  <c r="H625" i="24" s="1"/>
  <c r="H626" i="24"/>
  <c r="C43" i="27"/>
  <c r="G43" i="27" s="1"/>
  <c r="D118" i="24"/>
  <c r="H118" i="24" s="1"/>
  <c r="H119" i="24"/>
  <c r="C709" i="24"/>
  <c r="C138" i="34"/>
  <c r="G138" i="34" s="1"/>
  <c r="I138" i="34" s="1"/>
  <c r="K138" i="34" s="1"/>
  <c r="D34" i="34"/>
  <c r="P31" i="34"/>
  <c r="C981" i="24"/>
  <c r="G981" i="24" s="1"/>
  <c r="G983" i="24"/>
  <c r="C945" i="24"/>
  <c r="G946" i="24"/>
  <c r="H371" i="24"/>
  <c r="P71" i="34"/>
  <c r="G145" i="34"/>
  <c r="I145" i="34" s="1"/>
  <c r="K145" i="34" s="1"/>
  <c r="C137" i="34"/>
  <c r="G137" i="34" s="1"/>
  <c r="I137" i="34" s="1"/>
  <c r="K137" i="34" s="1"/>
  <c r="P33" i="34"/>
  <c r="C34" i="34"/>
  <c r="G142" i="34"/>
  <c r="I142" i="34" s="1"/>
  <c r="K142" i="34" s="1"/>
  <c r="I148" i="34"/>
  <c r="K148" i="34" s="1"/>
  <c r="I140" i="34"/>
  <c r="K140" i="34" s="1"/>
  <c r="D137" i="34"/>
  <c r="C60" i="34"/>
  <c r="P60" i="34" s="1"/>
  <c r="P59" i="34"/>
  <c r="G143" i="34"/>
  <c r="I143" i="34" s="1"/>
  <c r="K143" i="34" s="1"/>
  <c r="H564" i="24"/>
  <c r="D563" i="24"/>
  <c r="H563" i="24" s="1"/>
  <c r="C893" i="24"/>
  <c r="G894" i="24"/>
  <c r="D654" i="24"/>
  <c r="H654" i="24" s="1"/>
  <c r="D499" i="24"/>
  <c r="H499" i="24" s="1"/>
  <c r="H500" i="24"/>
  <c r="H11" i="24"/>
  <c r="G740" i="24"/>
  <c r="CC190" i="20"/>
  <c r="E709" i="1"/>
  <c r="E170" i="2"/>
  <c r="D768" i="1"/>
  <c r="D716" i="1" s="1"/>
  <c r="D1021" i="1" s="1"/>
  <c r="G786" i="1"/>
  <c r="C342" i="2"/>
  <c r="F341" i="2"/>
  <c r="C932" i="1"/>
  <c r="G932" i="1" s="1"/>
  <c r="D563" i="1"/>
  <c r="H563" i="1" s="1"/>
  <c r="D10" i="1"/>
  <c r="H11" i="1"/>
  <c r="H654" i="1"/>
  <c r="H48" i="1"/>
  <c r="C252" i="2"/>
  <c r="D248" i="2"/>
  <c r="J178" i="2"/>
  <c r="C294" i="2"/>
  <c r="C857" i="1"/>
  <c r="C41" i="2"/>
  <c r="C982" i="1"/>
  <c r="G982" i="1" s="1"/>
  <c r="C768" i="1"/>
  <c r="G768" i="1" s="1"/>
  <c r="G769" i="1"/>
  <c r="H500" i="1"/>
  <c r="D499" i="1"/>
  <c r="H499" i="1" s="1"/>
  <c r="I77" i="2"/>
  <c r="K74" i="2"/>
  <c r="I74" i="2" s="1"/>
  <c r="D11" i="2"/>
  <c r="C13" i="2"/>
  <c r="I128" i="2"/>
  <c r="K127" i="2"/>
  <c r="I127" i="2" s="1"/>
  <c r="I57" i="2"/>
  <c r="H85" i="1"/>
  <c r="H655" i="1"/>
  <c r="L248" i="2"/>
  <c r="I252" i="2"/>
  <c r="I336" i="2"/>
  <c r="C150" i="2"/>
  <c r="C317" i="2"/>
  <c r="F316" i="2"/>
  <c r="C316" i="2" s="1"/>
  <c r="G371" i="2"/>
  <c r="D57" i="2"/>
  <c r="C57" i="2" s="1"/>
  <c r="C58" i="2"/>
  <c r="H372" i="1"/>
  <c r="D371" i="1"/>
  <c r="H371" i="1" s="1"/>
  <c r="I150" i="2"/>
  <c r="I20" i="2"/>
  <c r="K13" i="2"/>
  <c r="H119" i="1"/>
  <c r="C31" i="2"/>
  <c r="D205" i="2"/>
  <c r="C206" i="2"/>
  <c r="F9" i="7"/>
  <c r="K371" i="2"/>
  <c r="J294" i="2"/>
  <c r="I294" i="2" s="1"/>
  <c r="I295" i="2"/>
  <c r="C751" i="1"/>
  <c r="G751" i="1" s="1"/>
  <c r="G752" i="1"/>
  <c r="C717" i="1"/>
  <c r="H189" i="1"/>
  <c r="D188" i="1"/>
  <c r="C709" i="1"/>
  <c r="I272" i="2"/>
  <c r="J247" i="2"/>
  <c r="H102" i="1"/>
  <c r="D101" i="1"/>
  <c r="H101" i="1" s="1"/>
  <c r="H35" i="1"/>
  <c r="D34" i="1"/>
  <c r="H34" i="1" s="1"/>
  <c r="J10" i="2"/>
  <c r="E187" i="1"/>
  <c r="E23" i="77" l="1"/>
  <c r="E17" i="77"/>
  <c r="E13" i="77" s="1"/>
  <c r="E15" i="77" s="1"/>
  <c r="C78" i="69"/>
  <c r="C75" i="55"/>
  <c r="E22" i="77"/>
  <c r="E28" i="77"/>
  <c r="C78" i="63"/>
  <c r="E24" i="77"/>
  <c r="C75" i="57"/>
  <c r="E26" i="77"/>
  <c r="C75" i="53"/>
  <c r="G893" i="24"/>
  <c r="C856" i="24"/>
  <c r="G856" i="24" s="1"/>
  <c r="C171" i="34"/>
  <c r="E171" i="34" s="1"/>
  <c r="F171" i="34" s="1"/>
  <c r="L145" i="34"/>
  <c r="P34" i="34"/>
  <c r="C164" i="34"/>
  <c r="E164" i="34" s="1"/>
  <c r="F164" i="34" s="1"/>
  <c r="L138" i="34"/>
  <c r="C170" i="34"/>
  <c r="E170" i="34" s="1"/>
  <c r="F170" i="34" s="1"/>
  <c r="L144" i="34"/>
  <c r="C175" i="34"/>
  <c r="E175" i="34" s="1"/>
  <c r="F175" i="34" s="1"/>
  <c r="L149" i="34"/>
  <c r="H48" i="24"/>
  <c r="D34" i="24"/>
  <c r="E134" i="25"/>
  <c r="C168" i="34"/>
  <c r="E168" i="34" s="1"/>
  <c r="F168" i="34" s="1"/>
  <c r="L142" i="34"/>
  <c r="G945" i="24"/>
  <c r="C931" i="24"/>
  <c r="G931" i="24" s="1"/>
  <c r="C173" i="34"/>
  <c r="E173" i="34" s="1"/>
  <c r="F173" i="34" s="1"/>
  <c r="L147" i="34"/>
  <c r="C167" i="34"/>
  <c r="E167" i="34" s="1"/>
  <c r="F167" i="34" s="1"/>
  <c r="L141" i="34"/>
  <c r="C169" i="34"/>
  <c r="E169" i="34" s="1"/>
  <c r="F169" i="34" s="1"/>
  <c r="L143" i="34"/>
  <c r="C166" i="34"/>
  <c r="E166" i="34" s="1"/>
  <c r="F166" i="34" s="1"/>
  <c r="L140" i="34"/>
  <c r="C715" i="24"/>
  <c r="G716" i="24"/>
  <c r="C174" i="34"/>
  <c r="E174" i="34" s="1"/>
  <c r="F174" i="34" s="1"/>
  <c r="L148" i="34"/>
  <c r="C163" i="34"/>
  <c r="E163" i="34" s="1"/>
  <c r="L151" i="34"/>
  <c r="L150" i="34"/>
  <c r="L152" i="34" s="1"/>
  <c r="L154" i="34" s="1"/>
  <c r="L137" i="34"/>
  <c r="C809" i="24"/>
  <c r="G809" i="24" s="1"/>
  <c r="G810" i="24"/>
  <c r="C165" i="34"/>
  <c r="E165" i="34" s="1"/>
  <c r="F165" i="34" s="1"/>
  <c r="L139" i="34"/>
  <c r="D187" i="24"/>
  <c r="H187" i="24" s="1"/>
  <c r="J170" i="2"/>
  <c r="G857" i="1"/>
  <c r="C810" i="1"/>
  <c r="G810" i="1" s="1"/>
  <c r="D187" i="1"/>
  <c r="H187" i="1" s="1"/>
  <c r="H188" i="1"/>
  <c r="I13" i="2"/>
  <c r="K11" i="2"/>
  <c r="J371" i="2"/>
  <c r="I371" i="2" s="1"/>
  <c r="I178" i="2"/>
  <c r="H10" i="1"/>
  <c r="G717" i="1"/>
  <c r="C716" i="1"/>
  <c r="C205" i="2"/>
  <c r="D178" i="2"/>
  <c r="D10" i="2"/>
  <c r="C11" i="2"/>
  <c r="D247" i="2"/>
  <c r="C247" i="2" s="1"/>
  <c r="C248" i="2"/>
  <c r="C341" i="2"/>
  <c r="F336" i="2"/>
  <c r="L247" i="2"/>
  <c r="L371" i="2" s="1"/>
  <c r="I248" i="2"/>
  <c r="I247" i="2"/>
  <c r="H34" i="24" l="1"/>
  <c r="D10" i="24"/>
  <c r="F176" i="34"/>
  <c r="F163" i="34"/>
  <c r="F177" i="34"/>
  <c r="G715" i="24"/>
  <c r="C1020" i="24"/>
  <c r="G1020" i="24" s="1"/>
  <c r="C336" i="2"/>
  <c r="F371" i="2"/>
  <c r="G716" i="1"/>
  <c r="C1021" i="1"/>
  <c r="G1021" i="1" s="1"/>
  <c r="C10" i="2"/>
  <c r="D170" i="2"/>
  <c r="C170" i="2" s="1"/>
  <c r="K10" i="2"/>
  <c r="I11" i="2"/>
  <c r="D709" i="1"/>
  <c r="H709" i="1" s="1"/>
  <c r="D371" i="2"/>
  <c r="C178" i="2"/>
  <c r="D709" i="24" l="1"/>
  <c r="H709" i="24" s="1"/>
  <c r="H10" i="24"/>
  <c r="F178" i="34"/>
  <c r="F180" i="34" s="1"/>
  <c r="C371" i="2"/>
  <c r="K170" i="2"/>
  <c r="I170" i="2" s="1"/>
  <c r="I10" i="2"/>
</calcChain>
</file>

<file path=xl/comments1.xml><?xml version="1.0" encoding="utf-8"?>
<comments xmlns="http://schemas.openxmlformats.org/spreadsheetml/2006/main">
  <authors>
    <author>Migens Kosovrasti</author>
  </authors>
  <commentList>
    <comment ref="H9" authorId="0" shapeId="0">
      <text>
        <r>
          <rPr>
            <sz val="9"/>
            <color indexed="81"/>
            <rFont val="Tahoma"/>
            <family val="2"/>
            <charset val="238"/>
          </rPr>
          <t xml:space="preserve">*It is not obligatory for the bank to report in cases of missing information.
</t>
        </r>
      </text>
    </comment>
  </commentList>
</comments>
</file>

<file path=xl/comments2.xml><?xml version="1.0" encoding="utf-8"?>
<comments xmlns="http://schemas.openxmlformats.org/spreadsheetml/2006/main">
  <authors>
    <author>Migens Kosovrasti</author>
  </authors>
  <commentList>
    <comment ref="H9" authorId="0" shapeId="0">
      <text>
        <r>
          <rPr>
            <sz val="9"/>
            <color indexed="81"/>
            <rFont val="Tahoma"/>
            <family val="2"/>
            <charset val="238"/>
          </rPr>
          <t>*It is not obligatory for the bank to report in cases of missing information.</t>
        </r>
        <r>
          <rPr>
            <sz val="9"/>
            <color indexed="81"/>
            <rFont val="Tahoma"/>
            <family val="2"/>
            <charset val="238"/>
          </rPr>
          <t xml:space="preserve">
</t>
        </r>
      </text>
    </comment>
  </commentList>
</comments>
</file>

<file path=xl/comments3.xml><?xml version="1.0" encoding="utf-8"?>
<comments xmlns="http://schemas.openxmlformats.org/spreadsheetml/2006/main">
  <authors>
    <author>Migens Kosovrasti</author>
  </authors>
  <commentList>
    <comment ref="H9" authorId="0" shapeId="0">
      <text>
        <r>
          <rPr>
            <sz val="9"/>
            <color indexed="81"/>
            <rFont val="Tahoma"/>
            <family val="2"/>
            <charset val="238"/>
          </rPr>
          <t xml:space="preserve">*It is not obligatory for the bank to report in cases of missing information.
</t>
        </r>
      </text>
    </comment>
  </commentList>
</comments>
</file>

<file path=xl/comments4.xml><?xml version="1.0" encoding="utf-8"?>
<comments xmlns="http://schemas.openxmlformats.org/spreadsheetml/2006/main">
  <authors>
    <author>Migens Kosovrasti</author>
  </authors>
  <commentList>
    <comment ref="H9" authorId="0" shapeId="0">
      <text>
        <r>
          <rPr>
            <sz val="9"/>
            <color indexed="81"/>
            <rFont val="Tahoma"/>
            <family val="2"/>
            <charset val="238"/>
          </rPr>
          <t xml:space="preserve">*It is not obligatory for the bank to report in cases of missing information.
</t>
        </r>
      </text>
    </comment>
  </commentList>
</comments>
</file>

<file path=xl/comments5.xml><?xml version="1.0" encoding="utf-8"?>
<comments xmlns="http://schemas.openxmlformats.org/spreadsheetml/2006/main">
  <authors>
    <author>Migens Kosovrasti</author>
  </authors>
  <commentList>
    <comment ref="H9" authorId="0" shapeId="0">
      <text>
        <r>
          <rPr>
            <sz val="9"/>
            <color indexed="81"/>
            <rFont val="Tahoma"/>
            <family val="2"/>
            <charset val="238"/>
          </rPr>
          <t xml:space="preserve">*It is not obligatory for the bank to report in cases of missing information.
</t>
        </r>
      </text>
    </comment>
  </commentList>
</comments>
</file>

<file path=xl/comments6.xml><?xml version="1.0" encoding="utf-8"?>
<comments xmlns="http://schemas.openxmlformats.org/spreadsheetml/2006/main">
  <authors>
    <author>Migens Kosovrasti</author>
  </authors>
  <commentList>
    <comment ref="H9" authorId="0" shapeId="0">
      <text>
        <r>
          <rPr>
            <sz val="9"/>
            <color indexed="81"/>
            <rFont val="Tahoma"/>
            <family val="2"/>
            <charset val="238"/>
          </rPr>
          <t xml:space="preserve">*It is not obligatory for the bank to report in cases of missing information.
</t>
        </r>
      </text>
    </comment>
  </commentList>
</comments>
</file>

<file path=xl/comments7.xml><?xml version="1.0" encoding="utf-8"?>
<comments xmlns="http://schemas.openxmlformats.org/spreadsheetml/2006/main">
  <authors>
    <author>Migens Kosovrasti</author>
  </authors>
  <commentList>
    <comment ref="H9" authorId="0" shapeId="0">
      <text>
        <r>
          <rPr>
            <sz val="9"/>
            <color indexed="81"/>
            <rFont val="Tahoma"/>
            <family val="2"/>
            <charset val="238"/>
          </rPr>
          <t xml:space="preserve">*It is not obligatory for the bank to report in cases of missing information.
</t>
        </r>
      </text>
    </comment>
  </commentList>
</comments>
</file>

<file path=xl/comments8.xml><?xml version="1.0" encoding="utf-8"?>
<comments xmlns="http://schemas.openxmlformats.org/spreadsheetml/2006/main">
  <authors>
    <author>Migens Kosovrasti</author>
  </authors>
  <commentList>
    <comment ref="H9" authorId="0" shapeId="0">
      <text>
        <r>
          <rPr>
            <sz val="9"/>
            <color indexed="81"/>
            <rFont val="Tahoma"/>
            <family val="2"/>
            <charset val="238"/>
          </rPr>
          <t xml:space="preserve">*It is not obligatory for the bank to report in cases of missing information.
</t>
        </r>
      </text>
    </comment>
  </commentList>
</comments>
</file>

<file path=xl/sharedStrings.xml><?xml version="1.0" encoding="utf-8"?>
<sst xmlns="http://schemas.openxmlformats.org/spreadsheetml/2006/main" count="15987" uniqueCount="2821">
  <si>
    <t>FORM NUMBER:</t>
  </si>
  <si>
    <t>20_21Pkon</t>
  </si>
  <si>
    <t>FORM NAME:</t>
  </si>
  <si>
    <t xml:space="preserve">Non consolidated balance sheet </t>
  </si>
  <si>
    <t>PERIODICITY:</t>
  </si>
  <si>
    <t xml:space="preserve">Monthly </t>
  </si>
  <si>
    <t>REPORTING CURRENCY:</t>
  </si>
  <si>
    <t>ALL</t>
  </si>
  <si>
    <t>UNIT:</t>
  </si>
  <si>
    <t>Monetary units</t>
  </si>
  <si>
    <t>Amortisation</t>
  </si>
  <si>
    <t>ASSETS</t>
  </si>
  <si>
    <t>&amp; provisions</t>
  </si>
  <si>
    <t xml:space="preserve">Albanian Lek </t>
  </si>
  <si>
    <t xml:space="preserve">Foreign currency </t>
  </si>
  <si>
    <t>TOTAL</t>
  </si>
  <si>
    <t>Code</t>
  </si>
  <si>
    <t xml:space="preserve"> (in monetary units)</t>
  </si>
  <si>
    <t>funds (-A)</t>
  </si>
  <si>
    <t>Resident</t>
  </si>
  <si>
    <t>Non resident</t>
  </si>
  <si>
    <t>TREASURY OPERATIONS AND INTERBANK TRANSACTIONS</t>
  </si>
  <si>
    <t>Cash and Central Bank</t>
  </si>
  <si>
    <t xml:space="preserve">Cash </t>
  </si>
  <si>
    <t>1111&amp;2</t>
  </si>
  <si>
    <t xml:space="preserve">Notes and coins </t>
  </si>
  <si>
    <t>1113&amp;4</t>
  </si>
  <si>
    <t>Travellers checks</t>
  </si>
  <si>
    <t>Others</t>
  </si>
  <si>
    <t>Central Bank</t>
  </si>
  <si>
    <t>Current accounts</t>
  </si>
  <si>
    <t xml:space="preserve">          Current accounts</t>
  </si>
  <si>
    <t xml:space="preserve">          Accrued interest</t>
  </si>
  <si>
    <t>Required reserves</t>
  </si>
  <si>
    <t xml:space="preserve">          Required reserves</t>
  </si>
  <si>
    <t>Deposit accounts</t>
  </si>
  <si>
    <t xml:space="preserve">          Demand deposits</t>
  </si>
  <si>
    <t xml:space="preserve">          Time deposits </t>
  </si>
  <si>
    <t xml:space="preserve">                        Accrued interest for demand deposits</t>
  </si>
  <si>
    <t xml:space="preserve">                        Accrued interest for time deposits</t>
  </si>
  <si>
    <t>Loans to Central Bank</t>
  </si>
  <si>
    <t xml:space="preserve">          Principal</t>
  </si>
  <si>
    <t>Past due accounts with Central Bank</t>
  </si>
  <si>
    <t>Other accounts with Central Bank</t>
  </si>
  <si>
    <t xml:space="preserve"> Treasury bills and other bills eligible for refinancing with Central Bank</t>
  </si>
  <si>
    <t>Treasury bills</t>
  </si>
  <si>
    <t>Held for trading</t>
  </si>
  <si>
    <t>Available for sale</t>
  </si>
  <si>
    <t xml:space="preserve">           Treasury bills*</t>
  </si>
  <si>
    <t>A/-A         12122</t>
  </si>
  <si>
    <t xml:space="preserve">           Discount/premium**</t>
  </si>
  <si>
    <t>A/-A         12129</t>
  </si>
  <si>
    <t xml:space="preserve">           Accrued interest</t>
  </si>
  <si>
    <t>Held for investment</t>
  </si>
  <si>
    <t>A/-A         12132</t>
  </si>
  <si>
    <t>A/-A          12139</t>
  </si>
  <si>
    <t>Treasury bills purchased under repurchase agreements</t>
  </si>
  <si>
    <t xml:space="preserve">           Treasury bills purchased under repurchase agreements</t>
  </si>
  <si>
    <t xml:space="preserve"> Other bills eligible for refinancing with Central Bank</t>
  </si>
  <si>
    <t xml:space="preserve">Other claims on Government </t>
  </si>
  <si>
    <t xml:space="preserve">           Principal*</t>
  </si>
  <si>
    <t>A/-A        122122</t>
  </si>
  <si>
    <t>A/-A        122129</t>
  </si>
  <si>
    <t xml:space="preserve">           Accrued Interest</t>
  </si>
  <si>
    <t>A/-A         122132</t>
  </si>
  <si>
    <t>A/-A        122139</t>
  </si>
  <si>
    <t>Claims on Central Bank</t>
  </si>
  <si>
    <t>A/-A        122222</t>
  </si>
  <si>
    <t>A/-A        122229</t>
  </si>
  <si>
    <t>A/-A         122232</t>
  </si>
  <si>
    <t>A/-A        122239</t>
  </si>
  <si>
    <t>Claims on banks</t>
  </si>
  <si>
    <t>A/-A        122322</t>
  </si>
  <si>
    <t>A/-A        122329</t>
  </si>
  <si>
    <t>A/-A         122332</t>
  </si>
  <si>
    <t>A/-A        122339</t>
  </si>
  <si>
    <t xml:space="preserve"> Bills purchased under repurchase agreements</t>
  </si>
  <si>
    <t xml:space="preserve">           Bills purchased under repurchase agreements</t>
  </si>
  <si>
    <t xml:space="preserve"> -A                      128</t>
  </si>
  <si>
    <t>Provisions for depreciation of eligible bills for refinancing with Central Bank</t>
  </si>
  <si>
    <t>-A                  1281</t>
  </si>
  <si>
    <t>Provisions for depreciation of treasury bills</t>
  </si>
  <si>
    <t>-A                 1282</t>
  </si>
  <si>
    <t>Provisions for depreciation of other bills</t>
  </si>
  <si>
    <t>Current accounts with banks, credit institutions and other financial institutions</t>
  </si>
  <si>
    <t xml:space="preserve">Current accounts with resident banks, credit institutions and other financial institutions </t>
  </si>
  <si>
    <t xml:space="preserve">           Current accounts with banks</t>
  </si>
  <si>
    <t xml:space="preserve">           Current accounts with credit institutions and other financial institutions</t>
  </si>
  <si>
    <t>Accrued interest</t>
  </si>
  <si>
    <t xml:space="preserve">            Accrued interest for banks</t>
  </si>
  <si>
    <t xml:space="preserve">            Accrued interest for credit institutions and other financial institutions </t>
  </si>
  <si>
    <t xml:space="preserve">Current Accounts with non-resident banks, credit institutions and other financial institutions </t>
  </si>
  <si>
    <t>Past due current accounts with banks, credit institutions and other financial institutions</t>
  </si>
  <si>
    <t xml:space="preserve">Past due current accounts with resident banks, credit institutions and other financial institutions </t>
  </si>
  <si>
    <t xml:space="preserve">            Past due current accounts with banks</t>
  </si>
  <si>
    <t xml:space="preserve">            Past due current accounts with financial institutions</t>
  </si>
  <si>
    <t>Past due current accounts with non resident banks, credit institutions and other financial institutions</t>
  </si>
  <si>
    <t xml:space="preserve"> Deposits with banks, credit institutions and other financial institutions</t>
  </si>
  <si>
    <t xml:space="preserve"> Deposits with resident banks, credit institutions and other financial institutions </t>
  </si>
  <si>
    <t>Demand deposits</t>
  </si>
  <si>
    <t xml:space="preserve">             Demand deposits with banks</t>
  </si>
  <si>
    <t xml:space="preserve">             Demand deposits with credit institutions and other financial institutions</t>
  </si>
  <si>
    <t>Time Deposits</t>
  </si>
  <si>
    <t xml:space="preserve">             Time deposits with banks</t>
  </si>
  <si>
    <t xml:space="preserve">             Time deposits with credit institutions and other financial institutions</t>
  </si>
  <si>
    <t xml:space="preserve">              Accrued interest for demand deposits with banks</t>
  </si>
  <si>
    <t xml:space="preserve">              Accrued interest for demand deposits with credit institutions and other financial institutions</t>
  </si>
  <si>
    <t xml:space="preserve">              Accrued interest for time deposits with banks</t>
  </si>
  <si>
    <t xml:space="preserve">              Accrued interest for time deposits with credit institutions and other financial institutions</t>
  </si>
  <si>
    <t>Deposits with non resident banks, credit institucions and other financial institutions</t>
  </si>
  <si>
    <t xml:space="preserve">              Demand deposits</t>
  </si>
  <si>
    <t xml:space="preserve">              Time deposits</t>
  </si>
  <si>
    <t xml:space="preserve">              Accrued interest</t>
  </si>
  <si>
    <t>Loans to banks, credit institutions and other financial institutions.</t>
  </si>
  <si>
    <t>Loans to resident banks, credit institutions and other financial institutions</t>
  </si>
  <si>
    <t>Non-term loans granted to banks, credit institutions and other financial institutions</t>
  </si>
  <si>
    <t xml:space="preserve">              Loans granted to banks</t>
  </si>
  <si>
    <t xml:space="preserve">              Loans grated to credit institutions and other financial institutions</t>
  </si>
  <si>
    <t>Term loans granted to banks, credit institutions and other financial institutions</t>
  </si>
  <si>
    <t xml:space="preserve">               Loans granted to banks</t>
  </si>
  <si>
    <t xml:space="preserve">               Loans granted to credit institutions and other financial institutions</t>
  </si>
  <si>
    <t>Financial loans granted to banks, credit institutions and other financial institutions</t>
  </si>
  <si>
    <t xml:space="preserve">                Accrued interest for non-term loans granted to banks</t>
  </si>
  <si>
    <t xml:space="preserve">                Accrued interest for non-term loans granted to credit institutions and other financial institutions</t>
  </si>
  <si>
    <t xml:space="preserve">                Accrued interest for term loans granted to banks</t>
  </si>
  <si>
    <t xml:space="preserve">                Accrued interest for term loans granted to credit institutions and other financial institutions</t>
  </si>
  <si>
    <t xml:space="preserve">                Accrued interest for financial loans granted to banks</t>
  </si>
  <si>
    <t xml:space="preserve">                Accrued interest for financial loans granted to credit institutions and other financial institutions</t>
  </si>
  <si>
    <t xml:space="preserve">Loans granted to non resident banks, credit institutions and other financial institutions </t>
  </si>
  <si>
    <t xml:space="preserve">Non-term loans granted to non resident banks, credit institutions and other financial institutions </t>
  </si>
  <si>
    <t xml:space="preserve">Term loans granted to non resident banks, credit institutions and other financial institutions </t>
  </si>
  <si>
    <t xml:space="preserve">Financial loans granted to non resident banks, credit institutions and other financial institutions </t>
  </si>
  <si>
    <t>Commercial paper and money received under repurchase agreement</t>
  </si>
  <si>
    <t>Commercial paper and money received  under non-term repurchase agreement</t>
  </si>
  <si>
    <t xml:space="preserve">Commercial paper and money received under term repurchase agreement </t>
  </si>
  <si>
    <t>Accrued interests</t>
  </si>
  <si>
    <t xml:space="preserve">            Accrued interest for commercial paper and money received under non-term repurchase agreement </t>
  </si>
  <si>
    <t xml:space="preserve">            Accrued interest for commercial paper and money received under term repurchase agreement </t>
  </si>
  <si>
    <t>Past due loans to banks, credit institutions and other financial institutions</t>
  </si>
  <si>
    <t xml:space="preserve">Past due loans to resident banks, credit institutions and other financial institutions </t>
  </si>
  <si>
    <t xml:space="preserve">          Past due loans to banks</t>
  </si>
  <si>
    <t xml:space="preserve">          Past due loans to credit institutions and other financial institutions</t>
  </si>
  <si>
    <t xml:space="preserve">Past due loans to non resident banks, credit institutions and other financial institutions </t>
  </si>
  <si>
    <t>Past due commercial paper and money received under repurchase agreements</t>
  </si>
  <si>
    <t xml:space="preserve">        Past due commercial paper and money received under repurchase agreements with banks</t>
  </si>
  <si>
    <t xml:space="preserve">        Past due commercial paper and money received under repurchase agreement with credit institutions and financial institutions</t>
  </si>
  <si>
    <t>Other accounts with banks, credit institutions and other financial institutions</t>
  </si>
  <si>
    <t>Guarantee accounts</t>
  </si>
  <si>
    <t>Guarantee paid to banks</t>
  </si>
  <si>
    <t xml:space="preserve">Escrow accounts </t>
  </si>
  <si>
    <t>Amounts deposited in an escrow account at a bank</t>
  </si>
  <si>
    <t>Other accounts with banks</t>
  </si>
  <si>
    <t xml:space="preserve">Other accounts with credit institutions and financial institutions </t>
  </si>
  <si>
    <t xml:space="preserve">             Accrued interest for other accounts with banks</t>
  </si>
  <si>
    <t xml:space="preserve">             Accrued interest for other accounts with credit institutions and financial institutions</t>
  </si>
  <si>
    <t xml:space="preserve">Past due other accounts with banks, credit institutions and other financial institutions </t>
  </si>
  <si>
    <t>Past due other accounts with banks</t>
  </si>
  <si>
    <t xml:space="preserve">Past due other accounts with credit institutions and other financial institutions </t>
  </si>
  <si>
    <t>Doubtful receivable accounts with banks, credit institutions and other financial institutions</t>
  </si>
  <si>
    <t>Doubtful current account with banks, credit institutions and other financial institutions</t>
  </si>
  <si>
    <t>Doubtful current accounts with banks</t>
  </si>
  <si>
    <t>Doubtful current account with credit institutions and other financial institutions</t>
  </si>
  <si>
    <t>Doubtful deposits with banks credit institutions and other financial institutions</t>
  </si>
  <si>
    <t>Doubtful deposits with banks</t>
  </si>
  <si>
    <t>Doubtful deposits with credit institutions and other financial institutions</t>
  </si>
  <si>
    <t>Doubtful loans with banks credit institutions and other financial institutions</t>
  </si>
  <si>
    <t>Doubtful loans with banks</t>
  </si>
  <si>
    <t>Doubtful loans with credit institutions and other financial institutions</t>
  </si>
  <si>
    <t>Other doubtful accounts with banks credit institutions and other financial institutions</t>
  </si>
  <si>
    <t>Other doubtful accounts with banks</t>
  </si>
  <si>
    <t>Other doubtful accounts with credit institutions and other financial institutions</t>
  </si>
  <si>
    <t>-A                    198</t>
  </si>
  <si>
    <t>Provisions on doubtful receivables from banks, credit institutions and other financial institutions</t>
  </si>
  <si>
    <t>-A                 1981</t>
  </si>
  <si>
    <t>Provisions on doubtful receivable accounts from banks</t>
  </si>
  <si>
    <t>-A                 1982</t>
  </si>
  <si>
    <t>Provisions on doubtful receivable accounts from credit institutions and other financial institutions</t>
  </si>
  <si>
    <t>OPERATIONS WITH CUSTOMERS</t>
  </si>
  <si>
    <t>Standard loans and advances to customers</t>
  </si>
  <si>
    <t xml:space="preserve"> Short term loans</t>
  </si>
  <si>
    <t xml:space="preserve"> Individuals</t>
  </si>
  <si>
    <t xml:space="preserve"> Private commercial and industrial entities</t>
  </si>
  <si>
    <t xml:space="preserve"> Public commercial and industrial entities</t>
  </si>
  <si>
    <t xml:space="preserve"> Bank personnel</t>
  </si>
  <si>
    <t xml:space="preserve"> Other customers</t>
  </si>
  <si>
    <t xml:space="preserve"> Accrued interest</t>
  </si>
  <si>
    <t xml:space="preserve">         Accrued interest for individuals</t>
  </si>
  <si>
    <t xml:space="preserve">         Accrued interest for private commercial and industrial entities</t>
  </si>
  <si>
    <t xml:space="preserve">         Accrued interest for public commercial and industrial entities</t>
  </si>
  <si>
    <t xml:space="preserve">         Accrued interest for bank personnel</t>
  </si>
  <si>
    <t xml:space="preserve">         Accrued interest for other customers</t>
  </si>
  <si>
    <t xml:space="preserve"> Medium term loans</t>
  </si>
  <si>
    <t xml:space="preserve"> Long term loans</t>
  </si>
  <si>
    <t>Real estate loans</t>
  </si>
  <si>
    <t xml:space="preserve">  Finance lease contracts</t>
  </si>
  <si>
    <t>Past due standard loans and advances to customers</t>
  </si>
  <si>
    <t>Short term loans</t>
  </si>
  <si>
    <t>Medium term loans</t>
  </si>
  <si>
    <t xml:space="preserve"> Real estate loans</t>
  </si>
  <si>
    <t xml:space="preserve"> Finance lease contracts</t>
  </si>
  <si>
    <t xml:space="preserve"> Special mention loans</t>
  </si>
  <si>
    <t>Substandard loans</t>
  </si>
  <si>
    <t>Provisions on substandard loans</t>
  </si>
  <si>
    <t>-A                  2381</t>
  </si>
  <si>
    <t>Principal</t>
  </si>
  <si>
    <t>-A                 2389</t>
  </si>
  <si>
    <t>Doubtful loans</t>
  </si>
  <si>
    <t>Provisions on doubtful loans</t>
  </si>
  <si>
    <t>-A                 2481</t>
  </si>
  <si>
    <t>-A                 2489</t>
  </si>
  <si>
    <t>Accrued Interest</t>
  </si>
  <si>
    <t xml:space="preserve"> Lost loans</t>
  </si>
  <si>
    <t>Provisions on lost loans</t>
  </si>
  <si>
    <t>-A                 2581</t>
  </si>
  <si>
    <t>-A                 2589</t>
  </si>
  <si>
    <t>Albanian Government and public administrations</t>
  </si>
  <si>
    <t xml:space="preserve"> Central government</t>
  </si>
  <si>
    <t xml:space="preserve"> Regional government </t>
  </si>
  <si>
    <t xml:space="preserve"> Local government</t>
  </si>
  <si>
    <t xml:space="preserve"> Other public administrations</t>
  </si>
  <si>
    <t xml:space="preserve"> Accrued interest </t>
  </si>
  <si>
    <t xml:space="preserve">            Accrued interest for central government</t>
  </si>
  <si>
    <t xml:space="preserve">            Accrued interest for local government</t>
  </si>
  <si>
    <t xml:space="preserve">            Accrued interest for regional government</t>
  </si>
  <si>
    <t xml:space="preserve">            Accrued interest for other public administrations</t>
  </si>
  <si>
    <t>Loans to Albanian Government and public administrations</t>
  </si>
  <si>
    <t>Central government</t>
  </si>
  <si>
    <t xml:space="preserve">Regional government </t>
  </si>
  <si>
    <t>Local government</t>
  </si>
  <si>
    <t>Other public administrations</t>
  </si>
  <si>
    <t>Doubtful receivable accounts with government and other public administrations</t>
  </si>
  <si>
    <t>Doubtful receivable accounts for central government</t>
  </si>
  <si>
    <t xml:space="preserve">Doubtful receivable accounts for regional government </t>
  </si>
  <si>
    <t>Doubtful receivable accounts for local government</t>
  </si>
  <si>
    <t>Doubtful receivable accounts for other public administrations</t>
  </si>
  <si>
    <t>Past due accounts with government and other public administrations</t>
  </si>
  <si>
    <t>Past due accounts with central government</t>
  </si>
  <si>
    <t xml:space="preserve">Past due accounts with regional government </t>
  </si>
  <si>
    <t>Past due accounts with local government</t>
  </si>
  <si>
    <t>Past due accounts with other public administrations</t>
  </si>
  <si>
    <t>-A                   268</t>
  </si>
  <si>
    <t>Provisions on doubtful receivables with government and other public administrations</t>
  </si>
  <si>
    <t>Other accounts with government and other public administrations</t>
  </si>
  <si>
    <t>Others public administrations</t>
  </si>
  <si>
    <t xml:space="preserve">Customer current accounts </t>
  </si>
  <si>
    <t>Past due debtor customer current account</t>
  </si>
  <si>
    <t>Other customer accounts</t>
  </si>
  <si>
    <t xml:space="preserve">Past due other customer accounts </t>
  </si>
  <si>
    <t>Doubtful receivables with customers other than loans</t>
  </si>
  <si>
    <t>Doubtful customer current accounts</t>
  </si>
  <si>
    <t>Other doubtful customer accounts</t>
  </si>
  <si>
    <t>-A                   298</t>
  </si>
  <si>
    <t>Provisions on doubtful receivables with customers other than loans</t>
  </si>
  <si>
    <t>SECURITIES TRANSACTIONS</t>
  </si>
  <si>
    <t>Fixed income securities</t>
  </si>
  <si>
    <t>Trading securities</t>
  </si>
  <si>
    <t>Securities available for sale</t>
  </si>
  <si>
    <t>A/-A             3122</t>
  </si>
  <si>
    <t xml:space="preserve">Discounts premiums </t>
  </si>
  <si>
    <t>-A                  3128</t>
  </si>
  <si>
    <t>Provisions for depreciation</t>
  </si>
  <si>
    <t>A/-A             3129</t>
  </si>
  <si>
    <t>Accrued interest income</t>
  </si>
  <si>
    <t>Investment securities</t>
  </si>
  <si>
    <t>A/-A             3132</t>
  </si>
  <si>
    <t xml:space="preserve">Discounts/premiums </t>
  </si>
  <si>
    <t>-A                  3138</t>
  </si>
  <si>
    <t>A/-A             3139</t>
  </si>
  <si>
    <t>Variable income securities</t>
  </si>
  <si>
    <t>-A                 3222</t>
  </si>
  <si>
    <t>Securities purchased and sold under repurchase agreement</t>
  </si>
  <si>
    <t>Securities purchased under repurchase agreement</t>
  </si>
  <si>
    <t>Collateral on securities transactions</t>
  </si>
  <si>
    <t>Collateral paid for securities borrowed</t>
  </si>
  <si>
    <t>Premiums on financial instruments</t>
  </si>
  <si>
    <t>Received</t>
  </si>
  <si>
    <t>Financial derivatives</t>
  </si>
  <si>
    <t xml:space="preserve">Quotas/shares of investment funds </t>
  </si>
  <si>
    <t>OTHER ASSETS AND LIABILITIES</t>
  </si>
  <si>
    <t xml:space="preserve">Other assets </t>
  </si>
  <si>
    <t>Sundry debtors</t>
  </si>
  <si>
    <t>Inventories</t>
  </si>
  <si>
    <t>Precious metals</t>
  </si>
  <si>
    <t>Goods and supplies</t>
  </si>
  <si>
    <t>Land, building and other assets acquired through a legal process</t>
  </si>
  <si>
    <t>Other inventories</t>
  </si>
  <si>
    <t>-A                    418</t>
  </si>
  <si>
    <t>Provisions for depreciation of other assets</t>
  </si>
  <si>
    <t>Accrued income and prepaid expenses</t>
  </si>
  <si>
    <t>Agent transactions</t>
  </si>
  <si>
    <t>Social security</t>
  </si>
  <si>
    <t>Unemployment fund</t>
  </si>
  <si>
    <t>Customs</t>
  </si>
  <si>
    <t>Fiscal administration</t>
  </si>
  <si>
    <t>Other agent transactions</t>
  </si>
  <si>
    <t>Inter - office accounts</t>
  </si>
  <si>
    <t>Suspense and position accounts</t>
  </si>
  <si>
    <t>Suspense accounts</t>
  </si>
  <si>
    <t>Position accounts</t>
  </si>
  <si>
    <t>Value added tax</t>
  </si>
  <si>
    <t>FIXED ASSETS AND PERMANENT RESOURCES</t>
  </si>
  <si>
    <t>Participating interest</t>
  </si>
  <si>
    <t>Affiliates</t>
  </si>
  <si>
    <t>Fixed assets</t>
  </si>
  <si>
    <t>Intangibles assets</t>
  </si>
  <si>
    <t>Amortisation of intangible assets</t>
  </si>
  <si>
    <t xml:space="preserve">LIABILITIES </t>
  </si>
  <si>
    <t xml:space="preserve">Current accounts </t>
  </si>
  <si>
    <t xml:space="preserve">           Current accounts </t>
  </si>
  <si>
    <t>Deposits received from Central Bank</t>
  </si>
  <si>
    <t xml:space="preserve">           Demand deposits received from Central Bank</t>
  </si>
  <si>
    <t xml:space="preserve">           Term deposits received from Central Bank</t>
  </si>
  <si>
    <t xml:space="preserve">                      Accrued interest for demand deposits received from Central Bank</t>
  </si>
  <si>
    <t xml:space="preserve">                      Accrued interest for term deposits received from Central Bank</t>
  </si>
  <si>
    <t>Borrowings from Central Bank</t>
  </si>
  <si>
    <t xml:space="preserve">           Borrowings from Central Bank non refinanced by an international financial institution</t>
  </si>
  <si>
    <t xml:space="preserve">           Borrowings from Central Bank refinanced by an international financial institution</t>
  </si>
  <si>
    <t xml:space="preserve">                       Accrued interest for borrowings from Central Bank non refinanced by an international financial institution</t>
  </si>
  <si>
    <t xml:space="preserve">                       Accrued interest for borrowings from Central Bank refinanced by an international financial institution</t>
  </si>
  <si>
    <t>Treasury bills and other bills eligible for refinancing with Central Bank</t>
  </si>
  <si>
    <t>Treasury bills sold under a repurchase agreements</t>
  </si>
  <si>
    <t xml:space="preserve">            Treasury bills sold under a repurchase agreements</t>
  </si>
  <si>
    <t xml:space="preserve">            Accrued interest </t>
  </si>
  <si>
    <t>Bills sold under a repurchase agreement***</t>
  </si>
  <si>
    <t xml:space="preserve">             Bills sold under a repurchase agreement***</t>
  </si>
  <si>
    <t xml:space="preserve">             Accrued interest</t>
  </si>
  <si>
    <t>Current accounts with resident banks</t>
  </si>
  <si>
    <t xml:space="preserve">Current accounts with resident credit institutions and other financial institutions </t>
  </si>
  <si>
    <t xml:space="preserve">             Accrued interest for current accounts with resident banks</t>
  </si>
  <si>
    <t xml:space="preserve">             Accrued interest for current accounts with resident credit institutions and other financial institutions </t>
  </si>
  <si>
    <t xml:space="preserve">Current accounts with non resident banks, credit institutions and other financial institutions </t>
  </si>
  <si>
    <t>Deposits from banks, credit institutions and other financial institutions</t>
  </si>
  <si>
    <t xml:space="preserve">Deposits from resident banks, credit institutions and other financial institutions </t>
  </si>
  <si>
    <t xml:space="preserve">             From resident banks</t>
  </si>
  <si>
    <t xml:space="preserve">             From resident credit institutions and other financial institutions </t>
  </si>
  <si>
    <t>Term deposits</t>
  </si>
  <si>
    <t xml:space="preserve">             Accrued interest for demand deposits from resident banks</t>
  </si>
  <si>
    <t xml:space="preserve">             Accrued interest for demand deposits from resident credit institutions and other financial institutions </t>
  </si>
  <si>
    <t xml:space="preserve">             Accrued interest for term deposits from resident banks</t>
  </si>
  <si>
    <t xml:space="preserve">             Accrued interest for term deposits from resident credit institutions and other financial institutions</t>
  </si>
  <si>
    <t xml:space="preserve">Deposits from non resident banks, credit institutions and other financial institutions </t>
  </si>
  <si>
    <t xml:space="preserve"> Borrowing from banks, credit institutions and other financial institutions</t>
  </si>
  <si>
    <t xml:space="preserve">Borrowing from resident banks, credit institutions and other financial institutions </t>
  </si>
  <si>
    <t xml:space="preserve">Demand borrowing from resident banks, credit institutions and other financial institutions </t>
  </si>
  <si>
    <t xml:space="preserve">              From resident banks</t>
  </si>
  <si>
    <t xml:space="preserve">              From resident credit institutions and other financial institutions</t>
  </si>
  <si>
    <t xml:space="preserve">Term borrowing from resident banks, credit institutions and other financial institutions </t>
  </si>
  <si>
    <t xml:space="preserve">Financial borrowing from resident banks, credit institutions and other financial institutions </t>
  </si>
  <si>
    <t xml:space="preserve">              Accrued interest for demand borrowing from banks </t>
  </si>
  <si>
    <t xml:space="preserve">              Accrued interest for demand borrowing from credit institutions and other financial institutions</t>
  </si>
  <si>
    <t xml:space="preserve">              Accrued interest for term borrowing from banks </t>
  </si>
  <si>
    <t xml:space="preserve">              Accrued interest for term borrowing from credit institutions and other financial institutions</t>
  </si>
  <si>
    <t xml:space="preserve">              Accrued interest for financial borrowing from banks </t>
  </si>
  <si>
    <t xml:space="preserve">              Accrued interest for financial borrowing from credit institutions and other financial institutions</t>
  </si>
  <si>
    <t xml:space="preserve">Borrowing from non resident banks, credit institutions and other financial institutions </t>
  </si>
  <si>
    <t xml:space="preserve">Demand borrowing from non resident banks, credit institutions and other financial institutions </t>
  </si>
  <si>
    <t xml:space="preserve">Term borrowing from non resident banks, credit institutions and other financial institutions </t>
  </si>
  <si>
    <t xml:space="preserve">Financial borrowing from non resident banks, credit institutions and other financial institutions </t>
  </si>
  <si>
    <t xml:space="preserve">              Accrued interest for demand borrowing from non resident banks, credit institutions and other financial institutions</t>
  </si>
  <si>
    <t xml:space="preserve">              Accrued interest for term borrowing from non resident banks, credit institutions and other financial institutions</t>
  </si>
  <si>
    <t xml:space="preserve">              Accrued interest for financial borrowing from non resident banks, credit institutions and other financial institutions</t>
  </si>
  <si>
    <t>Commercial paper and remmitances delivered under a repurchase agreement</t>
  </si>
  <si>
    <t>Commercial paper and remmitances delivered under an overnight repurchase agreement</t>
  </si>
  <si>
    <t>Commercial paper and remmitances delivered under a term repurchase agreement</t>
  </si>
  <si>
    <t xml:space="preserve">               Accrued interest for commercial paper and remmitances delivered under an overnight repurchase agreement</t>
  </si>
  <si>
    <t xml:space="preserve">               Accrued interest for commercial paper and remmitances delivered under a term repurchase agreement</t>
  </si>
  <si>
    <t>Guarantees received from banks</t>
  </si>
  <si>
    <t>Escrow accounts</t>
  </si>
  <si>
    <t>Amounts received under an escrow account from a bank</t>
  </si>
  <si>
    <t>Other accounts with credit institutions and other financial institutions</t>
  </si>
  <si>
    <t>Current accounts with Albanian Government and public administrations</t>
  </si>
  <si>
    <t xml:space="preserve">             Accrued interest for central government</t>
  </si>
  <si>
    <t xml:space="preserve">             Accrued interest for local government</t>
  </si>
  <si>
    <t xml:space="preserve">             Accrued interest for regional government</t>
  </si>
  <si>
    <t xml:space="preserve">             Accrued interest for other public administrations</t>
  </si>
  <si>
    <t>Demand deposits with Albanian Government and public administrations</t>
  </si>
  <si>
    <t xml:space="preserve">Accrued interest </t>
  </si>
  <si>
    <t xml:space="preserve">              Accrued interest for central government</t>
  </si>
  <si>
    <t xml:space="preserve">              Accrued interest for local government</t>
  </si>
  <si>
    <t xml:space="preserve">              Accrued interest for regional government</t>
  </si>
  <si>
    <t xml:space="preserve">              Accrued interest for others public administration</t>
  </si>
  <si>
    <t>Term deposits with Albanian Government and public administrations</t>
  </si>
  <si>
    <t xml:space="preserve">              Accrued interest for other public administrations</t>
  </si>
  <si>
    <t>Borrowings from Albanian Government and public administrations</t>
  </si>
  <si>
    <t>Doubtful other accounts with Albanian Government and public administrations</t>
  </si>
  <si>
    <t>Customer current accounts and deposit liabilities</t>
  </si>
  <si>
    <t>Individuals</t>
  </si>
  <si>
    <t>Private commercial and industrial entities</t>
  </si>
  <si>
    <t>Public commercial and industrial entities</t>
  </si>
  <si>
    <t>Bank personnel</t>
  </si>
  <si>
    <t>Other customers</t>
  </si>
  <si>
    <t xml:space="preserve">            Accrued interest for individuals</t>
  </si>
  <si>
    <t xml:space="preserve">            Accrued interest for private commercial and industrial entities</t>
  </si>
  <si>
    <t xml:space="preserve">            Accrued interest for public commercial and industrial entities</t>
  </si>
  <si>
    <t xml:space="preserve">            Accrued interest for bank personnel</t>
  </si>
  <si>
    <t xml:space="preserve">            Accrued interest for other customers</t>
  </si>
  <si>
    <t>Demand deposit accounts</t>
  </si>
  <si>
    <t>Term deposits accounts</t>
  </si>
  <si>
    <t>Certificates of deposits</t>
  </si>
  <si>
    <t>Nominative certificates of deposits</t>
  </si>
  <si>
    <t xml:space="preserve">Bearer certificates of deposits  </t>
  </si>
  <si>
    <t xml:space="preserve">             Principal</t>
  </si>
  <si>
    <t>Check coverage account</t>
  </si>
  <si>
    <t>Letter of credit coverage account</t>
  </si>
  <si>
    <t>Factoring accounts</t>
  </si>
  <si>
    <t>Debts represented by securities</t>
  </si>
  <si>
    <t>Assets from non residents</t>
  </si>
  <si>
    <t>Assets from privat and commercial entities</t>
  </si>
  <si>
    <t>Assets from public commercial and financial entities</t>
  </si>
  <si>
    <t>Assets from financial institutions</t>
  </si>
  <si>
    <t>Assets from other residents sectors</t>
  </si>
  <si>
    <t>Accrued interest for assets from non residents</t>
  </si>
  <si>
    <t>Accrued interest for assets from privat and commercial entities</t>
  </si>
  <si>
    <t>Accrued interest for assets from public commercial and financial entities</t>
  </si>
  <si>
    <t>Accrued interest for assets from financial institutions</t>
  </si>
  <si>
    <t>Accrued interest for assets from other resident sector</t>
  </si>
  <si>
    <t>Securities sold under repurchase agreement</t>
  </si>
  <si>
    <t xml:space="preserve">                   Securities sold under repurchase agreement from privat industrial and commercial entities</t>
  </si>
  <si>
    <t xml:space="preserve">                   Securities sold under repurchase agreement from public industrial and commercial entities</t>
  </si>
  <si>
    <t xml:space="preserve">                   Securities sold under repurchase agreement from financial institutions</t>
  </si>
  <si>
    <t xml:space="preserve">                    Accrued interest from securities sold under repo from privat industrial and commercial entities</t>
  </si>
  <si>
    <t xml:space="preserve">                    Accrued interest from securities sold under repo from public industrial and commercial entities</t>
  </si>
  <si>
    <t xml:space="preserve">                     Accrued interest from securities sold under repo from financial institutions</t>
  </si>
  <si>
    <t xml:space="preserve">Collateral received for securities lent </t>
  </si>
  <si>
    <t>Premiums on financial instruments paid</t>
  </si>
  <si>
    <t>Quotas/shares of investment funds</t>
  </si>
  <si>
    <t>OTHER LIABILITIES</t>
  </si>
  <si>
    <t>Sundry creditors</t>
  </si>
  <si>
    <t>Suppliers</t>
  </si>
  <si>
    <t>Guarantee deposits received</t>
  </si>
  <si>
    <t>Taxes payable</t>
  </si>
  <si>
    <t>Dividends payable</t>
  </si>
  <si>
    <t>Other creditors</t>
  </si>
  <si>
    <t>Accrued expenses and deferred income</t>
  </si>
  <si>
    <t xml:space="preserve"> Inter - office accounts</t>
  </si>
  <si>
    <t xml:space="preserve"> Suspense and position accounts</t>
  </si>
  <si>
    <t>Grants and public funding</t>
  </si>
  <si>
    <t>Provisions</t>
  </si>
  <si>
    <t>Provisions for risks and expenses</t>
  </si>
  <si>
    <t>Provisions for possible losses on commitments given</t>
  </si>
  <si>
    <t>Provisions for penalties</t>
  </si>
  <si>
    <t>Provisions for statistical risk on standard and special mention loans</t>
  </si>
  <si>
    <t>Other provisions</t>
  </si>
  <si>
    <t>Other specific provisions</t>
  </si>
  <si>
    <t>Subordinated debt</t>
  </si>
  <si>
    <t>Subordinated debt with less than 5 years maturity</t>
  </si>
  <si>
    <t xml:space="preserve">                  Subordinated debt with less than 5 years maturity with banks</t>
  </si>
  <si>
    <t xml:space="preserve">                  Subordinated debt with less than 5 years maturity with non financial institutions</t>
  </si>
  <si>
    <t xml:space="preserve">                  Subordinated debt with less than 5 years maturity with financial institutions</t>
  </si>
  <si>
    <t xml:space="preserve">                  Subordinated debt with less than 5 years maturity with other resident sectors</t>
  </si>
  <si>
    <t>Subordinated debt with more than 5 years maturity</t>
  </si>
  <si>
    <t xml:space="preserve">                   Subordinated debt with more than 5 years maturity with banks</t>
  </si>
  <si>
    <t xml:space="preserve">                   Subordinated debt with more than 5 years maturity with non financial institutions</t>
  </si>
  <si>
    <t xml:space="preserve">                   Subordinated debt with more than 5 years maturity with financial institutions</t>
  </si>
  <si>
    <t xml:space="preserve">                   Subordinated debt with more than 5 years maturity with other resident sectors</t>
  </si>
  <si>
    <t>Accrued interest for subordinated debt for less than 5 years:</t>
  </si>
  <si>
    <t xml:space="preserve">                    Accrued interest for subordinated debt with less than 5 years maturity with banks</t>
  </si>
  <si>
    <t xml:space="preserve">                    Accrued interest for subordinated debt with less than 5 years maturity with non financial institutions</t>
  </si>
  <si>
    <t xml:space="preserve">                    Accrued interest for subordinated debt with less than 5 years maturity with financial institutions</t>
  </si>
  <si>
    <t xml:space="preserve">                    Accrued interest for subordinated debt with less than 5 years maturity with other resident sectors</t>
  </si>
  <si>
    <t>Accrued interest for subordinated debt for more than 5 years:</t>
  </si>
  <si>
    <t xml:space="preserve">                    Accrued interest for subordinated debt with more than 5 years maturity with banks</t>
  </si>
  <si>
    <t xml:space="preserve">                    Accrued interest for subordinated debt with more than 5 years maturity with non financial institutions</t>
  </si>
  <si>
    <t xml:space="preserve">                    Accrued interest for subordinated debt with more than 5 years maturity with financial institutions</t>
  </si>
  <si>
    <t xml:space="preserve">                    Accrued interest for subordinated debt with more than 5 years maturity with other resident sectors</t>
  </si>
  <si>
    <t>Shareholder's equity</t>
  </si>
  <si>
    <t>Paid in capital</t>
  </si>
  <si>
    <t>Share premiums</t>
  </si>
  <si>
    <t>Reserves</t>
  </si>
  <si>
    <t>Difference of revaluation</t>
  </si>
  <si>
    <t>Retained earning (loss)</t>
  </si>
  <si>
    <t>Current year profit (loss)</t>
  </si>
  <si>
    <t>* to be included the minimum granted capital</t>
  </si>
  <si>
    <t>20_21_Pkon_Valutor</t>
  </si>
  <si>
    <t>Non consolidated balance sheet by currency</t>
  </si>
  <si>
    <t>Monthly</t>
  </si>
  <si>
    <t>Of which:                  EUR</t>
  </si>
  <si>
    <t>USD</t>
  </si>
  <si>
    <t>GBP</t>
  </si>
  <si>
    <t>TRY</t>
  </si>
  <si>
    <t>Other foreign currencies</t>
  </si>
  <si>
    <t>Paid in capital*</t>
  </si>
  <si>
    <t>33A</t>
  </si>
  <si>
    <t>Loans by sector, currency and maturity</t>
  </si>
  <si>
    <t>Outstanding at the beginning of period</t>
  </si>
  <si>
    <t>Loans disbursed (during the  period )</t>
  </si>
  <si>
    <t>Loans repayment</t>
  </si>
  <si>
    <t xml:space="preserve"> Outstanding at the end of period</t>
  </si>
  <si>
    <t>Interest paid</t>
  </si>
  <si>
    <t>Short term loans (Up to 1 year)</t>
  </si>
  <si>
    <t xml:space="preserve">Local government </t>
  </si>
  <si>
    <t>Social security funds</t>
  </si>
  <si>
    <t>Central bank</t>
  </si>
  <si>
    <t>Banks</t>
  </si>
  <si>
    <t>Savings and loans associations</t>
  </si>
  <si>
    <t>Non MMF-Investment funds</t>
  </si>
  <si>
    <t>Other financial intermediaries (except insurance corporations and pension funds) &amp; financial auxiliaries</t>
  </si>
  <si>
    <t xml:space="preserve">Insurance corporations </t>
  </si>
  <si>
    <t>Pension funds (voluntary)</t>
  </si>
  <si>
    <t xml:space="preserve">Public non-financial corporations </t>
  </si>
  <si>
    <t xml:space="preserve">Private non-financial corporations </t>
  </si>
  <si>
    <t>of which: Micro business</t>
  </si>
  <si>
    <t>Small business</t>
  </si>
  <si>
    <t>Medium business</t>
  </si>
  <si>
    <t>Big business</t>
  </si>
  <si>
    <t xml:space="preserve">Households </t>
  </si>
  <si>
    <t>Non-profit institutions serving households</t>
  </si>
  <si>
    <t>EUR</t>
  </si>
  <si>
    <t>Medium term loans (Over 1 year and up to 5 years)</t>
  </si>
  <si>
    <t>Long term loans (Over 5 years)</t>
  </si>
  <si>
    <t>Total</t>
  </si>
  <si>
    <t>33B</t>
  </si>
  <si>
    <t>Loans by purpose and currency</t>
  </si>
  <si>
    <t>Outstanding amount at the beginning of period</t>
  </si>
  <si>
    <t>New Loans (for the reporting period)</t>
  </si>
  <si>
    <t>Interest rate (in % )</t>
  </si>
  <si>
    <t xml:space="preserve"> Outstanding amount at the end of period</t>
  </si>
  <si>
    <t xml:space="preserve">Public non-financial corporations  </t>
  </si>
  <si>
    <t xml:space="preserve">Overdraft </t>
  </si>
  <si>
    <t>Working capital</t>
  </si>
  <si>
    <t>Equipment loans</t>
  </si>
  <si>
    <t>Other Loans</t>
  </si>
  <si>
    <t>Loans for starting up a business</t>
  </si>
  <si>
    <t>Loans for investments in financial instruments</t>
  </si>
  <si>
    <t>Households + Non-profit institutions serving households</t>
  </si>
  <si>
    <t>Consuming of non durable goods</t>
  </si>
  <si>
    <t>Consuming of durable goods</t>
  </si>
  <si>
    <t>Loans for house purchase</t>
  </si>
  <si>
    <t>Other lending (loans for other purposes)</t>
  </si>
  <si>
    <t>of which: sole proprietorships/partnerships without legal status</t>
  </si>
  <si>
    <t>33B1</t>
  </si>
  <si>
    <t xml:space="preserve">Loans to nonfinancial corporations by type and currency. </t>
  </si>
  <si>
    <t xml:space="preserve">Loans to nonfinancial corporations by type and currency </t>
  </si>
  <si>
    <t>Credit card debt</t>
  </si>
  <si>
    <t>Revolving loans and overdrafts</t>
  </si>
  <si>
    <t>Syndicated loans</t>
  </si>
  <si>
    <t>Traded loans</t>
  </si>
  <si>
    <t>Other loans granted</t>
  </si>
  <si>
    <t>33B3</t>
  </si>
  <si>
    <t>Write offs and write downs of loans, during the month</t>
  </si>
  <si>
    <t xml:space="preserve">Write offs and write downs of loans </t>
  </si>
  <si>
    <t>up to one year</t>
  </si>
  <si>
    <t>over 1 year and up to 5 years</t>
  </si>
  <si>
    <t>over 5 year</t>
  </si>
  <si>
    <t>Nonresidents</t>
  </si>
  <si>
    <t>Loans to private non-financial corporations by economic activity</t>
  </si>
  <si>
    <t>NACE Code</t>
  </si>
  <si>
    <t>Loans of private non-financial corporations by economic activity</t>
  </si>
  <si>
    <t>New Loans (for the reporting period )</t>
  </si>
  <si>
    <t>Private non-financial corporations</t>
  </si>
  <si>
    <t>A</t>
  </si>
  <si>
    <t xml:space="preserve">Agriculture, forestry and fishing </t>
  </si>
  <si>
    <t>Loans for liquidity</t>
  </si>
  <si>
    <t>Loans for investment</t>
  </si>
  <si>
    <t>B</t>
  </si>
  <si>
    <t xml:space="preserve">Mining and quarrying </t>
  </si>
  <si>
    <t>C</t>
  </si>
  <si>
    <t xml:space="preserve">Manufacturing </t>
  </si>
  <si>
    <t xml:space="preserve">Loans for liquidity </t>
  </si>
  <si>
    <t>D</t>
  </si>
  <si>
    <t>Electricity, gas, steam and air conditioning supply</t>
  </si>
  <si>
    <t>E</t>
  </si>
  <si>
    <t xml:space="preserve">Water supply; sewerage, waste management and remediation activities </t>
  </si>
  <si>
    <t>F</t>
  </si>
  <si>
    <t xml:space="preserve">Construction </t>
  </si>
  <si>
    <t>G</t>
  </si>
  <si>
    <t xml:space="preserve">Wholesale and retail trade; repair of motor vehicles and motorcycles </t>
  </si>
  <si>
    <t>H</t>
  </si>
  <si>
    <t>Transportation and storage</t>
  </si>
  <si>
    <t>I</t>
  </si>
  <si>
    <t>Accommodation and food service activities</t>
  </si>
  <si>
    <t>J</t>
  </si>
  <si>
    <t xml:space="preserve"> Information and communication </t>
  </si>
  <si>
    <t>K</t>
  </si>
  <si>
    <t>Financial and insurance activities</t>
  </si>
  <si>
    <t>L</t>
  </si>
  <si>
    <t xml:space="preserve"> Real estate activities</t>
  </si>
  <si>
    <t>M</t>
  </si>
  <si>
    <t>Professional, scientific and technical activities</t>
  </si>
  <si>
    <t>N</t>
  </si>
  <si>
    <t xml:space="preserve">Administrative and support service activities </t>
  </si>
  <si>
    <t>O</t>
  </si>
  <si>
    <t>Public administration and defence; compulsory social security</t>
  </si>
  <si>
    <t>P</t>
  </si>
  <si>
    <t>Education</t>
  </si>
  <si>
    <t>Q</t>
  </si>
  <si>
    <t>Human health and social work activities</t>
  </si>
  <si>
    <t>R</t>
  </si>
  <si>
    <t>Arts, entertainment and recreation</t>
  </si>
  <si>
    <t>S</t>
  </si>
  <si>
    <t>Other service activities</t>
  </si>
  <si>
    <t>T</t>
  </si>
  <si>
    <t>Activities of households as employers; undifferentiated goods- and services-producing activities of households for own use</t>
  </si>
  <si>
    <t>U</t>
  </si>
  <si>
    <t>Activities of extraterritorial organisations and bodies</t>
  </si>
  <si>
    <t>34.1</t>
  </si>
  <si>
    <t>Loans of public non-financial corporations by economic activity.</t>
  </si>
  <si>
    <t>Loans of public non-financial corporations by economic activity</t>
  </si>
  <si>
    <t>34.2</t>
  </si>
  <si>
    <t>Loans by portfolio quality and economic activity of non-financial corporations.</t>
  </si>
  <si>
    <t>Loans by portfolio quality and economic activity</t>
  </si>
  <si>
    <t>Of which:</t>
  </si>
  <si>
    <t>Outstanding of loans and accrued interest at the end of period</t>
  </si>
  <si>
    <t>Standard loans</t>
  </si>
  <si>
    <t>Special mention loans</t>
  </si>
  <si>
    <t xml:space="preserve">Substandard loans </t>
  </si>
  <si>
    <t xml:space="preserve">Lost loans </t>
  </si>
  <si>
    <t>Deposits of resident sectors, outstanding at the end of the period (liabilities)</t>
  </si>
  <si>
    <t>Original currency and ALL</t>
  </si>
  <si>
    <t>Deposits of resident sectors</t>
  </si>
  <si>
    <t xml:space="preserve">Transferable deposits </t>
  </si>
  <si>
    <t>Deposits redeemeble at notice</t>
  </si>
  <si>
    <t>Deposits with agreed maturity</t>
  </si>
  <si>
    <t>Other accounts</t>
  </si>
  <si>
    <t>1 month</t>
  </si>
  <si>
    <t xml:space="preserve">3 months </t>
  </si>
  <si>
    <t>6 months</t>
  </si>
  <si>
    <t>1 year</t>
  </si>
  <si>
    <t>over 1 year and up to 2 years</t>
  </si>
  <si>
    <t>over 2 years and up to 5 years</t>
  </si>
  <si>
    <t xml:space="preserve">over 5 years </t>
  </si>
  <si>
    <t>Other customer accounts  (Check coverage, Guarantee, Escrow account, other )</t>
  </si>
  <si>
    <t>End of month exchange rate</t>
  </si>
  <si>
    <t>Transferable deposits</t>
  </si>
  <si>
    <t xml:space="preserve">Interest accrued </t>
  </si>
  <si>
    <t>Up to 3 months</t>
  </si>
  <si>
    <t>over 3 months and up to 2 years</t>
  </si>
  <si>
    <t>over 2 years</t>
  </si>
  <si>
    <t xml:space="preserve">Interest accrued of deposits redeemeble at notice </t>
  </si>
  <si>
    <t>deposits</t>
  </si>
  <si>
    <t>Short term</t>
  </si>
  <si>
    <t>Long term</t>
  </si>
  <si>
    <t>Total in ALL</t>
  </si>
  <si>
    <t>Total in USD</t>
  </si>
  <si>
    <t>Total in EUR</t>
  </si>
  <si>
    <t>Total in GBP</t>
  </si>
  <si>
    <t>CHF</t>
  </si>
  <si>
    <t>Total in CHF</t>
  </si>
  <si>
    <t>JPY</t>
  </si>
  <si>
    <t>Total in JPY</t>
  </si>
  <si>
    <t>CAD</t>
  </si>
  <si>
    <t>Total in CAD</t>
  </si>
  <si>
    <t>AUD</t>
  </si>
  <si>
    <t>Total in AUD</t>
  </si>
  <si>
    <t>SEK</t>
  </si>
  <si>
    <t>Total in SEK</t>
  </si>
  <si>
    <t>NOK</t>
  </si>
  <si>
    <t>Total in NOK</t>
  </si>
  <si>
    <t>DKK</t>
  </si>
  <si>
    <t>Total in DKK</t>
  </si>
  <si>
    <t>Total in TRY</t>
  </si>
  <si>
    <t>Total of other foreign currency deposits converted in ALL</t>
  </si>
  <si>
    <t>Total of other foreign currency deposits (in ALL)</t>
  </si>
  <si>
    <t>Total of foreign currency deposits converted in ALL</t>
  </si>
  <si>
    <t>Total of foreign currency deposits in ALL</t>
  </si>
  <si>
    <t>Total of deposits, national and foreign currency in ALL</t>
  </si>
  <si>
    <t>35.2</t>
  </si>
  <si>
    <t>New deposits and withdrawals of deposits of resident sectors, during the month (liabilities)</t>
  </si>
  <si>
    <t>Original currency and in ALL</t>
  </si>
  <si>
    <t>New deposits and withdrawals of resident sectors</t>
  </si>
  <si>
    <t xml:space="preserve">Other accounts </t>
  </si>
  <si>
    <t xml:space="preserve">new deposits </t>
  </si>
  <si>
    <t>withdrawals</t>
  </si>
  <si>
    <t>Short term new entry</t>
  </si>
  <si>
    <t>Long term new entry</t>
  </si>
  <si>
    <t>Short term (withdrawals)</t>
  </si>
  <si>
    <t>Long term  (withdrawals)</t>
  </si>
  <si>
    <r>
      <t xml:space="preserve">Average monthly interest rates for deposits of non-financial corporations, households and non-profit institutions serving households </t>
    </r>
    <r>
      <rPr>
        <vertAlign val="superscript"/>
        <sz val="11"/>
        <rFont val="Calibri"/>
        <family val="2"/>
        <scheme val="minor"/>
      </rPr>
      <t>1</t>
    </r>
    <r>
      <rPr>
        <sz val="11"/>
        <rFont val="Calibri"/>
        <family val="2"/>
        <scheme val="minor"/>
      </rPr>
      <t>, by maturity and currency</t>
    </r>
  </si>
  <si>
    <t xml:space="preserve">Original currency </t>
  </si>
  <si>
    <t>Average monthly interest rates for deposits of non-financial corporations, households and non-profit institutions serving households, by maturity and currency</t>
  </si>
  <si>
    <t>New deposits (for the reporting period)</t>
  </si>
  <si>
    <t>Weighted average rate  (in %)</t>
  </si>
  <si>
    <t>Current account</t>
  </si>
  <si>
    <t>1 Month deposits</t>
  </si>
  <si>
    <t>3 Months deposits</t>
  </si>
  <si>
    <t>6 Months deposits</t>
  </si>
  <si>
    <t>12 Months deposits</t>
  </si>
  <si>
    <t>24 Months deposits</t>
  </si>
  <si>
    <t>36 Months deposits</t>
  </si>
  <si>
    <t>48 Months deposits</t>
  </si>
  <si>
    <t>60 Months deposits</t>
  </si>
  <si>
    <r>
      <t xml:space="preserve">1) </t>
    </r>
    <r>
      <rPr>
        <b/>
        <sz val="11"/>
        <color rgb="FF0000FF"/>
        <rFont val="Calibri"/>
        <family val="2"/>
        <scheme val="minor"/>
      </rPr>
      <t>Resident sectors</t>
    </r>
    <r>
      <rPr>
        <sz val="11"/>
        <color rgb="FF0000FF"/>
        <rFont val="Calibri"/>
        <family val="2"/>
        <scheme val="minor"/>
      </rPr>
      <t xml:space="preserve"> in this form are:   
- Public non-financial corporations, 
 -Private non-financial corporations, 
 -Households + Non-profit institutions serving households
</t>
    </r>
  </si>
  <si>
    <t>Average monthly interest rates for loans of non-financial corporations, households and non-profit institutions serving households1 by maturity and currency</t>
  </si>
  <si>
    <t>Average monthly interest rates for loans of non-financial corporations, households and non-profit institutions serving households by maturity and currency</t>
  </si>
  <si>
    <t>New loans (for the reporting period)</t>
  </si>
  <si>
    <t>Weighted average interest rate  (in %)</t>
  </si>
  <si>
    <t>Up to 6 months</t>
  </si>
  <si>
    <t>6 months-1 year</t>
  </si>
  <si>
    <t>1-3 years</t>
  </si>
  <si>
    <t>3-5 years</t>
  </si>
  <si>
    <t>over 5 years</t>
  </si>
  <si>
    <t>Securities issued by resident and nonresident sectors, held by the resident banking sector</t>
  </si>
  <si>
    <t>ISIN Code</t>
  </si>
  <si>
    <t>No of auction</t>
  </si>
  <si>
    <t>Name of the security bought by the banking sector</t>
  </si>
  <si>
    <t>Type of the instrument</t>
  </si>
  <si>
    <t>Maturity</t>
  </si>
  <si>
    <t>Listing of securities on Stock Exchange</t>
  </si>
  <si>
    <t xml:space="preserve">Class of the instrument </t>
  </si>
  <si>
    <t xml:space="preserve">Issue date </t>
  </si>
  <si>
    <t xml:space="preserve">Buying date </t>
  </si>
  <si>
    <t xml:space="preserve">Maturity date </t>
  </si>
  <si>
    <t>Name of the issuer</t>
  </si>
  <si>
    <t>Sector of Issuer</t>
  </si>
  <si>
    <t>Residence of Issuer</t>
  </si>
  <si>
    <t>Country code of Issuer</t>
  </si>
  <si>
    <t>Counterparty swift code</t>
  </si>
  <si>
    <t>Rating of the instrument</t>
  </si>
  <si>
    <t>Rating of the issuer</t>
  </si>
  <si>
    <t>Rating company</t>
  </si>
  <si>
    <t xml:space="preserve">Currency </t>
  </si>
  <si>
    <t>Transaction (+/-) during the period (market value)</t>
  </si>
  <si>
    <t>Buying price</t>
  </si>
  <si>
    <t>Market Value  at the end of period</t>
  </si>
  <si>
    <t>Book Value  at the end of period</t>
  </si>
  <si>
    <t xml:space="preserve">Nominal Value </t>
  </si>
  <si>
    <t>Interest accrued at the end of the period</t>
  </si>
  <si>
    <t>Income during the period</t>
  </si>
  <si>
    <t>Type of the interest rate</t>
  </si>
  <si>
    <t>Cupon %</t>
  </si>
  <si>
    <t xml:space="preserve">Frequency of Coupon payment </t>
  </si>
  <si>
    <t>Dividend paid during the period</t>
  </si>
  <si>
    <t>Accrual of interest during the period</t>
  </si>
  <si>
    <t>Interest paid during the period</t>
  </si>
  <si>
    <t>Securities issued by the  banking sector, held by resident and nonresident sectors</t>
  </si>
  <si>
    <t>Name of the security issued by the banking sector</t>
  </si>
  <si>
    <t>Sector of Holder</t>
  </si>
  <si>
    <t>Residence of Holder</t>
  </si>
  <si>
    <t>Country code of Holder</t>
  </si>
  <si>
    <t>Currency</t>
  </si>
  <si>
    <t>Nominal Value</t>
  </si>
  <si>
    <t>Frekuenca e pagesave të kuponit</t>
  </si>
  <si>
    <t>Securities issued by nonresidents, held by resident sectors (custody activity)</t>
  </si>
  <si>
    <t>ISIN code</t>
  </si>
  <si>
    <t>Security issued abroad and bought by Albanians through a domestic custodian bank</t>
  </si>
  <si>
    <t>Securities issued by resident sectors held by nonresident sectors (custody activity)</t>
  </si>
  <si>
    <t>Security issued in Albania held in custody abroad</t>
  </si>
  <si>
    <t xml:space="preserve">Sector of Issuer </t>
  </si>
  <si>
    <t>FORM No:</t>
  </si>
  <si>
    <t>Financial instruments in assets and liabilities</t>
  </si>
  <si>
    <t>Monetary unit</t>
  </si>
  <si>
    <t>Direction</t>
  </si>
  <si>
    <t>Residence</t>
  </si>
  <si>
    <t>Instrument</t>
  </si>
  <si>
    <t>Sector</t>
  </si>
  <si>
    <t>Country</t>
  </si>
  <si>
    <t>Stock at the end of the period</t>
  </si>
  <si>
    <t>Accrued interest at the end of the period</t>
  </si>
  <si>
    <t>Interest paid during period</t>
  </si>
  <si>
    <t>Term deposits from nonresidents</t>
  </si>
  <si>
    <t>Up to 24 months</t>
  </si>
  <si>
    <t>&gt; 24 months</t>
  </si>
  <si>
    <t>All currencies converted in ALL</t>
  </si>
  <si>
    <t xml:space="preserve">Branches - Deposits of residents by district. </t>
  </si>
  <si>
    <t>Quaterly</t>
  </si>
  <si>
    <t>Deposits of residents by district</t>
  </si>
  <si>
    <t xml:space="preserve"> Tiranë</t>
  </si>
  <si>
    <t xml:space="preserve"> Durrës</t>
  </si>
  <si>
    <t xml:space="preserve"> Elbasan</t>
  </si>
  <si>
    <t xml:space="preserve"> Shkodër</t>
  </si>
  <si>
    <t xml:space="preserve"> Korçë</t>
  </si>
  <si>
    <t xml:space="preserve"> Vlorë</t>
  </si>
  <si>
    <t xml:space="preserve"> Lushnje</t>
  </si>
  <si>
    <t xml:space="preserve"> Gjirokastër</t>
  </si>
  <si>
    <t xml:space="preserve"> Fier</t>
  </si>
  <si>
    <t xml:space="preserve"> Berat</t>
  </si>
  <si>
    <t xml:space="preserve"> Pogradec</t>
  </si>
  <si>
    <t xml:space="preserve"> Sarandë </t>
  </si>
  <si>
    <t xml:space="preserve"> Peshkopi</t>
  </si>
  <si>
    <t xml:space="preserve"> Kukës</t>
  </si>
  <si>
    <t xml:space="preserve"> Lezhë </t>
  </si>
  <si>
    <t xml:space="preserve"> Burrel</t>
  </si>
  <si>
    <t xml:space="preserve"> Kavajë</t>
  </si>
  <si>
    <t xml:space="preserve"> Përmet</t>
  </si>
  <si>
    <t xml:space="preserve"> Gramsh</t>
  </si>
  <si>
    <t xml:space="preserve"> Librazhd</t>
  </si>
  <si>
    <t xml:space="preserve"> Devoll</t>
  </si>
  <si>
    <t xml:space="preserve"> Kuçovë</t>
  </si>
  <si>
    <t xml:space="preserve"> Mallakastër</t>
  </si>
  <si>
    <t xml:space="preserve"> Malësi e Madhe</t>
  </si>
  <si>
    <t xml:space="preserve"> Delvinë</t>
  </si>
  <si>
    <t xml:space="preserve"> Mirditë </t>
  </si>
  <si>
    <t xml:space="preserve"> Laç</t>
  </si>
  <si>
    <t xml:space="preserve"> Ballsh</t>
  </si>
  <si>
    <t xml:space="preserve"> Bilisht</t>
  </si>
  <si>
    <t xml:space="preserve"> Bulqizë</t>
  </si>
  <si>
    <t xml:space="preserve"> Ersekë</t>
  </si>
  <si>
    <t xml:space="preserve"> Has</t>
  </si>
  <si>
    <t xml:space="preserve"> Koplik</t>
  </si>
  <si>
    <t xml:space="preserve"> Krujë</t>
  </si>
  <si>
    <t xml:space="preserve"> Peqin</t>
  </si>
  <si>
    <t xml:space="preserve"> Pukë</t>
  </si>
  <si>
    <t xml:space="preserve"> Skrapar</t>
  </si>
  <si>
    <t xml:space="preserve"> Tepelenë</t>
  </si>
  <si>
    <t xml:space="preserve"> Tropojë</t>
  </si>
  <si>
    <t>TOTALI</t>
  </si>
  <si>
    <t>New deposits</t>
  </si>
  <si>
    <t>Deposits</t>
  </si>
  <si>
    <t xml:space="preserve"> during the quarter</t>
  </si>
  <si>
    <t xml:space="preserve">  Outstanding at the end of quarter</t>
  </si>
  <si>
    <t xml:space="preserve"> Outstanding at the end of quarter</t>
  </si>
  <si>
    <t>Other financial corporations (except insurance corporations and pension funds)</t>
  </si>
  <si>
    <t xml:space="preserve">Insurance corporations and pension funds </t>
  </si>
  <si>
    <t>Time deposits</t>
  </si>
  <si>
    <t xml:space="preserve">Other accounts  </t>
  </si>
  <si>
    <t>Total of deposits in ALL</t>
  </si>
  <si>
    <t xml:space="preserve">Total of deposits in USD </t>
  </si>
  <si>
    <t>Total of deposits in EUR</t>
  </si>
  <si>
    <t>Total of deposits in other foreign currencies</t>
  </si>
  <si>
    <t>Total of deposits (in ALL)</t>
  </si>
  <si>
    <t xml:space="preserve">* interest accrued of deposits included  in outstanding at the end of quarter </t>
  </si>
  <si>
    <t>Branches - Loans of residents by district</t>
  </si>
  <si>
    <t xml:space="preserve"> Loans by district</t>
  </si>
  <si>
    <t xml:space="preserve"> Lushnjë</t>
  </si>
  <si>
    <t>New loans</t>
  </si>
  <si>
    <t>Loans</t>
  </si>
  <si>
    <t>In foreign currency</t>
  </si>
  <si>
    <t xml:space="preserve">* interest accrued of loans included  in outstanding at the end of quarter </t>
  </si>
  <si>
    <t>Branches - Loans of residents by economic activity and district</t>
  </si>
  <si>
    <t>Loans by economic activity and district</t>
  </si>
  <si>
    <t>Credit for consumption</t>
  </si>
  <si>
    <t xml:space="preserve">Other loans </t>
  </si>
  <si>
    <t>* interesi i përllogaritur duhet raportuar i përfshirë në tepricën gjithsej, për secilin rreth.</t>
  </si>
  <si>
    <t>Branches - Loans of residents by currency and district</t>
  </si>
  <si>
    <t>Loans by currency and district</t>
  </si>
  <si>
    <t xml:space="preserve"> Delvinë </t>
  </si>
  <si>
    <t xml:space="preserve"> Bulqize</t>
  </si>
  <si>
    <t xml:space="preserve"> Erseke</t>
  </si>
  <si>
    <t xml:space="preserve"> Kruje</t>
  </si>
  <si>
    <t xml:space="preserve"> Puke</t>
  </si>
  <si>
    <t xml:space="preserve"> Tepelene</t>
  </si>
  <si>
    <t xml:space="preserve"> Tropoje</t>
  </si>
  <si>
    <t>In ALL</t>
  </si>
  <si>
    <t xml:space="preserve">In other foreign currency </t>
  </si>
  <si>
    <t>Total of loans, foreign currency in ALL</t>
  </si>
  <si>
    <t>20_21</t>
  </si>
  <si>
    <t>Balance sheet</t>
  </si>
  <si>
    <t>Profit and loss account</t>
  </si>
  <si>
    <t>PROFIT AND LOSS ACCOUNT</t>
  </si>
  <si>
    <t>Albanian Lek</t>
  </si>
  <si>
    <t>Foreign currency</t>
  </si>
  <si>
    <t>BANKING OPERATING EXPENSES</t>
  </si>
  <si>
    <t>Interest expenses</t>
  </si>
  <si>
    <t xml:space="preserve">          On treasury operations and interbank transactions</t>
  </si>
  <si>
    <t xml:space="preserve">          On transactions with customers</t>
  </si>
  <si>
    <t xml:space="preserve">          On debts represented by securities</t>
  </si>
  <si>
    <t xml:space="preserve">          On subordinated debts</t>
  </si>
  <si>
    <t xml:space="preserve">          On securities sold under REPOS</t>
  </si>
  <si>
    <t xml:space="preserve">          Other</t>
  </si>
  <si>
    <t>Losses on securities transactions and other financial institutions</t>
  </si>
  <si>
    <t xml:space="preserve">           Losses on treasury bills and other bills eligible for refinancing with Central Bank                  </t>
  </si>
  <si>
    <t xml:space="preserve">                     Losses on trading treasury bills  </t>
  </si>
  <si>
    <t xml:space="preserve">                     Losses on treasury bills available for sale</t>
  </si>
  <si>
    <t xml:space="preserve">                                      Losses on treasury bills available for sale</t>
  </si>
  <si>
    <t xml:space="preserve">                                      Amortisation of premiums of treasury bills available for sale</t>
  </si>
  <si>
    <t xml:space="preserve">                                      Expenses for depreciation of treasury bills available for sale</t>
  </si>
  <si>
    <t xml:space="preserve">                    Losses on treasury bills for investment</t>
  </si>
  <si>
    <t xml:space="preserve">                                      Losses on treasury bills for investment</t>
  </si>
  <si>
    <t xml:space="preserve">                                     Amortisation of premiums of treasury bills for investment</t>
  </si>
  <si>
    <t xml:space="preserve">                                      Expenses for depreciation of treasury bills for investment</t>
  </si>
  <si>
    <t xml:space="preserve">           Losses on operations with other securities</t>
  </si>
  <si>
    <t xml:space="preserve">                     Losses on other securities held for trading</t>
  </si>
  <si>
    <t xml:space="preserve">                     Losses on other securities available for sale</t>
  </si>
  <si>
    <t xml:space="preserve">                                      Losses on other securities available for sale</t>
  </si>
  <si>
    <t xml:space="preserve">                                      Amortisation of premiums of other securities available for sale</t>
  </si>
  <si>
    <t xml:space="preserve">                                      Expenses for depreciation for other securities available for sale</t>
  </si>
  <si>
    <t xml:space="preserve">                     Losses on other securities held for investment</t>
  </si>
  <si>
    <t xml:space="preserve">                                      Losses on other securites held for investment</t>
  </si>
  <si>
    <t xml:space="preserve">                                      Amortisation of premiums of other securities held for investment</t>
  </si>
  <si>
    <t xml:space="preserve">                                      Expenses for depreciation of other securities held for investment</t>
  </si>
  <si>
    <t xml:space="preserve">          Other expenses on financial operations</t>
  </si>
  <si>
    <t>Commission expenses</t>
  </si>
  <si>
    <t xml:space="preserve">          Commission expenses from treasury operations and interbank transactions</t>
  </si>
  <si>
    <t xml:space="preserve">          Commission expenses related to transactions with customers</t>
  </si>
  <si>
    <t xml:space="preserve">          Commission expenses on debts represented by securities</t>
  </si>
  <si>
    <t xml:space="preserve">          Commission expenses on subordinated debts</t>
  </si>
  <si>
    <t xml:space="preserve">          Commission expenses on securities sold under repurchase agreement</t>
  </si>
  <si>
    <t xml:space="preserve">          Commissions on banking services</t>
  </si>
  <si>
    <t xml:space="preserve">          Other commissions</t>
  </si>
  <si>
    <t>Expenses from leasing operations</t>
  </si>
  <si>
    <t>Other banking operating expenses</t>
  </si>
  <si>
    <t>Losses on FX operations</t>
  </si>
  <si>
    <t>Personnel costs</t>
  </si>
  <si>
    <t>Taxes other than income taxes</t>
  </si>
  <si>
    <t>External services expenses</t>
  </si>
  <si>
    <t>Amortization and provisions for depreciation of fixed assets</t>
  </si>
  <si>
    <t>Amortisation charges</t>
  </si>
  <si>
    <t>Provision charges for depreciation of fixed assets</t>
  </si>
  <si>
    <t>Losses on unrecoverable receivables and charges for provisions</t>
  </si>
  <si>
    <t>Charges for statistical provisions on standard and special mention loans</t>
  </si>
  <si>
    <t xml:space="preserve">          Standard</t>
  </si>
  <si>
    <t xml:space="preserve">          Special mention</t>
  </si>
  <si>
    <t>Charges for provisions on substandard, doubtful and lost loans</t>
  </si>
  <si>
    <t xml:space="preserve">          Substandard </t>
  </si>
  <si>
    <t xml:space="preserve">          Doubtful</t>
  </si>
  <si>
    <t xml:space="preserve">          Lost</t>
  </si>
  <si>
    <t>Charges for provisions on treasury bills and other securities eligible for refinancing with Central Bank</t>
  </si>
  <si>
    <t>Charges for provisions on securities other than treasury bills</t>
  </si>
  <si>
    <t>Charges for provisions on participating interest and affiliates securities</t>
  </si>
  <si>
    <t>Losses on unrecoverable receivables</t>
  </si>
  <si>
    <t>Other charges for provisions</t>
  </si>
  <si>
    <t xml:space="preserve">Extraordinary expenses </t>
  </si>
  <si>
    <t>Income tax</t>
  </si>
  <si>
    <t>Current year profit</t>
  </si>
  <si>
    <t>TOTAL EXPENSES</t>
  </si>
  <si>
    <t>BANKING OPERATION INCOME</t>
  </si>
  <si>
    <t>Interest income</t>
  </si>
  <si>
    <t xml:space="preserve">          From treasury operations and interbank transactions</t>
  </si>
  <si>
    <t xml:space="preserve">          From customer operations</t>
  </si>
  <si>
    <t xml:space="preserve">          On securities purchased under resale agreements</t>
  </si>
  <si>
    <t>Income from operations with securities and other financial operations</t>
  </si>
  <si>
    <t xml:space="preserve">          Income on treasury bills</t>
  </si>
  <si>
    <t xml:space="preserve">                 Income on treasury bills held for trading </t>
  </si>
  <si>
    <t xml:space="preserve">                 Income on treasury bills available for sale</t>
  </si>
  <si>
    <t xml:space="preserve">                           Gains on sale of treasury bills available for sale</t>
  </si>
  <si>
    <t xml:space="preserve">                           Interest income </t>
  </si>
  <si>
    <t xml:space="preserve">                           Amortisation of discounts of treasury bills available for sale</t>
  </si>
  <si>
    <t xml:space="preserve">                  Income on treasury bills held for investment</t>
  </si>
  <si>
    <t xml:space="preserve">                           Gains on sale of treasury bills held for investment</t>
  </si>
  <si>
    <t xml:space="preserve">                           Amortisation of discounts of treasury bills held for investment</t>
  </si>
  <si>
    <t xml:space="preserve">          Income from operations with other securities</t>
  </si>
  <si>
    <t xml:space="preserve">                   Income on other securities held for trading </t>
  </si>
  <si>
    <t xml:space="preserve">                   Income on other securities available for sale</t>
  </si>
  <si>
    <t xml:space="preserve">                            Gains on sale of other securities available for sale</t>
  </si>
  <si>
    <t xml:space="preserve">                            Interest income </t>
  </si>
  <si>
    <t xml:space="preserve">                            Dividends</t>
  </si>
  <si>
    <t xml:space="preserve">                            Amortisation of discount on other securities available for sale</t>
  </si>
  <si>
    <t xml:space="preserve">                   Income on other securities held for investment</t>
  </si>
  <si>
    <t xml:space="preserve">                             Gains on sale of other securities held for investment</t>
  </si>
  <si>
    <t xml:space="preserve">                             Interest income </t>
  </si>
  <si>
    <t xml:space="preserve">                             Dividends</t>
  </si>
  <si>
    <t xml:space="preserve">                             Amostisation of discount of other securities held for investment</t>
  </si>
  <si>
    <t xml:space="preserve">          On participating interest and affiliates</t>
  </si>
  <si>
    <t xml:space="preserve"> Commission income</t>
  </si>
  <si>
    <t xml:space="preserve">          From operations with customers</t>
  </si>
  <si>
    <t xml:space="preserve">          From debts represented by securities</t>
  </si>
  <si>
    <t xml:space="preserve">          From subordianted debts</t>
  </si>
  <si>
    <t xml:space="preserve">          From securities purchased under repurchase agreements</t>
  </si>
  <si>
    <t>Income from leasing operations</t>
  </si>
  <si>
    <t>Other banking operations income</t>
  </si>
  <si>
    <t>Profit on FX operations</t>
  </si>
  <si>
    <t>Reversals of provisions for depreciation of fixed assets</t>
  </si>
  <si>
    <t xml:space="preserve">Reversals of provisions for depreciation of receivables </t>
  </si>
  <si>
    <t>Statistical provisions on standard and special mention loans</t>
  </si>
  <si>
    <t xml:space="preserve">                    Standard</t>
  </si>
  <si>
    <t xml:space="preserve">                    Special mention</t>
  </si>
  <si>
    <t>Substandard, doubtful and lost loans</t>
  </si>
  <si>
    <t xml:space="preserve">                    Substandard</t>
  </si>
  <si>
    <t xml:space="preserve">                    Doubtful</t>
  </si>
  <si>
    <t xml:space="preserve">                    Lost</t>
  </si>
  <si>
    <t>Reversals of provisions on treasury bills and other securities eligible for refinancing with the Central Bank</t>
  </si>
  <si>
    <t>Reversals of provisions for securities other than treasury bills</t>
  </si>
  <si>
    <t>Reversals of provisions for participating interest and affiliates securities</t>
  </si>
  <si>
    <t>Other reversals of provisions</t>
  </si>
  <si>
    <t>Extraordinary income</t>
  </si>
  <si>
    <t>Repayment of loans already recorded as lost loans</t>
  </si>
  <si>
    <t>Income on repayment of lost loans by a third party</t>
  </si>
  <si>
    <t>Other extraordinary income</t>
  </si>
  <si>
    <t>Current year loss</t>
  </si>
  <si>
    <t>TOTAL INCOME</t>
  </si>
  <si>
    <t>22_1</t>
  </si>
  <si>
    <t>Profit and loss account by foreign currencies</t>
  </si>
  <si>
    <t>From this:</t>
  </si>
  <si>
    <t>Other</t>
  </si>
  <si>
    <t>Expenses</t>
  </si>
  <si>
    <t>Income</t>
  </si>
  <si>
    <t xml:space="preserve">          Income on treasury bills held for trading </t>
  </si>
  <si>
    <t xml:space="preserve">          Interest income on treasury bills available for sale </t>
  </si>
  <si>
    <t xml:space="preserve">          Interest income on treasury bills held for investment</t>
  </si>
  <si>
    <t xml:space="preserve">          Income on other securities held for trading </t>
  </si>
  <si>
    <t xml:space="preserve">          Interest income on other securities available for sale</t>
  </si>
  <si>
    <t xml:space="preserve">          Interest income on other securities held for investment</t>
  </si>
  <si>
    <t xml:space="preserve">          Income on participating interest and affiliates</t>
  </si>
  <si>
    <t>Off balance sheet items</t>
  </si>
  <si>
    <t>OFF BALANCE SHEET ITEMS</t>
  </si>
  <si>
    <t>FINANCING COMMITMENTS</t>
  </si>
  <si>
    <t xml:space="preserve">     Commitments given</t>
  </si>
  <si>
    <t xml:space="preserve">          In favour of credit institutions</t>
  </si>
  <si>
    <t xml:space="preserve">          In favour of customers</t>
  </si>
  <si>
    <t xml:space="preserve">     Commitments received</t>
  </si>
  <si>
    <t xml:space="preserve">          Received from credit institutions</t>
  </si>
  <si>
    <t xml:space="preserve">          Received from customers</t>
  </si>
  <si>
    <t>GUARANTEES</t>
  </si>
  <si>
    <t xml:space="preserve">      Guarantees given</t>
  </si>
  <si>
    <t xml:space="preserve">     Guarantees received</t>
  </si>
  <si>
    <t>COMMITMENTS ON SECURITIES</t>
  </si>
  <si>
    <t xml:space="preserve">     Securities to be delivered</t>
  </si>
  <si>
    <t xml:space="preserve">     Securities to be received</t>
  </si>
  <si>
    <t xml:space="preserve">     Securities received as a guarantee for credit or a refinancing</t>
  </si>
  <si>
    <t xml:space="preserve">     Securities given as a guarantee for credit or refinancing</t>
  </si>
  <si>
    <t xml:space="preserve">     Securities borrowed</t>
  </si>
  <si>
    <t xml:space="preserve">     Securities lent</t>
  </si>
  <si>
    <t>FOREIGN CURRENCY TRANSACTIONS</t>
  </si>
  <si>
    <t xml:space="preserve">      Forward foreign currency purchased</t>
  </si>
  <si>
    <t xml:space="preserve">      Forward foreign currency sold</t>
  </si>
  <si>
    <t xml:space="preserve">      ALL receivable against sale of foreign currencies</t>
  </si>
  <si>
    <t xml:space="preserve">      ALL to be delivered against purchase of foreign currencies</t>
  </si>
  <si>
    <t xml:space="preserve">      Forward FX operations revaluation account</t>
  </si>
  <si>
    <t>OTHER COMMITMENTS</t>
  </si>
  <si>
    <t xml:space="preserve">      Doubtful commitments</t>
  </si>
  <si>
    <t xml:space="preserve">      Other</t>
  </si>
  <si>
    <t>COMMITMENTS ON FINANCIAL INSTRUMENTS</t>
  </si>
  <si>
    <t xml:space="preserve">       Received</t>
  </si>
  <si>
    <t xml:space="preserve">       Given</t>
  </si>
  <si>
    <t>Loans classified by past due dates</t>
  </si>
  <si>
    <t xml:space="preserve">Loans classified by past due dates </t>
  </si>
  <si>
    <t>Past  due days</t>
  </si>
  <si>
    <t>(in monetary units)</t>
  </si>
  <si>
    <t>1-30 days</t>
  </si>
  <si>
    <t>31-90 days</t>
  </si>
  <si>
    <t>91-180 days</t>
  </si>
  <si>
    <t>over180 days</t>
  </si>
  <si>
    <t>Long term loans</t>
  </si>
  <si>
    <t>Finance lease contract loans</t>
  </si>
  <si>
    <t>Bank employees' loans</t>
  </si>
  <si>
    <t>Deposits concentration</t>
  </si>
  <si>
    <t>Days</t>
  </si>
  <si>
    <t>Months</t>
  </si>
  <si>
    <t>Year</t>
  </si>
  <si>
    <t>Up to 7 days</t>
  </si>
  <si>
    <t>7 days - 1 month</t>
  </si>
  <si>
    <t>1 - 3</t>
  </si>
  <si>
    <t>3 - 6</t>
  </si>
  <si>
    <t>6 - 12</t>
  </si>
  <si>
    <t>&gt; 12</t>
  </si>
  <si>
    <t>10 Largest depositors</t>
  </si>
  <si>
    <t>20 Largest depositors</t>
  </si>
  <si>
    <t>50 Largest depositors</t>
  </si>
  <si>
    <t xml:space="preserve">List of assets generating income </t>
  </si>
  <si>
    <t xml:space="preserve">List of liabilities causing expenses </t>
  </si>
  <si>
    <t>F30</t>
  </si>
  <si>
    <t>Regulatory Capital</t>
  </si>
  <si>
    <t>REGULATORY CAPITAL</t>
  </si>
  <si>
    <t>Rows</t>
  </si>
  <si>
    <t>Nr.</t>
  </si>
  <si>
    <t>Item</t>
  </si>
  <si>
    <t>Amount</t>
  </si>
  <si>
    <t>010</t>
  </si>
  <si>
    <t>015</t>
  </si>
  <si>
    <t>1.1</t>
  </si>
  <si>
    <t>TIER 1 CAPITAL</t>
  </si>
  <si>
    <t>020</t>
  </si>
  <si>
    <t>1.1.1</t>
  </si>
  <si>
    <t xml:space="preserve"> CORE TIER 1 CAPITAL</t>
  </si>
  <si>
    <t>030</t>
  </si>
  <si>
    <t>1.1.1.1</t>
  </si>
  <si>
    <t xml:space="preserve"> Capital instruments known as Core Tier 1 Capital</t>
  </si>
  <si>
    <t>040</t>
  </si>
  <si>
    <t>1.1.1.1.1</t>
  </si>
  <si>
    <t>050</t>
  </si>
  <si>
    <t>1.1.1.1.2</t>
  </si>
  <si>
    <t>Memorandum Items: Capital instruments that are not known</t>
  </si>
  <si>
    <t>060</t>
  </si>
  <si>
    <t>1.1.1.1.3</t>
  </si>
  <si>
    <t>070</t>
  </si>
  <si>
    <t>1.1.1.1.4</t>
  </si>
  <si>
    <t xml:space="preserve">(-) Own Core Tier 1 Capital instruments </t>
  </si>
  <si>
    <t>080</t>
  </si>
  <si>
    <t>1.1.1.1.4.1</t>
  </si>
  <si>
    <t>(-) Direct holdings Core Tier 1 Capital instruments</t>
  </si>
  <si>
    <t>090</t>
  </si>
  <si>
    <t>1.1.1.1.4.2</t>
  </si>
  <si>
    <t>(-) Indirect holdings Core Tier 1 Capital instruments</t>
  </si>
  <si>
    <t>091</t>
  </si>
  <si>
    <t>1.1.1.1.4.3</t>
  </si>
  <si>
    <t>(-) Synthetic holdings Core Tier 1 Capital instruments</t>
  </si>
  <si>
    <t>092</t>
  </si>
  <si>
    <t>1.1.1.1.5</t>
  </si>
  <si>
    <t>(-) Actual or contingent obligations to purchase own Core Tier 1 Capital instruments</t>
  </si>
  <si>
    <t>130</t>
  </si>
  <si>
    <t>1.1.1.2</t>
  </si>
  <si>
    <t>Retained earnings</t>
  </si>
  <si>
    <t>140</t>
  </si>
  <si>
    <t>1.1.1.2.1</t>
  </si>
  <si>
    <t>Retained earnings and loss carried forward from previous periods</t>
  </si>
  <si>
    <t>150</t>
  </si>
  <si>
    <t>1.1.1.2.2</t>
  </si>
  <si>
    <t>End of year profit</t>
  </si>
  <si>
    <t>160</t>
  </si>
  <si>
    <t>1.1.1.2.3</t>
  </si>
  <si>
    <t xml:space="preserve">  Reporting period profit</t>
  </si>
  <si>
    <t>200</t>
  </si>
  <si>
    <t>1.1.1.3</t>
  </si>
  <si>
    <t>Reserves (excluding revaluation reserves)</t>
  </si>
  <si>
    <t>1.1.1.4</t>
  </si>
  <si>
    <t>Credit revaluation difference</t>
  </si>
  <si>
    <t>250</t>
  </si>
  <si>
    <t>1.1.1.5</t>
  </si>
  <si>
    <t>CCT1 adjustments related to prudential filters</t>
  </si>
  <si>
    <t>260</t>
  </si>
  <si>
    <t>1.1.1.5.1</t>
  </si>
  <si>
    <t>(-) Capital increase arising from securitised assets</t>
  </si>
  <si>
    <t>270</t>
  </si>
  <si>
    <t>1.1.1.5.2</t>
  </si>
  <si>
    <t>Buffer reserves through cash flows.</t>
  </si>
  <si>
    <t>280</t>
  </si>
  <si>
    <t>1.1.1.5.3</t>
  </si>
  <si>
    <t>Cumulative gains and losses due to changes in own credit risk on fair valued liabilities, as a result of changes to the bank's own credit risk.</t>
  </si>
  <si>
    <t>285</t>
  </si>
  <si>
    <t>1.1.1.5.4</t>
  </si>
  <si>
    <t>Fair value gains and losses arising from the institution's own credit risk related to derivative liabilities.</t>
  </si>
  <si>
    <t>290</t>
  </si>
  <si>
    <t>1.1.1.5.5</t>
  </si>
  <si>
    <t>(-) Value adjustments due to the requirements for prudent valuation</t>
  </si>
  <si>
    <t>300</t>
  </si>
  <si>
    <t>1.1.1.6</t>
  </si>
  <si>
    <t>(-) Goodwill</t>
  </si>
  <si>
    <t>310</t>
  </si>
  <si>
    <t>1.1.1.6.1</t>
  </si>
  <si>
    <t>(-) Goodwill accounted for as intangible asset</t>
  </si>
  <si>
    <t>320</t>
  </si>
  <si>
    <t>1.1.1.6.2</t>
  </si>
  <si>
    <t>(-) Goodwill included in the valuation of significant investments</t>
  </si>
  <si>
    <t>330</t>
  </si>
  <si>
    <t>1.1.1.6.3</t>
  </si>
  <si>
    <t>Deferred tax liabilities associated to goodwill</t>
  </si>
  <si>
    <t>340</t>
  </si>
  <si>
    <t>1.1.1.7</t>
  </si>
  <si>
    <t>(-) Other intangible assets</t>
  </si>
  <si>
    <t>350</t>
  </si>
  <si>
    <t>1.1.1.7.1</t>
  </si>
  <si>
    <t>(-) Gross other intangible assets</t>
  </si>
  <si>
    <t>360</t>
  </si>
  <si>
    <t>1.1.1.7.2</t>
  </si>
  <si>
    <t>Deferred tax liabilities related to other intangible assets</t>
  </si>
  <si>
    <t>370</t>
  </si>
  <si>
    <t>1.1.1.8</t>
  </si>
  <si>
    <t>(-) Deferred tax assets that rely on future profitability and do not arise from temporary differences net of associated tax liabilities</t>
  </si>
  <si>
    <t>390</t>
  </si>
  <si>
    <t>1.1.1.9</t>
  </si>
  <si>
    <t>(-)Defined benefit pension fund assets</t>
  </si>
  <si>
    <t>400</t>
  </si>
  <si>
    <t>1.1.1.9.1</t>
  </si>
  <si>
    <t>(-)Defined benefit pension fund assets gross amount</t>
  </si>
  <si>
    <t>410</t>
  </si>
  <si>
    <t>1.1.1.9.2</t>
  </si>
  <si>
    <t>Deferred tax liabilities associated to defined benefit pension fund assets</t>
  </si>
  <si>
    <t>420</t>
  </si>
  <si>
    <t>1.1.1.9.3</t>
  </si>
  <si>
    <t>Defined benefit pension fund assets which the institution has an unrestricted ability to use</t>
  </si>
  <si>
    <t>430</t>
  </si>
  <si>
    <t>1.1.1.10</t>
  </si>
  <si>
    <t>(-) Reciprocal cross holdings in CET1 Capital</t>
  </si>
  <si>
    <t>440</t>
  </si>
  <si>
    <t>1.1.1.11</t>
  </si>
  <si>
    <t>(-) Excess of deduction from Additional Tier 1 Capital items over Core Tier 1 Capital</t>
  </si>
  <si>
    <t>450</t>
  </si>
  <si>
    <t>1.1.1.12</t>
  </si>
  <si>
    <t>(-) Qualifying holdings outside the financial sector which can (alternatively) be subject to a 1250% risk weight</t>
  </si>
  <si>
    <t>460</t>
  </si>
  <si>
    <t>1.1.1.13</t>
  </si>
  <si>
    <t>(-) Securitisation positions which can alternatively be subject to a 1250% risk weight</t>
  </si>
  <si>
    <t>470</t>
  </si>
  <si>
    <t>1.1.1.14</t>
  </si>
  <si>
    <t>(-) NonDVP (free delivery) transactions which can alternatively be subject to a 1250% risk weight</t>
  </si>
  <si>
    <t>480</t>
  </si>
  <si>
    <t>1.1.1.15</t>
  </si>
  <si>
    <t>(-) CT1 instruments of financial sector entities where the institution does not have a significant investment</t>
  </si>
  <si>
    <t>490</t>
  </si>
  <si>
    <t>1.1.1.16</t>
  </si>
  <si>
    <t>(-) Deductible deferred tax assets that rely on future profitability and arise from temporary differences</t>
  </si>
  <si>
    <t>500</t>
  </si>
  <si>
    <t>1.1.1.17</t>
  </si>
  <si>
    <t>(-) CT1 instruments of financial sector entities where the institution has a significant investment</t>
  </si>
  <si>
    <t>510</t>
  </si>
  <si>
    <t>1.1.1.18</t>
  </si>
  <si>
    <t>(-) Amount exceeding the 17.65% threshold</t>
  </si>
  <si>
    <t>530</t>
  </si>
  <si>
    <t>1.1.2</t>
  </si>
  <si>
    <t>ADDITIONAL TIER 1 CAPITAL</t>
  </si>
  <si>
    <t>540</t>
  </si>
  <si>
    <t>1.1.2.1</t>
  </si>
  <si>
    <t>Capital instruments known as Additional Tier 1 Capital</t>
  </si>
  <si>
    <t>550</t>
  </si>
  <si>
    <t>1.1.2.1.1</t>
  </si>
  <si>
    <t>Paid up capital instruments</t>
  </si>
  <si>
    <t>560</t>
  </si>
  <si>
    <t>1.1.2.1.2</t>
  </si>
  <si>
    <t>Memorandum item: Capital instruments not eligible</t>
  </si>
  <si>
    <t>570</t>
  </si>
  <si>
    <t>1.1.2.1.3</t>
  </si>
  <si>
    <t>Premiums of issues related to instruments</t>
  </si>
  <si>
    <t>580</t>
  </si>
  <si>
    <t>1.1.2.1.4</t>
  </si>
  <si>
    <t>(-) Own Additional Tier 1 Capital instruments</t>
  </si>
  <si>
    <t>590</t>
  </si>
  <si>
    <t>1.1.2.1.4.1</t>
  </si>
  <si>
    <t>(-) Direct holdings in Additional Tier 1 Capital instruments</t>
  </si>
  <si>
    <t>620</t>
  </si>
  <si>
    <t>1.1.2.1.4.2</t>
  </si>
  <si>
    <t>(-) Indirect holdings in Additional Tier 1 Capital instruments</t>
  </si>
  <si>
    <t>621</t>
  </si>
  <si>
    <t>1.1.2.1.4.3</t>
  </si>
  <si>
    <t>(-) Synthetic holdings in Additional Tier 1 Capital instruments</t>
  </si>
  <si>
    <t>622</t>
  </si>
  <si>
    <t>1.1.2.1.5</t>
  </si>
  <si>
    <t>(-) Actual or contingent obligations to purchase own instruments of Additional Tier 1 Capital.</t>
  </si>
  <si>
    <t>690</t>
  </si>
  <si>
    <t>1.1.2.2</t>
  </si>
  <si>
    <t>(-) Reciprocal cross holdings in Additional Tier 1 Capital (AT1)</t>
  </si>
  <si>
    <t>700</t>
  </si>
  <si>
    <t>1.1.2.3</t>
  </si>
  <si>
    <t>(-) AT1 instruments of financial sector entities where the institution does not have a significant investment</t>
  </si>
  <si>
    <t>710</t>
  </si>
  <si>
    <t>1.1.2.4</t>
  </si>
  <si>
    <t>(-) AT1 instruments of financial sector entities where the institution has a significant investment</t>
  </si>
  <si>
    <t>720</t>
  </si>
  <si>
    <t>1.1.2.5</t>
  </si>
  <si>
    <t>(-) Excess of deduction from tier 2 (T2) capital items which exceed Tier 2 Capital</t>
  </si>
  <si>
    <t>740</t>
  </si>
  <si>
    <t>1.1.2.6</t>
  </si>
  <si>
    <t>Excess of deduction from AT1 capital items over AT1 capital (deducted in the CET1)</t>
  </si>
  <si>
    <t>744</t>
  </si>
  <si>
    <t>1.1.2.7</t>
  </si>
  <si>
    <t xml:space="preserve">(-) Additional deductions of AT1 Capital </t>
  </si>
  <si>
    <t>748</t>
  </si>
  <si>
    <t>1.1.2.8</t>
  </si>
  <si>
    <t>Elements of additional tier 1 capital (AT1) or other deductions</t>
  </si>
  <si>
    <t>750</t>
  </si>
  <si>
    <t>1.2</t>
  </si>
  <si>
    <t>TIER 2 CAPITAL</t>
  </si>
  <si>
    <t>760</t>
  </si>
  <si>
    <t>1.2.1</t>
  </si>
  <si>
    <t>Capital instruments and subordinated loans eligible as T2 Capital</t>
  </si>
  <si>
    <t>770</t>
  </si>
  <si>
    <t>1.2.1.1</t>
  </si>
  <si>
    <t xml:space="preserve">Paid up capital instruments  and subordinated loans </t>
  </si>
  <si>
    <t>780</t>
  </si>
  <si>
    <t>1.2.1.2</t>
  </si>
  <si>
    <t>Memorandum Items: Capital instruments and subordinated loans not eligible</t>
  </si>
  <si>
    <t>790</t>
  </si>
  <si>
    <t>1.2.1.3</t>
  </si>
  <si>
    <t>800</t>
  </si>
  <si>
    <t>1.2.1.4</t>
  </si>
  <si>
    <t xml:space="preserve">(-) Own Tier 2 (T2) capital instruments </t>
  </si>
  <si>
    <t>810</t>
  </si>
  <si>
    <t>1.2.1.4.1</t>
  </si>
  <si>
    <t>(-) Direct holdings of Tier 2 (T2) capital instruments</t>
  </si>
  <si>
    <t>840</t>
  </si>
  <si>
    <t>1.2.1.4.2</t>
  </si>
  <si>
    <t>(-) Indirect holdings of Tier 2 (T2) capital instruments</t>
  </si>
  <si>
    <t>841</t>
  </si>
  <si>
    <t>1.2.1.4.3</t>
  </si>
  <si>
    <t>(-) Synthetic holdings of Tier 2 (T2) capital instruments</t>
  </si>
  <si>
    <t>842</t>
  </si>
  <si>
    <t>1.2.1.5</t>
  </si>
  <si>
    <t>(-) Actual or contingent obligation to purchase own Tier 2 (T2) Capital instruments</t>
  </si>
  <si>
    <t>920</t>
  </si>
  <si>
    <t>1.2.2</t>
  </si>
  <si>
    <t>Standard Method (SA) main credit risk adjustments</t>
  </si>
  <si>
    <t>930</t>
  </si>
  <si>
    <t>1.2.3</t>
  </si>
  <si>
    <t>(-) Cross (reciprocal) holdings in Tier 2 (T2) capital</t>
  </si>
  <si>
    <t>940</t>
  </si>
  <si>
    <t>1.2.4</t>
  </si>
  <si>
    <t>(-) Tier 2 (T2) capital instruments of financial sector entities where the bank does not have a significant investment</t>
  </si>
  <si>
    <t>950</t>
  </si>
  <si>
    <t>1.2.5</t>
  </si>
  <si>
    <t>(-) Tier 2 (T2) capital instruments of financial sector entities where the bank has a significant investment</t>
  </si>
  <si>
    <t>970</t>
  </si>
  <si>
    <t>1.2.6</t>
  </si>
  <si>
    <t xml:space="preserve">Excess of deduction from Tier 2 (T2) capital items which exceed Tier 2 Capital </t>
  </si>
  <si>
    <t>974</t>
  </si>
  <si>
    <t>1.2.7</t>
  </si>
  <si>
    <t xml:space="preserve">(-) Excess of deduction from Tier 2 (T2) capital  </t>
  </si>
  <si>
    <t>978</t>
  </si>
  <si>
    <t>1.2.8</t>
  </si>
  <si>
    <t>Components of Tier 2 (T2) capital or other deductions</t>
  </si>
  <si>
    <t>F30.1</t>
  </si>
  <si>
    <t>Memorandum items</t>
  </si>
  <si>
    <t>MEMORANDUM ITEMS</t>
  </si>
  <si>
    <t>NR.</t>
  </si>
  <si>
    <t>Deferred tax assets and liabilities</t>
  </si>
  <si>
    <t xml:space="preserve">Total deferred tax assets </t>
  </si>
  <si>
    <t>Deferred tax assets which do not rely on future profitability.</t>
  </si>
  <si>
    <t>Deferred tax assets that rely on future profitability and do not arise from temporary differences</t>
  </si>
  <si>
    <t>1.3</t>
  </si>
  <si>
    <t>Deferred tax assets that rely on future profitability and arise from temporary differences</t>
  </si>
  <si>
    <t>Total deferred tax liabilities</t>
  </si>
  <si>
    <t>2.1</t>
  </si>
  <si>
    <t>Deferred tax liabilities, not deductible from deferred tax assets that rely on future profitability</t>
  </si>
  <si>
    <t>2.2</t>
  </si>
  <si>
    <t>Deferred tax liabilities, deductible from tax assets that rely on future profitability</t>
  </si>
  <si>
    <t>2.2.1</t>
  </si>
  <si>
    <t xml:space="preserve">Deductible deferred tax liabilities that are related to deferred tax assets that rely on future profitability and do not arise from temporary differences. </t>
  </si>
  <si>
    <t>2.2.2</t>
  </si>
  <si>
    <t xml:space="preserve">Deductible deferred tax liabilities that are related to deferred tax assets that rely on future profitability and arise from temporary differences. </t>
  </si>
  <si>
    <t>Thresholds for Common Equity Tier 1 deductions</t>
  </si>
  <si>
    <t>Threshold non deductible of holdings in financial sector entities where an institution does not have a significant investment</t>
  </si>
  <si>
    <t>10% Core Tier 1 Capital threshold</t>
  </si>
  <si>
    <t>17.65% Core Tier 1 Capital threshold</t>
  </si>
  <si>
    <t>Investments in the capital of financial sector entities where the institution does not have a significant investment</t>
  </si>
  <si>
    <t>Holdings of Core Tier 1 Capital of financial sector entities where the bank does not have a significant investment, net of short positions</t>
  </si>
  <si>
    <t>Direct holdings of Core Tier1 Capital of financial sector entities where the bank does not have a significant investment</t>
  </si>
  <si>
    <t>12.1.1</t>
  </si>
  <si>
    <t>Direct holdings (GROSS) of Core Tier1 Capital of financial sector entities where the bank does not have a significant investment</t>
  </si>
  <si>
    <t>12.1.2</t>
  </si>
  <si>
    <t xml:space="preserve">(-) Permitted offsetting short positions in relation to the direct gross holdings included above </t>
  </si>
  <si>
    <t>Indirect holdings of Core Tier1 Capital of financial sector entities where the bank does not have a significant investment</t>
  </si>
  <si>
    <t>12.2.1</t>
  </si>
  <si>
    <t>Indirect holdings (GROSS) of Core Tier1 Capital of financial sector entities where the bank does not have a significant investment</t>
  </si>
  <si>
    <t>12.2.2</t>
  </si>
  <si>
    <t xml:space="preserve">(-) Permitted offsetting short positions in relation to the indirect gross holdings included above </t>
  </si>
  <si>
    <t>Synthetic holdings of Core Tier1 Capital of financial sector entities where the bank does not have a significant investment</t>
  </si>
  <si>
    <t>12.3.1</t>
  </si>
  <si>
    <t>Synthetic holdings (GROSS) of Core Tier1 Capital of financial sector entities where the bank does not have a significant investment</t>
  </si>
  <si>
    <t>12.3.2</t>
  </si>
  <si>
    <t>(-) Permitted offsetting short positions in relation to the synthetic gross holdings included above</t>
  </si>
  <si>
    <t>Holdings of Additional Tier 1 Capital of financial sector entities where the bank does not have a significant investment, net of short positions</t>
  </si>
  <si>
    <t>13.1</t>
  </si>
  <si>
    <t>Direct holdings of Additional Tier 1 Capital of financial sector entities where the bank does not have a significant investment</t>
  </si>
  <si>
    <t>13.1.1</t>
  </si>
  <si>
    <t>Direct holdings (GROSS) of Additional Tier 1 Capital of financial sector entities where the bank does not have a significant investment</t>
  </si>
  <si>
    <t>13.1.2</t>
  </si>
  <si>
    <t>(-) Permitted offsetting short positions in relation to the direct (gross) holdings included above</t>
  </si>
  <si>
    <t>13.2</t>
  </si>
  <si>
    <t>Indirect holdings in Additional Tier 1 Capital of financial sector entities where the bank does not have a significant investment</t>
  </si>
  <si>
    <t>13.2.1</t>
  </si>
  <si>
    <t>Indirect holdings (GROSS) in Additional Tier 1 Capital of financial sector entities where the bank does not have a significant investment</t>
  </si>
  <si>
    <t>13.2.2</t>
  </si>
  <si>
    <t>(-) Permitted offsetting short positions in relation to the indirect (gross) holdings included above</t>
  </si>
  <si>
    <t>361</t>
  </si>
  <si>
    <t>13.3</t>
  </si>
  <si>
    <t>Synthetic holdings of Additional Tier 1 Capital of financial sector entities where the bank does not have a significant investment</t>
  </si>
  <si>
    <t>362</t>
  </si>
  <si>
    <t>13.3.1</t>
  </si>
  <si>
    <t>Synthetic holdings (GROSS) of Additional Tier 1 Capital of financial sector entities where the bank does not have a significant investment</t>
  </si>
  <si>
    <t>363</t>
  </si>
  <si>
    <t>13.3.2</t>
  </si>
  <si>
    <t>(-) Permitted offsetting in short positions in relation to the synthetic (gross) holdings included above</t>
  </si>
  <si>
    <t xml:space="preserve"> Holdings of Tier 2 Capital of financial sector entities where the bank does not have a significant investment, net of short positions  </t>
  </si>
  <si>
    <t>14.1</t>
  </si>
  <si>
    <t xml:space="preserve">Direct holdings of Tier 2 Capital of financial sector entities where the bank does not have a significant investment  </t>
  </si>
  <si>
    <t>14.1.1</t>
  </si>
  <si>
    <t>Direct holdings (Gross) of Tier 2 Capital of financial sector entities where the bank does not have a significant investment</t>
  </si>
  <si>
    <t>14.1.2</t>
  </si>
  <si>
    <t>14.2</t>
  </si>
  <si>
    <t>Indirect holdings in Tier 2 Capital of financial sector entities where the bank does not have a significant investment</t>
  </si>
  <si>
    <t>14.2.1</t>
  </si>
  <si>
    <t>Indirect holdings in (GROSS) Tier 2 Capital of financial sector entities where the bank does not have a significant investment</t>
  </si>
  <si>
    <t>14.2.2</t>
  </si>
  <si>
    <t>(-) Permitted offsetting short positions in relation to the indirect gross holdings included above</t>
  </si>
  <si>
    <t>431</t>
  </si>
  <si>
    <t>14.3</t>
  </si>
  <si>
    <t xml:space="preserve">  Synthetic holdings of Tier 2 Capital of financial sector entities where the bank does not have a significant investment</t>
  </si>
  <si>
    <t>432</t>
  </si>
  <si>
    <t>14.3.1</t>
  </si>
  <si>
    <t xml:space="preserve">  Synthetic holdings (GROSS) of Tier 2 Capital of financial sector entities where the bank does not have a significant investment</t>
  </si>
  <si>
    <t>433</t>
  </si>
  <si>
    <t>14.3.2</t>
  </si>
  <si>
    <t xml:space="preserve">Investments in the capital of financial sector entities where the institution has a significant investment   </t>
  </si>
  <si>
    <t>Holdings of Core Tier 1 Capital of financial sector entities where the bank has a significant investment</t>
  </si>
  <si>
    <t>15.1</t>
  </si>
  <si>
    <t xml:space="preserve">  Direct holdings of Core Tier 1 Capital of financial sector entities where the bank has a significant investment</t>
  </si>
  <si>
    <t>15.1.1</t>
  </si>
  <si>
    <t xml:space="preserve"> Direct holdings (Gross) of Core Tier 1 Capital of financial sector entities where the bank has a significant investment</t>
  </si>
  <si>
    <t>15.1.2</t>
  </si>
  <si>
    <t>15.2</t>
  </si>
  <si>
    <t>Indirect holdings of Core Tier1 Capital of financial sector entities where the bank has a significant investment</t>
  </si>
  <si>
    <t>15.2.1</t>
  </si>
  <si>
    <t>Indirect holdings (GROSS) of Core Tier1 Capital of financial sector entities where the bank has a significant investment</t>
  </si>
  <si>
    <t>15.2.2</t>
  </si>
  <si>
    <t>501</t>
  </si>
  <si>
    <t>15.3</t>
  </si>
  <si>
    <t>Synthetic holdings of Core Tier1 Capital of financial sector entities where the bank has a significant investment</t>
  </si>
  <si>
    <t>502</t>
  </si>
  <si>
    <t>15.3.1</t>
  </si>
  <si>
    <t>Synthetic holdings (GROSS) of Core Tier1 Capital of financial sector entities where the bank has a significant investment</t>
  </si>
  <si>
    <t>503</t>
  </si>
  <si>
    <t>15.3.2</t>
  </si>
  <si>
    <t>Holdings of Additional Tier 1 Capital of financial sector entities where the bank has a significant investment, net of short positions</t>
  </si>
  <si>
    <t>16.1</t>
  </si>
  <si>
    <t xml:space="preserve"> Direct holdings of Additional Tier 1 Capital of financial sector entities where the bank has a significant investment </t>
  </si>
  <si>
    <t>16.1.1</t>
  </si>
  <si>
    <t>Direct holdings (Gross) of Additional Tier 1 Capital of financial sector entities where the bank has a significant investment</t>
  </si>
  <si>
    <t>16.1.2</t>
  </si>
  <si>
    <t>16.2</t>
  </si>
  <si>
    <t xml:space="preserve">Indirect holdings in Additional Tier 1 Capital of financial sector entities where the bank has a significant investment </t>
  </si>
  <si>
    <t>16.2.1</t>
  </si>
  <si>
    <t>Indirect holdings (GROSS) in Additional Tier 1 Capital of financial sector entities where the bank has a significant investment</t>
  </si>
  <si>
    <t>16.2.2</t>
  </si>
  <si>
    <t>571</t>
  </si>
  <si>
    <t>16.3</t>
  </si>
  <si>
    <t>Synthetic holdings of Additional Tier 1 Capital of financial sector entities where the bank has a significant investment</t>
  </si>
  <si>
    <t>572</t>
  </si>
  <si>
    <t>16.3.1</t>
  </si>
  <si>
    <t xml:space="preserve">Synthetic holdings (GROSS) of Additional Tier 1 Capital of financial sector entities where the bank has a significant investment </t>
  </si>
  <si>
    <t>573</t>
  </si>
  <si>
    <t>16.3.2</t>
  </si>
  <si>
    <t xml:space="preserve">Holdings of Tier 2 Capital of financial sector entities where the bank has a significant investment, net of short positions  </t>
  </si>
  <si>
    <t>17.1</t>
  </si>
  <si>
    <t>Direct holdings of Tier 2 Capital of financial sector entities where the bank has a significant investment</t>
  </si>
  <si>
    <t>17.1.1</t>
  </si>
  <si>
    <t>Direct holdings (Gross) of Tier 2 Capital of financial sector entities where the bank has a significant investment</t>
  </si>
  <si>
    <t>17.1.2</t>
  </si>
  <si>
    <t>17.2</t>
  </si>
  <si>
    <t>Indirect holdings in Tier 2 Capital of financial sector entities where the bank has a significant investment</t>
  </si>
  <si>
    <t>17.2.1</t>
  </si>
  <si>
    <t>Indirect holdings in (GROSS) Tier 2 Capital of financial sector entities where the bank has a significant investment</t>
  </si>
  <si>
    <t>17.2.2</t>
  </si>
  <si>
    <t>641</t>
  </si>
  <si>
    <t>17.3</t>
  </si>
  <si>
    <t>Synthetic holdings of Tier 2 Capital of financial sector entities where the bank has a significant investment</t>
  </si>
  <si>
    <t>642</t>
  </si>
  <si>
    <t>17.3.1</t>
  </si>
  <si>
    <t>Synthetic holdings (GROSS) of Tier 2 Capital of financial sector entities where the bank has a significant investment</t>
  </si>
  <si>
    <t>643</t>
  </si>
  <si>
    <t>17.3.2</t>
  </si>
  <si>
    <t>Total risk exposure amounts of holdings not deducted from the corresponding capital category</t>
  </si>
  <si>
    <t>Risk weighted exposures of Core Tier 1 Capital holdings in financial sector entities which are not deducted from the bank's Core Tier 1 Capital</t>
  </si>
  <si>
    <t>Risk weighted exposures of Additional Tier 1 Capital holdings in financial sector entities which are not deducted from the bank's Additional Tier 1 Capital</t>
  </si>
  <si>
    <t>Risk weighted exposures of Tier 2 Capital holdings in financial sector entities which are not deducted from the bank's Tier 2 Capital</t>
  </si>
  <si>
    <t>Pillar II requirements</t>
  </si>
  <si>
    <t xml:space="preserve"> Kërkesa për kapital lidhur me përshatatjen e shtyllës së dytë (Pillar 2)</t>
  </si>
  <si>
    <t xml:space="preserve">Foreign currency position - spot </t>
  </si>
  <si>
    <t>Spot position in foreign currency</t>
  </si>
  <si>
    <t>A.  A ssets</t>
  </si>
  <si>
    <t>YEN</t>
  </si>
  <si>
    <t>XAU</t>
  </si>
  <si>
    <t>CNY</t>
  </si>
  <si>
    <t>Treasury bills and other bonds eligible for refinancing from Central Bank</t>
  </si>
  <si>
    <t>Current accounts in banks, credit institutions and other financial institutions</t>
  </si>
  <si>
    <t>Deposits in banks, credit institutions and other financial institutions</t>
  </si>
  <si>
    <t xml:space="preserve">               Demand Deposits</t>
  </si>
  <si>
    <t xml:space="preserve">               Time Deposits</t>
  </si>
  <si>
    <t>Loans to banks, credit institutions and other financial institutions</t>
  </si>
  <si>
    <t>Loans and prepayments:</t>
  </si>
  <si>
    <t xml:space="preserve">              Short term</t>
  </si>
  <si>
    <t xml:space="preserve">              Medium term</t>
  </si>
  <si>
    <t xml:space="preserve">              Long term</t>
  </si>
  <si>
    <t>minus the loan provisions</t>
  </si>
  <si>
    <t>Customers current accounts obligations</t>
  </si>
  <si>
    <t>Bonds and other securities with fixed incomes</t>
  </si>
  <si>
    <t>Bonds and other securities with variable incomes</t>
  </si>
  <si>
    <t xml:space="preserve">             In banks and financial institutions</t>
  </si>
  <si>
    <t xml:space="preserve">             In other institutions</t>
  </si>
  <si>
    <t>Intangible fixed assets (net) (minus amortization)</t>
  </si>
  <si>
    <t>Tangible fixed assets (net) (minus amortization)</t>
  </si>
  <si>
    <t>Other assets</t>
  </si>
  <si>
    <t xml:space="preserve"> Total assets</t>
  </si>
  <si>
    <t>Foreign currency transactions - SPOT purchase of currency</t>
  </si>
  <si>
    <t>Assets SPOT open position (Total assets and foreign currency transactions - SPOT purchase of currency)</t>
  </si>
  <si>
    <t>Assets SPOT open position (in millions of ALL)</t>
  </si>
  <si>
    <t>B. Liabilities</t>
  </si>
  <si>
    <t>Current accounts from banks, credit institutions and other financial institutions</t>
  </si>
  <si>
    <t>Demand</t>
  </si>
  <si>
    <t>Borrowings from banks, credit institutions and other financial institutions</t>
  </si>
  <si>
    <t>Liabilities toward clients for current accounts and deposits</t>
  </si>
  <si>
    <t xml:space="preserve">              Deposits</t>
  </si>
  <si>
    <t>Liabilities toward the Albanian Government and public administration</t>
  </si>
  <si>
    <t>Liabilities from bonds and other securities</t>
  </si>
  <si>
    <t>Aid and public financing</t>
  </si>
  <si>
    <t>Specific reserve funds</t>
  </si>
  <si>
    <t>Shareholders equity</t>
  </si>
  <si>
    <t xml:space="preserve">               Paid in capital</t>
  </si>
  <si>
    <t xml:space="preserve">               Share premiums</t>
  </si>
  <si>
    <t>Other liabilities</t>
  </si>
  <si>
    <t xml:space="preserve">Total of liabilities    </t>
  </si>
  <si>
    <t>Foreign currency transactions - SPOT sale of currency</t>
  </si>
  <si>
    <t>Liabilities SPOT open position (Total liabilities and foreign currency transactions - SPOT sale of currency)</t>
  </si>
  <si>
    <t>Liabilities SPOT open position  (in millions of ALL)</t>
  </si>
  <si>
    <t>31/1</t>
  </si>
  <si>
    <t>Foreign currency position - forward long</t>
  </si>
  <si>
    <t>FORWARD OPEN POSITION IN FOREIGN CURRENCY</t>
  </si>
  <si>
    <t>C.  LONG OPEN POSITION</t>
  </si>
  <si>
    <t>Currency Transastions - forward  - long open  position</t>
  </si>
  <si>
    <t>Currency Transastions - future - long open  position</t>
  </si>
  <si>
    <t>Foreign currency transactions - principal under swap agreements (section included in the spot position)</t>
  </si>
  <si>
    <t>Guarantees as defined in Regulation</t>
  </si>
  <si>
    <t>Letters of credit as defined in Regulation</t>
  </si>
  <si>
    <t>Forward - Long Open Position</t>
  </si>
  <si>
    <t>Forward - Long Open Position (in millions of ALL)</t>
  </si>
  <si>
    <t>31/2</t>
  </si>
  <si>
    <t>Foreign currency position - forward short</t>
  </si>
  <si>
    <t xml:space="preserve">D. SHORT OPEN POSITION </t>
  </si>
  <si>
    <t>Currency Transastions - forward  - short open  position</t>
  </si>
  <si>
    <t>Currency Transastions - future - short open  position</t>
  </si>
  <si>
    <t>Forward - Short Open Position</t>
  </si>
  <si>
    <t>Forward - Short Open Position (in millions of ALL)</t>
  </si>
  <si>
    <t>31/3</t>
  </si>
  <si>
    <t>Foreign currency position - options net</t>
  </si>
  <si>
    <t>NET OPEN POSITION OF OPTIONS</t>
  </si>
  <si>
    <t>Long CALL options</t>
  </si>
  <si>
    <t>Short PUT options</t>
  </si>
  <si>
    <t>Short CALL options</t>
  </si>
  <si>
    <t>Long PUT options</t>
  </si>
  <si>
    <t>Net open position of options (1+2) - (3+4)</t>
  </si>
  <si>
    <t>Net open position of options (in millions of ALL)</t>
  </si>
  <si>
    <t>31/4</t>
  </si>
  <si>
    <t>Foreign currency position -off balance sheet items</t>
  </si>
  <si>
    <t xml:space="preserve">Off-balance sheet items (excluding the elements involved in SPOT, FORWARD and Option's positions ) </t>
  </si>
  <si>
    <t>F.  Assets</t>
  </si>
  <si>
    <t>Financial commitments given:</t>
  </si>
  <si>
    <t xml:space="preserve">               In favor of banks and other financial institutions</t>
  </si>
  <si>
    <t xml:space="preserve">               In favor of customers</t>
  </si>
  <si>
    <t>Guarantees given:</t>
  </si>
  <si>
    <t>Commitments on securities to be received</t>
  </si>
  <si>
    <t>Securities given as guarantee for credit or refinancing</t>
  </si>
  <si>
    <t>Borrowed securities</t>
  </si>
  <si>
    <t>Other commitments</t>
  </si>
  <si>
    <t>Commitments on given financial instruments</t>
  </si>
  <si>
    <t>Total assets off balance sheet items</t>
  </si>
  <si>
    <t>Total assets off balance sheet items (in millions of ALL)</t>
  </si>
  <si>
    <t>D.  Liabilities</t>
  </si>
  <si>
    <t>Financial commitments received:</t>
  </si>
  <si>
    <t xml:space="preserve">               from banks and other financial institutions</t>
  </si>
  <si>
    <t xml:space="preserve">               from customers</t>
  </si>
  <si>
    <t>Guarantees received:</t>
  </si>
  <si>
    <t>Commitments on securities to be given:</t>
  </si>
  <si>
    <t>Securities received as a guarantee for credit or refinancing</t>
  </si>
  <si>
    <t>Lent securities</t>
  </si>
  <si>
    <t>Commitments on received financial instruments</t>
  </si>
  <si>
    <t>Total liabilities off balance sheet items</t>
  </si>
  <si>
    <t>Total liabilities off balance sheet items (in millions of ALL)</t>
  </si>
  <si>
    <t>Net off balance sheet items (in millions of ALL) (F-G)</t>
  </si>
  <si>
    <t>Open foreign currency positions</t>
  </si>
  <si>
    <t>FOREIGN CURRENCY OPEN POSITIONS</t>
  </si>
  <si>
    <t>Spot position</t>
  </si>
  <si>
    <t>Forward positions</t>
  </si>
  <si>
    <t>Net open foreign currency position (not including options)</t>
  </si>
  <si>
    <t>Options net open positions</t>
  </si>
  <si>
    <t>Net open foreign currency position (including options)</t>
  </si>
  <si>
    <t>Exchange rate</t>
  </si>
  <si>
    <t>ALL equivalent of net open position</t>
  </si>
  <si>
    <t xml:space="preserve">Net open position in ALL / regulatory capital </t>
  </si>
  <si>
    <t>Assets</t>
  </si>
  <si>
    <t>Liabilities</t>
  </si>
  <si>
    <t>LONG position</t>
  </si>
  <si>
    <t>SHORT position</t>
  </si>
  <si>
    <t>(1)</t>
  </si>
  <si>
    <t>(2)</t>
  </si>
  <si>
    <t>(3)</t>
  </si>
  <si>
    <t>(4)</t>
  </si>
  <si>
    <t>(5)</t>
  </si>
  <si>
    <t>(6)= (2)-(3)+(4)-(5)</t>
  </si>
  <si>
    <t>(7)</t>
  </si>
  <si>
    <t>(8)= (6)+(7)</t>
  </si>
  <si>
    <t>(9)</t>
  </si>
  <si>
    <t>(10)</t>
  </si>
  <si>
    <t>(11)=(10)/(15)*100</t>
  </si>
  <si>
    <t xml:space="preserve">Long - Total net foreign currency open position </t>
  </si>
  <si>
    <t xml:space="preserve">Short - Total net foreign currency open position </t>
  </si>
  <si>
    <t>Total net foreign currency open position  = (12) nqs (12) &gt; (13); ose (13) nqs (13) &gt; (12)</t>
  </si>
  <si>
    <t>Regulatory capital</t>
  </si>
  <si>
    <t>Total net foreign currency open position (in percentage of the regulatory capital) [(14) / (15)*100 = &lt; (30%)]</t>
  </si>
  <si>
    <t>Limit approved for each currency</t>
  </si>
  <si>
    <t>Limit approved for total currencies</t>
  </si>
  <si>
    <t>Open foreign currency position in ALL equivalent</t>
  </si>
  <si>
    <t>Net off balance sheet items</t>
  </si>
  <si>
    <t xml:space="preserve"> Total open position including the other off balance sheet items</t>
  </si>
  <si>
    <t>Net open foreign currency position in ALL / regulatory capital</t>
  </si>
  <si>
    <t>(4) = '(2) + '(3)</t>
  </si>
  <si>
    <t>(5)=(4)/(7)*100</t>
  </si>
  <si>
    <t>Total net foreign currency open position  = (6) nqs (6) &gt; (7); ose (7) nqs (7) &gt; (6)</t>
  </si>
  <si>
    <t>Total net foreign currency open position (8) / Regulatory Capital (9) * 100</t>
  </si>
  <si>
    <t>Explanatory notes:</t>
  </si>
  <si>
    <t>Column (2): Form 32, column (10).</t>
  </si>
  <si>
    <t>Column (3): Form 31/4, letter (H).</t>
  </si>
  <si>
    <t>16, 16_1, 16_2</t>
  </si>
  <si>
    <t>Reserve funds for covering losses from loans (according to the regulation); Reserve funds for covering losses from loans (created from the bank itself); More (+) or less (-) created funds</t>
  </si>
  <si>
    <t>Quarterly</t>
  </si>
  <si>
    <t>RESERVE FUNDS FOR COVERING LOSSES FROM LOANS (according to the regulation)</t>
  </si>
  <si>
    <t>Reserve funds for principal</t>
  </si>
  <si>
    <t>R.F. for accrued interest</t>
  </si>
  <si>
    <t xml:space="preserve">Loans given to </t>
  </si>
  <si>
    <t xml:space="preserve">Interbank </t>
  </si>
  <si>
    <t xml:space="preserve">Doubtful </t>
  </si>
  <si>
    <t xml:space="preserve">Rates for </t>
  </si>
  <si>
    <t>Loans classification</t>
  </si>
  <si>
    <t>clients</t>
  </si>
  <si>
    <t>loans</t>
  </si>
  <si>
    <t>commitments</t>
  </si>
  <si>
    <t>provisions</t>
  </si>
  <si>
    <t>Standard loans and past due standard loans</t>
  </si>
  <si>
    <t>Restructured standard loans</t>
  </si>
  <si>
    <t>Restructured special mention loans</t>
  </si>
  <si>
    <t>Lost loans</t>
  </si>
  <si>
    <t>Use of reserve funds of principal</t>
  </si>
  <si>
    <t>Use of reserve funds of interest</t>
  </si>
  <si>
    <t>Number of</t>
  </si>
  <si>
    <t>Total for</t>
  </si>
  <si>
    <t xml:space="preserve">Total for </t>
  </si>
  <si>
    <t>borrowers</t>
  </si>
  <si>
    <t>principal</t>
  </si>
  <si>
    <t>interest</t>
  </si>
  <si>
    <t>RESERVE FUNDS FOR COVERING LOSSES FROM LOANS (created from the bank itself)</t>
  </si>
  <si>
    <t>Reserve funds for accrued interest</t>
  </si>
  <si>
    <t xml:space="preserve"> MORE (+) OR LESS (-) CREATED FUNDS</t>
  </si>
  <si>
    <t>More / less</t>
  </si>
  <si>
    <t xml:space="preserve"> funds created  </t>
  </si>
  <si>
    <t>for principal</t>
  </si>
  <si>
    <t>for interest</t>
  </si>
  <si>
    <t>Reserve funds created from the bank</t>
  </si>
  <si>
    <t>RESERVE FUNDS CREATED FROM THE BANK</t>
  </si>
  <si>
    <t xml:space="preserve">Balance at the  </t>
  </si>
  <si>
    <t xml:space="preserve">Provisions </t>
  </si>
  <si>
    <t>Written off loans</t>
  </si>
  <si>
    <t xml:space="preserve">Other corrections </t>
  </si>
  <si>
    <t>Balance at the</t>
  </si>
  <si>
    <t>Accounts</t>
  </si>
  <si>
    <t>beginning of the period</t>
  </si>
  <si>
    <t>added</t>
  </si>
  <si>
    <t>retaken</t>
  </si>
  <si>
    <t>during the period</t>
  </si>
  <si>
    <t>taken during the period</t>
  </si>
  <si>
    <t>end of the period</t>
  </si>
  <si>
    <t>Provisions for depreciation of eligible bills for refinancing with central bank</t>
  </si>
  <si>
    <t>Provisions for depreciation of participating interests</t>
  </si>
  <si>
    <t>Provisions for depreciation of affiliates</t>
  </si>
  <si>
    <t>Provision for depreciation of fixed assets</t>
  </si>
  <si>
    <t xml:space="preserve">Other specific provision </t>
  </si>
  <si>
    <t>Portofolio of securities with fixed and variable incomes</t>
  </si>
  <si>
    <t xml:space="preserve">PORTOFOLIO OF SECURITIES WITH  FIXED AND VARIABLE  INCOMES </t>
  </si>
  <si>
    <t xml:space="preserve">                        Residual maturity or maturity until another period of repricing, (in years)  </t>
  </si>
  <si>
    <t>Classification of</t>
  </si>
  <si>
    <t>(third class in the balance sheet)</t>
  </si>
  <si>
    <t>investments according</t>
  </si>
  <si>
    <t>&lt; 1</t>
  </si>
  <si>
    <t xml:space="preserve"> 1 - 3</t>
  </si>
  <si>
    <t xml:space="preserve"> 3 - 5</t>
  </si>
  <si>
    <t xml:space="preserve"> 5 - 7</t>
  </si>
  <si>
    <t>&gt; 7</t>
  </si>
  <si>
    <t xml:space="preserve"> to the quality of the issuer*</t>
  </si>
  <si>
    <r>
      <t>I. Albanian</t>
    </r>
    <r>
      <rPr>
        <sz val="10"/>
        <rFont val="Arial"/>
        <family val="2"/>
      </rPr>
      <t xml:space="preserve"> Government Bonds</t>
    </r>
  </si>
  <si>
    <t>…</t>
  </si>
  <si>
    <t>II. Municipal bonds</t>
  </si>
  <si>
    <t>III. Foreign governments bonds</t>
  </si>
  <si>
    <t>IV. Foreign corporate bonds</t>
  </si>
  <si>
    <t>V. Foreign banks bonds</t>
  </si>
  <si>
    <t>VI. Foreign financial institutions bonds</t>
  </si>
  <si>
    <t>VII. International organizations bonds</t>
  </si>
  <si>
    <t>VIII. Other securities with fixed or variable incomes</t>
  </si>
  <si>
    <t>Loans in foreign currency (resident+non resident)</t>
  </si>
  <si>
    <t>LOANS IN FOREIGN CURRENCY (resident+non resident)</t>
  </si>
  <si>
    <t>Purpose of loan:</t>
  </si>
  <si>
    <t>For trading:</t>
  </si>
  <si>
    <t>For real estate:</t>
  </si>
  <si>
    <t>For business development</t>
  </si>
  <si>
    <t>Customers Loan</t>
  </si>
  <si>
    <t>Loans to Government</t>
  </si>
  <si>
    <t>Businesses</t>
  </si>
  <si>
    <t>Residential</t>
  </si>
  <si>
    <t>Commercial</t>
  </si>
  <si>
    <t>Land</t>
  </si>
  <si>
    <t>Given to individuals for the purchase of residential real estate</t>
  </si>
  <si>
    <t>Given to businesses for residential real estate development</t>
  </si>
  <si>
    <r>
      <t>Total</t>
    </r>
    <r>
      <rPr>
        <sz val="10"/>
        <rFont val="Calibri"/>
        <family val="2"/>
      </rPr>
      <t xml:space="preserve"> outstanding loans </t>
    </r>
  </si>
  <si>
    <r>
      <t>Outstanding</t>
    </r>
    <r>
      <rPr>
        <sz val="10"/>
        <rFont val="Calibri"/>
        <family val="2"/>
      </rPr>
      <t xml:space="preserve"> loans in foreign currency </t>
    </r>
  </si>
  <si>
    <t>Outstanding loans in EUR  (2.1.1+2.1.2+2.1.3+2.1.4+2.1.5)</t>
  </si>
  <si>
    <t>2.1.1</t>
  </si>
  <si>
    <t>2.1.2</t>
  </si>
  <si>
    <t>2.1.3</t>
  </si>
  <si>
    <t>2.1.4</t>
  </si>
  <si>
    <t>2.1.5</t>
  </si>
  <si>
    <t>Outstanding loans in USD (2.2.1+2.2.2+2.2.3+2.2.4+2.2.5)</t>
  </si>
  <si>
    <t>2.2.3</t>
  </si>
  <si>
    <t>2.2.4</t>
  </si>
  <si>
    <t>2.2.5</t>
  </si>
  <si>
    <r>
      <t>Total</t>
    </r>
    <r>
      <rPr>
        <sz val="10"/>
        <rFont val="Calibri"/>
        <family val="2"/>
      </rPr>
      <t xml:space="preserve"> outstanding of non performing loans</t>
    </r>
  </si>
  <si>
    <t>Outstanding of non performing loans in foreign currency (4.1+4.2+4.3)</t>
  </si>
  <si>
    <t>Outstanding loans in foreign currency classified as "uncovered from exchange rate risk" (5.0.1+5.0.2+5.0.3+5.0.4+5.0.5)</t>
  </si>
  <si>
    <t>5.0.1</t>
  </si>
  <si>
    <t>5.0.2</t>
  </si>
  <si>
    <t>5.0.3</t>
  </si>
  <si>
    <t>5.0.4</t>
  </si>
  <si>
    <t>5.0.5</t>
  </si>
  <si>
    <t>In EUR (the part that is uncovered from exchange rate risk) (5.1.1+5.1.2+5.1.3+5.1.4+5.1.5)</t>
  </si>
  <si>
    <t>5.1.1</t>
  </si>
  <si>
    <t>5.1.2</t>
  </si>
  <si>
    <t>5.1.3</t>
  </si>
  <si>
    <t>5.1.4</t>
  </si>
  <si>
    <t>5.1.5</t>
  </si>
  <si>
    <t>In USD (the part that is uncovered from exchange rate risk)  (5.2.1+5.2.2+5.2.3+5.2.4+5.2.5)</t>
  </si>
  <si>
    <t>5.2.1</t>
  </si>
  <si>
    <t>5.2.2</t>
  </si>
  <si>
    <t>5.2.3</t>
  </si>
  <si>
    <t>5.2.4</t>
  </si>
  <si>
    <t>5.2.5</t>
  </si>
  <si>
    <t>Total number of borrowers</t>
  </si>
  <si>
    <t>Number of loans prematurely in foreign currency</t>
  </si>
  <si>
    <t>Number of loans in foreign currency classified as "uncovered from exchange rate risk"</t>
  </si>
  <si>
    <t>Note:</t>
  </si>
  <si>
    <t>The information on this form is required for loans to resident and non-resident clients at their gross value, including accrued interest and without deducting the created provisions.</t>
  </si>
  <si>
    <t>Loans by subject and type of collateral</t>
  </si>
  <si>
    <t>Loans collateralized by real estate</t>
  </si>
  <si>
    <t xml:space="preserve">Loans collateralized by cash </t>
  </si>
  <si>
    <t>Loans collateralized by other collateral</t>
  </si>
  <si>
    <t>Uncollateralized loans</t>
  </si>
  <si>
    <r>
      <t>Total</t>
    </r>
    <r>
      <rPr>
        <sz val="10"/>
        <rFont val="Calibri"/>
        <family val="2"/>
      </rPr>
      <t xml:space="preserve"> outstanding loans</t>
    </r>
  </si>
  <si>
    <t>Outstanding loans in ALL</t>
  </si>
  <si>
    <t>Outstanding loans in foreign currency</t>
  </si>
  <si>
    <t>From this :</t>
  </si>
  <si>
    <t>Outstanding loans in EUR</t>
  </si>
  <si>
    <t>Outstanding loans in USD</t>
  </si>
  <si>
    <t>Total outstanding of non performing  loans</t>
  </si>
  <si>
    <t>Outstanding of non performing loans in ALL</t>
  </si>
  <si>
    <t>Outstanding of non performing loans in foreign currency</t>
  </si>
  <si>
    <t>Outstanding of non performing loans in EUR</t>
  </si>
  <si>
    <t>Outstanding of non performing loans in USD</t>
  </si>
  <si>
    <t>The information on this form is required for loans to resident and non-resident customers at their gross value, including accrued interest and without  deducting the created provisions.</t>
  </si>
  <si>
    <t>Loans collateralized by more than one collateral will be distributed according to the weight (in %) that any collateral has in the total value of the guaranteeing collateral of the loan.</t>
  </si>
  <si>
    <t>For loans where the value of the collateral may be less than the value of the outstanding loans, the part in terms of the existence of certain collateralized loans with a total collateral of these loans will be recorded in the appropriate column of collateral that covers these loans.</t>
  </si>
  <si>
    <t>46.ALL</t>
  </si>
  <si>
    <t>Form FIR - Change in the economic value of the banking  book for fixed interest rate items</t>
  </si>
  <si>
    <t>Form FIR</t>
  </si>
  <si>
    <t xml:space="preserve">Change in the economic value of the banking  book for fixed interest rate items </t>
  </si>
  <si>
    <t>Sensitive interest rate banking book items - fixed interest rate</t>
  </si>
  <si>
    <t>Currency (ALL)</t>
  </si>
  <si>
    <t>Time zones</t>
  </si>
  <si>
    <t xml:space="preserve">at sight </t>
  </si>
  <si>
    <t xml:space="preserve"> up to 1 month</t>
  </si>
  <si>
    <t>1-3 months</t>
  </si>
  <si>
    <t>3-6 months</t>
  </si>
  <si>
    <t>6-12 months</t>
  </si>
  <si>
    <t>1-2 years</t>
  </si>
  <si>
    <t>2-3 years</t>
  </si>
  <si>
    <t>3-4 years</t>
  </si>
  <si>
    <t>4-5 years</t>
  </si>
  <si>
    <t>5-7 years</t>
  </si>
  <si>
    <t>7-10 years</t>
  </si>
  <si>
    <t>10-15 years</t>
  </si>
  <si>
    <t>15-20 years</t>
  </si>
  <si>
    <t>20+ years</t>
  </si>
  <si>
    <t>BALANCE SHEET</t>
  </si>
  <si>
    <t xml:space="preserve">Cash and Central Bank </t>
  </si>
  <si>
    <t>Current accounts with banks and other financial institutions.</t>
  </si>
  <si>
    <t>Deposits with banks and other financial institutions</t>
  </si>
  <si>
    <t xml:space="preserve">Demand deposits </t>
  </si>
  <si>
    <t>Loans from banks and other financial institutions</t>
  </si>
  <si>
    <t>Others from banks and financial institutions</t>
  </si>
  <si>
    <t xml:space="preserve">Loans and advances </t>
  </si>
  <si>
    <t xml:space="preserve">minus provisions </t>
  </si>
  <si>
    <t xml:space="preserve">Securities </t>
  </si>
  <si>
    <t xml:space="preserve">AFS securities </t>
  </si>
  <si>
    <t>Other debt securities</t>
  </si>
  <si>
    <t xml:space="preserve">Holdings </t>
  </si>
  <si>
    <t>In banks and other financial institutions</t>
  </si>
  <si>
    <t xml:space="preserve">Others </t>
  </si>
  <si>
    <t>TOTAL ASSETS</t>
  </si>
  <si>
    <t>(-) LIABILITIES</t>
  </si>
  <si>
    <t>Reverse repo</t>
  </si>
  <si>
    <t>Current accounts from banks and other financial institutions</t>
  </si>
  <si>
    <t>Deposits from banks and other financial institutions</t>
  </si>
  <si>
    <t>Due to customers</t>
  </si>
  <si>
    <t xml:space="preserve">Time deposits </t>
  </si>
  <si>
    <t>Due to government</t>
  </si>
  <si>
    <t xml:space="preserve">Other liabilities from securities </t>
  </si>
  <si>
    <t>Specific provisions</t>
  </si>
  <si>
    <t>TOTAL LIABILITIES</t>
  </si>
  <si>
    <t>NET BALANCE SHEET POSITION</t>
  </si>
  <si>
    <t>OFF-BALANCE SHEET ITEMS</t>
  </si>
  <si>
    <t>OFF-BALANCE SHEET ASSETS ITEMS</t>
  </si>
  <si>
    <t>IX.</t>
  </si>
  <si>
    <t xml:space="preserve">Derivative financial instruments </t>
  </si>
  <si>
    <t>1.</t>
  </si>
  <si>
    <t>Swap agreements</t>
  </si>
  <si>
    <t>2.</t>
  </si>
  <si>
    <t>Forwards</t>
  </si>
  <si>
    <t>3.</t>
  </si>
  <si>
    <t>Futures</t>
  </si>
  <si>
    <t>4.</t>
  </si>
  <si>
    <t>Options</t>
  </si>
  <si>
    <t>4.1.</t>
  </si>
  <si>
    <t>Embedded options</t>
  </si>
  <si>
    <t>4.2.</t>
  </si>
  <si>
    <t>Other options</t>
  </si>
  <si>
    <t>5.</t>
  </si>
  <si>
    <t>Other derivative financial instruments</t>
  </si>
  <si>
    <t>TOTAL OFF-BALANCE SHEET ASSETS ITEMS</t>
  </si>
  <si>
    <t>(-) OFF-BALANCE SHEET LIABILITIES ITEMS</t>
  </si>
  <si>
    <t>X.</t>
  </si>
  <si>
    <t>TOTAL OFF-BALANCE SHEET LIABILITIES ITEMS</t>
  </si>
  <si>
    <t>NET OFF-BALANCE SHEET POSITION</t>
  </si>
  <si>
    <t>TOTAL NET POSITION</t>
  </si>
  <si>
    <t>WEIGHTS</t>
  </si>
  <si>
    <t>0.08%</t>
  </si>
  <si>
    <t>0.32%</t>
  </si>
  <si>
    <t>0.72%</t>
  </si>
  <si>
    <t>1.43%</t>
  </si>
  <si>
    <t>2.77%</t>
  </si>
  <si>
    <t>4.49%</t>
  </si>
  <si>
    <t>6.14%</t>
  </si>
  <si>
    <t>7.71%</t>
  </si>
  <si>
    <t>10.15%</t>
  </si>
  <si>
    <t>13.26%</t>
  </si>
  <si>
    <t>17.84%</t>
  </si>
  <si>
    <t>22.43%</t>
  </si>
  <si>
    <t>26.03%</t>
  </si>
  <si>
    <t>WEIGHTED POSITION - Fixed-IR</t>
  </si>
  <si>
    <t>NET WEIGHTED POSITION BY CURRENCY - Fixed-IR</t>
  </si>
  <si>
    <t>46.USD</t>
  </si>
  <si>
    <t>Currency (USD)</t>
  </si>
  <si>
    <t>46.EUR</t>
  </si>
  <si>
    <t>Currency (EUR)</t>
  </si>
  <si>
    <t>46.GBP</t>
  </si>
  <si>
    <t>Currency (GBP)</t>
  </si>
  <si>
    <t>46.CHF</t>
  </si>
  <si>
    <t>Currency (CHF)</t>
  </si>
  <si>
    <t>46.CAD</t>
  </si>
  <si>
    <t>Currency (CAD)</t>
  </si>
  <si>
    <t>46.SEK</t>
  </si>
  <si>
    <t>Currency (SEK)</t>
  </si>
  <si>
    <t>46.AUD</t>
  </si>
  <si>
    <t>Currency (AUD)</t>
  </si>
  <si>
    <t>46.JPY</t>
  </si>
  <si>
    <t>Currency (JPY)</t>
  </si>
  <si>
    <t>46.DKK</t>
  </si>
  <si>
    <t>Currency (DKK)</t>
  </si>
  <si>
    <t>46.NOK</t>
  </si>
  <si>
    <t>Currency (NOK)</t>
  </si>
  <si>
    <t>46.TRY</t>
  </si>
  <si>
    <t>Currency (TRY)</t>
  </si>
  <si>
    <t>46.XAU</t>
  </si>
  <si>
    <t>Currency (XAU)</t>
  </si>
  <si>
    <t>46.CNY</t>
  </si>
  <si>
    <t>Currency (CNY)</t>
  </si>
  <si>
    <t>46.OTHER</t>
  </si>
  <si>
    <t>Currency (OTHER)</t>
  </si>
  <si>
    <t>47.ALL</t>
  </si>
  <si>
    <t>Form VIR - Change in the economic value of the banking book for variable interest rate items</t>
  </si>
  <si>
    <t>Form VIR</t>
  </si>
  <si>
    <t>Change in the economic value of the banking book for variable interest rate items</t>
  </si>
  <si>
    <t>Sensitive interest rate banking book items - variable interest rate</t>
  </si>
  <si>
    <t>WEIGHTED POSITION -Variable-IR</t>
  </si>
  <si>
    <t>NET WEIGHTED POSITION BY CURRENCY -Variable IR</t>
  </si>
  <si>
    <t>47.USD</t>
  </si>
  <si>
    <t>47.EUR</t>
  </si>
  <si>
    <t>47.GBP</t>
  </si>
  <si>
    <t>47.CHF</t>
  </si>
  <si>
    <t>47.CAD</t>
  </si>
  <si>
    <t>47.SEK</t>
  </si>
  <si>
    <t>47.AUD</t>
  </si>
  <si>
    <t>47.JPY</t>
  </si>
  <si>
    <t>47.DKK</t>
  </si>
  <si>
    <t>47.NOK</t>
  </si>
  <si>
    <t>47.TRY</t>
  </si>
  <si>
    <t>47.XAU</t>
  </si>
  <si>
    <t>47.CNY</t>
  </si>
  <si>
    <t>47.OTHER</t>
  </si>
  <si>
    <t>Total form of IRRBB - Total weighted position</t>
  </si>
  <si>
    <t>Total form of IRRBB</t>
  </si>
  <si>
    <t>Total weighted position</t>
  </si>
  <si>
    <t>IRR</t>
  </si>
  <si>
    <t>CHANGE IN THE ECONOMIC VALUE</t>
  </si>
  <si>
    <t>OWN FUNDS</t>
  </si>
  <si>
    <t>(CHANGE IN THE ECONOMIC VALUE / OWN FUNDS) * 100</t>
  </si>
  <si>
    <t>1.1.</t>
  </si>
  <si>
    <t>NET WEIGHTED POSITION BY CURRENCY- (FIR+VIR) - currency 1</t>
  </si>
  <si>
    <t>1.2.</t>
  </si>
  <si>
    <t>NET WEIGHTED POSITION BY CURRENCY - (FIR+VIR) - currency 2</t>
  </si>
  <si>
    <t>1.3.</t>
  </si>
  <si>
    <t>NET WEIGHTED POSITION BY CURRENCY - (FIR+VIR) - currency 3</t>
  </si>
  <si>
    <t>1.4.</t>
  </si>
  <si>
    <t>NET WEIGHTED POSITION BY CURRENCY - (FIR+VIR) - currency 4</t>
  </si>
  <si>
    <t>1.5.</t>
  </si>
  <si>
    <t>NET WEIGHTED POSITION BY CURRENCY - (FIR+VIR) - currency 5</t>
  </si>
  <si>
    <t>1.6.</t>
  </si>
  <si>
    <t>NET WEIGHTED POSITION BY CURRENCY - (FIR+VIR) - currency 6</t>
  </si>
  <si>
    <t>1.7.</t>
  </si>
  <si>
    <t>NET WEIGHTED POSITION BY CURRENCY - (FIR+VIR) - currency 7</t>
  </si>
  <si>
    <t>1.8.</t>
  </si>
  <si>
    <t>NET WEIGHTED POSITION BY CURRENCY - (FIR+VIR) - currency 8</t>
  </si>
  <si>
    <t>1.9.</t>
  </si>
  <si>
    <t>NET WEIGHTED POSITION BY CURRENCY - (FIR+VIR) - currency 9</t>
  </si>
  <si>
    <t>1.10.</t>
  </si>
  <si>
    <t>NET WEIGHTED POSITION BY CURRENCY - (FIR+VIR) - currency 10</t>
  </si>
  <si>
    <t>1.11.</t>
  </si>
  <si>
    <t>NET WEIGHTED POSITION BY CURRENCY - (FIR+VIR) - currency 11</t>
  </si>
  <si>
    <t>1.12.</t>
  </si>
  <si>
    <t>NET WEIGHTED POSITION BY CURRENCY - (FIR+VIR) - currency 12</t>
  </si>
  <si>
    <t>1.13.</t>
  </si>
  <si>
    <t>NET WEIGHTED POSITION BY CURRENCY - (FIR+VIR) - currency 13</t>
  </si>
  <si>
    <t>1.14.</t>
  </si>
  <si>
    <t>NET WEIGHTED POSITION BY CURRENCY - (FIR+VIR) - currency 14</t>
  </si>
  <si>
    <t>1.15.</t>
  </si>
  <si>
    <t>NET WEIGHTED POSITION BY CURRENCY - (FIR+VIR) - currency 15</t>
  </si>
  <si>
    <t>OTHER</t>
  </si>
  <si>
    <t>NAME OF THE FORM:</t>
  </si>
  <si>
    <t>Liquid assets - short term liabilities</t>
  </si>
  <si>
    <t>Daily</t>
  </si>
  <si>
    <t>Monetary Units</t>
  </si>
  <si>
    <t>Liquid Assets -  Short term liabilities</t>
  </si>
  <si>
    <t xml:space="preserve">ALL </t>
  </si>
  <si>
    <t xml:space="preserve">Other </t>
  </si>
  <si>
    <t xml:space="preserve">Total </t>
  </si>
  <si>
    <t xml:space="preserve">a. Cash on hand  </t>
  </si>
  <si>
    <t xml:space="preserve">b. Accounts with the Bank of Albania, including the mandatory reserve up to the allowed limit of its use, as set out in the by-law of the Bank of Albania;   </t>
  </si>
  <si>
    <t xml:space="preserve">c. T-bills issued by the Albanian Government, recorded in the balance-sheet as “tradable/of placement”. </t>
  </si>
  <si>
    <t>d. 80 (eighty) percent of bonds issued by the Albanian Government recorded in the balance-sheet as “tradable“/“of placement“</t>
  </si>
  <si>
    <t xml:space="preserve">e. “Investment“securities of the Albanian Government (T-bills and bonds) with one-month residual maturity. </t>
  </si>
  <si>
    <t xml:space="preserve">f. 80 (eighty) percent of Albanian Government securities (T-bills and bonds), different from the stipulations in “c“, “d“ and “e“, of this form, but which meet the Requirements laid down in the Bank of Albania Regulations “ On the lending guarantees of the Bank of Albania” and “On the Repurchase and Reverse Repurchase Agreements”.  </t>
  </si>
  <si>
    <t xml:space="preserve">g. T-bills purchased under Repurchase Agreements, with one-week maturity.   </t>
  </si>
  <si>
    <t xml:space="preserve">h. Current account with banks and other financial institutions.  </t>
  </si>
  <si>
    <t xml:space="preserve">i. Deposits with banks and other financial institutions with one-week residual maturity.   </t>
  </si>
  <si>
    <t xml:space="preserve">j. Loans to banks and other financial institutions with one-week residual maturity (excluding the 157”non-returned loans to banks and other financial institutions”). </t>
  </si>
  <si>
    <t xml:space="preserve">k. “Tradable/placement“ securities issued by Government and Central banks  with credit rating, given by international rating agencies, equal with that of S&amp;P and not lower than A + </t>
  </si>
  <si>
    <t xml:space="preserve">l. “Tradable”/”of placement” securities as issued by financial institutions  with credit rating, given by international rating agencies, equal with that of S&amp;P and not lower than A +. </t>
  </si>
  <si>
    <t xml:space="preserve">m. “Tradable”/”of placement” securities not rated, but issued by international development banks. listed in the Regulation of the Bank of Albania “On risk management arising from significant exposures of banks”. </t>
  </si>
  <si>
    <t xml:space="preserve">n. One-month residual maturity “investment” securities (excluding The Albanian Government Securities under the above letters). </t>
  </si>
  <si>
    <t xml:space="preserve">o. Securities purchased under Repurchase Agreements, with one-week residual maturity. </t>
  </si>
  <si>
    <t xml:space="preserve">TOTAL LIQUID ASSETS </t>
  </si>
  <si>
    <t>SHORT-TERM LIABILITIES WITH ONE YEAR RESIDUAL MATURITY</t>
  </si>
  <si>
    <t xml:space="preserve">Customer deposits </t>
  </si>
  <si>
    <t>Reporting date</t>
  </si>
  <si>
    <t>Residency</t>
  </si>
  <si>
    <t>Product description</t>
  </si>
  <si>
    <t>Total in original currency</t>
  </si>
  <si>
    <t>Code_value</t>
  </si>
  <si>
    <t>B. Currency</t>
  </si>
  <si>
    <t>G. Country</t>
  </si>
  <si>
    <t>AED</t>
  </si>
  <si>
    <t>United Arab Emirates Dirham</t>
  </si>
  <si>
    <t>AFG</t>
  </si>
  <si>
    <t>AFGHANISTAN</t>
  </si>
  <si>
    <t>AFN</t>
  </si>
  <si>
    <t>Afghanistan Afghani</t>
  </si>
  <si>
    <t>ALB</t>
  </si>
  <si>
    <t>ALBANIA</t>
  </si>
  <si>
    <t>Albania Lek</t>
  </si>
  <si>
    <t>DZA</t>
  </si>
  <si>
    <t>ALGERIA</t>
  </si>
  <si>
    <t>BGN</t>
  </si>
  <si>
    <t>HUF</t>
  </si>
  <si>
    <t>RUB</t>
  </si>
  <si>
    <t>CZK</t>
  </si>
  <si>
    <t>MKD</t>
  </si>
  <si>
    <t>F6.DM</t>
  </si>
  <si>
    <t>Detailed external services expenses</t>
  </si>
  <si>
    <t>Thousands</t>
  </si>
  <si>
    <t>Type of expense</t>
  </si>
  <si>
    <t>Lek</t>
  </si>
  <si>
    <t>6.3</t>
  </si>
  <si>
    <t>6.3.1</t>
  </si>
  <si>
    <t>Lease Payments</t>
  </si>
  <si>
    <t>6.3.2</t>
  </si>
  <si>
    <t>Office supplies</t>
  </si>
  <si>
    <t>6.3.3</t>
  </si>
  <si>
    <t>Transportation and business trip expenses</t>
  </si>
  <si>
    <t>6.3.4</t>
  </si>
  <si>
    <t>Consultancy and legal fees</t>
  </si>
  <si>
    <t>6.3.5</t>
  </si>
  <si>
    <t>Maintenance and repairs</t>
  </si>
  <si>
    <t>6.3.6</t>
  </si>
  <si>
    <t>Telephone and electricity</t>
  </si>
  <si>
    <t>6.3.7</t>
  </si>
  <si>
    <t>Other external services</t>
  </si>
  <si>
    <t>6.3.8</t>
  </si>
  <si>
    <t>Marketing expenses</t>
  </si>
  <si>
    <t>F9.DM</t>
  </si>
  <si>
    <t>LIQUID ASSETS - LIABILITIES UP TO 30 DAYS</t>
  </si>
  <si>
    <t>Kodi</t>
  </si>
  <si>
    <t>LIABILITIES</t>
  </si>
  <si>
    <t>Up to 30 days</t>
  </si>
  <si>
    <t>OPERATIONS WITH FINANCIAL INSTITUTIONS</t>
  </si>
  <si>
    <t>1121(P)</t>
  </si>
  <si>
    <t>Current accounts with Central Bank</t>
  </si>
  <si>
    <t>Deposits from Central Bank</t>
  </si>
  <si>
    <t>1128(P)</t>
  </si>
  <si>
    <t>Other accounts with Central Banks</t>
  </si>
  <si>
    <t>Treasury bills sold under repurchase agreements</t>
  </si>
  <si>
    <t>Other bills sold under repurchase agreements</t>
  </si>
  <si>
    <t>13(P)</t>
  </si>
  <si>
    <t>Borrowing from banks, credit institutions and other financial institutions</t>
  </si>
  <si>
    <t>18(P)</t>
  </si>
  <si>
    <t>OPERATIONS WITH PUBLIC ADMINISTRATION</t>
  </si>
  <si>
    <t>261(P)</t>
  </si>
  <si>
    <t>Demand deposits accounts</t>
  </si>
  <si>
    <t>Borrowings from public administration</t>
  </si>
  <si>
    <t>269(P)</t>
  </si>
  <si>
    <t>Other accounts with public administration</t>
  </si>
  <si>
    <t>Term deposit accounts</t>
  </si>
  <si>
    <t>28(P)</t>
  </si>
  <si>
    <t xml:space="preserve">OTHER LIABILITIES   </t>
  </si>
  <si>
    <t>43(P)</t>
  </si>
  <si>
    <t>AGENT TRANSACTIONS</t>
  </si>
  <si>
    <t>44(P)</t>
  </si>
  <si>
    <t>INTER - OFFICE ACCOUNTS</t>
  </si>
  <si>
    <t>45(P)+46(P)</t>
  </si>
  <si>
    <t>571+574</t>
  </si>
  <si>
    <t>Paid in capital + difference of revaluation</t>
  </si>
  <si>
    <t>Retained earning (LOSS)</t>
  </si>
  <si>
    <t xml:space="preserve">Current year profit </t>
  </si>
  <si>
    <t>LIQUID ASSETS (Referred to the definition in regulation "On liquidity risk management")</t>
  </si>
  <si>
    <t>Ratios of liquid assets over liabilities up to 30 days:</t>
  </si>
  <si>
    <t>Liquid assets / Liabilities up to 30 days * 100 (LEK)</t>
  </si>
  <si>
    <t>Liquid assets / Liabilities up to 30 days * 100 (Foreign Currency)</t>
  </si>
  <si>
    <t>Liquid assets / Liabilities up to 30 days * 100 (Total)</t>
  </si>
  <si>
    <t>Note: The bank shall include:</t>
  </si>
  <si>
    <t>in item 261 (p) "Current account" with maturity up to 30 days will be included only 75% of this item</t>
  </si>
  <si>
    <t>in item 263 "Demand deposits accounts" with maturity up to 30 days will be included only 75% of this item</t>
  </si>
  <si>
    <t>in item 271 (p) "Current account" with maturity up to 30 days will be included only 75% of this item</t>
  </si>
  <si>
    <t>in item 272 "Demand deposits accounts" with maturity up to 30 days will be included only 75% of this item</t>
  </si>
  <si>
    <t>Liabilities up to 30 days shall be reported according to some of the requirements of the regulation no 71 dated 14.10.2009, ammended "On liquidity risk management". More specifically, the below mentioned items will be exluded from the calculation: Albanian Government securities sold in a repo agreement, as well as deposits from third parties pledged as collateral/guarantee based on the agreement signed with the bank.</t>
  </si>
  <si>
    <t>F5.DM</t>
  </si>
  <si>
    <t>Detailed Personnel expenses</t>
  </si>
  <si>
    <t>Board of Directors</t>
  </si>
  <si>
    <t>Administrators &amp; Managers</t>
  </si>
  <si>
    <t>Other employees</t>
  </si>
  <si>
    <t>In Head Office</t>
  </si>
  <si>
    <t>In Branches</t>
  </si>
  <si>
    <t>New employees</t>
  </si>
  <si>
    <t>Layoffs</t>
  </si>
  <si>
    <t>Personel costs</t>
  </si>
  <si>
    <t>6.1.1</t>
  </si>
  <si>
    <t>Payroll expenses</t>
  </si>
  <si>
    <t>6.1.2</t>
  </si>
  <si>
    <t>Social charges</t>
  </si>
  <si>
    <t>6.1.3</t>
  </si>
  <si>
    <t>Bonus expenses</t>
  </si>
  <si>
    <t>6.1.4</t>
  </si>
  <si>
    <t>Other personel expenses</t>
  </si>
  <si>
    <t>F3.DM</t>
  </si>
  <si>
    <t>Detailed expenses of amortization and provisions from depreciation of fixed assets</t>
  </si>
  <si>
    <t>Foreign Currency</t>
  </si>
  <si>
    <t>6.4</t>
  </si>
  <si>
    <t>6.4.1</t>
  </si>
  <si>
    <t>Amortization charges on intangible assets</t>
  </si>
  <si>
    <t>6.4.2</t>
  </si>
  <si>
    <t>Provisions charges for depreciation of intangible assets</t>
  </si>
  <si>
    <t>6.4.3</t>
  </si>
  <si>
    <t>Amortization charges on fixed assets used for operations</t>
  </si>
  <si>
    <t>6.4.4</t>
  </si>
  <si>
    <t>Amortization charges on fixed assets held as investments</t>
  </si>
  <si>
    <t>6.4.5</t>
  </si>
  <si>
    <t>Amortization charges on fixed assets held for leasing operations</t>
  </si>
  <si>
    <t>6.4.6</t>
  </si>
  <si>
    <t>Provisions charges for depreciation of fixed assets</t>
  </si>
  <si>
    <t>100/1</t>
  </si>
  <si>
    <t>Exposures to non-resident banks (Placements and borrowings)</t>
  </si>
  <si>
    <t>Date</t>
  </si>
  <si>
    <t>Counterparty Swift Code</t>
  </si>
  <si>
    <t>Counterparty</t>
  </si>
  <si>
    <t>Rating</t>
  </si>
  <si>
    <t>Rating Company</t>
  </si>
  <si>
    <t>AMT in Lek</t>
  </si>
  <si>
    <t>Value date</t>
  </si>
  <si>
    <t>Maturity date</t>
  </si>
  <si>
    <t>61/2</t>
  </si>
  <si>
    <t>60/1</t>
  </si>
  <si>
    <t xml:space="preserve">Credit lines </t>
  </si>
  <si>
    <t>Product Description</t>
  </si>
  <si>
    <t xml:space="preserve">Counterparty Swift Code </t>
  </si>
  <si>
    <t xml:space="preserve">Country </t>
  </si>
  <si>
    <t>Approved value</t>
  </si>
  <si>
    <t>AMT in 000 Lek approved</t>
  </si>
  <si>
    <t>Disbursed value</t>
  </si>
  <si>
    <t>AMT in 000 Lek disbursed</t>
  </si>
  <si>
    <t>Interest rate (in %)</t>
  </si>
  <si>
    <t>37/4</t>
  </si>
  <si>
    <t>ALL - denominated assets by maturity</t>
  </si>
  <si>
    <t>Denominated in ALL</t>
  </si>
  <si>
    <t xml:space="preserve">Days </t>
  </si>
  <si>
    <t xml:space="preserve">Months </t>
  </si>
  <si>
    <t xml:space="preserve">Years </t>
  </si>
  <si>
    <t>1 (O/N)</t>
  </si>
  <si>
    <t>2-7</t>
  </si>
  <si>
    <t>8-15</t>
  </si>
  <si>
    <t>16-30</t>
  </si>
  <si>
    <t>1-3</t>
  </si>
  <si>
    <t>3-6</t>
  </si>
  <si>
    <t>6-12</t>
  </si>
  <si>
    <t xml:space="preserve">1-5 </t>
  </si>
  <si>
    <t>&gt; 5</t>
  </si>
  <si>
    <t>TREASURY AND INTERBANKTRANSACIONS</t>
  </si>
  <si>
    <t xml:space="preserve">Cash - on hand </t>
  </si>
  <si>
    <t xml:space="preserve">Current account with central bank </t>
  </si>
  <si>
    <t xml:space="preserve">Required reserve at the central bank </t>
  </si>
  <si>
    <t xml:space="preserve">Deposits with central bank </t>
  </si>
  <si>
    <t xml:space="preserve">Loans to central bank </t>
  </si>
  <si>
    <t xml:space="preserve">Other accounts with the central bank </t>
  </si>
  <si>
    <t xml:space="preserve">Treasury bills  </t>
  </si>
  <si>
    <t xml:space="preserve">Treasury bills and other bills eligible for refinancing with Central Bank </t>
  </si>
  <si>
    <t>Current accounts with resident financial institutions</t>
  </si>
  <si>
    <t>Current accounts with non resident financial institutions</t>
  </si>
  <si>
    <t xml:space="preserve">Deposits with resident financial institutions </t>
  </si>
  <si>
    <t xml:space="preserve">Deposits with non resident financial institutions </t>
  </si>
  <si>
    <t xml:space="preserve">Loans to resident financial institutions </t>
  </si>
  <si>
    <t xml:space="preserve">Loans to non residents financial institutions </t>
  </si>
  <si>
    <t xml:space="preserve">Other current account with financial institiution </t>
  </si>
  <si>
    <t xml:space="preserve">OPERATIONS WITH CUSTOMERS </t>
  </si>
  <si>
    <t xml:space="preserve">Standard loans </t>
  </si>
  <si>
    <t xml:space="preserve">Amortised Loan </t>
  </si>
  <si>
    <t>Special mention</t>
  </si>
  <si>
    <t xml:space="preserve">Doubtful loans </t>
  </si>
  <si>
    <t xml:space="preserve">Other clients accounts </t>
  </si>
  <si>
    <t xml:space="preserve">Loans </t>
  </si>
  <si>
    <t>TRANSACTIONS WITH SECURITIES</t>
  </si>
  <si>
    <t xml:space="preserve">Fixed income securities </t>
  </si>
  <si>
    <t xml:space="preserve">Variable income securities  </t>
  </si>
  <si>
    <t xml:space="preserve">Securities purchased under REPO Agreement </t>
  </si>
  <si>
    <t xml:space="preserve">OTHER ASSETS </t>
  </si>
  <si>
    <t xml:space="preserve">II- OFF-BALANCE SHEETS ITEMS </t>
  </si>
  <si>
    <t>Financial Commitments to Customers (Unused part of Credit)</t>
  </si>
  <si>
    <t>Financial Commitments to financial institiutions (Unused part of Credit)</t>
  </si>
  <si>
    <t xml:space="preserve">Currency (All+other currency) bought </t>
  </si>
  <si>
    <t>TOTAL (I+II)</t>
  </si>
  <si>
    <t>37/5</t>
  </si>
  <si>
    <t>USD - denominated assets by maturity</t>
  </si>
  <si>
    <t>Denominated in USD</t>
  </si>
  <si>
    <t>37/6</t>
  </si>
  <si>
    <t>EUR - denominated assets by maturity</t>
  </si>
  <si>
    <t>Denominated in EUR</t>
  </si>
  <si>
    <t>37/7</t>
  </si>
  <si>
    <t>Other currency - denominated assets by maturity</t>
  </si>
  <si>
    <t>Denominated in other currencies</t>
  </si>
  <si>
    <t>37.9</t>
  </si>
  <si>
    <t>Total assets by maturity in all currencies</t>
  </si>
  <si>
    <t>ALL - denominated liabilities by maturity</t>
  </si>
  <si>
    <t xml:space="preserve">TREASURY AND INTERBANK TRANSCATIONS </t>
  </si>
  <si>
    <t xml:space="preserve">Current account of Central Bank  </t>
  </si>
  <si>
    <t xml:space="preserve">Deposits with Central Bank  </t>
  </si>
  <si>
    <t xml:space="preserve">Loans from Central Bank </t>
  </si>
  <si>
    <t xml:space="preserve">T-bills sold under REPO Agreement </t>
  </si>
  <si>
    <t xml:space="preserve">Other T-bills sold under REPO agreements </t>
  </si>
  <si>
    <t>Current account of resident financial institutions</t>
  </si>
  <si>
    <t>Current account of non resident financial institutions</t>
  </si>
  <si>
    <t>Deposit from resident financial institutions</t>
  </si>
  <si>
    <t>Deposit from non resident financial institutions</t>
  </si>
  <si>
    <t>Loans from resident financial institutions</t>
  </si>
  <si>
    <t>Loans from non resident financial institutions</t>
  </si>
  <si>
    <t>Other account with financial institutions</t>
  </si>
  <si>
    <t xml:space="preserve">Current account </t>
  </si>
  <si>
    <t xml:space="preserve">Demand deposits  </t>
  </si>
  <si>
    <t xml:space="preserve">Certificate of Deposits </t>
  </si>
  <si>
    <t>Other customer account</t>
  </si>
  <si>
    <t xml:space="preserve">Loans to public administration </t>
  </si>
  <si>
    <t xml:space="preserve">Other account with public administration </t>
  </si>
  <si>
    <t>OPERATIONS WITH SECURITIES</t>
  </si>
  <si>
    <t>Debt, represented by securities</t>
  </si>
  <si>
    <t xml:space="preserve">Securities sold by repo transaction </t>
  </si>
  <si>
    <t xml:space="preserve">Other resources </t>
  </si>
  <si>
    <t xml:space="preserve">Permanet Resources </t>
  </si>
  <si>
    <t xml:space="preserve">I-Total Liabilities </t>
  </si>
  <si>
    <t xml:space="preserve">II- Off Balance sheets </t>
  </si>
  <si>
    <t>Financial Commitments form Customers and Financial Insitutions (Unused part of Credit)</t>
  </si>
  <si>
    <t xml:space="preserve">Currency (All+other currency) sold </t>
  </si>
  <si>
    <t>37/1</t>
  </si>
  <si>
    <t>USD-denominated liabilities by maturity</t>
  </si>
  <si>
    <t>Cuurent account of resident financial institutions</t>
  </si>
  <si>
    <t>Cuurent account of non resident financial institutions</t>
  </si>
  <si>
    <t>37/2</t>
  </si>
  <si>
    <t>EUR-denominated liabilities by maturity</t>
  </si>
  <si>
    <t>37/3</t>
  </si>
  <si>
    <t>Other currency-denominated liabilities by maturity</t>
  </si>
  <si>
    <t>37.8</t>
  </si>
  <si>
    <t>Liabilities by maturity in all currencies</t>
  </si>
  <si>
    <t>F2.DM</t>
  </si>
  <si>
    <t>Key operational risk ratios</t>
  </si>
  <si>
    <t>Monetary</t>
  </si>
  <si>
    <t>No.</t>
  </si>
  <si>
    <t>indicator</t>
  </si>
  <si>
    <t xml:space="preserve">Value </t>
  </si>
  <si>
    <t xml:space="preserve">Comments </t>
  </si>
  <si>
    <t>Legal case-A</t>
  </si>
  <si>
    <t>Legal case -B</t>
  </si>
  <si>
    <t>Clients’ complaints-A</t>
  </si>
  <si>
    <t>Clients’ complaints -B</t>
  </si>
  <si>
    <t>Authorities’ complaints-A</t>
  </si>
  <si>
    <t>Authorities’ complaints -B</t>
  </si>
  <si>
    <t>Circulation of employees</t>
  </si>
  <si>
    <t xml:space="preserve">Failure/interruption of the bank basic program </t>
  </si>
  <si>
    <t>Doubtful operations with cards</t>
  </si>
  <si>
    <t xml:space="preserve">Spread in the cashiers’ balance-sheet </t>
  </si>
  <si>
    <t xml:space="preserve">Spread in the cashiers’ balance-sheet  </t>
  </si>
  <si>
    <t>F7.DM</t>
  </si>
  <si>
    <t>Loan vintage</t>
  </si>
  <si>
    <t>Loan Category</t>
  </si>
  <si>
    <t>3-9 months before</t>
  </si>
  <si>
    <t>9-15 months before</t>
  </si>
  <si>
    <t>15-21 months before</t>
  </si>
  <si>
    <t>Standard</t>
  </si>
  <si>
    <t>Substandard</t>
  </si>
  <si>
    <t>Doubtfull</t>
  </si>
  <si>
    <t>Lost</t>
  </si>
  <si>
    <t>Actual status of new loans disbursed during the period mentioned below*</t>
  </si>
  <si>
    <t xml:space="preserve">* there are not included restructured loans and registered as new loans during this period </t>
  </si>
  <si>
    <t>F10.DM</t>
  </si>
  <si>
    <t>Fixed income securities by repricing period</t>
  </si>
  <si>
    <t>PORTOFOLIO OF SECURITIES WITH  FIXED INCOME</t>
  </si>
  <si>
    <t xml:space="preserve">Residual maturity or maturity until other moment of repricing, (in years)  </t>
  </si>
  <si>
    <t>Items (in thousand of ALL)</t>
  </si>
  <si>
    <t>I.Albanian government bonds</t>
  </si>
  <si>
    <t>VIII. Other securities with fixed income</t>
  </si>
  <si>
    <t>F11.DM</t>
  </si>
  <si>
    <t>Restructured loans</t>
  </si>
  <si>
    <r>
      <t xml:space="preserve">Product ID according to the bank system </t>
    </r>
    <r>
      <rPr>
        <b/>
        <i/>
        <sz val="10"/>
        <color rgb="FFFF0000"/>
        <rFont val="Verdana"/>
        <family val="2"/>
        <charset val="238"/>
      </rPr>
      <t>*</t>
    </r>
  </si>
  <si>
    <r>
      <t>Credit Status</t>
    </r>
    <r>
      <rPr>
        <b/>
        <i/>
        <sz val="10"/>
        <color rgb="FFFF0000"/>
        <rFont val="Verdana"/>
        <family val="2"/>
        <charset val="238"/>
      </rPr>
      <t>*</t>
    </r>
  </si>
  <si>
    <r>
      <t xml:space="preserve">Date of Credit Restructure </t>
    </r>
    <r>
      <rPr>
        <b/>
        <i/>
        <sz val="10"/>
        <color rgb="FFFF0000"/>
        <rFont val="Verdana"/>
        <family val="2"/>
        <charset val="238"/>
      </rPr>
      <t xml:space="preserve">* </t>
    </r>
    <r>
      <rPr>
        <b/>
        <i/>
        <sz val="10"/>
        <color indexed="18"/>
        <rFont val="Verdana"/>
        <family val="2"/>
      </rPr>
      <t>(dd/mm/yyyy)</t>
    </r>
  </si>
  <si>
    <r>
      <t>Outstanding</t>
    </r>
    <r>
      <rPr>
        <b/>
        <i/>
        <sz val="10"/>
        <color rgb="FFFF0000"/>
        <rFont val="Verdana"/>
        <family val="2"/>
        <charset val="238"/>
      </rPr>
      <t>*</t>
    </r>
  </si>
  <si>
    <r>
      <t>Currency</t>
    </r>
    <r>
      <rPr>
        <b/>
        <i/>
        <sz val="10"/>
        <color rgb="FFFF0000"/>
        <rFont val="Verdana"/>
        <family val="2"/>
        <charset val="238"/>
      </rPr>
      <t>*</t>
    </r>
  </si>
  <si>
    <r>
      <t>Product type before restructure</t>
    </r>
    <r>
      <rPr>
        <b/>
        <i/>
        <sz val="10"/>
        <color rgb="FFFF0000"/>
        <rFont val="Verdana"/>
        <family val="2"/>
        <charset val="238"/>
      </rPr>
      <t>*</t>
    </r>
  </si>
  <si>
    <r>
      <t>Product after restructure</t>
    </r>
    <r>
      <rPr>
        <b/>
        <i/>
        <sz val="10"/>
        <color rgb="FFFF0000"/>
        <rFont val="Verdana"/>
        <family val="2"/>
        <charset val="238"/>
      </rPr>
      <t>*</t>
    </r>
  </si>
  <si>
    <r>
      <t>Credit Destination</t>
    </r>
    <r>
      <rPr>
        <b/>
        <i/>
        <sz val="10"/>
        <color rgb="FFFF0000"/>
        <rFont val="Verdana"/>
        <family val="2"/>
        <charset val="238"/>
      </rPr>
      <t>*</t>
    </r>
  </si>
  <si>
    <r>
      <t>Borrower type</t>
    </r>
    <r>
      <rPr>
        <b/>
        <i/>
        <sz val="10"/>
        <color rgb="FFFF0000"/>
        <rFont val="Verdana"/>
        <family val="2"/>
        <charset val="238"/>
      </rPr>
      <t>*</t>
    </r>
  </si>
  <si>
    <r>
      <t>Economic Sector</t>
    </r>
    <r>
      <rPr>
        <b/>
        <i/>
        <sz val="10"/>
        <color rgb="FFFF0000"/>
        <rFont val="Verdana"/>
        <family val="2"/>
        <charset val="238"/>
      </rPr>
      <t>*</t>
    </r>
  </si>
  <si>
    <r>
      <t>Number of installments paid since the last restructure</t>
    </r>
    <r>
      <rPr>
        <b/>
        <i/>
        <sz val="10"/>
        <color rgb="FFFF0000"/>
        <rFont val="Verdana"/>
        <family val="2"/>
        <charset val="238"/>
      </rPr>
      <t>*</t>
    </r>
  </si>
  <si>
    <r>
      <t>Credit classification before restructure process</t>
    </r>
    <r>
      <rPr>
        <b/>
        <i/>
        <sz val="10"/>
        <color rgb="FFFF0000"/>
        <rFont val="Verdana"/>
        <family val="2"/>
        <charset val="238"/>
      </rPr>
      <t>*</t>
    </r>
  </si>
  <si>
    <r>
      <t>Credit classifcation after restructure process</t>
    </r>
    <r>
      <rPr>
        <b/>
        <i/>
        <sz val="10"/>
        <color rgb="FFFF0000"/>
        <rFont val="Verdana"/>
        <family val="2"/>
        <charset val="238"/>
      </rPr>
      <t>*</t>
    </r>
  </si>
  <si>
    <r>
      <t>Restructure process is initiatied from</t>
    </r>
    <r>
      <rPr>
        <b/>
        <i/>
        <sz val="10"/>
        <color rgb="FFFF0000"/>
        <rFont val="Verdana"/>
        <family val="2"/>
        <charset val="238"/>
      </rPr>
      <t>*</t>
    </r>
  </si>
  <si>
    <t>Restructer form (1)</t>
  </si>
  <si>
    <t>Restructure form (2)</t>
  </si>
  <si>
    <t>F13.DM</t>
  </si>
  <si>
    <t>Collateral Execution</t>
  </si>
  <si>
    <r>
      <t>File ID</t>
    </r>
    <r>
      <rPr>
        <b/>
        <i/>
        <sz val="8"/>
        <color rgb="FFFF0000"/>
        <rFont val="Verdana"/>
        <family val="2"/>
        <charset val="238"/>
      </rPr>
      <t>*</t>
    </r>
  </si>
  <si>
    <r>
      <t>Status</t>
    </r>
    <r>
      <rPr>
        <b/>
        <i/>
        <sz val="8"/>
        <color rgb="FFFF0000"/>
        <rFont val="Verdana"/>
        <family val="2"/>
        <charset val="238"/>
      </rPr>
      <t>*</t>
    </r>
  </si>
  <si>
    <r>
      <t>Execution</t>
    </r>
    <r>
      <rPr>
        <b/>
        <i/>
        <sz val="8"/>
        <color rgb="FFFF0000"/>
        <rFont val="Verdana"/>
        <family val="2"/>
        <charset val="238"/>
      </rPr>
      <t>*</t>
    </r>
  </si>
  <si>
    <r>
      <t>File phase</t>
    </r>
    <r>
      <rPr>
        <b/>
        <i/>
        <sz val="8"/>
        <color rgb="FFFF0000"/>
        <rFont val="Verdana"/>
        <family val="2"/>
        <charset val="238"/>
      </rPr>
      <t>*</t>
    </r>
  </si>
  <si>
    <r>
      <t>Is it in compliance with the legal procedures and deadlines?</t>
    </r>
    <r>
      <rPr>
        <b/>
        <i/>
        <sz val="8"/>
        <color rgb="FFFF0000"/>
        <rFont val="Verdana"/>
        <family val="2"/>
        <charset val="238"/>
      </rPr>
      <t>*</t>
    </r>
  </si>
  <si>
    <t>If not, please make a comment</t>
  </si>
  <si>
    <r>
      <t>Borrower</t>
    </r>
    <r>
      <rPr>
        <b/>
        <i/>
        <sz val="8"/>
        <color rgb="FFFF0000"/>
        <rFont val="Verdana"/>
        <family val="2"/>
        <charset val="238"/>
      </rPr>
      <t>*</t>
    </r>
  </si>
  <si>
    <r>
      <t>Economic Sector</t>
    </r>
    <r>
      <rPr>
        <b/>
        <i/>
        <sz val="8"/>
        <color rgb="FFFF0000"/>
        <rFont val="Verdana"/>
        <family val="2"/>
        <charset val="238"/>
      </rPr>
      <t>*</t>
    </r>
  </si>
  <si>
    <r>
      <t>Classification</t>
    </r>
    <r>
      <rPr>
        <b/>
        <i/>
        <sz val="8"/>
        <color rgb="FFFF0000"/>
        <rFont val="Verdana"/>
        <family val="2"/>
        <charset val="238"/>
      </rPr>
      <t>*</t>
    </r>
  </si>
  <si>
    <r>
      <t>Execution Order</t>
    </r>
    <r>
      <rPr>
        <b/>
        <i/>
        <sz val="8"/>
        <color rgb="FFFF0000"/>
        <rFont val="Verdana"/>
        <family val="2"/>
        <charset val="238"/>
      </rPr>
      <t>*</t>
    </r>
  </si>
  <si>
    <r>
      <t>Date of Issue
(dd/mm/yyyyy)</t>
    </r>
    <r>
      <rPr>
        <b/>
        <i/>
        <sz val="8"/>
        <color rgb="FFFF0000"/>
        <rFont val="Verdana"/>
        <family val="2"/>
        <charset val="238"/>
      </rPr>
      <t>*</t>
    </r>
  </si>
  <si>
    <t>Ending Date for the dismissed files (dd/mm/yyyy)</t>
  </si>
  <si>
    <r>
      <t>Product Number</t>
    </r>
    <r>
      <rPr>
        <b/>
        <i/>
        <sz val="8"/>
        <color rgb="FFFF0000"/>
        <rFont val="Verdana"/>
        <family val="2"/>
        <charset val="238"/>
      </rPr>
      <t>*</t>
    </r>
  </si>
  <si>
    <r>
      <t>Product Type</t>
    </r>
    <r>
      <rPr>
        <b/>
        <i/>
        <sz val="8"/>
        <color rgb="FFFF0000"/>
        <rFont val="Verdana"/>
        <family val="2"/>
        <charset val="238"/>
      </rPr>
      <t>*</t>
    </r>
  </si>
  <si>
    <r>
      <t>Credit Destination</t>
    </r>
    <r>
      <rPr>
        <b/>
        <i/>
        <sz val="8"/>
        <color rgb="FFFF0000"/>
        <rFont val="Verdana"/>
        <family val="2"/>
        <charset val="238"/>
      </rPr>
      <t>*</t>
    </r>
  </si>
  <si>
    <r>
      <t>Currency</t>
    </r>
    <r>
      <rPr>
        <b/>
        <i/>
        <sz val="8"/>
        <color rgb="FFFF0000"/>
        <rFont val="Verdana"/>
        <family val="2"/>
        <charset val="238"/>
      </rPr>
      <t>*</t>
    </r>
  </si>
  <si>
    <t>Accorded Value/ 000 lek</t>
  </si>
  <si>
    <t>Value of the liability in U.E. 
(a)</t>
  </si>
  <si>
    <t>Accumulated value of the unpaid liability</t>
  </si>
  <si>
    <t>Paid value</t>
  </si>
  <si>
    <r>
      <t>Collateral Number</t>
    </r>
    <r>
      <rPr>
        <b/>
        <i/>
        <sz val="8"/>
        <color rgb="FFFF0000"/>
        <rFont val="Verdana"/>
        <family val="2"/>
        <charset val="238"/>
      </rPr>
      <t>*</t>
    </r>
  </si>
  <si>
    <r>
      <t>Collateral Type</t>
    </r>
    <r>
      <rPr>
        <b/>
        <i/>
        <sz val="8"/>
        <color rgb="FFFF0000"/>
        <rFont val="Verdana"/>
        <family val="2"/>
        <charset val="238"/>
      </rPr>
      <t>*</t>
    </r>
  </si>
  <si>
    <t>Give a description</t>
  </si>
  <si>
    <t xml:space="preserve">Collateral value in the moment of accordation 
</t>
  </si>
  <si>
    <t xml:space="preserve">Value with possible revaluationsafter approval </t>
  </si>
  <si>
    <t>Value according to the executor evaluation</t>
  </si>
  <si>
    <t>Value with possible revaluations during the execution process</t>
  </si>
  <si>
    <t xml:space="preserve">Value attained after the termination of the execution process
(b) </t>
  </si>
  <si>
    <t>What has received the bank after the execution process?</t>
  </si>
  <si>
    <t>If the bank has received real estate property then please give the book value</t>
  </si>
  <si>
    <t>Recuperation Ratio 
(c)=(b)/(a)</t>
  </si>
  <si>
    <t>F18</t>
  </si>
  <si>
    <t>Large Exposures  for individual clients</t>
  </si>
  <si>
    <t xml:space="preserve">Quarterly </t>
  </si>
  <si>
    <t>Client name</t>
  </si>
  <si>
    <t>Client ID number</t>
  </si>
  <si>
    <t>Code of financial institutions (“FI”)</t>
  </si>
  <si>
    <t>Exposure before exemptions and credit risk mitigation</t>
  </si>
  <si>
    <t>Of which: exposure arising from substitution</t>
  </si>
  <si>
    <t>Percentage (%) of regulatory capital</t>
  </si>
  <si>
    <t>Unfunded credit protection</t>
  </si>
  <si>
    <t>Funded credit protection</t>
  </si>
  <si>
    <t>Other exemptions</t>
  </si>
  <si>
    <t>Exposure after exemptions and credit risk mitigations 10 = 4-(7+8+9)</t>
  </si>
  <si>
    <t>Limit</t>
  </si>
  <si>
    <t>...</t>
  </si>
  <si>
    <t>F18a</t>
  </si>
  <si>
    <t>Large Exposures  for group of connected persons</t>
  </si>
  <si>
    <t>F18.1</t>
  </si>
  <si>
    <t>Overall large exposures  for individual clients</t>
  </si>
  <si>
    <t>Exposure before exemptions and credit risk mitigation (banking book)</t>
  </si>
  <si>
    <t>Exposure before expemtions and credit risk mitigation (trading book)</t>
  </si>
  <si>
    <t>Overall exposure before exemptions and credit risk mitigation 6 = 4+5</t>
  </si>
  <si>
    <t>Of which: exposure arising from substitution (banking and trading book)</t>
  </si>
  <si>
    <t>Overall exposure after exemptions and credit risk mitigation 12 = 6 - (9+10+11)</t>
  </si>
  <si>
    <t>F18.1a</t>
  </si>
  <si>
    <r>
      <t>Overall large exposures</t>
    </r>
    <r>
      <rPr>
        <b/>
        <sz val="11"/>
        <color theme="1"/>
        <rFont val="Calibri"/>
        <family val="2"/>
        <scheme val="minor"/>
      </rPr>
      <t xml:space="preserve"> for group of connected persons</t>
    </r>
  </si>
  <si>
    <t>F18.2</t>
  </si>
  <si>
    <r>
      <t xml:space="preserve">Exposures on the banking book items </t>
    </r>
    <r>
      <rPr>
        <b/>
        <sz val="11"/>
        <color theme="1"/>
        <rFont val="Calibri"/>
        <family val="2"/>
        <scheme val="minor"/>
      </rPr>
      <t xml:space="preserve"> for individual clients</t>
    </r>
  </si>
  <si>
    <t>Of which: exposure arising from substitution (banking book)</t>
  </si>
  <si>
    <t>Funded credit protetion</t>
  </si>
  <si>
    <t>Exposure after exemptions and credit risk mitigation 10 = 4-(7+8+9)</t>
  </si>
  <si>
    <t>F18.2a</t>
  </si>
  <si>
    <t>Exposures on the banking book items for group of connected persons</t>
  </si>
  <si>
    <t>F18.3</t>
  </si>
  <si>
    <t>Exposures on the trading book items-Individual clients</t>
  </si>
  <si>
    <t>Positions in financial instruments</t>
  </si>
  <si>
    <t>Positions in financial instruments in the case of a signed promise to purchase</t>
  </si>
  <si>
    <t>Counterparty credit risk exposure</t>
  </si>
  <si>
    <t>Exposure before exemptions and credit risk mitigation (trading book) 7 = 4+5+6</t>
  </si>
  <si>
    <t>I. Individual clients</t>
  </si>
  <si>
    <t>Long</t>
  </si>
  <si>
    <t>Short</t>
  </si>
  <si>
    <t>NET</t>
  </si>
  <si>
    <t>Signed promise to purchase</t>
  </si>
  <si>
    <t>Transferred to a third person</t>
  </si>
  <si>
    <t>Difference</t>
  </si>
  <si>
    <t>F18.3a</t>
  </si>
  <si>
    <t>Exposures on the trading book items-Group of connected clients</t>
  </si>
  <si>
    <t>II. Group of connected clients</t>
  </si>
  <si>
    <t>F18.4</t>
  </si>
  <si>
    <r>
      <t xml:space="preserve">Exposure to persons with special relationship with the bank </t>
    </r>
    <r>
      <rPr>
        <b/>
        <sz val="11"/>
        <color theme="1"/>
        <rFont val="Calibri"/>
        <family val="2"/>
        <scheme val="minor"/>
      </rPr>
      <t>for individual clients</t>
    </r>
  </si>
  <si>
    <t>Of which: the credit amount</t>
  </si>
  <si>
    <t>Exposure after exemptions and credit risk mitigation 11 = 4-(8+9+10)</t>
  </si>
  <si>
    <t>F18.4a</t>
  </si>
  <si>
    <t>Exposure to persons with special relationship with the bank for group of connected persons</t>
  </si>
  <si>
    <t>MKR_SA_TDI</t>
  </si>
  <si>
    <t>Trading and AFS Portfolio of Debt Instruments</t>
  </si>
  <si>
    <t>Positions</t>
  </si>
  <si>
    <t>Risk capital charge (%)</t>
  </si>
  <si>
    <t>Capital requirements</t>
  </si>
  <si>
    <t>Risk weighted exposure</t>
  </si>
  <si>
    <t>All positions</t>
  </si>
  <si>
    <t>Net positions</t>
  </si>
  <si>
    <t>Net positions subject to capital charge</t>
  </si>
  <si>
    <t>Debt instruments in Trading and AFS portofolio</t>
  </si>
  <si>
    <t>011</t>
  </si>
  <si>
    <t>General risk</t>
  </si>
  <si>
    <t>012</t>
  </si>
  <si>
    <t>Derivatives</t>
  </si>
  <si>
    <t>013</t>
  </si>
  <si>
    <t>Other assets and liabilities</t>
  </si>
  <si>
    <t>Maturity based approach</t>
  </si>
  <si>
    <t>Zone 1</t>
  </si>
  <si>
    <t>0 ≤ 1 month</t>
  </si>
  <si>
    <t>&gt; 1 ≤ 3 months</t>
  </si>
  <si>
    <t>&gt; 3 ≤ 6 months</t>
  </si>
  <si>
    <t>&gt; 6 ≤ 12 months</t>
  </si>
  <si>
    <t>Zone 2</t>
  </si>
  <si>
    <t>&gt; 1 ≤ 2 (1,9 for cupon of less than 3%) years</t>
  </si>
  <si>
    <t>100</t>
  </si>
  <si>
    <t>&gt; 2 ≤ 3 (&gt; 1,9 ≤ 2,8 for cupon of less than 3%) years</t>
  </si>
  <si>
    <t>110</t>
  </si>
  <si>
    <t>&gt; 3 ≤ 4 (&gt; 2,8 ≤ 3,6 for cupon of less than 3%) years</t>
  </si>
  <si>
    <t>120</t>
  </si>
  <si>
    <t>Zone 3</t>
  </si>
  <si>
    <t>&gt; 4 ≤ 5    (&gt; 3,6 ≤ 4,3 for cupon of less than 3%) years</t>
  </si>
  <si>
    <t>&gt; 5 ≤ 7     (&gt; 4,3 ≤ 5,7 for cupon of less than 3%) years</t>
  </si>
  <si>
    <t>&gt; 7 ≤ 10   (&gt; 5,7 ≤ 7,3 for cupon of less than 3%) years</t>
  </si>
  <si>
    <t>&gt; 10 ≤ 15 (&gt; 7,3 ≤ 9,3 for cupon of less than 3%) years</t>
  </si>
  <si>
    <t>170</t>
  </si>
  <si>
    <t>&gt; 15 ≤ 20 (&gt; 9,3 ≤ 10,6 for cupon of less than 3%) years</t>
  </si>
  <si>
    <t>180</t>
  </si>
  <si>
    <t>&gt; 20         (&gt; 10,6 ≤ 12,0 for cupon of less than 3%) years</t>
  </si>
  <si>
    <t>190</t>
  </si>
  <si>
    <t xml:space="preserve">                 (&gt; 12,0 ≤ 20,0 for cupon of less than 3%) years</t>
  </si>
  <si>
    <t xml:space="preserve">                 (&gt; 20 for cupon of less than 3%) years</t>
  </si>
  <si>
    <t>210</t>
  </si>
  <si>
    <t>Duration-based approach</t>
  </si>
  <si>
    <t>220</t>
  </si>
  <si>
    <t>230</t>
  </si>
  <si>
    <t>240</t>
  </si>
  <si>
    <t>Specific risk</t>
  </si>
  <si>
    <t>Capital requirement for unsecuritised debt instruments</t>
  </si>
  <si>
    <t>Debt securities under the first category in Table 22, of the CAR Regulation</t>
  </si>
  <si>
    <t>Debt securities under the second category in Table 22, of the CAR Regulation</t>
  </si>
  <si>
    <t>With  a residual maturity  ≤ 6 months</t>
  </si>
  <si>
    <t>With a residual maturity  &gt; 6 months and  ≤ 24 months</t>
  </si>
  <si>
    <t>With a residual maturity  &gt; 24 months</t>
  </si>
  <si>
    <t>Debt securities under the third category in Table 22, of the CAR Regulation</t>
  </si>
  <si>
    <t>Debt securities under the fourth category in Table 22, of the CAR Regulation</t>
  </si>
  <si>
    <t>321</t>
  </si>
  <si>
    <t>Rated n-th to default credit derivatives</t>
  </si>
  <si>
    <t>Capital charge for securitised positions</t>
  </si>
  <si>
    <t>Particular approach for position risk in CIU-s</t>
  </si>
  <si>
    <t>Additional charge for options (non-delta risks)</t>
  </si>
  <si>
    <t>Simple approach</t>
  </si>
  <si>
    <t>Delta plus approach - additional charge for gamma risk</t>
  </si>
  <si>
    <t>Delta plus approach - additional charge for vega risk</t>
  </si>
  <si>
    <t>Notes</t>
  </si>
  <si>
    <t>MKR_SA_EQU</t>
  </si>
  <si>
    <t>Trading and AFS portfolio of equity instruments</t>
  </si>
  <si>
    <t>Risk capital charge
(%)</t>
  </si>
  <si>
    <t>Total risk weighted exposures</t>
  </si>
  <si>
    <t xml:space="preserve">Long </t>
  </si>
  <si>
    <t>Equity instruments in Trading and AFS portofolio</t>
  </si>
  <si>
    <t>021</t>
  </si>
  <si>
    <t>022</t>
  </si>
  <si>
    <t>Exchange traded stock index futures broadly diversified, subject to particular approach</t>
  </si>
  <si>
    <t xml:space="preserve">Other equities than exchange rated stock-index futures broadly diversified </t>
  </si>
  <si>
    <t xml:space="preserve">050 </t>
  </si>
  <si>
    <t>Particular approach for positions in CIU-s</t>
  </si>
  <si>
    <t>Additional charge for options (non delta risks)</t>
  </si>
  <si>
    <t xml:space="preserve">Simple approach </t>
  </si>
  <si>
    <t>Delta plus approach - gamma risk</t>
  </si>
  <si>
    <t>Delta plus approach - vega risk</t>
  </si>
  <si>
    <t>F49</t>
  </si>
  <si>
    <t>Loan portofolio changes according to classification</t>
  </si>
  <si>
    <t>Loan portfolio in ALL</t>
  </si>
  <si>
    <t xml:space="preserve"> Reporting unit ALL</t>
  </si>
  <si>
    <t>Loan portfolio</t>
  </si>
  <si>
    <t xml:space="preserve">Outstanding beginning of period </t>
  </si>
  <si>
    <t>Loan repayments</t>
  </si>
  <si>
    <t>Transfers from standard loans</t>
  </si>
  <si>
    <t>Transfers from special mentioned loans</t>
  </si>
  <si>
    <t>Transfers from substandard loans</t>
  </si>
  <si>
    <t>Transfers from doubtful loans</t>
  </si>
  <si>
    <t>Transfers from lost loans</t>
  </si>
  <si>
    <t>Loan writte-offs</t>
  </si>
  <si>
    <t>Outstanding end of the period</t>
  </si>
  <si>
    <t>Special Mentioned</t>
  </si>
  <si>
    <t>Doubtful</t>
  </si>
  <si>
    <t>Loan portfolio inside the country in EUR</t>
  </si>
  <si>
    <t xml:space="preserve"> Reporting unit: EUR</t>
  </si>
  <si>
    <t>Loan portfolio outside the country in EUR - Albania</t>
  </si>
  <si>
    <t>Loan portfolio inside the country in USD</t>
  </si>
  <si>
    <t xml:space="preserve"> Reporting unit: USD</t>
  </si>
  <si>
    <t>Loan portfolio outside the country in  USD</t>
  </si>
  <si>
    <t>Loan portfolio in other currency</t>
  </si>
  <si>
    <t xml:space="preserve"> Reporting unit: ALL</t>
  </si>
  <si>
    <t>Loan portfolio in total*</t>
  </si>
  <si>
    <t>* për këtë portofol formulat në kolonën e fundit nuk janë vendosur për shkak të mospërputhjes që mund të kenë si pasojë e efektit të kursit të këmbimit</t>
  </si>
  <si>
    <t>Loan portfolio outside the country KOSOVO</t>
  </si>
  <si>
    <t>Capital Adequacy Ratio</t>
  </si>
  <si>
    <t>CAR (%)</t>
  </si>
  <si>
    <t>TOTAL RISK WEIGHTED EXPOSURE</t>
  </si>
  <si>
    <t>CREDIT RISK</t>
  </si>
  <si>
    <t>Risk weighted exposure for credit, counterparty, and non-DVP settlement risk - Standardized Approach (SA)</t>
  </si>
  <si>
    <t>SA exposure classes excluding securitisation positions</t>
  </si>
  <si>
    <t>Claims or contingent claims on central governments or central banks;</t>
  </si>
  <si>
    <t>Claims or contingent claims on regional governments or local authorities;</t>
  </si>
  <si>
    <t>1.1.3</t>
  </si>
  <si>
    <t>Claims or contingent claims on administrative bodies and noncommercial undertakings;</t>
  </si>
  <si>
    <t>1.1.4</t>
  </si>
  <si>
    <t>Claims or contingent claims on multilateral development banks;</t>
  </si>
  <si>
    <t>1.1.5</t>
  </si>
  <si>
    <t>Claims or contingent claims on international organisations;</t>
  </si>
  <si>
    <t>1.1.6</t>
  </si>
  <si>
    <t>Claims or contingent claims on institutions;</t>
  </si>
  <si>
    <t>1.1.7</t>
  </si>
  <si>
    <t>Claims or contingent claims on corporates;</t>
  </si>
  <si>
    <t>1.1.8</t>
  </si>
  <si>
    <t>Retail claims or contingent retail claims;</t>
  </si>
  <si>
    <t>1.1.9</t>
  </si>
  <si>
    <t>Claims or contingent claims secured on real estate property;</t>
  </si>
  <si>
    <t>1.1.10</t>
  </si>
  <si>
    <t>Past due items;</t>
  </si>
  <si>
    <t>1.1.11</t>
  </si>
  <si>
    <t>Items belonging to regulatory high-risk categories;</t>
  </si>
  <si>
    <t>1.1.12</t>
  </si>
  <si>
    <t>Claims in the form of covered bonds;</t>
  </si>
  <si>
    <t>1.1.13</t>
  </si>
  <si>
    <t>Claims in the form of collective investment undertakings (‘CIU’);</t>
  </si>
  <si>
    <t>1.1.14</t>
  </si>
  <si>
    <t>Other items;</t>
  </si>
  <si>
    <t>Securitisation positions;</t>
  </si>
  <si>
    <t>out of which: resecuritisations</t>
  </si>
  <si>
    <t>MARKET RISK</t>
  </si>
  <si>
    <t>Risk weighted exposure for market risk</t>
  </si>
  <si>
    <t>Risk weighted exposure for settlement risk</t>
  </si>
  <si>
    <t>Settlement risk in the banking book</t>
  </si>
  <si>
    <t>Settlement risk in the trading book</t>
  </si>
  <si>
    <t>Risk weighted exposure for position, foreign exchange and commodity risk (SA)</t>
  </si>
  <si>
    <t>Position risk of debt securities</t>
  </si>
  <si>
    <t>Position risk of equities</t>
  </si>
  <si>
    <t>Foreign exchange risk</t>
  </si>
  <si>
    <t>Commodity investment risk</t>
  </si>
  <si>
    <t>2.3</t>
  </si>
  <si>
    <t>Risk weighted exposure for concentration risk in the trading book</t>
  </si>
  <si>
    <t>OPERATIONAL RISK</t>
  </si>
  <si>
    <t>Risk weighted exposure for operational risk</t>
  </si>
  <si>
    <t>3.1</t>
  </si>
  <si>
    <t>Basic Indicator Approach (BIA)</t>
  </si>
  <si>
    <t>3.2</t>
  </si>
  <si>
    <t>Standardised Approach / Alternative Standardised Approach</t>
  </si>
  <si>
    <t>Total risk-weighted assets’ increase, based on "Treasury and interbank transactions" and "Securities transactions" of non-residents, denominated in foreign currency</t>
  </si>
  <si>
    <t>4.1</t>
  </si>
  <si>
    <t>Total assets "Treasury and interbank transactions" and "Securities transactions" of non-residents, denominated in foreign currency, March 2013</t>
  </si>
  <si>
    <t>4.2</t>
  </si>
  <si>
    <t>Total assets "Treasury and interbank transactions" and "Securities transactions" of non-residents, denominated in foreign currency, during the reporting period</t>
  </si>
  <si>
    <t>4.3</t>
  </si>
  <si>
    <t>Increase of total assets "Treasury and interbank transactions" and "Securities transactions" of non-residents, denominated in foreign currency</t>
  </si>
  <si>
    <t>380</t>
  </si>
  <si>
    <t>4.4</t>
  </si>
  <si>
    <t>Total liabilities "Treasury and interbank transactions" and "Securities transactions" of non-residents, denominated in foreign currency, March 2013</t>
  </si>
  <si>
    <t>4.5</t>
  </si>
  <si>
    <t xml:space="preserve">Total liabilities "Treasury and interbank transactions" and "Securities transactions" of non-residents, denominated in foreign currency, during the reporting period. </t>
  </si>
  <si>
    <t>4.6</t>
  </si>
  <si>
    <t>Increase of total liabilities "Treasury and interbank transactions" and "Securities transactions" of non-residents, denominated in foreign currency</t>
  </si>
  <si>
    <t>Credit, counterparty, and non-DVP transactions settlement risk</t>
  </si>
  <si>
    <t>CR SA - Claims or contingent claims on central governments or central banks</t>
  </si>
  <si>
    <t>Nominated ECAI-s</t>
  </si>
  <si>
    <t>Original exposure pre conversion factors</t>
  </si>
  <si>
    <t>(-) Value adjustments and provisions associated with the original exposure</t>
  </si>
  <si>
    <t>Exposure net of value adjustments and provisions</t>
  </si>
  <si>
    <t>Credit risk mitigation techniques with substitution effects on the exposure</t>
  </si>
  <si>
    <t>Net exposure after CRM substitution effects pre conversion factors</t>
  </si>
  <si>
    <t>Credit risk mitigation techniques affecting the amount of the exposure: Funded credit protection. Financial Collateral Comprehensive Method</t>
  </si>
  <si>
    <t>Fully adjusted exposure value (E*)</t>
  </si>
  <si>
    <t>Breakdown of the fully adjusted exposure of off-balance sheet items by conversion factors</t>
  </si>
  <si>
    <t>Exposure value</t>
  </si>
  <si>
    <t>Unfunded credit protection: adjusted values (Ga)</t>
  </si>
  <si>
    <t>Substitution of the exposure due to CRM</t>
  </si>
  <si>
    <t>Volatility adjustment to the exposure</t>
  </si>
  <si>
    <t>(-) Financial Collateral: adjusted value (Cvam)</t>
  </si>
  <si>
    <t>Out of which: related to counterparty risk</t>
  </si>
  <si>
    <t>Risk weighted exposure amount</t>
  </si>
  <si>
    <t>Out of which:  with a credit rating by a nominated ECAI</t>
  </si>
  <si>
    <t>Out of which:  with a credit rating derived from the central government's rating</t>
  </si>
  <si>
    <t>Guarantees</t>
  </si>
  <si>
    <t>Credit Derivatives</t>
  </si>
  <si>
    <t>Financial Collateral: Simple Method</t>
  </si>
  <si>
    <t>Other Funded Credit Protection</t>
  </si>
  <si>
    <t>(-) Total outflows</t>
  </si>
  <si>
    <t>Total inflows (+)</t>
  </si>
  <si>
    <t>(-) Volatility and maturity adjustments</t>
  </si>
  <si>
    <t>OF WHICH: ARISING FROM COUNTERPARTY CREDIT RISK</t>
  </si>
  <si>
    <t>110=040-090+100</t>
  </si>
  <si>
    <t>150 = 110 + 120 - 130</t>
  </si>
  <si>
    <t>200=150-160-
0,8*170-0,5*180</t>
  </si>
  <si>
    <t>Total exposures</t>
  </si>
  <si>
    <t>Out of which: SME</t>
  </si>
  <si>
    <t>014</t>
  </si>
  <si>
    <t>Breakdown of total exposures by exposure type</t>
  </si>
  <si>
    <t>On balance sheet items subject to credit risk</t>
  </si>
  <si>
    <t>Off balance sheet items subject to credit risk</t>
  </si>
  <si>
    <t>Exposures/transactions subject to counterparty risk</t>
  </si>
  <si>
    <t>Securities Financing Transactions</t>
  </si>
  <si>
    <t>Derivatives and Long Settlement Transactions</t>
  </si>
  <si>
    <t>Breakdown of total exposures by risk weight</t>
  </si>
  <si>
    <t xml:space="preserve">
0%</t>
  </si>
  <si>
    <t>Other risk weights</t>
  </si>
  <si>
    <t>Specific items</t>
  </si>
  <si>
    <t>Narrative descriptions</t>
  </si>
  <si>
    <t>CR SA - Claims or contingent claims on regional governments or local authorities</t>
  </si>
  <si>
    <t>CR SA - Claims or contingent claims on administrative bodies and noncommercial undertakings</t>
  </si>
  <si>
    <t>CR SA - Claims or contingent claims on multilateral development banks</t>
  </si>
  <si>
    <t>CR SA - Claims or contingent claims on international organisations</t>
  </si>
  <si>
    <t>CR SA - Claims or contingent claims on institutions</t>
  </si>
  <si>
    <t>CR SA - Claims or contingent claims on corporates</t>
  </si>
  <si>
    <t>CR SA - Retail claims or contingent retail claims</t>
  </si>
  <si>
    <t>CR SA - Claims or contingent claims secured on real estate property</t>
  </si>
  <si>
    <t>CR SA - Past due items</t>
  </si>
  <si>
    <t>CR SA - Items belonging to regulatory high-risk categories</t>
  </si>
  <si>
    <t>CR SA - Claims in the form of covered bonds</t>
  </si>
  <si>
    <t>CR SA - Claims in the form of collective investment undertakings (‘CIU’)</t>
  </si>
  <si>
    <t>CR SA - Other items</t>
  </si>
  <si>
    <t>CR SA - Total exposures</t>
  </si>
  <si>
    <t>CR SEC SA  - Securitisation positions</t>
  </si>
  <si>
    <t>Securitisation type:</t>
  </si>
  <si>
    <t>Nominated ECAI-s:</t>
  </si>
  <si>
    <t>Total amount of securitized exposures originated</t>
  </si>
  <si>
    <t>Synthetic securitizations: Credit protection to the securtised exposures</t>
  </si>
  <si>
    <t>Securitisation positions</t>
  </si>
  <si>
    <t>(-) Value adjustments and provisions</t>
  </si>
  <si>
    <t>Credit risk mitigation (CRM) techniques with substitution effects on the exposure</t>
  </si>
  <si>
    <t>(-) Credit risk mitigation techniques affecting the amount of the exposure: funded credit protection / financial collateral comprehensive method adjusted value (Cvam)</t>
  </si>
  <si>
    <t>Breakdown of the fully adjusted exposure value (E*) of off balance sheet items according to conversion factors</t>
  </si>
  <si>
    <t>Breakdown of the exposure value subject to risk weights according to risk weights</t>
  </si>
  <si>
    <t>Adjustment to the risk weighted exposure amount</t>
  </si>
  <si>
    <t>Total capital requirements before CAP</t>
  </si>
  <si>
    <t>Memorandum item: Capital requirements corresponding to the outflows from the SA securitisation to other exposure classes</t>
  </si>
  <si>
    <t>Total capital requirements after CAP</t>
  </si>
  <si>
    <t xml:space="preserve">(-) Funded credit protection (Cva)
</t>
  </si>
  <si>
    <t xml:space="preserve"> (-) Total outflows</t>
  </si>
  <si>
    <t>Notional amount retained or repurchased of credit protection</t>
  </si>
  <si>
    <t>&gt;0% and &lt;=20%</t>
  </si>
  <si>
    <t>&gt;20% and &lt;=50%</t>
  </si>
  <si>
    <t>&gt;50% and &lt;=100%</t>
  </si>
  <si>
    <t>(-) deducted from own funds</t>
  </si>
  <si>
    <t>Subject to risk weights</t>
  </si>
  <si>
    <t>Rated (credit quality steps 1 to 4)</t>
  </si>
  <si>
    <t>LOOK-THROUGH</t>
  </si>
  <si>
    <t xml:space="preserve">Unfunded credit protection adjusted values (G*)                                      </t>
  </si>
  <si>
    <t>Total inflows</t>
  </si>
  <si>
    <t>Rated</t>
  </si>
  <si>
    <t>Unrated</t>
  </si>
  <si>
    <t>OF WHICH: SECOND LOSS IN ABCP</t>
  </si>
  <si>
    <t>070=050-060</t>
  </si>
  <si>
    <t>210=190-200</t>
  </si>
  <si>
    <t>300 bis</t>
  </si>
  <si>
    <t>Originator: Total exposures</t>
  </si>
  <si>
    <t>On balance sheet items</t>
  </si>
  <si>
    <t>Most senior</t>
  </si>
  <si>
    <t>Mezzanine</t>
  </si>
  <si>
    <t>First loss</t>
  </si>
  <si>
    <t>Off balance sheet items and derivatives</t>
  </si>
  <si>
    <t>Early amortization</t>
  </si>
  <si>
    <t>Investor: Total exposures</t>
  </si>
  <si>
    <t>Off blance sheet items and derivatives</t>
  </si>
  <si>
    <t>Sponsor: Total exposures</t>
  </si>
  <si>
    <t xml:space="preserve">MKR SA TDI - Position risk of debt securities (USD) </t>
  </si>
  <si>
    <t>Semiannually</t>
  </si>
  <si>
    <t>Traded debt instruments in trading book</t>
  </si>
  <si>
    <t xml:space="preserve">MKR SA TDI - Position risk of debt securities (EUR) </t>
  </si>
  <si>
    <t xml:space="preserve">MKR SA TDI - Position risk of debt securities (ALL) </t>
  </si>
  <si>
    <t xml:space="preserve">MKR SA TDI - Position risk for debt securities (other currencies) </t>
  </si>
  <si>
    <t xml:space="preserve">MKR SA TDI - Position risk of debt securities (Total) </t>
  </si>
  <si>
    <t>=I12+I38+I50+I51</t>
  </si>
  <si>
    <t>MKR SA EQU - Position risk of equities</t>
  </si>
  <si>
    <t>Equities in trading book</t>
  </si>
  <si>
    <t>CR TB SETT - Settlement risk</t>
  </si>
  <si>
    <t>Unsettled transactions at settlement price</t>
  </si>
  <si>
    <t>Price difference exposure due to unsettled transactions</t>
  </si>
  <si>
    <t>Total risk weighted exposure</t>
  </si>
  <si>
    <t>Total unsettled transactions in the banking book</t>
  </si>
  <si>
    <t>Transactions unsettled up to 4 days (0 %)</t>
  </si>
  <si>
    <t>Transactions unsettled between 5 and 15 days (8%)</t>
  </si>
  <si>
    <t>Transactions unsettled between 16 and 30 days (50%)</t>
  </si>
  <si>
    <t>Transactions unsettled between 31 and 45 days (75%)</t>
  </si>
  <si>
    <t>Transactions unsettled over 46 days and more (100%)</t>
  </si>
  <si>
    <t>Total unsettled transactions in the trading book</t>
  </si>
  <si>
    <t>Transactions unsettled between 16 and 30 days  (50%)</t>
  </si>
  <si>
    <t>Transactions unsettled between 31 and 45 days  (75%)</t>
  </si>
  <si>
    <t>MKR SA COM - Commodity investment risk</t>
  </si>
  <si>
    <t>Net Positions</t>
  </si>
  <si>
    <t>Positions subject to capital charge</t>
  </si>
  <si>
    <t>Risk capital charge 
(%)</t>
  </si>
  <si>
    <t>Total positions in commodities</t>
  </si>
  <si>
    <t>Precious metals (except gold)</t>
  </si>
  <si>
    <t>Base metals (zinc, copper, etc.)</t>
  </si>
  <si>
    <t>Agricultural products (softs)</t>
  </si>
  <si>
    <t>Out of which: energy products (oil, gasoline)</t>
  </si>
  <si>
    <t>Maturity ladder approach</t>
  </si>
  <si>
    <t>Extended maturity ladder approach</t>
  </si>
  <si>
    <t>Simple approach: All positions</t>
  </si>
  <si>
    <t xml:space="preserve">Scenario matrix approach </t>
  </si>
  <si>
    <t>MKR SA FX - Foreign exchange risk</t>
  </si>
  <si>
    <t>Currency code</t>
  </si>
  <si>
    <t>Preferential treatment positions</t>
  </si>
  <si>
    <t xml:space="preserve">Total positions in foreign currencies </t>
  </si>
  <si>
    <t>Currencies closely correlated</t>
  </si>
  <si>
    <t>All other currencies (including CIUs treated as different currencies)</t>
  </si>
  <si>
    <t>Gold</t>
  </si>
  <si>
    <t>Delta plus approach - additional charge for gamma risks</t>
  </si>
  <si>
    <t>Delta plus approach - additional charge for vega risks</t>
  </si>
  <si>
    <t>Breakdown of positions according to instrument type</t>
  </si>
  <si>
    <t>Financial instruments</t>
  </si>
  <si>
    <t>Positions in different currencies</t>
  </si>
  <si>
    <t>Euro</t>
  </si>
  <si>
    <t xml:space="preserve">Argentinian Peso </t>
  </si>
  <si>
    <t>ARS</t>
  </si>
  <si>
    <t>Australian Dollar</t>
  </si>
  <si>
    <t xml:space="preserve">Brasilian Real </t>
  </si>
  <si>
    <t>BRL</t>
  </si>
  <si>
    <t>Bulgarian Lev</t>
  </si>
  <si>
    <t>Canadian Dollar</t>
  </si>
  <si>
    <t>Czech Koruna</t>
  </si>
  <si>
    <t>Danish Krona</t>
  </si>
  <si>
    <t>Egyptian Pound</t>
  </si>
  <si>
    <t>EGP</t>
  </si>
  <si>
    <t>British Pound</t>
  </si>
  <si>
    <t>Hungarian Forint</t>
  </si>
  <si>
    <t>Japanese Yen</t>
  </si>
  <si>
    <t>Letonese Lata</t>
  </si>
  <si>
    <t>LVL</t>
  </si>
  <si>
    <t>Lithuanian Lita</t>
  </si>
  <si>
    <t>LTL</t>
  </si>
  <si>
    <t>Macedonian Denar</t>
  </si>
  <si>
    <t>Mexican Peso</t>
  </si>
  <si>
    <t>MXN</t>
  </si>
  <si>
    <t>Polish Zloty</t>
  </si>
  <si>
    <t>PLN</t>
  </si>
  <si>
    <t>Romanian Leu</t>
  </si>
  <si>
    <t>RON</t>
  </si>
  <si>
    <t>Russian Rouble</t>
  </si>
  <si>
    <t>Serbian Denar</t>
  </si>
  <si>
    <t>RSD</t>
  </si>
  <si>
    <t>Swedish Krona</t>
  </si>
  <si>
    <t>Swiss Francs</t>
  </si>
  <si>
    <t>Turkish Lira</t>
  </si>
  <si>
    <t>Ukrainian Hryvnia</t>
  </si>
  <si>
    <t>UAH</t>
  </si>
  <si>
    <t>American Dollar</t>
  </si>
  <si>
    <t>Icelandic Krona</t>
  </si>
  <si>
    <t>ISK</t>
  </si>
  <si>
    <t>Norvegian Krona</t>
  </si>
  <si>
    <t>OPR - Operational risk</t>
  </si>
  <si>
    <t>Annually</t>
  </si>
  <si>
    <t>Banking activities</t>
  </si>
  <si>
    <t>Gross Income</t>
  </si>
  <si>
    <t>Loans and advances (in case of ASA application)</t>
  </si>
  <si>
    <t>Year-3</t>
  </si>
  <si>
    <t>Year-2</t>
  </si>
  <si>
    <t>Last year</t>
  </si>
  <si>
    <t>071</t>
  </si>
  <si>
    <t>1. TOTAL BANKING ACTIVITIES SUBJECT TO BASIC INDICATOR APPROACH (BIA)</t>
  </si>
  <si>
    <t>2. TOTAL BANKING ACTIVITIES SUBJECT TO STANDARDISED (STA) / ALTERNATIVE STANDARDISED (ASA) APPROACHES</t>
  </si>
  <si>
    <t>Subject to the Standardised approach:</t>
  </si>
  <si>
    <t>CORPORATE FINANCE (CF)</t>
  </si>
  <si>
    <t>TRADING AND SALES (TS)</t>
  </si>
  <si>
    <t>RETAIL BROKERAGE (RBr)</t>
  </si>
  <si>
    <t>COMMERCIAL BANKING (CB)</t>
  </si>
  <si>
    <t>RETAIL BANKING (RB)</t>
  </si>
  <si>
    <t>PAYMENT AND SETTLEMENT (PS)</t>
  </si>
  <si>
    <t>AGENCY SERVICES (AS)</t>
  </si>
  <si>
    <t>ASSET MANAGEMENT (AM)</t>
  </si>
  <si>
    <t>Subject to the Advanced Standardised Approach:</t>
  </si>
  <si>
    <t>AMA</t>
  </si>
  <si>
    <t>*STATISTIKAT MONETARE</t>
  </si>
  <si>
    <t>F20_21Pkon</t>
  </si>
  <si>
    <t>F20_21Pkon_Valutor</t>
  </si>
  <si>
    <t>F33A</t>
  </si>
  <si>
    <t>F33B</t>
  </si>
  <si>
    <t>F33B1</t>
  </si>
  <si>
    <t>F33B3</t>
  </si>
  <si>
    <t>F34</t>
  </si>
  <si>
    <t>F34.1</t>
  </si>
  <si>
    <t>F34.2</t>
  </si>
  <si>
    <t>F35</t>
  </si>
  <si>
    <t>F35.2</t>
  </si>
  <si>
    <t>F36.1</t>
  </si>
  <si>
    <t>F36.2</t>
  </si>
  <si>
    <t>F8.1</t>
  </si>
  <si>
    <t>F8.2</t>
  </si>
  <si>
    <t>F8.3</t>
  </si>
  <si>
    <t>F8.4</t>
  </si>
  <si>
    <t>F31.1</t>
  </si>
  <si>
    <t>F35.1</t>
  </si>
  <si>
    <t>F1</t>
  </si>
  <si>
    <t>F2</t>
  </si>
  <si>
    <t>F3</t>
  </si>
  <si>
    <t>F4</t>
  </si>
  <si>
    <t>F20_21</t>
  </si>
  <si>
    <t>F22</t>
  </si>
  <si>
    <t>F22_1</t>
  </si>
  <si>
    <t>F23</t>
  </si>
  <si>
    <t>F26</t>
  </si>
  <si>
    <t>F27</t>
  </si>
  <si>
    <t>F28</t>
  </si>
  <si>
    <t>F29</t>
  </si>
  <si>
    <t>F31</t>
  </si>
  <si>
    <t>F31/1</t>
  </si>
  <si>
    <t>F31/2</t>
  </si>
  <si>
    <t>F31/3</t>
  </si>
  <si>
    <t>F31/4</t>
  </si>
  <si>
    <t>F32</t>
  </si>
  <si>
    <t>F16,16_1,16_2</t>
  </si>
  <si>
    <t>F17</t>
  </si>
  <si>
    <t>F37</t>
  </si>
  <si>
    <t>F37.1</t>
  </si>
  <si>
    <t>F37.2</t>
  </si>
  <si>
    <t>F37.3</t>
  </si>
  <si>
    <t>F37.4</t>
  </si>
  <si>
    <t>F37.5</t>
  </si>
  <si>
    <t>F37.6</t>
  </si>
  <si>
    <t>F37.7</t>
  </si>
  <si>
    <t>F44</t>
  </si>
  <si>
    <t>F45</t>
  </si>
  <si>
    <t>F46.ALL</t>
  </si>
  <si>
    <t>F46.USD</t>
  </si>
  <si>
    <t>F46.EUR</t>
  </si>
  <si>
    <t>F46.GBP</t>
  </si>
  <si>
    <t>F46.CHF</t>
  </si>
  <si>
    <t>F46.CAD</t>
  </si>
  <si>
    <t>F46.SEK</t>
  </si>
  <si>
    <t>F46.AUD</t>
  </si>
  <si>
    <t>F46.JPY</t>
  </si>
  <si>
    <t>F46.DKK</t>
  </si>
  <si>
    <t>F46.NOK</t>
  </si>
  <si>
    <t>F46.TRY</t>
  </si>
  <si>
    <t>F46.XAU</t>
  </si>
  <si>
    <t>F46.CNY</t>
  </si>
  <si>
    <t>F46.TE TJERA</t>
  </si>
  <si>
    <t>F47.ALL</t>
  </si>
  <si>
    <t>F47.USD</t>
  </si>
  <si>
    <t>F47.EUR</t>
  </si>
  <si>
    <t>F47.GBP</t>
  </si>
  <si>
    <t>F47.CHF</t>
  </si>
  <si>
    <t>F47.CAD</t>
  </si>
  <si>
    <t>F47.SEK</t>
  </si>
  <si>
    <t>F47.AUD</t>
  </si>
  <si>
    <t>F47.JPY</t>
  </si>
  <si>
    <t>F47.DKK</t>
  </si>
  <si>
    <t>F47.NOK</t>
  </si>
  <si>
    <t>F47.TRY</t>
  </si>
  <si>
    <t>F47.XAU</t>
  </si>
  <si>
    <t>F47.CNY</t>
  </si>
  <si>
    <t>F47.TE TJERA</t>
  </si>
  <si>
    <t>F48</t>
  </si>
  <si>
    <t>F61</t>
  </si>
  <si>
    <t>Aktive likuide - pasive afatshkurtra</t>
  </si>
  <si>
    <t>Mbikqyrja</t>
  </si>
  <si>
    <t>F62</t>
  </si>
  <si>
    <t>F100/1</t>
  </si>
  <si>
    <t>F61.2</t>
  </si>
  <si>
    <t>F60/1</t>
  </si>
  <si>
    <t>F12.DM</t>
  </si>
  <si>
    <t>CAR</t>
  </si>
  <si>
    <t>COREP</t>
  </si>
  <si>
    <t>CR_SA_ (1)</t>
  </si>
  <si>
    <t>CR_SA_ (2)</t>
  </si>
  <si>
    <t>CR_SA_ (3)</t>
  </si>
  <si>
    <t>CR_SA_ (4)</t>
  </si>
  <si>
    <t>CR_SA_ (5)</t>
  </si>
  <si>
    <t>CR_SA_ (6)</t>
  </si>
  <si>
    <t>CR_SA_ (7)</t>
  </si>
  <si>
    <t>CR_SA_ (8)</t>
  </si>
  <si>
    <t>CR_SA_ (9)</t>
  </si>
  <si>
    <t>CR_SA_ (10)</t>
  </si>
  <si>
    <t>CR_SA_ (11)</t>
  </si>
  <si>
    <t>CR_SA_ (12)</t>
  </si>
  <si>
    <t>CR_SA_ (13)</t>
  </si>
  <si>
    <t>CR_SA_ (14)</t>
  </si>
  <si>
    <t>CR_SA_ (15)</t>
  </si>
  <si>
    <t>CR_SEC_SA</t>
  </si>
  <si>
    <t>MKR_SA_ TDI_(Usd)</t>
  </si>
  <si>
    <t>MKR_SA_ TDI_(Eur)</t>
  </si>
  <si>
    <t>MKR_SA_ TDI_(ALL)</t>
  </si>
  <si>
    <t>MKR_SA_ TDI_(monedha_te_tjera)</t>
  </si>
  <si>
    <t>MKR_SA_ TDI_(Total)</t>
  </si>
  <si>
    <t>MKR_SA_ EQU</t>
  </si>
  <si>
    <t>CR_TB_SETT</t>
  </si>
  <si>
    <t>MKR_SA_ COM</t>
  </si>
  <si>
    <t xml:space="preserve">MKR_SA_ FX </t>
  </si>
  <si>
    <t>OPR</t>
  </si>
  <si>
    <t>Non consolidated balance sheet</t>
  </si>
  <si>
    <t>Loans by portfolio quality and economic activity of non-financial corporations</t>
  </si>
  <si>
    <t>New deposits and withdrawals of resident sectors, during the month (liabilities)</t>
  </si>
  <si>
    <t xml:space="preserve">Branches - Deposits of residents by district </t>
  </si>
  <si>
    <t>Monetary Statistics</t>
  </si>
  <si>
    <t>Nr. Form</t>
  </si>
  <si>
    <t>Form Name</t>
  </si>
  <si>
    <t>Periodicity</t>
  </si>
  <si>
    <t>Data Set</t>
  </si>
  <si>
    <t>Overall large exposures for group of connected persons</t>
  </si>
  <si>
    <t>Exposures on the banking book items  for individual clients</t>
  </si>
  <si>
    <t>Exposures on the trading book items</t>
  </si>
  <si>
    <t>Exposure to persons with special relationship with the bank for individual clients</t>
  </si>
  <si>
    <t>Total exposures;</t>
  </si>
  <si>
    <t>Position risk for debt securities USD;</t>
  </si>
  <si>
    <t>Position risk for debt securities EUR;</t>
  </si>
  <si>
    <t>Position risk for debt securities ALL;</t>
  </si>
  <si>
    <t>Position risk for debt securities (other currencies);</t>
  </si>
  <si>
    <t>Position risk for debt securities (Total);</t>
  </si>
  <si>
    <t>Position risk for equities;</t>
  </si>
  <si>
    <t>Settlement risk;</t>
  </si>
  <si>
    <t>Commodities investment risk;</t>
  </si>
  <si>
    <t>Foreign exchange risk;</t>
  </si>
  <si>
    <t>Operational Risk;</t>
  </si>
  <si>
    <t>Semi-annually</t>
  </si>
  <si>
    <t>Banking Statistics</t>
  </si>
  <si>
    <t>Reserve funds for covering losses from loans (according to the regulation)</t>
  </si>
  <si>
    <t>Reserve funds for covering losses from loans (created from the bank itself)</t>
  </si>
  <si>
    <t>More (+) or less (-) created funds</t>
  </si>
  <si>
    <t>Form total IRRBB - Total weighted position</t>
  </si>
  <si>
    <t>Clients deposits</t>
  </si>
  <si>
    <t>UNIFIED REPORTING SYSTEM FORMS</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</si>
</sst>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_-;\-* #,##0.00_-;_-* &quot;-&quot;??_-;_-@_-"/>
    <numFmt numFmtId="164" formatCode="#,##0.0_);\(#,##0.0\)"/>
    <numFmt numFmtId="165" formatCode="_(* #,##0.00_);_(* \(#,##0.00\);_(* &quot;-&quot;??_);_(@_)"/>
    <numFmt numFmtId="166" formatCode="0.0_)"/>
    <numFmt numFmtId="167" formatCode="0.0"/>
    <numFmt numFmtId="168" formatCode="[$-409]dd\-mmm\-yy;@"/>
    <numFmt numFmtId="169" formatCode="[$-409]d\-mmm\-yy;@"/>
    <numFmt numFmtId="170" formatCode="[$-409]d/mmm/yy;@"/>
    <numFmt numFmtId="171" formatCode="_-* #,##0.0_-;\-* #,##0.0_-;_-* &quot;-&quot;??_-;_-@_-"/>
    <numFmt numFmtId="172" formatCode="#,##0&quot;Lek&quot;;\-#,##0&quot;Lek&quot;"/>
    <numFmt numFmtId="173" formatCode="_(* #,##0_);_(* \(#,##0\);_(* &quot;-&quot;??_);_(@_)"/>
    <numFmt numFmtId="174" formatCode="#,##0.00_ ;\-#,##0.00\ "/>
    <numFmt numFmtId="175" formatCode="_-* #,##0_-;\-* #,##0_-;_-* &quot;-&quot;??_-;_-@_-"/>
    <numFmt numFmtId="176" formatCode="_(* #,##0_);_(* \(#,##0\);_(* &quot;-&quot;_);_(@_)"/>
    <numFmt numFmtId="177" formatCode="yy/mm/dd;@"/>
    <numFmt numFmtId="178" formatCode="_-* #,##0.00_L_e_k_-;\-* #,##0.00_L_e_k_-;_-* &quot;-&quot;??_L_e_k_-;_-@_-"/>
    <numFmt numFmtId="179" formatCode="#,##0.00&quot;Lek&quot;"/>
  </numFmts>
  <fonts count="192">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1"/>
      <color indexed="8"/>
      <name val="Calibri"/>
      <family val="2"/>
      <scheme val="minor"/>
    </font>
    <font>
      <sz val="11"/>
      <color indexed="8"/>
      <name val="Calibri"/>
      <family val="2"/>
    </font>
    <font>
      <sz val="10"/>
      <name val="Times New Roman"/>
      <family val="1"/>
    </font>
    <font>
      <sz val="11"/>
      <name val="Times New Roman"/>
      <family val="1"/>
    </font>
    <font>
      <b/>
      <sz val="11"/>
      <name val="Times New Roman"/>
      <family val="1"/>
    </font>
    <font>
      <b/>
      <sz val="11"/>
      <name val="Calibri"/>
      <family val="2"/>
      <charset val="238"/>
      <scheme val="minor"/>
    </font>
    <font>
      <sz val="10"/>
      <name val="Arial"/>
      <family val="2"/>
    </font>
    <font>
      <sz val="11"/>
      <color theme="1"/>
      <name val="Calibri"/>
      <family val="2"/>
      <charset val="238"/>
      <scheme val="minor"/>
    </font>
    <font>
      <b/>
      <sz val="11"/>
      <color indexed="18"/>
      <name val="Calibri"/>
      <family val="2"/>
      <charset val="238"/>
      <scheme val="minor"/>
    </font>
    <font>
      <sz val="11"/>
      <name val="Calibri"/>
      <family val="2"/>
      <charset val="238"/>
      <scheme val="minor"/>
    </font>
    <font>
      <i/>
      <sz val="11"/>
      <name val="Calibri"/>
      <family val="2"/>
      <charset val="238"/>
      <scheme val="minor"/>
    </font>
    <font>
      <i/>
      <sz val="11"/>
      <color indexed="8"/>
      <name val="Calibri"/>
      <family val="2"/>
      <charset val="238"/>
      <scheme val="minor"/>
    </font>
    <font>
      <sz val="11"/>
      <color indexed="8"/>
      <name val="Calibri"/>
      <family val="2"/>
      <charset val="238"/>
      <scheme val="minor"/>
    </font>
    <font>
      <i/>
      <sz val="11"/>
      <color indexed="18"/>
      <name val="Calibri"/>
      <family val="2"/>
      <charset val="238"/>
      <scheme val="minor"/>
    </font>
    <font>
      <b/>
      <i/>
      <sz val="11"/>
      <color indexed="18"/>
      <name val="Calibri"/>
      <family val="2"/>
      <charset val="238"/>
      <scheme val="minor"/>
    </font>
    <font>
      <i/>
      <sz val="10"/>
      <name val="Times New Roman"/>
      <family val="1"/>
    </font>
    <font>
      <b/>
      <sz val="10"/>
      <name val="Times New Roman"/>
      <family val="1"/>
    </font>
    <font>
      <sz val="11"/>
      <color rgb="FFFF0000"/>
      <name val="Times New Roman"/>
      <family val="1"/>
    </font>
    <font>
      <sz val="10"/>
      <color indexed="10"/>
      <name val="Times New Roman"/>
      <family val="1"/>
    </font>
    <font>
      <b/>
      <i/>
      <sz val="10"/>
      <color indexed="18"/>
      <name val="Times New Roman"/>
      <family val="1"/>
    </font>
    <font>
      <b/>
      <i/>
      <sz val="11"/>
      <color indexed="18"/>
      <name val="Times New Roman"/>
      <family val="1"/>
    </font>
    <font>
      <i/>
      <sz val="11"/>
      <name val="Times New Roman"/>
      <family val="1"/>
    </font>
    <font>
      <sz val="11"/>
      <color rgb="FFFF0000"/>
      <name val="Calibri"/>
      <family val="2"/>
      <charset val="238"/>
      <scheme val="minor"/>
    </font>
    <font>
      <sz val="11"/>
      <name val="Calibri"/>
      <family val="2"/>
      <scheme val="minor"/>
    </font>
    <font>
      <b/>
      <sz val="10"/>
      <name val="Times New Roman"/>
      <family val="1"/>
      <charset val="238"/>
    </font>
    <font>
      <b/>
      <sz val="11"/>
      <color theme="1"/>
      <name val="Calibri"/>
      <family val="2"/>
      <charset val="238"/>
      <scheme val="minor"/>
    </font>
    <font>
      <b/>
      <sz val="10"/>
      <color indexed="18"/>
      <name val="Times New Roman"/>
      <family val="1"/>
    </font>
    <font>
      <b/>
      <i/>
      <sz val="10"/>
      <name val="Times New Roman"/>
      <family val="1"/>
    </font>
    <font>
      <i/>
      <sz val="10"/>
      <color indexed="8"/>
      <name val="Times New Roman"/>
      <family val="1"/>
    </font>
    <font>
      <sz val="10"/>
      <color rgb="FFFF0000"/>
      <name val="Times New Roman"/>
      <family val="1"/>
    </font>
    <font>
      <sz val="11"/>
      <color theme="0" tint="-0.249977111117893"/>
      <name val="Calibri"/>
      <family val="2"/>
      <scheme val="minor"/>
    </font>
    <font>
      <sz val="11"/>
      <name val="Calibri"/>
      <family val="2"/>
    </font>
    <font>
      <b/>
      <sz val="11"/>
      <name val="Calibri"/>
      <family val="2"/>
    </font>
    <font>
      <sz val="10"/>
      <color indexed="8"/>
      <name val="Arial"/>
      <family val="2"/>
    </font>
    <font>
      <i/>
      <sz val="11"/>
      <name val="Calibri"/>
      <family val="2"/>
    </font>
    <font>
      <sz val="11"/>
      <color theme="0" tint="-0.34998626667073579"/>
      <name val="Calibri"/>
      <family val="2"/>
      <scheme val="minor"/>
    </font>
    <font>
      <b/>
      <sz val="11"/>
      <name val="Calibri"/>
      <family val="2"/>
      <scheme val="minor"/>
    </font>
    <font>
      <sz val="11"/>
      <color rgb="FF0000FF"/>
      <name val="Calibri"/>
      <family val="2"/>
      <scheme val="minor"/>
    </font>
    <font>
      <b/>
      <sz val="10"/>
      <name val="Arial"/>
      <family val="2"/>
    </font>
    <font>
      <sz val="11"/>
      <color theme="0" tint="-0.34998626667073579"/>
      <name val="Calibri"/>
      <family val="2"/>
    </font>
    <font>
      <b/>
      <sz val="11"/>
      <color indexed="8"/>
      <name val="Calibri"/>
      <family val="2"/>
      <scheme val="minor"/>
    </font>
    <font>
      <b/>
      <sz val="11"/>
      <color theme="0" tint="-0.34998626667073579"/>
      <name val="Calibri"/>
      <family val="2"/>
      <scheme val="minor"/>
    </font>
    <font>
      <sz val="11"/>
      <color indexed="12"/>
      <name val="Calibri"/>
      <family val="2"/>
      <scheme val="minor"/>
    </font>
    <font>
      <b/>
      <sz val="11"/>
      <color rgb="FFFF0000"/>
      <name val="Calibri"/>
      <family val="2"/>
      <scheme val="minor"/>
    </font>
    <font>
      <vertAlign val="superscript"/>
      <sz val="11"/>
      <name val="Calibri"/>
      <family val="2"/>
      <scheme val="minor"/>
    </font>
    <font>
      <sz val="11"/>
      <color rgb="FF0000CC"/>
      <name val="Calibri"/>
      <family val="2"/>
      <scheme val="minor"/>
    </font>
    <font>
      <i/>
      <sz val="11"/>
      <color rgb="FF0000FF"/>
      <name val="Calibri"/>
      <family val="2"/>
      <scheme val="minor"/>
    </font>
    <font>
      <b/>
      <sz val="11"/>
      <color rgb="FF0000FF"/>
      <name val="Calibri"/>
      <family val="2"/>
      <scheme val="minor"/>
    </font>
    <font>
      <sz val="10"/>
      <name val="Tahoma"/>
      <family val="2"/>
    </font>
    <font>
      <b/>
      <sz val="9"/>
      <name val="Tahoma"/>
      <family val="2"/>
    </font>
    <font>
      <sz val="9"/>
      <name val="Tahoma"/>
      <family val="2"/>
    </font>
    <font>
      <b/>
      <sz val="9"/>
      <color indexed="12"/>
      <name val="Tahoma"/>
      <family val="2"/>
    </font>
    <font>
      <sz val="10"/>
      <color theme="0" tint="-0.249977111117893"/>
      <name val="Tahoma"/>
      <family val="2"/>
    </font>
    <font>
      <sz val="12"/>
      <name val="Tahoma"/>
      <family val="2"/>
    </font>
    <font>
      <sz val="10"/>
      <color theme="0" tint="-0.14999847407452621"/>
      <name val="Tahoma"/>
      <family val="2"/>
    </font>
    <font>
      <b/>
      <sz val="11"/>
      <name val="Calibri "/>
    </font>
    <font>
      <sz val="11"/>
      <name val="Calibri "/>
    </font>
    <font>
      <sz val="11"/>
      <color indexed="12"/>
      <name val="Calibri"/>
      <family val="2"/>
      <charset val="238"/>
      <scheme val="minor"/>
    </font>
    <font>
      <b/>
      <sz val="11"/>
      <color indexed="12"/>
      <name val="Calibri"/>
      <family val="2"/>
      <charset val="238"/>
      <scheme val="minor"/>
    </font>
    <font>
      <b/>
      <sz val="11"/>
      <color indexed="8"/>
      <name val="Calibri"/>
      <family val="2"/>
    </font>
    <font>
      <b/>
      <sz val="11"/>
      <color indexed="10"/>
      <name val="Calibri"/>
      <family val="2"/>
    </font>
    <font>
      <sz val="11"/>
      <color theme="5"/>
      <name val="Calibri"/>
      <family val="2"/>
    </font>
    <font>
      <b/>
      <i/>
      <sz val="11"/>
      <name val="Calibri"/>
      <family val="2"/>
    </font>
    <font>
      <sz val="11"/>
      <color theme="5"/>
      <name val="Calibri"/>
      <family val="2"/>
      <scheme val="minor"/>
    </font>
    <font>
      <sz val="11"/>
      <color indexed="63"/>
      <name val="Calibri"/>
      <family val="2"/>
      <scheme val="minor"/>
    </font>
    <font>
      <sz val="10"/>
      <color theme="5"/>
      <name val="Calibri"/>
      <family val="2"/>
      <scheme val="minor"/>
    </font>
    <font>
      <sz val="10"/>
      <name val="Calibri"/>
      <family val="2"/>
      <scheme val="minor"/>
    </font>
    <font>
      <b/>
      <sz val="10"/>
      <name val="Calibri"/>
      <family val="2"/>
      <scheme val="minor"/>
    </font>
    <font>
      <sz val="10"/>
      <color theme="1"/>
      <name val="Calibri"/>
      <family val="2"/>
      <scheme val="minor"/>
    </font>
    <font>
      <sz val="11"/>
      <name val="Verdana"/>
      <family val="2"/>
    </font>
    <font>
      <sz val="10"/>
      <name val="Times New Roman"/>
      <family val="1"/>
      <charset val="238"/>
    </font>
    <font>
      <sz val="11"/>
      <color indexed="8"/>
      <name val="Verdana"/>
      <family val="2"/>
    </font>
    <font>
      <b/>
      <sz val="10"/>
      <color indexed="8"/>
      <name val="Times New Roman"/>
      <family val="1"/>
      <charset val="238"/>
    </font>
    <font>
      <sz val="10"/>
      <color indexed="8"/>
      <name val="Times New Roman"/>
      <family val="1"/>
      <charset val="238"/>
    </font>
    <font>
      <b/>
      <sz val="10"/>
      <color rgb="FFFF0000"/>
      <name val="Times New Roman"/>
      <family val="1"/>
    </font>
    <font>
      <sz val="10"/>
      <color rgb="FFFF0000"/>
      <name val="Calibri"/>
      <family val="2"/>
      <scheme val="minor"/>
    </font>
    <font>
      <sz val="9"/>
      <color indexed="81"/>
      <name val="Tahoma"/>
      <family val="2"/>
      <charset val="238"/>
    </font>
    <font>
      <sz val="10"/>
      <name val="Calibri"/>
      <family val="2"/>
    </font>
    <font>
      <sz val="9"/>
      <name val="Times New Roman"/>
      <family val="1"/>
      <charset val="238"/>
    </font>
    <font>
      <sz val="12"/>
      <name val="Arial"/>
      <family val="2"/>
      <charset val="238"/>
    </font>
    <font>
      <sz val="11"/>
      <name val="Times New Roman"/>
      <family val="1"/>
      <charset val="238"/>
    </font>
    <font>
      <i/>
      <sz val="10"/>
      <name val="Times New Roman"/>
      <family val="1"/>
      <charset val="238"/>
    </font>
    <font>
      <b/>
      <i/>
      <sz val="8"/>
      <name val="Verdana"/>
      <family val="2"/>
    </font>
    <font>
      <i/>
      <sz val="11"/>
      <color indexed="8"/>
      <name val="Calibri"/>
      <family val="2"/>
    </font>
    <font>
      <b/>
      <sz val="8"/>
      <color theme="1"/>
      <name val="Verdana"/>
      <family val="2"/>
    </font>
    <font>
      <sz val="9"/>
      <color theme="1"/>
      <name val="Arial"/>
      <family val="2"/>
    </font>
    <font>
      <b/>
      <i/>
      <sz val="8"/>
      <color indexed="9"/>
      <name val="Verdana"/>
      <family val="2"/>
    </font>
    <font>
      <b/>
      <sz val="8"/>
      <color theme="0"/>
      <name val="Verdana"/>
      <family val="2"/>
    </font>
    <font>
      <b/>
      <sz val="10"/>
      <name val="Arial"/>
      <family val="2"/>
      <charset val="238"/>
    </font>
    <font>
      <sz val="10"/>
      <name val="Helv"/>
      <charset val="204"/>
    </font>
    <font>
      <sz val="10"/>
      <name val="Arial"/>
      <family val="2"/>
      <charset val="238"/>
    </font>
    <font>
      <sz val="8"/>
      <name val="Arial"/>
      <family val="2"/>
      <charset val="238"/>
    </font>
    <font>
      <sz val="8"/>
      <name val="Arial"/>
      <family val="2"/>
    </font>
    <font>
      <sz val="11"/>
      <color theme="1"/>
      <name val="Calibri"/>
      <family val="2"/>
    </font>
    <font>
      <b/>
      <i/>
      <sz val="11"/>
      <name val="Times New Roman"/>
      <family val="1"/>
    </font>
    <font>
      <sz val="11"/>
      <color theme="1"/>
      <name val="Number"/>
      <charset val="238"/>
    </font>
    <font>
      <b/>
      <sz val="9"/>
      <name val="Verdana"/>
      <family val="2"/>
    </font>
    <font>
      <b/>
      <sz val="10"/>
      <name val="Verdana"/>
      <family val="2"/>
    </font>
    <font>
      <sz val="10"/>
      <color theme="1"/>
      <name val="Verdana"/>
      <family val="2"/>
    </font>
    <font>
      <sz val="9"/>
      <name val="Verdana"/>
      <family val="2"/>
    </font>
    <font>
      <sz val="10"/>
      <name val="Verdana"/>
      <family val="2"/>
    </font>
    <font>
      <b/>
      <sz val="10"/>
      <color indexed="9"/>
      <name val="Verdana"/>
      <family val="2"/>
    </font>
    <font>
      <sz val="10"/>
      <color indexed="9"/>
      <name val="Verdana"/>
      <family val="2"/>
    </font>
    <font>
      <b/>
      <sz val="10"/>
      <color theme="1"/>
      <name val="Verdana"/>
      <family val="2"/>
    </font>
    <font>
      <b/>
      <sz val="12"/>
      <color theme="1"/>
      <name val="Arial"/>
      <family val="2"/>
    </font>
    <font>
      <sz val="12"/>
      <color theme="1"/>
      <name val="Arial"/>
      <family val="2"/>
    </font>
    <font>
      <sz val="12"/>
      <color rgb="FF000000"/>
      <name val="Arial"/>
      <family val="2"/>
    </font>
    <font>
      <sz val="9"/>
      <color theme="1"/>
      <name val="Calibri"/>
      <family val="2"/>
      <charset val="238"/>
      <scheme val="minor"/>
    </font>
    <font>
      <b/>
      <u/>
      <sz val="14"/>
      <color theme="1"/>
      <name val="Calibri"/>
      <family val="2"/>
      <scheme val="minor"/>
    </font>
    <font>
      <b/>
      <i/>
      <sz val="12"/>
      <name val="Times New Roman"/>
      <family val="1"/>
    </font>
    <font>
      <i/>
      <sz val="10"/>
      <color indexed="10"/>
      <name val="Arial"/>
      <family val="2"/>
    </font>
    <font>
      <b/>
      <i/>
      <sz val="10"/>
      <color indexed="10"/>
      <name val="Verdana"/>
      <family val="2"/>
    </font>
    <font>
      <b/>
      <i/>
      <sz val="10"/>
      <color indexed="18"/>
      <name val="Verdana"/>
      <family val="2"/>
    </font>
    <font>
      <b/>
      <i/>
      <sz val="10"/>
      <color rgb="FFFF0000"/>
      <name val="Verdana"/>
      <family val="2"/>
      <charset val="238"/>
    </font>
    <font>
      <sz val="10"/>
      <color rgb="FFFF0000"/>
      <name val="Arial"/>
      <family val="2"/>
      <charset val="238"/>
    </font>
    <font>
      <sz val="8"/>
      <name val="Verdana"/>
      <family val="2"/>
    </font>
    <font>
      <b/>
      <i/>
      <sz val="8"/>
      <color rgb="FFFF0000"/>
      <name val="Verdana"/>
      <family val="2"/>
      <charset val="238"/>
    </font>
    <font>
      <b/>
      <sz val="12"/>
      <color theme="1"/>
      <name val="Calibri"/>
      <family val="2"/>
      <scheme val="minor"/>
    </font>
    <font>
      <sz val="9"/>
      <name val="Calibri"/>
      <family val="2"/>
      <charset val="238"/>
      <scheme val="minor"/>
    </font>
    <font>
      <b/>
      <sz val="10"/>
      <color indexed="10"/>
      <name val="Verdana"/>
      <family val="2"/>
    </font>
    <font>
      <sz val="12"/>
      <name val="Verdana"/>
      <family val="2"/>
    </font>
    <font>
      <b/>
      <sz val="12"/>
      <name val="Verdana"/>
      <family val="2"/>
    </font>
    <font>
      <b/>
      <sz val="14"/>
      <color indexed="10"/>
      <name val="Verdana"/>
      <family val="2"/>
    </font>
    <font>
      <sz val="9"/>
      <name val="Calibri "/>
    </font>
    <font>
      <b/>
      <sz val="9"/>
      <name val="Calibri "/>
    </font>
    <font>
      <sz val="9"/>
      <color indexed="10"/>
      <name val="Calibri "/>
    </font>
    <font>
      <i/>
      <sz val="9"/>
      <name val="Calibri "/>
    </font>
    <font>
      <strike/>
      <sz val="9"/>
      <name val="Calibri "/>
    </font>
    <font>
      <b/>
      <i/>
      <sz val="20"/>
      <name val="Calibri"/>
      <family val="2"/>
      <scheme val="minor"/>
    </font>
    <font>
      <b/>
      <i/>
      <sz val="14"/>
      <name val="Calibri"/>
      <family val="2"/>
      <scheme val="minor"/>
    </font>
    <font>
      <b/>
      <sz val="14"/>
      <name val="Calibri"/>
      <family val="2"/>
      <scheme val="minor"/>
    </font>
    <font>
      <sz val="12"/>
      <name val="Calibri"/>
      <family val="2"/>
      <scheme val="minor"/>
    </font>
    <font>
      <sz val="14"/>
      <name val="Calibri"/>
      <family val="2"/>
      <scheme val="minor"/>
    </font>
    <font>
      <b/>
      <sz val="12"/>
      <name val="Calibri"/>
      <family val="2"/>
      <scheme val="minor"/>
    </font>
    <font>
      <sz val="10"/>
      <color indexed="8"/>
      <name val="Calibri"/>
      <family val="2"/>
      <scheme val="minor"/>
    </font>
    <font>
      <strike/>
      <sz val="10"/>
      <name val="Calibri"/>
      <family val="2"/>
      <scheme val="minor"/>
    </font>
    <font>
      <sz val="14"/>
      <name val="Verdana"/>
      <family val="2"/>
    </font>
    <font>
      <sz val="10"/>
      <color theme="1"/>
      <name val="Calibri"/>
      <family val="2"/>
      <charset val="238"/>
      <scheme val="minor"/>
    </font>
    <font>
      <b/>
      <sz val="11"/>
      <name val="Verdana"/>
      <family val="2"/>
    </font>
    <font>
      <i/>
      <sz val="11"/>
      <name val="Verdana"/>
      <family val="2"/>
    </font>
    <font>
      <b/>
      <i/>
      <sz val="11"/>
      <name val="Verdana"/>
      <family val="2"/>
    </font>
    <font>
      <b/>
      <i/>
      <strike/>
      <sz val="11"/>
      <name val="Verdana"/>
      <family val="2"/>
    </font>
    <font>
      <b/>
      <sz val="9"/>
      <name val="Calibri"/>
      <family val="2"/>
      <scheme val="minor"/>
    </font>
    <font>
      <sz val="9"/>
      <name val="Calibri"/>
      <family val="2"/>
      <scheme val="minor"/>
    </font>
    <font>
      <sz val="9"/>
      <color indexed="10"/>
      <name val="Calibri"/>
      <family val="2"/>
      <scheme val="minor"/>
    </font>
    <font>
      <i/>
      <sz val="9"/>
      <name val="Calibri"/>
      <family val="2"/>
      <scheme val="minor"/>
    </font>
    <font>
      <strike/>
      <sz val="9"/>
      <name val="Calibri"/>
      <family val="2"/>
      <scheme val="minor"/>
    </font>
    <font>
      <sz val="10"/>
      <color indexed="8"/>
      <name val="Verdana"/>
      <family val="2"/>
    </font>
    <font>
      <b/>
      <sz val="10"/>
      <color indexed="8"/>
      <name val="Verdana"/>
      <family val="2"/>
    </font>
    <font>
      <b/>
      <sz val="28"/>
      <color indexed="8"/>
      <name val="Verdana"/>
      <family val="2"/>
    </font>
    <font>
      <sz val="26"/>
      <name val="Verdana"/>
      <family val="2"/>
    </font>
    <font>
      <b/>
      <sz val="24"/>
      <color indexed="8"/>
      <name val="Verdana"/>
      <family val="2"/>
    </font>
    <font>
      <sz val="9"/>
      <color indexed="8"/>
      <name val="Calibri"/>
      <family val="2"/>
      <scheme val="minor"/>
    </font>
    <font>
      <b/>
      <sz val="9"/>
      <color indexed="8"/>
      <name val="Calibri"/>
      <family val="2"/>
      <scheme val="minor"/>
    </font>
    <font>
      <sz val="18"/>
      <color indexed="8"/>
      <name val="Verdana"/>
      <family val="2"/>
    </font>
    <font>
      <sz val="15"/>
      <color indexed="8"/>
      <name val="Verdana"/>
      <family val="2"/>
    </font>
    <font>
      <b/>
      <i/>
      <sz val="9"/>
      <color indexed="8"/>
      <name val="Calibri"/>
      <family val="2"/>
      <scheme val="minor"/>
    </font>
    <font>
      <b/>
      <sz val="22"/>
      <color indexed="8"/>
      <name val="Verdana"/>
      <family val="2"/>
    </font>
    <font>
      <sz val="17"/>
      <color indexed="8"/>
      <name val="Verdana"/>
      <family val="2"/>
    </font>
    <font>
      <b/>
      <sz val="14"/>
      <name val="Verdana"/>
      <family val="2"/>
    </font>
    <font>
      <i/>
      <sz val="10"/>
      <name val="Verdana"/>
      <family val="2"/>
    </font>
    <font>
      <b/>
      <i/>
      <sz val="10"/>
      <name val="Verdana"/>
      <family val="2"/>
    </font>
    <font>
      <b/>
      <i/>
      <sz val="10"/>
      <name val="Calibri"/>
      <family val="2"/>
      <scheme val="minor"/>
    </font>
    <font>
      <b/>
      <sz val="16"/>
      <name val="Verdana"/>
      <family val="2"/>
    </font>
    <font>
      <sz val="11"/>
      <name val="Arial"/>
      <family val="2"/>
    </font>
    <font>
      <i/>
      <sz val="10"/>
      <name val="Calibri"/>
      <family val="2"/>
      <scheme val="minor"/>
    </font>
    <font>
      <sz val="12"/>
      <color indexed="10"/>
      <name val="Verdana"/>
      <family val="2"/>
    </font>
    <font>
      <sz val="12"/>
      <color rgb="FFFF0000"/>
      <name val="Verdana"/>
      <family val="2"/>
    </font>
    <font>
      <b/>
      <sz val="12"/>
      <color rgb="FFFF0000"/>
      <name val="Verdana"/>
      <family val="2"/>
    </font>
    <font>
      <sz val="12"/>
      <name val="Arial"/>
      <family val="2"/>
    </font>
    <font>
      <b/>
      <sz val="12"/>
      <color indexed="10"/>
      <name val="Calibri"/>
      <family val="2"/>
      <scheme val="minor"/>
    </font>
    <font>
      <sz val="12"/>
      <color theme="1"/>
      <name val="Calibri"/>
      <family val="2"/>
      <scheme val="minor"/>
    </font>
    <font>
      <sz val="9"/>
      <color theme="1"/>
      <name val="Calibri"/>
      <family val="2"/>
      <scheme val="minor"/>
    </font>
    <font>
      <i/>
      <sz val="9"/>
      <color theme="1"/>
      <name val="Calibri"/>
      <family val="2"/>
      <scheme val="minor"/>
    </font>
    <font>
      <b/>
      <i/>
      <sz val="8"/>
      <name val="Calibri"/>
      <family val="2"/>
      <scheme val="minor"/>
    </font>
    <font>
      <sz val="8"/>
      <name val="Calibri"/>
      <family val="2"/>
      <scheme val="minor"/>
    </font>
    <font>
      <b/>
      <sz val="8"/>
      <name val="Calibri"/>
      <family val="2"/>
      <scheme val="minor"/>
    </font>
    <font>
      <i/>
      <u/>
      <sz val="9"/>
      <name val="Calibri"/>
      <family val="2"/>
      <scheme val="minor"/>
    </font>
    <font>
      <b/>
      <sz val="17"/>
      <color theme="3" tint="0.39997558519241921"/>
      <name val="Times New Roman"/>
      <family val="1"/>
      <charset val="238"/>
    </font>
    <font>
      <b/>
      <sz val="12"/>
      <color theme="1"/>
      <name val="Times New Roman"/>
      <family val="1"/>
      <charset val="238"/>
    </font>
    <font>
      <b/>
      <sz val="15"/>
      <name val="Calibri"/>
      <family val="2"/>
      <charset val="238"/>
      <scheme val="minor"/>
    </font>
    <font>
      <sz val="12"/>
      <name val="Times New Roman"/>
      <family val="1"/>
      <charset val="238"/>
    </font>
    <font>
      <u/>
      <sz val="11"/>
      <color theme="10"/>
      <name val="Calibri"/>
      <family val="2"/>
    </font>
    <font>
      <u/>
      <sz val="12"/>
      <color theme="10"/>
      <name val="Times New Roman"/>
      <family val="1"/>
      <charset val="238"/>
    </font>
    <font>
      <sz val="12"/>
      <color theme="1"/>
      <name val="Times New Roman"/>
      <family val="1"/>
      <charset val="238"/>
    </font>
    <font>
      <u/>
      <sz val="12"/>
      <color indexed="12"/>
      <name val="Times New Roman"/>
      <family val="1"/>
      <charset val="238"/>
    </font>
  </fonts>
  <fills count="38">
    <fill>
      <patternFill patternType="none"/>
    </fill>
    <fill>
      <patternFill patternType="gray125"/>
    </fill>
    <fill>
      <patternFill patternType="solid">
        <fgColor indexed="22"/>
        <bgColor indexed="64"/>
      </patternFill>
    </fill>
    <fill>
      <patternFill patternType="solid">
        <fgColor indexed="55"/>
        <bgColor indexed="64"/>
      </patternFill>
    </fill>
    <fill>
      <patternFill patternType="solid">
        <fgColor indexed="10"/>
        <bgColor indexed="64"/>
      </patternFill>
    </fill>
    <fill>
      <patternFill patternType="solid">
        <fgColor indexed="13"/>
        <bgColor indexed="64"/>
      </patternFill>
    </fill>
    <fill>
      <patternFill patternType="solid">
        <fgColor theme="0" tint="-0.249977111117893"/>
        <bgColor indexed="64"/>
      </patternFill>
    </fill>
    <fill>
      <patternFill patternType="solid">
        <fgColor indexed="9"/>
        <bgColor indexed="64"/>
      </patternFill>
    </fill>
    <fill>
      <patternFill patternType="solid">
        <fgColor rgb="FFFF0000"/>
        <bgColor indexed="64"/>
      </patternFill>
    </fill>
    <fill>
      <patternFill patternType="solid">
        <fgColor rgb="FFFFFF00"/>
        <bgColor indexed="64"/>
      </patternFill>
    </fill>
    <fill>
      <patternFill patternType="solid">
        <fgColor theme="0" tint="-0.34998626667073579"/>
        <bgColor indexed="64"/>
      </patternFill>
    </fill>
    <fill>
      <patternFill patternType="solid">
        <fgColor rgb="FF00B050"/>
        <bgColor indexed="64"/>
      </patternFill>
    </fill>
    <fill>
      <patternFill patternType="solid">
        <fgColor rgb="FF7030A0"/>
        <bgColor indexed="64"/>
      </patternFill>
    </fill>
    <fill>
      <patternFill patternType="solid">
        <fgColor rgb="FF00B0F0"/>
        <bgColor indexed="64"/>
      </patternFill>
    </fill>
    <fill>
      <patternFill patternType="solid">
        <fgColor theme="0" tint="-0.14999847407452621"/>
        <bgColor indexed="64"/>
      </patternFill>
    </fill>
    <fill>
      <patternFill patternType="solid">
        <fgColor indexed="49"/>
        <bgColor indexed="64"/>
      </patternFill>
    </fill>
    <fill>
      <patternFill patternType="solid">
        <fgColor theme="0" tint="-0.499984740745262"/>
        <bgColor indexed="64"/>
      </patternFill>
    </fill>
    <fill>
      <patternFill patternType="solid">
        <fgColor indexed="57"/>
        <bgColor indexed="64"/>
      </patternFill>
    </fill>
    <fill>
      <patternFill patternType="solid">
        <fgColor indexed="23"/>
        <bgColor indexed="64"/>
      </patternFill>
    </fill>
    <fill>
      <patternFill patternType="solid">
        <fgColor theme="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indexed="43"/>
        <bgColor indexed="64"/>
      </patternFill>
    </fill>
    <fill>
      <patternFill patternType="solid">
        <fgColor rgb="FFFFFF99"/>
        <bgColor indexed="64"/>
      </patternFill>
    </fill>
    <fill>
      <patternFill patternType="lightUp">
        <fgColor indexed="23"/>
        <bgColor rgb="FFFF0000"/>
      </patternFill>
    </fill>
    <fill>
      <patternFill patternType="solid">
        <fgColor indexed="17"/>
        <bgColor indexed="64"/>
      </patternFill>
    </fill>
    <fill>
      <patternFill patternType="solid">
        <fgColor indexed="5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rgb="FF92D050"/>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4" tint="0.39997558519241921"/>
        <bgColor indexed="64"/>
      </patternFill>
    </fill>
    <fill>
      <patternFill patternType="solid">
        <fgColor theme="0"/>
        <bgColor rgb="FF000000"/>
      </patternFill>
    </fill>
    <fill>
      <patternFill patternType="solid">
        <fgColor indexed="11"/>
        <bgColor indexed="64"/>
      </patternFill>
    </fill>
  </fills>
  <borders count="156">
    <border>
      <left/>
      <right/>
      <top/>
      <bottom/>
      <diagonal/>
    </border>
    <border>
      <left style="thin">
        <color auto="1"/>
      </left>
      <right style="thin">
        <color auto="1"/>
      </right>
      <top style="thin">
        <color auto="1"/>
      </top>
      <bottom/>
      <diagonal/>
    </border>
    <border>
      <left/>
      <right/>
      <top style="thin">
        <color auto="1"/>
      </top>
      <bottom/>
      <diagonal/>
    </border>
    <border>
      <left/>
      <right style="thin">
        <color auto="1"/>
      </right>
      <top style="thin">
        <color auto="1"/>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thin">
        <color auto="1"/>
      </left>
      <right/>
      <top style="thin">
        <color auto="1"/>
      </top>
      <bottom style="thin">
        <color auto="1"/>
      </bottom>
      <diagonal/>
    </border>
    <border>
      <left style="thin">
        <color indexed="64"/>
      </left>
      <right/>
      <top/>
      <bottom/>
      <diagonal/>
    </border>
    <border>
      <left style="thin">
        <color indexed="64"/>
      </left>
      <right/>
      <top style="thin">
        <color indexed="64"/>
      </top>
      <bottom/>
      <diagonal/>
    </border>
    <border>
      <left style="thin">
        <color indexed="64"/>
      </left>
      <right style="thin">
        <color indexed="64"/>
      </right>
      <top style="thin">
        <color indexed="64"/>
      </top>
      <bottom style="thin">
        <color indexed="22"/>
      </bottom>
      <diagonal/>
    </border>
    <border>
      <left/>
      <right style="thin">
        <color indexed="22"/>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thin">
        <color indexed="22"/>
      </right>
      <top style="thin">
        <color indexed="64"/>
      </top>
      <bottom style="thin">
        <color indexed="22"/>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22"/>
      </top>
      <bottom style="thin">
        <color indexed="64"/>
      </bottom>
      <diagonal/>
    </border>
    <border>
      <left/>
      <right style="thin">
        <color indexed="22"/>
      </right>
      <top style="thin">
        <color indexed="22"/>
      </top>
      <bottom style="thin">
        <color indexed="64"/>
      </bottom>
      <diagonal/>
    </border>
    <border>
      <left/>
      <right/>
      <top style="thin">
        <color indexed="64"/>
      </top>
      <bottom style="thin">
        <color indexed="64"/>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style="medium">
        <color indexed="64"/>
      </right>
      <top/>
      <bottom style="thin">
        <color auto="1"/>
      </bottom>
      <diagonal/>
    </border>
    <border>
      <left style="thin">
        <color indexed="64"/>
      </left>
      <right style="thin">
        <color indexed="64"/>
      </right>
      <top style="thin">
        <color indexed="22"/>
      </top>
      <bottom style="thin">
        <color indexed="22"/>
      </bottom>
      <diagonal/>
    </border>
    <border>
      <left/>
      <right style="thin">
        <color indexed="22"/>
      </right>
      <top style="thin">
        <color indexed="22"/>
      </top>
      <bottom style="thin">
        <color indexed="22"/>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auto="1"/>
      </left>
      <right/>
      <top style="thin">
        <color auto="1"/>
      </top>
      <bottom style="thin">
        <color auto="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auto="1"/>
      </left>
      <right style="medium">
        <color indexed="64"/>
      </right>
      <top style="thin">
        <color auto="1"/>
      </top>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bottom style="thin">
        <color indexed="64"/>
      </bottom>
      <diagonal/>
    </border>
    <border>
      <left/>
      <right style="medium">
        <color indexed="64"/>
      </right>
      <top style="thin">
        <color indexed="64"/>
      </top>
      <bottom/>
      <diagonal/>
    </border>
    <border>
      <left/>
      <right/>
      <top style="thin">
        <color indexed="64"/>
      </top>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diagonal/>
    </border>
    <border>
      <left style="medium">
        <color indexed="64"/>
      </left>
      <right style="thin">
        <color indexed="64"/>
      </right>
      <top/>
      <bottom style="double">
        <color indexed="64"/>
      </bottom>
      <diagonal/>
    </border>
    <border>
      <left style="thin">
        <color indexed="64"/>
      </left>
      <right style="thin">
        <color indexed="64"/>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style="thin">
        <color indexed="64"/>
      </right>
      <top style="double">
        <color indexed="64"/>
      </top>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medium">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style="thin">
        <color indexed="64"/>
      </left>
      <right style="thin">
        <color indexed="64"/>
      </right>
      <top/>
      <bottom style="double">
        <color indexed="64"/>
      </bottom>
      <diagonal/>
    </border>
    <border>
      <left/>
      <right/>
      <top style="double">
        <color indexed="64"/>
      </top>
      <bottom style="double">
        <color indexed="64"/>
      </bottom>
      <diagonal/>
    </border>
    <border>
      <left style="thin">
        <color indexed="64"/>
      </left>
      <right style="medium">
        <color indexed="64"/>
      </right>
      <top style="double">
        <color indexed="64"/>
      </top>
      <bottom style="double">
        <color indexed="64"/>
      </bottom>
      <diagonal/>
    </border>
    <border>
      <left style="thin">
        <color indexed="64"/>
      </left>
      <right style="thin">
        <color indexed="64"/>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bottom style="double">
        <color indexed="64"/>
      </bottom>
      <diagonal/>
    </border>
    <border>
      <left style="medium">
        <color indexed="9"/>
      </left>
      <right/>
      <top style="medium">
        <color indexed="64"/>
      </top>
      <bottom/>
      <diagonal/>
    </border>
    <border>
      <left style="thin">
        <color indexed="64"/>
      </left>
      <right/>
      <top style="medium">
        <color indexed="64"/>
      </top>
      <bottom style="thin">
        <color indexed="64"/>
      </bottom>
      <diagonal/>
    </border>
    <border>
      <left style="medium">
        <color indexed="9"/>
      </left>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diagonal/>
    </border>
    <border>
      <left style="medium">
        <color indexed="64"/>
      </left>
      <right/>
      <top style="thin">
        <color indexed="64"/>
      </top>
      <bottom style="medium">
        <color indexed="64"/>
      </bottom>
      <diagonal/>
    </border>
    <border>
      <left style="medium">
        <color indexed="64"/>
      </left>
      <right style="medium">
        <color indexed="56"/>
      </right>
      <top style="medium">
        <color indexed="64"/>
      </top>
      <bottom style="medium">
        <color indexed="64"/>
      </bottom>
      <diagonal/>
    </border>
    <border>
      <left style="medium">
        <color indexed="56"/>
      </left>
      <right style="thin">
        <color indexed="56"/>
      </right>
      <top style="medium">
        <color indexed="64"/>
      </top>
      <bottom style="medium">
        <color indexed="64"/>
      </bottom>
      <diagonal/>
    </border>
    <border>
      <left style="medium">
        <color indexed="56"/>
      </left>
      <right style="medium">
        <color indexed="64"/>
      </right>
      <top style="medium">
        <color indexed="64"/>
      </top>
      <bottom style="medium">
        <color indexed="64"/>
      </bottom>
      <diagonal/>
    </border>
    <border>
      <left/>
      <right/>
      <top style="medium">
        <color indexed="28"/>
      </top>
      <bottom style="medium">
        <color indexed="56"/>
      </bottom>
      <diagonal/>
    </border>
    <border>
      <left style="medium">
        <color indexed="64"/>
      </left>
      <right style="thin">
        <color indexed="56"/>
      </right>
      <top style="medium">
        <color indexed="64"/>
      </top>
      <bottom style="medium">
        <color indexed="64"/>
      </bottom>
      <diagonal/>
    </border>
    <border>
      <left style="thin">
        <color indexed="56"/>
      </left>
      <right style="medium">
        <color indexed="56"/>
      </right>
      <top/>
      <bottom style="hair">
        <color indexed="56"/>
      </bottom>
      <diagonal/>
    </border>
    <border>
      <left style="medium">
        <color indexed="56"/>
      </left>
      <right style="thin">
        <color indexed="56"/>
      </right>
      <top/>
      <bottom style="hair">
        <color indexed="56"/>
      </bottom>
      <diagonal/>
    </border>
    <border>
      <left style="thin">
        <color indexed="56"/>
      </left>
      <right style="medium">
        <color indexed="56"/>
      </right>
      <top style="hair">
        <color indexed="56"/>
      </top>
      <bottom style="hair">
        <color indexed="56"/>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double">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double">
        <color auto="1"/>
      </right>
      <top style="double">
        <color auto="1"/>
      </top>
      <bottom/>
      <diagonal/>
    </border>
    <border>
      <left style="double">
        <color auto="1"/>
      </left>
      <right style="medium">
        <color auto="1"/>
      </right>
      <top style="double">
        <color auto="1"/>
      </top>
      <bottom style="double">
        <color indexed="64"/>
      </bottom>
      <diagonal/>
    </border>
    <border>
      <left style="medium">
        <color auto="1"/>
      </left>
      <right style="medium">
        <color auto="1"/>
      </right>
      <top style="double">
        <color auto="1"/>
      </top>
      <bottom style="double">
        <color indexed="64"/>
      </bottom>
      <diagonal/>
    </border>
    <border>
      <left style="medium">
        <color auto="1"/>
      </left>
      <right style="double">
        <color indexed="64"/>
      </right>
      <top style="double">
        <color auto="1"/>
      </top>
      <bottom style="double">
        <color indexed="64"/>
      </bottom>
      <diagonal/>
    </border>
    <border>
      <left style="double">
        <color auto="1"/>
      </left>
      <right style="medium">
        <color auto="1"/>
      </right>
      <top/>
      <bottom/>
      <diagonal/>
    </border>
    <border>
      <left style="medium">
        <color auto="1"/>
      </left>
      <right style="double">
        <color auto="1"/>
      </right>
      <top/>
      <bottom/>
      <diagonal/>
    </border>
    <border>
      <left style="double">
        <color auto="1"/>
      </left>
      <right style="medium">
        <color auto="1"/>
      </right>
      <top style="thin">
        <color indexed="64"/>
      </top>
      <bottom/>
      <diagonal/>
    </border>
    <border>
      <left style="medium">
        <color auto="1"/>
      </left>
      <right/>
      <top style="thin">
        <color indexed="64"/>
      </top>
      <bottom style="double">
        <color indexed="64"/>
      </bottom>
      <diagonal/>
    </border>
    <border>
      <left/>
      <right/>
      <top style="thin">
        <color indexed="64"/>
      </top>
      <bottom style="double">
        <color indexed="64"/>
      </bottom>
      <diagonal/>
    </border>
    <border>
      <left/>
      <right style="medium">
        <color auto="1"/>
      </right>
      <top style="thin">
        <color indexed="64"/>
      </top>
      <bottom style="double">
        <color indexed="64"/>
      </bottom>
      <diagonal/>
    </border>
    <border>
      <left style="medium">
        <color auto="1"/>
      </left>
      <right style="double">
        <color auto="1"/>
      </right>
      <top style="thin">
        <color indexed="64"/>
      </top>
      <bottom/>
      <diagonal/>
    </border>
    <border>
      <left style="medium">
        <color auto="1"/>
      </left>
      <right/>
      <top style="double">
        <color auto="1"/>
      </top>
      <bottom style="double">
        <color indexed="64"/>
      </bottom>
      <diagonal/>
    </border>
    <border>
      <left/>
      <right style="medium">
        <color auto="1"/>
      </right>
      <top style="double">
        <color auto="1"/>
      </top>
      <bottom style="double">
        <color indexed="64"/>
      </bottom>
      <diagonal/>
    </border>
    <border>
      <left style="double">
        <color auto="1"/>
      </left>
      <right style="medium">
        <color auto="1"/>
      </right>
      <top style="double">
        <color auto="1"/>
      </top>
      <bottom style="thin">
        <color indexed="64"/>
      </bottom>
      <diagonal/>
    </border>
    <border>
      <left style="medium">
        <color auto="1"/>
      </left>
      <right style="medium">
        <color auto="1"/>
      </right>
      <top style="double">
        <color auto="1"/>
      </top>
      <bottom style="thin">
        <color indexed="64"/>
      </bottom>
      <diagonal/>
    </border>
    <border>
      <left style="medium">
        <color auto="1"/>
      </left>
      <right style="double">
        <color auto="1"/>
      </right>
      <top style="double">
        <color auto="1"/>
      </top>
      <bottom style="thin">
        <color indexed="64"/>
      </bottom>
      <diagonal/>
    </border>
    <border>
      <left style="medium">
        <color auto="1"/>
      </left>
      <right/>
      <top style="thin">
        <color indexed="64"/>
      </top>
      <bottom/>
      <diagonal/>
    </border>
    <border>
      <left style="thin">
        <color indexed="64"/>
      </left>
      <right/>
      <top/>
      <bottom style="medium">
        <color indexed="64"/>
      </bottom>
      <diagonal/>
    </border>
    <border>
      <left style="thin">
        <color indexed="64"/>
      </left>
      <right style="thick">
        <color indexed="64"/>
      </right>
      <top/>
      <bottom/>
      <diagonal/>
    </border>
  </borders>
  <cellStyleXfs count="71">
    <xf numFmtId="0" fontId="0" fillId="0" borderId="0"/>
    <xf numFmtId="165" fontId="7" fillId="0" borderId="0" applyFont="0" applyFill="0" applyBorder="0" applyAlignment="0" applyProtection="0"/>
    <xf numFmtId="43" fontId="12" fillId="0" borderId="0" applyFont="0" applyFill="0" applyBorder="0" applyAlignment="0" applyProtection="0"/>
    <xf numFmtId="43" fontId="7" fillId="0" borderId="0" applyFont="0" applyFill="0" applyBorder="0" applyAlignment="0" applyProtection="0"/>
    <xf numFmtId="0" fontId="1" fillId="0" borderId="0"/>
    <xf numFmtId="0" fontId="13" fillId="0" borderId="0"/>
    <xf numFmtId="43" fontId="12" fillId="0" borderId="0" applyFont="0" applyFill="0" applyBorder="0" applyAlignment="0" applyProtection="0"/>
    <xf numFmtId="0" fontId="12" fillId="0" borderId="0"/>
    <xf numFmtId="0" fontId="39" fillId="0" borderId="0"/>
    <xf numFmtId="165" fontId="7" fillId="0" borderId="0" applyFont="0" applyFill="0" applyBorder="0" applyAlignment="0" applyProtection="0"/>
    <xf numFmtId="43"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43" fontId="12" fillId="0" borderId="0"/>
    <xf numFmtId="43" fontId="12" fillId="0" borderId="0"/>
    <xf numFmtId="0" fontId="12" fillId="0" borderId="0"/>
    <xf numFmtId="43" fontId="12" fillId="0" borderId="0"/>
    <xf numFmtId="43" fontId="12" fillId="0" borderId="0"/>
    <xf numFmtId="43" fontId="12" fillId="0" borderId="0"/>
    <xf numFmtId="0" fontId="1" fillId="0" borderId="0"/>
    <xf numFmtId="0" fontId="13" fillId="0" borderId="0"/>
    <xf numFmtId="171" fontId="7" fillId="0" borderId="0"/>
    <xf numFmtId="172" fontId="7" fillId="0" borderId="0" applyFont="0" applyFill="0" applyBorder="0" applyAlignment="0" applyProtection="0"/>
    <xf numFmtId="43" fontId="7" fillId="0" borderId="0" applyFont="0" applyFill="0" applyBorder="0" applyAlignment="0" applyProtection="0"/>
    <xf numFmtId="0" fontId="12" fillId="0" borderId="0"/>
    <xf numFmtId="176" fontId="7" fillId="0" borderId="0" applyFont="0" applyFill="0" applyBorder="0" applyAlignment="0" applyProtection="0"/>
    <xf numFmtId="0" fontId="85" fillId="0" borderId="0"/>
    <xf numFmtId="0" fontId="76" fillId="0" borderId="0"/>
    <xf numFmtId="0" fontId="76" fillId="0" borderId="0"/>
    <xf numFmtId="0" fontId="1" fillId="0" borderId="0"/>
    <xf numFmtId="170" fontId="1" fillId="0" borderId="0" applyFont="0" applyFill="0" applyBorder="0" applyAlignment="0" applyProtection="0"/>
    <xf numFmtId="0" fontId="7" fillId="0" borderId="0" applyFont="0" applyFill="0" applyBorder="0" applyAlignment="0" applyProtection="0"/>
    <xf numFmtId="170" fontId="1" fillId="0" borderId="0" applyFont="0" applyFill="0" applyBorder="0" applyAlignment="0" applyProtection="0"/>
    <xf numFmtId="0" fontId="12" fillId="0" borderId="0"/>
    <xf numFmtId="0" fontId="95" fillId="0" borderId="0"/>
    <xf numFmtId="0" fontId="12" fillId="0" borderId="0"/>
    <xf numFmtId="0" fontId="96" fillId="0" borderId="0"/>
    <xf numFmtId="178" fontId="1" fillId="0" borderId="0" applyFont="0" applyFill="0" applyBorder="0" applyAlignment="0" applyProtection="0"/>
    <xf numFmtId="0" fontId="12" fillId="0" borderId="0" applyFont="0" applyFill="0" applyBorder="0" applyAlignment="0" applyProtection="0"/>
    <xf numFmtId="43" fontId="1" fillId="0" borderId="0" applyFont="0" applyFill="0" applyBorder="0" applyAlignment="0" applyProtection="0"/>
    <xf numFmtId="0" fontId="12" fillId="0" borderId="0" applyFont="0" applyFill="0" applyBorder="0" applyAlignment="0" applyProtection="0"/>
    <xf numFmtId="0" fontId="1" fillId="0" borderId="0"/>
    <xf numFmtId="0" fontId="13" fillId="0" borderId="0"/>
    <xf numFmtId="0" fontId="99" fillId="0" borderId="0"/>
    <xf numFmtId="165" fontId="96" fillId="0" borderId="0" applyFont="0" applyFill="0" applyBorder="0" applyAlignment="0" applyProtection="0"/>
    <xf numFmtId="0" fontId="13" fillId="0" borderId="0"/>
    <xf numFmtId="9" fontId="13" fillId="0" borderId="0" applyFont="0" applyFill="0" applyBorder="0" applyAlignment="0" applyProtection="0"/>
    <xf numFmtId="165" fontId="13" fillId="0" borderId="0" applyFont="0" applyFill="0" applyBorder="0" applyAlignment="0" applyProtection="0"/>
    <xf numFmtId="0" fontId="76" fillId="0" borderId="0"/>
    <xf numFmtId="0" fontId="12" fillId="0" borderId="0"/>
    <xf numFmtId="0" fontId="76" fillId="0" borderId="0"/>
    <xf numFmtId="0" fontId="1" fillId="0" borderId="0"/>
    <xf numFmtId="0" fontId="96" fillId="0" borderId="0"/>
    <xf numFmtId="0" fontId="7" fillId="0" borderId="0"/>
    <xf numFmtId="0" fontId="7" fillId="0" borderId="0"/>
    <xf numFmtId="0" fontId="13" fillId="0" borderId="0"/>
    <xf numFmtId="178" fontId="13" fillId="0" borderId="0" applyFont="0" applyFill="0" applyBorder="0" applyAlignment="0" applyProtection="0"/>
    <xf numFmtId="0" fontId="12" fillId="0" borderId="0"/>
    <xf numFmtId="165" fontId="1" fillId="0" borderId="0" applyFont="0" applyFill="0" applyBorder="0" applyAlignment="0" applyProtection="0"/>
    <xf numFmtId="0" fontId="12" fillId="0" borderId="0"/>
    <xf numFmtId="0" fontId="96" fillId="0" borderId="0"/>
    <xf numFmtId="0" fontId="12" fillId="0" borderId="0"/>
    <xf numFmtId="0" fontId="12" fillId="0" borderId="0"/>
    <xf numFmtId="0" fontId="12" fillId="0" borderId="0"/>
    <xf numFmtId="0" fontId="96" fillId="0" borderId="0"/>
    <xf numFmtId="43" fontId="96" fillId="0" borderId="0" applyFont="0" applyFill="0" applyBorder="0" applyAlignment="0" applyProtection="0"/>
    <xf numFmtId="0" fontId="12" fillId="0" borderId="0"/>
    <xf numFmtId="0" fontId="96" fillId="0" borderId="0"/>
    <xf numFmtId="0" fontId="13" fillId="0" borderId="0"/>
    <xf numFmtId="0" fontId="188" fillId="0" borderId="0" applyNumberFormat="0" applyFill="0" applyBorder="0" applyAlignment="0" applyProtection="0">
      <alignment vertical="top"/>
      <protection locked="0"/>
    </xf>
  </cellStyleXfs>
  <cellXfs count="3302">
    <xf numFmtId="0" fontId="0" fillId="0" borderId="0" xfId="0"/>
    <xf numFmtId="0" fontId="0" fillId="0" borderId="0" xfId="0" applyFont="1" applyAlignment="1">
      <alignment horizontal="left"/>
    </xf>
    <xf numFmtId="0" fontId="6" fillId="0" borderId="0" xfId="0" applyFont="1"/>
    <xf numFmtId="164" fontId="0" fillId="0" borderId="0" xfId="0" applyNumberFormat="1"/>
    <xf numFmtId="4" fontId="1" fillId="0" borderId="0" xfId="1" applyNumberFormat="1" applyFont="1" applyAlignment="1">
      <alignment horizontal="left"/>
    </xf>
    <xf numFmtId="0" fontId="8" fillId="2" borderId="1" xfId="0" applyFont="1" applyFill="1" applyBorder="1" applyAlignment="1">
      <alignment horizontal="right"/>
    </xf>
    <xf numFmtId="0" fontId="9" fillId="2" borderId="1" xfId="0" applyFont="1" applyFill="1" applyBorder="1"/>
    <xf numFmtId="0" fontId="9" fillId="2" borderId="1" xfId="0" applyFont="1" applyFill="1" applyBorder="1" applyAlignment="1">
      <alignment horizontal="center" wrapText="1"/>
    </xf>
    <xf numFmtId="0" fontId="9" fillId="2" borderId="2" xfId="0" applyFont="1" applyFill="1" applyBorder="1"/>
    <xf numFmtId="0" fontId="9" fillId="2" borderId="3" xfId="0" applyFont="1" applyFill="1" applyBorder="1"/>
    <xf numFmtId="0" fontId="8" fillId="2" borderId="4" xfId="0" applyFont="1" applyFill="1" applyBorder="1" applyAlignment="1">
      <alignment horizontal="right"/>
    </xf>
    <xf numFmtId="0" fontId="10" fillId="2" borderId="5" xfId="0" applyFont="1" applyFill="1" applyBorder="1" applyAlignment="1">
      <alignment horizontal="center"/>
    </xf>
    <xf numFmtId="0" fontId="9" fillId="2" borderId="6" xfId="0" applyFont="1" applyFill="1" applyBorder="1" applyAlignment="1">
      <alignment horizontal="center" wrapText="1"/>
    </xf>
    <xf numFmtId="0" fontId="9" fillId="2" borderId="0" xfId="0" applyFont="1" applyFill="1" applyBorder="1" applyAlignment="1">
      <alignment horizontal="centerContinuous"/>
    </xf>
    <xf numFmtId="0" fontId="9" fillId="2" borderId="6" xfId="0" applyFont="1" applyFill="1" applyBorder="1" applyAlignment="1">
      <alignment horizontal="centerContinuous"/>
    </xf>
    <xf numFmtId="0" fontId="9" fillId="2" borderId="6" xfId="0" applyFont="1" applyFill="1" applyBorder="1" applyAlignment="1">
      <alignment horizontal="center"/>
    </xf>
    <xf numFmtId="0" fontId="8" fillId="2" borderId="5" xfId="0" applyFont="1" applyFill="1" applyBorder="1" applyAlignment="1">
      <alignment horizontal="center"/>
    </xf>
    <xf numFmtId="0" fontId="9" fillId="2" borderId="5" xfId="0" applyFont="1" applyFill="1" applyBorder="1" applyAlignment="1">
      <alignment horizontal="center"/>
    </xf>
    <xf numFmtId="0" fontId="9" fillId="2" borderId="5" xfId="0" applyFont="1" applyFill="1" applyBorder="1" applyAlignment="1">
      <alignment horizontal="center" wrapText="1"/>
    </xf>
    <xf numFmtId="0" fontId="9" fillId="2" borderId="7" xfId="0" applyFont="1" applyFill="1" applyBorder="1" applyAlignment="1">
      <alignment horizontal="center"/>
    </xf>
    <xf numFmtId="0" fontId="9" fillId="2" borderId="8" xfId="0" applyFont="1" applyFill="1" applyBorder="1" applyAlignment="1">
      <alignment horizontal="center"/>
    </xf>
    <xf numFmtId="0" fontId="9" fillId="2" borderId="9" xfId="0" applyFont="1" applyFill="1" applyBorder="1"/>
    <xf numFmtId="0" fontId="11" fillId="0" borderId="5" xfId="0" applyFont="1" applyFill="1" applyBorder="1" applyAlignment="1">
      <alignment horizontal="right"/>
    </xf>
    <xf numFmtId="0" fontId="11" fillId="0" borderId="10" xfId="0" applyFont="1" applyFill="1" applyBorder="1"/>
    <xf numFmtId="4" fontId="8" fillId="3" borderId="11" xfId="2" applyNumberFormat="1" applyFont="1" applyFill="1" applyBorder="1"/>
    <xf numFmtId="4" fontId="8" fillId="3" borderId="5" xfId="2" applyNumberFormat="1" applyFont="1" applyFill="1" applyBorder="1"/>
    <xf numFmtId="0" fontId="13" fillId="0" borderId="0" xfId="0" applyFont="1"/>
    <xf numFmtId="0" fontId="11" fillId="0" borderId="7" xfId="0" applyFont="1" applyFill="1" applyBorder="1" applyAlignment="1">
      <alignment horizontal="right"/>
    </xf>
    <xf numFmtId="0" fontId="11" fillId="0" borderId="12" xfId="0" applyFont="1" applyFill="1" applyBorder="1"/>
    <xf numFmtId="49" fontId="8" fillId="4" borderId="13" xfId="2" applyNumberFormat="1" applyFont="1" applyFill="1" applyBorder="1" applyProtection="1">
      <protection locked="0"/>
    </xf>
    <xf numFmtId="4" fontId="8" fillId="3" borderId="13" xfId="2" applyNumberFormat="1" applyFont="1" applyFill="1" applyBorder="1" applyProtection="1"/>
    <xf numFmtId="4" fontId="8" fillId="3" borderId="7" xfId="2" applyNumberFormat="1" applyFont="1" applyFill="1" applyBorder="1" applyProtection="1"/>
    <xf numFmtId="0" fontId="14" fillId="0" borderId="7" xfId="0" applyFont="1" applyFill="1" applyBorder="1" applyAlignment="1">
      <alignment horizontal="right"/>
    </xf>
    <xf numFmtId="0" fontId="14" fillId="0" borderId="12" xfId="0" applyFont="1" applyFill="1" applyBorder="1"/>
    <xf numFmtId="0" fontId="15" fillId="0" borderId="7" xfId="0" applyFont="1" applyFill="1" applyBorder="1" applyAlignment="1">
      <alignment horizontal="right"/>
    </xf>
    <xf numFmtId="0" fontId="15" fillId="0" borderId="12" xfId="0" applyFont="1" applyFill="1" applyBorder="1"/>
    <xf numFmtId="4" fontId="8" fillId="5" borderId="13" xfId="2" applyNumberFormat="1" applyFont="1" applyFill="1" applyBorder="1" applyProtection="1">
      <protection locked="0"/>
    </xf>
    <xf numFmtId="0" fontId="15" fillId="0" borderId="10" xfId="0" applyFont="1" applyFill="1" applyBorder="1"/>
    <xf numFmtId="4" fontId="8" fillId="3" borderId="13" xfId="2" applyNumberFormat="1" applyFont="1" applyFill="1" applyBorder="1" applyProtection="1">
      <protection locked="0"/>
    </xf>
    <xf numFmtId="0" fontId="15" fillId="0" borderId="0" xfId="0" applyFont="1" applyFill="1"/>
    <xf numFmtId="0" fontId="15" fillId="0" borderId="13" xfId="0" applyFont="1" applyFill="1" applyBorder="1"/>
    <xf numFmtId="0" fontId="16" fillId="0" borderId="7" xfId="0" applyFont="1" applyFill="1" applyBorder="1" applyAlignment="1">
      <alignment horizontal="right"/>
    </xf>
    <xf numFmtId="0" fontId="15" fillId="0" borderId="13" xfId="0" applyFont="1" applyFill="1" applyBorder="1" applyAlignment="1">
      <alignment horizontal="right"/>
    </xf>
    <xf numFmtId="0" fontId="15" fillId="0" borderId="14" xfId="0" applyFont="1" applyFill="1" applyBorder="1"/>
    <xf numFmtId="0" fontId="15" fillId="0" borderId="11" xfId="0" applyFont="1" applyFill="1" applyBorder="1"/>
    <xf numFmtId="0" fontId="17" fillId="0" borderId="7" xfId="0" applyFont="1" applyFill="1" applyBorder="1" applyAlignment="1">
      <alignment horizontal="right"/>
    </xf>
    <xf numFmtId="0" fontId="18" fillId="0" borderId="12" xfId="0" applyFont="1" applyFill="1" applyBorder="1"/>
    <xf numFmtId="0" fontId="19" fillId="0" borderId="7" xfId="0" quotePrefix="1" applyFont="1" applyFill="1" applyBorder="1" applyAlignment="1">
      <alignment horizontal="right"/>
    </xf>
    <xf numFmtId="4" fontId="8" fillId="4" borderId="13" xfId="2" applyNumberFormat="1" applyFont="1" applyFill="1" applyBorder="1" applyProtection="1">
      <protection locked="0"/>
    </xf>
    <xf numFmtId="0" fontId="15" fillId="0" borderId="7" xfId="0" quotePrefix="1" applyFont="1" applyFill="1" applyBorder="1" applyAlignment="1">
      <alignment horizontal="right"/>
    </xf>
    <xf numFmtId="0" fontId="20" fillId="0" borderId="7" xfId="0" applyFont="1" applyFill="1" applyBorder="1" applyAlignment="1">
      <alignment horizontal="right"/>
    </xf>
    <xf numFmtId="0" fontId="14" fillId="0" borderId="12" xfId="0" applyFont="1" applyFill="1" applyBorder="1" applyAlignment="1">
      <alignment horizontal="left"/>
    </xf>
    <xf numFmtId="0" fontId="15" fillId="0" borderId="12" xfId="0" applyFont="1" applyFill="1" applyBorder="1" applyAlignment="1">
      <alignment horizontal="left"/>
    </xf>
    <xf numFmtId="0" fontId="20" fillId="0" borderId="7" xfId="0" quotePrefix="1" applyFont="1" applyFill="1" applyBorder="1" applyAlignment="1">
      <alignment horizontal="right"/>
    </xf>
    <xf numFmtId="0" fontId="14" fillId="0" borderId="7" xfId="0" quotePrefix="1" applyFont="1" applyFill="1" applyBorder="1" applyAlignment="1">
      <alignment horizontal="right"/>
    </xf>
    <xf numFmtId="0" fontId="15" fillId="0" borderId="7" xfId="0" applyFont="1" applyFill="1" applyBorder="1"/>
    <xf numFmtId="0" fontId="11" fillId="0" borderId="7" xfId="0" applyFont="1" applyFill="1" applyBorder="1"/>
    <xf numFmtId="0" fontId="21" fillId="0" borderId="7" xfId="0" applyFont="1" applyFill="1" applyBorder="1" applyAlignment="1">
      <alignment horizontal="right"/>
    </xf>
    <xf numFmtId="0" fontId="22" fillId="0" borderId="8" xfId="0" applyFont="1" applyFill="1" applyBorder="1" applyAlignment="1">
      <alignment horizontal="left"/>
    </xf>
    <xf numFmtId="49" fontId="8" fillId="4" borderId="11" xfId="2" applyNumberFormat="1" applyFont="1" applyFill="1" applyBorder="1" applyProtection="1">
      <protection locked="0"/>
    </xf>
    <xf numFmtId="4" fontId="8" fillId="5" borderId="11" xfId="2" applyNumberFormat="1" applyFont="1" applyFill="1" applyBorder="1" applyProtection="1">
      <protection locked="0"/>
    </xf>
    <xf numFmtId="4" fontId="8" fillId="3" borderId="5" xfId="3" applyNumberFormat="1" applyFont="1" applyFill="1" applyBorder="1"/>
    <xf numFmtId="4" fontId="8" fillId="3" borderId="7" xfId="3" applyNumberFormat="1" applyFont="1" applyFill="1" applyBorder="1" applyProtection="1"/>
    <xf numFmtId="0" fontId="15" fillId="0" borderId="0" xfId="0" applyFont="1" applyBorder="1" applyAlignment="1">
      <alignment horizontal="right"/>
    </xf>
    <xf numFmtId="0" fontId="15" fillId="0" borderId="0" xfId="0" applyFont="1" applyBorder="1"/>
    <xf numFmtId="0" fontId="8" fillId="2" borderId="15" xfId="0" applyFont="1" applyFill="1" applyBorder="1"/>
    <xf numFmtId="0" fontId="8" fillId="2" borderId="1" xfId="0" applyFont="1" applyFill="1" applyBorder="1"/>
    <xf numFmtId="0" fontId="23" fillId="2" borderId="2" xfId="0" applyFont="1" applyFill="1" applyBorder="1"/>
    <xf numFmtId="0" fontId="23" fillId="2" borderId="3" xfId="0" applyFont="1" applyFill="1" applyBorder="1"/>
    <xf numFmtId="0" fontId="8" fillId="2" borderId="14" xfId="0" applyFont="1" applyFill="1" applyBorder="1"/>
    <xf numFmtId="0" fontId="22" fillId="2" borderId="5" xfId="0" applyFont="1" applyFill="1" applyBorder="1" applyAlignment="1">
      <alignment horizontal="center"/>
    </xf>
    <xf numFmtId="0" fontId="8" fillId="2" borderId="6" xfId="0" applyFont="1" applyFill="1" applyBorder="1" applyAlignment="1">
      <alignment horizontal="center"/>
    </xf>
    <xf numFmtId="0" fontId="8" fillId="2" borderId="9" xfId="0" applyFont="1" applyFill="1" applyBorder="1"/>
    <xf numFmtId="0" fontId="11" fillId="0" borderId="14" xfId="0" applyFont="1" applyFill="1" applyBorder="1"/>
    <xf numFmtId="0" fontId="20" fillId="0" borderId="7" xfId="0" applyFont="1" applyFill="1" applyBorder="1"/>
    <xf numFmtId="0" fontId="14" fillId="0" borderId="7" xfId="0" applyFont="1" applyFill="1" applyBorder="1" applyAlignment="1">
      <alignment horizontal="justify"/>
    </xf>
    <xf numFmtId="0" fontId="15" fillId="0" borderId="7" xfId="0" applyFont="1" applyFill="1" applyBorder="1" applyAlignment="1"/>
    <xf numFmtId="4" fontId="24" fillId="5" borderId="7" xfId="2" applyNumberFormat="1" applyFont="1" applyFill="1" applyBorder="1" applyProtection="1">
      <protection locked="0"/>
    </xf>
    <xf numFmtId="0" fontId="16" fillId="0" borderId="7" xfId="0" applyFont="1" applyFill="1" applyBorder="1"/>
    <xf numFmtId="0" fontId="22" fillId="0" borderId="7" xfId="0" applyFont="1" applyFill="1" applyBorder="1"/>
    <xf numFmtId="0" fontId="10" fillId="0" borderId="12" xfId="0" applyFont="1" applyFill="1" applyBorder="1"/>
    <xf numFmtId="0" fontId="25" fillId="0" borderId="7" xfId="0" applyFont="1" applyFill="1" applyBorder="1"/>
    <xf numFmtId="0" fontId="26" fillId="0" borderId="12" xfId="0" applyFont="1" applyFill="1" applyBorder="1"/>
    <xf numFmtId="0" fontId="8" fillId="0" borderId="7" xfId="0" applyFont="1" applyFill="1" applyBorder="1"/>
    <xf numFmtId="0" fontId="9" fillId="0" borderId="12" xfId="0" applyFont="1" applyFill="1" applyBorder="1"/>
    <xf numFmtId="0" fontId="21" fillId="0" borderId="7" xfId="0" applyFont="1" applyFill="1" applyBorder="1"/>
    <xf numFmtId="0" fontId="27" fillId="0" borderId="12" xfId="0" applyFont="1" applyFill="1" applyBorder="1"/>
    <xf numFmtId="4" fontId="15" fillId="0" borderId="14" xfId="1" applyNumberFormat="1" applyFont="1" applyFill="1" applyBorder="1"/>
    <xf numFmtId="0" fontId="13" fillId="0" borderId="0" xfId="0" applyFont="1" applyBorder="1"/>
    <xf numFmtId="0" fontId="28" fillId="0" borderId="0" xfId="0" applyFont="1" applyFill="1" applyBorder="1"/>
    <xf numFmtId="0" fontId="15" fillId="0" borderId="0" xfId="0" applyFont="1"/>
    <xf numFmtId="0" fontId="0" fillId="0" borderId="0" xfId="0" applyFont="1"/>
    <xf numFmtId="0" fontId="1" fillId="0" borderId="0" xfId="4" applyFont="1"/>
    <xf numFmtId="0" fontId="29" fillId="0" borderId="0" xfId="4" applyFont="1"/>
    <xf numFmtId="0" fontId="13" fillId="0" borderId="0" xfId="5"/>
    <xf numFmtId="0" fontId="1" fillId="0" borderId="0" xfId="4"/>
    <xf numFmtId="0" fontId="30" fillId="2" borderId="1" xfId="5" applyFont="1" applyFill="1" applyBorder="1"/>
    <xf numFmtId="0" fontId="30" fillId="2" borderId="4" xfId="5" applyFont="1" applyFill="1" applyBorder="1" applyAlignment="1">
      <alignment horizontal="center"/>
    </xf>
    <xf numFmtId="0" fontId="30" fillId="2" borderId="5" xfId="5" applyFont="1" applyFill="1" applyBorder="1" applyAlignment="1">
      <alignment horizontal="center"/>
    </xf>
    <xf numFmtId="0" fontId="30" fillId="2" borderId="5" xfId="5" applyFont="1" applyFill="1" applyBorder="1"/>
    <xf numFmtId="37" fontId="8" fillId="2" borderId="7" xfId="4" applyNumberFormat="1" applyFont="1" applyFill="1" applyBorder="1" applyAlignment="1">
      <alignment horizontal="left" wrapText="1"/>
    </xf>
    <xf numFmtId="37" fontId="8" fillId="2" borderId="8" xfId="4" applyNumberFormat="1" applyFont="1" applyFill="1" applyBorder="1" applyAlignment="1">
      <alignment horizontal="center"/>
    </xf>
    <xf numFmtId="37" fontId="8" fillId="2" borderId="8" xfId="4" applyNumberFormat="1" applyFont="1" applyFill="1" applyBorder="1" applyAlignment="1">
      <alignment horizontal="center" wrapText="1"/>
    </xf>
    <xf numFmtId="0" fontId="22" fillId="0" borderId="5" xfId="4" applyFont="1" applyFill="1" applyBorder="1" applyAlignment="1">
      <alignment horizontal="right"/>
    </xf>
    <xf numFmtId="0" fontId="22" fillId="0" borderId="10" xfId="4" applyFont="1" applyFill="1" applyBorder="1"/>
    <xf numFmtId="4" fontId="8" fillId="3" borderId="11" xfId="6" applyNumberFormat="1" applyFont="1" applyFill="1" applyBorder="1"/>
    <xf numFmtId="4" fontId="8" fillId="3" borderId="5" xfId="6" applyNumberFormat="1" applyFont="1" applyFill="1" applyBorder="1"/>
    <xf numFmtId="0" fontId="22" fillId="0" borderId="7" xfId="4" applyFont="1" applyFill="1" applyBorder="1" applyAlignment="1">
      <alignment horizontal="right"/>
    </xf>
    <xf numFmtId="0" fontId="22" fillId="0" borderId="12" xfId="4" applyFont="1" applyBorder="1"/>
    <xf numFmtId="4" fontId="8" fillId="3" borderId="13" xfId="6" applyNumberFormat="1" applyFont="1" applyFill="1" applyBorder="1" applyProtection="1"/>
    <xf numFmtId="4" fontId="8" fillId="3" borderId="7" xfId="6" applyNumberFormat="1" applyFont="1" applyFill="1" applyBorder="1" applyProtection="1"/>
    <xf numFmtId="0" fontId="32" fillId="0" borderId="7" xfId="4" applyFont="1" applyFill="1" applyBorder="1" applyAlignment="1">
      <alignment horizontal="right"/>
    </xf>
    <xf numFmtId="0" fontId="33" fillId="0" borderId="12" xfId="4" applyFont="1" applyFill="1" applyBorder="1"/>
    <xf numFmtId="4" fontId="8" fillId="5" borderId="13" xfId="6" applyNumberFormat="1" applyFont="1" applyFill="1" applyBorder="1" applyProtection="1">
      <protection locked="0"/>
    </xf>
    <xf numFmtId="4" fontId="8" fillId="5" borderId="7" xfId="6" applyNumberFormat="1" applyFont="1" applyFill="1" applyBorder="1" applyProtection="1">
      <protection locked="0"/>
    </xf>
    <xf numFmtId="0" fontId="33" fillId="0" borderId="12" xfId="4" applyFont="1" applyBorder="1"/>
    <xf numFmtId="0" fontId="8" fillId="0" borderId="7" xfId="4" applyFont="1" applyFill="1" applyBorder="1" applyAlignment="1">
      <alignment horizontal="right"/>
    </xf>
    <xf numFmtId="0" fontId="8" fillId="0" borderId="12" xfId="4" applyFont="1" applyBorder="1"/>
    <xf numFmtId="0" fontId="8" fillId="0" borderId="10" xfId="4" applyFont="1" applyBorder="1"/>
    <xf numFmtId="4" fontId="8" fillId="3" borderId="13" xfId="6" applyNumberFormat="1" applyFont="1" applyFill="1" applyBorder="1" applyProtection="1">
      <protection locked="0"/>
    </xf>
    <xf numFmtId="4" fontId="8" fillId="3" borderId="7" xfId="6" applyNumberFormat="1" applyFont="1" applyFill="1" applyBorder="1" applyProtection="1">
      <protection locked="0"/>
    </xf>
    <xf numFmtId="0" fontId="8" fillId="0" borderId="0" xfId="4" applyFont="1"/>
    <xf numFmtId="0" fontId="8" fillId="0" borderId="7" xfId="5" applyFont="1" applyFill="1" applyBorder="1" applyAlignment="1">
      <alignment horizontal="right"/>
    </xf>
    <xf numFmtId="0" fontId="8" fillId="0" borderId="12" xfId="5" applyFont="1" applyBorder="1"/>
    <xf numFmtId="4" fontId="8" fillId="6" borderId="13" xfId="6" applyNumberFormat="1" applyFont="1" applyFill="1" applyBorder="1" applyProtection="1"/>
    <xf numFmtId="4" fontId="8" fillId="6" borderId="7" xfId="6" applyNumberFormat="1" applyFont="1" applyFill="1" applyBorder="1" applyProtection="1"/>
    <xf numFmtId="4" fontId="8" fillId="5" borderId="11" xfId="6" applyNumberFormat="1" applyFont="1" applyFill="1" applyBorder="1" applyProtection="1">
      <protection locked="0"/>
    </xf>
    <xf numFmtId="4" fontId="8" fillId="5" borderId="5" xfId="6" applyNumberFormat="1" applyFont="1" applyFill="1" applyBorder="1" applyProtection="1">
      <protection locked="0"/>
    </xf>
    <xf numFmtId="0" fontId="21" fillId="0" borderId="7" xfId="4" applyFont="1" applyFill="1" applyBorder="1" applyAlignment="1">
      <alignment horizontal="right"/>
    </xf>
    <xf numFmtId="0" fontId="21" fillId="0" borderId="12" xfId="4" applyFont="1" applyFill="1" applyBorder="1"/>
    <xf numFmtId="0" fontId="34" fillId="0" borderId="7" xfId="4" applyFont="1" applyFill="1" applyBorder="1" applyAlignment="1">
      <alignment horizontal="right"/>
    </xf>
    <xf numFmtId="0" fontId="8" fillId="7" borderId="12" xfId="4" applyFont="1" applyFill="1" applyBorder="1"/>
    <xf numFmtId="0" fontId="25" fillId="0" borderId="7" xfId="4" applyFont="1" applyFill="1" applyBorder="1" applyAlignment="1">
      <alignment horizontal="right"/>
    </xf>
    <xf numFmtId="4" fontId="8" fillId="4" borderId="13" xfId="6" applyNumberFormat="1" applyFont="1" applyFill="1" applyBorder="1" applyProtection="1">
      <protection locked="0"/>
    </xf>
    <xf numFmtId="4" fontId="8" fillId="4" borderId="7" xfId="6" applyNumberFormat="1" applyFont="1" applyFill="1" applyBorder="1" applyProtection="1">
      <protection locked="0"/>
    </xf>
    <xf numFmtId="0" fontId="33" fillId="0" borderId="12" xfId="4" applyFont="1" applyBorder="1" applyAlignment="1">
      <alignment horizontal="left"/>
    </xf>
    <xf numFmtId="0" fontId="8" fillId="0" borderId="12" xfId="4" applyFont="1" applyBorder="1" applyAlignment="1">
      <alignment horizontal="left"/>
    </xf>
    <xf numFmtId="4" fontId="8" fillId="4" borderId="11" xfId="6" applyNumberFormat="1" applyFont="1" applyFill="1" applyBorder="1" applyProtection="1">
      <protection locked="0"/>
    </xf>
    <xf numFmtId="0" fontId="8" fillId="0" borderId="13" xfId="4" applyFont="1" applyBorder="1"/>
    <xf numFmtId="0" fontId="8" fillId="0" borderId="13" xfId="4" applyFont="1" applyBorder="1" applyAlignment="1">
      <alignment wrapText="1"/>
    </xf>
    <xf numFmtId="0" fontId="8" fillId="0" borderId="13" xfId="4" applyFont="1" applyBorder="1" applyAlignment="1">
      <alignment wrapText="1" shrinkToFit="1"/>
    </xf>
    <xf numFmtId="0" fontId="8" fillId="0" borderId="12" xfId="5" applyFont="1" applyBorder="1" applyAlignment="1">
      <alignment horizontal="left"/>
    </xf>
    <xf numFmtId="0" fontId="22" fillId="0" borderId="12" xfId="4" applyFont="1" applyFill="1" applyBorder="1"/>
    <xf numFmtId="0" fontId="22" fillId="0" borderId="7" xfId="4" applyFont="1" applyBorder="1"/>
    <xf numFmtId="0" fontId="25" fillId="0" borderId="7" xfId="5" applyFont="1" applyFill="1" applyBorder="1" applyAlignment="1">
      <alignment horizontal="right"/>
    </xf>
    <xf numFmtId="0" fontId="33" fillId="0" borderId="12" xfId="5" applyFont="1" applyFill="1" applyBorder="1"/>
    <xf numFmtId="0" fontId="33" fillId="0" borderId="12" xfId="5" applyFont="1" applyBorder="1"/>
    <xf numFmtId="0" fontId="21" fillId="0" borderId="12" xfId="4" applyFont="1" applyBorder="1"/>
    <xf numFmtId="0" fontId="33" fillId="0" borderId="7" xfId="4" applyFont="1" applyFill="1" applyBorder="1" applyAlignment="1">
      <alignment horizontal="right"/>
    </xf>
    <xf numFmtId="0" fontId="13" fillId="0" borderId="0" xfId="4" applyFont="1" applyFill="1"/>
    <xf numFmtId="0" fontId="15" fillId="0" borderId="0" xfId="4" applyFont="1"/>
    <xf numFmtId="0" fontId="15" fillId="0" borderId="0" xfId="4" applyFont="1" applyFill="1" applyBorder="1" applyAlignment="1">
      <alignment horizontal="right"/>
    </xf>
    <xf numFmtId="0" fontId="15" fillId="0" borderId="0" xfId="4" applyFont="1" applyBorder="1"/>
    <xf numFmtId="0" fontId="13" fillId="0" borderId="0" xfId="5" applyFill="1"/>
    <xf numFmtId="0" fontId="8" fillId="2" borderId="15" xfId="4" applyFont="1" applyFill="1" applyBorder="1"/>
    <xf numFmtId="0" fontId="8" fillId="2" borderId="1" xfId="5" applyFont="1" applyFill="1" applyBorder="1"/>
    <xf numFmtId="0" fontId="8" fillId="2" borderId="14" xfId="5" applyFont="1" applyFill="1" applyBorder="1"/>
    <xf numFmtId="0" fontId="22" fillId="2" borderId="5" xfId="5" applyFont="1" applyFill="1" applyBorder="1" applyAlignment="1">
      <alignment horizontal="center"/>
    </xf>
    <xf numFmtId="0" fontId="8" fillId="2" borderId="5" xfId="5" applyFont="1" applyFill="1" applyBorder="1" applyAlignment="1">
      <alignment horizontal="center"/>
    </xf>
    <xf numFmtId="0" fontId="9" fillId="2" borderId="5" xfId="5" applyFont="1" applyFill="1" applyBorder="1" applyAlignment="1">
      <alignment horizontal="center"/>
    </xf>
    <xf numFmtId="0" fontId="22" fillId="0" borderId="7" xfId="4" applyFont="1" applyFill="1" applyBorder="1"/>
    <xf numFmtId="0" fontId="22" fillId="0" borderId="14" xfId="4" applyFont="1" applyFill="1" applyBorder="1"/>
    <xf numFmtId="0" fontId="33" fillId="0" borderId="7" xfId="4" applyFont="1" applyFill="1" applyBorder="1"/>
    <xf numFmtId="0" fontId="8" fillId="0" borderId="7" xfId="4" applyFont="1" applyFill="1" applyBorder="1"/>
    <xf numFmtId="0" fontId="8" fillId="0" borderId="7" xfId="4" applyFont="1" applyBorder="1"/>
    <xf numFmtId="0" fontId="33" fillId="0" borderId="7" xfId="4" applyFont="1" applyBorder="1"/>
    <xf numFmtId="4" fontId="8" fillId="8" borderId="13" xfId="6" applyNumberFormat="1" applyFont="1" applyFill="1" applyBorder="1" applyProtection="1">
      <protection locked="0"/>
    </xf>
    <xf numFmtId="4" fontId="8" fillId="8" borderId="7" xfId="6" applyNumberFormat="1" applyFont="1" applyFill="1" applyBorder="1" applyProtection="1">
      <protection locked="0"/>
    </xf>
    <xf numFmtId="4" fontId="8" fillId="6" borderId="11" xfId="6" applyNumberFormat="1" applyFont="1" applyFill="1" applyBorder="1"/>
    <xf numFmtId="4" fontId="8" fillId="6" borderId="5" xfId="6" applyNumberFormat="1" applyFont="1" applyFill="1" applyBorder="1"/>
    <xf numFmtId="4" fontId="8" fillId="8" borderId="11" xfId="6" applyNumberFormat="1" applyFont="1" applyFill="1" applyBorder="1" applyProtection="1">
      <protection locked="0"/>
    </xf>
    <xf numFmtId="4" fontId="8" fillId="8" borderId="5" xfId="6" applyNumberFormat="1" applyFont="1" applyFill="1" applyBorder="1" applyProtection="1">
      <protection locked="0"/>
    </xf>
    <xf numFmtId="4" fontId="8" fillId="8" borderId="5" xfId="6" applyNumberFormat="1" applyFont="1" applyFill="1" applyBorder="1"/>
    <xf numFmtId="0" fontId="8" fillId="0" borderId="12" xfId="4" applyFont="1" applyFill="1" applyBorder="1"/>
    <xf numFmtId="0" fontId="33" fillId="0" borderId="7" xfId="5" applyFont="1" applyFill="1" applyBorder="1"/>
    <xf numFmtId="0" fontId="22" fillId="0" borderId="7" xfId="5" applyFont="1" applyFill="1" applyBorder="1" applyAlignment="1">
      <alignment horizontal="right"/>
    </xf>
    <xf numFmtId="0" fontId="33" fillId="0" borderId="7" xfId="5" applyFont="1" applyFill="1" applyBorder="1" applyAlignment="1">
      <alignment horizontal="justify"/>
    </xf>
    <xf numFmtId="0" fontId="8" fillId="0" borderId="7" xfId="5" applyFont="1" applyFill="1" applyBorder="1"/>
    <xf numFmtId="0" fontId="21" fillId="0" borderId="7" xfId="5" applyFont="1" applyFill="1" applyBorder="1"/>
    <xf numFmtId="0" fontId="21" fillId="0" borderId="12" xfId="5" applyFont="1" applyBorder="1"/>
    <xf numFmtId="0" fontId="21" fillId="0" borderId="7" xfId="4" applyFont="1" applyFill="1" applyBorder="1"/>
    <xf numFmtId="0" fontId="8" fillId="0" borderId="8" xfId="4" applyFont="1" applyFill="1" applyBorder="1"/>
    <xf numFmtId="0" fontId="35" fillId="0" borderId="0" xfId="4" applyFont="1" applyBorder="1"/>
    <xf numFmtId="0" fontId="29" fillId="0" borderId="0" xfId="0" applyFont="1" applyFill="1"/>
    <xf numFmtId="2" fontId="7" fillId="0" borderId="0" xfId="1" applyNumberFormat="1" applyFont="1"/>
    <xf numFmtId="2" fontId="0" fillId="0" borderId="0" xfId="1" applyNumberFormat="1" applyFont="1"/>
    <xf numFmtId="0" fontId="36" fillId="0" borderId="0" xfId="0" applyFont="1" applyFill="1"/>
    <xf numFmtId="0" fontId="37" fillId="0" borderId="0" xfId="7" applyFont="1" applyFill="1" applyBorder="1"/>
    <xf numFmtId="2" fontId="3" fillId="0" borderId="0" xfId="1" applyNumberFormat="1" applyFont="1"/>
    <xf numFmtId="2" fontId="37" fillId="0" borderId="0" xfId="1" applyNumberFormat="1" applyFont="1" applyFill="1" applyBorder="1" applyAlignment="1">
      <alignment horizontal="left"/>
    </xf>
    <xf numFmtId="0" fontId="0" fillId="0" borderId="0" xfId="0" applyFont="1" applyFill="1"/>
    <xf numFmtId="2" fontId="38" fillId="0" borderId="7" xfId="1" applyNumberFormat="1" applyFont="1" applyFill="1" applyBorder="1" applyAlignment="1">
      <alignment horizontal="center" wrapText="1"/>
    </xf>
    <xf numFmtId="2" fontId="38" fillId="0" borderId="5" xfId="1" applyNumberFormat="1" applyFont="1" applyFill="1" applyBorder="1" applyAlignment="1">
      <alignment horizontal="center" wrapText="1"/>
    </xf>
    <xf numFmtId="0" fontId="38" fillId="0" borderId="7" xfId="0" applyFont="1" applyFill="1" applyBorder="1" applyAlignment="1">
      <alignment horizontal="left"/>
    </xf>
    <xf numFmtId="2" fontId="37" fillId="3" borderId="7" xfId="1" applyNumberFormat="1" applyFont="1" applyFill="1" applyBorder="1"/>
    <xf numFmtId="4" fontId="0" fillId="0" borderId="0" xfId="0" applyNumberFormat="1" applyFont="1"/>
    <xf numFmtId="40" fontId="38" fillId="0" borderId="14" xfId="8" applyNumberFormat="1" applyFont="1" applyFill="1" applyBorder="1"/>
    <xf numFmtId="0" fontId="37" fillId="0" borderId="1" xfId="0" applyFont="1" applyFill="1" applyBorder="1"/>
    <xf numFmtId="2" fontId="37" fillId="9" borderId="4" xfId="1" applyNumberFormat="1" applyFont="1" applyFill="1" applyBorder="1"/>
    <xf numFmtId="0" fontId="37" fillId="0" borderId="4" xfId="0" applyFont="1" applyFill="1" applyBorder="1"/>
    <xf numFmtId="0" fontId="37" fillId="0" borderId="4" xfId="0" applyFont="1" applyFill="1" applyBorder="1" applyAlignment="1">
      <alignment horizontal="left"/>
    </xf>
    <xf numFmtId="2" fontId="37" fillId="3" borderId="4" xfId="1" applyNumberFormat="1" applyFont="1" applyFill="1" applyBorder="1"/>
    <xf numFmtId="0" fontId="40" fillId="0" borderId="4" xfId="0" applyFont="1" applyFill="1" applyBorder="1" applyAlignment="1">
      <alignment horizontal="left"/>
    </xf>
    <xf numFmtId="0" fontId="40" fillId="0" borderId="4" xfId="0" applyFont="1" applyFill="1" applyBorder="1" applyAlignment="1">
      <alignment horizontal="left" indent="2"/>
    </xf>
    <xf numFmtId="2" fontId="37" fillId="9" borderId="9" xfId="1" applyNumberFormat="1" applyFont="1" applyFill="1" applyBorder="1"/>
    <xf numFmtId="2" fontId="37" fillId="9" borderId="5" xfId="1" applyNumberFormat="1" applyFont="1" applyFill="1" applyBorder="1"/>
    <xf numFmtId="2" fontId="29" fillId="0" borderId="0" xfId="1" applyNumberFormat="1" applyFont="1" applyFill="1"/>
    <xf numFmtId="0" fontId="29" fillId="0" borderId="0" xfId="0" applyFont="1" applyFill="1" applyAlignment="1">
      <alignment horizontal="left"/>
    </xf>
    <xf numFmtId="0" fontId="41" fillId="0" borderId="0" xfId="0" applyFont="1" applyFill="1"/>
    <xf numFmtId="0" fontId="7" fillId="0" borderId="0" xfId="0" applyFont="1" applyAlignment="1">
      <alignment horizontal="left"/>
    </xf>
    <xf numFmtId="39" fontId="29" fillId="0" borderId="0" xfId="9" applyNumberFormat="1" applyFont="1" applyFill="1" applyBorder="1" applyAlignment="1">
      <alignment horizontal="left"/>
    </xf>
    <xf numFmtId="0" fontId="42" fillId="0" borderId="0" xfId="0" applyFont="1" applyFill="1" applyAlignment="1">
      <alignment horizontal="left"/>
    </xf>
    <xf numFmtId="0" fontId="42" fillId="0" borderId="7" xfId="0" applyFont="1" applyFill="1" applyBorder="1" applyAlignment="1">
      <alignment wrapText="1"/>
    </xf>
    <xf numFmtId="0" fontId="42" fillId="0" borderId="8" xfId="0" applyFont="1" applyFill="1" applyBorder="1" applyAlignment="1">
      <alignment horizontal="center" wrapText="1"/>
    </xf>
    <xf numFmtId="0" fontId="42" fillId="0" borderId="7" xfId="0" applyFont="1" applyFill="1" applyBorder="1" applyAlignment="1">
      <alignment horizontal="center" wrapText="1"/>
    </xf>
    <xf numFmtId="39" fontId="37" fillId="3" borderId="7" xfId="9" applyNumberFormat="1" applyFont="1" applyFill="1" applyBorder="1"/>
    <xf numFmtId="39" fontId="37" fillId="8" borderId="7" xfId="9" applyNumberFormat="1" applyFont="1" applyFill="1" applyBorder="1"/>
    <xf numFmtId="4" fontId="0" fillId="0" borderId="0" xfId="0" applyNumberFormat="1" applyFont="1" applyFill="1"/>
    <xf numFmtId="40" fontId="38" fillId="0" borderId="7" xfId="8" applyNumberFormat="1" applyFont="1" applyFill="1" applyBorder="1"/>
    <xf numFmtId="165" fontId="2" fillId="0" borderId="0" xfId="1" applyFont="1" applyFill="1"/>
    <xf numFmtId="0" fontId="5" fillId="0" borderId="0" xfId="0" applyFont="1" applyFill="1"/>
    <xf numFmtId="165" fontId="37" fillId="0" borderId="1" xfId="10" applyNumberFormat="1" applyFont="1" applyFill="1" applyBorder="1" applyAlignment="1">
      <alignment horizontal="left"/>
    </xf>
    <xf numFmtId="39" fontId="37" fillId="9" borderId="4" xfId="9" applyNumberFormat="1" applyFont="1" applyFill="1" applyBorder="1"/>
    <xf numFmtId="39" fontId="5" fillId="0" borderId="0" xfId="0" applyNumberFormat="1" applyFont="1" applyFill="1"/>
    <xf numFmtId="165" fontId="37" fillId="0" borderId="4" xfId="10" applyNumberFormat="1" applyFont="1" applyFill="1" applyBorder="1" applyAlignment="1">
      <alignment horizontal="left"/>
    </xf>
    <xf numFmtId="165" fontId="37" fillId="0" borderId="5" xfId="10" applyNumberFormat="1" applyFont="1" applyFill="1" applyBorder="1" applyAlignment="1">
      <alignment horizontal="left"/>
    </xf>
    <xf numFmtId="165" fontId="38" fillId="0" borderId="7" xfId="10" applyNumberFormat="1" applyFont="1" applyFill="1" applyBorder="1" applyAlignment="1">
      <alignment horizontal="left"/>
    </xf>
    <xf numFmtId="165" fontId="29" fillId="0" borderId="0" xfId="1" applyFont="1" applyFill="1"/>
    <xf numFmtId="2" fontId="29" fillId="9" borderId="4" xfId="9" applyNumberFormat="1" applyFont="1" applyFill="1" applyBorder="1"/>
    <xf numFmtId="2" fontId="29" fillId="9" borderId="6" xfId="9" applyNumberFormat="1" applyFont="1" applyFill="1" applyBorder="1"/>
    <xf numFmtId="0" fontId="38" fillId="0" borderId="5" xfId="0" applyFont="1" applyFill="1" applyBorder="1" applyAlignment="1">
      <alignment horizontal="left"/>
    </xf>
    <xf numFmtId="0" fontId="42" fillId="0" borderId="7" xfId="0" applyFont="1" applyFill="1" applyBorder="1" applyAlignment="1">
      <alignment horizontal="left"/>
    </xf>
    <xf numFmtId="40" fontId="42" fillId="0" borderId="7" xfId="8" applyNumberFormat="1" applyFont="1" applyFill="1" applyBorder="1"/>
    <xf numFmtId="165" fontId="29" fillId="0" borderId="4" xfId="10" applyNumberFormat="1" applyFont="1" applyFill="1" applyBorder="1" applyAlignment="1">
      <alignment horizontal="left"/>
    </xf>
    <xf numFmtId="165" fontId="43" fillId="0" borderId="0" xfId="1" applyFont="1" applyFill="1"/>
    <xf numFmtId="165" fontId="40" fillId="0" borderId="4" xfId="10" applyNumberFormat="1" applyFont="1" applyFill="1" applyBorder="1" applyAlignment="1">
      <alignment horizontal="left"/>
    </xf>
    <xf numFmtId="165" fontId="40" fillId="0" borderId="4" xfId="10" applyNumberFormat="1" applyFont="1" applyFill="1" applyBorder="1" applyAlignment="1">
      <alignment horizontal="left" indent="1"/>
    </xf>
    <xf numFmtId="0" fontId="37" fillId="0" borderId="0" xfId="0" applyFont="1" applyFill="1" applyAlignment="1">
      <alignment horizontal="left"/>
    </xf>
    <xf numFmtId="165" fontId="0" fillId="0" borderId="0" xfId="0" applyNumberFormat="1" applyFont="1" applyFill="1"/>
    <xf numFmtId="2" fontId="7" fillId="0" borderId="0" xfId="0" applyNumberFormat="1" applyFont="1"/>
    <xf numFmtId="2" fontId="0" fillId="0" borderId="0" xfId="0" applyNumberFormat="1" applyFont="1"/>
    <xf numFmtId="165" fontId="0" fillId="0" borderId="0" xfId="1" applyFont="1"/>
    <xf numFmtId="0" fontId="29" fillId="0" borderId="0" xfId="0" applyFont="1"/>
    <xf numFmtId="0" fontId="29" fillId="0" borderId="0" xfId="7" applyFont="1" applyFill="1" applyBorder="1"/>
    <xf numFmtId="2" fontId="37" fillId="0" borderId="0" xfId="0" applyNumberFormat="1" applyFont="1"/>
    <xf numFmtId="0" fontId="44" fillId="0" borderId="1" xfId="0" applyFont="1" applyFill="1" applyBorder="1"/>
    <xf numFmtId="165" fontId="44" fillId="0" borderId="1" xfId="1" applyFont="1" applyFill="1" applyBorder="1"/>
    <xf numFmtId="165" fontId="44" fillId="0" borderId="3" xfId="1" applyFont="1" applyFill="1" applyBorder="1" applyAlignment="1">
      <alignment horizontal="center"/>
    </xf>
    <xf numFmtId="0" fontId="44" fillId="0" borderId="5" xfId="0" applyFont="1" applyFill="1" applyBorder="1" applyAlignment="1">
      <alignment horizontal="center" wrapText="1"/>
    </xf>
    <xf numFmtId="0" fontId="44" fillId="0" borderId="5" xfId="0" applyFont="1" applyFill="1" applyBorder="1" applyAlignment="1">
      <alignment wrapText="1"/>
    </xf>
    <xf numFmtId="0" fontId="44" fillId="0" borderId="7" xfId="0" applyFont="1" applyFill="1" applyBorder="1" applyAlignment="1">
      <alignment horizontal="center" wrapText="1"/>
    </xf>
    <xf numFmtId="165" fontId="44" fillId="0" borderId="5" xfId="1" applyFont="1" applyFill="1" applyBorder="1" applyAlignment="1">
      <alignment horizontal="center" wrapText="1"/>
    </xf>
    <xf numFmtId="165" fontId="44" fillId="0" borderId="9" xfId="1" applyFont="1" applyFill="1" applyBorder="1" applyAlignment="1">
      <alignment horizontal="center" wrapText="1"/>
    </xf>
    <xf numFmtId="2" fontId="38" fillId="0" borderId="1" xfId="8" applyNumberFormat="1" applyFont="1" applyBorder="1"/>
    <xf numFmtId="2" fontId="0" fillId="3" borderId="7" xfId="9" applyNumberFormat="1" applyFont="1" applyFill="1" applyBorder="1"/>
    <xf numFmtId="1" fontId="41" fillId="0" borderId="0" xfId="0" applyNumberFormat="1" applyFont="1"/>
    <xf numFmtId="2" fontId="38" fillId="0" borderId="7" xfId="0" applyNumberFormat="1" applyFont="1" applyFill="1" applyBorder="1" applyAlignment="1">
      <alignment horizontal="left"/>
    </xf>
    <xf numFmtId="2" fontId="37" fillId="0" borderId="4" xfId="0" applyNumberFormat="1" applyFont="1" applyFill="1" applyBorder="1" applyAlignment="1">
      <alignment horizontal="left" indent="1"/>
    </xf>
    <xf numFmtId="2" fontId="0" fillId="9" borderId="4" xfId="9" applyNumberFormat="1" applyFont="1" applyFill="1" applyBorder="1"/>
    <xf numFmtId="165" fontId="38" fillId="0" borderId="13" xfId="10" applyNumberFormat="1" applyFont="1" applyFill="1" applyBorder="1" applyAlignment="1">
      <alignment horizontal="left"/>
    </xf>
    <xf numFmtId="2" fontId="1" fillId="3" borderId="7" xfId="9" applyNumberFormat="1" applyFont="1" applyFill="1" applyBorder="1"/>
    <xf numFmtId="2" fontId="1" fillId="0" borderId="0" xfId="1" applyNumberFormat="1" applyFont="1"/>
    <xf numFmtId="2" fontId="29" fillId="0" borderId="0" xfId="0" applyNumberFormat="1" applyFont="1"/>
    <xf numFmtId="2" fontId="41" fillId="0" borderId="0" xfId="0" applyNumberFormat="1" applyFont="1"/>
    <xf numFmtId="1" fontId="0" fillId="0" borderId="0" xfId="0" applyNumberFormat="1" applyFont="1"/>
    <xf numFmtId="0" fontId="37" fillId="0" borderId="0" xfId="0" applyFont="1" applyAlignment="1">
      <alignment horizontal="left"/>
    </xf>
    <xf numFmtId="0" fontId="7" fillId="0" borderId="0" xfId="0" applyFont="1"/>
    <xf numFmtId="39" fontId="37" fillId="0" borderId="0" xfId="9" applyNumberFormat="1" applyFont="1" applyAlignment="1">
      <alignment horizontal="right"/>
    </xf>
    <xf numFmtId="0" fontId="37" fillId="0" borderId="0" xfId="0" applyFont="1"/>
    <xf numFmtId="39" fontId="7" fillId="0" borderId="0" xfId="9" applyNumberFormat="1" applyFont="1" applyAlignment="1">
      <alignment horizontal="left"/>
    </xf>
    <xf numFmtId="0" fontId="45" fillId="0" borderId="0" xfId="0" applyFont="1"/>
    <xf numFmtId="0" fontId="44" fillId="0" borderId="1" xfId="0" applyFont="1" applyFill="1" applyBorder="1" applyAlignment="1">
      <alignment wrapText="1"/>
    </xf>
    <xf numFmtId="40" fontId="38" fillId="0" borderId="14" xfId="8" applyNumberFormat="1" applyFont="1" applyBorder="1"/>
    <xf numFmtId="39" fontId="37" fillId="3" borderId="7" xfId="1" applyNumberFormat="1" applyFont="1" applyFill="1" applyBorder="1" applyAlignment="1">
      <alignment horizontal="right"/>
    </xf>
    <xf numFmtId="0" fontId="37" fillId="0" borderId="1" xfId="0" applyFont="1" applyBorder="1"/>
    <xf numFmtId="39" fontId="37" fillId="9" borderId="4" xfId="1" applyNumberFormat="1" applyFont="1" applyFill="1" applyBorder="1" applyAlignment="1">
      <alignment horizontal="right"/>
    </xf>
    <xf numFmtId="0" fontId="37" fillId="0" borderId="4" xfId="0" applyFont="1" applyBorder="1"/>
    <xf numFmtId="0" fontId="37" fillId="0" borderId="5" xfId="0" applyFont="1" applyFill="1" applyBorder="1" applyAlignment="1">
      <alignment horizontal="left"/>
    </xf>
    <xf numFmtId="0" fontId="38" fillId="0" borderId="13" xfId="0" applyFont="1" applyFill="1" applyBorder="1" applyAlignment="1">
      <alignment horizontal="left"/>
    </xf>
    <xf numFmtId="39" fontId="37" fillId="3" borderId="4" xfId="1" applyNumberFormat="1" applyFont="1" applyFill="1" applyBorder="1" applyAlignment="1">
      <alignment horizontal="right"/>
    </xf>
    <xf numFmtId="39" fontId="37" fillId="3" borderId="5" xfId="1" applyNumberFormat="1" applyFont="1" applyFill="1" applyBorder="1" applyAlignment="1">
      <alignment horizontal="right"/>
    </xf>
    <xf numFmtId="39" fontId="37" fillId="0" borderId="0" xfId="1" applyNumberFormat="1" applyFont="1" applyAlignment="1">
      <alignment horizontal="right"/>
    </xf>
    <xf numFmtId="0" fontId="11" fillId="0" borderId="0" xfId="0" applyFont="1" applyFill="1"/>
    <xf numFmtId="0" fontId="29" fillId="0" borderId="0" xfId="0" applyFont="1" applyAlignment="1">
      <alignment horizontal="left"/>
    </xf>
    <xf numFmtId="0" fontId="6" fillId="0" borderId="0" xfId="0" applyFont="1" applyAlignment="1">
      <alignment horizontal="left"/>
    </xf>
    <xf numFmtId="0" fontId="11" fillId="0" borderId="0" xfId="7" applyFont="1" applyFill="1" applyBorder="1"/>
    <xf numFmtId="39" fontId="6" fillId="0" borderId="0" xfId="9" applyNumberFormat="1" applyFont="1" applyAlignment="1">
      <alignment horizontal="left"/>
    </xf>
    <xf numFmtId="0" fontId="31" fillId="0" borderId="0" xfId="0" applyFont="1" applyFill="1"/>
    <xf numFmtId="0" fontId="42" fillId="0" borderId="1" xfId="0" applyFont="1" applyFill="1" applyBorder="1"/>
    <xf numFmtId="0" fontId="42" fillId="0" borderId="3" xfId="0" applyFont="1" applyFill="1" applyBorder="1" applyAlignment="1">
      <alignment horizontal="center"/>
    </xf>
    <xf numFmtId="0" fontId="42" fillId="0" borderId="5" xfId="0" applyFont="1" applyFill="1" applyBorder="1" applyAlignment="1">
      <alignment horizontal="center" wrapText="1"/>
    </xf>
    <xf numFmtId="0" fontId="42" fillId="0" borderId="5" xfId="0" applyFont="1" applyFill="1" applyBorder="1" applyAlignment="1">
      <alignment wrapText="1"/>
    </xf>
    <xf numFmtId="0" fontId="42" fillId="0" borderId="9" xfId="0" applyFont="1" applyFill="1" applyBorder="1" applyAlignment="1">
      <alignment horizontal="center" wrapText="1"/>
    </xf>
    <xf numFmtId="0" fontId="11" fillId="0" borderId="7" xfId="0" applyFont="1" applyBorder="1"/>
    <xf numFmtId="40" fontId="42" fillId="0" borderId="4" xfId="0" applyNumberFormat="1" applyFont="1" applyFill="1" applyBorder="1" applyAlignment="1"/>
    <xf numFmtId="4" fontId="29" fillId="3" borderId="7" xfId="0" applyNumberFormat="1" applyFont="1" applyFill="1" applyBorder="1"/>
    <xf numFmtId="0" fontId="11" fillId="0" borderId="7" xfId="0" applyFont="1" applyBorder="1" applyAlignment="1">
      <alignment horizontal="right" vertical="center"/>
    </xf>
    <xf numFmtId="0" fontId="42" fillId="0" borderId="7" xfId="8" applyFont="1" applyFill="1" applyBorder="1" applyAlignment="1">
      <alignment horizontal="left" vertical="center" indent="1"/>
    </xf>
    <xf numFmtId="0" fontId="31" fillId="0" borderId="14" xfId="0" applyFont="1" applyFill="1" applyBorder="1"/>
    <xf numFmtId="0" fontId="42" fillId="0" borderId="13" xfId="8" applyFont="1" applyFill="1" applyBorder="1" applyAlignment="1">
      <alignment horizontal="left" vertical="center" wrapText="1" indent="1"/>
    </xf>
    <xf numFmtId="165" fontId="29" fillId="0" borderId="14" xfId="10" applyNumberFormat="1" applyFont="1" applyFill="1" applyBorder="1" applyAlignment="1">
      <alignment horizontal="left" indent="2"/>
    </xf>
    <xf numFmtId="4" fontId="29" fillId="9" borderId="4" xfId="0" applyNumberFormat="1" applyFont="1" applyFill="1" applyBorder="1"/>
    <xf numFmtId="165" fontId="42" fillId="0" borderId="13" xfId="10" applyNumberFormat="1" applyFont="1" applyFill="1" applyBorder="1" applyAlignment="1">
      <alignment horizontal="left" indent="1"/>
    </xf>
    <xf numFmtId="0" fontId="42" fillId="0" borderId="7" xfId="8" applyFont="1" applyFill="1" applyBorder="1" applyAlignment="1">
      <alignment horizontal="left" vertical="center" wrapText="1" indent="1"/>
    </xf>
    <xf numFmtId="0" fontId="31" fillId="0" borderId="15" xfId="0" applyFont="1" applyFill="1" applyBorder="1"/>
    <xf numFmtId="0" fontId="31" fillId="0" borderId="11" xfId="0" applyFont="1" applyFill="1" applyBorder="1"/>
    <xf numFmtId="165" fontId="29" fillId="0" borderId="11" xfId="10" applyNumberFormat="1" applyFont="1" applyFill="1" applyBorder="1" applyAlignment="1">
      <alignment horizontal="left" indent="2"/>
    </xf>
    <xf numFmtId="0" fontId="11" fillId="0" borderId="7" xfId="0" applyFont="1" applyFill="1" applyBorder="1" applyAlignment="1">
      <alignment horizontal="right" vertical="center"/>
    </xf>
    <xf numFmtId="4" fontId="29" fillId="9" borderId="5" xfId="0" applyNumberFormat="1" applyFont="1" applyFill="1" applyBorder="1"/>
    <xf numFmtId="0" fontId="42" fillId="0" borderId="0" xfId="0" applyFont="1" applyFill="1"/>
    <xf numFmtId="0" fontId="42" fillId="0" borderId="0" xfId="7" applyFont="1" applyFill="1" applyBorder="1"/>
    <xf numFmtId="0" fontId="42" fillId="0" borderId="7" xfId="0" applyFont="1" applyBorder="1"/>
    <xf numFmtId="40" fontId="42" fillId="0" borderId="7" xfId="0" applyNumberFormat="1" applyFont="1" applyFill="1" applyBorder="1" applyAlignment="1"/>
    <xf numFmtId="0" fontId="0" fillId="0" borderId="14" xfId="0" applyFont="1" applyFill="1" applyBorder="1"/>
    <xf numFmtId="165" fontId="29" fillId="0" borderId="4" xfId="10" applyNumberFormat="1" applyFont="1" applyFill="1" applyBorder="1" applyAlignment="1">
      <alignment horizontal="left" indent="2"/>
    </xf>
    <xf numFmtId="165" fontId="42" fillId="0" borderId="7" xfId="10" applyNumberFormat="1" applyFont="1" applyFill="1" applyBorder="1" applyAlignment="1">
      <alignment horizontal="left" indent="1"/>
    </xf>
    <xf numFmtId="0" fontId="0" fillId="0" borderId="11" xfId="0" applyFont="1" applyFill="1" applyBorder="1"/>
    <xf numFmtId="165" fontId="29" fillId="0" borderId="5" xfId="10" applyNumberFormat="1" applyFont="1" applyFill="1" applyBorder="1" applyAlignment="1">
      <alignment horizontal="left" indent="2"/>
    </xf>
    <xf numFmtId="0" fontId="46" fillId="0" borderId="0" xfId="0" applyFont="1" applyAlignment="1">
      <alignment horizontal="left"/>
    </xf>
    <xf numFmtId="0" fontId="4" fillId="0" borderId="9" xfId="0" applyFont="1" applyFill="1" applyBorder="1" applyAlignment="1">
      <alignment wrapText="1"/>
    </xf>
    <xf numFmtId="0" fontId="4" fillId="0" borderId="5" xfId="0" applyFont="1" applyFill="1" applyBorder="1" applyAlignment="1">
      <alignment wrapText="1"/>
    </xf>
    <xf numFmtId="0" fontId="7" fillId="0" borderId="16" xfId="8" applyFont="1" applyFill="1" applyBorder="1" applyAlignment="1">
      <alignment horizontal="center" vertical="center" wrapText="1"/>
    </xf>
    <xf numFmtId="0" fontId="7" fillId="0" borderId="17" xfId="8" applyFont="1" applyFill="1" applyBorder="1" applyAlignment="1">
      <alignment horizontal="justify" vertical="top" wrapText="1"/>
    </xf>
    <xf numFmtId="4" fontId="29" fillId="9" borderId="14" xfId="0" applyNumberFormat="1" applyFont="1" applyFill="1" applyBorder="1"/>
    <xf numFmtId="4" fontId="29" fillId="3" borderId="1" xfId="0" applyNumberFormat="1" applyFont="1" applyFill="1" applyBorder="1"/>
    <xf numFmtId="0" fontId="7" fillId="0" borderId="18" xfId="8" applyFont="1" applyFill="1" applyBorder="1" applyAlignment="1">
      <alignment horizontal="center" vertical="center" wrapText="1"/>
    </xf>
    <xf numFmtId="4" fontId="29" fillId="3" borderId="4" xfId="0" applyNumberFormat="1" applyFont="1" applyFill="1" applyBorder="1"/>
    <xf numFmtId="0" fontId="7" fillId="0" borderId="17" xfId="8" applyFont="1" applyFill="1" applyBorder="1" applyAlignment="1">
      <alignment wrapText="1"/>
    </xf>
    <xf numFmtId="40" fontId="42" fillId="0" borderId="8" xfId="0" applyNumberFormat="1" applyFont="1" applyFill="1" applyBorder="1" applyAlignment="1"/>
    <xf numFmtId="0" fontId="7" fillId="0" borderId="19" xfId="8" applyFont="1" applyFill="1" applyBorder="1" applyAlignment="1">
      <alignment horizontal="justify" vertical="top" wrapText="1"/>
    </xf>
    <xf numFmtId="4" fontId="29" fillId="9" borderId="20" xfId="0" applyNumberFormat="1" applyFont="1" applyFill="1" applyBorder="1"/>
    <xf numFmtId="4" fontId="29" fillId="9" borderId="21" xfId="0" applyNumberFormat="1" applyFont="1" applyFill="1" applyBorder="1"/>
    <xf numFmtId="4" fontId="29" fillId="3" borderId="20" xfId="0" applyNumberFormat="1" applyFont="1" applyFill="1" applyBorder="1"/>
    <xf numFmtId="0" fontId="7" fillId="0" borderId="22" xfId="8" applyFont="1" applyFill="1" applyBorder="1" applyAlignment="1">
      <alignment horizontal="center" vertical="center" wrapText="1"/>
    </xf>
    <xf numFmtId="0" fontId="7" fillId="0" borderId="23" xfId="8" applyFont="1" applyFill="1" applyBorder="1" applyAlignment="1">
      <alignment wrapText="1"/>
    </xf>
    <xf numFmtId="4" fontId="29" fillId="9" borderId="11" xfId="0" applyNumberFormat="1" applyFont="1" applyFill="1" applyBorder="1"/>
    <xf numFmtId="4" fontId="29" fillId="3" borderId="5" xfId="0" applyNumberFormat="1" applyFont="1" applyFill="1" applyBorder="1"/>
    <xf numFmtId="0" fontId="0" fillId="0" borderId="0" xfId="0" applyFont="1" applyFill="1" applyAlignment="1">
      <alignment horizontal="center" vertical="center"/>
    </xf>
    <xf numFmtId="0" fontId="42" fillId="0" borderId="21" xfId="0" applyFont="1" applyFill="1" applyBorder="1" applyAlignment="1">
      <alignment horizontal="left"/>
    </xf>
    <xf numFmtId="0" fontId="42" fillId="0" borderId="20" xfId="0" applyFont="1" applyFill="1" applyBorder="1" applyAlignment="1">
      <alignment horizontal="left"/>
    </xf>
    <xf numFmtId="0" fontId="42" fillId="0" borderId="24" xfId="0" applyFont="1" applyFill="1" applyBorder="1" applyAlignment="1">
      <alignment horizontal="center"/>
    </xf>
    <xf numFmtId="0" fontId="47" fillId="0" borderId="0" xfId="0" applyFont="1" applyFill="1"/>
    <xf numFmtId="0" fontId="46" fillId="0" borderId="0" xfId="0" applyFont="1" applyFill="1"/>
    <xf numFmtId="0" fontId="42" fillId="0" borderId="14" xfId="0" applyFont="1" applyFill="1" applyBorder="1" applyAlignment="1">
      <alignment horizontal="center"/>
    </xf>
    <xf numFmtId="0" fontId="42" fillId="0" borderId="4" xfId="0" applyFont="1" applyFill="1" applyBorder="1" applyAlignment="1">
      <alignment horizontal="center"/>
    </xf>
    <xf numFmtId="0" fontId="42" fillId="0" borderId="11" xfId="0" applyFont="1" applyFill="1" applyBorder="1" applyAlignment="1">
      <alignment horizontal="center"/>
    </xf>
    <xf numFmtId="167" fontId="42" fillId="0" borderId="5" xfId="0" applyNumberFormat="1" applyFont="1" applyFill="1" applyBorder="1" applyAlignment="1">
      <alignment wrapText="1"/>
    </xf>
    <xf numFmtId="167" fontId="42" fillId="0" borderId="27" xfId="0" applyNumberFormat="1" applyFont="1" applyFill="1" applyBorder="1" applyAlignment="1">
      <alignment wrapText="1"/>
    </xf>
    <xf numFmtId="167" fontId="42" fillId="0" borderId="9" xfId="0" applyNumberFormat="1" applyFont="1" applyFill="1" applyBorder="1" applyAlignment="1">
      <alignment wrapText="1"/>
    </xf>
    <xf numFmtId="0" fontId="42" fillId="0" borderId="5" xfId="0" applyFont="1" applyFill="1" applyBorder="1"/>
    <xf numFmtId="0" fontId="42" fillId="0" borderId="27" xfId="0" applyFont="1" applyFill="1" applyBorder="1"/>
    <xf numFmtId="0" fontId="42" fillId="0" borderId="4" xfId="0" applyFont="1" applyFill="1" applyBorder="1"/>
    <xf numFmtId="0" fontId="37" fillId="0" borderId="20" xfId="0" applyFont="1" applyFill="1" applyBorder="1"/>
    <xf numFmtId="0" fontId="42" fillId="8" borderId="4" xfId="0" applyFont="1" applyFill="1" applyBorder="1"/>
    <xf numFmtId="165" fontId="6" fillId="0" borderId="0" xfId="1" applyFont="1" applyFill="1"/>
    <xf numFmtId="0" fontId="37" fillId="0" borderId="4" xfId="0" applyFont="1" applyFill="1" applyBorder="1" applyAlignment="1">
      <alignment horizontal="left" wrapText="1"/>
    </xf>
    <xf numFmtId="0" fontId="29" fillId="0" borderId="27" xfId="0" applyFont="1" applyFill="1" applyBorder="1"/>
    <xf numFmtId="0" fontId="42" fillId="0" borderId="26" xfId="0" applyFont="1" applyFill="1" applyBorder="1"/>
    <xf numFmtId="0" fontId="48" fillId="8" borderId="26" xfId="0" applyFont="1" applyFill="1" applyBorder="1"/>
    <xf numFmtId="2" fontId="29" fillId="3" borderId="26" xfId="9" applyNumberFormat="1" applyFont="1" applyFill="1" applyBorder="1"/>
    <xf numFmtId="0" fontId="48" fillId="9" borderId="26" xfId="0" applyFont="1" applyFill="1" applyBorder="1"/>
    <xf numFmtId="0" fontId="42" fillId="0" borderId="4" xfId="0" applyFont="1" applyFill="1" applyBorder="1" applyAlignment="1">
      <alignment wrapText="1"/>
    </xf>
    <xf numFmtId="0" fontId="49" fillId="8" borderId="4" xfId="0" applyFont="1" applyFill="1" applyBorder="1"/>
    <xf numFmtId="2" fontId="29" fillId="10" borderId="26" xfId="9" applyNumberFormat="1" applyFont="1" applyFill="1" applyBorder="1"/>
    <xf numFmtId="0" fontId="42" fillId="8" borderId="20" xfId="0" applyFont="1" applyFill="1" applyBorder="1" applyAlignment="1">
      <alignment horizontal="center" wrapText="1"/>
    </xf>
    <xf numFmtId="2" fontId="29" fillId="10" borderId="6" xfId="9" applyNumberFormat="1" applyFont="1" applyFill="1" applyBorder="1"/>
    <xf numFmtId="0" fontId="42" fillId="8" borderId="4" xfId="0" applyFont="1" applyFill="1" applyBorder="1" applyAlignment="1">
      <alignment horizontal="center" wrapText="1"/>
    </xf>
    <xf numFmtId="0" fontId="42" fillId="0" borderId="4" xfId="0" applyFont="1" applyFill="1" applyBorder="1" applyAlignment="1">
      <alignment horizontal="center" wrapText="1"/>
    </xf>
    <xf numFmtId="0" fontId="29" fillId="0" borderId="26" xfId="0" applyFont="1" applyFill="1" applyBorder="1"/>
    <xf numFmtId="0" fontId="46" fillId="8" borderId="26" xfId="0" applyFont="1" applyFill="1" applyBorder="1"/>
    <xf numFmtId="2" fontId="29" fillId="10" borderId="27" xfId="9" applyNumberFormat="1" applyFont="1" applyFill="1" applyBorder="1"/>
    <xf numFmtId="3" fontId="36" fillId="0" borderId="0" xfId="0" applyNumberFormat="1" applyFont="1" applyFill="1"/>
    <xf numFmtId="0" fontId="29" fillId="0" borderId="11" xfId="0" applyFont="1" applyFill="1" applyBorder="1" applyAlignment="1">
      <alignment horizontal="center"/>
    </xf>
    <xf numFmtId="167" fontId="44" fillId="0" borderId="27" xfId="0" applyNumberFormat="1" applyFont="1" applyFill="1" applyBorder="1" applyAlignment="1">
      <alignment wrapText="1"/>
    </xf>
    <xf numFmtId="167" fontId="44" fillId="0" borderId="5" xfId="0" applyNumberFormat="1" applyFont="1" applyFill="1" applyBorder="1" applyAlignment="1">
      <alignment wrapText="1"/>
    </xf>
    <xf numFmtId="0" fontId="44" fillId="0" borderId="27" xfId="0" applyFont="1" applyFill="1" applyBorder="1" applyAlignment="1">
      <alignment wrapText="1"/>
    </xf>
    <xf numFmtId="2" fontId="29" fillId="9" borderId="6" xfId="0" applyNumberFormat="1" applyFont="1" applyFill="1" applyBorder="1"/>
    <xf numFmtId="2" fontId="29" fillId="3" borderId="26" xfId="0" applyNumberFormat="1" applyFont="1" applyFill="1" applyBorder="1"/>
    <xf numFmtId="0" fontId="42" fillId="0" borderId="4" xfId="0" applyFont="1" applyFill="1" applyBorder="1" applyAlignment="1">
      <alignment horizontal="left" wrapText="1"/>
    </xf>
    <xf numFmtId="0" fontId="48" fillId="0" borderId="27" xfId="0" applyFont="1" applyFill="1" applyBorder="1"/>
    <xf numFmtId="0" fontId="4" fillId="0" borderId="27" xfId="0" applyFont="1" applyFill="1" applyBorder="1"/>
    <xf numFmtId="0" fontId="6" fillId="0" borderId="0" xfId="0" applyFont="1" applyFill="1"/>
    <xf numFmtId="0" fontId="29" fillId="0" borderId="0" xfId="7" applyFont="1" applyFill="1"/>
    <xf numFmtId="167" fontId="6" fillId="0" borderId="0" xfId="1" applyNumberFormat="1" applyFont="1" applyAlignment="1">
      <alignment horizontal="left" vertical="top"/>
    </xf>
    <xf numFmtId="0" fontId="36" fillId="0" borderId="0" xfId="7" applyFont="1" applyFill="1"/>
    <xf numFmtId="0" fontId="29" fillId="0" borderId="0" xfId="7" applyFont="1"/>
    <xf numFmtId="2" fontId="37" fillId="0" borderId="0" xfId="1" applyNumberFormat="1" applyFont="1"/>
    <xf numFmtId="2" fontId="29" fillId="0" borderId="0" xfId="1" applyNumberFormat="1" applyFont="1"/>
    <xf numFmtId="0" fontId="29" fillId="0" borderId="0" xfId="11" applyFont="1" applyFill="1" applyBorder="1"/>
    <xf numFmtId="2" fontId="6" fillId="0" borderId="0" xfId="1" applyNumberFormat="1" applyFont="1"/>
    <xf numFmtId="0" fontId="51" fillId="0" borderId="0" xfId="7" applyFont="1" applyFill="1"/>
    <xf numFmtId="2" fontId="51" fillId="0" borderId="0" xfId="1" applyNumberFormat="1" applyFont="1"/>
    <xf numFmtId="0" fontId="42" fillId="0" borderId="26" xfId="7" applyFont="1" applyFill="1" applyBorder="1" applyAlignment="1">
      <alignment wrapText="1"/>
    </xf>
    <xf numFmtId="165" fontId="42" fillId="0" borderId="27" xfId="1" applyFont="1" applyFill="1" applyBorder="1" applyAlignment="1">
      <alignment wrapText="1"/>
    </xf>
    <xf numFmtId="40" fontId="42" fillId="0" borderId="27" xfId="8" applyNumberFormat="1" applyFont="1" applyFill="1" applyBorder="1"/>
    <xf numFmtId="39" fontId="37" fillId="3" borderId="27" xfId="9" applyNumberFormat="1" applyFont="1" applyFill="1" applyBorder="1"/>
    <xf numFmtId="0" fontId="12" fillId="0" borderId="0" xfId="7"/>
    <xf numFmtId="165" fontId="0" fillId="0" borderId="0" xfId="12" applyFont="1"/>
    <xf numFmtId="0" fontId="29" fillId="0" borderId="4" xfId="7" applyFont="1" applyFill="1" applyBorder="1" applyAlignment="1">
      <alignment horizontal="left" vertical="top" indent="1"/>
    </xf>
    <xf numFmtId="0" fontId="52" fillId="0" borderId="4" xfId="7" applyFont="1" applyFill="1" applyBorder="1" applyAlignment="1">
      <alignment horizontal="left" vertical="top"/>
    </xf>
    <xf numFmtId="0" fontId="12" fillId="0" borderId="0" xfId="7" applyFill="1"/>
    <xf numFmtId="39" fontId="12" fillId="0" borderId="0" xfId="7" applyNumberFormat="1"/>
    <xf numFmtId="0" fontId="29" fillId="0" borderId="5" xfId="7" applyFont="1" applyFill="1" applyBorder="1" applyAlignment="1">
      <alignment horizontal="left" vertical="top" indent="1"/>
    </xf>
    <xf numFmtId="2" fontId="29" fillId="9" borderId="5" xfId="9" applyNumberFormat="1" applyFont="1" applyFill="1" applyBorder="1"/>
    <xf numFmtId="2" fontId="29" fillId="9" borderId="9" xfId="9" applyNumberFormat="1" applyFont="1" applyFill="1" applyBorder="1"/>
    <xf numFmtId="40" fontId="37" fillId="0" borderId="0" xfId="8" applyNumberFormat="1" applyFont="1" applyFill="1" applyBorder="1"/>
    <xf numFmtId="0" fontId="43" fillId="0" borderId="14" xfId="7" applyFont="1" applyFill="1" applyBorder="1" applyAlignment="1">
      <alignment wrapText="1"/>
    </xf>
    <xf numFmtId="167" fontId="7" fillId="0" borderId="0" xfId="1" applyNumberFormat="1" applyFont="1" applyAlignment="1">
      <alignment horizontal="left" vertical="top"/>
    </xf>
    <xf numFmtId="0" fontId="37" fillId="0" borderId="0" xfId="11" applyFont="1" applyFill="1" applyBorder="1"/>
    <xf numFmtId="0" fontId="38" fillId="0" borderId="26" xfId="7" applyFont="1" applyFill="1" applyBorder="1" applyAlignment="1">
      <alignment wrapText="1"/>
    </xf>
    <xf numFmtId="165" fontId="38" fillId="0" borderId="27" xfId="1" applyFont="1" applyFill="1" applyBorder="1" applyAlignment="1">
      <alignment wrapText="1"/>
    </xf>
    <xf numFmtId="0" fontId="29" fillId="0" borderId="4" xfId="7" applyFont="1" applyFill="1" applyBorder="1" applyAlignment="1">
      <alignment horizontal="left" indent="1"/>
    </xf>
    <xf numFmtId="0" fontId="29" fillId="0" borderId="5" xfId="7" applyFont="1" applyFill="1" applyBorder="1" applyAlignment="1">
      <alignment horizontal="left" indent="1"/>
    </xf>
    <xf numFmtId="40" fontId="29" fillId="0" borderId="0" xfId="8" applyNumberFormat="1" applyFont="1" applyFill="1" applyBorder="1"/>
    <xf numFmtId="0" fontId="37" fillId="0" borderId="0" xfId="7" applyFont="1" applyFill="1" applyBorder="1" applyAlignment="1">
      <alignment wrapText="1"/>
    </xf>
    <xf numFmtId="37" fontId="29" fillId="0" borderId="0" xfId="0" applyNumberFormat="1" applyFont="1" applyAlignment="1">
      <alignment horizontal="left"/>
    </xf>
    <xf numFmtId="49" fontId="29" fillId="0" borderId="0" xfId="0" applyNumberFormat="1" applyFont="1" applyAlignment="1">
      <alignment horizontal="left" vertical="top"/>
    </xf>
    <xf numFmtId="37" fontId="29" fillId="0" borderId="0" xfId="0" applyNumberFormat="1" applyFont="1"/>
    <xf numFmtId="0" fontId="37" fillId="0" borderId="0" xfId="0" applyFont="1" applyFill="1"/>
    <xf numFmtId="37" fontId="29" fillId="0" borderId="0" xfId="0" applyNumberFormat="1" applyFont="1" applyFill="1"/>
    <xf numFmtId="2" fontId="29" fillId="0" borderId="0" xfId="1" applyNumberFormat="1" applyFont="1" applyFill="1" applyBorder="1" applyAlignment="1">
      <alignment horizontal="left"/>
    </xf>
    <xf numFmtId="37" fontId="29" fillId="0" borderId="0" xfId="1" applyNumberFormat="1" applyFont="1" applyFill="1" applyBorder="1" applyAlignment="1">
      <alignment horizontal="left"/>
    </xf>
    <xf numFmtId="39" fontId="37" fillId="0" borderId="0" xfId="1" applyNumberFormat="1" applyFont="1" applyFill="1" applyBorder="1" applyAlignment="1">
      <alignment horizontal="left"/>
    </xf>
    <xf numFmtId="37" fontId="54" fillId="0" borderId="0" xfId="13" applyNumberFormat="1" applyFont="1"/>
    <xf numFmtId="37" fontId="54" fillId="0" borderId="0" xfId="13" applyNumberFormat="1" applyFont="1" applyFill="1"/>
    <xf numFmtId="37" fontId="54" fillId="0" borderId="0" xfId="13" applyNumberFormat="1" applyFont="1" applyFill="1" applyBorder="1"/>
    <xf numFmtId="37" fontId="54" fillId="0" borderId="0" xfId="13" applyNumberFormat="1" applyFont="1" applyBorder="1"/>
    <xf numFmtId="37" fontId="29" fillId="0" borderId="0" xfId="13" applyNumberFormat="1" applyFont="1" applyFill="1"/>
    <xf numFmtId="0" fontId="29" fillId="0" borderId="0" xfId="0" applyFont="1" applyFill="1" applyBorder="1"/>
    <xf numFmtId="0" fontId="42" fillId="0" borderId="0" xfId="0" applyFont="1" applyFill="1" applyBorder="1"/>
    <xf numFmtId="37" fontId="29" fillId="0" borderId="0" xfId="13" applyNumberFormat="1" applyFont="1" applyFill="1" applyBorder="1"/>
    <xf numFmtId="37" fontId="42" fillId="0" borderId="33" xfId="14" applyNumberFormat="1" applyFont="1" applyFill="1" applyBorder="1" applyAlignment="1">
      <alignment horizontal="center" wrapText="1"/>
    </xf>
    <xf numFmtId="37" fontId="42" fillId="0" borderId="34" xfId="14" applyNumberFormat="1" applyFont="1" applyFill="1" applyBorder="1" applyAlignment="1">
      <alignment horizontal="center" wrapText="1"/>
    </xf>
    <xf numFmtId="0" fontId="29" fillId="0" borderId="0" xfId="13" applyFont="1" applyFill="1" applyAlignment="1">
      <alignment horizontal="center"/>
    </xf>
    <xf numFmtId="0" fontId="29" fillId="0" borderId="0" xfId="0" applyFont="1" applyFill="1" applyBorder="1" applyAlignment="1">
      <alignment vertical="top" wrapText="1"/>
    </xf>
    <xf numFmtId="37" fontId="55" fillId="0" borderId="27" xfId="13" applyNumberFormat="1" applyFont="1" applyFill="1" applyBorder="1" applyAlignment="1">
      <alignment horizontal="center" wrapText="1"/>
    </xf>
    <xf numFmtId="37" fontId="12" fillId="0" borderId="0" xfId="16" applyNumberFormat="1" applyFont="1" applyFill="1"/>
    <xf numFmtId="37" fontId="54" fillId="11" borderId="27" xfId="0" applyNumberFormat="1" applyFont="1" applyFill="1" applyBorder="1"/>
    <xf numFmtId="37" fontId="56" fillId="11" borderId="27" xfId="13" applyNumberFormat="1" applyFont="1" applyFill="1" applyBorder="1" applyAlignment="1">
      <alignment horizontal="center" wrapText="1"/>
    </xf>
    <xf numFmtId="37" fontId="56" fillId="12" borderId="27" xfId="13" applyNumberFormat="1" applyFont="1" applyFill="1" applyBorder="1" applyAlignment="1">
      <alignment horizontal="center" wrapText="1"/>
    </xf>
    <xf numFmtId="168" fontId="57" fillId="13" borderId="27" xfId="13" applyNumberFormat="1" applyFont="1" applyFill="1" applyBorder="1" applyAlignment="1">
      <alignment wrapText="1"/>
    </xf>
    <xf numFmtId="39" fontId="56" fillId="9" borderId="27" xfId="1" applyNumberFormat="1" applyFont="1" applyFill="1" applyBorder="1" applyAlignment="1">
      <alignment horizontal="center" wrapText="1"/>
    </xf>
    <xf numFmtId="39" fontId="56" fillId="9" borderId="27" xfId="13" applyNumberFormat="1" applyFont="1" applyFill="1" applyBorder="1" applyAlignment="1">
      <alignment horizontal="center" wrapText="1"/>
    </xf>
    <xf numFmtId="37" fontId="12" fillId="0" borderId="0" xfId="16" applyNumberFormat="1" applyFont="1"/>
    <xf numFmtId="0" fontId="0" fillId="0" borderId="0" xfId="0" applyFill="1" applyBorder="1"/>
    <xf numFmtId="37" fontId="56" fillId="0" borderId="0" xfId="13" applyNumberFormat="1" applyFont="1" applyFill="1" applyBorder="1" applyAlignment="1">
      <alignment horizontal="center" wrapText="1"/>
    </xf>
    <xf numFmtId="37" fontId="58" fillId="0" borderId="0" xfId="13" applyNumberFormat="1" applyFont="1"/>
    <xf numFmtId="37" fontId="58" fillId="0" borderId="0" xfId="13" applyNumberFormat="1" applyFont="1" applyFill="1" applyBorder="1"/>
    <xf numFmtId="0" fontId="36" fillId="0" borderId="0" xfId="0" applyFont="1"/>
    <xf numFmtId="37" fontId="58" fillId="0" borderId="0" xfId="13" applyNumberFormat="1" applyFont="1" applyBorder="1"/>
    <xf numFmtId="49" fontId="54" fillId="0" borderId="0" xfId="14" applyNumberFormat="1" applyFont="1" applyFill="1"/>
    <xf numFmtId="39" fontId="29" fillId="0" borderId="0" xfId="1" applyNumberFormat="1" applyFont="1" applyFill="1" applyBorder="1" applyAlignment="1">
      <alignment horizontal="left"/>
    </xf>
    <xf numFmtId="169" fontId="54" fillId="0" borderId="0" xfId="13" applyNumberFormat="1" applyFont="1"/>
    <xf numFmtId="170" fontId="57" fillId="13" borderId="27" xfId="14" applyNumberFormat="1" applyFont="1" applyFill="1" applyBorder="1" applyAlignment="1">
      <alignment wrapText="1"/>
    </xf>
    <xf numFmtId="2" fontId="29" fillId="9" borderId="26" xfId="0" applyNumberFormat="1" applyFont="1" applyFill="1" applyBorder="1"/>
    <xf numFmtId="37" fontId="54" fillId="0" borderId="0" xfId="14" applyNumberFormat="1" applyFont="1"/>
    <xf numFmtId="1" fontId="54" fillId="0" borderId="0" xfId="17" applyNumberFormat="1" applyFont="1" applyFill="1"/>
    <xf numFmtId="169" fontId="54" fillId="0" borderId="0" xfId="17" applyNumberFormat="1" applyFont="1" applyFill="1"/>
    <xf numFmtId="37" fontId="59" fillId="0" borderId="0" xfId="13" applyNumberFormat="1" applyFont="1"/>
    <xf numFmtId="37" fontId="60" fillId="0" borderId="0" xfId="13" applyNumberFormat="1" applyFont="1"/>
    <xf numFmtId="0" fontId="54" fillId="0" borderId="0" xfId="13" applyFont="1"/>
    <xf numFmtId="37" fontId="42" fillId="0" borderId="28" xfId="13" applyNumberFormat="1" applyFont="1" applyFill="1" applyBorder="1" applyAlignment="1">
      <alignment horizontal="justify" wrapText="1"/>
    </xf>
    <xf numFmtId="0" fontId="29" fillId="0" borderId="0" xfId="13" applyFont="1" applyFill="1"/>
    <xf numFmtId="37" fontId="42" fillId="0" borderId="32" xfId="13" applyNumberFormat="1" applyFont="1" applyFill="1" applyBorder="1" applyAlignment="1">
      <alignment horizontal="justify" wrapText="1"/>
    </xf>
    <xf numFmtId="37" fontId="56" fillId="12" borderId="5" xfId="13" applyNumberFormat="1" applyFont="1" applyFill="1" applyBorder="1" applyAlignment="1">
      <alignment horizontal="center" wrapText="1"/>
    </xf>
    <xf numFmtId="0" fontId="54" fillId="9" borderId="27" xfId="13" applyFont="1" applyFill="1" applyBorder="1"/>
    <xf numFmtId="1" fontId="54" fillId="0" borderId="0" xfId="18" applyNumberFormat="1" applyFont="1" applyFill="1"/>
    <xf numFmtId="169" fontId="54" fillId="0" borderId="0" xfId="18" applyNumberFormat="1" applyFont="1" applyFill="1"/>
    <xf numFmtId="37" fontId="61" fillId="0" borderId="28" xfId="13" applyNumberFormat="1" applyFont="1" applyFill="1" applyBorder="1" applyAlignment="1">
      <alignment horizontal="justify" wrapText="1"/>
    </xf>
    <xf numFmtId="0" fontId="62" fillId="0" borderId="0" xfId="13" applyFont="1" applyFill="1"/>
    <xf numFmtId="37" fontId="62" fillId="0" borderId="0" xfId="13" applyNumberFormat="1" applyFont="1" applyFill="1"/>
    <xf numFmtId="37" fontId="61" fillId="0" borderId="32" xfId="13" applyNumberFormat="1" applyFont="1" applyFill="1" applyBorder="1" applyAlignment="1">
      <alignment horizontal="justify" wrapText="1"/>
    </xf>
    <xf numFmtId="37" fontId="61" fillId="0" borderId="33" xfId="14" applyNumberFormat="1" applyFont="1" applyFill="1" applyBorder="1" applyAlignment="1">
      <alignment horizontal="center" wrapText="1"/>
    </xf>
    <xf numFmtId="37" fontId="61" fillId="0" borderId="34" xfId="14" applyNumberFormat="1" applyFont="1" applyFill="1" applyBorder="1" applyAlignment="1">
      <alignment horizontal="center" wrapText="1"/>
    </xf>
    <xf numFmtId="37" fontId="56" fillId="12" borderId="4" xfId="13" applyNumberFormat="1" applyFont="1" applyFill="1" applyBorder="1" applyAlignment="1">
      <alignment horizontal="center" wrapText="1"/>
    </xf>
    <xf numFmtId="39" fontId="56" fillId="9" borderId="27" xfId="14" applyNumberFormat="1" applyFont="1" applyFill="1" applyBorder="1" applyAlignment="1">
      <alignment horizontal="center" wrapText="1"/>
    </xf>
    <xf numFmtId="1" fontId="54" fillId="0" borderId="0" xfId="19" applyNumberFormat="1" applyFont="1" applyFill="1"/>
    <xf numFmtId="0" fontId="54" fillId="0" borderId="0" xfId="13" applyFont="1" applyFill="1" applyBorder="1"/>
    <xf numFmtId="169" fontId="54" fillId="0" borderId="0" xfId="19" applyNumberFormat="1" applyFont="1" applyFill="1" applyBorder="1"/>
    <xf numFmtId="37" fontId="54" fillId="0" borderId="0" xfId="14" applyNumberFormat="1" applyFont="1" applyFill="1" applyBorder="1"/>
    <xf numFmtId="0" fontId="4" fillId="0" borderId="0" xfId="0" applyFont="1"/>
    <xf numFmtId="0" fontId="4" fillId="0" borderId="0" xfId="0" applyFont="1" applyAlignment="1">
      <alignment horizontal="left"/>
    </xf>
    <xf numFmtId="0" fontId="4" fillId="0" borderId="27" xfId="0" applyFont="1" applyBorder="1"/>
    <xf numFmtId="0" fontId="4" fillId="0" borderId="27" xfId="0" applyFont="1" applyBorder="1" applyAlignment="1">
      <alignment wrapText="1"/>
    </xf>
    <xf numFmtId="0" fontId="29" fillId="12" borderId="27" xfId="20" applyFont="1" applyFill="1" applyBorder="1"/>
    <xf numFmtId="0" fontId="13" fillId="0" borderId="0" xfId="21"/>
    <xf numFmtId="0" fontId="29" fillId="0" borderId="0" xfId="20" applyFont="1" applyFill="1" applyBorder="1"/>
    <xf numFmtId="2" fontId="29" fillId="0" borderId="0" xfId="9" applyNumberFormat="1" applyFont="1" applyFill="1" applyBorder="1"/>
    <xf numFmtId="0" fontId="13" fillId="0" borderId="0" xfId="21" applyFill="1" applyBorder="1"/>
    <xf numFmtId="0" fontId="13" fillId="0" borderId="0" xfId="0" applyFont="1" applyFill="1" applyAlignment="1">
      <alignment horizontal="left"/>
    </xf>
    <xf numFmtId="37" fontId="28" fillId="0" borderId="0" xfId="0" applyNumberFormat="1" applyFont="1" applyFill="1"/>
    <xf numFmtId="37" fontId="13" fillId="0" borderId="0" xfId="0" applyNumberFormat="1" applyFont="1"/>
    <xf numFmtId="0" fontId="13" fillId="0" borderId="0" xfId="0" applyFont="1" applyFill="1"/>
    <xf numFmtId="171" fontId="11" fillId="14" borderId="20" xfId="22" applyFont="1" applyFill="1" applyBorder="1" applyAlignment="1">
      <alignment horizontal="center" vertical="center"/>
    </xf>
    <xf numFmtId="171" fontId="11" fillId="14" borderId="27" xfId="22" applyFont="1" applyFill="1" applyBorder="1" applyAlignment="1">
      <alignment horizontal="center" vertical="center"/>
    </xf>
    <xf numFmtId="167" fontId="11" fillId="14" borderId="25" xfId="22" applyNumberFormat="1" applyFont="1" applyFill="1" applyBorder="1" applyAlignment="1">
      <alignment horizontal="center" vertical="center"/>
    </xf>
    <xf numFmtId="171" fontId="11" fillId="14" borderId="27" xfId="22" applyFont="1" applyFill="1" applyBorder="1" applyAlignment="1">
      <alignment horizontal="center" vertical="center" wrapText="1"/>
    </xf>
    <xf numFmtId="171" fontId="15" fillId="0" borderId="2" xfId="22" applyFont="1" applyBorder="1"/>
    <xf numFmtId="4" fontId="15" fillId="10" borderId="4" xfId="23" applyNumberFormat="1" applyFont="1" applyFill="1" applyBorder="1"/>
    <xf numFmtId="173" fontId="63" fillId="9" borderId="6" xfId="23" applyNumberFormat="1" applyFont="1" applyFill="1" applyBorder="1"/>
    <xf numFmtId="172" fontId="15" fillId="9" borderId="4" xfId="23" applyFont="1" applyFill="1" applyBorder="1" applyProtection="1">
      <protection locked="0"/>
    </xf>
    <xf numFmtId="171" fontId="15" fillId="0" borderId="0" xfId="22" applyFont="1" applyBorder="1"/>
    <xf numFmtId="173" fontId="15" fillId="9" borderId="6" xfId="23" applyNumberFormat="1" applyFont="1" applyFill="1" applyBorder="1" applyProtection="1">
      <protection locked="0"/>
    </xf>
    <xf numFmtId="2" fontId="15" fillId="9" borderId="4" xfId="22" applyNumberFormat="1" applyFont="1" applyFill="1" applyBorder="1" applyProtection="1">
      <protection locked="0"/>
    </xf>
    <xf numFmtId="171" fontId="64" fillId="0" borderId="27" xfId="22" applyFont="1" applyBorder="1"/>
    <xf numFmtId="171" fontId="11" fillId="0" borderId="25" xfId="22" applyFont="1" applyBorder="1"/>
    <xf numFmtId="4" fontId="11" fillId="10" borderId="27" xfId="23" applyNumberFormat="1" applyFont="1" applyFill="1" applyBorder="1"/>
    <xf numFmtId="171" fontId="15" fillId="0" borderId="4" xfId="22" applyFont="1" applyBorder="1"/>
    <xf numFmtId="173" fontId="15" fillId="9" borderId="6" xfId="23" applyNumberFormat="1" applyFont="1" applyFill="1" applyBorder="1"/>
    <xf numFmtId="2" fontId="15" fillId="9" borderId="6" xfId="22" applyNumberFormat="1" applyFont="1" applyFill="1" applyBorder="1"/>
    <xf numFmtId="172" fontId="15" fillId="9" borderId="6" xfId="23" applyFont="1" applyFill="1" applyBorder="1" applyProtection="1">
      <protection locked="0"/>
    </xf>
    <xf numFmtId="171" fontId="15" fillId="0" borderId="5" xfId="22" applyFont="1" applyBorder="1"/>
    <xf numFmtId="171" fontId="11" fillId="0" borderId="27" xfId="22" applyFont="1" applyBorder="1"/>
    <xf numFmtId="0" fontId="7" fillId="0" borderId="0" xfId="0" applyFont="1" applyFill="1"/>
    <xf numFmtId="0" fontId="7" fillId="0" borderId="0" xfId="0" applyFont="1" applyAlignment="1">
      <alignment horizontal="left" vertical="top"/>
    </xf>
    <xf numFmtId="0" fontId="38" fillId="0" borderId="0" xfId="0" applyFont="1" applyFill="1"/>
    <xf numFmtId="0" fontId="38" fillId="0" borderId="0" xfId="0" applyFont="1" applyFill="1" applyAlignment="1">
      <alignment horizontal="left"/>
    </xf>
    <xf numFmtId="0" fontId="65" fillId="0" borderId="0" xfId="0" applyFont="1"/>
    <xf numFmtId="0" fontId="38" fillId="0" borderId="0" xfId="7" applyFont="1" applyFill="1" applyBorder="1"/>
    <xf numFmtId="0" fontId="66" fillId="0" borderId="0" xfId="0" applyFont="1" applyFill="1"/>
    <xf numFmtId="0" fontId="65" fillId="0" borderId="0" xfId="0" applyFont="1" applyFill="1" applyAlignment="1">
      <alignment horizontal="left"/>
    </xf>
    <xf numFmtId="0" fontId="38" fillId="0" borderId="0" xfId="7" applyFont="1" applyFill="1" applyBorder="1" applyAlignment="1">
      <alignment horizontal="left"/>
    </xf>
    <xf numFmtId="0" fontId="7" fillId="0" borderId="0" xfId="0" applyFont="1" applyAlignment="1">
      <alignment horizontal="center"/>
    </xf>
    <xf numFmtId="0" fontId="45" fillId="0" borderId="0" xfId="0" applyFont="1" applyAlignment="1">
      <alignment horizontal="center"/>
    </xf>
    <xf numFmtId="0" fontId="12" fillId="0" borderId="20" xfId="0" applyFont="1" applyFill="1" applyBorder="1" applyAlignment="1">
      <alignment horizontal="center" wrapText="1"/>
    </xf>
    <xf numFmtId="0" fontId="7" fillId="0" borderId="0" xfId="0" applyFont="1" applyAlignment="1">
      <alignment horizontal="center" wrapText="1"/>
    </xf>
    <xf numFmtId="0" fontId="45" fillId="0" borderId="0" xfId="0" applyFont="1" applyAlignment="1">
      <alignment horizontal="center" wrapText="1"/>
    </xf>
    <xf numFmtId="0" fontId="12" fillId="0" borderId="5" xfId="0" applyFont="1" applyFill="1" applyBorder="1" applyAlignment="1">
      <alignment horizontal="center" wrapText="1"/>
    </xf>
    <xf numFmtId="0" fontId="38" fillId="0" borderId="11" xfId="0" applyFont="1" applyFill="1" applyBorder="1" applyAlignment="1">
      <alignment horizontal="left"/>
    </xf>
    <xf numFmtId="0" fontId="38" fillId="0" borderId="27" xfId="0" applyFont="1" applyFill="1" applyBorder="1"/>
    <xf numFmtId="2" fontId="37" fillId="3" borderId="26" xfId="0" applyNumberFormat="1" applyFont="1" applyFill="1" applyBorder="1"/>
    <xf numFmtId="0" fontId="38" fillId="0" borderId="20" xfId="0" applyFont="1" applyFill="1" applyBorder="1"/>
    <xf numFmtId="0" fontId="37" fillId="0" borderId="3" xfId="0" applyFont="1" applyFill="1" applyBorder="1"/>
    <xf numFmtId="2" fontId="37" fillId="9" borderId="6" xfId="0" applyNumberFormat="1" applyFont="1" applyFill="1" applyBorder="1"/>
    <xf numFmtId="2" fontId="37" fillId="3" borderId="4" xfId="0" applyNumberFormat="1" applyFont="1" applyFill="1" applyBorder="1"/>
    <xf numFmtId="0" fontId="38" fillId="0" borderId="4" xfId="0" applyFont="1" applyFill="1" applyBorder="1"/>
    <xf numFmtId="0" fontId="37" fillId="0" borderId="6" xfId="0" applyFont="1" applyFill="1" applyBorder="1"/>
    <xf numFmtId="0" fontId="37" fillId="0" borderId="6" xfId="0" applyFont="1" applyFill="1" applyBorder="1" applyAlignment="1">
      <alignment horizontal="left"/>
    </xf>
    <xf numFmtId="0" fontId="38" fillId="0" borderId="5" xfId="0" applyFont="1" applyFill="1" applyBorder="1"/>
    <xf numFmtId="0" fontId="37" fillId="0" borderId="9" xfId="0" applyFont="1" applyFill="1" applyBorder="1"/>
    <xf numFmtId="0" fontId="38" fillId="0" borderId="27" xfId="0" applyFont="1" applyFill="1" applyBorder="1" applyAlignment="1">
      <alignment horizontal="left"/>
    </xf>
    <xf numFmtId="0" fontId="38" fillId="0" borderId="14" xfId="0" applyFont="1" applyFill="1" applyBorder="1"/>
    <xf numFmtId="0" fontId="37" fillId="0" borderId="5" xfId="0" applyFont="1" applyFill="1" applyBorder="1"/>
    <xf numFmtId="0" fontId="38" fillId="0" borderId="21" xfId="0" applyFont="1" applyFill="1" applyBorder="1"/>
    <xf numFmtId="0" fontId="38" fillId="0" borderId="20" xfId="0" applyFont="1" applyFill="1" applyBorder="1" applyAlignment="1">
      <alignment horizontal="left"/>
    </xf>
    <xf numFmtId="0" fontId="38" fillId="0" borderId="25" xfId="0" applyFont="1" applyFill="1" applyBorder="1" applyAlignment="1">
      <alignment horizontal="left"/>
    </xf>
    <xf numFmtId="0" fontId="38" fillId="0" borderId="26" xfId="0" applyFont="1" applyFill="1" applyBorder="1"/>
    <xf numFmtId="0" fontId="67" fillId="0" borderId="14" xfId="0" applyFont="1" applyFill="1" applyBorder="1" applyAlignment="1">
      <alignment horizontal="left"/>
    </xf>
    <xf numFmtId="165" fontId="6" fillId="0" borderId="0" xfId="9" applyFont="1"/>
    <xf numFmtId="0" fontId="0" fillId="0" borderId="0" xfId="0" applyFont="1" applyFill="1" applyAlignment="1">
      <alignment horizontal="center"/>
    </xf>
    <xf numFmtId="0" fontId="29" fillId="0" borderId="3" xfId="0" applyFont="1" applyFill="1" applyBorder="1" applyAlignment="1">
      <alignment horizontal="center" wrapText="1"/>
    </xf>
    <xf numFmtId="0" fontId="29" fillId="0" borderId="20" xfId="0" applyFont="1" applyFill="1" applyBorder="1" applyAlignment="1">
      <alignment horizontal="center" wrapText="1"/>
    </xf>
    <xf numFmtId="0" fontId="29" fillId="0" borderId="9" xfId="0" applyFont="1" applyFill="1" applyBorder="1" applyAlignment="1">
      <alignment horizontal="center" wrapText="1"/>
    </xf>
    <xf numFmtId="0" fontId="29" fillId="0" borderId="5" xfId="0" applyFont="1" applyFill="1" applyBorder="1" applyAlignment="1">
      <alignment horizontal="center" wrapText="1"/>
    </xf>
    <xf numFmtId="4" fontId="37" fillId="3" borderId="27" xfId="0" applyNumberFormat="1" applyFont="1" applyFill="1" applyBorder="1" applyAlignment="1">
      <alignment horizontal="right"/>
    </xf>
    <xf numFmtId="0" fontId="41" fillId="0" borderId="0" xfId="0" applyFont="1"/>
    <xf numFmtId="4" fontId="37" fillId="3" borderId="25" xfId="0" applyNumberFormat="1" applyFont="1" applyFill="1" applyBorder="1" applyAlignment="1">
      <alignment horizontal="right"/>
    </xf>
    <xf numFmtId="0" fontId="37" fillId="0" borderId="20" xfId="0" applyFont="1" applyFill="1" applyBorder="1" applyAlignment="1">
      <alignment horizontal="left" indent="1"/>
    </xf>
    <xf numFmtId="4" fontId="37" fillId="9" borderId="14" xfId="0" applyNumberFormat="1" applyFont="1" applyFill="1" applyBorder="1" applyAlignment="1">
      <alignment horizontal="right"/>
    </xf>
    <xf numFmtId="4" fontId="37" fillId="3" borderId="14" xfId="0" applyNumberFormat="1" applyFont="1" applyFill="1" applyBorder="1" applyAlignment="1">
      <alignment horizontal="right"/>
    </xf>
    <xf numFmtId="4" fontId="37" fillId="3" borderId="4" xfId="0" applyNumberFormat="1" applyFont="1" applyFill="1" applyBorder="1" applyAlignment="1">
      <alignment horizontal="right"/>
    </xf>
    <xf numFmtId="0" fontId="37" fillId="0" borderId="4" xfId="0" applyFont="1" applyFill="1" applyBorder="1" applyAlignment="1">
      <alignment horizontal="left" indent="1"/>
    </xf>
    <xf numFmtId="0" fontId="37" fillId="0" borderId="5" xfId="0" applyFont="1" applyFill="1" applyBorder="1" applyAlignment="1">
      <alignment horizontal="left" indent="1"/>
    </xf>
    <xf numFmtId="0" fontId="68" fillId="0" borderId="25" xfId="0" applyFont="1" applyFill="1" applyBorder="1" applyAlignment="1">
      <alignment horizontal="left"/>
    </xf>
    <xf numFmtId="0" fontId="69" fillId="0" borderId="14" xfId="0" applyFont="1" applyFill="1" applyBorder="1" applyAlignment="1">
      <alignment horizontal="left"/>
    </xf>
    <xf numFmtId="0" fontId="0" fillId="0" borderId="0" xfId="0" applyFont="1" applyAlignment="1">
      <alignment horizontal="right"/>
    </xf>
    <xf numFmtId="0" fontId="42" fillId="0" borderId="27" xfId="0" applyFont="1" applyBorder="1"/>
    <xf numFmtId="40" fontId="42" fillId="0" borderId="26" xfId="0" applyNumberFormat="1" applyFont="1" applyFill="1" applyBorder="1" applyAlignment="1"/>
    <xf numFmtId="4" fontId="29" fillId="3" borderId="27" xfId="0" applyNumberFormat="1" applyFont="1" applyFill="1" applyBorder="1" applyAlignment="1">
      <alignment horizontal="right"/>
    </xf>
    <xf numFmtId="0" fontId="7" fillId="0" borderId="37" xfId="8" applyFont="1" applyFill="1" applyBorder="1" applyAlignment="1">
      <alignment horizontal="right" vertical="center" wrapText="1"/>
    </xf>
    <xf numFmtId="0" fontId="7" fillId="0" borderId="38" xfId="8" applyFont="1" applyFill="1" applyBorder="1" applyAlignment="1">
      <alignment horizontal="justify" vertical="top" wrapText="1"/>
    </xf>
    <xf numFmtId="39" fontId="0" fillId="9" borderId="4" xfId="1" applyNumberFormat="1" applyFont="1" applyFill="1" applyBorder="1"/>
    <xf numFmtId="4" fontId="29" fillId="3" borderId="4" xfId="0" applyNumberFormat="1" applyFont="1" applyFill="1" applyBorder="1" applyAlignment="1">
      <alignment horizontal="right"/>
    </xf>
    <xf numFmtId="0" fontId="7" fillId="0" borderId="38" xfId="8" applyFont="1" applyFill="1" applyBorder="1" applyAlignment="1">
      <alignment wrapText="1"/>
    </xf>
    <xf numFmtId="0" fontId="0" fillId="0" borderId="0" xfId="0" applyFont="1" applyBorder="1"/>
    <xf numFmtId="39" fontId="29" fillId="3" borderId="27" xfId="1" applyNumberFormat="1" applyFont="1" applyFill="1" applyBorder="1" applyAlignment="1">
      <alignment horizontal="right"/>
    </xf>
    <xf numFmtId="0" fontId="46" fillId="0" borderId="27" xfId="0" applyFont="1" applyBorder="1" applyAlignment="1"/>
    <xf numFmtId="0" fontId="38" fillId="0" borderId="26" xfId="0" applyFont="1" applyFill="1" applyBorder="1" applyAlignment="1">
      <alignment horizontal="left"/>
    </xf>
    <xf numFmtId="0" fontId="46" fillId="0" borderId="4" xfId="0" applyFont="1" applyBorder="1" applyAlignment="1"/>
    <xf numFmtId="40" fontId="70" fillId="0" borderId="6" xfId="0" applyNumberFormat="1" applyFont="1" applyFill="1" applyBorder="1" applyAlignment="1">
      <alignment horizontal="left"/>
    </xf>
    <xf numFmtId="40" fontId="29" fillId="0" borderId="6" xfId="0" applyNumberFormat="1" applyFont="1" applyFill="1" applyBorder="1" applyAlignment="1">
      <alignment horizontal="left"/>
    </xf>
    <xf numFmtId="0" fontId="42" fillId="0" borderId="27" xfId="0" applyFont="1" applyFill="1" applyBorder="1" applyAlignment="1"/>
    <xf numFmtId="4" fontId="42" fillId="0" borderId="26" xfId="0" applyNumberFormat="1" applyFont="1" applyFill="1" applyBorder="1" applyAlignment="1">
      <alignment horizontal="left"/>
    </xf>
    <xf numFmtId="0" fontId="71" fillId="0" borderId="14" xfId="0" applyFont="1" applyFill="1" applyBorder="1" applyAlignment="1">
      <alignment horizontal="left"/>
    </xf>
    <xf numFmtId="0" fontId="6" fillId="0" borderId="0" xfId="0" applyNumberFormat="1" applyFont="1" applyAlignment="1">
      <alignment horizontal="left"/>
    </xf>
    <xf numFmtId="2" fontId="29" fillId="0" borderId="4" xfId="0" applyNumberFormat="1" applyFont="1" applyFill="1" applyBorder="1" applyAlignment="1">
      <alignment horizontal="left" indent="1"/>
    </xf>
    <xf numFmtId="2" fontId="0" fillId="9" borderId="4" xfId="0" applyNumberFormat="1" applyFont="1" applyFill="1" applyBorder="1"/>
    <xf numFmtId="2" fontId="29" fillId="3" borderId="4" xfId="0" applyNumberFormat="1" applyFont="1" applyFill="1" applyBorder="1" applyAlignment="1">
      <alignment horizontal="right"/>
    </xf>
    <xf numFmtId="173" fontId="41" fillId="0" borderId="0" xfId="1" applyNumberFormat="1" applyFont="1"/>
    <xf numFmtId="2" fontId="0" fillId="9" borderId="4" xfId="1" applyNumberFormat="1" applyFont="1" applyFill="1" applyBorder="1"/>
    <xf numFmtId="0" fontId="42" fillId="0" borderId="27" xfId="0" applyFont="1" applyFill="1" applyBorder="1" applyAlignment="1">
      <alignment horizontal="left"/>
    </xf>
    <xf numFmtId="2" fontId="0" fillId="3" borderId="27" xfId="0" applyNumberFormat="1" applyFont="1" applyFill="1" applyBorder="1"/>
    <xf numFmtId="164" fontId="29" fillId="0" borderId="0" xfId="0" applyNumberFormat="1" applyFont="1"/>
    <xf numFmtId="0" fontId="30" fillId="2" borderId="20" xfId="0" applyFont="1" applyFill="1" applyBorder="1"/>
    <xf numFmtId="0" fontId="30" fillId="2" borderId="20" xfId="0" applyFont="1" applyFill="1" applyBorder="1" applyAlignment="1">
      <alignment horizontal="center" wrapText="1"/>
    </xf>
    <xf numFmtId="0" fontId="30" fillId="2" borderId="2" xfId="0" applyFont="1" applyFill="1" applyBorder="1"/>
    <xf numFmtId="0" fontId="30" fillId="2" borderId="3" xfId="0" applyFont="1" applyFill="1" applyBorder="1"/>
    <xf numFmtId="0" fontId="30" fillId="2" borderId="4" xfId="0" applyFont="1" applyFill="1" applyBorder="1" applyAlignment="1">
      <alignment horizontal="center"/>
    </xf>
    <xf numFmtId="0" fontId="30" fillId="2" borderId="5" xfId="0" applyFont="1" applyFill="1" applyBorder="1" applyAlignment="1">
      <alignment horizontal="center"/>
    </xf>
    <xf numFmtId="0" fontId="30" fillId="2" borderId="6" xfId="0" applyFont="1" applyFill="1" applyBorder="1" applyAlignment="1">
      <alignment horizontal="center" wrapText="1"/>
    </xf>
    <xf numFmtId="0" fontId="30" fillId="2" borderId="0" xfId="0" applyFont="1" applyFill="1" applyBorder="1" applyAlignment="1">
      <alignment horizontal="centerContinuous"/>
    </xf>
    <xf numFmtId="0" fontId="30" fillId="2" borderId="6" xfId="0" applyFont="1" applyFill="1" applyBorder="1" applyAlignment="1">
      <alignment horizontal="centerContinuous"/>
    </xf>
    <xf numFmtId="0" fontId="30" fillId="2" borderId="6" xfId="0" applyFont="1" applyFill="1" applyBorder="1" applyAlignment="1">
      <alignment horizontal="center"/>
    </xf>
    <xf numFmtId="0" fontId="30" fillId="2" borderId="5" xfId="0" applyFont="1" applyFill="1" applyBorder="1"/>
    <xf numFmtId="0" fontId="30" fillId="2" borderId="5" xfId="0" applyFont="1" applyFill="1" applyBorder="1" applyAlignment="1">
      <alignment horizontal="center" wrapText="1"/>
    </xf>
    <xf numFmtId="0" fontId="30" fillId="2" borderId="27" xfId="0" applyFont="1" applyFill="1" applyBorder="1" applyAlignment="1">
      <alignment horizontal="center"/>
    </xf>
    <xf numFmtId="0" fontId="30" fillId="2" borderId="26" xfId="0" applyFont="1" applyFill="1" applyBorder="1" applyAlignment="1">
      <alignment horizontal="center"/>
    </xf>
    <xf numFmtId="0" fontId="30" fillId="2" borderId="9" xfId="0" applyFont="1" applyFill="1" applyBorder="1"/>
    <xf numFmtId="0" fontId="22" fillId="0" borderId="5" xfId="0" applyFont="1" applyFill="1" applyBorder="1" applyAlignment="1">
      <alignment horizontal="right"/>
    </xf>
    <xf numFmtId="0" fontId="22" fillId="0" borderId="10" xfId="0" applyNumberFormat="1" applyFont="1" applyFill="1" applyBorder="1"/>
    <xf numFmtId="4" fontId="8" fillId="3" borderId="11" xfId="24" applyNumberFormat="1" applyFont="1" applyFill="1" applyBorder="1"/>
    <xf numFmtId="4" fontId="8" fillId="3" borderId="5" xfId="24" applyNumberFormat="1" applyFont="1" applyFill="1" applyBorder="1"/>
    <xf numFmtId="0" fontId="22" fillId="0" borderId="27" xfId="0" applyFont="1" applyFill="1" applyBorder="1" applyAlignment="1">
      <alignment horizontal="right"/>
    </xf>
    <xf numFmtId="0" fontId="22" fillId="0" borderId="24" xfId="0" applyNumberFormat="1" applyFont="1" applyBorder="1"/>
    <xf numFmtId="49" fontId="8" fillId="4" borderId="25" xfId="24" applyNumberFormat="1" applyFont="1" applyFill="1" applyBorder="1" applyProtection="1">
      <protection locked="0"/>
    </xf>
    <xf numFmtId="4" fontId="8" fillId="3" borderId="25" xfId="24" applyNumberFormat="1" applyFont="1" applyFill="1" applyBorder="1" applyProtection="1"/>
    <xf numFmtId="4" fontId="8" fillId="3" borderId="27" xfId="24" applyNumberFormat="1" applyFont="1" applyFill="1" applyBorder="1" applyProtection="1"/>
    <xf numFmtId="0" fontId="33" fillId="0" borderId="24" xfId="0" applyNumberFormat="1" applyFont="1" applyFill="1" applyBorder="1"/>
    <xf numFmtId="0" fontId="8" fillId="0" borderId="27" xfId="0" applyFont="1" applyFill="1" applyBorder="1" applyAlignment="1">
      <alignment horizontal="right"/>
    </xf>
    <xf numFmtId="0" fontId="8" fillId="0" borderId="24" xfId="0" applyNumberFormat="1" applyFont="1" applyBorder="1"/>
    <xf numFmtId="4" fontId="8" fillId="5" borderId="25" xfId="24" applyNumberFormat="1" applyFont="1" applyFill="1" applyBorder="1" applyProtection="1">
      <protection locked="0"/>
    </xf>
    <xf numFmtId="0" fontId="33" fillId="0" borderId="24" xfId="0" applyNumberFormat="1" applyFont="1" applyBorder="1"/>
    <xf numFmtId="0" fontId="8" fillId="0" borderId="10" xfId="0" applyNumberFormat="1" applyFont="1" applyBorder="1"/>
    <xf numFmtId="4" fontId="8" fillId="3" borderId="25" xfId="24" applyNumberFormat="1" applyFont="1" applyFill="1" applyBorder="1" applyProtection="1">
      <protection locked="0"/>
    </xf>
    <xf numFmtId="0" fontId="22" fillId="0" borderId="24" xfId="0" applyFont="1" applyBorder="1"/>
    <xf numFmtId="0" fontId="33" fillId="0" borderId="24" xfId="0" applyFont="1" applyBorder="1"/>
    <xf numFmtId="0" fontId="8" fillId="0" borderId="24" xfId="0" applyFont="1" applyBorder="1"/>
    <xf numFmtId="0" fontId="8" fillId="0" borderId="25" xfId="0" applyFont="1" applyBorder="1"/>
    <xf numFmtId="0" fontId="21" fillId="0" borderId="27" xfId="0" applyFont="1" applyFill="1" applyBorder="1" applyAlignment="1">
      <alignment horizontal="right"/>
    </xf>
    <xf numFmtId="0" fontId="21" fillId="0" borderId="24" xfId="0" applyFont="1" applyFill="1" applyBorder="1"/>
    <xf numFmtId="0" fontId="8" fillId="0" borderId="24" xfId="0" applyFont="1" applyFill="1" applyBorder="1"/>
    <xf numFmtId="0" fontId="8" fillId="0" borderId="25" xfId="0" applyFont="1" applyFill="1" applyBorder="1" applyAlignment="1">
      <alignment horizontal="right"/>
    </xf>
    <xf numFmtId="0" fontId="8" fillId="0" borderId="11" xfId="0" applyFont="1" applyFill="1" applyBorder="1"/>
    <xf numFmtId="0" fontId="8" fillId="7" borderId="24" xfId="0" applyFont="1" applyFill="1" applyBorder="1"/>
    <xf numFmtId="0" fontId="21" fillId="0" borderId="27" xfId="0" quotePrefix="1" applyFont="1" applyFill="1" applyBorder="1" applyAlignment="1">
      <alignment horizontal="right"/>
    </xf>
    <xf numFmtId="4" fontId="8" fillId="4" borderId="25" xfId="24" applyNumberFormat="1" applyFont="1" applyFill="1" applyBorder="1" applyProtection="1">
      <protection locked="0"/>
    </xf>
    <xf numFmtId="0" fontId="8" fillId="0" borderId="27" xfId="0" quotePrefix="1" applyFont="1" applyFill="1" applyBorder="1" applyAlignment="1">
      <alignment horizontal="right"/>
    </xf>
    <xf numFmtId="0" fontId="33" fillId="0" borderId="27" xfId="0" applyFont="1" applyFill="1" applyBorder="1" applyAlignment="1">
      <alignment horizontal="right"/>
    </xf>
    <xf numFmtId="0" fontId="33" fillId="0" borderId="24" xfId="0" applyFont="1" applyFill="1" applyBorder="1" applyAlignment="1">
      <alignment horizontal="left"/>
    </xf>
    <xf numFmtId="0" fontId="8" fillId="0" borderId="24" xfId="0" applyFont="1" applyFill="1" applyBorder="1" applyAlignment="1">
      <alignment horizontal="left"/>
    </xf>
    <xf numFmtId="0" fontId="8" fillId="0" borderId="27" xfId="0" applyFont="1" applyBorder="1" applyAlignment="1">
      <alignment horizontal="right"/>
    </xf>
    <xf numFmtId="0" fontId="33" fillId="0" borderId="27" xfId="0" applyFont="1" applyBorder="1" applyAlignment="1">
      <alignment horizontal="right"/>
    </xf>
    <xf numFmtId="0" fontId="8" fillId="0" borderId="24" xfId="0" applyFont="1" applyBorder="1" applyAlignment="1">
      <alignment horizontal="left"/>
    </xf>
    <xf numFmtId="0" fontId="22" fillId="0" borderId="27" xfId="0" applyFont="1" applyBorder="1" applyAlignment="1">
      <alignment horizontal="right"/>
    </xf>
    <xf numFmtId="0" fontId="33" fillId="0" borderId="27" xfId="0" quotePrefix="1" applyFont="1" applyBorder="1" applyAlignment="1">
      <alignment horizontal="right"/>
    </xf>
    <xf numFmtId="0" fontId="22" fillId="0" borderId="24" xfId="0" applyFont="1" applyFill="1" applyBorder="1"/>
    <xf numFmtId="0" fontId="33" fillId="0" borderId="24" xfId="0" applyFont="1" applyBorder="1" applyAlignment="1">
      <alignment horizontal="left"/>
    </xf>
    <xf numFmtId="0" fontId="33" fillId="0" borderId="24" xfId="0" applyFont="1" applyFill="1" applyBorder="1"/>
    <xf numFmtId="0" fontId="22" fillId="0" borderId="27" xfId="0" quotePrefix="1" applyFont="1" applyBorder="1" applyAlignment="1">
      <alignment horizontal="right"/>
    </xf>
    <xf numFmtId="0" fontId="22" fillId="0" borderId="27" xfId="0" applyFont="1" applyBorder="1"/>
    <xf numFmtId="0" fontId="8" fillId="0" borderId="27" xfId="0" quotePrefix="1" applyFont="1" applyBorder="1" applyAlignment="1">
      <alignment horizontal="right"/>
    </xf>
    <xf numFmtId="0" fontId="21" fillId="0" borderId="27" xfId="0" applyFont="1" applyBorder="1" applyAlignment="1">
      <alignment horizontal="right"/>
    </xf>
    <xf numFmtId="0" fontId="21" fillId="0" borderId="24" xfId="0" applyFont="1" applyBorder="1"/>
    <xf numFmtId="0" fontId="22" fillId="0" borderId="26" xfId="0" applyFont="1" applyFill="1" applyBorder="1" applyAlignment="1">
      <alignment horizontal="left"/>
    </xf>
    <xf numFmtId="49" fontId="8" fillId="4" borderId="11" xfId="24" applyNumberFormat="1" applyFont="1" applyFill="1" applyBorder="1" applyProtection="1">
      <protection locked="0"/>
    </xf>
    <xf numFmtId="4" fontId="8" fillId="5" borderId="11" xfId="24" applyNumberFormat="1" applyFont="1" applyFill="1" applyBorder="1" applyProtection="1">
      <protection locked="0"/>
    </xf>
    <xf numFmtId="0" fontId="21" fillId="0" borderId="10" xfId="0" applyFont="1" applyBorder="1"/>
    <xf numFmtId="0" fontId="22" fillId="0" borderId="10" xfId="0" applyFont="1" applyFill="1" applyBorder="1"/>
    <xf numFmtId="0" fontId="8" fillId="0" borderId="0" xfId="0" applyFont="1" applyBorder="1" applyAlignment="1">
      <alignment horizontal="right"/>
    </xf>
    <xf numFmtId="0" fontId="8" fillId="0" borderId="0" xfId="0" applyFont="1" applyBorder="1"/>
    <xf numFmtId="0" fontId="22" fillId="0" borderId="27" xfId="0" applyFont="1" applyFill="1" applyBorder="1"/>
    <xf numFmtId="0" fontId="22" fillId="0" borderId="14" xfId="0" applyFont="1" applyFill="1" applyBorder="1"/>
    <xf numFmtId="0" fontId="33" fillId="0" borderId="27" xfId="0" applyFont="1" applyBorder="1"/>
    <xf numFmtId="0" fontId="8" fillId="0" borderId="27" xfId="0" applyFont="1" applyBorder="1"/>
    <xf numFmtId="0" fontId="8" fillId="0" borderId="27" xfId="0" applyFont="1" applyFill="1" applyBorder="1"/>
    <xf numFmtId="0" fontId="29" fillId="15" borderId="0" xfId="0" applyFont="1" applyFill="1"/>
    <xf numFmtId="0" fontId="33" fillId="0" borderId="27" xfId="0" applyFont="1" applyFill="1" applyBorder="1"/>
    <xf numFmtId="0" fontId="33" fillId="0" borderId="27" xfId="0" applyFont="1" applyFill="1" applyBorder="1" applyAlignment="1">
      <alignment horizontal="justify"/>
    </xf>
    <xf numFmtId="0" fontId="21" fillId="0" borderId="27" xfId="0" applyFont="1" applyFill="1" applyBorder="1" applyAlignment="1"/>
    <xf numFmtId="0" fontId="8" fillId="0" borderId="24" xfId="0" applyFont="1" applyBorder="1" applyAlignment="1">
      <alignment horizontal="left" indent="4"/>
    </xf>
    <xf numFmtId="4" fontId="8" fillId="5" borderId="27" xfId="24" applyNumberFormat="1" applyFont="1" applyFill="1" applyBorder="1" applyProtection="1">
      <protection locked="0"/>
    </xf>
    <xf numFmtId="0" fontId="8" fillId="0" borderId="27" xfId="0" applyFont="1" applyFill="1" applyBorder="1" applyAlignment="1"/>
    <xf numFmtId="0" fontId="21" fillId="0" borderId="27" xfId="0" applyFont="1" applyBorder="1"/>
    <xf numFmtId="0" fontId="8" fillId="0" borderId="0" xfId="0" applyFont="1"/>
    <xf numFmtId="0" fontId="30" fillId="2" borderId="20" xfId="0" applyFont="1" applyFill="1" applyBorder="1" applyAlignment="1">
      <alignment horizontal="center"/>
    </xf>
    <xf numFmtId="0" fontId="30" fillId="6" borderId="27" xfId="0" applyFont="1" applyFill="1" applyBorder="1" applyAlignment="1">
      <alignment horizontal="center"/>
    </xf>
    <xf numFmtId="166" fontId="30" fillId="2" borderId="24" xfId="0" applyNumberFormat="1" applyFont="1" applyFill="1" applyBorder="1" applyAlignment="1">
      <alignment horizontal="center"/>
    </xf>
    <xf numFmtId="166" fontId="30" fillId="2" borderId="26" xfId="0" applyNumberFormat="1" applyFont="1" applyFill="1" applyBorder="1" applyAlignment="1">
      <alignment horizontal="center"/>
    </xf>
    <xf numFmtId="0" fontId="72" fillId="0" borderId="0" xfId="0" applyFont="1"/>
    <xf numFmtId="0" fontId="30" fillId="6" borderId="5" xfId="0" applyFont="1" applyFill="1" applyBorder="1" applyAlignment="1">
      <alignment horizontal="center"/>
    </xf>
    <xf numFmtId="166" fontId="30" fillId="2" borderId="27" xfId="0" applyNumberFormat="1" applyFont="1" applyFill="1" applyBorder="1" applyAlignment="1">
      <alignment horizontal="center"/>
    </xf>
    <xf numFmtId="166" fontId="30" fillId="2" borderId="10" xfId="0" applyNumberFormat="1" applyFont="1" applyFill="1" applyBorder="1" applyAlignment="1">
      <alignment horizontal="center"/>
    </xf>
    <xf numFmtId="0" fontId="22" fillId="0" borderId="0" xfId="0" applyFont="1" applyFill="1"/>
    <xf numFmtId="0" fontId="22" fillId="0" borderId="4" xfId="0" applyFont="1" applyFill="1" applyBorder="1"/>
    <xf numFmtId="4" fontId="8" fillId="3" borderId="14" xfId="24" applyNumberFormat="1" applyFont="1" applyFill="1" applyBorder="1" applyProtection="1"/>
    <xf numFmtId="4" fontId="8" fillId="3" borderId="4" xfId="24" applyNumberFormat="1" applyFont="1" applyFill="1" applyBorder="1" applyProtection="1"/>
    <xf numFmtId="0" fontId="21" fillId="0" borderId="0" xfId="0" applyFont="1"/>
    <xf numFmtId="0" fontId="21" fillId="0" borderId="4" xfId="0" applyFont="1" applyFill="1" applyBorder="1"/>
    <xf numFmtId="0" fontId="8" fillId="0" borderId="4" xfId="0" applyFont="1" applyFill="1" applyBorder="1"/>
    <xf numFmtId="4" fontId="8" fillId="5" borderId="4" xfId="24" applyNumberFormat="1" applyFont="1" applyFill="1" applyBorder="1" applyProtection="1">
      <protection locked="0"/>
    </xf>
    <xf numFmtId="4" fontId="8" fillId="3" borderId="4" xfId="24" applyNumberFormat="1" applyFont="1" applyFill="1" applyBorder="1"/>
    <xf numFmtId="0" fontId="8" fillId="0" borderId="0" xfId="0" applyFont="1" applyFill="1"/>
    <xf numFmtId="0" fontId="22" fillId="0" borderId="5" xfId="0" applyFont="1" applyFill="1" applyBorder="1"/>
    <xf numFmtId="0" fontId="22" fillId="0" borderId="27" xfId="0" applyFont="1" applyFill="1" applyBorder="1" applyAlignment="1">
      <alignment horizontal="center"/>
    </xf>
    <xf numFmtId="4" fontId="22" fillId="3" borderId="25" xfId="24" applyNumberFormat="1" applyFont="1" applyFill="1" applyBorder="1" applyProtection="1"/>
    <xf numFmtId="4" fontId="22" fillId="3" borderId="27" xfId="24" applyNumberFormat="1" applyFont="1" applyFill="1" applyBorder="1" applyProtection="1"/>
    <xf numFmtId="0" fontId="22" fillId="0" borderId="20" xfId="0" applyFont="1" applyFill="1" applyBorder="1"/>
    <xf numFmtId="171" fontId="8" fillId="0" borderId="14" xfId="24" applyNumberFormat="1" applyFont="1" applyFill="1" applyBorder="1"/>
    <xf numFmtId="4" fontId="8" fillId="0" borderId="4" xfId="24" applyNumberFormat="1" applyFont="1" applyFill="1" applyBorder="1"/>
    <xf numFmtId="0" fontId="21" fillId="0" borderId="0" xfId="0" applyFont="1" applyFill="1"/>
    <xf numFmtId="4" fontId="22" fillId="5" borderId="4" xfId="24" applyNumberFormat="1" applyFont="1" applyFill="1" applyBorder="1" applyProtection="1">
      <protection locked="0"/>
    </xf>
    <xf numFmtId="4" fontId="72" fillId="0" borderId="0" xfId="0" applyNumberFormat="1" applyFont="1"/>
    <xf numFmtId="166" fontId="30" fillId="2" borderId="20" xfId="0" applyNumberFormat="1" applyFont="1" applyFill="1" applyBorder="1" applyAlignment="1">
      <alignment horizontal="center"/>
    </xf>
    <xf numFmtId="166" fontId="30" fillId="2" borderId="25" xfId="0" applyNumberFormat="1" applyFont="1" applyFill="1" applyBorder="1" applyAlignment="1">
      <alignment horizontal="center"/>
    </xf>
    <xf numFmtId="166" fontId="30" fillId="2" borderId="26" xfId="0" applyNumberFormat="1" applyFont="1" applyFill="1" applyBorder="1"/>
    <xf numFmtId="166" fontId="30" fillId="2" borderId="4" xfId="0" applyNumberFormat="1" applyFont="1" applyFill="1" applyBorder="1" applyAlignment="1">
      <alignment horizontal="center"/>
    </xf>
    <xf numFmtId="166" fontId="30" fillId="2" borderId="24" xfId="0" applyNumberFormat="1" applyFont="1" applyFill="1" applyBorder="1"/>
    <xf numFmtId="0" fontId="30" fillId="2" borderId="10" xfId="0" applyFont="1" applyFill="1" applyBorder="1" applyAlignment="1">
      <alignment horizontal="centerContinuous"/>
    </xf>
    <xf numFmtId="166" fontId="30" fillId="2" borderId="9" xfId="0" applyNumberFormat="1" applyFont="1" applyFill="1" applyBorder="1" applyAlignment="1">
      <alignment horizontal="center"/>
    </xf>
    <xf numFmtId="166" fontId="30" fillId="2" borderId="5" xfId="0" applyNumberFormat="1" applyFont="1" applyFill="1" applyBorder="1" applyAlignment="1">
      <alignment horizontal="center"/>
    </xf>
    <xf numFmtId="0" fontId="22" fillId="0" borderId="21" xfId="0" applyFont="1" applyFill="1" applyBorder="1"/>
    <xf numFmtId="171" fontId="8" fillId="0" borderId="20" xfId="24" applyNumberFormat="1" applyFont="1" applyFill="1" applyBorder="1"/>
    <xf numFmtId="171" fontId="8" fillId="0" borderId="2" xfId="24" applyNumberFormat="1" applyFont="1" applyFill="1" applyBorder="1"/>
    <xf numFmtId="0" fontId="33" fillId="0" borderId="14" xfId="0" applyFont="1" applyFill="1" applyBorder="1"/>
    <xf numFmtId="4" fontId="8" fillId="3" borderId="14" xfId="24" applyNumberFormat="1" applyFont="1" applyFill="1" applyBorder="1"/>
    <xf numFmtId="174" fontId="8" fillId="3" borderId="0" xfId="24" applyNumberFormat="1" applyFont="1" applyFill="1" applyBorder="1"/>
    <xf numFmtId="174" fontId="8" fillId="3" borderId="6" xfId="24" applyNumberFormat="1" applyFont="1" applyFill="1" applyBorder="1"/>
    <xf numFmtId="0" fontId="8" fillId="0" borderId="14" xfId="0" applyFont="1" applyFill="1" applyBorder="1"/>
    <xf numFmtId="4" fontId="8" fillId="5" borderId="14" xfId="24" applyNumberFormat="1" applyFont="1" applyFill="1" applyBorder="1" applyProtection="1">
      <protection locked="0"/>
    </xf>
    <xf numFmtId="4" fontId="8" fillId="5" borderId="0" xfId="24" applyNumberFormat="1" applyFont="1" applyFill="1" applyBorder="1" applyProtection="1">
      <protection locked="0"/>
    </xf>
    <xf numFmtId="174" fontId="8" fillId="3" borderId="4" xfId="24" applyNumberFormat="1" applyFont="1" applyFill="1" applyBorder="1"/>
    <xf numFmtId="174" fontId="8" fillId="16" borderId="14" xfId="24" applyNumberFormat="1" applyFont="1" applyFill="1" applyBorder="1"/>
    <xf numFmtId="174" fontId="8" fillId="16" borderId="0" xfId="24" applyNumberFormat="1" applyFont="1" applyFill="1" applyBorder="1"/>
    <xf numFmtId="174" fontId="8" fillId="16" borderId="6" xfId="24" applyNumberFormat="1" applyFont="1" applyFill="1" applyBorder="1"/>
    <xf numFmtId="0" fontId="8" fillId="0" borderId="14" xfId="0" applyFont="1" applyBorder="1"/>
    <xf numFmtId="0" fontId="8" fillId="0" borderId="11" xfId="0" applyFont="1" applyBorder="1"/>
    <xf numFmtId="0" fontId="8" fillId="0" borderId="5" xfId="0" applyFont="1" applyFill="1" applyBorder="1"/>
    <xf numFmtId="4" fontId="8" fillId="5" borderId="10" xfId="24" applyNumberFormat="1" applyFont="1" applyFill="1" applyBorder="1" applyProtection="1">
      <protection locked="0"/>
    </xf>
    <xf numFmtId="0" fontId="22" fillId="2" borderId="20" xfId="0" applyFont="1" applyFill="1" applyBorder="1"/>
    <xf numFmtId="0" fontId="22" fillId="2" borderId="26" xfId="0" applyFont="1" applyFill="1" applyBorder="1" applyAlignment="1">
      <alignment horizontal="center"/>
    </xf>
    <xf numFmtId="0" fontId="22" fillId="2" borderId="25" xfId="0" applyFont="1" applyFill="1" applyBorder="1" applyAlignment="1">
      <alignment horizontal="center"/>
    </xf>
    <xf numFmtId="0" fontId="22" fillId="2" borderId="24" xfId="0" applyFont="1" applyFill="1" applyBorder="1" applyAlignment="1">
      <alignment horizontal="center"/>
    </xf>
    <xf numFmtId="0" fontId="22" fillId="2" borderId="4" xfId="0" applyFont="1" applyFill="1" applyBorder="1" applyAlignment="1">
      <alignment horizontal="center"/>
    </xf>
    <xf numFmtId="0" fontId="22" fillId="2" borderId="0" xfId="0" applyFont="1" applyFill="1" applyBorder="1" applyAlignment="1">
      <alignment horizontal="center"/>
    </xf>
    <xf numFmtId="166" fontId="22" fillId="2" borderId="20" xfId="0" applyNumberFormat="1" applyFont="1" applyFill="1" applyBorder="1" applyAlignment="1">
      <alignment horizontal="center"/>
    </xf>
    <xf numFmtId="0" fontId="22" fillId="2" borderId="5" xfId="0" applyFont="1" applyFill="1" applyBorder="1"/>
    <xf numFmtId="166" fontId="22" fillId="2" borderId="11" xfId="0" applyNumberFormat="1" applyFont="1" applyFill="1" applyBorder="1" applyAlignment="1">
      <alignment horizontal="center"/>
    </xf>
    <xf numFmtId="166" fontId="22" fillId="2" borderId="9" xfId="0" applyNumberFormat="1" applyFont="1" applyFill="1" applyBorder="1" applyAlignment="1">
      <alignment horizontal="center"/>
    </xf>
    <xf numFmtId="166" fontId="22" fillId="2" borderId="5" xfId="0" applyNumberFormat="1" applyFont="1" applyFill="1" applyBorder="1" applyAlignment="1">
      <alignment horizontal="center"/>
    </xf>
    <xf numFmtId="4" fontId="8" fillId="3" borderId="21" xfId="24" applyNumberFormat="1" applyFont="1" applyFill="1" applyBorder="1" applyProtection="1"/>
    <xf numFmtId="4" fontId="8" fillId="3" borderId="3" xfId="24" applyNumberFormat="1" applyFont="1" applyFill="1" applyBorder="1" applyProtection="1"/>
    <xf numFmtId="4" fontId="8" fillId="3" borderId="6" xfId="24" applyNumberFormat="1" applyFont="1" applyFill="1" applyBorder="1"/>
    <xf numFmtId="4" fontId="8" fillId="3" borderId="6" xfId="24" applyNumberFormat="1" applyFont="1" applyFill="1" applyBorder="1" applyProtection="1"/>
    <xf numFmtId="4" fontId="8" fillId="5" borderId="6" xfId="24" applyNumberFormat="1" applyFont="1" applyFill="1" applyBorder="1" applyProtection="1">
      <protection locked="0"/>
    </xf>
    <xf numFmtId="175" fontId="8" fillId="5" borderId="14" xfId="24" applyNumberFormat="1" applyFont="1" applyFill="1" applyBorder="1" applyProtection="1">
      <protection locked="0"/>
    </xf>
    <xf numFmtId="175" fontId="8" fillId="5" borderId="6" xfId="24" applyNumberFormat="1" applyFont="1" applyFill="1" applyBorder="1" applyProtection="1">
      <protection locked="0"/>
    </xf>
    <xf numFmtId="0" fontId="8" fillId="0" borderId="4" xfId="0" applyFont="1" applyBorder="1"/>
    <xf numFmtId="4" fontId="8" fillId="3" borderId="27" xfId="24" applyNumberFormat="1" applyFont="1" applyFill="1" applyBorder="1"/>
    <xf numFmtId="4" fontId="8" fillId="3" borderId="26" xfId="24" applyNumberFormat="1" applyFont="1" applyFill="1" applyBorder="1"/>
    <xf numFmtId="0" fontId="72" fillId="0" borderId="0" xfId="0" applyFont="1" applyFill="1"/>
    <xf numFmtId="0" fontId="0" fillId="0" borderId="0" xfId="0" applyAlignment="1">
      <alignment horizontal="left"/>
    </xf>
    <xf numFmtId="0" fontId="22" fillId="2" borderId="27" xfId="0" applyFont="1" applyFill="1" applyBorder="1" applyAlignment="1">
      <alignment horizontal="center"/>
    </xf>
    <xf numFmtId="166" fontId="8" fillId="2" borderId="20" xfId="0" applyNumberFormat="1" applyFont="1" applyFill="1" applyBorder="1"/>
    <xf numFmtId="0" fontId="30" fillId="2" borderId="27" xfId="0" applyFont="1" applyFill="1" applyBorder="1" applyAlignment="1">
      <alignment horizontal="centerContinuous"/>
    </xf>
    <xf numFmtId="0" fontId="22" fillId="2" borderId="11" xfId="0" applyFont="1" applyFill="1" applyBorder="1" applyAlignment="1">
      <alignment horizontal="center"/>
    </xf>
    <xf numFmtId="4" fontId="8" fillId="5" borderId="0" xfId="0" applyNumberFormat="1" applyFont="1" applyFill="1" applyProtection="1">
      <protection locked="0"/>
    </xf>
    <xf numFmtId="4" fontId="8" fillId="5" borderId="6" xfId="0" applyNumberFormat="1" applyFont="1" applyFill="1" applyBorder="1" applyProtection="1">
      <protection locked="0"/>
    </xf>
    <xf numFmtId="4" fontId="8" fillId="3" borderId="6" xfId="0" applyNumberFormat="1" applyFont="1" applyFill="1" applyBorder="1"/>
    <xf numFmtId="4" fontId="22" fillId="5" borderId="0" xfId="0" applyNumberFormat="1" applyFont="1" applyFill="1" applyBorder="1" applyProtection="1">
      <protection locked="0"/>
    </xf>
    <xf numFmtId="4" fontId="22" fillId="5" borderId="6" xfId="0" applyNumberFormat="1" applyFont="1" applyFill="1" applyBorder="1" applyProtection="1">
      <protection locked="0"/>
    </xf>
    <xf numFmtId="4" fontId="8" fillId="5" borderId="0" xfId="0" applyNumberFormat="1" applyFont="1" applyFill="1" applyBorder="1" applyProtection="1">
      <protection locked="0"/>
    </xf>
    <xf numFmtId="0" fontId="74" fillId="0" borderId="0" xfId="0" applyFont="1"/>
    <xf numFmtId="0" fontId="30" fillId="2" borderId="21" xfId="0" applyFont="1" applyFill="1" applyBorder="1" applyAlignment="1">
      <alignment horizontal="center"/>
    </xf>
    <xf numFmtId="0" fontId="30" fillId="2" borderId="25" xfId="0" applyFont="1" applyFill="1" applyBorder="1"/>
    <xf numFmtId="0" fontId="30" fillId="2" borderId="24" xfId="0" applyFont="1" applyFill="1" applyBorder="1"/>
    <xf numFmtId="0" fontId="30" fillId="2" borderId="26" xfId="0" applyFont="1" applyFill="1" applyBorder="1"/>
    <xf numFmtId="0" fontId="30" fillId="2" borderId="24" xfId="0" applyFont="1" applyFill="1" applyBorder="1" applyAlignment="1">
      <alignment horizontal="left"/>
    </xf>
    <xf numFmtId="0" fontId="30" fillId="2" borderId="11" xfId="0" applyFont="1" applyFill="1" applyBorder="1" applyAlignment="1">
      <alignment horizontal="center"/>
    </xf>
    <xf numFmtId="0" fontId="30" fillId="2" borderId="11" xfId="0" applyFont="1" applyFill="1" applyBorder="1"/>
    <xf numFmtId="0" fontId="30" fillId="2" borderId="10" xfId="0" applyFont="1" applyFill="1" applyBorder="1"/>
    <xf numFmtId="16" fontId="30" fillId="2" borderId="11" xfId="0" quotePrefix="1" applyNumberFormat="1" applyFont="1" applyFill="1" applyBorder="1"/>
    <xf numFmtId="0" fontId="30" fillId="2" borderId="11" xfId="0" quotePrefix="1" applyFont="1" applyFill="1" applyBorder="1"/>
    <xf numFmtId="0" fontId="30" fillId="2" borderId="24" xfId="0" applyFont="1" applyFill="1" applyBorder="1" applyAlignment="1">
      <alignment horizontal="center"/>
    </xf>
    <xf numFmtId="0" fontId="30" fillId="2" borderId="25" xfId="0" applyFont="1" applyFill="1" applyBorder="1" applyAlignment="1"/>
    <xf numFmtId="0" fontId="30" fillId="2" borderId="25" xfId="0" applyFont="1" applyFill="1" applyBorder="1" applyAlignment="1">
      <alignment horizontal="center"/>
    </xf>
    <xf numFmtId="0" fontId="8" fillId="0" borderId="20" xfId="0" applyFont="1" applyBorder="1"/>
    <xf numFmtId="4" fontId="8" fillId="5" borderId="21" xfId="0" applyNumberFormat="1" applyFont="1" applyFill="1" applyBorder="1" applyProtection="1">
      <protection locked="0"/>
    </xf>
    <xf numFmtId="4" fontId="8" fillId="5" borderId="2" xfId="0" applyNumberFormat="1" applyFont="1" applyFill="1" applyBorder="1" applyProtection="1">
      <protection locked="0"/>
    </xf>
    <xf numFmtId="4" fontId="8" fillId="5" borderId="2" xfId="24" applyNumberFormat="1" applyFont="1" applyFill="1" applyBorder="1"/>
    <xf numFmtId="4" fontId="8" fillId="5" borderId="3" xfId="0" applyNumberFormat="1" applyFont="1" applyFill="1" applyBorder="1"/>
    <xf numFmtId="4" fontId="8" fillId="3" borderId="21" xfId="24" applyNumberFormat="1" applyFont="1" applyFill="1" applyBorder="1"/>
    <xf numFmtId="4" fontId="8" fillId="3" borderId="2" xfId="24" applyNumberFormat="1" applyFont="1" applyFill="1" applyBorder="1"/>
    <xf numFmtId="4" fontId="8" fillId="3" borderId="3" xfId="24" applyNumberFormat="1" applyFont="1" applyFill="1" applyBorder="1"/>
    <xf numFmtId="4" fontId="8" fillId="5" borderId="14" xfId="0" applyNumberFormat="1" applyFont="1" applyFill="1" applyBorder="1" applyProtection="1">
      <protection locked="0"/>
    </xf>
    <xf numFmtId="4" fontId="8" fillId="5" borderId="0" xfId="24" applyNumberFormat="1" applyFont="1" applyFill="1" applyBorder="1"/>
    <xf numFmtId="4" fontId="8" fillId="5" borderId="6" xfId="0" applyNumberFormat="1" applyFont="1" applyFill="1" applyBorder="1"/>
    <xf numFmtId="4" fontId="8" fillId="3" borderId="0" xfId="24" applyNumberFormat="1" applyFont="1" applyFill="1" applyBorder="1"/>
    <xf numFmtId="0" fontId="8" fillId="0" borderId="5" xfId="0" applyFont="1" applyBorder="1"/>
    <xf numFmtId="0" fontId="8" fillId="0" borderId="5" xfId="0" applyFont="1" applyBorder="1" applyAlignment="1">
      <alignment horizontal="left"/>
    </xf>
    <xf numFmtId="4" fontId="8" fillId="5" borderId="11" xfId="0" applyNumberFormat="1" applyFont="1" applyFill="1" applyBorder="1" applyProtection="1">
      <protection locked="0"/>
    </xf>
    <xf numFmtId="4" fontId="8" fillId="5" borderId="10" xfId="0" applyNumberFormat="1" applyFont="1" applyFill="1" applyBorder="1" applyProtection="1">
      <protection locked="0"/>
    </xf>
    <xf numFmtId="4" fontId="8" fillId="5" borderId="10" xfId="24" applyNumberFormat="1" applyFont="1" applyFill="1" applyBorder="1"/>
    <xf numFmtId="4" fontId="8" fillId="5" borderId="9" xfId="0" applyNumberFormat="1" applyFont="1" applyFill="1" applyBorder="1"/>
    <xf numFmtId="4" fontId="8" fillId="3" borderId="10" xfId="24" applyNumberFormat="1" applyFont="1" applyFill="1" applyBorder="1"/>
    <xf numFmtId="4" fontId="8" fillId="3" borderId="9" xfId="24" applyNumberFormat="1" applyFont="1" applyFill="1" applyBorder="1"/>
    <xf numFmtId="166" fontId="8" fillId="0" borderId="0" xfId="0" applyNumberFormat="1" applyFont="1" applyBorder="1"/>
    <xf numFmtId="0" fontId="30" fillId="2" borderId="20" xfId="0" applyFont="1" applyFill="1" applyBorder="1" applyAlignment="1"/>
    <xf numFmtId="166" fontId="30" fillId="2" borderId="27" xfId="0" applyNumberFormat="1" applyFont="1" applyFill="1" applyBorder="1"/>
    <xf numFmtId="0" fontId="30" fillId="2" borderId="21" xfId="0" applyFont="1" applyFill="1" applyBorder="1"/>
    <xf numFmtId="0" fontId="30" fillId="2" borderId="4" xfId="0" applyFont="1" applyFill="1" applyBorder="1"/>
    <xf numFmtId="166" fontId="30" fillId="2" borderId="6" xfId="0" applyNumberFormat="1" applyFont="1" applyFill="1" applyBorder="1"/>
    <xf numFmtId="166" fontId="30" fillId="2" borderId="10" xfId="0" applyNumberFormat="1" applyFont="1" applyFill="1" applyBorder="1"/>
    <xf numFmtId="0" fontId="30" fillId="0" borderId="27" xfId="0" applyFont="1" applyFill="1" applyBorder="1"/>
    <xf numFmtId="4" fontId="30" fillId="3" borderId="25" xfId="24" applyNumberFormat="1" applyFont="1" applyFill="1" applyBorder="1" applyProtection="1"/>
    <xf numFmtId="4" fontId="30" fillId="3" borderId="27" xfId="24" applyNumberFormat="1" applyFont="1" applyFill="1" applyBorder="1" applyProtection="1"/>
    <xf numFmtId="4" fontId="30" fillId="3" borderId="26" xfId="24" applyNumberFormat="1" applyFont="1" applyFill="1" applyBorder="1" applyProtection="1"/>
    <xf numFmtId="49" fontId="8" fillId="17" borderId="4" xfId="0" applyNumberFormat="1" applyFont="1" applyFill="1" applyBorder="1" applyAlignment="1">
      <alignment horizontal="left"/>
    </xf>
    <xf numFmtId="4" fontId="8" fillId="5" borderId="0" xfId="24" applyNumberFormat="1" applyFont="1" applyFill="1" applyProtection="1">
      <protection locked="0"/>
    </xf>
    <xf numFmtId="4" fontId="8" fillId="18" borderId="20" xfId="24" applyNumberFormat="1" applyFont="1" applyFill="1" applyBorder="1" applyProtection="1"/>
    <xf numFmtId="4" fontId="8" fillId="5" borderId="4" xfId="0" applyNumberFormat="1" applyFont="1" applyFill="1" applyBorder="1" applyProtection="1">
      <protection locked="0"/>
    </xf>
    <xf numFmtId="49" fontId="8" fillId="17" borderId="4" xfId="0" applyNumberFormat="1" applyFont="1" applyFill="1" applyBorder="1"/>
    <xf numFmtId="4" fontId="8" fillId="5" borderId="0" xfId="24" applyNumberFormat="1" applyFont="1" applyFill="1" applyBorder="1" applyAlignment="1" applyProtection="1">
      <alignment horizontal="right"/>
      <protection locked="0"/>
    </xf>
    <xf numFmtId="49" fontId="8" fillId="17" borderId="4" xfId="0" applyNumberFormat="1" applyFont="1" applyFill="1" applyBorder="1" applyProtection="1">
      <protection locked="0"/>
    </xf>
    <xf numFmtId="166" fontId="30" fillId="2" borderId="20" xfId="0" applyNumberFormat="1" applyFont="1" applyFill="1" applyBorder="1"/>
    <xf numFmtId="166" fontId="30" fillId="2" borderId="4" xfId="0" applyNumberFormat="1" applyFont="1" applyFill="1" applyBorder="1"/>
    <xf numFmtId="174" fontId="30" fillId="3" borderId="27" xfId="24" applyNumberFormat="1" applyFont="1" applyFill="1" applyBorder="1"/>
    <xf numFmtId="49" fontId="22" fillId="17" borderId="4" xfId="0" applyNumberFormat="1" applyFont="1" applyFill="1" applyBorder="1" applyAlignment="1" applyProtection="1">
      <alignment horizontal="center"/>
      <protection locked="0"/>
    </xf>
    <xf numFmtId="0" fontId="15" fillId="0" borderId="0" xfId="0" applyFont="1" applyAlignment="1">
      <alignment horizontal="left" vertical="center"/>
    </xf>
    <xf numFmtId="0" fontId="75" fillId="0" borderId="0" xfId="0" applyFont="1" applyAlignment="1">
      <alignment horizontal="center" vertical="center"/>
    </xf>
    <xf numFmtId="0" fontId="75" fillId="0" borderId="0" xfId="0" applyFont="1" applyAlignment="1">
      <alignment vertical="center"/>
    </xf>
    <xf numFmtId="0" fontId="30" fillId="14" borderId="39" xfId="0" applyFont="1" applyFill="1" applyBorder="1" applyAlignment="1">
      <alignment horizontal="left" vertical="center" wrapText="1" indent="2"/>
    </xf>
    <xf numFmtId="0" fontId="76" fillId="14" borderId="0" xfId="0" applyFont="1" applyFill="1" applyBorder="1" applyAlignment="1">
      <alignment horizontal="center" vertical="center"/>
    </xf>
    <xf numFmtId="0" fontId="30" fillId="14" borderId="0" xfId="0" applyFont="1" applyFill="1" applyBorder="1" applyAlignment="1">
      <alignment horizontal="left" vertical="center" wrapText="1" indent="2"/>
    </xf>
    <xf numFmtId="0" fontId="30" fillId="14" borderId="40" xfId="0" applyFont="1" applyFill="1" applyBorder="1" applyAlignment="1">
      <alignment horizontal="center" vertical="center" wrapText="1"/>
    </xf>
    <xf numFmtId="0" fontId="30" fillId="14" borderId="41" xfId="0" applyFont="1" applyFill="1" applyBorder="1" applyAlignment="1">
      <alignment horizontal="center" vertical="center" wrapText="1"/>
    </xf>
    <xf numFmtId="0" fontId="30" fillId="19" borderId="42" xfId="0" applyFont="1" applyFill="1" applyBorder="1" applyAlignment="1">
      <alignment horizontal="center" vertical="center" wrapText="1"/>
    </xf>
    <xf numFmtId="0" fontId="30" fillId="14" borderId="42" xfId="0" applyFont="1" applyFill="1" applyBorder="1" applyAlignment="1">
      <alignment horizontal="center" vertical="center" wrapText="1"/>
    </xf>
    <xf numFmtId="0" fontId="30" fillId="14" borderId="43" xfId="0" applyFont="1" applyFill="1" applyBorder="1" applyAlignment="1">
      <alignment horizontal="center" vertical="center" wrapText="1"/>
    </xf>
    <xf numFmtId="49" fontId="30" fillId="14" borderId="44" xfId="0" applyNumberFormat="1" applyFont="1" applyFill="1" applyBorder="1" applyAlignment="1">
      <alignment horizontal="center" vertical="center"/>
    </xf>
    <xf numFmtId="0" fontId="30" fillId="0" borderId="45" xfId="0" applyFont="1" applyFill="1" applyBorder="1" applyAlignment="1">
      <alignment horizontal="center" vertical="center"/>
    </xf>
    <xf numFmtId="49" fontId="30" fillId="0" borderId="45" xfId="0" applyNumberFormat="1" applyFont="1" applyFill="1" applyBorder="1" applyAlignment="1">
      <alignment horizontal="left" vertical="center" wrapText="1"/>
    </xf>
    <xf numFmtId="2" fontId="30" fillId="10" borderId="46" xfId="0" applyNumberFormat="1" applyFont="1" applyFill="1" applyBorder="1" applyAlignment="1">
      <alignment horizontal="center" vertical="center" wrapText="1"/>
    </xf>
    <xf numFmtId="49" fontId="30" fillId="0" borderId="45" xfId="0" applyNumberFormat="1" applyFont="1" applyFill="1" applyBorder="1" applyAlignment="1">
      <alignment horizontal="center" vertical="center"/>
    </xf>
    <xf numFmtId="0" fontId="30" fillId="0" borderId="45" xfId="0" applyFont="1" applyFill="1" applyBorder="1" applyAlignment="1">
      <alignment horizontal="left" vertical="center" wrapText="1"/>
    </xf>
    <xf numFmtId="0" fontId="76" fillId="0" borderId="45" xfId="0" applyFont="1" applyFill="1" applyBorder="1" applyAlignment="1">
      <alignment horizontal="center" vertical="center"/>
    </xf>
    <xf numFmtId="0" fontId="76" fillId="0" borderId="45" xfId="0" applyFont="1" applyFill="1" applyBorder="1" applyAlignment="1">
      <alignment horizontal="left" vertical="center" wrapText="1" indent="1"/>
    </xf>
    <xf numFmtId="2" fontId="76" fillId="9" borderId="46" xfId="0" applyNumberFormat="1" applyFont="1" applyFill="1" applyBorder="1" applyAlignment="1">
      <alignment horizontal="center" vertical="center" wrapText="1"/>
    </xf>
    <xf numFmtId="0" fontId="76" fillId="0" borderId="45" xfId="0" applyFont="1" applyFill="1" applyBorder="1" applyAlignment="1">
      <alignment horizontal="left" vertical="center" wrapText="1" indent="4"/>
    </xf>
    <xf numFmtId="49" fontId="30" fillId="14" borderId="44" xfId="0" quotePrefix="1" applyNumberFormat="1" applyFont="1" applyFill="1" applyBorder="1" applyAlignment="1">
      <alignment horizontal="center" vertical="center"/>
    </xf>
    <xf numFmtId="0" fontId="76" fillId="0" borderId="45" xfId="0" applyFont="1" applyFill="1" applyBorder="1" applyAlignment="1">
      <alignment horizontal="left" vertical="center" wrapText="1" indent="3"/>
    </xf>
    <xf numFmtId="2" fontId="30" fillId="9" borderId="46" xfId="0" applyNumberFormat="1" applyFont="1" applyFill="1" applyBorder="1" applyAlignment="1">
      <alignment horizontal="center" vertical="center" wrapText="1"/>
    </xf>
    <xf numFmtId="0" fontId="30" fillId="0" borderId="45" xfId="0" applyFont="1" applyFill="1" applyBorder="1" applyAlignment="1">
      <alignment vertical="center"/>
    </xf>
    <xf numFmtId="2" fontId="30" fillId="9" borderId="46" xfId="0" applyNumberFormat="1" applyFont="1" applyFill="1" applyBorder="1" applyAlignment="1">
      <alignment horizontal="center" vertical="center"/>
    </xf>
    <xf numFmtId="2" fontId="30" fillId="10" borderId="46" xfId="0" applyNumberFormat="1" applyFont="1" applyFill="1" applyBorder="1" applyAlignment="1">
      <alignment horizontal="center" vertical="center"/>
    </xf>
    <xf numFmtId="0" fontId="76" fillId="19" borderId="45" xfId="0" applyFont="1" applyFill="1" applyBorder="1" applyAlignment="1">
      <alignment horizontal="left" vertical="center" wrapText="1" indent="4"/>
    </xf>
    <xf numFmtId="0" fontId="30" fillId="19" borderId="45" xfId="0" applyFont="1" applyFill="1" applyBorder="1" applyAlignment="1">
      <alignment horizontal="left" vertical="center" wrapText="1"/>
    </xf>
    <xf numFmtId="0" fontId="76" fillId="0" borderId="45" xfId="0" quotePrefix="1" applyFont="1" applyFill="1" applyBorder="1" applyAlignment="1">
      <alignment horizontal="center" vertical="center"/>
    </xf>
    <xf numFmtId="0" fontId="76" fillId="19" borderId="45" xfId="0" applyFont="1" applyFill="1" applyBorder="1" applyAlignment="1">
      <alignment horizontal="left" vertical="center" wrapText="1" indent="1"/>
    </xf>
    <xf numFmtId="2" fontId="76" fillId="10" borderId="46" xfId="0" applyNumberFormat="1" applyFont="1" applyFill="1" applyBorder="1" applyAlignment="1">
      <alignment horizontal="center" vertical="center" wrapText="1"/>
    </xf>
    <xf numFmtId="0" fontId="76" fillId="0" borderId="45" xfId="0" applyFont="1" applyFill="1" applyBorder="1" applyAlignment="1">
      <alignment horizontal="left" vertical="center" wrapText="1"/>
    </xf>
    <xf numFmtId="0" fontId="76" fillId="19" borderId="45" xfId="0" applyFont="1" applyFill="1" applyBorder="1" applyAlignment="1">
      <alignment horizontal="left" vertical="center" wrapText="1"/>
    </xf>
    <xf numFmtId="2" fontId="30" fillId="6" borderId="46" xfId="0" applyNumberFormat="1" applyFont="1" applyFill="1" applyBorder="1" applyAlignment="1">
      <alignment horizontal="center" vertical="center" wrapText="1"/>
    </xf>
    <xf numFmtId="2" fontId="76" fillId="6" borderId="46" xfId="0" applyNumberFormat="1" applyFont="1" applyFill="1" applyBorder="1" applyAlignment="1">
      <alignment horizontal="center" vertical="center" wrapText="1"/>
    </xf>
    <xf numFmtId="0" fontId="76" fillId="0" borderId="45" xfId="0" applyFont="1" applyFill="1" applyBorder="1" applyAlignment="1">
      <alignment vertical="center"/>
    </xf>
    <xf numFmtId="2" fontId="76" fillId="9" borderId="46" xfId="0" applyNumberFormat="1" applyFont="1" applyFill="1" applyBorder="1" applyAlignment="1">
      <alignment horizontal="center" vertical="center"/>
    </xf>
    <xf numFmtId="0" fontId="76" fillId="19" borderId="45" xfId="0" applyFont="1" applyFill="1" applyBorder="1" applyAlignment="1">
      <alignment vertical="center"/>
    </xf>
    <xf numFmtId="2" fontId="76" fillId="10" borderId="46" xfId="0" applyNumberFormat="1" applyFont="1" applyFill="1" applyBorder="1" applyAlignment="1">
      <alignment horizontal="center" vertical="center"/>
    </xf>
    <xf numFmtId="0" fontId="76" fillId="0" borderId="45" xfId="0" applyFont="1" applyFill="1" applyBorder="1" applyAlignment="1">
      <alignment horizontal="left" vertical="center" wrapText="1" indent="6"/>
    </xf>
    <xf numFmtId="2" fontId="30" fillId="8" borderId="46" xfId="0" applyNumberFormat="1" applyFont="1" applyFill="1" applyBorder="1" applyAlignment="1">
      <alignment horizontal="center" vertical="center" wrapText="1"/>
    </xf>
    <xf numFmtId="49" fontId="30" fillId="14" borderId="47" xfId="0" quotePrefix="1" applyNumberFormat="1" applyFont="1" applyFill="1" applyBorder="1" applyAlignment="1">
      <alignment horizontal="center" vertical="center"/>
    </xf>
    <xf numFmtId="0" fontId="30" fillId="0" borderId="48" xfId="0" applyFont="1" applyFill="1" applyBorder="1" applyAlignment="1">
      <alignment horizontal="center" vertical="center"/>
    </xf>
    <xf numFmtId="0" fontId="76" fillId="0" borderId="48" xfId="0" applyFont="1" applyFill="1" applyBorder="1" applyAlignment="1">
      <alignment horizontal="left" vertical="center" wrapText="1"/>
    </xf>
    <xf numFmtId="2" fontId="76" fillId="9" borderId="49" xfId="0" applyNumberFormat="1" applyFont="1" applyFill="1" applyBorder="1" applyAlignment="1">
      <alignment horizontal="center" vertical="center" wrapText="1"/>
    </xf>
    <xf numFmtId="0" fontId="76" fillId="0" borderId="0" xfId="0" applyFont="1" applyAlignment="1">
      <alignment horizontal="center" vertical="center"/>
    </xf>
    <xf numFmtId="0" fontId="76" fillId="0" borderId="0" xfId="0" applyFont="1" applyAlignment="1">
      <alignment vertical="center"/>
    </xf>
    <xf numFmtId="0" fontId="77" fillId="0" borderId="0" xfId="0" applyFont="1" applyAlignment="1">
      <alignment horizontal="center" vertical="center"/>
    </xf>
    <xf numFmtId="0" fontId="77" fillId="0" borderId="0" xfId="0" applyFont="1" applyAlignment="1">
      <alignment vertical="center"/>
    </xf>
    <xf numFmtId="0" fontId="30" fillId="14" borderId="41" xfId="0" applyFont="1" applyFill="1" applyBorder="1" applyAlignment="1">
      <alignment horizontal="center" vertical="top" wrapText="1"/>
    </xf>
    <xf numFmtId="0" fontId="30" fillId="14" borderId="42" xfId="0" applyFont="1" applyFill="1" applyBorder="1" applyAlignment="1">
      <alignment horizontal="center" vertical="top" wrapText="1"/>
    </xf>
    <xf numFmtId="49" fontId="79" fillId="14" borderId="44" xfId="0" applyNumberFormat="1" applyFont="1" applyFill="1" applyBorder="1" applyAlignment="1">
      <alignment horizontal="center" vertical="center"/>
    </xf>
    <xf numFmtId="0" fontId="79" fillId="0" borderId="45" xfId="0" applyFont="1" applyFill="1" applyBorder="1" applyAlignment="1">
      <alignment horizontal="left" vertical="center"/>
    </xf>
    <xf numFmtId="0" fontId="30" fillId="0" borderId="45" xfId="0" applyFont="1" applyFill="1" applyBorder="1" applyAlignment="1">
      <alignment horizontal="left" vertical="center"/>
    </xf>
    <xf numFmtId="4" fontId="30" fillId="6" borderId="46" xfId="0" applyNumberFormat="1" applyFont="1" applyFill="1" applyBorder="1" applyAlignment="1">
      <alignment horizontal="center" vertical="center"/>
    </xf>
    <xf numFmtId="4" fontId="76" fillId="9" borderId="46" xfId="0" applyNumberFormat="1" applyFont="1" applyFill="1" applyBorder="1" applyAlignment="1">
      <alignment horizontal="center" vertical="center" wrapText="1"/>
    </xf>
    <xf numFmtId="4" fontId="30" fillId="6" borderId="46" xfId="0" applyNumberFormat="1" applyFont="1" applyFill="1" applyBorder="1" applyAlignment="1">
      <alignment horizontal="center" vertical="center" wrapText="1"/>
    </xf>
    <xf numFmtId="4" fontId="76" fillId="6" borderId="53" xfId="0" applyNumberFormat="1" applyFont="1" applyFill="1" applyBorder="1" applyAlignment="1">
      <alignment horizontal="center" vertical="center" wrapText="1"/>
    </xf>
    <xf numFmtId="4" fontId="76" fillId="9" borderId="54" xfId="0" applyNumberFormat="1" applyFont="1" applyFill="1" applyBorder="1" applyAlignment="1">
      <alignment horizontal="center" vertical="center" wrapText="1"/>
    </xf>
    <xf numFmtId="0" fontId="76" fillId="14" borderId="44" xfId="0" applyFont="1" applyFill="1" applyBorder="1" applyAlignment="1">
      <alignment horizontal="center" vertical="center"/>
    </xf>
    <xf numFmtId="0" fontId="76" fillId="0" borderId="45" xfId="0" applyFont="1" applyFill="1" applyBorder="1" applyAlignment="1">
      <alignment horizontal="left" vertical="center"/>
    </xf>
    <xf numFmtId="0" fontId="30" fillId="19" borderId="45" xfId="0" applyFont="1" applyFill="1" applyBorder="1" applyAlignment="1" applyProtection="1">
      <alignment horizontal="left" vertical="center" wrapText="1"/>
    </xf>
    <xf numFmtId="4" fontId="30" fillId="9" borderId="46" xfId="0" applyNumberFormat="1" applyFont="1" applyFill="1" applyBorder="1" applyAlignment="1" applyProtection="1">
      <alignment horizontal="center" vertical="center" wrapText="1"/>
    </xf>
    <xf numFmtId="0" fontId="79" fillId="14" borderId="44" xfId="0" applyFont="1" applyFill="1" applyBorder="1" applyAlignment="1">
      <alignment horizontal="center" vertical="center"/>
    </xf>
    <xf numFmtId="0" fontId="30" fillId="0" borderId="45" xfId="0" applyFont="1" applyFill="1" applyBorder="1" applyAlignment="1" applyProtection="1">
      <alignment horizontal="left" vertical="center" wrapText="1"/>
    </xf>
    <xf numFmtId="4" fontId="30" fillId="6" borderId="46" xfId="0" applyNumberFormat="1" applyFont="1" applyFill="1" applyBorder="1" applyAlignment="1" applyProtection="1">
      <alignment horizontal="center" vertical="center" wrapText="1"/>
    </xf>
    <xf numFmtId="0" fontId="76" fillId="0" borderId="45" xfId="0" applyFont="1" applyFill="1" applyBorder="1" applyAlignment="1" applyProtection="1">
      <alignment horizontal="left" vertical="center" wrapText="1" indent="1"/>
    </xf>
    <xf numFmtId="4" fontId="76" fillId="6" borderId="46" xfId="0" applyNumberFormat="1" applyFont="1" applyFill="1" applyBorder="1" applyAlignment="1" applyProtection="1">
      <alignment horizontal="center" vertical="center" wrapText="1"/>
    </xf>
    <xf numFmtId="0" fontId="76" fillId="0" borderId="45" xfId="0" applyFont="1" applyFill="1" applyBorder="1" applyAlignment="1" applyProtection="1">
      <alignment horizontal="left" vertical="center" wrapText="1" indent="2"/>
    </xf>
    <xf numFmtId="4" fontId="76" fillId="9" borderId="46" xfId="0" applyNumberFormat="1" applyFont="1" applyFill="1" applyBorder="1" applyAlignment="1" applyProtection="1">
      <alignment horizontal="center" vertical="center" wrapText="1"/>
    </xf>
    <xf numFmtId="0" fontId="79" fillId="14" borderId="44" xfId="0" quotePrefix="1" applyFont="1" applyFill="1" applyBorder="1" applyAlignment="1">
      <alignment horizontal="center" vertical="center"/>
    </xf>
    <xf numFmtId="0" fontId="76" fillId="14" borderId="44" xfId="0" quotePrefix="1" applyFont="1" applyFill="1" applyBorder="1" applyAlignment="1">
      <alignment horizontal="center" vertical="center"/>
    </xf>
    <xf numFmtId="4" fontId="76" fillId="9" borderId="53" xfId="0" applyNumberFormat="1" applyFont="1" applyFill="1" applyBorder="1" applyAlignment="1" applyProtection="1">
      <alignment horizontal="center" vertical="center" wrapText="1"/>
    </xf>
    <xf numFmtId="4" fontId="30" fillId="9" borderId="55" xfId="0" applyNumberFormat="1" applyFont="1" applyFill="1" applyBorder="1" applyAlignment="1" applyProtection="1">
      <alignment horizontal="center" vertical="center" wrapText="1"/>
    </xf>
    <xf numFmtId="0" fontId="76" fillId="14" borderId="47" xfId="0" applyFont="1" applyFill="1" applyBorder="1" applyAlignment="1">
      <alignment horizontal="center" vertical="center"/>
    </xf>
    <xf numFmtId="0" fontId="76" fillId="0" borderId="48" xfId="0" applyFont="1" applyFill="1" applyBorder="1" applyAlignment="1">
      <alignment horizontal="left" vertical="center"/>
    </xf>
    <xf numFmtId="0" fontId="30" fillId="0" borderId="48" xfId="0" applyFont="1" applyFill="1" applyBorder="1" applyAlignment="1" applyProtection="1">
      <alignment horizontal="left" vertical="center" wrapText="1"/>
    </xf>
    <xf numFmtId="4" fontId="30" fillId="9" borderId="56" xfId="0" applyNumberFormat="1" applyFont="1" applyFill="1" applyBorder="1" applyAlignment="1" applyProtection="1">
      <alignment horizontal="center" vertical="center" wrapText="1"/>
    </xf>
    <xf numFmtId="0" fontId="79" fillId="0" borderId="0" xfId="0" applyFont="1" applyAlignment="1">
      <alignment vertical="center"/>
    </xf>
    <xf numFmtId="0" fontId="79" fillId="0" borderId="0" xfId="0" applyFont="1" applyAlignment="1">
      <alignment horizontal="center" vertical="center"/>
    </xf>
    <xf numFmtId="0" fontId="8" fillId="2" borderId="28" xfId="0" applyFont="1" applyFill="1" applyBorder="1"/>
    <xf numFmtId="0" fontId="22" fillId="2" borderId="60" xfId="0" applyFont="1" applyFill="1" applyBorder="1" applyAlignment="1">
      <alignment horizontal="center"/>
    </xf>
    <xf numFmtId="0" fontId="8" fillId="2" borderId="61" xfId="0" applyFont="1" applyFill="1" applyBorder="1"/>
    <xf numFmtId="43" fontId="8" fillId="2" borderId="61" xfId="24" applyFont="1" applyFill="1" applyBorder="1"/>
    <xf numFmtId="0" fontId="8" fillId="2" borderId="58" xfId="0" applyFont="1" applyFill="1" applyBorder="1"/>
    <xf numFmtId="37" fontId="8" fillId="2" borderId="62" xfId="0" applyNumberFormat="1" applyFont="1" applyFill="1" applyBorder="1"/>
    <xf numFmtId="0" fontId="8" fillId="2" borderId="32" xfId="0" applyFont="1" applyFill="1" applyBorder="1"/>
    <xf numFmtId="0" fontId="22" fillId="2" borderId="47" xfId="0" applyFont="1" applyFill="1" applyBorder="1" applyAlignment="1">
      <alignment horizontal="center"/>
    </xf>
    <xf numFmtId="0" fontId="22" fillId="2" borderId="63" xfId="0" applyFont="1" applyFill="1" applyBorder="1" applyAlignment="1">
      <alignment horizontal="center"/>
    </xf>
    <xf numFmtId="0" fontId="22" fillId="2" borderId="48" xfId="0" applyFont="1" applyFill="1" applyBorder="1" applyAlignment="1">
      <alignment horizontal="center"/>
    </xf>
    <xf numFmtId="0" fontId="22" fillId="2" borderId="64" xfId="0" applyFont="1" applyFill="1" applyBorder="1" applyAlignment="1">
      <alignment horizontal="center"/>
    </xf>
    <xf numFmtId="43" fontId="22" fillId="2" borderId="64" xfId="24" applyFont="1" applyFill="1" applyBorder="1" applyAlignment="1">
      <alignment horizontal="center"/>
    </xf>
    <xf numFmtId="4" fontId="80" fillId="2" borderId="65" xfId="0" applyNumberFormat="1" applyFont="1" applyFill="1" applyBorder="1" applyAlignment="1">
      <alignment horizontal="center"/>
    </xf>
    <xf numFmtId="0" fontId="8" fillId="0" borderId="28" xfId="0" applyFont="1" applyBorder="1"/>
    <xf numFmtId="4" fontId="8" fillId="5" borderId="66" xfId="24" applyNumberFormat="1" applyFont="1" applyFill="1" applyBorder="1" applyProtection="1">
      <protection locked="0"/>
    </xf>
    <xf numFmtId="4" fontId="80" fillId="3" borderId="67" xfId="24" applyNumberFormat="1" applyFont="1" applyFill="1" applyBorder="1" applyProtection="1"/>
    <xf numFmtId="0" fontId="8" fillId="0" borderId="67" xfId="0" applyFont="1" applyBorder="1"/>
    <xf numFmtId="4" fontId="8" fillId="0" borderId="4" xfId="25" applyNumberFormat="1" applyFont="1" applyFill="1" applyBorder="1" applyAlignment="1">
      <alignment wrapText="1"/>
    </xf>
    <xf numFmtId="0" fontId="8" fillId="0" borderId="4" xfId="0" applyFont="1" applyBorder="1" applyAlignment="1">
      <alignment wrapText="1"/>
    </xf>
    <xf numFmtId="4" fontId="35" fillId="3" borderId="6" xfId="24" applyNumberFormat="1" applyFont="1" applyFill="1" applyBorder="1"/>
    <xf numFmtId="0" fontId="8" fillId="0" borderId="4" xfId="0" applyNumberFormat="1" applyFont="1" applyBorder="1" applyAlignment="1">
      <alignment horizontal="left" indent="2"/>
    </xf>
    <xf numFmtId="0" fontId="8" fillId="0" borderId="4" xfId="0" applyFont="1" applyBorder="1" applyAlignment="1">
      <alignment horizontal="left" indent="1"/>
    </xf>
    <xf numFmtId="4" fontId="80" fillId="3" borderId="32" xfId="24" applyNumberFormat="1" applyFont="1" applyFill="1" applyBorder="1" applyProtection="1"/>
    <xf numFmtId="0" fontId="22" fillId="0" borderId="34" xfId="0" applyFont="1" applyBorder="1" applyAlignment="1">
      <alignment horizontal="right"/>
    </xf>
    <xf numFmtId="0" fontId="22" fillId="0" borderId="68" xfId="0" applyFont="1" applyBorder="1"/>
    <xf numFmtId="4" fontId="22" fillId="3" borderId="69" xfId="24" applyNumberFormat="1" applyFont="1" applyFill="1" applyBorder="1"/>
    <xf numFmtId="4" fontId="80" fillId="3" borderId="70" xfId="24" applyNumberFormat="1" applyFont="1" applyFill="1" applyBorder="1"/>
    <xf numFmtId="0" fontId="8" fillId="0" borderId="71" xfId="0" applyFont="1" applyBorder="1"/>
    <xf numFmtId="4" fontId="22" fillId="5" borderId="4" xfId="24" applyNumberFormat="1" applyFont="1" applyFill="1" applyBorder="1"/>
    <xf numFmtId="4" fontId="22" fillId="5" borderId="6" xfId="24" applyNumberFormat="1" applyFont="1" applyFill="1" applyBorder="1"/>
    <xf numFmtId="4" fontId="22" fillId="3" borderId="70" xfId="24" applyNumberFormat="1" applyFont="1" applyFill="1" applyBorder="1"/>
    <xf numFmtId="0" fontId="22" fillId="0" borderId="32" xfId="0" applyFont="1" applyBorder="1" applyAlignment="1">
      <alignment horizontal="right"/>
    </xf>
    <xf numFmtId="0" fontId="22" fillId="0" borderId="72" xfId="0" applyFont="1" applyBorder="1"/>
    <xf numFmtId="4" fontId="22" fillId="3" borderId="73" xfId="24" applyNumberFormat="1" applyFont="1" applyFill="1" applyBorder="1"/>
    <xf numFmtId="4" fontId="22" fillId="3" borderId="74" xfId="24" applyNumberFormat="1" applyFont="1" applyFill="1" applyBorder="1"/>
    <xf numFmtId="4" fontId="80" fillId="3" borderId="73" xfId="24" applyNumberFormat="1" applyFont="1" applyFill="1" applyBorder="1"/>
    <xf numFmtId="4" fontId="80" fillId="3" borderId="32" xfId="24" applyNumberFormat="1" applyFont="1" applyFill="1" applyBorder="1"/>
    <xf numFmtId="43" fontId="8" fillId="0" borderId="0" xfId="0" applyNumberFormat="1" applyFont="1"/>
    <xf numFmtId="43" fontId="8" fillId="0" borderId="0" xfId="24" applyNumberFormat="1" applyFont="1"/>
    <xf numFmtId="37" fontId="8" fillId="0" borderId="0" xfId="24" applyNumberFormat="1" applyFont="1"/>
    <xf numFmtId="4" fontId="35" fillId="3" borderId="6" xfId="24" applyNumberFormat="1" applyFont="1" applyFill="1" applyBorder="1" applyProtection="1"/>
    <xf numFmtId="0" fontId="8" fillId="0" borderId="72" xfId="0" applyFont="1" applyBorder="1"/>
    <xf numFmtId="4" fontId="22" fillId="3" borderId="69" xfId="24" applyNumberFormat="1" applyFont="1" applyFill="1" applyBorder="1" applyProtection="1"/>
    <xf numFmtId="4" fontId="80" fillId="3" borderId="70" xfId="24" applyNumberFormat="1" applyFont="1" applyFill="1" applyBorder="1" applyProtection="1"/>
    <xf numFmtId="4" fontId="22" fillId="5" borderId="6" xfId="24" applyNumberFormat="1" applyFont="1" applyFill="1" applyBorder="1" applyProtection="1">
      <protection locked="0"/>
    </xf>
    <xf numFmtId="4" fontId="80" fillId="3" borderId="34" xfId="24" applyNumberFormat="1" applyFont="1" applyFill="1" applyBorder="1" applyProtection="1"/>
    <xf numFmtId="4" fontId="22" fillId="3" borderId="73" xfId="24" applyNumberFormat="1" applyFont="1" applyFill="1" applyBorder="1" applyProtection="1"/>
    <xf numFmtId="4" fontId="22" fillId="3" borderId="74" xfId="24" applyNumberFormat="1" applyFont="1" applyFill="1" applyBorder="1" applyProtection="1"/>
    <xf numFmtId="4" fontId="80" fillId="3" borderId="73" xfId="24" applyNumberFormat="1" applyFont="1" applyFill="1" applyBorder="1" applyProtection="1"/>
    <xf numFmtId="43" fontId="22" fillId="0" borderId="0" xfId="24" applyNumberFormat="1" applyFont="1" applyBorder="1"/>
    <xf numFmtId="43" fontId="22" fillId="0" borderId="6" xfId="24" applyNumberFormat="1" applyFont="1" applyBorder="1"/>
    <xf numFmtId="37" fontId="22" fillId="0" borderId="0" xfId="24" applyNumberFormat="1" applyFont="1" applyBorder="1"/>
    <xf numFmtId="176" fontId="8" fillId="0" borderId="0" xfId="26" applyFont="1" applyFill="1" applyBorder="1" applyProtection="1">
      <protection locked="0"/>
    </xf>
    <xf numFmtId="0" fontId="8" fillId="2" borderId="45" xfId="0" applyFont="1" applyFill="1" applyBorder="1"/>
    <xf numFmtId="43" fontId="8" fillId="2" borderId="45" xfId="24" applyFont="1" applyFill="1" applyBorder="1"/>
    <xf numFmtId="37" fontId="8" fillId="2" borderId="46" xfId="0" applyNumberFormat="1" applyFont="1" applyFill="1" applyBorder="1"/>
    <xf numFmtId="176" fontId="8" fillId="0" borderId="0" xfId="26" applyFont="1" applyFill="1" applyBorder="1"/>
    <xf numFmtId="4" fontId="8" fillId="5" borderId="62" xfId="24" applyNumberFormat="1" applyFont="1" applyFill="1" applyBorder="1" applyProtection="1">
      <protection locked="0"/>
    </xf>
    <xf numFmtId="4" fontId="8" fillId="5" borderId="40" xfId="24" applyNumberFormat="1" applyFont="1" applyFill="1" applyBorder="1" applyProtection="1">
      <protection locked="0"/>
    </xf>
    <xf numFmtId="4" fontId="8" fillId="5" borderId="74" xfId="24" applyNumberFormat="1" applyFont="1" applyFill="1" applyBorder="1" applyProtection="1">
      <protection locked="0"/>
    </xf>
    <xf numFmtId="4" fontId="22" fillId="3" borderId="30" xfId="24" applyNumberFormat="1" applyFont="1" applyFill="1" applyBorder="1"/>
    <xf numFmtId="4" fontId="80" fillId="3" borderId="31" xfId="24" applyNumberFormat="1" applyFont="1" applyFill="1" applyBorder="1"/>
    <xf numFmtId="4" fontId="22" fillId="3" borderId="75" xfId="24" applyNumberFormat="1" applyFont="1" applyFill="1" applyBorder="1"/>
    <xf numFmtId="4" fontId="80" fillId="3" borderId="76" xfId="24" applyNumberFormat="1" applyFont="1" applyFill="1" applyBorder="1"/>
    <xf numFmtId="4" fontId="22" fillId="0" borderId="0" xfId="24" applyNumberFormat="1" applyFont="1" applyFill="1" applyBorder="1"/>
    <xf numFmtId="4" fontId="22" fillId="0" borderId="6" xfId="24" applyNumberFormat="1" applyFont="1" applyFill="1" applyBorder="1"/>
    <xf numFmtId="37" fontId="22" fillId="0" borderId="0" xfId="24" applyNumberFormat="1" applyFont="1" applyFill="1" applyBorder="1"/>
    <xf numFmtId="37" fontId="30" fillId="0" borderId="0" xfId="24" applyNumberFormat="1" applyFont="1" applyFill="1" applyBorder="1" applyProtection="1"/>
    <xf numFmtId="4" fontId="8" fillId="5" borderId="20" xfId="24" applyNumberFormat="1" applyFont="1" applyFill="1" applyBorder="1" applyProtection="1">
      <protection locked="0"/>
    </xf>
    <xf numFmtId="4" fontId="8" fillId="5" borderId="61" xfId="24" applyNumberFormat="1" applyFont="1" applyFill="1" applyBorder="1" applyProtection="1">
      <protection locked="0"/>
    </xf>
    <xf numFmtId="4" fontId="8" fillId="5" borderId="75" xfId="24" applyNumberFormat="1" applyFont="1" applyFill="1" applyBorder="1" applyProtection="1">
      <protection locked="0"/>
    </xf>
    <xf numFmtId="43" fontId="22" fillId="0" borderId="75" xfId="24" applyNumberFormat="1" applyFont="1" applyBorder="1"/>
    <xf numFmtId="37" fontId="22" fillId="0" borderId="75" xfId="24" applyNumberFormat="1" applyFont="1" applyBorder="1"/>
    <xf numFmtId="0" fontId="8" fillId="2" borderId="34" xfId="0" applyFont="1" applyFill="1" applyBorder="1" applyAlignment="1">
      <alignment horizontal="center" vertical="center"/>
    </xf>
    <xf numFmtId="0" fontId="22" fillId="2" borderId="68" xfId="0" applyFont="1" applyFill="1" applyBorder="1" applyAlignment="1">
      <alignment horizontal="center" vertical="center"/>
    </xf>
    <xf numFmtId="0" fontId="22" fillId="2" borderId="70" xfId="0" applyFont="1" applyFill="1" applyBorder="1" applyAlignment="1">
      <alignment horizontal="center"/>
    </xf>
    <xf numFmtId="0" fontId="22" fillId="2" borderId="69" xfId="0" applyFont="1" applyFill="1" applyBorder="1" applyAlignment="1">
      <alignment horizontal="center"/>
    </xf>
    <xf numFmtId="0" fontId="22" fillId="2" borderId="77" xfId="0" applyFont="1" applyFill="1" applyBorder="1" applyAlignment="1">
      <alignment horizontal="center"/>
    </xf>
    <xf numFmtId="43" fontId="22" fillId="2" borderId="77" xfId="24" applyFont="1" applyFill="1" applyBorder="1" applyAlignment="1">
      <alignment horizontal="center"/>
    </xf>
    <xf numFmtId="4" fontId="80" fillId="2" borderId="76" xfId="0" applyNumberFormat="1" applyFont="1" applyFill="1" applyBorder="1" applyAlignment="1">
      <alignment horizontal="center"/>
    </xf>
    <xf numFmtId="37" fontId="22" fillId="2" borderId="31" xfId="24" applyNumberFormat="1" applyFont="1" applyFill="1" applyBorder="1" applyAlignment="1">
      <alignment horizontal="center" vertical="center"/>
    </xf>
    <xf numFmtId="0" fontId="8" fillId="0" borderId="71" xfId="0" applyFont="1" applyBorder="1" applyAlignment="1">
      <alignment wrapText="1"/>
    </xf>
    <xf numFmtId="4" fontId="8" fillId="5" borderId="76" xfId="24" applyNumberFormat="1" applyFont="1" applyFill="1" applyBorder="1" applyProtection="1">
      <protection locked="0"/>
    </xf>
    <xf numFmtId="0" fontId="8" fillId="0" borderId="0" xfId="0" applyFont="1" applyBorder="1" applyProtection="1">
      <protection locked="0"/>
    </xf>
    <xf numFmtId="0" fontId="8" fillId="0" borderId="0" xfId="0" applyFont="1" applyFill="1" applyBorder="1" applyProtection="1">
      <protection locked="0"/>
    </xf>
    <xf numFmtId="4" fontId="8" fillId="0" borderId="0" xfId="0" applyNumberFormat="1" applyFont="1"/>
    <xf numFmtId="4" fontId="8" fillId="0" borderId="0" xfId="0" applyNumberFormat="1" applyFont="1" applyAlignment="1">
      <alignment horizontal="right"/>
    </xf>
    <xf numFmtId="37" fontId="8" fillId="0" borderId="0" xfId="0" applyNumberFormat="1" applyFont="1"/>
    <xf numFmtId="0" fontId="22" fillId="2" borderId="68" xfId="0" applyFont="1" applyFill="1" applyBorder="1" applyAlignment="1">
      <alignment horizontal="center"/>
    </xf>
    <xf numFmtId="4" fontId="8" fillId="6" borderId="6" xfId="24" applyNumberFormat="1" applyFont="1" applyFill="1" applyBorder="1"/>
    <xf numFmtId="4" fontId="8" fillId="6" borderId="4" xfId="24" applyNumberFormat="1" applyFont="1" applyFill="1" applyBorder="1"/>
    <xf numFmtId="4" fontId="35" fillId="6" borderId="6" xfId="24" applyNumberFormat="1" applyFont="1" applyFill="1" applyBorder="1"/>
    <xf numFmtId="0" fontId="8" fillId="0" borderId="0" xfId="0" applyFont="1" applyFill="1" applyBorder="1"/>
    <xf numFmtId="4" fontId="22" fillId="3" borderId="70" xfId="24" applyNumberFormat="1" applyFont="1" applyFill="1" applyBorder="1" applyProtection="1"/>
    <xf numFmtId="0" fontId="22" fillId="0" borderId="5" xfId="0" applyFont="1" applyBorder="1"/>
    <xf numFmtId="4" fontId="22" fillId="3" borderId="75" xfId="24" applyNumberFormat="1" applyFont="1" applyFill="1" applyBorder="1" applyProtection="1"/>
    <xf numFmtId="0" fontId="22" fillId="0" borderId="61" xfId="0" applyFont="1" applyBorder="1"/>
    <xf numFmtId="43" fontId="8" fillId="0" borderId="0" xfId="24" applyNumberFormat="1" applyFont="1" applyBorder="1"/>
    <xf numFmtId="43" fontId="8" fillId="0" borderId="30" xfId="24" applyNumberFormat="1" applyFont="1" applyBorder="1"/>
    <xf numFmtId="37" fontId="8" fillId="0" borderId="30" xfId="24" applyNumberFormat="1" applyFont="1" applyBorder="1"/>
    <xf numFmtId="4" fontId="22" fillId="2" borderId="76" xfId="0" applyNumberFormat="1" applyFont="1" applyFill="1" applyBorder="1" applyAlignment="1">
      <alignment horizontal="center"/>
    </xf>
    <xf numFmtId="37" fontId="22" fillId="2" borderId="34" xfId="24" applyNumberFormat="1" applyFont="1" applyFill="1" applyBorder="1" applyAlignment="1">
      <alignment horizontal="center" vertical="center"/>
    </xf>
    <xf numFmtId="4" fontId="8" fillId="6" borderId="66" xfId="24" applyNumberFormat="1" applyFont="1" applyFill="1" applyBorder="1"/>
    <xf numFmtId="4" fontId="35" fillId="6" borderId="78" xfId="24" applyNumberFormat="1" applyFont="1" applyFill="1" applyBorder="1"/>
    <xf numFmtId="0" fontId="8" fillId="0" borderId="4" xfId="0" applyNumberFormat="1" applyFont="1" applyBorder="1" applyAlignment="1">
      <alignment horizontal="left" indent="1"/>
    </xf>
    <xf numFmtId="4" fontId="30" fillId="3" borderId="69" xfId="24" applyNumberFormat="1" applyFont="1" applyFill="1" applyBorder="1"/>
    <xf numFmtId="4" fontId="30" fillId="3" borderId="30" xfId="24" applyNumberFormat="1" applyFont="1" applyFill="1" applyBorder="1"/>
    <xf numFmtId="4" fontId="30" fillId="3" borderId="74" xfId="24" applyNumberFormat="1" applyFont="1" applyFill="1" applyBorder="1"/>
    <xf numFmtId="4" fontId="30" fillId="3" borderId="75" xfId="24" applyNumberFormat="1" applyFont="1" applyFill="1" applyBorder="1"/>
    <xf numFmtId="0" fontId="22" fillId="2" borderId="32" xfId="0" applyFont="1" applyFill="1" applyBorder="1" applyAlignment="1">
      <alignment horizontal="right"/>
    </xf>
    <xf numFmtId="0" fontId="22" fillId="2" borderId="68" xfId="0" applyFont="1" applyFill="1" applyBorder="1" applyAlignment="1">
      <alignment horizontal="left"/>
    </xf>
    <xf numFmtId="4" fontId="30" fillId="3" borderId="69" xfId="0" applyNumberFormat="1" applyFont="1" applyFill="1" applyBorder="1"/>
    <xf numFmtId="43" fontId="8" fillId="0" borderId="0" xfId="24" applyNumberFormat="1" applyFont="1" applyFill="1" applyBorder="1"/>
    <xf numFmtId="43" fontId="8" fillId="0" borderId="0" xfId="24" applyNumberFormat="1" applyFont="1" applyFill="1" applyBorder="1" applyAlignment="1">
      <alignment horizontal="right"/>
    </xf>
    <xf numFmtId="0" fontId="22" fillId="2" borderId="28" xfId="0" applyFont="1" applyFill="1" applyBorder="1" applyAlignment="1">
      <alignment horizontal="center" vertical="center"/>
    </xf>
    <xf numFmtId="0" fontId="8" fillId="2" borderId="67" xfId="0" applyFont="1" applyFill="1" applyBorder="1"/>
    <xf numFmtId="0" fontId="8" fillId="0" borderId="80" xfId="0" applyFont="1" applyBorder="1"/>
    <xf numFmtId="0" fontId="8" fillId="0" borderId="10" xfId="0" quotePrefix="1" applyFont="1" applyBorder="1" applyAlignment="1">
      <alignment horizontal="center"/>
    </xf>
    <xf numFmtId="0" fontId="8" fillId="0" borderId="41" xfId="0" quotePrefix="1" applyFont="1" applyBorder="1" applyAlignment="1">
      <alignment horizontal="center"/>
    </xf>
    <xf numFmtId="0" fontId="8" fillId="0" borderId="54" xfId="0" quotePrefix="1" applyFont="1" applyBorder="1" applyAlignment="1">
      <alignment horizontal="center"/>
    </xf>
    <xf numFmtId="0" fontId="8" fillId="0" borderId="36" xfId="0" quotePrefix="1" applyFont="1" applyBorder="1" applyAlignment="1">
      <alignment horizontal="center"/>
    </xf>
    <xf numFmtId="0" fontId="8" fillId="0" borderId="36" xfId="0" quotePrefix="1" applyFont="1" applyFill="1" applyBorder="1" applyAlignment="1">
      <alignment horizontal="center"/>
    </xf>
    <xf numFmtId="4" fontId="8" fillId="3" borderId="71" xfId="24" applyNumberFormat="1" applyFont="1" applyFill="1" applyBorder="1" applyProtection="1"/>
    <xf numFmtId="4" fontId="8" fillId="3" borderId="53" xfId="24" applyNumberFormat="1" applyFont="1" applyFill="1" applyBorder="1" applyProtection="1"/>
    <xf numFmtId="4" fontId="8" fillId="3" borderId="71" xfId="24" applyNumberFormat="1" applyFont="1" applyFill="1" applyBorder="1" applyAlignment="1" applyProtection="1"/>
    <xf numFmtId="4" fontId="8" fillId="3" borderId="53" xfId="24" applyNumberFormat="1" applyFont="1" applyFill="1" applyBorder="1" applyAlignment="1" applyProtection="1"/>
    <xf numFmtId="4" fontId="8" fillId="3" borderId="67" xfId="24" applyNumberFormat="1" applyFont="1" applyFill="1" applyBorder="1" applyProtection="1"/>
    <xf numFmtId="4" fontId="8" fillId="5" borderId="67" xfId="24" applyNumberFormat="1" applyFont="1" applyFill="1" applyBorder="1"/>
    <xf numFmtId="4" fontId="8" fillId="0" borderId="0" xfId="24" applyNumberFormat="1" applyFont="1" applyBorder="1"/>
    <xf numFmtId="4" fontId="35" fillId="0" borderId="0" xfId="24" applyNumberFormat="1" applyFont="1" applyBorder="1"/>
    <xf numFmtId="4" fontId="35" fillId="3" borderId="71" xfId="24" applyNumberFormat="1" applyFont="1" applyFill="1" applyBorder="1" applyProtection="1"/>
    <xf numFmtId="4" fontId="35" fillId="3" borderId="53" xfId="24" applyNumberFormat="1" applyFont="1" applyFill="1" applyBorder="1" applyProtection="1"/>
    <xf numFmtId="4" fontId="35" fillId="3" borderId="71" xfId="24" applyNumberFormat="1" applyFont="1" applyFill="1" applyBorder="1" applyAlignment="1" applyProtection="1"/>
    <xf numFmtId="4" fontId="35" fillId="3" borderId="53" xfId="24" applyNumberFormat="1" applyFont="1" applyFill="1" applyBorder="1" applyAlignment="1" applyProtection="1"/>
    <xf numFmtId="4" fontId="35" fillId="3" borderId="67" xfId="24" applyNumberFormat="1" applyFont="1" applyFill="1" applyBorder="1" applyProtection="1"/>
    <xf numFmtId="4" fontId="35" fillId="5" borderId="67" xfId="24" applyNumberFormat="1" applyFont="1" applyFill="1" applyBorder="1"/>
    <xf numFmtId="0" fontId="8" fillId="0" borderId="81" xfId="0" applyFont="1" applyBorder="1"/>
    <xf numFmtId="43" fontId="8" fillId="0" borderId="58" xfId="24" applyNumberFormat="1" applyFont="1" applyBorder="1"/>
    <xf numFmtId="0" fontId="8" fillId="0" borderId="58" xfId="0" applyFont="1" applyBorder="1"/>
    <xf numFmtId="4" fontId="35" fillId="3" borderId="80" xfId="24" applyNumberFormat="1" applyFont="1" applyFill="1" applyBorder="1" applyProtection="1"/>
    <xf numFmtId="0" fontId="8" fillId="0" borderId="82" xfId="0" applyFont="1" applyBorder="1"/>
    <xf numFmtId="43" fontId="8" fillId="0" borderId="51" xfId="24" applyNumberFormat="1" applyFont="1" applyBorder="1"/>
    <xf numFmtId="0" fontId="8" fillId="0" borderId="51" xfId="0" applyFont="1" applyBorder="1"/>
    <xf numFmtId="4" fontId="35" fillId="3" borderId="82" xfId="24" applyNumberFormat="1" applyFont="1" applyFill="1" applyBorder="1" applyProtection="1"/>
    <xf numFmtId="43" fontId="8" fillId="0" borderId="51" xfId="24" applyNumberFormat="1" applyFont="1" applyBorder="1" applyAlignment="1">
      <alignment horizontal="right"/>
    </xf>
    <xf numFmtId="0" fontId="81" fillId="0" borderId="0" xfId="0" applyFont="1" applyFill="1"/>
    <xf numFmtId="43" fontId="22" fillId="3" borderId="82" xfId="24" quotePrefix="1" applyFont="1" applyFill="1" applyBorder="1" applyAlignment="1" applyProtection="1">
      <alignment horizontal="center"/>
    </xf>
    <xf numFmtId="0" fontId="8" fillId="0" borderId="83" xfId="0" applyFont="1" applyBorder="1"/>
    <xf numFmtId="0" fontId="8" fillId="0" borderId="63" xfId="0" applyFont="1" applyBorder="1"/>
    <xf numFmtId="43" fontId="8" fillId="0" borderId="84" xfId="24" applyNumberFormat="1" applyFont="1" applyBorder="1"/>
    <xf numFmtId="43" fontId="8" fillId="0" borderId="84" xfId="24" applyNumberFormat="1" applyFont="1" applyBorder="1" applyAlignment="1">
      <alignment horizontal="right"/>
    </xf>
    <xf numFmtId="0" fontId="8" fillId="0" borderId="84" xfId="0" applyFont="1" applyBorder="1"/>
    <xf numFmtId="43" fontId="22" fillId="3" borderId="83" xfId="24" quotePrefix="1" applyFont="1" applyFill="1" applyBorder="1" applyAlignment="1" applyProtection="1">
      <alignment horizontal="center"/>
    </xf>
    <xf numFmtId="0" fontId="8" fillId="0" borderId="80" xfId="0" quotePrefix="1" applyFont="1" applyFill="1" applyBorder="1" applyAlignment="1">
      <alignment horizontal="center"/>
    </xf>
    <xf numFmtId="0" fontId="8" fillId="0" borderId="59" xfId="0" quotePrefix="1" applyFont="1" applyFill="1" applyBorder="1" applyAlignment="1">
      <alignment horizontal="center"/>
    </xf>
    <xf numFmtId="0" fontId="8" fillId="0" borderId="57" xfId="0" quotePrefix="1" applyFont="1" applyFill="1" applyBorder="1" applyAlignment="1">
      <alignment horizontal="center"/>
    </xf>
    <xf numFmtId="43" fontId="8" fillId="0" borderId="67" xfId="24" applyNumberFormat="1" applyFont="1" applyFill="1" applyBorder="1"/>
    <xf numFmtId="4" fontId="8" fillId="3" borderId="40" xfId="24" applyNumberFormat="1" applyFont="1" applyFill="1" applyBorder="1" applyProtection="1"/>
    <xf numFmtId="4" fontId="8" fillId="3" borderId="39" xfId="24" applyNumberFormat="1" applyFont="1" applyFill="1" applyBorder="1" applyAlignment="1" applyProtection="1"/>
    <xf numFmtId="4" fontId="35" fillId="3" borderId="32" xfId="24" applyNumberFormat="1" applyFont="1" applyFill="1" applyBorder="1" applyProtection="1"/>
    <xf numFmtId="4" fontId="35" fillId="3" borderId="33" xfId="24" applyNumberFormat="1" applyFont="1" applyFill="1" applyBorder="1" applyAlignment="1" applyProtection="1"/>
    <xf numFmtId="0" fontId="8" fillId="0" borderId="44" xfId="0" applyFont="1" applyBorder="1"/>
    <xf numFmtId="0" fontId="8" fillId="0" borderId="52" xfId="0" applyFont="1" applyBorder="1"/>
    <xf numFmtId="43" fontId="8" fillId="0" borderId="58" xfId="24" applyNumberFormat="1" applyFont="1" applyFill="1" applyBorder="1"/>
    <xf numFmtId="4" fontId="35" fillId="3" borderId="80" xfId="24" applyNumberFormat="1" applyFont="1" applyFill="1" applyBorder="1"/>
    <xf numFmtId="43" fontId="8" fillId="0" borderId="51" xfId="24" applyNumberFormat="1" applyFont="1" applyFill="1" applyBorder="1"/>
    <xf numFmtId="4" fontId="35" fillId="3" borderId="82" xfId="24" applyNumberFormat="1" applyFont="1" applyFill="1" applyBorder="1"/>
    <xf numFmtId="43" fontId="8" fillId="0" borderId="51" xfId="24" applyNumberFormat="1" applyFont="1" applyFill="1" applyBorder="1" applyAlignment="1">
      <alignment horizontal="right"/>
    </xf>
    <xf numFmtId="43" fontId="8" fillId="0" borderId="84" xfId="24" applyNumberFormat="1" applyFont="1" applyFill="1" applyBorder="1"/>
    <xf numFmtId="43" fontId="8" fillId="0" borderId="84" xfId="24" applyNumberFormat="1" applyFont="1" applyFill="1" applyBorder="1" applyAlignment="1">
      <alignment horizontal="right"/>
    </xf>
    <xf numFmtId="4" fontId="35" fillId="3" borderId="83" xfId="24" applyNumberFormat="1" applyFont="1" applyFill="1" applyBorder="1"/>
    <xf numFmtId="43" fontId="33" fillId="0" borderId="0" xfId="24" applyNumberFormat="1" applyFont="1" applyFill="1" applyBorder="1"/>
    <xf numFmtId="0" fontId="22" fillId="2" borderId="45" xfId="0" applyFont="1" applyFill="1" applyBorder="1" applyAlignment="1">
      <alignment horizontal="center"/>
    </xf>
    <xf numFmtId="0" fontId="8" fillId="2" borderId="20" xfId="0" applyFont="1" applyFill="1" applyBorder="1"/>
    <xf numFmtId="0" fontId="8" fillId="2" borderId="4" xfId="0" applyFont="1" applyFill="1" applyBorder="1" applyAlignment="1">
      <alignment horizontal="center"/>
    </xf>
    <xf numFmtId="0" fontId="8" fillId="2" borderId="3" xfId="0" applyFont="1" applyFill="1" applyBorder="1" applyAlignment="1">
      <alignment horizontal="center"/>
    </xf>
    <xf numFmtId="0" fontId="8" fillId="2" borderId="2" xfId="0" applyFont="1" applyFill="1" applyBorder="1" applyAlignment="1">
      <alignment horizontal="center"/>
    </xf>
    <xf numFmtId="0" fontId="8" fillId="2" borderId="20" xfId="0" applyFont="1" applyFill="1" applyBorder="1" applyAlignment="1">
      <alignment horizontal="center"/>
    </xf>
    <xf numFmtId="0" fontId="8" fillId="2" borderId="21" xfId="0" applyFont="1" applyFill="1" applyBorder="1" applyAlignment="1">
      <alignment horizontal="center"/>
    </xf>
    <xf numFmtId="0" fontId="8" fillId="2" borderId="9" xfId="0" applyFont="1" applyFill="1" applyBorder="1" applyAlignment="1">
      <alignment horizontal="center"/>
    </xf>
    <xf numFmtId="0" fontId="8" fillId="2" borderId="10" xfId="0" applyFont="1" applyFill="1" applyBorder="1" applyAlignment="1">
      <alignment horizontal="center"/>
    </xf>
    <xf numFmtId="0" fontId="8" fillId="2" borderId="11" xfId="0" applyFont="1" applyFill="1" applyBorder="1" applyAlignment="1">
      <alignment horizontal="center"/>
    </xf>
    <xf numFmtId="4" fontId="22" fillId="18" borderId="21" xfId="24" applyNumberFormat="1" applyFont="1" applyFill="1" applyBorder="1"/>
    <xf numFmtId="4" fontId="22" fillId="18" borderId="2" xfId="24" applyNumberFormat="1" applyFont="1" applyFill="1" applyBorder="1"/>
    <xf numFmtId="4" fontId="22" fillId="18" borderId="3" xfId="24" applyNumberFormat="1" applyFont="1" applyFill="1" applyBorder="1"/>
    <xf numFmtId="4" fontId="22" fillId="18" borderId="14" xfId="24" applyNumberFormat="1" applyFont="1" applyFill="1" applyBorder="1"/>
    <xf numFmtId="4" fontId="22" fillId="18" borderId="0" xfId="24" applyNumberFormat="1" applyFont="1" applyFill="1" applyBorder="1"/>
    <xf numFmtId="4" fontId="22" fillId="18" borderId="6" xfId="24" applyNumberFormat="1" applyFont="1" applyFill="1" applyBorder="1"/>
    <xf numFmtId="4" fontId="22" fillId="18" borderId="11" xfId="24" applyNumberFormat="1" applyFont="1" applyFill="1" applyBorder="1"/>
    <xf numFmtId="4" fontId="22" fillId="18" borderId="10" xfId="24" applyNumberFormat="1" applyFont="1" applyFill="1" applyBorder="1"/>
    <xf numFmtId="4" fontId="22" fillId="18" borderId="9" xfId="24" applyNumberFormat="1" applyFont="1" applyFill="1" applyBorder="1"/>
    <xf numFmtId="43" fontId="22" fillId="0" borderId="45" xfId="24" applyFont="1" applyFill="1" applyBorder="1"/>
    <xf numFmtId="4" fontId="22" fillId="18" borderId="85" xfId="24" applyNumberFormat="1" applyFont="1" applyFill="1" applyBorder="1"/>
    <xf numFmtId="4" fontId="22" fillId="18" borderId="51" xfId="24" applyNumberFormat="1" applyFont="1" applyFill="1" applyBorder="1"/>
    <xf numFmtId="49" fontId="22" fillId="4" borderId="81" xfId="24" applyNumberFormat="1" applyFont="1" applyFill="1" applyBorder="1" applyProtection="1">
      <protection locked="0"/>
    </xf>
    <xf numFmtId="4" fontId="22" fillId="18" borderId="81" xfId="24" applyNumberFormat="1" applyFont="1" applyFill="1" applyBorder="1"/>
    <xf numFmtId="167" fontId="8" fillId="0" borderId="0" xfId="0" applyNumberFormat="1" applyFont="1" applyBorder="1"/>
    <xf numFmtId="0" fontId="8" fillId="2" borderId="5" xfId="0" applyFont="1" applyFill="1" applyBorder="1"/>
    <xf numFmtId="4" fontId="22" fillId="18" borderId="20" xfId="24" applyNumberFormat="1" applyFont="1" applyFill="1" applyBorder="1"/>
    <xf numFmtId="4" fontId="8" fillId="5" borderId="3" xfId="0" applyNumberFormat="1" applyFont="1" applyFill="1" applyBorder="1" applyProtection="1">
      <protection locked="0"/>
    </xf>
    <xf numFmtId="4" fontId="22" fillId="18" borderId="4" xfId="24" applyNumberFormat="1" applyFont="1" applyFill="1" applyBorder="1"/>
    <xf numFmtId="4" fontId="22" fillId="18" borderId="5" xfId="24" applyNumberFormat="1" applyFont="1" applyFill="1" applyBorder="1"/>
    <xf numFmtId="4" fontId="8" fillId="5" borderId="9" xfId="0" applyNumberFormat="1" applyFont="1" applyFill="1" applyBorder="1" applyProtection="1">
      <protection locked="0"/>
    </xf>
    <xf numFmtId="4" fontId="8" fillId="9" borderId="14" xfId="24" applyNumberFormat="1" applyFont="1" applyFill="1" applyBorder="1" applyProtection="1">
      <protection locked="0"/>
    </xf>
    <xf numFmtId="4" fontId="8" fillId="9" borderId="0" xfId="24" applyNumberFormat="1" applyFont="1" applyFill="1" applyBorder="1" applyProtection="1">
      <protection locked="0"/>
    </xf>
    <xf numFmtId="4" fontId="76" fillId="16" borderId="6" xfId="24" applyNumberFormat="1" applyFont="1" applyFill="1" applyBorder="1" applyProtection="1">
      <protection locked="0"/>
    </xf>
    <xf numFmtId="4" fontId="22" fillId="9" borderId="21" xfId="24" applyNumberFormat="1" applyFont="1" applyFill="1" applyBorder="1"/>
    <xf numFmtId="4" fontId="30" fillId="16" borderId="2" xfId="24" applyNumberFormat="1" applyFont="1" applyFill="1" applyBorder="1"/>
    <xf numFmtId="4" fontId="22" fillId="9" borderId="14" xfId="24" applyNumberFormat="1" applyFont="1" applyFill="1" applyBorder="1"/>
    <xf numFmtId="4" fontId="30" fillId="16" borderId="0" xfId="24" applyNumberFormat="1" applyFont="1" applyFill="1" applyBorder="1"/>
    <xf numFmtId="4" fontId="22" fillId="9" borderId="11" xfId="24" applyNumberFormat="1" applyFont="1" applyFill="1" applyBorder="1"/>
    <xf numFmtId="4" fontId="30" fillId="16" borderId="10" xfId="24" applyNumberFormat="1" applyFont="1" applyFill="1" applyBorder="1"/>
    <xf numFmtId="4" fontId="22" fillId="16" borderId="85" xfId="24" applyNumberFormat="1" applyFont="1" applyFill="1" applyBorder="1"/>
    <xf numFmtId="4" fontId="22" fillId="16" borderId="51" xfId="24" applyNumberFormat="1" applyFont="1" applyFill="1" applyBorder="1"/>
    <xf numFmtId="4" fontId="8" fillId="8" borderId="81" xfId="24" applyNumberFormat="1" applyFont="1" applyFill="1" applyBorder="1"/>
    <xf numFmtId="4" fontId="22" fillId="16" borderId="81" xfId="24" applyNumberFormat="1" applyFont="1" applyFill="1" applyBorder="1"/>
    <xf numFmtId="0" fontId="22" fillId="0" borderId="0" xfId="0" applyFont="1"/>
    <xf numFmtId="0" fontId="8" fillId="2" borderId="45" xfId="0" applyFont="1" applyFill="1" applyBorder="1" applyAlignment="1">
      <alignment horizontal="center"/>
    </xf>
    <xf numFmtId="0" fontId="8" fillId="0" borderId="20" xfId="0" applyFont="1" applyFill="1" applyBorder="1"/>
    <xf numFmtId="0" fontId="8" fillId="0" borderId="4" xfId="0" applyFont="1" applyBorder="1" applyAlignment="1">
      <alignment horizontal="left"/>
    </xf>
    <xf numFmtId="4" fontId="8" fillId="5" borderId="20" xfId="0" applyNumberFormat="1" applyFont="1" applyFill="1" applyBorder="1" applyProtection="1">
      <protection locked="0"/>
    </xf>
    <xf numFmtId="4" fontId="8" fillId="5" borderId="5" xfId="0" applyNumberFormat="1" applyFont="1" applyFill="1" applyBorder="1" applyProtection="1">
      <protection locked="0"/>
    </xf>
    <xf numFmtId="0" fontId="8" fillId="10" borderId="45" xfId="0" applyFont="1" applyFill="1" applyBorder="1"/>
    <xf numFmtId="0" fontId="22" fillId="10" borderId="45" xfId="0" applyFont="1" applyFill="1" applyBorder="1"/>
    <xf numFmtId="4" fontId="8" fillId="3" borderId="85" xfId="24" applyNumberFormat="1" applyFont="1" applyFill="1" applyBorder="1"/>
    <xf numFmtId="4" fontId="8" fillId="3" borderId="45" xfId="24" applyNumberFormat="1" applyFont="1" applyFill="1" applyBorder="1"/>
    <xf numFmtId="0" fontId="22" fillId="2" borderId="45" xfId="7" applyFont="1" applyFill="1" applyBorder="1" applyAlignment="1">
      <alignment horizontal="left"/>
    </xf>
    <xf numFmtId="0" fontId="8" fillId="2" borderId="20" xfId="7" applyFont="1" applyFill="1" applyBorder="1" applyAlignment="1">
      <alignment horizontal="center"/>
    </xf>
    <xf numFmtId="0" fontId="8" fillId="2" borderId="4" xfId="7" applyFont="1" applyFill="1" applyBorder="1" applyAlignment="1">
      <alignment horizontal="center"/>
    </xf>
    <xf numFmtId="0" fontId="8" fillId="2" borderId="11" xfId="0" applyFont="1" applyFill="1" applyBorder="1"/>
    <xf numFmtId="0" fontId="8" fillId="2" borderId="10" xfId="0" applyFont="1" applyFill="1" applyBorder="1"/>
    <xf numFmtId="0" fontId="8" fillId="2" borderId="85" xfId="0" applyFont="1" applyFill="1" applyBorder="1" applyAlignment="1">
      <alignment horizontal="center"/>
    </xf>
    <xf numFmtId="16" fontId="8" fillId="2" borderId="51" xfId="0" quotePrefix="1" applyNumberFormat="1" applyFont="1" applyFill="1" applyBorder="1" applyAlignment="1">
      <alignment horizontal="center"/>
    </xf>
    <xf numFmtId="0" fontId="8" fillId="2" borderId="51" xfId="0" quotePrefix="1" applyFont="1" applyFill="1" applyBorder="1" applyAlignment="1">
      <alignment horizontal="center"/>
    </xf>
    <xf numFmtId="0" fontId="8" fillId="2" borderId="81" xfId="0" applyFont="1" applyFill="1" applyBorder="1" applyAlignment="1">
      <alignment horizontal="center"/>
    </xf>
    <xf numFmtId="0" fontId="8" fillId="2" borderId="5" xfId="7" applyFont="1" applyFill="1" applyBorder="1" applyAlignment="1">
      <alignment horizontal="center"/>
    </xf>
    <xf numFmtId="0" fontId="8" fillId="0" borderId="45" xfId="0" applyFont="1" applyFill="1" applyBorder="1"/>
    <xf numFmtId="4" fontId="8" fillId="3" borderId="45" xfId="0" applyNumberFormat="1" applyFont="1" applyFill="1" applyBorder="1"/>
    <xf numFmtId="0" fontId="8" fillId="0" borderId="4" xfId="0" applyFont="1" applyBorder="1" applyAlignment="1"/>
    <xf numFmtId="4" fontId="8" fillId="3" borderId="21" xfId="0" applyNumberFormat="1" applyFont="1" applyFill="1" applyBorder="1"/>
    <xf numFmtId="4" fontId="8" fillId="3" borderId="2" xfId="0" applyNumberFormat="1" applyFont="1" applyFill="1" applyBorder="1"/>
    <xf numFmtId="4" fontId="8" fillId="3" borderId="3" xfId="0" applyNumberFormat="1" applyFont="1" applyFill="1" applyBorder="1"/>
    <xf numFmtId="4" fontId="8" fillId="3" borderId="4" xfId="0" applyNumberFormat="1" applyFont="1" applyFill="1" applyBorder="1"/>
    <xf numFmtId="49" fontId="8" fillId="17" borderId="4" xfId="0" applyNumberFormat="1" applyFont="1" applyFill="1" applyBorder="1" applyAlignment="1" applyProtection="1">
      <alignment horizontal="left"/>
      <protection locked="0"/>
    </xf>
    <xf numFmtId="0" fontId="8" fillId="0" borderId="0" xfId="7" applyFont="1" applyBorder="1"/>
    <xf numFmtId="0" fontId="8" fillId="0" borderId="0" xfId="0" applyFont="1" applyBorder="1" applyAlignment="1">
      <alignment vertical="top" wrapText="1"/>
    </xf>
    <xf numFmtId="0" fontId="8" fillId="0" borderId="20" xfId="0" applyFont="1" applyBorder="1" applyAlignment="1"/>
    <xf numFmtId="4" fontId="8" fillId="3" borderId="20" xfId="0" applyNumberFormat="1" applyFont="1" applyFill="1" applyBorder="1"/>
    <xf numFmtId="49" fontId="8" fillId="17" borderId="20" xfId="0" applyNumberFormat="1" applyFont="1" applyFill="1" applyBorder="1"/>
    <xf numFmtId="171" fontId="22" fillId="2" borderId="59" xfId="24" applyNumberFormat="1" applyFont="1" applyFill="1" applyBorder="1" applyAlignment="1">
      <alignment horizontal="center"/>
    </xf>
    <xf numFmtId="175" fontId="22" fillId="0" borderId="35" xfId="24" applyNumberFormat="1" applyFont="1" applyFill="1" applyBorder="1"/>
    <xf numFmtId="171" fontId="22" fillId="0" borderId="67" xfId="24" applyNumberFormat="1" applyFont="1" applyFill="1" applyBorder="1"/>
    <xf numFmtId="4" fontId="8" fillId="5" borderId="35" xfId="24" applyNumberFormat="1" applyFont="1" applyFill="1" applyBorder="1" applyAlignment="1" applyProtection="1">
      <alignment horizontal="center"/>
      <protection locked="0"/>
    </xf>
    <xf numFmtId="4" fontId="8" fillId="5" borderId="53" xfId="24" applyNumberFormat="1" applyFont="1" applyFill="1" applyBorder="1" applyProtection="1">
      <protection locked="0"/>
    </xf>
    <xf numFmtId="4" fontId="8" fillId="5" borderId="35" xfId="0" applyNumberFormat="1" applyFont="1" applyFill="1" applyBorder="1" applyAlignment="1" applyProtection="1">
      <alignment horizontal="center"/>
      <protection locked="0"/>
    </xf>
    <xf numFmtId="4" fontId="8" fillId="5" borderId="67" xfId="0" applyNumberFormat="1" applyFont="1" applyFill="1" applyBorder="1" applyProtection="1">
      <protection locked="0"/>
    </xf>
    <xf numFmtId="4" fontId="8" fillId="5" borderId="67" xfId="24" applyNumberFormat="1" applyFont="1" applyFill="1" applyBorder="1" applyProtection="1">
      <protection locked="0"/>
    </xf>
    <xf numFmtId="4" fontId="8" fillId="3" borderId="67" xfId="0" applyNumberFormat="1" applyFont="1" applyFill="1" applyBorder="1"/>
    <xf numFmtId="4" fontId="8" fillId="5" borderId="40" xfId="0" applyNumberFormat="1" applyFont="1" applyFill="1" applyBorder="1" applyProtection="1">
      <protection locked="0"/>
    </xf>
    <xf numFmtId="175" fontId="22" fillId="0" borderId="39" xfId="24" applyNumberFormat="1" applyFont="1" applyFill="1" applyBorder="1"/>
    <xf numFmtId="4" fontId="8" fillId="5" borderId="39" xfId="24" applyNumberFormat="1" applyFont="1" applyFill="1" applyBorder="1" applyAlignment="1" applyProtection="1">
      <alignment horizontal="center"/>
      <protection locked="0"/>
    </xf>
    <xf numFmtId="4" fontId="8" fillId="5" borderId="39" xfId="0" applyNumberFormat="1" applyFont="1" applyFill="1" applyBorder="1" applyAlignment="1" applyProtection="1">
      <alignment horizontal="center"/>
      <protection locked="0"/>
    </xf>
    <xf numFmtId="171" fontId="22" fillId="0" borderId="39" xfId="24" applyNumberFormat="1" applyFont="1" applyFill="1" applyBorder="1" applyAlignment="1"/>
    <xf numFmtId="4" fontId="8" fillId="3" borderId="40" xfId="24" applyNumberFormat="1" applyFont="1" applyFill="1" applyBorder="1"/>
    <xf numFmtId="4" fontId="8" fillId="3" borderId="71" xfId="24" applyNumberFormat="1" applyFont="1" applyFill="1" applyBorder="1"/>
    <xf numFmtId="171" fontId="8" fillId="0" borderId="39" xfId="24" applyNumberFormat="1" applyFont="1" applyFill="1" applyBorder="1" applyAlignment="1">
      <alignment horizontal="right"/>
    </xf>
    <xf numFmtId="4" fontId="8" fillId="5" borderId="71" xfId="24" applyNumberFormat="1" applyFont="1" applyFill="1" applyBorder="1" applyAlignment="1" applyProtection="1">
      <alignment horizontal="center"/>
      <protection locked="0"/>
    </xf>
    <xf numFmtId="4" fontId="8" fillId="3" borderId="67" xfId="24" applyNumberFormat="1" applyFont="1" applyFill="1" applyBorder="1"/>
    <xf numFmtId="1" fontId="22" fillId="0" borderId="39" xfId="0" applyNumberFormat="1" applyFont="1" applyFill="1" applyBorder="1" applyAlignment="1">
      <alignment horizontal="right"/>
    </xf>
    <xf numFmtId="171" fontId="22" fillId="0" borderId="67" xfId="24" applyNumberFormat="1" applyFont="1" applyFill="1" applyBorder="1" applyAlignment="1">
      <alignment wrapText="1"/>
    </xf>
    <xf numFmtId="167" fontId="8" fillId="0" borderId="39" xfId="0" applyNumberFormat="1" applyFont="1" applyFill="1" applyBorder="1" applyAlignment="1">
      <alignment horizontal="right"/>
    </xf>
    <xf numFmtId="171" fontId="22" fillId="0" borderId="39" xfId="24" applyNumberFormat="1" applyFont="1" applyFill="1" applyBorder="1" applyAlignment="1">
      <alignment horizontal="right"/>
    </xf>
    <xf numFmtId="0" fontId="8" fillId="0" borderId="39" xfId="0" applyFont="1" applyFill="1" applyBorder="1" applyAlignment="1">
      <alignment horizontal="right"/>
    </xf>
    <xf numFmtId="167" fontId="22" fillId="0" borderId="39" xfId="0" applyNumberFormat="1" applyFont="1" applyFill="1" applyBorder="1" applyAlignment="1">
      <alignment horizontal="right"/>
    </xf>
    <xf numFmtId="175" fontId="22" fillId="0" borderId="39" xfId="24" applyNumberFormat="1" applyFont="1" applyFill="1" applyBorder="1" applyAlignment="1">
      <alignment horizontal="right"/>
    </xf>
    <xf numFmtId="175" fontId="22" fillId="0" borderId="39" xfId="0" applyNumberFormat="1" applyFont="1" applyFill="1" applyBorder="1" applyAlignment="1">
      <alignment horizontal="right"/>
    </xf>
    <xf numFmtId="175" fontId="22" fillId="0" borderId="33" xfId="0" applyNumberFormat="1" applyFont="1" applyFill="1" applyBorder="1" applyAlignment="1">
      <alignment horizontal="right"/>
    </xf>
    <xf numFmtId="171" fontId="22" fillId="0" borderId="32" xfId="24" applyNumberFormat="1" applyFont="1" applyFill="1" applyBorder="1" applyAlignment="1">
      <alignment wrapText="1"/>
    </xf>
    <xf numFmtId="4" fontId="8" fillId="5" borderId="33" xfId="24" applyNumberFormat="1" applyFont="1" applyFill="1" applyBorder="1" applyAlignment="1" applyProtection="1">
      <alignment horizontal="center"/>
      <protection locked="0"/>
    </xf>
    <xf numFmtId="4" fontId="8" fillId="5" borderId="49" xfId="24" applyNumberFormat="1" applyFont="1" applyFill="1" applyBorder="1" applyProtection="1">
      <protection locked="0"/>
    </xf>
    <xf numFmtId="4" fontId="8" fillId="5" borderId="33" xfId="0" applyNumberFormat="1" applyFont="1" applyFill="1" applyBorder="1" applyAlignment="1" applyProtection="1">
      <alignment horizontal="center"/>
      <protection locked="0"/>
    </xf>
    <xf numFmtId="4" fontId="8" fillId="5" borderId="32" xfId="0" applyNumberFormat="1" applyFont="1" applyFill="1" applyBorder="1" applyProtection="1">
      <protection locked="0"/>
    </xf>
    <xf numFmtId="4" fontId="8" fillId="5" borderId="32" xfId="24" applyNumberFormat="1" applyFont="1" applyFill="1" applyBorder="1" applyProtection="1">
      <protection locked="0"/>
    </xf>
    <xf numFmtId="4" fontId="8" fillId="3" borderId="32" xfId="0" applyNumberFormat="1" applyFont="1" applyFill="1" applyBorder="1"/>
    <xf numFmtId="4" fontId="8" fillId="5" borderId="76" xfId="0" applyNumberFormat="1" applyFont="1" applyFill="1" applyBorder="1" applyProtection="1">
      <protection locked="0"/>
    </xf>
    <xf numFmtId="171" fontId="8" fillId="0" borderId="0" xfId="24" applyNumberFormat="1" applyFont="1" applyBorder="1"/>
    <xf numFmtId="171" fontId="8" fillId="0" borderId="0" xfId="24" applyNumberFormat="1" applyFont="1" applyFill="1" applyBorder="1"/>
    <xf numFmtId="43" fontId="22" fillId="0" borderId="0" xfId="24" applyFont="1" applyBorder="1"/>
    <xf numFmtId="0" fontId="84" fillId="0" borderId="0" xfId="0" applyFont="1"/>
    <xf numFmtId="0" fontId="84" fillId="0" borderId="0" xfId="0" applyFont="1" applyAlignment="1">
      <alignment wrapText="1"/>
    </xf>
    <xf numFmtId="0" fontId="8" fillId="0" borderId="0" xfId="0" applyFont="1" applyAlignment="1">
      <alignment horizontal="justify" wrapText="1"/>
    </xf>
    <xf numFmtId="0" fontId="22" fillId="0" borderId="0" xfId="0" applyFont="1" applyBorder="1"/>
    <xf numFmtId="0" fontId="8" fillId="2" borderId="28" xfId="0" applyFont="1" applyFill="1" applyBorder="1" applyAlignment="1">
      <alignment horizontal="center"/>
    </xf>
    <xf numFmtId="0" fontId="22" fillId="2" borderId="28" xfId="0" applyFont="1" applyFill="1" applyBorder="1" applyAlignment="1">
      <alignment horizontal="center"/>
    </xf>
    <xf numFmtId="0" fontId="22" fillId="2" borderId="30" xfId="0" applyFont="1" applyFill="1" applyBorder="1" applyAlignment="1"/>
    <xf numFmtId="0" fontId="22" fillId="2" borderId="31" xfId="0" applyFont="1" applyFill="1" applyBorder="1" applyAlignment="1"/>
    <xf numFmtId="0" fontId="8" fillId="2" borderId="67" xfId="0" applyFont="1" applyFill="1" applyBorder="1" applyAlignment="1">
      <alignment horizontal="center"/>
    </xf>
    <xf numFmtId="0" fontId="22" fillId="2" borderId="67" xfId="0" applyFont="1" applyFill="1" applyBorder="1" applyAlignment="1">
      <alignment horizontal="center"/>
    </xf>
    <xf numFmtId="0" fontId="22" fillId="6" borderId="32" xfId="0" applyFont="1" applyFill="1" applyBorder="1" applyAlignment="1">
      <alignment horizontal="center"/>
    </xf>
    <xf numFmtId="0" fontId="22" fillId="6" borderId="67" xfId="0" applyFont="1" applyFill="1" applyBorder="1" applyAlignment="1">
      <alignment horizontal="center"/>
    </xf>
    <xf numFmtId="0" fontId="8" fillId="0" borderId="28" xfId="0" applyFont="1" applyFill="1" applyBorder="1"/>
    <xf numFmtId="4" fontId="8" fillId="3" borderId="28" xfId="0" applyNumberFormat="1" applyFont="1" applyFill="1" applyBorder="1"/>
    <xf numFmtId="4" fontId="8" fillId="3" borderId="35" xfId="0" applyNumberFormat="1" applyFont="1" applyFill="1" applyBorder="1"/>
    <xf numFmtId="4" fontId="8" fillId="3" borderId="61" xfId="0" applyNumberFormat="1" applyFont="1" applyFill="1" applyBorder="1"/>
    <xf numFmtId="4" fontId="8" fillId="3" borderId="62" xfId="0" applyNumberFormat="1" applyFont="1" applyFill="1" applyBorder="1"/>
    <xf numFmtId="4" fontId="8" fillId="3" borderId="86" xfId="24" applyNumberFormat="1" applyFont="1" applyFill="1" applyBorder="1"/>
    <xf numFmtId="4" fontId="8" fillId="3" borderId="28" xfId="24" applyNumberFormat="1" applyFont="1" applyFill="1" applyBorder="1"/>
    <xf numFmtId="4" fontId="8" fillId="3" borderId="35" xfId="24" applyNumberFormat="1" applyFont="1" applyFill="1" applyBorder="1"/>
    <xf numFmtId="4" fontId="8" fillId="3" borderId="61" xfId="24" applyNumberFormat="1" applyFont="1" applyFill="1" applyBorder="1"/>
    <xf numFmtId="4" fontId="8" fillId="3" borderId="62" xfId="24" applyNumberFormat="1" applyFont="1" applyFill="1" applyBorder="1"/>
    <xf numFmtId="0" fontId="8" fillId="0" borderId="67" xfId="0" applyFont="1" applyFill="1" applyBorder="1"/>
    <xf numFmtId="4" fontId="8" fillId="5" borderId="39" xfId="0" applyNumberFormat="1" applyFont="1" applyFill="1" applyBorder="1" applyProtection="1">
      <protection locked="0"/>
    </xf>
    <xf numFmtId="4" fontId="8" fillId="3" borderId="39" xfId="24" applyNumberFormat="1" applyFont="1" applyFill="1" applyBorder="1"/>
    <xf numFmtId="0" fontId="8" fillId="4" borderId="67" xfId="0" applyFont="1" applyFill="1" applyBorder="1"/>
    <xf numFmtId="0" fontId="8" fillId="4" borderId="39" xfId="0" applyFont="1" applyFill="1" applyBorder="1"/>
    <xf numFmtId="0" fontId="8" fillId="4" borderId="0" xfId="0" applyFont="1" applyFill="1" applyBorder="1"/>
    <xf numFmtId="0" fontId="8" fillId="4" borderId="40" xfId="0" applyFont="1" applyFill="1" applyBorder="1"/>
    <xf numFmtId="4" fontId="8" fillId="4" borderId="67" xfId="24" applyNumberFormat="1" applyFont="1" applyFill="1" applyBorder="1"/>
    <xf numFmtId="173" fontId="8" fillId="4" borderId="67" xfId="24" applyNumberFormat="1" applyFont="1" applyFill="1" applyBorder="1"/>
    <xf numFmtId="173" fontId="8" fillId="4" borderId="39" xfId="24" applyNumberFormat="1" applyFont="1" applyFill="1" applyBorder="1"/>
    <xf numFmtId="173" fontId="8" fillId="4" borderId="0" xfId="24" applyNumberFormat="1" applyFont="1" applyFill="1" applyBorder="1"/>
    <xf numFmtId="173" fontId="8" fillId="4" borderId="40" xfId="24" applyNumberFormat="1" applyFont="1" applyFill="1" applyBorder="1"/>
    <xf numFmtId="4" fontId="8" fillId="3" borderId="39" xfId="0" applyNumberFormat="1" applyFont="1" applyFill="1" applyBorder="1"/>
    <xf numFmtId="4" fontId="8" fillId="3" borderId="0" xfId="0" applyNumberFormat="1" applyFont="1" applyFill="1" applyBorder="1"/>
    <xf numFmtId="4" fontId="8" fillId="3" borderId="40" xfId="0" applyNumberFormat="1" applyFont="1" applyFill="1" applyBorder="1"/>
    <xf numFmtId="0" fontId="8" fillId="0" borderId="32" xfId="0" applyFont="1" applyBorder="1"/>
    <xf numFmtId="0" fontId="8" fillId="0" borderId="32" xfId="0" applyFont="1" applyFill="1" applyBorder="1"/>
    <xf numFmtId="4" fontId="8" fillId="5" borderId="33" xfId="0" applyNumberFormat="1" applyFont="1" applyFill="1" applyBorder="1" applyProtection="1">
      <protection locked="0"/>
    </xf>
    <xf numFmtId="4" fontId="8" fillId="5" borderId="75" xfId="0" applyNumberFormat="1" applyFont="1" applyFill="1" applyBorder="1" applyProtection="1">
      <protection locked="0"/>
    </xf>
    <xf numFmtId="4" fontId="8" fillId="3" borderId="32" xfId="24" applyNumberFormat="1" applyFont="1" applyFill="1" applyBorder="1"/>
    <xf numFmtId="4" fontId="8" fillId="3" borderId="33" xfId="24" applyNumberFormat="1" applyFont="1" applyFill="1" applyBorder="1"/>
    <xf numFmtId="4" fontId="8" fillId="3" borderId="75" xfId="24" applyNumberFormat="1" applyFont="1" applyFill="1" applyBorder="1"/>
    <xf numFmtId="4" fontId="8" fillId="3" borderId="76" xfId="24" applyNumberFormat="1" applyFont="1" applyFill="1" applyBorder="1"/>
    <xf numFmtId="0" fontId="76" fillId="0" borderId="0" xfId="0" applyFont="1"/>
    <xf numFmtId="0" fontId="76" fillId="0" borderId="0" xfId="0" applyFont="1" applyAlignment="1">
      <alignment horizontal="justify"/>
    </xf>
    <xf numFmtId="0" fontId="76" fillId="0" borderId="0" xfId="0" applyFont="1" applyFill="1" applyAlignment="1">
      <alignment horizontal="left" vertical="center" wrapText="1"/>
    </xf>
    <xf numFmtId="0" fontId="76" fillId="0" borderId="0" xfId="0" applyFont="1" applyAlignment="1">
      <alignment horizontal="left" vertical="center" wrapText="1"/>
    </xf>
    <xf numFmtId="0" fontId="86" fillId="0" borderId="0" xfId="0" applyFont="1"/>
    <xf numFmtId="0" fontId="30" fillId="0" borderId="42" xfId="7" applyFont="1" applyFill="1" applyBorder="1" applyAlignment="1">
      <alignment horizontal="center" vertical="center" wrapText="1"/>
    </xf>
    <xf numFmtId="0" fontId="30" fillId="0" borderId="5" xfId="7" applyFont="1" applyFill="1" applyBorder="1" applyAlignment="1">
      <alignment horizontal="center" vertical="center" wrapText="1"/>
    </xf>
    <xf numFmtId="0" fontId="30" fillId="0" borderId="45" xfId="7" applyFont="1" applyFill="1" applyBorder="1" applyAlignment="1">
      <alignment horizontal="center" vertical="center" wrapText="1"/>
    </xf>
    <xf numFmtId="0" fontId="30" fillId="0" borderId="46" xfId="7" applyFont="1" applyFill="1" applyBorder="1" applyAlignment="1">
      <alignment horizontal="center" vertical="center" wrapText="1"/>
    </xf>
    <xf numFmtId="0" fontId="76" fillId="0" borderId="44" xfId="7" applyFont="1" applyFill="1" applyBorder="1" applyAlignment="1">
      <alignment horizontal="center" vertical="top"/>
    </xf>
    <xf numFmtId="0" fontId="30" fillId="0" borderId="45" xfId="7" applyFont="1" applyFill="1" applyBorder="1" applyAlignment="1">
      <alignment horizontal="center" wrapText="1"/>
    </xf>
    <xf numFmtId="0" fontId="76" fillId="0" borderId="45" xfId="7" applyFont="1" applyFill="1" applyBorder="1" applyAlignment="1">
      <alignment horizontal="center" wrapText="1"/>
    </xf>
    <xf numFmtId="0" fontId="76" fillId="0" borderId="45" xfId="7" applyFont="1" applyFill="1" applyBorder="1" applyAlignment="1">
      <alignment horizontal="center"/>
    </xf>
    <xf numFmtId="0" fontId="76" fillId="0" borderId="88" xfId="7" applyFont="1" applyFill="1" applyBorder="1" applyAlignment="1">
      <alignment horizontal="center"/>
    </xf>
    <xf numFmtId="0" fontId="30" fillId="0" borderId="85" xfId="7" applyFont="1" applyBorder="1" applyAlignment="1">
      <alignment horizontal="left" wrapText="1"/>
    </xf>
    <xf numFmtId="0" fontId="30" fillId="8" borderId="21" xfId="7" applyFont="1" applyFill="1" applyBorder="1" applyAlignment="1">
      <alignment horizontal="left" wrapText="1"/>
    </xf>
    <xf numFmtId="0" fontId="30" fillId="8" borderId="89" xfId="7" applyFont="1" applyFill="1" applyBorder="1" applyAlignment="1">
      <alignment horizontal="left" wrapText="1"/>
    </xf>
    <xf numFmtId="0" fontId="30" fillId="8" borderId="88" xfId="7" applyFont="1" applyFill="1" applyBorder="1" applyAlignment="1">
      <alignment horizontal="left" wrapText="1"/>
    </xf>
    <xf numFmtId="0" fontId="76" fillId="0" borderId="44" xfId="7" applyFont="1" applyBorder="1" applyAlignment="1">
      <alignment horizontal="center" vertical="top"/>
    </xf>
    <xf numFmtId="0" fontId="30" fillId="0" borderId="21" xfId="7" applyFont="1" applyBorder="1" applyAlignment="1">
      <alignment horizontal="left" wrapText="1"/>
    </xf>
    <xf numFmtId="0" fontId="30" fillId="8" borderId="11" xfId="7" applyFont="1" applyFill="1" applyBorder="1" applyAlignment="1">
      <alignment horizontal="left" wrapText="1"/>
    </xf>
    <xf numFmtId="0" fontId="30" fillId="8" borderId="10" xfId="7" applyFont="1" applyFill="1" applyBorder="1" applyAlignment="1">
      <alignment horizontal="left" wrapText="1"/>
    </xf>
    <xf numFmtId="0" fontId="30" fillId="8" borderId="90" xfId="7" applyFont="1" applyFill="1" applyBorder="1" applyAlignment="1">
      <alignment horizontal="left" wrapText="1"/>
    </xf>
    <xf numFmtId="0" fontId="76" fillId="0" borderId="50" xfId="28" applyFont="1" applyBorder="1" applyAlignment="1">
      <alignment horizontal="center" vertical="top"/>
    </xf>
    <xf numFmtId="0" fontId="76" fillId="0" borderId="45" xfId="0" applyFont="1" applyFill="1" applyBorder="1" applyAlignment="1"/>
    <xf numFmtId="4" fontId="30" fillId="10" borderId="81" xfId="7" applyNumberFormat="1" applyFont="1" applyFill="1" applyBorder="1" applyAlignment="1">
      <alignment horizontal="center" vertical="center" wrapText="1"/>
    </xf>
    <xf numFmtId="0" fontId="30" fillId="9" borderId="45" xfId="7" applyFont="1" applyFill="1" applyBorder="1" applyAlignment="1">
      <alignment horizontal="left" wrapText="1"/>
    </xf>
    <xf numFmtId="0" fontId="30" fillId="9" borderId="45" xfId="7" applyFont="1" applyFill="1" applyBorder="1"/>
    <xf numFmtId="0" fontId="30" fillId="9" borderId="46" xfId="7" applyFont="1" applyFill="1" applyBorder="1"/>
    <xf numFmtId="0" fontId="76" fillId="0" borderId="44" xfId="28" applyFont="1" applyBorder="1" applyAlignment="1">
      <alignment horizontal="center" vertical="top"/>
    </xf>
    <xf numFmtId="0" fontId="76" fillId="0" borderId="45" xfId="0" applyFont="1" applyBorder="1" applyAlignment="1">
      <alignment wrapText="1"/>
    </xf>
    <xf numFmtId="0" fontId="76" fillId="9" borderId="45" xfId="7" applyFont="1" applyFill="1" applyBorder="1" applyAlignment="1">
      <alignment horizontal="left" wrapText="1"/>
    </xf>
    <xf numFmtId="0" fontId="76" fillId="9" borderId="45" xfId="7" applyFont="1" applyFill="1" applyBorder="1"/>
    <xf numFmtId="0" fontId="76" fillId="9" borderId="46" xfId="7" applyFont="1" applyFill="1" applyBorder="1"/>
    <xf numFmtId="0" fontId="76" fillId="0" borderId="44" xfId="28" applyFont="1" applyBorder="1" applyAlignment="1">
      <alignment horizontal="center"/>
    </xf>
    <xf numFmtId="0" fontId="76" fillId="0" borderId="45" xfId="28" applyFont="1" applyBorder="1" applyAlignment="1">
      <alignment horizontal="left" wrapText="1"/>
    </xf>
    <xf numFmtId="4" fontId="76" fillId="10" borderId="45" xfId="7" applyNumberFormat="1" applyFont="1" applyFill="1" applyBorder="1" applyAlignment="1">
      <alignment horizontal="left" wrapText="1"/>
    </xf>
    <xf numFmtId="4" fontId="76" fillId="10" borderId="46" xfId="7" applyNumberFormat="1" applyFont="1" applyFill="1" applyBorder="1" applyAlignment="1">
      <alignment horizontal="left" wrapText="1"/>
    </xf>
    <xf numFmtId="0" fontId="76" fillId="0" borderId="45" xfId="28" applyFont="1" applyBorder="1" applyAlignment="1">
      <alignment horizontal="left" wrapText="1" indent="1"/>
    </xf>
    <xf numFmtId="0" fontId="76" fillId="9" borderId="45" xfId="7" applyFont="1" applyFill="1" applyBorder="1" applyAlignment="1">
      <alignment horizontal="left" vertical="center" wrapText="1"/>
    </xf>
    <xf numFmtId="0" fontId="76" fillId="9" borderId="45" xfId="7" applyFont="1" applyFill="1" applyBorder="1" applyAlignment="1">
      <alignment vertical="center"/>
    </xf>
    <xf numFmtId="0" fontId="76" fillId="9" borderId="46" xfId="7" applyFont="1" applyFill="1" applyBorder="1" applyAlignment="1">
      <alignment vertical="center"/>
    </xf>
    <xf numFmtId="0" fontId="30" fillId="9" borderId="45" xfId="7" applyFont="1" applyFill="1" applyBorder="1" applyAlignment="1">
      <alignment horizontal="left" vertical="center" wrapText="1"/>
    </xf>
    <xf numFmtId="0" fontId="30" fillId="9" borderId="45" xfId="7" applyFont="1" applyFill="1" applyBorder="1" applyAlignment="1">
      <alignment vertical="center"/>
    </xf>
    <xf numFmtId="0" fontId="30" fillId="9" borderId="46" xfId="7" applyFont="1" applyFill="1" applyBorder="1" applyAlignment="1">
      <alignment vertical="center"/>
    </xf>
    <xf numFmtId="0" fontId="30" fillId="0" borderId="44" xfId="28" applyFont="1" applyBorder="1" applyAlignment="1">
      <alignment horizontal="center" vertical="top"/>
    </xf>
    <xf numFmtId="0" fontId="76" fillId="0" borderId="45" xfId="28" applyFont="1" applyBorder="1" applyAlignment="1">
      <alignment wrapText="1"/>
    </xf>
    <xf numFmtId="4" fontId="76" fillId="10" borderId="45" xfId="7" applyNumberFormat="1" applyFont="1" applyFill="1" applyBorder="1" applyAlignment="1">
      <alignment horizontal="left" vertical="center" wrapText="1"/>
    </xf>
    <xf numFmtId="4" fontId="76" fillId="10" borderId="46" xfId="7" applyNumberFormat="1" applyFont="1" applyFill="1" applyBorder="1" applyAlignment="1">
      <alignment horizontal="left" vertical="center" wrapText="1"/>
    </xf>
    <xf numFmtId="0" fontId="76" fillId="0" borderId="45" xfId="28" applyFont="1" applyFill="1" applyBorder="1" applyAlignment="1">
      <alignment horizontal="left" vertical="center" wrapText="1" indent="1"/>
    </xf>
    <xf numFmtId="0" fontId="76" fillId="0" borderId="45" xfId="28" applyFont="1" applyBorder="1" applyAlignment="1">
      <alignment vertical="center" wrapText="1"/>
    </xf>
    <xf numFmtId="0" fontId="76" fillId="0" borderId="45" xfId="7" applyFont="1" applyBorder="1" applyAlignment="1">
      <alignment horizontal="left" vertical="center" wrapText="1" indent="1"/>
    </xf>
    <xf numFmtId="0" fontId="30" fillId="0" borderId="44" xfId="7" applyFont="1" applyBorder="1" applyAlignment="1">
      <alignment horizontal="center" vertical="top"/>
    </xf>
    <xf numFmtId="0" fontId="30" fillId="0" borderId="45" xfId="7" applyFont="1" applyBorder="1" applyAlignment="1">
      <alignment wrapText="1"/>
    </xf>
    <xf numFmtId="4" fontId="30" fillId="10" borderId="45" xfId="7" applyNumberFormat="1" applyFont="1" applyFill="1" applyBorder="1" applyAlignment="1">
      <alignment horizontal="center" vertical="center" wrapText="1"/>
    </xf>
    <xf numFmtId="4" fontId="30" fillId="10" borderId="46" xfId="7" applyNumberFormat="1" applyFont="1" applyFill="1" applyBorder="1" applyAlignment="1">
      <alignment horizontal="center" vertical="center" wrapText="1"/>
    </xf>
    <xf numFmtId="0" fontId="30" fillId="0" borderId="45" xfId="7" applyFont="1" applyBorder="1" applyAlignment="1">
      <alignment horizontal="left" wrapText="1"/>
    </xf>
    <xf numFmtId="0" fontId="30" fillId="8" borderId="51" xfId="7" applyFont="1" applyFill="1" applyBorder="1" applyAlignment="1">
      <alignment horizontal="left" wrapText="1"/>
    </xf>
    <xf numFmtId="0" fontId="30" fillId="8" borderId="52" xfId="7" applyFont="1" applyFill="1" applyBorder="1" applyAlignment="1">
      <alignment horizontal="left" wrapText="1"/>
    </xf>
    <xf numFmtId="4" fontId="76" fillId="9" borderId="45" xfId="7" applyNumberFormat="1" applyFont="1" applyFill="1" applyBorder="1" applyAlignment="1">
      <alignment horizontal="left" vertical="center" wrapText="1"/>
    </xf>
    <xf numFmtId="4" fontId="76" fillId="9" borderId="46" xfId="7" applyNumberFormat="1" applyFont="1" applyFill="1" applyBorder="1" applyAlignment="1">
      <alignment horizontal="left" vertical="center" wrapText="1"/>
    </xf>
    <xf numFmtId="4" fontId="76" fillId="9" borderId="45" xfId="7" applyNumberFormat="1" applyFont="1" applyFill="1" applyBorder="1" applyAlignment="1">
      <alignment horizontal="left" wrapText="1" indent="1"/>
    </xf>
    <xf numFmtId="4" fontId="76" fillId="9" borderId="46" xfId="7" applyNumberFormat="1" applyFont="1" applyFill="1" applyBorder="1" applyAlignment="1">
      <alignment horizontal="left" wrapText="1" indent="1"/>
    </xf>
    <xf numFmtId="4" fontId="76" fillId="9" borderId="45" xfId="7" applyNumberFormat="1" applyFont="1" applyFill="1" applyBorder="1" applyAlignment="1">
      <alignment horizontal="left" wrapText="1"/>
    </xf>
    <xf numFmtId="4" fontId="76" fillId="9" borderId="46" xfId="7" applyNumberFormat="1" applyFont="1" applyFill="1" applyBorder="1" applyAlignment="1">
      <alignment horizontal="left" wrapText="1"/>
    </xf>
    <xf numFmtId="4" fontId="30" fillId="9" borderId="45" xfId="7" applyNumberFormat="1" applyFont="1" applyFill="1" applyBorder="1" applyAlignment="1">
      <alignment horizontal="left" wrapText="1"/>
    </xf>
    <xf numFmtId="4" fontId="30" fillId="9" borderId="46" xfId="7" applyNumberFormat="1" applyFont="1" applyFill="1" applyBorder="1" applyAlignment="1">
      <alignment horizontal="left" wrapText="1"/>
    </xf>
    <xf numFmtId="0" fontId="76" fillId="0" borderId="45" xfId="0" applyFont="1" applyBorder="1"/>
    <xf numFmtId="0" fontId="76" fillId="9" borderId="45" xfId="7" applyFont="1" applyFill="1" applyBorder="1" applyAlignment="1">
      <alignment wrapText="1"/>
    </xf>
    <xf numFmtId="0" fontId="30" fillId="0" borderId="91" xfId="7" applyFont="1" applyBorder="1" applyAlignment="1">
      <alignment horizontal="center" vertical="top"/>
    </xf>
    <xf numFmtId="0" fontId="30" fillId="0" borderId="20" xfId="7" applyFont="1" applyBorder="1" applyAlignment="1">
      <alignment wrapText="1"/>
    </xf>
    <xf numFmtId="4" fontId="30" fillId="10" borderId="48" xfId="7" applyNumberFormat="1" applyFont="1" applyFill="1" applyBorder="1" applyAlignment="1">
      <alignment horizontal="center" wrapText="1"/>
    </xf>
    <xf numFmtId="4" fontId="30" fillId="10" borderId="20" xfId="7" applyNumberFormat="1" applyFont="1" applyFill="1" applyBorder="1" applyAlignment="1">
      <alignment wrapText="1"/>
    </xf>
    <xf numFmtId="4" fontId="30" fillId="10" borderId="55" xfId="7" applyNumberFormat="1" applyFont="1" applyFill="1" applyBorder="1" applyAlignment="1">
      <alignment wrapText="1"/>
    </xf>
    <xf numFmtId="0" fontId="30" fillId="0" borderId="68" xfId="7" applyFont="1" applyFill="1" applyBorder="1" applyAlignment="1">
      <alignment horizontal="center" vertical="top"/>
    </xf>
    <xf numFmtId="0" fontId="30" fillId="0" borderId="69" xfId="7" applyFont="1" applyFill="1" applyBorder="1" applyAlignment="1">
      <alignment wrapText="1"/>
    </xf>
    <xf numFmtId="4" fontId="30" fillId="10" borderId="69" xfId="7" applyNumberFormat="1" applyFont="1" applyFill="1" applyBorder="1" applyAlignment="1">
      <alignment horizontal="center" wrapText="1"/>
    </xf>
    <xf numFmtId="4" fontId="30" fillId="10" borderId="69" xfId="7" applyNumberFormat="1" applyFont="1" applyFill="1" applyBorder="1" applyAlignment="1">
      <alignment wrapText="1"/>
    </xf>
    <xf numFmtId="4" fontId="30" fillId="10" borderId="92" xfId="7" applyNumberFormat="1" applyFont="1" applyFill="1" applyBorder="1" applyAlignment="1">
      <alignment wrapText="1"/>
    </xf>
    <xf numFmtId="0" fontId="76" fillId="0" borderId="93" xfId="7" applyFont="1" applyBorder="1" applyAlignment="1">
      <alignment horizontal="center" vertical="top"/>
    </xf>
    <xf numFmtId="0" fontId="30" fillId="8" borderId="94" xfId="7" applyFont="1" applyFill="1" applyBorder="1" applyAlignment="1">
      <alignment horizontal="left" wrapText="1"/>
    </xf>
    <xf numFmtId="0" fontId="30" fillId="8" borderId="61" xfId="7" applyFont="1" applyFill="1" applyBorder="1" applyAlignment="1">
      <alignment horizontal="left" wrapText="1"/>
    </xf>
    <xf numFmtId="0" fontId="30" fillId="8" borderId="62" xfId="7" applyFont="1" applyFill="1" applyBorder="1" applyAlignment="1">
      <alignment horizontal="left" wrapText="1"/>
    </xf>
    <xf numFmtId="0" fontId="30" fillId="8" borderId="14" xfId="7" applyFont="1" applyFill="1" applyBorder="1" applyAlignment="1">
      <alignment horizontal="left" wrapText="1"/>
    </xf>
    <xf numFmtId="0" fontId="30" fillId="8" borderId="0" xfId="7" applyFont="1" applyFill="1" applyBorder="1" applyAlignment="1">
      <alignment horizontal="left" wrapText="1"/>
    </xf>
    <xf numFmtId="0" fontId="30" fillId="8" borderId="40" xfId="7" applyFont="1" applyFill="1" applyBorder="1" applyAlignment="1">
      <alignment horizontal="left" wrapText="1"/>
    </xf>
    <xf numFmtId="0" fontId="30" fillId="19" borderId="85" xfId="7" applyFont="1" applyFill="1" applyBorder="1" applyAlignment="1">
      <alignment horizontal="left" wrapText="1"/>
    </xf>
    <xf numFmtId="0" fontId="76" fillId="0" borderId="45" xfId="7" applyFont="1" applyBorder="1" applyAlignment="1">
      <alignment wrapText="1"/>
    </xf>
    <xf numFmtId="4" fontId="76" fillId="10" borderId="45" xfId="7" applyNumberFormat="1" applyFont="1" applyFill="1" applyBorder="1" applyAlignment="1">
      <alignment wrapText="1"/>
    </xf>
    <xf numFmtId="4" fontId="76" fillId="10" borderId="46" xfId="7" applyNumberFormat="1" applyFont="1" applyFill="1" applyBorder="1" applyAlignment="1">
      <alignment wrapText="1"/>
    </xf>
    <xf numFmtId="0" fontId="76" fillId="0" borderId="45" xfId="7" applyFont="1" applyBorder="1" applyAlignment="1">
      <alignment horizontal="left" wrapText="1" indent="1"/>
    </xf>
    <xf numFmtId="4" fontId="76" fillId="9" borderId="45" xfId="7" applyNumberFormat="1" applyFont="1" applyFill="1" applyBorder="1" applyAlignment="1">
      <alignment wrapText="1"/>
    </xf>
    <xf numFmtId="4" fontId="76" fillId="9" borderId="46" xfId="7" applyNumberFormat="1" applyFont="1" applyFill="1" applyBorder="1" applyAlignment="1">
      <alignment wrapText="1"/>
    </xf>
    <xf numFmtId="4" fontId="30" fillId="10" borderId="45" xfId="7" applyNumberFormat="1" applyFont="1" applyFill="1" applyBorder="1" applyAlignment="1">
      <alignment horizontal="center" wrapText="1"/>
    </xf>
    <xf numFmtId="4" fontId="30" fillId="10" borderId="45" xfId="7" applyNumberFormat="1" applyFont="1" applyFill="1" applyBorder="1" applyAlignment="1">
      <alignment wrapText="1"/>
    </xf>
    <xf numFmtId="4" fontId="30" fillId="10" borderId="46" xfId="7" applyNumberFormat="1" applyFont="1" applyFill="1" applyBorder="1" applyAlignment="1">
      <alignment wrapText="1"/>
    </xf>
    <xf numFmtId="0" fontId="29" fillId="8" borderId="89" xfId="0" applyFont="1" applyFill="1" applyBorder="1" applyAlignment="1"/>
    <xf numFmtId="0" fontId="29" fillId="8" borderId="88" xfId="0" applyFont="1" applyFill="1" applyBorder="1" applyAlignment="1"/>
    <xf numFmtId="0" fontId="29" fillId="8" borderId="11" xfId="0" applyFont="1" applyFill="1" applyBorder="1" applyAlignment="1"/>
    <xf numFmtId="0" fontId="29" fillId="8" borderId="10" xfId="0" applyFont="1" applyFill="1" applyBorder="1" applyAlignment="1"/>
    <xf numFmtId="0" fontId="29" fillId="8" borderId="90" xfId="0" applyFont="1" applyFill="1" applyBorder="1" applyAlignment="1"/>
    <xf numFmtId="4" fontId="30" fillId="10" borderId="20" xfId="7" applyNumberFormat="1" applyFont="1" applyFill="1" applyBorder="1" applyAlignment="1">
      <alignment horizontal="center" wrapText="1"/>
    </xf>
    <xf numFmtId="0" fontId="76" fillId="0" borderId="68" xfId="7" applyFont="1" applyFill="1" applyBorder="1" applyAlignment="1">
      <alignment horizontal="center" vertical="top"/>
    </xf>
    <xf numFmtId="0" fontId="76" fillId="0" borderId="95" xfId="7" applyFont="1" applyFill="1" applyBorder="1" applyAlignment="1">
      <alignment horizontal="center" vertical="top"/>
    </xf>
    <xf numFmtId="0" fontId="30" fillId="0" borderId="96" xfId="7" applyFont="1" applyFill="1" applyBorder="1" applyAlignment="1">
      <alignment wrapText="1"/>
    </xf>
    <xf numFmtId="4" fontId="30" fillId="10" borderId="97" xfId="7" applyNumberFormat="1" applyFont="1" applyFill="1" applyBorder="1" applyAlignment="1">
      <alignment horizontal="center" wrapText="1"/>
    </xf>
    <xf numFmtId="4" fontId="30" fillId="10" borderId="96" xfId="7" applyNumberFormat="1" applyFont="1" applyFill="1" applyBorder="1" applyAlignment="1">
      <alignment wrapText="1"/>
    </xf>
    <xf numFmtId="4" fontId="30" fillId="10" borderId="98" xfId="7" applyNumberFormat="1" applyFont="1" applyFill="1" applyBorder="1" applyAlignment="1">
      <alignment wrapText="1"/>
    </xf>
    <xf numFmtId="0" fontId="87" fillId="0" borderId="71" xfId="7" applyFont="1" applyFill="1" applyBorder="1" applyAlignment="1">
      <alignment horizontal="center" vertical="top"/>
    </xf>
    <xf numFmtId="0" fontId="87" fillId="0" borderId="14" xfId="7" applyFont="1" applyFill="1" applyBorder="1" applyAlignment="1">
      <alignment wrapText="1"/>
    </xf>
    <xf numFmtId="0" fontId="87" fillId="8" borderId="99" xfId="7" applyFont="1" applyFill="1" applyBorder="1" applyAlignment="1">
      <alignment wrapText="1"/>
    </xf>
    <xf numFmtId="10" fontId="87" fillId="0" borderId="100" xfId="28" applyNumberFormat="1" applyFont="1" applyFill="1" applyBorder="1" applyAlignment="1">
      <alignment horizontal="center" vertical="center"/>
    </xf>
    <xf numFmtId="10" fontId="87" fillId="0" borderId="101" xfId="7" applyNumberFormat="1" applyFont="1" applyFill="1" applyBorder="1" applyAlignment="1">
      <alignment horizontal="center" vertical="center"/>
    </xf>
    <xf numFmtId="10" fontId="87" fillId="0" borderId="4" xfId="7" applyNumberFormat="1" applyFont="1" applyFill="1" applyBorder="1" applyAlignment="1">
      <alignment horizontal="center" vertical="center"/>
    </xf>
    <xf numFmtId="10" fontId="87" fillId="0" borderId="53" xfId="7" applyNumberFormat="1" applyFont="1" applyFill="1" applyBorder="1" applyAlignment="1">
      <alignment horizontal="center" vertical="center"/>
    </xf>
    <xf numFmtId="0" fontId="30" fillId="0" borderId="102" xfId="7" applyFont="1" applyFill="1" applyBorder="1" applyAlignment="1">
      <alignment horizontal="center" vertical="top"/>
    </xf>
    <xf numFmtId="0" fontId="30" fillId="0" borderId="103" xfId="7" applyFont="1" applyFill="1" applyBorder="1" applyAlignment="1">
      <alignment wrapText="1"/>
    </xf>
    <xf numFmtId="4" fontId="30" fillId="8" borderId="104" xfId="7" applyNumberFormat="1" applyFont="1" applyFill="1" applyBorder="1" applyAlignment="1">
      <alignment horizontal="center" vertical="center" wrapText="1"/>
    </xf>
    <xf numFmtId="4" fontId="30" fillId="10" borderId="105" xfId="7" applyNumberFormat="1" applyFont="1" applyFill="1" applyBorder="1" applyAlignment="1">
      <alignment wrapText="1"/>
    </xf>
    <xf numFmtId="4" fontId="30" fillId="10" borderId="101" xfId="7" applyNumberFormat="1" applyFont="1" applyFill="1" applyBorder="1"/>
    <xf numFmtId="4" fontId="30" fillId="10" borderId="106" xfId="7" applyNumberFormat="1" applyFont="1" applyFill="1" applyBorder="1"/>
    <xf numFmtId="0" fontId="76" fillId="0" borderId="33" xfId="7" applyFont="1" applyBorder="1" applyAlignment="1">
      <alignment horizontal="center" vertical="top"/>
    </xf>
    <xf numFmtId="0" fontId="30" fillId="0" borderId="107" xfId="7" applyFont="1" applyFill="1" applyBorder="1" applyAlignment="1">
      <alignment vertical="center"/>
    </xf>
    <xf numFmtId="4" fontId="30" fillId="10" borderId="108" xfId="7" applyNumberFormat="1" applyFont="1" applyFill="1" applyBorder="1" applyAlignment="1">
      <alignment vertical="center"/>
    </xf>
    <xf numFmtId="0" fontId="30" fillId="8" borderId="109" xfId="7" applyFont="1" applyFill="1" applyBorder="1" applyAlignment="1">
      <alignment vertical="center"/>
    </xf>
    <xf numFmtId="0" fontId="30" fillId="8" borderId="110" xfId="7" applyFont="1" applyFill="1" applyBorder="1"/>
    <xf numFmtId="0" fontId="30" fillId="8" borderId="111" xfId="7" applyFont="1" applyFill="1" applyBorder="1"/>
    <xf numFmtId="49" fontId="37" fillId="0" borderId="0" xfId="0" applyNumberFormat="1" applyFont="1" applyAlignment="1">
      <alignment horizontal="left"/>
    </xf>
    <xf numFmtId="0" fontId="30" fillId="0" borderId="66" xfId="28" applyFont="1" applyFill="1" applyBorder="1" applyAlignment="1">
      <alignment horizontal="center" vertical="center" wrapText="1"/>
    </xf>
    <xf numFmtId="0" fontId="30" fillId="0" borderId="5" xfId="28" applyFont="1" applyFill="1" applyBorder="1" applyAlignment="1">
      <alignment horizontal="center" vertical="center" wrapText="1"/>
    </xf>
    <xf numFmtId="0" fontId="30" fillId="0" borderId="45" xfId="28" applyFont="1" applyFill="1" applyBorder="1" applyAlignment="1">
      <alignment horizontal="center" vertical="center" wrapText="1"/>
    </xf>
    <xf numFmtId="0" fontId="30" fillId="0" borderId="46" xfId="28" applyFont="1" applyFill="1" applyBorder="1" applyAlignment="1">
      <alignment horizontal="center" vertical="center" wrapText="1"/>
    </xf>
    <xf numFmtId="0" fontId="76" fillId="0" borderId="44" xfId="28" applyFont="1" applyFill="1" applyBorder="1" applyAlignment="1">
      <alignment horizontal="center" vertical="top"/>
    </xf>
    <xf numFmtId="0" fontId="30" fillId="0" borderId="45" xfId="28" applyFont="1" applyFill="1" applyBorder="1" applyAlignment="1">
      <alignment horizontal="center" wrapText="1"/>
    </xf>
    <xf numFmtId="0" fontId="76" fillId="0" borderId="45" xfId="28" applyFont="1" applyFill="1" applyBorder="1" applyAlignment="1">
      <alignment horizontal="center" wrapText="1"/>
    </xf>
    <xf numFmtId="0" fontId="76" fillId="0" borderId="45" xfId="28" applyFont="1" applyFill="1" applyBorder="1" applyAlignment="1">
      <alignment horizontal="center"/>
    </xf>
    <xf numFmtId="0" fontId="76" fillId="0" borderId="46" xfId="28" applyFont="1" applyFill="1" applyBorder="1" applyAlignment="1">
      <alignment horizontal="center"/>
    </xf>
    <xf numFmtId="0" fontId="76" fillId="0" borderId="82" xfId="28" applyFont="1" applyFill="1" applyBorder="1" applyAlignment="1">
      <alignment horizontal="center"/>
    </xf>
    <xf numFmtId="0" fontId="30" fillId="0" borderId="85" xfId="28" applyFont="1" applyBorder="1" applyAlignment="1">
      <alignment horizontal="left" wrapText="1"/>
    </xf>
    <xf numFmtId="0" fontId="30" fillId="0" borderId="21" xfId="28" applyFont="1" applyBorder="1" applyAlignment="1">
      <alignment horizontal="left" wrapText="1"/>
    </xf>
    <xf numFmtId="0" fontId="30" fillId="0" borderId="45" xfId="28" applyFont="1" applyBorder="1" applyAlignment="1">
      <alignment wrapText="1"/>
    </xf>
    <xf numFmtId="0" fontId="30" fillId="0" borderId="91" xfId="28" applyFont="1" applyBorder="1" applyAlignment="1">
      <alignment horizontal="center" vertical="top"/>
    </xf>
    <xf numFmtId="0" fontId="30" fillId="0" borderId="20" xfId="28" applyFont="1" applyBorder="1" applyAlignment="1">
      <alignment wrapText="1"/>
    </xf>
    <xf numFmtId="0" fontId="30" fillId="0" borderId="68" xfId="28" applyFont="1" applyFill="1" applyBorder="1" applyAlignment="1">
      <alignment horizontal="center" vertical="top"/>
    </xf>
    <xf numFmtId="0" fontId="30" fillId="0" borderId="69" xfId="28" applyFont="1" applyFill="1" applyBorder="1" applyAlignment="1">
      <alignment wrapText="1"/>
    </xf>
    <xf numFmtId="0" fontId="76" fillId="0" borderId="93" xfId="28" applyFont="1" applyBorder="1" applyAlignment="1">
      <alignment horizontal="center" vertical="top"/>
    </xf>
    <xf numFmtId="0" fontId="30" fillId="19" borderId="85" xfId="28" applyFont="1" applyFill="1" applyBorder="1" applyAlignment="1">
      <alignment horizontal="left" wrapText="1"/>
    </xf>
    <xf numFmtId="0" fontId="76" fillId="0" borderId="68" xfId="28" applyFont="1" applyFill="1" applyBorder="1" applyAlignment="1">
      <alignment horizontal="center" vertical="top"/>
    </xf>
    <xf numFmtId="0" fontId="76" fillId="0" borderId="95" xfId="28" applyFont="1" applyFill="1" applyBorder="1" applyAlignment="1">
      <alignment horizontal="center" vertical="top"/>
    </xf>
    <xf numFmtId="0" fontId="30" fillId="0" borderId="112" xfId="28" applyFont="1" applyFill="1" applyBorder="1" applyAlignment="1">
      <alignment wrapText="1"/>
    </xf>
    <xf numFmtId="0" fontId="87" fillId="0" borderId="71" xfId="28" applyFont="1" applyFill="1" applyBorder="1" applyAlignment="1">
      <alignment horizontal="center" vertical="top"/>
    </xf>
    <xf numFmtId="0" fontId="87" fillId="0" borderId="14" xfId="28" applyFont="1" applyFill="1" applyBorder="1" applyAlignment="1">
      <alignment wrapText="1"/>
    </xf>
    <xf numFmtId="0" fontId="30" fillId="0" borderId="102" xfId="28" applyFont="1" applyFill="1" applyBorder="1" applyAlignment="1">
      <alignment horizontal="center" vertical="top"/>
    </xf>
    <xf numFmtId="0" fontId="30" fillId="0" borderId="103" xfId="28" applyFont="1" applyFill="1" applyBorder="1" applyAlignment="1">
      <alignment wrapText="1"/>
    </xf>
    <xf numFmtId="0" fontId="76" fillId="0" borderId="33" xfId="28" applyFont="1" applyBorder="1" applyAlignment="1">
      <alignment horizontal="center" vertical="top"/>
    </xf>
    <xf numFmtId="0" fontId="30" fillId="0" borderId="107" xfId="28" applyFont="1" applyFill="1" applyBorder="1" applyAlignment="1">
      <alignment vertical="center"/>
    </xf>
    <xf numFmtId="0" fontId="30" fillId="0" borderId="114" xfId="29" applyFont="1" applyFill="1" applyBorder="1" applyAlignment="1">
      <alignment horizontal="center" wrapText="1"/>
    </xf>
    <xf numFmtId="0" fontId="30" fillId="0" borderId="43" xfId="29" applyFont="1" applyFill="1" applyBorder="1" applyAlignment="1">
      <alignment horizontal="center"/>
    </xf>
    <xf numFmtId="0" fontId="30" fillId="0" borderId="64" xfId="29" applyFont="1" applyFill="1" applyBorder="1" applyAlignment="1">
      <alignment horizontal="center"/>
    </xf>
    <xf numFmtId="0" fontId="30" fillId="0" borderId="56" xfId="29" applyFont="1" applyFill="1" applyBorder="1" applyAlignment="1">
      <alignment horizontal="center"/>
    </xf>
    <xf numFmtId="0" fontId="76" fillId="0" borderId="44" xfId="29" applyFont="1" applyBorder="1" applyAlignment="1">
      <alignment horizontal="left"/>
    </xf>
    <xf numFmtId="0" fontId="76" fillId="8" borderId="66" xfId="29" applyFont="1" applyFill="1" applyBorder="1"/>
    <xf numFmtId="4" fontId="76" fillId="10" borderId="46" xfId="29" applyNumberFormat="1" applyFont="1" applyFill="1" applyBorder="1"/>
    <xf numFmtId="4" fontId="3" fillId="0" borderId="0" xfId="0" applyNumberFormat="1" applyFont="1" applyFill="1"/>
    <xf numFmtId="0" fontId="76" fillId="0" borderId="117" xfId="29" applyFont="1" applyBorder="1" applyAlignment="1">
      <alignment horizontal="left"/>
    </xf>
    <xf numFmtId="0" fontId="76" fillId="8" borderId="4" xfId="29" applyFont="1" applyFill="1" applyBorder="1"/>
    <xf numFmtId="4" fontId="76" fillId="9" borderId="120" xfId="29" applyNumberFormat="1" applyFont="1" applyFill="1" applyBorder="1"/>
    <xf numFmtId="0" fontId="76" fillId="0" borderId="72" xfId="29" applyFont="1" applyBorder="1" applyAlignment="1">
      <alignment horizontal="left"/>
    </xf>
    <xf numFmtId="0" fontId="76" fillId="8" borderId="74" xfId="29" applyFont="1" applyFill="1" applyBorder="1"/>
    <xf numFmtId="0" fontId="76" fillId="10" borderId="49" xfId="29" applyFont="1" applyFill="1" applyBorder="1"/>
    <xf numFmtId="16" fontId="76" fillId="0" borderId="93" xfId="29" applyNumberFormat="1" applyFont="1" applyFill="1" applyBorder="1" applyAlignment="1">
      <alignment horizontal="left"/>
    </xf>
    <xf numFmtId="0" fontId="76" fillId="0" borderId="11" xfId="29" applyFont="1" applyFill="1" applyBorder="1" applyAlignment="1">
      <alignment vertical="center" wrapText="1"/>
    </xf>
    <xf numFmtId="4" fontId="30" fillId="10" borderId="54" xfId="29" applyNumberFormat="1" applyFont="1" applyFill="1" applyBorder="1" applyAlignment="1">
      <alignment horizontal="center"/>
    </xf>
    <xf numFmtId="0" fontId="76" fillId="0" borderId="44" xfId="29" applyFont="1" applyFill="1" applyBorder="1" applyAlignment="1">
      <alignment horizontal="left"/>
    </xf>
    <xf numFmtId="0" fontId="76" fillId="0" borderId="85" xfId="29" applyFont="1" applyFill="1" applyBorder="1" applyAlignment="1">
      <alignment vertical="center" wrapText="1"/>
    </xf>
    <xf numFmtId="4" fontId="30" fillId="10" borderId="46" xfId="29" applyNumberFormat="1" applyFont="1" applyFill="1" applyBorder="1" applyAlignment="1">
      <alignment horizontal="center"/>
    </xf>
    <xf numFmtId="0" fontId="3" fillId="0" borderId="0" xfId="0" applyFont="1"/>
    <xf numFmtId="0" fontId="1" fillId="0" borderId="0" xfId="30"/>
    <xf numFmtId="9" fontId="1" fillId="0" borderId="0" xfId="30" applyNumberFormat="1"/>
    <xf numFmtId="49" fontId="8" fillId="6" borderId="29" xfId="30" applyNumberFormat="1" applyFont="1" applyFill="1" applyBorder="1" applyAlignment="1"/>
    <xf numFmtId="2" fontId="8" fillId="9" borderId="20" xfId="32" applyNumberFormat="1" applyFont="1" applyFill="1" applyBorder="1"/>
    <xf numFmtId="2" fontId="8" fillId="9" borderId="4" xfId="32" applyNumberFormat="1" applyFont="1" applyFill="1" applyBorder="1"/>
    <xf numFmtId="2" fontId="8" fillId="6" borderId="4" xfId="32" applyNumberFormat="1" applyFont="1" applyFill="1" applyBorder="1"/>
    <xf numFmtId="173" fontId="1" fillId="0" borderId="0" xfId="30" applyNumberFormat="1"/>
    <xf numFmtId="49" fontId="8" fillId="6" borderId="29" xfId="30" applyNumberFormat="1" applyFont="1" applyFill="1" applyBorder="1" applyAlignment="1">
      <alignment wrapText="1"/>
    </xf>
    <xf numFmtId="49" fontId="8" fillId="6" borderId="29" xfId="30" applyNumberFormat="1" applyFont="1" applyFill="1" applyBorder="1" applyAlignment="1">
      <alignment horizontal="left" wrapText="1"/>
    </xf>
    <xf numFmtId="2" fontId="8" fillId="6" borderId="29" xfId="30" applyNumberFormat="1" applyFont="1" applyFill="1" applyBorder="1" applyAlignment="1">
      <alignment vertical="top" wrapText="1"/>
    </xf>
    <xf numFmtId="0" fontId="89" fillId="0" borderId="0" xfId="30" applyFont="1"/>
    <xf numFmtId="49" fontId="22" fillId="6" borderId="85" xfId="30" applyNumberFormat="1" applyFont="1" applyFill="1" applyBorder="1" applyAlignment="1">
      <alignment wrapText="1"/>
    </xf>
    <xf numFmtId="2" fontId="8" fillId="6" borderId="42" xfId="32" applyNumberFormat="1" applyFont="1" applyFill="1" applyBorder="1"/>
    <xf numFmtId="2" fontId="8" fillId="6" borderId="41" xfId="32" applyNumberFormat="1" applyFont="1" applyFill="1" applyBorder="1"/>
    <xf numFmtId="2" fontId="1" fillId="0" borderId="0" xfId="30" applyNumberFormat="1"/>
    <xf numFmtId="43" fontId="1" fillId="0" borderId="0" xfId="30" applyNumberFormat="1"/>
    <xf numFmtId="2" fontId="8" fillId="9" borderId="68" xfId="32" applyNumberFormat="1" applyFont="1" applyFill="1" applyBorder="1"/>
    <xf numFmtId="2" fontId="8" fillId="9" borderId="69" xfId="32" applyNumberFormat="1" applyFont="1" applyFill="1" applyBorder="1"/>
    <xf numFmtId="165" fontId="1" fillId="0" borderId="0" xfId="32" applyNumberFormat="1" applyFont="1"/>
    <xf numFmtId="165" fontId="1" fillId="0" borderId="0" xfId="30" applyNumberFormat="1"/>
    <xf numFmtId="0" fontId="90" fillId="0" borderId="0" xfId="0" applyFont="1"/>
    <xf numFmtId="2" fontId="0" fillId="0" borderId="0" xfId="0" applyNumberFormat="1"/>
    <xf numFmtId="49" fontId="88" fillId="6" borderId="45" xfId="33" applyNumberFormat="1" applyFont="1" applyFill="1" applyBorder="1" applyAlignment="1">
      <alignment horizontal="center" vertical="center" wrapText="1"/>
    </xf>
    <xf numFmtId="49" fontId="88" fillId="6" borderId="81" xfId="33" applyNumberFormat="1" applyFont="1" applyFill="1" applyBorder="1" applyAlignment="1">
      <alignment horizontal="center" vertical="center" wrapText="1"/>
    </xf>
    <xf numFmtId="0" fontId="12" fillId="0" borderId="0" xfId="0" applyFont="1"/>
    <xf numFmtId="0" fontId="91" fillId="0" borderId="35" xfId="0" applyFont="1" applyBorder="1" applyAlignment="1">
      <alignment vertical="top" wrapText="1"/>
    </xf>
    <xf numFmtId="0" fontId="4" fillId="9" borderId="62" xfId="0" applyFont="1" applyFill="1" applyBorder="1"/>
    <xf numFmtId="0" fontId="12" fillId="0" borderId="0" xfId="13"/>
    <xf numFmtId="0" fontId="4" fillId="21" borderId="62" xfId="0" applyFont="1" applyFill="1" applyBorder="1"/>
    <xf numFmtId="177" fontId="0" fillId="13" borderId="45" xfId="0" applyNumberFormat="1" applyFill="1" applyBorder="1"/>
    <xf numFmtId="49" fontId="92" fillId="12" borderId="45" xfId="33" applyNumberFormat="1" applyFont="1" applyFill="1" applyBorder="1" applyAlignment="1">
      <alignment horizontal="center" vertical="center" wrapText="1"/>
    </xf>
    <xf numFmtId="165" fontId="92" fillId="12" borderId="45" xfId="33" applyNumberFormat="1" applyFont="1" applyFill="1" applyBorder="1" applyAlignment="1">
      <alignment horizontal="center" vertical="center" wrapText="1"/>
    </xf>
    <xf numFmtId="0" fontId="93" fillId="12" borderId="45" xfId="0" applyFont="1" applyFill="1" applyBorder="1"/>
    <xf numFmtId="2" fontId="0" fillId="9" borderId="45" xfId="0" applyNumberFormat="1" applyFill="1" applyBorder="1" applyAlignment="1">
      <alignment wrapText="1"/>
    </xf>
    <xf numFmtId="0" fontId="0" fillId="0" borderId="39" xfId="0" applyBorder="1"/>
    <xf numFmtId="0" fontId="0" fillId="0" borderId="40" xfId="0" applyBorder="1"/>
    <xf numFmtId="0" fontId="0" fillId="9" borderId="39" xfId="0" applyFill="1" applyBorder="1"/>
    <xf numFmtId="0" fontId="0" fillId="9" borderId="40" xfId="0" applyFill="1" applyBorder="1"/>
    <xf numFmtId="177" fontId="0" fillId="0" borderId="0" xfId="0" applyNumberFormat="1"/>
    <xf numFmtId="49" fontId="0" fillId="0" borderId="0" xfId="0" applyNumberFormat="1"/>
    <xf numFmtId="0" fontId="31" fillId="0" borderId="0" xfId="0" applyFont="1"/>
    <xf numFmtId="49" fontId="0" fillId="0" borderId="0" xfId="38" applyNumberFormat="1" applyFont="1"/>
    <xf numFmtId="49" fontId="4" fillId="14" borderId="45" xfId="0" applyNumberFormat="1" applyFont="1" applyFill="1" applyBorder="1" applyAlignment="1">
      <alignment horizontal="center"/>
    </xf>
    <xf numFmtId="49" fontId="44" fillId="14" borderId="45" xfId="0" applyNumberFormat="1" applyFont="1" applyFill="1" applyBorder="1" applyAlignment="1">
      <alignment horizontal="center"/>
    </xf>
    <xf numFmtId="0" fontId="0" fillId="0" borderId="0" xfId="0" applyAlignment="1">
      <alignment horizontal="center"/>
    </xf>
    <xf numFmtId="49" fontId="44" fillId="14" borderId="45" xfId="0" applyNumberFormat="1" applyFont="1" applyFill="1" applyBorder="1" applyAlignment="1">
      <alignment horizontal="right"/>
    </xf>
    <xf numFmtId="49" fontId="44" fillId="14" borderId="45" xfId="0" applyNumberFormat="1" applyFont="1" applyFill="1" applyBorder="1"/>
    <xf numFmtId="2" fontId="0" fillId="6" borderId="45" xfId="0" applyNumberFormat="1" applyFill="1" applyBorder="1"/>
    <xf numFmtId="49" fontId="97" fillId="14" borderId="45" xfId="0" applyNumberFormat="1" applyFont="1" applyFill="1" applyBorder="1" applyAlignment="1">
      <alignment horizontal="right"/>
    </xf>
    <xf numFmtId="49" fontId="0" fillId="14" borderId="45" xfId="0" applyNumberFormat="1" applyFill="1" applyBorder="1"/>
    <xf numFmtId="2" fontId="0" fillId="9" borderId="45" xfId="0" applyNumberFormat="1" applyFill="1" applyBorder="1"/>
    <xf numFmtId="2" fontId="0" fillId="14" borderId="45" xfId="0" applyNumberFormat="1" applyFill="1" applyBorder="1"/>
    <xf numFmtId="0" fontId="44" fillId="0" borderId="0" xfId="0" applyFont="1" applyBorder="1" applyAlignment="1"/>
    <xf numFmtId="0" fontId="44" fillId="0" borderId="0" xfId="0" applyFont="1" applyBorder="1"/>
    <xf numFmtId="0" fontId="0" fillId="0" borderId="0" xfId="0" applyBorder="1"/>
    <xf numFmtId="0" fontId="0" fillId="0" borderId="0" xfId="0" applyAlignment="1">
      <alignment horizontal="right"/>
    </xf>
    <xf numFmtId="49" fontId="8" fillId="14" borderId="20" xfId="0" applyNumberFormat="1" applyFont="1" applyFill="1" applyBorder="1" applyAlignment="1">
      <alignment horizontal="right"/>
    </xf>
    <xf numFmtId="49" fontId="22" fillId="14" borderId="21" xfId="0" applyNumberFormat="1" applyFont="1" applyFill="1" applyBorder="1" applyAlignment="1">
      <alignment horizontal="left"/>
    </xf>
    <xf numFmtId="49" fontId="9" fillId="14" borderId="45" xfId="0" applyNumberFormat="1" applyFont="1" applyFill="1" applyBorder="1" applyAlignment="1">
      <alignment horizontal="right"/>
    </xf>
    <xf numFmtId="49" fontId="10" fillId="14" borderId="45" xfId="0" applyNumberFormat="1" applyFont="1" applyFill="1" applyBorder="1" applyAlignment="1">
      <alignment horizontal="left"/>
    </xf>
    <xf numFmtId="49" fontId="0" fillId="14" borderId="85" xfId="0" applyNumberFormat="1" applyFill="1" applyBorder="1" applyAlignment="1">
      <alignment horizontal="right"/>
    </xf>
    <xf numFmtId="49" fontId="0" fillId="14" borderId="81" xfId="0" applyNumberFormat="1" applyFill="1" applyBorder="1"/>
    <xf numFmtId="49" fontId="8" fillId="14" borderId="45" xfId="0" applyNumberFormat="1" applyFont="1" applyFill="1" applyBorder="1" applyAlignment="1">
      <alignment horizontal="left"/>
    </xf>
    <xf numFmtId="49" fontId="22" fillId="14" borderId="4" xfId="0" applyNumberFormat="1" applyFont="1" applyFill="1" applyBorder="1" applyAlignment="1">
      <alignment horizontal="left"/>
    </xf>
    <xf numFmtId="49" fontId="8" fillId="14" borderId="10" xfId="0" applyNumberFormat="1" applyFont="1" applyFill="1" applyBorder="1" applyAlignment="1">
      <alignment horizontal="left"/>
    </xf>
    <xf numFmtId="49" fontId="8" fillId="14" borderId="81" xfId="0" applyNumberFormat="1" applyFont="1" applyFill="1" applyBorder="1" applyAlignment="1">
      <alignment horizontal="left"/>
    </xf>
    <xf numFmtId="49" fontId="22" fillId="14" borderId="6" xfId="0" applyNumberFormat="1" applyFont="1" applyFill="1" applyBorder="1" applyAlignment="1">
      <alignment horizontal="left"/>
    </xf>
    <xf numFmtId="49" fontId="22" fillId="14" borderId="4" xfId="0" applyNumberFormat="1" applyFont="1" applyFill="1" applyBorder="1" applyAlignment="1">
      <alignment horizontal="right"/>
    </xf>
    <xf numFmtId="49" fontId="22" fillId="14" borderId="14" xfId="0" applyNumberFormat="1" applyFont="1" applyFill="1" applyBorder="1"/>
    <xf numFmtId="2" fontId="0" fillId="9" borderId="20" xfId="38" applyNumberFormat="1" applyFont="1" applyFill="1" applyBorder="1"/>
    <xf numFmtId="49" fontId="8" fillId="14" borderId="4" xfId="0" applyNumberFormat="1" applyFont="1" applyFill="1" applyBorder="1" applyAlignment="1">
      <alignment horizontal="right"/>
    </xf>
    <xf numFmtId="49" fontId="9" fillId="14" borderId="4" xfId="0" applyNumberFormat="1" applyFont="1" applyFill="1" applyBorder="1" applyAlignment="1">
      <alignment horizontal="left" indent="1"/>
    </xf>
    <xf numFmtId="2" fontId="0" fillId="9" borderId="4" xfId="38" applyNumberFormat="1" applyFont="1" applyFill="1" applyBorder="1"/>
    <xf numFmtId="49" fontId="8" fillId="14" borderId="14" xfId="0" applyNumberFormat="1" applyFont="1" applyFill="1" applyBorder="1" applyAlignment="1">
      <alignment horizontal="left" indent="1"/>
    </xf>
    <xf numFmtId="49" fontId="22" fillId="14" borderId="14" xfId="0" applyNumberFormat="1" applyFont="1" applyFill="1" applyBorder="1" applyAlignment="1">
      <alignment horizontal="left" indent="1"/>
    </xf>
    <xf numFmtId="49" fontId="8" fillId="14" borderId="14" xfId="0" applyNumberFormat="1" applyFont="1" applyFill="1" applyBorder="1"/>
    <xf numFmtId="49" fontId="8" fillId="14" borderId="5" xfId="0" applyNumberFormat="1" applyFont="1" applyFill="1" applyBorder="1" applyAlignment="1">
      <alignment horizontal="right"/>
    </xf>
    <xf numFmtId="2" fontId="0" fillId="9" borderId="5" xfId="38" applyNumberFormat="1" applyFont="1" applyFill="1" applyBorder="1"/>
    <xf numFmtId="49" fontId="8" fillId="14" borderId="45" xfId="0" applyNumberFormat="1" applyFont="1" applyFill="1" applyBorder="1" applyAlignment="1">
      <alignment horizontal="right"/>
    </xf>
    <xf numFmtId="49" fontId="22" fillId="14" borderId="45" xfId="0" applyNumberFormat="1" applyFont="1" applyFill="1" applyBorder="1"/>
    <xf numFmtId="2" fontId="22" fillId="14" borderId="5" xfId="38" applyNumberFormat="1" applyFont="1" applyFill="1" applyBorder="1" applyAlignment="1">
      <alignment horizontal="center" vertical="center"/>
    </xf>
    <xf numFmtId="49" fontId="22" fillId="14" borderId="20" xfId="0" applyNumberFormat="1" applyFont="1" applyFill="1" applyBorder="1"/>
    <xf numFmtId="0" fontId="22" fillId="8" borderId="4" xfId="0" applyFont="1" applyFill="1" applyBorder="1"/>
    <xf numFmtId="0" fontId="22" fillId="8" borderId="5" xfId="0" applyFont="1" applyFill="1" applyBorder="1"/>
    <xf numFmtId="49" fontId="22" fillId="14" borderId="85" xfId="0" applyNumberFormat="1" applyFont="1" applyFill="1" applyBorder="1" applyAlignment="1"/>
    <xf numFmtId="2" fontId="22" fillId="9" borderId="45" xfId="38" applyNumberFormat="1" applyFont="1" applyFill="1" applyBorder="1" applyAlignment="1"/>
    <xf numFmtId="2" fontId="22" fillId="9" borderId="81" xfId="38" applyNumberFormat="1" applyFont="1" applyFill="1" applyBorder="1"/>
    <xf numFmtId="2" fontId="22" fillId="9" borderId="45" xfId="38" applyNumberFormat="1" applyFont="1" applyFill="1" applyBorder="1"/>
    <xf numFmtId="49" fontId="8" fillId="0" borderId="45" xfId="0" applyNumberFormat="1" applyFont="1" applyFill="1" applyBorder="1" applyAlignment="1">
      <alignment horizontal="right"/>
    </xf>
    <xf numFmtId="49" fontId="22" fillId="0" borderId="14" xfId="0" applyNumberFormat="1" applyFont="1" applyFill="1" applyBorder="1" applyAlignment="1">
      <alignment wrapText="1"/>
    </xf>
    <xf numFmtId="49" fontId="22" fillId="14" borderId="45" xfId="0" applyNumberFormat="1" applyFont="1" applyFill="1" applyBorder="1" applyAlignment="1">
      <alignment horizontal="right"/>
    </xf>
    <xf numFmtId="49" fontId="22" fillId="14" borderId="85" xfId="0" applyNumberFormat="1" applyFont="1" applyFill="1" applyBorder="1" applyAlignment="1">
      <alignment wrapText="1"/>
    </xf>
    <xf numFmtId="0" fontId="22" fillId="8" borderId="20" xfId="0" applyFont="1" applyFill="1" applyBorder="1" applyAlignment="1">
      <alignment horizontal="center"/>
    </xf>
    <xf numFmtId="49" fontId="22" fillId="14" borderId="20" xfId="0" applyNumberFormat="1" applyFont="1" applyFill="1" applyBorder="1" applyAlignment="1">
      <alignment horizontal="right"/>
    </xf>
    <xf numFmtId="49" fontId="22" fillId="14" borderId="0" xfId="0" applyNumberFormat="1" applyFont="1" applyFill="1" applyBorder="1" applyAlignment="1">
      <alignment wrapText="1"/>
    </xf>
    <xf numFmtId="49" fontId="8" fillId="14" borderId="0" xfId="0" applyNumberFormat="1" applyFont="1" applyFill="1" applyBorder="1"/>
    <xf numFmtId="0" fontId="22" fillId="14" borderId="45" xfId="0" applyFont="1" applyFill="1" applyBorder="1"/>
    <xf numFmtId="49" fontId="8" fillId="14" borderId="10" xfId="0" applyNumberFormat="1" applyFont="1" applyFill="1" applyBorder="1"/>
    <xf numFmtId="0" fontId="8" fillId="8" borderId="5" xfId="0" applyFont="1" applyFill="1" applyBorder="1"/>
    <xf numFmtId="0" fontId="22" fillId="22" borderId="0" xfId="0" applyFont="1" applyFill="1" applyBorder="1" applyAlignment="1">
      <alignment wrapText="1"/>
    </xf>
    <xf numFmtId="0" fontId="0" fillId="0" borderId="0" xfId="0" applyAlignment="1">
      <alignment wrapText="1"/>
    </xf>
    <xf numFmtId="0" fontId="8" fillId="22" borderId="0" xfId="0" quotePrefix="1" applyFont="1" applyFill="1" applyBorder="1" applyAlignment="1">
      <alignment wrapText="1"/>
    </xf>
    <xf numFmtId="0" fontId="22" fillId="23" borderId="45" xfId="0" applyFont="1" applyFill="1" applyBorder="1" applyAlignment="1">
      <alignment wrapText="1"/>
    </xf>
    <xf numFmtId="0" fontId="44" fillId="0" borderId="0" xfId="0" applyFont="1"/>
    <xf numFmtId="49" fontId="44" fillId="14" borderId="41" xfId="0" applyNumberFormat="1" applyFont="1" applyFill="1" applyBorder="1" applyAlignment="1"/>
    <xf numFmtId="49" fontId="44" fillId="14" borderId="42" xfId="0" applyNumberFormat="1" applyFont="1" applyFill="1" applyBorder="1" applyAlignment="1">
      <alignment wrapText="1"/>
    </xf>
    <xf numFmtId="49" fontId="44" fillId="14" borderId="42" xfId="0" applyNumberFormat="1" applyFont="1" applyFill="1" applyBorder="1" applyAlignment="1">
      <alignment horizontal="center" vertical="center" wrapText="1"/>
    </xf>
    <xf numFmtId="49" fontId="44" fillId="14" borderId="43" xfId="0" applyNumberFormat="1" applyFont="1" applyFill="1" applyBorder="1" applyAlignment="1">
      <alignment horizontal="center" vertical="center" wrapText="1"/>
    </xf>
    <xf numFmtId="49" fontId="44" fillId="14" borderId="44" xfId="0" applyNumberFormat="1" applyFont="1" applyFill="1" applyBorder="1" applyAlignment="1">
      <alignment horizontal="right"/>
    </xf>
    <xf numFmtId="49" fontId="98" fillId="14" borderId="44" xfId="0" applyNumberFormat="1" applyFont="1" applyFill="1" applyBorder="1" applyAlignment="1">
      <alignment horizontal="right"/>
    </xf>
    <xf numFmtId="2" fontId="0" fillId="9" borderId="46" xfId="0" applyNumberFormat="1" applyFill="1" applyBorder="1"/>
    <xf numFmtId="49" fontId="98" fillId="14" borderId="47" xfId="0" applyNumberFormat="1" applyFont="1" applyFill="1" applyBorder="1" applyAlignment="1">
      <alignment horizontal="right"/>
    </xf>
    <xf numFmtId="49" fontId="0" fillId="14" borderId="48" xfId="0" applyNumberFormat="1" applyFill="1" applyBorder="1"/>
    <xf numFmtId="2" fontId="0" fillId="9" borderId="48" xfId="0" applyNumberFormat="1" applyFill="1" applyBorder="1"/>
    <xf numFmtId="2" fontId="0" fillId="9" borderId="56" xfId="0" applyNumberFormat="1" applyFill="1" applyBorder="1"/>
    <xf numFmtId="0" fontId="12" fillId="0" borderId="0" xfId="34" applyFont="1" applyBorder="1"/>
    <xf numFmtId="0" fontId="0" fillId="0" borderId="0" xfId="0" applyAlignment="1">
      <alignment vertical="center"/>
    </xf>
    <xf numFmtId="0" fontId="12" fillId="0" borderId="0" xfId="34" applyFont="1" applyFill="1" applyBorder="1"/>
    <xf numFmtId="0" fontId="44" fillId="0" borderId="0" xfId="0" applyFont="1" applyBorder="1" applyAlignment="1">
      <alignment horizontal="center" vertical="center" wrapText="1"/>
    </xf>
    <xf numFmtId="0" fontId="44" fillId="0" borderId="0" xfId="0" applyFont="1" applyFill="1" applyBorder="1"/>
    <xf numFmtId="49" fontId="31" fillId="0" borderId="0" xfId="0" applyNumberFormat="1" applyFont="1"/>
    <xf numFmtId="49" fontId="96" fillId="0" borderId="0" xfId="0" applyNumberFormat="1" applyFont="1" applyFill="1" applyBorder="1"/>
    <xf numFmtId="49" fontId="44" fillId="14" borderId="42" xfId="0" applyNumberFormat="1" applyFont="1" applyFill="1" applyBorder="1"/>
    <xf numFmtId="49" fontId="94" fillId="14" borderId="42" xfId="0" applyNumberFormat="1" applyFont="1" applyFill="1" applyBorder="1"/>
    <xf numFmtId="49" fontId="94" fillId="14" borderId="43" xfId="0" applyNumberFormat="1" applyFont="1" applyFill="1" applyBorder="1"/>
    <xf numFmtId="2" fontId="0" fillId="14" borderId="46" xfId="0" applyNumberFormat="1" applyFill="1" applyBorder="1"/>
    <xf numFmtId="2" fontId="0" fillId="14" borderId="56" xfId="0" applyNumberFormat="1" applyFill="1" applyBorder="1"/>
    <xf numFmtId="0" fontId="12" fillId="0" borderId="0" xfId="13" applyAlignment="1">
      <alignment horizontal="left"/>
    </xf>
    <xf numFmtId="173" fontId="99" fillId="0" borderId="0" xfId="39" applyNumberFormat="1" applyFont="1"/>
    <xf numFmtId="169" fontId="12" fillId="0" borderId="0" xfId="13" applyNumberFormat="1"/>
    <xf numFmtId="0" fontId="100" fillId="2" borderId="62" xfId="35" applyNumberFormat="1" applyFont="1" applyFill="1" applyBorder="1" applyAlignment="1">
      <alignment wrapText="1"/>
    </xf>
    <xf numFmtId="0" fontId="100" fillId="2" borderId="28" xfId="35" applyNumberFormat="1" applyFont="1" applyFill="1" applyBorder="1" applyAlignment="1">
      <alignment horizontal="center" wrapText="1"/>
    </xf>
    <xf numFmtId="0" fontId="100" fillId="2" borderId="28" xfId="35" applyNumberFormat="1" applyFont="1" applyFill="1" applyBorder="1" applyAlignment="1">
      <alignment horizontal="left" wrapText="1"/>
    </xf>
    <xf numFmtId="173" fontId="100" fillId="2" borderId="28" xfId="39" applyNumberFormat="1" applyFont="1" applyFill="1" applyBorder="1" applyAlignment="1">
      <alignment horizontal="center" wrapText="1"/>
    </xf>
    <xf numFmtId="169" fontId="100" fillId="2" borderId="28" xfId="35" applyNumberFormat="1" applyFont="1" applyFill="1" applyBorder="1" applyAlignment="1">
      <alignment horizontal="center" wrapText="1"/>
    </xf>
    <xf numFmtId="170" fontId="12" fillId="13" borderId="45" xfId="13" applyNumberFormat="1" applyFill="1" applyBorder="1"/>
    <xf numFmtId="49" fontId="12" fillId="12" borderId="45" xfId="13" applyNumberFormat="1" applyFill="1" applyBorder="1"/>
    <xf numFmtId="49" fontId="12" fillId="11" borderId="45" xfId="13" applyNumberFormat="1" applyFill="1" applyBorder="1"/>
    <xf numFmtId="49" fontId="12" fillId="12" borderId="45" xfId="13" applyNumberFormat="1" applyFill="1" applyBorder="1" applyAlignment="1">
      <alignment horizontal="left"/>
    </xf>
    <xf numFmtId="2" fontId="101" fillId="9" borderId="45" xfId="39" applyNumberFormat="1" applyFont="1" applyFill="1" applyBorder="1"/>
    <xf numFmtId="169" fontId="12" fillId="13" borderId="45" xfId="13" applyNumberFormat="1" applyFill="1" applyBorder="1"/>
    <xf numFmtId="170" fontId="12" fillId="0" borderId="0" xfId="13" applyNumberFormat="1"/>
    <xf numFmtId="49" fontId="12" fillId="0" borderId="0" xfId="13" applyNumberFormat="1"/>
    <xf numFmtId="49" fontId="12" fillId="0" borderId="0" xfId="13" applyNumberFormat="1" applyAlignment="1">
      <alignment horizontal="left"/>
    </xf>
    <xf numFmtId="2" fontId="99" fillId="0" borderId="0" xfId="39" applyNumberFormat="1" applyFont="1"/>
    <xf numFmtId="2" fontId="12" fillId="0" borderId="0" xfId="13" applyNumberFormat="1"/>
    <xf numFmtId="49" fontId="8" fillId="14" borderId="29" xfId="30" applyNumberFormat="1" applyFont="1" applyFill="1" applyBorder="1" applyAlignment="1"/>
    <xf numFmtId="49" fontId="8" fillId="14" borderId="29" xfId="30" applyNumberFormat="1" applyFont="1" applyFill="1" applyBorder="1" applyAlignment="1">
      <alignment wrapText="1"/>
    </xf>
    <xf numFmtId="49" fontId="8" fillId="14" borderId="29" xfId="30" applyNumberFormat="1" applyFont="1" applyFill="1" applyBorder="1" applyAlignment="1">
      <alignment horizontal="left" wrapText="1"/>
    </xf>
    <xf numFmtId="2" fontId="8" fillId="14" borderId="29" xfId="30" applyNumberFormat="1" applyFont="1" applyFill="1" applyBorder="1" applyAlignment="1">
      <alignment vertical="top" wrapText="1"/>
    </xf>
    <xf numFmtId="49" fontId="22" fillId="14" borderId="85" xfId="30" applyNumberFormat="1" applyFont="1" applyFill="1" applyBorder="1" applyAlignment="1">
      <alignment wrapText="1"/>
    </xf>
    <xf numFmtId="0" fontId="100" fillId="14" borderId="88" xfId="35" applyNumberFormat="1" applyFont="1" applyFill="1" applyBorder="1" applyAlignment="1">
      <alignment wrapText="1"/>
    </xf>
    <xf numFmtId="0" fontId="100" fillId="14" borderId="86" xfId="35" applyNumberFormat="1" applyFont="1" applyFill="1" applyBorder="1" applyAlignment="1">
      <alignment horizontal="center" wrapText="1"/>
    </xf>
    <xf numFmtId="0" fontId="100" fillId="14" borderId="91" xfId="35" applyNumberFormat="1" applyFont="1" applyFill="1" applyBorder="1" applyAlignment="1">
      <alignment horizontal="center" wrapText="1"/>
    </xf>
    <xf numFmtId="0" fontId="12" fillId="0" borderId="0" xfId="13" applyFont="1"/>
    <xf numFmtId="49" fontId="100" fillId="6" borderId="34" xfId="35" applyNumberFormat="1" applyFont="1" applyFill="1" applyBorder="1" applyAlignment="1">
      <alignment wrapText="1"/>
    </xf>
    <xf numFmtId="49" fontId="100" fillId="6" borderId="58" xfId="35" applyNumberFormat="1" applyFont="1" applyFill="1" applyBorder="1" applyAlignment="1">
      <alignment wrapText="1"/>
    </xf>
    <xf numFmtId="49" fontId="100" fillId="6" borderId="58" xfId="35" applyNumberFormat="1" applyFont="1" applyFill="1" applyBorder="1" applyAlignment="1">
      <alignment horizontal="center" wrapText="1"/>
    </xf>
    <xf numFmtId="49" fontId="100" fillId="6" borderId="34" xfId="35" applyNumberFormat="1" applyFont="1" applyFill="1" applyBorder="1" applyAlignment="1">
      <alignment horizontal="center" wrapText="1"/>
    </xf>
    <xf numFmtId="2" fontId="100" fillId="6" borderId="29" xfId="39" applyNumberFormat="1" applyFont="1" applyFill="1" applyBorder="1" applyAlignment="1">
      <alignment horizontal="center" wrapText="1"/>
    </xf>
    <xf numFmtId="2" fontId="100" fillId="6" borderId="34" xfId="39" applyNumberFormat="1" applyFont="1" applyFill="1" applyBorder="1" applyAlignment="1">
      <alignment horizontal="center" wrapText="1"/>
    </xf>
    <xf numFmtId="2" fontId="100" fillId="6" borderId="30" xfId="39" applyNumberFormat="1" applyFont="1" applyFill="1" applyBorder="1" applyAlignment="1">
      <alignment horizontal="center" wrapText="1"/>
    </xf>
    <xf numFmtId="170" fontId="12" fillId="13" borderId="41" xfId="13" applyNumberFormat="1" applyFill="1" applyBorder="1"/>
    <xf numFmtId="49" fontId="12" fillId="12" borderId="42" xfId="13" applyNumberFormat="1" applyFill="1" applyBorder="1"/>
    <xf numFmtId="49" fontId="12" fillId="11" borderId="42" xfId="13" applyNumberFormat="1" applyFill="1" applyBorder="1"/>
    <xf numFmtId="2" fontId="12" fillId="9" borderId="42" xfId="13" applyNumberFormat="1" applyFill="1" applyBorder="1"/>
    <xf numFmtId="170" fontId="12" fillId="13" borderId="42" xfId="13" applyNumberFormat="1" applyFill="1" applyBorder="1"/>
    <xf numFmtId="2" fontId="12" fillId="9" borderId="43" xfId="13" applyNumberFormat="1" applyFill="1" applyBorder="1"/>
    <xf numFmtId="0" fontId="12" fillId="0" borderId="0" xfId="34"/>
    <xf numFmtId="0" fontId="102" fillId="14" borderId="34" xfId="34" applyFont="1" applyFill="1" applyBorder="1" applyAlignment="1">
      <alignment horizontal="left" indent="1"/>
    </xf>
    <xf numFmtId="0" fontId="102" fillId="14" borderId="60" xfId="34" applyFont="1" applyFill="1" applyBorder="1" applyAlignment="1">
      <alignment horizontal="left" indent="1"/>
    </xf>
    <xf numFmtId="0" fontId="102" fillId="14" borderId="66" xfId="34" applyFont="1" applyFill="1" applyBorder="1" applyAlignment="1">
      <alignment horizontal="left" indent="1"/>
    </xf>
    <xf numFmtId="0" fontId="102" fillId="14" borderId="79" xfId="34" applyFont="1" applyFill="1" applyBorder="1" applyAlignment="1">
      <alignment horizontal="left" indent="1"/>
    </xf>
    <xf numFmtId="0" fontId="102" fillId="14" borderId="71" xfId="34" applyFont="1" applyFill="1" applyBorder="1" applyAlignment="1">
      <alignment horizontal="left" indent="1"/>
    </xf>
    <xf numFmtId="0" fontId="102" fillId="14" borderId="4" xfId="34" applyFont="1" applyFill="1" applyBorder="1" applyAlignment="1">
      <alignment horizontal="left" indent="1"/>
    </xf>
    <xf numFmtId="0" fontId="102" fillId="14" borderId="53" xfId="34" applyFont="1" applyFill="1" applyBorder="1" applyAlignment="1">
      <alignment horizontal="left" indent="1"/>
    </xf>
    <xf numFmtId="0" fontId="102" fillId="14" borderId="6" xfId="34" applyFont="1" applyFill="1" applyBorder="1" applyAlignment="1">
      <alignment horizontal="left" indent="1"/>
    </xf>
    <xf numFmtId="0" fontId="102" fillId="14" borderId="14" xfId="34" applyFont="1" applyFill="1" applyBorder="1" applyAlignment="1">
      <alignment horizontal="left" indent="1"/>
    </xf>
    <xf numFmtId="0" fontId="102" fillId="14" borderId="67" xfId="34" applyFont="1" applyFill="1" applyBorder="1" applyAlignment="1">
      <alignment horizontal="left" indent="1"/>
    </xf>
    <xf numFmtId="0" fontId="103" fillId="14" borderId="29" xfId="34" applyFont="1" applyFill="1" applyBorder="1"/>
    <xf numFmtId="2" fontId="104" fillId="6" borderId="29" xfId="41" applyNumberFormat="1" applyFont="1" applyFill="1" applyBorder="1" applyProtection="1">
      <protection locked="0"/>
    </xf>
    <xf numFmtId="2" fontId="104" fillId="6" borderId="30" xfId="41" applyNumberFormat="1" applyFont="1" applyFill="1" applyBorder="1" applyProtection="1">
      <protection locked="0"/>
    </xf>
    <xf numFmtId="2" fontId="104" fillId="6" borderId="31" xfId="41" applyNumberFormat="1" applyFont="1" applyFill="1" applyBorder="1" applyProtection="1">
      <protection locked="0"/>
    </xf>
    <xf numFmtId="2" fontId="104" fillId="6" borderId="34" xfId="41" applyNumberFormat="1" applyFont="1" applyFill="1" applyBorder="1"/>
    <xf numFmtId="0" fontId="105" fillId="14" borderId="14" xfId="34" applyFont="1" applyFill="1" applyBorder="1" applyAlignment="1">
      <alignment horizontal="left" indent="1"/>
    </xf>
    <xf numFmtId="2" fontId="106" fillId="9" borderId="39" xfId="41" applyNumberFormat="1" applyFont="1" applyFill="1" applyBorder="1" applyProtection="1">
      <protection locked="0"/>
    </xf>
    <xf numFmtId="2" fontId="106" fillId="9" borderId="0" xfId="41" applyNumberFormat="1" applyFont="1" applyFill="1" applyBorder="1" applyProtection="1">
      <protection locked="0"/>
    </xf>
    <xf numFmtId="2" fontId="106" fillId="9" borderId="40" xfId="41" applyNumberFormat="1" applyFont="1" applyFill="1" applyBorder="1" applyProtection="1">
      <protection locked="0"/>
    </xf>
    <xf numFmtId="2" fontId="103" fillId="9" borderId="0" xfId="41" applyNumberFormat="1" applyFont="1" applyFill="1" applyBorder="1" applyProtection="1">
      <protection locked="0"/>
    </xf>
    <xf numFmtId="2" fontId="104" fillId="6" borderId="28" xfId="41" applyNumberFormat="1" applyFont="1" applyFill="1" applyBorder="1" applyProtection="1"/>
    <xf numFmtId="2" fontId="104" fillId="6" borderId="67" xfId="41" applyNumberFormat="1" applyFont="1" applyFill="1" applyBorder="1" applyProtection="1"/>
    <xf numFmtId="0" fontId="105" fillId="14" borderId="14" xfId="34" applyFont="1" applyFill="1" applyBorder="1" applyAlignment="1">
      <alignment horizontal="left" wrapText="1" indent="1"/>
    </xf>
    <xf numFmtId="0" fontId="12" fillId="0" borderId="0" xfId="34" applyFill="1"/>
    <xf numFmtId="2" fontId="104" fillId="6" borderId="32" xfId="41" applyNumberFormat="1" applyFont="1" applyFill="1" applyBorder="1" applyProtection="1"/>
    <xf numFmtId="2" fontId="106" fillId="6" borderId="29" xfId="41" applyNumberFormat="1" applyFont="1" applyFill="1" applyBorder="1" applyProtection="1">
      <protection locked="0"/>
    </xf>
    <xf numFmtId="2" fontId="106" fillId="6" borderId="30" xfId="41" applyNumberFormat="1" applyFont="1" applyFill="1" applyBorder="1" applyProtection="1">
      <protection locked="0"/>
    </xf>
    <xf numFmtId="2" fontId="104" fillId="6" borderId="34" xfId="41" applyNumberFormat="1" applyFont="1" applyFill="1" applyBorder="1" applyProtection="1"/>
    <xf numFmtId="2" fontId="106" fillId="6" borderId="33" xfId="41" applyNumberFormat="1" applyFont="1" applyFill="1" applyBorder="1" applyProtection="1">
      <protection locked="0"/>
    </xf>
    <xf numFmtId="2" fontId="106" fillId="6" borderId="75" xfId="41" applyNumberFormat="1" applyFont="1" applyFill="1" applyBorder="1" applyProtection="1">
      <protection locked="0"/>
    </xf>
    <xf numFmtId="2" fontId="106" fillId="6" borderId="76" xfId="41" applyNumberFormat="1" applyFont="1" applyFill="1" applyBorder="1" applyProtection="1">
      <protection locked="0"/>
    </xf>
    <xf numFmtId="2" fontId="106" fillId="6" borderId="31" xfId="41" applyNumberFormat="1" applyFont="1" applyFill="1" applyBorder="1" applyProtection="1">
      <protection locked="0"/>
    </xf>
    <xf numFmtId="0" fontId="105" fillId="14" borderId="28" xfId="34" applyFont="1" applyFill="1" applyBorder="1" applyAlignment="1">
      <alignment horizontal="left" indent="1"/>
    </xf>
    <xf numFmtId="0" fontId="105" fillId="14" borderId="32" xfId="34" applyFont="1" applyFill="1" applyBorder="1" applyAlignment="1">
      <alignment horizontal="left" indent="1"/>
    </xf>
    <xf numFmtId="0" fontId="105" fillId="14" borderId="11" xfId="34" applyFont="1" applyFill="1" applyBorder="1" applyAlignment="1">
      <alignment horizontal="left" indent="1"/>
    </xf>
    <xf numFmtId="2" fontId="106" fillId="8" borderId="39" xfId="41" applyNumberFormat="1" applyFont="1" applyFill="1" applyBorder="1" applyProtection="1">
      <protection locked="0"/>
    </xf>
    <xf numFmtId="2" fontId="106" fillId="8" borderId="0" xfId="41" applyNumberFormat="1" applyFont="1" applyFill="1" applyBorder="1" applyProtection="1">
      <protection locked="0"/>
    </xf>
    <xf numFmtId="2" fontId="106" fillId="8" borderId="40" xfId="41" applyNumberFormat="1" applyFont="1" applyFill="1" applyBorder="1" applyProtection="1">
      <protection locked="0"/>
    </xf>
    <xf numFmtId="2" fontId="104" fillId="6" borderId="32" xfId="41" applyNumberFormat="1" applyFont="1" applyFill="1" applyBorder="1"/>
    <xf numFmtId="2" fontId="103" fillId="9" borderId="39" xfId="41" applyNumberFormat="1" applyFont="1" applyFill="1" applyBorder="1"/>
    <xf numFmtId="2" fontId="103" fillId="9" borderId="0" xfId="41" applyNumberFormat="1" applyFont="1" applyFill="1" applyBorder="1"/>
    <xf numFmtId="2" fontId="103" fillId="9" borderId="40" xfId="41" applyNumberFormat="1" applyFont="1" applyFill="1" applyBorder="1"/>
    <xf numFmtId="0" fontId="12" fillId="0" borderId="0" xfId="34" applyFont="1" applyFill="1"/>
    <xf numFmtId="2" fontId="105" fillId="9" borderId="39" xfId="41" applyNumberFormat="1" applyFont="1" applyFill="1" applyBorder="1" applyProtection="1">
      <protection locked="0"/>
    </xf>
    <xf numFmtId="2" fontId="105" fillId="9" borderId="0" xfId="41" applyNumberFormat="1" applyFont="1" applyFill="1" applyBorder="1" applyProtection="1">
      <protection locked="0"/>
    </xf>
    <xf numFmtId="2" fontId="105" fillId="9" borderId="40" xfId="41" applyNumberFormat="1" applyFont="1" applyFill="1" applyBorder="1" applyProtection="1">
      <protection locked="0"/>
    </xf>
    <xf numFmtId="2" fontId="102" fillId="9" borderId="39" xfId="41" applyNumberFormat="1" applyFont="1" applyFill="1" applyBorder="1" applyProtection="1">
      <protection locked="0"/>
    </xf>
    <xf numFmtId="2" fontId="102" fillId="9" borderId="0" xfId="41" applyNumberFormat="1" applyFont="1" applyFill="1" applyBorder="1" applyProtection="1">
      <protection locked="0"/>
    </xf>
    <xf numFmtId="2" fontId="102" fillId="9" borderId="40" xfId="41" applyNumberFormat="1" applyFont="1" applyFill="1" applyBorder="1" applyProtection="1">
      <protection locked="0"/>
    </xf>
    <xf numFmtId="2" fontId="102" fillId="9" borderId="29" xfId="41" applyNumberFormat="1" applyFont="1" applyFill="1" applyBorder="1" applyProtection="1">
      <protection locked="0"/>
    </xf>
    <xf numFmtId="2" fontId="102" fillId="9" borderId="30" xfId="41" applyNumberFormat="1" applyFont="1" applyFill="1" applyBorder="1" applyProtection="1">
      <protection locked="0"/>
    </xf>
    <xf numFmtId="2" fontId="102" fillId="9" borderId="31" xfId="41" applyNumberFormat="1" applyFont="1" applyFill="1" applyBorder="1" applyProtection="1">
      <protection locked="0"/>
    </xf>
    <xf numFmtId="2" fontId="104" fillId="6" borderId="67" xfId="41" applyNumberFormat="1" applyFont="1" applyFill="1" applyBorder="1"/>
    <xf numFmtId="0" fontId="102" fillId="14" borderId="14" xfId="34" applyFont="1" applyFill="1" applyBorder="1" applyAlignment="1">
      <alignment horizontal="left" wrapText="1" indent="1"/>
    </xf>
    <xf numFmtId="2" fontId="106" fillId="9" borderId="39" xfId="41" applyNumberFormat="1" applyFont="1" applyFill="1" applyBorder="1"/>
    <xf numFmtId="2" fontId="106" fillId="9" borderId="0" xfId="41" applyNumberFormat="1" applyFont="1" applyFill="1" applyBorder="1"/>
    <xf numFmtId="2" fontId="106" fillId="9" borderId="40" xfId="41" applyNumberFormat="1" applyFont="1" applyFill="1" applyBorder="1"/>
    <xf numFmtId="2" fontId="106" fillId="9" borderId="35" xfId="41" applyNumberFormat="1" applyFont="1" applyFill="1" applyBorder="1"/>
    <xf numFmtId="2" fontId="106" fillId="9" borderId="61" xfId="41" applyNumberFormat="1" applyFont="1" applyFill="1" applyBorder="1"/>
    <xf numFmtId="2" fontId="106" fillId="9" borderId="62" xfId="41" applyNumberFormat="1" applyFont="1" applyFill="1" applyBorder="1"/>
    <xf numFmtId="2" fontId="106" fillId="9" borderId="33" xfId="41" applyNumberFormat="1" applyFont="1" applyFill="1" applyBorder="1"/>
    <xf numFmtId="2" fontId="106" fillId="9" borderId="75" xfId="41" applyNumberFormat="1" applyFont="1" applyFill="1" applyBorder="1"/>
    <xf numFmtId="2" fontId="106" fillId="9" borderId="76" xfId="41" applyNumberFormat="1" applyFont="1" applyFill="1" applyBorder="1"/>
    <xf numFmtId="0" fontId="107" fillId="0" borderId="0" xfId="34" applyFont="1" applyFill="1" applyBorder="1"/>
    <xf numFmtId="173" fontId="107" fillId="0" borderId="0" xfId="41" applyNumberFormat="1" applyFont="1" applyFill="1" applyBorder="1" applyProtection="1">
      <protection locked="0"/>
    </xf>
    <xf numFmtId="173" fontId="108" fillId="0" borderId="0" xfId="41" applyNumberFormat="1" applyFont="1" applyFill="1" applyBorder="1"/>
    <xf numFmtId="0" fontId="102" fillId="14" borderId="28" xfId="34" applyFont="1" applyFill="1" applyBorder="1" applyAlignment="1">
      <alignment horizontal="left" indent="1"/>
    </xf>
    <xf numFmtId="0" fontId="102" fillId="14" borderId="32" xfId="34" applyFont="1" applyFill="1" applyBorder="1" applyAlignment="1">
      <alignment horizontal="left" indent="1"/>
    </xf>
    <xf numFmtId="2" fontId="106" fillId="6" borderId="28" xfId="41" applyNumberFormat="1" applyFont="1" applyFill="1" applyBorder="1" applyProtection="1"/>
    <xf numFmtId="2" fontId="106" fillId="6" borderId="67" xfId="41" applyNumberFormat="1" applyFont="1" applyFill="1" applyBorder="1" applyProtection="1"/>
    <xf numFmtId="2" fontId="106" fillId="6" borderId="32" xfId="41" applyNumberFormat="1" applyFont="1" applyFill="1" applyBorder="1" applyProtection="1"/>
    <xf numFmtId="2" fontId="106" fillId="6" borderId="34" xfId="41" applyNumberFormat="1" applyFont="1" applyFill="1" applyBorder="1" applyProtection="1"/>
    <xf numFmtId="2" fontId="109" fillId="6" borderId="32" xfId="41" applyNumberFormat="1" applyFont="1" applyFill="1" applyBorder="1"/>
    <xf numFmtId="2" fontId="109" fillId="6" borderId="34" xfId="41" applyNumberFormat="1" applyFont="1" applyFill="1" applyBorder="1"/>
    <xf numFmtId="2" fontId="106" fillId="6" borderId="67" xfId="41" applyNumberFormat="1" applyFont="1" applyFill="1" applyBorder="1"/>
    <xf numFmtId="2" fontId="106" fillId="6" borderId="34" xfId="41" applyNumberFormat="1" applyFont="1" applyFill="1" applyBorder="1"/>
    <xf numFmtId="0" fontId="96" fillId="0" borderId="0" xfId="0" applyFont="1" applyFill="1" applyProtection="1">
      <protection locked="0"/>
    </xf>
    <xf numFmtId="49" fontId="0" fillId="0" borderId="0" xfId="0" applyNumberFormat="1" applyFill="1" applyBorder="1" applyProtection="1">
      <protection locked="0"/>
    </xf>
    <xf numFmtId="1" fontId="0" fillId="0" borderId="0" xfId="0" applyNumberFormat="1" applyFill="1" applyBorder="1" applyProtection="1">
      <protection locked="0"/>
    </xf>
    <xf numFmtId="2" fontId="0" fillId="0" borderId="0" xfId="0" applyNumberFormat="1" applyFill="1" applyBorder="1" applyProtection="1">
      <protection locked="0"/>
    </xf>
    <xf numFmtId="0" fontId="102" fillId="14" borderId="28" xfId="34" applyFont="1" applyFill="1" applyBorder="1" applyAlignment="1">
      <alignment horizontal="center"/>
    </xf>
    <xf numFmtId="0" fontId="102" fillId="14" borderId="61" xfId="34" applyFont="1" applyFill="1" applyBorder="1" applyAlignment="1">
      <alignment horizontal="center"/>
    </xf>
    <xf numFmtId="0" fontId="102" fillId="14" borderId="62" xfId="34" applyFont="1" applyFill="1" applyBorder="1" applyAlignment="1">
      <alignment horizontal="center"/>
    </xf>
    <xf numFmtId="0" fontId="106" fillId="0" borderId="0" xfId="34" applyFont="1"/>
    <xf numFmtId="0" fontId="102" fillId="14" borderId="75" xfId="34" applyFont="1" applyFill="1" applyBorder="1" applyAlignment="1">
      <alignment horizontal="center"/>
    </xf>
    <xf numFmtId="0" fontId="102" fillId="14" borderId="76" xfId="34" applyFont="1" applyFill="1" applyBorder="1" applyAlignment="1">
      <alignment horizontal="center"/>
    </xf>
    <xf numFmtId="49" fontId="102" fillId="14" borderId="34" xfId="34" applyNumberFormat="1" applyFont="1" applyFill="1" applyBorder="1" applyAlignment="1">
      <alignment horizontal="left" indent="1"/>
    </xf>
    <xf numFmtId="2" fontId="106" fillId="6" borderId="29" xfId="41" applyNumberFormat="1" applyFont="1" applyFill="1" applyBorder="1"/>
    <xf numFmtId="2" fontId="106" fillId="6" borderId="30" xfId="41" applyNumberFormat="1" applyFont="1" applyFill="1" applyBorder="1"/>
    <xf numFmtId="2" fontId="106" fillId="6" borderId="31" xfId="41" applyNumberFormat="1" applyFont="1" applyFill="1" applyBorder="1"/>
    <xf numFmtId="49" fontId="105" fillId="14" borderId="14" xfId="34" applyNumberFormat="1" applyFont="1" applyFill="1" applyBorder="1" applyAlignment="1">
      <alignment horizontal="left" indent="1"/>
    </xf>
    <xf numFmtId="2" fontId="106" fillId="6" borderId="6" xfId="41" applyNumberFormat="1" applyFont="1" applyFill="1" applyBorder="1" applyProtection="1"/>
    <xf numFmtId="49" fontId="103" fillId="14" borderId="34" xfId="34" applyNumberFormat="1" applyFont="1" applyFill="1" applyBorder="1"/>
    <xf numFmtId="49" fontId="106" fillId="14" borderId="14" xfId="34" applyNumberFormat="1" applyFont="1" applyFill="1" applyBorder="1" applyAlignment="1">
      <alignment horizontal="left" indent="1"/>
    </xf>
    <xf numFmtId="2" fontId="103" fillId="9" borderId="39" xfId="41" applyNumberFormat="1" applyFont="1" applyFill="1" applyBorder="1" applyProtection="1">
      <protection locked="0"/>
    </xf>
    <xf numFmtId="2" fontId="103" fillId="9" borderId="40" xfId="41" applyNumberFormat="1" applyFont="1" applyFill="1" applyBorder="1" applyProtection="1">
      <protection locked="0"/>
    </xf>
    <xf numFmtId="49" fontId="103" fillId="14" borderId="29" xfId="34" applyNumberFormat="1" applyFont="1" applyFill="1" applyBorder="1"/>
    <xf numFmtId="2" fontId="107" fillId="9" borderId="29" xfId="41" applyNumberFormat="1" applyFont="1" applyFill="1" applyBorder="1" applyProtection="1"/>
    <xf numFmtId="2" fontId="107" fillId="9" borderId="30" xfId="41" applyNumberFormat="1" applyFont="1" applyFill="1" applyBorder="1" applyProtection="1"/>
    <xf numFmtId="2" fontId="107" fillId="9" borderId="31" xfId="41" applyNumberFormat="1" applyFont="1" applyFill="1" applyBorder="1" applyProtection="1"/>
    <xf numFmtId="49" fontId="103" fillId="14" borderId="11" xfId="34" applyNumberFormat="1" applyFont="1" applyFill="1" applyBorder="1"/>
    <xf numFmtId="2" fontId="106" fillId="6" borderId="87" xfId="41" applyNumberFormat="1" applyFont="1" applyFill="1" applyBorder="1"/>
    <xf numFmtId="2" fontId="106" fillId="6" borderId="10" xfId="41" applyNumberFormat="1" applyFont="1" applyFill="1" applyBorder="1"/>
    <xf numFmtId="2" fontId="106" fillId="6" borderId="90" xfId="41" applyNumberFormat="1" applyFont="1" applyFill="1" applyBorder="1"/>
    <xf numFmtId="2" fontId="106" fillId="6" borderId="9" xfId="41" applyNumberFormat="1" applyFont="1" applyFill="1" applyBorder="1"/>
    <xf numFmtId="49" fontId="103" fillId="14" borderId="85" xfId="34" applyNumberFormat="1" applyFont="1" applyFill="1" applyBorder="1"/>
    <xf numFmtId="2" fontId="106" fillId="6" borderId="50" xfId="41" applyNumberFormat="1" applyFont="1" applyFill="1" applyBorder="1"/>
    <xf numFmtId="2" fontId="106" fillId="6" borderId="51" xfId="41" applyNumberFormat="1" applyFont="1" applyFill="1" applyBorder="1"/>
    <xf numFmtId="2" fontId="106" fillId="6" borderId="52" xfId="41" applyNumberFormat="1" applyFont="1" applyFill="1" applyBorder="1"/>
    <xf numFmtId="2" fontId="106" fillId="6" borderId="81" xfId="41" applyNumberFormat="1" applyFont="1" applyFill="1" applyBorder="1"/>
    <xf numFmtId="49" fontId="103" fillId="14" borderId="85" xfId="34" quotePrefix="1" applyNumberFormat="1" applyFont="1" applyFill="1" applyBorder="1" applyAlignment="1">
      <alignment wrapText="1"/>
    </xf>
    <xf numFmtId="2" fontId="106" fillId="9" borderId="50" xfId="41" applyNumberFormat="1" applyFont="1" applyFill="1" applyBorder="1"/>
    <xf numFmtId="2" fontId="106" fillId="9" borderId="51" xfId="41" applyNumberFormat="1" applyFont="1" applyFill="1" applyBorder="1"/>
    <xf numFmtId="2" fontId="106" fillId="9" borderId="52" xfId="41" applyNumberFormat="1" applyFont="1" applyFill="1" applyBorder="1"/>
    <xf numFmtId="2" fontId="106" fillId="6" borderId="121" xfId="41" applyNumberFormat="1" applyFont="1" applyFill="1" applyBorder="1"/>
    <xf numFmtId="2" fontId="104" fillId="6" borderId="122" xfId="41" applyNumberFormat="1" applyFont="1" applyFill="1" applyBorder="1" applyProtection="1">
      <protection locked="0"/>
    </xf>
    <xf numFmtId="2" fontId="104" fillId="6" borderId="84" xfId="41" applyNumberFormat="1" applyFont="1" applyFill="1" applyBorder="1" applyProtection="1">
      <protection locked="0"/>
    </xf>
    <xf numFmtId="2" fontId="104" fillId="6" borderId="65" xfId="41" applyNumberFormat="1" applyFont="1" applyFill="1" applyBorder="1" applyProtection="1">
      <protection locked="0"/>
    </xf>
    <xf numFmtId="49" fontId="29" fillId="0" borderId="0" xfId="0" applyNumberFormat="1" applyFont="1" applyFill="1" applyBorder="1" applyProtection="1">
      <protection locked="0"/>
    </xf>
    <xf numFmtId="0" fontId="12" fillId="0" borderId="0" xfId="34" applyFont="1"/>
    <xf numFmtId="2" fontId="29" fillId="0" borderId="0" xfId="0" applyNumberFormat="1" applyFont="1" applyFill="1" applyBorder="1" applyProtection="1">
      <protection locked="0"/>
    </xf>
    <xf numFmtId="2" fontId="103" fillId="9" borderId="29" xfId="41" applyNumberFormat="1" applyFont="1" applyFill="1" applyBorder="1" applyProtection="1"/>
    <xf numFmtId="2" fontId="103" fillId="9" borderId="30" xfId="41" applyNumberFormat="1" applyFont="1" applyFill="1" applyBorder="1" applyProtection="1"/>
    <xf numFmtId="2" fontId="103" fillId="9" borderId="31" xfId="41" applyNumberFormat="1" applyFont="1" applyFill="1" applyBorder="1" applyProtection="1"/>
    <xf numFmtId="2" fontId="106" fillId="6" borderId="122" xfId="41" applyNumberFormat="1" applyFont="1" applyFill="1" applyBorder="1" applyProtection="1">
      <protection locked="0"/>
    </xf>
    <xf numFmtId="2" fontId="106" fillId="6" borderId="84" xfId="41" applyNumberFormat="1" applyFont="1" applyFill="1" applyBorder="1" applyProtection="1">
      <protection locked="0"/>
    </xf>
    <xf numFmtId="2" fontId="106" fillId="6" borderId="65" xfId="41" applyNumberFormat="1" applyFont="1" applyFill="1" applyBorder="1" applyProtection="1">
      <protection locked="0"/>
    </xf>
    <xf numFmtId="0" fontId="1" fillId="0" borderId="0" xfId="42"/>
    <xf numFmtId="0" fontId="0" fillId="0" borderId="0" xfId="42" applyFont="1"/>
    <xf numFmtId="0" fontId="13" fillId="0" borderId="0" xfId="43"/>
    <xf numFmtId="0" fontId="110" fillId="14" borderId="41" xfId="42" applyFont="1" applyFill="1" applyBorder="1" applyAlignment="1">
      <alignment vertical="center" wrapText="1"/>
    </xf>
    <xf numFmtId="0" fontId="110" fillId="14" borderId="42" xfId="42" applyFont="1" applyFill="1" applyBorder="1" applyAlignment="1">
      <alignment vertical="center" wrapText="1"/>
    </xf>
    <xf numFmtId="0" fontId="110" fillId="14" borderId="42" xfId="42" applyFont="1" applyFill="1" applyBorder="1" applyAlignment="1">
      <alignment horizontal="center" vertical="center" wrapText="1"/>
    </xf>
    <xf numFmtId="0" fontId="110" fillId="14" borderId="43" xfId="42" applyFont="1" applyFill="1" applyBorder="1" applyAlignment="1">
      <alignment horizontal="center" vertical="center" wrapText="1"/>
    </xf>
    <xf numFmtId="0" fontId="111" fillId="14" borderId="44" xfId="42" applyFont="1" applyFill="1" applyBorder="1" applyAlignment="1">
      <alignment horizontal="center" vertical="center" wrapText="1"/>
    </xf>
    <xf numFmtId="0" fontId="112" fillId="14" borderId="45" xfId="42" applyFont="1" applyFill="1" applyBorder="1" applyAlignment="1">
      <alignment vertical="center" wrapText="1"/>
    </xf>
    <xf numFmtId="2" fontId="1" fillId="9" borderId="45" xfId="42" applyNumberFormat="1" applyFill="1" applyBorder="1" applyAlignment="1">
      <alignment horizontal="center" vertical="center"/>
    </xf>
    <xf numFmtId="49" fontId="1" fillId="11" borderId="46" xfId="42" applyNumberFormat="1" applyFill="1" applyBorder="1" applyAlignment="1">
      <alignment horizontal="center" vertical="center"/>
    </xf>
    <xf numFmtId="0" fontId="111" fillId="14" borderId="47" xfId="42" applyFont="1" applyFill="1" applyBorder="1" applyAlignment="1">
      <alignment horizontal="center" vertical="center" wrapText="1"/>
    </xf>
    <xf numFmtId="0" fontId="112" fillId="14" borderId="48" xfId="42" applyFont="1" applyFill="1" applyBorder="1" applyAlignment="1">
      <alignment vertical="center" wrapText="1"/>
    </xf>
    <xf numFmtId="2" fontId="1" fillId="9" borderId="48" xfId="42" applyNumberFormat="1" applyFill="1" applyBorder="1" applyAlignment="1">
      <alignment horizontal="center" vertical="center"/>
    </xf>
    <xf numFmtId="49" fontId="1" fillId="11" borderId="56" xfId="42" applyNumberFormat="1" applyFill="1" applyBorder="1" applyAlignment="1">
      <alignment horizontal="center" vertical="center"/>
    </xf>
    <xf numFmtId="0" fontId="13" fillId="14" borderId="45" xfId="0" applyFont="1" applyFill="1" applyBorder="1"/>
    <xf numFmtId="0" fontId="0" fillId="14" borderId="45" xfId="0" applyFill="1" applyBorder="1" applyAlignment="1">
      <alignment horizontal="center"/>
    </xf>
    <xf numFmtId="0" fontId="0" fillId="14" borderId="45" xfId="0" applyFill="1" applyBorder="1"/>
    <xf numFmtId="2" fontId="0" fillId="9" borderId="45" xfId="38" applyNumberFormat="1" applyFont="1" applyFill="1" applyBorder="1"/>
    <xf numFmtId="0" fontId="113" fillId="0" borderId="0" xfId="0" applyFont="1" applyFill="1" applyBorder="1"/>
    <xf numFmtId="0" fontId="114" fillId="0" borderId="0" xfId="30" applyFont="1"/>
    <xf numFmtId="0" fontId="8" fillId="0" borderId="0" xfId="44" applyFont="1"/>
    <xf numFmtId="0" fontId="8" fillId="0" borderId="0" xfId="44" applyFont="1" applyFill="1" applyBorder="1" applyAlignment="1">
      <alignment horizontal="center"/>
    </xf>
    <xf numFmtId="0" fontId="8" fillId="0" borderId="0" xfId="44" applyFont="1" applyAlignment="1">
      <alignment wrapText="1"/>
    </xf>
    <xf numFmtId="0" fontId="8" fillId="14" borderId="50" xfId="44" applyFont="1" applyFill="1" applyBorder="1" applyAlignment="1">
      <alignment horizontal="center"/>
    </xf>
    <xf numFmtId="16" fontId="8" fillId="14" borderId="51" xfId="44" quotePrefix="1" applyNumberFormat="1" applyFont="1" applyFill="1" applyBorder="1" applyAlignment="1">
      <alignment horizontal="center"/>
    </xf>
    <xf numFmtId="0" fontId="8" fillId="14" borderId="51" xfId="44" quotePrefix="1" applyFont="1" applyFill="1" applyBorder="1" applyAlignment="1">
      <alignment horizontal="center"/>
    </xf>
    <xf numFmtId="0" fontId="8" fillId="14" borderId="52" xfId="44" applyFont="1" applyFill="1" applyBorder="1" applyAlignment="1">
      <alignment horizontal="center"/>
    </xf>
    <xf numFmtId="0" fontId="8" fillId="0" borderId="0" xfId="44" applyFont="1" applyFill="1" applyBorder="1"/>
    <xf numFmtId="0" fontId="8" fillId="14" borderId="35" xfId="44" applyFont="1" applyFill="1" applyBorder="1" applyAlignment="1"/>
    <xf numFmtId="2" fontId="99" fillId="9" borderId="45" xfId="44" applyNumberFormat="1" applyFill="1" applyBorder="1"/>
    <xf numFmtId="2" fontId="8" fillId="6" borderId="45" xfId="32" applyNumberFormat="1" applyFont="1" applyFill="1" applyBorder="1"/>
    <xf numFmtId="0" fontId="8" fillId="14" borderId="39" xfId="44" applyFont="1" applyFill="1" applyBorder="1" applyAlignment="1"/>
    <xf numFmtId="0" fontId="8" fillId="14" borderId="122" xfId="44" applyFont="1" applyFill="1" applyBorder="1"/>
    <xf numFmtId="0" fontId="99" fillId="0" borderId="0" xfId="44"/>
    <xf numFmtId="0" fontId="96" fillId="0" borderId="0" xfId="37" applyFont="1" applyFill="1" applyProtection="1">
      <protection locked="0"/>
    </xf>
    <xf numFmtId="49" fontId="96" fillId="0" borderId="0" xfId="37" applyNumberFormat="1" applyFont="1" applyFill="1" applyBorder="1" applyProtection="1">
      <protection locked="0"/>
    </xf>
    <xf numFmtId="0" fontId="96" fillId="0" borderId="0" xfId="37" applyFill="1" applyBorder="1" applyProtection="1">
      <protection locked="0"/>
    </xf>
    <xf numFmtId="49" fontId="96" fillId="0" borderId="0" xfId="37" applyNumberFormat="1" applyFill="1" applyBorder="1" applyProtection="1">
      <protection locked="0"/>
    </xf>
    <xf numFmtId="14" fontId="12" fillId="0" borderId="0" xfId="37" applyNumberFormat="1" applyFont="1" applyFill="1" applyBorder="1" applyAlignment="1" applyProtection="1">
      <alignment horizontal="right" vertical="center"/>
      <protection locked="0"/>
    </xf>
    <xf numFmtId="2" fontId="96" fillId="0" borderId="0" xfId="37" applyNumberFormat="1" applyFill="1" applyBorder="1" applyProtection="1">
      <protection locked="0"/>
    </xf>
    <xf numFmtId="0" fontId="96" fillId="0" borderId="0" xfId="37" applyFill="1" applyProtection="1">
      <protection locked="0"/>
    </xf>
    <xf numFmtId="0" fontId="116" fillId="7" borderId="0" xfId="37" applyFont="1" applyFill="1" applyBorder="1" applyProtection="1">
      <protection locked="0"/>
    </xf>
    <xf numFmtId="0" fontId="117" fillId="7" borderId="0" xfId="37" applyFont="1" applyFill="1" applyBorder="1" applyAlignment="1" applyProtection="1">
      <alignment horizontal="center" vertical="center"/>
    </xf>
    <xf numFmtId="0" fontId="116" fillId="7" borderId="0" xfId="37" applyFont="1" applyFill="1" applyBorder="1" applyProtection="1"/>
    <xf numFmtId="0" fontId="116" fillId="0" borderId="0" xfId="37" applyFont="1" applyFill="1" applyBorder="1" applyProtection="1"/>
    <xf numFmtId="0" fontId="118" fillId="14" borderId="123" xfId="37" applyFont="1" applyFill="1" applyBorder="1" applyAlignment="1" applyProtection="1">
      <alignment horizontal="center" vertical="center" wrapText="1"/>
    </xf>
    <xf numFmtId="0" fontId="118" fillId="14" borderId="124" xfId="37" applyFont="1" applyFill="1" applyBorder="1" applyAlignment="1" applyProtection="1">
      <alignment horizontal="center" vertical="center" wrapText="1"/>
    </xf>
    <xf numFmtId="0" fontId="118" fillId="14" borderId="125" xfId="37" applyFont="1" applyFill="1" applyBorder="1" applyAlignment="1" applyProtection="1">
      <alignment horizontal="center" vertical="center" wrapText="1"/>
    </xf>
    <xf numFmtId="0" fontId="118" fillId="14" borderId="126" xfId="37" applyFont="1" applyFill="1" applyBorder="1" applyAlignment="1" applyProtection="1">
      <alignment horizontal="center" vertical="center" wrapText="1"/>
    </xf>
    <xf numFmtId="0" fontId="118" fillId="14" borderId="127" xfId="37" applyFont="1" applyFill="1" applyBorder="1" applyAlignment="1" applyProtection="1">
      <alignment horizontal="center" vertical="center" wrapText="1"/>
    </xf>
    <xf numFmtId="49" fontId="96" fillId="11" borderId="128" xfId="37" applyNumberFormat="1" applyFill="1" applyBorder="1" applyProtection="1">
      <protection locked="0"/>
    </xf>
    <xf numFmtId="49" fontId="120" fillId="12" borderId="128" xfId="37" applyNumberFormat="1" applyFont="1" applyFill="1" applyBorder="1" applyProtection="1">
      <protection locked="0"/>
    </xf>
    <xf numFmtId="170" fontId="96" fillId="13" borderId="129" xfId="37" applyNumberFormat="1" applyFill="1" applyBorder="1" applyProtection="1">
      <protection locked="0"/>
    </xf>
    <xf numFmtId="2" fontId="96" fillId="9" borderId="130" xfId="37" applyNumberFormat="1" applyFill="1" applyBorder="1" applyProtection="1">
      <protection locked="0"/>
    </xf>
    <xf numFmtId="49" fontId="96" fillId="12" borderId="128" xfId="37" applyNumberFormat="1" applyFill="1" applyBorder="1" applyProtection="1">
      <protection locked="0"/>
    </xf>
    <xf numFmtId="170" fontId="0" fillId="0" borderId="0" xfId="0" applyNumberFormat="1"/>
    <xf numFmtId="14" fontId="121" fillId="0" borderId="0" xfId="37" applyNumberFormat="1" applyFont="1" applyFill="1" applyProtection="1">
      <protection locked="0"/>
    </xf>
    <xf numFmtId="0" fontId="96" fillId="0" borderId="0" xfId="37" applyFont="1" applyFill="1"/>
    <xf numFmtId="0" fontId="96" fillId="0" borderId="0" xfId="37" applyFill="1"/>
    <xf numFmtId="14" fontId="121" fillId="0" borderId="0" xfId="37" applyNumberFormat="1" applyFont="1" applyFill="1" applyAlignment="1" applyProtection="1">
      <protection locked="0"/>
    </xf>
    <xf numFmtId="14" fontId="121" fillId="0" borderId="0" xfId="37" applyNumberFormat="1" applyFont="1" applyFill="1" applyAlignment="1" applyProtection="1">
      <alignment horizontal="center"/>
      <protection locked="0"/>
    </xf>
    <xf numFmtId="14" fontId="121" fillId="0" borderId="0" xfId="45" applyNumberFormat="1" applyFont="1" applyFill="1" applyProtection="1">
      <protection locked="0"/>
    </xf>
    <xf numFmtId="14" fontId="88" fillId="14" borderId="45" xfId="37" applyNumberFormat="1" applyFont="1" applyFill="1" applyBorder="1" applyAlignment="1" applyProtection="1">
      <alignment horizontal="center" vertical="center" wrapText="1"/>
    </xf>
    <xf numFmtId="14" fontId="88" fillId="14" borderId="45" xfId="45" applyNumberFormat="1" applyFont="1" applyFill="1" applyBorder="1" applyAlignment="1" applyProtection="1">
      <alignment horizontal="center" vertical="center" wrapText="1"/>
    </xf>
    <xf numFmtId="49" fontId="121" fillId="11" borderId="131" xfId="37" applyNumberFormat="1" applyFont="1" applyFill="1" applyBorder="1" applyProtection="1">
      <protection locked="0"/>
    </xf>
    <xf numFmtId="49" fontId="121" fillId="12" borderId="131" xfId="37" applyNumberFormat="1" applyFont="1" applyFill="1" applyBorder="1" applyProtection="1">
      <protection locked="0"/>
    </xf>
    <xf numFmtId="170" fontId="121" fillId="13" borderId="132" xfId="37" applyNumberFormat="1" applyFont="1" applyFill="1" applyBorder="1" applyProtection="1">
      <protection locked="0"/>
    </xf>
    <xf numFmtId="2" fontId="121" fillId="9" borderId="131" xfId="45" applyNumberFormat="1" applyFont="1" applyFill="1" applyBorder="1" applyProtection="1">
      <protection locked="0"/>
    </xf>
    <xf numFmtId="49" fontId="121" fillId="12" borderId="133" xfId="45" applyNumberFormat="1" applyFont="1" applyFill="1" applyBorder="1" applyProtection="1">
      <protection locked="0"/>
    </xf>
    <xf numFmtId="49" fontId="121" fillId="11" borderId="133" xfId="45" applyNumberFormat="1" applyFont="1" applyFill="1" applyBorder="1" applyProtection="1">
      <protection locked="0"/>
    </xf>
    <xf numFmtId="2" fontId="121" fillId="14" borderId="134" xfId="45" applyNumberFormat="1" applyFont="1" applyFill="1" applyBorder="1" applyProtection="1">
      <protection locked="0"/>
    </xf>
    <xf numFmtId="179" fontId="0" fillId="0" borderId="0" xfId="0" applyNumberFormat="1"/>
    <xf numFmtId="0" fontId="29" fillId="0" borderId="0" xfId="46" applyFont="1" applyFill="1" applyProtection="1">
      <protection locked="0"/>
    </xf>
    <xf numFmtId="0" fontId="13" fillId="0" borderId="0" xfId="46" applyFont="1"/>
    <xf numFmtId="0" fontId="13" fillId="0" borderId="0" xfId="46"/>
    <xf numFmtId="0" fontId="123" fillId="0" borderId="0" xfId="46" applyFont="1"/>
    <xf numFmtId="0" fontId="113" fillId="0" borderId="0" xfId="46" applyFont="1"/>
    <xf numFmtId="0" fontId="13" fillId="0" borderId="0" xfId="46" applyBorder="1"/>
    <xf numFmtId="0" fontId="113" fillId="14" borderId="135" xfId="46" applyFont="1" applyFill="1" applyBorder="1" applyAlignment="1">
      <alignment horizontal="center" vertical="center" wrapText="1"/>
    </xf>
    <xf numFmtId="0" fontId="113" fillId="14" borderId="136" xfId="46" applyFont="1" applyFill="1" applyBorder="1" applyAlignment="1">
      <alignment horizontal="center" vertical="center" wrapText="1"/>
    </xf>
    <xf numFmtId="0" fontId="113" fillId="14" borderId="137" xfId="46" applyFont="1" applyFill="1" applyBorder="1" applyAlignment="1">
      <alignment horizontal="center" vertical="center" wrapText="1"/>
    </xf>
    <xf numFmtId="0" fontId="13" fillId="0" borderId="0" xfId="46" applyBorder="1" applyAlignment="1">
      <alignment horizontal="center" vertical="center" wrapText="1"/>
    </xf>
    <xf numFmtId="0" fontId="113" fillId="14" borderId="138" xfId="46" applyFont="1" applyFill="1" applyBorder="1" applyAlignment="1">
      <alignment horizontal="center" vertical="center"/>
    </xf>
    <xf numFmtId="0" fontId="113" fillId="14" borderId="139" xfId="46" applyFont="1" applyFill="1" applyBorder="1" applyAlignment="1">
      <alignment horizontal="center" vertical="center"/>
    </xf>
    <xf numFmtId="0" fontId="113" fillId="14" borderId="140" xfId="46" applyFont="1" applyFill="1" applyBorder="1" applyAlignment="1">
      <alignment horizontal="center" vertical="center"/>
    </xf>
    <xf numFmtId="0" fontId="13" fillId="0" borderId="0" xfId="46" applyAlignment="1">
      <alignment horizontal="center" vertical="center"/>
    </xf>
    <xf numFmtId="49" fontId="113" fillId="11" borderId="141" xfId="46" applyNumberFormat="1" applyFont="1" applyFill="1" applyBorder="1"/>
    <xf numFmtId="49" fontId="113" fillId="11" borderId="67" xfId="46" applyNumberFormat="1" applyFont="1" applyFill="1" applyBorder="1"/>
    <xf numFmtId="4" fontId="113" fillId="9" borderId="67" xfId="46" applyNumberFormat="1" applyFont="1" applyFill="1" applyBorder="1"/>
    <xf numFmtId="4" fontId="113" fillId="6" borderId="67" xfId="46" applyNumberFormat="1" applyFont="1" applyFill="1" applyBorder="1"/>
    <xf numFmtId="9" fontId="113" fillId="9" borderId="67" xfId="47" applyFont="1" applyFill="1" applyBorder="1"/>
    <xf numFmtId="4" fontId="113" fillId="9" borderId="142" xfId="46" applyNumberFormat="1" applyFont="1" applyFill="1" applyBorder="1"/>
    <xf numFmtId="49" fontId="113" fillId="0" borderId="0" xfId="46" applyNumberFormat="1" applyFont="1" applyFill="1" applyBorder="1"/>
    <xf numFmtId="4" fontId="113" fillId="0" borderId="0" xfId="46" applyNumberFormat="1" applyFont="1" applyFill="1" applyBorder="1"/>
    <xf numFmtId="0" fontId="13" fillId="0" borderId="0" xfId="46" applyFill="1"/>
    <xf numFmtId="165" fontId="0" fillId="0" borderId="0" xfId="48" applyFont="1"/>
    <xf numFmtId="2" fontId="113" fillId="9" borderId="67" xfId="46" applyNumberFormat="1" applyFont="1" applyFill="1" applyBorder="1"/>
    <xf numFmtId="2" fontId="113" fillId="6" borderId="67" xfId="46" applyNumberFormat="1" applyFont="1" applyFill="1" applyBorder="1"/>
    <xf numFmtId="2" fontId="113" fillId="9" borderId="142" xfId="46" applyNumberFormat="1" applyFont="1" applyFill="1" applyBorder="1"/>
    <xf numFmtId="0" fontId="113" fillId="14" borderId="143" xfId="46" applyFont="1" applyFill="1" applyBorder="1" applyAlignment="1">
      <alignment horizontal="center" vertical="center" wrapText="1"/>
    </xf>
    <xf numFmtId="0" fontId="113" fillId="14" borderId="86" xfId="46" applyFont="1" applyFill="1" applyBorder="1" applyAlignment="1">
      <alignment horizontal="center" vertical="center" wrapText="1"/>
    </xf>
    <xf numFmtId="0" fontId="113" fillId="14" borderId="147" xfId="46" applyFont="1" applyFill="1" applyBorder="1" applyAlignment="1">
      <alignment horizontal="center" vertical="center" wrapText="1"/>
    </xf>
    <xf numFmtId="0" fontId="113" fillId="14" borderId="150" xfId="46" applyFont="1" applyFill="1" applyBorder="1" applyAlignment="1">
      <alignment horizontal="center" vertical="center" wrapText="1"/>
    </xf>
    <xf numFmtId="0" fontId="113" fillId="8" borderId="151" xfId="46" applyFont="1" applyFill="1" applyBorder="1"/>
    <xf numFmtId="0" fontId="113" fillId="8" borderId="151" xfId="46" applyFont="1" applyFill="1" applyBorder="1" applyAlignment="1">
      <alignment horizontal="center" vertical="center" wrapText="1"/>
    </xf>
    <xf numFmtId="0" fontId="113" fillId="8" borderId="152" xfId="46" applyFont="1" applyFill="1" applyBorder="1"/>
    <xf numFmtId="49" fontId="113" fillId="11" borderId="143" xfId="46" applyNumberFormat="1" applyFont="1" applyFill="1" applyBorder="1" applyAlignment="1"/>
    <xf numFmtId="49" fontId="113" fillId="11" borderId="86" xfId="46" applyNumberFormat="1" applyFont="1" applyFill="1" applyBorder="1" applyAlignment="1"/>
    <xf numFmtId="49" fontId="113" fillId="9" borderId="86" xfId="46" applyNumberFormat="1" applyFont="1" applyFill="1" applyBorder="1"/>
    <xf numFmtId="49" fontId="113" fillId="9" borderId="153" xfId="46" applyNumberFormat="1" applyFont="1" applyFill="1" applyBorder="1"/>
    <xf numFmtId="2" fontId="113" fillId="10" borderId="86" xfId="46" applyNumberFormat="1" applyFont="1" applyFill="1" applyBorder="1"/>
    <xf numFmtId="49" fontId="113" fillId="9" borderId="88" xfId="46" applyNumberFormat="1" applyFont="1" applyFill="1" applyBorder="1"/>
    <xf numFmtId="4" fontId="113" fillId="9" borderId="86" xfId="46" applyNumberFormat="1" applyFont="1" applyFill="1" applyBorder="1" applyAlignment="1">
      <alignment wrapText="1"/>
    </xf>
    <xf numFmtId="4" fontId="113" fillId="10" borderId="147" xfId="46" applyNumberFormat="1" applyFont="1" applyFill="1" applyBorder="1" applyAlignment="1"/>
    <xf numFmtId="49" fontId="113" fillId="11" borderId="143" xfId="46" applyNumberFormat="1" applyFont="1" applyFill="1" applyBorder="1" applyAlignment="1">
      <alignment wrapText="1"/>
    </xf>
    <xf numFmtId="49" fontId="113" fillId="11" borderId="86" xfId="46" applyNumberFormat="1" applyFont="1" applyFill="1" applyBorder="1"/>
    <xf numFmtId="4" fontId="124" fillId="10" borderId="86" xfId="46" applyNumberFormat="1" applyFont="1" applyFill="1" applyBorder="1"/>
    <xf numFmtId="4" fontId="113" fillId="10" borderId="86" xfId="46" applyNumberFormat="1" applyFont="1" applyFill="1" applyBorder="1"/>
    <xf numFmtId="4" fontId="113" fillId="9" borderId="153" xfId="46" applyNumberFormat="1" applyFont="1" applyFill="1" applyBorder="1" applyAlignment="1">
      <alignment wrapText="1"/>
    </xf>
    <xf numFmtId="0" fontId="13" fillId="0" borderId="0" xfId="46" applyAlignment="1">
      <alignment horizontal="center"/>
    </xf>
    <xf numFmtId="0" fontId="49" fillId="0" borderId="0" xfId="46" applyFont="1" applyFill="1"/>
    <xf numFmtId="0" fontId="13" fillId="0" borderId="0" xfId="46" applyFill="1" applyAlignment="1">
      <alignment horizontal="center"/>
    </xf>
    <xf numFmtId="0" fontId="113" fillId="0" borderId="0" xfId="46" applyFont="1" applyFill="1"/>
    <xf numFmtId="0" fontId="113" fillId="0" borderId="0" xfId="46" applyFont="1" applyAlignment="1">
      <alignment vertical="top"/>
    </xf>
    <xf numFmtId="49" fontId="113" fillId="11" borderId="141" xfId="46" applyNumberFormat="1" applyFont="1" applyFill="1" applyBorder="1" applyAlignment="1">
      <alignment wrapText="1"/>
    </xf>
    <xf numFmtId="2" fontId="113" fillId="9" borderId="67" xfId="46" applyNumberFormat="1" applyFont="1" applyFill="1" applyBorder="1" applyAlignment="1">
      <alignment horizontal="center"/>
    </xf>
    <xf numFmtId="2" fontId="113" fillId="10" borderId="67" xfId="46" applyNumberFormat="1" applyFont="1" applyFill="1" applyBorder="1"/>
    <xf numFmtId="2" fontId="113" fillId="0" borderId="0" xfId="46" applyNumberFormat="1" applyFont="1" applyFill="1" applyBorder="1"/>
    <xf numFmtId="2" fontId="113" fillId="0" borderId="0" xfId="46" applyNumberFormat="1" applyFont="1" applyFill="1" applyBorder="1" applyAlignment="1">
      <alignment horizontal="center"/>
    </xf>
    <xf numFmtId="0" fontId="113" fillId="0" borderId="0" xfId="46" applyFont="1" applyBorder="1"/>
    <xf numFmtId="0" fontId="113" fillId="0" borderId="0" xfId="46" applyFont="1" applyBorder="1" applyAlignment="1">
      <alignment horizontal="center"/>
    </xf>
    <xf numFmtId="0" fontId="4" fillId="0" borderId="0" xfId="46" applyFont="1" applyFill="1"/>
    <xf numFmtId="0" fontId="106" fillId="0" borderId="0" xfId="49" applyFont="1" applyFill="1" applyAlignment="1">
      <alignment vertical="center"/>
    </xf>
    <xf numFmtId="0" fontId="103" fillId="0" borderId="0" xfId="49" applyFont="1"/>
    <xf numFmtId="0" fontId="125" fillId="0" borderId="0" xfId="49" applyFont="1" applyAlignment="1">
      <alignment horizontal="left" vertical="center"/>
    </xf>
    <xf numFmtId="0" fontId="103" fillId="0" borderId="0" xfId="50" applyFont="1" applyAlignment="1">
      <alignment vertical="center"/>
    </xf>
    <xf numFmtId="0" fontId="103" fillId="0" borderId="0" xfId="49" applyFont="1" applyAlignment="1">
      <alignment horizontal="center"/>
    </xf>
    <xf numFmtId="0" fontId="125" fillId="0" borderId="0" xfId="49" applyFont="1"/>
    <xf numFmtId="0" fontId="106" fillId="0" borderId="0" xfId="49" applyFont="1"/>
    <xf numFmtId="0" fontId="126" fillId="0" borderId="0" xfId="49" applyFont="1" applyAlignment="1">
      <alignment horizontal="center"/>
    </xf>
    <xf numFmtId="0" fontId="126" fillId="0" borderId="0" xfId="49" applyFont="1"/>
    <xf numFmtId="0" fontId="126" fillId="0" borderId="0" xfId="49" applyFont="1" applyAlignment="1">
      <alignment horizontal="center" vertical="center"/>
    </xf>
    <xf numFmtId="0" fontId="127" fillId="0" borderId="0" xfId="49" applyFont="1" applyAlignment="1">
      <alignment horizontal="left" vertical="top"/>
    </xf>
    <xf numFmtId="0" fontId="128" fillId="0" borderId="0" xfId="51" applyFont="1" applyAlignment="1">
      <alignment horizontal="left" vertical="center"/>
    </xf>
    <xf numFmtId="0" fontId="129" fillId="0" borderId="28" xfId="49" applyFont="1" applyFill="1" applyBorder="1" applyAlignment="1">
      <alignment horizontal="center" vertical="center"/>
    </xf>
    <xf numFmtId="0" fontId="129" fillId="0" borderId="61" xfId="49" applyFont="1" applyFill="1" applyBorder="1"/>
    <xf numFmtId="0" fontId="129" fillId="0" borderId="0" xfId="49" applyFont="1"/>
    <xf numFmtId="0" fontId="129" fillId="0" borderId="67" xfId="49" applyFont="1" applyFill="1" applyBorder="1" applyAlignment="1">
      <alignment horizontal="center" vertical="center"/>
    </xf>
    <xf numFmtId="0" fontId="129" fillId="0" borderId="0" xfId="49" applyFont="1" applyFill="1" applyBorder="1"/>
    <xf numFmtId="0" fontId="129" fillId="0" borderId="20" xfId="52" applyFont="1" applyFill="1" applyBorder="1" applyAlignment="1">
      <alignment horizontal="center" vertical="center"/>
    </xf>
    <xf numFmtId="0" fontId="129" fillId="0" borderId="21" xfId="52" applyFont="1" applyFill="1" applyBorder="1" applyAlignment="1">
      <alignment horizontal="center" vertical="center"/>
    </xf>
    <xf numFmtId="0" fontId="129" fillId="0" borderId="45" xfId="52" applyFont="1" applyFill="1" applyBorder="1" applyAlignment="1">
      <alignment horizontal="center" vertical="center"/>
    </xf>
    <xf numFmtId="0" fontId="129" fillId="0" borderId="32" xfId="49" applyFont="1" applyFill="1" applyBorder="1" applyAlignment="1">
      <alignment horizontal="center" vertical="center"/>
    </xf>
    <xf numFmtId="0" fontId="129" fillId="0" borderId="75" xfId="49" applyFont="1" applyFill="1" applyBorder="1"/>
    <xf numFmtId="49" fontId="129" fillId="0" borderId="48" xfId="49" quotePrefix="1" applyNumberFormat="1" applyFont="1" applyFill="1" applyBorder="1" applyAlignment="1">
      <alignment horizontal="center" vertical="center"/>
    </xf>
    <xf numFmtId="49" fontId="129" fillId="0" borderId="74" xfId="49" quotePrefix="1" applyNumberFormat="1" applyFont="1" applyFill="1" applyBorder="1" applyAlignment="1">
      <alignment horizontal="center" vertical="center"/>
    </xf>
    <xf numFmtId="49" fontId="129" fillId="0" borderId="73" xfId="49" quotePrefix="1" applyNumberFormat="1" applyFont="1" applyFill="1" applyBorder="1" applyAlignment="1">
      <alignment horizontal="center" vertical="center"/>
    </xf>
    <xf numFmtId="49" fontId="129" fillId="0" borderId="48" xfId="49" applyNumberFormat="1" applyFont="1" applyFill="1" applyBorder="1" applyAlignment="1">
      <alignment horizontal="center" vertical="center"/>
    </xf>
    <xf numFmtId="49" fontId="129" fillId="0" borderId="56" xfId="49" applyNumberFormat="1" applyFont="1" applyFill="1" applyBorder="1" applyAlignment="1">
      <alignment horizontal="center" vertical="center"/>
    </xf>
    <xf numFmtId="0" fontId="129" fillId="0" borderId="67" xfId="49" quotePrefix="1" applyFont="1" applyFill="1" applyBorder="1" applyAlignment="1">
      <alignment horizontal="center" vertical="center"/>
    </xf>
    <xf numFmtId="0" fontId="130" fillId="0" borderId="10" xfId="11" applyFont="1" applyFill="1" applyBorder="1"/>
    <xf numFmtId="0" fontId="131" fillId="8" borderId="14" xfId="49" applyFont="1" applyFill="1" applyBorder="1" applyAlignment="1">
      <alignment horizontal="center"/>
    </xf>
    <xf numFmtId="0" fontId="131" fillId="8" borderId="6" xfId="49" applyFont="1" applyFill="1" applyBorder="1" applyAlignment="1">
      <alignment horizontal="center"/>
    </xf>
    <xf numFmtId="49" fontId="131" fillId="8" borderId="14" xfId="49" applyNumberFormat="1" applyFont="1" applyFill="1" applyBorder="1" applyAlignment="1">
      <alignment horizontal="center"/>
    </xf>
    <xf numFmtId="49" fontId="131" fillId="8" borderId="6" xfId="49" applyNumberFormat="1" applyFont="1" applyFill="1" applyBorder="1" applyAlignment="1">
      <alignment horizontal="center"/>
    </xf>
    <xf numFmtId="49" fontId="130" fillId="8" borderId="4" xfId="49" applyNumberFormat="1" applyFont="1" applyFill="1" applyBorder="1" applyAlignment="1">
      <alignment horizontal="center"/>
    </xf>
    <xf numFmtId="49" fontId="129" fillId="10" borderId="4" xfId="49" applyNumberFormat="1" applyFont="1" applyFill="1" applyBorder="1" applyAlignment="1">
      <alignment horizontal="center" vertical="center"/>
    </xf>
    <xf numFmtId="49" fontId="129" fillId="10" borderId="40" xfId="49" applyNumberFormat="1" applyFont="1" applyFill="1" applyBorder="1" applyAlignment="1">
      <alignment horizontal="center" vertical="center"/>
    </xf>
    <xf numFmtId="0" fontId="129" fillId="0" borderId="0" xfId="49" applyFont="1" applyBorder="1"/>
    <xf numFmtId="49" fontId="129" fillId="19" borderId="67" xfId="49" applyNumberFormat="1" applyFont="1" applyFill="1" applyBorder="1" applyAlignment="1">
      <alignment horizontal="center" vertical="center"/>
    </xf>
    <xf numFmtId="0" fontId="130" fillId="19" borderId="51" xfId="11" applyFont="1" applyFill="1" applyBorder="1"/>
    <xf numFmtId="1" fontId="129" fillId="10" borderId="4" xfId="49" applyNumberFormat="1" applyFont="1" applyFill="1" applyBorder="1" applyAlignment="1">
      <alignment horizontal="center" vertical="center"/>
    </xf>
    <xf numFmtId="0" fontId="129" fillId="8" borderId="53" xfId="49" applyFont="1" applyFill="1" applyBorder="1" applyAlignment="1">
      <alignment vertical="center"/>
    </xf>
    <xf numFmtId="0" fontId="129" fillId="19" borderId="2" xfId="53" applyFont="1" applyFill="1" applyBorder="1" applyAlignment="1">
      <alignment horizontal="left" vertical="center"/>
    </xf>
    <xf numFmtId="0" fontId="129" fillId="9" borderId="21" xfId="49" applyFont="1" applyFill="1" applyBorder="1" applyAlignment="1">
      <alignment horizontal="center" vertical="center"/>
    </xf>
    <xf numFmtId="0" fontId="129" fillId="9" borderId="121" xfId="49" applyFont="1" applyFill="1" applyBorder="1" applyAlignment="1">
      <alignment horizontal="center" vertical="center"/>
    </xf>
    <xf numFmtId="49" fontId="129" fillId="8" borderId="4" xfId="49" applyNumberFormat="1" applyFont="1" applyFill="1" applyBorder="1" applyAlignment="1">
      <alignment horizontal="center" vertical="center"/>
    </xf>
    <xf numFmtId="49" fontId="129" fillId="8" borderId="40" xfId="49" applyNumberFormat="1" applyFont="1" applyFill="1" applyBorder="1" applyAlignment="1">
      <alignment horizontal="center" vertical="center"/>
    </xf>
    <xf numFmtId="0" fontId="129" fillId="19" borderId="10" xfId="53" applyFont="1" applyFill="1" applyBorder="1" applyAlignment="1">
      <alignment vertical="center"/>
    </xf>
    <xf numFmtId="0" fontId="129" fillId="9" borderId="14" xfId="49" applyFont="1" applyFill="1" applyBorder="1" applyAlignment="1">
      <alignment horizontal="center" vertical="center"/>
    </xf>
    <xf numFmtId="0" fontId="129" fillId="9" borderId="6" xfId="49" applyFont="1" applyFill="1" applyBorder="1" applyAlignment="1">
      <alignment horizontal="center" vertical="center"/>
    </xf>
    <xf numFmtId="0" fontId="130" fillId="0" borderId="0" xfId="11" applyFont="1" applyFill="1" applyBorder="1" applyAlignment="1">
      <alignment horizontal="left" vertical="center" indent="1"/>
    </xf>
    <xf numFmtId="0" fontId="129" fillId="9" borderId="0" xfId="49" applyFont="1" applyFill="1" applyBorder="1" applyAlignment="1">
      <alignment horizontal="center" vertical="center"/>
    </xf>
    <xf numFmtId="0" fontId="130" fillId="8" borderId="4" xfId="49" applyFont="1" applyFill="1" applyBorder="1" applyAlignment="1">
      <alignment vertical="center"/>
    </xf>
    <xf numFmtId="0" fontId="129" fillId="9" borderId="4" xfId="49" applyFont="1" applyFill="1" applyBorder="1" applyAlignment="1">
      <alignment vertical="center"/>
    </xf>
    <xf numFmtId="0" fontId="129" fillId="0" borderId="0" xfId="11" applyFont="1" applyFill="1" applyBorder="1" applyAlignment="1">
      <alignment horizontal="left" vertical="center" indent="2"/>
    </xf>
    <xf numFmtId="0" fontId="129" fillId="8" borderId="6" xfId="49" applyFont="1" applyFill="1" applyBorder="1" applyAlignment="1">
      <alignment horizontal="center" vertical="center"/>
    </xf>
    <xf numFmtId="0" fontId="129" fillId="8" borderId="4" xfId="49" applyFont="1" applyFill="1" applyBorder="1" applyAlignment="1">
      <alignment vertical="center"/>
    </xf>
    <xf numFmtId="0" fontId="129" fillId="0" borderId="0" xfId="11" applyFont="1" applyFill="1" applyBorder="1" applyAlignment="1">
      <alignment vertical="center"/>
    </xf>
    <xf numFmtId="0" fontId="129" fillId="8" borderId="14" xfId="49" applyFont="1" applyFill="1" applyBorder="1" applyAlignment="1">
      <alignment horizontal="center" vertical="center"/>
    </xf>
    <xf numFmtId="0" fontId="129" fillId="8" borderId="4" xfId="49" applyFont="1" applyFill="1" applyBorder="1" applyAlignment="1">
      <alignment horizontal="center" vertical="center"/>
    </xf>
    <xf numFmtId="0" fontId="129" fillId="8" borderId="53" xfId="49" applyFont="1" applyFill="1" applyBorder="1" applyAlignment="1">
      <alignment horizontal="center" vertical="center"/>
    </xf>
    <xf numFmtId="0" fontId="129" fillId="9" borderId="6" xfId="49" applyFont="1" applyFill="1" applyBorder="1" applyAlignment="1">
      <alignment horizontal="center"/>
    </xf>
    <xf numFmtId="0" fontId="130" fillId="19" borderId="0" xfId="11" applyFont="1" applyFill="1" applyBorder="1"/>
    <xf numFmtId="0" fontId="129" fillId="10" borderId="4" xfId="49" applyFont="1" applyFill="1" applyBorder="1" applyAlignment="1">
      <alignment vertical="center"/>
    </xf>
    <xf numFmtId="0" fontId="129" fillId="19" borderId="0" xfId="11" applyFont="1" applyFill="1" applyBorder="1" applyAlignment="1">
      <alignment vertical="center"/>
    </xf>
    <xf numFmtId="0" fontId="129" fillId="8" borderId="6" xfId="49" applyFont="1" applyFill="1" applyBorder="1" applyAlignment="1">
      <alignment horizontal="center"/>
    </xf>
    <xf numFmtId="0" fontId="129" fillId="0" borderId="0" xfId="11" applyFont="1" applyFill="1" applyBorder="1" applyAlignment="1">
      <alignment vertical="center" wrapText="1"/>
    </xf>
    <xf numFmtId="2" fontId="130" fillId="8" borderId="4" xfId="49" applyNumberFormat="1" applyFont="1" applyFill="1" applyBorder="1" applyAlignment="1">
      <alignment horizontal="center" vertical="center"/>
    </xf>
    <xf numFmtId="0" fontId="132" fillId="0" borderId="0" xfId="11" applyFont="1" applyFill="1" applyBorder="1" applyAlignment="1">
      <alignment horizontal="left" vertical="center" indent="3"/>
    </xf>
    <xf numFmtId="16" fontId="129" fillId="0" borderId="0" xfId="11" applyNumberFormat="1" applyFont="1" applyFill="1" applyBorder="1" applyAlignment="1">
      <alignment vertical="center"/>
    </xf>
    <xf numFmtId="0" fontId="129" fillId="8" borderId="53" xfId="49" applyFont="1" applyFill="1" applyBorder="1"/>
    <xf numFmtId="0" fontId="129" fillId="8" borderId="0" xfId="11" applyFont="1" applyFill="1" applyBorder="1" applyAlignment="1">
      <alignment horizontal="left" vertical="center" indent="1"/>
    </xf>
    <xf numFmtId="0" fontId="133" fillId="8" borderId="14" xfId="49" applyFont="1" applyFill="1" applyBorder="1" applyAlignment="1">
      <alignment horizontal="center" vertical="center"/>
    </xf>
    <xf numFmtId="0" fontId="133" fillId="8" borderId="6" xfId="49" applyFont="1" applyFill="1" applyBorder="1" applyAlignment="1">
      <alignment horizontal="center"/>
    </xf>
    <xf numFmtId="0" fontId="133" fillId="8" borderId="6" xfId="49" applyFont="1" applyFill="1" applyBorder="1" applyAlignment="1">
      <alignment horizontal="center" vertical="center"/>
    </xf>
    <xf numFmtId="0" fontId="133" fillId="9" borderId="4" xfId="49" applyFont="1" applyFill="1" applyBorder="1" applyAlignment="1">
      <alignment vertical="center"/>
    </xf>
    <xf numFmtId="0" fontId="132" fillId="0" borderId="0" xfId="11" applyFont="1" applyFill="1" applyBorder="1" applyAlignment="1">
      <alignment horizontal="left" vertical="center" indent="1"/>
    </xf>
    <xf numFmtId="0" fontId="129" fillId="0" borderId="32" xfId="49" quotePrefix="1" applyFont="1" applyFill="1" applyBorder="1" applyAlignment="1">
      <alignment horizontal="center" vertical="center"/>
    </xf>
    <xf numFmtId="0" fontId="129" fillId="8" borderId="75" xfId="11" applyFont="1" applyFill="1" applyBorder="1" applyAlignment="1">
      <alignment horizontal="left" vertical="center" indent="1"/>
    </xf>
    <xf numFmtId="0" fontId="129" fillId="8" borderId="154" xfId="49" applyFont="1" applyFill="1" applyBorder="1" applyAlignment="1">
      <alignment horizontal="center" vertical="center"/>
    </xf>
    <xf numFmtId="0" fontId="129" fillId="8" borderId="73" xfId="49" applyFont="1" applyFill="1" applyBorder="1" applyAlignment="1">
      <alignment horizontal="center"/>
    </xf>
    <xf numFmtId="0" fontId="129" fillId="8" borderId="74" xfId="49" applyFont="1" applyFill="1" applyBorder="1" applyAlignment="1">
      <alignment horizontal="center" vertical="center"/>
    </xf>
    <xf numFmtId="0" fontId="130" fillId="24" borderId="74" xfId="49" applyFont="1" applyFill="1" applyBorder="1" applyAlignment="1">
      <alignment vertical="center"/>
    </xf>
    <xf numFmtId="0" fontId="129" fillId="8" borderId="74" xfId="49" applyFont="1" applyFill="1" applyBorder="1" applyAlignment="1">
      <alignment vertical="center"/>
    </xf>
    <xf numFmtId="0" fontId="129" fillId="8" borderId="49" xfId="49" applyFont="1" applyFill="1" applyBorder="1" applyAlignment="1">
      <alignment vertical="center"/>
    </xf>
    <xf numFmtId="0" fontId="126" fillId="0" borderId="0" xfId="49" applyFont="1" applyFill="1" applyAlignment="1">
      <alignment horizontal="center" vertical="center"/>
    </xf>
    <xf numFmtId="0" fontId="126" fillId="0" borderId="0" xfId="49" applyFont="1" applyFill="1"/>
    <xf numFmtId="0" fontId="126" fillId="0" borderId="0" xfId="49" applyFont="1" applyFill="1" applyAlignment="1">
      <alignment horizontal="center"/>
    </xf>
    <xf numFmtId="0" fontId="106" fillId="0" borderId="0" xfId="49" applyFont="1" applyFill="1"/>
    <xf numFmtId="0" fontId="106" fillId="0" borderId="0" xfId="49" applyFont="1" applyFill="1" applyAlignment="1">
      <alignment horizontal="center" vertical="center"/>
    </xf>
    <xf numFmtId="0" fontId="37" fillId="0" borderId="0" xfId="54" applyFont="1"/>
    <xf numFmtId="0" fontId="106" fillId="0" borderId="0" xfId="49" applyFont="1" applyFill="1" applyAlignment="1">
      <alignment horizontal="center"/>
    </xf>
    <xf numFmtId="0" fontId="106" fillId="0" borderId="0" xfId="49" applyFont="1" applyAlignment="1">
      <alignment horizontal="center" vertical="center"/>
    </xf>
    <xf numFmtId="0" fontId="7" fillId="25" borderId="85" xfId="0" applyFont="1" applyFill="1" applyBorder="1"/>
    <xf numFmtId="0" fontId="106" fillId="0" borderId="0" xfId="49" applyFont="1" applyAlignment="1">
      <alignment horizontal="center"/>
    </xf>
    <xf numFmtId="0" fontId="72" fillId="0" borderId="0" xfId="55" applyFont="1" applyAlignment="1">
      <alignment horizontal="center"/>
    </xf>
    <xf numFmtId="0" fontId="103" fillId="0" borderId="0" xfId="49" applyFont="1" applyFill="1" applyAlignment="1">
      <alignment vertical="center"/>
    </xf>
    <xf numFmtId="0" fontId="72" fillId="0" borderId="0" xfId="55" applyFont="1"/>
    <xf numFmtId="0" fontId="134" fillId="0" borderId="0" xfId="55" applyFont="1" applyAlignment="1">
      <alignment horizontal="left" vertical="center"/>
    </xf>
    <xf numFmtId="0" fontId="134" fillId="0" borderId="0" xfId="55" applyFont="1" applyAlignment="1">
      <alignment vertical="center"/>
    </xf>
    <xf numFmtId="0" fontId="134" fillId="0" borderId="0" xfId="55" applyFont="1" applyAlignment="1">
      <alignment horizontal="center" vertical="center"/>
    </xf>
    <xf numFmtId="0" fontId="135" fillId="0" borderId="0" xfId="55" applyFont="1" applyAlignment="1">
      <alignment horizontal="center" vertical="center"/>
    </xf>
    <xf numFmtId="0" fontId="136" fillId="0" borderId="0" xfId="55" applyFont="1" applyAlignment="1">
      <alignment horizontal="center" vertical="center"/>
    </xf>
    <xf numFmtId="0" fontId="136" fillId="0" borderId="0" xfId="55" applyFont="1" applyAlignment="1">
      <alignment vertical="center"/>
    </xf>
    <xf numFmtId="0" fontId="137" fillId="0" borderId="0" xfId="55" applyFont="1" applyAlignment="1">
      <alignment horizontal="center"/>
    </xf>
    <xf numFmtId="0" fontId="137" fillId="0" borderId="0" xfId="55" applyFont="1"/>
    <xf numFmtId="0" fontId="138" fillId="0" borderId="0" xfId="55" applyFont="1"/>
    <xf numFmtId="0" fontId="139" fillId="0" borderId="0" xfId="55" applyFont="1" applyAlignment="1">
      <alignment horizontal="left" vertical="center"/>
    </xf>
    <xf numFmtId="0" fontId="72" fillId="0" borderId="28" xfId="55" applyFont="1" applyBorder="1"/>
    <xf numFmtId="0" fontId="73" fillId="0" borderId="28" xfId="55" applyFont="1" applyBorder="1" applyAlignment="1">
      <alignment horizontal="left" vertical="center"/>
    </xf>
    <xf numFmtId="0" fontId="72" fillId="0" borderId="67" xfId="55" applyFont="1" applyBorder="1"/>
    <xf numFmtId="0" fontId="73" fillId="0" borderId="67" xfId="55" applyFont="1" applyBorder="1" applyAlignment="1">
      <alignment horizontal="left" vertical="center"/>
    </xf>
    <xf numFmtId="0" fontId="73" fillId="0" borderId="92" xfId="55" applyFont="1" applyFill="1" applyBorder="1" applyAlignment="1">
      <alignment horizontal="center" vertical="center" wrapText="1"/>
    </xf>
    <xf numFmtId="0" fontId="73" fillId="0" borderId="73" xfId="55" applyFont="1" applyFill="1" applyBorder="1" applyAlignment="1">
      <alignment horizontal="center" vertical="center"/>
    </xf>
    <xf numFmtId="0" fontId="73" fillId="0" borderId="74" xfId="55" applyFont="1" applyFill="1" applyBorder="1" applyAlignment="1">
      <alignment horizontal="center" vertical="center"/>
    </xf>
    <xf numFmtId="0" fontId="72" fillId="0" borderId="49" xfId="55" applyFont="1" applyFill="1" applyBorder="1" applyAlignment="1">
      <alignment horizontal="center" vertical="center"/>
    </xf>
    <xf numFmtId="0" fontId="73" fillId="0" borderId="32" xfId="55" applyFont="1" applyBorder="1" applyAlignment="1">
      <alignment horizontal="left" vertical="center"/>
    </xf>
    <xf numFmtId="0" fontId="73" fillId="0" borderId="6" xfId="55" quotePrefix="1" applyFont="1" applyFill="1" applyBorder="1" applyAlignment="1">
      <alignment horizontal="center"/>
    </xf>
    <xf numFmtId="0" fontId="73" fillId="0" borderId="4" xfId="55" quotePrefix="1" applyFont="1" applyFill="1" applyBorder="1" applyAlignment="1">
      <alignment horizontal="center"/>
    </xf>
    <xf numFmtId="0" fontId="73" fillId="0" borderId="4" xfId="55" applyFont="1" applyFill="1" applyBorder="1" applyAlignment="1">
      <alignment horizontal="center"/>
    </xf>
    <xf numFmtId="49" fontId="72" fillId="0" borderId="14" xfId="55" applyNumberFormat="1" applyFont="1" applyFill="1" applyBorder="1" applyAlignment="1">
      <alignment horizontal="center"/>
    </xf>
    <xf numFmtId="49" fontId="73" fillId="0" borderId="14" xfId="55" quotePrefix="1" applyNumberFormat="1" applyFont="1" applyFill="1" applyBorder="1" applyAlignment="1">
      <alignment horizontal="center"/>
    </xf>
    <xf numFmtId="49" fontId="73" fillId="0" borderId="53" xfId="55" quotePrefix="1" applyNumberFormat="1" applyFont="1" applyFill="1" applyBorder="1" applyAlignment="1">
      <alignment horizontal="center"/>
    </xf>
    <xf numFmtId="0" fontId="72" fillId="0" borderId="86" xfId="55" quotePrefix="1" applyFont="1" applyBorder="1" applyAlignment="1">
      <alignment horizontal="center"/>
    </xf>
    <xf numFmtId="0" fontId="140" fillId="7" borderId="6" xfId="55" applyFont="1" applyFill="1" applyBorder="1" applyAlignment="1">
      <alignment horizontal="left" vertical="center" wrapText="1" indent="3"/>
    </xf>
    <xf numFmtId="0" fontId="72" fillId="8" borderId="20" xfId="51" applyFont="1" applyFill="1" applyBorder="1" applyAlignment="1">
      <alignment horizontal="center" vertical="center"/>
    </xf>
    <xf numFmtId="49" fontId="73" fillId="8" borderId="20" xfId="51" applyNumberFormat="1" applyFont="1" applyFill="1" applyBorder="1" applyAlignment="1">
      <alignment horizontal="center"/>
    </xf>
    <xf numFmtId="0" fontId="72" fillId="10" borderId="20" xfId="51" applyNumberFormat="1" applyFont="1" applyFill="1" applyBorder="1" applyAlignment="1">
      <alignment horizontal="center" vertical="center"/>
    </xf>
    <xf numFmtId="0" fontId="72" fillId="10" borderId="55" xfId="51" applyNumberFormat="1" applyFont="1" applyFill="1" applyBorder="1" applyAlignment="1">
      <alignment horizontal="center" vertical="center"/>
    </xf>
    <xf numFmtId="0" fontId="72" fillId="0" borderId="153" xfId="55" quotePrefix="1" applyFont="1" applyBorder="1" applyAlignment="1">
      <alignment horizontal="center"/>
    </xf>
    <xf numFmtId="0" fontId="140" fillId="7" borderId="45" xfId="55" applyFont="1" applyFill="1" applyBorder="1" applyAlignment="1">
      <alignment horizontal="left" vertical="center" wrapText="1" indent="3"/>
    </xf>
    <xf numFmtId="0" fontId="72" fillId="10" borderId="4" xfId="51" applyFont="1" applyFill="1" applyBorder="1" applyAlignment="1">
      <alignment horizontal="center" vertical="center"/>
    </xf>
    <xf numFmtId="0" fontId="72" fillId="9" borderId="4" xfId="51" applyFont="1" applyFill="1" applyBorder="1" applyAlignment="1">
      <alignment horizontal="center" vertical="center"/>
    </xf>
    <xf numFmtId="0" fontId="72" fillId="9" borderId="4" xfId="51" applyFont="1" applyFill="1" applyBorder="1" applyAlignment="1">
      <alignment vertical="center"/>
    </xf>
    <xf numFmtId="2" fontId="73" fillId="8" borderId="4" xfId="51" applyNumberFormat="1" applyFont="1" applyFill="1" applyBorder="1" applyAlignment="1">
      <alignment horizontal="center" vertical="center"/>
    </xf>
    <xf numFmtId="0" fontId="72" fillId="10" borderId="4" xfId="51" applyNumberFormat="1" applyFont="1" applyFill="1" applyBorder="1" applyAlignment="1">
      <alignment horizontal="center" vertical="center"/>
    </xf>
    <xf numFmtId="0" fontId="72" fillId="8" borderId="53" xfId="51" applyFont="1" applyFill="1" applyBorder="1" applyAlignment="1">
      <alignment vertical="center"/>
    </xf>
    <xf numFmtId="0" fontId="72" fillId="0" borderId="39" xfId="55" quotePrefix="1" applyFont="1" applyBorder="1" applyAlignment="1">
      <alignment horizontal="center"/>
    </xf>
    <xf numFmtId="0" fontId="72" fillId="8" borderId="4" xfId="51" applyFont="1" applyFill="1" applyBorder="1" applyAlignment="1">
      <alignment horizontal="center" vertical="center"/>
    </xf>
    <xf numFmtId="0" fontId="72" fillId="8" borderId="4" xfId="51" applyFont="1" applyFill="1" applyBorder="1" applyAlignment="1">
      <alignment vertical="center"/>
    </xf>
    <xf numFmtId="0" fontId="72" fillId="0" borderId="36" xfId="55" quotePrefix="1" applyFont="1" applyBorder="1" applyAlignment="1">
      <alignment horizontal="center"/>
    </xf>
    <xf numFmtId="0" fontId="140" fillId="7" borderId="9" xfId="55" applyFont="1" applyFill="1" applyBorder="1" applyAlignment="1">
      <alignment horizontal="left" vertical="center" wrapText="1" indent="3"/>
    </xf>
    <xf numFmtId="0" fontId="72" fillId="0" borderId="67" xfId="55" quotePrefix="1" applyFont="1" applyBorder="1" applyAlignment="1">
      <alignment horizontal="center"/>
    </xf>
    <xf numFmtId="0" fontId="72" fillId="10" borderId="4" xfId="51" applyFont="1" applyFill="1" applyBorder="1" applyAlignment="1">
      <alignment vertical="center"/>
    </xf>
    <xf numFmtId="0" fontId="73" fillId="8" borderId="4" xfId="51" applyFont="1" applyFill="1" applyBorder="1" applyAlignment="1">
      <alignment vertical="center"/>
    </xf>
    <xf numFmtId="0" fontId="72" fillId="0" borderId="67" xfId="55" applyFont="1" applyBorder="1" applyAlignment="1">
      <alignment horizontal="center"/>
    </xf>
    <xf numFmtId="0" fontId="141" fillId="8" borderId="14" xfId="49" applyFont="1" applyFill="1" applyBorder="1" applyAlignment="1">
      <alignment horizontal="center" vertical="center"/>
    </xf>
    <xf numFmtId="0" fontId="141" fillId="8" borderId="6" xfId="49" applyFont="1" applyFill="1" applyBorder="1" applyAlignment="1">
      <alignment horizontal="center"/>
    </xf>
    <xf numFmtId="0" fontId="141" fillId="8" borderId="6" xfId="49" applyFont="1" applyFill="1" applyBorder="1" applyAlignment="1">
      <alignment horizontal="center" vertical="center"/>
    </xf>
    <xf numFmtId="0" fontId="141" fillId="8" borderId="4" xfId="49" applyFont="1" applyFill="1" applyBorder="1" applyAlignment="1">
      <alignment horizontal="center" vertical="center"/>
    </xf>
    <xf numFmtId="2" fontId="73" fillId="8" borderId="4" xfId="49" applyNumberFormat="1" applyFont="1" applyFill="1" applyBorder="1" applyAlignment="1">
      <alignment horizontal="center" vertical="center"/>
    </xf>
    <xf numFmtId="0" fontId="141" fillId="9" borderId="4" xfId="49" applyFont="1" applyFill="1" applyBorder="1" applyAlignment="1">
      <alignment vertical="center"/>
    </xf>
    <xf numFmtId="0" fontId="72" fillId="8" borderId="53" xfId="49" applyFont="1" applyFill="1" applyBorder="1"/>
    <xf numFmtId="0" fontId="72" fillId="0" borderId="32" xfId="55" applyFont="1" applyBorder="1" applyAlignment="1">
      <alignment horizontal="center"/>
    </xf>
    <xf numFmtId="0" fontId="140" fillId="7" borderId="73" xfId="55" applyFont="1" applyFill="1" applyBorder="1" applyAlignment="1">
      <alignment horizontal="left" vertical="center" wrapText="1" indent="3"/>
    </xf>
    <xf numFmtId="0" fontId="141" fillId="8" borderId="154" xfId="49" applyFont="1" applyFill="1" applyBorder="1" applyAlignment="1">
      <alignment horizontal="center" vertical="center"/>
    </xf>
    <xf numFmtId="0" fontId="141" fillId="8" borderId="73" xfId="49" applyFont="1" applyFill="1" applyBorder="1" applyAlignment="1">
      <alignment horizontal="center"/>
    </xf>
    <xf numFmtId="0" fontId="141" fillId="8" borderId="73" xfId="49" applyFont="1" applyFill="1" applyBorder="1" applyAlignment="1">
      <alignment horizontal="center" vertical="center"/>
    </xf>
    <xf numFmtId="0" fontId="141" fillId="8" borderId="74" xfId="49" applyFont="1" applyFill="1" applyBorder="1" applyAlignment="1">
      <alignment horizontal="center" vertical="center"/>
    </xf>
    <xf numFmtId="2" fontId="73" fillId="8" borderId="74" xfId="49" applyNumberFormat="1" applyFont="1" applyFill="1" applyBorder="1" applyAlignment="1">
      <alignment horizontal="center" vertical="center"/>
    </xf>
    <xf numFmtId="0" fontId="141" fillId="9" borderId="74" xfId="49" applyFont="1" applyFill="1" applyBorder="1" applyAlignment="1">
      <alignment vertical="center"/>
    </xf>
    <xf numFmtId="0" fontId="72" fillId="8" borderId="49" xfId="49" applyFont="1" applyFill="1" applyBorder="1"/>
    <xf numFmtId="0" fontId="106" fillId="0" borderId="0" xfId="55" applyFont="1"/>
    <xf numFmtId="0" fontId="142" fillId="0" borderId="0" xfId="55" applyFont="1"/>
    <xf numFmtId="0" fontId="106" fillId="0" borderId="0" xfId="55" applyFont="1" applyAlignment="1">
      <alignment horizontal="center"/>
    </xf>
    <xf numFmtId="0" fontId="106" fillId="26" borderId="155" xfId="55" applyFont="1" applyFill="1" applyBorder="1"/>
    <xf numFmtId="0" fontId="13" fillId="0" borderId="0" xfId="56"/>
    <xf numFmtId="0" fontId="13" fillId="27" borderId="45" xfId="56" applyFill="1" applyBorder="1" applyAlignment="1">
      <alignment horizontal="left"/>
    </xf>
    <xf numFmtId="0" fontId="13" fillId="27" borderId="85" xfId="56" applyFill="1" applyBorder="1"/>
    <xf numFmtId="0" fontId="13" fillId="27" borderId="81" xfId="56" applyFill="1" applyBorder="1"/>
    <xf numFmtId="0" fontId="31" fillId="0" borderId="45" xfId="56" applyFont="1" applyFill="1" applyBorder="1" applyAlignment="1">
      <alignment horizontal="left" vertical="center"/>
    </xf>
    <xf numFmtId="0" fontId="31" fillId="14" borderId="45" xfId="56" applyFont="1" applyFill="1" applyBorder="1" applyAlignment="1">
      <alignment horizontal="center" wrapText="1"/>
    </xf>
    <xf numFmtId="0" fontId="13" fillId="0" borderId="45" xfId="56" applyFill="1" applyBorder="1" applyAlignment="1">
      <alignment horizontal="left"/>
    </xf>
    <xf numFmtId="0" fontId="13" fillId="9" borderId="45" xfId="56" applyFill="1" applyBorder="1" applyAlignment="1">
      <alignment horizontal="center"/>
    </xf>
    <xf numFmtId="0" fontId="13" fillId="8" borderId="45" xfId="56" applyFill="1" applyBorder="1"/>
    <xf numFmtId="178" fontId="0" fillId="10" borderId="45" xfId="57" applyFont="1" applyFill="1" applyBorder="1" applyAlignment="1">
      <alignment horizontal="center"/>
    </xf>
    <xf numFmtId="0" fontId="13" fillId="8" borderId="45" xfId="56" applyFill="1" applyBorder="1" applyAlignment="1">
      <alignment horizontal="center"/>
    </xf>
    <xf numFmtId="178" fontId="0" fillId="10" borderId="45" xfId="57" applyFont="1" applyFill="1" applyBorder="1"/>
    <xf numFmtId="0" fontId="13" fillId="28" borderId="45" xfId="56" applyFill="1" applyBorder="1" applyAlignment="1">
      <alignment horizontal="left"/>
    </xf>
    <xf numFmtId="0" fontId="13" fillId="28" borderId="85" xfId="56" applyFill="1" applyBorder="1"/>
    <xf numFmtId="0" fontId="13" fillId="28" borderId="81" xfId="56" applyFill="1" applyBorder="1"/>
    <xf numFmtId="0" fontId="13" fillId="29" borderId="85" xfId="56" applyFill="1" applyBorder="1" applyAlignment="1">
      <alignment horizontal="left"/>
    </xf>
    <xf numFmtId="0" fontId="13" fillId="29" borderId="81" xfId="56" applyFill="1" applyBorder="1"/>
    <xf numFmtId="0" fontId="13" fillId="29" borderId="85" xfId="56" applyFill="1" applyBorder="1"/>
    <xf numFmtId="0" fontId="13" fillId="30" borderId="45" xfId="56" applyFill="1" applyBorder="1" applyAlignment="1">
      <alignment horizontal="left"/>
    </xf>
    <xf numFmtId="0" fontId="13" fillId="31" borderId="85" xfId="56" applyFill="1" applyBorder="1"/>
    <xf numFmtId="0" fontId="13" fillId="31" borderId="81" xfId="56" applyFill="1" applyBorder="1"/>
    <xf numFmtId="0" fontId="13" fillId="32" borderId="45" xfId="56" applyFill="1" applyBorder="1" applyAlignment="1">
      <alignment horizontal="left"/>
    </xf>
    <xf numFmtId="0" fontId="13" fillId="32" borderId="85" xfId="56" applyFill="1" applyBorder="1"/>
    <xf numFmtId="0" fontId="13" fillId="32" borderId="81" xfId="56" applyFill="1" applyBorder="1"/>
    <xf numFmtId="0" fontId="13" fillId="33" borderId="45" xfId="56" applyFill="1" applyBorder="1" applyAlignment="1">
      <alignment horizontal="left"/>
    </xf>
    <xf numFmtId="0" fontId="13" fillId="33" borderId="85" xfId="56" applyFill="1" applyBorder="1"/>
    <xf numFmtId="0" fontId="13" fillId="33" borderId="81" xfId="56" applyFill="1" applyBorder="1"/>
    <xf numFmtId="0" fontId="31" fillId="34" borderId="45" xfId="56" applyFont="1" applyFill="1" applyBorder="1" applyAlignment="1">
      <alignment horizontal="left" vertical="center"/>
    </xf>
    <xf numFmtId="0" fontId="13" fillId="34" borderId="85" xfId="56" applyFill="1" applyBorder="1"/>
    <xf numFmtId="0" fontId="13" fillId="34" borderId="81" xfId="56" applyFill="1" applyBorder="1"/>
    <xf numFmtId="178" fontId="0" fillId="9" borderId="45" xfId="57" applyFont="1" applyFill="1" applyBorder="1" applyAlignment="1">
      <alignment horizontal="center"/>
    </xf>
    <xf numFmtId="178" fontId="0" fillId="9" borderId="45" xfId="57" applyFont="1" applyFill="1" applyBorder="1"/>
    <xf numFmtId="0" fontId="143" fillId="0" borderId="0" xfId="56" applyFont="1" applyAlignment="1">
      <alignment horizontal="left"/>
    </xf>
    <xf numFmtId="0" fontId="13" fillId="35" borderId="85" xfId="56" applyFill="1" applyBorder="1" applyAlignment="1">
      <alignment horizontal="left"/>
    </xf>
    <xf numFmtId="0" fontId="13" fillId="35" borderId="81" xfId="56" applyFill="1" applyBorder="1"/>
    <xf numFmtId="0" fontId="13" fillId="35" borderId="85" xfId="56" applyFill="1" applyBorder="1"/>
    <xf numFmtId="0" fontId="13" fillId="0" borderId="0" xfId="56" applyAlignment="1">
      <alignment horizontal="left"/>
    </xf>
    <xf numFmtId="0" fontId="0" fillId="0" borderId="0" xfId="0" applyFill="1"/>
    <xf numFmtId="49" fontId="102" fillId="0" borderId="45" xfId="58" applyNumberFormat="1" applyFont="1" applyFill="1" applyBorder="1" applyAlignment="1">
      <alignment horizontal="center" vertical="center" wrapText="1"/>
    </xf>
    <xf numFmtId="49" fontId="102" fillId="0" borderId="45" xfId="58" applyNumberFormat="1" applyFont="1" applyFill="1" applyBorder="1" applyAlignment="1">
      <alignment horizontal="left" vertical="center" wrapText="1" indent="1"/>
    </xf>
    <xf numFmtId="0" fontId="4" fillId="0" borderId="45" xfId="0" applyFont="1" applyBorder="1"/>
    <xf numFmtId="2" fontId="4" fillId="9" borderId="121" xfId="0" applyNumberFormat="1" applyFont="1" applyFill="1" applyBorder="1"/>
    <xf numFmtId="14" fontId="0" fillId="0" borderId="28" xfId="0" applyNumberFormat="1" applyBorder="1"/>
    <xf numFmtId="49" fontId="105" fillId="0" borderId="45" xfId="58" applyNumberFormat="1" applyFont="1" applyFill="1" applyBorder="1" applyAlignment="1">
      <alignment horizontal="left" vertical="center" wrapText="1" indent="1"/>
    </xf>
    <xf numFmtId="2" fontId="4" fillId="6" borderId="81" xfId="0" applyNumberFormat="1" applyFont="1" applyFill="1" applyBorder="1"/>
    <xf numFmtId="14" fontId="0" fillId="0" borderId="67" xfId="0" applyNumberFormat="1" applyBorder="1"/>
    <xf numFmtId="0" fontId="144" fillId="0" borderId="45" xfId="0" applyFont="1" applyFill="1" applyBorder="1" applyAlignment="1">
      <alignment horizontal="center" vertical="center" wrapText="1"/>
    </xf>
    <xf numFmtId="0" fontId="144" fillId="0" borderId="45" xfId="0" applyFont="1" applyFill="1" applyBorder="1" applyAlignment="1">
      <alignment horizontal="left" vertical="center" wrapText="1"/>
    </xf>
    <xf numFmtId="2" fontId="103" fillId="14" borderId="81" xfId="0" applyNumberFormat="1" applyFont="1" applyFill="1" applyBorder="1" applyAlignment="1">
      <alignment horizontal="center" vertical="center" wrapText="1"/>
    </xf>
    <xf numFmtId="173" fontId="0" fillId="0" borderId="32" xfId="59" applyNumberFormat="1" applyFont="1" applyBorder="1"/>
    <xf numFmtId="2" fontId="144" fillId="8" borderId="81" xfId="0" applyNumberFormat="1" applyFont="1" applyFill="1" applyBorder="1" applyAlignment="1">
      <alignment horizontal="center" vertical="center" wrapText="1"/>
    </xf>
    <xf numFmtId="0" fontId="144" fillId="0" borderId="45" xfId="58" applyFont="1" applyFill="1" applyBorder="1" applyAlignment="1">
      <alignment horizontal="left" vertical="center" wrapText="1"/>
    </xf>
    <xf numFmtId="2" fontId="144" fillId="10" borderId="81" xfId="58" applyNumberFormat="1" applyFont="1" applyFill="1" applyBorder="1" applyAlignment="1">
      <alignment horizontal="right" vertical="top" wrapText="1"/>
    </xf>
    <xf numFmtId="0" fontId="75" fillId="0" borderId="45" xfId="58" applyFont="1" applyFill="1" applyBorder="1" applyAlignment="1">
      <alignment horizontal="left" vertical="center" wrapText="1" indent="2"/>
    </xf>
    <xf numFmtId="0" fontId="75" fillId="0" borderId="45" xfId="58" applyFont="1" applyFill="1" applyBorder="1" applyAlignment="1">
      <alignment horizontal="left" vertical="center" wrapText="1" indent="4"/>
    </xf>
    <xf numFmtId="2" fontId="75" fillId="10" borderId="81" xfId="58" applyNumberFormat="1" applyFont="1" applyFill="1" applyBorder="1" applyAlignment="1">
      <alignment horizontal="right" vertical="top" wrapText="1"/>
    </xf>
    <xf numFmtId="0" fontId="75" fillId="0" borderId="45" xfId="58" applyFont="1" applyFill="1" applyBorder="1" applyAlignment="1">
      <alignment horizontal="left" vertical="center" wrapText="1" indent="3"/>
    </xf>
    <xf numFmtId="0" fontId="145" fillId="0" borderId="45" xfId="58" applyFont="1" applyFill="1" applyBorder="1" applyAlignment="1">
      <alignment horizontal="left" vertical="center" wrapText="1" indent="4"/>
    </xf>
    <xf numFmtId="2" fontId="146" fillId="9" borderId="81" xfId="58" applyNumberFormat="1" applyFont="1" applyFill="1" applyBorder="1" applyAlignment="1">
      <alignment horizontal="right" vertical="top" wrapText="1"/>
    </xf>
    <xf numFmtId="0" fontId="144" fillId="0" borderId="45" xfId="58" applyFont="1" applyFill="1" applyBorder="1" applyAlignment="1">
      <alignment vertical="center" wrapText="1"/>
    </xf>
    <xf numFmtId="2" fontId="146" fillId="8" borderId="81" xfId="58" applyNumberFormat="1" applyFont="1" applyFill="1" applyBorder="1" applyAlignment="1">
      <alignment horizontal="right" vertical="top" wrapText="1"/>
    </xf>
    <xf numFmtId="0" fontId="144" fillId="0" borderId="45" xfId="58" applyFont="1" applyFill="1" applyBorder="1" applyAlignment="1">
      <alignment horizontal="left" vertical="center" wrapText="1" indent="1"/>
    </xf>
    <xf numFmtId="49" fontId="102" fillId="0" borderId="45" xfId="58" applyNumberFormat="1" applyFont="1" applyFill="1" applyBorder="1" applyAlignment="1">
      <alignment horizontal="left" vertical="center" indent="1"/>
    </xf>
    <xf numFmtId="2" fontId="147" fillId="9" borderId="81" xfId="58" applyNumberFormat="1" applyFont="1" applyFill="1" applyBorder="1" applyAlignment="1">
      <alignment horizontal="right" vertical="center" wrapText="1"/>
    </xf>
    <xf numFmtId="2" fontId="147" fillId="8" borderId="81" xfId="58" applyNumberFormat="1" applyFont="1" applyFill="1" applyBorder="1" applyAlignment="1">
      <alignment horizontal="right" vertical="center" wrapText="1"/>
    </xf>
    <xf numFmtId="0" fontId="144" fillId="0" borderId="45" xfId="58" applyFont="1" applyFill="1" applyBorder="1" applyAlignment="1">
      <alignment horizontal="left" vertical="center" wrapText="1" indent="2"/>
    </xf>
    <xf numFmtId="0" fontId="102" fillId="0" borderId="45" xfId="58" applyNumberFormat="1" applyFont="1" applyFill="1" applyBorder="1" applyAlignment="1">
      <alignment horizontal="center" vertical="center" wrapText="1"/>
    </xf>
    <xf numFmtId="0" fontId="102" fillId="0" borderId="45" xfId="58" applyNumberFormat="1" applyFont="1" applyFill="1" applyBorder="1" applyAlignment="1">
      <alignment horizontal="left" vertical="center" wrapText="1" indent="1"/>
    </xf>
    <xf numFmtId="2" fontId="144" fillId="10" borderId="45" xfId="58" applyNumberFormat="1" applyFont="1" applyFill="1" applyBorder="1" applyAlignment="1">
      <alignment horizontal="right" vertical="center" wrapText="1"/>
    </xf>
    <xf numFmtId="0" fontId="105" fillId="0" borderId="45" xfId="58" applyNumberFormat="1" applyFont="1" applyFill="1" applyBorder="1" applyAlignment="1">
      <alignment horizontal="left" vertical="center" wrapText="1" indent="1"/>
    </xf>
    <xf numFmtId="0" fontId="0" fillId="0" borderId="45" xfId="0" applyBorder="1" applyAlignment="1">
      <alignment wrapText="1"/>
    </xf>
    <xf numFmtId="2" fontId="75" fillId="9" borderId="45" xfId="58" applyNumberFormat="1" applyFont="1" applyFill="1" applyBorder="1" applyAlignment="1">
      <alignment horizontal="right" vertical="center" wrapText="1"/>
    </xf>
    <xf numFmtId="2" fontId="75" fillId="10" borderId="45" xfId="58" applyNumberFormat="1" applyFont="1" applyFill="1" applyBorder="1" applyAlignment="1">
      <alignment horizontal="right" vertical="center" wrapText="1"/>
    </xf>
    <xf numFmtId="0" fontId="148" fillId="0" borderId="0" xfId="60" applyFont="1" applyFill="1" applyBorder="1" applyAlignment="1">
      <alignment vertical="center"/>
    </xf>
    <xf numFmtId="0" fontId="149" fillId="0" borderId="0" xfId="54" applyFont="1" applyAlignment="1">
      <alignment vertical="center"/>
    </xf>
    <xf numFmtId="0" fontId="103" fillId="0" borderId="0" xfId="11" applyFont="1" applyFill="1" applyAlignment="1">
      <alignment horizontal="left" vertical="center"/>
    </xf>
    <xf numFmtId="0" fontId="148" fillId="0" borderId="0" xfId="60" applyFont="1" applyFill="1" applyBorder="1" applyAlignment="1">
      <alignment horizontal="centerContinuous" vertical="top" wrapText="1"/>
    </xf>
    <xf numFmtId="0" fontId="149" fillId="0" borderId="0" xfId="54" applyFont="1"/>
    <xf numFmtId="0" fontId="103" fillId="0" borderId="0" xfId="11" applyFont="1" applyFill="1" applyAlignment="1">
      <alignment vertical="center"/>
    </xf>
    <xf numFmtId="0" fontId="148" fillId="0" borderId="0" xfId="60" applyFont="1" applyFill="1" applyBorder="1" applyAlignment="1">
      <alignment vertical="top"/>
    </xf>
    <xf numFmtId="0" fontId="7" fillId="25" borderId="45" xfId="0" applyFont="1" applyFill="1" applyBorder="1"/>
    <xf numFmtId="0" fontId="148" fillId="0" borderId="0" xfId="60" applyFont="1" applyFill="1" applyBorder="1" applyAlignment="1">
      <alignment horizontal="centerContinuous" vertical="center"/>
    </xf>
    <xf numFmtId="0" fontId="148" fillId="0" borderId="0" xfId="60" applyFont="1" applyFill="1" applyBorder="1" applyAlignment="1">
      <alignment horizontal="center" vertical="center"/>
    </xf>
    <xf numFmtId="0" fontId="149" fillId="0" borderId="0" xfId="60" applyFont="1" applyBorder="1" applyAlignment="1">
      <alignment horizontal="center" vertical="top"/>
    </xf>
    <xf numFmtId="0" fontId="149" fillId="0" borderId="0" xfId="60" applyFont="1" applyBorder="1"/>
    <xf numFmtId="0" fontId="148" fillId="0" borderId="0" xfId="60" applyFont="1" applyBorder="1" applyAlignment="1">
      <alignment horizontal="right"/>
    </xf>
    <xf numFmtId="0" fontId="148" fillId="0" borderId="0" xfId="60" applyFont="1" applyBorder="1" applyAlignment="1">
      <alignment vertical="center" wrapText="1"/>
    </xf>
    <xf numFmtId="0" fontId="149" fillId="0" borderId="60" xfId="54" applyFont="1" applyBorder="1"/>
    <xf numFmtId="0" fontId="149" fillId="7" borderId="61" xfId="60" applyFont="1" applyFill="1" applyBorder="1" applyAlignment="1">
      <alignment vertical="center" wrapText="1"/>
    </xf>
    <xf numFmtId="0" fontId="149" fillId="0" borderId="71" xfId="54" applyFont="1" applyBorder="1"/>
    <xf numFmtId="0" fontId="149" fillId="7" borderId="0" xfId="60" applyFont="1" applyFill="1" applyBorder="1" applyAlignment="1">
      <alignment vertical="center" wrapText="1"/>
    </xf>
    <xf numFmtId="0" fontId="149" fillId="0" borderId="51" xfId="7" applyFont="1" applyFill="1" applyBorder="1" applyAlignment="1">
      <alignment horizontal="centerContinuous" vertical="center"/>
    </xf>
    <xf numFmtId="0" fontId="149" fillId="0" borderId="93" xfId="54" applyFont="1" applyBorder="1"/>
    <xf numFmtId="0" fontId="149" fillId="7" borderId="9" xfId="60" applyFont="1" applyFill="1" applyBorder="1" applyAlignment="1">
      <alignment vertical="center" wrapText="1"/>
    </xf>
    <xf numFmtId="0" fontId="149" fillId="7" borderId="45" xfId="60" quotePrefix="1" applyFont="1" applyFill="1" applyBorder="1" applyAlignment="1">
      <alignment horizontal="center" vertical="center" wrapText="1"/>
    </xf>
    <xf numFmtId="0" fontId="149" fillId="0" borderId="45" xfId="60" quotePrefix="1" applyFont="1" applyFill="1" applyBorder="1" applyAlignment="1">
      <alignment horizontal="center" vertical="center" wrapText="1"/>
    </xf>
    <xf numFmtId="9" fontId="149" fillId="7" borderId="45" xfId="60" quotePrefix="1" applyNumberFormat="1" applyFont="1" applyFill="1" applyBorder="1" applyAlignment="1">
      <alignment horizontal="center" vertical="center" wrapText="1"/>
    </xf>
    <xf numFmtId="9" fontId="149" fillId="0" borderId="45" xfId="60" quotePrefix="1" applyNumberFormat="1" applyFont="1" applyFill="1" applyBorder="1" applyAlignment="1">
      <alignment horizontal="center" vertical="center" wrapText="1"/>
    </xf>
    <xf numFmtId="9" fontId="149" fillId="7" borderId="45" xfId="62" quotePrefix="1" applyNumberFormat="1" applyFont="1" applyFill="1" applyBorder="1" applyAlignment="1">
      <alignment horizontal="center" vertical="center" wrapText="1"/>
    </xf>
    <xf numFmtId="49" fontId="149" fillId="7" borderId="45" xfId="62" quotePrefix="1" applyNumberFormat="1" applyFont="1" applyFill="1" applyBorder="1" applyAlignment="1">
      <alignment horizontal="center" vertical="center" wrapText="1"/>
    </xf>
    <xf numFmtId="49" fontId="149" fillId="7" borderId="45" xfId="62" applyNumberFormat="1" applyFont="1" applyFill="1" applyBorder="1" applyAlignment="1">
      <alignment horizontal="center" vertical="center" wrapText="1"/>
    </xf>
    <xf numFmtId="49" fontId="149" fillId="7" borderId="46" xfId="62" applyNumberFormat="1" applyFont="1" applyFill="1" applyBorder="1" applyAlignment="1">
      <alignment horizontal="center" vertical="center" wrapText="1"/>
    </xf>
    <xf numFmtId="0" fontId="149" fillId="7" borderId="93" xfId="60" quotePrefix="1" applyFont="1" applyFill="1" applyBorder="1" applyAlignment="1">
      <alignment horizontal="center" vertical="center" wrapText="1"/>
    </xf>
    <xf numFmtId="0" fontId="148" fillId="7" borderId="9" xfId="60" applyFont="1" applyFill="1" applyBorder="1" applyAlignment="1">
      <alignment vertical="center" wrapText="1"/>
    </xf>
    <xf numFmtId="0" fontId="149" fillId="8" borderId="0" xfId="60" applyFont="1" applyFill="1" applyBorder="1" applyAlignment="1">
      <alignment horizontal="center" vertical="center" wrapText="1"/>
    </xf>
    <xf numFmtId="0" fontId="149" fillId="9" borderId="4" xfId="60" quotePrefix="1" applyNumberFormat="1" applyFont="1" applyFill="1" applyBorder="1" applyAlignment="1">
      <alignment vertical="center" wrapText="1"/>
    </xf>
    <xf numFmtId="0" fontId="149" fillId="10" borderId="5" xfId="60" applyFont="1" applyFill="1" applyBorder="1" applyAlignment="1">
      <alignment horizontal="center" vertical="center" wrapText="1"/>
    </xf>
    <xf numFmtId="1" fontId="149" fillId="10" borderId="4" xfId="60" quotePrefix="1" applyNumberFormat="1" applyFont="1" applyFill="1" applyBorder="1" applyAlignment="1">
      <alignment vertical="center" wrapText="1"/>
    </xf>
    <xf numFmtId="1" fontId="149" fillId="10" borderId="4" xfId="60" quotePrefix="1" applyNumberFormat="1" applyFont="1" applyFill="1" applyBorder="1" applyAlignment="1">
      <alignment horizontal="center" vertical="center" wrapText="1"/>
    </xf>
    <xf numFmtId="9" fontId="149" fillId="9" borderId="4" xfId="60" quotePrefix="1" applyNumberFormat="1" applyFont="1" applyFill="1" applyBorder="1" applyAlignment="1">
      <alignment vertical="center" wrapText="1"/>
    </xf>
    <xf numFmtId="0" fontId="149" fillId="9" borderId="6" xfId="60" applyFont="1" applyFill="1" applyBorder="1" applyAlignment="1">
      <alignment horizontal="center" vertical="center" wrapText="1"/>
    </xf>
    <xf numFmtId="0" fontId="149" fillId="9" borderId="40" xfId="60" applyFont="1" applyFill="1" applyBorder="1" applyAlignment="1">
      <alignment horizontal="center" vertical="center" wrapText="1"/>
    </xf>
    <xf numFmtId="0" fontId="149" fillId="0" borderId="44" xfId="60" quotePrefix="1" applyFont="1" applyFill="1" applyBorder="1" applyAlignment="1">
      <alignment horizontal="center" vertical="center" wrapText="1"/>
    </xf>
    <xf numFmtId="0" fontId="148" fillId="0" borderId="121" xfId="60" applyFont="1" applyFill="1" applyBorder="1" applyAlignment="1">
      <alignment vertical="center" wrapText="1"/>
    </xf>
    <xf numFmtId="9" fontId="149" fillId="8" borderId="0" xfId="60" quotePrefix="1" applyNumberFormat="1" applyFont="1" applyFill="1" applyBorder="1" applyAlignment="1">
      <alignment vertical="center" wrapText="1"/>
    </xf>
    <xf numFmtId="9" fontId="149" fillId="8" borderId="0" xfId="60" quotePrefix="1" applyNumberFormat="1" applyFont="1" applyFill="1" applyBorder="1" applyAlignment="1">
      <alignment horizontal="center" vertical="center" wrapText="1"/>
    </xf>
    <xf numFmtId="9" fontId="149" fillId="8" borderId="40" xfId="60" quotePrefix="1" applyNumberFormat="1" applyFont="1" applyFill="1" applyBorder="1" applyAlignment="1">
      <alignment vertical="center" wrapText="1"/>
    </xf>
    <xf numFmtId="0" fontId="149" fillId="0" borderId="0" xfId="54" applyFont="1" applyFill="1"/>
    <xf numFmtId="0" fontId="149" fillId="0" borderId="0" xfId="60" applyFont="1" applyFill="1" applyBorder="1" applyAlignment="1">
      <alignment horizontal="center" vertical="center" wrapText="1"/>
    </xf>
    <xf numFmtId="0" fontId="149" fillId="7" borderId="71" xfId="60" quotePrefix="1" applyFont="1" applyFill="1" applyBorder="1" applyAlignment="1">
      <alignment horizontal="center" vertical="center" wrapText="1"/>
    </xf>
    <xf numFmtId="9" fontId="149" fillId="8" borderId="90" xfId="60" quotePrefix="1" applyNumberFormat="1" applyFont="1" applyFill="1" applyBorder="1" applyAlignment="1">
      <alignment vertical="center" wrapText="1"/>
    </xf>
    <xf numFmtId="0" fontId="149" fillId="0" borderId="44" xfId="54" applyFont="1" applyBorder="1"/>
    <xf numFmtId="9" fontId="149" fillId="0" borderId="10" xfId="61" applyNumberFormat="1" applyFont="1" applyFill="1" applyBorder="1" applyAlignment="1">
      <alignment horizontal="left" vertical="center" wrapText="1"/>
    </xf>
    <xf numFmtId="9" fontId="149" fillId="8" borderId="14" xfId="60" quotePrefix="1" applyNumberFormat="1" applyFont="1" applyFill="1" applyBorder="1" applyAlignment="1">
      <alignment horizontal="center" vertical="center" wrapText="1"/>
    </xf>
    <xf numFmtId="0" fontId="149" fillId="8" borderId="0" xfId="60" applyFont="1" applyFill="1" applyBorder="1" applyAlignment="1">
      <alignment horizontal="left" vertical="center" wrapText="1"/>
    </xf>
    <xf numFmtId="9" fontId="149" fillId="8" borderId="6" xfId="60" quotePrefix="1" applyNumberFormat="1" applyFont="1" applyFill="1" applyBorder="1" applyAlignment="1">
      <alignment vertical="center" wrapText="1"/>
    </xf>
    <xf numFmtId="9" fontId="149" fillId="9" borderId="11" xfId="60" quotePrefix="1" applyNumberFormat="1" applyFont="1" applyFill="1" applyBorder="1" applyAlignment="1">
      <alignment vertical="center" wrapText="1"/>
    </xf>
    <xf numFmtId="0" fontId="149" fillId="9" borderId="5" xfId="60" applyFont="1" applyFill="1" applyBorder="1" applyAlignment="1">
      <alignment horizontal="left" vertical="center" wrapText="1"/>
    </xf>
    <xf numFmtId="0" fontId="149" fillId="10" borderId="5" xfId="60" applyFont="1" applyFill="1" applyBorder="1" applyAlignment="1">
      <alignment horizontal="left" vertical="center" wrapText="1"/>
    </xf>
    <xf numFmtId="0" fontId="149" fillId="9" borderId="9" xfId="60" applyFont="1" applyFill="1" applyBorder="1" applyAlignment="1">
      <alignment horizontal="left" vertical="center" wrapText="1"/>
    </xf>
    <xf numFmtId="0" fontId="149" fillId="8" borderId="11" xfId="60" applyFont="1" applyFill="1" applyBorder="1" applyAlignment="1">
      <alignment horizontal="left" vertical="center" wrapText="1"/>
    </xf>
    <xf numFmtId="0" fontId="149" fillId="8" borderId="10" xfId="60" applyFont="1" applyFill="1" applyBorder="1" applyAlignment="1">
      <alignment horizontal="left" vertical="center" wrapText="1"/>
    </xf>
    <xf numFmtId="0" fontId="149" fillId="8" borderId="9" xfId="60" applyFont="1" applyFill="1" applyBorder="1" applyAlignment="1">
      <alignment horizontal="left" vertical="center" wrapText="1"/>
    </xf>
    <xf numFmtId="1" fontId="149" fillId="9" borderId="45" xfId="60" quotePrefix="1" applyNumberFormat="1" applyFont="1" applyFill="1" applyBorder="1" applyAlignment="1">
      <alignment vertical="center" wrapText="1"/>
    </xf>
    <xf numFmtId="9" fontId="149" fillId="9" borderId="45" xfId="60" quotePrefix="1" applyNumberFormat="1" applyFont="1" applyFill="1" applyBorder="1" applyAlignment="1">
      <alignment horizontal="center" vertical="center" wrapText="1"/>
    </xf>
    <xf numFmtId="9" fontId="149" fillId="9" borderId="45" xfId="60" applyNumberFormat="1" applyFont="1" applyFill="1" applyBorder="1" applyAlignment="1">
      <alignment horizontal="center" vertical="center" wrapText="1"/>
    </xf>
    <xf numFmtId="9" fontId="149" fillId="8" borderId="5" xfId="60" quotePrefix="1" applyNumberFormat="1" applyFont="1" applyFill="1" applyBorder="1" applyAlignment="1">
      <alignment horizontal="center" vertical="center" wrapText="1"/>
    </xf>
    <xf numFmtId="9" fontId="149" fillId="8" borderId="54" xfId="60" quotePrefix="1" applyNumberFormat="1" applyFont="1" applyFill="1" applyBorder="1" applyAlignment="1">
      <alignment horizontal="center" vertical="center" wrapText="1"/>
    </xf>
    <xf numFmtId="0" fontId="149" fillId="7" borderId="44" xfId="60" quotePrefix="1" applyFont="1" applyFill="1" applyBorder="1" applyAlignment="1">
      <alignment horizontal="center" vertical="center" wrapText="1"/>
    </xf>
    <xf numFmtId="9" fontId="149" fillId="0" borderId="51" xfId="61" applyNumberFormat="1" applyFont="1" applyFill="1" applyBorder="1" applyAlignment="1">
      <alignment horizontal="left" vertical="center" wrapText="1"/>
    </xf>
    <xf numFmtId="9" fontId="149" fillId="9" borderId="85" xfId="60" quotePrefix="1" applyNumberFormat="1" applyFont="1" applyFill="1" applyBorder="1" applyAlignment="1">
      <alignment vertical="center" wrapText="1"/>
    </xf>
    <xf numFmtId="0" fontId="149" fillId="9" borderId="45" xfId="60" applyFont="1" applyFill="1" applyBorder="1" applyAlignment="1">
      <alignment horizontal="left" vertical="center" wrapText="1"/>
    </xf>
    <xf numFmtId="0" fontId="149" fillId="9" borderId="81" xfId="60" applyFont="1" applyFill="1" applyBorder="1" applyAlignment="1">
      <alignment horizontal="left" vertical="center" wrapText="1"/>
    </xf>
    <xf numFmtId="1" fontId="149" fillId="10" borderId="45" xfId="60" quotePrefix="1" applyNumberFormat="1" applyFont="1" applyFill="1" applyBorder="1" applyAlignment="1">
      <alignment horizontal="center" vertical="center" wrapText="1"/>
    </xf>
    <xf numFmtId="1" fontId="149" fillId="10" borderId="45" xfId="60" quotePrefix="1" applyNumberFormat="1" applyFont="1" applyFill="1" applyBorder="1" applyAlignment="1">
      <alignment vertical="center" wrapText="1"/>
    </xf>
    <xf numFmtId="9" fontId="149" fillId="8" borderId="45" xfId="60" quotePrefix="1" applyNumberFormat="1" applyFont="1" applyFill="1" applyBorder="1" applyAlignment="1">
      <alignment horizontal="center" vertical="center" wrapText="1"/>
    </xf>
    <xf numFmtId="9" fontId="149" fillId="8" borderId="46" xfId="60" quotePrefix="1" applyNumberFormat="1" applyFont="1" applyFill="1" applyBorder="1" applyAlignment="1">
      <alignment horizontal="center" vertical="center" wrapText="1"/>
    </xf>
    <xf numFmtId="0" fontId="149" fillId="8" borderId="14" xfId="60" applyFont="1" applyFill="1" applyBorder="1" applyAlignment="1">
      <alignment horizontal="left" vertical="center" wrapText="1"/>
    </xf>
    <xf numFmtId="0" fontId="149" fillId="8" borderId="6" xfId="60" applyFont="1" applyFill="1" applyBorder="1" applyAlignment="1">
      <alignment horizontal="left" vertical="center" wrapText="1"/>
    </xf>
    <xf numFmtId="0" fontId="149" fillId="8" borderId="4" xfId="60" applyFont="1" applyFill="1" applyBorder="1" applyAlignment="1">
      <alignment horizontal="left" vertical="center" wrapText="1"/>
    </xf>
    <xf numFmtId="9" fontId="149" fillId="8" borderId="4" xfId="60" quotePrefix="1" applyNumberFormat="1" applyFont="1" applyFill="1" applyBorder="1" applyAlignment="1">
      <alignment horizontal="center" vertical="center" wrapText="1"/>
    </xf>
    <xf numFmtId="9" fontId="149" fillId="8" borderId="6" xfId="60" quotePrefix="1" applyNumberFormat="1" applyFont="1" applyFill="1" applyBorder="1" applyAlignment="1">
      <alignment horizontal="center" vertical="center" wrapText="1"/>
    </xf>
    <xf numFmtId="9" fontId="149" fillId="8" borderId="6" xfId="60" applyNumberFormat="1" applyFont="1" applyFill="1" applyBorder="1" applyAlignment="1">
      <alignment horizontal="center" vertical="center" wrapText="1"/>
    </xf>
    <xf numFmtId="9" fontId="149" fillId="8" borderId="4" xfId="60" applyNumberFormat="1" applyFont="1" applyFill="1" applyBorder="1" applyAlignment="1">
      <alignment horizontal="center" vertical="center" wrapText="1"/>
    </xf>
    <xf numFmtId="9" fontId="149" fillId="8" borderId="53" xfId="60" quotePrefix="1" applyNumberFormat="1" applyFont="1" applyFill="1" applyBorder="1" applyAlignment="1">
      <alignment horizontal="center" vertical="center" wrapText="1"/>
    </xf>
    <xf numFmtId="9" fontId="149" fillId="9" borderId="45" xfId="60" quotePrefix="1" applyNumberFormat="1" applyFont="1" applyFill="1" applyBorder="1" applyAlignment="1">
      <alignment vertical="center" wrapText="1"/>
    </xf>
    <xf numFmtId="0" fontId="149" fillId="0" borderId="0" xfId="54" applyFont="1" applyBorder="1"/>
    <xf numFmtId="49" fontId="149" fillId="0" borderId="44" xfId="60" applyNumberFormat="1" applyFont="1" applyFill="1" applyBorder="1" applyAlignment="1">
      <alignment horizontal="center" vertical="center" wrapText="1"/>
    </xf>
    <xf numFmtId="0" fontId="149" fillId="8" borderId="4" xfId="54" applyFont="1" applyFill="1" applyBorder="1"/>
    <xf numFmtId="9" fontId="151" fillId="0" borderId="0" xfId="60" applyNumberFormat="1" applyFont="1" applyFill="1" applyBorder="1" applyAlignment="1">
      <alignment horizontal="right" vertical="center" wrapText="1" indent="2"/>
    </xf>
    <xf numFmtId="9" fontId="148" fillId="0" borderId="10" xfId="62" applyNumberFormat="1" applyFont="1" applyFill="1" applyBorder="1" applyAlignment="1">
      <alignment horizontal="left" vertical="center" wrapText="1" indent="2"/>
    </xf>
    <xf numFmtId="9" fontId="149" fillId="8" borderId="11" xfId="60" quotePrefix="1" applyNumberFormat="1" applyFont="1" applyFill="1" applyBorder="1" applyAlignment="1">
      <alignment horizontal="center" vertical="center" wrapText="1"/>
    </xf>
    <xf numFmtId="9" fontId="149" fillId="8" borderId="10" xfId="60" quotePrefix="1" applyNumberFormat="1" applyFont="1" applyFill="1" applyBorder="1" applyAlignment="1">
      <alignment horizontal="center" vertical="center" wrapText="1"/>
    </xf>
    <xf numFmtId="9" fontId="149" fillId="8" borderId="9" xfId="60" quotePrefix="1" applyNumberFormat="1" applyFont="1" applyFill="1" applyBorder="1" applyAlignment="1">
      <alignment vertical="center" wrapText="1"/>
    </xf>
    <xf numFmtId="0" fontId="149" fillId="8" borderId="5" xfId="54" applyFont="1" applyFill="1" applyBorder="1"/>
    <xf numFmtId="9" fontId="149" fillId="8" borderId="9" xfId="60" quotePrefix="1" applyNumberFormat="1" applyFont="1" applyFill="1" applyBorder="1" applyAlignment="1">
      <alignment horizontal="center" vertical="center" wrapText="1"/>
    </xf>
    <xf numFmtId="9" fontId="149" fillId="7" borderId="0" xfId="61" applyNumberFormat="1" applyFont="1" applyFill="1" applyBorder="1" applyAlignment="1">
      <alignment horizontal="center" vertical="center" wrapText="1"/>
    </xf>
    <xf numFmtId="0" fontId="149" fillId="8" borderId="21" xfId="60" applyFont="1" applyFill="1" applyBorder="1" applyAlignment="1">
      <alignment vertical="center" wrapText="1"/>
    </xf>
    <xf numFmtId="0" fontId="149" fillId="8" borderId="2" xfId="60" applyFont="1" applyFill="1" applyBorder="1" applyAlignment="1">
      <alignment vertical="center" wrapText="1"/>
    </xf>
    <xf numFmtId="0" fontId="149" fillId="8" borderId="121" xfId="60" applyFont="1" applyFill="1" applyBorder="1" applyAlignment="1">
      <alignment vertical="center" wrapText="1"/>
    </xf>
    <xf numFmtId="0" fontId="149" fillId="9" borderId="45" xfId="60" applyFont="1" applyFill="1" applyBorder="1" applyAlignment="1">
      <alignment vertical="center" wrapText="1"/>
    </xf>
    <xf numFmtId="0" fontId="149" fillId="8" borderId="14" xfId="60" applyFont="1" applyFill="1" applyBorder="1" applyAlignment="1">
      <alignment vertical="center" wrapText="1"/>
    </xf>
    <xf numFmtId="0" fontId="149" fillId="8" borderId="0" xfId="60" applyFont="1" applyFill="1" applyBorder="1" applyAlignment="1">
      <alignment vertical="center" wrapText="1"/>
    </xf>
    <xf numFmtId="0" fontId="149" fillId="8" borderId="0" xfId="60" applyFont="1" applyFill="1" applyBorder="1" applyAlignment="1">
      <alignment vertical="center"/>
    </xf>
    <xf numFmtId="0" fontId="149" fillId="8" borderId="6" xfId="60" applyFont="1" applyFill="1" applyBorder="1" applyAlignment="1">
      <alignment vertical="center"/>
    </xf>
    <xf numFmtId="0" fontId="149" fillId="8" borderId="4" xfId="60" applyFont="1" applyFill="1" applyBorder="1" applyAlignment="1">
      <alignment vertical="center"/>
    </xf>
    <xf numFmtId="0" fontId="149" fillId="8" borderId="14" xfId="60" applyFont="1" applyFill="1" applyBorder="1" applyAlignment="1">
      <alignment vertical="center"/>
    </xf>
    <xf numFmtId="0" fontId="149" fillId="9" borderId="0" xfId="54" applyFont="1" applyFill="1"/>
    <xf numFmtId="0" fontId="149" fillId="9" borderId="45" xfId="60" applyFont="1" applyFill="1" applyBorder="1" applyAlignment="1">
      <alignment vertical="center"/>
    </xf>
    <xf numFmtId="0" fontId="149" fillId="10" borderId="45" xfId="60" applyFont="1" applyFill="1" applyBorder="1" applyAlignment="1">
      <alignment vertical="center"/>
    </xf>
    <xf numFmtId="0" fontId="149" fillId="9" borderId="46" xfId="60" applyFont="1" applyFill="1" applyBorder="1" applyAlignment="1">
      <alignment vertical="center"/>
    </xf>
    <xf numFmtId="0" fontId="149" fillId="8" borderId="6" xfId="60" applyFont="1" applyFill="1" applyBorder="1" applyAlignment="1">
      <alignment vertical="center" wrapText="1"/>
    </xf>
    <xf numFmtId="0" fontId="149" fillId="8" borderId="14" xfId="60" applyFont="1" applyFill="1" applyBorder="1" applyAlignment="1">
      <alignment horizontal="center" vertical="center" wrapText="1"/>
    </xf>
    <xf numFmtId="0" fontId="149" fillId="8" borderId="6" xfId="60" applyFont="1" applyFill="1" applyBorder="1" applyAlignment="1">
      <alignment horizontal="center" vertical="center" wrapText="1"/>
    </xf>
    <xf numFmtId="0" fontId="152" fillId="8" borderId="14" xfId="60" applyFont="1" applyFill="1" applyBorder="1" applyAlignment="1">
      <alignment horizontal="left" vertical="center" wrapText="1"/>
    </xf>
    <xf numFmtId="0" fontId="152" fillId="8" borderId="0" xfId="60" applyFont="1" applyFill="1" applyBorder="1" applyAlignment="1">
      <alignment horizontal="left" vertical="center" wrapText="1"/>
    </xf>
    <xf numFmtId="0" fontId="152" fillId="8" borderId="6" xfId="60" applyFont="1" applyFill="1" applyBorder="1" applyAlignment="1">
      <alignment horizontal="left" vertical="center" wrapText="1"/>
    </xf>
    <xf numFmtId="0" fontId="152" fillId="8" borderId="14" xfId="60" applyFont="1" applyFill="1" applyBorder="1" applyAlignment="1">
      <alignment vertical="center" wrapText="1"/>
    </xf>
    <xf numFmtId="0" fontId="152" fillId="8" borderId="0" xfId="60" applyFont="1" applyFill="1" applyBorder="1" applyAlignment="1">
      <alignment vertical="center" wrapText="1"/>
    </xf>
    <xf numFmtId="0" fontId="152" fillId="8" borderId="0" xfId="60" applyFont="1" applyFill="1" applyBorder="1" applyAlignment="1">
      <alignment vertical="center"/>
    </xf>
    <xf numFmtId="0" fontId="152" fillId="8" borderId="6" xfId="60" applyFont="1" applyFill="1" applyBorder="1" applyAlignment="1">
      <alignment vertical="center"/>
    </xf>
    <xf numFmtId="0" fontId="152" fillId="8" borderId="4" xfId="60" applyFont="1" applyFill="1" applyBorder="1" applyAlignment="1">
      <alignment vertical="center"/>
    </xf>
    <xf numFmtId="0" fontId="152" fillId="8" borderId="14" xfId="60" applyFont="1" applyFill="1" applyBorder="1" applyAlignment="1">
      <alignment vertical="center"/>
    </xf>
    <xf numFmtId="0" fontId="149" fillId="0" borderId="91" xfId="60" quotePrefix="1" applyFont="1" applyFill="1" applyBorder="1" applyAlignment="1">
      <alignment horizontal="center" vertical="center" wrapText="1"/>
    </xf>
    <xf numFmtId="0" fontId="149" fillId="9" borderId="20" xfId="60" applyFont="1" applyFill="1" applyBorder="1" applyAlignment="1">
      <alignment vertical="center" wrapText="1"/>
    </xf>
    <xf numFmtId="0" fontId="149" fillId="9" borderId="20" xfId="60" applyFont="1" applyFill="1" applyBorder="1" applyAlignment="1">
      <alignment vertical="center"/>
    </xf>
    <xf numFmtId="0" fontId="149" fillId="9" borderId="55" xfId="60" applyFont="1" applyFill="1" applyBorder="1" applyAlignment="1">
      <alignment vertical="center"/>
    </xf>
    <xf numFmtId="0" fontId="149" fillId="19" borderId="52" xfId="54" applyFont="1" applyFill="1" applyBorder="1"/>
    <xf numFmtId="0" fontId="149" fillId="19" borderId="91" xfId="54" quotePrefix="1" applyFont="1" applyFill="1" applyBorder="1" applyAlignment="1">
      <alignment horizontal="center" vertical="center"/>
    </xf>
    <xf numFmtId="0" fontId="149" fillId="0" borderId="21" xfId="60" applyFont="1" applyFill="1" applyBorder="1" applyAlignment="1">
      <alignment horizontal="left" vertical="center" wrapText="1"/>
    </xf>
    <xf numFmtId="0" fontId="149" fillId="8" borderId="21" xfId="60" applyFont="1" applyFill="1" applyBorder="1" applyAlignment="1">
      <alignment horizontal="left" vertical="center" wrapText="1"/>
    </xf>
    <xf numFmtId="0" fontId="152" fillId="8" borderId="2" xfId="60" applyFont="1" applyFill="1" applyBorder="1" applyAlignment="1">
      <alignment vertical="center"/>
    </xf>
    <xf numFmtId="0" fontId="149" fillId="8" borderId="121" xfId="60" applyFont="1" applyFill="1" applyBorder="1" applyAlignment="1">
      <alignment horizontal="left" vertical="center" wrapText="1"/>
    </xf>
    <xf numFmtId="0" fontId="152" fillId="8" borderId="20" xfId="60" applyFont="1" applyFill="1" applyBorder="1" applyAlignment="1">
      <alignment vertical="center"/>
    </xf>
    <xf numFmtId="0" fontId="152" fillId="8" borderId="121" xfId="60" applyFont="1" applyFill="1" applyBorder="1" applyAlignment="1">
      <alignment vertical="center"/>
    </xf>
    <xf numFmtId="0" fontId="152" fillId="8" borderId="55" xfId="60" applyFont="1" applyFill="1" applyBorder="1" applyAlignment="1">
      <alignment vertical="center"/>
    </xf>
    <xf numFmtId="0" fontId="149" fillId="19" borderId="71" xfId="54" quotePrefix="1" applyFont="1" applyFill="1" applyBorder="1" applyAlignment="1">
      <alignment horizontal="center" vertical="center"/>
    </xf>
    <xf numFmtId="0" fontId="149" fillId="0" borderId="14" xfId="60" applyFont="1" applyFill="1" applyBorder="1" applyAlignment="1">
      <alignment horizontal="left" vertical="center" wrapText="1"/>
    </xf>
    <xf numFmtId="0" fontId="152" fillId="8" borderId="53" xfId="60" applyFont="1" applyFill="1" applyBorder="1" applyAlignment="1">
      <alignment vertical="center"/>
    </xf>
    <xf numFmtId="0" fontId="149" fillId="19" borderId="72" xfId="54" quotePrefix="1" applyFont="1" applyFill="1" applyBorder="1" applyAlignment="1">
      <alignment horizontal="center" vertical="center"/>
    </xf>
    <xf numFmtId="0" fontId="149" fillId="0" borderId="154" xfId="60" applyFont="1" applyFill="1" applyBorder="1" applyAlignment="1">
      <alignment horizontal="left" vertical="center" wrapText="1"/>
    </xf>
    <xf numFmtId="0" fontId="149" fillId="8" borderId="154" xfId="60" applyFont="1" applyFill="1" applyBorder="1" applyAlignment="1">
      <alignment horizontal="left" vertical="center" wrapText="1"/>
    </xf>
    <xf numFmtId="0" fontId="152" fillId="8" borderId="75" xfId="60" applyFont="1" applyFill="1" applyBorder="1" applyAlignment="1">
      <alignment vertical="center"/>
    </xf>
    <xf numFmtId="0" fontId="149" fillId="8" borderId="73" xfId="60" applyFont="1" applyFill="1" applyBorder="1" applyAlignment="1">
      <alignment horizontal="left" vertical="center" wrapText="1"/>
    </xf>
    <xf numFmtId="0" fontId="152" fillId="8" borderId="74" xfId="60" applyFont="1" applyFill="1" applyBorder="1" applyAlignment="1">
      <alignment vertical="center"/>
    </xf>
    <xf numFmtId="0" fontId="152" fillId="8" borderId="73" xfId="60" applyFont="1" applyFill="1" applyBorder="1" applyAlignment="1">
      <alignment vertical="center"/>
    </xf>
    <xf numFmtId="0" fontId="152" fillId="8" borderId="49" xfId="60" applyFont="1" applyFill="1" applyBorder="1" applyAlignment="1">
      <alignment vertical="center"/>
    </xf>
    <xf numFmtId="0" fontId="83" fillId="0" borderId="0" xfId="54" applyFont="1"/>
    <xf numFmtId="0" fontId="37" fillId="0" borderId="0" xfId="54" applyFont="1" applyBorder="1"/>
    <xf numFmtId="0" fontId="75" fillId="36" borderId="0" xfId="62" applyFont="1" applyFill="1" applyBorder="1" applyAlignment="1">
      <alignment horizontal="left" vertical="center" wrapText="1"/>
    </xf>
    <xf numFmtId="0" fontId="75" fillId="36" borderId="0" xfId="62" applyFont="1" applyFill="1" applyBorder="1" applyAlignment="1">
      <alignment vertical="center"/>
    </xf>
    <xf numFmtId="0" fontId="37" fillId="0" borderId="0" xfId="54" applyFont="1" applyFill="1"/>
    <xf numFmtId="0" fontId="153" fillId="0" borderId="0" xfId="7" applyFont="1"/>
    <xf numFmtId="0" fontId="77" fillId="0" borderId="0" xfId="7" applyFont="1" applyAlignment="1">
      <alignment wrapText="1"/>
    </xf>
    <xf numFmtId="0" fontId="154" fillId="0" borderId="0" xfId="7" applyFont="1" applyBorder="1" applyAlignment="1">
      <alignment horizontal="left" vertical="top" wrapText="1"/>
    </xf>
    <xf numFmtId="0" fontId="154" fillId="0" borderId="0" xfId="7" applyFont="1" applyBorder="1" applyAlignment="1">
      <alignment horizontal="left" vertical="top"/>
    </xf>
    <xf numFmtId="0" fontId="153" fillId="0" borderId="0" xfId="7" applyFont="1" applyAlignment="1">
      <alignment horizontal="center" wrapText="1"/>
    </xf>
    <xf numFmtId="0" fontId="153" fillId="0" borderId="0" xfId="7" applyFont="1" applyAlignment="1">
      <alignment wrapText="1"/>
    </xf>
    <xf numFmtId="0" fontId="155" fillId="0" borderId="0" xfId="7" applyFont="1" applyBorder="1" applyAlignment="1">
      <alignment horizontal="left" vertical="top"/>
    </xf>
    <xf numFmtId="0" fontId="155" fillId="0" borderId="0" xfId="7" applyFont="1" applyBorder="1" applyAlignment="1">
      <alignment horizontal="centerContinuous" vertical="center"/>
    </xf>
    <xf numFmtId="0" fontId="7" fillId="25" borderId="5" xfId="0" applyFont="1" applyFill="1" applyBorder="1"/>
    <xf numFmtId="0" fontId="156" fillId="0" borderId="0" xfId="7" applyFont="1" applyBorder="1" applyAlignment="1">
      <alignment horizontal="centerContinuous" vertical="center"/>
    </xf>
    <xf numFmtId="0" fontId="154" fillId="0" borderId="0" xfId="7" applyFont="1" applyBorder="1" applyAlignment="1">
      <alignment horizontal="centerContinuous" vertical="center"/>
    </xf>
    <xf numFmtId="0" fontId="157" fillId="0" borderId="0" xfId="7" applyFont="1" applyBorder="1" applyAlignment="1">
      <alignment horizontal="center" vertical="center"/>
    </xf>
    <xf numFmtId="0" fontId="7" fillId="0" borderId="0" xfId="0" applyFont="1" applyFill="1" applyBorder="1"/>
    <xf numFmtId="0" fontId="155" fillId="0" borderId="0" xfId="7" applyFont="1" applyBorder="1" applyAlignment="1">
      <alignment horizontal="left" vertical="top" wrapText="1"/>
    </xf>
    <xf numFmtId="0" fontId="157" fillId="0" borderId="0" xfId="7" applyFont="1" applyBorder="1" applyAlignment="1">
      <alignment horizontal="left" vertical="center" wrapText="1"/>
    </xf>
    <xf numFmtId="0" fontId="158" fillId="0" borderId="60" xfId="7" applyFont="1" applyFill="1" applyBorder="1" applyAlignment="1">
      <alignment vertical="center"/>
    </xf>
    <xf numFmtId="0" fontId="158" fillId="7" borderId="78" xfId="7" applyFont="1" applyFill="1" applyBorder="1" applyAlignment="1">
      <alignment vertical="center" wrapText="1"/>
    </xf>
    <xf numFmtId="0" fontId="148" fillId="7" borderId="66" xfId="7" applyFont="1" applyFill="1" applyBorder="1" applyAlignment="1">
      <alignment horizontal="center" vertical="center" wrapText="1"/>
    </xf>
    <xf numFmtId="0" fontId="148" fillId="7" borderId="58" xfId="7" applyFont="1" applyFill="1" applyBorder="1" applyAlignment="1">
      <alignment vertical="center" wrapText="1"/>
    </xf>
    <xf numFmtId="0" fontId="148" fillId="7" borderId="116" xfId="7" applyFont="1" applyFill="1" applyBorder="1" applyAlignment="1">
      <alignment vertical="center" wrapText="1"/>
    </xf>
    <xf numFmtId="0" fontId="160" fillId="0" borderId="0" xfId="7" applyFont="1" applyFill="1" applyBorder="1" applyAlignment="1">
      <alignment vertical="center"/>
    </xf>
    <xf numFmtId="0" fontId="160" fillId="0" borderId="0" xfId="7" applyFont="1" applyFill="1" applyAlignment="1">
      <alignment vertical="center"/>
    </xf>
    <xf numFmtId="0" fontId="158" fillId="0" borderId="71" xfId="7" applyFont="1" applyFill="1" applyBorder="1" applyAlignment="1">
      <alignment vertical="center"/>
    </xf>
    <xf numFmtId="0" fontId="158" fillId="7" borderId="6" xfId="7" applyFont="1" applyFill="1" applyBorder="1" applyAlignment="1">
      <alignment vertical="center" wrapText="1"/>
    </xf>
    <xf numFmtId="0" fontId="148" fillId="7" borderId="20" xfId="7" applyFont="1" applyFill="1" applyBorder="1" applyAlignment="1">
      <alignment horizontal="center" vertical="center" wrapText="1"/>
    </xf>
    <xf numFmtId="0" fontId="148" fillId="7" borderId="45" xfId="7" applyFont="1" applyFill="1" applyBorder="1" applyAlignment="1">
      <alignment horizontal="center" vertical="center" wrapText="1"/>
    </xf>
    <xf numFmtId="9" fontId="159" fillId="7" borderId="20" xfId="7" applyNumberFormat="1" applyFont="1" applyFill="1" applyBorder="1" applyAlignment="1">
      <alignment horizontal="center" vertical="center" wrapText="1"/>
    </xf>
    <xf numFmtId="0" fontId="159" fillId="7" borderId="20" xfId="7" applyFont="1" applyFill="1" applyBorder="1" applyAlignment="1">
      <alignment horizontal="center" vertical="center" wrapText="1"/>
    </xf>
    <xf numFmtId="9" fontId="159" fillId="7" borderId="5" xfId="7" applyNumberFormat="1" applyFont="1" applyFill="1" applyBorder="1" applyAlignment="1">
      <alignment vertical="center" wrapText="1"/>
    </xf>
    <xf numFmtId="0" fontId="159" fillId="7" borderId="45" xfId="7" applyFont="1" applyFill="1" applyBorder="1" applyAlignment="1">
      <alignment horizontal="center" vertical="center" wrapText="1"/>
    </xf>
    <xf numFmtId="0" fontId="158" fillId="7" borderId="9" xfId="7" applyFont="1" applyFill="1" applyBorder="1" applyAlignment="1">
      <alignment vertical="center" wrapText="1"/>
    </xf>
    <xf numFmtId="0" fontId="159" fillId="7" borderId="20" xfId="7" quotePrefix="1" applyFont="1" applyFill="1" applyBorder="1" applyAlignment="1">
      <alignment horizontal="center" vertical="center" wrapText="1"/>
    </xf>
    <xf numFmtId="0" fontId="159" fillId="7" borderId="45" xfId="7" quotePrefix="1" applyFont="1" applyFill="1" applyBorder="1" applyAlignment="1">
      <alignment horizontal="center" vertical="center" wrapText="1"/>
    </xf>
    <xf numFmtId="0" fontId="159" fillId="7" borderId="4" xfId="7" quotePrefix="1" applyFont="1" applyFill="1" applyBorder="1" applyAlignment="1">
      <alignment horizontal="center" vertical="center" wrapText="1"/>
    </xf>
    <xf numFmtId="0" fontId="159" fillId="7" borderId="55" xfId="7" applyFont="1" applyFill="1" applyBorder="1" applyAlignment="1">
      <alignment horizontal="center" vertical="center" wrapText="1"/>
    </xf>
    <xf numFmtId="0" fontId="161" fillId="0" borderId="0" xfId="7" applyFont="1" applyFill="1" applyBorder="1" applyAlignment="1">
      <alignment vertical="center"/>
    </xf>
    <xf numFmtId="0" fontId="158" fillId="0" borderId="91" xfId="7" applyFont="1" applyBorder="1" applyAlignment="1">
      <alignment wrapText="1"/>
    </xf>
    <xf numFmtId="0" fontId="159" fillId="7" borderId="121" xfId="7" applyFont="1" applyFill="1" applyBorder="1" applyAlignment="1">
      <alignment horizontal="left" vertical="center" wrapText="1"/>
    </xf>
    <xf numFmtId="0" fontId="158" fillId="9" borderId="121" xfId="7" applyFont="1" applyFill="1" applyBorder="1" applyAlignment="1">
      <alignment wrapText="1"/>
    </xf>
    <xf numFmtId="0" fontId="158" fillId="9" borderId="21" xfId="7" applyFont="1" applyFill="1" applyBorder="1" applyAlignment="1">
      <alignment wrapText="1"/>
    </xf>
    <xf numFmtId="0" fontId="158" fillId="9" borderId="2" xfId="7" applyFont="1" applyFill="1" applyBorder="1" applyAlignment="1">
      <alignment wrapText="1"/>
    </xf>
    <xf numFmtId="0" fontId="158" fillId="9" borderId="20" xfId="7" applyFont="1" applyFill="1" applyBorder="1" applyAlignment="1">
      <alignment wrapText="1"/>
    </xf>
    <xf numFmtId="0" fontId="159" fillId="9" borderId="0" xfId="7" applyFont="1" applyFill="1" applyBorder="1" applyAlignment="1">
      <alignment horizontal="center" vertical="center"/>
    </xf>
    <xf numFmtId="0" fontId="153" fillId="9" borderId="20" xfId="7" applyFont="1" applyFill="1" applyBorder="1" applyAlignment="1">
      <alignment wrapText="1"/>
    </xf>
    <xf numFmtId="0" fontId="160" fillId="9" borderId="88" xfId="7" applyFont="1" applyFill="1" applyBorder="1" applyAlignment="1">
      <alignment vertical="center" wrapText="1"/>
    </xf>
    <xf numFmtId="0" fontId="153" fillId="0" borderId="0" xfId="7" applyFont="1" applyBorder="1" applyAlignment="1">
      <alignment wrapText="1"/>
    </xf>
    <xf numFmtId="0" fontId="153" fillId="0" borderId="2" xfId="7" applyFont="1" applyBorder="1" applyAlignment="1">
      <alignment wrapText="1"/>
    </xf>
    <xf numFmtId="0" fontId="158" fillId="0" borderId="71" xfId="7" applyFont="1" applyBorder="1" applyAlignment="1">
      <alignment wrapText="1"/>
    </xf>
    <xf numFmtId="0" fontId="162" fillId="7" borderId="70" xfId="7" applyFont="1" applyFill="1" applyBorder="1" applyAlignment="1">
      <alignment horizontal="left" vertical="center" wrapText="1"/>
    </xf>
    <xf numFmtId="0" fontId="158" fillId="9" borderId="6" xfId="7" applyFont="1" applyFill="1" applyBorder="1" applyAlignment="1">
      <alignment horizontal="left" vertical="center" wrapText="1"/>
    </xf>
    <xf numFmtId="0" fontId="158" fillId="9" borderId="14" xfId="7" applyFont="1" applyFill="1" applyBorder="1" applyAlignment="1">
      <alignment horizontal="left" vertical="center" wrapText="1"/>
    </xf>
    <xf numFmtId="0" fontId="158" fillId="9" borderId="0" xfId="7" applyFont="1" applyFill="1" applyBorder="1" applyAlignment="1">
      <alignment horizontal="left" vertical="center" wrapText="1"/>
    </xf>
    <xf numFmtId="0" fontId="158" fillId="9" borderId="4" xfId="7" applyFont="1" applyFill="1" applyBorder="1" applyAlignment="1">
      <alignment wrapText="1"/>
    </xf>
    <xf numFmtId="0" fontId="158" fillId="9" borderId="4" xfId="7" applyFont="1" applyFill="1" applyBorder="1" applyAlignment="1">
      <alignment horizontal="left" vertical="center" wrapText="1"/>
    </xf>
    <xf numFmtId="0" fontId="158" fillId="9" borderId="14" xfId="7" applyFont="1" applyFill="1" applyBorder="1" applyAlignment="1">
      <alignment wrapText="1"/>
    </xf>
    <xf numFmtId="0" fontId="158" fillId="9" borderId="0" xfId="7" applyFont="1" applyFill="1" applyBorder="1" applyAlignment="1">
      <alignment wrapText="1"/>
    </xf>
    <xf numFmtId="0" fontId="158" fillId="9" borderId="6" xfId="7" applyFont="1" applyFill="1" applyBorder="1" applyAlignment="1">
      <alignment wrapText="1"/>
    </xf>
    <xf numFmtId="0" fontId="153" fillId="9" borderId="6" xfId="7" applyFont="1" applyFill="1" applyBorder="1" applyAlignment="1">
      <alignment vertical="center" wrapText="1"/>
    </xf>
    <xf numFmtId="0" fontId="153" fillId="8" borderId="6" xfId="7" applyFont="1" applyFill="1" applyBorder="1" applyAlignment="1">
      <alignment vertical="center" wrapText="1"/>
    </xf>
    <xf numFmtId="0" fontId="153" fillId="8" borderId="40" xfId="7" applyFont="1" applyFill="1" applyBorder="1" applyAlignment="1">
      <alignment vertical="center" wrapText="1"/>
    </xf>
    <xf numFmtId="0" fontId="158" fillId="7" borderId="6" xfId="7" applyFont="1" applyFill="1" applyBorder="1" applyAlignment="1">
      <alignment horizontal="left" vertical="center" wrapText="1"/>
    </xf>
    <xf numFmtId="0" fontId="158" fillId="8" borderId="14" xfId="7" applyFont="1" applyFill="1" applyBorder="1" applyAlignment="1">
      <alignment horizontal="left" vertical="center" wrapText="1"/>
    </xf>
    <xf numFmtId="0" fontId="158" fillId="8" borderId="0" xfId="7" applyFont="1" applyFill="1" applyBorder="1" applyAlignment="1">
      <alignment horizontal="left" vertical="center" wrapText="1"/>
    </xf>
    <xf numFmtId="0" fontId="158" fillId="8" borderId="6" xfId="7" applyFont="1" applyFill="1" applyBorder="1" applyAlignment="1">
      <alignment horizontal="left" vertical="center" wrapText="1"/>
    </xf>
    <xf numFmtId="0" fontId="158" fillId="8" borderId="4" xfId="7" applyFont="1" applyFill="1" applyBorder="1" applyAlignment="1">
      <alignment horizontal="left" vertical="center" wrapText="1"/>
    </xf>
    <xf numFmtId="0" fontId="153" fillId="9" borderId="6" xfId="7" applyFont="1" applyFill="1" applyBorder="1" applyAlignment="1">
      <alignment wrapText="1"/>
    </xf>
    <xf numFmtId="0" fontId="153" fillId="8" borderId="6" xfId="7" applyFont="1" applyFill="1" applyBorder="1" applyAlignment="1">
      <alignment wrapText="1"/>
    </xf>
    <xf numFmtId="0" fontId="153" fillId="8" borderId="40" xfId="7" applyFont="1" applyFill="1" applyBorder="1" applyAlignment="1">
      <alignment wrapText="1"/>
    </xf>
    <xf numFmtId="0" fontId="158" fillId="7" borderId="6" xfId="7" applyFont="1" applyFill="1" applyBorder="1" applyAlignment="1">
      <alignment horizontal="left" vertical="center" wrapText="1" indent="3"/>
    </xf>
    <xf numFmtId="0" fontId="158" fillId="8" borderId="4" xfId="7" applyFont="1" applyFill="1" applyBorder="1" applyAlignment="1">
      <alignment wrapText="1"/>
    </xf>
    <xf numFmtId="0" fontId="158" fillId="8" borderId="14" xfId="7" applyFont="1" applyFill="1" applyBorder="1" applyAlignment="1">
      <alignment wrapText="1"/>
    </xf>
    <xf numFmtId="0" fontId="158" fillId="8" borderId="0" xfId="7" applyFont="1" applyFill="1" applyBorder="1" applyAlignment="1">
      <alignment wrapText="1"/>
    </xf>
    <xf numFmtId="0" fontId="158" fillId="8" borderId="6" xfId="7" applyFont="1" applyFill="1" applyBorder="1" applyAlignment="1">
      <alignment wrapText="1"/>
    </xf>
    <xf numFmtId="0" fontId="153" fillId="9" borderId="4" xfId="7" applyFont="1" applyFill="1" applyBorder="1" applyAlignment="1">
      <alignment vertical="center" wrapText="1"/>
    </xf>
    <xf numFmtId="0" fontId="158" fillId="8" borderId="0" xfId="7" applyFont="1" applyFill="1" applyBorder="1" applyAlignment="1">
      <alignment horizontal="center" vertical="center" wrapText="1"/>
    </xf>
    <xf numFmtId="0" fontId="158" fillId="8" borderId="14" xfId="7" applyFont="1" applyFill="1" applyBorder="1" applyAlignment="1">
      <alignment horizontal="center" vertical="center" wrapText="1"/>
    </xf>
    <xf numFmtId="0" fontId="158" fillId="8" borderId="4" xfId="7" applyFont="1" applyFill="1" applyBorder="1" applyAlignment="1">
      <alignment horizontal="center" vertical="center" wrapText="1"/>
    </xf>
    <xf numFmtId="0" fontId="158" fillId="9" borderId="4" xfId="7" applyFont="1" applyFill="1" applyBorder="1" applyAlignment="1">
      <alignment horizontal="center" vertical="center" wrapText="1"/>
    </xf>
    <xf numFmtId="0" fontId="158" fillId="9" borderId="6" xfId="7" applyFont="1" applyFill="1" applyBorder="1" applyAlignment="1">
      <alignment horizontal="center" vertical="center" wrapText="1"/>
    </xf>
    <xf numFmtId="0" fontId="158" fillId="9" borderId="14" xfId="7" applyFont="1" applyFill="1" applyBorder="1" applyAlignment="1">
      <alignment horizontal="center" vertical="center" wrapText="1"/>
    </xf>
    <xf numFmtId="0" fontId="158" fillId="9" borderId="0" xfId="7" applyFont="1" applyFill="1" applyBorder="1" applyAlignment="1">
      <alignment horizontal="center" vertical="center" wrapText="1"/>
    </xf>
    <xf numFmtId="0" fontId="158" fillId="8" borderId="6" xfId="7" applyFont="1" applyFill="1" applyBorder="1" applyAlignment="1">
      <alignment horizontal="center" vertical="center" wrapText="1"/>
    </xf>
    <xf numFmtId="0" fontId="149" fillId="8" borderId="0" xfId="7" applyFont="1" applyFill="1" applyBorder="1" applyAlignment="1">
      <alignment horizontal="center" vertical="center" wrapText="1"/>
    </xf>
    <xf numFmtId="0" fontId="158" fillId="0" borderId="72" xfId="7" applyFont="1" applyBorder="1" applyAlignment="1">
      <alignment wrapText="1"/>
    </xf>
    <xf numFmtId="0" fontId="158" fillId="7" borderId="73" xfId="7" applyFont="1" applyFill="1" applyBorder="1" applyAlignment="1">
      <alignment horizontal="left" vertical="center" wrapText="1"/>
    </xf>
    <xf numFmtId="0" fontId="149" fillId="8" borderId="75" xfId="7" applyFont="1" applyFill="1" applyBorder="1" applyAlignment="1">
      <alignment horizontal="center" vertical="center" wrapText="1"/>
    </xf>
    <xf numFmtId="0" fontId="158" fillId="8" borderId="154" xfId="7" applyFont="1" applyFill="1" applyBorder="1" applyAlignment="1">
      <alignment wrapText="1"/>
    </xf>
    <xf numFmtId="0" fontId="158" fillId="8" borderId="75" xfId="7" applyFont="1" applyFill="1" applyBorder="1" applyAlignment="1">
      <alignment wrapText="1"/>
    </xf>
    <xf numFmtId="0" fontId="158" fillId="8" borderId="74" xfId="7" applyFont="1" applyFill="1" applyBorder="1" applyAlignment="1">
      <alignment wrapText="1"/>
    </xf>
    <xf numFmtId="0" fontId="158" fillId="9" borderId="154" xfId="7" applyFont="1" applyFill="1" applyBorder="1" applyAlignment="1">
      <alignment wrapText="1"/>
    </xf>
    <xf numFmtId="0" fontId="158" fillId="9" borderId="74" xfId="7" applyFont="1" applyFill="1" applyBorder="1" applyAlignment="1">
      <alignment wrapText="1"/>
    </xf>
    <xf numFmtId="0" fontId="158" fillId="9" borderId="73" xfId="7" applyFont="1" applyFill="1" applyBorder="1" applyAlignment="1">
      <alignment wrapText="1"/>
    </xf>
    <xf numFmtId="0" fontId="158" fillId="8" borderId="73" xfId="7" applyFont="1" applyFill="1" applyBorder="1" applyAlignment="1">
      <alignment wrapText="1"/>
    </xf>
    <xf numFmtId="0" fontId="158" fillId="9" borderId="75" xfId="7" applyFont="1" applyFill="1" applyBorder="1" applyAlignment="1">
      <alignment wrapText="1"/>
    </xf>
    <xf numFmtId="0" fontId="153" fillId="9" borderId="73" xfId="7" applyFont="1" applyFill="1" applyBorder="1" applyAlignment="1">
      <alignment vertical="center" wrapText="1"/>
    </xf>
    <xf numFmtId="0" fontId="153" fillId="9" borderId="73" xfId="7" applyFont="1" applyFill="1" applyBorder="1" applyAlignment="1">
      <alignment wrapText="1"/>
    </xf>
    <xf numFmtId="0" fontId="153" fillId="8" borderId="73" xfId="7" applyFont="1" applyFill="1" applyBorder="1" applyAlignment="1">
      <alignment wrapText="1"/>
    </xf>
    <xf numFmtId="0" fontId="153" fillId="8" borderId="76" xfId="7" applyFont="1" applyFill="1" applyBorder="1" applyAlignment="1">
      <alignment wrapText="1"/>
    </xf>
    <xf numFmtId="0" fontId="153" fillId="0" borderId="0" xfId="7" applyFont="1" applyFill="1" applyAlignment="1">
      <alignment wrapText="1"/>
    </xf>
    <xf numFmtId="0" fontId="163" fillId="0" borderId="0" xfId="7" applyFont="1" applyFill="1" applyBorder="1" applyAlignment="1">
      <alignment horizontal="left" vertical="center" wrapText="1"/>
    </xf>
    <xf numFmtId="0" fontId="153" fillId="0" borderId="0" xfId="7" applyFont="1" applyFill="1" applyBorder="1" applyAlignment="1">
      <alignment wrapText="1"/>
    </xf>
    <xf numFmtId="0" fontId="164" fillId="0" borderId="0" xfId="7" applyFont="1" applyFill="1" applyBorder="1" applyAlignment="1">
      <alignment horizontal="left" vertical="center" wrapText="1"/>
    </xf>
    <xf numFmtId="0" fontId="106" fillId="0" borderId="0" xfId="11" applyFont="1" applyFill="1" applyAlignment="1">
      <alignment horizontal="center" vertical="center"/>
    </xf>
    <xf numFmtId="0" fontId="103" fillId="0" borderId="0" xfId="11" applyFont="1" applyAlignment="1">
      <alignment horizontal="center"/>
    </xf>
    <xf numFmtId="0" fontId="103" fillId="0" borderId="0" xfId="11" applyFont="1"/>
    <xf numFmtId="0" fontId="106" fillId="0" borderId="0" xfId="11" applyFont="1" applyFill="1" applyAlignment="1">
      <alignment vertical="center"/>
    </xf>
    <xf numFmtId="0" fontId="125" fillId="0" borderId="0" xfId="11" applyFont="1" applyAlignment="1">
      <alignment horizontal="left" vertical="center"/>
    </xf>
    <xf numFmtId="0" fontId="125" fillId="0" borderId="0" xfId="11" applyFont="1"/>
    <xf numFmtId="0" fontId="126" fillId="0" borderId="0" xfId="11" applyFont="1" applyAlignment="1">
      <alignment horizontal="center" vertical="center"/>
    </xf>
    <xf numFmtId="0" fontId="126" fillId="0" borderId="0" xfId="11" applyFont="1" applyAlignment="1">
      <alignment horizontal="center"/>
    </xf>
    <xf numFmtId="0" fontId="126" fillId="0" borderId="0" xfId="11" applyFont="1"/>
    <xf numFmtId="0" fontId="106" fillId="0" borderId="0" xfId="11" applyFont="1"/>
    <xf numFmtId="0" fontId="127" fillId="0" borderId="0" xfId="11" applyFont="1" applyAlignment="1">
      <alignment horizontal="left" vertical="top"/>
    </xf>
    <xf numFmtId="0" fontId="128" fillId="0" borderId="0" xfId="63" applyFont="1" applyAlignment="1">
      <alignment horizontal="left" vertical="center"/>
    </xf>
    <xf numFmtId="0" fontId="129" fillId="0" borderId="28" xfId="11" applyFont="1" applyFill="1" applyBorder="1" applyAlignment="1">
      <alignment horizontal="center" vertical="center"/>
    </xf>
    <xf numFmtId="0" fontId="129" fillId="0" borderId="61" xfId="11" applyFont="1" applyFill="1" applyBorder="1"/>
    <xf numFmtId="0" fontId="129" fillId="0" borderId="0" xfId="11" applyFont="1"/>
    <xf numFmtId="0" fontId="129" fillId="0" borderId="67" xfId="11" applyFont="1" applyFill="1" applyBorder="1" applyAlignment="1">
      <alignment horizontal="center" vertical="center"/>
    </xf>
    <xf numFmtId="0" fontId="129" fillId="0" borderId="0" xfId="11" applyFont="1" applyFill="1" applyBorder="1"/>
    <xf numFmtId="0" fontId="129" fillId="0" borderId="32" xfId="11" applyFont="1" applyFill="1" applyBorder="1" applyAlignment="1">
      <alignment horizontal="center" vertical="center"/>
    </xf>
    <xf numFmtId="0" fontId="129" fillId="0" borderId="75" xfId="11" applyFont="1" applyFill="1" applyBorder="1"/>
    <xf numFmtId="49" fontId="129" fillId="0" borderId="48" xfId="11" quotePrefix="1" applyNumberFormat="1" applyFont="1" applyFill="1" applyBorder="1" applyAlignment="1">
      <alignment horizontal="center" vertical="center"/>
    </xf>
    <xf numFmtId="49" fontId="129" fillId="0" borderId="74" xfId="11" quotePrefix="1" applyNumberFormat="1" applyFont="1" applyFill="1" applyBorder="1" applyAlignment="1">
      <alignment horizontal="center" vertical="center"/>
    </xf>
    <xf numFmtId="49" fontId="129" fillId="0" borderId="73" xfId="11" quotePrefix="1" applyNumberFormat="1" applyFont="1" applyFill="1" applyBorder="1" applyAlignment="1">
      <alignment horizontal="center" vertical="center"/>
    </xf>
    <xf numFmtId="49" fontId="129" fillId="0" borderId="48" xfId="11" applyNumberFormat="1" applyFont="1" applyFill="1" applyBorder="1" applyAlignment="1">
      <alignment horizontal="center" vertical="center"/>
    </xf>
    <xf numFmtId="49" fontId="129" fillId="0" borderId="56" xfId="11" applyNumberFormat="1" applyFont="1" applyFill="1" applyBorder="1" applyAlignment="1">
      <alignment horizontal="center" vertical="center"/>
    </xf>
    <xf numFmtId="0" fontId="129" fillId="0" borderId="67" xfId="11" quotePrefix="1" applyFont="1" applyFill="1" applyBorder="1" applyAlignment="1">
      <alignment horizontal="center" vertical="center"/>
    </xf>
    <xf numFmtId="0" fontId="131" fillId="8" borderId="14" xfId="11" applyFont="1" applyFill="1" applyBorder="1" applyAlignment="1">
      <alignment horizontal="center"/>
    </xf>
    <xf numFmtId="0" fontId="131" fillId="8" borderId="6" xfId="11" applyFont="1" applyFill="1" applyBorder="1" applyAlignment="1">
      <alignment horizontal="center"/>
    </xf>
    <xf numFmtId="49" fontId="131" fillId="8" borderId="14" xfId="11" applyNumberFormat="1" applyFont="1" applyFill="1" applyBorder="1" applyAlignment="1">
      <alignment horizontal="center"/>
    </xf>
    <xf numFmtId="49" fontId="131" fillId="8" borderId="6" xfId="11" applyNumberFormat="1" applyFont="1" applyFill="1" applyBorder="1" applyAlignment="1">
      <alignment horizontal="center"/>
    </xf>
    <xf numFmtId="49" fontId="130" fillId="8" borderId="4" xfId="11" applyNumberFormat="1" applyFont="1" applyFill="1" applyBorder="1" applyAlignment="1">
      <alignment horizontal="center"/>
    </xf>
    <xf numFmtId="49" fontId="129" fillId="10" borderId="4" xfId="11" applyNumberFormat="1" applyFont="1" applyFill="1" applyBorder="1" applyAlignment="1">
      <alignment horizontal="center" vertical="center"/>
    </xf>
    <xf numFmtId="49" fontId="129" fillId="10" borderId="40" xfId="11" applyNumberFormat="1" applyFont="1" applyFill="1" applyBorder="1" applyAlignment="1">
      <alignment horizontal="center" vertical="center"/>
    </xf>
    <xf numFmtId="0" fontId="129" fillId="0" borderId="0" xfId="11" applyFont="1" applyBorder="1"/>
    <xf numFmtId="49" fontId="129" fillId="19" borderId="67" xfId="11" applyNumberFormat="1" applyFont="1" applyFill="1" applyBorder="1" applyAlignment="1">
      <alignment horizontal="center" vertical="center"/>
    </xf>
    <xf numFmtId="1" fontId="129" fillId="10" borderId="4" xfId="11" applyNumberFormat="1" applyFont="1" applyFill="1" applyBorder="1" applyAlignment="1">
      <alignment horizontal="center" vertical="center"/>
    </xf>
    <xf numFmtId="0" fontId="129" fillId="8" borderId="53" xfId="11" applyFont="1" applyFill="1" applyBorder="1" applyAlignment="1">
      <alignment vertical="center"/>
    </xf>
    <xf numFmtId="0" fontId="129" fillId="19" borderId="2" xfId="63" applyFont="1" applyFill="1" applyBorder="1" applyAlignment="1">
      <alignment horizontal="left" vertical="center"/>
    </xf>
    <xf numFmtId="0" fontId="129" fillId="9" borderId="21" xfId="11" applyFont="1" applyFill="1" applyBorder="1" applyAlignment="1">
      <alignment horizontal="center" vertical="center"/>
    </xf>
    <xf numFmtId="0" fontId="129" fillId="9" borderId="121" xfId="11" applyFont="1" applyFill="1" applyBorder="1" applyAlignment="1">
      <alignment horizontal="center" vertical="center"/>
    </xf>
    <xf numFmtId="49" fontId="129" fillId="8" borderId="4" xfId="11" applyNumberFormat="1" applyFont="1" applyFill="1" applyBorder="1" applyAlignment="1">
      <alignment horizontal="center" vertical="center"/>
    </xf>
    <xf numFmtId="49" fontId="129" fillId="8" borderId="40" xfId="11" applyNumberFormat="1" applyFont="1" applyFill="1" applyBorder="1" applyAlignment="1">
      <alignment horizontal="center" vertical="center"/>
    </xf>
    <xf numFmtId="0" fontId="129" fillId="19" borderId="10" xfId="63" applyFont="1" applyFill="1" applyBorder="1" applyAlignment="1">
      <alignment vertical="center"/>
    </xf>
    <xf numFmtId="0" fontId="129" fillId="9" borderId="14" xfId="11" applyFont="1" applyFill="1" applyBorder="1" applyAlignment="1">
      <alignment horizontal="center" vertical="center"/>
    </xf>
    <xf numFmtId="0" fontId="129" fillId="9" borderId="6" xfId="11" applyFont="1" applyFill="1" applyBorder="1" applyAlignment="1">
      <alignment horizontal="center" vertical="center"/>
    </xf>
    <xf numFmtId="0" fontId="129" fillId="9" borderId="0" xfId="11" applyFont="1" applyFill="1" applyBorder="1" applyAlignment="1">
      <alignment horizontal="center" vertical="center"/>
    </xf>
    <xf numFmtId="0" fontId="130" fillId="8" borderId="4" xfId="11" applyFont="1" applyFill="1" applyBorder="1" applyAlignment="1">
      <alignment vertical="center"/>
    </xf>
    <xf numFmtId="0" fontId="129" fillId="9" borderId="4" xfId="11" applyFont="1" applyFill="1" applyBorder="1" applyAlignment="1">
      <alignment vertical="center"/>
    </xf>
    <xf numFmtId="0" fontId="129" fillId="8" borderId="6" xfId="11" applyFont="1" applyFill="1" applyBorder="1" applyAlignment="1">
      <alignment horizontal="center" vertical="center"/>
    </xf>
    <xf numFmtId="0" fontId="129" fillId="8" borderId="4" xfId="11" applyFont="1" applyFill="1" applyBorder="1" applyAlignment="1">
      <alignment vertical="center"/>
    </xf>
    <xf numFmtId="0" fontId="129" fillId="8" borderId="14" xfId="11" applyFont="1" applyFill="1" applyBorder="1" applyAlignment="1">
      <alignment horizontal="center" vertical="center"/>
    </xf>
    <xf numFmtId="0" fontId="129" fillId="8" borderId="4" xfId="11" applyFont="1" applyFill="1" applyBorder="1" applyAlignment="1">
      <alignment horizontal="center" vertical="center"/>
    </xf>
    <xf numFmtId="0" fontId="129" fillId="8" borderId="53" xfId="11" applyFont="1" applyFill="1" applyBorder="1" applyAlignment="1">
      <alignment horizontal="center" vertical="center"/>
    </xf>
    <xf numFmtId="0" fontId="129" fillId="9" borderId="6" xfId="11" applyFont="1" applyFill="1" applyBorder="1" applyAlignment="1">
      <alignment horizontal="center"/>
    </xf>
    <xf numFmtId="0" fontId="129" fillId="10" borderId="4" xfId="11" applyFont="1" applyFill="1" applyBorder="1" applyAlignment="1">
      <alignment vertical="center"/>
    </xf>
    <xf numFmtId="0" fontId="129" fillId="8" borderId="6" xfId="11" applyFont="1" applyFill="1" applyBorder="1" applyAlignment="1">
      <alignment horizontal="center"/>
    </xf>
    <xf numFmtId="2" fontId="130" fillId="8" borderId="4" xfId="11" applyNumberFormat="1" applyFont="1" applyFill="1" applyBorder="1" applyAlignment="1">
      <alignment horizontal="center" vertical="center"/>
    </xf>
    <xf numFmtId="0" fontId="129" fillId="8" borderId="53" xfId="11" applyFont="1" applyFill="1" applyBorder="1"/>
    <xf numFmtId="0" fontId="133" fillId="8" borderId="14" xfId="11" applyFont="1" applyFill="1" applyBorder="1" applyAlignment="1">
      <alignment horizontal="center" vertical="center"/>
    </xf>
    <xf numFmtId="0" fontId="133" fillId="8" borderId="6" xfId="11" applyFont="1" applyFill="1" applyBorder="1" applyAlignment="1">
      <alignment horizontal="center"/>
    </xf>
    <xf numFmtId="0" fontId="133" fillId="8" borderId="6" xfId="11" applyFont="1" applyFill="1" applyBorder="1" applyAlignment="1">
      <alignment horizontal="center" vertical="center"/>
    </xf>
    <xf numFmtId="0" fontId="133" fillId="9" borderId="4" xfId="11" applyFont="1" applyFill="1" applyBorder="1" applyAlignment="1">
      <alignment vertical="center"/>
    </xf>
    <xf numFmtId="0" fontId="129" fillId="0" borderId="32" xfId="11" quotePrefix="1" applyFont="1" applyFill="1" applyBorder="1" applyAlignment="1">
      <alignment horizontal="center" vertical="center"/>
    </xf>
    <xf numFmtId="0" fontId="129" fillId="8" borderId="154" xfId="11" applyFont="1" applyFill="1" applyBorder="1" applyAlignment="1">
      <alignment horizontal="center" vertical="center"/>
    </xf>
    <xf numFmtId="0" fontId="129" fillId="8" borderId="73" xfId="11" applyFont="1" applyFill="1" applyBorder="1" applyAlignment="1">
      <alignment horizontal="center"/>
    </xf>
    <xf numFmtId="0" fontId="129" fillId="8" borderId="74" xfId="11" applyFont="1" applyFill="1" applyBorder="1" applyAlignment="1">
      <alignment horizontal="center" vertical="center"/>
    </xf>
    <xf numFmtId="0" fontId="130" fillId="8" borderId="74" xfId="11" applyFont="1" applyFill="1" applyBorder="1" applyAlignment="1">
      <alignment vertical="center"/>
    </xf>
    <xf numFmtId="0" fontId="129" fillId="8" borderId="74" xfId="11" applyFont="1" applyFill="1" applyBorder="1" applyAlignment="1">
      <alignment vertical="center"/>
    </xf>
    <xf numFmtId="0" fontId="129" fillId="8" borderId="49" xfId="11" applyFont="1" applyFill="1" applyBorder="1" applyAlignment="1">
      <alignment vertical="center"/>
    </xf>
    <xf numFmtId="0" fontId="126" fillId="0" borderId="0" xfId="11" applyFont="1" applyFill="1" applyAlignment="1">
      <alignment horizontal="center" vertical="center"/>
    </xf>
    <xf numFmtId="0" fontId="126" fillId="0" borderId="0" xfId="11" applyFont="1" applyFill="1"/>
    <xf numFmtId="0" fontId="126" fillId="0" borderId="0" xfId="11" applyFont="1" applyFill="1" applyAlignment="1">
      <alignment horizontal="center"/>
    </xf>
    <xf numFmtId="0" fontId="106" fillId="0" borderId="0" xfId="11" applyFont="1" applyFill="1"/>
    <xf numFmtId="0" fontId="106" fillId="0" borderId="0" xfId="11" applyFont="1" applyFill="1" applyAlignment="1">
      <alignment horizontal="center"/>
    </xf>
    <xf numFmtId="0" fontId="106" fillId="0" borderId="0" xfId="11" applyFont="1" applyAlignment="1">
      <alignment horizontal="center" vertical="center"/>
    </xf>
    <xf numFmtId="0" fontId="106" fillId="0" borderId="0" xfId="11" applyFont="1" applyAlignment="1">
      <alignment horizontal="center"/>
    </xf>
    <xf numFmtId="0" fontId="72" fillId="0" borderId="0" xfId="64" applyFont="1"/>
    <xf numFmtId="0" fontId="72" fillId="0" borderId="0" xfId="64" applyFont="1" applyAlignment="1">
      <alignment horizontal="center"/>
    </xf>
    <xf numFmtId="0" fontId="136" fillId="0" borderId="0" xfId="64" applyFont="1" applyAlignment="1">
      <alignment vertical="center"/>
    </xf>
    <xf numFmtId="0" fontId="134" fillId="0" borderId="0" xfId="64" applyFont="1" applyAlignment="1">
      <alignment horizontal="left" vertical="center"/>
    </xf>
    <xf numFmtId="0" fontId="134" fillId="0" borderId="0" xfId="64" applyFont="1" applyAlignment="1">
      <alignment vertical="center"/>
    </xf>
    <xf numFmtId="0" fontId="134" fillId="0" borderId="0" xfId="64" applyFont="1" applyAlignment="1">
      <alignment horizontal="center" vertical="center"/>
    </xf>
    <xf numFmtId="0" fontId="135" fillId="0" borderId="0" xfId="64" applyFont="1" applyAlignment="1">
      <alignment horizontal="center" vertical="center"/>
    </xf>
    <xf numFmtId="0" fontId="136" fillId="0" borderId="0" xfId="64" applyFont="1" applyAlignment="1">
      <alignment horizontal="center" vertical="center"/>
    </xf>
    <xf numFmtId="0" fontId="137" fillId="0" borderId="0" xfId="64" applyFont="1" applyAlignment="1">
      <alignment horizontal="center"/>
    </xf>
    <xf numFmtId="0" fontId="137" fillId="0" borderId="0" xfId="64" applyFont="1"/>
    <xf numFmtId="0" fontId="138" fillId="0" borderId="0" xfId="64" applyFont="1"/>
    <xf numFmtId="0" fontId="139" fillId="0" borderId="0" xfId="64" applyFont="1" applyAlignment="1">
      <alignment horizontal="left" vertical="center"/>
    </xf>
    <xf numFmtId="0" fontId="72" fillId="0" borderId="28" xfId="64" applyFont="1" applyBorder="1"/>
    <xf numFmtId="0" fontId="73" fillId="0" borderId="28" xfId="64" applyFont="1" applyBorder="1" applyAlignment="1">
      <alignment horizontal="left" vertical="center"/>
    </xf>
    <xf numFmtId="0" fontId="72" fillId="0" borderId="67" xfId="64" applyFont="1" applyBorder="1"/>
    <xf numFmtId="0" fontId="73" fillId="0" borderId="67" xfId="64" applyFont="1" applyBorder="1" applyAlignment="1">
      <alignment horizontal="left" vertical="center"/>
    </xf>
    <xf numFmtId="0" fontId="73" fillId="0" borderId="92" xfId="64" applyFont="1" applyFill="1" applyBorder="1" applyAlignment="1">
      <alignment horizontal="center" vertical="center" wrapText="1"/>
    </xf>
    <xf numFmtId="0" fontId="73" fillId="0" borderId="73" xfId="64" applyFont="1" applyFill="1" applyBorder="1" applyAlignment="1">
      <alignment horizontal="center" vertical="center"/>
    </xf>
    <xf numFmtId="0" fontId="73" fillId="0" borderId="74" xfId="64" applyFont="1" applyFill="1" applyBorder="1" applyAlignment="1">
      <alignment horizontal="center" vertical="center"/>
    </xf>
    <xf numFmtId="0" fontId="72" fillId="0" borderId="49" xfId="64" applyFont="1" applyFill="1" applyBorder="1" applyAlignment="1">
      <alignment horizontal="center" vertical="center"/>
    </xf>
    <xf numFmtId="0" fontId="73" fillId="0" borderId="32" xfId="64" applyFont="1" applyBorder="1" applyAlignment="1">
      <alignment horizontal="left" vertical="center"/>
    </xf>
    <xf numFmtId="0" fontId="73" fillId="0" borderId="6" xfId="64" quotePrefix="1" applyFont="1" applyFill="1" applyBorder="1" applyAlignment="1">
      <alignment horizontal="center"/>
    </xf>
    <xf numFmtId="0" fontId="73" fillId="0" borderId="4" xfId="64" quotePrefix="1" applyFont="1" applyFill="1" applyBorder="1" applyAlignment="1">
      <alignment horizontal="center"/>
    </xf>
    <xf numFmtId="0" fontId="73" fillId="0" borderId="4" xfId="64" applyFont="1" applyFill="1" applyBorder="1" applyAlignment="1">
      <alignment horizontal="center"/>
    </xf>
    <xf numFmtId="49" fontId="72" fillId="0" borderId="14" xfId="64" applyNumberFormat="1" applyFont="1" applyFill="1" applyBorder="1" applyAlignment="1">
      <alignment horizontal="center"/>
    </xf>
    <xf numFmtId="49" fontId="73" fillId="0" borderId="14" xfId="64" quotePrefix="1" applyNumberFormat="1" applyFont="1" applyFill="1" applyBorder="1" applyAlignment="1">
      <alignment horizontal="center"/>
    </xf>
    <xf numFmtId="49" fontId="73" fillId="0" borderId="53" xfId="64" quotePrefix="1" applyNumberFormat="1" applyFont="1" applyFill="1" applyBorder="1" applyAlignment="1">
      <alignment horizontal="center"/>
    </xf>
    <xf numFmtId="0" fontId="72" fillId="0" borderId="86" xfId="64" quotePrefix="1" applyFont="1" applyBorder="1" applyAlignment="1">
      <alignment horizontal="center"/>
    </xf>
    <xf numFmtId="0" fontId="140" fillId="7" borderId="6" xfId="64" applyFont="1" applyFill="1" applyBorder="1" applyAlignment="1">
      <alignment horizontal="left" vertical="center" wrapText="1" indent="3"/>
    </xf>
    <xf numFmtId="0" fontId="72" fillId="8" borderId="20" xfId="63" applyFont="1" applyFill="1" applyBorder="1" applyAlignment="1">
      <alignment horizontal="center" vertical="center"/>
    </xf>
    <xf numFmtId="49" fontId="73" fillId="8" borderId="20" xfId="63" applyNumberFormat="1" applyFont="1" applyFill="1" applyBorder="1" applyAlignment="1">
      <alignment horizontal="center"/>
    </xf>
    <xf numFmtId="0" fontId="72" fillId="10" borderId="20" xfId="63" applyNumberFormat="1" applyFont="1" applyFill="1" applyBorder="1" applyAlignment="1">
      <alignment horizontal="center" vertical="center"/>
    </xf>
    <xf numFmtId="0" fontId="72" fillId="10" borderId="55" xfId="63" applyNumberFormat="1" applyFont="1" applyFill="1" applyBorder="1" applyAlignment="1">
      <alignment horizontal="center" vertical="center"/>
    </xf>
    <xf numFmtId="0" fontId="72" fillId="0" borderId="153" xfId="64" quotePrefix="1" applyFont="1" applyBorder="1" applyAlignment="1">
      <alignment horizontal="center"/>
    </xf>
    <xf numFmtId="0" fontId="140" fillId="7" borderId="45" xfId="64" applyFont="1" applyFill="1" applyBorder="1" applyAlignment="1">
      <alignment horizontal="left" vertical="center" wrapText="1" indent="3"/>
    </xf>
    <xf numFmtId="0" fontId="72" fillId="10" borderId="4" xfId="63" applyFont="1" applyFill="1" applyBorder="1" applyAlignment="1">
      <alignment horizontal="center" vertical="center"/>
    </xf>
    <xf numFmtId="0" fontId="72" fillId="9" borderId="4" xfId="63" applyFont="1" applyFill="1" applyBorder="1" applyAlignment="1">
      <alignment horizontal="center" vertical="center"/>
    </xf>
    <xf numFmtId="0" fontId="72" fillId="9" borderId="4" xfId="63" applyFont="1" applyFill="1" applyBorder="1" applyAlignment="1">
      <alignment vertical="center"/>
    </xf>
    <xf numFmtId="2" fontId="73" fillId="8" borderId="4" xfId="63" applyNumberFormat="1" applyFont="1" applyFill="1" applyBorder="1" applyAlignment="1">
      <alignment horizontal="center" vertical="center"/>
    </xf>
    <xf numFmtId="0" fontId="72" fillId="10" borderId="4" xfId="63" applyNumberFormat="1" applyFont="1" applyFill="1" applyBorder="1" applyAlignment="1">
      <alignment horizontal="center" vertical="center"/>
    </xf>
    <xf numFmtId="0" fontId="72" fillId="8" borderId="53" xfId="63" applyFont="1" applyFill="1" applyBorder="1" applyAlignment="1">
      <alignment vertical="center"/>
    </xf>
    <xf numFmtId="0" fontId="72" fillId="0" borderId="39" xfId="64" quotePrefix="1" applyFont="1" applyBorder="1" applyAlignment="1">
      <alignment horizontal="center"/>
    </xf>
    <xf numFmtId="0" fontId="72" fillId="8" borderId="4" xfId="63" applyFont="1" applyFill="1" applyBorder="1" applyAlignment="1">
      <alignment horizontal="center" vertical="center"/>
    </xf>
    <xf numFmtId="0" fontId="72" fillId="8" borderId="4" xfId="63" applyFont="1" applyFill="1" applyBorder="1" applyAlignment="1">
      <alignment vertical="center"/>
    </xf>
    <xf numFmtId="0" fontId="72" fillId="0" borderId="36" xfId="64" quotePrefix="1" applyFont="1" applyBorder="1" applyAlignment="1">
      <alignment horizontal="center"/>
    </xf>
    <xf numFmtId="0" fontId="140" fillId="7" borderId="9" xfId="64" applyFont="1" applyFill="1" applyBorder="1" applyAlignment="1">
      <alignment horizontal="left" vertical="center" wrapText="1" indent="3"/>
    </xf>
    <xf numFmtId="0" fontId="72" fillId="0" borderId="67" xfId="64" quotePrefix="1" applyFont="1" applyBorder="1" applyAlignment="1">
      <alignment horizontal="center"/>
    </xf>
    <xf numFmtId="0" fontId="72" fillId="10" borderId="4" xfId="63" applyFont="1" applyFill="1" applyBorder="1" applyAlignment="1">
      <alignment vertical="center"/>
    </xf>
    <xf numFmtId="0" fontId="73" fillId="8" borderId="4" xfId="63" applyFont="1" applyFill="1" applyBorder="1" applyAlignment="1">
      <alignment vertical="center"/>
    </xf>
    <xf numFmtId="0" fontId="72" fillId="0" borderId="67" xfId="64" applyFont="1" applyBorder="1" applyAlignment="1">
      <alignment horizontal="center"/>
    </xf>
    <xf numFmtId="0" fontId="141" fillId="8" borderId="14" xfId="11" applyFont="1" applyFill="1" applyBorder="1" applyAlignment="1">
      <alignment horizontal="center" vertical="center"/>
    </xf>
    <xf numFmtId="0" fontId="141" fillId="8" borderId="6" xfId="11" applyFont="1" applyFill="1" applyBorder="1" applyAlignment="1">
      <alignment horizontal="center"/>
    </xf>
    <xf numFmtId="0" fontId="141" fillId="8" borderId="6" xfId="11" applyFont="1" applyFill="1" applyBorder="1" applyAlignment="1">
      <alignment horizontal="center" vertical="center"/>
    </xf>
    <xf numFmtId="0" fontId="141" fillId="8" borderId="4" xfId="11" applyFont="1" applyFill="1" applyBorder="1" applyAlignment="1">
      <alignment horizontal="center" vertical="center"/>
    </xf>
    <xf numFmtId="2" fontId="73" fillId="8" borderId="4" xfId="11" applyNumberFormat="1" applyFont="1" applyFill="1" applyBorder="1" applyAlignment="1">
      <alignment horizontal="center" vertical="center"/>
    </xf>
    <xf numFmtId="0" fontId="141" fillId="9" borderId="4" xfId="11" applyFont="1" applyFill="1" applyBorder="1" applyAlignment="1">
      <alignment vertical="center"/>
    </xf>
    <xf numFmtId="0" fontId="72" fillId="8" borderId="53" xfId="11" applyFont="1" applyFill="1" applyBorder="1"/>
    <xf numFmtId="0" fontId="72" fillId="0" borderId="32" xfId="64" applyFont="1" applyBorder="1" applyAlignment="1">
      <alignment horizontal="center"/>
    </xf>
    <xf numFmtId="0" fontId="140" fillId="7" borderId="73" xfId="64" applyFont="1" applyFill="1" applyBorder="1" applyAlignment="1">
      <alignment horizontal="left" vertical="center" wrapText="1" indent="3"/>
    </xf>
    <xf numFmtId="0" fontId="141" fillId="8" borderId="154" xfId="11" applyFont="1" applyFill="1" applyBorder="1" applyAlignment="1">
      <alignment horizontal="center" vertical="center"/>
    </xf>
    <xf numFmtId="0" fontId="141" fillId="8" borderId="73" xfId="11" applyFont="1" applyFill="1" applyBorder="1" applyAlignment="1">
      <alignment horizontal="center"/>
    </xf>
    <xf numFmtId="0" fontId="141" fillId="8" borderId="73" xfId="11" applyFont="1" applyFill="1" applyBorder="1" applyAlignment="1">
      <alignment horizontal="center" vertical="center"/>
    </xf>
    <xf numFmtId="0" fontId="141" fillId="8" borderId="74" xfId="11" applyFont="1" applyFill="1" applyBorder="1" applyAlignment="1">
      <alignment horizontal="center" vertical="center"/>
    </xf>
    <xf numFmtId="2" fontId="73" fillId="8" borderId="74" xfId="11" applyNumberFormat="1" applyFont="1" applyFill="1" applyBorder="1" applyAlignment="1">
      <alignment horizontal="center" vertical="center"/>
    </xf>
    <xf numFmtId="0" fontId="141" fillId="9" borderId="74" xfId="11" applyFont="1" applyFill="1" applyBorder="1" applyAlignment="1">
      <alignment vertical="center"/>
    </xf>
    <xf numFmtId="0" fontId="72" fillId="8" borderId="49" xfId="11" applyFont="1" applyFill="1" applyBorder="1"/>
    <xf numFmtId="0" fontId="106" fillId="0" borderId="0" xfId="64" applyFont="1"/>
    <xf numFmtId="0" fontId="142" fillId="0" borderId="0" xfId="64" applyFont="1"/>
    <xf numFmtId="0" fontId="106" fillId="0" borderId="0" xfId="64" applyFont="1" applyFill="1" applyAlignment="1">
      <alignment horizontal="center"/>
    </xf>
    <xf numFmtId="0" fontId="106" fillId="0" borderId="0" xfId="64" applyFont="1" applyFill="1"/>
    <xf numFmtId="0" fontId="106" fillId="37" borderId="0" xfId="64" applyFont="1" applyFill="1"/>
    <xf numFmtId="0" fontId="106" fillId="0" borderId="0" xfId="64" applyFont="1" applyAlignment="1">
      <alignment horizontal="center"/>
    </xf>
    <xf numFmtId="0" fontId="106" fillId="26" borderId="155" xfId="64" applyFont="1" applyFill="1" applyBorder="1"/>
    <xf numFmtId="0" fontId="126" fillId="0" borderId="0" xfId="65" applyFont="1"/>
    <xf numFmtId="0" fontId="126" fillId="0" borderId="0" xfId="65" applyFont="1" applyAlignment="1">
      <alignment horizontal="center"/>
    </xf>
    <xf numFmtId="0" fontId="137" fillId="0" borderId="0" xfId="65" applyFont="1"/>
    <xf numFmtId="0" fontId="165" fillId="0" borderId="0" xfId="65" applyFont="1" applyAlignment="1">
      <alignment vertical="center"/>
    </xf>
    <xf numFmtId="0" fontId="126" fillId="0" borderId="0" xfId="65" applyFont="1" applyAlignment="1">
      <alignment horizontal="left" vertical="top"/>
    </xf>
    <xf numFmtId="0" fontId="127" fillId="0" borderId="0" xfId="65" applyFont="1" applyAlignment="1">
      <alignment horizontal="left" vertical="center"/>
    </xf>
    <xf numFmtId="0" fontId="126" fillId="0" borderId="35" xfId="65" applyFont="1" applyFill="1" applyBorder="1"/>
    <xf numFmtId="0" fontId="126" fillId="0" borderId="62" xfId="65" applyFont="1" applyFill="1" applyBorder="1"/>
    <xf numFmtId="0" fontId="72" fillId="0" borderId="60" xfId="65" applyFont="1" applyFill="1" applyBorder="1" applyAlignment="1">
      <alignment horizontal="center" vertical="center" wrapText="1"/>
    </xf>
    <xf numFmtId="0" fontId="72" fillId="0" borderId="66" xfId="65" applyFont="1" applyFill="1" applyBorder="1" applyAlignment="1">
      <alignment horizontal="center" vertical="center" wrapText="1"/>
    </xf>
    <xf numFmtId="0" fontId="72" fillId="0" borderId="79" xfId="65" applyFont="1" applyFill="1" applyBorder="1" applyAlignment="1">
      <alignment horizontal="center" vertical="center" wrapText="1"/>
    </xf>
    <xf numFmtId="0" fontId="126" fillId="0" borderId="39" xfId="65" applyFont="1" applyFill="1" applyBorder="1"/>
    <xf numFmtId="0" fontId="126" fillId="0" borderId="40" xfId="65" applyFont="1" applyFill="1" applyBorder="1"/>
    <xf numFmtId="49" fontId="166" fillId="0" borderId="29" xfId="65" applyNumberFormat="1" applyFont="1" applyFill="1" applyBorder="1" applyAlignment="1">
      <alignment horizontal="center"/>
    </xf>
    <xf numFmtId="49" fontId="166" fillId="0" borderId="77" xfId="65" applyNumberFormat="1" applyFont="1" applyFill="1" applyBorder="1" applyAlignment="1">
      <alignment horizontal="center"/>
    </xf>
    <xf numFmtId="49" fontId="166" fillId="0" borderId="69" xfId="65" applyNumberFormat="1" applyFont="1" applyFill="1" applyBorder="1" applyAlignment="1">
      <alignment horizontal="center"/>
    </xf>
    <xf numFmtId="49" fontId="166" fillId="0" borderId="31" xfId="65" applyNumberFormat="1" applyFont="1" applyFill="1" applyBorder="1" applyAlignment="1">
      <alignment horizontal="center"/>
    </xf>
    <xf numFmtId="0" fontId="106" fillId="0" borderId="28" xfId="65" applyFont="1" applyBorder="1"/>
    <xf numFmtId="0" fontId="167" fillId="0" borderId="80" xfId="65" applyFont="1" applyFill="1" applyBorder="1"/>
    <xf numFmtId="0" fontId="126" fillId="6" borderId="57" xfId="65" applyFont="1" applyFill="1" applyBorder="1" applyAlignment="1">
      <alignment horizontal="center"/>
    </xf>
    <xf numFmtId="0" fontId="126" fillId="6" borderId="59" xfId="65" applyFont="1" applyFill="1" applyBorder="1"/>
    <xf numFmtId="0" fontId="106" fillId="0" borderId="67" xfId="65" applyFont="1" applyBorder="1"/>
    <xf numFmtId="0" fontId="72" fillId="0" borderId="67" xfId="65" applyFont="1" applyFill="1" applyBorder="1" applyAlignment="1"/>
    <xf numFmtId="0" fontId="126" fillId="9" borderId="153" xfId="65" applyFont="1" applyFill="1" applyBorder="1" applyAlignment="1">
      <alignment horizontal="center"/>
    </xf>
    <xf numFmtId="0" fontId="126" fillId="9" borderId="20" xfId="65" applyFont="1" applyFill="1" applyBorder="1"/>
    <xf numFmtId="0" fontId="126" fillId="6" borderId="20" xfId="65" applyFont="1" applyFill="1" applyBorder="1"/>
    <xf numFmtId="0" fontId="126" fillId="9" borderId="88" xfId="65" applyFont="1" applyFill="1" applyBorder="1"/>
    <xf numFmtId="0" fontId="126" fillId="9" borderId="39" xfId="65" applyFont="1" applyFill="1" applyBorder="1" applyAlignment="1">
      <alignment horizontal="center"/>
    </xf>
    <xf numFmtId="0" fontId="126" fillId="9" borderId="4" xfId="65" applyFont="1" applyFill="1" applyBorder="1"/>
    <xf numFmtId="0" fontId="126" fillId="6" borderId="4" xfId="65" applyFont="1" applyFill="1" applyBorder="1"/>
    <xf numFmtId="0" fontId="126" fillId="9" borderId="40" xfId="65" applyFont="1" applyFill="1" applyBorder="1"/>
    <xf numFmtId="0" fontId="72" fillId="0" borderId="36" xfId="65" applyFont="1" applyFill="1" applyBorder="1" applyAlignment="1"/>
    <xf numFmtId="0" fontId="168" fillId="0" borderId="36" xfId="65" applyFont="1" applyFill="1" applyBorder="1"/>
    <xf numFmtId="0" fontId="126" fillId="6" borderId="50" xfId="65" applyFont="1" applyFill="1" applyBorder="1" applyAlignment="1">
      <alignment horizontal="center"/>
    </xf>
    <xf numFmtId="0" fontId="126" fillId="6" borderId="52" xfId="65" applyFont="1" applyFill="1" applyBorder="1"/>
    <xf numFmtId="0" fontId="72" fillId="0" borderId="86" xfId="65" applyFont="1" applyFill="1" applyBorder="1" applyAlignment="1"/>
    <xf numFmtId="0" fontId="126" fillId="9" borderId="71" xfId="65" applyFont="1" applyFill="1" applyBorder="1" applyAlignment="1">
      <alignment horizontal="center"/>
    </xf>
    <xf numFmtId="0" fontId="106" fillId="0" borderId="32" xfId="65" applyFont="1" applyBorder="1"/>
    <xf numFmtId="0" fontId="72" fillId="0" borderId="32" xfId="65" applyFont="1" applyFill="1" applyBorder="1" applyAlignment="1"/>
    <xf numFmtId="0" fontId="126" fillId="9" borderId="72" xfId="65" applyFont="1" applyFill="1" applyBorder="1" applyAlignment="1">
      <alignment horizontal="center"/>
    </xf>
    <xf numFmtId="0" fontId="126" fillId="9" borderId="74" xfId="65" applyFont="1" applyFill="1" applyBorder="1"/>
    <xf numFmtId="0" fontId="126" fillId="6" borderId="74" xfId="65" applyFont="1" applyFill="1" applyBorder="1"/>
    <xf numFmtId="0" fontId="126" fillId="9" borderId="76" xfId="65" applyFont="1" applyFill="1" applyBorder="1"/>
    <xf numFmtId="0" fontId="126" fillId="0" borderId="0" xfId="65" applyFont="1" applyBorder="1" applyAlignment="1">
      <alignment horizontal="center"/>
    </xf>
    <xf numFmtId="0" fontId="12" fillId="0" borderId="0" xfId="63"/>
    <xf numFmtId="0" fontId="165" fillId="0" borderId="0" xfId="63" applyFont="1" applyAlignment="1">
      <alignment horizontal="center"/>
    </xf>
    <xf numFmtId="0" fontId="165" fillId="0" borderId="0" xfId="63" applyFont="1"/>
    <xf numFmtId="0" fontId="169" fillId="0" borderId="0" xfId="63" applyFont="1" applyAlignment="1">
      <alignment horizontal="center"/>
    </xf>
    <xf numFmtId="0" fontId="126" fillId="0" borderId="0" xfId="63" applyFont="1"/>
    <xf numFmtId="0" fontId="127" fillId="0" borderId="0" xfId="63" applyFont="1" applyAlignment="1">
      <alignment horizontal="left" vertical="center"/>
    </xf>
    <xf numFmtId="0" fontId="126" fillId="0" borderId="0" xfId="63" applyFont="1" applyAlignment="1">
      <alignment horizontal="center"/>
    </xf>
    <xf numFmtId="0" fontId="149" fillId="0" borderId="60" xfId="63" applyFont="1" applyFill="1" applyBorder="1" applyAlignment="1">
      <alignment horizontal="center"/>
    </xf>
    <xf numFmtId="0" fontId="149" fillId="0" borderId="61" xfId="63" applyFont="1" applyFill="1" applyBorder="1"/>
    <xf numFmtId="0" fontId="149" fillId="0" borderId="0" xfId="63" applyFont="1"/>
    <xf numFmtId="0" fontId="149" fillId="0" borderId="71" xfId="63" applyFont="1" applyFill="1" applyBorder="1" applyAlignment="1">
      <alignment horizontal="center"/>
    </xf>
    <xf numFmtId="0" fontId="149" fillId="0" borderId="0" xfId="63" applyFont="1" applyFill="1" applyBorder="1"/>
    <xf numFmtId="0" fontId="149" fillId="0" borderId="5" xfId="63" applyFont="1" applyFill="1" applyBorder="1" applyAlignment="1">
      <alignment horizontal="center" vertical="center" wrapText="1"/>
    </xf>
    <xf numFmtId="0" fontId="149" fillId="0" borderId="5" xfId="63" applyFont="1" applyFill="1" applyBorder="1" applyAlignment="1">
      <alignment horizontal="center" vertical="center"/>
    </xf>
    <xf numFmtId="0" fontId="149" fillId="0" borderId="4" xfId="63" quotePrefix="1" applyFont="1" applyFill="1" applyBorder="1" applyAlignment="1">
      <alignment horizontal="center"/>
    </xf>
    <xf numFmtId="49" fontId="149" fillId="0" borderId="4" xfId="63" quotePrefix="1" applyNumberFormat="1" applyFont="1" applyFill="1" applyBorder="1" applyAlignment="1">
      <alignment horizontal="center"/>
    </xf>
    <xf numFmtId="49" fontId="149" fillId="0" borderId="14" xfId="63" quotePrefix="1" applyNumberFormat="1" applyFont="1" applyFill="1" applyBorder="1" applyAlignment="1">
      <alignment horizontal="center"/>
    </xf>
    <xf numFmtId="49" fontId="149" fillId="0" borderId="14" xfId="63" applyNumberFormat="1" applyFont="1" applyFill="1" applyBorder="1" applyAlignment="1">
      <alignment horizontal="center"/>
    </xf>
    <xf numFmtId="49" fontId="149" fillId="0" borderId="20" xfId="63" quotePrefix="1" applyNumberFormat="1" applyFont="1" applyFill="1" applyBorder="1" applyAlignment="1">
      <alignment horizontal="center"/>
    </xf>
    <xf numFmtId="49" fontId="149" fillId="0" borderId="46" xfId="63" applyNumberFormat="1" applyFont="1" applyFill="1" applyBorder="1" applyAlignment="1">
      <alignment horizontal="center"/>
    </xf>
    <xf numFmtId="0" fontId="72" fillId="0" borderId="91" xfId="63" quotePrefix="1" applyFont="1" applyBorder="1" applyAlignment="1">
      <alignment horizontal="center"/>
    </xf>
    <xf numFmtId="0" fontId="168" fillId="0" borderId="2" xfId="63" applyFont="1" applyBorder="1" applyAlignment="1">
      <alignment horizontal="center"/>
    </xf>
    <xf numFmtId="0" fontId="72" fillId="6" borderId="21" xfId="63" applyFont="1" applyFill="1" applyBorder="1" applyAlignment="1">
      <alignment horizontal="center"/>
    </xf>
    <xf numFmtId="49" fontId="127" fillId="8" borderId="21" xfId="63" applyNumberFormat="1" applyFont="1" applyFill="1" applyBorder="1" applyAlignment="1">
      <alignment horizontal="center"/>
    </xf>
    <xf numFmtId="0" fontId="170" fillId="6" borderId="55" xfId="63" applyNumberFormat="1" applyFont="1" applyFill="1" applyBorder="1" applyAlignment="1">
      <alignment horizontal="center"/>
    </xf>
    <xf numFmtId="0" fontId="72" fillId="0" borderId="71" xfId="63" quotePrefix="1" applyFont="1" applyFill="1" applyBorder="1" applyAlignment="1">
      <alignment horizontal="center"/>
    </xf>
    <xf numFmtId="0" fontId="171" fillId="0" borderId="0" xfId="63" applyFont="1" applyFill="1" applyBorder="1"/>
    <xf numFmtId="0" fontId="72" fillId="9" borderId="14" xfId="63" applyFont="1" applyFill="1" applyBorder="1" applyAlignment="1">
      <alignment horizontal="center"/>
    </xf>
    <xf numFmtId="0" fontId="126" fillId="9" borderId="14" xfId="63" applyFont="1" applyFill="1" applyBorder="1" applyAlignment="1">
      <alignment horizontal="center"/>
    </xf>
    <xf numFmtId="49" fontId="126" fillId="9" borderId="14" xfId="63" applyNumberFormat="1" applyFont="1" applyFill="1" applyBorder="1" applyAlignment="1">
      <alignment horizontal="center"/>
    </xf>
    <xf numFmtId="49" fontId="126" fillId="9" borderId="6" xfId="63" applyNumberFormat="1" applyFont="1" applyFill="1" applyBorder="1" applyAlignment="1">
      <alignment horizontal="center"/>
    </xf>
    <xf numFmtId="49" fontId="126" fillId="9" borderId="4" xfId="63" applyNumberFormat="1" applyFont="1" applyFill="1" applyBorder="1" applyAlignment="1">
      <alignment horizontal="center"/>
    </xf>
    <xf numFmtId="49" fontId="127" fillId="8" borderId="14" xfId="63" applyNumberFormat="1" applyFont="1" applyFill="1" applyBorder="1" applyAlignment="1">
      <alignment horizontal="center"/>
    </xf>
    <xf numFmtId="49" fontId="126" fillId="8" borderId="53" xfId="63" applyNumberFormat="1" applyFont="1" applyFill="1" applyBorder="1" applyAlignment="1">
      <alignment horizontal="center"/>
    </xf>
    <xf numFmtId="0" fontId="72" fillId="0" borderId="93" xfId="63" quotePrefix="1" applyFont="1" applyFill="1" applyBorder="1" applyAlignment="1">
      <alignment horizontal="center"/>
    </xf>
    <xf numFmtId="0" fontId="72" fillId="0" borderId="10" xfId="63" applyFont="1" applyFill="1" applyBorder="1"/>
    <xf numFmtId="49" fontId="126" fillId="9" borderId="11" xfId="63" applyNumberFormat="1" applyFont="1" applyFill="1" applyBorder="1" applyAlignment="1">
      <alignment horizontal="center"/>
    </xf>
    <xf numFmtId="49" fontId="126" fillId="9" borderId="9" xfId="63" applyNumberFormat="1" applyFont="1" applyFill="1" applyBorder="1" applyAlignment="1">
      <alignment horizontal="center"/>
    </xf>
    <xf numFmtId="49" fontId="126" fillId="9" borderId="5" xfId="63" applyNumberFormat="1" applyFont="1" applyFill="1" applyBorder="1" applyAlignment="1">
      <alignment horizontal="center"/>
    </xf>
    <xf numFmtId="49" fontId="127" fillId="8" borderId="11" xfId="63" applyNumberFormat="1" applyFont="1" applyFill="1" applyBorder="1" applyAlignment="1">
      <alignment horizontal="center"/>
    </xf>
    <xf numFmtId="49" fontId="126" fillId="8" borderId="54" xfId="63" applyNumberFormat="1" applyFont="1" applyFill="1" applyBorder="1" applyAlignment="1">
      <alignment horizontal="center"/>
    </xf>
    <xf numFmtId="0" fontId="72" fillId="0" borderId="0" xfId="63" applyFont="1" applyFill="1" applyBorder="1"/>
    <xf numFmtId="0" fontId="72" fillId="9" borderId="20" xfId="63" applyFont="1" applyFill="1" applyBorder="1" applyAlignment="1">
      <alignment horizontal="center"/>
    </xf>
    <xf numFmtId="0" fontId="126" fillId="9" borderId="20" xfId="63" applyFont="1" applyFill="1" applyBorder="1" applyAlignment="1">
      <alignment horizontal="center"/>
    </xf>
    <xf numFmtId="49" fontId="172" fillId="9" borderId="4" xfId="63" applyNumberFormat="1" applyFont="1" applyFill="1" applyBorder="1" applyAlignment="1">
      <alignment horizontal="center"/>
    </xf>
    <xf numFmtId="49" fontId="172" fillId="8" borderId="53" xfId="63" applyNumberFormat="1" applyFont="1" applyFill="1" applyBorder="1" applyAlignment="1">
      <alignment horizontal="center"/>
    </xf>
    <xf numFmtId="0" fontId="72" fillId="0" borderId="0" xfId="11" applyFont="1" applyFill="1" applyBorder="1" applyAlignment="1">
      <alignment horizontal="left" vertical="center" indent="3"/>
    </xf>
    <xf numFmtId="0" fontId="81" fillId="8" borderId="0" xfId="63" applyFont="1" applyFill="1" applyBorder="1" applyAlignment="1">
      <alignment horizontal="center" vertical="center"/>
    </xf>
    <xf numFmtId="0" fontId="173" fillId="8" borderId="0" xfId="63" applyFont="1" applyFill="1" applyBorder="1" applyAlignment="1">
      <alignment horizontal="center" vertical="center"/>
    </xf>
    <xf numFmtId="2" fontId="174" fillId="8" borderId="0" xfId="63" applyNumberFormat="1" applyFont="1" applyFill="1" applyBorder="1" applyAlignment="1">
      <alignment horizontal="center" vertical="center"/>
    </xf>
    <xf numFmtId="0" fontId="173" fillId="8" borderId="0" xfId="63" applyFont="1" applyFill="1" applyBorder="1" applyAlignment="1">
      <alignment vertical="center"/>
    </xf>
    <xf numFmtId="0" fontId="173" fillId="8" borderId="40" xfId="63" applyFont="1" applyFill="1" applyBorder="1" applyAlignment="1">
      <alignment vertical="center"/>
    </xf>
    <xf numFmtId="0" fontId="72" fillId="0" borderId="0" xfId="63" applyFont="1" applyFill="1" applyBorder="1" applyAlignment="1">
      <alignment vertical="center"/>
    </xf>
    <xf numFmtId="0" fontId="72" fillId="9" borderId="14" xfId="63" applyFont="1" applyFill="1" applyBorder="1" applyAlignment="1">
      <alignment horizontal="center" vertical="center"/>
    </xf>
    <xf numFmtId="0" fontId="126" fillId="9" borderId="6" xfId="63" applyFont="1" applyFill="1" applyBorder="1" applyAlignment="1">
      <alignment horizontal="center" vertical="center"/>
    </xf>
    <xf numFmtId="0" fontId="126" fillId="9" borderId="4" xfId="63" applyFont="1" applyFill="1" applyBorder="1" applyAlignment="1">
      <alignment horizontal="center" vertical="center"/>
    </xf>
    <xf numFmtId="2" fontId="127" fillId="8" borderId="14" xfId="63" applyNumberFormat="1" applyFont="1" applyFill="1" applyBorder="1" applyAlignment="1">
      <alignment horizontal="center" vertical="center"/>
    </xf>
    <xf numFmtId="0" fontId="126" fillId="9" borderId="4" xfId="63" applyFont="1" applyFill="1" applyBorder="1" applyAlignment="1">
      <alignment vertical="center"/>
    </xf>
    <xf numFmtId="0" fontId="126" fillId="8" borderId="53" xfId="63" applyFont="1" applyFill="1" applyBorder="1" applyAlignment="1">
      <alignment vertical="center"/>
    </xf>
    <xf numFmtId="0" fontId="72" fillId="8" borderId="14" xfId="63" applyFont="1" applyFill="1" applyBorder="1" applyAlignment="1">
      <alignment horizontal="center" vertical="center"/>
    </xf>
    <xf numFmtId="0" fontId="126" fillId="8" borderId="6" xfId="63" applyFont="1" applyFill="1" applyBorder="1" applyAlignment="1">
      <alignment horizontal="center" vertical="center"/>
    </xf>
    <xf numFmtId="0" fontId="126" fillId="8" borderId="14" xfId="63" applyFont="1" applyFill="1" applyBorder="1" applyAlignment="1">
      <alignment horizontal="center" vertical="center"/>
    </xf>
    <xf numFmtId="0" fontId="126" fillId="8" borderId="4" xfId="63" applyFont="1" applyFill="1" applyBorder="1" applyAlignment="1">
      <alignment horizontal="center" vertical="center"/>
    </xf>
    <xf numFmtId="0" fontId="126" fillId="6" borderId="4" xfId="63" applyFont="1" applyFill="1" applyBorder="1" applyAlignment="1">
      <alignment vertical="center"/>
    </xf>
    <xf numFmtId="0" fontId="171" fillId="0" borderId="0" xfId="11" applyFont="1" applyFill="1" applyBorder="1" applyAlignment="1">
      <alignment horizontal="left" vertical="center" indent="3"/>
    </xf>
    <xf numFmtId="0" fontId="171" fillId="0" borderId="0" xfId="11" applyFont="1" applyFill="1" applyBorder="1" applyAlignment="1">
      <alignment horizontal="left" vertical="center" wrapText="1" indent="3"/>
    </xf>
    <xf numFmtId="0" fontId="72" fillId="0" borderId="72" xfId="63" quotePrefix="1" applyFont="1" applyFill="1" applyBorder="1" applyAlignment="1">
      <alignment horizontal="center"/>
    </xf>
    <xf numFmtId="0" fontId="72" fillId="0" borderId="75" xfId="11" applyFont="1" applyFill="1" applyBorder="1" applyAlignment="1">
      <alignment horizontal="left" vertical="center" indent="3"/>
    </xf>
    <xf numFmtId="0" fontId="81" fillId="8" borderId="154" xfId="63" applyFont="1" applyFill="1" applyBorder="1" applyAlignment="1">
      <alignment horizontal="center" vertical="center"/>
    </xf>
    <xf numFmtId="0" fontId="173" fillId="8" borderId="73" xfId="63" applyFont="1" applyFill="1" applyBorder="1" applyAlignment="1">
      <alignment horizontal="center" vertical="center"/>
    </xf>
    <xf numFmtId="0" fontId="173" fillId="8" borderId="154" xfId="63" applyFont="1" applyFill="1" applyBorder="1" applyAlignment="1">
      <alignment horizontal="center" vertical="center"/>
    </xf>
    <xf numFmtId="0" fontId="173" fillId="8" borderId="74" xfId="63" applyFont="1" applyFill="1" applyBorder="1" applyAlignment="1">
      <alignment horizontal="center" vertical="center"/>
    </xf>
    <xf numFmtId="2" fontId="174" fillId="8" borderId="154" xfId="63" applyNumberFormat="1" applyFont="1" applyFill="1" applyBorder="1" applyAlignment="1">
      <alignment horizontal="center" vertical="center"/>
    </xf>
    <xf numFmtId="0" fontId="173" fillId="8" borderId="74" xfId="63" applyFont="1" applyFill="1" applyBorder="1" applyAlignment="1">
      <alignment vertical="center"/>
    </xf>
    <xf numFmtId="0" fontId="173" fillId="8" borderId="49" xfId="63" applyFont="1" applyFill="1" applyBorder="1" applyAlignment="1">
      <alignment vertical="center"/>
    </xf>
    <xf numFmtId="0" fontId="12" fillId="0" borderId="0" xfId="63" applyFill="1"/>
    <xf numFmtId="0" fontId="126" fillId="0" borderId="0" xfId="63" applyFont="1" applyFill="1"/>
    <xf numFmtId="0" fontId="126" fillId="0" borderId="0" xfId="63" applyFont="1" applyFill="1" applyAlignment="1">
      <alignment horizontal="center"/>
    </xf>
    <xf numFmtId="0" fontId="175" fillId="0" borderId="0" xfId="63" applyFont="1" applyAlignment="1">
      <alignment horizontal="center"/>
    </xf>
    <xf numFmtId="0" fontId="137" fillId="0" borderId="0" xfId="63" applyFont="1" applyAlignment="1">
      <alignment horizontal="center"/>
    </xf>
    <xf numFmtId="0" fontId="72" fillId="0" borderId="0" xfId="63" applyFont="1"/>
    <xf numFmtId="0" fontId="176" fillId="0" borderId="0" xfId="63" applyFont="1" applyAlignment="1">
      <alignment horizontal="center"/>
    </xf>
    <xf numFmtId="0" fontId="137" fillId="0" borderId="0" xfId="63" applyFont="1"/>
    <xf numFmtId="0" fontId="137" fillId="0" borderId="28" xfId="63" applyFont="1" applyFill="1" applyBorder="1" applyAlignment="1"/>
    <xf numFmtId="0" fontId="149" fillId="0" borderId="62" xfId="63" applyFont="1" applyFill="1" applyBorder="1"/>
    <xf numFmtId="0" fontId="177" fillId="0" borderId="67" xfId="30" applyFont="1" applyBorder="1" applyAlignment="1"/>
    <xf numFmtId="0" fontId="149" fillId="0" borderId="40" xfId="63" applyFont="1" applyFill="1" applyBorder="1"/>
    <xf numFmtId="0" fontId="149" fillId="0" borderId="45" xfId="30" applyFont="1" applyFill="1" applyBorder="1" applyAlignment="1">
      <alignment horizontal="center" vertical="center"/>
    </xf>
    <xf numFmtId="0" fontId="149" fillId="0" borderId="85" xfId="63" applyFont="1" applyFill="1" applyBorder="1" applyAlignment="1">
      <alignment horizontal="center" vertical="center" wrapText="1"/>
    </xf>
    <xf numFmtId="0" fontId="177" fillId="0" borderId="32" xfId="30" applyFont="1" applyBorder="1" applyAlignment="1"/>
    <xf numFmtId="0" fontId="149" fillId="0" borderId="76" xfId="63" applyFont="1" applyFill="1" applyBorder="1"/>
    <xf numFmtId="49" fontId="149" fillId="0" borderId="81" xfId="63" quotePrefix="1" applyNumberFormat="1" applyFont="1" applyFill="1" applyBorder="1" applyAlignment="1">
      <alignment horizontal="center" vertical="center"/>
    </xf>
    <xf numFmtId="49" fontId="149" fillId="0" borderId="45" xfId="63" quotePrefix="1" applyNumberFormat="1" applyFont="1" applyFill="1" applyBorder="1" applyAlignment="1">
      <alignment horizontal="center" vertical="center"/>
    </xf>
    <xf numFmtId="49" fontId="149" fillId="0" borderId="85" xfId="63" quotePrefix="1" applyNumberFormat="1" applyFont="1" applyFill="1" applyBorder="1" applyAlignment="1">
      <alignment horizontal="center" vertical="center"/>
    </xf>
    <xf numFmtId="49" fontId="149" fillId="0" borderId="85" xfId="63" applyNumberFormat="1" applyFont="1" applyFill="1" applyBorder="1" applyAlignment="1">
      <alignment horizontal="center" vertical="center"/>
    </xf>
    <xf numFmtId="49" fontId="149" fillId="0" borderId="46" xfId="63" applyNumberFormat="1" applyFont="1" applyFill="1" applyBorder="1" applyAlignment="1">
      <alignment horizontal="center" vertical="center"/>
    </xf>
    <xf numFmtId="0" fontId="137" fillId="0" borderId="28" xfId="63" quotePrefix="1" applyFont="1" applyBorder="1" applyAlignment="1">
      <alignment horizontal="center" vertical="center"/>
    </xf>
    <xf numFmtId="0" fontId="149" fillId="0" borderId="0" xfId="63" applyFont="1" applyFill="1" applyBorder="1" applyAlignment="1">
      <alignment horizontal="left" vertical="center"/>
    </xf>
    <xf numFmtId="0" fontId="148" fillId="0" borderId="20" xfId="63" applyFont="1" applyFill="1" applyBorder="1" applyAlignment="1">
      <alignment horizontal="center" vertical="center"/>
    </xf>
    <xf numFmtId="0" fontId="149" fillId="6" borderId="4" xfId="63" applyFont="1" applyFill="1" applyBorder="1" applyAlignment="1">
      <alignment horizontal="center"/>
    </xf>
    <xf numFmtId="49" fontId="149" fillId="8" borderId="14" xfId="63" applyNumberFormat="1" applyFont="1" applyFill="1" applyBorder="1" applyAlignment="1">
      <alignment horizontal="center"/>
    </xf>
    <xf numFmtId="49" fontId="148" fillId="8" borderId="14" xfId="63" applyNumberFormat="1" applyFont="1" applyFill="1" applyBorder="1" applyAlignment="1">
      <alignment horizontal="center"/>
    </xf>
    <xf numFmtId="0" fontId="149" fillId="6" borderId="14" xfId="63" applyNumberFormat="1" applyFont="1" applyFill="1" applyBorder="1" applyAlignment="1">
      <alignment horizontal="center" vertical="center"/>
    </xf>
    <xf numFmtId="0" fontId="149" fillId="6" borderId="53" xfId="63" applyNumberFormat="1" applyFont="1" applyFill="1" applyBorder="1" applyAlignment="1">
      <alignment horizontal="center" vertical="center"/>
    </xf>
    <xf numFmtId="0" fontId="137" fillId="0" borderId="67" xfId="63" quotePrefix="1" applyFont="1" applyBorder="1" applyAlignment="1">
      <alignment horizontal="center" vertical="center"/>
    </xf>
    <xf numFmtId="0" fontId="149" fillId="19" borderId="0" xfId="63" applyFont="1" applyFill="1" applyBorder="1" applyAlignment="1">
      <alignment horizontal="left" vertical="center"/>
    </xf>
    <xf numFmtId="0" fontId="148" fillId="0" borderId="4" xfId="63" applyFont="1" applyFill="1" applyBorder="1" applyAlignment="1">
      <alignment horizontal="center" vertical="center"/>
    </xf>
    <xf numFmtId="0" fontId="149" fillId="8" borderId="4" xfId="63" applyFont="1" applyFill="1" applyBorder="1" applyAlignment="1">
      <alignment horizontal="center" vertical="center"/>
    </xf>
    <xf numFmtId="0" fontId="149" fillId="8" borderId="4" xfId="63" applyFont="1" applyFill="1" applyBorder="1" applyAlignment="1">
      <alignment vertical="center"/>
    </xf>
    <xf numFmtId="0" fontId="149" fillId="8" borderId="14" xfId="63" applyFont="1" applyFill="1" applyBorder="1" applyAlignment="1">
      <alignment vertical="center"/>
    </xf>
    <xf numFmtId="2" fontId="148" fillId="8" borderId="14" xfId="63" applyNumberFormat="1" applyFont="1" applyFill="1" applyBorder="1" applyAlignment="1">
      <alignment horizontal="center" vertical="center"/>
    </xf>
    <xf numFmtId="0" fontId="148" fillId="8" borderId="14" xfId="63" applyFont="1" applyFill="1" applyBorder="1" applyAlignment="1">
      <alignment horizontal="center" vertical="center"/>
    </xf>
    <xf numFmtId="0" fontId="149" fillId="8" borderId="53" xfId="63" applyFont="1" applyFill="1" applyBorder="1" applyAlignment="1">
      <alignment vertical="center"/>
    </xf>
    <xf numFmtId="0" fontId="151" fillId="0" borderId="0" xfId="63" applyFont="1" applyFill="1" applyBorder="1" applyAlignment="1">
      <alignment horizontal="center" vertical="center" wrapText="1"/>
    </xf>
    <xf numFmtId="0" fontId="149" fillId="9" borderId="4" xfId="63" applyFont="1" applyFill="1" applyBorder="1" applyAlignment="1">
      <alignment horizontal="center" vertical="center"/>
    </xf>
    <xf numFmtId="0" fontId="149" fillId="8" borderId="14" xfId="63" applyFont="1" applyFill="1" applyBorder="1" applyAlignment="1">
      <alignment horizontal="center" vertical="center"/>
    </xf>
    <xf numFmtId="0" fontId="149" fillId="9" borderId="14" xfId="63" applyFont="1" applyFill="1" applyBorder="1" applyAlignment="1">
      <alignment vertical="center"/>
    </xf>
    <xf numFmtId="49" fontId="137" fillId="0" borderId="67" xfId="63" applyNumberFormat="1" applyFont="1" applyBorder="1" applyAlignment="1">
      <alignment horizontal="center" vertical="center"/>
    </xf>
    <xf numFmtId="0" fontId="149" fillId="8" borderId="4" xfId="63" applyFont="1" applyFill="1" applyBorder="1" applyAlignment="1">
      <alignment horizontal="center" vertical="center" wrapText="1"/>
    </xf>
    <xf numFmtId="0" fontId="150" fillId="8" borderId="14" xfId="63" applyFont="1" applyFill="1" applyBorder="1" applyAlignment="1">
      <alignment horizontal="center" vertical="center" wrapText="1"/>
    </xf>
    <xf numFmtId="49" fontId="137" fillId="0" borderId="67" xfId="63" applyNumberFormat="1" applyFont="1" applyFill="1" applyBorder="1" applyAlignment="1">
      <alignment horizontal="center" vertical="center"/>
    </xf>
    <xf numFmtId="16" fontId="151" fillId="0" borderId="0" xfId="11" quotePrefix="1" applyNumberFormat="1" applyFont="1" applyFill="1" applyBorder="1" applyAlignment="1">
      <alignment horizontal="left" vertical="center"/>
    </xf>
    <xf numFmtId="16" fontId="151" fillId="0" borderId="0" xfId="11" quotePrefix="1" applyNumberFormat="1" applyFont="1" applyFill="1" applyBorder="1" applyAlignment="1">
      <alignment vertical="center"/>
    </xf>
    <xf numFmtId="0" fontId="137" fillId="0" borderId="32" xfId="63" quotePrefix="1" applyFont="1" applyBorder="1" applyAlignment="1">
      <alignment horizontal="center" vertical="center"/>
    </xf>
    <xf numFmtId="0" fontId="149" fillId="0" borderId="0" xfId="11" applyFont="1" applyFill="1" applyBorder="1" applyAlignment="1">
      <alignment horizontal="left" vertical="center" indent="2"/>
    </xf>
    <xf numFmtId="0" fontId="148" fillId="0" borderId="5" xfId="63" applyFont="1" applyFill="1" applyBorder="1" applyAlignment="1">
      <alignment horizontal="center" vertical="center" wrapText="1"/>
    </xf>
    <xf numFmtId="0" fontId="149" fillId="8" borderId="14" xfId="63" applyFont="1" applyFill="1" applyBorder="1" applyAlignment="1">
      <alignment horizontal="center" vertical="center" wrapText="1"/>
    </xf>
    <xf numFmtId="0" fontId="148" fillId="8" borderId="14" xfId="63" applyFont="1" applyFill="1" applyBorder="1" applyAlignment="1">
      <alignment horizontal="center" vertical="center" wrapText="1"/>
    </xf>
    <xf numFmtId="0" fontId="149" fillId="8" borderId="14" xfId="63" applyFont="1" applyFill="1" applyBorder="1" applyAlignment="1">
      <alignment vertical="center" wrapText="1"/>
    </xf>
    <xf numFmtId="0" fontId="149" fillId="8" borderId="49" xfId="63" applyFont="1" applyFill="1" applyBorder="1" applyAlignment="1">
      <alignment vertical="center" wrapText="1"/>
    </xf>
    <xf numFmtId="0" fontId="149" fillId="0" borderId="0" xfId="63" applyFont="1" applyAlignment="1">
      <alignment wrapText="1"/>
    </xf>
    <xf numFmtId="0" fontId="139" fillId="0" borderId="34" xfId="63" applyFont="1" applyFill="1" applyBorder="1" applyAlignment="1">
      <alignment vertical="center"/>
    </xf>
    <xf numFmtId="0" fontId="148" fillId="0" borderId="30" xfId="63" applyFont="1" applyFill="1" applyBorder="1" applyAlignment="1">
      <alignment vertical="center"/>
    </xf>
    <xf numFmtId="0" fontId="178" fillId="0" borderId="75" xfId="30" applyFont="1" applyBorder="1" applyAlignment="1"/>
    <xf numFmtId="0" fontId="178" fillId="0" borderId="30" xfId="30" applyFont="1" applyBorder="1" applyAlignment="1"/>
    <xf numFmtId="0" fontId="178" fillId="0" borderId="31" xfId="30" applyFont="1" applyBorder="1" applyAlignment="1"/>
    <xf numFmtId="0" fontId="151" fillId="0" borderId="61" xfId="63" applyFont="1" applyFill="1" applyBorder="1" applyAlignment="1">
      <alignment horizontal="left" vertical="center"/>
    </xf>
    <xf numFmtId="0" fontId="148" fillId="0" borderId="67" xfId="63" applyFont="1" applyFill="1" applyBorder="1" applyAlignment="1">
      <alignment horizontal="center" vertical="center"/>
    </xf>
    <xf numFmtId="0" fontId="149" fillId="9" borderId="6" xfId="63" applyFont="1" applyFill="1" applyBorder="1" applyAlignment="1">
      <alignment horizontal="center"/>
    </xf>
    <xf numFmtId="0" fontId="149" fillId="9" borderId="4" xfId="63" applyFont="1" applyFill="1" applyBorder="1" applyAlignment="1">
      <alignment horizontal="center"/>
    </xf>
    <xf numFmtId="49" fontId="149" fillId="8" borderId="4" xfId="63" applyNumberFormat="1" applyFont="1" applyFill="1" applyBorder="1" applyAlignment="1">
      <alignment horizontal="center"/>
    </xf>
    <xf numFmtId="49" fontId="149" fillId="8" borderId="79" xfId="63" applyNumberFormat="1" applyFont="1" applyFill="1" applyBorder="1" applyAlignment="1">
      <alignment horizontal="center"/>
    </xf>
    <xf numFmtId="0" fontId="151" fillId="0" borderId="0" xfId="63" applyFont="1" applyFill="1" applyBorder="1" applyAlignment="1">
      <alignment horizontal="left" vertical="center"/>
    </xf>
    <xf numFmtId="49" fontId="149" fillId="8" borderId="53" xfId="63" applyNumberFormat="1" applyFont="1" applyFill="1" applyBorder="1" applyAlignment="1">
      <alignment horizontal="center"/>
    </xf>
    <xf numFmtId="0" fontId="151" fillId="0" borderId="75" xfId="63" applyFont="1" applyFill="1" applyBorder="1" applyAlignment="1">
      <alignment horizontal="left" vertical="center"/>
    </xf>
    <xf numFmtId="49" fontId="149" fillId="8" borderId="49" xfId="63" applyNumberFormat="1" applyFont="1" applyFill="1" applyBorder="1" applyAlignment="1">
      <alignment horizontal="center"/>
    </xf>
    <xf numFmtId="0" fontId="178" fillId="0" borderId="30" xfId="30" applyFont="1" applyFill="1" applyBorder="1" applyAlignment="1"/>
    <xf numFmtId="0" fontId="178" fillId="0" borderId="31" xfId="30" applyFont="1" applyFill="1" applyBorder="1" applyAlignment="1"/>
    <xf numFmtId="0" fontId="179" fillId="0" borderId="0" xfId="30" applyFont="1" applyFill="1" applyBorder="1" applyAlignment="1">
      <alignment vertical="center"/>
    </xf>
    <xf numFmtId="0" fontId="178" fillId="0" borderId="39" xfId="30" applyFont="1" applyBorder="1" applyAlignment="1">
      <alignment vertical="center"/>
    </xf>
    <xf numFmtId="0" fontId="149" fillId="9" borderId="6" xfId="63" applyFont="1" applyFill="1" applyBorder="1" applyAlignment="1">
      <alignment horizontal="center" vertical="center"/>
    </xf>
    <xf numFmtId="0" fontId="148" fillId="8" borderId="4" xfId="63" applyFont="1" applyFill="1" applyBorder="1" applyAlignment="1">
      <alignment horizontal="center" vertical="center"/>
    </xf>
    <xf numFmtId="0" fontId="149" fillId="8" borderId="0" xfId="63" applyFont="1" applyFill="1" applyBorder="1" applyAlignment="1">
      <alignment vertical="center"/>
    </xf>
    <xf numFmtId="0" fontId="149" fillId="8" borderId="79" xfId="63" applyFont="1" applyFill="1" applyBorder="1" applyAlignment="1">
      <alignment vertical="center"/>
    </xf>
    <xf numFmtId="0" fontId="178" fillId="0" borderId="39" xfId="30" applyFont="1" applyFill="1" applyBorder="1" applyAlignment="1">
      <alignment vertical="center"/>
    </xf>
    <xf numFmtId="0" fontId="149" fillId="8" borderId="6" xfId="63" applyFont="1" applyFill="1" applyBorder="1" applyAlignment="1">
      <alignment horizontal="center" vertical="center"/>
    </xf>
    <xf numFmtId="0" fontId="179" fillId="8" borderId="4" xfId="30" applyFont="1" applyFill="1" applyBorder="1" applyAlignment="1">
      <alignment vertical="center"/>
    </xf>
    <xf numFmtId="0" fontId="178" fillId="8" borderId="40" xfId="30" applyFont="1" applyFill="1" applyBorder="1" applyAlignment="1">
      <alignment vertical="center"/>
    </xf>
    <xf numFmtId="0" fontId="149" fillId="8" borderId="6" xfId="63" applyFont="1" applyFill="1" applyBorder="1" applyAlignment="1">
      <alignment vertical="center"/>
    </xf>
    <xf numFmtId="0" fontId="149" fillId="0" borderId="39" xfId="63" quotePrefix="1" applyFont="1" applyFill="1" applyBorder="1" applyAlignment="1">
      <alignment horizontal="left" vertical="center"/>
    </xf>
    <xf numFmtId="0" fontId="151" fillId="0" borderId="75" xfId="63" applyFont="1" applyFill="1" applyBorder="1"/>
    <xf numFmtId="0" fontId="148" fillId="0" borderId="33" xfId="63" applyFont="1" applyFill="1" applyBorder="1" applyAlignment="1">
      <alignment horizontal="center" vertical="center"/>
    </xf>
    <xf numFmtId="0" fontId="149" fillId="9" borderId="74" xfId="63" applyFont="1" applyFill="1" applyBorder="1" applyAlignment="1">
      <alignment horizontal="center" vertical="center"/>
    </xf>
    <xf numFmtId="0" fontId="149" fillId="9" borderId="73" xfId="63" applyFont="1" applyFill="1" applyBorder="1" applyAlignment="1">
      <alignment horizontal="center" vertical="center"/>
    </xf>
    <xf numFmtId="0" fontId="149" fillId="8" borderId="154" xfId="63" applyFont="1" applyFill="1" applyBorder="1" applyAlignment="1">
      <alignment horizontal="center" vertical="center"/>
    </xf>
    <xf numFmtId="0" fontId="149" fillId="8" borderId="74" xfId="63" applyFont="1" applyFill="1" applyBorder="1" applyAlignment="1">
      <alignment horizontal="center" vertical="center"/>
    </xf>
    <xf numFmtId="0" fontId="148" fillId="8" borderId="154" xfId="63" applyFont="1" applyFill="1" applyBorder="1" applyAlignment="1">
      <alignment horizontal="center" vertical="center"/>
    </xf>
    <xf numFmtId="0" fontId="148" fillId="8" borderId="74" xfId="63" applyFont="1" applyFill="1" applyBorder="1" applyAlignment="1">
      <alignment horizontal="center" vertical="center"/>
    </xf>
    <xf numFmtId="0" fontId="149" fillId="8" borderId="75" xfId="63" applyFont="1" applyFill="1" applyBorder="1" applyAlignment="1">
      <alignment vertical="center"/>
    </xf>
    <xf numFmtId="0" fontId="149" fillId="8" borderId="49" xfId="63" applyFont="1" applyFill="1" applyBorder="1" applyAlignment="1">
      <alignment vertical="center"/>
    </xf>
    <xf numFmtId="0" fontId="137" fillId="0" borderId="0" xfId="63" applyFont="1" applyBorder="1" applyAlignment="1">
      <alignment horizontal="center"/>
    </xf>
    <xf numFmtId="0" fontId="179" fillId="0" borderId="0" xfId="30" applyFont="1" applyBorder="1" applyAlignment="1">
      <alignment vertical="center"/>
    </xf>
    <xf numFmtId="0" fontId="149" fillId="0" borderId="0" xfId="63" applyFont="1" applyFill="1"/>
    <xf numFmtId="43" fontId="12" fillId="0" borderId="0" xfId="66" applyFont="1"/>
    <xf numFmtId="0" fontId="106" fillId="0" borderId="0" xfId="67" applyFont="1"/>
    <xf numFmtId="0" fontId="106" fillId="0" borderId="0" xfId="67" applyFont="1" applyAlignment="1">
      <alignment wrapText="1"/>
    </xf>
    <xf numFmtId="0" fontId="181" fillId="0" borderId="114" xfId="67" applyFont="1" applyFill="1" applyBorder="1" applyAlignment="1">
      <alignment horizontal="centerContinuous" vertical="center" wrapText="1"/>
    </xf>
    <xf numFmtId="0" fontId="181" fillId="0" borderId="58" xfId="67" applyFont="1" applyFill="1" applyBorder="1" applyAlignment="1">
      <alignment horizontal="left" vertical="center" wrapText="1"/>
    </xf>
    <xf numFmtId="0" fontId="181" fillId="0" borderId="116" xfId="67" applyFont="1" applyFill="1" applyBorder="1" applyAlignment="1">
      <alignment horizontal="centerContinuous" vertical="center" wrapText="1"/>
    </xf>
    <xf numFmtId="0" fontId="181" fillId="0" borderId="58" xfId="67" applyFont="1" applyFill="1" applyBorder="1" applyAlignment="1">
      <alignment horizontal="centerContinuous" vertical="center" wrapText="1"/>
    </xf>
    <xf numFmtId="0" fontId="182" fillId="0" borderId="0" xfId="67" applyFont="1"/>
    <xf numFmtId="0" fontId="181" fillId="0" borderId="0" xfId="67" applyFont="1" applyAlignment="1">
      <alignment wrapText="1"/>
    </xf>
    <xf numFmtId="49" fontId="181" fillId="0" borderId="45" xfId="67" applyNumberFormat="1" applyFont="1" applyFill="1" applyBorder="1" applyAlignment="1">
      <alignment horizontal="center" vertical="center" wrapText="1"/>
    </xf>
    <xf numFmtId="0" fontId="181" fillId="0" borderId="53" xfId="67" quotePrefix="1" applyFont="1" applyBorder="1" applyAlignment="1">
      <alignment horizontal="center" vertical="center" wrapText="1"/>
    </xf>
    <xf numFmtId="0" fontId="149" fillId="0" borderId="93" xfId="67" applyFont="1" applyFill="1" applyBorder="1" applyAlignment="1">
      <alignment horizontal="center" vertical="center" wrapText="1"/>
    </xf>
    <xf numFmtId="0" fontId="148" fillId="0" borderId="9" xfId="67" applyFont="1" applyFill="1" applyBorder="1" applyAlignment="1">
      <alignment horizontal="left" vertical="center" wrapText="1"/>
    </xf>
    <xf numFmtId="0" fontId="149" fillId="9" borderId="11" xfId="67" applyFont="1" applyFill="1" applyBorder="1" applyAlignment="1">
      <alignment horizontal="center" vertical="center" wrapText="1"/>
    </xf>
    <xf numFmtId="0" fontId="149" fillId="9" borderId="10" xfId="67" applyFont="1" applyFill="1" applyBorder="1" applyAlignment="1">
      <alignment horizontal="center" vertical="center" wrapText="1"/>
    </xf>
    <xf numFmtId="0" fontId="149" fillId="9" borderId="9" xfId="67" applyFont="1" applyFill="1" applyBorder="1" applyAlignment="1">
      <alignment horizontal="center" vertical="center" wrapText="1"/>
    </xf>
    <xf numFmtId="0" fontId="149" fillId="8" borderId="14" xfId="67" applyFont="1" applyFill="1" applyBorder="1" applyAlignment="1">
      <alignment horizontal="center" vertical="center" wrapText="1"/>
    </xf>
    <xf numFmtId="0" fontId="149" fillId="8" borderId="0" xfId="67" applyFont="1" applyFill="1" applyBorder="1" applyAlignment="1">
      <alignment horizontal="center" vertical="center" wrapText="1"/>
    </xf>
    <xf numFmtId="0" fontId="149" fillId="8" borderId="6" xfId="67" applyFont="1" applyFill="1" applyBorder="1" applyAlignment="1">
      <alignment horizontal="center" vertical="center" wrapText="1"/>
    </xf>
    <xf numFmtId="0" fontId="149" fillId="9" borderId="45" xfId="67" applyFont="1" applyFill="1" applyBorder="1" applyAlignment="1">
      <alignment horizontal="center" vertical="center" wrapText="1"/>
    </xf>
    <xf numFmtId="0" fontId="149" fillId="10" borderId="46" xfId="67" applyFont="1" applyFill="1" applyBorder="1" applyAlignment="1">
      <alignment horizontal="center" vertical="center" wrapText="1"/>
    </xf>
    <xf numFmtId="0" fontId="149" fillId="0" borderId="0" xfId="67" applyFont="1" applyAlignment="1">
      <alignment wrapText="1"/>
    </xf>
    <xf numFmtId="0" fontId="149" fillId="0" borderId="91" xfId="67" applyFont="1" applyFill="1" applyBorder="1" applyAlignment="1">
      <alignment horizontal="center" vertical="center" wrapText="1"/>
    </xf>
    <xf numFmtId="0" fontId="148" fillId="0" borderId="121" xfId="67" applyFont="1" applyFill="1" applyBorder="1" applyAlignment="1">
      <alignment vertical="center" wrapText="1"/>
    </xf>
    <xf numFmtId="0" fontId="149" fillId="8" borderId="21" xfId="67" applyFont="1" applyFill="1" applyBorder="1" applyAlignment="1">
      <alignment horizontal="center" vertical="center" wrapText="1"/>
    </xf>
    <xf numFmtId="0" fontId="149" fillId="8" borderId="2" xfId="67" applyFont="1" applyFill="1" applyBorder="1" applyAlignment="1">
      <alignment horizontal="center" vertical="center" wrapText="1"/>
    </xf>
    <xf numFmtId="0" fontId="149" fillId="8" borderId="121" xfId="67" applyFont="1" applyFill="1" applyBorder="1" applyAlignment="1">
      <alignment horizontal="center" vertical="center" wrapText="1"/>
    </xf>
    <xf numFmtId="0" fontId="149" fillId="10" borderId="53" xfId="67" applyFont="1" applyFill="1" applyBorder="1" applyAlignment="1">
      <alignment horizontal="center" vertical="center" wrapText="1"/>
    </xf>
    <xf numFmtId="0" fontId="183" fillId="0" borderId="71" xfId="67" applyFont="1" applyFill="1" applyBorder="1" applyAlignment="1">
      <alignment horizontal="center" vertical="center" wrapText="1"/>
    </xf>
    <xf numFmtId="0" fontId="183" fillId="0" borderId="6" xfId="67" applyFont="1" applyFill="1" applyBorder="1" applyAlignment="1">
      <alignment horizontal="left" vertical="center" wrapText="1" indent="2"/>
    </xf>
    <xf numFmtId="0" fontId="149" fillId="8" borderId="55" xfId="67" applyFont="1" applyFill="1" applyBorder="1" applyAlignment="1">
      <alignment wrapText="1"/>
    </xf>
    <xf numFmtId="0" fontId="149" fillId="0" borderId="71" xfId="67" applyFont="1" applyFill="1" applyBorder="1" applyAlignment="1">
      <alignment horizontal="center" vertical="center" wrapText="1"/>
    </xf>
    <xf numFmtId="0" fontId="149" fillId="0" borderId="6" xfId="67" applyFont="1" applyFill="1" applyBorder="1" applyAlignment="1">
      <alignment horizontal="left" vertical="center" wrapText="1" indent="2"/>
    </xf>
    <xf numFmtId="0" fontId="149" fillId="9" borderId="14" xfId="67" applyFont="1" applyFill="1" applyBorder="1" applyAlignment="1">
      <alignment horizontal="center"/>
    </xf>
    <xf numFmtId="0" fontId="149" fillId="9" borderId="0" xfId="67" applyFont="1" applyFill="1" applyBorder="1" applyAlignment="1">
      <alignment horizontal="center"/>
    </xf>
    <xf numFmtId="0" fontId="149" fillId="9" borderId="6" xfId="67" applyFont="1" applyFill="1" applyBorder="1" applyAlignment="1">
      <alignment horizontal="center"/>
    </xf>
    <xf numFmtId="0" fontId="149" fillId="8" borderId="14" xfId="67" applyFont="1" applyFill="1" applyBorder="1"/>
    <xf numFmtId="0" fontId="149" fillId="8" borderId="0" xfId="67" applyFont="1" applyFill="1" applyBorder="1"/>
    <xf numFmtId="0" fontId="149" fillId="8" borderId="6" xfId="67" applyFont="1" applyFill="1" applyBorder="1"/>
    <xf numFmtId="0" fontId="149" fillId="8" borderId="0" xfId="67" applyFont="1" applyFill="1" applyBorder="1" applyAlignment="1">
      <alignment horizontal="center"/>
    </xf>
    <xf numFmtId="0" fontId="149" fillId="8" borderId="53" xfId="67" applyFont="1" applyFill="1" applyBorder="1"/>
    <xf numFmtId="0" fontId="149" fillId="0" borderId="0" xfId="67" applyFont="1"/>
    <xf numFmtId="0" fontId="126" fillId="2" borderId="71" xfId="68" applyFont="1" applyFill="1" applyBorder="1" applyAlignment="1">
      <alignment horizontal="left" vertical="center" wrapText="1" indent="2"/>
    </xf>
    <xf numFmtId="0" fontId="149" fillId="8" borderId="14" xfId="67" applyFont="1" applyFill="1" applyBorder="1" applyAlignment="1">
      <alignment horizontal="center"/>
    </xf>
    <xf numFmtId="0" fontId="150" fillId="8" borderId="14" xfId="67" applyFont="1" applyFill="1" applyBorder="1"/>
    <xf numFmtId="0" fontId="149" fillId="9" borderId="14" xfId="67" applyFont="1" applyFill="1" applyBorder="1"/>
    <xf numFmtId="0" fontId="149" fillId="9" borderId="0" xfId="67" applyFont="1" applyFill="1" applyBorder="1"/>
    <xf numFmtId="0" fontId="149" fillId="9" borderId="6" xfId="67" applyFont="1" applyFill="1" applyBorder="1"/>
    <xf numFmtId="0" fontId="126" fillId="2" borderId="72" xfId="68" applyFont="1" applyFill="1" applyBorder="1" applyAlignment="1">
      <alignment horizontal="left" vertical="center" wrapText="1" indent="2"/>
    </xf>
    <xf numFmtId="0" fontId="149" fillId="9" borderId="11" xfId="67" applyFont="1" applyFill="1" applyBorder="1"/>
    <xf numFmtId="0" fontId="149" fillId="9" borderId="10" xfId="67" applyFont="1" applyFill="1" applyBorder="1"/>
    <xf numFmtId="0" fontId="149" fillId="9" borderId="9" xfId="67" applyFont="1" applyFill="1" applyBorder="1"/>
    <xf numFmtId="0" fontId="149" fillId="8" borderId="54" xfId="67" applyFont="1" applyFill="1" applyBorder="1"/>
    <xf numFmtId="0" fontId="149" fillId="0" borderId="47" xfId="67" applyFont="1" applyFill="1" applyBorder="1" applyAlignment="1">
      <alignment horizontal="center" vertical="center" wrapText="1"/>
    </xf>
    <xf numFmtId="0" fontId="148" fillId="0" borderId="63" xfId="67" applyFont="1" applyFill="1" applyBorder="1" applyAlignment="1">
      <alignment horizontal="left" vertical="center" wrapText="1"/>
    </xf>
    <xf numFmtId="0" fontId="149" fillId="8" borderId="64" xfId="67" applyFont="1" applyFill="1" applyBorder="1" applyAlignment="1">
      <alignment horizontal="center" vertical="center" wrapText="1"/>
    </xf>
    <xf numFmtId="0" fontId="149" fillId="8" borderId="84" xfId="67" applyFont="1" applyFill="1" applyBorder="1" applyAlignment="1">
      <alignment horizontal="center" vertical="center" wrapText="1"/>
    </xf>
    <xf numFmtId="0" fontId="149" fillId="8" borderId="63" xfId="67" applyFont="1" applyFill="1" applyBorder="1" applyAlignment="1">
      <alignment horizontal="center" vertical="center" wrapText="1"/>
    </xf>
    <xf numFmtId="0" fontId="149" fillId="8" borderId="64" xfId="67" applyFont="1" applyFill="1" applyBorder="1"/>
    <xf numFmtId="0" fontId="149" fillId="8" borderId="84" xfId="67" applyFont="1" applyFill="1" applyBorder="1"/>
    <xf numFmtId="0" fontId="149" fillId="8" borderId="63" xfId="67" applyFont="1" applyFill="1" applyBorder="1"/>
    <xf numFmtId="0" fontId="149" fillId="8" borderId="48" xfId="67" applyFont="1" applyFill="1" applyBorder="1" applyAlignment="1">
      <alignment horizontal="center" vertical="center" wrapText="1"/>
    </xf>
    <xf numFmtId="0" fontId="149" fillId="8" borderId="49" xfId="67" applyFont="1" applyFill="1" applyBorder="1" applyAlignment="1">
      <alignment horizontal="center" vertical="center" wrapText="1"/>
    </xf>
    <xf numFmtId="0" fontId="106" fillId="0" borderId="0" xfId="67" applyFont="1" applyBorder="1" applyAlignment="1">
      <alignment wrapText="1"/>
    </xf>
    <xf numFmtId="0" fontId="106" fillId="0" borderId="0" xfId="67" applyFont="1" applyBorder="1" applyAlignment="1">
      <alignment horizontal="center" vertical="center" wrapText="1"/>
    </xf>
    <xf numFmtId="0" fontId="106" fillId="0" borderId="0" xfId="67" applyFont="1" applyBorder="1"/>
    <xf numFmtId="0" fontId="103" fillId="0" borderId="0" xfId="67" applyFont="1" applyBorder="1" applyAlignment="1"/>
    <xf numFmtId="0" fontId="37" fillId="0" borderId="0" xfId="54" applyFont="1" applyFill="1" applyBorder="1"/>
    <xf numFmtId="0" fontId="13" fillId="0" borderId="0" xfId="69" applyFill="1" applyBorder="1"/>
    <xf numFmtId="0" fontId="185" fillId="20" borderId="28" xfId="69" applyFont="1" applyFill="1" applyBorder="1" applyAlignment="1">
      <alignment horizontal="center" vertical="center"/>
    </xf>
    <xf numFmtId="0" fontId="185" fillId="20" borderId="61" xfId="69" applyFont="1" applyFill="1" applyBorder="1" applyAlignment="1">
      <alignment horizontal="center" vertical="center" wrapText="1"/>
    </xf>
    <xf numFmtId="0" fontId="185" fillId="20" borderId="28" xfId="69" applyFont="1" applyFill="1" applyBorder="1" applyAlignment="1">
      <alignment horizontal="center" vertical="center" wrapText="1"/>
    </xf>
    <xf numFmtId="49" fontId="187" fillId="0" borderId="35" xfId="69" applyNumberFormat="1" applyFont="1" applyFill="1" applyBorder="1" applyAlignment="1">
      <alignment horizontal="right"/>
    </xf>
    <xf numFmtId="0" fontId="189" fillId="0" borderId="28" xfId="70" applyFont="1" applyBorder="1" applyAlignment="1" applyProtection="1">
      <alignment horizontal="left"/>
    </xf>
    <xf numFmtId="0" fontId="190" fillId="0" borderId="28" xfId="0" applyFont="1" applyBorder="1"/>
    <xf numFmtId="0" fontId="187" fillId="0" borderId="67" xfId="0" applyFont="1" applyBorder="1" applyAlignment="1">
      <alignment horizontal="center"/>
    </xf>
    <xf numFmtId="0" fontId="190" fillId="0" borderId="28" xfId="69" applyFont="1" applyBorder="1" applyAlignment="1">
      <alignment horizontal="center"/>
    </xf>
    <xf numFmtId="0" fontId="15" fillId="0" borderId="0" xfId="69" applyFont="1" applyFill="1" applyBorder="1"/>
    <xf numFmtId="49" fontId="187" fillId="0" borderId="39" xfId="69" applyNumberFormat="1" applyFont="1" applyFill="1" applyBorder="1" applyAlignment="1">
      <alignment horizontal="right"/>
    </xf>
    <xf numFmtId="0" fontId="189" fillId="0" borderId="67" xfId="70" applyFont="1" applyBorder="1" applyAlignment="1" applyProtection="1">
      <alignment horizontal="left"/>
    </xf>
    <xf numFmtId="0" fontId="190" fillId="0" borderId="67" xfId="0" applyFont="1" applyBorder="1"/>
    <xf numFmtId="0" fontId="190" fillId="0" borderId="67" xfId="69" applyFont="1" applyBorder="1" applyAlignment="1">
      <alignment horizontal="center"/>
    </xf>
    <xf numFmtId="49" fontId="187" fillId="0" borderId="39" xfId="69" applyNumberFormat="1" applyFont="1" applyFill="1" applyBorder="1" applyAlignment="1">
      <alignment horizontal="right" vertical="center"/>
    </xf>
    <xf numFmtId="49" fontId="187" fillId="0" borderId="39" xfId="69" applyNumberFormat="1" applyFont="1" applyFill="1" applyBorder="1" applyAlignment="1">
      <alignment horizontal="right" vertical="center" wrapText="1"/>
    </xf>
    <xf numFmtId="0" fontId="15" fillId="0" borderId="0" xfId="69" applyFont="1" applyFill="1" applyBorder="1" applyAlignment="1">
      <alignment wrapText="1"/>
    </xf>
    <xf numFmtId="49" fontId="187" fillId="0" borderId="33" xfId="69" applyNumberFormat="1" applyFont="1" applyFill="1" applyBorder="1" applyAlignment="1">
      <alignment horizontal="right" vertical="center"/>
    </xf>
    <xf numFmtId="0" fontId="189" fillId="0" borderId="32" xfId="70" applyFont="1" applyBorder="1" applyAlignment="1" applyProtection="1">
      <alignment horizontal="left"/>
    </xf>
    <xf numFmtId="0" fontId="190" fillId="0" borderId="32" xfId="0" applyFont="1" applyBorder="1"/>
    <xf numFmtId="0" fontId="190" fillId="0" borderId="32" xfId="69" applyFont="1" applyBorder="1" applyAlignment="1">
      <alignment horizontal="center"/>
    </xf>
    <xf numFmtId="0" fontId="13" fillId="0" borderId="0" xfId="69"/>
    <xf numFmtId="0" fontId="190" fillId="0" borderId="28" xfId="69" applyFont="1" applyBorder="1" applyAlignment="1">
      <alignment horizontal="right"/>
    </xf>
    <xf numFmtId="0" fontId="191" fillId="0" borderId="28" xfId="70" applyFont="1" applyBorder="1" applyAlignment="1" applyProtection="1">
      <alignment horizontal="left"/>
    </xf>
    <xf numFmtId="0" fontId="190" fillId="0" borderId="28" xfId="69" applyFont="1" applyBorder="1"/>
    <xf numFmtId="0" fontId="187" fillId="0" borderId="28" xfId="0" applyFont="1" applyBorder="1" applyAlignment="1">
      <alignment horizontal="center"/>
    </xf>
    <xf numFmtId="0" fontId="190" fillId="0" borderId="67" xfId="69" applyFont="1" applyBorder="1" applyAlignment="1">
      <alignment horizontal="right"/>
    </xf>
    <xf numFmtId="0" fontId="191" fillId="0" borderId="67" xfId="70" applyFont="1" applyBorder="1" applyAlignment="1" applyProtection="1">
      <alignment horizontal="left"/>
    </xf>
    <xf numFmtId="0" fontId="190" fillId="0" borderId="67" xfId="69" applyFont="1" applyBorder="1"/>
    <xf numFmtId="0" fontId="190" fillId="0" borderId="32" xfId="69" applyFont="1" applyBorder="1" applyAlignment="1">
      <alignment horizontal="right"/>
    </xf>
    <xf numFmtId="0" fontId="191" fillId="0" borderId="32" xfId="70" applyFont="1" applyBorder="1" applyAlignment="1" applyProtection="1">
      <alignment horizontal="left"/>
    </xf>
    <xf numFmtId="0" fontId="190" fillId="0" borderId="32" xfId="69" applyFont="1" applyBorder="1"/>
    <xf numFmtId="0" fontId="187" fillId="0" borderId="32" xfId="0" applyFont="1" applyBorder="1" applyAlignment="1">
      <alignment horizontal="center"/>
    </xf>
    <xf numFmtId="0" fontId="13" fillId="0" borderId="0" xfId="69" applyBorder="1"/>
    <xf numFmtId="0" fontId="190" fillId="0" borderId="35" xfId="69" applyFont="1" applyBorder="1" applyAlignment="1">
      <alignment horizontal="right"/>
    </xf>
    <xf numFmtId="0" fontId="190" fillId="0" borderId="39" xfId="69" applyFont="1" applyBorder="1" applyAlignment="1">
      <alignment horizontal="right"/>
    </xf>
    <xf numFmtId="0" fontId="190" fillId="0" borderId="33" xfId="69" applyFont="1" applyBorder="1" applyAlignment="1">
      <alignment horizontal="right"/>
    </xf>
    <xf numFmtId="0" fontId="190" fillId="0" borderId="61" xfId="69" applyFont="1" applyBorder="1" applyAlignment="1">
      <alignment horizontal="center"/>
    </xf>
    <xf numFmtId="0" fontId="190" fillId="0" borderId="75" xfId="69" applyFont="1" applyBorder="1" applyAlignment="1">
      <alignment horizontal="center"/>
    </xf>
    <xf numFmtId="49" fontId="189" fillId="0" borderId="67" xfId="70" applyNumberFormat="1" applyFont="1" applyBorder="1" applyAlignment="1" applyProtection="1">
      <alignment horizontal="left"/>
    </xf>
    <xf numFmtId="17" fontId="189" fillId="0" borderId="67" xfId="70" applyNumberFormat="1" applyFont="1" applyBorder="1" applyAlignment="1" applyProtection="1">
      <alignment horizontal="left"/>
    </xf>
    <xf numFmtId="0" fontId="189" fillId="0" borderId="67" xfId="70" quotePrefix="1" applyFont="1" applyBorder="1" applyAlignment="1" applyProtection="1">
      <alignment horizontal="left"/>
    </xf>
    <xf numFmtId="49" fontId="189" fillId="0" borderId="67" xfId="70" applyNumberFormat="1" applyFont="1" applyFill="1" applyBorder="1" applyAlignment="1" applyProtection="1">
      <alignment horizontal="left"/>
      <protection locked="0"/>
    </xf>
    <xf numFmtId="49" fontId="189" fillId="0" borderId="32" xfId="70" applyNumberFormat="1" applyFont="1" applyFill="1" applyBorder="1" applyAlignment="1" applyProtection="1">
      <alignment horizontal="left"/>
      <protection locked="0"/>
    </xf>
    <xf numFmtId="0" fontId="189" fillId="0" borderId="28" xfId="70" applyFont="1" applyBorder="1" applyAlignment="1" applyProtection="1">
      <alignment horizontal="left" vertical="center"/>
    </xf>
    <xf numFmtId="0" fontId="190" fillId="0" borderId="62" xfId="69" applyFont="1" applyBorder="1" applyAlignment="1">
      <alignment horizontal="center"/>
    </xf>
    <xf numFmtId="0" fontId="189" fillId="0" borderId="67" xfId="70" applyFont="1" applyBorder="1" applyAlignment="1" applyProtection="1">
      <alignment horizontal="left" vertical="center"/>
    </xf>
    <xf numFmtId="0" fontId="190" fillId="0" borderId="40" xfId="69" applyFont="1" applyBorder="1" applyAlignment="1">
      <alignment horizontal="center"/>
    </xf>
    <xf numFmtId="0" fontId="189" fillId="0" borderId="32" xfId="70" applyFont="1" applyBorder="1" applyAlignment="1" applyProtection="1">
      <alignment horizontal="left" vertical="center"/>
    </xf>
    <xf numFmtId="0" fontId="190" fillId="0" borderId="76" xfId="69" applyFont="1" applyBorder="1" applyAlignment="1">
      <alignment horizontal="center"/>
    </xf>
    <xf numFmtId="0" fontId="13" fillId="0" borderId="29" xfId="69" applyBorder="1"/>
    <xf numFmtId="0" fontId="190" fillId="0" borderId="30" xfId="69" applyFont="1" applyBorder="1" applyAlignment="1">
      <alignment horizontal="right"/>
    </xf>
    <xf numFmtId="0" fontId="189" fillId="0" borderId="34" xfId="70" applyFont="1" applyBorder="1" applyAlignment="1" applyProtection="1">
      <alignment horizontal="left" vertical="center"/>
    </xf>
    <xf numFmtId="0" fontId="187" fillId="0" borderId="34" xfId="11" applyFont="1" applyFill="1" applyBorder="1" applyAlignment="1">
      <alignment vertical="center"/>
    </xf>
    <xf numFmtId="0" fontId="190" fillId="0" borderId="30" xfId="69" applyFont="1" applyBorder="1" applyAlignment="1">
      <alignment horizontal="center"/>
    </xf>
    <xf numFmtId="0" fontId="190" fillId="0" borderId="34" xfId="69" applyFont="1" applyBorder="1" applyAlignment="1">
      <alignment horizontal="center"/>
    </xf>
    <xf numFmtId="0" fontId="13" fillId="0" borderId="0" xfId="69" applyBorder="1" applyAlignment="1">
      <alignment horizontal="right"/>
    </xf>
    <xf numFmtId="0" fontId="13" fillId="0" borderId="0" xfId="69" applyBorder="1" applyAlignment="1">
      <alignment horizontal="left" vertical="center"/>
    </xf>
    <xf numFmtId="0" fontId="13" fillId="0" borderId="0" xfId="69" applyBorder="1" applyAlignment="1">
      <alignment horizontal="center"/>
    </xf>
    <xf numFmtId="49" fontId="184" fillId="28" borderId="33" xfId="69" applyNumberFormat="1" applyFont="1" applyFill="1" applyBorder="1" applyAlignment="1">
      <alignment horizontal="center" vertical="center" wrapText="1"/>
    </xf>
    <xf numFmtId="49" fontId="184" fillId="28" borderId="75" xfId="69" applyNumberFormat="1" applyFont="1" applyFill="1" applyBorder="1" applyAlignment="1">
      <alignment horizontal="center" vertical="center" wrapText="1"/>
    </xf>
    <xf numFmtId="0" fontId="185" fillId="20" borderId="29" xfId="69" applyFont="1" applyFill="1" applyBorder="1" applyAlignment="1">
      <alignment horizontal="center" vertical="center"/>
    </xf>
    <xf numFmtId="0" fontId="185" fillId="20" borderId="31" xfId="69" applyFont="1" applyFill="1" applyBorder="1" applyAlignment="1">
      <alignment horizontal="center" vertical="center"/>
    </xf>
    <xf numFmtId="0" fontId="186" fillId="0" borderId="28" xfId="69" applyFont="1" applyFill="1" applyBorder="1" applyAlignment="1">
      <alignment horizontal="center" vertical="center" textRotation="90" wrapText="1"/>
    </xf>
    <xf numFmtId="0" fontId="186" fillId="0" borderId="67" xfId="69" applyFont="1" applyFill="1" applyBorder="1" applyAlignment="1">
      <alignment horizontal="center" vertical="center" textRotation="90" wrapText="1"/>
    </xf>
    <xf numFmtId="37" fontId="22" fillId="6" borderId="15" xfId="4" applyNumberFormat="1" applyFont="1" applyFill="1" applyBorder="1" applyAlignment="1">
      <alignment horizontal="center"/>
    </xf>
    <xf numFmtId="0" fontId="31" fillId="6" borderId="11" xfId="5" applyFont="1" applyFill="1" applyBorder="1" applyAlignment="1"/>
    <xf numFmtId="0" fontId="13" fillId="6" borderId="12" xfId="5" applyFill="1" applyBorder="1" applyAlignment="1"/>
    <xf numFmtId="0" fontId="13" fillId="6" borderId="8" xfId="5" applyFill="1" applyBorder="1" applyAlignment="1"/>
    <xf numFmtId="37" fontId="22" fillId="2" borderId="15" xfId="4" applyNumberFormat="1" applyFont="1" applyFill="1" applyBorder="1" applyAlignment="1">
      <alignment horizontal="center"/>
    </xf>
    <xf numFmtId="0" fontId="31" fillId="0" borderId="11" xfId="5" applyFont="1" applyBorder="1" applyAlignment="1"/>
    <xf numFmtId="37" fontId="22" fillId="2" borderId="13" xfId="4" applyNumberFormat="1" applyFont="1" applyFill="1" applyBorder="1" applyAlignment="1">
      <alignment horizontal="center"/>
    </xf>
    <xf numFmtId="0" fontId="31" fillId="0" borderId="12" xfId="5" applyFont="1" applyBorder="1" applyAlignment="1">
      <alignment horizontal="center"/>
    </xf>
    <xf numFmtId="0" fontId="31" fillId="0" borderId="8" xfId="5" applyFont="1" applyBorder="1" applyAlignment="1">
      <alignment horizontal="center"/>
    </xf>
    <xf numFmtId="2" fontId="38" fillId="0" borderId="1" xfId="1" applyNumberFormat="1" applyFont="1" applyFill="1" applyBorder="1" applyAlignment="1">
      <alignment horizontal="center" wrapText="1"/>
    </xf>
    <xf numFmtId="2" fontId="38" fillId="0" borderId="5" xfId="1" applyNumberFormat="1" applyFont="1" applyFill="1" applyBorder="1" applyAlignment="1">
      <alignment horizontal="center" wrapText="1"/>
    </xf>
    <xf numFmtId="0" fontId="38" fillId="0" borderId="1" xfId="0" applyFont="1" applyFill="1" applyBorder="1" applyAlignment="1">
      <alignment horizontal="left" vertical="center" wrapText="1"/>
    </xf>
    <xf numFmtId="0" fontId="38" fillId="0" borderId="5" xfId="0" applyFont="1" applyFill="1" applyBorder="1" applyAlignment="1">
      <alignment horizontal="left" vertical="center" wrapText="1"/>
    </xf>
    <xf numFmtId="2" fontId="38" fillId="0" borderId="12" xfId="1" applyNumberFormat="1" applyFont="1" applyFill="1" applyBorder="1" applyAlignment="1">
      <alignment horizontal="center"/>
    </xf>
    <xf numFmtId="0" fontId="44" fillId="0" borderId="1" xfId="0" applyFont="1" applyFill="1" applyBorder="1" applyAlignment="1">
      <alignment horizontal="center" wrapText="1"/>
    </xf>
    <xf numFmtId="0" fontId="44" fillId="0" borderId="5" xfId="0" applyFont="1" applyFill="1" applyBorder="1" applyAlignment="1">
      <alignment horizontal="center" wrapText="1"/>
    </xf>
    <xf numFmtId="0" fontId="44" fillId="0" borderId="12" xfId="0" applyFont="1" applyFill="1" applyBorder="1" applyAlignment="1">
      <alignment horizontal="center"/>
    </xf>
    <xf numFmtId="0" fontId="38" fillId="0" borderId="1" xfId="0" applyFont="1" applyFill="1" applyBorder="1" applyAlignment="1">
      <alignment horizontal="center" wrapText="1"/>
    </xf>
    <xf numFmtId="0" fontId="38" fillId="0" borderId="5" xfId="0" applyFont="1" applyFill="1" applyBorder="1" applyAlignment="1">
      <alignment horizontal="center" wrapText="1"/>
    </xf>
    <xf numFmtId="39" fontId="38" fillId="0" borderId="13" xfId="1" applyNumberFormat="1" applyFont="1" applyFill="1" applyBorder="1" applyAlignment="1">
      <alignment horizontal="center" wrapText="1"/>
    </xf>
    <xf numFmtId="39" fontId="38" fillId="0" borderId="12" xfId="1" applyNumberFormat="1" applyFont="1" applyFill="1" applyBorder="1" applyAlignment="1">
      <alignment horizontal="center" wrapText="1"/>
    </xf>
    <xf numFmtId="39" fontId="38" fillId="0" borderId="8" xfId="1" applyNumberFormat="1" applyFont="1" applyFill="1" applyBorder="1" applyAlignment="1">
      <alignment horizontal="center" wrapText="1"/>
    </xf>
    <xf numFmtId="166" fontId="11" fillId="0" borderId="1" xfId="0" applyNumberFormat="1" applyFont="1" applyFill="1" applyBorder="1" applyAlignment="1" applyProtection="1">
      <alignment horizontal="center"/>
    </xf>
    <xf numFmtId="166" fontId="11" fillId="0" borderId="5" xfId="0" applyNumberFormat="1" applyFont="1" applyFill="1" applyBorder="1" applyAlignment="1" applyProtection="1">
      <alignment horizontal="center"/>
    </xf>
    <xf numFmtId="0" fontId="42" fillId="0" borderId="1" xfId="0" applyFont="1" applyBorder="1" applyAlignment="1">
      <alignment horizontal="left" vertical="center" wrapText="1"/>
    </xf>
    <xf numFmtId="0" fontId="42" fillId="0" borderId="5" xfId="0" applyFont="1" applyBorder="1" applyAlignment="1">
      <alignment horizontal="left" vertical="center" wrapText="1"/>
    </xf>
    <xf numFmtId="0" fontId="42" fillId="0" borderId="12" xfId="0" applyFont="1" applyFill="1" applyBorder="1" applyAlignment="1">
      <alignment horizontal="center"/>
    </xf>
    <xf numFmtId="166" fontId="42" fillId="0" borderId="1" xfId="0" applyNumberFormat="1" applyFont="1" applyFill="1" applyBorder="1" applyAlignment="1" applyProtection="1">
      <alignment horizontal="center"/>
    </xf>
    <xf numFmtId="166" fontId="42" fillId="0" borderId="5" xfId="0" applyNumberFormat="1" applyFont="1" applyFill="1" applyBorder="1" applyAlignment="1" applyProtection="1">
      <alignment horizontal="center"/>
    </xf>
    <xf numFmtId="0" fontId="46" fillId="0" borderId="1" xfId="0" applyFont="1" applyBorder="1" applyAlignment="1">
      <alignment horizontal="left" vertical="center" wrapText="1"/>
    </xf>
    <xf numFmtId="0" fontId="46" fillId="0" borderId="5" xfId="0" applyFont="1" applyBorder="1" applyAlignment="1">
      <alignment horizontal="left" vertical="center" wrapText="1"/>
    </xf>
    <xf numFmtId="0" fontId="4" fillId="0" borderId="13" xfId="0" applyFont="1" applyFill="1" applyBorder="1" applyAlignment="1">
      <alignment horizontal="center"/>
    </xf>
    <xf numFmtId="0" fontId="4" fillId="0" borderId="12" xfId="0" applyFont="1" applyFill="1" applyBorder="1" applyAlignment="1">
      <alignment horizontal="center"/>
    </xf>
    <xf numFmtId="0" fontId="4" fillId="0" borderId="8" xfId="0" applyFont="1" applyFill="1" applyBorder="1" applyAlignment="1">
      <alignment horizontal="center"/>
    </xf>
    <xf numFmtId="0" fontId="4" fillId="0" borderId="1" xfId="0" applyFont="1" applyFill="1" applyBorder="1" applyAlignment="1">
      <alignment horizontal="center" wrapText="1"/>
    </xf>
    <xf numFmtId="0" fontId="4" fillId="0" borderId="5" xfId="0" applyFont="1" applyFill="1" applyBorder="1" applyAlignment="1">
      <alignment horizontal="center" wrapText="1"/>
    </xf>
    <xf numFmtId="0" fontId="42" fillId="0" borderId="25" xfId="0" applyFont="1" applyFill="1" applyBorder="1" applyAlignment="1">
      <alignment horizontal="center" wrapText="1"/>
    </xf>
    <xf numFmtId="0" fontId="42" fillId="0" borderId="26" xfId="0" applyFont="1" applyFill="1" applyBorder="1" applyAlignment="1">
      <alignment horizontal="center" wrapText="1"/>
    </xf>
    <xf numFmtId="0" fontId="42" fillId="0" borderId="25" xfId="0" applyFont="1" applyFill="1" applyBorder="1" applyAlignment="1">
      <alignment horizontal="center"/>
    </xf>
    <xf numFmtId="0" fontId="42" fillId="0" borderId="26" xfId="0" applyFont="1" applyFill="1" applyBorder="1" applyAlignment="1">
      <alignment horizontal="center"/>
    </xf>
    <xf numFmtId="0" fontId="42" fillId="0" borderId="20" xfId="0" applyFont="1" applyFill="1" applyBorder="1" applyAlignment="1">
      <alignment horizontal="center" wrapText="1"/>
    </xf>
    <xf numFmtId="0" fontId="42" fillId="0" borderId="4" xfId="0" applyFont="1" applyFill="1" applyBorder="1" applyAlignment="1">
      <alignment horizontal="center" wrapText="1"/>
    </xf>
    <xf numFmtId="0" fontId="42" fillId="0" borderId="21" xfId="0" applyFont="1" applyFill="1" applyBorder="1" applyAlignment="1">
      <alignment horizontal="center"/>
    </xf>
    <xf numFmtId="0" fontId="42" fillId="0" borderId="14" xfId="0" applyFont="1" applyFill="1" applyBorder="1" applyAlignment="1">
      <alignment horizontal="center"/>
    </xf>
    <xf numFmtId="0" fontId="42" fillId="0" borderId="5" xfId="0" applyFont="1" applyFill="1" applyBorder="1" applyAlignment="1">
      <alignment horizontal="center"/>
    </xf>
    <xf numFmtId="0" fontId="42" fillId="0" borderId="21" xfId="0" applyFont="1" applyFill="1" applyBorder="1" applyAlignment="1">
      <alignment horizontal="center" wrapText="1"/>
    </xf>
    <xf numFmtId="0" fontId="42" fillId="0" borderId="3" xfId="0" applyFont="1" applyFill="1" applyBorder="1" applyAlignment="1">
      <alignment horizontal="center" wrapText="1"/>
    </xf>
    <xf numFmtId="0" fontId="42" fillId="0" borderId="11" xfId="0" applyFont="1" applyFill="1" applyBorder="1" applyAlignment="1">
      <alignment horizontal="center" wrapText="1"/>
    </xf>
    <xf numFmtId="0" fontId="42" fillId="0" borderId="9" xfId="0" applyFont="1" applyFill="1" applyBorder="1" applyAlignment="1">
      <alignment horizontal="center" wrapText="1"/>
    </xf>
    <xf numFmtId="0" fontId="42" fillId="0" borderId="2" xfId="0" applyFont="1" applyFill="1" applyBorder="1" applyAlignment="1">
      <alignment horizontal="center" wrapText="1"/>
    </xf>
    <xf numFmtId="0" fontId="42" fillId="0" borderId="10" xfId="0" applyFont="1" applyFill="1" applyBorder="1" applyAlignment="1">
      <alignment horizontal="center" wrapText="1"/>
    </xf>
    <xf numFmtId="0" fontId="42" fillId="0" borderId="24" xfId="0" applyFont="1" applyFill="1" applyBorder="1" applyAlignment="1">
      <alignment horizontal="center"/>
    </xf>
    <xf numFmtId="0" fontId="42" fillId="0" borderId="24" xfId="0" applyFont="1" applyFill="1" applyBorder="1" applyAlignment="1">
      <alignment horizontal="center" wrapText="1"/>
    </xf>
    <xf numFmtId="0" fontId="38" fillId="0" borderId="20" xfId="0" applyFont="1" applyFill="1" applyBorder="1" applyAlignment="1">
      <alignment horizontal="center" wrapText="1"/>
    </xf>
    <xf numFmtId="0" fontId="38" fillId="0" borderId="4" xfId="0" applyFont="1" applyFill="1" applyBorder="1" applyAlignment="1">
      <alignment horizontal="center" wrapText="1"/>
    </xf>
    <xf numFmtId="167" fontId="42" fillId="0" borderId="25" xfId="0" applyNumberFormat="1" applyFont="1" applyFill="1" applyBorder="1" applyAlignment="1">
      <alignment horizontal="center" wrapText="1"/>
    </xf>
    <xf numFmtId="167" fontId="42" fillId="0" borderId="26" xfId="0" applyNumberFormat="1" applyFont="1" applyFill="1" applyBorder="1" applyAlignment="1">
      <alignment horizontal="center" wrapText="1"/>
    </xf>
    <xf numFmtId="37" fontId="42" fillId="0" borderId="28" xfId="13" applyNumberFormat="1" applyFont="1" applyFill="1" applyBorder="1" applyAlignment="1">
      <alignment horizontal="center" wrapText="1"/>
    </xf>
    <xf numFmtId="37" fontId="42" fillId="0" borderId="32" xfId="13" applyNumberFormat="1" applyFont="1" applyFill="1" applyBorder="1" applyAlignment="1">
      <alignment horizontal="center" wrapText="1"/>
    </xf>
    <xf numFmtId="37" fontId="42" fillId="0" borderId="29" xfId="14" applyNumberFormat="1" applyFont="1" applyFill="1" applyBorder="1" applyAlignment="1">
      <alignment horizontal="center" wrapText="1"/>
    </xf>
    <xf numFmtId="37" fontId="29" fillId="0" borderId="30" xfId="15" applyNumberFormat="1" applyFont="1" applyFill="1" applyBorder="1"/>
    <xf numFmtId="37" fontId="29" fillId="0" borderId="31" xfId="15" applyNumberFormat="1" applyFont="1" applyFill="1" applyBorder="1"/>
    <xf numFmtId="37" fontId="42" fillId="0" borderId="28" xfId="14" applyNumberFormat="1" applyFont="1" applyFill="1" applyBorder="1" applyAlignment="1">
      <alignment horizontal="center" wrapText="1"/>
    </xf>
    <xf numFmtId="37" fontId="29" fillId="0" borderId="32" xfId="15" applyNumberFormat="1" applyFont="1" applyFill="1" applyBorder="1"/>
    <xf numFmtId="37" fontId="42" fillId="0" borderId="28" xfId="13" applyNumberFormat="1" applyFont="1" applyFill="1" applyBorder="1" applyAlignment="1">
      <alignment horizontal="justify" wrapText="1"/>
    </xf>
    <xf numFmtId="37" fontId="42" fillId="0" borderId="32" xfId="13" applyNumberFormat="1" applyFont="1" applyFill="1" applyBorder="1" applyAlignment="1">
      <alignment horizontal="justify" wrapText="1"/>
    </xf>
    <xf numFmtId="37" fontId="42" fillId="0" borderId="28" xfId="14" applyNumberFormat="1" applyFont="1" applyFill="1" applyBorder="1" applyAlignment="1">
      <alignment horizontal="justify" wrapText="1"/>
    </xf>
    <xf numFmtId="37" fontId="42" fillId="0" borderId="28" xfId="13" applyNumberFormat="1" applyFont="1" applyFill="1" applyBorder="1" applyAlignment="1">
      <alignment horizontal="center"/>
    </xf>
    <xf numFmtId="37" fontId="42" fillId="0" borderId="32" xfId="13" applyNumberFormat="1" applyFont="1" applyFill="1" applyBorder="1" applyAlignment="1">
      <alignment horizontal="center"/>
    </xf>
    <xf numFmtId="37" fontId="42" fillId="0" borderId="28" xfId="17" applyNumberFormat="1" applyFont="1" applyFill="1" applyBorder="1" applyAlignment="1">
      <alignment horizontal="center" wrapText="1"/>
    </xf>
    <xf numFmtId="37" fontId="42" fillId="0" borderId="32" xfId="17" applyNumberFormat="1" applyFont="1" applyFill="1" applyBorder="1" applyAlignment="1">
      <alignment horizontal="center" wrapText="1"/>
    </xf>
    <xf numFmtId="0" fontId="42" fillId="0" borderId="28" xfId="13" applyFont="1" applyFill="1" applyBorder="1" applyAlignment="1">
      <alignment horizontal="center" wrapText="1"/>
    </xf>
    <xf numFmtId="0" fontId="42" fillId="0" borderId="32" xfId="13" applyFont="1" applyFill="1" applyBorder="1" applyAlignment="1">
      <alignment horizontal="center" wrapText="1"/>
    </xf>
    <xf numFmtId="37" fontId="42" fillId="0" borderId="35" xfId="17" applyNumberFormat="1" applyFont="1" applyFill="1" applyBorder="1" applyAlignment="1">
      <alignment horizontal="center" wrapText="1"/>
    </xf>
    <xf numFmtId="37" fontId="42" fillId="0" borderId="33" xfId="17" applyNumberFormat="1" applyFont="1" applyFill="1" applyBorder="1" applyAlignment="1">
      <alignment horizontal="center" wrapText="1"/>
    </xf>
    <xf numFmtId="37" fontId="42" fillId="0" borderId="28" xfId="17" applyNumberFormat="1" applyFont="1" applyFill="1" applyBorder="1" applyAlignment="1">
      <alignment horizontal="justify" wrapText="1"/>
    </xf>
    <xf numFmtId="37" fontId="42" fillId="0" borderId="32" xfId="17" applyNumberFormat="1" applyFont="1" applyFill="1" applyBorder="1" applyAlignment="1">
      <alignment horizontal="justify" wrapText="1"/>
    </xf>
    <xf numFmtId="169" fontId="42" fillId="0" borderId="28" xfId="18" applyNumberFormat="1" applyFont="1" applyFill="1" applyBorder="1" applyAlignment="1">
      <alignment horizontal="center" wrapText="1"/>
    </xf>
    <xf numFmtId="169" fontId="42" fillId="0" borderId="32" xfId="18" applyNumberFormat="1" applyFont="1" applyFill="1" applyBorder="1" applyAlignment="1">
      <alignment horizontal="center" wrapText="1"/>
    </xf>
    <xf numFmtId="37" fontId="42" fillId="0" borderId="36" xfId="13" applyNumberFormat="1" applyFont="1" applyFill="1" applyBorder="1" applyAlignment="1">
      <alignment horizontal="center" wrapText="1"/>
    </xf>
    <xf numFmtId="169" fontId="42" fillId="0" borderId="28" xfId="18" applyNumberFormat="1" applyFont="1" applyFill="1" applyBorder="1" applyAlignment="1">
      <alignment horizontal="justify" wrapText="1"/>
    </xf>
    <xf numFmtId="169" fontId="42" fillId="0" borderId="32" xfId="18" applyNumberFormat="1" applyFont="1" applyFill="1" applyBorder="1" applyAlignment="1">
      <alignment horizontal="justify" wrapText="1"/>
    </xf>
    <xf numFmtId="169" fontId="42" fillId="0" borderId="28" xfId="18" applyNumberFormat="1" applyFont="1" applyFill="1" applyBorder="1" applyAlignment="1">
      <alignment horizontal="justify" vertical="center" wrapText="1"/>
    </xf>
    <xf numFmtId="169" fontId="42" fillId="0" borderId="32" xfId="18" applyNumberFormat="1" applyFont="1" applyFill="1" applyBorder="1" applyAlignment="1">
      <alignment horizontal="justify" vertical="center" wrapText="1"/>
    </xf>
    <xf numFmtId="37" fontId="61" fillId="0" borderId="28" xfId="14" applyNumberFormat="1" applyFont="1" applyFill="1" applyBorder="1" applyAlignment="1">
      <alignment horizontal="center" wrapText="1"/>
    </xf>
    <xf numFmtId="37" fontId="61" fillId="0" borderId="32" xfId="14" applyNumberFormat="1" applyFont="1" applyFill="1" applyBorder="1" applyAlignment="1">
      <alignment horizontal="center" wrapText="1"/>
    </xf>
    <xf numFmtId="169" fontId="61" fillId="0" borderId="28" xfId="19" applyNumberFormat="1" applyFont="1" applyFill="1" applyBorder="1" applyAlignment="1">
      <alignment horizontal="center" wrapText="1"/>
    </xf>
    <xf numFmtId="169" fontId="61" fillId="0" borderId="32" xfId="19" applyNumberFormat="1" applyFont="1" applyFill="1" applyBorder="1" applyAlignment="1">
      <alignment horizontal="center" wrapText="1"/>
    </xf>
    <xf numFmtId="37" fontId="61" fillId="0" borderId="28" xfId="13" applyNumberFormat="1" applyFont="1" applyFill="1" applyBorder="1" applyAlignment="1">
      <alignment horizontal="center" wrapText="1"/>
    </xf>
    <xf numFmtId="37" fontId="61" fillId="0" borderId="32" xfId="13" applyNumberFormat="1" applyFont="1" applyFill="1" applyBorder="1" applyAlignment="1">
      <alignment horizontal="center" wrapText="1"/>
    </xf>
    <xf numFmtId="37" fontId="61" fillId="0" borderId="29" xfId="14" applyNumberFormat="1" applyFont="1" applyFill="1" applyBorder="1" applyAlignment="1">
      <alignment horizontal="center" wrapText="1"/>
    </xf>
    <xf numFmtId="37" fontId="61" fillId="0" borderId="30" xfId="14" applyNumberFormat="1" applyFont="1" applyFill="1" applyBorder="1" applyAlignment="1">
      <alignment horizontal="center" wrapText="1"/>
    </xf>
    <xf numFmtId="37" fontId="61" fillId="0" borderId="31" xfId="14" applyNumberFormat="1" applyFont="1" applyFill="1" applyBorder="1" applyAlignment="1">
      <alignment horizontal="center" wrapText="1"/>
    </xf>
    <xf numFmtId="169" fontId="61" fillId="0" borderId="28" xfId="19" applyNumberFormat="1" applyFont="1" applyFill="1" applyBorder="1" applyAlignment="1">
      <alignment horizontal="justify" wrapText="1"/>
    </xf>
    <xf numFmtId="169" fontId="61" fillId="0" borderId="32" xfId="19" applyNumberFormat="1" applyFont="1" applyFill="1" applyBorder="1" applyAlignment="1">
      <alignment horizontal="justify" wrapText="1"/>
    </xf>
    <xf numFmtId="171" fontId="11" fillId="0" borderId="20" xfId="22" applyFont="1" applyBorder="1" applyAlignment="1">
      <alignment horizontal="center" vertical="center"/>
    </xf>
    <xf numFmtId="171" fontId="11" fillId="0" borderId="4" xfId="22" applyFont="1" applyBorder="1" applyAlignment="1">
      <alignment horizontal="center" vertical="center"/>
    </xf>
    <xf numFmtId="171" fontId="11" fillId="0" borderId="5" xfId="22" applyFont="1" applyBorder="1" applyAlignment="1">
      <alignment horizontal="center" vertical="center"/>
    </xf>
    <xf numFmtId="171" fontId="11" fillId="0" borderId="3" xfId="22" applyFont="1" applyBorder="1" applyAlignment="1">
      <alignment horizontal="center" vertical="center" wrapText="1"/>
    </xf>
    <xf numFmtId="171" fontId="11" fillId="0" borderId="6" xfId="22" applyFont="1" applyBorder="1" applyAlignment="1">
      <alignment horizontal="center" vertical="center" wrapText="1"/>
    </xf>
    <xf numFmtId="171" fontId="11" fillId="0" borderId="9" xfId="22" applyFont="1" applyBorder="1" applyAlignment="1">
      <alignment horizontal="center" vertical="center" wrapText="1"/>
    </xf>
    <xf numFmtId="0" fontId="44" fillId="0" borderId="25" xfId="0" applyFont="1" applyFill="1" applyBorder="1" applyAlignment="1">
      <alignment horizontal="center"/>
    </xf>
    <xf numFmtId="0" fontId="44" fillId="0" borderId="26" xfId="0" applyFont="1" applyFill="1" applyBorder="1" applyAlignment="1">
      <alignment horizontal="center"/>
    </xf>
    <xf numFmtId="0" fontId="44" fillId="0" borderId="20" xfId="0" applyFont="1" applyFill="1" applyBorder="1" applyAlignment="1">
      <alignment horizontal="center"/>
    </xf>
    <xf numFmtId="0" fontId="44" fillId="0" borderId="4" xfId="0" applyFont="1" applyFill="1" applyBorder="1" applyAlignment="1">
      <alignment horizontal="center"/>
    </xf>
    <xf numFmtId="0" fontId="44" fillId="0" borderId="5" xfId="0" applyFont="1" applyFill="1" applyBorder="1" applyAlignment="1">
      <alignment horizontal="center"/>
    </xf>
    <xf numFmtId="0" fontId="42" fillId="0" borderId="5" xfId="0" applyFont="1" applyFill="1" applyBorder="1" applyAlignment="1">
      <alignment horizontal="center" wrapText="1"/>
    </xf>
    <xf numFmtId="0" fontId="46" fillId="0" borderId="25" xfId="0" applyFont="1" applyFill="1" applyBorder="1" applyAlignment="1">
      <alignment horizontal="center"/>
    </xf>
    <xf numFmtId="0" fontId="46" fillId="0" borderId="26" xfId="0" applyFont="1" applyFill="1" applyBorder="1" applyAlignment="1">
      <alignment horizontal="center"/>
    </xf>
    <xf numFmtId="0" fontId="46" fillId="0" borderId="24" xfId="0" applyFont="1" applyFill="1" applyBorder="1" applyAlignment="1">
      <alignment horizontal="center"/>
    </xf>
    <xf numFmtId="0" fontId="4" fillId="0" borderId="20" xfId="0" applyFont="1" applyFill="1" applyBorder="1" applyAlignment="1">
      <alignment horizontal="center" wrapText="1"/>
    </xf>
    <xf numFmtId="0" fontId="4" fillId="0" borderId="4" xfId="0" applyFont="1" applyFill="1" applyBorder="1" applyAlignment="1">
      <alignment horizontal="center" wrapText="1"/>
    </xf>
    <xf numFmtId="0" fontId="42" fillId="0" borderId="6" xfId="0" applyFont="1" applyFill="1" applyBorder="1" applyAlignment="1">
      <alignment horizontal="center" wrapText="1"/>
    </xf>
    <xf numFmtId="0" fontId="42" fillId="0" borderId="20" xfId="0" applyFont="1" applyFill="1" applyBorder="1" applyAlignment="1">
      <alignment horizontal="center"/>
    </xf>
    <xf numFmtId="0" fontId="42" fillId="0" borderId="4" xfId="0" applyFont="1" applyFill="1" applyBorder="1" applyAlignment="1">
      <alignment horizontal="center"/>
    </xf>
    <xf numFmtId="166" fontId="22" fillId="2" borderId="21" xfId="0" applyNumberFormat="1" applyFont="1" applyFill="1" applyBorder="1" applyAlignment="1">
      <alignment horizontal="center"/>
    </xf>
    <xf numFmtId="0" fontId="73" fillId="0" borderId="3" xfId="0" applyFont="1" applyBorder="1" applyAlignment="1">
      <alignment horizontal="center"/>
    </xf>
    <xf numFmtId="166" fontId="22" fillId="2" borderId="25" xfId="0" applyNumberFormat="1" applyFont="1" applyFill="1" applyBorder="1" applyAlignment="1">
      <alignment horizontal="center"/>
    </xf>
    <xf numFmtId="0" fontId="74" fillId="0" borderId="24" xfId="0" applyFont="1" applyBorder="1" applyAlignment="1">
      <alignment horizontal="center"/>
    </xf>
    <xf numFmtId="0" fontId="74" fillId="0" borderId="26" xfId="0" applyFont="1" applyBorder="1" applyAlignment="1">
      <alignment horizontal="center"/>
    </xf>
    <xf numFmtId="0" fontId="15" fillId="0" borderId="0" xfId="0" applyFont="1" applyAlignment="1">
      <alignment horizontal="left" vertical="center"/>
    </xf>
    <xf numFmtId="0" fontId="30" fillId="14" borderId="29" xfId="0" applyFont="1" applyFill="1" applyBorder="1" applyAlignment="1">
      <alignment horizontal="left" vertical="center" wrapText="1" indent="2"/>
    </xf>
    <xf numFmtId="0" fontId="30" fillId="14" borderId="30" xfId="0" applyFont="1" applyFill="1" applyBorder="1" applyAlignment="1">
      <alignment horizontal="left" vertical="center" wrapText="1" indent="2"/>
    </xf>
    <xf numFmtId="0" fontId="30" fillId="14" borderId="31" xfId="0" applyFont="1" applyFill="1" applyBorder="1" applyAlignment="1">
      <alignment horizontal="left" vertical="center" wrapText="1" indent="2"/>
    </xf>
    <xf numFmtId="0" fontId="30" fillId="14" borderId="50" xfId="0" applyFont="1" applyFill="1" applyBorder="1" applyAlignment="1" applyProtection="1">
      <alignment horizontal="left" vertical="center" wrapText="1"/>
    </xf>
    <xf numFmtId="0" fontId="30" fillId="14" borderId="51" xfId="0" applyFont="1" applyFill="1" applyBorder="1" applyAlignment="1" applyProtection="1">
      <alignment horizontal="left" vertical="center" wrapText="1"/>
    </xf>
    <xf numFmtId="0" fontId="30" fillId="14" borderId="52" xfId="0" applyFont="1" applyFill="1" applyBorder="1" applyAlignment="1" applyProtection="1">
      <alignment horizontal="left" vertical="center" wrapText="1"/>
    </xf>
    <xf numFmtId="0" fontId="30" fillId="14" borderId="57" xfId="0" applyFont="1" applyFill="1" applyBorder="1" applyAlignment="1" applyProtection="1">
      <alignment horizontal="left" vertical="center"/>
    </xf>
    <xf numFmtId="0" fontId="30" fillId="14" borderId="58" xfId="0" applyFont="1" applyFill="1" applyBorder="1" applyAlignment="1" applyProtection="1">
      <alignment horizontal="left" vertical="center"/>
    </xf>
    <xf numFmtId="0" fontId="30" fillId="14" borderId="59" xfId="0" applyFont="1" applyFill="1" applyBorder="1" applyAlignment="1" applyProtection="1">
      <alignment horizontal="left" vertical="center"/>
    </xf>
    <xf numFmtId="0" fontId="78" fillId="14" borderId="29" xfId="0" applyFont="1" applyFill="1" applyBorder="1" applyAlignment="1">
      <alignment horizontal="left" vertical="center" wrapText="1" indent="3"/>
    </xf>
    <xf numFmtId="0" fontId="78" fillId="14" borderId="30" xfId="0" applyFont="1" applyFill="1" applyBorder="1" applyAlignment="1">
      <alignment horizontal="left" vertical="center" wrapText="1" indent="3"/>
    </xf>
    <xf numFmtId="0" fontId="78" fillId="14" borderId="31" xfId="0" applyFont="1" applyFill="1" applyBorder="1" applyAlignment="1">
      <alignment horizontal="left" vertical="center" wrapText="1" indent="3"/>
    </xf>
    <xf numFmtId="0" fontId="78" fillId="14" borderId="29" xfId="0" applyFont="1" applyFill="1" applyBorder="1" applyAlignment="1">
      <alignment horizontal="center" vertical="center"/>
    </xf>
    <xf numFmtId="0" fontId="78" fillId="14" borderId="30" xfId="0" applyFont="1" applyFill="1" applyBorder="1" applyAlignment="1">
      <alignment horizontal="center" vertical="center"/>
    </xf>
    <xf numFmtId="0" fontId="78" fillId="14" borderId="31" xfId="0" applyFont="1" applyFill="1" applyBorder="1" applyAlignment="1">
      <alignment horizontal="center" vertical="center"/>
    </xf>
    <xf numFmtId="0" fontId="30" fillId="14" borderId="50" xfId="0" applyFont="1" applyFill="1" applyBorder="1" applyAlignment="1" applyProtection="1">
      <alignment horizontal="left" vertical="center"/>
    </xf>
    <xf numFmtId="0" fontId="30" fillId="14" borderId="51" xfId="0" applyFont="1" applyFill="1" applyBorder="1" applyAlignment="1" applyProtection="1">
      <alignment horizontal="left" vertical="center"/>
    </xf>
    <xf numFmtId="0" fontId="30" fillId="14" borderId="52" xfId="0" applyFont="1" applyFill="1" applyBorder="1" applyAlignment="1" applyProtection="1">
      <alignment horizontal="left" vertical="center"/>
    </xf>
    <xf numFmtId="0" fontId="22" fillId="2" borderId="67" xfId="0" applyFont="1" applyFill="1" applyBorder="1" applyAlignment="1">
      <alignment horizontal="center" vertical="center"/>
    </xf>
    <xf numFmtId="0" fontId="22" fillId="2" borderId="32" xfId="0" applyFont="1" applyFill="1" applyBorder="1" applyAlignment="1">
      <alignment horizontal="center" vertical="center"/>
    </xf>
    <xf numFmtId="43" fontId="22" fillId="2" borderId="60" xfId="24" applyNumberFormat="1" applyFont="1" applyFill="1" applyBorder="1" applyAlignment="1">
      <alignment horizontal="center" vertical="center"/>
    </xf>
    <xf numFmtId="43" fontId="22" fillId="2" borderId="72" xfId="24" applyNumberFormat="1" applyFont="1" applyFill="1" applyBorder="1" applyAlignment="1">
      <alignment horizontal="center" vertical="center"/>
    </xf>
    <xf numFmtId="43" fontId="22" fillId="2" borderId="79" xfId="24" applyNumberFormat="1" applyFont="1" applyFill="1" applyBorder="1" applyAlignment="1">
      <alignment horizontal="center" vertical="center"/>
    </xf>
    <xf numFmtId="43" fontId="22" fillId="2" borderId="49" xfId="24" applyNumberFormat="1" applyFont="1" applyFill="1" applyBorder="1" applyAlignment="1">
      <alignment horizontal="center" vertical="center"/>
    </xf>
    <xf numFmtId="43" fontId="22" fillId="2" borderId="60" xfId="24" applyNumberFormat="1" applyFont="1" applyFill="1" applyBorder="1" applyAlignment="1">
      <alignment horizontal="center" vertical="center" wrapText="1"/>
    </xf>
    <xf numFmtId="43" fontId="22" fillId="2" borderId="72" xfId="24" applyNumberFormat="1" applyFont="1" applyFill="1" applyBorder="1" applyAlignment="1">
      <alignment horizontal="center" vertical="center" wrapText="1"/>
    </xf>
    <xf numFmtId="43" fontId="22" fillId="2" borderId="79" xfId="24" applyNumberFormat="1" applyFont="1" applyFill="1" applyBorder="1" applyAlignment="1">
      <alignment horizontal="center" vertical="center" wrapText="1"/>
    </xf>
    <xf numFmtId="43" fontId="22" fillId="2" borderId="49" xfId="24" applyNumberFormat="1" applyFont="1" applyFill="1" applyBorder="1" applyAlignment="1">
      <alignment horizontal="center" vertical="center" wrapText="1"/>
    </xf>
    <xf numFmtId="4" fontId="22" fillId="2" borderId="62" xfId="0" applyNumberFormat="1" applyFont="1" applyFill="1" applyBorder="1" applyAlignment="1">
      <alignment horizontal="center" vertical="center" wrapText="1"/>
    </xf>
    <xf numFmtId="4" fontId="22" fillId="2" borderId="40" xfId="0" applyNumberFormat="1" applyFont="1" applyFill="1" applyBorder="1" applyAlignment="1">
      <alignment horizontal="center" vertical="center" wrapText="1"/>
    </xf>
    <xf numFmtId="4" fontId="22" fillId="2" borderId="76" xfId="0" applyNumberFormat="1" applyFont="1" applyFill="1" applyBorder="1" applyAlignment="1">
      <alignment horizontal="center" vertical="center" wrapText="1"/>
    </xf>
    <xf numFmtId="43" fontId="22" fillId="2" borderId="28" xfId="24" applyNumberFormat="1" applyFont="1" applyFill="1" applyBorder="1" applyAlignment="1">
      <alignment horizontal="center" vertical="center" wrapText="1"/>
    </xf>
    <xf numFmtId="0" fontId="8" fillId="0" borderId="67" xfId="0" applyFont="1" applyBorder="1" applyAlignment="1">
      <alignment horizontal="center" vertical="center" wrapText="1"/>
    </xf>
    <xf numFmtId="0" fontId="8" fillId="0" borderId="32" xfId="0" applyFont="1" applyBorder="1" applyAlignment="1">
      <alignment horizontal="center" vertical="center" wrapText="1"/>
    </xf>
    <xf numFmtId="43" fontId="22" fillId="2" borderId="67" xfId="24" applyNumberFormat="1" applyFont="1" applyFill="1" applyBorder="1" applyAlignment="1">
      <alignment horizontal="center" vertical="center" wrapText="1"/>
    </xf>
    <xf numFmtId="43" fontId="22" fillId="2" borderId="32" xfId="24" applyNumberFormat="1" applyFont="1" applyFill="1" applyBorder="1" applyAlignment="1">
      <alignment horizontal="center" vertical="center" wrapText="1"/>
    </xf>
    <xf numFmtId="4" fontId="22" fillId="2" borderId="28" xfId="0" applyNumberFormat="1" applyFont="1" applyFill="1" applyBorder="1" applyAlignment="1">
      <alignment horizontal="center" vertical="center" wrapText="1"/>
    </xf>
    <xf numFmtId="4" fontId="22" fillId="2" borderId="67" xfId="0" applyNumberFormat="1" applyFont="1" applyFill="1" applyBorder="1" applyAlignment="1">
      <alignment horizontal="center" vertical="center" wrapText="1"/>
    </xf>
    <xf numFmtId="4" fontId="22" fillId="2" borderId="32" xfId="0" applyNumberFormat="1" applyFont="1" applyFill="1" applyBorder="1" applyAlignment="1">
      <alignment horizontal="center" vertical="center" wrapText="1"/>
    </xf>
    <xf numFmtId="0" fontId="22" fillId="2" borderId="67" xfId="0" applyFont="1" applyFill="1" applyBorder="1" applyAlignment="1">
      <alignment horizontal="center" vertical="center" wrapText="1"/>
    </xf>
    <xf numFmtId="0" fontId="22" fillId="2" borderId="32" xfId="0" applyFont="1" applyFill="1" applyBorder="1" applyAlignment="1">
      <alignment horizontal="center" vertical="center" wrapText="1"/>
    </xf>
    <xf numFmtId="37" fontId="22" fillId="2" borderId="28" xfId="24" applyNumberFormat="1" applyFont="1" applyFill="1" applyBorder="1" applyAlignment="1">
      <alignment horizontal="center" vertical="center"/>
    </xf>
    <xf numFmtId="37" fontId="8" fillId="0" borderId="32" xfId="0" applyNumberFormat="1" applyFont="1" applyBorder="1" applyAlignment="1">
      <alignment horizontal="center" vertical="center"/>
    </xf>
    <xf numFmtId="43" fontId="22" fillId="2" borderId="29" xfId="24" applyNumberFormat="1" applyFont="1" applyFill="1" applyBorder="1" applyAlignment="1">
      <alignment horizontal="center" vertical="center"/>
    </xf>
    <xf numFmtId="43" fontId="22" fillId="2" borderId="31" xfId="24" applyNumberFormat="1" applyFont="1" applyFill="1" applyBorder="1" applyAlignment="1">
      <alignment horizontal="center" vertical="center"/>
    </xf>
    <xf numFmtId="0" fontId="22" fillId="2" borderId="60" xfId="0" applyFont="1" applyFill="1" applyBorder="1" applyAlignment="1">
      <alignment horizontal="center" vertical="center"/>
    </xf>
    <xf numFmtId="0" fontId="8" fillId="0" borderId="72" xfId="0" applyFont="1" applyBorder="1" applyAlignment="1">
      <alignment horizontal="center" vertical="center"/>
    </xf>
    <xf numFmtId="37" fontId="22" fillId="2" borderId="62" xfId="24" applyNumberFormat="1" applyFont="1" applyFill="1" applyBorder="1" applyAlignment="1">
      <alignment horizontal="center" vertical="center"/>
    </xf>
    <xf numFmtId="0" fontId="22" fillId="2" borderId="72" xfId="0" applyFont="1" applyFill="1" applyBorder="1" applyAlignment="1">
      <alignment horizontal="center" vertical="center"/>
    </xf>
    <xf numFmtId="0" fontId="22" fillId="2" borderId="85" xfId="0" applyFont="1" applyFill="1" applyBorder="1" applyAlignment="1">
      <alignment horizontal="center"/>
    </xf>
    <xf numFmtId="0" fontId="22" fillId="2" borderId="51" xfId="0" applyFont="1" applyFill="1" applyBorder="1" applyAlignment="1">
      <alignment horizontal="center"/>
    </xf>
    <xf numFmtId="0" fontId="22" fillId="2" borderId="81" xfId="0" applyFont="1" applyFill="1" applyBorder="1" applyAlignment="1">
      <alignment horizontal="center"/>
    </xf>
    <xf numFmtId="167" fontId="22" fillId="2" borderId="85" xfId="0" applyNumberFormat="1" applyFont="1" applyFill="1" applyBorder="1" applyAlignment="1">
      <alignment horizontal="center"/>
    </xf>
    <xf numFmtId="167" fontId="22" fillId="2" borderId="51" xfId="0" applyNumberFormat="1" applyFont="1" applyFill="1" applyBorder="1" applyAlignment="1">
      <alignment horizontal="center"/>
    </xf>
    <xf numFmtId="167" fontId="22" fillId="2" borderId="81" xfId="0" applyNumberFormat="1" applyFont="1" applyFill="1" applyBorder="1" applyAlignment="1">
      <alignment horizontal="center"/>
    </xf>
    <xf numFmtId="0" fontId="8" fillId="2" borderId="21" xfId="7" applyFont="1" applyFill="1" applyBorder="1" applyAlignment="1">
      <alignment horizontal="center"/>
    </xf>
    <xf numFmtId="0" fontId="8" fillId="2" borderId="2" xfId="7" applyFont="1" applyFill="1" applyBorder="1" applyAlignment="1">
      <alignment horizontal="center"/>
    </xf>
    <xf numFmtId="0" fontId="8" fillId="2" borderId="3" xfId="7" applyFont="1" applyFill="1" applyBorder="1" applyAlignment="1">
      <alignment horizontal="center"/>
    </xf>
    <xf numFmtId="171" fontId="22" fillId="2" borderId="67" xfId="24" applyNumberFormat="1" applyFont="1" applyFill="1" applyBorder="1" applyAlignment="1">
      <alignment horizontal="center" vertical="center" wrapText="1"/>
    </xf>
    <xf numFmtId="171" fontId="22" fillId="2" borderId="32" xfId="24" applyNumberFormat="1" applyFont="1" applyFill="1" applyBorder="1" applyAlignment="1">
      <alignment horizontal="center" vertical="center" wrapText="1"/>
    </xf>
    <xf numFmtId="0" fontId="22" fillId="2" borderId="28" xfId="0" applyFont="1" applyFill="1" applyBorder="1" applyAlignment="1">
      <alignment horizontal="center" vertical="center" wrapText="1"/>
    </xf>
    <xf numFmtId="171" fontId="22" fillId="2" borderId="29" xfId="24" applyNumberFormat="1" applyFont="1" applyFill="1" applyBorder="1" applyAlignment="1">
      <alignment horizontal="center"/>
    </xf>
    <xf numFmtId="171" fontId="22" fillId="2" borderId="31" xfId="24" applyNumberFormat="1" applyFont="1" applyFill="1" applyBorder="1" applyAlignment="1">
      <alignment horizontal="center"/>
    </xf>
    <xf numFmtId="171" fontId="22" fillId="2" borderId="28" xfId="24" applyNumberFormat="1" applyFont="1" applyFill="1" applyBorder="1" applyAlignment="1">
      <alignment horizontal="center" vertical="center" wrapText="1"/>
    </xf>
    <xf numFmtId="171" fontId="8" fillId="2" borderId="60" xfId="24" applyNumberFormat="1" applyFont="1" applyFill="1" applyBorder="1" applyAlignment="1">
      <alignment horizontal="center" vertical="center" wrapText="1"/>
    </xf>
    <xf numFmtId="171" fontId="8" fillId="2" borderId="72" xfId="24" applyNumberFormat="1" applyFont="1" applyFill="1" applyBorder="1" applyAlignment="1">
      <alignment horizontal="center" vertical="center" wrapText="1"/>
    </xf>
    <xf numFmtId="171" fontId="22" fillId="2" borderId="60" xfId="24" applyNumberFormat="1" applyFont="1" applyFill="1" applyBorder="1" applyAlignment="1">
      <alignment horizontal="center" vertical="center" wrapText="1"/>
    </xf>
    <xf numFmtId="171" fontId="22" fillId="2" borderId="71" xfId="24" applyNumberFormat="1" applyFont="1" applyFill="1" applyBorder="1" applyAlignment="1">
      <alignment horizontal="center" vertical="center" wrapText="1"/>
    </xf>
    <xf numFmtId="171" fontId="22" fillId="2" borderId="30" xfId="24" applyNumberFormat="1" applyFont="1" applyFill="1" applyBorder="1" applyAlignment="1">
      <alignment horizontal="center"/>
    </xf>
    <xf numFmtId="0" fontId="22" fillId="2" borderId="29" xfId="0" applyFont="1" applyFill="1" applyBorder="1" applyAlignment="1">
      <alignment horizontal="center"/>
    </xf>
    <xf numFmtId="0" fontId="22" fillId="2" borderId="31" xfId="0" applyFont="1" applyFill="1" applyBorder="1" applyAlignment="1">
      <alignment horizontal="center"/>
    </xf>
    <xf numFmtId="171" fontId="22" fillId="2" borderId="55" xfId="24" applyNumberFormat="1" applyFont="1" applyFill="1" applyBorder="1" applyAlignment="1">
      <alignment horizontal="center" vertical="center" wrapText="1"/>
    </xf>
    <xf numFmtId="171" fontId="22" fillId="2" borderId="53" xfId="24" applyNumberFormat="1" applyFont="1" applyFill="1" applyBorder="1" applyAlignment="1">
      <alignment horizontal="center" vertical="center" wrapText="1"/>
    </xf>
    <xf numFmtId="171" fontId="22" fillId="2" borderId="49" xfId="24" applyNumberFormat="1" applyFont="1" applyFill="1" applyBorder="1" applyAlignment="1">
      <alignment horizontal="center" vertical="center" wrapText="1"/>
    </xf>
    <xf numFmtId="171" fontId="22" fillId="2" borderId="39" xfId="24" applyNumberFormat="1" applyFont="1" applyFill="1" applyBorder="1" applyAlignment="1">
      <alignment horizontal="center"/>
    </xf>
    <xf numFmtId="171" fontId="22" fillId="2" borderId="0" xfId="24" applyNumberFormat="1" applyFont="1" applyFill="1" applyBorder="1" applyAlignment="1">
      <alignment horizontal="center"/>
    </xf>
    <xf numFmtId="171" fontId="22" fillId="2" borderId="40" xfId="24" applyNumberFormat="1" applyFont="1" applyFill="1" applyBorder="1" applyAlignment="1">
      <alignment horizontal="center" vertical="center" wrapText="1"/>
    </xf>
    <xf numFmtId="171" fontId="22" fillId="2" borderId="76" xfId="24" applyNumberFormat="1" applyFont="1" applyFill="1" applyBorder="1" applyAlignment="1">
      <alignment horizontal="center" vertical="center" wrapText="1"/>
    </xf>
    <xf numFmtId="0" fontId="22" fillId="2" borderId="28" xfId="0" applyFont="1" applyFill="1" applyBorder="1" applyAlignment="1">
      <alignment horizontal="center" wrapText="1"/>
    </xf>
    <xf numFmtId="0" fontId="22" fillId="2" borderId="67" xfId="0" applyFont="1" applyFill="1" applyBorder="1" applyAlignment="1">
      <alignment horizontal="center" wrapText="1"/>
    </xf>
    <xf numFmtId="0" fontId="22" fillId="2" borderId="35" xfId="0" applyFont="1" applyFill="1" applyBorder="1" applyAlignment="1">
      <alignment horizontal="center" wrapText="1"/>
    </xf>
    <xf numFmtId="0" fontId="22" fillId="2" borderId="39" xfId="0" applyFont="1" applyFill="1" applyBorder="1" applyAlignment="1">
      <alignment horizontal="center" wrapText="1"/>
    </xf>
    <xf numFmtId="0" fontId="22" fillId="2" borderId="28" xfId="0" applyFont="1" applyFill="1" applyBorder="1" applyAlignment="1">
      <alignment horizontal="center"/>
    </xf>
    <xf numFmtId="0" fontId="22" fillId="2" borderId="67" xfId="0" applyFont="1" applyFill="1" applyBorder="1" applyAlignment="1">
      <alignment horizontal="center"/>
    </xf>
    <xf numFmtId="0" fontId="22" fillId="2" borderId="61" xfId="0" applyFont="1" applyFill="1" applyBorder="1" applyAlignment="1">
      <alignment horizontal="center" wrapText="1"/>
    </xf>
    <xf numFmtId="0" fontId="22" fillId="2" borderId="62" xfId="0" applyFont="1" applyFill="1" applyBorder="1" applyAlignment="1">
      <alignment horizontal="center" wrapText="1"/>
    </xf>
    <xf numFmtId="0" fontId="22" fillId="2" borderId="33" xfId="0" applyFont="1" applyFill="1" applyBorder="1" applyAlignment="1">
      <alignment horizontal="center" wrapText="1"/>
    </xf>
    <xf numFmtId="0" fontId="22" fillId="2" borderId="75" xfId="0" applyFont="1" applyFill="1" applyBorder="1" applyAlignment="1">
      <alignment horizontal="center" wrapText="1"/>
    </xf>
    <xf numFmtId="0" fontId="22" fillId="2" borderId="76" xfId="0" applyFont="1" applyFill="1" applyBorder="1" applyAlignment="1">
      <alignment horizontal="center" wrapText="1"/>
    </xf>
    <xf numFmtId="0" fontId="22" fillId="2" borderId="30" xfId="0" applyFont="1" applyFill="1" applyBorder="1" applyAlignment="1">
      <alignment horizontal="center"/>
    </xf>
    <xf numFmtId="0" fontId="30" fillId="20" borderId="35" xfId="27" applyFont="1" applyFill="1" applyBorder="1" applyAlignment="1">
      <alignment horizontal="center" vertical="center"/>
    </xf>
    <xf numFmtId="0" fontId="30" fillId="20" borderId="62" xfId="27" applyFont="1" applyFill="1" applyBorder="1" applyAlignment="1">
      <alignment horizontal="center" vertical="center"/>
    </xf>
    <xf numFmtId="0" fontId="30" fillId="20" borderId="39" xfId="27" applyFont="1" applyFill="1" applyBorder="1" applyAlignment="1">
      <alignment horizontal="center" vertical="center"/>
    </xf>
    <xf numFmtId="0" fontId="30" fillId="20" borderId="40" xfId="27" applyFont="1" applyFill="1" applyBorder="1" applyAlignment="1">
      <alignment horizontal="center" vertical="center"/>
    </xf>
    <xf numFmtId="0" fontId="30" fillId="20" borderId="33" xfId="27" applyFont="1" applyFill="1" applyBorder="1" applyAlignment="1">
      <alignment horizontal="center" vertical="center"/>
    </xf>
    <xf numFmtId="0" fontId="30" fillId="20" borderId="76" xfId="27" applyFont="1" applyFill="1" applyBorder="1" applyAlignment="1">
      <alignment horizontal="center" vertical="center"/>
    </xf>
    <xf numFmtId="0" fontId="30" fillId="20" borderId="35" xfId="27" applyFont="1" applyFill="1" applyBorder="1" applyAlignment="1">
      <alignment horizontal="center" vertical="center" wrapText="1"/>
    </xf>
    <xf numFmtId="0" fontId="30" fillId="20" borderId="61" xfId="27" applyFont="1" applyFill="1" applyBorder="1" applyAlignment="1">
      <alignment horizontal="center" vertical="center" wrapText="1"/>
    </xf>
    <xf numFmtId="0" fontId="29" fillId="20" borderId="61" xfId="0" applyFont="1" applyFill="1" applyBorder="1" applyAlignment="1">
      <alignment horizontal="center"/>
    </xf>
    <xf numFmtId="0" fontId="29" fillId="20" borderId="62" xfId="0" applyFont="1" applyFill="1" applyBorder="1" applyAlignment="1">
      <alignment horizontal="center"/>
    </xf>
    <xf numFmtId="0" fontId="30" fillId="20" borderId="39" xfId="27" applyFont="1" applyFill="1" applyBorder="1" applyAlignment="1">
      <alignment horizontal="center" vertical="center" wrapText="1"/>
    </xf>
    <xf numFmtId="0" fontId="30" fillId="20" borderId="0" xfId="27" applyFont="1" applyFill="1" applyBorder="1" applyAlignment="1">
      <alignment horizontal="center" vertical="center" wrapText="1"/>
    </xf>
    <xf numFmtId="0" fontId="29" fillId="20" borderId="0" xfId="0" applyFont="1" applyFill="1" applyAlignment="1">
      <alignment horizontal="center"/>
    </xf>
    <xf numFmtId="0" fontId="29" fillId="20" borderId="40" xfId="0" applyFont="1" applyFill="1" applyBorder="1" applyAlignment="1">
      <alignment horizontal="center"/>
    </xf>
    <xf numFmtId="0" fontId="30" fillId="20" borderId="33" xfId="27" applyFont="1" applyFill="1" applyBorder="1" applyAlignment="1">
      <alignment horizontal="center" vertical="center" wrapText="1"/>
    </xf>
    <xf numFmtId="0" fontId="30" fillId="20" borderId="75" xfId="27" applyFont="1" applyFill="1" applyBorder="1" applyAlignment="1">
      <alignment horizontal="center" vertical="center" wrapText="1"/>
    </xf>
    <xf numFmtId="0" fontId="29" fillId="20" borderId="75" xfId="0" applyFont="1" applyFill="1" applyBorder="1" applyAlignment="1">
      <alignment horizontal="center"/>
    </xf>
    <xf numFmtId="0" fontId="29" fillId="20" borderId="76" xfId="0" applyFont="1" applyFill="1" applyBorder="1" applyAlignment="1">
      <alignment horizontal="center"/>
    </xf>
    <xf numFmtId="0" fontId="30" fillId="0" borderId="35" xfId="7" applyFont="1" applyFill="1" applyBorder="1" applyAlignment="1">
      <alignment horizontal="left" vertical="center" wrapText="1"/>
    </xf>
    <xf numFmtId="0" fontId="30" fillId="0" borderId="78" xfId="7" applyFont="1" applyFill="1" applyBorder="1" applyAlignment="1">
      <alignment horizontal="left" vertical="center" wrapText="1"/>
    </xf>
    <xf numFmtId="0" fontId="30" fillId="0" borderId="87" xfId="7" applyFont="1" applyFill="1" applyBorder="1" applyAlignment="1">
      <alignment horizontal="left" vertical="center" wrapText="1"/>
    </xf>
    <xf numFmtId="0" fontId="30" fillId="0" borderId="9" xfId="7" applyFont="1" applyFill="1" applyBorder="1" applyAlignment="1">
      <alignment horizontal="left" vertical="center" wrapText="1"/>
    </xf>
    <xf numFmtId="0" fontId="30" fillId="0" borderId="66" xfId="7" applyFont="1" applyFill="1" applyBorder="1" applyAlignment="1">
      <alignment horizontal="center" vertical="center" wrapText="1"/>
    </xf>
    <xf numFmtId="0" fontId="30" fillId="0" borderId="5" xfId="7" applyFont="1" applyFill="1" applyBorder="1" applyAlignment="1">
      <alignment horizontal="center" vertical="center" wrapText="1"/>
    </xf>
    <xf numFmtId="0" fontId="30" fillId="0" borderId="42" xfId="7" applyFont="1" applyFill="1" applyBorder="1" applyAlignment="1">
      <alignment horizontal="center"/>
    </xf>
    <xf numFmtId="0" fontId="30" fillId="0" borderId="43" xfId="7" applyFont="1" applyFill="1" applyBorder="1" applyAlignment="1">
      <alignment horizontal="center"/>
    </xf>
    <xf numFmtId="0" fontId="30" fillId="0" borderId="35" xfId="28" applyFont="1" applyFill="1" applyBorder="1" applyAlignment="1">
      <alignment horizontal="left" wrapText="1"/>
    </xf>
    <xf numFmtId="0" fontId="30" fillId="0" borderId="78" xfId="28" applyFont="1" applyFill="1" applyBorder="1" applyAlignment="1">
      <alignment horizontal="left" wrapText="1"/>
    </xf>
    <xf numFmtId="0" fontId="30" fillId="0" borderId="87" xfId="28" applyFont="1" applyFill="1" applyBorder="1" applyAlignment="1">
      <alignment horizontal="left" wrapText="1"/>
    </xf>
    <xf numFmtId="0" fontId="30" fillId="0" borderId="9" xfId="28" applyFont="1" applyFill="1" applyBorder="1" applyAlignment="1">
      <alignment horizontal="left" wrapText="1"/>
    </xf>
    <xf numFmtId="0" fontId="30" fillId="0" borderId="66" xfId="28" applyFont="1" applyFill="1" applyBorder="1" applyAlignment="1">
      <alignment horizontal="center" vertical="center" wrapText="1"/>
    </xf>
    <xf numFmtId="0" fontId="30" fillId="0" borderId="5" xfId="28" applyFont="1" applyFill="1" applyBorder="1" applyAlignment="1">
      <alignment horizontal="center" vertical="center" wrapText="1"/>
    </xf>
    <xf numFmtId="0" fontId="30" fillId="0" borderId="42" xfId="28" applyFont="1" applyFill="1" applyBorder="1" applyAlignment="1">
      <alignment horizontal="center"/>
    </xf>
    <xf numFmtId="0" fontId="30" fillId="0" borderId="43" xfId="28" applyFont="1" applyFill="1" applyBorder="1" applyAlignment="1">
      <alignment horizontal="center"/>
    </xf>
    <xf numFmtId="0" fontId="76" fillId="0" borderId="85" xfId="29" applyFont="1" applyFill="1" applyBorder="1" applyAlignment="1">
      <alignment wrapText="1"/>
    </xf>
    <xf numFmtId="0" fontId="76" fillId="0" borderId="51" xfId="29" applyFont="1" applyFill="1" applyBorder="1" applyAlignment="1">
      <alignment wrapText="1"/>
    </xf>
    <xf numFmtId="0" fontId="30" fillId="0" borderId="109" xfId="29" applyFont="1" applyFill="1" applyBorder="1" applyAlignment="1">
      <alignment wrapText="1"/>
    </xf>
    <xf numFmtId="0" fontId="29" fillId="0" borderId="108" xfId="0" applyFont="1" applyBorder="1" applyAlignment="1">
      <alignment wrapText="1"/>
    </xf>
    <xf numFmtId="0" fontId="76" fillId="0" borderId="11" xfId="29" applyFont="1" applyFill="1" applyBorder="1" applyAlignment="1">
      <alignment wrapText="1"/>
    </xf>
    <xf numFmtId="0" fontId="76" fillId="0" borderId="10" xfId="29" applyFont="1" applyFill="1" applyBorder="1" applyAlignment="1">
      <alignment wrapText="1"/>
    </xf>
    <xf numFmtId="0" fontId="76" fillId="0" borderId="35" xfId="29" applyFont="1" applyFill="1" applyBorder="1" applyAlignment="1">
      <alignment horizontal="center"/>
    </xf>
    <xf numFmtId="0" fontId="76" fillId="0" borderId="33" xfId="29" applyFont="1" applyFill="1" applyBorder="1" applyAlignment="1">
      <alignment horizontal="center"/>
    </xf>
    <xf numFmtId="0" fontId="30" fillId="0" borderId="113" xfId="29" applyFont="1" applyFill="1" applyBorder="1" applyAlignment="1">
      <alignment horizontal="center"/>
    </xf>
    <xf numFmtId="0" fontId="30" fillId="0" borderId="78" xfId="29" applyFont="1" applyFill="1" applyBorder="1" applyAlignment="1">
      <alignment horizontal="center"/>
    </xf>
    <xf numFmtId="0" fontId="30" fillId="0" borderId="115" xfId="29" applyFont="1" applyFill="1" applyBorder="1" applyAlignment="1">
      <alignment horizontal="center"/>
    </xf>
    <xf numFmtId="0" fontId="30" fillId="0" borderId="73" xfId="29" applyFont="1" applyFill="1" applyBorder="1" applyAlignment="1">
      <alignment horizontal="center"/>
    </xf>
    <xf numFmtId="0" fontId="30" fillId="0" borderId="114" xfId="29" applyFont="1" applyBorder="1" applyAlignment="1"/>
    <xf numFmtId="0" fontId="29" fillId="0" borderId="116" xfId="0" applyFont="1" applyBorder="1" applyAlignment="1"/>
    <xf numFmtId="0" fontId="76" fillId="0" borderId="118" xfId="29" applyFont="1" applyBorder="1" applyAlignment="1">
      <alignment wrapText="1"/>
    </xf>
    <xf numFmtId="0" fontId="29" fillId="0" borderId="119" xfId="0" applyFont="1" applyBorder="1" applyAlignment="1">
      <alignment wrapText="1"/>
    </xf>
    <xf numFmtId="49" fontId="88" fillId="6" borderId="21" xfId="31" applyNumberFormat="1" applyFont="1" applyFill="1" applyBorder="1" applyAlignment="1">
      <alignment horizontal="center" vertical="center" wrapText="1"/>
    </xf>
    <xf numFmtId="49" fontId="88" fillId="6" borderId="14" xfId="31" applyNumberFormat="1" applyFont="1" applyFill="1" applyBorder="1" applyAlignment="1">
      <alignment horizontal="center" vertical="center" wrapText="1"/>
    </xf>
    <xf numFmtId="49" fontId="88" fillId="6" borderId="20" xfId="31" applyNumberFormat="1" applyFont="1" applyFill="1" applyBorder="1" applyAlignment="1">
      <alignment horizontal="center" vertical="center" wrapText="1"/>
    </xf>
    <xf numFmtId="49" fontId="88" fillId="6" borderId="4" xfId="31" applyNumberFormat="1" applyFont="1" applyFill="1" applyBorder="1" applyAlignment="1">
      <alignment horizontal="center" vertical="center" wrapText="1"/>
    </xf>
    <xf numFmtId="49" fontId="88" fillId="6" borderId="5" xfId="31" applyNumberFormat="1" applyFont="1" applyFill="1" applyBorder="1" applyAlignment="1">
      <alignment horizontal="center" vertical="center" wrapText="1"/>
    </xf>
    <xf numFmtId="49" fontId="8" fillId="14" borderId="85" xfId="0" applyNumberFormat="1" applyFont="1" applyFill="1" applyBorder="1" applyAlignment="1">
      <alignment horizontal="center"/>
    </xf>
    <xf numFmtId="49" fontId="8" fillId="14" borderId="51" xfId="0" applyNumberFormat="1" applyFont="1" applyFill="1" applyBorder="1" applyAlignment="1">
      <alignment horizontal="center"/>
    </xf>
    <xf numFmtId="49" fontId="8" fillId="14" borderId="81" xfId="0" applyNumberFormat="1" applyFont="1" applyFill="1" applyBorder="1" applyAlignment="1">
      <alignment horizontal="center"/>
    </xf>
    <xf numFmtId="49" fontId="22" fillId="14" borderId="21" xfId="0" applyNumberFormat="1" applyFont="1" applyFill="1" applyBorder="1" applyAlignment="1">
      <alignment horizontal="center" wrapText="1"/>
    </xf>
    <xf numFmtId="49" fontId="22" fillId="14" borderId="89" xfId="0" applyNumberFormat="1" applyFont="1" applyFill="1" applyBorder="1" applyAlignment="1">
      <alignment horizontal="center" wrapText="1"/>
    </xf>
    <xf numFmtId="49" fontId="22" fillId="14" borderId="121" xfId="0" applyNumberFormat="1" applyFont="1" applyFill="1" applyBorder="1" applyAlignment="1">
      <alignment horizontal="center" wrapText="1"/>
    </xf>
    <xf numFmtId="49" fontId="22" fillId="14" borderId="11" xfId="0" applyNumberFormat="1" applyFont="1" applyFill="1" applyBorder="1" applyAlignment="1">
      <alignment horizontal="center" wrapText="1"/>
    </xf>
    <xf numFmtId="49" fontId="22" fillId="14" borderId="10" xfId="0" applyNumberFormat="1" applyFont="1" applyFill="1" applyBorder="1" applyAlignment="1">
      <alignment horizontal="center" wrapText="1"/>
    </xf>
    <xf numFmtId="49" fontId="22" fillId="14" borderId="9" xfId="0" applyNumberFormat="1" applyFont="1" applyFill="1" applyBorder="1" applyAlignment="1">
      <alignment horizontal="center" wrapText="1"/>
    </xf>
    <xf numFmtId="49" fontId="88" fillId="14" borderId="21" xfId="40" applyNumberFormat="1" applyFont="1" applyFill="1" applyBorder="1" applyAlignment="1">
      <alignment horizontal="center" vertical="center" wrapText="1"/>
    </xf>
    <xf numFmtId="49" fontId="88" fillId="14" borderId="14" xfId="40" applyNumberFormat="1" applyFont="1" applyFill="1" applyBorder="1" applyAlignment="1">
      <alignment horizontal="center" vertical="center" wrapText="1"/>
    </xf>
    <xf numFmtId="49" fontId="88" fillId="14" borderId="20" xfId="40" applyNumberFormat="1" applyFont="1" applyFill="1" applyBorder="1" applyAlignment="1">
      <alignment horizontal="center" vertical="center" wrapText="1"/>
    </xf>
    <xf numFmtId="49" fontId="88" fillId="14" borderId="4" xfId="40" applyNumberFormat="1" applyFont="1" applyFill="1" applyBorder="1" applyAlignment="1">
      <alignment horizontal="center" vertical="center" wrapText="1"/>
    </xf>
    <xf numFmtId="49" fontId="88" fillId="14" borderId="5" xfId="40" applyNumberFormat="1" applyFont="1" applyFill="1" applyBorder="1" applyAlignment="1">
      <alignment horizontal="center" vertical="center" wrapText="1"/>
    </xf>
    <xf numFmtId="0" fontId="0" fillId="0" borderId="0" xfId="0" applyAlignment="1">
      <alignment horizontal="left" wrapText="1"/>
    </xf>
    <xf numFmtId="0" fontId="102" fillId="14" borderId="28" xfId="34" applyFont="1" applyFill="1" applyBorder="1" applyAlignment="1">
      <alignment horizontal="left" vertical="center"/>
    </xf>
    <xf numFmtId="0" fontId="102" fillId="14" borderId="32" xfId="34" applyFont="1" applyFill="1" applyBorder="1" applyAlignment="1">
      <alignment horizontal="left" vertical="center"/>
    </xf>
    <xf numFmtId="0" fontId="102" fillId="14" borderId="35" xfId="34" applyFont="1" applyFill="1" applyBorder="1" applyAlignment="1">
      <alignment horizontal="center"/>
    </xf>
    <xf numFmtId="0" fontId="102" fillId="14" borderId="61" xfId="34" applyFont="1" applyFill="1" applyBorder="1" applyAlignment="1">
      <alignment horizontal="center"/>
    </xf>
    <xf numFmtId="0" fontId="102" fillId="14" borderId="62" xfId="34" applyFont="1" applyFill="1" applyBorder="1" applyAlignment="1">
      <alignment horizontal="center"/>
    </xf>
    <xf numFmtId="0" fontId="102" fillId="14" borderId="29" xfId="34" applyFont="1" applyFill="1" applyBorder="1" applyAlignment="1">
      <alignment horizontal="center"/>
    </xf>
    <xf numFmtId="0" fontId="102" fillId="14" borderId="30" xfId="34" applyFont="1" applyFill="1" applyBorder="1" applyAlignment="1">
      <alignment horizontal="center"/>
    </xf>
    <xf numFmtId="0" fontId="102" fillId="14" borderId="31" xfId="34" applyFont="1" applyFill="1" applyBorder="1" applyAlignment="1">
      <alignment horizontal="center"/>
    </xf>
    <xf numFmtId="0" fontId="102" fillId="14" borderId="28" xfId="34" applyFont="1" applyFill="1" applyBorder="1" applyAlignment="1">
      <alignment horizontal="center"/>
    </xf>
    <xf numFmtId="0" fontId="102" fillId="14" borderId="32" xfId="34" applyFont="1" applyFill="1" applyBorder="1" applyAlignment="1">
      <alignment horizontal="center"/>
    </xf>
    <xf numFmtId="0" fontId="22" fillId="14" borderId="28" xfId="44" applyFont="1" applyFill="1" applyBorder="1" applyAlignment="1">
      <alignment horizontal="center" wrapText="1"/>
    </xf>
    <xf numFmtId="0" fontId="22" fillId="14" borderId="67" xfId="44" applyFont="1" applyFill="1" applyBorder="1" applyAlignment="1">
      <alignment horizontal="center" wrapText="1"/>
    </xf>
    <xf numFmtId="0" fontId="22" fillId="14" borderId="32" xfId="44" applyFont="1" applyFill="1" applyBorder="1" applyAlignment="1">
      <alignment horizontal="center" wrapText="1"/>
    </xf>
    <xf numFmtId="0" fontId="115" fillId="14" borderId="35" xfId="44" applyFont="1" applyFill="1" applyBorder="1" applyAlignment="1">
      <alignment horizontal="center" vertical="center"/>
    </xf>
    <xf numFmtId="0" fontId="115" fillId="14" borderId="61" xfId="44" applyFont="1" applyFill="1" applyBorder="1" applyAlignment="1">
      <alignment horizontal="center" vertical="center"/>
    </xf>
    <xf numFmtId="0" fontId="115" fillId="14" borderId="62" xfId="44" applyFont="1" applyFill="1" applyBorder="1" applyAlignment="1">
      <alignment horizontal="center" vertical="center"/>
    </xf>
    <xf numFmtId="0" fontId="0" fillId="14" borderId="87" xfId="0" applyFill="1" applyBorder="1" applyAlignment="1">
      <alignment vertical="center"/>
    </xf>
    <xf numFmtId="0" fontId="0" fillId="14" borderId="10" xfId="0" applyFill="1" applyBorder="1" applyAlignment="1">
      <alignment vertical="center"/>
    </xf>
    <xf numFmtId="0" fontId="0" fillId="14" borderId="90" xfId="0" applyFill="1" applyBorder="1" applyAlignment="1">
      <alignment vertical="center"/>
    </xf>
    <xf numFmtId="0" fontId="8" fillId="14" borderId="28" xfId="44" applyFont="1" applyFill="1" applyBorder="1" applyAlignment="1">
      <alignment horizontal="center" vertical="center" wrapText="1"/>
    </xf>
    <xf numFmtId="0" fontId="0" fillId="14" borderId="67" xfId="0" applyFill="1" applyBorder="1" applyAlignment="1">
      <alignment vertical="center" wrapText="1"/>
    </xf>
    <xf numFmtId="0" fontId="0" fillId="14" borderId="36" xfId="0" applyFill="1" applyBorder="1" applyAlignment="1">
      <alignment vertical="center" wrapText="1"/>
    </xf>
    <xf numFmtId="0" fontId="113" fillId="14" borderId="144" xfId="46" applyFont="1" applyFill="1" applyBorder="1" applyAlignment="1">
      <alignment horizontal="center" vertical="center" wrapText="1"/>
    </xf>
    <xf numFmtId="0" fontId="113" fillId="14" borderId="145" xfId="46" applyFont="1" applyFill="1" applyBorder="1" applyAlignment="1">
      <alignment horizontal="center" vertical="center" wrapText="1"/>
    </xf>
    <xf numFmtId="0" fontId="113" fillId="14" borderId="146" xfId="46" applyFont="1" applyFill="1" applyBorder="1" applyAlignment="1">
      <alignment horizontal="center" vertical="center" wrapText="1"/>
    </xf>
    <xf numFmtId="0" fontId="113" fillId="14" borderId="148" xfId="46" applyFont="1" applyFill="1" applyBorder="1" applyAlignment="1" applyProtection="1">
      <alignment horizontal="center" vertical="center" wrapText="1"/>
      <protection locked="0"/>
    </xf>
    <xf numFmtId="0" fontId="113" fillId="14" borderId="105" xfId="46" applyFont="1" applyFill="1" applyBorder="1" applyAlignment="1" applyProtection="1">
      <alignment horizontal="center" vertical="center" wrapText="1"/>
      <protection locked="0"/>
    </xf>
    <xf numFmtId="0" fontId="113" fillId="14" borderId="149" xfId="46" applyFont="1" applyFill="1" applyBorder="1" applyAlignment="1" applyProtection="1">
      <alignment horizontal="center" vertical="center" wrapText="1"/>
      <protection locked="0"/>
    </xf>
    <xf numFmtId="0" fontId="113" fillId="14" borderId="148" xfId="46" applyFont="1" applyFill="1" applyBorder="1" applyAlignment="1">
      <alignment horizontal="center" vertical="center" wrapText="1"/>
    </xf>
    <xf numFmtId="0" fontId="113" fillId="14" borderId="105" xfId="46" applyFont="1" applyFill="1" applyBorder="1" applyAlignment="1">
      <alignment horizontal="center" vertical="center" wrapText="1"/>
    </xf>
    <xf numFmtId="0" fontId="113" fillId="14" borderId="149" xfId="46" applyFont="1" applyFill="1" applyBorder="1" applyAlignment="1">
      <alignment horizontal="center" vertical="center" wrapText="1"/>
    </xf>
    <xf numFmtId="0" fontId="113" fillId="14" borderId="148" xfId="46" applyFont="1" applyFill="1" applyBorder="1" applyAlignment="1" applyProtection="1">
      <alignment horizontal="center" vertical="center"/>
      <protection locked="0"/>
    </xf>
    <xf numFmtId="0" fontId="113" fillId="14" borderId="105" xfId="46" applyFont="1" applyFill="1" applyBorder="1" applyAlignment="1" applyProtection="1">
      <alignment horizontal="center" vertical="center"/>
      <protection locked="0"/>
    </xf>
    <xf numFmtId="0" fontId="113" fillId="14" borderId="149" xfId="46" applyFont="1" applyFill="1" applyBorder="1" applyAlignment="1" applyProtection="1">
      <alignment horizontal="center" vertical="center"/>
      <protection locked="0"/>
    </xf>
    <xf numFmtId="0" fontId="129" fillId="0" borderId="94" xfId="11" applyFont="1" applyFill="1" applyBorder="1" applyAlignment="1">
      <alignment horizontal="center"/>
    </xf>
    <xf numFmtId="0" fontId="129" fillId="0" borderId="61" xfId="11" applyFont="1" applyFill="1" applyBorder="1" applyAlignment="1">
      <alignment horizontal="center"/>
    </xf>
    <xf numFmtId="0" fontId="129" fillId="0" borderId="78" xfId="11" applyFont="1" applyFill="1" applyBorder="1" applyAlignment="1">
      <alignment horizontal="center"/>
    </xf>
    <xf numFmtId="0" fontId="129" fillId="0" borderId="66" xfId="11" applyFont="1" applyFill="1" applyBorder="1" applyAlignment="1">
      <alignment horizontal="center" vertical="center" wrapText="1"/>
    </xf>
    <xf numFmtId="0" fontId="129" fillId="0" borderId="4" xfId="11" applyFont="1" applyFill="1" applyBorder="1" applyAlignment="1">
      <alignment horizontal="center" vertical="center" wrapText="1"/>
    </xf>
    <xf numFmtId="0" fontId="129" fillId="0" borderId="5" xfId="11" applyFont="1" applyFill="1" applyBorder="1" applyAlignment="1">
      <alignment horizontal="center" vertical="center" wrapText="1"/>
    </xf>
    <xf numFmtId="0" fontId="129" fillId="0" borderId="79" xfId="11" applyFont="1" applyFill="1" applyBorder="1" applyAlignment="1">
      <alignment horizontal="center" vertical="center" wrapText="1"/>
    </xf>
    <xf numFmtId="0" fontId="129" fillId="0" borderId="53" xfId="11" applyFont="1" applyFill="1" applyBorder="1" applyAlignment="1">
      <alignment horizontal="center" vertical="center" wrapText="1"/>
    </xf>
    <xf numFmtId="0" fontId="129" fillId="0" borderId="85" xfId="11" applyFont="1" applyFill="1" applyBorder="1" applyAlignment="1">
      <alignment horizontal="center" vertical="center" wrapText="1"/>
    </xf>
    <xf numFmtId="0" fontId="129" fillId="0" borderId="81" xfId="11" applyFont="1" applyFill="1" applyBorder="1" applyAlignment="1">
      <alignment horizontal="center" vertical="center" wrapText="1"/>
    </xf>
    <xf numFmtId="0" fontId="129" fillId="19" borderId="121" xfId="11" applyFont="1" applyFill="1" applyBorder="1" applyAlignment="1">
      <alignment horizontal="center" vertical="center" wrapText="1"/>
    </xf>
    <xf numFmtId="0" fontId="129" fillId="19" borderId="9" xfId="11" applyFont="1" applyFill="1" applyBorder="1" applyAlignment="1">
      <alignment horizontal="center" vertical="center" wrapText="1"/>
    </xf>
    <xf numFmtId="0" fontId="73" fillId="0" borderId="61" xfId="55" applyFont="1" applyFill="1" applyBorder="1" applyAlignment="1">
      <alignment horizontal="center" vertical="center"/>
    </xf>
    <xf numFmtId="0" fontId="72" fillId="0" borderId="61" xfId="55" applyFont="1" applyBorder="1" applyAlignment="1">
      <alignment horizontal="center" vertical="center"/>
    </xf>
    <xf numFmtId="0" fontId="72" fillId="0" borderId="62" xfId="55" applyFont="1" applyBorder="1" applyAlignment="1">
      <alignment horizontal="center" vertical="center"/>
    </xf>
    <xf numFmtId="0" fontId="73" fillId="0" borderId="60" xfId="55" applyFont="1" applyFill="1" applyBorder="1" applyAlignment="1">
      <alignment horizontal="center" vertical="center" wrapText="1"/>
    </xf>
    <xf numFmtId="0" fontId="72" fillId="0" borderId="71" xfId="55" applyFont="1" applyBorder="1" applyAlignment="1">
      <alignment horizontal="center" vertical="center" wrapText="1"/>
    </xf>
    <xf numFmtId="0" fontId="72" fillId="0" borderId="72" xfId="55" applyFont="1" applyBorder="1" applyAlignment="1">
      <alignment horizontal="center" vertical="center" wrapText="1"/>
    </xf>
    <xf numFmtId="0" fontId="73" fillId="0" borderId="66" xfId="55" applyFont="1" applyFill="1" applyBorder="1" applyAlignment="1">
      <alignment horizontal="center" vertical="center" wrapText="1"/>
    </xf>
    <xf numFmtId="0" fontId="72" fillId="0" borderId="4" xfId="55" applyFont="1" applyBorder="1" applyAlignment="1">
      <alignment horizontal="center" vertical="center" wrapText="1"/>
    </xf>
    <xf numFmtId="0" fontId="72" fillId="0" borderId="74" xfId="55" applyFont="1" applyBorder="1" applyAlignment="1">
      <alignment horizontal="center" vertical="center" wrapText="1"/>
    </xf>
    <xf numFmtId="0" fontId="73" fillId="0" borderId="79" xfId="55" applyFont="1" applyFill="1" applyBorder="1" applyAlignment="1">
      <alignment horizontal="center" vertical="center" wrapText="1"/>
    </xf>
    <xf numFmtId="0" fontId="73" fillId="0" borderId="53" xfId="55" applyFont="1" applyFill="1" applyBorder="1" applyAlignment="1">
      <alignment horizontal="center" vertical="center" wrapText="1"/>
    </xf>
    <xf numFmtId="0" fontId="73" fillId="0" borderId="49" xfId="55" applyFont="1" applyFill="1" applyBorder="1" applyAlignment="1">
      <alignment horizontal="center" vertical="center" wrapText="1"/>
    </xf>
    <xf numFmtId="0" fontId="73" fillId="0" borderId="30" xfId="55" applyFont="1" applyFill="1" applyBorder="1" applyAlignment="1">
      <alignment horizontal="center" vertical="center" wrapText="1"/>
    </xf>
    <xf numFmtId="0" fontId="73" fillId="0" borderId="70" xfId="55" applyFont="1" applyFill="1" applyBorder="1" applyAlignment="1">
      <alignment horizontal="center" vertical="center" wrapText="1"/>
    </xf>
    <xf numFmtId="0" fontId="73" fillId="0" borderId="77" xfId="55" applyFont="1" applyFill="1" applyBorder="1" applyAlignment="1">
      <alignment horizontal="center" vertical="center" wrapText="1"/>
    </xf>
    <xf numFmtId="0" fontId="149" fillId="0" borderId="14" xfId="7" applyFont="1" applyFill="1" applyBorder="1" applyAlignment="1">
      <alignment horizontal="center" vertical="center" wrapText="1"/>
    </xf>
    <xf numFmtId="9" fontId="148" fillId="7" borderId="85" xfId="60" applyNumberFormat="1" applyFont="1" applyFill="1" applyBorder="1" applyAlignment="1">
      <alignment horizontal="center" vertical="center" wrapText="1"/>
    </xf>
    <xf numFmtId="9" fontId="148" fillId="7" borderId="51" xfId="60" applyNumberFormat="1" applyFont="1" applyFill="1" applyBorder="1" applyAlignment="1">
      <alignment horizontal="center" vertical="center" wrapText="1"/>
    </xf>
    <xf numFmtId="9" fontId="148" fillId="7" borderId="52" xfId="60" applyNumberFormat="1" applyFont="1" applyFill="1" applyBorder="1" applyAlignment="1">
      <alignment horizontal="center" vertical="center" wrapText="1"/>
    </xf>
    <xf numFmtId="9" fontId="148" fillId="0" borderId="51" xfId="60" applyNumberFormat="1" applyFont="1" applyFill="1" applyBorder="1" applyAlignment="1">
      <alignment horizontal="center" vertical="center" wrapText="1"/>
    </xf>
    <xf numFmtId="9" fontId="148" fillId="0" borderId="0" xfId="60" applyNumberFormat="1" applyFont="1" applyFill="1" applyBorder="1" applyAlignment="1">
      <alignment horizontal="center" vertical="center" wrapText="1"/>
    </xf>
    <xf numFmtId="9" fontId="148" fillId="0" borderId="52" xfId="60" applyNumberFormat="1" applyFont="1" applyFill="1" applyBorder="1" applyAlignment="1">
      <alignment horizontal="center" vertical="center" wrapText="1"/>
    </xf>
    <xf numFmtId="9" fontId="148" fillId="19" borderId="50" xfId="62" applyNumberFormat="1" applyFont="1" applyFill="1" applyBorder="1" applyAlignment="1">
      <alignment horizontal="center" vertical="center" wrapText="1"/>
    </xf>
    <xf numFmtId="9" fontId="148" fillId="19" borderId="51" xfId="62" applyNumberFormat="1" applyFont="1" applyFill="1" applyBorder="1" applyAlignment="1">
      <alignment horizontal="center" vertical="center" wrapText="1"/>
    </xf>
    <xf numFmtId="0" fontId="149" fillId="0" borderId="21" xfId="7" applyFont="1" applyFill="1" applyBorder="1" applyAlignment="1">
      <alignment horizontal="center" vertical="center" wrapText="1"/>
    </xf>
    <xf numFmtId="0" fontId="149" fillId="0" borderId="20" xfId="7" applyFont="1" applyFill="1" applyBorder="1" applyAlignment="1">
      <alignment horizontal="center" vertical="center" wrapText="1"/>
    </xf>
    <xf numFmtId="0" fontId="149" fillId="0" borderId="4" xfId="7" applyFont="1" applyFill="1" applyBorder="1" applyAlignment="1">
      <alignment horizontal="center" vertical="center" wrapText="1"/>
    </xf>
    <xf numFmtId="9" fontId="149" fillId="0" borderId="20" xfId="61" applyNumberFormat="1" applyFont="1" applyFill="1" applyBorder="1" applyAlignment="1">
      <alignment horizontal="center" vertical="center" wrapText="1"/>
    </xf>
    <xf numFmtId="9" fontId="149" fillId="0" borderId="4" xfId="61" applyNumberFormat="1" applyFont="1" applyFill="1" applyBorder="1" applyAlignment="1">
      <alignment horizontal="center" vertical="center" wrapText="1"/>
    </xf>
    <xf numFmtId="0" fontId="149" fillId="0" borderId="20" xfId="60" applyFont="1" applyFill="1" applyBorder="1" applyAlignment="1">
      <alignment horizontal="center" vertical="center" wrapText="1"/>
    </xf>
    <xf numFmtId="0" fontId="149" fillId="0" borderId="4" xfId="60" applyFont="1" applyFill="1" applyBorder="1" applyAlignment="1">
      <alignment horizontal="center" vertical="center" wrapText="1"/>
    </xf>
    <xf numFmtId="0" fontId="149" fillId="19" borderId="20" xfId="60" applyFont="1" applyFill="1" applyBorder="1" applyAlignment="1">
      <alignment horizontal="center" vertical="center" wrapText="1"/>
    </xf>
    <xf numFmtId="0" fontId="149" fillId="19" borderId="4" xfId="60" applyFont="1" applyFill="1" applyBorder="1" applyAlignment="1">
      <alignment horizontal="center" vertical="center" wrapText="1"/>
    </xf>
    <xf numFmtId="0" fontId="149" fillId="19" borderId="55" xfId="60" applyFont="1" applyFill="1" applyBorder="1" applyAlignment="1">
      <alignment horizontal="center" vertical="center" wrapText="1"/>
    </xf>
    <xf numFmtId="0" fontId="149" fillId="19" borderId="53" xfId="60" applyFont="1" applyFill="1" applyBorder="1" applyAlignment="1">
      <alignment horizontal="center" vertical="center" wrapText="1"/>
    </xf>
    <xf numFmtId="0" fontId="149" fillId="0" borderId="114" xfId="60" applyFont="1" applyBorder="1" applyAlignment="1">
      <alignment horizontal="center"/>
    </xf>
    <xf numFmtId="0" fontId="149" fillId="0" borderId="58" xfId="60" applyFont="1" applyBorder="1" applyAlignment="1">
      <alignment horizontal="center"/>
    </xf>
    <xf numFmtId="0" fontId="149" fillId="0" borderId="59" xfId="60" applyFont="1" applyBorder="1" applyAlignment="1">
      <alignment horizontal="center"/>
    </xf>
    <xf numFmtId="0" fontId="150" fillId="0" borderId="4" xfId="61" applyFont="1" applyFill="1" applyBorder="1" applyAlignment="1">
      <alignment vertical="center" wrapText="1"/>
    </xf>
    <xf numFmtId="0" fontId="0" fillId="0" borderId="4" xfId="0" applyBorder="1" applyAlignment="1">
      <alignment vertical="center" wrapText="1"/>
    </xf>
    <xf numFmtId="0" fontId="149" fillId="0" borderId="85" xfId="7" applyFont="1" applyFill="1" applyBorder="1" applyAlignment="1">
      <alignment horizontal="center" vertical="center" wrapText="1"/>
    </xf>
    <xf numFmtId="0" fontId="149" fillId="0" borderId="81" xfId="7" applyFont="1" applyFill="1" applyBorder="1" applyAlignment="1">
      <alignment horizontal="center" vertical="center" wrapText="1"/>
    </xf>
    <xf numFmtId="9" fontId="149" fillId="0" borderId="121" xfId="61" applyNumberFormat="1" applyFont="1" applyFill="1" applyBorder="1" applyAlignment="1">
      <alignment horizontal="center" vertical="center" wrapText="1"/>
    </xf>
    <xf numFmtId="9" fontId="149" fillId="0" borderId="6" xfId="61" applyNumberFormat="1" applyFont="1" applyFill="1" applyBorder="1" applyAlignment="1">
      <alignment horizontal="center" vertical="center" wrapText="1"/>
    </xf>
    <xf numFmtId="0" fontId="103" fillId="0" borderId="0" xfId="11" applyFont="1" applyFill="1" applyAlignment="1">
      <alignment horizontal="left" vertical="center"/>
    </xf>
    <xf numFmtId="0" fontId="149" fillId="0" borderId="114" xfId="61" applyFont="1" applyFill="1" applyBorder="1" applyAlignment="1">
      <alignment horizontal="center" vertical="center" wrapText="1"/>
    </xf>
    <xf numFmtId="0" fontId="149" fillId="0" borderId="116" xfId="61" applyFont="1" applyFill="1" applyBorder="1" applyAlignment="1">
      <alignment horizontal="center" vertical="center" wrapText="1"/>
    </xf>
    <xf numFmtId="0" fontId="149" fillId="0" borderId="66" xfId="7" applyFont="1" applyFill="1" applyBorder="1" applyAlignment="1">
      <alignment horizontal="center" vertical="center" wrapText="1"/>
    </xf>
    <xf numFmtId="0" fontId="149" fillId="0" borderId="114" xfId="7" applyFont="1" applyFill="1" applyBorder="1" applyAlignment="1">
      <alignment horizontal="center" vertical="center" wrapText="1"/>
    </xf>
    <xf numFmtId="0" fontId="149" fillId="0" borderId="58" xfId="7" applyFont="1" applyFill="1" applyBorder="1" applyAlignment="1">
      <alignment horizontal="center" vertical="center" wrapText="1"/>
    </xf>
    <xf numFmtId="0" fontId="149" fillId="0" borderId="116" xfId="7" applyFont="1" applyFill="1" applyBorder="1" applyAlignment="1">
      <alignment horizontal="center" vertical="center" wrapText="1"/>
    </xf>
    <xf numFmtId="0" fontId="149" fillId="0" borderId="58" xfId="61" applyFont="1" applyFill="1" applyBorder="1" applyAlignment="1">
      <alignment horizontal="center" vertical="center" wrapText="1"/>
    </xf>
    <xf numFmtId="0" fontId="149" fillId="0" borderId="42" xfId="61" applyFont="1" applyFill="1" applyBorder="1" applyAlignment="1">
      <alignment horizontal="center" vertical="center" wrapText="1"/>
    </xf>
    <xf numFmtId="0" fontId="149" fillId="0" borderId="45" xfId="61" applyFont="1" applyFill="1" applyBorder="1" applyAlignment="1">
      <alignment horizontal="center" vertical="center" wrapText="1"/>
    </xf>
    <xf numFmtId="0" fontId="149" fillId="0" borderId="20" xfId="61" applyFont="1" applyFill="1" applyBorder="1" applyAlignment="1">
      <alignment horizontal="center" vertical="center" wrapText="1"/>
    </xf>
    <xf numFmtId="9" fontId="149" fillId="0" borderId="42" xfId="61" applyNumberFormat="1" applyFont="1" applyFill="1" applyBorder="1" applyAlignment="1">
      <alignment horizontal="center" vertical="center" wrapText="1"/>
    </xf>
    <xf numFmtId="9" fontId="149" fillId="0" borderId="45" xfId="61" applyNumberFormat="1" applyFont="1" applyFill="1" applyBorder="1" applyAlignment="1">
      <alignment horizontal="center" vertical="center" wrapText="1"/>
    </xf>
    <xf numFmtId="0" fontId="148" fillId="7" borderId="20" xfId="7" applyFont="1" applyFill="1" applyBorder="1" applyAlignment="1">
      <alignment horizontal="center" vertical="center" wrapText="1"/>
    </xf>
    <xf numFmtId="0" fontId="148" fillId="7" borderId="5" xfId="7" applyFont="1" applyFill="1" applyBorder="1" applyAlignment="1">
      <alignment horizontal="center" vertical="center" wrapText="1"/>
    </xf>
    <xf numFmtId="0" fontId="159" fillId="7" borderId="85" xfId="7" applyFont="1" applyFill="1" applyBorder="1" applyAlignment="1">
      <alignment horizontal="center" vertical="center" wrapText="1"/>
    </xf>
    <xf numFmtId="0" fontId="159" fillId="7" borderId="51" xfId="7" applyFont="1" applyFill="1" applyBorder="1" applyAlignment="1">
      <alignment horizontal="center" vertical="center" wrapText="1"/>
    </xf>
    <xf numFmtId="0" fontId="159" fillId="7" borderId="81" xfId="7" applyFont="1" applyFill="1" applyBorder="1" applyAlignment="1">
      <alignment horizontal="center" vertical="center" wrapText="1"/>
    </xf>
    <xf numFmtId="9" fontId="159" fillId="7" borderId="85" xfId="7" applyNumberFormat="1" applyFont="1" applyFill="1" applyBorder="1" applyAlignment="1">
      <alignment horizontal="center" vertical="center" wrapText="1"/>
    </xf>
    <xf numFmtId="9" fontId="159" fillId="7" borderId="81" xfId="7" applyNumberFormat="1" applyFont="1" applyFill="1" applyBorder="1" applyAlignment="1">
      <alignment horizontal="center" vertical="center" wrapText="1"/>
    </xf>
    <xf numFmtId="9" fontId="159" fillId="7" borderId="21" xfId="7" applyNumberFormat="1" applyFont="1" applyFill="1" applyBorder="1" applyAlignment="1">
      <alignment horizontal="center" vertical="center" wrapText="1"/>
    </xf>
    <xf numFmtId="9" fontId="159" fillId="7" borderId="121" xfId="7" applyNumberFormat="1" applyFont="1" applyFill="1" applyBorder="1" applyAlignment="1">
      <alignment horizontal="center" vertical="center" wrapText="1"/>
    </xf>
    <xf numFmtId="0" fontId="159" fillId="7" borderId="66" xfId="7" applyFont="1" applyFill="1" applyBorder="1" applyAlignment="1">
      <alignment horizontal="center" vertical="center" wrapText="1"/>
    </xf>
    <xf numFmtId="0" fontId="159" fillId="7" borderId="4" xfId="7" applyFont="1" applyFill="1" applyBorder="1" applyAlignment="1">
      <alignment horizontal="center" vertical="center" wrapText="1"/>
    </xf>
    <xf numFmtId="0" fontId="159" fillId="7" borderId="5" xfId="7" applyFont="1" applyFill="1" applyBorder="1" applyAlignment="1">
      <alignment horizontal="center" vertical="center" wrapText="1"/>
    </xf>
    <xf numFmtId="0" fontId="159" fillId="7" borderId="79" xfId="7" applyFont="1" applyFill="1" applyBorder="1" applyAlignment="1">
      <alignment horizontal="center" vertical="center" wrapText="1"/>
    </xf>
    <xf numFmtId="0" fontId="159" fillId="7" borderId="53" xfId="7" applyFont="1" applyFill="1" applyBorder="1" applyAlignment="1">
      <alignment horizontal="center" vertical="center" wrapText="1"/>
    </xf>
    <xf numFmtId="0" fontId="159" fillId="7" borderId="54" xfId="7" applyFont="1" applyFill="1" applyBorder="1" applyAlignment="1">
      <alignment horizontal="center" vertical="center" wrapText="1"/>
    </xf>
    <xf numFmtId="0" fontId="159" fillId="7" borderId="20" xfId="7" applyFont="1" applyFill="1" applyBorder="1" applyAlignment="1">
      <alignment horizontal="center" vertical="center" wrapText="1"/>
    </xf>
    <xf numFmtId="0" fontId="148" fillId="7" borderId="85" xfId="7" applyFont="1" applyFill="1" applyBorder="1" applyAlignment="1">
      <alignment horizontal="center" vertical="center" wrapText="1"/>
    </xf>
    <xf numFmtId="0" fontId="148" fillId="7" borderId="81" xfId="7" applyFont="1" applyFill="1" applyBorder="1" applyAlignment="1">
      <alignment horizontal="center" vertical="center" wrapText="1"/>
    </xf>
    <xf numFmtId="0" fontId="148" fillId="7" borderId="66" xfId="7" applyFont="1" applyFill="1" applyBorder="1" applyAlignment="1">
      <alignment horizontal="center" vertical="center" wrapText="1"/>
    </xf>
    <xf numFmtId="0" fontId="148" fillId="7" borderId="4" xfId="7" applyFont="1" applyFill="1" applyBorder="1" applyAlignment="1">
      <alignment horizontal="center" vertical="center" wrapText="1"/>
    </xf>
    <xf numFmtId="0" fontId="148" fillId="7" borderId="114" xfId="7" applyFont="1" applyFill="1" applyBorder="1" applyAlignment="1">
      <alignment horizontal="center" vertical="center" wrapText="1"/>
    </xf>
    <xf numFmtId="0" fontId="148" fillId="7" borderId="58" xfId="7" applyFont="1" applyFill="1" applyBorder="1" applyAlignment="1">
      <alignment horizontal="center" vertical="center" wrapText="1"/>
    </xf>
    <xf numFmtId="0" fontId="148" fillId="7" borderId="116" xfId="7" applyFont="1" applyFill="1" applyBorder="1" applyAlignment="1">
      <alignment horizontal="center" vertical="center" wrapText="1"/>
    </xf>
    <xf numFmtId="0" fontId="148" fillId="7" borderId="94" xfId="7" applyFont="1" applyFill="1" applyBorder="1" applyAlignment="1">
      <alignment horizontal="center" vertical="center" wrapText="1"/>
    </xf>
    <xf numFmtId="0" fontId="148" fillId="7" borderId="14" xfId="7" applyFont="1" applyFill="1" applyBorder="1" applyAlignment="1">
      <alignment horizontal="center" vertical="center" wrapText="1"/>
    </xf>
    <xf numFmtId="0" fontId="148" fillId="7" borderId="11" xfId="7" applyFont="1" applyFill="1" applyBorder="1" applyAlignment="1">
      <alignment horizontal="center" vertical="center" wrapText="1"/>
    </xf>
    <xf numFmtId="9" fontId="148" fillId="7" borderId="20" xfId="7" applyNumberFormat="1" applyFont="1" applyFill="1" applyBorder="1" applyAlignment="1">
      <alignment horizontal="center" vertical="center"/>
    </xf>
    <xf numFmtId="9" fontId="148" fillId="7" borderId="5" xfId="7" applyNumberFormat="1" applyFont="1" applyFill="1" applyBorder="1" applyAlignment="1">
      <alignment horizontal="center" vertical="center"/>
    </xf>
    <xf numFmtId="0" fontId="159" fillId="7" borderId="114" xfId="7" applyFont="1" applyFill="1" applyBorder="1" applyAlignment="1">
      <alignment horizontal="center" vertical="center" wrapText="1"/>
    </xf>
    <xf numFmtId="0" fontId="159" fillId="7" borderId="58" xfId="7" applyFont="1" applyFill="1" applyBorder="1" applyAlignment="1">
      <alignment horizontal="center" vertical="center" wrapText="1"/>
    </xf>
    <xf numFmtId="0" fontId="159" fillId="7" borderId="116" xfId="7" applyFont="1" applyFill="1" applyBorder="1" applyAlignment="1">
      <alignment horizontal="center" vertical="center" wrapText="1"/>
    </xf>
    <xf numFmtId="0" fontId="73" fillId="0" borderId="61" xfId="64" applyFont="1" applyFill="1" applyBorder="1" applyAlignment="1">
      <alignment horizontal="center" vertical="center"/>
    </xf>
    <xf numFmtId="0" fontId="72" fillId="0" borderId="61" xfId="64" applyFont="1" applyBorder="1" applyAlignment="1">
      <alignment horizontal="center" vertical="center"/>
    </xf>
    <xf numFmtId="0" fontId="72" fillId="0" borderId="62" xfId="64" applyFont="1" applyBorder="1" applyAlignment="1">
      <alignment horizontal="center" vertical="center"/>
    </xf>
    <xf numFmtId="0" fontId="73" fillId="0" borderId="60" xfId="64" applyFont="1" applyFill="1" applyBorder="1" applyAlignment="1">
      <alignment horizontal="center" vertical="center" wrapText="1"/>
    </xf>
    <xf numFmtId="0" fontId="72" fillId="0" borderId="71" xfId="64" applyFont="1" applyBorder="1" applyAlignment="1">
      <alignment horizontal="center" vertical="center" wrapText="1"/>
    </xf>
    <xf numFmtId="0" fontId="72" fillId="0" borderId="72" xfId="64" applyFont="1" applyBorder="1" applyAlignment="1">
      <alignment horizontal="center" vertical="center" wrapText="1"/>
    </xf>
    <xf numFmtId="0" fontId="73" fillId="0" borderId="66" xfId="64" applyFont="1" applyFill="1" applyBorder="1" applyAlignment="1">
      <alignment horizontal="center" vertical="center" wrapText="1"/>
    </xf>
    <xf numFmtId="0" fontId="72" fillId="0" borderId="4" xfId="64" applyFont="1" applyBorder="1" applyAlignment="1">
      <alignment horizontal="center" vertical="center" wrapText="1"/>
    </xf>
    <xf numFmtId="0" fontId="72" fillId="0" borderId="74" xfId="64" applyFont="1" applyBorder="1" applyAlignment="1">
      <alignment horizontal="center" vertical="center" wrapText="1"/>
    </xf>
    <xf numFmtId="0" fontId="73" fillId="0" borderId="79" xfId="64" applyFont="1" applyFill="1" applyBorder="1" applyAlignment="1">
      <alignment horizontal="center" vertical="center" wrapText="1"/>
    </xf>
    <xf numFmtId="0" fontId="73" fillId="0" borderId="53" xfId="64" applyFont="1" applyFill="1" applyBorder="1" applyAlignment="1">
      <alignment horizontal="center" vertical="center" wrapText="1"/>
    </xf>
    <xf numFmtId="0" fontId="73" fillId="0" borderId="49" xfId="64" applyFont="1" applyFill="1" applyBorder="1" applyAlignment="1">
      <alignment horizontal="center" vertical="center" wrapText="1"/>
    </xf>
    <xf numFmtId="0" fontId="73" fillId="0" borderId="30" xfId="64" applyFont="1" applyFill="1" applyBorder="1" applyAlignment="1">
      <alignment horizontal="center" vertical="center" wrapText="1"/>
    </xf>
    <xf numFmtId="0" fontId="73" fillId="0" borderId="70" xfId="64" applyFont="1" applyFill="1" applyBorder="1" applyAlignment="1">
      <alignment horizontal="center" vertical="center" wrapText="1"/>
    </xf>
    <xf numFmtId="0" fontId="73" fillId="0" borderId="77" xfId="64" applyFont="1" applyFill="1" applyBorder="1" applyAlignment="1">
      <alignment horizontal="center" vertical="center" wrapText="1"/>
    </xf>
    <xf numFmtId="0" fontId="149" fillId="0" borderId="114" xfId="63" applyFont="1" applyFill="1" applyBorder="1" applyAlignment="1">
      <alignment horizontal="center" vertical="center"/>
    </xf>
    <xf numFmtId="0" fontId="149" fillId="0" borderId="58" xfId="63" applyFont="1" applyFill="1" applyBorder="1" applyAlignment="1">
      <alignment horizontal="center" vertical="center"/>
    </xf>
    <xf numFmtId="0" fontId="149" fillId="0" borderId="94" xfId="63" applyFont="1" applyFill="1" applyBorder="1" applyAlignment="1">
      <alignment horizontal="center" vertical="center" wrapText="1"/>
    </xf>
    <xf numFmtId="0" fontId="149" fillId="0" borderId="78" xfId="63" applyFont="1" applyFill="1" applyBorder="1" applyAlignment="1">
      <alignment horizontal="center" vertical="center" wrapText="1"/>
    </xf>
    <xf numFmtId="0" fontId="149" fillId="0" borderId="14" xfId="63" applyFont="1" applyFill="1" applyBorder="1" applyAlignment="1">
      <alignment horizontal="center" vertical="center" wrapText="1"/>
    </xf>
    <xf numFmtId="0" fontId="149" fillId="0" borderId="6" xfId="63" applyFont="1" applyFill="1" applyBorder="1" applyAlignment="1">
      <alignment horizontal="center" vertical="center" wrapText="1"/>
    </xf>
    <xf numFmtId="0" fontId="149" fillId="0" borderId="11" xfId="63" applyFont="1" applyFill="1" applyBorder="1" applyAlignment="1">
      <alignment horizontal="center" vertical="center" wrapText="1"/>
    </xf>
    <xf numFmtId="0" fontId="149" fillId="0" borderId="9" xfId="63" applyFont="1" applyFill="1" applyBorder="1" applyAlignment="1">
      <alignment horizontal="center" vertical="center" wrapText="1"/>
    </xf>
    <xf numFmtId="0" fontId="149" fillId="0" borderId="66" xfId="63" applyFont="1" applyFill="1" applyBorder="1" applyAlignment="1">
      <alignment horizontal="center" vertical="center" wrapText="1"/>
    </xf>
    <xf numFmtId="0" fontId="149" fillId="0" borderId="4" xfId="63" applyFont="1" applyFill="1" applyBorder="1" applyAlignment="1"/>
    <xf numFmtId="0" fontId="149" fillId="0" borderId="5" xfId="63" applyFont="1" applyFill="1" applyBorder="1" applyAlignment="1"/>
    <xf numFmtId="0" fontId="149" fillId="0" borderId="4" xfId="63" applyFont="1" applyFill="1" applyBorder="1" applyAlignment="1">
      <alignment horizontal="center" vertical="center" wrapText="1"/>
    </xf>
    <xf numFmtId="0" fontId="149" fillId="0" borderId="5" xfId="63" applyFont="1" applyFill="1" applyBorder="1" applyAlignment="1">
      <alignment horizontal="center" vertical="center" wrapText="1"/>
    </xf>
    <xf numFmtId="0" fontId="149" fillId="0" borderId="79" xfId="63" applyFont="1" applyFill="1" applyBorder="1" applyAlignment="1">
      <alignment horizontal="center" vertical="center" wrapText="1"/>
    </xf>
    <xf numFmtId="0" fontId="149" fillId="0" borderId="53" xfId="63" applyFont="1" applyFill="1" applyBorder="1" applyAlignment="1">
      <alignment horizontal="center" vertical="center" wrapText="1"/>
    </xf>
    <xf numFmtId="0" fontId="149" fillId="0" borderId="54" xfId="63" applyFont="1" applyFill="1" applyBorder="1" applyAlignment="1">
      <alignment horizontal="center" vertical="center" wrapText="1"/>
    </xf>
    <xf numFmtId="0" fontId="149" fillId="0" borderId="20" xfId="63" applyFont="1" applyFill="1" applyBorder="1" applyAlignment="1">
      <alignment horizontal="center" vertical="center"/>
    </xf>
    <xf numFmtId="0" fontId="149" fillId="0" borderId="4" xfId="63" applyFont="1" applyFill="1" applyBorder="1" applyAlignment="1">
      <alignment horizontal="center" vertical="center"/>
    </xf>
    <xf numFmtId="0" fontId="149" fillId="0" borderId="5" xfId="63" applyFont="1" applyFill="1" applyBorder="1" applyAlignment="1">
      <alignment horizontal="center" vertical="center"/>
    </xf>
    <xf numFmtId="0" fontId="149" fillId="0" borderId="20" xfId="63" applyFont="1" applyFill="1" applyBorder="1" applyAlignment="1">
      <alignment horizontal="center" vertical="center" wrapText="1"/>
    </xf>
    <xf numFmtId="0" fontId="149" fillId="0" borderId="94" xfId="63" applyFont="1" applyFill="1" applyBorder="1" applyAlignment="1">
      <alignment horizontal="center" vertical="center"/>
    </xf>
    <xf numFmtId="0" fontId="149" fillId="0" borderId="78" xfId="63" applyFont="1" applyFill="1" applyBorder="1" applyAlignment="1">
      <alignment horizontal="center" vertical="center"/>
    </xf>
    <xf numFmtId="0" fontId="149" fillId="0" borderId="14" xfId="63" applyFont="1" applyFill="1" applyBorder="1" applyAlignment="1">
      <alignment horizontal="center" vertical="center"/>
    </xf>
    <xf numFmtId="0" fontId="149" fillId="0" borderId="6" xfId="63" applyFont="1" applyFill="1" applyBorder="1" applyAlignment="1">
      <alignment horizontal="center" vertical="center"/>
    </xf>
    <xf numFmtId="0" fontId="149" fillId="0" borderId="11" xfId="63" applyFont="1" applyFill="1" applyBorder="1" applyAlignment="1">
      <alignment horizontal="center" vertical="center"/>
    </xf>
    <xf numFmtId="0" fontId="149" fillId="0" borderId="9" xfId="63" applyFont="1" applyFill="1" applyBorder="1" applyAlignment="1">
      <alignment horizontal="center" vertical="center"/>
    </xf>
    <xf numFmtId="0" fontId="149" fillId="0" borderId="78" xfId="63" applyFont="1" applyFill="1" applyBorder="1" applyAlignment="1"/>
    <xf numFmtId="0" fontId="149" fillId="0" borderId="6" xfId="63" applyFont="1" applyFill="1" applyBorder="1" applyAlignment="1"/>
    <xf numFmtId="0" fontId="149" fillId="0" borderId="9" xfId="63" applyFont="1" applyFill="1" applyBorder="1" applyAlignment="1"/>
    <xf numFmtId="0" fontId="149" fillId="0" borderId="61" xfId="63" applyFont="1" applyFill="1" applyBorder="1" applyAlignment="1"/>
    <xf numFmtId="0" fontId="149" fillId="0" borderId="14" xfId="63" applyFont="1" applyFill="1" applyBorder="1" applyAlignment="1"/>
    <xf numFmtId="0" fontId="149" fillId="0" borderId="0" xfId="63" applyFont="1" applyFill="1" applyBorder="1" applyAlignment="1"/>
    <xf numFmtId="0" fontId="149" fillId="0" borderId="11" xfId="63" applyFont="1" applyFill="1" applyBorder="1" applyAlignment="1"/>
    <xf numFmtId="0" fontId="149" fillId="0" borderId="10" xfId="63" applyFont="1" applyFill="1" applyBorder="1" applyAlignment="1"/>
    <xf numFmtId="0" fontId="180" fillId="0" borderId="35" xfId="67" applyFont="1" applyFill="1" applyBorder="1" applyAlignment="1">
      <alignment horizontal="center" vertical="center" wrapText="1"/>
    </xf>
    <xf numFmtId="0" fontId="180" fillId="0" borderId="78" xfId="67" applyFont="1" applyFill="1" applyBorder="1" applyAlignment="1">
      <alignment horizontal="center" vertical="center" wrapText="1"/>
    </xf>
    <xf numFmtId="0" fontId="180" fillId="0" borderId="39" xfId="67" applyFont="1" applyFill="1" applyBorder="1" applyAlignment="1">
      <alignment horizontal="center" vertical="center" wrapText="1"/>
    </xf>
    <xf numFmtId="0" fontId="180" fillId="0" borderId="6" xfId="67" applyFont="1" applyFill="1" applyBorder="1" applyAlignment="1">
      <alignment horizontal="center" vertical="center" wrapText="1"/>
    </xf>
    <xf numFmtId="0" fontId="180" fillId="0" borderId="87" xfId="67" applyFont="1" applyFill="1" applyBorder="1" applyAlignment="1">
      <alignment horizontal="center" vertical="center" wrapText="1"/>
    </xf>
    <xf numFmtId="0" fontId="180" fillId="0" borderId="9" xfId="67" applyFont="1" applyFill="1" applyBorder="1" applyAlignment="1">
      <alignment horizontal="center" vertical="center" wrapText="1"/>
    </xf>
    <xf numFmtId="0" fontId="181" fillId="0" borderId="94" xfId="67" applyFont="1" applyFill="1" applyBorder="1" applyAlignment="1">
      <alignment horizontal="center" vertical="center" wrapText="1"/>
    </xf>
    <xf numFmtId="0" fontId="181" fillId="0" borderId="14" xfId="67" applyFont="1" applyFill="1" applyBorder="1" applyAlignment="1">
      <alignment horizontal="center" vertical="center" wrapText="1"/>
    </xf>
    <xf numFmtId="0" fontId="181" fillId="0" borderId="11" xfId="67" applyFont="1" applyFill="1" applyBorder="1" applyAlignment="1">
      <alignment horizontal="center" vertical="center" wrapText="1"/>
    </xf>
    <xf numFmtId="0" fontId="181" fillId="0" borderId="79" xfId="67" applyFont="1" applyBorder="1" applyAlignment="1">
      <alignment horizontal="center" vertical="center" wrapText="1"/>
    </xf>
    <xf numFmtId="0" fontId="181" fillId="0" borderId="53" xfId="67" applyFont="1" applyBorder="1" applyAlignment="1">
      <alignment horizontal="center" vertical="center" wrapText="1"/>
    </xf>
    <xf numFmtId="0" fontId="181" fillId="0" borderId="54" xfId="67" applyFont="1" applyBorder="1" applyAlignment="1">
      <alignment horizontal="center" vertical="center" wrapText="1"/>
    </xf>
    <xf numFmtId="0" fontId="181" fillId="0" borderId="20" xfId="67" applyFont="1" applyFill="1" applyBorder="1" applyAlignment="1">
      <alignment horizontal="center" vertical="center" wrapText="1"/>
    </xf>
    <xf numFmtId="0" fontId="181" fillId="0" borderId="5" xfId="67" applyFont="1" applyFill="1" applyBorder="1" applyAlignment="1">
      <alignment horizontal="center" vertical="center" wrapText="1"/>
    </xf>
  </cellXfs>
  <cellStyles count="71">
    <cellStyle name="Comma [0] 2" xfId="26"/>
    <cellStyle name="Comma 10" xfId="2"/>
    <cellStyle name="Comma 10 2" xfId="24"/>
    <cellStyle name="Comma 10 3" xfId="1"/>
    <cellStyle name="Comma 10 4" xfId="6"/>
    <cellStyle name="Comma 100" xfId="3"/>
    <cellStyle name="Comma 11" xfId="45"/>
    <cellStyle name="Comma 11 3" xfId="9"/>
    <cellStyle name="Comma 15" xfId="31"/>
    <cellStyle name="Comma 15 2" xfId="40"/>
    <cellStyle name="Comma 159" xfId="57"/>
    <cellStyle name="Comma 17" xfId="33"/>
    <cellStyle name="Comma 2" xfId="38"/>
    <cellStyle name="Comma 2 10" xfId="10"/>
    <cellStyle name="Comma 2 2" xfId="66"/>
    <cellStyle name="Comma 2 2 20" xfId="12"/>
    <cellStyle name="Comma 2 2 21" xfId="23"/>
    <cellStyle name="Comma 3" xfId="59"/>
    <cellStyle name="Comma 6" xfId="32"/>
    <cellStyle name="Comma 64" xfId="48"/>
    <cellStyle name="Comma 7" xfId="41"/>
    <cellStyle name="Comma 8" xfId="39"/>
    <cellStyle name="Hyperlink" xfId="70" builtinId="8"/>
    <cellStyle name="Normal" xfId="0" builtinId="0"/>
    <cellStyle name="Normal 11 2" xfId="21"/>
    <cellStyle name="Normal 11 2 2" xfId="46"/>
    <cellStyle name="Normal 11 3" xfId="69"/>
    <cellStyle name="Normal 13" xfId="4"/>
    <cellStyle name="Normal 133" xfId="56"/>
    <cellStyle name="Normal 15" xfId="5"/>
    <cellStyle name="Normal 16" xfId="55"/>
    <cellStyle name="Normal 16 2" xfId="64"/>
    <cellStyle name="Normal 2" xfId="7"/>
    <cellStyle name="Normal 2 17" xfId="22"/>
    <cellStyle name="Normal 2 19" xfId="20"/>
    <cellStyle name="Normal 2 2" xfId="44"/>
    <cellStyle name="Normal 2 2 17" xfId="11"/>
    <cellStyle name="Normal 2 2 2" xfId="42"/>
    <cellStyle name="Normal 2 2 20" xfId="49"/>
    <cellStyle name="Normal 2 3" xfId="34"/>
    <cellStyle name="Normal 2 5 2" xfId="52"/>
    <cellStyle name="Normal 3" xfId="28"/>
    <cellStyle name="Normal 3 2" xfId="30"/>
    <cellStyle name="Normal 3 2 2" xfId="51"/>
    <cellStyle name="Normal 3 2 3" xfId="53"/>
    <cellStyle name="Normal 3 2 4" xfId="63"/>
    <cellStyle name="Normal 3 3" xfId="43"/>
    <cellStyle name="Normal 4 2" xfId="13"/>
    <cellStyle name="Normal 4 2 2" xfId="14"/>
    <cellStyle name="Normal 4 2 7" xfId="36"/>
    <cellStyle name="Normal 4 3" xfId="17"/>
    <cellStyle name="Normal 4 4" xfId="18"/>
    <cellStyle name="Normal 4 5" xfId="19"/>
    <cellStyle name="Normal 5" xfId="29"/>
    <cellStyle name="Normal 5 2" xfId="37"/>
    <cellStyle name="Normal 6 11" xfId="16"/>
    <cellStyle name="Normal 6 2" xfId="15"/>
    <cellStyle name="Normal_03 STA" xfId="61"/>
    <cellStyle name="Normal_03 STA 2" xfId="60"/>
    <cellStyle name="Normal_03 STA 3" xfId="62"/>
    <cellStyle name="Normal_20 OPR" xfId="68"/>
    <cellStyle name="Normal_20 OPR 2" xfId="67"/>
    <cellStyle name="Normal_Disketa per Bankat me ndryshimet" xfId="25"/>
    <cellStyle name="Normal_MKR - Market risks" xfId="65"/>
    <cellStyle name="Normal_Sheet1" xfId="8"/>
    <cellStyle name="Normal_Sheet1 2" xfId="35"/>
    <cellStyle name="Obično_OBRASCI_TRŽIŠNI RIZICI_draft 2.0" xfId="27"/>
    <cellStyle name="Percent 4" xfId="47"/>
    <cellStyle name="Standard 3" xfId="58"/>
    <cellStyle name="Standard_20100129_1559 Jentsch_COREP ON 20100129 COREP preliminary proposal_CR SA" xfId="54"/>
    <cellStyle name="Standard_GL04_MKR_December 2007 2" xfId="50"/>
  </cellStyles>
  <dxfs count="75">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externalLink" Target="externalLinks/externalLink12.xml"/><Relationship Id="rId159" Type="http://schemas.openxmlformats.org/officeDocument/2006/relationships/externalLink" Target="externalLinks/externalLink17.xml"/><Relationship Id="rId175" Type="http://schemas.openxmlformats.org/officeDocument/2006/relationships/externalLink" Target="externalLinks/externalLink33.xml"/><Relationship Id="rId170" Type="http://schemas.openxmlformats.org/officeDocument/2006/relationships/externalLink" Target="externalLinks/externalLink28.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externalLink" Target="externalLinks/externalLink2.xml"/><Relationship Id="rId149" Type="http://schemas.openxmlformats.org/officeDocument/2006/relationships/externalLink" Target="externalLinks/externalLink7.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externalLink" Target="externalLinks/externalLink18.xml"/><Relationship Id="rId165" Type="http://schemas.openxmlformats.org/officeDocument/2006/relationships/externalLink" Target="externalLinks/externalLink23.xml"/><Relationship Id="rId181" Type="http://schemas.openxmlformats.org/officeDocument/2006/relationships/externalLink" Target="externalLinks/externalLink39.xml"/><Relationship Id="rId186"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externalLink" Target="externalLinks/externalLink8.xml"/><Relationship Id="rId155" Type="http://schemas.openxmlformats.org/officeDocument/2006/relationships/externalLink" Target="externalLinks/externalLink13.xml"/><Relationship Id="rId171" Type="http://schemas.openxmlformats.org/officeDocument/2006/relationships/externalLink" Target="externalLinks/externalLink29.xml"/><Relationship Id="rId176" Type="http://schemas.openxmlformats.org/officeDocument/2006/relationships/externalLink" Target="externalLinks/externalLink34.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externalLink" Target="externalLinks/externalLink3.xml"/><Relationship Id="rId161" Type="http://schemas.openxmlformats.org/officeDocument/2006/relationships/externalLink" Target="externalLinks/externalLink19.xml"/><Relationship Id="rId166" Type="http://schemas.openxmlformats.org/officeDocument/2006/relationships/externalLink" Target="externalLinks/externalLink24.xml"/><Relationship Id="rId182" Type="http://schemas.openxmlformats.org/officeDocument/2006/relationships/externalLink" Target="externalLinks/externalLink40.xml"/><Relationship Id="rId187"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externalLink" Target="externalLinks/externalLink9.xml"/><Relationship Id="rId156" Type="http://schemas.openxmlformats.org/officeDocument/2006/relationships/externalLink" Target="externalLinks/externalLink14.xml"/><Relationship Id="rId177" Type="http://schemas.openxmlformats.org/officeDocument/2006/relationships/externalLink" Target="externalLinks/externalLink35.xml"/><Relationship Id="rId172" Type="http://schemas.openxmlformats.org/officeDocument/2006/relationships/externalLink" Target="externalLinks/externalLink30.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externalLink" Target="externalLinks/externalLink4.xml"/><Relationship Id="rId167" Type="http://schemas.openxmlformats.org/officeDocument/2006/relationships/externalLink" Target="externalLinks/externalLink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20.xml"/><Relationship Id="rId183" Type="http://schemas.openxmlformats.org/officeDocument/2006/relationships/externalLink" Target="externalLinks/externalLink4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externalLink" Target="externalLinks/externalLink15.xml"/><Relationship Id="rId178" Type="http://schemas.openxmlformats.org/officeDocument/2006/relationships/externalLink" Target="externalLinks/externalLink36.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10.xml"/><Relationship Id="rId173" Type="http://schemas.openxmlformats.org/officeDocument/2006/relationships/externalLink" Target="externalLinks/externalLink3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externalLink" Target="externalLinks/externalLink5.xml"/><Relationship Id="rId168" Type="http://schemas.openxmlformats.org/officeDocument/2006/relationships/externalLink" Target="externalLinks/externalLink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externalLink" Target="externalLinks/externalLink21.xml"/><Relationship Id="rId184"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externalLink" Target="externalLinks/externalLink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externalLink" Target="externalLinks/externalLink11.xml"/><Relationship Id="rId174" Type="http://schemas.openxmlformats.org/officeDocument/2006/relationships/externalLink" Target="externalLinks/externalLink32.xml"/><Relationship Id="rId179" Type="http://schemas.openxmlformats.org/officeDocument/2006/relationships/externalLink" Target="externalLinks/externalLink3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externalLink" Target="externalLinks/externalLink1.xml"/><Relationship Id="rId148" Type="http://schemas.openxmlformats.org/officeDocument/2006/relationships/externalLink" Target="externalLinks/externalLink6.xml"/><Relationship Id="rId164" Type="http://schemas.openxmlformats.org/officeDocument/2006/relationships/externalLink" Target="externalLinks/externalLink22.xml"/><Relationship Id="rId169" Type="http://schemas.openxmlformats.org/officeDocument/2006/relationships/externalLink" Target="externalLinks/externalLink27.xml"/><Relationship Id="rId18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38.xml"/></Relationships>
</file>

<file path=xl/drawings/drawing1.xml><?xml version="1.0" encoding="utf-8"?>
<xdr:wsDr xmlns:xdr="http://schemas.openxmlformats.org/drawingml/2006/spreadsheetDrawing" xmlns:a="http://schemas.openxmlformats.org/drawingml/2006/main">
  <xdr:twoCellAnchor>
    <xdr:from>
      <xdr:col>3</xdr:col>
      <xdr:colOff>247650</xdr:colOff>
      <xdr:row>24</xdr:row>
      <xdr:rowOff>0</xdr:rowOff>
    </xdr:from>
    <xdr:to>
      <xdr:col>3</xdr:col>
      <xdr:colOff>293369</xdr:colOff>
      <xdr:row>24</xdr:row>
      <xdr:rowOff>45719</xdr:rowOff>
    </xdr:to>
    <xdr:sp macro="" textlink="">
      <xdr:nvSpPr>
        <xdr:cNvPr id="2" name="TextBox 1"/>
        <xdr:cNvSpPr txBox="1"/>
      </xdr:nvSpPr>
      <xdr:spPr>
        <a:xfrm>
          <a:off x="2952750" y="5305425"/>
          <a:ext cx="45719" cy="457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sq-AL"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CP06revAnnex1_workinprogres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My%20Documents\work\egfi%20november%202006\EGFI%202006%2010%20Rev5%20-%20Annex%201%20(Disclosure%20of%20COREP%20Implementatio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P\My%20Documents\work\egfi%20november%202006\EGFI%202006%2010%20Rev5%20-%20Annex%201%20(Disclosure%20of%20COREP%20Implementatio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ikruja/AppData/Local/Microsoft/Windows/Temporary%20Internet%20Files/Content.Outlook/8YNQSDUS/S_E_IN_MQ%20(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mkristo/AppData/Local/Microsoft/Windows/Temporary%20Internet%20Files/Content.Outlook/UQN21FUW/S_E_IN_MQ.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aguxho/AppData/Local/Temp/S_E_IN_DW.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X:\Users\ikruja\Documents\Time%20schedule.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ikruja/Documents/Time%20schedule.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kpapuci/AppData/Local/Packages/Microsoft.MicrosoftEdge_8wekyb3d8bbwe/TempState/Downloads/S_E_IN_D.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Bmasters\c\ALBANI~1\BoA\AlbanianReport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offSite/AppData/Local/Microsoft/Windows/Temporary%20Internet%20Files/Content.Outlook/6P9FTE0N/Collateral%20execution%20input%20english%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CP06revAnnex1_workinprogres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offSite/AppData/Local/Microsoft/Windows/Temporary%20Internet%20Files/Content.Outlook/6P9FTE0N/Restructured%20Loans%20input_eng%20final.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Z:\Z\CP06revAnnex1_workinprogres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Z:\Z\Expert%20Groups\Accounting%20and%20Auditing\Other%20folders\EGFI%20Workstream%20Reporting\Circulated%20papers\2009\CP06revAnnex1_workinprogres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mkristo/AppData/Local/Microsoft/Windows/Temporary%20Internet%20Files/Content.Outlook/UQN21FUW/S_A_IN_MQ.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rod\dfs\mng\users\home\Delavaljm\CBFA\COREP\sarah.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Z:\Sektori%20i%20Zhvillimit%20te%20Mbikeqyrjes\Zyra%20e%20Rregullimit\Rregulloret%20e%20mbik&#235;qyrjes\Ne%20shqip\kapitali%20rregullator\prod\dfs\mng\users\home\Delavaljm\CBFA\COREP\sarah.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alaalli/AppData/Local/Temp/notes5AFE9B/S_A_IN_W.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alaalli/AppData/Local/Temp/notes5AFE9B/S_A_IN_W-template.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aguxho/AppData/Local/Microsoft/Windows/Temporary%20Internet%20Files/Content.Outlook/0K3CZB3N/Rules%20M-Q%20form%20nace%20rev2.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X:\Users\ikruja\AppData\Local\Microsoft\Windows\Temporary%20Internet%20Files\Content.Outlook\8YNQSDUS\Copy%20of%20Inputs%20Albanian%20Complete%2006022013%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P06revAnnex1_workinprogres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ikruja/AppData/Local/Microsoft/Windows/Temporary%20Internet%20Files/Content.Outlook/8YNQSDUS/Copy%20of%20Inputs%20Albanian%20Complete%2006022013%20(2).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ikruja/Desktop/Mbikqyrje/Vizor/Testim%200.3/Copy%20of%20Inputs%20Albanian%20Complete%2006022013%20(2).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offSite/AppData/Local/Microsoft/Windows/Temporary%20Internet%20Files/Content.Outlook/6P9FTE0N/Copy%20of%20Inputs%20Albanian%20Complete%2006022013%20(2).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ikruja/AppData/Local/Microsoft/Windows/Temporary%20Internet%20Files/Content.Outlook/FFVIVEEX/Copy%20of%20Inputs%20English%20Complete%2006022013%20(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offSite/AppData/Local/Microsoft/Windows/Temporary%20Internet%20Files/Content.Outlook/6P9FTE0N/Copy%20of%20Inputs%20English%20Complete%2006022013%20(2)%20(2).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nnapuce/Desktop/S_E_IN_MQ1.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Bmaster3\c\My%20Documents\orfeaBOAReport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Users/kpapuci/Desktop/MS_E_IN_M.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kpapuci/AppData/Local/Packages/Microsoft.MicrosoftEdge_8wekyb3d8bbwe/TempState/Downloads/A_IN_M.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Users/kpapuci/Desktop/anglisht/S_E_IN_Q.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Expert%20Groups\Accounting%20and%20Auditing\Other%20folders\EGFI%20Workstream%20Reporting\Circulated%20papers\2009\Marco%20Burroni\Banca%20d'Italia\Documents%20and%20Settings\Administrator\Desktop\CP06revAnnex1_workinprogres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X:\I.1%20Excel%20Templates\Mbikqyrja\Inpute\COREP\Tabelat_English\COREP_E_IN_S.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X:\I.1%20Excel%20Templates\Mbikqyrja\Inpute\COREP\Tabelat_English\COREP_E_IN_Y.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Expert%20Groups/Accounting%20and%20Auditing/Other%20folders/EGFI%20Workstream%20Reporting/Circulated%20papers/2009/Marco%20Burroni/Banca%20d'Italia/Documents%20and%20Settings/Administrator/Desktop/CP06revAnnex1_workinprogres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X:\Expert%20Groups\Accounting%20and%20Auditing\Other%20folders\EGFI%20Workstream%20Reporting\Circulated%20papers\2009\CP06revAnnex1_workinprogres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Expert%20Groups/Accounting%20and%20Auditing/Other%20folders/EGFI%20Workstream%20Reporting/Circulated%20papers/2009/CP06revAnnex1_workinprogres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kpapuci/AppData/Local/Packages/Microsoft.MicrosoftEdge_8wekyb3d8bbwe/TempState/Downloads/S_A_IN_Q.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aguxho/AppData/Local/Microsoft/Windows/Temporary%20Internet%20Files/Content.Outlook/0K3CZB3N/S_A_IN_Q.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EP Implementation"/>
      <sheetName val="CR TB SETT"/>
      <sheetName val="Lists"/>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27">
          <cell r="A27" t="str">
            <v>Fully</v>
          </cell>
        </row>
        <row r="28">
          <cell r="A28" t="str">
            <v>Partially</v>
          </cell>
        </row>
        <row r="29">
          <cell r="A29" t="str">
            <v>Not applied</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EP Implementation"/>
      <sheetName val="CR TB SETT"/>
      <sheetName val="Lists"/>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27">
          <cell r="A27" t="str">
            <v>Fully</v>
          </cell>
        </row>
        <row r="28">
          <cell r="A28" t="str">
            <v>Partially</v>
          </cell>
        </row>
        <row r="29">
          <cell r="A29" t="str">
            <v>Not applied</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Types"/>
      <sheetName val="Rest_loans"/>
      <sheetName val="Collateral_EXEC"/>
      <sheetName val="F8.2"/>
      <sheetName val="F65"/>
      <sheetName val="F60.1"/>
      <sheetName val="F61.2"/>
      <sheetName val="F100.1"/>
      <sheetName val="F37.9"/>
      <sheetName val="F37.8"/>
      <sheetName val="F37.7"/>
      <sheetName val="F37.6"/>
      <sheetName val="F37.5"/>
      <sheetName val="F37.4"/>
      <sheetName val="F37.3"/>
      <sheetName val="F37.2"/>
      <sheetName val="F37.1"/>
      <sheetName val="F37"/>
    </sheetNames>
    <sheetDataSet>
      <sheetData sheetId="0">
        <row r="9">
          <cell r="B9">
            <v>2</v>
          </cell>
          <cell r="C9" t="str">
            <v>Current account in banks, credit institutions and other nonresident financial institutions (acc 132)</v>
          </cell>
        </row>
        <row r="10">
          <cell r="B10">
            <v>3</v>
          </cell>
          <cell r="C10" t="str">
            <v xml:space="preserve">Sight deposits in banks, credit institutions and other nonresident financial institutions (acc 1421) </v>
          </cell>
        </row>
        <row r="11">
          <cell r="B11">
            <v>4</v>
          </cell>
          <cell r="C11" t="str">
            <v xml:space="preserve">Time deposits in banks, credit institutions and other nonresident financial institutions (acc 1422) </v>
          </cell>
        </row>
        <row r="12">
          <cell r="B12">
            <v>5</v>
          </cell>
          <cell r="C12" t="str">
            <v xml:space="preserve">Non regular current acounts in banks, credit institutions and other nonresident financial institutions (acc 1372) </v>
          </cell>
        </row>
        <row r="13">
          <cell r="B13">
            <v>6</v>
          </cell>
          <cell r="C13" t="str">
            <v>Loans given to banks, credit institutions and other nonresident financial institutions (acc 152)</v>
          </cell>
        </row>
        <row r="14">
          <cell r="B14">
            <v>7</v>
          </cell>
          <cell r="C14" t="str">
            <v>Overdue loans to banks, credit institutions and other nonresident financial institutions (acc 1572)</v>
          </cell>
        </row>
        <row r="15">
          <cell r="B15">
            <v>8</v>
          </cell>
          <cell r="C15" t="str">
            <v>Sight loans taken from banks, credit institutions and other nonresident financial institutions (acc 1721)</v>
          </cell>
        </row>
        <row r="16">
          <cell r="B16">
            <v>9</v>
          </cell>
          <cell r="C16" t="str">
            <v>Time loans taken from banks, credit institutions and other nonresident financial institutions (acc 1722)</v>
          </cell>
        </row>
        <row r="17">
          <cell r="B17">
            <v>10</v>
          </cell>
          <cell r="C17" t="str">
            <v>Sight deposits from banks, credit institutions and other nonresident financial institutions (acc 1621)</v>
          </cell>
        </row>
        <row r="18">
          <cell r="B18">
            <v>11</v>
          </cell>
          <cell r="C18" t="str">
            <v>Time deposits from banks, credit institutions and other nonresident financial institutions (acc 1622)</v>
          </cell>
        </row>
        <row r="19">
          <cell r="B19">
            <v>12</v>
          </cell>
          <cell r="C19" t="str">
            <v>Financial loan taken from banks, credit institutions and other nonresident financial institutions (acc 1723)</v>
          </cell>
        </row>
        <row r="56">
          <cell r="C56" t="str">
            <v>Resident</v>
          </cell>
        </row>
        <row r="57">
          <cell r="C57" t="str">
            <v>Non Resident</v>
          </cell>
        </row>
        <row r="60">
          <cell r="C60" t="str">
            <v xml:space="preserve">Fixed </v>
          </cell>
        </row>
        <row r="61">
          <cell r="C61" t="str">
            <v>Variable</v>
          </cell>
        </row>
        <row r="65">
          <cell r="C65" t="str">
            <v>Restructured</v>
          </cell>
        </row>
        <row r="66">
          <cell r="C66" t="str">
            <v>Restructured and recovered</v>
          </cell>
        </row>
        <row r="69">
          <cell r="C69" t="str">
            <v>Public Sector</v>
          </cell>
        </row>
        <row r="70">
          <cell r="C70" t="str">
            <v>Small Business</v>
          </cell>
        </row>
        <row r="71">
          <cell r="C71" t="str">
            <v>Medium Business</v>
          </cell>
        </row>
        <row r="72">
          <cell r="C72" t="str">
            <v>Corporate</v>
          </cell>
        </row>
        <row r="73">
          <cell r="C73" t="str">
            <v>Individ</v>
          </cell>
        </row>
        <row r="76">
          <cell r="C76" t="str">
            <v>Public Administration</v>
          </cell>
        </row>
        <row r="77">
          <cell r="C77" t="str">
            <v>Education</v>
          </cell>
        </row>
        <row r="78">
          <cell r="C78" t="str">
            <v>Agriculture, hunting and other services</v>
          </cell>
        </row>
        <row r="79">
          <cell r="C79" t="str">
            <v>Hotels and restaurants</v>
          </cell>
        </row>
        <row r="80">
          <cell r="C80" t="str">
            <v>Mining and quarry industry</v>
          </cell>
        </row>
        <row r="81">
          <cell r="C81" t="str">
            <v>Proccessing industry</v>
          </cell>
        </row>
        <row r="82">
          <cell r="C82" t="str">
            <v>Financial activities</v>
          </cell>
        </row>
        <row r="83">
          <cell r="C83" t="str">
            <v>Construction</v>
          </cell>
        </row>
        <row r="84">
          <cell r="C84" t="str">
            <v>Real estates</v>
          </cell>
        </row>
        <row r="85">
          <cell r="C85" t="str">
            <v>Fishing ,cultivation of fish, water cultures etc.</v>
          </cell>
        </row>
        <row r="86">
          <cell r="C86" t="str">
            <v>Production and distrubution of electricity, gas and water</v>
          </cell>
        </row>
        <row r="87">
          <cell r="C87" t="str">
            <v>Health and social activities</v>
          </cell>
        </row>
        <row r="88">
          <cell r="C88" t="str">
            <v>Public, individual and social services</v>
          </cell>
        </row>
        <row r="89">
          <cell r="C89" t="str">
            <v>Others</v>
          </cell>
        </row>
        <row r="90">
          <cell r="C90" t="str">
            <v>Transport and telecomunication</v>
          </cell>
        </row>
        <row r="91">
          <cell r="C91" t="str">
            <v>Trading, reparing of cars and homes</v>
          </cell>
        </row>
        <row r="92">
          <cell r="C92" t="str">
            <v>Individuals (non business)</v>
          </cell>
        </row>
        <row r="96">
          <cell r="C96" t="str">
            <v>Overdraft</v>
          </cell>
        </row>
        <row r="97">
          <cell r="C97" t="str">
            <v>Installment loan</v>
          </cell>
        </row>
        <row r="98">
          <cell r="C98" t="str">
            <v>Bullet loan</v>
          </cell>
        </row>
        <row r="99">
          <cell r="C99" t="str">
            <v>Combination of the above products</v>
          </cell>
        </row>
        <row r="103">
          <cell r="C103" t="str">
            <v>Consumer loan</v>
          </cell>
        </row>
        <row r="104">
          <cell r="C104" t="str">
            <v>Mortgage</v>
          </cell>
        </row>
        <row r="105">
          <cell r="C105" t="str">
            <v>Business loan</v>
          </cell>
        </row>
        <row r="106">
          <cell r="C106" t="str">
            <v>Other</v>
          </cell>
        </row>
        <row r="109">
          <cell r="C109" t="str">
            <v>Bank</v>
          </cell>
        </row>
        <row r="110">
          <cell r="C110" t="str">
            <v>Client</v>
          </cell>
        </row>
        <row r="113">
          <cell r="C113">
            <v>1</v>
          </cell>
        </row>
        <row r="114">
          <cell r="C114">
            <v>2</v>
          </cell>
        </row>
        <row r="115">
          <cell r="C115">
            <v>3</v>
          </cell>
        </row>
        <row r="116">
          <cell r="C116">
            <v>4</v>
          </cell>
        </row>
        <row r="117">
          <cell r="C117">
            <v>5</v>
          </cell>
        </row>
        <row r="118">
          <cell r="C118">
            <v>6</v>
          </cell>
        </row>
        <row r="119">
          <cell r="C119">
            <v>7</v>
          </cell>
        </row>
        <row r="120">
          <cell r="C120">
            <v>8</v>
          </cell>
        </row>
        <row r="121">
          <cell r="C121">
            <v>9</v>
          </cell>
        </row>
        <row r="122">
          <cell r="C122" t="str">
            <v>greater than 9</v>
          </cell>
        </row>
        <row r="125">
          <cell r="C125" t="str">
            <v>Plolonging of the maturity</v>
          </cell>
        </row>
        <row r="126">
          <cell r="C126" t="str">
            <v>Change in the interest rate</v>
          </cell>
        </row>
        <row r="127">
          <cell r="C127" t="str">
            <v>Change of the principal</v>
          </cell>
        </row>
        <row r="128">
          <cell r="C128" t="str">
            <v>Change in the payment frequency</v>
          </cell>
        </row>
        <row r="129">
          <cell r="C129" t="str">
            <v>Interest and arrears capitalization</v>
          </cell>
        </row>
        <row r="130">
          <cell r="C130" t="str">
            <v>Change in the credit product</v>
          </cell>
        </row>
        <row r="131">
          <cell r="C131" t="str">
            <v>Amnesty period for the principal and interest</v>
          </cell>
        </row>
        <row r="132">
          <cell r="C132" t="str">
            <v>Rifinancing the borrower</v>
          </cell>
        </row>
        <row r="133">
          <cell r="C133" t="str">
            <v>Taking an extention in collateral or changing the collateral</v>
          </cell>
        </row>
        <row r="134">
          <cell r="C134" t="str">
            <v>Credit transferring in another borrower</v>
          </cell>
        </row>
        <row r="135">
          <cell r="C135" t="str">
            <v>Other</v>
          </cell>
        </row>
        <row r="139">
          <cell r="C139" t="str">
            <v>Standard</v>
          </cell>
        </row>
        <row r="140">
          <cell r="C140" t="str">
            <v>Special mention</v>
          </cell>
        </row>
        <row r="141">
          <cell r="C141" t="str">
            <v>Substandard</v>
          </cell>
        </row>
        <row r="142">
          <cell r="C142" t="str">
            <v>Doubtful</v>
          </cell>
        </row>
        <row r="143">
          <cell r="C143" t="str">
            <v>Lost</v>
          </cell>
        </row>
        <row r="146">
          <cell r="C146" t="str">
            <v>Standard</v>
          </cell>
        </row>
        <row r="147">
          <cell r="C147" t="str">
            <v>Special mention</v>
          </cell>
        </row>
        <row r="148">
          <cell r="C148" t="str">
            <v>Substandard</v>
          </cell>
        </row>
        <row r="149">
          <cell r="C149" t="str">
            <v>Doubtful</v>
          </cell>
        </row>
        <row r="150">
          <cell r="C150" t="str">
            <v>Lost</v>
          </cell>
        </row>
        <row r="151">
          <cell r="C151" t="str">
            <v>Paid</v>
          </cell>
        </row>
        <row r="152">
          <cell r="C152" t="str">
            <v>Write - off</v>
          </cell>
        </row>
        <row r="156">
          <cell r="C156" t="str">
            <v>In Process</v>
          </cell>
        </row>
        <row r="157">
          <cell r="C157" t="str">
            <v>Dismissed</v>
          </cell>
        </row>
        <row r="158">
          <cell r="C158" t="str">
            <v>Suspensed</v>
          </cell>
        </row>
        <row r="159">
          <cell r="C159" t="str">
            <v>Appealed</v>
          </cell>
        </row>
        <row r="166">
          <cell r="C166" t="str">
            <v>Voluntary execution</v>
          </cell>
        </row>
        <row r="167">
          <cell r="C167" t="str">
            <v>Request in court for the issue of the execution order</v>
          </cell>
        </row>
        <row r="168">
          <cell r="C168" t="str">
            <v>In execution</v>
          </cell>
        </row>
        <row r="169">
          <cell r="C169" t="str">
            <v>Court decision on security measure, if it exists</v>
          </cell>
        </row>
        <row r="170">
          <cell r="C170" t="str">
            <v>Executor records the request in the registry of the Ministry of Justice</v>
          </cell>
        </row>
        <row r="171">
          <cell r="C171" t="str">
            <v>Suspense of the procedure if it is noticed that there is an execution procedure on the same obligor with the same object</v>
          </cell>
        </row>
        <row r="172">
          <cell r="C172" t="str">
            <v>Notification for voluntary execution - the debtor can request in the court a postpone/payment on installments</v>
          </cell>
        </row>
        <row r="173">
          <cell r="C173" t="str">
            <v>Seizure of the objects</v>
          </cell>
        </row>
        <row r="174">
          <cell r="C174" t="str">
            <v>Evaluation of objects</v>
          </cell>
        </row>
        <row r="175">
          <cell r="C175" t="str">
            <v>Notification for the sale of the object - debt settlement</v>
          </cell>
        </row>
        <row r="176">
          <cell r="C176" t="str">
            <v>Free sell of the objects - agreement between the seller and the executor</v>
          </cell>
        </row>
        <row r="177">
          <cell r="C177" t="str">
            <v>Auction anouncment</v>
          </cell>
        </row>
        <row r="178">
          <cell r="C178" t="str">
            <v>Auction</v>
          </cell>
        </row>
        <row r="179">
          <cell r="C179" t="str">
            <v>Payment settlement and owning the product</v>
          </cell>
        </row>
        <row r="180">
          <cell r="C180" t="str">
            <v>Repeating of the auction in the specified cases</v>
          </cell>
        </row>
        <row r="181">
          <cell r="C181" t="str">
            <v>Opposing of the executor's operations from third parties who claim ownership on the object</v>
          </cell>
        </row>
        <row r="182">
          <cell r="C182" t="str">
            <v>Suspention of the execution</v>
          </cell>
        </row>
        <row r="183">
          <cell r="C183" t="str">
            <v xml:space="preserve"> Dismissal of the execution</v>
          </cell>
        </row>
        <row r="184">
          <cell r="C184" t="str">
            <v>Appeal against the suspention/dismissal</v>
          </cell>
        </row>
        <row r="185">
          <cell r="C185" t="str">
            <v>Other</v>
          </cell>
        </row>
        <row r="188">
          <cell r="C188" t="str">
            <v>Yes</v>
          </cell>
        </row>
        <row r="189">
          <cell r="C189" t="str">
            <v>No</v>
          </cell>
        </row>
        <row r="192">
          <cell r="C192" t="str">
            <v>Substandard</v>
          </cell>
        </row>
        <row r="193">
          <cell r="C193" t="str">
            <v>Doubtful</v>
          </cell>
        </row>
        <row r="194">
          <cell r="C194" t="str">
            <v>Lost</v>
          </cell>
        </row>
        <row r="195">
          <cell r="C195" t="str">
            <v>Written off</v>
          </cell>
        </row>
        <row r="198">
          <cell r="C198" t="str">
            <v>E.O. 1</v>
          </cell>
        </row>
        <row r="199">
          <cell r="C199" t="str">
            <v>E.O. 2</v>
          </cell>
        </row>
        <row r="200">
          <cell r="C200" t="str">
            <v>E.O. 3</v>
          </cell>
        </row>
        <row r="201">
          <cell r="C201" t="str">
            <v>E.O. 4</v>
          </cell>
        </row>
        <row r="202">
          <cell r="C202" t="str">
            <v>E.O. 5</v>
          </cell>
        </row>
        <row r="207">
          <cell r="C207" t="str">
            <v>Pruduct 1</v>
          </cell>
        </row>
        <row r="208">
          <cell r="C208" t="str">
            <v>Pruduct 2</v>
          </cell>
        </row>
        <row r="209">
          <cell r="C209" t="str">
            <v>Pruduct 3</v>
          </cell>
        </row>
        <row r="210">
          <cell r="C210" t="str">
            <v>Pruduct 4</v>
          </cell>
        </row>
        <row r="211">
          <cell r="C211" t="str">
            <v>Pruduct 5</v>
          </cell>
        </row>
        <row r="212">
          <cell r="C212" t="str">
            <v>Pruduct 6</v>
          </cell>
        </row>
        <row r="213">
          <cell r="C213" t="str">
            <v>Pruduct 7</v>
          </cell>
        </row>
        <row r="216">
          <cell r="C216" t="str">
            <v>Collateral 1</v>
          </cell>
        </row>
        <row r="217">
          <cell r="C217" t="str">
            <v>Collateral 2</v>
          </cell>
        </row>
        <row r="218">
          <cell r="C218" t="str">
            <v>Collateral 3</v>
          </cell>
        </row>
        <row r="219">
          <cell r="C219" t="str">
            <v>Collateral 4</v>
          </cell>
        </row>
        <row r="220">
          <cell r="C220" t="str">
            <v>Collateral 5</v>
          </cell>
        </row>
        <row r="221">
          <cell r="C221" t="str">
            <v>Collateral 6</v>
          </cell>
        </row>
        <row r="222">
          <cell r="C222" t="str">
            <v>Collateral 7</v>
          </cell>
        </row>
        <row r="225">
          <cell r="C225" t="str">
            <v>Real Estate - commercial building</v>
          </cell>
        </row>
        <row r="226">
          <cell r="C226" t="str">
            <v>Real estate - residential building</v>
          </cell>
        </row>
        <row r="227">
          <cell r="C227" t="str">
            <v>Real estate - other buildings</v>
          </cell>
        </row>
        <row r="228">
          <cell r="C228" t="str">
            <v>Real estate - agriculture land</v>
          </cell>
        </row>
        <row r="229">
          <cell r="C229" t="str">
            <v>Real estate - land</v>
          </cell>
        </row>
        <row r="230">
          <cell r="C230" t="str">
            <v>Real estate - land - other category</v>
          </cell>
        </row>
        <row r="231">
          <cell r="C231" t="str">
            <v>Pasuri e luajtshme - makineri/pajisje</v>
          </cell>
        </row>
        <row r="232">
          <cell r="C232" t="str">
            <v>Pasuri e luajtshme - mjete monetare, financiare, pjesëmarrje</v>
          </cell>
        </row>
        <row r="233">
          <cell r="C233" t="str">
            <v>Pasuri e luajtshme - të tjera</v>
          </cell>
        </row>
        <row r="234">
          <cell r="C234" t="str">
            <v>Guarantees and collaterals used for the credit risk mitigation</v>
          </cell>
        </row>
        <row r="235">
          <cell r="C235" t="str">
            <v>Other guarantees</v>
          </cell>
        </row>
        <row r="236">
          <cell r="C236" t="str">
            <v>Third party warrant</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ata Types"/>
      <sheetName val="F2.DM"/>
      <sheetName val="F7.DM"/>
      <sheetName val="F10.DM"/>
      <sheetName val="F11.DM"/>
      <sheetName val="F12.DM"/>
    </sheetNames>
    <sheetDataSet>
      <sheetData sheetId="0" refreshError="1"/>
      <sheetData sheetId="1">
        <row r="71">
          <cell r="C71" t="str">
            <v>Restructured</v>
          </cell>
        </row>
        <row r="72">
          <cell r="C72" t="str">
            <v>Restructured and recovered</v>
          </cell>
        </row>
        <row r="75">
          <cell r="C75" t="str">
            <v>Public Sector</v>
          </cell>
        </row>
        <row r="76">
          <cell r="C76" t="str">
            <v>Small Business</v>
          </cell>
        </row>
        <row r="77">
          <cell r="C77" t="str">
            <v>Medium Business</v>
          </cell>
        </row>
        <row r="78">
          <cell r="C78" t="str">
            <v>Corporate</v>
          </cell>
        </row>
        <row r="79">
          <cell r="C79" t="str">
            <v>Individ</v>
          </cell>
        </row>
        <row r="82">
          <cell r="C82" t="str">
            <v>Public Administration</v>
          </cell>
        </row>
        <row r="83">
          <cell r="C83" t="str">
            <v>Education</v>
          </cell>
        </row>
        <row r="84">
          <cell r="C84" t="str">
            <v>Agriculture, hunting and other services</v>
          </cell>
        </row>
        <row r="85">
          <cell r="C85" t="str">
            <v>Hotels and restaurants</v>
          </cell>
        </row>
        <row r="86">
          <cell r="C86" t="str">
            <v>Mining and quarry industry</v>
          </cell>
        </row>
        <row r="87">
          <cell r="C87" t="str">
            <v>Proccessing industry</v>
          </cell>
        </row>
        <row r="88">
          <cell r="C88" t="str">
            <v>Financial activities</v>
          </cell>
        </row>
        <row r="89">
          <cell r="C89" t="str">
            <v>Construction</v>
          </cell>
        </row>
        <row r="90">
          <cell r="C90" t="str">
            <v>Real estates</v>
          </cell>
        </row>
        <row r="91">
          <cell r="C91" t="str">
            <v>Fishing ,cultivation of fish, water cultures etc.</v>
          </cell>
        </row>
        <row r="92">
          <cell r="C92" t="str">
            <v>Production and distrubution of electricity, gas and water</v>
          </cell>
        </row>
        <row r="93">
          <cell r="C93" t="str">
            <v>Health and social activities</v>
          </cell>
        </row>
        <row r="94">
          <cell r="C94" t="str">
            <v>Public, individual and social services</v>
          </cell>
        </row>
        <row r="95">
          <cell r="C95" t="str">
            <v>Others</v>
          </cell>
        </row>
        <row r="96">
          <cell r="C96" t="str">
            <v>Transport and telecomunication</v>
          </cell>
        </row>
        <row r="97">
          <cell r="C97" t="str">
            <v>Trading, reparing of cars and homes</v>
          </cell>
        </row>
        <row r="98">
          <cell r="C98" t="str">
            <v>Individuals (non business)</v>
          </cell>
        </row>
        <row r="102">
          <cell r="C102" t="str">
            <v>Overdraft</v>
          </cell>
        </row>
        <row r="103">
          <cell r="C103" t="str">
            <v>Installment loan</v>
          </cell>
        </row>
        <row r="104">
          <cell r="C104" t="str">
            <v>Bullet loan</v>
          </cell>
        </row>
        <row r="105">
          <cell r="C105" t="str">
            <v>Combination of the above products</v>
          </cell>
        </row>
        <row r="109">
          <cell r="C109" t="str">
            <v>Consumer loan</v>
          </cell>
        </row>
        <row r="110">
          <cell r="C110" t="str">
            <v>Mortgage</v>
          </cell>
        </row>
        <row r="111">
          <cell r="C111" t="str">
            <v>Business loan</v>
          </cell>
        </row>
        <row r="112">
          <cell r="C112" t="str">
            <v>Other</v>
          </cell>
        </row>
        <row r="115">
          <cell r="C115" t="str">
            <v>Bank</v>
          </cell>
        </row>
        <row r="116">
          <cell r="C116" t="str">
            <v>Client</v>
          </cell>
        </row>
        <row r="119">
          <cell r="C119">
            <v>0</v>
          </cell>
        </row>
        <row r="120">
          <cell r="C120">
            <v>1</v>
          </cell>
        </row>
        <row r="121">
          <cell r="C121">
            <v>2</v>
          </cell>
        </row>
        <row r="122">
          <cell r="C122">
            <v>3</v>
          </cell>
        </row>
        <row r="123">
          <cell r="C123">
            <v>4</v>
          </cell>
        </row>
        <row r="124">
          <cell r="C124">
            <v>5</v>
          </cell>
        </row>
        <row r="125">
          <cell r="C125">
            <v>6</v>
          </cell>
        </row>
        <row r="126">
          <cell r="C126">
            <v>7</v>
          </cell>
        </row>
        <row r="127">
          <cell r="C127">
            <v>8</v>
          </cell>
        </row>
        <row r="128">
          <cell r="C128">
            <v>9</v>
          </cell>
        </row>
        <row r="129">
          <cell r="C129" t="str">
            <v>greater than 9</v>
          </cell>
        </row>
        <row r="132">
          <cell r="C132" t="str">
            <v>Plolonging of the maturity</v>
          </cell>
        </row>
        <row r="133">
          <cell r="C133" t="str">
            <v>Change in the interest rate</v>
          </cell>
        </row>
        <row r="134">
          <cell r="C134" t="str">
            <v>Change of the principal</v>
          </cell>
        </row>
        <row r="135">
          <cell r="C135" t="str">
            <v>Change in the payment frequency</v>
          </cell>
        </row>
        <row r="136">
          <cell r="C136" t="str">
            <v>Interest and arrears capitalization</v>
          </cell>
        </row>
        <row r="137">
          <cell r="C137" t="str">
            <v>Change in the credit product</v>
          </cell>
        </row>
        <row r="138">
          <cell r="C138" t="str">
            <v>Amnesty period for the principal and interest</v>
          </cell>
        </row>
        <row r="139">
          <cell r="C139" t="str">
            <v>Rifinancing the borrower</v>
          </cell>
        </row>
        <row r="140">
          <cell r="C140" t="str">
            <v>Taking an extention in collateral or changing the collateral</v>
          </cell>
        </row>
        <row r="141">
          <cell r="C141" t="str">
            <v>Credit transferring in another borrower</v>
          </cell>
        </row>
        <row r="142">
          <cell r="C142" t="str">
            <v>Other</v>
          </cell>
        </row>
        <row r="143">
          <cell r="C143" t="str">
            <v>-</v>
          </cell>
        </row>
        <row r="146">
          <cell r="C146" t="str">
            <v>Standard</v>
          </cell>
        </row>
        <row r="147">
          <cell r="C147" t="str">
            <v>Special mention</v>
          </cell>
        </row>
        <row r="148">
          <cell r="C148" t="str">
            <v>Substandard</v>
          </cell>
        </row>
        <row r="149">
          <cell r="C149" t="str">
            <v>Doubtful</v>
          </cell>
        </row>
        <row r="150">
          <cell r="C150" t="str">
            <v>Lost</v>
          </cell>
        </row>
        <row r="153">
          <cell r="C153" t="str">
            <v>Standard</v>
          </cell>
        </row>
        <row r="154">
          <cell r="C154" t="str">
            <v>Special mention</v>
          </cell>
        </row>
        <row r="155">
          <cell r="C155" t="str">
            <v>Substandard</v>
          </cell>
        </row>
        <row r="156">
          <cell r="C156" t="str">
            <v>Doubtful</v>
          </cell>
        </row>
        <row r="157">
          <cell r="C157" t="str">
            <v>Lost</v>
          </cell>
        </row>
        <row r="158">
          <cell r="C158" t="str">
            <v>Payed</v>
          </cell>
        </row>
        <row r="159">
          <cell r="C159" t="str">
            <v>Written off</v>
          </cell>
        </row>
        <row r="162">
          <cell r="C162" t="str">
            <v>In Process</v>
          </cell>
        </row>
        <row r="163">
          <cell r="C163" t="str">
            <v>Dismissed</v>
          </cell>
        </row>
        <row r="164">
          <cell r="C164" t="str">
            <v>Suspensed</v>
          </cell>
        </row>
        <row r="165">
          <cell r="C165" t="str">
            <v>Appealed</v>
          </cell>
        </row>
        <row r="168">
          <cell r="C168" t="str">
            <v>Private</v>
          </cell>
        </row>
        <row r="169">
          <cell r="C169" t="str">
            <v>Public</v>
          </cell>
        </row>
        <row r="172">
          <cell r="C172" t="str">
            <v>Voluntary execution</v>
          </cell>
        </row>
        <row r="173">
          <cell r="C173" t="str">
            <v>Request in court for the issue of the execution order</v>
          </cell>
        </row>
        <row r="174">
          <cell r="C174" t="str">
            <v>In execution</v>
          </cell>
        </row>
        <row r="175">
          <cell r="C175" t="str">
            <v>Court decision on security measure, if it exists</v>
          </cell>
        </row>
        <row r="176">
          <cell r="C176" t="str">
            <v>Executor records the request in the registry of the Ministry of Justice</v>
          </cell>
        </row>
        <row r="177">
          <cell r="C177" t="str">
            <v>Suspense of the procedure if it is noticed that there is an execution procedure on the same obligor with the same object</v>
          </cell>
        </row>
        <row r="178">
          <cell r="C178" t="str">
            <v>Notification for voluntary execution - the debtor can request in the court a postpone/payment on installments</v>
          </cell>
        </row>
        <row r="179">
          <cell r="C179" t="str">
            <v>Seizure of the objects</v>
          </cell>
        </row>
        <row r="180">
          <cell r="C180" t="str">
            <v>Evaluation of objects</v>
          </cell>
        </row>
        <row r="181">
          <cell r="C181" t="str">
            <v>Notification for the sale of the object - debt settlement</v>
          </cell>
        </row>
        <row r="182">
          <cell r="C182" t="str">
            <v>Free sell of the objects - agreement between the seller and the executor</v>
          </cell>
        </row>
        <row r="183">
          <cell r="C183" t="str">
            <v>Auction anouncment</v>
          </cell>
        </row>
        <row r="184">
          <cell r="C184" t="str">
            <v>Auction</v>
          </cell>
        </row>
        <row r="185">
          <cell r="C185" t="str">
            <v>Payment settlement and owning the product</v>
          </cell>
        </row>
        <row r="186">
          <cell r="C186" t="str">
            <v>Repeating of the auction in the specified cases</v>
          </cell>
        </row>
        <row r="187">
          <cell r="C187" t="str">
            <v>Opposing of the executor's operations from third parties who claim ownership on the object</v>
          </cell>
        </row>
        <row r="188">
          <cell r="C188" t="str">
            <v>Suspention of the execution</v>
          </cell>
        </row>
        <row r="189">
          <cell r="C189" t="str">
            <v>Dismissal of the execution</v>
          </cell>
        </row>
        <row r="190">
          <cell r="C190" t="str">
            <v>Appeal against the suspention/dismissal</v>
          </cell>
        </row>
        <row r="191">
          <cell r="C191" t="str">
            <v>Other</v>
          </cell>
        </row>
        <row r="194">
          <cell r="C194" t="str">
            <v>Yes</v>
          </cell>
        </row>
        <row r="195">
          <cell r="C195" t="str">
            <v>No</v>
          </cell>
        </row>
        <row r="198">
          <cell r="C198" t="str">
            <v>Substandard</v>
          </cell>
        </row>
        <row r="199">
          <cell r="C199" t="str">
            <v>Doubtful</v>
          </cell>
        </row>
        <row r="200">
          <cell r="C200" t="str">
            <v>Lost</v>
          </cell>
        </row>
        <row r="201">
          <cell r="C201" t="str">
            <v>Written off</v>
          </cell>
        </row>
        <row r="204">
          <cell r="C204" t="str">
            <v>E.O. 1</v>
          </cell>
        </row>
        <row r="205">
          <cell r="C205" t="str">
            <v>E.O. 2</v>
          </cell>
        </row>
        <row r="206">
          <cell r="C206" t="str">
            <v>E.O. 3</v>
          </cell>
        </row>
        <row r="207">
          <cell r="C207" t="str">
            <v>E.O. 4</v>
          </cell>
        </row>
        <row r="208">
          <cell r="C208" t="str">
            <v>E.O. 5</v>
          </cell>
        </row>
        <row r="213">
          <cell r="C213" t="str">
            <v>Pruduct 1</v>
          </cell>
        </row>
        <row r="214">
          <cell r="C214" t="str">
            <v>Pruduct 2</v>
          </cell>
        </row>
        <row r="215">
          <cell r="C215" t="str">
            <v>Pruduct 3</v>
          </cell>
        </row>
        <row r="216">
          <cell r="C216" t="str">
            <v>Pruduct 4</v>
          </cell>
        </row>
        <row r="217">
          <cell r="C217" t="str">
            <v>Pruduct 5</v>
          </cell>
        </row>
        <row r="218">
          <cell r="C218" t="str">
            <v>Pruduct 6</v>
          </cell>
        </row>
        <row r="219">
          <cell r="C219" t="str">
            <v>Pruduct 7</v>
          </cell>
        </row>
        <row r="222">
          <cell r="C222" t="str">
            <v>Collateral 1</v>
          </cell>
        </row>
        <row r="223">
          <cell r="C223" t="str">
            <v>Collateral 2</v>
          </cell>
        </row>
        <row r="224">
          <cell r="C224" t="str">
            <v>Collateral 3</v>
          </cell>
        </row>
        <row r="225">
          <cell r="C225" t="str">
            <v>Collateral 4</v>
          </cell>
        </row>
        <row r="226">
          <cell r="C226" t="str">
            <v>Collateral 5</v>
          </cell>
        </row>
        <row r="227">
          <cell r="C227" t="str">
            <v>Collateral 6</v>
          </cell>
        </row>
        <row r="228">
          <cell r="C228" t="str">
            <v>Collateral 7</v>
          </cell>
        </row>
        <row r="231">
          <cell r="C231" t="str">
            <v>Real Estate - commercial building</v>
          </cell>
        </row>
        <row r="232">
          <cell r="C232" t="str">
            <v>Real estate - residential building</v>
          </cell>
        </row>
        <row r="233">
          <cell r="C233" t="str">
            <v>Real estate - other buildings</v>
          </cell>
        </row>
        <row r="234">
          <cell r="C234" t="str">
            <v>Real estate - agriculture land</v>
          </cell>
        </row>
        <row r="235">
          <cell r="C235" t="str">
            <v>Real estate - land</v>
          </cell>
        </row>
        <row r="236">
          <cell r="C236" t="str">
            <v>Real estate - land - other category</v>
          </cell>
        </row>
        <row r="237">
          <cell r="C237" t="str">
            <v>Equipments/Machineries</v>
          </cell>
        </row>
        <row r="238">
          <cell r="C238" t="str">
            <v>Monetary, financial instruments, holdings</v>
          </cell>
        </row>
        <row r="239">
          <cell r="C239" t="str">
            <v>Non real estate - other</v>
          </cell>
        </row>
        <row r="240">
          <cell r="C240" t="str">
            <v>Guarantees and collaterals used for the credit risk mitigation</v>
          </cell>
        </row>
        <row r="241">
          <cell r="C241" t="str">
            <v>Other guarantees</v>
          </cell>
        </row>
        <row r="242">
          <cell r="C242" t="str">
            <v>Third party warrant</v>
          </cell>
        </row>
      </sheetData>
      <sheetData sheetId="2" refreshError="1"/>
      <sheetData sheetId="3" refreshError="1"/>
      <sheetData sheetId="4" refreshError="1"/>
      <sheetData sheetId="5" refreshError="1"/>
      <sheetData sheetId="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 Types"/>
      <sheetName val="F8.1a"/>
      <sheetName val="F61.1"/>
      <sheetName val="F60"/>
      <sheetName val="F100"/>
    </sheetNames>
    <sheetDataSet>
      <sheetData sheetId="0"/>
      <sheetData sheetId="1">
        <row r="21">
          <cell r="B21">
            <v>20</v>
          </cell>
          <cell r="C21" t="str">
            <v>Current accounts individs</v>
          </cell>
        </row>
        <row r="22">
          <cell r="B22">
            <v>21</v>
          </cell>
          <cell r="C22" t="str">
            <v>Current account business</v>
          </cell>
        </row>
        <row r="23">
          <cell r="B23">
            <v>22</v>
          </cell>
          <cell r="C23" t="str">
            <v>Sight deposits individs</v>
          </cell>
        </row>
        <row r="24">
          <cell r="B24">
            <v>23</v>
          </cell>
          <cell r="C24" t="str">
            <v>Sight deposits business</v>
          </cell>
        </row>
        <row r="25">
          <cell r="B25">
            <v>24</v>
          </cell>
          <cell r="C25" t="str">
            <v>Time deposits individs</v>
          </cell>
        </row>
        <row r="26">
          <cell r="B26">
            <v>25</v>
          </cell>
          <cell r="C26" t="str">
            <v>Time deposits business</v>
          </cell>
        </row>
        <row r="27">
          <cell r="B27">
            <v>26</v>
          </cell>
          <cell r="C27" t="str">
            <v>Deposit Certificates</v>
          </cell>
        </row>
        <row r="28">
          <cell r="B28">
            <v>27</v>
          </cell>
          <cell r="C28" t="str">
            <v>Other customer accounts</v>
          </cell>
        </row>
        <row r="29">
          <cell r="B29">
            <v>28</v>
          </cell>
          <cell r="C29" t="str">
            <v>Public administration</v>
          </cell>
        </row>
        <row r="32">
          <cell r="C32" t="str">
            <v>Equity shares less than 10%</v>
          </cell>
        </row>
        <row r="33">
          <cell r="C33" t="str">
            <v>Bonds and notes</v>
          </cell>
        </row>
        <row r="34">
          <cell r="C34" t="str">
            <v>Treasury bills</v>
          </cell>
        </row>
        <row r="35">
          <cell r="C35" t="str">
            <v xml:space="preserve">Asset backed securities (ABS) </v>
          </cell>
        </row>
        <row r="36">
          <cell r="C36" t="str">
            <v>Financial derivatives</v>
          </cell>
        </row>
        <row r="37">
          <cell r="C37" t="str">
            <v>Repo</v>
          </cell>
        </row>
        <row r="38">
          <cell r="C38" t="str">
            <v xml:space="preserve">Investment fund shares </v>
          </cell>
        </row>
        <row r="41">
          <cell r="C41" t="str">
            <v>Available for sale</v>
          </cell>
        </row>
        <row r="42">
          <cell r="C42" t="str">
            <v>Trading</v>
          </cell>
        </row>
        <row r="43">
          <cell r="C43" t="str">
            <v>Investment</v>
          </cell>
        </row>
        <row r="47">
          <cell r="C47" t="str">
            <v>Central government</v>
          </cell>
        </row>
        <row r="48">
          <cell r="C48" t="str">
            <v xml:space="preserve">Local government </v>
          </cell>
        </row>
        <row r="49">
          <cell r="C49" t="str">
            <v>Central bank/ Monetary Authority</v>
          </cell>
        </row>
        <row r="50">
          <cell r="C50" t="str">
            <v>Banks</v>
          </cell>
        </row>
        <row r="51">
          <cell r="C51" t="str">
            <v>Savings and loans associations</v>
          </cell>
        </row>
        <row r="52">
          <cell r="C52" t="str">
            <v>Other financial intermediaries, except insurance corporations and pension funds</v>
          </cell>
        </row>
        <row r="53">
          <cell r="C53" t="str">
            <v>Financial auxiliaries</v>
          </cell>
        </row>
        <row r="54">
          <cell r="C54" t="str">
            <v>Non MMF-Investement funds</v>
          </cell>
        </row>
        <row r="55">
          <cell r="C55" t="str">
            <v xml:space="preserve">Insurance corporations </v>
          </cell>
        </row>
        <row r="56">
          <cell r="C56" t="str">
            <v xml:space="preserve">Pension funds </v>
          </cell>
        </row>
        <row r="57">
          <cell r="C57" t="str">
            <v xml:space="preserve">Public non-financial corporations </v>
          </cell>
        </row>
        <row r="58">
          <cell r="C58" t="str">
            <v xml:space="preserve">Private non-financial corporations </v>
          </cell>
        </row>
        <row r="59">
          <cell r="C59" t="str">
            <v>International Organizations</v>
          </cell>
        </row>
        <row r="60">
          <cell r="C60" t="str">
            <v xml:space="preserve">Households </v>
          </cell>
        </row>
        <row r="61">
          <cell r="C61" t="str">
            <v>Non-profit institutions serving households</v>
          </cell>
        </row>
        <row r="64">
          <cell r="C64" t="str">
            <v>Resident</v>
          </cell>
        </row>
        <row r="65">
          <cell r="C65" t="str">
            <v>Non Resident</v>
          </cell>
        </row>
        <row r="68">
          <cell r="C68" t="str">
            <v xml:space="preserve">Fixed </v>
          </cell>
        </row>
        <row r="69">
          <cell r="C69" t="str">
            <v>Variable</v>
          </cell>
        </row>
        <row r="70">
          <cell r="C70" t="str">
            <v>-</v>
          </cell>
        </row>
        <row r="72">
          <cell r="B72" t="str">
            <v>ALL</v>
          </cell>
        </row>
        <row r="73">
          <cell r="B73" t="str">
            <v>USD</v>
          </cell>
        </row>
        <row r="74">
          <cell r="B74" t="str">
            <v>AUD</v>
          </cell>
        </row>
        <row r="75">
          <cell r="B75" t="str">
            <v>CAD</v>
          </cell>
        </row>
        <row r="76">
          <cell r="B76" t="str">
            <v>EUR</v>
          </cell>
        </row>
        <row r="77">
          <cell r="B77" t="str">
            <v>CHF</v>
          </cell>
        </row>
        <row r="78">
          <cell r="B78" t="str">
            <v>JPY</v>
          </cell>
        </row>
        <row r="79">
          <cell r="B79" t="str">
            <v>DKK</v>
          </cell>
        </row>
        <row r="80">
          <cell r="B80" t="str">
            <v>NOK</v>
          </cell>
        </row>
        <row r="81">
          <cell r="B81" t="str">
            <v>SEK</v>
          </cell>
        </row>
        <row r="82">
          <cell r="B82" t="str">
            <v>GBP</v>
          </cell>
        </row>
        <row r="83">
          <cell r="B83" t="str">
            <v>TRY</v>
          </cell>
        </row>
        <row r="84">
          <cell r="B84" t="str">
            <v>BGN</v>
          </cell>
        </row>
        <row r="85">
          <cell r="B85" t="str">
            <v>CNY</v>
          </cell>
        </row>
        <row r="86">
          <cell r="B86" t="str">
            <v>HUF</v>
          </cell>
        </row>
        <row r="87">
          <cell r="B87" t="str">
            <v>RUB</v>
          </cell>
        </row>
        <row r="88">
          <cell r="B88" t="str">
            <v>HRK</v>
          </cell>
        </row>
        <row r="89">
          <cell r="B89" t="str">
            <v>CZK</v>
          </cell>
        </row>
        <row r="90">
          <cell r="B90" t="str">
            <v>MCD</v>
          </cell>
        </row>
        <row r="95">
          <cell r="B95" t="str">
            <v>AFG</v>
          </cell>
          <cell r="C95" t="str">
            <v>Afghanistan</v>
          </cell>
        </row>
        <row r="96">
          <cell r="B96" t="str">
            <v>ALB</v>
          </cell>
          <cell r="C96" t="str">
            <v>Albania</v>
          </cell>
        </row>
        <row r="97">
          <cell r="B97" t="str">
            <v>DZA</v>
          </cell>
          <cell r="C97" t="str">
            <v>Algeria</v>
          </cell>
        </row>
        <row r="98">
          <cell r="B98" t="str">
            <v>ASM</v>
          </cell>
          <cell r="C98" t="str">
            <v>American Samoa</v>
          </cell>
        </row>
        <row r="99">
          <cell r="B99" t="str">
            <v>AND</v>
          </cell>
          <cell r="C99" t="str">
            <v>Andorra</v>
          </cell>
        </row>
        <row r="100">
          <cell r="B100" t="str">
            <v>AGO</v>
          </cell>
          <cell r="C100" t="str">
            <v>Angola</v>
          </cell>
        </row>
        <row r="101">
          <cell r="B101" t="str">
            <v>AIA</v>
          </cell>
          <cell r="C101" t="str">
            <v>Anguilla</v>
          </cell>
        </row>
        <row r="102">
          <cell r="B102" t="str">
            <v>ATA</v>
          </cell>
          <cell r="C102" t="str">
            <v>Antarctica</v>
          </cell>
        </row>
        <row r="103">
          <cell r="B103" t="str">
            <v>ATG</v>
          </cell>
          <cell r="C103" t="str">
            <v>Antigua and Barbuda</v>
          </cell>
        </row>
        <row r="104">
          <cell r="B104" t="str">
            <v>ARG</v>
          </cell>
          <cell r="C104" t="str">
            <v>Argentina</v>
          </cell>
        </row>
        <row r="105">
          <cell r="B105" t="str">
            <v>ARM</v>
          </cell>
          <cell r="C105" t="str">
            <v>Armenia</v>
          </cell>
        </row>
        <row r="106">
          <cell r="B106" t="str">
            <v>ABW</v>
          </cell>
          <cell r="C106" t="str">
            <v>Aruba</v>
          </cell>
        </row>
        <row r="107">
          <cell r="B107" t="str">
            <v>AUS</v>
          </cell>
          <cell r="C107" t="str">
            <v>Australia</v>
          </cell>
        </row>
        <row r="108">
          <cell r="B108" t="str">
            <v>AUT</v>
          </cell>
          <cell r="C108" t="str">
            <v>Austria</v>
          </cell>
        </row>
        <row r="109">
          <cell r="B109" t="str">
            <v>AZE</v>
          </cell>
          <cell r="C109" t="str">
            <v>Azerbaijan</v>
          </cell>
        </row>
        <row r="110">
          <cell r="B110" t="str">
            <v>BHS</v>
          </cell>
          <cell r="C110" t="str">
            <v>Bahamas</v>
          </cell>
        </row>
        <row r="111">
          <cell r="B111" t="str">
            <v>BHR</v>
          </cell>
          <cell r="C111" t="str">
            <v>Bahrain</v>
          </cell>
        </row>
        <row r="112">
          <cell r="B112" t="str">
            <v>BGD</v>
          </cell>
          <cell r="C112" t="str">
            <v>Bangladesh</v>
          </cell>
        </row>
        <row r="113">
          <cell r="B113" t="str">
            <v>BRB</v>
          </cell>
          <cell r="C113" t="str">
            <v>Barbados</v>
          </cell>
        </row>
        <row r="114">
          <cell r="B114" t="str">
            <v>BLR</v>
          </cell>
          <cell r="C114" t="str">
            <v>Belarus</v>
          </cell>
        </row>
        <row r="115">
          <cell r="B115" t="str">
            <v>BEL</v>
          </cell>
          <cell r="C115" t="str">
            <v>Belgium</v>
          </cell>
        </row>
        <row r="116">
          <cell r="B116" t="str">
            <v>BLZ</v>
          </cell>
          <cell r="C116" t="str">
            <v>Belize</v>
          </cell>
        </row>
        <row r="117">
          <cell r="B117" t="str">
            <v>BEN</v>
          </cell>
          <cell r="C117" t="str">
            <v>Benin</v>
          </cell>
        </row>
        <row r="118">
          <cell r="B118" t="str">
            <v>BMU</v>
          </cell>
          <cell r="C118" t="str">
            <v>Bermuda</v>
          </cell>
        </row>
        <row r="119">
          <cell r="B119" t="str">
            <v>BTN</v>
          </cell>
          <cell r="C119" t="str">
            <v>Bhutan</v>
          </cell>
        </row>
        <row r="120">
          <cell r="B120" t="str">
            <v>BOL</v>
          </cell>
          <cell r="C120" t="str">
            <v>Bolivia</v>
          </cell>
        </row>
        <row r="121">
          <cell r="B121" t="str">
            <v>BIH</v>
          </cell>
          <cell r="C121" t="str">
            <v>Bosnia and Herzegovina</v>
          </cell>
        </row>
        <row r="122">
          <cell r="B122" t="str">
            <v>BWA</v>
          </cell>
          <cell r="C122" t="str">
            <v>Botswana</v>
          </cell>
        </row>
        <row r="123">
          <cell r="B123" t="str">
            <v>BRA</v>
          </cell>
          <cell r="C123" t="str">
            <v>Brazil</v>
          </cell>
        </row>
        <row r="124">
          <cell r="B124" t="str">
            <v>IOT</v>
          </cell>
          <cell r="C124" t="str">
            <v>British Indian Ocean Territory</v>
          </cell>
        </row>
        <row r="125">
          <cell r="B125" t="str">
            <v>VGB</v>
          </cell>
          <cell r="C125" t="str">
            <v>British Virgin Islands</v>
          </cell>
        </row>
        <row r="126">
          <cell r="B126" t="str">
            <v>BRN</v>
          </cell>
          <cell r="C126" t="str">
            <v>Brunei</v>
          </cell>
        </row>
        <row r="127">
          <cell r="B127" t="str">
            <v>BGR</v>
          </cell>
          <cell r="C127" t="str">
            <v>Bulgaria</v>
          </cell>
        </row>
        <row r="128">
          <cell r="B128" t="str">
            <v>BFA</v>
          </cell>
          <cell r="C128" t="str">
            <v>Burkina Faso</v>
          </cell>
        </row>
        <row r="129">
          <cell r="B129" t="str">
            <v>MMR</v>
          </cell>
          <cell r="C129" t="str">
            <v>Burma (Myanmar)</v>
          </cell>
        </row>
        <row r="130">
          <cell r="B130" t="str">
            <v>BDI</v>
          </cell>
          <cell r="C130" t="str">
            <v>Burundi</v>
          </cell>
        </row>
        <row r="131">
          <cell r="B131" t="str">
            <v>KHM</v>
          </cell>
          <cell r="C131" t="str">
            <v>Cambodia</v>
          </cell>
        </row>
        <row r="132">
          <cell r="B132" t="str">
            <v>CMR</v>
          </cell>
          <cell r="C132" t="str">
            <v>Cameroon</v>
          </cell>
        </row>
        <row r="133">
          <cell r="B133" t="str">
            <v>CAN</v>
          </cell>
          <cell r="C133" t="str">
            <v>Canada</v>
          </cell>
        </row>
        <row r="134">
          <cell r="B134" t="str">
            <v>CPV</v>
          </cell>
          <cell r="C134" t="str">
            <v>Cape Verde</v>
          </cell>
        </row>
        <row r="135">
          <cell r="B135" t="str">
            <v>CYM</v>
          </cell>
          <cell r="C135" t="str">
            <v>Cayman Islands</v>
          </cell>
        </row>
        <row r="136">
          <cell r="B136" t="str">
            <v>CAF</v>
          </cell>
          <cell r="C136" t="str">
            <v>Central African Republic</v>
          </cell>
        </row>
        <row r="137">
          <cell r="B137" t="str">
            <v>TCD</v>
          </cell>
          <cell r="C137" t="str">
            <v>Chad</v>
          </cell>
        </row>
        <row r="138">
          <cell r="B138" t="str">
            <v>CHL</v>
          </cell>
          <cell r="C138" t="str">
            <v>Chile</v>
          </cell>
        </row>
        <row r="139">
          <cell r="B139" t="str">
            <v>CHN</v>
          </cell>
          <cell r="C139" t="str">
            <v>China</v>
          </cell>
        </row>
        <row r="140">
          <cell r="B140" t="str">
            <v>CXR</v>
          </cell>
          <cell r="C140" t="str">
            <v>Christmas Island</v>
          </cell>
        </row>
        <row r="141">
          <cell r="B141" t="str">
            <v>CCK</v>
          </cell>
          <cell r="C141" t="str">
            <v>Cocos (Keeling) Islands</v>
          </cell>
        </row>
        <row r="142">
          <cell r="B142" t="str">
            <v>COL</v>
          </cell>
          <cell r="C142" t="str">
            <v>Colombia</v>
          </cell>
        </row>
        <row r="143">
          <cell r="B143" t="str">
            <v>COM</v>
          </cell>
          <cell r="C143" t="str">
            <v>Comoros</v>
          </cell>
        </row>
        <row r="144">
          <cell r="B144" t="str">
            <v>COG</v>
          </cell>
          <cell r="C144" t="str">
            <v>Republic of the Congo</v>
          </cell>
        </row>
        <row r="145">
          <cell r="B145" t="str">
            <v>COD</v>
          </cell>
          <cell r="C145" t="str">
            <v>Democratic Republic of the Congo</v>
          </cell>
        </row>
        <row r="146">
          <cell r="B146" t="str">
            <v>COK</v>
          </cell>
          <cell r="C146" t="str">
            <v>Cook Islands</v>
          </cell>
        </row>
        <row r="147">
          <cell r="B147" t="str">
            <v>CRC</v>
          </cell>
          <cell r="C147" t="str">
            <v>Costa Rica</v>
          </cell>
        </row>
        <row r="148">
          <cell r="B148" t="str">
            <v>HRV</v>
          </cell>
          <cell r="C148" t="str">
            <v>Croatia</v>
          </cell>
        </row>
        <row r="149">
          <cell r="B149" t="str">
            <v>CUB</v>
          </cell>
          <cell r="C149" t="str">
            <v>Cuba</v>
          </cell>
        </row>
        <row r="150">
          <cell r="B150" t="str">
            <v>CYP</v>
          </cell>
          <cell r="C150" t="str">
            <v>Cyprus</v>
          </cell>
        </row>
        <row r="151">
          <cell r="B151" t="str">
            <v>CZE</v>
          </cell>
          <cell r="C151" t="str">
            <v>Czech Republic</v>
          </cell>
        </row>
        <row r="152">
          <cell r="B152" t="str">
            <v>DNK</v>
          </cell>
          <cell r="C152" t="str">
            <v>Denmark</v>
          </cell>
        </row>
        <row r="153">
          <cell r="B153" t="str">
            <v>DJI</v>
          </cell>
          <cell r="C153" t="str">
            <v>Djibouti</v>
          </cell>
        </row>
        <row r="154">
          <cell r="B154" t="str">
            <v>DMA</v>
          </cell>
          <cell r="C154" t="str">
            <v>Dominica</v>
          </cell>
        </row>
        <row r="155">
          <cell r="B155" t="str">
            <v>DOM</v>
          </cell>
          <cell r="C155" t="str">
            <v>Dominican Republic</v>
          </cell>
        </row>
        <row r="156">
          <cell r="B156" t="str">
            <v>TLS</v>
          </cell>
          <cell r="C156" t="str">
            <v>Timor-Leste</v>
          </cell>
        </row>
        <row r="157">
          <cell r="B157" t="str">
            <v>ECU</v>
          </cell>
          <cell r="C157" t="str">
            <v>Ecuador</v>
          </cell>
        </row>
        <row r="158">
          <cell r="B158" t="str">
            <v>EGY</v>
          </cell>
          <cell r="C158" t="str">
            <v>Egypt</v>
          </cell>
        </row>
        <row r="159">
          <cell r="B159" t="str">
            <v>SLV</v>
          </cell>
          <cell r="C159" t="str">
            <v>El Salvador</v>
          </cell>
        </row>
        <row r="160">
          <cell r="B160" t="str">
            <v>GNQ</v>
          </cell>
          <cell r="C160" t="str">
            <v>Equatorial Guinea</v>
          </cell>
        </row>
        <row r="161">
          <cell r="B161" t="str">
            <v>ERI</v>
          </cell>
          <cell r="C161" t="str">
            <v>Eritrea</v>
          </cell>
        </row>
        <row r="162">
          <cell r="B162" t="str">
            <v>EST</v>
          </cell>
          <cell r="C162" t="str">
            <v>Estonia</v>
          </cell>
        </row>
        <row r="163">
          <cell r="B163" t="str">
            <v>ETH</v>
          </cell>
          <cell r="C163" t="str">
            <v>Ethiopia</v>
          </cell>
        </row>
        <row r="164">
          <cell r="B164" t="str">
            <v>FLK</v>
          </cell>
          <cell r="C164" t="str">
            <v>Falkland Islands</v>
          </cell>
        </row>
        <row r="165">
          <cell r="B165" t="str">
            <v>FRO</v>
          </cell>
          <cell r="C165" t="str">
            <v>Faroe Islands</v>
          </cell>
        </row>
        <row r="166">
          <cell r="B166" t="str">
            <v>FJI</v>
          </cell>
          <cell r="C166" t="str">
            <v>Fiji</v>
          </cell>
        </row>
        <row r="167">
          <cell r="B167" t="str">
            <v>FIN</v>
          </cell>
          <cell r="C167" t="str">
            <v>Finland</v>
          </cell>
        </row>
        <row r="168">
          <cell r="B168" t="str">
            <v>FRA</v>
          </cell>
          <cell r="C168" t="str">
            <v>France</v>
          </cell>
        </row>
        <row r="169">
          <cell r="B169" t="str">
            <v>PYF</v>
          </cell>
          <cell r="C169" t="str">
            <v>French Polynesia</v>
          </cell>
        </row>
        <row r="170">
          <cell r="B170" t="str">
            <v>GAB</v>
          </cell>
          <cell r="C170" t="str">
            <v>Gabon</v>
          </cell>
        </row>
        <row r="171">
          <cell r="B171" t="str">
            <v>GMB</v>
          </cell>
          <cell r="C171" t="str">
            <v>Gambia</v>
          </cell>
        </row>
        <row r="172">
          <cell r="B172" t="str">
            <v>GazaStrip</v>
          </cell>
          <cell r="C172" t="str">
            <v>Gaza Strip</v>
          </cell>
        </row>
        <row r="173">
          <cell r="B173" t="str">
            <v>GEO</v>
          </cell>
          <cell r="C173" t="str">
            <v>Georgia</v>
          </cell>
        </row>
        <row r="174">
          <cell r="B174" t="str">
            <v>DEU</v>
          </cell>
          <cell r="C174" t="str">
            <v>Germany</v>
          </cell>
        </row>
        <row r="175">
          <cell r="B175" t="str">
            <v>GHA</v>
          </cell>
          <cell r="C175" t="str">
            <v>Ghana</v>
          </cell>
        </row>
        <row r="176">
          <cell r="B176" t="str">
            <v>GIB</v>
          </cell>
          <cell r="C176" t="str">
            <v>Gibraltar</v>
          </cell>
        </row>
        <row r="177">
          <cell r="B177" t="str">
            <v>GRC</v>
          </cell>
          <cell r="C177" t="str">
            <v>Greece</v>
          </cell>
        </row>
        <row r="178">
          <cell r="B178" t="str">
            <v>GRL</v>
          </cell>
          <cell r="C178" t="str">
            <v>Greenland</v>
          </cell>
        </row>
        <row r="179">
          <cell r="B179" t="str">
            <v>GRD</v>
          </cell>
          <cell r="C179" t="str">
            <v>Grenada</v>
          </cell>
        </row>
        <row r="180">
          <cell r="B180" t="str">
            <v>GUM</v>
          </cell>
          <cell r="C180" t="str">
            <v>Guam</v>
          </cell>
        </row>
        <row r="181">
          <cell r="B181" t="str">
            <v>GTM</v>
          </cell>
          <cell r="C181" t="str">
            <v>Guatemala</v>
          </cell>
        </row>
        <row r="182">
          <cell r="B182" t="str">
            <v>GIN</v>
          </cell>
          <cell r="C182" t="str">
            <v>Guinea</v>
          </cell>
        </row>
        <row r="183">
          <cell r="B183" t="str">
            <v>GNB</v>
          </cell>
          <cell r="C183" t="str">
            <v>Guinea-Bissau</v>
          </cell>
        </row>
        <row r="184">
          <cell r="B184" t="str">
            <v>GUY</v>
          </cell>
          <cell r="C184" t="str">
            <v>Guyana</v>
          </cell>
        </row>
        <row r="185">
          <cell r="B185" t="str">
            <v>HTI</v>
          </cell>
          <cell r="C185" t="str">
            <v>Haiti</v>
          </cell>
        </row>
        <row r="186">
          <cell r="B186" t="str">
            <v>HND</v>
          </cell>
          <cell r="C186" t="str">
            <v>Honduras</v>
          </cell>
        </row>
        <row r="187">
          <cell r="B187" t="str">
            <v>HKG</v>
          </cell>
          <cell r="C187" t="str">
            <v>Hong Kong</v>
          </cell>
        </row>
        <row r="188">
          <cell r="B188" t="str">
            <v>HUN</v>
          </cell>
          <cell r="C188" t="str">
            <v>Hungary</v>
          </cell>
        </row>
        <row r="189">
          <cell r="B189" t="str">
            <v>IS</v>
          </cell>
          <cell r="C189" t="str">
            <v>Iceland</v>
          </cell>
        </row>
        <row r="190">
          <cell r="B190" t="str">
            <v>IND</v>
          </cell>
          <cell r="C190" t="str">
            <v>India</v>
          </cell>
        </row>
        <row r="191">
          <cell r="B191" t="str">
            <v>IDN</v>
          </cell>
          <cell r="C191" t="str">
            <v>Indonesia</v>
          </cell>
        </row>
        <row r="192">
          <cell r="B192" t="str">
            <v>IRN</v>
          </cell>
          <cell r="C192" t="str">
            <v>Iran</v>
          </cell>
        </row>
        <row r="193">
          <cell r="B193" t="str">
            <v>IRQ</v>
          </cell>
          <cell r="C193" t="str">
            <v>Iraq</v>
          </cell>
        </row>
        <row r="194">
          <cell r="B194" t="str">
            <v>IRL</v>
          </cell>
          <cell r="C194" t="str">
            <v>Ireland</v>
          </cell>
        </row>
        <row r="195">
          <cell r="B195" t="str">
            <v>IMN</v>
          </cell>
          <cell r="C195" t="str">
            <v>Isle of Man</v>
          </cell>
        </row>
        <row r="196">
          <cell r="B196" t="str">
            <v>ISR</v>
          </cell>
          <cell r="C196" t="str">
            <v>Israel</v>
          </cell>
        </row>
        <row r="197">
          <cell r="B197" t="str">
            <v>ITA</v>
          </cell>
          <cell r="C197" t="str">
            <v>Italy</v>
          </cell>
        </row>
        <row r="198">
          <cell r="B198" t="str">
            <v>CIV</v>
          </cell>
          <cell r="C198" t="str">
            <v>Ivory Coast</v>
          </cell>
        </row>
        <row r="199">
          <cell r="B199" t="str">
            <v>JAM</v>
          </cell>
          <cell r="C199" t="str">
            <v>Jamaica</v>
          </cell>
        </row>
        <row r="200">
          <cell r="B200" t="str">
            <v>JPN</v>
          </cell>
          <cell r="C200" t="str">
            <v>Japan</v>
          </cell>
        </row>
        <row r="201">
          <cell r="B201" t="str">
            <v>JEY</v>
          </cell>
          <cell r="C201" t="str">
            <v>Jersey</v>
          </cell>
        </row>
        <row r="202">
          <cell r="B202" t="str">
            <v>JOR</v>
          </cell>
          <cell r="C202" t="str">
            <v>Jordan</v>
          </cell>
        </row>
        <row r="203">
          <cell r="B203" t="str">
            <v>KAZ</v>
          </cell>
          <cell r="C203" t="str">
            <v>Kazakhstan</v>
          </cell>
        </row>
        <row r="204">
          <cell r="B204" t="str">
            <v>KEN</v>
          </cell>
          <cell r="C204" t="str">
            <v>Kenya</v>
          </cell>
        </row>
        <row r="205">
          <cell r="B205" t="str">
            <v>KIR</v>
          </cell>
          <cell r="C205" t="str">
            <v>Kiribati</v>
          </cell>
        </row>
        <row r="206">
          <cell r="B206" t="str">
            <v>Kosovo</v>
          </cell>
          <cell r="C206" t="str">
            <v>Kosovo</v>
          </cell>
        </row>
        <row r="207">
          <cell r="B207" t="str">
            <v>KWT</v>
          </cell>
          <cell r="C207" t="str">
            <v>Kuwait</v>
          </cell>
        </row>
        <row r="208">
          <cell r="B208" t="str">
            <v>KGZ</v>
          </cell>
          <cell r="C208" t="str">
            <v>Kyrgyzstan</v>
          </cell>
        </row>
        <row r="209">
          <cell r="B209" t="str">
            <v>LAO</v>
          </cell>
          <cell r="C209" t="str">
            <v>Laos</v>
          </cell>
        </row>
        <row r="210">
          <cell r="B210" t="str">
            <v>LVA</v>
          </cell>
          <cell r="C210" t="str">
            <v>Latvia</v>
          </cell>
        </row>
        <row r="211">
          <cell r="B211" t="str">
            <v>LBN</v>
          </cell>
          <cell r="C211" t="str">
            <v>Lebanon</v>
          </cell>
        </row>
        <row r="212">
          <cell r="B212" t="str">
            <v>LSO</v>
          </cell>
          <cell r="C212" t="str">
            <v>Lesotho</v>
          </cell>
        </row>
        <row r="213">
          <cell r="B213" t="str">
            <v>LBR</v>
          </cell>
          <cell r="C213" t="str">
            <v>Liberia</v>
          </cell>
        </row>
        <row r="214">
          <cell r="B214" t="str">
            <v>LBY</v>
          </cell>
          <cell r="C214" t="str">
            <v>Libya</v>
          </cell>
        </row>
        <row r="215">
          <cell r="B215" t="str">
            <v>LIE</v>
          </cell>
          <cell r="C215" t="str">
            <v>Liechtenstein</v>
          </cell>
        </row>
        <row r="216">
          <cell r="B216" t="str">
            <v>LTU</v>
          </cell>
          <cell r="C216" t="str">
            <v>Lithuania</v>
          </cell>
        </row>
        <row r="217">
          <cell r="B217" t="str">
            <v>LUX</v>
          </cell>
          <cell r="C217" t="str">
            <v>Luxembourg</v>
          </cell>
        </row>
        <row r="218">
          <cell r="B218" t="str">
            <v>MAC</v>
          </cell>
          <cell r="C218" t="str">
            <v>Macau</v>
          </cell>
        </row>
        <row r="219">
          <cell r="B219" t="str">
            <v>MKD</v>
          </cell>
          <cell r="C219" t="str">
            <v>Macedonia</v>
          </cell>
        </row>
        <row r="220">
          <cell r="B220" t="str">
            <v>MDG</v>
          </cell>
          <cell r="C220" t="str">
            <v>Madagascar</v>
          </cell>
        </row>
        <row r="221">
          <cell r="B221" t="str">
            <v>MWI</v>
          </cell>
          <cell r="C221" t="str">
            <v>Malawi</v>
          </cell>
        </row>
        <row r="222">
          <cell r="B222" t="str">
            <v>MYS</v>
          </cell>
          <cell r="C222" t="str">
            <v>Malaysia</v>
          </cell>
        </row>
        <row r="223">
          <cell r="B223" t="str">
            <v>MDV</v>
          </cell>
          <cell r="C223" t="str">
            <v>Maldives</v>
          </cell>
        </row>
        <row r="224">
          <cell r="B224" t="str">
            <v>MLI</v>
          </cell>
          <cell r="C224" t="str">
            <v>Mali</v>
          </cell>
        </row>
        <row r="225">
          <cell r="B225" t="str">
            <v>MLT</v>
          </cell>
          <cell r="C225" t="str">
            <v>Malta</v>
          </cell>
        </row>
        <row r="226">
          <cell r="B226" t="str">
            <v>MHL</v>
          </cell>
          <cell r="C226" t="str">
            <v>Marshall Islands</v>
          </cell>
        </row>
        <row r="227">
          <cell r="B227" t="str">
            <v>MRT</v>
          </cell>
          <cell r="C227" t="str">
            <v>Mauritania</v>
          </cell>
        </row>
        <row r="228">
          <cell r="B228" t="str">
            <v>MUS</v>
          </cell>
          <cell r="C228" t="str">
            <v>Mauritius</v>
          </cell>
        </row>
        <row r="229">
          <cell r="B229" t="str">
            <v>MYT</v>
          </cell>
          <cell r="C229" t="str">
            <v>Mayotte</v>
          </cell>
        </row>
        <row r="230">
          <cell r="B230" t="str">
            <v>MEX</v>
          </cell>
          <cell r="C230" t="str">
            <v>Mexico</v>
          </cell>
        </row>
        <row r="231">
          <cell r="B231" t="str">
            <v>FSM</v>
          </cell>
          <cell r="C231" t="str">
            <v>Micronesia</v>
          </cell>
        </row>
        <row r="232">
          <cell r="B232" t="str">
            <v>MDA</v>
          </cell>
          <cell r="C232" t="str">
            <v>Moldova</v>
          </cell>
        </row>
        <row r="233">
          <cell r="B233" t="str">
            <v>MCO</v>
          </cell>
          <cell r="C233" t="str">
            <v>Monaco</v>
          </cell>
        </row>
        <row r="234">
          <cell r="B234" t="str">
            <v>MNG</v>
          </cell>
          <cell r="C234" t="str">
            <v>Mongolia</v>
          </cell>
        </row>
        <row r="235">
          <cell r="B235" t="str">
            <v>MNE</v>
          </cell>
          <cell r="C235" t="str">
            <v>Montenegro</v>
          </cell>
        </row>
        <row r="236">
          <cell r="B236" t="str">
            <v>MSR</v>
          </cell>
          <cell r="C236" t="str">
            <v>Montserrat</v>
          </cell>
        </row>
        <row r="237">
          <cell r="B237" t="str">
            <v>MAR</v>
          </cell>
          <cell r="C237" t="str">
            <v>Morocco</v>
          </cell>
        </row>
        <row r="238">
          <cell r="B238" t="str">
            <v>MOZ</v>
          </cell>
          <cell r="C238" t="str">
            <v>Mozambique</v>
          </cell>
        </row>
        <row r="239">
          <cell r="B239" t="str">
            <v>NAM</v>
          </cell>
          <cell r="C239" t="str">
            <v>Namibia</v>
          </cell>
        </row>
        <row r="240">
          <cell r="B240" t="str">
            <v>NRU</v>
          </cell>
          <cell r="C240" t="str">
            <v>Nauru</v>
          </cell>
        </row>
        <row r="241">
          <cell r="B241" t="str">
            <v>NPL</v>
          </cell>
          <cell r="C241" t="str">
            <v>Nepal</v>
          </cell>
        </row>
        <row r="242">
          <cell r="B242" t="str">
            <v>NLD</v>
          </cell>
          <cell r="C242" t="str">
            <v>Netherlands</v>
          </cell>
        </row>
        <row r="243">
          <cell r="B243" t="str">
            <v>ANT</v>
          </cell>
          <cell r="C243" t="str">
            <v>Netherlands Antilles</v>
          </cell>
        </row>
        <row r="244">
          <cell r="B244" t="str">
            <v>NCL</v>
          </cell>
          <cell r="C244" t="str">
            <v>New Caledonia</v>
          </cell>
        </row>
        <row r="245">
          <cell r="B245" t="str">
            <v>NZL</v>
          </cell>
          <cell r="C245" t="str">
            <v>New Zealand</v>
          </cell>
        </row>
        <row r="246">
          <cell r="B246" t="str">
            <v>NIC</v>
          </cell>
          <cell r="C246" t="str">
            <v>Nicaragua</v>
          </cell>
        </row>
        <row r="247">
          <cell r="B247" t="str">
            <v>NER</v>
          </cell>
          <cell r="C247" t="str">
            <v>Niger</v>
          </cell>
        </row>
        <row r="248">
          <cell r="B248" t="str">
            <v>NGA</v>
          </cell>
          <cell r="C248" t="str">
            <v>Nigeria</v>
          </cell>
        </row>
        <row r="249">
          <cell r="B249" t="str">
            <v>NIU</v>
          </cell>
          <cell r="C249" t="str">
            <v>Niue</v>
          </cell>
        </row>
        <row r="250">
          <cell r="B250" t="str">
            <v>NFK</v>
          </cell>
          <cell r="C250" t="str">
            <v>Norfolk Island</v>
          </cell>
        </row>
        <row r="251">
          <cell r="B251" t="str">
            <v>MNP</v>
          </cell>
          <cell r="C251" t="str">
            <v>Northern Mariana Islands</v>
          </cell>
        </row>
        <row r="252">
          <cell r="B252" t="str">
            <v>PRK</v>
          </cell>
          <cell r="C252" t="str">
            <v>North Korea</v>
          </cell>
        </row>
        <row r="253">
          <cell r="B253" t="str">
            <v>NOR</v>
          </cell>
          <cell r="C253" t="str">
            <v>Norway</v>
          </cell>
        </row>
        <row r="254">
          <cell r="B254" t="str">
            <v>OMN</v>
          </cell>
          <cell r="C254" t="str">
            <v>Oman</v>
          </cell>
        </row>
        <row r="255">
          <cell r="B255" t="str">
            <v>PAK</v>
          </cell>
          <cell r="C255" t="str">
            <v>Pakistan</v>
          </cell>
        </row>
        <row r="256">
          <cell r="B256" t="str">
            <v>PLW</v>
          </cell>
          <cell r="C256" t="str">
            <v>Palau</v>
          </cell>
        </row>
        <row r="257">
          <cell r="B257" t="str">
            <v>PAN</v>
          </cell>
          <cell r="C257" t="str">
            <v>Panama</v>
          </cell>
        </row>
        <row r="258">
          <cell r="B258" t="str">
            <v>PNG</v>
          </cell>
          <cell r="C258" t="str">
            <v>Papua New Guinea</v>
          </cell>
        </row>
        <row r="259">
          <cell r="B259" t="str">
            <v>PRY</v>
          </cell>
          <cell r="C259" t="str">
            <v>Paraguay</v>
          </cell>
        </row>
        <row r="260">
          <cell r="B260" t="str">
            <v>PER</v>
          </cell>
          <cell r="C260" t="str">
            <v>Peru</v>
          </cell>
        </row>
        <row r="261">
          <cell r="B261" t="str">
            <v>PHL</v>
          </cell>
          <cell r="C261" t="str">
            <v>Philippines</v>
          </cell>
        </row>
        <row r="262">
          <cell r="B262" t="str">
            <v>PCN</v>
          </cell>
          <cell r="C262" t="str">
            <v>Pitcairn Islands</v>
          </cell>
        </row>
        <row r="263">
          <cell r="B263" t="str">
            <v>POL</v>
          </cell>
          <cell r="C263" t="str">
            <v>Poland</v>
          </cell>
        </row>
        <row r="264">
          <cell r="B264" t="str">
            <v>PRT</v>
          </cell>
          <cell r="C264" t="str">
            <v>Portugal</v>
          </cell>
        </row>
        <row r="265">
          <cell r="B265" t="str">
            <v>PRI</v>
          </cell>
          <cell r="C265" t="str">
            <v>Puerto Rico</v>
          </cell>
        </row>
        <row r="266">
          <cell r="B266" t="str">
            <v>QAT</v>
          </cell>
          <cell r="C266" t="str">
            <v>Qatar</v>
          </cell>
        </row>
        <row r="267">
          <cell r="B267" t="str">
            <v>ROU</v>
          </cell>
          <cell r="C267" t="str">
            <v>Romania</v>
          </cell>
        </row>
        <row r="268">
          <cell r="B268" t="str">
            <v>RUS</v>
          </cell>
          <cell r="C268" t="str">
            <v>Russia</v>
          </cell>
        </row>
        <row r="269">
          <cell r="B269" t="str">
            <v>RWA</v>
          </cell>
          <cell r="C269" t="str">
            <v>Rwanda</v>
          </cell>
        </row>
        <row r="270">
          <cell r="B270" t="str">
            <v>BLM</v>
          </cell>
          <cell r="C270" t="str">
            <v>Saint Barthelemy</v>
          </cell>
        </row>
        <row r="271">
          <cell r="B271" t="str">
            <v>WSM</v>
          </cell>
          <cell r="C271" t="str">
            <v>Samoa</v>
          </cell>
        </row>
        <row r="272">
          <cell r="B272" t="str">
            <v>SMR</v>
          </cell>
          <cell r="C272" t="str">
            <v>San Marino</v>
          </cell>
        </row>
        <row r="273">
          <cell r="B273" t="str">
            <v>STP</v>
          </cell>
          <cell r="C273" t="str">
            <v>Sao Tome and Principe</v>
          </cell>
        </row>
        <row r="274">
          <cell r="B274" t="str">
            <v>SAU</v>
          </cell>
          <cell r="C274" t="str">
            <v>Saudi Arabia</v>
          </cell>
        </row>
        <row r="275">
          <cell r="B275" t="str">
            <v>SEN</v>
          </cell>
          <cell r="C275" t="str">
            <v>Senegal</v>
          </cell>
        </row>
        <row r="276">
          <cell r="B276" t="str">
            <v>SRB</v>
          </cell>
          <cell r="C276" t="str">
            <v>Serbia</v>
          </cell>
        </row>
        <row r="277">
          <cell r="B277" t="str">
            <v>SYC</v>
          </cell>
          <cell r="C277" t="str">
            <v>Seychelles</v>
          </cell>
        </row>
        <row r="278">
          <cell r="B278" t="str">
            <v>SLE</v>
          </cell>
          <cell r="C278" t="str">
            <v>Sierra Leone</v>
          </cell>
        </row>
        <row r="279">
          <cell r="B279" t="str">
            <v>SGP</v>
          </cell>
          <cell r="C279" t="str">
            <v>Singapore</v>
          </cell>
        </row>
        <row r="280">
          <cell r="B280" t="str">
            <v>SVK</v>
          </cell>
          <cell r="C280" t="str">
            <v>Slovakia</v>
          </cell>
        </row>
        <row r="281">
          <cell r="B281" t="str">
            <v>SVN</v>
          </cell>
          <cell r="C281" t="str">
            <v>Slovenia</v>
          </cell>
        </row>
        <row r="282">
          <cell r="B282" t="str">
            <v>SLB</v>
          </cell>
          <cell r="C282" t="str">
            <v>Solomon Islands</v>
          </cell>
        </row>
        <row r="283">
          <cell r="B283" t="str">
            <v>SOM</v>
          </cell>
          <cell r="C283" t="str">
            <v>Somalia</v>
          </cell>
        </row>
        <row r="284">
          <cell r="B284" t="str">
            <v>ZAF</v>
          </cell>
          <cell r="C284" t="str">
            <v>South Africa</v>
          </cell>
        </row>
        <row r="285">
          <cell r="B285" t="str">
            <v>KOR</v>
          </cell>
          <cell r="C285" t="str">
            <v>South Korea</v>
          </cell>
        </row>
        <row r="286">
          <cell r="B286" t="str">
            <v>ESP</v>
          </cell>
          <cell r="C286" t="str">
            <v>Spain</v>
          </cell>
        </row>
        <row r="287">
          <cell r="B287" t="str">
            <v>LKA</v>
          </cell>
          <cell r="C287" t="str">
            <v>Sri Lanka</v>
          </cell>
        </row>
        <row r="288">
          <cell r="B288" t="str">
            <v>SHN</v>
          </cell>
          <cell r="C288" t="str">
            <v>Saint Helena</v>
          </cell>
        </row>
        <row r="289">
          <cell r="B289" t="str">
            <v>KNA</v>
          </cell>
          <cell r="C289" t="str">
            <v>Saint Kitts and Nevis</v>
          </cell>
        </row>
        <row r="290">
          <cell r="B290" t="str">
            <v>LCA</v>
          </cell>
          <cell r="C290" t="str">
            <v>Saint Lucia</v>
          </cell>
        </row>
        <row r="291">
          <cell r="B291" t="str">
            <v>MAF</v>
          </cell>
          <cell r="C291" t="str">
            <v>Saint Martin</v>
          </cell>
        </row>
        <row r="292">
          <cell r="B292" t="str">
            <v>SPM</v>
          </cell>
          <cell r="C292" t="str">
            <v>Saint Pierre and Miquelon</v>
          </cell>
        </row>
        <row r="293">
          <cell r="B293" t="str">
            <v>VCT</v>
          </cell>
          <cell r="C293" t="str">
            <v>Saint Vincent and the Grenadines</v>
          </cell>
        </row>
        <row r="294">
          <cell r="B294" t="str">
            <v>SDN</v>
          </cell>
          <cell r="C294" t="str">
            <v>Sudan</v>
          </cell>
        </row>
        <row r="295">
          <cell r="B295" t="str">
            <v>SUR</v>
          </cell>
          <cell r="C295" t="str">
            <v>Suriname</v>
          </cell>
        </row>
        <row r="296">
          <cell r="B296" t="str">
            <v>SJM</v>
          </cell>
          <cell r="C296" t="str">
            <v>Svalbard</v>
          </cell>
        </row>
        <row r="297">
          <cell r="B297" t="str">
            <v>SWZ</v>
          </cell>
          <cell r="C297" t="str">
            <v>Swaziland</v>
          </cell>
        </row>
        <row r="298">
          <cell r="B298" t="str">
            <v>SWE</v>
          </cell>
          <cell r="C298" t="str">
            <v>Sweden</v>
          </cell>
        </row>
        <row r="299">
          <cell r="B299" t="str">
            <v>CHE</v>
          </cell>
          <cell r="C299" t="str">
            <v>Switzerland</v>
          </cell>
        </row>
        <row r="300">
          <cell r="B300" t="str">
            <v>SYR</v>
          </cell>
          <cell r="C300" t="str">
            <v>Syria</v>
          </cell>
        </row>
        <row r="301">
          <cell r="B301" t="str">
            <v>TWN</v>
          </cell>
          <cell r="C301" t="str">
            <v>Taiwan</v>
          </cell>
        </row>
        <row r="302">
          <cell r="B302" t="str">
            <v>TJK</v>
          </cell>
          <cell r="C302" t="str">
            <v>Tajikistan</v>
          </cell>
        </row>
        <row r="303">
          <cell r="B303" t="str">
            <v>TZA</v>
          </cell>
          <cell r="C303" t="str">
            <v>Tanzania</v>
          </cell>
        </row>
        <row r="304">
          <cell r="B304" t="str">
            <v>THA</v>
          </cell>
          <cell r="C304" t="str">
            <v>Thailand</v>
          </cell>
        </row>
        <row r="305">
          <cell r="B305" t="str">
            <v>TGO</v>
          </cell>
          <cell r="C305" t="str">
            <v>Togo</v>
          </cell>
        </row>
        <row r="306">
          <cell r="B306" t="str">
            <v>TKL</v>
          </cell>
          <cell r="C306" t="str">
            <v>Tokelau</v>
          </cell>
        </row>
        <row r="307">
          <cell r="B307" t="str">
            <v>TON</v>
          </cell>
          <cell r="C307" t="str">
            <v>Tonga</v>
          </cell>
        </row>
        <row r="308">
          <cell r="B308" t="str">
            <v>TTO</v>
          </cell>
          <cell r="C308" t="str">
            <v>Trinidad and Tobago</v>
          </cell>
        </row>
        <row r="309">
          <cell r="B309" t="str">
            <v>TUN</v>
          </cell>
          <cell r="C309" t="str">
            <v>Tunisia</v>
          </cell>
        </row>
        <row r="310">
          <cell r="B310" t="str">
            <v>TUR</v>
          </cell>
          <cell r="C310" t="str">
            <v>Turkey</v>
          </cell>
        </row>
        <row r="311">
          <cell r="B311" t="str">
            <v>TKM</v>
          </cell>
          <cell r="C311" t="str">
            <v>Turkmenistan</v>
          </cell>
        </row>
        <row r="312">
          <cell r="B312" t="str">
            <v>TCA</v>
          </cell>
          <cell r="C312" t="str">
            <v>Turks and Caicos Islands</v>
          </cell>
        </row>
        <row r="313">
          <cell r="B313" t="str">
            <v>TUV</v>
          </cell>
          <cell r="C313" t="str">
            <v>Tuvalu</v>
          </cell>
        </row>
        <row r="314">
          <cell r="B314" t="str">
            <v>ARE</v>
          </cell>
          <cell r="C314" t="str">
            <v>United Arab Emirates</v>
          </cell>
        </row>
        <row r="315">
          <cell r="B315" t="str">
            <v>UGA</v>
          </cell>
          <cell r="C315" t="str">
            <v>Uganda</v>
          </cell>
        </row>
        <row r="316">
          <cell r="B316" t="str">
            <v>GBR</v>
          </cell>
          <cell r="C316" t="str">
            <v>United Kingdom</v>
          </cell>
        </row>
        <row r="317">
          <cell r="B317" t="str">
            <v>UKR</v>
          </cell>
          <cell r="C317" t="str">
            <v>Ukraine</v>
          </cell>
        </row>
        <row r="318">
          <cell r="B318" t="str">
            <v>URY</v>
          </cell>
          <cell r="C318" t="str">
            <v>Uruguay</v>
          </cell>
        </row>
        <row r="319">
          <cell r="B319" t="str">
            <v>USA</v>
          </cell>
          <cell r="C319" t="str">
            <v>United States</v>
          </cell>
        </row>
        <row r="320">
          <cell r="B320" t="str">
            <v>UZB</v>
          </cell>
          <cell r="C320" t="str">
            <v>Uzbekistan</v>
          </cell>
        </row>
        <row r="321">
          <cell r="B321" t="str">
            <v>VUT</v>
          </cell>
          <cell r="C321" t="str">
            <v>Vanuatu</v>
          </cell>
        </row>
        <row r="322">
          <cell r="B322" t="str">
            <v>VAT</v>
          </cell>
          <cell r="C322" t="str">
            <v>Holy See (Vatican City)</v>
          </cell>
        </row>
        <row r="323">
          <cell r="B323" t="str">
            <v>VEN</v>
          </cell>
          <cell r="C323" t="str">
            <v>Venezuela</v>
          </cell>
        </row>
        <row r="324">
          <cell r="B324" t="str">
            <v>VNM</v>
          </cell>
          <cell r="C324" t="str">
            <v>Vietnam</v>
          </cell>
        </row>
        <row r="325">
          <cell r="B325" t="str">
            <v>VIR</v>
          </cell>
          <cell r="C325" t="str">
            <v>US Virgin Islands</v>
          </cell>
        </row>
        <row r="326">
          <cell r="B326" t="str">
            <v>WLF</v>
          </cell>
          <cell r="C326" t="str">
            <v>Wallis and Futuna</v>
          </cell>
        </row>
        <row r="327">
          <cell r="B327" t="str">
            <v>WestBank</v>
          </cell>
          <cell r="C327" t="str">
            <v>West Bank</v>
          </cell>
        </row>
        <row r="328">
          <cell r="B328" t="str">
            <v>ESH</v>
          </cell>
          <cell r="C328" t="str">
            <v>Western Sahara</v>
          </cell>
        </row>
        <row r="329">
          <cell r="B329" t="str">
            <v>YEM</v>
          </cell>
          <cell r="C329" t="str">
            <v>Yemen</v>
          </cell>
        </row>
        <row r="330">
          <cell r="B330" t="str">
            <v>ZMB</v>
          </cell>
          <cell r="C330" t="str">
            <v>Zambia</v>
          </cell>
        </row>
        <row r="331">
          <cell r="B331" t="str">
            <v>ZWE</v>
          </cell>
          <cell r="C331" t="str">
            <v>Zimbabwe</v>
          </cell>
        </row>
      </sheetData>
      <sheetData sheetId="2">
        <row r="10">
          <cell r="AE10" t="str">
            <v>AFG</v>
          </cell>
        </row>
        <row r="11">
          <cell r="AE11" t="str">
            <v>ALB</v>
          </cell>
        </row>
        <row r="12">
          <cell r="AE12" t="str">
            <v>DZA</v>
          </cell>
        </row>
      </sheetData>
      <sheetData sheetId="3"/>
      <sheetData sheetId="4"/>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Udhëzues"/>
    </sheetNames>
    <sheetDataSet>
      <sheetData sheetId="0">
        <row r="2">
          <cell r="B2">
            <v>0</v>
          </cell>
          <cell r="E2">
            <v>0</v>
          </cell>
        </row>
        <row r="3">
          <cell r="B3">
            <v>0</v>
          </cell>
          <cell r="E3">
            <v>0</v>
          </cell>
        </row>
        <row r="4">
          <cell r="B4">
            <v>0</v>
          </cell>
          <cell r="E4">
            <v>0</v>
          </cell>
        </row>
        <row r="5">
          <cell r="B5">
            <v>0</v>
          </cell>
          <cell r="E5">
            <v>0</v>
          </cell>
        </row>
        <row r="6">
          <cell r="B6">
            <v>0</v>
          </cell>
          <cell r="E6">
            <v>0</v>
          </cell>
        </row>
        <row r="7">
          <cell r="E7">
            <v>0</v>
          </cell>
        </row>
        <row r="8">
          <cell r="E8">
            <v>0</v>
          </cell>
        </row>
        <row r="9">
          <cell r="B9">
            <v>0</v>
          </cell>
          <cell r="E9">
            <v>0</v>
          </cell>
        </row>
        <row r="10">
          <cell r="B10">
            <v>0</v>
          </cell>
          <cell r="E10">
            <v>0</v>
          </cell>
        </row>
        <row r="11">
          <cell r="B11" t="str">
            <v>Date</v>
          </cell>
          <cell r="E11" t="str">
            <v>Speaker</v>
          </cell>
        </row>
        <row r="12">
          <cell r="E12" t="str">
            <v>Bill Thomas</v>
          </cell>
        </row>
        <row r="13">
          <cell r="E13" t="str">
            <v>Bill Thomas</v>
          </cell>
        </row>
        <row r="14">
          <cell r="B14" t="str">
            <v>February 27, 2013</v>
          </cell>
          <cell r="E14" t="str">
            <v>Bill Thomas</v>
          </cell>
        </row>
        <row r="15">
          <cell r="B15" t="str">
            <v>February 28, 2013</v>
          </cell>
          <cell r="E15" t="str">
            <v>Bill Thomas</v>
          </cell>
        </row>
        <row r="16">
          <cell r="B16" t="str">
            <v>March 1, 2013</v>
          </cell>
          <cell r="E16" t="str">
            <v>Bill Thomas</v>
          </cell>
        </row>
      </sheetData>
      <sheetData sheetId="1"/>
      <sheetData sheetId="2"/>
      <sheetData sheetId="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Udhëzues"/>
    </sheetNames>
    <sheetDataSet>
      <sheetData sheetId="0">
        <row r="2">
          <cell r="B2">
            <v>0</v>
          </cell>
          <cell r="E2">
            <v>0</v>
          </cell>
        </row>
        <row r="3">
          <cell r="B3">
            <v>0</v>
          </cell>
          <cell r="E3">
            <v>0</v>
          </cell>
        </row>
        <row r="4">
          <cell r="B4">
            <v>0</v>
          </cell>
          <cell r="E4">
            <v>0</v>
          </cell>
        </row>
        <row r="5">
          <cell r="B5">
            <v>0</v>
          </cell>
          <cell r="E5">
            <v>0</v>
          </cell>
        </row>
        <row r="6">
          <cell r="B6">
            <v>0</v>
          </cell>
          <cell r="E6">
            <v>0</v>
          </cell>
        </row>
        <row r="7">
          <cell r="E7">
            <v>0</v>
          </cell>
        </row>
        <row r="8">
          <cell r="E8">
            <v>0</v>
          </cell>
        </row>
        <row r="9">
          <cell r="B9">
            <v>0</v>
          </cell>
          <cell r="E9">
            <v>0</v>
          </cell>
        </row>
        <row r="10">
          <cell r="B10">
            <v>0</v>
          </cell>
          <cell r="E10">
            <v>0</v>
          </cell>
        </row>
        <row r="11">
          <cell r="B11" t="str">
            <v>Date</v>
          </cell>
          <cell r="E11" t="str">
            <v>Speaker</v>
          </cell>
        </row>
        <row r="12">
          <cell r="E12" t="str">
            <v>Bill Thomas</v>
          </cell>
        </row>
        <row r="13">
          <cell r="E13" t="str">
            <v>Bill Thomas</v>
          </cell>
        </row>
        <row r="14">
          <cell r="B14" t="str">
            <v>February 27, 2013</v>
          </cell>
          <cell r="E14" t="str">
            <v>Bill Thomas</v>
          </cell>
        </row>
        <row r="15">
          <cell r="B15" t="str">
            <v>February 28, 2013</v>
          </cell>
          <cell r="E15" t="str">
            <v>Bill Thomas</v>
          </cell>
        </row>
        <row r="16">
          <cell r="B16" t="str">
            <v>March 1, 2013</v>
          </cell>
          <cell r="E16" t="str">
            <v>Bill Thomas</v>
          </cell>
        </row>
      </sheetData>
      <sheetData sheetId="1"/>
      <sheetData sheetId="2"/>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 Types"/>
      <sheetName val="F61"/>
      <sheetName val="F62"/>
    </sheetNames>
    <sheetDataSet>
      <sheetData sheetId="0" refreshError="1"/>
      <sheetData sheetId="1">
        <row r="21">
          <cell r="C21" t="str">
            <v>Current accounts individs</v>
          </cell>
        </row>
        <row r="22">
          <cell r="C22" t="str">
            <v>Current account business</v>
          </cell>
        </row>
        <row r="23">
          <cell r="C23" t="str">
            <v>Sight deposits individs</v>
          </cell>
        </row>
        <row r="24">
          <cell r="C24" t="str">
            <v>Sight deposits business</v>
          </cell>
        </row>
        <row r="25">
          <cell r="C25" t="str">
            <v>Time deposits individs</v>
          </cell>
        </row>
        <row r="26">
          <cell r="C26" t="str">
            <v>Time deposits business</v>
          </cell>
        </row>
        <row r="27">
          <cell r="C27" t="str">
            <v>Deposit Certificates</v>
          </cell>
        </row>
        <row r="28">
          <cell r="C28" t="str">
            <v>Other customer accounts</v>
          </cell>
        </row>
        <row r="29">
          <cell r="C29" t="str">
            <v>Public administration</v>
          </cell>
        </row>
        <row r="64">
          <cell r="C64" t="str">
            <v>Resident</v>
          </cell>
        </row>
        <row r="65">
          <cell r="C65" t="str">
            <v>Non Resident</v>
          </cell>
        </row>
        <row r="72">
          <cell r="B72" t="str">
            <v>ALL</v>
          </cell>
        </row>
        <row r="73">
          <cell r="B73" t="str">
            <v>USD</v>
          </cell>
        </row>
        <row r="74">
          <cell r="B74" t="str">
            <v>AUD</v>
          </cell>
        </row>
        <row r="75">
          <cell r="B75" t="str">
            <v>CAD</v>
          </cell>
        </row>
        <row r="76">
          <cell r="B76" t="str">
            <v>EUR</v>
          </cell>
        </row>
        <row r="77">
          <cell r="B77" t="str">
            <v>CHF</v>
          </cell>
        </row>
        <row r="78">
          <cell r="B78" t="str">
            <v>JPY</v>
          </cell>
        </row>
        <row r="79">
          <cell r="B79" t="str">
            <v>DKK</v>
          </cell>
        </row>
        <row r="80">
          <cell r="B80" t="str">
            <v>NOK</v>
          </cell>
        </row>
        <row r="81">
          <cell r="B81" t="str">
            <v>SEK</v>
          </cell>
        </row>
        <row r="82">
          <cell r="B82" t="str">
            <v>GBP</v>
          </cell>
        </row>
        <row r="83">
          <cell r="B83" t="str">
            <v>TRY</v>
          </cell>
        </row>
        <row r="84">
          <cell r="B84" t="str">
            <v>BGN</v>
          </cell>
        </row>
        <row r="85">
          <cell r="B85" t="str">
            <v>CNY</v>
          </cell>
        </row>
        <row r="86">
          <cell r="B86" t="str">
            <v>HUF</v>
          </cell>
        </row>
        <row r="87">
          <cell r="B87" t="str">
            <v>RUB</v>
          </cell>
        </row>
        <row r="88">
          <cell r="B88" t="str">
            <v>HRK</v>
          </cell>
        </row>
        <row r="89">
          <cell r="B89" t="str">
            <v>CZK</v>
          </cell>
        </row>
        <row r="90">
          <cell r="B90" t="str">
            <v>MCD</v>
          </cell>
        </row>
      </sheetData>
      <sheetData sheetId="2" refreshError="1"/>
      <sheetData sheetId="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22 ORG"/>
      <sheetName val="23 ORG"/>
      <sheetName val="24 ORG"/>
      <sheetName val="30 ORG"/>
      <sheetName val="35 ORG"/>
      <sheetName val="39 ORG"/>
      <sheetName val="40 ORG"/>
      <sheetName val="41 ORG"/>
      <sheetName val="42 ORG"/>
      <sheetName val="55 ORG"/>
      <sheetName val="Form430"/>
      <sheetName val="Weekly"/>
    </sheetNames>
    <sheetDataSet>
      <sheetData sheetId="0" refreshError="1">
        <row r="9">
          <cell r="F9">
            <v>36188</v>
          </cell>
        </row>
        <row r="11">
          <cell r="F11" t="str">
            <v>Orfea Duchi</v>
          </cell>
        </row>
        <row r="13">
          <cell r="F13" t="str">
            <v>c:\AlbanianGL\INA_FE.mdb</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dhëzues"/>
      <sheetName val="Formati i raportimit"/>
      <sheetName val="On form rules"/>
    </sheetNames>
    <sheetDataSet>
      <sheetData sheetId="0">
        <row r="9">
          <cell r="B9" t="str">
            <v>March 2012</v>
          </cell>
        </row>
        <row r="10">
          <cell r="B10" t="str">
            <v>June 2012</v>
          </cell>
        </row>
        <row r="11">
          <cell r="B11" t="str">
            <v>September 2012</v>
          </cell>
        </row>
        <row r="12">
          <cell r="B12" t="str">
            <v>December 2012</v>
          </cell>
        </row>
        <row r="19">
          <cell r="B19" t="str">
            <v>In Process</v>
          </cell>
        </row>
        <row r="20">
          <cell r="B20" t="str">
            <v>Dismissed</v>
          </cell>
        </row>
        <row r="21">
          <cell r="B21" t="str">
            <v>Suspensed</v>
          </cell>
        </row>
        <row r="22">
          <cell r="B22" t="str">
            <v>Appealed</v>
          </cell>
        </row>
        <row r="26">
          <cell r="B26" t="str">
            <v>Private</v>
          </cell>
        </row>
        <row r="27">
          <cell r="B27" t="str">
            <v>Public</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Data Typ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dhëzues"/>
      <sheetName val="Të dhënat"/>
    </sheetNames>
    <sheetDataSet>
      <sheetData sheetId="0">
        <row r="23">
          <cell r="A23" t="str">
            <v>Restructured</v>
          </cell>
        </row>
        <row r="24">
          <cell r="A24" t="str">
            <v>Restructured and recovered</v>
          </cell>
        </row>
        <row r="27">
          <cell r="A27" t="str">
            <v>Public Sector</v>
          </cell>
        </row>
        <row r="28">
          <cell r="A28" t="str">
            <v>Small Business</v>
          </cell>
        </row>
        <row r="29">
          <cell r="A29" t="str">
            <v>Medium Business</v>
          </cell>
        </row>
        <row r="30">
          <cell r="A30" t="str">
            <v>Corporate</v>
          </cell>
        </row>
        <row r="31">
          <cell r="A31" t="str">
            <v>Individ</v>
          </cell>
        </row>
        <row r="34">
          <cell r="A34" t="str">
            <v>Public Administration</v>
          </cell>
        </row>
        <row r="35">
          <cell r="A35" t="str">
            <v>Education</v>
          </cell>
        </row>
        <row r="36">
          <cell r="A36" t="str">
            <v>Agriculture, hunting and other services</v>
          </cell>
        </row>
        <row r="37">
          <cell r="A37" t="str">
            <v>Hotels and restaurants</v>
          </cell>
        </row>
        <row r="38">
          <cell r="A38" t="str">
            <v>Mining and quarry industry</v>
          </cell>
        </row>
        <row r="39">
          <cell r="A39" t="str">
            <v>Proccessing industry</v>
          </cell>
        </row>
        <row r="40">
          <cell r="A40" t="str">
            <v>Financial activities</v>
          </cell>
        </row>
        <row r="41">
          <cell r="A41" t="str">
            <v>Construction</v>
          </cell>
        </row>
        <row r="42">
          <cell r="A42" t="str">
            <v>Real estates</v>
          </cell>
        </row>
        <row r="43">
          <cell r="A43" t="str">
            <v>Fishing ,cultivation of fish, water cultures etc.</v>
          </cell>
        </row>
        <row r="44">
          <cell r="A44" t="str">
            <v>Production and distrubution of electricity, gas and water</v>
          </cell>
        </row>
        <row r="45">
          <cell r="A45" t="str">
            <v>Health and social activities</v>
          </cell>
        </row>
        <row r="46">
          <cell r="A46" t="str">
            <v>Public, individual and social services</v>
          </cell>
        </row>
        <row r="47">
          <cell r="A47" t="str">
            <v>Others</v>
          </cell>
        </row>
        <row r="48">
          <cell r="A48" t="str">
            <v>Transport and telecomunication</v>
          </cell>
        </row>
        <row r="49">
          <cell r="A49" t="str">
            <v>Trading, reparing of cars and homes</v>
          </cell>
        </row>
        <row r="50">
          <cell r="A50" t="str">
            <v>Individuals (non business)</v>
          </cell>
        </row>
        <row r="53">
          <cell r="A53" t="str">
            <v>ALL</v>
          </cell>
        </row>
        <row r="54">
          <cell r="A54" t="str">
            <v>EUR</v>
          </cell>
        </row>
        <row r="55">
          <cell r="A55" t="str">
            <v>USD</v>
          </cell>
        </row>
        <row r="56">
          <cell r="A56" t="str">
            <v>Other</v>
          </cell>
        </row>
        <row r="59">
          <cell r="A59" t="str">
            <v>Overdraft</v>
          </cell>
        </row>
        <row r="60">
          <cell r="A60" t="str">
            <v>Installment loan</v>
          </cell>
        </row>
        <row r="61">
          <cell r="A61" t="str">
            <v>Bullet loan</v>
          </cell>
        </row>
        <row r="62">
          <cell r="A62" t="str">
            <v>Combination of the above products</v>
          </cell>
        </row>
        <row r="66">
          <cell r="A66" t="str">
            <v>Consumer loan</v>
          </cell>
        </row>
        <row r="67">
          <cell r="A67" t="str">
            <v>Mortgage</v>
          </cell>
        </row>
        <row r="68">
          <cell r="A68" t="str">
            <v>Business loan</v>
          </cell>
        </row>
        <row r="69">
          <cell r="A69" t="str">
            <v>Other</v>
          </cell>
        </row>
        <row r="72">
          <cell r="A72" t="str">
            <v>Bank</v>
          </cell>
        </row>
        <row r="73">
          <cell r="A73" t="str">
            <v>Client</v>
          </cell>
        </row>
        <row r="79">
          <cell r="A79" t="str">
            <v>Plolonging of the maturity</v>
          </cell>
        </row>
        <row r="80">
          <cell r="A80" t="str">
            <v>Change in the interest rate</v>
          </cell>
        </row>
        <row r="81">
          <cell r="A81" t="str">
            <v>Change of the principal</v>
          </cell>
        </row>
        <row r="82">
          <cell r="A82" t="str">
            <v>Change in the payment frequency</v>
          </cell>
        </row>
        <row r="83">
          <cell r="A83" t="str">
            <v>Interest and arrears capitalization</v>
          </cell>
        </row>
        <row r="84">
          <cell r="A84" t="str">
            <v>Change in the credit product</v>
          </cell>
        </row>
        <row r="85">
          <cell r="A85" t="str">
            <v>Amnesty period for the principal and interest</v>
          </cell>
        </row>
        <row r="86">
          <cell r="A86" t="str">
            <v>Rifinancing the borrower</v>
          </cell>
        </row>
        <row r="87">
          <cell r="A87" t="str">
            <v>Taking an extention in collateral or changing the collateral</v>
          </cell>
        </row>
        <row r="88">
          <cell r="A88" t="str">
            <v>Credit transferring in another borrower</v>
          </cell>
        </row>
        <row r="89">
          <cell r="A89" t="str">
            <v>Other</v>
          </cell>
        </row>
        <row r="93">
          <cell r="A93" t="str">
            <v>Standard</v>
          </cell>
        </row>
        <row r="94">
          <cell r="A94" t="str">
            <v>Special mention</v>
          </cell>
        </row>
        <row r="95">
          <cell r="A95" t="str">
            <v>Substandard</v>
          </cell>
        </row>
        <row r="96">
          <cell r="A96" t="str">
            <v>Doubtful</v>
          </cell>
        </row>
        <row r="97">
          <cell r="A97" t="str">
            <v>Lost</v>
          </cell>
        </row>
        <row r="100">
          <cell r="A100" t="str">
            <v>Standard</v>
          </cell>
        </row>
        <row r="101">
          <cell r="A101" t="str">
            <v>Special mention</v>
          </cell>
        </row>
        <row r="102">
          <cell r="A102" t="str">
            <v>Substandard</v>
          </cell>
        </row>
        <row r="103">
          <cell r="A103" t="str">
            <v>Doubtful</v>
          </cell>
        </row>
        <row r="104">
          <cell r="A104" t="str">
            <v>Lost</v>
          </cell>
        </row>
      </sheetData>
      <sheetData sheetId="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Table 39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mbajtja"/>
      <sheetName val="Data Types"/>
      <sheetName val="F2.DM"/>
      <sheetName val="F7.DM"/>
      <sheetName val="F10.DM"/>
      <sheetName val="F11.DM"/>
      <sheetName val="F12.DM"/>
    </sheetNames>
    <sheetDataSet>
      <sheetData sheetId="0" refreshError="1"/>
      <sheetData sheetId="1">
        <row r="40">
          <cell r="C40" t="str">
            <v>Ristrukturuar</v>
          </cell>
        </row>
        <row r="80">
          <cell r="C80">
            <v>0</v>
          </cell>
        </row>
        <row r="81">
          <cell r="C81">
            <v>1</v>
          </cell>
        </row>
        <row r="82">
          <cell r="C82">
            <v>2</v>
          </cell>
        </row>
        <row r="83">
          <cell r="C83">
            <v>3</v>
          </cell>
        </row>
        <row r="84">
          <cell r="C84">
            <v>4</v>
          </cell>
        </row>
        <row r="85">
          <cell r="C85">
            <v>5</v>
          </cell>
        </row>
        <row r="86">
          <cell r="C86">
            <v>6</v>
          </cell>
        </row>
        <row r="87">
          <cell r="C87">
            <v>7</v>
          </cell>
        </row>
        <row r="88">
          <cell r="C88">
            <v>8</v>
          </cell>
        </row>
        <row r="89">
          <cell r="C89">
            <v>9</v>
          </cell>
        </row>
        <row r="90">
          <cell r="C90" t="str">
            <v>Më shumë se 9</v>
          </cell>
        </row>
        <row r="92">
          <cell r="C92" t="str">
            <v>Zgjatja e afatit të maturimit</v>
          </cell>
        </row>
        <row r="93">
          <cell r="C93" t="str">
            <v>Ndryshimi i normës së interest</v>
          </cell>
        </row>
        <row r="94">
          <cell r="C94" t="str">
            <v>Ndryshimi pirincipalit</v>
          </cell>
        </row>
        <row r="95">
          <cell r="C95" t="str">
            <v>Ndryshimi i frekuencës së pagesës</v>
          </cell>
        </row>
        <row r="96">
          <cell r="C96" t="str">
            <v>Kapitalizimi i interesit dhe/ose kamatvonesave</v>
          </cell>
        </row>
        <row r="97">
          <cell r="C97" t="str">
            <v>Ndryshimi i produktit të kredisë</v>
          </cell>
        </row>
        <row r="98">
          <cell r="C98" t="str">
            <v>Periudhë falje principali dhe/ose interesi</v>
          </cell>
        </row>
        <row r="99">
          <cell r="C99" t="str">
            <v>Rifinancimi i kredimarrësit</v>
          </cell>
        </row>
        <row r="100">
          <cell r="C100" t="str">
            <v>Marrja e kolateralit shtesë ose ndryshimi i kolateralit ekzistues</v>
          </cell>
        </row>
        <row r="101">
          <cell r="C101" t="str">
            <v>Transferimi i kredisë tek një kredimarrës tjetër</v>
          </cell>
        </row>
        <row r="102">
          <cell r="C102" t="str">
            <v>Të tjera</v>
          </cell>
        </row>
        <row r="103">
          <cell r="C103" t="str">
            <v>-</v>
          </cell>
        </row>
        <row r="111">
          <cell r="C111" t="str">
            <v>Standard</v>
          </cell>
        </row>
        <row r="112">
          <cell r="C112" t="str">
            <v>Në ndjekje</v>
          </cell>
        </row>
        <row r="113">
          <cell r="C113" t="str">
            <v>Nënstandard</v>
          </cell>
        </row>
        <row r="114">
          <cell r="C114" t="str">
            <v>E dyshimtë</v>
          </cell>
        </row>
        <row r="115">
          <cell r="C115" t="str">
            <v>E humbur</v>
          </cell>
        </row>
        <row r="116">
          <cell r="C116" t="str">
            <v>E fshirë</v>
          </cell>
        </row>
        <row r="117">
          <cell r="C117" t="str">
            <v>E paguar</v>
          </cell>
        </row>
      </sheetData>
      <sheetData sheetId="2" refreshError="1"/>
      <sheetData sheetId="3" refreshError="1"/>
      <sheetData sheetId="4" refreshError="1"/>
      <sheetData sheetId="5" refreshError="1"/>
      <sheetData sheetId="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ample"/>
      <sheetName val="CA"/>
      <sheetName val="Group Solvency Details"/>
      <sheetName val="Credit Risk"/>
      <sheetName val="Market Risk"/>
      <sheetName val="Operational Risk"/>
      <sheetName val="List details"/>
    </sheetNames>
    <sheetDataSet>
      <sheetData sheetId="0" refreshError="1"/>
      <sheetData sheetId="1" refreshError="1"/>
      <sheetData sheetId="2" refreshError="1"/>
      <sheetData sheetId="3" refreshError="1"/>
      <sheetData sheetId="4" refreshError="1"/>
      <sheetData sheetId="5" refreshError="1"/>
      <sheetData sheetId="6">
        <row r="5">
          <cell r="C5">
            <v>3</v>
          </cell>
        </row>
        <row r="6">
          <cell r="C6">
            <v>2</v>
          </cell>
        </row>
        <row r="7">
          <cell r="C7">
            <v>1</v>
          </cell>
        </row>
        <row r="8">
          <cell r="C8">
            <v>0</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details"/>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 Types"/>
      <sheetName val="F8.1a"/>
      <sheetName val="Data type"/>
      <sheetName val="Codifications of transaction"/>
    </sheetNames>
    <sheetDataSet>
      <sheetData sheetId="0" refreshError="1"/>
      <sheetData sheetId="1" refreshError="1">
        <row r="35">
          <cell r="C35" t="str">
            <v>Tituj kapitali më pak se 10%</v>
          </cell>
        </row>
        <row r="36">
          <cell r="C36" t="str">
            <v>Obligacione dhe dëftesa</v>
          </cell>
        </row>
        <row r="37">
          <cell r="C37" t="str">
            <v>Bono thesari</v>
          </cell>
        </row>
        <row r="38">
          <cell r="C38" t="str">
            <v>Tituj te mbrojtura nga aktive (ABS)</v>
          </cell>
        </row>
        <row r="39">
          <cell r="C39" t="str">
            <v>Derivativë financiarë</v>
          </cell>
        </row>
        <row r="40">
          <cell r="C40" t="str">
            <v>REPO</v>
          </cell>
        </row>
        <row r="41">
          <cell r="C41" t="str">
            <v>Tituj në fonde investimesh</v>
          </cell>
        </row>
        <row r="42">
          <cell r="C42" t="str">
            <v>-</v>
          </cell>
        </row>
        <row r="75">
          <cell r="C75" t="str">
            <v>Qeveria qendrore</v>
          </cell>
        </row>
        <row r="76">
          <cell r="C76" t="str">
            <v>Qeveria lokale</v>
          </cell>
        </row>
        <row r="77">
          <cell r="C77" t="str">
            <v>Banka qendrore/ Autoriteti Monetar</v>
          </cell>
        </row>
        <row r="78">
          <cell r="C78" t="str">
            <v>Bankat</v>
          </cell>
        </row>
        <row r="79">
          <cell r="C79" t="str">
            <v>Shoqëritë e Kursim Kreditit</v>
          </cell>
        </row>
        <row r="80">
          <cell r="C80" t="str">
            <v>Fondet e Investimit</v>
          </cell>
        </row>
        <row r="81">
          <cell r="C81" t="str">
            <v>Ndërmjetës të tjerë financiarë, përveç shoqërive të sigurimit dhe fondeve të pensionit</v>
          </cell>
        </row>
        <row r="82">
          <cell r="C82" t="str">
            <v>Ndihmësit financiarë</v>
          </cell>
        </row>
        <row r="83">
          <cell r="C83" t="str">
            <v>Shoqëritë e sigurimit</v>
          </cell>
        </row>
        <row r="84">
          <cell r="C84" t="str">
            <v>Fondet e pensionit</v>
          </cell>
        </row>
        <row r="85">
          <cell r="C85" t="str">
            <v>Korporata jofinanciare publike</v>
          </cell>
        </row>
        <row r="86">
          <cell r="C86" t="str">
            <v>Korporata jofinanciare private</v>
          </cell>
        </row>
        <row r="87">
          <cell r="C87" t="str">
            <v>Organizata Ndërkombëtare</v>
          </cell>
        </row>
        <row r="88">
          <cell r="C88" t="str">
            <v>Individët</v>
          </cell>
        </row>
        <row r="89">
          <cell r="C89" t="str">
            <v>Institucionet jo me qëllim fitimi që u shërbejnë individëve</v>
          </cell>
        </row>
        <row r="90">
          <cell r="C90" t="str">
            <v>-</v>
          </cell>
        </row>
        <row r="96">
          <cell r="C96" t="str">
            <v>Të tregtueshme</v>
          </cell>
        </row>
        <row r="97">
          <cell r="C97" t="str">
            <v>Të vendosjes</v>
          </cell>
        </row>
        <row r="98">
          <cell r="C98" t="str">
            <v>Të investimit</v>
          </cell>
        </row>
        <row r="99">
          <cell r="C99" t="str">
            <v>-</v>
          </cell>
        </row>
        <row r="102">
          <cell r="C102" t="str">
            <v>Rezident</v>
          </cell>
        </row>
        <row r="103">
          <cell r="C103" t="str">
            <v>Jorezident</v>
          </cell>
        </row>
        <row r="132">
          <cell r="B132" t="str">
            <v>AFG</v>
          </cell>
        </row>
        <row r="133">
          <cell r="B133" t="str">
            <v>ALB</v>
          </cell>
        </row>
        <row r="134">
          <cell r="B134" t="str">
            <v>DZA</v>
          </cell>
        </row>
        <row r="135">
          <cell r="B135" t="str">
            <v>ASM</v>
          </cell>
        </row>
        <row r="136">
          <cell r="B136" t="str">
            <v>AND</v>
          </cell>
        </row>
        <row r="137">
          <cell r="B137" t="str">
            <v>AGO</v>
          </cell>
        </row>
        <row r="138">
          <cell r="B138" t="str">
            <v>AIA</v>
          </cell>
        </row>
        <row r="139">
          <cell r="B139" t="str">
            <v>ATA</v>
          </cell>
        </row>
        <row r="140">
          <cell r="B140" t="str">
            <v>ATG</v>
          </cell>
        </row>
        <row r="141">
          <cell r="B141" t="str">
            <v>ARG</v>
          </cell>
        </row>
        <row r="142">
          <cell r="B142" t="str">
            <v>ARM</v>
          </cell>
        </row>
        <row r="143">
          <cell r="B143" t="str">
            <v>ABW</v>
          </cell>
        </row>
        <row r="144">
          <cell r="B144" t="str">
            <v>AUS</v>
          </cell>
        </row>
        <row r="145">
          <cell r="B145" t="str">
            <v>AUT</v>
          </cell>
        </row>
        <row r="146">
          <cell r="B146" t="str">
            <v>AZE</v>
          </cell>
        </row>
        <row r="147">
          <cell r="B147" t="str">
            <v>BHS</v>
          </cell>
        </row>
        <row r="148">
          <cell r="B148" t="str">
            <v>BHR</v>
          </cell>
        </row>
        <row r="149">
          <cell r="B149" t="str">
            <v>BGD</v>
          </cell>
        </row>
        <row r="150">
          <cell r="B150" t="str">
            <v>BRB</v>
          </cell>
        </row>
        <row r="151">
          <cell r="B151" t="str">
            <v>BLR</v>
          </cell>
        </row>
        <row r="152">
          <cell r="B152" t="str">
            <v>BEL</v>
          </cell>
        </row>
        <row r="153">
          <cell r="B153" t="str">
            <v>BLZ</v>
          </cell>
        </row>
        <row r="154">
          <cell r="B154" t="str">
            <v>BEN</v>
          </cell>
        </row>
        <row r="155">
          <cell r="B155" t="str">
            <v>BMU</v>
          </cell>
        </row>
        <row r="156">
          <cell r="B156" t="str">
            <v>BTN</v>
          </cell>
        </row>
        <row r="157">
          <cell r="B157" t="str">
            <v>BOL</v>
          </cell>
        </row>
        <row r="158">
          <cell r="B158" t="str">
            <v>BIH</v>
          </cell>
        </row>
        <row r="159">
          <cell r="B159" t="str">
            <v>BWA</v>
          </cell>
        </row>
        <row r="160">
          <cell r="B160" t="str">
            <v>BRA</v>
          </cell>
        </row>
        <row r="161">
          <cell r="B161" t="str">
            <v>IOT</v>
          </cell>
        </row>
        <row r="162">
          <cell r="B162" t="str">
            <v>VGB</v>
          </cell>
        </row>
        <row r="163">
          <cell r="B163" t="str">
            <v>BRN</v>
          </cell>
        </row>
        <row r="164">
          <cell r="B164" t="str">
            <v>BGR</v>
          </cell>
        </row>
        <row r="165">
          <cell r="B165" t="str">
            <v>BFA</v>
          </cell>
        </row>
        <row r="166">
          <cell r="B166" t="str">
            <v>MMR</v>
          </cell>
        </row>
        <row r="167">
          <cell r="B167" t="str">
            <v>BDI</v>
          </cell>
        </row>
        <row r="168">
          <cell r="B168" t="str">
            <v>KHM</v>
          </cell>
        </row>
        <row r="169">
          <cell r="B169" t="str">
            <v>CMR</v>
          </cell>
        </row>
        <row r="170">
          <cell r="B170" t="str">
            <v>CAN</v>
          </cell>
        </row>
        <row r="171">
          <cell r="B171" t="str">
            <v>CPV</v>
          </cell>
        </row>
        <row r="172">
          <cell r="B172" t="str">
            <v>CYM</v>
          </cell>
        </row>
        <row r="173">
          <cell r="B173" t="str">
            <v>CAF</v>
          </cell>
        </row>
        <row r="174">
          <cell r="B174" t="str">
            <v>TCD</v>
          </cell>
        </row>
        <row r="175">
          <cell r="B175" t="str">
            <v>CHL</v>
          </cell>
        </row>
        <row r="176">
          <cell r="B176" t="str">
            <v>CHN</v>
          </cell>
        </row>
        <row r="177">
          <cell r="B177" t="str">
            <v>CXR</v>
          </cell>
        </row>
        <row r="178">
          <cell r="B178" t="str">
            <v>CCK</v>
          </cell>
        </row>
        <row r="179">
          <cell r="B179" t="str">
            <v>COL</v>
          </cell>
        </row>
        <row r="180">
          <cell r="B180" t="str">
            <v>COM</v>
          </cell>
        </row>
        <row r="181">
          <cell r="B181" t="str">
            <v>COG</v>
          </cell>
        </row>
        <row r="182">
          <cell r="B182" t="str">
            <v>COD</v>
          </cell>
        </row>
        <row r="183">
          <cell r="B183" t="str">
            <v>COK</v>
          </cell>
        </row>
        <row r="184">
          <cell r="B184" t="str">
            <v>CRC</v>
          </cell>
        </row>
        <row r="185">
          <cell r="B185" t="str">
            <v>HRV</v>
          </cell>
        </row>
        <row r="186">
          <cell r="B186" t="str">
            <v>CUB</v>
          </cell>
        </row>
        <row r="187">
          <cell r="B187" t="str">
            <v>CYP</v>
          </cell>
        </row>
        <row r="188">
          <cell r="B188" t="str">
            <v>CZE</v>
          </cell>
        </row>
        <row r="189">
          <cell r="B189" t="str">
            <v>DNK</v>
          </cell>
        </row>
        <row r="190">
          <cell r="B190" t="str">
            <v>DJI</v>
          </cell>
        </row>
        <row r="191">
          <cell r="B191" t="str">
            <v>DMA</v>
          </cell>
        </row>
        <row r="192">
          <cell r="B192" t="str">
            <v>DOM</v>
          </cell>
        </row>
        <row r="193">
          <cell r="B193" t="str">
            <v>TLS</v>
          </cell>
        </row>
        <row r="194">
          <cell r="B194" t="str">
            <v>ECU</v>
          </cell>
        </row>
        <row r="195">
          <cell r="B195" t="str">
            <v>EGY</v>
          </cell>
        </row>
        <row r="196">
          <cell r="B196" t="str">
            <v>SLV</v>
          </cell>
        </row>
        <row r="197">
          <cell r="B197" t="str">
            <v>GNQ</v>
          </cell>
        </row>
        <row r="198">
          <cell r="B198" t="str">
            <v>ERI</v>
          </cell>
        </row>
        <row r="199">
          <cell r="B199" t="str">
            <v>EST</v>
          </cell>
        </row>
        <row r="200">
          <cell r="B200" t="str">
            <v>ETH</v>
          </cell>
        </row>
        <row r="201">
          <cell r="B201" t="str">
            <v>FLK</v>
          </cell>
        </row>
        <row r="202">
          <cell r="B202" t="str">
            <v>FRO</v>
          </cell>
        </row>
        <row r="203">
          <cell r="B203" t="str">
            <v>FJI</v>
          </cell>
        </row>
        <row r="204">
          <cell r="B204" t="str">
            <v>FIN</v>
          </cell>
        </row>
        <row r="205">
          <cell r="B205" t="str">
            <v>FRA</v>
          </cell>
        </row>
        <row r="206">
          <cell r="B206" t="str">
            <v>PYF</v>
          </cell>
        </row>
        <row r="207">
          <cell r="B207" t="str">
            <v>GAB</v>
          </cell>
        </row>
        <row r="208">
          <cell r="B208" t="str">
            <v>GMB</v>
          </cell>
        </row>
        <row r="209">
          <cell r="B209" t="str">
            <v>GazaStrip</v>
          </cell>
        </row>
        <row r="210">
          <cell r="B210" t="str">
            <v>GEO</v>
          </cell>
        </row>
        <row r="211">
          <cell r="B211" t="str">
            <v>DEU</v>
          </cell>
        </row>
        <row r="212">
          <cell r="B212" t="str">
            <v>GHA</v>
          </cell>
        </row>
        <row r="213">
          <cell r="B213" t="str">
            <v>GIB</v>
          </cell>
        </row>
        <row r="214">
          <cell r="B214" t="str">
            <v>GRC</v>
          </cell>
        </row>
        <row r="215">
          <cell r="B215" t="str">
            <v>GRL</v>
          </cell>
        </row>
        <row r="216">
          <cell r="B216" t="str">
            <v>GRD</v>
          </cell>
        </row>
        <row r="217">
          <cell r="B217" t="str">
            <v>GUM</v>
          </cell>
        </row>
        <row r="218">
          <cell r="B218" t="str">
            <v>GTM</v>
          </cell>
        </row>
        <row r="219">
          <cell r="B219" t="str">
            <v>GIN</v>
          </cell>
        </row>
        <row r="220">
          <cell r="B220" t="str">
            <v>GNB</v>
          </cell>
        </row>
        <row r="221">
          <cell r="B221" t="str">
            <v>GUY</v>
          </cell>
        </row>
        <row r="222">
          <cell r="B222" t="str">
            <v>HTI</v>
          </cell>
        </row>
        <row r="223">
          <cell r="B223" t="str">
            <v>HND</v>
          </cell>
        </row>
        <row r="224">
          <cell r="B224" t="str">
            <v>HKG</v>
          </cell>
        </row>
        <row r="225">
          <cell r="B225" t="str">
            <v>HUN</v>
          </cell>
        </row>
        <row r="226">
          <cell r="B226" t="str">
            <v>IS</v>
          </cell>
        </row>
        <row r="227">
          <cell r="B227" t="str">
            <v>IND</v>
          </cell>
        </row>
        <row r="228">
          <cell r="B228" t="str">
            <v>IDN</v>
          </cell>
        </row>
        <row r="229">
          <cell r="B229" t="str">
            <v>IRN</v>
          </cell>
        </row>
        <row r="230">
          <cell r="B230" t="str">
            <v>IRQ</v>
          </cell>
        </row>
        <row r="231">
          <cell r="B231" t="str">
            <v>IRL</v>
          </cell>
        </row>
        <row r="232">
          <cell r="B232" t="str">
            <v>IMN</v>
          </cell>
        </row>
        <row r="233">
          <cell r="B233" t="str">
            <v>ISR</v>
          </cell>
        </row>
        <row r="234">
          <cell r="B234" t="str">
            <v>ITA</v>
          </cell>
        </row>
        <row r="235">
          <cell r="B235" t="str">
            <v>CIV</v>
          </cell>
        </row>
        <row r="236">
          <cell r="B236" t="str">
            <v>JAM</v>
          </cell>
        </row>
        <row r="237">
          <cell r="B237" t="str">
            <v>JPN</v>
          </cell>
        </row>
        <row r="238">
          <cell r="B238" t="str">
            <v>JEY</v>
          </cell>
        </row>
        <row r="239">
          <cell r="B239" t="str">
            <v>JOR</v>
          </cell>
        </row>
        <row r="240">
          <cell r="B240" t="str">
            <v>KAZ</v>
          </cell>
        </row>
        <row r="241">
          <cell r="B241" t="str">
            <v>KEN</v>
          </cell>
        </row>
        <row r="242">
          <cell r="B242" t="str">
            <v>KIR</v>
          </cell>
        </row>
        <row r="243">
          <cell r="B243" t="str">
            <v>Kosovo</v>
          </cell>
        </row>
        <row r="244">
          <cell r="B244" t="str">
            <v>KWT</v>
          </cell>
        </row>
        <row r="245">
          <cell r="B245" t="str">
            <v>KGZ</v>
          </cell>
        </row>
        <row r="246">
          <cell r="B246" t="str">
            <v>LAO</v>
          </cell>
        </row>
        <row r="247">
          <cell r="B247" t="str">
            <v>LVA</v>
          </cell>
        </row>
        <row r="248">
          <cell r="B248" t="str">
            <v>LBN</v>
          </cell>
        </row>
        <row r="249">
          <cell r="B249" t="str">
            <v>LSO</v>
          </cell>
        </row>
        <row r="250">
          <cell r="B250" t="str">
            <v>LBR</v>
          </cell>
        </row>
        <row r="251">
          <cell r="B251" t="str">
            <v>LBY</v>
          </cell>
        </row>
        <row r="252">
          <cell r="B252" t="str">
            <v>LIE</v>
          </cell>
        </row>
        <row r="253">
          <cell r="B253" t="str">
            <v>LTU</v>
          </cell>
        </row>
        <row r="254">
          <cell r="B254" t="str">
            <v>LUX</v>
          </cell>
        </row>
        <row r="255">
          <cell r="B255" t="str">
            <v>MAC</v>
          </cell>
        </row>
        <row r="256">
          <cell r="B256" t="str">
            <v>MKD</v>
          </cell>
        </row>
        <row r="257">
          <cell r="B257" t="str">
            <v>MDG</v>
          </cell>
        </row>
        <row r="258">
          <cell r="B258" t="str">
            <v>MWI</v>
          </cell>
        </row>
        <row r="259">
          <cell r="B259" t="str">
            <v>MYS</v>
          </cell>
        </row>
        <row r="260">
          <cell r="B260" t="str">
            <v>MDV</v>
          </cell>
        </row>
        <row r="261">
          <cell r="B261" t="str">
            <v>MLI</v>
          </cell>
        </row>
        <row r="262">
          <cell r="B262" t="str">
            <v>MLT</v>
          </cell>
        </row>
        <row r="263">
          <cell r="B263" t="str">
            <v>MHL</v>
          </cell>
        </row>
        <row r="264">
          <cell r="B264" t="str">
            <v>MRT</v>
          </cell>
        </row>
        <row r="265">
          <cell r="B265" t="str">
            <v>MUS</v>
          </cell>
        </row>
        <row r="266">
          <cell r="B266" t="str">
            <v>MYT</v>
          </cell>
        </row>
        <row r="267">
          <cell r="B267" t="str">
            <v>MEX</v>
          </cell>
        </row>
        <row r="268">
          <cell r="B268" t="str">
            <v>FSM</v>
          </cell>
        </row>
        <row r="269">
          <cell r="B269" t="str">
            <v>MDA</v>
          </cell>
        </row>
        <row r="270">
          <cell r="B270" t="str">
            <v>MCO</v>
          </cell>
        </row>
        <row r="271">
          <cell r="B271" t="str">
            <v>MNG</v>
          </cell>
        </row>
        <row r="272">
          <cell r="B272" t="str">
            <v>MNE</v>
          </cell>
        </row>
        <row r="273">
          <cell r="B273" t="str">
            <v>MSR</v>
          </cell>
        </row>
        <row r="274">
          <cell r="B274" t="str">
            <v>MAR</v>
          </cell>
        </row>
        <row r="275">
          <cell r="B275" t="str">
            <v>MOZ</v>
          </cell>
        </row>
        <row r="276">
          <cell r="B276" t="str">
            <v>NAM</v>
          </cell>
        </row>
        <row r="277">
          <cell r="B277" t="str">
            <v>NRU</v>
          </cell>
        </row>
        <row r="278">
          <cell r="B278" t="str">
            <v>NPL</v>
          </cell>
        </row>
        <row r="279">
          <cell r="B279" t="str">
            <v>NLD</v>
          </cell>
        </row>
        <row r="280">
          <cell r="B280" t="str">
            <v>ANT</v>
          </cell>
        </row>
        <row r="281">
          <cell r="B281" t="str">
            <v>NCL</v>
          </cell>
        </row>
        <row r="282">
          <cell r="B282" t="str">
            <v>NZL</v>
          </cell>
        </row>
        <row r="283">
          <cell r="B283" t="str">
            <v>NIC</v>
          </cell>
        </row>
        <row r="284">
          <cell r="B284" t="str">
            <v>NER</v>
          </cell>
        </row>
        <row r="285">
          <cell r="B285" t="str">
            <v>NGA</v>
          </cell>
        </row>
        <row r="286">
          <cell r="B286" t="str">
            <v>NIU</v>
          </cell>
        </row>
        <row r="287">
          <cell r="B287" t="str">
            <v>NFK</v>
          </cell>
        </row>
        <row r="288">
          <cell r="B288" t="str">
            <v>MNP</v>
          </cell>
        </row>
        <row r="289">
          <cell r="B289" t="str">
            <v>PRK</v>
          </cell>
        </row>
        <row r="290">
          <cell r="B290" t="str">
            <v>NOR</v>
          </cell>
        </row>
        <row r="291">
          <cell r="B291" t="str">
            <v>OMN</v>
          </cell>
        </row>
        <row r="292">
          <cell r="B292" t="str">
            <v>PAK</v>
          </cell>
        </row>
        <row r="293">
          <cell r="B293" t="str">
            <v>PLW</v>
          </cell>
        </row>
        <row r="294">
          <cell r="B294" t="str">
            <v>PAN</v>
          </cell>
        </row>
        <row r="295">
          <cell r="B295" t="str">
            <v>PNG</v>
          </cell>
        </row>
        <row r="296">
          <cell r="B296" t="str">
            <v>PRY</v>
          </cell>
        </row>
        <row r="297">
          <cell r="B297" t="str">
            <v>PER</v>
          </cell>
        </row>
        <row r="298">
          <cell r="B298" t="str">
            <v>PHL</v>
          </cell>
        </row>
        <row r="299">
          <cell r="B299" t="str">
            <v>PCN</v>
          </cell>
        </row>
        <row r="300">
          <cell r="B300" t="str">
            <v>POL</v>
          </cell>
        </row>
        <row r="301">
          <cell r="B301" t="str">
            <v>PRT</v>
          </cell>
        </row>
        <row r="302">
          <cell r="B302" t="str">
            <v>PRI</v>
          </cell>
        </row>
        <row r="303">
          <cell r="B303" t="str">
            <v>QAT</v>
          </cell>
        </row>
        <row r="304">
          <cell r="B304" t="str">
            <v>ROU</v>
          </cell>
        </row>
        <row r="305">
          <cell r="B305" t="str">
            <v>RUS</v>
          </cell>
        </row>
        <row r="306">
          <cell r="B306" t="str">
            <v>RWA</v>
          </cell>
        </row>
        <row r="307">
          <cell r="B307" t="str">
            <v>BLM</v>
          </cell>
        </row>
        <row r="308">
          <cell r="B308" t="str">
            <v>WSM</v>
          </cell>
        </row>
        <row r="309">
          <cell r="B309" t="str">
            <v>SMR</v>
          </cell>
        </row>
        <row r="310">
          <cell r="B310" t="str">
            <v>STP</v>
          </cell>
        </row>
        <row r="311">
          <cell r="B311" t="str">
            <v>SAU</v>
          </cell>
        </row>
        <row r="312">
          <cell r="B312" t="str">
            <v>SEN</v>
          </cell>
        </row>
        <row r="313">
          <cell r="B313" t="str">
            <v>SRB</v>
          </cell>
        </row>
        <row r="314">
          <cell r="B314" t="str">
            <v>SYC</v>
          </cell>
        </row>
        <row r="315">
          <cell r="B315" t="str">
            <v>SLE</v>
          </cell>
        </row>
        <row r="316">
          <cell r="B316" t="str">
            <v>SGP</v>
          </cell>
        </row>
        <row r="317">
          <cell r="B317" t="str">
            <v>SVK</v>
          </cell>
        </row>
        <row r="318">
          <cell r="B318" t="str">
            <v>SVN</v>
          </cell>
        </row>
        <row r="319">
          <cell r="B319" t="str">
            <v>SLB</v>
          </cell>
        </row>
        <row r="320">
          <cell r="B320" t="str">
            <v>SOM</v>
          </cell>
        </row>
        <row r="321">
          <cell r="B321" t="str">
            <v>ZAF</v>
          </cell>
        </row>
        <row r="322">
          <cell r="B322" t="str">
            <v>KOR</v>
          </cell>
        </row>
        <row r="323">
          <cell r="B323" t="str">
            <v>ESP</v>
          </cell>
        </row>
        <row r="324">
          <cell r="B324" t="str">
            <v>LKA</v>
          </cell>
        </row>
        <row r="325">
          <cell r="B325" t="str">
            <v>SHN</v>
          </cell>
        </row>
        <row r="326">
          <cell r="B326" t="str">
            <v>KNA</v>
          </cell>
        </row>
        <row r="327">
          <cell r="B327" t="str">
            <v>LCA</v>
          </cell>
        </row>
        <row r="328">
          <cell r="B328" t="str">
            <v>MAF</v>
          </cell>
        </row>
        <row r="329">
          <cell r="B329" t="str">
            <v>SPM</v>
          </cell>
        </row>
        <row r="330">
          <cell r="B330" t="str">
            <v>VCT</v>
          </cell>
        </row>
        <row r="331">
          <cell r="B331" t="str">
            <v>SDN</v>
          </cell>
        </row>
        <row r="332">
          <cell r="B332" t="str">
            <v>SUR</v>
          </cell>
        </row>
        <row r="333">
          <cell r="B333" t="str">
            <v>SJM</v>
          </cell>
        </row>
        <row r="334">
          <cell r="B334" t="str">
            <v>SWZ</v>
          </cell>
        </row>
        <row r="335">
          <cell r="B335" t="str">
            <v>SWE</v>
          </cell>
        </row>
        <row r="336">
          <cell r="B336" t="str">
            <v>CHE</v>
          </cell>
        </row>
        <row r="337">
          <cell r="B337" t="str">
            <v>SYR</v>
          </cell>
        </row>
        <row r="338">
          <cell r="B338" t="str">
            <v>TWN</v>
          </cell>
        </row>
        <row r="339">
          <cell r="B339" t="str">
            <v>TJK</v>
          </cell>
        </row>
        <row r="340">
          <cell r="B340" t="str">
            <v>TZA</v>
          </cell>
        </row>
        <row r="341">
          <cell r="B341" t="str">
            <v>THA</v>
          </cell>
        </row>
        <row r="342">
          <cell r="B342" t="str">
            <v>TGO</v>
          </cell>
        </row>
        <row r="343">
          <cell r="B343" t="str">
            <v>TKL</v>
          </cell>
        </row>
        <row r="344">
          <cell r="B344" t="str">
            <v>TON</v>
          </cell>
        </row>
        <row r="345">
          <cell r="B345" t="str">
            <v>TTO</v>
          </cell>
        </row>
        <row r="346">
          <cell r="B346" t="str">
            <v>TUN</v>
          </cell>
        </row>
        <row r="347">
          <cell r="B347" t="str">
            <v>TUR</v>
          </cell>
        </row>
        <row r="348">
          <cell r="B348" t="str">
            <v>TKM</v>
          </cell>
        </row>
        <row r="349">
          <cell r="B349" t="str">
            <v>TCA</v>
          </cell>
        </row>
        <row r="350">
          <cell r="B350" t="str">
            <v>TUV</v>
          </cell>
        </row>
        <row r="351">
          <cell r="B351" t="str">
            <v>ARE</v>
          </cell>
        </row>
        <row r="352">
          <cell r="B352" t="str">
            <v>UGA</v>
          </cell>
        </row>
        <row r="353">
          <cell r="B353" t="str">
            <v>GBR</v>
          </cell>
        </row>
        <row r="354">
          <cell r="B354" t="str">
            <v>UKR</v>
          </cell>
        </row>
        <row r="355">
          <cell r="B355" t="str">
            <v>URY</v>
          </cell>
        </row>
        <row r="356">
          <cell r="B356" t="str">
            <v>USA</v>
          </cell>
        </row>
        <row r="357">
          <cell r="B357" t="str">
            <v>UZB</v>
          </cell>
        </row>
        <row r="358">
          <cell r="B358" t="str">
            <v>VUT</v>
          </cell>
        </row>
        <row r="359">
          <cell r="B359" t="str">
            <v>VAT</v>
          </cell>
        </row>
        <row r="360">
          <cell r="B360" t="str">
            <v>VEN</v>
          </cell>
        </row>
        <row r="361">
          <cell r="B361" t="str">
            <v>VNM</v>
          </cell>
        </row>
        <row r="362">
          <cell r="B362" t="str">
            <v>VIR</v>
          </cell>
        </row>
        <row r="363">
          <cell r="B363" t="str">
            <v>WLF</v>
          </cell>
        </row>
        <row r="364">
          <cell r="B364" t="str">
            <v>WestBank</v>
          </cell>
        </row>
        <row r="365">
          <cell r="B365" t="str">
            <v>ESH</v>
          </cell>
        </row>
        <row r="366">
          <cell r="B366" t="str">
            <v>YEM</v>
          </cell>
        </row>
        <row r="367">
          <cell r="B367" t="str">
            <v>ZMB</v>
          </cell>
        </row>
        <row r="368">
          <cell r="B368" t="str">
            <v>ZWE</v>
          </cell>
        </row>
      </sheetData>
      <sheetData sheetId="2" refreshError="1"/>
      <sheetData sheetId="3" refreshError="1"/>
      <sheetData sheetId="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 Types"/>
      <sheetName val="F8.1a"/>
    </sheetNames>
    <sheetDataSet>
      <sheetData sheetId="0" refreshError="1"/>
      <sheetData sheetId="1">
        <row r="111">
          <cell r="B111" t="str">
            <v>ALL</v>
          </cell>
        </row>
        <row r="112">
          <cell r="B112" t="str">
            <v>USD</v>
          </cell>
        </row>
        <row r="113">
          <cell r="B113" t="str">
            <v>AUD</v>
          </cell>
        </row>
        <row r="114">
          <cell r="B114" t="str">
            <v>CAD</v>
          </cell>
        </row>
        <row r="115">
          <cell r="B115" t="str">
            <v>EUR</v>
          </cell>
        </row>
        <row r="116">
          <cell r="B116" t="str">
            <v>CHF</v>
          </cell>
        </row>
        <row r="117">
          <cell r="B117" t="str">
            <v>JPY</v>
          </cell>
        </row>
        <row r="118">
          <cell r="B118" t="str">
            <v>DKK</v>
          </cell>
        </row>
        <row r="119">
          <cell r="B119" t="str">
            <v>NOK</v>
          </cell>
        </row>
        <row r="120">
          <cell r="B120" t="str">
            <v>SEK</v>
          </cell>
        </row>
        <row r="121">
          <cell r="B121" t="str">
            <v>GBP</v>
          </cell>
        </row>
        <row r="122">
          <cell r="B122" t="str">
            <v>TRY</v>
          </cell>
        </row>
        <row r="123">
          <cell r="B123" t="str">
            <v>BGN</v>
          </cell>
        </row>
        <row r="124">
          <cell r="B124" t="str">
            <v>CNY</v>
          </cell>
        </row>
        <row r="125">
          <cell r="B125" t="str">
            <v>HUF</v>
          </cell>
        </row>
        <row r="126">
          <cell r="B126" t="str">
            <v>RUB</v>
          </cell>
        </row>
        <row r="127">
          <cell r="B127" t="str">
            <v>HRK</v>
          </cell>
        </row>
        <row r="128">
          <cell r="B128" t="str">
            <v>CZK</v>
          </cell>
        </row>
        <row r="129">
          <cell r="B129" t="str">
            <v>MCD</v>
          </cell>
        </row>
        <row r="130">
          <cell r="B130" t="str">
            <v>XAU</v>
          </cell>
        </row>
      </sheetData>
      <sheetData sheetId="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CONTENTS"/>
      <sheetName val="On-form rules"/>
      <sheetName val="Summary MR"/>
      <sheetName val="Summary QR"/>
      <sheetName val="Cross-form rules M"/>
      <sheetName val="Cross-form rules TM"/>
      <sheetName val="F34"/>
      <sheetName val="F34.1"/>
      <sheetName val="F34.2"/>
      <sheetName val="F3"/>
      <sheetName val="F20_21Pkon"/>
      <sheetName val="F20_21Pkon_Valutor"/>
      <sheetName val="F33A"/>
      <sheetName val="F33B"/>
      <sheetName val="F33B1"/>
      <sheetName val="F33B3"/>
      <sheetName val="F35"/>
      <sheetName val="F35.2"/>
      <sheetName val="F36.1"/>
      <sheetName val="F36.2"/>
      <sheetName val="F8.1"/>
      <sheetName val="F8.2"/>
      <sheetName val="F8.3"/>
      <sheetName val="F8.4"/>
      <sheetName val="F31.1"/>
      <sheetName val="F35.1"/>
      <sheetName val="Data types"/>
      <sheetName val="F1"/>
      <sheetName val="F2"/>
      <sheetName val="F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of forms"/>
      <sheetName val="F37"/>
      <sheetName val="F37.1"/>
      <sheetName val="F37.2"/>
      <sheetName val="F37.3"/>
      <sheetName val="F37.7"/>
      <sheetName val="F37.5"/>
      <sheetName val="F37.6"/>
      <sheetName val="F37.4"/>
      <sheetName val="F61"/>
      <sheetName val="F61.2"/>
      <sheetName val="F61.1"/>
      <sheetName val="F62"/>
      <sheetName val="F100"/>
      <sheetName val="F100.1"/>
      <sheetName val="F60"/>
      <sheetName val="F60.1"/>
      <sheetName val="F65"/>
      <sheetName val="F8.1"/>
      <sheetName val="F8.2"/>
      <sheetName val="Data Typ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9">
          <cell r="C9" t="str">
            <v>Llogari rrjedhëse në bankat, institucionet e kreditit dhe institucione të tjera financiare jorezidente(llog 132)</v>
          </cell>
        </row>
        <row r="10">
          <cell r="C10" t="str">
            <v>Depozita pa afat në bankat, institucionet e kreditit dhe institucione të tjera financiare jorezidente (llog 1421 bashke me interesat e perllogaritur)</v>
          </cell>
        </row>
        <row r="11">
          <cell r="C11" t="str">
            <v>Depozita me afat në bankat, institucionet e kreditit dhe institucione të tjera financiare jorezidente (llog 1422 bashke me interesat e perllogaritur)</v>
          </cell>
        </row>
        <row r="12">
          <cell r="C12" t="str">
            <v xml:space="preserve"> Llogari rrjedhëse të parregullta me bankat, inst. e kreditit dhe inst. të tjera financiare jorezidente (llog 1372)</v>
          </cell>
        </row>
        <row r="13">
          <cell r="C13" t="str">
            <v>Hua dhënë bankave, institucioneve të kreditit dhe institucioneve të tjera financiare jorezidente (llog 152)</v>
          </cell>
        </row>
        <row r="14">
          <cell r="C14" t="str">
            <v>Hua të pakthyera në afat ndaj bankave, institucioneve të kreditit dhe institucioneve të tjera financiare jorezidente (llog 1572)</v>
          </cell>
        </row>
        <row r="15">
          <cell r="C15" t="str">
            <v>Hua pa afat marrë nga bankat, institucionet e kreditit dhe institucionet e tjera financiare jorezidente(llog 1721 bashke me int.perllog.)</v>
          </cell>
        </row>
        <row r="16">
          <cell r="C16" t="str">
            <v>Hua me afat marrë nga bankat, institucionet e kreditit dhe institucionet e tjera financiare jorezidente(llog 1722 bashke me int.perllog)</v>
          </cell>
        </row>
        <row r="17">
          <cell r="C17" t="str">
            <v>Depozita pa afat nga bankat, institucionet e kreditit dhe institucione të tjera financiare jorezidente(1621 bashke me int.perllog)</v>
          </cell>
        </row>
        <row r="18">
          <cell r="C18" t="str">
            <v>Depozita me afat nga bankat, institucionet e kreditit dhe institucione të tjera financiare jorezidente (llog 1622 bashke me int.perllog)</v>
          </cell>
        </row>
        <row r="19">
          <cell r="C19" t="str">
            <v>Hua financiare marrë nga bankat, institucionet e kreditit dhe istitucionet e tjera financiare (llog 1723 bashke me int.perllog)</v>
          </cell>
        </row>
        <row r="20">
          <cell r="C20" t="str">
            <v xml:space="preserve">Llogari rrjedhëse individ </v>
          </cell>
        </row>
        <row r="21">
          <cell r="C21" t="str">
            <v xml:space="preserve">Llogari rrjedhëse biznese </v>
          </cell>
        </row>
        <row r="22">
          <cell r="C22" t="str">
            <v xml:space="preserve">Depozita pa afat individ </v>
          </cell>
        </row>
        <row r="23">
          <cell r="C23" t="str">
            <v xml:space="preserve">Depozita pa afat biznese </v>
          </cell>
        </row>
        <row r="24">
          <cell r="C24" t="str">
            <v xml:space="preserve">Depozita me afat individ </v>
          </cell>
        </row>
        <row r="25">
          <cell r="C25" t="str">
            <v>Depozita me afat biznese</v>
          </cell>
        </row>
        <row r="26">
          <cell r="C26" t="str">
            <v>Çertifikatat e depozitave</v>
          </cell>
        </row>
        <row r="27">
          <cell r="C27" t="str">
            <v>Llogari të tjera të klientëve</v>
          </cell>
        </row>
        <row r="28">
          <cell r="C28" t="str">
            <v>Administrata publike</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of forms"/>
      <sheetName val="F37"/>
      <sheetName val="F37.1"/>
      <sheetName val="F37.2"/>
      <sheetName val="F37.3"/>
      <sheetName val="F37.7"/>
      <sheetName val="F37.5"/>
      <sheetName val="F37.6"/>
      <sheetName val="F37.4"/>
      <sheetName val="F61"/>
      <sheetName val="F61.2"/>
      <sheetName val="F61.1"/>
      <sheetName val="F62"/>
      <sheetName val="F100"/>
      <sheetName val="F100.1"/>
      <sheetName val="F60"/>
      <sheetName val="F60.1"/>
      <sheetName val="F65"/>
      <sheetName val="F8.1"/>
      <sheetName val="F8.2"/>
      <sheetName val="Data Typ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9">
          <cell r="C9" t="str">
            <v>Llogari rrjedhëse në bankat, institucionet e kreditit dhe institucione të tjera financiare jorezidente(llog 132)</v>
          </cell>
        </row>
        <row r="10">
          <cell r="C10" t="str">
            <v>Depozita pa afat në bankat, institucionet e kreditit dhe institucione të tjera financiare jorezidente (llog 1421 bashke me interesat e perllogaritur)</v>
          </cell>
        </row>
        <row r="11">
          <cell r="C11" t="str">
            <v>Depozita me afat në bankat, institucionet e kreditit dhe institucione të tjera financiare jorezidente (llog 1422 bashke me interesat e perllogaritur)</v>
          </cell>
        </row>
        <row r="12">
          <cell r="C12" t="str">
            <v xml:space="preserve"> Llogari rrjedhëse të parregullta me bankat, inst. e kreditit dhe inst. të tjera financiare jorezidente (llog 1372)</v>
          </cell>
        </row>
        <row r="13">
          <cell r="C13" t="str">
            <v>Hua dhënë bankave, institucioneve të kreditit dhe institucioneve të tjera financiare jorezidente (llog 152)</v>
          </cell>
        </row>
        <row r="14">
          <cell r="C14" t="str">
            <v>Hua të pakthyera në afat ndaj bankave, institucioneve të kreditit dhe institucioneve të tjera financiare jorezidente (llog 1572)</v>
          </cell>
        </row>
        <row r="15">
          <cell r="C15" t="str">
            <v>Hua pa afat marrë nga bankat, institucionet e kreditit dhe institucionet e tjera financiare jorezidente(llog 1721 bashke me int.perllog.)</v>
          </cell>
        </row>
        <row r="16">
          <cell r="C16" t="str">
            <v>Hua me afat marrë nga bankat, institucionet e kreditit dhe institucionet e tjera financiare jorezidente(llog 1722 bashke me int.perllog)</v>
          </cell>
        </row>
        <row r="17">
          <cell r="C17" t="str">
            <v>Depozita pa afat nga bankat, institucionet e kreditit dhe institucione të tjera financiare jorezidente(1621 bashke me int.perllog)</v>
          </cell>
        </row>
        <row r="18">
          <cell r="C18" t="str">
            <v>Depozita me afat nga bankat, institucionet e kreditit dhe institucione të tjera financiare jorezidente (llog 1622 bashke me int.perllog)</v>
          </cell>
        </row>
        <row r="19">
          <cell r="C19" t="str">
            <v>Hua financiare marrë nga bankat, institucionet e kreditit dhe istitucionet e tjera financiare (llog 1723 bashke me int.perllog)</v>
          </cell>
        </row>
        <row r="20">
          <cell r="C20" t="str">
            <v xml:space="preserve">Llogari rrjedhëse individ </v>
          </cell>
        </row>
        <row r="21">
          <cell r="C21" t="str">
            <v xml:space="preserve">Llogari rrjedhëse biznese </v>
          </cell>
        </row>
        <row r="22">
          <cell r="C22" t="str">
            <v xml:space="preserve">Depozita pa afat individ </v>
          </cell>
        </row>
        <row r="23">
          <cell r="C23" t="str">
            <v xml:space="preserve">Depozita pa afat biznese </v>
          </cell>
        </row>
        <row r="24">
          <cell r="C24" t="str">
            <v xml:space="preserve">Depozita me afat individ </v>
          </cell>
        </row>
        <row r="25">
          <cell r="C25" t="str">
            <v>Depozita me afat biznese</v>
          </cell>
        </row>
        <row r="26">
          <cell r="C26" t="str">
            <v>Çertifikatat e depozitave</v>
          </cell>
        </row>
        <row r="27">
          <cell r="C27" t="str">
            <v>Llogari të tjera të klientëve</v>
          </cell>
        </row>
        <row r="28">
          <cell r="C28" t="str">
            <v>Administrata publike</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of forms"/>
      <sheetName val="F37"/>
      <sheetName val="F37.1"/>
      <sheetName val="F37.2"/>
      <sheetName val="F37.3"/>
      <sheetName val="F37.7"/>
      <sheetName val="F37.5"/>
      <sheetName val="F37.6"/>
      <sheetName val="F37.4"/>
      <sheetName val="F61"/>
      <sheetName val="F61.2"/>
      <sheetName val="F61.1"/>
      <sheetName val="F62"/>
      <sheetName val="F100"/>
      <sheetName val="F100.1"/>
      <sheetName val="F60"/>
      <sheetName val="F60.1"/>
      <sheetName val="F65"/>
      <sheetName val="F8.1"/>
      <sheetName val="F8.2"/>
      <sheetName val="Data Typ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9">
          <cell r="C9" t="str">
            <v>Llogari rrjedhëse në bankat, institucionet e kreditit dhe institucione të tjera financiare jorezidente(llog 132)</v>
          </cell>
        </row>
        <row r="10">
          <cell r="C10" t="str">
            <v>Depozita pa afat në bankat, institucionet e kreditit dhe institucione të tjera financiare jorezidente (llog 1421 bashke me interesat e perllogaritur)</v>
          </cell>
        </row>
        <row r="11">
          <cell r="C11" t="str">
            <v>Depozita me afat në bankat, institucionet e kreditit dhe institucione të tjera financiare jorezidente (llog 1422 bashke me interesat e perllogaritur)</v>
          </cell>
        </row>
        <row r="12">
          <cell r="C12" t="str">
            <v xml:space="preserve"> Llogari rrjedhëse të parregullta me bankat, inst. e kreditit dhe inst. të tjera financiare jorezidente (llog 1372)</v>
          </cell>
        </row>
        <row r="13">
          <cell r="C13" t="str">
            <v>Hua dhënë bankave, institucioneve të kreditit dhe institucioneve të tjera financiare jorezidente (llog 152)</v>
          </cell>
        </row>
        <row r="14">
          <cell r="C14" t="str">
            <v>Hua të pakthyera në afat ndaj bankave, institucioneve të kreditit dhe institucioneve të tjera financiare jorezidente (llog 1572)</v>
          </cell>
        </row>
        <row r="15">
          <cell r="C15" t="str">
            <v>Hua pa afat marrë nga bankat, institucionet e kreditit dhe institucionet e tjera financiare jorezidente(llog 1721 bashke me int.perllog.)</v>
          </cell>
        </row>
        <row r="16">
          <cell r="C16" t="str">
            <v>Hua me afat marrë nga bankat, institucionet e kreditit dhe institucionet e tjera financiare jorezidente(llog 1722 bashke me int.perllog)</v>
          </cell>
        </row>
        <row r="17">
          <cell r="C17" t="str">
            <v>Depozita pa afat nga bankat, institucionet e kreditit dhe institucione të tjera financiare jorezidente(1621 bashke me int.perllog)</v>
          </cell>
        </row>
        <row r="18">
          <cell r="C18" t="str">
            <v>Depozita me afat nga bankat, institucionet e kreditit dhe institucione të tjera financiare jorezidente (llog 1622 bashke me int.perllog)</v>
          </cell>
        </row>
        <row r="19">
          <cell r="C19" t="str">
            <v>Hua financiare marrë nga bankat, institucionet e kreditit dhe istitucionet e tjera financiare (llog 1723 bashke me int.perllog)</v>
          </cell>
        </row>
        <row r="20">
          <cell r="C20" t="str">
            <v xml:space="preserve">Llogari rrjedhëse individ </v>
          </cell>
        </row>
        <row r="21">
          <cell r="C21" t="str">
            <v xml:space="preserve">Llogari rrjedhëse biznese </v>
          </cell>
        </row>
        <row r="22">
          <cell r="C22" t="str">
            <v xml:space="preserve">Depozita pa afat individ </v>
          </cell>
        </row>
        <row r="23">
          <cell r="C23" t="str">
            <v xml:space="preserve">Depozita pa afat biznese </v>
          </cell>
        </row>
        <row r="24">
          <cell r="C24" t="str">
            <v xml:space="preserve">Depozita me afat individ </v>
          </cell>
        </row>
        <row r="25">
          <cell r="C25" t="str">
            <v>Depozita me afat biznese</v>
          </cell>
        </row>
        <row r="26">
          <cell r="C26" t="str">
            <v>Çertifikatat e depozitave</v>
          </cell>
        </row>
        <row r="27">
          <cell r="C27" t="str">
            <v>Llogari të tjera të klientëve</v>
          </cell>
        </row>
        <row r="28">
          <cell r="C28" t="str">
            <v>Administrata publike</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of forms"/>
      <sheetName val="F37"/>
      <sheetName val="F37.1"/>
      <sheetName val="F37.2"/>
      <sheetName val="F37.7"/>
      <sheetName val="F37.5"/>
      <sheetName val="F37.6"/>
      <sheetName val="F37.3"/>
      <sheetName val="F37.4"/>
      <sheetName val="F61"/>
      <sheetName val="F61.2"/>
      <sheetName val="F61.1"/>
      <sheetName val="F62"/>
      <sheetName val="F100"/>
      <sheetName val="F100.1"/>
      <sheetName val="F60"/>
      <sheetName val="F60.1"/>
      <sheetName val="F65"/>
      <sheetName val="F8.1"/>
      <sheetName val="F8.2"/>
      <sheetName val="Data Types"/>
    </sheetNames>
    <sheetDataSet>
      <sheetData sheetId="0"/>
      <sheetData sheetId="1">
        <row r="9">
          <cell r="B9">
            <v>0</v>
          </cell>
        </row>
      </sheetData>
      <sheetData sheetId="2">
        <row r="9">
          <cell r="B9">
            <v>0</v>
          </cell>
        </row>
      </sheetData>
      <sheetData sheetId="3">
        <row r="9">
          <cell r="B9">
            <v>0</v>
          </cell>
        </row>
      </sheetData>
      <sheetData sheetId="4">
        <row r="9">
          <cell r="B9">
            <v>0</v>
          </cell>
        </row>
      </sheetData>
      <sheetData sheetId="5">
        <row r="25">
          <cell r="E25">
            <v>0</v>
          </cell>
        </row>
      </sheetData>
      <sheetData sheetId="6">
        <row r="25">
          <cell r="E25">
            <v>0</v>
          </cell>
        </row>
      </sheetData>
      <sheetData sheetId="7">
        <row r="25">
          <cell r="E25">
            <v>0</v>
          </cell>
        </row>
      </sheetData>
      <sheetData sheetId="8">
        <row r="25">
          <cell r="E25">
            <v>0</v>
          </cell>
        </row>
      </sheetData>
      <sheetData sheetId="9">
        <row r="25">
          <cell r="B25">
            <v>0</v>
          </cell>
        </row>
      </sheetData>
      <sheetData sheetId="10">
        <row r="25">
          <cell r="B25">
            <v>0</v>
          </cell>
        </row>
      </sheetData>
      <sheetData sheetId="11">
        <row r="25">
          <cell r="B25">
            <v>0</v>
          </cell>
        </row>
      </sheetData>
      <sheetData sheetId="12"/>
      <sheetData sheetId="13">
        <row r="8">
          <cell r="B8" t="str">
            <v>2</v>
          </cell>
        </row>
      </sheetData>
      <sheetData sheetId="14"/>
      <sheetData sheetId="15"/>
      <sheetData sheetId="16"/>
      <sheetData sheetId="17"/>
      <sheetData sheetId="18"/>
      <sheetData sheetId="19"/>
      <sheetData sheetId="20">
        <row r="9">
          <cell r="C9" t="str">
            <v>Llogari rrjedhëse në bankat, institucionet e kreditit dhe institucione të tjera financiare jorezidente(llog 132)</v>
          </cell>
        </row>
        <row r="20">
          <cell r="C20" t="str">
            <v xml:space="preserve">Llogari rrjedhëse individ </v>
          </cell>
        </row>
        <row r="21">
          <cell r="C21" t="str">
            <v xml:space="preserve">Llogari rrjedhëse biznese </v>
          </cell>
        </row>
        <row r="22">
          <cell r="C22" t="str">
            <v xml:space="preserve">Depozita pa afat individ </v>
          </cell>
        </row>
        <row r="23">
          <cell r="C23" t="str">
            <v xml:space="preserve">Depozita pa afat biznese </v>
          </cell>
        </row>
        <row r="24">
          <cell r="C24" t="str">
            <v xml:space="preserve">Depozita me afat individ </v>
          </cell>
        </row>
        <row r="25">
          <cell r="C25" t="str">
            <v>Depozita me afat biznese</v>
          </cell>
        </row>
        <row r="26">
          <cell r="C26" t="str">
            <v>Çertifikatat e depozitave</v>
          </cell>
        </row>
        <row r="27">
          <cell r="C27" t="str">
            <v>Llogari të tjera të klientëve</v>
          </cell>
        </row>
        <row r="28">
          <cell r="C28" t="str">
            <v>Administrata publike</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of forms"/>
      <sheetName val="F37"/>
      <sheetName val="F37.1"/>
      <sheetName val="F37.2"/>
      <sheetName val="F37.3"/>
      <sheetName val="F37.7"/>
      <sheetName val="F37.5"/>
      <sheetName val="F37.6"/>
      <sheetName val="F37.4"/>
      <sheetName val="F61"/>
      <sheetName val="F61.2"/>
      <sheetName val="F61.1"/>
      <sheetName val="F62"/>
      <sheetName val="F100"/>
      <sheetName val="F100.1"/>
      <sheetName val="F60"/>
      <sheetName val="F60.1"/>
      <sheetName val="F65"/>
      <sheetName val="F8.1"/>
      <sheetName val="F8.2"/>
      <sheetName val="Data Typ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9">
          <cell r="C9" t="str">
            <v>Current account in banks, credit institutions and other nonresident financial institutions (acc 132)</v>
          </cell>
        </row>
        <row r="10">
          <cell r="C10" t="str">
            <v xml:space="preserve">Sight deposits in banks, credit institutions and other nonresident financial institutions (acc 1421) </v>
          </cell>
        </row>
        <row r="11">
          <cell r="C11" t="str">
            <v xml:space="preserve">Time deposits in banks, credit institutions and other nonresident financial institutions (acc 1422) </v>
          </cell>
        </row>
        <row r="12">
          <cell r="C12" t="str">
            <v xml:space="preserve">Non regular current acounts in banks, credit institutions and other nonresident financial institutions (acc 1372) </v>
          </cell>
        </row>
        <row r="13">
          <cell r="C13" t="str">
            <v>Loans given to banks, credit institutions and other nonresident financial institutions (acc 152)</v>
          </cell>
        </row>
        <row r="14">
          <cell r="C14" t="str">
            <v>Overdue loans to banks, credit institutions and other nonresident financial institutions (acc 1572)</v>
          </cell>
        </row>
        <row r="15">
          <cell r="C15" t="str">
            <v>Sight loans taken from banks, credit institutions and other nonresident financial institutions (acc 1721)</v>
          </cell>
        </row>
        <row r="16">
          <cell r="C16" t="str">
            <v>Time loans taken from banks, credit institutions and other nonresident financial institutions (acc 1722)</v>
          </cell>
        </row>
        <row r="17">
          <cell r="C17" t="str">
            <v>Sight deposits from banks, credit institutions and other nonresident financial institutions (acc 1621)</v>
          </cell>
        </row>
        <row r="18">
          <cell r="C18" t="str">
            <v>Time deposits from banks, credit institutions and other nonresident financial institutions (acc 1622)</v>
          </cell>
        </row>
        <row r="19">
          <cell r="C19" t="str">
            <v>Financial loan taken from banks, credit institutions and other nonresident financial institutions (acc 1723)</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of forms"/>
      <sheetName val="F37"/>
      <sheetName val="F37.1"/>
      <sheetName val="F37.2"/>
      <sheetName val="F37.3"/>
      <sheetName val="F37.7"/>
      <sheetName val="F37.5"/>
      <sheetName val="F37.6"/>
      <sheetName val="F37.4"/>
      <sheetName val="F61"/>
      <sheetName val="F61.2"/>
      <sheetName val="F61.1"/>
      <sheetName val="F62"/>
      <sheetName val="F100"/>
      <sheetName val="F100.1"/>
      <sheetName val="F60"/>
      <sheetName val="F60.1"/>
      <sheetName val="F65"/>
      <sheetName val="F8.1"/>
      <sheetName val="F8.2"/>
      <sheetName val="Data Typ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9">
          <cell r="C9" t="str">
            <v>Current account in banks, credit institutions and other nonresident financial institutions (acc 132)</v>
          </cell>
        </row>
        <row r="10">
          <cell r="C10" t="str">
            <v xml:space="preserve">Sight deposits in banks, credit institutions and other nonresident financial institutions (acc 1421) </v>
          </cell>
        </row>
        <row r="11">
          <cell r="C11" t="str">
            <v xml:space="preserve">Time deposits in banks, credit institutions and other nonresident financial institutions (acc 1422) </v>
          </cell>
        </row>
        <row r="12">
          <cell r="C12" t="str">
            <v xml:space="preserve">Non regular current acounts in banks, credit institutions and other nonresident financial institutions (acc 1372) </v>
          </cell>
        </row>
        <row r="13">
          <cell r="C13" t="str">
            <v>Loans given to banks, credit institutions and other nonresident financial institutions (acc 152)</v>
          </cell>
        </row>
        <row r="14">
          <cell r="C14" t="str">
            <v>Overdue loans to banks, credit institutions and other nonresident financial institutions (acc 1572)</v>
          </cell>
        </row>
        <row r="15">
          <cell r="C15" t="str">
            <v>Sight loans taken from banks, credit institutions and other nonresident financial institutions (acc 1721)</v>
          </cell>
        </row>
        <row r="16">
          <cell r="C16" t="str">
            <v>Time loans taken from banks, credit institutions and other nonresident financial institutions (acc 1722)</v>
          </cell>
        </row>
        <row r="17">
          <cell r="C17" t="str">
            <v>Sight deposits from banks, credit institutions and other nonresident financial institutions (acc 1621)</v>
          </cell>
        </row>
        <row r="18">
          <cell r="C18" t="str">
            <v>Time deposits from banks, credit institutions and other nonresident financial institutions (acc 1622)</v>
          </cell>
        </row>
        <row r="19">
          <cell r="C19" t="str">
            <v>Financial loan taken from banks, credit institutions and other nonresident financial institutions (acc 1723)</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ata Types"/>
      <sheetName val="F1.DM"/>
      <sheetName val="F2.DM"/>
      <sheetName val="F3.DM"/>
      <sheetName val="F4.DM"/>
      <sheetName val="F5.DM"/>
      <sheetName val="F6.DM"/>
      <sheetName val="F7.DM"/>
      <sheetName val="F8.DM"/>
      <sheetName val="F9.DM"/>
      <sheetName val="F10.DM"/>
      <sheetName val="F11.DM"/>
      <sheetName val="F12.DM"/>
    </sheetNames>
    <sheetDataSet>
      <sheetData sheetId="0"/>
      <sheetData sheetId="1">
        <row r="146">
          <cell r="C146" t="str">
            <v>Standard</v>
          </cell>
        </row>
        <row r="147">
          <cell r="C147" t="str">
            <v>Special mention</v>
          </cell>
        </row>
        <row r="148">
          <cell r="C148" t="str">
            <v>Substandard</v>
          </cell>
        </row>
        <row r="149">
          <cell r="C149" t="str">
            <v>Doubtful</v>
          </cell>
        </row>
        <row r="150">
          <cell r="C150" t="str">
            <v>Lost</v>
          </cell>
        </row>
        <row r="151">
          <cell r="C151" t="str">
            <v>Paid</v>
          </cell>
        </row>
        <row r="152">
          <cell r="C152" t="str">
            <v>Write - off</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30 ORG"/>
      <sheetName val="Form001"/>
      <sheetName val="Form002"/>
      <sheetName val="Form003"/>
      <sheetName val="Form004"/>
      <sheetName val="Form005"/>
      <sheetName val="Form006"/>
      <sheetName val="BalanceSheet"/>
      <sheetName val="IncomeStatement"/>
      <sheetName val="Form200"/>
      <sheetName val="Form210"/>
      <sheetName val="Form220"/>
      <sheetName val="Form230"/>
      <sheetName val="Form240"/>
      <sheetName val="Form250"/>
      <sheetName val="Form300"/>
      <sheetName val="Form301"/>
      <sheetName val="Form310"/>
      <sheetName val="Form320"/>
      <sheetName val="Form321"/>
      <sheetName val="Form330"/>
      <sheetName val="Form340"/>
      <sheetName val="Form341"/>
      <sheetName val="Form350"/>
      <sheetName val="Form360"/>
      <sheetName val="Form361"/>
      <sheetName val="Form400"/>
      <sheetName val="Form410"/>
      <sheetName val="Form430"/>
      <sheetName val="Form440"/>
      <sheetName val="Form450"/>
      <sheetName val="Form460"/>
      <sheetName val="Form470"/>
    </sheetNames>
    <sheetDataSet>
      <sheetData sheetId="0"/>
      <sheetData sheetId="1"/>
      <sheetData sheetId="2"/>
      <sheetData sheetId="3"/>
      <sheetData sheetId="4"/>
      <sheetData sheetId="5"/>
      <sheetData sheetId="6"/>
      <sheetData sheetId="7"/>
      <sheetData sheetId="8" refreshError="1">
        <row r="5">
          <cell r="K5">
            <v>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Contents"/>
      <sheetName val="On-form rules"/>
      <sheetName val="Cross-form rules"/>
      <sheetName val="F20_21Pkon"/>
      <sheetName val="F20_21Pkon_Valutor"/>
      <sheetName val="F33A"/>
      <sheetName val="F33B"/>
      <sheetName val="F33B1"/>
      <sheetName val="F33B3"/>
      <sheetName val="F34"/>
      <sheetName val="F34.1"/>
      <sheetName val="F34.2"/>
      <sheetName val="F35"/>
      <sheetName val="F35.2"/>
      <sheetName val="F36.1"/>
      <sheetName val="F36.2"/>
      <sheetName val="F8.1"/>
      <sheetName val="F8.2"/>
      <sheetName val="F8.3"/>
      <sheetName val="F8.4"/>
      <sheetName val="F31.1"/>
      <sheetName val="F35.1 "/>
      <sheetName val="Data typ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sheetData sheetId="19"/>
      <sheetData sheetId="20"/>
      <sheetData sheetId="21" refreshError="1"/>
      <sheetData sheetId="22" refreshError="1"/>
      <sheetData sheetId="2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CONTENTS"/>
      <sheetName val="RULES ON-FORM"/>
      <sheetName val="RULES CROSS-FORMS"/>
      <sheetName val="Data Types"/>
      <sheetName val="F20_21"/>
      <sheetName val="F22"/>
      <sheetName val="F22_1"/>
      <sheetName val="F23"/>
      <sheetName val="F26"/>
      <sheetName val="F27"/>
      <sheetName val="F28"/>
      <sheetName val="F29"/>
      <sheetName val="F30"/>
      <sheetName val="F30.1"/>
      <sheetName val="F30_31_3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Contents"/>
      <sheetName val="Data Types"/>
      <sheetName val="RULES ON-FORM"/>
      <sheetName val="RULES CROSS-FORMS"/>
      <sheetName val="F2.DM"/>
      <sheetName val="F7.DM"/>
      <sheetName val="F10.DM"/>
      <sheetName val="F11.DM"/>
      <sheetName val="F12.DM"/>
      <sheetName val="F18"/>
      <sheetName val="F18.a"/>
      <sheetName val="F18.1"/>
      <sheetName val="F18.1a"/>
      <sheetName val="F18.2"/>
      <sheetName val="F18.2a"/>
      <sheetName val="F18.3"/>
      <sheetName val="F18.3a"/>
      <sheetName val="F18.4"/>
      <sheetName val="F18.4a"/>
      <sheetName val="MKR_SA_TDI"/>
      <sheetName val="MKR_SA_EQU"/>
      <sheetName val="F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s>
    <sheetDataSet>
      <sheetData sheetId="0"/>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Legend"/>
      <sheetName val="RULES ON-FORM"/>
      <sheetName val="RULES CROSS-FORMS"/>
      <sheetName val="Data types"/>
      <sheetName val="MKR_SA_TDI_(usd)"/>
      <sheetName val="MKR_SA_TDI_(eur)"/>
      <sheetName val="MKR_SA_TDI_(ALL)"/>
      <sheetName val="MKR_SA_TDI_(monedha_te_tjera)"/>
      <sheetName val="MKR_SA_TDI_(total)"/>
      <sheetName val="MKR_SA_EQU"/>
      <sheetName val="CR_TB_SETT"/>
      <sheetName val="MKR_SA_COM"/>
      <sheetName val="MKR_SA_FX "/>
    </sheetNames>
    <sheetDataSet>
      <sheetData sheetId="0"/>
      <sheetData sheetId="1"/>
      <sheetData sheetId="2"/>
      <sheetData sheetId="3"/>
      <sheetData sheetId="4"/>
      <sheetData sheetId="5"/>
      <sheetData sheetId="6"/>
      <sheetData sheetId="7"/>
      <sheetData sheetId="8"/>
      <sheetData sheetId="9">
        <row r="11">
          <cell r="J11">
            <v>0</v>
          </cell>
        </row>
      </sheetData>
      <sheetData sheetId="10">
        <row r="11">
          <cell r="J11">
            <v>0</v>
          </cell>
        </row>
      </sheetData>
      <sheetData sheetId="11">
        <row r="9">
          <cell r="F9">
            <v>0</v>
          </cell>
        </row>
        <row r="15">
          <cell r="F15">
            <v>0</v>
          </cell>
        </row>
      </sheetData>
      <sheetData sheetId="12">
        <row r="12">
          <cell r="J12">
            <v>0</v>
          </cell>
        </row>
      </sheetData>
      <sheetData sheetId="13">
        <row r="12">
          <cell r="O12">
            <v>0</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Legend"/>
      <sheetName val="RULES ON-FORM"/>
      <sheetName val="RULES CROSS-FORMS"/>
      <sheetName val="Data types"/>
      <sheetName val="OPR"/>
    </sheetNames>
    <sheetDataSet>
      <sheetData sheetId="0"/>
      <sheetData sheetId="1"/>
      <sheetData sheetId="2"/>
      <sheetData sheetId="3"/>
      <sheetData sheetId="4"/>
      <sheetData sheetId="5">
        <row r="11">
          <cell r="J11">
            <v>0</v>
          </cell>
        </row>
        <row r="12">
          <cell r="J12">
            <v>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Table 39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Table 39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Permbajtja"/>
      <sheetName val="Data Types"/>
      <sheetName val="RULES ON-FORM"/>
      <sheetName val="RULES CROSS-FORMS"/>
      <sheetName val="F2.DM"/>
      <sheetName val="F7.DM"/>
      <sheetName val="F10.DM"/>
      <sheetName val="F11.DM"/>
      <sheetName val="F12.DM"/>
      <sheetName val="F18"/>
      <sheetName val="F18.a"/>
      <sheetName val="F18.1"/>
      <sheetName val="F18.1a"/>
      <sheetName val="F18.2"/>
      <sheetName val="F18.2a"/>
      <sheetName val="F18.3"/>
      <sheetName val="F18.3a"/>
      <sheetName val="F18.4"/>
      <sheetName val="F18.4a"/>
      <sheetName val="MKR_SA_TDI"/>
      <sheetName val="MKR_SA_EQU"/>
      <sheetName val="F49"/>
    </sheetNames>
    <sheetDataSet>
      <sheetData sheetId="0"/>
      <sheetData sheetId="1"/>
      <sheetData sheetId="2">
        <row r="44">
          <cell r="C44" t="str">
            <v>Sektori shtetëror</v>
          </cell>
        </row>
        <row r="45">
          <cell r="C45" t="str">
            <v>Biznesi i vogël</v>
          </cell>
        </row>
        <row r="46">
          <cell r="C46" t="str">
            <v>Biznesi i mesëm</v>
          </cell>
        </row>
        <row r="47">
          <cell r="C47" t="str">
            <v>Biznesi i madh</v>
          </cell>
        </row>
        <row r="48">
          <cell r="C48" t="str">
            <v>Individë</v>
          </cell>
        </row>
        <row r="50">
          <cell r="C50" t="str">
            <v>Administrimi publik</v>
          </cell>
        </row>
        <row r="51">
          <cell r="C51" t="str">
            <v>Arsimi</v>
          </cell>
        </row>
        <row r="52">
          <cell r="C52" t="str">
            <v>Bujqësia, Gjuetia dhe Silvikultura</v>
          </cell>
        </row>
        <row r="53">
          <cell r="C53" t="str">
            <v>Hotelet dhe restorantet</v>
          </cell>
        </row>
        <row r="54">
          <cell r="C54" t="str">
            <v>Industria nxjerrëse</v>
          </cell>
        </row>
        <row r="55">
          <cell r="C55" t="str">
            <v>Industria përpunuese</v>
          </cell>
        </row>
        <row r="56">
          <cell r="C56" t="str">
            <v>Ndërmjetësim monetar dhe financiar</v>
          </cell>
        </row>
        <row r="57">
          <cell r="C57" t="str">
            <v>Ndërtimi</v>
          </cell>
        </row>
        <row r="58">
          <cell r="C58" t="str">
            <v>Pasuritë e patundshme, dhënia me qira,etj.</v>
          </cell>
        </row>
        <row r="59">
          <cell r="C59" t="str">
            <v>Peshkimi</v>
          </cell>
        </row>
        <row r="60">
          <cell r="C60" t="str">
            <v>Prodhimi, shpërndarja e energjisë elektrike, e gazit dhe e ujit</v>
          </cell>
        </row>
        <row r="61">
          <cell r="C61" t="str">
            <v>Shëndeti dhe veprimtaritë sociale</v>
          </cell>
        </row>
        <row r="62">
          <cell r="C62" t="str">
            <v>Shërbime kolektive, sociale dhe individuale</v>
          </cell>
        </row>
        <row r="63">
          <cell r="C63" t="str">
            <v>Të tjera</v>
          </cell>
        </row>
        <row r="64">
          <cell r="C64" t="str">
            <v>Transporti, Magazinimi  dhe Telekomunikacioni</v>
          </cell>
        </row>
        <row r="65">
          <cell r="C65" t="str">
            <v>Tregtia, Riparimi i automjeteve dhe artikujve shtëpiake</v>
          </cell>
        </row>
        <row r="66">
          <cell r="C66" t="str">
            <v>Individë (jo biznes)</v>
          </cell>
        </row>
        <row r="75">
          <cell r="C75" t="str">
            <v>Kredi Konsumatore</v>
          </cell>
        </row>
        <row r="76">
          <cell r="C76" t="str">
            <v>Kredi hipotekare</v>
          </cell>
        </row>
        <row r="77">
          <cell r="C77" t="str">
            <v>Kredi Biznesi</v>
          </cell>
        </row>
        <row r="78">
          <cell r="C78" t="str">
            <v>Tjetër</v>
          </cell>
        </row>
        <row r="81">
          <cell r="C81" t="str">
            <v>Banka</v>
          </cell>
        </row>
        <row r="82">
          <cell r="C82" t="str">
            <v>Klienti</v>
          </cell>
        </row>
        <row r="84">
          <cell r="C84">
            <v>0</v>
          </cell>
        </row>
        <row r="85">
          <cell r="C85">
            <v>1</v>
          </cell>
        </row>
        <row r="86">
          <cell r="C86">
            <v>2</v>
          </cell>
        </row>
        <row r="87">
          <cell r="C87">
            <v>3</v>
          </cell>
        </row>
        <row r="88">
          <cell r="C88">
            <v>4</v>
          </cell>
        </row>
        <row r="89">
          <cell r="C89">
            <v>5</v>
          </cell>
        </row>
        <row r="90">
          <cell r="C90">
            <v>6</v>
          </cell>
        </row>
        <row r="91">
          <cell r="C91">
            <v>7</v>
          </cell>
        </row>
        <row r="92">
          <cell r="C92">
            <v>8</v>
          </cell>
        </row>
        <row r="93">
          <cell r="C93">
            <v>9</v>
          </cell>
        </row>
        <row r="94">
          <cell r="C94" t="str">
            <v>Më shumë se 9</v>
          </cell>
        </row>
        <row r="96">
          <cell r="C96" t="str">
            <v>Zgjatja e afatit të maturimit</v>
          </cell>
        </row>
        <row r="97">
          <cell r="C97" t="str">
            <v>Ndryshimi i normës së interest</v>
          </cell>
        </row>
        <row r="98">
          <cell r="C98" t="str">
            <v>Ndryshimi principalit</v>
          </cell>
        </row>
        <row r="99">
          <cell r="C99" t="str">
            <v>Ndryshimi i frekuencës së pagesës</v>
          </cell>
        </row>
        <row r="100">
          <cell r="C100" t="str">
            <v>Kapitalizimi i interesit dhe/ose kamatvonesave</v>
          </cell>
        </row>
        <row r="101">
          <cell r="C101" t="str">
            <v>Ndryshimi i produktit të kredisë</v>
          </cell>
        </row>
        <row r="102">
          <cell r="C102" t="str">
            <v>Periudhë falje principali dhe/ose interes</v>
          </cell>
        </row>
        <row r="103">
          <cell r="C103" t="str">
            <v>Rifinancimi i kredimarrësit</v>
          </cell>
        </row>
        <row r="104">
          <cell r="C104" t="str">
            <v>Marrja e kolateralit shtesë ose ndryshimi i kolateralit ekzistues</v>
          </cell>
        </row>
        <row r="105">
          <cell r="C105" t="str">
            <v>Transferimi i kredisë tek një kredimarrës tjetër</v>
          </cell>
        </row>
        <row r="106">
          <cell r="C106" t="str">
            <v>Të tjera</v>
          </cell>
        </row>
        <row r="116">
          <cell r="C116" t="str">
            <v>Standard</v>
          </cell>
        </row>
        <row r="117">
          <cell r="C117" t="str">
            <v>Në ndjekje</v>
          </cell>
        </row>
        <row r="118">
          <cell r="C118" t="str">
            <v>Nënstandard</v>
          </cell>
        </row>
        <row r="119">
          <cell r="C119" t="str">
            <v>E dyshimtë</v>
          </cell>
        </row>
        <row r="120">
          <cell r="C120" t="str">
            <v>E humbur</v>
          </cell>
        </row>
        <row r="121">
          <cell r="C121" t="str">
            <v>E fshirë</v>
          </cell>
        </row>
        <row r="122">
          <cell r="C122" t="str">
            <v>E paguar</v>
          </cell>
        </row>
        <row r="125">
          <cell r="C125" t="str">
            <v>Në proces</v>
          </cell>
        </row>
        <row r="126">
          <cell r="C126" t="str">
            <v>E Pushuar</v>
          </cell>
        </row>
        <row r="127">
          <cell r="C127" t="str">
            <v>E Pezulluar</v>
          </cell>
        </row>
        <row r="128">
          <cell r="C128" t="str">
            <v>E Ankimuar</v>
          </cell>
        </row>
        <row r="131">
          <cell r="C131" t="str">
            <v>Privat</v>
          </cell>
        </row>
        <row r="132">
          <cell r="C132" t="str">
            <v>Publik</v>
          </cell>
        </row>
        <row r="133">
          <cell r="C133" t="str">
            <v>Në proces</v>
          </cell>
        </row>
        <row r="136">
          <cell r="C136" t="str">
            <v>Ekzekutimi vullnetar</v>
          </cell>
        </row>
        <row r="137">
          <cell r="C137" t="str">
            <v>Kërkesa ne gjykatë për lëshimin e urdhrit ekzekutiv</v>
          </cell>
        </row>
        <row r="138">
          <cell r="C138" t="str">
            <v>Vënia në ekzekutim</v>
          </cell>
        </row>
        <row r="139">
          <cell r="C139" t="str">
            <v>Vendim gjykate për masën e sigurisë- nëse ka</v>
          </cell>
        </row>
        <row r="140">
          <cell r="C140" t="str">
            <v>Përmbaruesi regjistron kërkesën në Regjistrin e Min. Drejt dhe kontrollon Regjistrin</v>
          </cell>
        </row>
        <row r="141">
          <cell r="C141" t="str">
            <v>Pezullim procedure nëse konstatohet se ka procedurë ekzekutimi ndaj të njëjtit debitor me të njëjtin objekt</v>
          </cell>
        </row>
        <row r="142">
          <cell r="C142" t="str">
            <v>Lajmërim për ekzekutim vullnetar- debitori mund të kërkojë  në gjykatë shtyrje afati/pagesë me këste</v>
          </cell>
        </row>
        <row r="143">
          <cell r="C143" t="str">
            <v>Sekuestro e sendeve</v>
          </cell>
        </row>
        <row r="144">
          <cell r="C144" t="str">
            <v>Vlerësimi i sendeve</v>
          </cell>
        </row>
        <row r="145">
          <cell r="C145" t="str">
            <v>Lajmërim për shitjen e sendit- shlyerja e detyrimit</v>
          </cell>
        </row>
        <row r="146">
          <cell r="C146" t="str">
            <v>Shitja e lire e sendeve- marrëveshje ndërmjet përmbaruesit dhe shitësit</v>
          </cell>
        </row>
        <row r="147">
          <cell r="C147" t="str">
            <v>Shpallja e ankandit</v>
          </cell>
        </row>
        <row r="148">
          <cell r="C148" t="str">
            <v>Ankandi</v>
          </cell>
        </row>
        <row r="149">
          <cell r="C149" t="str">
            <v>Pagesa e çmimit të blerjes dhe vënia në posedim të sendit</v>
          </cell>
        </row>
        <row r="150">
          <cell r="C150" t="str">
            <v>Përsëritja e ankandit në rastet e përcaktuara</v>
          </cell>
        </row>
        <row r="151">
          <cell r="C151" t="str">
            <v>Kundërshtim i veprimeve përmbarimore nga të tretë të cilët pretendojnë pronësi të sendit</v>
          </cell>
        </row>
        <row r="152">
          <cell r="C152" t="str">
            <v>Pezullim i ekzekutimit</v>
          </cell>
        </row>
        <row r="153">
          <cell r="C153" t="str">
            <v>Pushim i ekzekutimit</v>
          </cell>
        </row>
        <row r="154">
          <cell r="C154" t="str">
            <v>Ankimi kundër pezullimit/pushimit</v>
          </cell>
        </row>
        <row r="155">
          <cell r="C155" t="str">
            <v>Të tjera</v>
          </cell>
        </row>
        <row r="158">
          <cell r="C158" t="str">
            <v>Po</v>
          </cell>
        </row>
        <row r="159">
          <cell r="C159" t="str">
            <v>Jo</v>
          </cell>
        </row>
        <row r="169">
          <cell r="C169" t="str">
            <v>U.E. 1</v>
          </cell>
        </row>
        <row r="170">
          <cell r="C170" t="str">
            <v>U.E. 2</v>
          </cell>
        </row>
        <row r="171">
          <cell r="C171" t="str">
            <v>U.E. 3</v>
          </cell>
        </row>
        <row r="172">
          <cell r="C172" t="str">
            <v>U.E. 4</v>
          </cell>
        </row>
        <row r="173">
          <cell r="C173" t="str">
            <v>U.E. 5</v>
          </cell>
        </row>
        <row r="176">
          <cell r="C176" t="str">
            <v>Produkti 1</v>
          </cell>
        </row>
        <row r="177">
          <cell r="C177" t="str">
            <v>Produkti 2</v>
          </cell>
        </row>
        <row r="178">
          <cell r="C178" t="str">
            <v>Produkti 3</v>
          </cell>
        </row>
        <row r="179">
          <cell r="C179" t="str">
            <v>Produkti 4</v>
          </cell>
        </row>
        <row r="180">
          <cell r="C180" t="str">
            <v>Produkti 5</v>
          </cell>
        </row>
        <row r="181">
          <cell r="C181" t="str">
            <v>Produkti 6</v>
          </cell>
        </row>
        <row r="182">
          <cell r="C182" t="str">
            <v>Produkti 7</v>
          </cell>
        </row>
        <row r="361">
          <cell r="B361" t="str">
            <v>ALL</v>
          </cell>
        </row>
        <row r="362">
          <cell r="B362" t="str">
            <v>USD</v>
          </cell>
        </row>
        <row r="363">
          <cell r="B363" t="str">
            <v>AUD</v>
          </cell>
        </row>
        <row r="364">
          <cell r="B364" t="str">
            <v>CAD</v>
          </cell>
        </row>
        <row r="365">
          <cell r="B365" t="str">
            <v>EUR</v>
          </cell>
        </row>
        <row r="366">
          <cell r="B366" t="str">
            <v>CHF</v>
          </cell>
        </row>
        <row r="367">
          <cell r="B367" t="str">
            <v>JPY</v>
          </cell>
        </row>
        <row r="368">
          <cell r="B368" t="str">
            <v>DKK</v>
          </cell>
        </row>
        <row r="369">
          <cell r="B369" t="str">
            <v>NOK</v>
          </cell>
        </row>
        <row r="370">
          <cell r="B370" t="str">
            <v>SEK</v>
          </cell>
        </row>
        <row r="371">
          <cell r="B371" t="str">
            <v>GBP</v>
          </cell>
        </row>
        <row r="372">
          <cell r="B372" t="str">
            <v>TRY</v>
          </cell>
        </row>
        <row r="373">
          <cell r="B373" t="str">
            <v>BGN</v>
          </cell>
        </row>
        <row r="374">
          <cell r="B374" t="str">
            <v>CNY</v>
          </cell>
        </row>
        <row r="375">
          <cell r="B375" t="str">
            <v>HUF</v>
          </cell>
        </row>
        <row r="376">
          <cell r="B376" t="str">
            <v>RUB</v>
          </cell>
        </row>
        <row r="377">
          <cell r="B377" t="str">
            <v>HRK</v>
          </cell>
        </row>
        <row r="378">
          <cell r="B378" t="str">
            <v>CZK</v>
          </cell>
        </row>
        <row r="379">
          <cell r="B379" t="str">
            <v>MCD</v>
          </cell>
        </row>
        <row r="380">
          <cell r="B380" t="str">
            <v>XAU</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Permbajtja"/>
      <sheetName val="Data Types"/>
      <sheetName val="F2.DM"/>
      <sheetName val="F7.DM"/>
      <sheetName val="F10.DM"/>
      <sheetName val="F11.DM"/>
      <sheetName val="F12.DM"/>
      <sheetName val="F18"/>
      <sheetName val="F18.a"/>
      <sheetName val="F18.1"/>
      <sheetName val="F18.1a"/>
      <sheetName val="F18.2"/>
      <sheetName val="F18.2a"/>
      <sheetName val="F18.3"/>
      <sheetName val="F18.3a"/>
      <sheetName val="F18.4"/>
      <sheetName val="F18.4a"/>
      <sheetName val="MKR_SA_TDI"/>
      <sheetName val="MKR_SA_EQU"/>
    </sheetNames>
    <sheetDataSet>
      <sheetData sheetId="0"/>
      <sheetData sheetId="1"/>
      <sheetData sheetId="2">
        <row r="41">
          <cell r="C41" t="str">
            <v>Ristrukturuar</v>
          </cell>
        </row>
        <row r="42">
          <cell r="C42" t="str">
            <v>Ristrukturuar dhe Rikuperuar</v>
          </cell>
        </row>
        <row r="43">
          <cell r="C43" t="str">
            <v>-</v>
          </cell>
        </row>
        <row r="45">
          <cell r="C45" t="str">
            <v>Sektori shtetëror</v>
          </cell>
        </row>
        <row r="46">
          <cell r="C46" t="str">
            <v>Biznesi i vogël</v>
          </cell>
        </row>
        <row r="47">
          <cell r="C47" t="str">
            <v>Biznesi i mesëm</v>
          </cell>
        </row>
        <row r="48">
          <cell r="C48" t="str">
            <v>Biznesi i madh</v>
          </cell>
        </row>
        <row r="49">
          <cell r="C49" t="str">
            <v>Individë</v>
          </cell>
        </row>
        <row r="51">
          <cell r="C51" t="str">
            <v>Administrimi publik</v>
          </cell>
        </row>
        <row r="52">
          <cell r="C52" t="str">
            <v>Arsimi</v>
          </cell>
        </row>
        <row r="53">
          <cell r="C53" t="str">
            <v>Bujqësia, Gjuetia dhe Silvikultura</v>
          </cell>
        </row>
        <row r="54">
          <cell r="C54" t="str">
            <v>Hotelet dhe restorantet</v>
          </cell>
        </row>
        <row r="55">
          <cell r="C55" t="str">
            <v>Industria nxjerrëse</v>
          </cell>
        </row>
        <row r="56">
          <cell r="C56" t="str">
            <v>Industria përpunuese</v>
          </cell>
        </row>
        <row r="57">
          <cell r="C57" t="str">
            <v>Ndërmjetësim monetar dhe financiar</v>
          </cell>
        </row>
        <row r="58">
          <cell r="C58" t="str">
            <v>Ndërtimi</v>
          </cell>
        </row>
        <row r="59">
          <cell r="C59" t="str">
            <v>Pasuritë e patundshme, dhënia me qira,etj.</v>
          </cell>
        </row>
        <row r="60">
          <cell r="C60" t="str">
            <v>Peshkimi</v>
          </cell>
        </row>
        <row r="61">
          <cell r="C61" t="str">
            <v>Prodhimi, shpërndarja e energjisë elektrike, e gazit dhe e ujit</v>
          </cell>
        </row>
        <row r="62">
          <cell r="C62" t="str">
            <v>Shëndeti dhe veprimtaritë sociale</v>
          </cell>
        </row>
        <row r="63">
          <cell r="C63" t="str">
            <v>Shërbime kolektive, sociale dhe individuale</v>
          </cell>
        </row>
        <row r="64">
          <cell r="C64" t="str">
            <v>Të tjera</v>
          </cell>
        </row>
        <row r="65">
          <cell r="C65" t="str">
            <v>Transporti, Magazinimi  dhe Telekomunikacioni</v>
          </cell>
        </row>
        <row r="66">
          <cell r="C66" t="str">
            <v>Tregtia, Riparimi i automjeteve dhe artikujve shtëpiake</v>
          </cell>
        </row>
        <row r="67">
          <cell r="C67" t="str">
            <v>Individë (jo biznes)</v>
          </cell>
        </row>
        <row r="70">
          <cell r="C70" t="str">
            <v>Kredi Kufi/ Overdraft</v>
          </cell>
        </row>
        <row r="71">
          <cell r="C71" t="str">
            <v>Kredi me këste</v>
          </cell>
        </row>
        <row r="72">
          <cell r="C72" t="str">
            <v>Kredi me një këst të vetëm</v>
          </cell>
        </row>
        <row r="73">
          <cell r="C73" t="str">
            <v>Kombinim i produkteve të mësipërme</v>
          </cell>
        </row>
        <row r="74">
          <cell r="C74" t="str">
            <v>-</v>
          </cell>
        </row>
        <row r="76">
          <cell r="C76" t="str">
            <v>Kredi Konsumatore</v>
          </cell>
        </row>
        <row r="77">
          <cell r="C77" t="str">
            <v>Kredi hipotekare</v>
          </cell>
        </row>
        <row r="78">
          <cell r="C78" t="str">
            <v>Kredi Biznesi</v>
          </cell>
        </row>
        <row r="79">
          <cell r="C79" t="str">
            <v>Tjetër</v>
          </cell>
        </row>
        <row r="82">
          <cell r="C82" t="str">
            <v>Banka</v>
          </cell>
        </row>
        <row r="83">
          <cell r="C83" t="str">
            <v>Klienti</v>
          </cell>
        </row>
        <row r="85">
          <cell r="C85">
            <v>0</v>
          </cell>
        </row>
        <row r="86">
          <cell r="C86">
            <v>1</v>
          </cell>
        </row>
        <row r="87">
          <cell r="C87">
            <v>2</v>
          </cell>
        </row>
        <row r="88">
          <cell r="C88">
            <v>3</v>
          </cell>
        </row>
        <row r="89">
          <cell r="C89">
            <v>4</v>
          </cell>
        </row>
        <row r="90">
          <cell r="C90">
            <v>5</v>
          </cell>
        </row>
        <row r="91">
          <cell r="C91">
            <v>6</v>
          </cell>
        </row>
        <row r="92">
          <cell r="C92">
            <v>7</v>
          </cell>
        </row>
        <row r="93">
          <cell r="C93">
            <v>8</v>
          </cell>
        </row>
        <row r="94">
          <cell r="C94">
            <v>9</v>
          </cell>
        </row>
        <row r="95">
          <cell r="C95" t="str">
            <v>Më shumë se 9</v>
          </cell>
        </row>
        <row r="97">
          <cell r="C97" t="str">
            <v>Zgjatja e afatit të maturimit</v>
          </cell>
        </row>
        <row r="98">
          <cell r="C98" t="str">
            <v>Ndryshimi i normës së interest</v>
          </cell>
        </row>
        <row r="99">
          <cell r="C99" t="str">
            <v>Ndryshimi pirincipalit</v>
          </cell>
        </row>
        <row r="100">
          <cell r="C100" t="str">
            <v>Ndryshimi i frekuencës së pagesës</v>
          </cell>
        </row>
        <row r="101">
          <cell r="C101" t="str">
            <v>Kapitalizimi i interesit dhe/ose kamatvonesave</v>
          </cell>
        </row>
        <row r="102">
          <cell r="C102" t="str">
            <v>Ndryshimi i produktit të kredisë</v>
          </cell>
        </row>
        <row r="103">
          <cell r="C103" t="str">
            <v>Periudhë falje principali dhe/ose interesi</v>
          </cell>
        </row>
        <row r="104">
          <cell r="C104" t="str">
            <v>Rifinancimi i kredimarrësit</v>
          </cell>
        </row>
        <row r="105">
          <cell r="C105" t="str">
            <v>Marrja e kolateralit shtesë ose ndryshimi i kolateralit ekzistues</v>
          </cell>
        </row>
        <row r="106">
          <cell r="C106" t="str">
            <v>Transferimi i kredisë tek një kredimarrës tjetër</v>
          </cell>
        </row>
        <row r="107">
          <cell r="C107" t="str">
            <v>Të tjera</v>
          </cell>
        </row>
        <row r="108">
          <cell r="C108" t="str">
            <v>-</v>
          </cell>
        </row>
        <row r="110">
          <cell r="C110" t="str">
            <v>Standard</v>
          </cell>
        </row>
        <row r="111">
          <cell r="C111" t="str">
            <v>Në ndjekje</v>
          </cell>
        </row>
        <row r="112">
          <cell r="C112" t="str">
            <v>Nënstandard</v>
          </cell>
        </row>
        <row r="113">
          <cell r="C113" t="str">
            <v>E dyshimtë</v>
          </cell>
        </row>
        <row r="114">
          <cell r="C114" t="str">
            <v>E humbur</v>
          </cell>
        </row>
        <row r="116">
          <cell r="C116" t="str">
            <v>Standard</v>
          </cell>
        </row>
        <row r="117">
          <cell r="C117" t="str">
            <v>Në ndjekje</v>
          </cell>
        </row>
        <row r="118">
          <cell r="C118" t="str">
            <v>Nënstandard</v>
          </cell>
        </row>
        <row r="119">
          <cell r="C119" t="str">
            <v>E dyshimtë</v>
          </cell>
        </row>
        <row r="120">
          <cell r="C120" t="str">
            <v>E humbur</v>
          </cell>
        </row>
        <row r="121">
          <cell r="C121" t="str">
            <v>E fshirë</v>
          </cell>
        </row>
        <row r="122">
          <cell r="C122" t="str">
            <v>E paguar</v>
          </cell>
        </row>
        <row r="125">
          <cell r="C125" t="str">
            <v>Në proces</v>
          </cell>
        </row>
        <row r="126">
          <cell r="C126" t="str">
            <v>E Pushuar</v>
          </cell>
        </row>
        <row r="127">
          <cell r="C127" t="str">
            <v>E Pezulluar</v>
          </cell>
        </row>
        <row r="128">
          <cell r="C128" t="str">
            <v>E Ankimuar</v>
          </cell>
        </row>
        <row r="131">
          <cell r="C131" t="str">
            <v>Privat</v>
          </cell>
        </row>
        <row r="132">
          <cell r="C132" t="str">
            <v>Publik</v>
          </cell>
        </row>
        <row r="133">
          <cell r="C133" t="str">
            <v>-</v>
          </cell>
        </row>
        <row r="136">
          <cell r="C136" t="str">
            <v>Ekzekutimi vullnetar</v>
          </cell>
        </row>
        <row r="137">
          <cell r="C137" t="str">
            <v>Kërkesa ne gjykatë për lëshimin e urdhrit ekzekutiv</v>
          </cell>
        </row>
        <row r="138">
          <cell r="C138" t="str">
            <v>Vënia në ekzekutim</v>
          </cell>
        </row>
        <row r="139">
          <cell r="C139" t="str">
            <v>Vendim gjykate për masën e sigurisë- nëse ka</v>
          </cell>
        </row>
        <row r="140">
          <cell r="C140" t="str">
            <v>Përmbaruesi regjistron kërkesën në Regjistrin e Min. Drejt dhe kontrollon Regjistrin</v>
          </cell>
        </row>
        <row r="141">
          <cell r="C141" t="str">
            <v>Pezullim procedure nëse konstatohet se ka procedurë ekzekutimi ndaj të njëjtit debitor me të njëjtin objekt</v>
          </cell>
        </row>
        <row r="142">
          <cell r="C142" t="str">
            <v>Lajmërim për ekzekutim vullnetar- debitori mund të kërkojë  në gjykatë shtyrje afati/pagesë me këste</v>
          </cell>
        </row>
        <row r="143">
          <cell r="C143" t="str">
            <v>Sekuestro e sendeve</v>
          </cell>
        </row>
        <row r="144">
          <cell r="C144" t="str">
            <v>Vlerësimi i sendeve</v>
          </cell>
        </row>
        <row r="145">
          <cell r="C145" t="str">
            <v>Lajmërim për shitjen e sendit- shlyerja e detyrimit</v>
          </cell>
        </row>
        <row r="146">
          <cell r="C146" t="str">
            <v>Shitja e lire e sendeve- marrëveshje ndërmjet përmbaruesit dhe shitësit</v>
          </cell>
        </row>
        <row r="147">
          <cell r="C147" t="str">
            <v>Shpallja e ankandit</v>
          </cell>
        </row>
        <row r="148">
          <cell r="C148" t="str">
            <v>Ankandi</v>
          </cell>
        </row>
        <row r="149">
          <cell r="C149" t="str">
            <v>Pagesa e çmimit të blerjes dhe vënia në posedim të sendit</v>
          </cell>
        </row>
        <row r="150">
          <cell r="C150" t="str">
            <v>Përsëritja e ankandit në rastet e përcaktuara</v>
          </cell>
        </row>
        <row r="151">
          <cell r="C151" t="str">
            <v>Kundërshtim i veprimeve përmbarimore nga të tretë të cilët pretendojnë pronësi të sendit</v>
          </cell>
        </row>
        <row r="152">
          <cell r="C152" t="str">
            <v>Pezullim i ekzekutimit</v>
          </cell>
        </row>
        <row r="153">
          <cell r="C153" t="str">
            <v>Pushim i ekzekutimit</v>
          </cell>
        </row>
        <row r="154">
          <cell r="C154" t="str">
            <v>Ankimi kundër pezullimit/pushimit</v>
          </cell>
        </row>
        <row r="155">
          <cell r="C155" t="str">
            <v>Të tjera</v>
          </cell>
        </row>
        <row r="158">
          <cell r="C158" t="str">
            <v>Po</v>
          </cell>
        </row>
        <row r="159">
          <cell r="C159" t="str">
            <v>Jo</v>
          </cell>
        </row>
        <row r="169">
          <cell r="C169" t="str">
            <v>U.E. 1</v>
          </cell>
        </row>
        <row r="170">
          <cell r="C170" t="str">
            <v>U.E. 2</v>
          </cell>
        </row>
        <row r="171">
          <cell r="C171" t="str">
            <v>U.E. 3</v>
          </cell>
        </row>
        <row r="172">
          <cell r="C172" t="str">
            <v>U.E. 4</v>
          </cell>
        </row>
        <row r="173">
          <cell r="C173" t="str">
            <v>U.E. 5</v>
          </cell>
        </row>
        <row r="176">
          <cell r="C176" t="str">
            <v>Produkti 1</v>
          </cell>
        </row>
        <row r="177">
          <cell r="C177" t="str">
            <v>Produkti 2</v>
          </cell>
        </row>
        <row r="178">
          <cell r="C178" t="str">
            <v>Produkti 3</v>
          </cell>
        </row>
        <row r="179">
          <cell r="C179" t="str">
            <v>Produkti 4</v>
          </cell>
        </row>
        <row r="180">
          <cell r="C180" t="str">
            <v>Produkti 5</v>
          </cell>
        </row>
        <row r="181">
          <cell r="C181" t="str">
            <v>Produkti 6</v>
          </cell>
        </row>
        <row r="182">
          <cell r="C182" t="str">
            <v>Produkti 7</v>
          </cell>
        </row>
        <row r="185">
          <cell r="C185" t="str">
            <v>Kolaterali 1</v>
          </cell>
        </row>
        <row r="186">
          <cell r="C186" t="str">
            <v>Kolaterali 2</v>
          </cell>
        </row>
        <row r="187">
          <cell r="C187" t="str">
            <v>Kolaterali 3</v>
          </cell>
        </row>
        <row r="188">
          <cell r="C188" t="str">
            <v>Kolaterali 4</v>
          </cell>
        </row>
        <row r="189">
          <cell r="C189" t="str">
            <v>Kolaterali 5</v>
          </cell>
        </row>
        <row r="190">
          <cell r="C190" t="str">
            <v>Kolaterali 6</v>
          </cell>
        </row>
        <row r="191">
          <cell r="C191" t="str">
            <v>Kolaterali 7</v>
          </cell>
        </row>
        <row r="192">
          <cell r="C192" t="str">
            <v>Kolaterali 8</v>
          </cell>
        </row>
        <row r="193">
          <cell r="C193" t="str">
            <v>Kolaterali 9</v>
          </cell>
        </row>
        <row r="194">
          <cell r="C194" t="str">
            <v>Kolaterali 10</v>
          </cell>
        </row>
        <row r="195">
          <cell r="C195" t="str">
            <v>Kolaterali 11</v>
          </cell>
        </row>
        <row r="196">
          <cell r="C196" t="str">
            <v>Kolaterali 12</v>
          </cell>
        </row>
        <row r="197">
          <cell r="C197" t="str">
            <v>Kolaterali 13</v>
          </cell>
        </row>
        <row r="198">
          <cell r="C198" t="str">
            <v>Kolaterali 14</v>
          </cell>
        </row>
        <row r="199">
          <cell r="C199" t="str">
            <v>Kolaterali 15</v>
          </cell>
        </row>
        <row r="200">
          <cell r="C200" t="str">
            <v>Kolaterali 16</v>
          </cell>
        </row>
        <row r="201">
          <cell r="C201" t="str">
            <v>Kolaterali 17</v>
          </cell>
        </row>
        <row r="202">
          <cell r="C202" t="str">
            <v>Kolaterali 18</v>
          </cell>
        </row>
        <row r="203">
          <cell r="C203" t="str">
            <v>Kolaterali 19</v>
          </cell>
        </row>
        <row r="204">
          <cell r="C204" t="str">
            <v>Kolaterali 20</v>
          </cell>
        </row>
        <row r="205">
          <cell r="C205" t="str">
            <v>Kolaterali 21</v>
          </cell>
        </row>
        <row r="206">
          <cell r="C206" t="str">
            <v>Kolaterali 22</v>
          </cell>
        </row>
        <row r="207">
          <cell r="C207" t="str">
            <v>Kolaterali 23</v>
          </cell>
        </row>
        <row r="208">
          <cell r="C208" t="str">
            <v>Kolaterali 24</v>
          </cell>
        </row>
        <row r="209">
          <cell r="C209" t="str">
            <v>Kolaterali 25</v>
          </cell>
        </row>
        <row r="210">
          <cell r="C210" t="str">
            <v>Kolaterali 26</v>
          </cell>
        </row>
        <row r="211">
          <cell r="C211" t="str">
            <v>Kolaterali 27</v>
          </cell>
        </row>
        <row r="212">
          <cell r="C212" t="str">
            <v>Kolaterali 28</v>
          </cell>
        </row>
        <row r="213">
          <cell r="C213" t="str">
            <v>Kolaterali 29</v>
          </cell>
        </row>
        <row r="214">
          <cell r="C214" t="str">
            <v>Kolaterali 30</v>
          </cell>
        </row>
        <row r="215">
          <cell r="C215" t="str">
            <v>Kolaterali 31</v>
          </cell>
        </row>
        <row r="216">
          <cell r="C216" t="str">
            <v>Kolaterali 32</v>
          </cell>
        </row>
        <row r="217">
          <cell r="C217" t="str">
            <v>Kolaterali 33</v>
          </cell>
        </row>
        <row r="218">
          <cell r="C218" t="str">
            <v>Kolaterali 34</v>
          </cell>
        </row>
        <row r="219">
          <cell r="C219" t="str">
            <v>Kolaterali 35</v>
          </cell>
        </row>
        <row r="220">
          <cell r="C220" t="str">
            <v>Kolaterali 36</v>
          </cell>
        </row>
        <row r="221">
          <cell r="C221" t="str">
            <v>Kolaterali 37</v>
          </cell>
        </row>
        <row r="222">
          <cell r="C222" t="str">
            <v>Kolaterali 38</v>
          </cell>
        </row>
        <row r="223">
          <cell r="C223" t="str">
            <v>Kolaterali 39</v>
          </cell>
        </row>
        <row r="224">
          <cell r="C224" t="str">
            <v>Kolaterali 40</v>
          </cell>
        </row>
        <row r="225">
          <cell r="C225" t="str">
            <v>Kolaterali 41</v>
          </cell>
        </row>
        <row r="226">
          <cell r="C226" t="str">
            <v>Kolaterali 42</v>
          </cell>
        </row>
        <row r="227">
          <cell r="C227" t="str">
            <v>Kolaterali 43</v>
          </cell>
        </row>
        <row r="228">
          <cell r="C228" t="str">
            <v>Kolaterali 44</v>
          </cell>
        </row>
        <row r="229">
          <cell r="C229" t="str">
            <v>Kolaterali 45</v>
          </cell>
        </row>
        <row r="230">
          <cell r="C230" t="str">
            <v>Kolaterali 46</v>
          </cell>
        </row>
        <row r="231">
          <cell r="C231" t="str">
            <v>Kolaterali 47</v>
          </cell>
        </row>
        <row r="232">
          <cell r="C232" t="str">
            <v>Kolaterali 48</v>
          </cell>
        </row>
        <row r="233">
          <cell r="C233" t="str">
            <v>Kolaterali 49</v>
          </cell>
        </row>
        <row r="234">
          <cell r="C234" t="str">
            <v>Kolaterali 50</v>
          </cell>
        </row>
        <row r="237">
          <cell r="C237" t="str">
            <v>Pasuri e paluajtshme - ndërtesë komerciale</v>
          </cell>
        </row>
        <row r="238">
          <cell r="C238" t="str">
            <v>Pasuri e paluajtshme - ndërtesë rezidenciale</v>
          </cell>
        </row>
        <row r="239">
          <cell r="C239" t="str">
            <v>Pasuri e paluajtshme - ndërtesa të tjera</v>
          </cell>
        </row>
        <row r="240">
          <cell r="C240" t="str">
            <v>Pasuri e paluajtshme - tokë bujqësorë</v>
          </cell>
        </row>
        <row r="241">
          <cell r="C241" t="str">
            <v>Pasuri e paluajtshme - tokë - truall</v>
          </cell>
        </row>
        <row r="242">
          <cell r="C242" t="str">
            <v>Pasuri e paluajtshme - tokë - kategori tjetër</v>
          </cell>
        </row>
        <row r="243">
          <cell r="C243" t="str">
            <v>Pasuri e luajtshme - makineri/pajisje</v>
          </cell>
        </row>
        <row r="244">
          <cell r="C244" t="str">
            <v>Pasuri e luajtshme - mjete monetare, financiare, pjesëmarrje</v>
          </cell>
        </row>
        <row r="245">
          <cell r="C245" t="str">
            <v>Pasuri e luajtshme - të tjera</v>
          </cell>
        </row>
        <row r="246">
          <cell r="C246" t="str">
            <v>Garanci dhe kolaterale të përdorura për zbutjen e kredisë (rreg. 62)</v>
          </cell>
        </row>
        <row r="247">
          <cell r="C247" t="str">
            <v>Garanci të tjera</v>
          </cell>
        </row>
        <row r="248">
          <cell r="C248" t="str">
            <v>Dorëzani</v>
          </cell>
        </row>
        <row r="283">
          <cell r="C283" t="str">
            <v>Cash</v>
          </cell>
        </row>
        <row r="284">
          <cell r="C284" t="str">
            <v>Aktive fikse</v>
          </cell>
        </row>
        <row r="285">
          <cell r="C285" t="str">
            <v>Kombinim Cash/Aktive fikse</v>
          </cell>
        </row>
        <row r="286">
          <cell r="C286" t="str">
            <v>-</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45.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50"/>
  <sheetViews>
    <sheetView tabSelected="1" topLeftCell="B1" zoomScale="80" zoomScaleNormal="80" zoomScaleSheetLayoutView="100" workbookViewId="0">
      <pane ySplit="2" topLeftCell="A3" activePane="bottomLeft" state="frozen"/>
      <selection activeCell="B1" sqref="B1"/>
      <selection pane="bottomLeft" sqref="A1:F1"/>
    </sheetView>
  </sheetViews>
  <sheetFormatPr defaultRowHeight="15"/>
  <cols>
    <col min="1" max="1" width="4.85546875" style="2792" hidden="1" customWidth="1"/>
    <col min="2" max="2" width="3.42578125" style="2815" bestFit="1" customWidth="1"/>
    <col min="3" max="3" width="37.140625" style="2816" bestFit="1" customWidth="1"/>
    <col min="4" max="4" width="135.85546875" style="2792" customWidth="1"/>
    <col min="5" max="5" width="19.85546875" style="2817" customWidth="1"/>
    <col min="6" max="6" width="25" style="2817" customWidth="1"/>
    <col min="7" max="7" width="17.85546875" style="2792" bestFit="1" customWidth="1"/>
    <col min="8" max="16384" width="9.140625" style="2792"/>
  </cols>
  <sheetData>
    <row r="1" spans="1:6" s="2759" customFormat="1" ht="47.25" customHeight="1" thickBot="1">
      <c r="A1" s="2818" t="s">
        <v>2820</v>
      </c>
      <c r="B1" s="2819"/>
      <c r="C1" s="2819"/>
      <c r="D1" s="2819"/>
      <c r="E1" s="2819"/>
      <c r="F1" s="2819"/>
    </row>
    <row r="2" spans="1:6" s="2759" customFormat="1" ht="24" customHeight="1" thickBot="1">
      <c r="A2" s="2820" t="s">
        <v>569</v>
      </c>
      <c r="B2" s="2821"/>
      <c r="C2" s="2760" t="s">
        <v>2794</v>
      </c>
      <c r="D2" s="2761" t="s">
        <v>2795</v>
      </c>
      <c r="E2" s="2762" t="s">
        <v>2796</v>
      </c>
      <c r="F2" s="2762" t="s">
        <v>2797</v>
      </c>
    </row>
    <row r="3" spans="1:6" s="2768" customFormat="1" ht="15" customHeight="1">
      <c r="A3" s="2822" t="s">
        <v>2672</v>
      </c>
      <c r="B3" s="2763">
        <v>1</v>
      </c>
      <c r="C3" s="2764" t="s">
        <v>2673</v>
      </c>
      <c r="D3" s="2765" t="s">
        <v>2789</v>
      </c>
      <c r="E3" s="2766" t="s">
        <v>5</v>
      </c>
      <c r="F3" s="2767" t="s">
        <v>2793</v>
      </c>
    </row>
    <row r="4" spans="1:6" s="2768" customFormat="1" ht="15.75">
      <c r="A4" s="2823"/>
      <c r="B4" s="2769">
        <v>2</v>
      </c>
      <c r="C4" s="2770" t="s">
        <v>2674</v>
      </c>
      <c r="D4" s="2771" t="s">
        <v>474</v>
      </c>
      <c r="E4" s="2766" t="s">
        <v>5</v>
      </c>
      <c r="F4" s="2772" t="s">
        <v>2793</v>
      </c>
    </row>
    <row r="5" spans="1:6" s="2768" customFormat="1" ht="15.75">
      <c r="A5" s="2823"/>
      <c r="B5" s="2769">
        <v>3</v>
      </c>
      <c r="C5" s="2770" t="s">
        <v>2675</v>
      </c>
      <c r="D5" s="2771" t="s">
        <v>483</v>
      </c>
      <c r="E5" s="2766" t="s">
        <v>5</v>
      </c>
      <c r="F5" s="2772" t="s">
        <v>2793</v>
      </c>
    </row>
    <row r="6" spans="1:6" s="2768" customFormat="1" ht="15.75">
      <c r="A6" s="2823"/>
      <c r="B6" s="2769">
        <v>4</v>
      </c>
      <c r="C6" s="2770" t="s">
        <v>2676</v>
      </c>
      <c r="D6" s="2771" t="s">
        <v>512</v>
      </c>
      <c r="E6" s="2766" t="s">
        <v>5</v>
      </c>
      <c r="F6" s="2772" t="s">
        <v>2793</v>
      </c>
    </row>
    <row r="7" spans="1:6" s="2768" customFormat="1" ht="15.75">
      <c r="A7" s="2823"/>
      <c r="B7" s="2769">
        <v>5</v>
      </c>
      <c r="C7" s="2770" t="s">
        <v>2677</v>
      </c>
      <c r="D7" s="2771" t="s">
        <v>532</v>
      </c>
      <c r="E7" s="2766" t="s">
        <v>5</v>
      </c>
      <c r="F7" s="2772" t="s">
        <v>2793</v>
      </c>
    </row>
    <row r="8" spans="1:6" s="2768" customFormat="1" ht="15.75">
      <c r="A8" s="2823"/>
      <c r="B8" s="2769">
        <v>6</v>
      </c>
      <c r="C8" s="2770" t="s">
        <v>2678</v>
      </c>
      <c r="D8" s="2771" t="s">
        <v>539</v>
      </c>
      <c r="E8" s="2766" t="s">
        <v>5</v>
      </c>
      <c r="F8" s="2772" t="s">
        <v>2793</v>
      </c>
    </row>
    <row r="9" spans="1:6" s="2768" customFormat="1" ht="15.75">
      <c r="A9" s="2823"/>
      <c r="B9" s="2769">
        <v>7</v>
      </c>
      <c r="C9" s="2770" t="s">
        <v>2679</v>
      </c>
      <c r="D9" s="2771" t="s">
        <v>545</v>
      </c>
      <c r="E9" s="2766" t="s">
        <v>5</v>
      </c>
      <c r="F9" s="2772" t="s">
        <v>2793</v>
      </c>
    </row>
    <row r="10" spans="1:6" s="2768" customFormat="1" ht="15.75">
      <c r="A10" s="2823"/>
      <c r="B10" s="2769">
        <v>8</v>
      </c>
      <c r="C10" s="2770" t="s">
        <v>2680</v>
      </c>
      <c r="D10" s="2771" t="s">
        <v>597</v>
      </c>
      <c r="E10" s="2766" t="s">
        <v>475</v>
      </c>
      <c r="F10" s="2772" t="s">
        <v>2793</v>
      </c>
    </row>
    <row r="11" spans="1:6" s="2768" customFormat="1" ht="15.75">
      <c r="A11" s="2823"/>
      <c r="B11" s="2769">
        <v>9</v>
      </c>
      <c r="C11" s="2770" t="s">
        <v>2681</v>
      </c>
      <c r="D11" s="2771" t="s">
        <v>2790</v>
      </c>
      <c r="E11" s="2766" t="s">
        <v>475</v>
      </c>
      <c r="F11" s="2772" t="s">
        <v>2793</v>
      </c>
    </row>
    <row r="12" spans="1:6" s="2768" customFormat="1" ht="15.75">
      <c r="A12" s="2823"/>
      <c r="B12" s="2769">
        <v>10</v>
      </c>
      <c r="C12" s="2770" t="s">
        <v>2682</v>
      </c>
      <c r="D12" s="2771" t="s">
        <v>607</v>
      </c>
      <c r="E12" s="2766" t="s">
        <v>5</v>
      </c>
      <c r="F12" s="2772" t="s">
        <v>2793</v>
      </c>
    </row>
    <row r="13" spans="1:6" s="2768" customFormat="1" ht="15.75">
      <c r="A13" s="2823"/>
      <c r="B13" s="2769">
        <v>11</v>
      </c>
      <c r="C13" s="2770" t="s">
        <v>2683</v>
      </c>
      <c r="D13" s="2771" t="s">
        <v>2791</v>
      </c>
      <c r="E13" s="2766" t="s">
        <v>5</v>
      </c>
      <c r="F13" s="2772" t="s">
        <v>2793</v>
      </c>
    </row>
    <row r="14" spans="1:6" s="2768" customFormat="1" ht="15.75">
      <c r="A14" s="2823"/>
      <c r="B14" s="2773">
        <v>12</v>
      </c>
      <c r="C14" s="2770" t="s">
        <v>2684</v>
      </c>
      <c r="D14" s="2771" t="s">
        <v>669</v>
      </c>
      <c r="E14" s="2766" t="s">
        <v>5</v>
      </c>
      <c r="F14" s="2772" t="s">
        <v>2793</v>
      </c>
    </row>
    <row r="15" spans="1:6" s="2768" customFormat="1" ht="15.75">
      <c r="A15" s="2823"/>
      <c r="B15" s="2773">
        <v>13</v>
      </c>
      <c r="C15" s="2770" t="s">
        <v>2685</v>
      </c>
      <c r="D15" s="2771" t="s">
        <v>683</v>
      </c>
      <c r="E15" s="2766" t="s">
        <v>5</v>
      </c>
      <c r="F15" s="2772" t="s">
        <v>2793</v>
      </c>
    </row>
    <row r="16" spans="1:6" s="2768" customFormat="1" ht="15.75">
      <c r="A16" s="2823"/>
      <c r="B16" s="2773">
        <v>14</v>
      </c>
      <c r="C16" s="2770" t="s">
        <v>2686</v>
      </c>
      <c r="D16" s="2771" t="s">
        <v>691</v>
      </c>
      <c r="E16" s="2766" t="s">
        <v>5</v>
      </c>
      <c r="F16" s="2772" t="s">
        <v>2793</v>
      </c>
    </row>
    <row r="17" spans="1:6" s="2768" customFormat="1" ht="15.75">
      <c r="A17" s="2823"/>
      <c r="B17" s="2773">
        <v>15</v>
      </c>
      <c r="C17" s="2770" t="s">
        <v>2687</v>
      </c>
      <c r="D17" s="2771" t="s">
        <v>724</v>
      </c>
      <c r="E17" s="2766" t="s">
        <v>5</v>
      </c>
      <c r="F17" s="2772" t="s">
        <v>2793</v>
      </c>
    </row>
    <row r="18" spans="1:6" s="2775" customFormat="1" ht="15.75">
      <c r="A18" s="2823"/>
      <c r="B18" s="2774">
        <v>16</v>
      </c>
      <c r="C18" s="2770" t="s">
        <v>2688</v>
      </c>
      <c r="D18" s="2771" t="s">
        <v>732</v>
      </c>
      <c r="E18" s="2766" t="s">
        <v>5</v>
      </c>
      <c r="F18" s="2772" t="s">
        <v>2793</v>
      </c>
    </row>
    <row r="19" spans="1:6" s="2768" customFormat="1" ht="15.75">
      <c r="A19" s="2823"/>
      <c r="B19" s="2773">
        <v>17</v>
      </c>
      <c r="C19" s="2770" t="s">
        <v>2689</v>
      </c>
      <c r="D19" s="2771" t="s">
        <v>735</v>
      </c>
      <c r="E19" s="2766" t="s">
        <v>5</v>
      </c>
      <c r="F19" s="2772" t="s">
        <v>2793</v>
      </c>
    </row>
    <row r="20" spans="1:6" s="2768" customFormat="1" ht="15.75">
      <c r="A20" s="2823"/>
      <c r="B20" s="2773">
        <v>18</v>
      </c>
      <c r="C20" s="2770" t="s">
        <v>2690</v>
      </c>
      <c r="D20" s="2771" t="s">
        <v>739</v>
      </c>
      <c r="E20" s="2766" t="s">
        <v>5</v>
      </c>
      <c r="F20" s="2772" t="s">
        <v>2793</v>
      </c>
    </row>
    <row r="21" spans="1:6" s="2768" customFormat="1" ht="16.5" thickBot="1">
      <c r="A21" s="2823"/>
      <c r="B21" s="2776">
        <v>19</v>
      </c>
      <c r="C21" s="2777" t="s">
        <v>2691</v>
      </c>
      <c r="D21" s="2778" t="s">
        <v>749</v>
      </c>
      <c r="E21" s="2766" t="s">
        <v>5</v>
      </c>
      <c r="F21" s="2772" t="s">
        <v>2793</v>
      </c>
    </row>
    <row r="22" spans="1:6" s="2780" customFormat="1" ht="16.5" thickBot="1">
      <c r="B22" s="2781">
        <v>1</v>
      </c>
      <c r="C22" s="2782" t="s">
        <v>2692</v>
      </c>
      <c r="D22" s="2783" t="s">
        <v>2792</v>
      </c>
      <c r="E22" s="2784" t="s">
        <v>1560</v>
      </c>
      <c r="F22" s="2767" t="s">
        <v>2793</v>
      </c>
    </row>
    <row r="23" spans="1:6" s="2780" customFormat="1" ht="16.5" thickBot="1">
      <c r="B23" s="2785">
        <v>2</v>
      </c>
      <c r="C23" s="2786" t="s">
        <v>2693</v>
      </c>
      <c r="D23" s="2787" t="s">
        <v>811</v>
      </c>
      <c r="E23" s="2784" t="s">
        <v>1560</v>
      </c>
      <c r="F23" s="2772" t="s">
        <v>2793</v>
      </c>
    </row>
    <row r="24" spans="1:6" s="2780" customFormat="1" ht="16.5" thickBot="1">
      <c r="B24" s="2785">
        <v>3</v>
      </c>
      <c r="C24" s="2786" t="s">
        <v>2694</v>
      </c>
      <c r="D24" s="2787" t="s">
        <v>818</v>
      </c>
      <c r="E24" s="2784" t="s">
        <v>1560</v>
      </c>
      <c r="F24" s="2772" t="s">
        <v>2793</v>
      </c>
    </row>
    <row r="25" spans="1:6" ht="16.5" thickBot="1">
      <c r="A25" s="2780"/>
      <c r="B25" s="2788">
        <v>4</v>
      </c>
      <c r="C25" s="2789" t="s">
        <v>2695</v>
      </c>
      <c r="D25" s="2790" t="s">
        <v>823</v>
      </c>
      <c r="E25" s="2784" t="s">
        <v>1560</v>
      </c>
      <c r="F25" s="2772" t="s">
        <v>2793</v>
      </c>
    </row>
    <row r="26" spans="1:6" ht="15.75">
      <c r="A26" s="2780"/>
      <c r="B26" s="2793">
        <v>1</v>
      </c>
      <c r="C26" s="2764" t="s">
        <v>2696</v>
      </c>
      <c r="D26" s="2765" t="s">
        <v>836</v>
      </c>
      <c r="E26" s="2784" t="s">
        <v>475</v>
      </c>
      <c r="F26" s="2767" t="s">
        <v>2814</v>
      </c>
    </row>
    <row r="27" spans="1:6" ht="15.75">
      <c r="A27" s="2780"/>
      <c r="B27" s="2794">
        <v>2</v>
      </c>
      <c r="C27" s="2770" t="s">
        <v>2697</v>
      </c>
      <c r="D27" s="2771" t="s">
        <v>837</v>
      </c>
      <c r="E27" s="2766" t="s">
        <v>475</v>
      </c>
      <c r="F27" s="2772" t="s">
        <v>2814</v>
      </c>
    </row>
    <row r="28" spans="1:6" ht="15.75">
      <c r="A28" s="2780"/>
      <c r="B28" s="2794">
        <v>3</v>
      </c>
      <c r="C28" s="2770" t="s">
        <v>2698</v>
      </c>
      <c r="D28" s="2771" t="s">
        <v>961</v>
      </c>
      <c r="E28" s="2766" t="s">
        <v>475</v>
      </c>
      <c r="F28" s="2772" t="s">
        <v>2814</v>
      </c>
    </row>
    <row r="29" spans="1:6" ht="15.75">
      <c r="A29" s="2780"/>
      <c r="B29" s="2794">
        <v>4</v>
      </c>
      <c r="C29" s="2770" t="s">
        <v>2699</v>
      </c>
      <c r="D29" s="2771" t="s">
        <v>973</v>
      </c>
      <c r="E29" s="2766" t="s">
        <v>475</v>
      </c>
      <c r="F29" s="2772" t="s">
        <v>2814</v>
      </c>
    </row>
    <row r="30" spans="1:6" ht="15.75">
      <c r="A30" s="2780"/>
      <c r="B30" s="2794">
        <v>5</v>
      </c>
      <c r="C30" s="2770" t="s">
        <v>2700</v>
      </c>
      <c r="D30" s="2771" t="s">
        <v>1004</v>
      </c>
      <c r="E30" s="2766" t="s">
        <v>475</v>
      </c>
      <c r="F30" s="2772" t="s">
        <v>2814</v>
      </c>
    </row>
    <row r="31" spans="1:6" ht="15.75">
      <c r="A31" s="2780"/>
      <c r="B31" s="2794">
        <v>6</v>
      </c>
      <c r="C31" s="2770" t="s">
        <v>2701</v>
      </c>
      <c r="D31" s="2771" t="s">
        <v>1015</v>
      </c>
      <c r="E31" s="2766" t="s">
        <v>475</v>
      </c>
      <c r="F31" s="2772" t="s">
        <v>2814</v>
      </c>
    </row>
    <row r="32" spans="1:6" ht="15.75">
      <c r="B32" s="2794">
        <v>7</v>
      </c>
      <c r="C32" s="2770" t="s">
        <v>2702</v>
      </c>
      <c r="D32" s="2771" t="s">
        <v>1028</v>
      </c>
      <c r="E32" s="2766" t="s">
        <v>475</v>
      </c>
      <c r="F32" s="2772" t="s">
        <v>2814</v>
      </c>
    </row>
    <row r="33" spans="2:6" ht="15.75">
      <c r="B33" s="2794">
        <v>8</v>
      </c>
      <c r="C33" s="2770" t="s">
        <v>2703</v>
      </c>
      <c r="D33" s="2771" t="s">
        <v>1029</v>
      </c>
      <c r="E33" s="2766" t="s">
        <v>475</v>
      </c>
      <c r="F33" s="2772" t="s">
        <v>2814</v>
      </c>
    </row>
    <row r="34" spans="2:6" ht="15.75">
      <c r="B34" s="2794">
        <v>9</v>
      </c>
      <c r="C34" s="2770" t="s">
        <v>1030</v>
      </c>
      <c r="D34" s="2771" t="s">
        <v>1543</v>
      </c>
      <c r="E34" s="2766" t="s">
        <v>475</v>
      </c>
      <c r="F34" s="2772" t="s">
        <v>2814</v>
      </c>
    </row>
    <row r="35" spans="2:6" ht="15.75">
      <c r="B35" s="2794">
        <v>10</v>
      </c>
      <c r="C35" s="2770" t="s">
        <v>1268</v>
      </c>
      <c r="D35" s="2771" t="s">
        <v>1269</v>
      </c>
      <c r="E35" s="2766" t="s">
        <v>475</v>
      </c>
      <c r="F35" s="2772" t="s">
        <v>2814</v>
      </c>
    </row>
    <row r="36" spans="2:6" ht="15.75">
      <c r="B36" s="2794">
        <v>11</v>
      </c>
      <c r="C36" s="2770" t="s">
        <v>2704</v>
      </c>
      <c r="D36" s="2771" t="s">
        <v>1414</v>
      </c>
      <c r="E36" s="2766" t="s">
        <v>475</v>
      </c>
      <c r="F36" s="2772" t="s">
        <v>2814</v>
      </c>
    </row>
    <row r="37" spans="2:6" ht="15.75">
      <c r="B37" s="2794">
        <v>12</v>
      </c>
      <c r="C37" s="2770" t="s">
        <v>2705</v>
      </c>
      <c r="D37" s="2771" t="s">
        <v>1462</v>
      </c>
      <c r="E37" s="2766" t="s">
        <v>475</v>
      </c>
      <c r="F37" s="2772" t="s">
        <v>2814</v>
      </c>
    </row>
    <row r="38" spans="2:6" ht="15.75">
      <c r="B38" s="2794">
        <v>13</v>
      </c>
      <c r="C38" s="2770" t="s">
        <v>2706</v>
      </c>
      <c r="D38" s="2771" t="s">
        <v>1473</v>
      </c>
      <c r="E38" s="2766" t="s">
        <v>475</v>
      </c>
      <c r="F38" s="2772" t="s">
        <v>2814</v>
      </c>
    </row>
    <row r="39" spans="2:6" ht="15.75">
      <c r="B39" s="2794">
        <v>14</v>
      </c>
      <c r="C39" s="2770" t="s">
        <v>2707</v>
      </c>
      <c r="D39" s="2771" t="s">
        <v>1480</v>
      </c>
      <c r="E39" s="2766" t="s">
        <v>475</v>
      </c>
      <c r="F39" s="2772" t="s">
        <v>2814</v>
      </c>
    </row>
    <row r="40" spans="2:6" ht="15.75">
      <c r="B40" s="2794">
        <v>15</v>
      </c>
      <c r="C40" s="2770" t="s">
        <v>2708</v>
      </c>
      <c r="D40" s="2771" t="s">
        <v>1489</v>
      </c>
      <c r="E40" s="2766" t="s">
        <v>475</v>
      </c>
      <c r="F40" s="2772" t="s">
        <v>2814</v>
      </c>
    </row>
    <row r="41" spans="2:6" ht="16.5" thickBot="1">
      <c r="B41" s="2795">
        <v>16</v>
      </c>
      <c r="C41" s="2777" t="s">
        <v>2709</v>
      </c>
      <c r="D41" s="2778" t="s">
        <v>1515</v>
      </c>
      <c r="E41" s="2791" t="s">
        <v>475</v>
      </c>
      <c r="F41" s="2772" t="s">
        <v>2814</v>
      </c>
    </row>
    <row r="42" spans="2:6" ht="15.75">
      <c r="B42" s="2781">
        <v>1</v>
      </c>
      <c r="C42" s="2764" t="s">
        <v>2710</v>
      </c>
      <c r="D42" s="2783" t="s">
        <v>2815</v>
      </c>
      <c r="E42" s="2767" t="s">
        <v>1560</v>
      </c>
      <c r="F42" s="2767" t="s">
        <v>2814</v>
      </c>
    </row>
    <row r="43" spans="2:6" ht="15.75">
      <c r="B43" s="2785">
        <v>2</v>
      </c>
      <c r="C43" s="2770" t="s">
        <v>2710</v>
      </c>
      <c r="D43" s="2787" t="s">
        <v>2816</v>
      </c>
      <c r="E43" s="2772" t="s">
        <v>1560</v>
      </c>
      <c r="F43" s="2772" t="s">
        <v>2814</v>
      </c>
    </row>
    <row r="44" spans="2:6" ht="15.75">
      <c r="B44" s="2785">
        <v>3</v>
      </c>
      <c r="C44" s="2770" t="s">
        <v>2710</v>
      </c>
      <c r="D44" s="2787" t="s">
        <v>2817</v>
      </c>
      <c r="E44" s="2772" t="s">
        <v>1560</v>
      </c>
      <c r="F44" s="2772" t="s">
        <v>2814</v>
      </c>
    </row>
    <row r="45" spans="2:6" ht="15.75">
      <c r="B45" s="2785">
        <v>4</v>
      </c>
      <c r="C45" s="2770" t="s">
        <v>2711</v>
      </c>
      <c r="D45" s="2787" t="s">
        <v>1592</v>
      </c>
      <c r="E45" s="2772" t="s">
        <v>1560</v>
      </c>
      <c r="F45" s="2772" t="s">
        <v>2814</v>
      </c>
    </row>
    <row r="46" spans="2:6" ht="15.75">
      <c r="B46" s="2785">
        <v>5</v>
      </c>
      <c r="C46" s="2770" t="s">
        <v>2712</v>
      </c>
      <c r="D46" s="2787" t="s">
        <v>1611</v>
      </c>
      <c r="E46" s="2772" t="s">
        <v>1560</v>
      </c>
      <c r="F46" s="2772" t="s">
        <v>2814</v>
      </c>
    </row>
    <row r="47" spans="2:6" ht="15.75">
      <c r="B47" s="2785">
        <v>6</v>
      </c>
      <c r="C47" s="2770" t="s">
        <v>2713</v>
      </c>
      <c r="D47" s="2787" t="s">
        <v>1611</v>
      </c>
      <c r="E47" s="2772" t="s">
        <v>1560</v>
      </c>
      <c r="F47" s="2772" t="s">
        <v>2814</v>
      </c>
    </row>
    <row r="48" spans="2:6" ht="15.75">
      <c r="B48" s="2785">
        <v>7</v>
      </c>
      <c r="C48" s="2770" t="s">
        <v>2714</v>
      </c>
      <c r="D48" s="2787" t="s">
        <v>1611</v>
      </c>
      <c r="E48" s="2772" t="s">
        <v>1560</v>
      </c>
      <c r="F48" s="2772" t="s">
        <v>2814</v>
      </c>
    </row>
    <row r="49" spans="2:6" ht="15.75">
      <c r="B49" s="2785">
        <v>8</v>
      </c>
      <c r="C49" s="2770" t="s">
        <v>2715</v>
      </c>
      <c r="D49" s="2787" t="s">
        <v>1611</v>
      </c>
      <c r="E49" s="2772" t="s">
        <v>1560</v>
      </c>
      <c r="F49" s="2772" t="s">
        <v>2814</v>
      </c>
    </row>
    <row r="50" spans="2:6" ht="15.75">
      <c r="B50" s="2785">
        <v>9</v>
      </c>
      <c r="C50" s="2770" t="s">
        <v>2716</v>
      </c>
      <c r="D50" s="2787" t="s">
        <v>1611</v>
      </c>
      <c r="E50" s="2772" t="s">
        <v>1560</v>
      </c>
      <c r="F50" s="2772" t="s">
        <v>2814</v>
      </c>
    </row>
    <row r="51" spans="2:6" ht="15.75">
      <c r="B51" s="2785">
        <v>10</v>
      </c>
      <c r="C51" s="2770" t="s">
        <v>2717</v>
      </c>
      <c r="D51" s="2787" t="s">
        <v>1611</v>
      </c>
      <c r="E51" s="2772" t="s">
        <v>1560</v>
      </c>
      <c r="F51" s="2772" t="s">
        <v>2814</v>
      </c>
    </row>
    <row r="52" spans="2:6" ht="15.75">
      <c r="B52" s="2785">
        <v>11</v>
      </c>
      <c r="C52" s="2770" t="s">
        <v>2718</v>
      </c>
      <c r="D52" s="2787" t="s">
        <v>1611</v>
      </c>
      <c r="E52" s="2772" t="s">
        <v>1560</v>
      </c>
      <c r="F52" s="2772" t="s">
        <v>2814</v>
      </c>
    </row>
    <row r="53" spans="2:6" ht="15.75">
      <c r="B53" s="2785">
        <v>12</v>
      </c>
      <c r="C53" s="2770" t="s">
        <v>2719</v>
      </c>
      <c r="D53" s="2787" t="s">
        <v>1611</v>
      </c>
      <c r="E53" s="2772" t="s">
        <v>1560</v>
      </c>
      <c r="F53" s="2772" t="s">
        <v>2814</v>
      </c>
    </row>
    <row r="54" spans="2:6" ht="15.75">
      <c r="B54" s="2785">
        <v>13</v>
      </c>
      <c r="C54" s="2770" t="s">
        <v>2720</v>
      </c>
      <c r="D54" s="2787" t="s">
        <v>1632</v>
      </c>
      <c r="E54" s="2772" t="s">
        <v>1560</v>
      </c>
      <c r="F54" s="2772" t="s">
        <v>2814</v>
      </c>
    </row>
    <row r="55" spans="2:6" ht="15.75">
      <c r="B55" s="2785">
        <v>14</v>
      </c>
      <c r="C55" s="2770" t="s">
        <v>2721</v>
      </c>
      <c r="D55" s="2787" t="s">
        <v>1683</v>
      </c>
      <c r="E55" s="2772" t="s">
        <v>1560</v>
      </c>
      <c r="F55" s="2772" t="s">
        <v>2814</v>
      </c>
    </row>
    <row r="56" spans="2:6" ht="15.75">
      <c r="B56" s="2785">
        <v>15</v>
      </c>
      <c r="C56" s="2770" t="s">
        <v>2722</v>
      </c>
      <c r="D56" s="2787" t="s">
        <v>1703</v>
      </c>
      <c r="E56" s="2772" t="s">
        <v>1560</v>
      </c>
      <c r="F56" s="2772" t="s">
        <v>2814</v>
      </c>
    </row>
    <row r="57" spans="2:6" ht="15.75">
      <c r="B57" s="2785">
        <v>16</v>
      </c>
      <c r="C57" s="2770" t="s">
        <v>2723</v>
      </c>
      <c r="D57" s="2787" t="s">
        <v>1703</v>
      </c>
      <c r="E57" s="2772" t="s">
        <v>1560</v>
      </c>
      <c r="F57" s="2772" t="s">
        <v>2814</v>
      </c>
    </row>
    <row r="58" spans="2:6" ht="15.75">
      <c r="B58" s="2785">
        <v>17</v>
      </c>
      <c r="C58" s="2770" t="s">
        <v>2724</v>
      </c>
      <c r="D58" s="2787" t="s">
        <v>1703</v>
      </c>
      <c r="E58" s="2772" t="s">
        <v>1560</v>
      </c>
      <c r="F58" s="2772" t="s">
        <v>2814</v>
      </c>
    </row>
    <row r="59" spans="2:6" ht="15.75">
      <c r="B59" s="2785">
        <v>18</v>
      </c>
      <c r="C59" s="2770" t="s">
        <v>2725</v>
      </c>
      <c r="D59" s="2787" t="s">
        <v>1703</v>
      </c>
      <c r="E59" s="2772" t="s">
        <v>1560</v>
      </c>
      <c r="F59" s="2772" t="s">
        <v>2814</v>
      </c>
    </row>
    <row r="60" spans="2:6" ht="15.75">
      <c r="B60" s="2785">
        <v>19</v>
      </c>
      <c r="C60" s="2770" t="s">
        <v>2726</v>
      </c>
      <c r="D60" s="2787" t="s">
        <v>1703</v>
      </c>
      <c r="E60" s="2772" t="s">
        <v>1560</v>
      </c>
      <c r="F60" s="2772" t="s">
        <v>2814</v>
      </c>
    </row>
    <row r="61" spans="2:6" ht="15.75">
      <c r="B61" s="2785">
        <v>20</v>
      </c>
      <c r="C61" s="2770" t="s">
        <v>2727</v>
      </c>
      <c r="D61" s="2787" t="s">
        <v>1703</v>
      </c>
      <c r="E61" s="2772" t="s">
        <v>1560</v>
      </c>
      <c r="F61" s="2772" t="s">
        <v>2814</v>
      </c>
    </row>
    <row r="62" spans="2:6" ht="15.75">
      <c r="B62" s="2785">
        <v>21</v>
      </c>
      <c r="C62" s="2770" t="s">
        <v>2728</v>
      </c>
      <c r="D62" s="2787" t="s">
        <v>1703</v>
      </c>
      <c r="E62" s="2772" t="s">
        <v>1560</v>
      </c>
      <c r="F62" s="2772" t="s">
        <v>2814</v>
      </c>
    </row>
    <row r="63" spans="2:6" ht="15.75">
      <c r="B63" s="2785">
        <v>22</v>
      </c>
      <c r="C63" s="2770" t="s">
        <v>2729</v>
      </c>
      <c r="D63" s="2787" t="s">
        <v>1703</v>
      </c>
      <c r="E63" s="2772" t="s">
        <v>1560</v>
      </c>
      <c r="F63" s="2772" t="s">
        <v>2814</v>
      </c>
    </row>
    <row r="64" spans="2:6" ht="15.75">
      <c r="B64" s="2785">
        <v>23</v>
      </c>
      <c r="C64" s="2770" t="s">
        <v>2730</v>
      </c>
      <c r="D64" s="2787" t="s">
        <v>1703</v>
      </c>
      <c r="E64" s="2772" t="s">
        <v>1560</v>
      </c>
      <c r="F64" s="2772" t="s">
        <v>2814</v>
      </c>
    </row>
    <row r="65" spans="2:6" ht="15.75">
      <c r="B65" s="2785">
        <v>24</v>
      </c>
      <c r="C65" s="2770" t="s">
        <v>2731</v>
      </c>
      <c r="D65" s="2787" t="s">
        <v>1703</v>
      </c>
      <c r="E65" s="2772" t="s">
        <v>1560</v>
      </c>
      <c r="F65" s="2772" t="s">
        <v>2814</v>
      </c>
    </row>
    <row r="66" spans="2:6" ht="15.75">
      <c r="B66" s="2785">
        <v>25</v>
      </c>
      <c r="C66" s="2770" t="s">
        <v>2732</v>
      </c>
      <c r="D66" s="2787" t="s">
        <v>1703</v>
      </c>
      <c r="E66" s="2772" t="s">
        <v>1560</v>
      </c>
      <c r="F66" s="2772" t="s">
        <v>2814</v>
      </c>
    </row>
    <row r="67" spans="2:6" ht="15.75">
      <c r="B67" s="2785">
        <v>26</v>
      </c>
      <c r="C67" s="2770" t="s">
        <v>2733</v>
      </c>
      <c r="D67" s="2787" t="s">
        <v>1703</v>
      </c>
      <c r="E67" s="2772" t="s">
        <v>1560</v>
      </c>
      <c r="F67" s="2772" t="s">
        <v>2814</v>
      </c>
    </row>
    <row r="68" spans="2:6" ht="15.75">
      <c r="B68" s="2785">
        <v>27</v>
      </c>
      <c r="C68" s="2770" t="s">
        <v>2734</v>
      </c>
      <c r="D68" s="2787" t="s">
        <v>1703</v>
      </c>
      <c r="E68" s="2772" t="s">
        <v>1560</v>
      </c>
      <c r="F68" s="2772" t="s">
        <v>2814</v>
      </c>
    </row>
    <row r="69" spans="2:6" ht="15.75">
      <c r="B69" s="2785">
        <v>28</v>
      </c>
      <c r="C69" s="2770" t="s">
        <v>2735</v>
      </c>
      <c r="D69" s="2787" t="s">
        <v>1703</v>
      </c>
      <c r="E69" s="2772" t="s">
        <v>1560</v>
      </c>
      <c r="F69" s="2772" t="s">
        <v>2814</v>
      </c>
    </row>
    <row r="70" spans="2:6" ht="15.75">
      <c r="B70" s="2785">
        <v>29</v>
      </c>
      <c r="C70" s="2770" t="s">
        <v>2736</v>
      </c>
      <c r="D70" s="2787" t="s">
        <v>1703</v>
      </c>
      <c r="E70" s="2772" t="s">
        <v>1560</v>
      </c>
      <c r="F70" s="2772" t="s">
        <v>2814</v>
      </c>
    </row>
    <row r="71" spans="2:6" ht="15.75">
      <c r="B71" s="2785">
        <v>30</v>
      </c>
      <c r="C71" s="2770" t="s">
        <v>2737</v>
      </c>
      <c r="D71" s="2787" t="s">
        <v>1819</v>
      </c>
      <c r="E71" s="2772" t="s">
        <v>1560</v>
      </c>
      <c r="F71" s="2772" t="s">
        <v>2814</v>
      </c>
    </row>
    <row r="72" spans="2:6" ht="15.75">
      <c r="B72" s="2785">
        <v>31</v>
      </c>
      <c r="C72" s="2770" t="s">
        <v>2738</v>
      </c>
      <c r="D72" s="2787" t="s">
        <v>1819</v>
      </c>
      <c r="E72" s="2772" t="s">
        <v>1560</v>
      </c>
      <c r="F72" s="2772" t="s">
        <v>2814</v>
      </c>
    </row>
    <row r="73" spans="2:6" ht="15.75">
      <c r="B73" s="2785">
        <v>32</v>
      </c>
      <c r="C73" s="2770" t="s">
        <v>2739</v>
      </c>
      <c r="D73" s="2787" t="s">
        <v>1819</v>
      </c>
      <c r="E73" s="2772" t="s">
        <v>1560</v>
      </c>
      <c r="F73" s="2772" t="s">
        <v>2814</v>
      </c>
    </row>
    <row r="74" spans="2:6" ht="15.75">
      <c r="B74" s="2785">
        <v>33</v>
      </c>
      <c r="C74" s="2770" t="s">
        <v>2740</v>
      </c>
      <c r="D74" s="2787" t="s">
        <v>1819</v>
      </c>
      <c r="E74" s="2772" t="s">
        <v>1560</v>
      </c>
      <c r="F74" s="2772" t="s">
        <v>2814</v>
      </c>
    </row>
    <row r="75" spans="2:6" ht="15.75">
      <c r="B75" s="2785">
        <v>34</v>
      </c>
      <c r="C75" s="2770" t="s">
        <v>2741</v>
      </c>
      <c r="D75" s="2787" t="s">
        <v>1819</v>
      </c>
      <c r="E75" s="2772" t="s">
        <v>1560</v>
      </c>
      <c r="F75" s="2772" t="s">
        <v>2814</v>
      </c>
    </row>
    <row r="76" spans="2:6" ht="15.75">
      <c r="B76" s="2785">
        <v>35</v>
      </c>
      <c r="C76" s="2770" t="s">
        <v>2742</v>
      </c>
      <c r="D76" s="2787" t="s">
        <v>1819</v>
      </c>
      <c r="E76" s="2772" t="s">
        <v>1560</v>
      </c>
      <c r="F76" s="2772" t="s">
        <v>2814</v>
      </c>
    </row>
    <row r="77" spans="2:6" ht="15.75">
      <c r="B77" s="2785">
        <v>36</v>
      </c>
      <c r="C77" s="2770" t="s">
        <v>2743</v>
      </c>
      <c r="D77" s="2787" t="s">
        <v>1819</v>
      </c>
      <c r="E77" s="2772" t="s">
        <v>1560</v>
      </c>
      <c r="F77" s="2772" t="s">
        <v>2814</v>
      </c>
    </row>
    <row r="78" spans="2:6" ht="15.75">
      <c r="B78" s="2785">
        <v>37</v>
      </c>
      <c r="C78" s="2770" t="s">
        <v>2744</v>
      </c>
      <c r="D78" s="2787" t="s">
        <v>1819</v>
      </c>
      <c r="E78" s="2772" t="s">
        <v>1560</v>
      </c>
      <c r="F78" s="2772" t="s">
        <v>2814</v>
      </c>
    </row>
    <row r="79" spans="2:6" ht="15.75">
      <c r="B79" s="2785">
        <v>38</v>
      </c>
      <c r="C79" s="2770" t="s">
        <v>2745</v>
      </c>
      <c r="D79" s="2787" t="s">
        <v>1819</v>
      </c>
      <c r="E79" s="2772" t="s">
        <v>1560</v>
      </c>
      <c r="F79" s="2772" t="s">
        <v>2814</v>
      </c>
    </row>
    <row r="80" spans="2:6" ht="15.75">
      <c r="B80" s="2785">
        <v>39</v>
      </c>
      <c r="C80" s="2770" t="s">
        <v>2746</v>
      </c>
      <c r="D80" s="2787" t="s">
        <v>1819</v>
      </c>
      <c r="E80" s="2772" t="s">
        <v>1560</v>
      </c>
      <c r="F80" s="2772" t="s">
        <v>2814</v>
      </c>
    </row>
    <row r="81" spans="2:6" ht="15.75">
      <c r="B81" s="2785">
        <v>40</v>
      </c>
      <c r="C81" s="2770" t="s">
        <v>2747</v>
      </c>
      <c r="D81" s="2787" t="s">
        <v>1819</v>
      </c>
      <c r="E81" s="2772" t="s">
        <v>1560</v>
      </c>
      <c r="F81" s="2772" t="s">
        <v>2814</v>
      </c>
    </row>
    <row r="82" spans="2:6" ht="15.75">
      <c r="B82" s="2785">
        <v>41</v>
      </c>
      <c r="C82" s="2770" t="s">
        <v>2748</v>
      </c>
      <c r="D82" s="2787" t="s">
        <v>1819</v>
      </c>
      <c r="E82" s="2772" t="s">
        <v>1560</v>
      </c>
      <c r="F82" s="2772" t="s">
        <v>2814</v>
      </c>
    </row>
    <row r="83" spans="2:6" ht="15.75">
      <c r="B83" s="2785">
        <v>42</v>
      </c>
      <c r="C83" s="2770" t="s">
        <v>2749</v>
      </c>
      <c r="D83" s="2787" t="s">
        <v>1819</v>
      </c>
      <c r="E83" s="2772" t="s">
        <v>1560</v>
      </c>
      <c r="F83" s="2772" t="s">
        <v>2814</v>
      </c>
    </row>
    <row r="84" spans="2:6" ht="15.75">
      <c r="B84" s="2785">
        <v>43</v>
      </c>
      <c r="C84" s="2770" t="s">
        <v>2750</v>
      </c>
      <c r="D84" s="2787" t="s">
        <v>1819</v>
      </c>
      <c r="E84" s="2772" t="s">
        <v>1560</v>
      </c>
      <c r="F84" s="2772" t="s">
        <v>2814</v>
      </c>
    </row>
    <row r="85" spans="2:6" ht="15.75">
      <c r="B85" s="2785">
        <v>44</v>
      </c>
      <c r="C85" s="2770" t="s">
        <v>2751</v>
      </c>
      <c r="D85" s="2787" t="s">
        <v>1819</v>
      </c>
      <c r="E85" s="2772" t="s">
        <v>1560</v>
      </c>
      <c r="F85" s="2772" t="s">
        <v>2814</v>
      </c>
    </row>
    <row r="86" spans="2:6" ht="16.5" thickBot="1">
      <c r="B86" s="2788">
        <v>45</v>
      </c>
      <c r="C86" s="2777" t="s">
        <v>2752</v>
      </c>
      <c r="D86" s="2790" t="s">
        <v>2818</v>
      </c>
      <c r="E86" s="2779" t="s">
        <v>1560</v>
      </c>
      <c r="F86" s="2772" t="s">
        <v>2814</v>
      </c>
    </row>
    <row r="87" spans="2:6" ht="15.75">
      <c r="B87" s="2781">
        <v>1</v>
      </c>
      <c r="C87" s="2764" t="s">
        <v>2753</v>
      </c>
      <c r="D87" s="2765" t="s">
        <v>2754</v>
      </c>
      <c r="E87" s="2796" t="s">
        <v>1879</v>
      </c>
      <c r="F87" s="2767" t="s">
        <v>2755</v>
      </c>
    </row>
    <row r="88" spans="2:6" ht="16.5" thickBot="1">
      <c r="B88" s="2788">
        <v>2</v>
      </c>
      <c r="C88" s="2777" t="s">
        <v>2756</v>
      </c>
      <c r="D88" s="2790" t="s">
        <v>2819</v>
      </c>
      <c r="E88" s="2797" t="s">
        <v>1879</v>
      </c>
      <c r="F88" s="2779" t="s">
        <v>2755</v>
      </c>
    </row>
    <row r="89" spans="2:6" ht="15.75">
      <c r="B89" s="2785">
        <v>1</v>
      </c>
      <c r="C89" s="2798" t="s">
        <v>1926</v>
      </c>
      <c r="D89" s="2771" t="s">
        <v>1927</v>
      </c>
      <c r="E89" s="2767" t="s">
        <v>475</v>
      </c>
      <c r="F89" s="2772" t="s">
        <v>2755</v>
      </c>
    </row>
    <row r="90" spans="2:6" ht="15.75">
      <c r="B90" s="2785">
        <v>2</v>
      </c>
      <c r="C90" s="2770" t="s">
        <v>1948</v>
      </c>
      <c r="D90" s="2771" t="s">
        <v>1949</v>
      </c>
      <c r="E90" s="2772" t="s">
        <v>475</v>
      </c>
      <c r="F90" s="2772" t="s">
        <v>2755</v>
      </c>
    </row>
    <row r="91" spans="2:6" ht="15.75">
      <c r="B91" s="2785">
        <v>3</v>
      </c>
      <c r="C91" s="2798" t="s">
        <v>1993</v>
      </c>
      <c r="D91" s="2771" t="s">
        <v>1994</v>
      </c>
      <c r="E91" s="2772" t="s">
        <v>475</v>
      </c>
      <c r="F91" s="2772" t="s">
        <v>2755</v>
      </c>
    </row>
    <row r="92" spans="2:6" ht="15.75">
      <c r="B92" s="2785">
        <v>4</v>
      </c>
      <c r="C92" s="2798" t="s">
        <v>2011</v>
      </c>
      <c r="D92" s="2771" t="s">
        <v>2012</v>
      </c>
      <c r="E92" s="2772" t="s">
        <v>475</v>
      </c>
      <c r="F92" s="2772" t="s">
        <v>2755</v>
      </c>
    </row>
    <row r="93" spans="2:6" ht="15.75">
      <c r="B93" s="2785">
        <v>5</v>
      </c>
      <c r="C93" s="2770" t="s">
        <v>2757</v>
      </c>
      <c r="D93" s="2771" t="s">
        <v>2028</v>
      </c>
      <c r="E93" s="2772" t="s">
        <v>475</v>
      </c>
      <c r="F93" s="2772" t="s">
        <v>2755</v>
      </c>
    </row>
    <row r="94" spans="2:6" ht="15.75">
      <c r="B94" s="2785">
        <v>6</v>
      </c>
      <c r="C94" s="2799" t="s">
        <v>2758</v>
      </c>
      <c r="D94" s="2771" t="s">
        <v>1878</v>
      </c>
      <c r="E94" s="2772" t="s">
        <v>475</v>
      </c>
      <c r="F94" s="2772" t="s">
        <v>2755</v>
      </c>
    </row>
    <row r="95" spans="2:6" ht="15.75">
      <c r="B95" s="2785">
        <v>7</v>
      </c>
      <c r="C95" s="2770" t="s">
        <v>2759</v>
      </c>
      <c r="D95" s="2771" t="s">
        <v>2039</v>
      </c>
      <c r="E95" s="2772" t="s">
        <v>475</v>
      </c>
      <c r="F95" s="2772" t="s">
        <v>2755</v>
      </c>
    </row>
    <row r="96" spans="2:6" ht="15.75">
      <c r="B96" s="2785">
        <v>8</v>
      </c>
      <c r="C96" s="2770" t="s">
        <v>2048</v>
      </c>
      <c r="D96" s="2771" t="s">
        <v>2049</v>
      </c>
      <c r="E96" s="2772" t="s">
        <v>475</v>
      </c>
      <c r="F96" s="2772" t="s">
        <v>2755</v>
      </c>
    </row>
    <row r="97" spans="2:6" ht="15.75">
      <c r="B97" s="2785">
        <v>9</v>
      </c>
      <c r="C97" s="2770" t="s">
        <v>2096</v>
      </c>
      <c r="D97" s="2771" t="s">
        <v>2097</v>
      </c>
      <c r="E97" s="2772" t="s">
        <v>475</v>
      </c>
      <c r="F97" s="2772" t="s">
        <v>2755</v>
      </c>
    </row>
    <row r="98" spans="2:6" ht="15.75">
      <c r="B98" s="2785">
        <v>10</v>
      </c>
      <c r="C98" s="2770" t="s">
        <v>2099</v>
      </c>
      <c r="D98" s="2771" t="s">
        <v>2100</v>
      </c>
      <c r="E98" s="2772" t="s">
        <v>475</v>
      </c>
      <c r="F98" s="2772" t="s">
        <v>2755</v>
      </c>
    </row>
    <row r="99" spans="2:6" ht="15.75">
      <c r="B99" s="2785">
        <v>11</v>
      </c>
      <c r="C99" s="2770" t="s">
        <v>2102</v>
      </c>
      <c r="D99" s="2771" t="s">
        <v>2103</v>
      </c>
      <c r="E99" s="2772" t="s">
        <v>475</v>
      </c>
      <c r="F99" s="2772" t="s">
        <v>2755</v>
      </c>
    </row>
    <row r="100" spans="2:6" ht="15.75">
      <c r="B100" s="2785">
        <v>12</v>
      </c>
      <c r="C100" s="2800" t="s">
        <v>2105</v>
      </c>
      <c r="D100" s="2771" t="s">
        <v>2106</v>
      </c>
      <c r="E100" s="2772" t="s">
        <v>475</v>
      </c>
      <c r="F100" s="2772" t="s">
        <v>2755</v>
      </c>
    </row>
    <row r="101" spans="2:6" ht="15.75">
      <c r="B101" s="2785">
        <v>13</v>
      </c>
      <c r="C101" s="2801">
        <v>37</v>
      </c>
      <c r="D101" s="2771" t="s">
        <v>2107</v>
      </c>
      <c r="E101" s="2772" t="s">
        <v>475</v>
      </c>
      <c r="F101" s="2772" t="s">
        <v>2755</v>
      </c>
    </row>
    <row r="102" spans="2:6" ht="15.75">
      <c r="B102" s="2785">
        <v>14</v>
      </c>
      <c r="C102" s="2801" t="s">
        <v>2136</v>
      </c>
      <c r="D102" s="2771" t="s">
        <v>2137</v>
      </c>
      <c r="E102" s="2772" t="s">
        <v>475</v>
      </c>
      <c r="F102" s="2772" t="s">
        <v>2755</v>
      </c>
    </row>
    <row r="103" spans="2:6" ht="15.75">
      <c r="B103" s="2785">
        <v>15</v>
      </c>
      <c r="C103" s="2801" t="s">
        <v>2140</v>
      </c>
      <c r="D103" s="2771" t="s">
        <v>2141</v>
      </c>
      <c r="E103" s="2772" t="s">
        <v>475</v>
      </c>
      <c r="F103" s="2772" t="s">
        <v>2755</v>
      </c>
    </row>
    <row r="104" spans="2:6" ht="15.75">
      <c r="B104" s="2785">
        <v>16</v>
      </c>
      <c r="C104" s="2801" t="s">
        <v>2142</v>
      </c>
      <c r="D104" s="2771" t="s">
        <v>2143</v>
      </c>
      <c r="E104" s="2772" t="s">
        <v>475</v>
      </c>
      <c r="F104" s="2772" t="s">
        <v>2755</v>
      </c>
    </row>
    <row r="105" spans="2:6" ht="16.5" thickBot="1">
      <c r="B105" s="2788">
        <v>17</v>
      </c>
      <c r="C105" s="2802" t="s">
        <v>2144</v>
      </c>
      <c r="D105" s="2778" t="s">
        <v>2145</v>
      </c>
      <c r="E105" s="2772" t="s">
        <v>475</v>
      </c>
      <c r="F105" s="2779" t="s">
        <v>2755</v>
      </c>
    </row>
    <row r="106" spans="2:6" ht="15.75">
      <c r="B106" s="2793">
        <v>1</v>
      </c>
      <c r="C106" s="2803" t="s">
        <v>2146</v>
      </c>
      <c r="D106" s="2783" t="s">
        <v>2147</v>
      </c>
      <c r="E106" s="2767" t="s">
        <v>1560</v>
      </c>
      <c r="F106" s="2804" t="s">
        <v>2755</v>
      </c>
    </row>
    <row r="107" spans="2:6" ht="15.75">
      <c r="B107" s="2794">
        <v>2</v>
      </c>
      <c r="C107" s="2805" t="s">
        <v>2164</v>
      </c>
      <c r="D107" s="2787" t="s">
        <v>2165</v>
      </c>
      <c r="E107" s="2772" t="s">
        <v>1560</v>
      </c>
      <c r="F107" s="2806" t="s">
        <v>2755</v>
      </c>
    </row>
    <row r="108" spans="2:6" ht="15.75">
      <c r="B108" s="2794">
        <v>3</v>
      </c>
      <c r="C108" s="2805" t="s">
        <v>2176</v>
      </c>
      <c r="D108" s="2787" t="s">
        <v>2177</v>
      </c>
      <c r="E108" s="2772" t="s">
        <v>1560</v>
      </c>
      <c r="F108" s="2806" t="s">
        <v>2755</v>
      </c>
    </row>
    <row r="109" spans="2:6" ht="15.75">
      <c r="B109" s="2794">
        <v>4</v>
      </c>
      <c r="C109" s="2805" t="s">
        <v>2183</v>
      </c>
      <c r="D109" s="2787" t="s">
        <v>2184</v>
      </c>
      <c r="E109" s="2772" t="s">
        <v>1560</v>
      </c>
      <c r="F109" s="2806" t="s">
        <v>2755</v>
      </c>
    </row>
    <row r="110" spans="2:6" ht="15.75">
      <c r="B110" s="2794">
        <v>5</v>
      </c>
      <c r="C110" s="2805" t="s">
        <v>2760</v>
      </c>
      <c r="D110" s="2787" t="s">
        <v>2202</v>
      </c>
      <c r="E110" s="2772" t="s">
        <v>1560</v>
      </c>
      <c r="F110" s="2806" t="s">
        <v>2755</v>
      </c>
    </row>
    <row r="111" spans="2:6" ht="15.75">
      <c r="B111" s="2794">
        <v>6</v>
      </c>
      <c r="C111" s="2805" t="s">
        <v>2234</v>
      </c>
      <c r="D111" s="2787" t="s">
        <v>2235</v>
      </c>
      <c r="E111" s="2772" t="s">
        <v>1560</v>
      </c>
      <c r="F111" s="2806" t="s">
        <v>2755</v>
      </c>
    </row>
    <row r="112" spans="2:6" ht="15.75">
      <c r="B112" s="2794">
        <v>7</v>
      </c>
      <c r="C112" s="2805" t="s">
        <v>2249</v>
      </c>
      <c r="D112" s="2787" t="s">
        <v>2250</v>
      </c>
      <c r="E112" s="2772" t="s">
        <v>1560</v>
      </c>
      <c r="F112" s="2806" t="s">
        <v>2755</v>
      </c>
    </row>
    <row r="113" spans="2:6" ht="15.75">
      <c r="B113" s="2794">
        <v>8</v>
      </c>
      <c r="C113" s="2805" t="s">
        <v>2251</v>
      </c>
      <c r="D113" s="2787" t="s">
        <v>2252</v>
      </c>
      <c r="E113" s="2772" t="s">
        <v>1560</v>
      </c>
      <c r="F113" s="2806" t="s">
        <v>2755</v>
      </c>
    </row>
    <row r="114" spans="2:6" ht="15.75">
      <c r="B114" s="2794">
        <v>9</v>
      </c>
      <c r="C114" s="2805" t="s">
        <v>2258</v>
      </c>
      <c r="D114" s="2787" t="s">
        <v>2798</v>
      </c>
      <c r="E114" s="2772" t="s">
        <v>1560</v>
      </c>
      <c r="F114" s="2806" t="s">
        <v>2755</v>
      </c>
    </row>
    <row r="115" spans="2:6" ht="15.75">
      <c r="B115" s="2794">
        <v>10</v>
      </c>
      <c r="C115" s="2805" t="s">
        <v>2260</v>
      </c>
      <c r="D115" s="2787" t="s">
        <v>2799</v>
      </c>
      <c r="E115" s="2772" t="s">
        <v>1560</v>
      </c>
      <c r="F115" s="2806" t="s">
        <v>2755</v>
      </c>
    </row>
    <row r="116" spans="2:6" ht="15.75">
      <c r="B116" s="2794">
        <v>11</v>
      </c>
      <c r="C116" s="2805" t="s">
        <v>2265</v>
      </c>
      <c r="D116" s="2787" t="s">
        <v>2266</v>
      </c>
      <c r="E116" s="2772" t="s">
        <v>1560</v>
      </c>
      <c r="F116" s="2806" t="s">
        <v>2755</v>
      </c>
    </row>
    <row r="117" spans="2:6" ht="15.75">
      <c r="B117" s="2794">
        <v>12</v>
      </c>
      <c r="C117" s="2805" t="s">
        <v>2267</v>
      </c>
      <c r="D117" s="2787" t="s">
        <v>2800</v>
      </c>
      <c r="E117" s="2772" t="s">
        <v>1560</v>
      </c>
      <c r="F117" s="2806" t="s">
        <v>2755</v>
      </c>
    </row>
    <row r="118" spans="2:6" ht="15.75">
      <c r="B118" s="2794">
        <v>13</v>
      </c>
      <c r="C118" s="2805" t="s">
        <v>2280</v>
      </c>
      <c r="D118" s="2787" t="s">
        <v>2800</v>
      </c>
      <c r="E118" s="2772" t="s">
        <v>1560</v>
      </c>
      <c r="F118" s="2806" t="s">
        <v>2755</v>
      </c>
    </row>
    <row r="119" spans="2:6" ht="15.75">
      <c r="B119" s="2794">
        <v>14</v>
      </c>
      <c r="C119" s="2805" t="s">
        <v>2283</v>
      </c>
      <c r="D119" s="2787" t="s">
        <v>2801</v>
      </c>
      <c r="E119" s="2772" t="s">
        <v>1560</v>
      </c>
      <c r="F119" s="2806" t="s">
        <v>2755</v>
      </c>
    </row>
    <row r="120" spans="2:6" ht="15.75">
      <c r="B120" s="2794">
        <v>15</v>
      </c>
      <c r="C120" s="2805" t="s">
        <v>2287</v>
      </c>
      <c r="D120" s="2787" t="s">
        <v>2288</v>
      </c>
      <c r="E120" s="2772" t="s">
        <v>1560</v>
      </c>
      <c r="F120" s="2806" t="s">
        <v>2755</v>
      </c>
    </row>
    <row r="121" spans="2:6" ht="15.75">
      <c r="B121" s="2794">
        <v>16</v>
      </c>
      <c r="C121" s="2805" t="s">
        <v>2289</v>
      </c>
      <c r="D121" s="2787" t="s">
        <v>2290</v>
      </c>
      <c r="E121" s="2772" t="s">
        <v>1560</v>
      </c>
      <c r="F121" s="2806" t="s">
        <v>2755</v>
      </c>
    </row>
    <row r="122" spans="2:6" ht="15.75">
      <c r="B122" s="2794">
        <v>17</v>
      </c>
      <c r="C122" s="2805" t="s">
        <v>2353</v>
      </c>
      <c r="D122" s="2787" t="s">
        <v>2354</v>
      </c>
      <c r="E122" s="2772" t="s">
        <v>1560</v>
      </c>
      <c r="F122" s="2806" t="s">
        <v>2755</v>
      </c>
    </row>
    <row r="123" spans="2:6" ht="16.5" thickBot="1">
      <c r="B123" s="2795">
        <v>18</v>
      </c>
      <c r="C123" s="2807" t="s">
        <v>2369</v>
      </c>
      <c r="D123" s="2790" t="s">
        <v>2370</v>
      </c>
      <c r="E123" s="2772" t="s">
        <v>1560</v>
      </c>
      <c r="F123" s="2808" t="s">
        <v>2755</v>
      </c>
    </row>
    <row r="124" spans="2:6" ht="15.75">
      <c r="B124" s="2793">
        <v>1</v>
      </c>
      <c r="C124" s="2764" t="s">
        <v>2761</v>
      </c>
      <c r="D124" s="2783" t="s">
        <v>2396</v>
      </c>
      <c r="E124" s="2767" t="s">
        <v>1560</v>
      </c>
      <c r="F124" s="2767" t="s">
        <v>2762</v>
      </c>
    </row>
    <row r="125" spans="2:6" ht="15.75">
      <c r="B125" s="2794">
        <v>2</v>
      </c>
      <c r="C125" s="2770" t="s">
        <v>2763</v>
      </c>
      <c r="D125" s="2787" t="s">
        <v>2402</v>
      </c>
      <c r="E125" s="2772" t="s">
        <v>1560</v>
      </c>
      <c r="F125" s="2772" t="s">
        <v>2762</v>
      </c>
    </row>
    <row r="126" spans="2:6" ht="15.75">
      <c r="B126" s="2794">
        <v>3</v>
      </c>
      <c r="C126" s="2770" t="s">
        <v>2764</v>
      </c>
      <c r="D126" s="2787" t="s">
        <v>2403</v>
      </c>
      <c r="E126" s="2772" t="s">
        <v>1560</v>
      </c>
      <c r="F126" s="2772" t="s">
        <v>2762</v>
      </c>
    </row>
    <row r="127" spans="2:6" ht="15.75">
      <c r="B127" s="2794">
        <v>4</v>
      </c>
      <c r="C127" s="2770" t="s">
        <v>2765</v>
      </c>
      <c r="D127" s="2787" t="s">
        <v>2405</v>
      </c>
      <c r="E127" s="2772" t="s">
        <v>1560</v>
      </c>
      <c r="F127" s="2772" t="s">
        <v>2762</v>
      </c>
    </row>
    <row r="128" spans="2:6" ht="15.75">
      <c r="B128" s="2794">
        <v>5</v>
      </c>
      <c r="C128" s="2770" t="s">
        <v>2766</v>
      </c>
      <c r="D128" s="2787" t="s">
        <v>2407</v>
      </c>
      <c r="E128" s="2772" t="s">
        <v>1560</v>
      </c>
      <c r="F128" s="2772" t="s">
        <v>2762</v>
      </c>
    </row>
    <row r="129" spans="2:6" ht="15.75">
      <c r="B129" s="2794">
        <v>6</v>
      </c>
      <c r="C129" s="2770" t="s">
        <v>2767</v>
      </c>
      <c r="D129" s="2787" t="s">
        <v>2409</v>
      </c>
      <c r="E129" s="2772" t="s">
        <v>1560</v>
      </c>
      <c r="F129" s="2772" t="s">
        <v>2762</v>
      </c>
    </row>
    <row r="130" spans="2:6" ht="15.75">
      <c r="B130" s="2794">
        <v>7</v>
      </c>
      <c r="C130" s="2770" t="s">
        <v>2768</v>
      </c>
      <c r="D130" s="2787" t="s">
        <v>2411</v>
      </c>
      <c r="E130" s="2772" t="s">
        <v>1560</v>
      </c>
      <c r="F130" s="2772" t="s">
        <v>2762</v>
      </c>
    </row>
    <row r="131" spans="2:6" ht="15.75">
      <c r="B131" s="2794">
        <v>8</v>
      </c>
      <c r="C131" s="2770" t="s">
        <v>2769</v>
      </c>
      <c r="D131" s="2787" t="s">
        <v>2413</v>
      </c>
      <c r="E131" s="2772" t="s">
        <v>1560</v>
      </c>
      <c r="F131" s="2772" t="s">
        <v>2762</v>
      </c>
    </row>
    <row r="132" spans="2:6" ht="15.75">
      <c r="B132" s="2794">
        <v>9</v>
      </c>
      <c r="C132" s="2770" t="s">
        <v>2770</v>
      </c>
      <c r="D132" s="2787" t="s">
        <v>2415</v>
      </c>
      <c r="E132" s="2772" t="s">
        <v>1560</v>
      </c>
      <c r="F132" s="2772" t="s">
        <v>2762</v>
      </c>
    </row>
    <row r="133" spans="2:6" ht="15.75">
      <c r="B133" s="2794">
        <v>10</v>
      </c>
      <c r="C133" s="2770" t="s">
        <v>2771</v>
      </c>
      <c r="D133" s="2787" t="s">
        <v>2417</v>
      </c>
      <c r="E133" s="2772" t="s">
        <v>1560</v>
      </c>
      <c r="F133" s="2772" t="s">
        <v>2762</v>
      </c>
    </row>
    <row r="134" spans="2:6" ht="15.75">
      <c r="B134" s="2794">
        <v>11</v>
      </c>
      <c r="C134" s="2770" t="s">
        <v>2772</v>
      </c>
      <c r="D134" s="2787" t="s">
        <v>2419</v>
      </c>
      <c r="E134" s="2772" t="s">
        <v>1560</v>
      </c>
      <c r="F134" s="2772" t="s">
        <v>2762</v>
      </c>
    </row>
    <row r="135" spans="2:6" ht="15.75">
      <c r="B135" s="2794">
        <v>12</v>
      </c>
      <c r="C135" s="2770" t="s">
        <v>2773</v>
      </c>
      <c r="D135" s="2787" t="s">
        <v>2421</v>
      </c>
      <c r="E135" s="2772" t="s">
        <v>1560</v>
      </c>
      <c r="F135" s="2772" t="s">
        <v>2762</v>
      </c>
    </row>
    <row r="136" spans="2:6" ht="15.75">
      <c r="B136" s="2794">
        <v>13</v>
      </c>
      <c r="C136" s="2770" t="s">
        <v>2774</v>
      </c>
      <c r="D136" s="2787" t="s">
        <v>2423</v>
      </c>
      <c r="E136" s="2772" t="s">
        <v>1560</v>
      </c>
      <c r="F136" s="2772" t="s">
        <v>2762</v>
      </c>
    </row>
    <row r="137" spans="2:6" ht="15.75">
      <c r="B137" s="2794">
        <v>14</v>
      </c>
      <c r="C137" s="2770" t="s">
        <v>2775</v>
      </c>
      <c r="D137" s="2787" t="s">
        <v>2425</v>
      </c>
      <c r="E137" s="2772" t="s">
        <v>1560</v>
      </c>
      <c r="F137" s="2772" t="s">
        <v>2762</v>
      </c>
    </row>
    <row r="138" spans="2:6" ht="15.75">
      <c r="B138" s="2794">
        <v>15</v>
      </c>
      <c r="C138" s="2770" t="s">
        <v>2776</v>
      </c>
      <c r="D138" s="2787" t="s">
        <v>2427</v>
      </c>
      <c r="E138" s="2772" t="s">
        <v>1560</v>
      </c>
      <c r="F138" s="2772" t="s">
        <v>2762</v>
      </c>
    </row>
    <row r="139" spans="2:6" ht="15.75">
      <c r="B139" s="2794">
        <v>16</v>
      </c>
      <c r="C139" s="2770" t="s">
        <v>2777</v>
      </c>
      <c r="D139" s="2787" t="s">
        <v>2802</v>
      </c>
      <c r="E139" s="2772" t="s">
        <v>1560</v>
      </c>
      <c r="F139" s="2772" t="s">
        <v>2762</v>
      </c>
    </row>
    <row r="140" spans="2:6" ht="16.5" thickBot="1">
      <c r="B140" s="2795">
        <v>17</v>
      </c>
      <c r="C140" s="2777" t="s">
        <v>2778</v>
      </c>
      <c r="D140" s="2790" t="s">
        <v>2428</v>
      </c>
      <c r="E140" s="2772" t="s">
        <v>1560</v>
      </c>
      <c r="F140" s="2779" t="s">
        <v>2762</v>
      </c>
    </row>
    <row r="141" spans="2:6" ht="15.75">
      <c r="B141" s="2781">
        <v>1</v>
      </c>
      <c r="C141" s="2764" t="s">
        <v>2779</v>
      </c>
      <c r="D141" s="2783" t="s">
        <v>2803</v>
      </c>
      <c r="E141" s="2767" t="s">
        <v>2813</v>
      </c>
      <c r="F141" s="2767" t="s">
        <v>2762</v>
      </c>
    </row>
    <row r="142" spans="2:6" ht="15.75">
      <c r="B142" s="2785">
        <v>2</v>
      </c>
      <c r="C142" s="2770" t="s">
        <v>2780</v>
      </c>
      <c r="D142" s="2787" t="s">
        <v>2804</v>
      </c>
      <c r="E142" s="2772" t="s">
        <v>2813</v>
      </c>
      <c r="F142" s="2772" t="s">
        <v>2762</v>
      </c>
    </row>
    <row r="143" spans="2:6" ht="15.75">
      <c r="B143" s="2785">
        <v>3</v>
      </c>
      <c r="C143" s="2770" t="s">
        <v>2781</v>
      </c>
      <c r="D143" s="2787" t="s">
        <v>2805</v>
      </c>
      <c r="E143" s="2772" t="s">
        <v>2813</v>
      </c>
      <c r="F143" s="2772" t="s">
        <v>2762</v>
      </c>
    </row>
    <row r="144" spans="2:6" ht="15.75">
      <c r="B144" s="2785">
        <v>4</v>
      </c>
      <c r="C144" s="2770" t="s">
        <v>2782</v>
      </c>
      <c r="D144" s="2787" t="s">
        <v>2806</v>
      </c>
      <c r="E144" s="2772" t="s">
        <v>2813</v>
      </c>
      <c r="F144" s="2772" t="s">
        <v>2762</v>
      </c>
    </row>
    <row r="145" spans="1:6" ht="15.75">
      <c r="B145" s="2785">
        <v>5</v>
      </c>
      <c r="C145" s="2770" t="s">
        <v>2783</v>
      </c>
      <c r="D145" s="2787" t="s">
        <v>2807</v>
      </c>
      <c r="E145" s="2772" t="s">
        <v>2813</v>
      </c>
      <c r="F145" s="2772" t="s">
        <v>2762</v>
      </c>
    </row>
    <row r="146" spans="1:6" ht="15.75">
      <c r="B146" s="2785">
        <v>6</v>
      </c>
      <c r="C146" s="2770" t="s">
        <v>2784</v>
      </c>
      <c r="D146" s="2787" t="s">
        <v>2808</v>
      </c>
      <c r="E146" s="2772" t="s">
        <v>2813</v>
      </c>
      <c r="F146" s="2772" t="s">
        <v>2762</v>
      </c>
    </row>
    <row r="147" spans="1:6" ht="15.75">
      <c r="B147" s="2785">
        <v>7</v>
      </c>
      <c r="C147" s="2770" t="s">
        <v>2785</v>
      </c>
      <c r="D147" s="2787" t="s">
        <v>2809</v>
      </c>
      <c r="E147" s="2772" t="s">
        <v>2813</v>
      </c>
      <c r="F147" s="2772" t="s">
        <v>2762</v>
      </c>
    </row>
    <row r="148" spans="1:6" ht="15.75">
      <c r="B148" s="2785">
        <v>8</v>
      </c>
      <c r="C148" s="2770" t="s">
        <v>2786</v>
      </c>
      <c r="D148" s="2787" t="s">
        <v>2810</v>
      </c>
      <c r="E148" s="2772" t="s">
        <v>2813</v>
      </c>
      <c r="F148" s="2772" t="s">
        <v>2762</v>
      </c>
    </row>
    <row r="149" spans="1:6" ht="16.5" thickBot="1">
      <c r="B149" s="2785">
        <v>9</v>
      </c>
      <c r="C149" s="2770" t="s">
        <v>2787</v>
      </c>
      <c r="D149" s="2787" t="s">
        <v>2811</v>
      </c>
      <c r="E149" s="2772" t="s">
        <v>2813</v>
      </c>
      <c r="F149" s="2772" t="s">
        <v>2762</v>
      </c>
    </row>
    <row r="150" spans="1:6" ht="16.5" thickBot="1">
      <c r="A150" s="2809"/>
      <c r="B150" s="2810">
        <v>1</v>
      </c>
      <c r="C150" s="2811" t="s">
        <v>2788</v>
      </c>
      <c r="D150" s="2812" t="s">
        <v>2812</v>
      </c>
      <c r="E150" s="2813" t="s">
        <v>2651</v>
      </c>
      <c r="F150" s="2814" t="s">
        <v>2762</v>
      </c>
    </row>
  </sheetData>
  <mergeCells count="3">
    <mergeCell ref="A1:F1"/>
    <mergeCell ref="A2:B2"/>
    <mergeCell ref="A3:A21"/>
  </mergeCells>
  <hyperlinks>
    <hyperlink ref="C5" location="F33A!A1" display="F33A"/>
    <hyperlink ref="C6" location="F33B!A1" display="F33B"/>
    <hyperlink ref="C7" location="F33B1!A1" display="F33B1"/>
    <hyperlink ref="C8" location="F33B3!A1" display="F33B3"/>
    <hyperlink ref="C9" location="'F34'!A1" display="F34"/>
    <hyperlink ref="C13" location="F35.2!A1" display="F35.2"/>
    <hyperlink ref="C12" location="'F35'!A1" display="F35"/>
    <hyperlink ref="C16" location="F8.1!A1" display="F8.1"/>
    <hyperlink ref="C17" location="F8.2!A1" display="F8.2"/>
    <hyperlink ref="C18" location="F8.3!A1" display="F8.3"/>
    <hyperlink ref="C19" location="F8.4!A1" display="F8.4"/>
    <hyperlink ref="C10" location="F34.1!A1" display="F34.1"/>
    <hyperlink ref="C11" location="F34.2!A1" display="F34.2"/>
    <hyperlink ref="C14" location="F36.1!A1" display="F36.1"/>
    <hyperlink ref="C15" location="F36.2!A1" display="F36.2"/>
    <hyperlink ref="C20" location="F31.1!A1" display="F31.1"/>
    <hyperlink ref="C21" location="F35.1!A1" display="F35.1"/>
    <hyperlink ref="C4" location="F20_21Pkon_Valutor!A1" display="F20_21Pkon_Valutor"/>
    <hyperlink ref="C3" location="F20_21Pkon!A1" display="F20_21Pkon"/>
    <hyperlink ref="C22" location="'F1'!A1" display="F1"/>
    <hyperlink ref="C23" location="'F2'!A1" display="F2"/>
    <hyperlink ref="C24" location="'F3'!A1" display="F3"/>
    <hyperlink ref="C25" location="'F4'!A1" display="F4"/>
    <hyperlink ref="C26" location="F20_21!A1" display="F20_21"/>
    <hyperlink ref="C27" location="'F22'!A1" display="F22"/>
    <hyperlink ref="C28" location="F22_1!A1" display="F22_1"/>
    <hyperlink ref="C29" location="'F23'!A1" display="F23"/>
    <hyperlink ref="C30" location="'F26'!A1" display="F26"/>
    <hyperlink ref="C31" location="'F27'!A1" display="F27"/>
    <hyperlink ref="C32" location="'F28'!A1" display="F28"/>
    <hyperlink ref="C33" location="'F29'!A1" display="F29"/>
    <hyperlink ref="C34" location="'F30'!A1" display="F30"/>
    <hyperlink ref="C35" location="F30.1!A1" display="F30.1"/>
    <hyperlink ref="C36" location="'F30_31_31-1'!A1" display="F31"/>
    <hyperlink ref="C37" location="'F30_31_31-1'!A61" display="F31/1"/>
    <hyperlink ref="C38" location="'F30_31_31-1'!A72" display="F31/2"/>
    <hyperlink ref="C39" location="'F30_31_31-1'!A81" display="F31/3"/>
    <hyperlink ref="C40" location="'F30_31_31-1'!A92" display="F31/4"/>
    <hyperlink ref="C41" location="'F30_31_31-1'!A127" display="F32"/>
    <hyperlink ref="C42" location="'F16,16_1,16_2'!A1" display="F16,16_1,16_2"/>
    <hyperlink ref="C43" location="'F16,16_1,16_2'!A19" display="F16,16_1,16_2"/>
    <hyperlink ref="C44" location="'F16,16_1,16_2'!A32" display="F16,16_1,16_2"/>
    <hyperlink ref="C45" location="'F17'!A1" display="F17"/>
    <hyperlink ref="C46" location="'F37'!A1" display="F37"/>
    <hyperlink ref="C47" location="F37.1!A1" display="F37.1"/>
    <hyperlink ref="C48" location="F37.2!A1" display="F37.2"/>
    <hyperlink ref="C49" location="F37.3!A1" display="F37.3"/>
    <hyperlink ref="C50" location="F37.4!A1" display="F37.4"/>
    <hyperlink ref="C51" location="F37.5!A1" display="F37.5"/>
    <hyperlink ref="C52" location="F37.6!A1" display="F37.6"/>
    <hyperlink ref="C53" location="F37.7!A1" display="F37.7"/>
    <hyperlink ref="C54" location="'F44'!A1" display="F44"/>
    <hyperlink ref="C55" location="'F45'!A1" display="F45"/>
    <hyperlink ref="C56" location="F46.ALL!A1" display="F46.ALL"/>
    <hyperlink ref="C57" location="F46.USD!A1" display="F46.USD"/>
    <hyperlink ref="C58" location="F46.EUR!A1" display="F46.EUR"/>
    <hyperlink ref="C59" location="F46.GBP!A1" display="F46.GBP"/>
    <hyperlink ref="C60" location="F46.CHF!A1" display="F46.CHF"/>
    <hyperlink ref="C61" location="F46.CAD!A1" display="F46.CAD"/>
    <hyperlink ref="C62" location="F46.SEK!A1" display="F46.SEK"/>
    <hyperlink ref="C63" location="F46.AUD!A1" display="F46.AUD"/>
    <hyperlink ref="C64" location="F46.JPY!A1" display="F46.JPY"/>
    <hyperlink ref="C65" location="F46.DKK!A1" display="F46.DKK"/>
    <hyperlink ref="C66" location="F46.NOK!A1" display="F46.NOK"/>
    <hyperlink ref="C67" location="F46.TRY!A1" display="F46.TRY"/>
    <hyperlink ref="C68" location="F46.XAU!A1" display="F46.XAU"/>
    <hyperlink ref="C69" location="F46.CNY!A1" display="F46.CNY"/>
    <hyperlink ref="C70" location="F46.OTHER!A1" display="F46.TE TJERA"/>
    <hyperlink ref="C71" location="F47.ALL!A1" display="F47.ALL"/>
    <hyperlink ref="C72" location="F47.USD!A1" display="F47.USD"/>
    <hyperlink ref="C73" location="F47.EUR!A1" display="F47.EUR"/>
    <hyperlink ref="C74" location="F47.GBP!A1" display="F47.GBP"/>
    <hyperlink ref="C75" location="F47.CHF!A1" display="F47.CHF"/>
    <hyperlink ref="C76" location="F47.CAD!A1" display="F47.CAD"/>
    <hyperlink ref="C77" location="F47.SEK!A1" display="F47.SEK"/>
    <hyperlink ref="C78" location="F47.AUD!A1" display="F47.AUD"/>
    <hyperlink ref="C79" location="F47.JPY!A1" display="F47.JPY"/>
    <hyperlink ref="C80" location="F47.DKK!A1" display="F47.DKK"/>
    <hyperlink ref="C81" location="F47.NOK!A1" display="F47.NOK"/>
    <hyperlink ref="C82" location="F47.TRY!A1" display="F47.TRY"/>
    <hyperlink ref="C83" location="F47.XAU!A1" display="F47.XAU"/>
    <hyperlink ref="C84" location="F47.CNY!A1" display="F47.CNY"/>
    <hyperlink ref="C85" location="F47.OTHER!A1" display="F47.TE TJERA"/>
    <hyperlink ref="C86" location="'F48'!A1" display="F48"/>
    <hyperlink ref="C87" location="'F61'!A1" display="F61"/>
    <hyperlink ref="C88" location="'F62'!A1" display="F62"/>
    <hyperlink ref="C89" location="F6.DM!A1" display="F6.DM"/>
    <hyperlink ref="C90" location="F9.DM!A1" display="F9.DM"/>
    <hyperlink ref="C91" location="F5.DM!A1" display="F5.DM"/>
    <hyperlink ref="C92" location="F3.DM!A1" display="F3.DM"/>
    <hyperlink ref="C93" location="F100.1!A1" display="100/1"/>
    <hyperlink ref="C94" location="F61.2!A1" display="61.2"/>
    <hyperlink ref="C95" location="F60.1!A1" display="F60/1"/>
    <hyperlink ref="C96" location="'37.4'!A1" display="37/4"/>
    <hyperlink ref="C97" location="'37.5'!A1" display="37/5"/>
    <hyperlink ref="C98" location="'37.6'!A1" display="37/6"/>
    <hyperlink ref="C99" location="'37.7'!A1" display="37/7"/>
    <hyperlink ref="C100" location="'37.9'!A1" display="37.9"/>
    <hyperlink ref="C101" location="'37'!A1" display="'37'!A1"/>
    <hyperlink ref="C102" location="'37.1'!A1" display="37/1"/>
    <hyperlink ref="C103" location="'37.2'!A1" display="37/2"/>
    <hyperlink ref="C104" location="'37.3'!A1" display="37/3"/>
    <hyperlink ref="C105" location="'37.8'!A1" display="37.8"/>
    <hyperlink ref="C106" location="F2.DM!A1" display="F2.DM"/>
    <hyperlink ref="C107" location="F7.DM!A1" display="F7.DM"/>
    <hyperlink ref="C108" location="F10.DM!A1" display="F10.DM"/>
    <hyperlink ref="C109" location="F11.DM!A1" display="F11.DM"/>
    <hyperlink ref="C110" location="F12.DM!A1" display="F12.DM"/>
    <hyperlink ref="C111" location="'F18'!A1" display="F18"/>
    <hyperlink ref="C112" location="F18.a!A1" display="F18a"/>
    <hyperlink ref="C113" location="F18.1!A1" display="F18.1"/>
    <hyperlink ref="C114" location="F18.1a!A1" display="F18.1a"/>
    <hyperlink ref="C115" location="F18.2!A1" display="F18.2"/>
    <hyperlink ref="C116" location="F18.2a!A1" display="F18.2a"/>
    <hyperlink ref="C117" location="F18.3!A1" display="F18.3"/>
    <hyperlink ref="C118" location="F18.3a!A1" display="F18.3a"/>
    <hyperlink ref="C119" location="F18.4!A1" display="F18.4"/>
    <hyperlink ref="C120" location="F18.4a!A1" display="F18.4a"/>
    <hyperlink ref="C121" location="MKR_SA_TDI!A1" display="MKR_SA_TDI"/>
    <hyperlink ref="C122" location="MKR_SA_EQU!A1" display="MKR_SA_EQU"/>
    <hyperlink ref="C123" location="'F49'!A1" display="F49"/>
    <hyperlink ref="C125" location="'CR_SA_(1)'!Print_Area" display="CR_SA_ (1)"/>
    <hyperlink ref="C126" location="'CR_SA_(2)'!Print_Area" display="CR_SA_ (2)"/>
    <hyperlink ref="C127" location="'CR_SA_(3)'!Print_Area" display="CR_SA_ (3)"/>
    <hyperlink ref="C128" location="'CR_SA_(4)'!Print_Area" display="CR_SA_ (4)"/>
    <hyperlink ref="C129" location="'CR_SA_(5)'!Print_Area" display="CR_SA_ (5)"/>
    <hyperlink ref="C130" location="'CR_SA_(6)'!Print_Area" display="CR_SA_ (6)"/>
    <hyperlink ref="C131" location="'CR_SA_(7)'!Print_Area" display="CR_SA_ (7)"/>
    <hyperlink ref="C132" location="'CR_SA_(8)'!Print_Area" display="CR_SA_ (8)"/>
    <hyperlink ref="C133" location="'CR_SA_(9)'!Print_Area" display="CR_SA_ (9)"/>
    <hyperlink ref="C134" location="'CR_SA_(10)'!Print_Area" display="CR_SA_ (10)"/>
    <hyperlink ref="C135" location="'CR_SA_(11)'!Print_Area" display="CR_SA_ (11)"/>
    <hyperlink ref="C136" location="'CR_SA_(12)'!Print_Area" display="CR_SA_ (12)"/>
    <hyperlink ref="C137" location="'CR_SA_(13)'!Print_Area" display="CR_SA_ (13)"/>
    <hyperlink ref="C138" location="'CR_SA_(14)'!Print_Area" display="CR_SA_ (14)"/>
    <hyperlink ref="C139" location="'CR_SA_(15) '!Print_Area" display="CR_SA_ (15)"/>
    <hyperlink ref="C140" location="CR_SEC_SA!Print_Area" display="CR_SEC_SA"/>
    <hyperlink ref="C124" location="CAR!A1" display="CAR"/>
    <hyperlink ref="C141" location="'MKR_SA_TDI_(usd)'!A1" display="MKR_SA_ TDI_(Usd)"/>
    <hyperlink ref="C142" location="'MKR_SA_TDI_(eur)'!A1" display="MKR_SA_ TDI_(Eur)"/>
    <hyperlink ref="C143" location="'MKR_SA_TDI_(ALL)'!A1" display="MKR_SA_ TDI_(ALL)"/>
    <hyperlink ref="C144" location="'MKR_SA_TDI_(monedha_te_tjera)'!A1" display="MKR_SA_ TDI_(monedha_te_tjera)"/>
    <hyperlink ref="C145" location="'MKR_SA_TDI_(total)'!Print_Area" display="MKR_SA_ TDI_(Total)"/>
    <hyperlink ref="C146" location="'MKR_SA_EQU (2)'!A1" display="MKR_SA_ EQU"/>
    <hyperlink ref="C147" location="CR_TB_SETT!Print_Area" display="CR_TB_SETT"/>
    <hyperlink ref="C148" location="MKR_SA_COM!A1" display="MKR_SA_ COM"/>
    <hyperlink ref="C149" location="MKR_SA_FX!A1" display="MKR_SA_ FX "/>
    <hyperlink ref="C150" location="OPR!A1" display="OPR"/>
  </hyperlinks>
  <pageMargins left="0.23622047244094491" right="0.23622047244094491" top="0.74803149606299213" bottom="0.74803149606299213" header="0.31496062992125984" footer="0.31496062992125984"/>
  <pageSetup paperSize="9" scale="64"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zoomScale="70" zoomScaleNormal="70" workbookViewId="0">
      <selection activeCell="K21" sqref="K21"/>
    </sheetView>
  </sheetViews>
  <sheetFormatPr defaultRowHeight="15"/>
  <cols>
    <col min="1" max="1" width="14.28515625" style="337" customWidth="1"/>
    <col min="2" max="2" width="71" style="190" customWidth="1"/>
    <col min="3" max="7" width="14" style="190" customWidth="1"/>
    <col min="8" max="8" width="20" style="190" customWidth="1"/>
    <col min="9" max="10" width="9.140625" style="208"/>
    <col min="11" max="16384" width="9.140625" style="190"/>
  </cols>
  <sheetData>
    <row r="1" spans="1:10">
      <c r="A1" s="190"/>
      <c r="B1" s="283" t="s">
        <v>0</v>
      </c>
      <c r="C1" s="318" t="s">
        <v>598</v>
      </c>
      <c r="I1" s="190"/>
      <c r="J1" s="190"/>
    </row>
    <row r="2" spans="1:10">
      <c r="A2" s="190"/>
      <c r="B2" s="283" t="s">
        <v>2</v>
      </c>
      <c r="C2" s="2" t="s">
        <v>599</v>
      </c>
      <c r="I2" s="190"/>
      <c r="J2" s="190"/>
    </row>
    <row r="3" spans="1:10">
      <c r="A3" s="190"/>
      <c r="B3" s="283" t="s">
        <v>4</v>
      </c>
      <c r="C3" s="2" t="s">
        <v>5</v>
      </c>
      <c r="I3" s="190"/>
      <c r="J3" s="190"/>
    </row>
    <row r="4" spans="1:10">
      <c r="A4" s="190"/>
      <c r="B4" s="283" t="s">
        <v>6</v>
      </c>
      <c r="C4" s="2" t="s">
        <v>7</v>
      </c>
      <c r="I4" s="190"/>
      <c r="J4" s="190"/>
    </row>
    <row r="5" spans="1:10">
      <c r="A5" s="190"/>
      <c r="B5" s="283" t="s">
        <v>8</v>
      </c>
      <c r="C5" s="286" t="s">
        <v>9</v>
      </c>
      <c r="I5" s="190"/>
      <c r="J5" s="190"/>
    </row>
    <row r="6" spans="1:10">
      <c r="A6" s="190"/>
      <c r="I6" s="190"/>
    </row>
    <row r="7" spans="1:10" ht="27" customHeight="1">
      <c r="A7" s="2851" t="s">
        <v>546</v>
      </c>
      <c r="B7" s="2851" t="s">
        <v>600</v>
      </c>
      <c r="C7" s="2855" t="s">
        <v>601</v>
      </c>
      <c r="D7" s="2856"/>
      <c r="E7" s="2856"/>
      <c r="F7" s="2856"/>
      <c r="G7" s="2857"/>
      <c r="H7" s="2858" t="s">
        <v>602</v>
      </c>
      <c r="I7" s="190"/>
      <c r="J7" s="190"/>
    </row>
    <row r="8" spans="1:10" ht="30" customHeight="1">
      <c r="A8" s="2852"/>
      <c r="B8" s="2852"/>
      <c r="C8" s="319" t="s">
        <v>603</v>
      </c>
      <c r="D8" s="320" t="s">
        <v>604</v>
      </c>
      <c r="E8" s="320" t="s">
        <v>605</v>
      </c>
      <c r="F8" s="320" t="s">
        <v>206</v>
      </c>
      <c r="G8" s="320" t="s">
        <v>606</v>
      </c>
      <c r="H8" s="2859"/>
      <c r="I8" s="190"/>
      <c r="J8" s="190"/>
    </row>
    <row r="9" spans="1:10">
      <c r="A9" s="311">
        <v>1</v>
      </c>
      <c r="B9" s="312" t="s">
        <v>500</v>
      </c>
      <c r="C9" s="295">
        <f>SUM(C10:C30)</f>
        <v>0</v>
      </c>
      <c r="D9" s="295">
        <f t="shared" ref="D9:F9" si="0">SUM(D10:D30)</f>
        <v>0</v>
      </c>
      <c r="E9" s="295">
        <f t="shared" si="0"/>
        <v>0</v>
      </c>
      <c r="F9" s="295">
        <f t="shared" si="0"/>
        <v>0</v>
      </c>
      <c r="G9" s="295">
        <f>SUM(G10:G30)</f>
        <v>0</v>
      </c>
      <c r="H9" s="295">
        <f t="shared" ref="H9" si="1">SUM(H10:H30)</f>
        <v>0</v>
      </c>
      <c r="I9" s="190"/>
      <c r="J9" s="190"/>
    </row>
    <row r="10" spans="1:10">
      <c r="A10" s="321" t="s">
        <v>550</v>
      </c>
      <c r="B10" s="322" t="s">
        <v>551</v>
      </c>
      <c r="C10" s="301">
        <v>0</v>
      </c>
      <c r="D10" s="301">
        <v>0</v>
      </c>
      <c r="E10" s="301">
        <v>0</v>
      </c>
      <c r="F10" s="301">
        <v>0</v>
      </c>
      <c r="G10" s="323">
        <v>0</v>
      </c>
      <c r="H10" s="324">
        <f>SUM(C10:G10)</f>
        <v>0</v>
      </c>
      <c r="I10" s="190"/>
      <c r="J10" s="190"/>
    </row>
    <row r="11" spans="1:10">
      <c r="A11" s="325" t="s">
        <v>554</v>
      </c>
      <c r="B11" s="322" t="s">
        <v>555</v>
      </c>
      <c r="C11" s="301">
        <v>0</v>
      </c>
      <c r="D11" s="301">
        <v>0</v>
      </c>
      <c r="E11" s="301">
        <v>0</v>
      </c>
      <c r="F11" s="301">
        <v>0</v>
      </c>
      <c r="G11" s="323">
        <v>0</v>
      </c>
      <c r="H11" s="326">
        <f t="shared" ref="H11:H30" si="2">SUM(C11:G11)</f>
        <v>0</v>
      </c>
      <c r="I11" s="190"/>
      <c r="J11" s="190"/>
    </row>
    <row r="12" spans="1:10">
      <c r="A12" s="325" t="s">
        <v>556</v>
      </c>
      <c r="B12" s="322" t="s">
        <v>557</v>
      </c>
      <c r="C12" s="301">
        <v>0</v>
      </c>
      <c r="D12" s="301">
        <v>0</v>
      </c>
      <c r="E12" s="301">
        <v>0</v>
      </c>
      <c r="F12" s="301">
        <v>0</v>
      </c>
      <c r="G12" s="323">
        <v>0</v>
      </c>
      <c r="H12" s="326">
        <f t="shared" si="2"/>
        <v>0</v>
      </c>
      <c r="I12" s="190"/>
      <c r="J12" s="190"/>
    </row>
    <row r="13" spans="1:10">
      <c r="A13" s="325" t="s">
        <v>559</v>
      </c>
      <c r="B13" s="322" t="s">
        <v>560</v>
      </c>
      <c r="C13" s="301">
        <v>0</v>
      </c>
      <c r="D13" s="301">
        <v>0</v>
      </c>
      <c r="E13" s="301">
        <v>0</v>
      </c>
      <c r="F13" s="301">
        <v>0</v>
      </c>
      <c r="G13" s="323">
        <v>0</v>
      </c>
      <c r="H13" s="326">
        <f t="shared" si="2"/>
        <v>0</v>
      </c>
      <c r="I13" s="190"/>
      <c r="J13" s="190"/>
    </row>
    <row r="14" spans="1:10" ht="30" customHeight="1">
      <c r="A14" s="325" t="s">
        <v>561</v>
      </c>
      <c r="B14" s="322" t="s">
        <v>562</v>
      </c>
      <c r="C14" s="301">
        <v>0</v>
      </c>
      <c r="D14" s="301">
        <v>0</v>
      </c>
      <c r="E14" s="301">
        <v>0</v>
      </c>
      <c r="F14" s="301">
        <v>0</v>
      </c>
      <c r="G14" s="323">
        <v>0</v>
      </c>
      <c r="H14" s="326">
        <f t="shared" si="2"/>
        <v>0</v>
      </c>
      <c r="I14" s="190"/>
      <c r="J14" s="190"/>
    </row>
    <row r="15" spans="1:10">
      <c r="A15" s="325" t="s">
        <v>563</v>
      </c>
      <c r="B15" s="327" t="s">
        <v>564</v>
      </c>
      <c r="C15" s="301">
        <v>0</v>
      </c>
      <c r="D15" s="301">
        <v>0</v>
      </c>
      <c r="E15" s="301">
        <v>0</v>
      </c>
      <c r="F15" s="301">
        <v>0</v>
      </c>
      <c r="G15" s="323">
        <v>0</v>
      </c>
      <c r="H15" s="326">
        <f t="shared" si="2"/>
        <v>0</v>
      </c>
      <c r="I15" s="190"/>
      <c r="J15" s="190"/>
    </row>
    <row r="16" spans="1:10">
      <c r="A16" s="325" t="s">
        <v>565</v>
      </c>
      <c r="B16" s="327" t="s">
        <v>566</v>
      </c>
      <c r="C16" s="301">
        <v>0</v>
      </c>
      <c r="D16" s="301">
        <v>0</v>
      </c>
      <c r="E16" s="301">
        <v>0</v>
      </c>
      <c r="F16" s="301">
        <v>0</v>
      </c>
      <c r="G16" s="323">
        <v>0</v>
      </c>
      <c r="H16" s="326">
        <f t="shared" si="2"/>
        <v>0</v>
      </c>
      <c r="I16" s="190"/>
      <c r="J16" s="190"/>
    </row>
    <row r="17" spans="1:10">
      <c r="A17" s="325" t="s">
        <v>567</v>
      </c>
      <c r="B17" s="327" t="s">
        <v>568</v>
      </c>
      <c r="C17" s="301">
        <v>0</v>
      </c>
      <c r="D17" s="301">
        <v>0</v>
      </c>
      <c r="E17" s="301">
        <v>0</v>
      </c>
      <c r="F17" s="301">
        <v>0</v>
      </c>
      <c r="G17" s="323">
        <v>0</v>
      </c>
      <c r="H17" s="326">
        <f t="shared" si="2"/>
        <v>0</v>
      </c>
      <c r="I17" s="190"/>
      <c r="J17" s="190"/>
    </row>
    <row r="18" spans="1:10">
      <c r="A18" s="325" t="s">
        <v>569</v>
      </c>
      <c r="B18" s="327" t="s">
        <v>570</v>
      </c>
      <c r="C18" s="301">
        <v>0</v>
      </c>
      <c r="D18" s="301">
        <v>0</v>
      </c>
      <c r="E18" s="301">
        <v>0</v>
      </c>
      <c r="F18" s="301">
        <v>0</v>
      </c>
      <c r="G18" s="323">
        <v>0</v>
      </c>
      <c r="H18" s="326">
        <f t="shared" si="2"/>
        <v>0</v>
      </c>
      <c r="I18" s="190"/>
      <c r="J18" s="190"/>
    </row>
    <row r="19" spans="1:10">
      <c r="A19" s="325" t="s">
        <v>571</v>
      </c>
      <c r="B19" s="327" t="s">
        <v>572</v>
      </c>
      <c r="C19" s="301">
        <v>0</v>
      </c>
      <c r="D19" s="301">
        <v>0</v>
      </c>
      <c r="E19" s="301">
        <v>0</v>
      </c>
      <c r="F19" s="301">
        <v>0</v>
      </c>
      <c r="G19" s="323">
        <v>0</v>
      </c>
      <c r="H19" s="326">
        <f t="shared" si="2"/>
        <v>0</v>
      </c>
      <c r="I19" s="190"/>
      <c r="J19" s="190"/>
    </row>
    <row r="20" spans="1:10">
      <c r="A20" s="325" t="s">
        <v>573</v>
      </c>
      <c r="B20" s="327" t="s">
        <v>574</v>
      </c>
      <c r="C20" s="301">
        <v>0</v>
      </c>
      <c r="D20" s="301">
        <v>0</v>
      </c>
      <c r="E20" s="301">
        <v>0</v>
      </c>
      <c r="F20" s="301">
        <v>0</v>
      </c>
      <c r="G20" s="323">
        <v>0</v>
      </c>
      <c r="H20" s="326">
        <f t="shared" si="2"/>
        <v>0</v>
      </c>
      <c r="I20" s="190"/>
      <c r="J20" s="190"/>
    </row>
    <row r="21" spans="1:10">
      <c r="A21" s="325" t="s">
        <v>575</v>
      </c>
      <c r="B21" s="327" t="s">
        <v>576</v>
      </c>
      <c r="C21" s="301">
        <v>0</v>
      </c>
      <c r="D21" s="301">
        <v>0</v>
      </c>
      <c r="E21" s="301">
        <v>0</v>
      </c>
      <c r="F21" s="301">
        <v>0</v>
      </c>
      <c r="G21" s="323">
        <v>0</v>
      </c>
      <c r="H21" s="326">
        <f t="shared" si="2"/>
        <v>0</v>
      </c>
      <c r="I21" s="190"/>
      <c r="J21" s="190"/>
    </row>
    <row r="22" spans="1:10">
      <c r="A22" s="325" t="s">
        <v>577</v>
      </c>
      <c r="B22" s="327" t="s">
        <v>578</v>
      </c>
      <c r="C22" s="301">
        <v>0</v>
      </c>
      <c r="D22" s="301">
        <v>0</v>
      </c>
      <c r="E22" s="301">
        <v>0</v>
      </c>
      <c r="F22" s="301">
        <v>0</v>
      </c>
      <c r="G22" s="323">
        <v>0</v>
      </c>
      <c r="H22" s="326">
        <f t="shared" si="2"/>
        <v>0</v>
      </c>
      <c r="I22" s="190"/>
      <c r="J22" s="190"/>
    </row>
    <row r="23" spans="1:10">
      <c r="A23" s="325" t="s">
        <v>579</v>
      </c>
      <c r="B23" s="327" t="s">
        <v>580</v>
      </c>
      <c r="C23" s="301">
        <v>0</v>
      </c>
      <c r="D23" s="301">
        <v>0</v>
      </c>
      <c r="E23" s="301">
        <v>0</v>
      </c>
      <c r="F23" s="301">
        <v>0</v>
      </c>
      <c r="G23" s="323">
        <v>0</v>
      </c>
      <c r="H23" s="326">
        <f t="shared" si="2"/>
        <v>0</v>
      </c>
      <c r="I23" s="190"/>
      <c r="J23" s="190"/>
    </row>
    <row r="24" spans="1:10">
      <c r="A24" s="325" t="s">
        <v>581</v>
      </c>
      <c r="B24" s="327" t="s">
        <v>582</v>
      </c>
      <c r="C24" s="301">
        <v>0</v>
      </c>
      <c r="D24" s="301">
        <v>0</v>
      </c>
      <c r="E24" s="301">
        <v>0</v>
      </c>
      <c r="F24" s="301">
        <v>0</v>
      </c>
      <c r="G24" s="323">
        <v>0</v>
      </c>
      <c r="H24" s="326">
        <f t="shared" si="2"/>
        <v>0</v>
      </c>
      <c r="I24" s="190"/>
      <c r="J24" s="190"/>
    </row>
    <row r="25" spans="1:10">
      <c r="A25" s="325" t="s">
        <v>583</v>
      </c>
      <c r="B25" s="327" t="s">
        <v>584</v>
      </c>
      <c r="C25" s="301">
        <v>0</v>
      </c>
      <c r="D25" s="301">
        <v>0</v>
      </c>
      <c r="E25" s="301">
        <v>0</v>
      </c>
      <c r="F25" s="301">
        <v>0</v>
      </c>
      <c r="G25" s="323">
        <v>0</v>
      </c>
      <c r="H25" s="326">
        <f t="shared" si="2"/>
        <v>0</v>
      </c>
      <c r="I25" s="190"/>
      <c r="J25" s="190"/>
    </row>
    <row r="26" spans="1:10">
      <c r="A26" s="325" t="s">
        <v>585</v>
      </c>
      <c r="B26" s="327" t="s">
        <v>586</v>
      </c>
      <c r="C26" s="301">
        <v>0</v>
      </c>
      <c r="D26" s="301">
        <v>0</v>
      </c>
      <c r="E26" s="301">
        <v>0</v>
      </c>
      <c r="F26" s="301">
        <v>0</v>
      </c>
      <c r="G26" s="323">
        <v>0</v>
      </c>
      <c r="H26" s="326">
        <f t="shared" si="2"/>
        <v>0</v>
      </c>
      <c r="I26" s="190"/>
      <c r="J26" s="190"/>
    </row>
    <row r="27" spans="1:10">
      <c r="A27" s="325" t="s">
        <v>587</v>
      </c>
      <c r="B27" s="327" t="s">
        <v>588</v>
      </c>
      <c r="C27" s="301">
        <v>0</v>
      </c>
      <c r="D27" s="301">
        <v>0</v>
      </c>
      <c r="E27" s="301">
        <v>0</v>
      </c>
      <c r="F27" s="301">
        <v>0</v>
      </c>
      <c r="G27" s="323">
        <v>0</v>
      </c>
      <c r="H27" s="326">
        <f t="shared" si="2"/>
        <v>0</v>
      </c>
      <c r="I27" s="190"/>
      <c r="J27" s="190"/>
    </row>
    <row r="28" spans="1:10">
      <c r="A28" s="325" t="s">
        <v>589</v>
      </c>
      <c r="B28" s="327" t="s">
        <v>590</v>
      </c>
      <c r="C28" s="301">
        <v>0</v>
      </c>
      <c r="D28" s="301">
        <v>0</v>
      </c>
      <c r="E28" s="301">
        <v>0</v>
      </c>
      <c r="F28" s="301">
        <v>0</v>
      </c>
      <c r="G28" s="323">
        <v>0</v>
      </c>
      <c r="H28" s="326">
        <f>SUM(C28:G28)</f>
        <v>0</v>
      </c>
      <c r="I28" s="190"/>
      <c r="J28" s="190"/>
    </row>
    <row r="29" spans="1:10" ht="30">
      <c r="A29" s="325" t="s">
        <v>591</v>
      </c>
      <c r="B29" s="327" t="s">
        <v>592</v>
      </c>
      <c r="C29" s="301">
        <v>0</v>
      </c>
      <c r="D29" s="301">
        <v>0</v>
      </c>
      <c r="E29" s="301">
        <v>0</v>
      </c>
      <c r="F29" s="301">
        <v>0</v>
      </c>
      <c r="G29" s="323">
        <v>0</v>
      </c>
      <c r="H29" s="326">
        <f t="shared" si="2"/>
        <v>0</v>
      </c>
      <c r="I29" s="190"/>
      <c r="J29" s="190"/>
    </row>
    <row r="30" spans="1:10">
      <c r="A30" s="325" t="s">
        <v>593</v>
      </c>
      <c r="B30" s="327" t="s">
        <v>594</v>
      </c>
      <c r="C30" s="301">
        <v>0</v>
      </c>
      <c r="D30" s="301">
        <v>0</v>
      </c>
      <c r="E30" s="301">
        <v>0</v>
      </c>
      <c r="F30" s="301">
        <v>0</v>
      </c>
      <c r="G30" s="323">
        <v>0</v>
      </c>
      <c r="H30" s="326">
        <f t="shared" si="2"/>
        <v>0</v>
      </c>
      <c r="I30" s="190"/>
      <c r="J30" s="190"/>
    </row>
    <row r="31" spans="1:10">
      <c r="A31" s="311">
        <v>2</v>
      </c>
      <c r="B31" s="328" t="s">
        <v>499</v>
      </c>
      <c r="C31" s="295">
        <f>SUM(C32:C52)</f>
        <v>0</v>
      </c>
      <c r="D31" s="295">
        <f t="shared" ref="D31:H31" si="3">SUM(D32:D52)</f>
        <v>0</v>
      </c>
      <c r="E31" s="295">
        <f t="shared" si="3"/>
        <v>0</v>
      </c>
      <c r="F31" s="295">
        <f t="shared" si="3"/>
        <v>0</v>
      </c>
      <c r="G31" s="295">
        <f t="shared" si="3"/>
        <v>0</v>
      </c>
      <c r="H31" s="295">
        <f t="shared" si="3"/>
        <v>0</v>
      </c>
      <c r="I31" s="190"/>
      <c r="J31" s="190"/>
    </row>
    <row r="32" spans="1:10">
      <c r="A32" s="321" t="s">
        <v>550</v>
      </c>
      <c r="B32" s="329" t="s">
        <v>551</v>
      </c>
      <c r="C32" s="330">
        <v>0</v>
      </c>
      <c r="D32" s="330">
        <v>0</v>
      </c>
      <c r="E32" s="330">
        <v>0</v>
      </c>
      <c r="F32" s="330">
        <v>0</v>
      </c>
      <c r="G32" s="331">
        <v>0</v>
      </c>
      <c r="H32" s="332">
        <f>SUM(C32:G32)</f>
        <v>0</v>
      </c>
      <c r="I32" s="190"/>
      <c r="J32" s="190"/>
    </row>
    <row r="33" spans="1:10">
      <c r="A33" s="325" t="s">
        <v>554</v>
      </c>
      <c r="B33" s="322" t="s">
        <v>555</v>
      </c>
      <c r="C33" s="301">
        <v>0</v>
      </c>
      <c r="D33" s="301">
        <v>0</v>
      </c>
      <c r="E33" s="301">
        <v>0</v>
      </c>
      <c r="F33" s="301">
        <v>0</v>
      </c>
      <c r="G33" s="323">
        <v>0</v>
      </c>
      <c r="H33" s="326">
        <f t="shared" ref="H33:H52" si="4">SUM(C33:G33)</f>
        <v>0</v>
      </c>
      <c r="I33" s="190"/>
      <c r="J33" s="190"/>
    </row>
    <row r="34" spans="1:10">
      <c r="A34" s="325" t="s">
        <v>556</v>
      </c>
      <c r="B34" s="322" t="s">
        <v>557</v>
      </c>
      <c r="C34" s="301">
        <v>0</v>
      </c>
      <c r="D34" s="301">
        <v>0</v>
      </c>
      <c r="E34" s="301">
        <v>0</v>
      </c>
      <c r="F34" s="301">
        <v>0</v>
      </c>
      <c r="G34" s="323">
        <v>0</v>
      </c>
      <c r="H34" s="326">
        <f t="shared" si="4"/>
        <v>0</v>
      </c>
      <c r="I34" s="190"/>
      <c r="J34" s="190"/>
    </row>
    <row r="35" spans="1:10">
      <c r="A35" s="325" t="s">
        <v>559</v>
      </c>
      <c r="B35" s="322" t="s">
        <v>560</v>
      </c>
      <c r="C35" s="301">
        <v>0</v>
      </c>
      <c r="D35" s="301">
        <v>0</v>
      </c>
      <c r="E35" s="301">
        <v>0</v>
      </c>
      <c r="F35" s="301">
        <v>0</v>
      </c>
      <c r="G35" s="323">
        <v>0</v>
      </c>
      <c r="H35" s="326">
        <f t="shared" si="4"/>
        <v>0</v>
      </c>
      <c r="I35" s="190"/>
      <c r="J35" s="190"/>
    </row>
    <row r="36" spans="1:10" ht="31.5" customHeight="1">
      <c r="A36" s="325" t="s">
        <v>561</v>
      </c>
      <c r="B36" s="322" t="s">
        <v>562</v>
      </c>
      <c r="C36" s="301">
        <v>0</v>
      </c>
      <c r="D36" s="301">
        <v>0</v>
      </c>
      <c r="E36" s="301">
        <v>0</v>
      </c>
      <c r="F36" s="301">
        <v>0</v>
      </c>
      <c r="G36" s="323">
        <v>0</v>
      </c>
      <c r="H36" s="326">
        <f t="shared" si="4"/>
        <v>0</v>
      </c>
      <c r="I36" s="190"/>
      <c r="J36" s="190"/>
    </row>
    <row r="37" spans="1:10">
      <c r="A37" s="325" t="s">
        <v>563</v>
      </c>
      <c r="B37" s="327" t="s">
        <v>564</v>
      </c>
      <c r="C37" s="301">
        <v>0</v>
      </c>
      <c r="D37" s="301">
        <v>0</v>
      </c>
      <c r="E37" s="301">
        <v>0</v>
      </c>
      <c r="F37" s="301">
        <v>0</v>
      </c>
      <c r="G37" s="323">
        <v>0</v>
      </c>
      <c r="H37" s="326">
        <f t="shared" si="4"/>
        <v>0</v>
      </c>
      <c r="I37" s="190"/>
      <c r="J37" s="190"/>
    </row>
    <row r="38" spans="1:10">
      <c r="A38" s="325" t="s">
        <v>565</v>
      </c>
      <c r="B38" s="327" t="s">
        <v>566</v>
      </c>
      <c r="C38" s="301">
        <v>0</v>
      </c>
      <c r="D38" s="301">
        <v>0</v>
      </c>
      <c r="E38" s="301">
        <v>0</v>
      </c>
      <c r="F38" s="301">
        <v>0</v>
      </c>
      <c r="G38" s="323">
        <v>0</v>
      </c>
      <c r="H38" s="326">
        <f t="shared" si="4"/>
        <v>0</v>
      </c>
      <c r="I38" s="190"/>
      <c r="J38" s="190"/>
    </row>
    <row r="39" spans="1:10">
      <c r="A39" s="325" t="s">
        <v>567</v>
      </c>
      <c r="B39" s="327" t="s">
        <v>568</v>
      </c>
      <c r="C39" s="301">
        <v>0</v>
      </c>
      <c r="D39" s="301">
        <v>0</v>
      </c>
      <c r="E39" s="301">
        <v>0</v>
      </c>
      <c r="F39" s="301">
        <v>0</v>
      </c>
      <c r="G39" s="323">
        <v>0</v>
      </c>
      <c r="H39" s="326">
        <f t="shared" si="4"/>
        <v>0</v>
      </c>
      <c r="I39" s="190"/>
      <c r="J39" s="190"/>
    </row>
    <row r="40" spans="1:10">
      <c r="A40" s="325" t="s">
        <v>569</v>
      </c>
      <c r="B40" s="327" t="s">
        <v>570</v>
      </c>
      <c r="C40" s="301">
        <v>0</v>
      </c>
      <c r="D40" s="301">
        <v>0</v>
      </c>
      <c r="E40" s="301">
        <v>0</v>
      </c>
      <c r="F40" s="301">
        <v>0</v>
      </c>
      <c r="G40" s="323">
        <v>0</v>
      </c>
      <c r="H40" s="326">
        <f t="shared" si="4"/>
        <v>0</v>
      </c>
      <c r="I40" s="190"/>
      <c r="J40" s="190"/>
    </row>
    <row r="41" spans="1:10">
      <c r="A41" s="325" t="s">
        <v>571</v>
      </c>
      <c r="B41" s="327" t="s">
        <v>572</v>
      </c>
      <c r="C41" s="301">
        <v>0</v>
      </c>
      <c r="D41" s="301">
        <v>0</v>
      </c>
      <c r="E41" s="301">
        <v>0</v>
      </c>
      <c r="F41" s="301">
        <v>0</v>
      </c>
      <c r="G41" s="323">
        <v>0</v>
      </c>
      <c r="H41" s="326">
        <f t="shared" si="4"/>
        <v>0</v>
      </c>
      <c r="I41" s="190"/>
      <c r="J41" s="190"/>
    </row>
    <row r="42" spans="1:10">
      <c r="A42" s="325" t="s">
        <v>573</v>
      </c>
      <c r="B42" s="327" t="s">
        <v>574</v>
      </c>
      <c r="C42" s="301">
        <v>0</v>
      </c>
      <c r="D42" s="301">
        <v>0</v>
      </c>
      <c r="E42" s="301">
        <v>0</v>
      </c>
      <c r="F42" s="301">
        <v>0</v>
      </c>
      <c r="G42" s="323">
        <v>0</v>
      </c>
      <c r="H42" s="326">
        <f t="shared" si="4"/>
        <v>0</v>
      </c>
      <c r="I42" s="190"/>
      <c r="J42" s="190"/>
    </row>
    <row r="43" spans="1:10">
      <c r="A43" s="325" t="s">
        <v>575</v>
      </c>
      <c r="B43" s="327" t="s">
        <v>576</v>
      </c>
      <c r="C43" s="301">
        <v>0</v>
      </c>
      <c r="D43" s="301">
        <v>0</v>
      </c>
      <c r="E43" s="301">
        <v>0</v>
      </c>
      <c r="F43" s="301">
        <v>0</v>
      </c>
      <c r="G43" s="323">
        <v>0</v>
      </c>
      <c r="H43" s="326">
        <f t="shared" si="4"/>
        <v>0</v>
      </c>
      <c r="I43" s="190"/>
      <c r="J43" s="190"/>
    </row>
    <row r="44" spans="1:10">
      <c r="A44" s="325" t="s">
        <v>577</v>
      </c>
      <c r="B44" s="327" t="s">
        <v>578</v>
      </c>
      <c r="C44" s="301">
        <v>0</v>
      </c>
      <c r="D44" s="301">
        <v>0</v>
      </c>
      <c r="E44" s="301">
        <v>0</v>
      </c>
      <c r="F44" s="301">
        <v>0</v>
      </c>
      <c r="G44" s="323">
        <v>0</v>
      </c>
      <c r="H44" s="326">
        <f t="shared" si="4"/>
        <v>0</v>
      </c>
      <c r="I44" s="190"/>
      <c r="J44" s="190"/>
    </row>
    <row r="45" spans="1:10">
      <c r="A45" s="325" t="s">
        <v>579</v>
      </c>
      <c r="B45" s="327" t="s">
        <v>580</v>
      </c>
      <c r="C45" s="301">
        <v>0</v>
      </c>
      <c r="D45" s="301">
        <v>0</v>
      </c>
      <c r="E45" s="301">
        <v>0</v>
      </c>
      <c r="F45" s="301">
        <v>0</v>
      </c>
      <c r="G45" s="323">
        <v>0</v>
      </c>
      <c r="H45" s="326">
        <f t="shared" si="4"/>
        <v>0</v>
      </c>
      <c r="I45" s="190"/>
      <c r="J45" s="190"/>
    </row>
    <row r="46" spans="1:10">
      <c r="A46" s="325" t="s">
        <v>581</v>
      </c>
      <c r="B46" s="327" t="s">
        <v>582</v>
      </c>
      <c r="C46" s="301">
        <v>0</v>
      </c>
      <c r="D46" s="301">
        <v>0</v>
      </c>
      <c r="E46" s="301">
        <v>0</v>
      </c>
      <c r="F46" s="301">
        <v>0</v>
      </c>
      <c r="G46" s="323">
        <v>0</v>
      </c>
      <c r="H46" s="326">
        <f t="shared" si="4"/>
        <v>0</v>
      </c>
      <c r="I46" s="190"/>
      <c r="J46" s="190"/>
    </row>
    <row r="47" spans="1:10">
      <c r="A47" s="325" t="s">
        <v>583</v>
      </c>
      <c r="B47" s="327" t="s">
        <v>584</v>
      </c>
      <c r="C47" s="301">
        <v>0</v>
      </c>
      <c r="D47" s="301">
        <v>0</v>
      </c>
      <c r="E47" s="301">
        <v>0</v>
      </c>
      <c r="F47" s="301">
        <v>0</v>
      </c>
      <c r="G47" s="323">
        <v>0</v>
      </c>
      <c r="H47" s="326">
        <f t="shared" si="4"/>
        <v>0</v>
      </c>
      <c r="I47" s="190"/>
      <c r="J47" s="190"/>
    </row>
    <row r="48" spans="1:10">
      <c r="A48" s="325" t="s">
        <v>585</v>
      </c>
      <c r="B48" s="327" t="s">
        <v>586</v>
      </c>
      <c r="C48" s="301">
        <v>0</v>
      </c>
      <c r="D48" s="301">
        <v>0</v>
      </c>
      <c r="E48" s="301">
        <v>0</v>
      </c>
      <c r="F48" s="301">
        <v>0</v>
      </c>
      <c r="G48" s="323">
        <v>0</v>
      </c>
      <c r="H48" s="326">
        <f t="shared" si="4"/>
        <v>0</v>
      </c>
      <c r="I48" s="190"/>
      <c r="J48" s="190"/>
    </row>
    <row r="49" spans="1:10">
      <c r="A49" s="325" t="s">
        <v>587</v>
      </c>
      <c r="B49" s="327" t="s">
        <v>588</v>
      </c>
      <c r="C49" s="301">
        <v>0</v>
      </c>
      <c r="D49" s="301">
        <v>0</v>
      </c>
      <c r="E49" s="301">
        <v>0</v>
      </c>
      <c r="F49" s="301">
        <v>0</v>
      </c>
      <c r="G49" s="323">
        <v>0</v>
      </c>
      <c r="H49" s="326">
        <f t="shared" si="4"/>
        <v>0</v>
      </c>
      <c r="I49" s="190"/>
      <c r="J49" s="190"/>
    </row>
    <row r="50" spans="1:10">
      <c r="A50" s="325" t="s">
        <v>589</v>
      </c>
      <c r="B50" s="327" t="s">
        <v>590</v>
      </c>
      <c r="C50" s="301">
        <v>0</v>
      </c>
      <c r="D50" s="301">
        <v>0</v>
      </c>
      <c r="E50" s="301">
        <v>0</v>
      </c>
      <c r="F50" s="301">
        <v>0</v>
      </c>
      <c r="G50" s="323">
        <v>0</v>
      </c>
      <c r="H50" s="326">
        <f t="shared" si="4"/>
        <v>0</v>
      </c>
      <c r="I50" s="190"/>
      <c r="J50" s="190"/>
    </row>
    <row r="51" spans="1:10" ht="30">
      <c r="A51" s="325" t="s">
        <v>591</v>
      </c>
      <c r="B51" s="327" t="s">
        <v>592</v>
      </c>
      <c r="C51" s="301">
        <v>0</v>
      </c>
      <c r="D51" s="301">
        <v>0</v>
      </c>
      <c r="E51" s="301">
        <v>0</v>
      </c>
      <c r="F51" s="301">
        <v>0</v>
      </c>
      <c r="G51" s="323">
        <v>0</v>
      </c>
      <c r="H51" s="326">
        <f t="shared" si="4"/>
        <v>0</v>
      </c>
      <c r="I51" s="190"/>
      <c r="J51" s="190"/>
    </row>
    <row r="52" spans="1:10">
      <c r="A52" s="333" t="s">
        <v>593</v>
      </c>
      <c r="B52" s="334" t="s">
        <v>594</v>
      </c>
      <c r="C52" s="308">
        <v>0</v>
      </c>
      <c r="D52" s="308">
        <v>0</v>
      </c>
      <c r="E52" s="308">
        <v>0</v>
      </c>
      <c r="F52" s="308">
        <v>0</v>
      </c>
      <c r="G52" s="335">
        <v>0</v>
      </c>
      <c r="H52" s="336">
        <f t="shared" si="4"/>
        <v>0</v>
      </c>
      <c r="I52" s="190"/>
      <c r="J52" s="190"/>
    </row>
  </sheetData>
  <mergeCells count="4">
    <mergeCell ref="A7:A8"/>
    <mergeCell ref="B7:B8"/>
    <mergeCell ref="C7:G7"/>
    <mergeCell ref="H7:H8"/>
  </mergeCells>
  <pageMargins left="0.25" right="0.25" top="0.75" bottom="0.75" header="0.3" footer="0.3"/>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
  <sheetViews>
    <sheetView showGridLines="0" workbookViewId="0"/>
  </sheetViews>
  <sheetFormatPr defaultRowHeight="15"/>
  <cols>
    <col min="1" max="1" width="33" style="1738" customWidth="1"/>
    <col min="2" max="2" width="24.85546875" style="1738" customWidth="1"/>
    <col min="3" max="3" width="12.5703125" style="1738" customWidth="1"/>
    <col min="4" max="4" width="11.28515625" style="1738" customWidth="1"/>
    <col min="5" max="5" width="11.7109375" style="1738" customWidth="1"/>
    <col min="6" max="6" width="12.42578125" style="1738" customWidth="1"/>
    <col min="7" max="7" width="14.140625" style="1738" customWidth="1"/>
    <col min="8" max="8" width="17.7109375" style="1738" bestFit="1" customWidth="1"/>
    <col min="9" max="256" width="9.140625" style="1738"/>
    <col min="257" max="257" width="6" style="1738" customWidth="1"/>
    <col min="258" max="258" width="58.42578125" style="1738" customWidth="1"/>
    <col min="259" max="259" width="10" style="1738" bestFit="1" customWidth="1"/>
    <col min="260" max="260" width="12.85546875" style="1738" bestFit="1" customWidth="1"/>
    <col min="261" max="261" width="9" style="1738" bestFit="1" customWidth="1"/>
    <col min="262" max="262" width="8.5703125" style="1738" customWidth="1"/>
    <col min="263" max="263" width="19.5703125" style="1738" customWidth="1"/>
    <col min="264" max="264" width="17.7109375" style="1738" bestFit="1" customWidth="1"/>
    <col min="265" max="512" width="9.140625" style="1738"/>
    <col min="513" max="513" width="6" style="1738" customWidth="1"/>
    <col min="514" max="514" width="58.42578125" style="1738" customWidth="1"/>
    <col min="515" max="515" width="10" style="1738" bestFit="1" customWidth="1"/>
    <col min="516" max="516" width="12.85546875" style="1738" bestFit="1" customWidth="1"/>
    <col min="517" max="517" width="9" style="1738" bestFit="1" customWidth="1"/>
    <col min="518" max="518" width="8.5703125" style="1738" customWidth="1"/>
    <col min="519" max="519" width="19.5703125" style="1738" customWidth="1"/>
    <col min="520" max="520" width="17.7109375" style="1738" bestFit="1" customWidth="1"/>
    <col min="521" max="768" width="9.140625" style="1738"/>
    <col min="769" max="769" width="6" style="1738" customWidth="1"/>
    <col min="770" max="770" width="58.42578125" style="1738" customWidth="1"/>
    <col min="771" max="771" width="10" style="1738" bestFit="1" customWidth="1"/>
    <col min="772" max="772" width="12.85546875" style="1738" bestFit="1" customWidth="1"/>
    <col min="773" max="773" width="9" style="1738" bestFit="1" customWidth="1"/>
    <col min="774" max="774" width="8.5703125" style="1738" customWidth="1"/>
    <col min="775" max="775" width="19.5703125" style="1738" customWidth="1"/>
    <col min="776" max="776" width="17.7109375" style="1738" bestFit="1" customWidth="1"/>
    <col min="777" max="1024" width="9.140625" style="1738"/>
    <col min="1025" max="1025" width="6" style="1738" customWidth="1"/>
    <col min="1026" max="1026" width="58.42578125" style="1738" customWidth="1"/>
    <col min="1027" max="1027" width="10" style="1738" bestFit="1" customWidth="1"/>
    <col min="1028" max="1028" width="12.85546875" style="1738" bestFit="1" customWidth="1"/>
    <col min="1029" max="1029" width="9" style="1738" bestFit="1" customWidth="1"/>
    <col min="1030" max="1030" width="8.5703125" style="1738" customWidth="1"/>
    <col min="1031" max="1031" width="19.5703125" style="1738" customWidth="1"/>
    <col min="1032" max="1032" width="17.7109375" style="1738" bestFit="1" customWidth="1"/>
    <col min="1033" max="1280" width="9.140625" style="1738"/>
    <col min="1281" max="1281" width="6" style="1738" customWidth="1"/>
    <col min="1282" max="1282" width="58.42578125" style="1738" customWidth="1"/>
    <col min="1283" max="1283" width="10" style="1738" bestFit="1" customWidth="1"/>
    <col min="1284" max="1284" width="12.85546875" style="1738" bestFit="1" customWidth="1"/>
    <col min="1285" max="1285" width="9" style="1738" bestFit="1" customWidth="1"/>
    <col min="1286" max="1286" width="8.5703125" style="1738" customWidth="1"/>
    <col min="1287" max="1287" width="19.5703125" style="1738" customWidth="1"/>
    <col min="1288" max="1288" width="17.7109375" style="1738" bestFit="1" customWidth="1"/>
    <col min="1289" max="1536" width="9.140625" style="1738"/>
    <col min="1537" max="1537" width="6" style="1738" customWidth="1"/>
    <col min="1538" max="1538" width="58.42578125" style="1738" customWidth="1"/>
    <col min="1539" max="1539" width="10" style="1738" bestFit="1" customWidth="1"/>
    <col min="1540" max="1540" width="12.85546875" style="1738" bestFit="1" customWidth="1"/>
    <col min="1541" max="1541" width="9" style="1738" bestFit="1" customWidth="1"/>
    <col min="1542" max="1542" width="8.5703125" style="1738" customWidth="1"/>
    <col min="1543" max="1543" width="19.5703125" style="1738" customWidth="1"/>
    <col min="1544" max="1544" width="17.7109375" style="1738" bestFit="1" customWidth="1"/>
    <col min="1545" max="1792" width="9.140625" style="1738"/>
    <col min="1793" max="1793" width="6" style="1738" customWidth="1"/>
    <col min="1794" max="1794" width="58.42578125" style="1738" customWidth="1"/>
    <col min="1795" max="1795" width="10" style="1738" bestFit="1" customWidth="1"/>
    <col min="1796" max="1796" width="12.85546875" style="1738" bestFit="1" customWidth="1"/>
    <col min="1797" max="1797" width="9" style="1738" bestFit="1" customWidth="1"/>
    <col min="1798" max="1798" width="8.5703125" style="1738" customWidth="1"/>
    <col min="1799" max="1799" width="19.5703125" style="1738" customWidth="1"/>
    <col min="1800" max="1800" width="17.7109375" style="1738" bestFit="1" customWidth="1"/>
    <col min="1801" max="2048" width="9.140625" style="1738"/>
    <col min="2049" max="2049" width="6" style="1738" customWidth="1"/>
    <col min="2050" max="2050" width="58.42578125" style="1738" customWidth="1"/>
    <col min="2051" max="2051" width="10" style="1738" bestFit="1" customWidth="1"/>
    <col min="2052" max="2052" width="12.85546875" style="1738" bestFit="1" customWidth="1"/>
    <col min="2053" max="2053" width="9" style="1738" bestFit="1" customWidth="1"/>
    <col min="2054" max="2054" width="8.5703125" style="1738" customWidth="1"/>
    <col min="2055" max="2055" width="19.5703125" style="1738" customWidth="1"/>
    <col min="2056" max="2056" width="17.7109375" style="1738" bestFit="1" customWidth="1"/>
    <col min="2057" max="2304" width="9.140625" style="1738"/>
    <col min="2305" max="2305" width="6" style="1738" customWidth="1"/>
    <col min="2306" max="2306" width="58.42578125" style="1738" customWidth="1"/>
    <col min="2307" max="2307" width="10" style="1738" bestFit="1" customWidth="1"/>
    <col min="2308" max="2308" width="12.85546875" style="1738" bestFit="1" customWidth="1"/>
    <col min="2309" max="2309" width="9" style="1738" bestFit="1" customWidth="1"/>
    <col min="2310" max="2310" width="8.5703125" style="1738" customWidth="1"/>
    <col min="2311" max="2311" width="19.5703125" style="1738" customWidth="1"/>
    <col min="2312" max="2312" width="17.7109375" style="1738" bestFit="1" customWidth="1"/>
    <col min="2313" max="2560" width="9.140625" style="1738"/>
    <col min="2561" max="2561" width="6" style="1738" customWidth="1"/>
    <col min="2562" max="2562" width="58.42578125" style="1738" customWidth="1"/>
    <col min="2563" max="2563" width="10" style="1738" bestFit="1" customWidth="1"/>
    <col min="2564" max="2564" width="12.85546875" style="1738" bestFit="1" customWidth="1"/>
    <col min="2565" max="2565" width="9" style="1738" bestFit="1" customWidth="1"/>
    <col min="2566" max="2566" width="8.5703125" style="1738" customWidth="1"/>
    <col min="2567" max="2567" width="19.5703125" style="1738" customWidth="1"/>
    <col min="2568" max="2568" width="17.7109375" style="1738" bestFit="1" customWidth="1"/>
    <col min="2569" max="2816" width="9.140625" style="1738"/>
    <col min="2817" max="2817" width="6" style="1738" customWidth="1"/>
    <col min="2818" max="2818" width="58.42578125" style="1738" customWidth="1"/>
    <col min="2819" max="2819" width="10" style="1738" bestFit="1" customWidth="1"/>
    <col min="2820" max="2820" width="12.85546875" style="1738" bestFit="1" customWidth="1"/>
    <col min="2821" max="2821" width="9" style="1738" bestFit="1" customWidth="1"/>
    <col min="2822" max="2822" width="8.5703125" style="1738" customWidth="1"/>
    <col min="2823" max="2823" width="19.5703125" style="1738" customWidth="1"/>
    <col min="2824" max="2824" width="17.7109375" style="1738" bestFit="1" customWidth="1"/>
    <col min="2825" max="3072" width="9.140625" style="1738"/>
    <col min="3073" max="3073" width="6" style="1738" customWidth="1"/>
    <col min="3074" max="3074" width="58.42578125" style="1738" customWidth="1"/>
    <col min="3075" max="3075" width="10" style="1738" bestFit="1" customWidth="1"/>
    <col min="3076" max="3076" width="12.85546875" style="1738" bestFit="1" customWidth="1"/>
    <col min="3077" max="3077" width="9" style="1738" bestFit="1" customWidth="1"/>
    <col min="3078" max="3078" width="8.5703125" style="1738" customWidth="1"/>
    <col min="3079" max="3079" width="19.5703125" style="1738" customWidth="1"/>
    <col min="3080" max="3080" width="17.7109375" style="1738" bestFit="1" customWidth="1"/>
    <col min="3081" max="3328" width="9.140625" style="1738"/>
    <col min="3329" max="3329" width="6" style="1738" customWidth="1"/>
    <col min="3330" max="3330" width="58.42578125" style="1738" customWidth="1"/>
    <col min="3331" max="3331" width="10" style="1738" bestFit="1" customWidth="1"/>
    <col min="3332" max="3332" width="12.85546875" style="1738" bestFit="1" customWidth="1"/>
    <col min="3333" max="3333" width="9" style="1738" bestFit="1" customWidth="1"/>
    <col min="3334" max="3334" width="8.5703125" style="1738" customWidth="1"/>
    <col min="3335" max="3335" width="19.5703125" style="1738" customWidth="1"/>
    <col min="3336" max="3336" width="17.7109375" style="1738" bestFit="1" customWidth="1"/>
    <col min="3337" max="3584" width="9.140625" style="1738"/>
    <col min="3585" max="3585" width="6" style="1738" customWidth="1"/>
    <col min="3586" max="3586" width="58.42578125" style="1738" customWidth="1"/>
    <col min="3587" max="3587" width="10" style="1738" bestFit="1" customWidth="1"/>
    <col min="3588" max="3588" width="12.85546875" style="1738" bestFit="1" customWidth="1"/>
    <col min="3589" max="3589" width="9" style="1738" bestFit="1" customWidth="1"/>
    <col min="3590" max="3590" width="8.5703125" style="1738" customWidth="1"/>
    <col min="3591" max="3591" width="19.5703125" style="1738" customWidth="1"/>
    <col min="3592" max="3592" width="17.7109375" style="1738" bestFit="1" customWidth="1"/>
    <col min="3593" max="3840" width="9.140625" style="1738"/>
    <col min="3841" max="3841" width="6" style="1738" customWidth="1"/>
    <col min="3842" max="3842" width="58.42578125" style="1738" customWidth="1"/>
    <col min="3843" max="3843" width="10" style="1738" bestFit="1" customWidth="1"/>
    <col min="3844" max="3844" width="12.85546875" style="1738" bestFit="1" customWidth="1"/>
    <col min="3845" max="3845" width="9" style="1738" bestFit="1" customWidth="1"/>
    <col min="3846" max="3846" width="8.5703125" style="1738" customWidth="1"/>
    <col min="3847" max="3847" width="19.5703125" style="1738" customWidth="1"/>
    <col min="3848" max="3848" width="17.7109375" style="1738" bestFit="1" customWidth="1"/>
    <col min="3849" max="4096" width="9.140625" style="1738"/>
    <col min="4097" max="4097" width="6" style="1738" customWidth="1"/>
    <col min="4098" max="4098" width="58.42578125" style="1738" customWidth="1"/>
    <col min="4099" max="4099" width="10" style="1738" bestFit="1" customWidth="1"/>
    <col min="4100" max="4100" width="12.85546875" style="1738" bestFit="1" customWidth="1"/>
    <col min="4101" max="4101" width="9" style="1738" bestFit="1" customWidth="1"/>
    <col min="4102" max="4102" width="8.5703125" style="1738" customWidth="1"/>
    <col min="4103" max="4103" width="19.5703125" style="1738" customWidth="1"/>
    <col min="4104" max="4104" width="17.7109375" style="1738" bestFit="1" customWidth="1"/>
    <col min="4105" max="4352" width="9.140625" style="1738"/>
    <col min="4353" max="4353" width="6" style="1738" customWidth="1"/>
    <col min="4354" max="4354" width="58.42578125" style="1738" customWidth="1"/>
    <col min="4355" max="4355" width="10" style="1738" bestFit="1" customWidth="1"/>
    <col min="4356" max="4356" width="12.85546875" style="1738" bestFit="1" customWidth="1"/>
    <col min="4357" max="4357" width="9" style="1738" bestFit="1" customWidth="1"/>
    <col min="4358" max="4358" width="8.5703125" style="1738" customWidth="1"/>
    <col min="4359" max="4359" width="19.5703125" style="1738" customWidth="1"/>
    <col min="4360" max="4360" width="17.7109375" style="1738" bestFit="1" customWidth="1"/>
    <col min="4361" max="4608" width="9.140625" style="1738"/>
    <col min="4609" max="4609" width="6" style="1738" customWidth="1"/>
    <col min="4610" max="4610" width="58.42578125" style="1738" customWidth="1"/>
    <col min="4611" max="4611" width="10" style="1738" bestFit="1" customWidth="1"/>
    <col min="4612" max="4612" width="12.85546875" style="1738" bestFit="1" customWidth="1"/>
    <col min="4613" max="4613" width="9" style="1738" bestFit="1" customWidth="1"/>
    <col min="4614" max="4614" width="8.5703125" style="1738" customWidth="1"/>
    <col min="4615" max="4615" width="19.5703125" style="1738" customWidth="1"/>
    <col min="4616" max="4616" width="17.7109375" style="1738" bestFit="1" customWidth="1"/>
    <col min="4617" max="4864" width="9.140625" style="1738"/>
    <col min="4865" max="4865" width="6" style="1738" customWidth="1"/>
    <col min="4866" max="4866" width="58.42578125" style="1738" customWidth="1"/>
    <col min="4867" max="4867" width="10" style="1738" bestFit="1" customWidth="1"/>
    <col min="4868" max="4868" width="12.85546875" style="1738" bestFit="1" customWidth="1"/>
    <col min="4869" max="4869" width="9" style="1738" bestFit="1" customWidth="1"/>
    <col min="4870" max="4870" width="8.5703125" style="1738" customWidth="1"/>
    <col min="4871" max="4871" width="19.5703125" style="1738" customWidth="1"/>
    <col min="4872" max="4872" width="17.7109375" style="1738" bestFit="1" customWidth="1"/>
    <col min="4873" max="5120" width="9.140625" style="1738"/>
    <col min="5121" max="5121" width="6" style="1738" customWidth="1"/>
    <col min="5122" max="5122" width="58.42578125" style="1738" customWidth="1"/>
    <col min="5123" max="5123" width="10" style="1738" bestFit="1" customWidth="1"/>
    <col min="5124" max="5124" width="12.85546875" style="1738" bestFit="1" customWidth="1"/>
    <col min="5125" max="5125" width="9" style="1738" bestFit="1" customWidth="1"/>
    <col min="5126" max="5126" width="8.5703125" style="1738" customWidth="1"/>
    <col min="5127" max="5127" width="19.5703125" style="1738" customWidth="1"/>
    <col min="5128" max="5128" width="17.7109375" style="1738" bestFit="1" customWidth="1"/>
    <col min="5129" max="5376" width="9.140625" style="1738"/>
    <col min="5377" max="5377" width="6" style="1738" customWidth="1"/>
    <col min="5378" max="5378" width="58.42578125" style="1738" customWidth="1"/>
    <col min="5379" max="5379" width="10" style="1738" bestFit="1" customWidth="1"/>
    <col min="5380" max="5380" width="12.85546875" style="1738" bestFit="1" customWidth="1"/>
    <col min="5381" max="5381" width="9" style="1738" bestFit="1" customWidth="1"/>
    <col min="5382" max="5382" width="8.5703125" style="1738" customWidth="1"/>
    <col min="5383" max="5383" width="19.5703125" style="1738" customWidth="1"/>
    <col min="5384" max="5384" width="17.7109375" style="1738" bestFit="1" customWidth="1"/>
    <col min="5385" max="5632" width="9.140625" style="1738"/>
    <col min="5633" max="5633" width="6" style="1738" customWidth="1"/>
    <col min="5634" max="5634" width="58.42578125" style="1738" customWidth="1"/>
    <col min="5635" max="5635" width="10" style="1738" bestFit="1" customWidth="1"/>
    <col min="5636" max="5636" width="12.85546875" style="1738" bestFit="1" customWidth="1"/>
    <col min="5637" max="5637" width="9" style="1738" bestFit="1" customWidth="1"/>
    <col min="5638" max="5638" width="8.5703125" style="1738" customWidth="1"/>
    <col min="5639" max="5639" width="19.5703125" style="1738" customWidth="1"/>
    <col min="5640" max="5640" width="17.7109375" style="1738" bestFit="1" customWidth="1"/>
    <col min="5641" max="5888" width="9.140625" style="1738"/>
    <col min="5889" max="5889" width="6" style="1738" customWidth="1"/>
    <col min="5890" max="5890" width="58.42578125" style="1738" customWidth="1"/>
    <col min="5891" max="5891" width="10" style="1738" bestFit="1" customWidth="1"/>
    <col min="5892" max="5892" width="12.85546875" style="1738" bestFit="1" customWidth="1"/>
    <col min="5893" max="5893" width="9" style="1738" bestFit="1" customWidth="1"/>
    <col min="5894" max="5894" width="8.5703125" style="1738" customWidth="1"/>
    <col min="5895" max="5895" width="19.5703125" style="1738" customWidth="1"/>
    <col min="5896" max="5896" width="17.7109375" style="1738" bestFit="1" customWidth="1"/>
    <col min="5897" max="6144" width="9.140625" style="1738"/>
    <col min="6145" max="6145" width="6" style="1738" customWidth="1"/>
    <col min="6146" max="6146" width="58.42578125" style="1738" customWidth="1"/>
    <col min="6147" max="6147" width="10" style="1738" bestFit="1" customWidth="1"/>
    <col min="6148" max="6148" width="12.85546875" style="1738" bestFit="1" customWidth="1"/>
    <col min="6149" max="6149" width="9" style="1738" bestFit="1" customWidth="1"/>
    <col min="6150" max="6150" width="8.5703125" style="1738" customWidth="1"/>
    <col min="6151" max="6151" width="19.5703125" style="1738" customWidth="1"/>
    <col min="6152" max="6152" width="17.7109375" style="1738" bestFit="1" customWidth="1"/>
    <col min="6153" max="6400" width="9.140625" style="1738"/>
    <col min="6401" max="6401" width="6" style="1738" customWidth="1"/>
    <col min="6402" max="6402" width="58.42578125" style="1738" customWidth="1"/>
    <col min="6403" max="6403" width="10" style="1738" bestFit="1" customWidth="1"/>
    <col min="6404" max="6404" width="12.85546875" style="1738" bestFit="1" customWidth="1"/>
    <col min="6405" max="6405" width="9" style="1738" bestFit="1" customWidth="1"/>
    <col min="6406" max="6406" width="8.5703125" style="1738" customWidth="1"/>
    <col min="6407" max="6407" width="19.5703125" style="1738" customWidth="1"/>
    <col min="6408" max="6408" width="17.7109375" style="1738" bestFit="1" customWidth="1"/>
    <col min="6409" max="6656" width="9.140625" style="1738"/>
    <col min="6657" max="6657" width="6" style="1738" customWidth="1"/>
    <col min="6658" max="6658" width="58.42578125" style="1738" customWidth="1"/>
    <col min="6659" max="6659" width="10" style="1738" bestFit="1" customWidth="1"/>
    <col min="6660" max="6660" width="12.85546875" style="1738" bestFit="1" customWidth="1"/>
    <col min="6661" max="6661" width="9" style="1738" bestFit="1" customWidth="1"/>
    <col min="6662" max="6662" width="8.5703125" style="1738" customWidth="1"/>
    <col min="6663" max="6663" width="19.5703125" style="1738" customWidth="1"/>
    <col min="6664" max="6664" width="17.7109375" style="1738" bestFit="1" customWidth="1"/>
    <col min="6665" max="6912" width="9.140625" style="1738"/>
    <col min="6913" max="6913" width="6" style="1738" customWidth="1"/>
    <col min="6914" max="6914" width="58.42578125" style="1738" customWidth="1"/>
    <col min="6915" max="6915" width="10" style="1738" bestFit="1" customWidth="1"/>
    <col min="6916" max="6916" width="12.85546875" style="1738" bestFit="1" customWidth="1"/>
    <col min="6917" max="6917" width="9" style="1738" bestFit="1" customWidth="1"/>
    <col min="6918" max="6918" width="8.5703125" style="1738" customWidth="1"/>
    <col min="6919" max="6919" width="19.5703125" style="1738" customWidth="1"/>
    <col min="6920" max="6920" width="17.7109375" style="1738" bestFit="1" customWidth="1"/>
    <col min="6921" max="7168" width="9.140625" style="1738"/>
    <col min="7169" max="7169" width="6" style="1738" customWidth="1"/>
    <col min="7170" max="7170" width="58.42578125" style="1738" customWidth="1"/>
    <col min="7171" max="7171" width="10" style="1738" bestFit="1" customWidth="1"/>
    <col min="7172" max="7172" width="12.85546875" style="1738" bestFit="1" customWidth="1"/>
    <col min="7173" max="7173" width="9" style="1738" bestFit="1" customWidth="1"/>
    <col min="7174" max="7174" width="8.5703125" style="1738" customWidth="1"/>
    <col min="7175" max="7175" width="19.5703125" style="1738" customWidth="1"/>
    <col min="7176" max="7176" width="17.7109375" style="1738" bestFit="1" customWidth="1"/>
    <col min="7177" max="7424" width="9.140625" style="1738"/>
    <col min="7425" max="7425" width="6" style="1738" customWidth="1"/>
    <col min="7426" max="7426" width="58.42578125" style="1738" customWidth="1"/>
    <col min="7427" max="7427" width="10" style="1738" bestFit="1" customWidth="1"/>
    <col min="7428" max="7428" width="12.85546875" style="1738" bestFit="1" customWidth="1"/>
    <col min="7429" max="7429" width="9" style="1738" bestFit="1" customWidth="1"/>
    <col min="7430" max="7430" width="8.5703125" style="1738" customWidth="1"/>
    <col min="7431" max="7431" width="19.5703125" style="1738" customWidth="1"/>
    <col min="7432" max="7432" width="17.7109375" style="1738" bestFit="1" customWidth="1"/>
    <col min="7433" max="7680" width="9.140625" style="1738"/>
    <col min="7681" max="7681" width="6" style="1738" customWidth="1"/>
    <col min="7682" max="7682" width="58.42578125" style="1738" customWidth="1"/>
    <col min="7683" max="7683" width="10" style="1738" bestFit="1" customWidth="1"/>
    <col min="7684" max="7684" width="12.85546875" style="1738" bestFit="1" customWidth="1"/>
    <col min="7685" max="7685" width="9" style="1738" bestFit="1" customWidth="1"/>
    <col min="7686" max="7686" width="8.5703125" style="1738" customWidth="1"/>
    <col min="7687" max="7687" width="19.5703125" style="1738" customWidth="1"/>
    <col min="7688" max="7688" width="17.7109375" style="1738" bestFit="1" customWidth="1"/>
    <col min="7689" max="7936" width="9.140625" style="1738"/>
    <col min="7937" max="7937" width="6" style="1738" customWidth="1"/>
    <col min="7938" max="7938" width="58.42578125" style="1738" customWidth="1"/>
    <col min="7939" max="7939" width="10" style="1738" bestFit="1" customWidth="1"/>
    <col min="7940" max="7940" width="12.85546875" style="1738" bestFit="1" customWidth="1"/>
    <col min="7941" max="7941" width="9" style="1738" bestFit="1" customWidth="1"/>
    <col min="7942" max="7942" width="8.5703125" style="1738" customWidth="1"/>
    <col min="7943" max="7943" width="19.5703125" style="1738" customWidth="1"/>
    <col min="7944" max="7944" width="17.7109375" style="1738" bestFit="1" customWidth="1"/>
    <col min="7945" max="8192" width="9.140625" style="1738"/>
    <col min="8193" max="8193" width="6" style="1738" customWidth="1"/>
    <col min="8194" max="8194" width="58.42578125" style="1738" customWidth="1"/>
    <col min="8195" max="8195" width="10" style="1738" bestFit="1" customWidth="1"/>
    <col min="8196" max="8196" width="12.85546875" style="1738" bestFit="1" customWidth="1"/>
    <col min="8197" max="8197" width="9" style="1738" bestFit="1" customWidth="1"/>
    <col min="8198" max="8198" width="8.5703125" style="1738" customWidth="1"/>
    <col min="8199" max="8199" width="19.5703125" style="1738" customWidth="1"/>
    <col min="8200" max="8200" width="17.7109375" style="1738" bestFit="1" customWidth="1"/>
    <col min="8201" max="8448" width="9.140625" style="1738"/>
    <col min="8449" max="8449" width="6" style="1738" customWidth="1"/>
    <col min="8450" max="8450" width="58.42578125" style="1738" customWidth="1"/>
    <col min="8451" max="8451" width="10" style="1738" bestFit="1" customWidth="1"/>
    <col min="8452" max="8452" width="12.85546875" style="1738" bestFit="1" customWidth="1"/>
    <col min="8453" max="8453" width="9" style="1738" bestFit="1" customWidth="1"/>
    <col min="8454" max="8454" width="8.5703125" style="1738" customWidth="1"/>
    <col min="8455" max="8455" width="19.5703125" style="1738" customWidth="1"/>
    <col min="8456" max="8456" width="17.7109375" style="1738" bestFit="1" customWidth="1"/>
    <col min="8457" max="8704" width="9.140625" style="1738"/>
    <col min="8705" max="8705" width="6" style="1738" customWidth="1"/>
    <col min="8706" max="8706" width="58.42578125" style="1738" customWidth="1"/>
    <col min="8707" max="8707" width="10" style="1738" bestFit="1" customWidth="1"/>
    <col min="8708" max="8708" width="12.85546875" style="1738" bestFit="1" customWidth="1"/>
    <col min="8709" max="8709" width="9" style="1738" bestFit="1" customWidth="1"/>
    <col min="8710" max="8710" width="8.5703125" style="1738" customWidth="1"/>
    <col min="8711" max="8711" width="19.5703125" style="1738" customWidth="1"/>
    <col min="8712" max="8712" width="17.7109375" style="1738" bestFit="1" customWidth="1"/>
    <col min="8713" max="8960" width="9.140625" style="1738"/>
    <col min="8961" max="8961" width="6" style="1738" customWidth="1"/>
    <col min="8962" max="8962" width="58.42578125" style="1738" customWidth="1"/>
    <col min="8963" max="8963" width="10" style="1738" bestFit="1" customWidth="1"/>
    <col min="8964" max="8964" width="12.85546875" style="1738" bestFit="1" customWidth="1"/>
    <col min="8965" max="8965" width="9" style="1738" bestFit="1" customWidth="1"/>
    <col min="8966" max="8966" width="8.5703125" style="1738" customWidth="1"/>
    <col min="8967" max="8967" width="19.5703125" style="1738" customWidth="1"/>
    <col min="8968" max="8968" width="17.7109375" style="1738" bestFit="1" customWidth="1"/>
    <col min="8969" max="9216" width="9.140625" style="1738"/>
    <col min="9217" max="9217" width="6" style="1738" customWidth="1"/>
    <col min="9218" max="9218" width="58.42578125" style="1738" customWidth="1"/>
    <col min="9219" max="9219" width="10" style="1738" bestFit="1" customWidth="1"/>
    <col min="9220" max="9220" width="12.85546875" style="1738" bestFit="1" customWidth="1"/>
    <col min="9221" max="9221" width="9" style="1738" bestFit="1" customWidth="1"/>
    <col min="9222" max="9222" width="8.5703125" style="1738" customWidth="1"/>
    <col min="9223" max="9223" width="19.5703125" style="1738" customWidth="1"/>
    <col min="9224" max="9224" width="17.7109375" style="1738" bestFit="1" customWidth="1"/>
    <col min="9225" max="9472" width="9.140625" style="1738"/>
    <col min="9473" max="9473" width="6" style="1738" customWidth="1"/>
    <col min="9474" max="9474" width="58.42578125" style="1738" customWidth="1"/>
    <col min="9475" max="9475" width="10" style="1738" bestFit="1" customWidth="1"/>
    <col min="9476" max="9476" width="12.85546875" style="1738" bestFit="1" customWidth="1"/>
    <col min="9477" max="9477" width="9" style="1738" bestFit="1" customWidth="1"/>
    <col min="9478" max="9478" width="8.5703125" style="1738" customWidth="1"/>
    <col min="9479" max="9479" width="19.5703125" style="1738" customWidth="1"/>
    <col min="9480" max="9480" width="17.7109375" style="1738" bestFit="1" customWidth="1"/>
    <col min="9481" max="9728" width="9.140625" style="1738"/>
    <col min="9729" max="9729" width="6" style="1738" customWidth="1"/>
    <col min="9730" max="9730" width="58.42578125" style="1738" customWidth="1"/>
    <col min="9731" max="9731" width="10" style="1738" bestFit="1" customWidth="1"/>
    <col min="9732" max="9732" width="12.85546875" style="1738" bestFit="1" customWidth="1"/>
    <col min="9733" max="9733" width="9" style="1738" bestFit="1" customWidth="1"/>
    <col min="9734" max="9734" width="8.5703125" style="1738" customWidth="1"/>
    <col min="9735" max="9735" width="19.5703125" style="1738" customWidth="1"/>
    <col min="9736" max="9736" width="17.7109375" style="1738" bestFit="1" customWidth="1"/>
    <col min="9737" max="9984" width="9.140625" style="1738"/>
    <col min="9985" max="9985" width="6" style="1738" customWidth="1"/>
    <col min="9986" max="9986" width="58.42578125" style="1738" customWidth="1"/>
    <col min="9987" max="9987" width="10" style="1738" bestFit="1" customWidth="1"/>
    <col min="9988" max="9988" width="12.85546875" style="1738" bestFit="1" customWidth="1"/>
    <col min="9989" max="9989" width="9" style="1738" bestFit="1" customWidth="1"/>
    <col min="9990" max="9990" width="8.5703125" style="1738" customWidth="1"/>
    <col min="9991" max="9991" width="19.5703125" style="1738" customWidth="1"/>
    <col min="9992" max="9992" width="17.7109375" style="1738" bestFit="1" customWidth="1"/>
    <col min="9993" max="10240" width="9.140625" style="1738"/>
    <col min="10241" max="10241" width="6" style="1738" customWidth="1"/>
    <col min="10242" max="10242" width="58.42578125" style="1738" customWidth="1"/>
    <col min="10243" max="10243" width="10" style="1738" bestFit="1" customWidth="1"/>
    <col min="10244" max="10244" width="12.85546875" style="1738" bestFit="1" customWidth="1"/>
    <col min="10245" max="10245" width="9" style="1738" bestFit="1" customWidth="1"/>
    <col min="10246" max="10246" width="8.5703125" style="1738" customWidth="1"/>
    <col min="10247" max="10247" width="19.5703125" style="1738" customWidth="1"/>
    <col min="10248" max="10248" width="17.7109375" style="1738" bestFit="1" customWidth="1"/>
    <col min="10249" max="10496" width="9.140625" style="1738"/>
    <col min="10497" max="10497" width="6" style="1738" customWidth="1"/>
    <col min="10498" max="10498" width="58.42578125" style="1738" customWidth="1"/>
    <col min="10499" max="10499" width="10" style="1738" bestFit="1" customWidth="1"/>
    <col min="10500" max="10500" width="12.85546875" style="1738" bestFit="1" customWidth="1"/>
    <col min="10501" max="10501" width="9" style="1738" bestFit="1" customWidth="1"/>
    <col min="10502" max="10502" width="8.5703125" style="1738" customWidth="1"/>
    <col min="10503" max="10503" width="19.5703125" style="1738" customWidth="1"/>
    <col min="10504" max="10504" width="17.7109375" style="1738" bestFit="1" customWidth="1"/>
    <col min="10505" max="10752" width="9.140625" style="1738"/>
    <col min="10753" max="10753" width="6" style="1738" customWidth="1"/>
    <col min="10754" max="10754" width="58.42578125" style="1738" customWidth="1"/>
    <col min="10755" max="10755" width="10" style="1738" bestFit="1" customWidth="1"/>
    <col min="10756" max="10756" width="12.85546875" style="1738" bestFit="1" customWidth="1"/>
    <col min="10757" max="10757" width="9" style="1738" bestFit="1" customWidth="1"/>
    <col min="10758" max="10758" width="8.5703125" style="1738" customWidth="1"/>
    <col min="10759" max="10759" width="19.5703125" style="1738" customWidth="1"/>
    <col min="10760" max="10760" width="17.7109375" style="1738" bestFit="1" customWidth="1"/>
    <col min="10761" max="11008" width="9.140625" style="1738"/>
    <col min="11009" max="11009" width="6" style="1738" customWidth="1"/>
    <col min="11010" max="11010" width="58.42578125" style="1738" customWidth="1"/>
    <col min="11011" max="11011" width="10" style="1738" bestFit="1" customWidth="1"/>
    <col min="11012" max="11012" width="12.85546875" style="1738" bestFit="1" customWidth="1"/>
    <col min="11013" max="11013" width="9" style="1738" bestFit="1" customWidth="1"/>
    <col min="11014" max="11014" width="8.5703125" style="1738" customWidth="1"/>
    <col min="11015" max="11015" width="19.5703125" style="1738" customWidth="1"/>
    <col min="11016" max="11016" width="17.7109375" style="1738" bestFit="1" customWidth="1"/>
    <col min="11017" max="11264" width="9.140625" style="1738"/>
    <col min="11265" max="11265" width="6" style="1738" customWidth="1"/>
    <col min="11266" max="11266" width="58.42578125" style="1738" customWidth="1"/>
    <col min="11267" max="11267" width="10" style="1738" bestFit="1" customWidth="1"/>
    <col min="11268" max="11268" width="12.85546875" style="1738" bestFit="1" customWidth="1"/>
    <col min="11269" max="11269" width="9" style="1738" bestFit="1" customWidth="1"/>
    <col min="11270" max="11270" width="8.5703125" style="1738" customWidth="1"/>
    <col min="11271" max="11271" width="19.5703125" style="1738" customWidth="1"/>
    <col min="11272" max="11272" width="17.7109375" style="1738" bestFit="1" customWidth="1"/>
    <col min="11273" max="11520" width="9.140625" style="1738"/>
    <col min="11521" max="11521" width="6" style="1738" customWidth="1"/>
    <col min="11522" max="11522" width="58.42578125" style="1738" customWidth="1"/>
    <col min="11523" max="11523" width="10" style="1738" bestFit="1" customWidth="1"/>
    <col min="11524" max="11524" width="12.85546875" style="1738" bestFit="1" customWidth="1"/>
    <col min="11525" max="11525" width="9" style="1738" bestFit="1" customWidth="1"/>
    <col min="11526" max="11526" width="8.5703125" style="1738" customWidth="1"/>
    <col min="11527" max="11527" width="19.5703125" style="1738" customWidth="1"/>
    <col min="11528" max="11528" width="17.7109375" style="1738" bestFit="1" customWidth="1"/>
    <col min="11529" max="11776" width="9.140625" style="1738"/>
    <col min="11777" max="11777" width="6" style="1738" customWidth="1"/>
    <col min="11778" max="11778" width="58.42578125" style="1738" customWidth="1"/>
    <col min="11779" max="11779" width="10" style="1738" bestFit="1" customWidth="1"/>
    <col min="11780" max="11780" width="12.85546875" style="1738" bestFit="1" customWidth="1"/>
    <col min="11781" max="11781" width="9" style="1738" bestFit="1" customWidth="1"/>
    <col min="11782" max="11782" width="8.5703125" style="1738" customWidth="1"/>
    <col min="11783" max="11783" width="19.5703125" style="1738" customWidth="1"/>
    <col min="11784" max="11784" width="17.7109375" style="1738" bestFit="1" customWidth="1"/>
    <col min="11785" max="12032" width="9.140625" style="1738"/>
    <col min="12033" max="12033" width="6" style="1738" customWidth="1"/>
    <col min="12034" max="12034" width="58.42578125" style="1738" customWidth="1"/>
    <col min="12035" max="12035" width="10" style="1738" bestFit="1" customWidth="1"/>
    <col min="12036" max="12036" width="12.85546875" style="1738" bestFit="1" customWidth="1"/>
    <col min="12037" max="12037" width="9" style="1738" bestFit="1" customWidth="1"/>
    <col min="12038" max="12038" width="8.5703125" style="1738" customWidth="1"/>
    <col min="12039" max="12039" width="19.5703125" style="1738" customWidth="1"/>
    <col min="12040" max="12040" width="17.7109375" style="1738" bestFit="1" customWidth="1"/>
    <col min="12041" max="12288" width="9.140625" style="1738"/>
    <col min="12289" max="12289" width="6" style="1738" customWidth="1"/>
    <col min="12290" max="12290" width="58.42578125" style="1738" customWidth="1"/>
    <col min="12291" max="12291" width="10" style="1738" bestFit="1" customWidth="1"/>
    <col min="12292" max="12292" width="12.85546875" style="1738" bestFit="1" customWidth="1"/>
    <col min="12293" max="12293" width="9" style="1738" bestFit="1" customWidth="1"/>
    <col min="12294" max="12294" width="8.5703125" style="1738" customWidth="1"/>
    <col min="12295" max="12295" width="19.5703125" style="1738" customWidth="1"/>
    <col min="12296" max="12296" width="17.7109375" style="1738" bestFit="1" customWidth="1"/>
    <col min="12297" max="12544" width="9.140625" style="1738"/>
    <col min="12545" max="12545" width="6" style="1738" customWidth="1"/>
    <col min="12546" max="12546" width="58.42578125" style="1738" customWidth="1"/>
    <col min="12547" max="12547" width="10" style="1738" bestFit="1" customWidth="1"/>
    <col min="12548" max="12548" width="12.85546875" style="1738" bestFit="1" customWidth="1"/>
    <col min="12549" max="12549" width="9" style="1738" bestFit="1" customWidth="1"/>
    <col min="12550" max="12550" width="8.5703125" style="1738" customWidth="1"/>
    <col min="12551" max="12551" width="19.5703125" style="1738" customWidth="1"/>
    <col min="12552" max="12552" width="17.7109375" style="1738" bestFit="1" customWidth="1"/>
    <col min="12553" max="12800" width="9.140625" style="1738"/>
    <col min="12801" max="12801" width="6" style="1738" customWidth="1"/>
    <col min="12802" max="12802" width="58.42578125" style="1738" customWidth="1"/>
    <col min="12803" max="12803" width="10" style="1738" bestFit="1" customWidth="1"/>
    <col min="12804" max="12804" width="12.85546875" style="1738" bestFit="1" customWidth="1"/>
    <col min="12805" max="12805" width="9" style="1738" bestFit="1" customWidth="1"/>
    <col min="12806" max="12806" width="8.5703125" style="1738" customWidth="1"/>
    <col min="12807" max="12807" width="19.5703125" style="1738" customWidth="1"/>
    <col min="12808" max="12808" width="17.7109375" style="1738" bestFit="1" customWidth="1"/>
    <col min="12809" max="13056" width="9.140625" style="1738"/>
    <col min="13057" max="13057" width="6" style="1738" customWidth="1"/>
    <col min="13058" max="13058" width="58.42578125" style="1738" customWidth="1"/>
    <col min="13059" max="13059" width="10" style="1738" bestFit="1" customWidth="1"/>
    <col min="13060" max="13060" width="12.85546875" style="1738" bestFit="1" customWidth="1"/>
    <col min="13061" max="13061" width="9" style="1738" bestFit="1" customWidth="1"/>
    <col min="13062" max="13062" width="8.5703125" style="1738" customWidth="1"/>
    <col min="13063" max="13063" width="19.5703125" style="1738" customWidth="1"/>
    <col min="13064" max="13064" width="17.7109375" style="1738" bestFit="1" customWidth="1"/>
    <col min="13065" max="13312" width="9.140625" style="1738"/>
    <col min="13313" max="13313" width="6" style="1738" customWidth="1"/>
    <col min="13314" max="13314" width="58.42578125" style="1738" customWidth="1"/>
    <col min="13315" max="13315" width="10" style="1738" bestFit="1" customWidth="1"/>
    <col min="13316" max="13316" width="12.85546875" style="1738" bestFit="1" customWidth="1"/>
    <col min="13317" max="13317" width="9" style="1738" bestFit="1" customWidth="1"/>
    <col min="13318" max="13318" width="8.5703125" style="1738" customWidth="1"/>
    <col min="13319" max="13319" width="19.5703125" style="1738" customWidth="1"/>
    <col min="13320" max="13320" width="17.7109375" style="1738" bestFit="1" customWidth="1"/>
    <col min="13321" max="13568" width="9.140625" style="1738"/>
    <col min="13569" max="13569" width="6" style="1738" customWidth="1"/>
    <col min="13570" max="13570" width="58.42578125" style="1738" customWidth="1"/>
    <col min="13571" max="13571" width="10" style="1738" bestFit="1" customWidth="1"/>
    <col min="13572" max="13572" width="12.85546875" style="1738" bestFit="1" customWidth="1"/>
    <col min="13573" max="13573" width="9" style="1738" bestFit="1" customWidth="1"/>
    <col min="13574" max="13574" width="8.5703125" style="1738" customWidth="1"/>
    <col min="13575" max="13575" width="19.5703125" style="1738" customWidth="1"/>
    <col min="13576" max="13576" width="17.7109375" style="1738" bestFit="1" customWidth="1"/>
    <col min="13577" max="13824" width="9.140625" style="1738"/>
    <col min="13825" max="13825" width="6" style="1738" customWidth="1"/>
    <col min="13826" max="13826" width="58.42578125" style="1738" customWidth="1"/>
    <col min="13827" max="13827" width="10" style="1738" bestFit="1" customWidth="1"/>
    <col min="13828" max="13828" width="12.85546875" style="1738" bestFit="1" customWidth="1"/>
    <col min="13829" max="13829" width="9" style="1738" bestFit="1" customWidth="1"/>
    <col min="13830" max="13830" width="8.5703125" style="1738" customWidth="1"/>
    <col min="13831" max="13831" width="19.5703125" style="1738" customWidth="1"/>
    <col min="13832" max="13832" width="17.7109375" style="1738" bestFit="1" customWidth="1"/>
    <col min="13833" max="14080" width="9.140625" style="1738"/>
    <col min="14081" max="14081" width="6" style="1738" customWidth="1"/>
    <col min="14082" max="14082" width="58.42578125" style="1738" customWidth="1"/>
    <col min="14083" max="14083" width="10" style="1738" bestFit="1" customWidth="1"/>
    <col min="14084" max="14084" width="12.85546875" style="1738" bestFit="1" customWidth="1"/>
    <col min="14085" max="14085" width="9" style="1738" bestFit="1" customWidth="1"/>
    <col min="14086" max="14086" width="8.5703125" style="1738" customWidth="1"/>
    <col min="14087" max="14087" width="19.5703125" style="1738" customWidth="1"/>
    <col min="14088" max="14088" width="17.7109375" style="1738" bestFit="1" customWidth="1"/>
    <col min="14089" max="14336" width="9.140625" style="1738"/>
    <col min="14337" max="14337" width="6" style="1738" customWidth="1"/>
    <col min="14338" max="14338" width="58.42578125" style="1738" customWidth="1"/>
    <col min="14339" max="14339" width="10" style="1738" bestFit="1" customWidth="1"/>
    <col min="14340" max="14340" width="12.85546875" style="1738" bestFit="1" customWidth="1"/>
    <col min="14341" max="14341" width="9" style="1738" bestFit="1" customWidth="1"/>
    <col min="14342" max="14342" width="8.5703125" style="1738" customWidth="1"/>
    <col min="14343" max="14343" width="19.5703125" style="1738" customWidth="1"/>
    <col min="14344" max="14344" width="17.7109375" style="1738" bestFit="1" customWidth="1"/>
    <col min="14345" max="14592" width="9.140625" style="1738"/>
    <col min="14593" max="14593" width="6" style="1738" customWidth="1"/>
    <col min="14594" max="14594" width="58.42578125" style="1738" customWidth="1"/>
    <col min="14595" max="14595" width="10" style="1738" bestFit="1" customWidth="1"/>
    <col min="14596" max="14596" width="12.85546875" style="1738" bestFit="1" customWidth="1"/>
    <col min="14597" max="14597" width="9" style="1738" bestFit="1" customWidth="1"/>
    <col min="14598" max="14598" width="8.5703125" style="1738" customWidth="1"/>
    <col min="14599" max="14599" width="19.5703125" style="1738" customWidth="1"/>
    <col min="14600" max="14600" width="17.7109375" style="1738" bestFit="1" customWidth="1"/>
    <col min="14601" max="14848" width="9.140625" style="1738"/>
    <col min="14849" max="14849" width="6" style="1738" customWidth="1"/>
    <col min="14850" max="14850" width="58.42578125" style="1738" customWidth="1"/>
    <col min="14851" max="14851" width="10" style="1738" bestFit="1" customWidth="1"/>
    <col min="14852" max="14852" width="12.85546875" style="1738" bestFit="1" customWidth="1"/>
    <col min="14853" max="14853" width="9" style="1738" bestFit="1" customWidth="1"/>
    <col min="14854" max="14854" width="8.5703125" style="1738" customWidth="1"/>
    <col min="14855" max="14855" width="19.5703125" style="1738" customWidth="1"/>
    <col min="14856" max="14856" width="17.7109375" style="1738" bestFit="1" customWidth="1"/>
    <col min="14857" max="15104" width="9.140625" style="1738"/>
    <col min="15105" max="15105" width="6" style="1738" customWidth="1"/>
    <col min="15106" max="15106" width="58.42578125" style="1738" customWidth="1"/>
    <col min="15107" max="15107" width="10" style="1738" bestFit="1" customWidth="1"/>
    <col min="15108" max="15108" width="12.85546875" style="1738" bestFit="1" customWidth="1"/>
    <col min="15109" max="15109" width="9" style="1738" bestFit="1" customWidth="1"/>
    <col min="15110" max="15110" width="8.5703125" style="1738" customWidth="1"/>
    <col min="15111" max="15111" width="19.5703125" style="1738" customWidth="1"/>
    <col min="15112" max="15112" width="17.7109375" style="1738" bestFit="1" customWidth="1"/>
    <col min="15113" max="15360" width="9.140625" style="1738"/>
    <col min="15361" max="15361" width="6" style="1738" customWidth="1"/>
    <col min="15362" max="15362" width="58.42578125" style="1738" customWidth="1"/>
    <col min="15363" max="15363" width="10" style="1738" bestFit="1" customWidth="1"/>
    <col min="15364" max="15364" width="12.85546875" style="1738" bestFit="1" customWidth="1"/>
    <col min="15365" max="15365" width="9" style="1738" bestFit="1" customWidth="1"/>
    <col min="15366" max="15366" width="8.5703125" style="1738" customWidth="1"/>
    <col min="15367" max="15367" width="19.5703125" style="1738" customWidth="1"/>
    <col min="15368" max="15368" width="17.7109375" style="1738" bestFit="1" customWidth="1"/>
    <col min="15369" max="15616" width="9.140625" style="1738"/>
    <col min="15617" max="15617" width="6" style="1738" customWidth="1"/>
    <col min="15618" max="15618" width="58.42578125" style="1738" customWidth="1"/>
    <col min="15619" max="15619" width="10" style="1738" bestFit="1" customWidth="1"/>
    <col min="15620" max="15620" width="12.85546875" style="1738" bestFit="1" customWidth="1"/>
    <col min="15621" max="15621" width="9" style="1738" bestFit="1" customWidth="1"/>
    <col min="15622" max="15622" width="8.5703125" style="1738" customWidth="1"/>
    <col min="15623" max="15623" width="19.5703125" style="1738" customWidth="1"/>
    <col min="15624" max="15624" width="17.7109375" style="1738" bestFit="1" customWidth="1"/>
    <col min="15625" max="15872" width="9.140625" style="1738"/>
    <col min="15873" max="15873" width="6" style="1738" customWidth="1"/>
    <col min="15874" max="15874" width="58.42578125" style="1738" customWidth="1"/>
    <col min="15875" max="15875" width="10" style="1738" bestFit="1" customWidth="1"/>
    <col min="15876" max="15876" width="12.85546875" style="1738" bestFit="1" customWidth="1"/>
    <col min="15877" max="15877" width="9" style="1738" bestFit="1" customWidth="1"/>
    <col min="15878" max="15878" width="8.5703125" style="1738" customWidth="1"/>
    <col min="15879" max="15879" width="19.5703125" style="1738" customWidth="1"/>
    <col min="15880" max="15880" width="17.7109375" style="1738" bestFit="1" customWidth="1"/>
    <col min="15881" max="16128" width="9.140625" style="1738"/>
    <col min="16129" max="16129" width="6" style="1738" customWidth="1"/>
    <col min="16130" max="16130" width="58.42578125" style="1738" customWidth="1"/>
    <col min="16131" max="16131" width="10" style="1738" bestFit="1" customWidth="1"/>
    <col min="16132" max="16132" width="12.85546875" style="1738" bestFit="1" customWidth="1"/>
    <col min="16133" max="16133" width="9" style="1738" bestFit="1" customWidth="1"/>
    <col min="16134" max="16134" width="8.5703125" style="1738" customWidth="1"/>
    <col min="16135" max="16135" width="19.5703125" style="1738" customWidth="1"/>
    <col min="16136" max="16136" width="17.7109375" style="1738" bestFit="1" customWidth="1"/>
    <col min="16137" max="16384" width="9.140625" style="1738"/>
  </cols>
  <sheetData>
    <row r="1" spans="1:10" customFormat="1">
      <c r="A1" t="s">
        <v>0</v>
      </c>
      <c r="B1" s="1447" t="s">
        <v>2176</v>
      </c>
    </row>
    <row r="2" spans="1:10" customFormat="1">
      <c r="A2" t="s">
        <v>1877</v>
      </c>
      <c r="B2" t="s">
        <v>2177</v>
      </c>
    </row>
    <row r="3" spans="1:10" customFormat="1">
      <c r="A3" t="s">
        <v>4</v>
      </c>
      <c r="B3" t="s">
        <v>1560</v>
      </c>
    </row>
    <row r="4" spans="1:10" customFormat="1">
      <c r="A4" t="s">
        <v>6</v>
      </c>
      <c r="B4" t="s">
        <v>1882</v>
      </c>
    </row>
    <row r="5" spans="1:10" customFormat="1">
      <c r="A5" t="s">
        <v>8</v>
      </c>
      <c r="B5" t="s">
        <v>1880</v>
      </c>
    </row>
    <row r="6" spans="1:10" s="1408" customFormat="1" ht="19.5" thickBot="1">
      <c r="D6" s="1724"/>
      <c r="E6" s="1724"/>
      <c r="F6" s="1724"/>
      <c r="G6" s="1724"/>
    </row>
    <row r="7" spans="1:10" s="1725" customFormat="1" ht="27" customHeight="1">
      <c r="A7" s="3115" t="s">
        <v>2178</v>
      </c>
      <c r="B7" s="3118" t="s">
        <v>2179</v>
      </c>
      <c r="C7" s="3119"/>
      <c r="D7" s="3119"/>
      <c r="E7" s="3119"/>
      <c r="F7" s="3120"/>
      <c r="G7" s="3124" t="s">
        <v>15</v>
      </c>
      <c r="I7" s="1726"/>
      <c r="J7" s="1727"/>
    </row>
    <row r="8" spans="1:10" s="1725" customFormat="1" ht="12.75" customHeight="1">
      <c r="A8" s="3116" t="s">
        <v>1615</v>
      </c>
      <c r="B8" s="3121"/>
      <c r="C8" s="3122"/>
      <c r="D8" s="3122"/>
      <c r="E8" s="3122"/>
      <c r="F8" s="3123"/>
      <c r="G8" s="3125"/>
      <c r="I8" s="1726"/>
      <c r="J8" s="1727"/>
    </row>
    <row r="9" spans="1:10" s="1725" customFormat="1" ht="12.75" customHeight="1" thickBot="1">
      <c r="A9" s="3117" t="s">
        <v>2180</v>
      </c>
      <c r="B9" s="1728" t="s">
        <v>1617</v>
      </c>
      <c r="C9" s="1729" t="s">
        <v>1618</v>
      </c>
      <c r="D9" s="1730" t="s">
        <v>1619</v>
      </c>
      <c r="E9" s="1730" t="s">
        <v>1620</v>
      </c>
      <c r="F9" s="1731" t="s">
        <v>1621</v>
      </c>
      <c r="G9" s="3126"/>
      <c r="I9" s="1732"/>
      <c r="J9" s="1727"/>
    </row>
    <row r="10" spans="1:10" s="1725" customFormat="1" ht="12.75" customHeight="1">
      <c r="A10" s="1733" t="s">
        <v>2181</v>
      </c>
      <c r="B10" s="1734"/>
      <c r="C10" s="1734"/>
      <c r="D10" s="1734"/>
      <c r="E10" s="1734"/>
      <c r="F10" s="1734"/>
      <c r="G10" s="1735">
        <f t="shared" ref="G10:G17" si="0">SUM(C10:F10)</f>
        <v>0</v>
      </c>
      <c r="I10" s="1732"/>
      <c r="J10" s="1727"/>
    </row>
    <row r="11" spans="1:10" s="1725" customFormat="1" ht="12.75" customHeight="1">
      <c r="A11" s="1736" t="s">
        <v>1625</v>
      </c>
      <c r="B11" s="1734"/>
      <c r="C11" s="1734"/>
      <c r="D11" s="1734"/>
      <c r="E11" s="1734"/>
      <c r="F11" s="1734"/>
      <c r="G11" s="1735">
        <f t="shared" si="0"/>
        <v>0</v>
      </c>
      <c r="I11" s="1732"/>
      <c r="J11" s="1727"/>
    </row>
    <row r="12" spans="1:10" s="1725" customFormat="1" ht="12.75" customHeight="1">
      <c r="A12" s="1736" t="s">
        <v>1626</v>
      </c>
      <c r="B12" s="1734"/>
      <c r="C12" s="1734"/>
      <c r="D12" s="1734"/>
      <c r="E12" s="1734"/>
      <c r="F12" s="1734"/>
      <c r="G12" s="1735">
        <f t="shared" si="0"/>
        <v>0</v>
      </c>
      <c r="I12" s="1732"/>
      <c r="J12" s="1727"/>
    </row>
    <row r="13" spans="1:10" s="1725" customFormat="1" ht="12.75" customHeight="1">
      <c r="A13" s="1736" t="s">
        <v>1627</v>
      </c>
      <c r="B13" s="1734"/>
      <c r="C13" s="1734"/>
      <c r="D13" s="1734"/>
      <c r="E13" s="1734"/>
      <c r="F13" s="1734"/>
      <c r="G13" s="1735">
        <f t="shared" si="0"/>
        <v>0</v>
      </c>
      <c r="I13" s="1732"/>
      <c r="J13" s="1727"/>
    </row>
    <row r="14" spans="1:10" s="1725" customFormat="1" ht="12.75" customHeight="1">
      <c r="A14" s="1736" t="s">
        <v>1628</v>
      </c>
      <c r="B14" s="1734"/>
      <c r="C14" s="1734"/>
      <c r="D14" s="1734"/>
      <c r="E14" s="1734"/>
      <c r="F14" s="1734"/>
      <c r="G14" s="1735">
        <f t="shared" si="0"/>
        <v>0</v>
      </c>
      <c r="I14" s="1732"/>
      <c r="J14" s="1727"/>
    </row>
    <row r="15" spans="1:10" s="1725" customFormat="1" ht="12.75" customHeight="1">
      <c r="A15" s="1736" t="s">
        <v>1629</v>
      </c>
      <c r="B15" s="1734"/>
      <c r="C15" s="1734"/>
      <c r="D15" s="1734"/>
      <c r="E15" s="1734"/>
      <c r="F15" s="1734"/>
      <c r="G15" s="1735">
        <f t="shared" si="0"/>
        <v>0</v>
      </c>
      <c r="I15" s="1732"/>
      <c r="J15" s="1727"/>
    </row>
    <row r="16" spans="1:10" s="1725" customFormat="1" ht="12.75" customHeight="1">
      <c r="A16" s="1736" t="s">
        <v>1630</v>
      </c>
      <c r="B16" s="1734"/>
      <c r="C16" s="1734"/>
      <c r="D16" s="1734"/>
      <c r="E16" s="1734"/>
      <c r="F16" s="1734"/>
      <c r="G16" s="1735">
        <f t="shared" si="0"/>
        <v>0</v>
      </c>
      <c r="I16" s="1732"/>
      <c r="J16" s="1727"/>
    </row>
    <row r="17" spans="1:11" s="1725" customFormat="1" ht="12.75" customHeight="1">
      <c r="A17" s="1736" t="s">
        <v>2182</v>
      </c>
      <c r="B17" s="1734"/>
      <c r="C17" s="1734"/>
      <c r="D17" s="1734"/>
      <c r="E17" s="1734"/>
      <c r="F17" s="1734"/>
      <c r="G17" s="1735">
        <f t="shared" si="0"/>
        <v>0</v>
      </c>
      <c r="I17" s="1732"/>
      <c r="J17" s="1727"/>
    </row>
    <row r="18" spans="1:11" s="1725" customFormat="1" ht="23.25" customHeight="1" thickBot="1">
      <c r="A18" s="1737" t="s">
        <v>510</v>
      </c>
      <c r="B18" s="1735">
        <f>SUM(B10:B17)</f>
        <v>0</v>
      </c>
      <c r="C18" s="1735">
        <f t="shared" ref="C18:G18" si="1">SUM(C10:C17)</f>
        <v>0</v>
      </c>
      <c r="D18" s="1735">
        <f t="shared" si="1"/>
        <v>0</v>
      </c>
      <c r="E18" s="1735">
        <f t="shared" si="1"/>
        <v>0</v>
      </c>
      <c r="F18" s="1735">
        <f t="shared" si="1"/>
        <v>0</v>
      </c>
      <c r="G18" s="1735">
        <f t="shared" si="1"/>
        <v>0</v>
      </c>
      <c r="J18" s="1732"/>
      <c r="K18" s="1727"/>
    </row>
    <row r="19" spans="1:11">
      <c r="H19" s="1725"/>
    </row>
    <row r="20" spans="1:11">
      <c r="H20" s="1725"/>
    </row>
    <row r="21" spans="1:11">
      <c r="H21" s="1725"/>
    </row>
    <row r="22" spans="1:11">
      <c r="H22" s="1725"/>
    </row>
    <row r="23" spans="1:11">
      <c r="H23" s="1725"/>
    </row>
    <row r="24" spans="1:11">
      <c r="H24" s="1725"/>
    </row>
    <row r="25" spans="1:11">
      <c r="H25" s="1725"/>
    </row>
  </sheetData>
  <mergeCells count="3">
    <mergeCell ref="A7:A9"/>
    <mergeCell ref="B7:F8"/>
    <mergeCell ref="G7:G9"/>
  </mergeCells>
  <pageMargins left="0.7" right="0.7" top="0.75" bottom="0.75" header="0.3" footer="0.3"/>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
  <sheetViews>
    <sheetView showGridLines="0" zoomScale="80" zoomScaleNormal="80" workbookViewId="0"/>
  </sheetViews>
  <sheetFormatPr defaultRowHeight="15"/>
  <cols>
    <col min="1" max="1" width="30.7109375" style="1447" customWidth="1"/>
    <col min="2" max="2" width="30.7109375" customWidth="1"/>
    <col min="3" max="3" width="30.7109375" style="1760" customWidth="1"/>
    <col min="4" max="4" width="30.7109375" style="1429" customWidth="1"/>
    <col min="5" max="16" width="30.7109375" customWidth="1"/>
  </cols>
  <sheetData>
    <row r="1" spans="1:16">
      <c r="A1" s="1739" t="s">
        <v>0</v>
      </c>
      <c r="B1" s="1740" t="s">
        <v>2183</v>
      </c>
      <c r="C1" s="1741"/>
      <c r="D1" s="1742"/>
      <c r="E1" s="1743"/>
      <c r="F1" s="1744"/>
      <c r="G1" s="1742"/>
      <c r="H1" s="1741"/>
      <c r="I1" s="1741"/>
      <c r="J1" s="1741"/>
      <c r="K1" s="1741"/>
      <c r="L1" s="1741"/>
      <c r="M1" s="1741"/>
      <c r="N1" s="1741"/>
      <c r="O1" s="1741"/>
      <c r="P1" s="1741"/>
    </row>
    <row r="2" spans="1:16">
      <c r="A2" s="1739" t="s">
        <v>1877</v>
      </c>
      <c r="B2" s="1739" t="s">
        <v>2184</v>
      </c>
      <c r="C2" s="1741"/>
      <c r="D2" s="1742"/>
      <c r="E2" s="1743"/>
      <c r="F2" s="1744"/>
      <c r="G2" s="1742"/>
      <c r="H2" s="1741"/>
      <c r="I2" s="1741"/>
      <c r="J2" s="1741"/>
      <c r="K2" s="1741"/>
      <c r="L2" s="1741"/>
      <c r="M2" s="1741"/>
      <c r="N2" s="1741"/>
      <c r="O2" s="1741"/>
      <c r="P2" s="1741"/>
    </row>
    <row r="3" spans="1:16">
      <c r="A3" s="1739" t="s">
        <v>4</v>
      </c>
      <c r="B3" s="1739" t="s">
        <v>1560</v>
      </c>
      <c r="C3" s="1741"/>
      <c r="D3" s="1742"/>
      <c r="E3" s="1743"/>
      <c r="F3" s="1744"/>
      <c r="G3" s="1742"/>
      <c r="H3" s="1741"/>
      <c r="I3" s="1741"/>
      <c r="J3" s="1741"/>
      <c r="K3" s="1741"/>
      <c r="L3" s="1741"/>
      <c r="M3" s="1741"/>
      <c r="N3" s="1741"/>
      <c r="O3" s="1741"/>
      <c r="P3" s="1741"/>
    </row>
    <row r="4" spans="1:16">
      <c r="A4" s="1739" t="s">
        <v>6</v>
      </c>
      <c r="B4" s="1745" t="s">
        <v>7</v>
      </c>
      <c r="C4" s="1741"/>
      <c r="D4" s="1742"/>
      <c r="E4" s="1743"/>
      <c r="F4" s="1744"/>
      <c r="G4" s="1742"/>
      <c r="H4" s="1741"/>
      <c r="I4" s="1741"/>
      <c r="J4" s="1741"/>
      <c r="K4" s="1741"/>
      <c r="L4" s="1741"/>
      <c r="M4" s="1741"/>
      <c r="N4" s="1741"/>
      <c r="O4" s="1741"/>
      <c r="P4" s="1741"/>
    </row>
    <row r="5" spans="1:16">
      <c r="A5" s="1739" t="s">
        <v>8</v>
      </c>
      <c r="B5" s="1739" t="s">
        <v>740</v>
      </c>
      <c r="C5" s="1741"/>
      <c r="D5" s="1742"/>
      <c r="E5" s="1743"/>
      <c r="F5" s="1744"/>
      <c r="G5" s="1742"/>
      <c r="H5" s="1741"/>
      <c r="I5" s="1741"/>
      <c r="J5" s="1741"/>
      <c r="K5" s="1741"/>
      <c r="L5" s="1741"/>
      <c r="M5" s="1741"/>
      <c r="N5" s="1741"/>
      <c r="O5" s="1741"/>
      <c r="P5" s="1741"/>
    </row>
    <row r="6" spans="1:16" ht="15.75" thickBot="1">
      <c r="A6" s="1746"/>
      <c r="B6" s="1747"/>
      <c r="C6" s="1748"/>
      <c r="D6" s="1748"/>
      <c r="E6" s="1748"/>
      <c r="F6" s="1748"/>
      <c r="G6" s="1748"/>
      <c r="H6" s="1748"/>
      <c r="I6" s="1748"/>
      <c r="J6" s="1748"/>
      <c r="K6" s="1748"/>
      <c r="L6" s="1749"/>
      <c r="M6" s="1749"/>
      <c r="N6" s="1749"/>
      <c r="O6" s="1748"/>
      <c r="P6" s="1748"/>
    </row>
    <row r="7" spans="1:16" ht="36" customHeight="1" thickBot="1">
      <c r="A7" s="1750" t="s">
        <v>2185</v>
      </c>
      <c r="B7" s="1751" t="s">
        <v>2186</v>
      </c>
      <c r="C7" s="1752" t="s">
        <v>2187</v>
      </c>
      <c r="D7" s="1753" t="s">
        <v>2188</v>
      </c>
      <c r="E7" s="1754" t="s">
        <v>2189</v>
      </c>
      <c r="F7" s="1751" t="s">
        <v>2190</v>
      </c>
      <c r="G7" s="1751" t="s">
        <v>2191</v>
      </c>
      <c r="H7" s="1751" t="s">
        <v>2192</v>
      </c>
      <c r="I7" s="1751" t="s">
        <v>2193</v>
      </c>
      <c r="J7" s="1751" t="s">
        <v>2194</v>
      </c>
      <c r="K7" s="1751" t="s">
        <v>2195</v>
      </c>
      <c r="L7" s="1751" t="s">
        <v>2196</v>
      </c>
      <c r="M7" s="1751" t="s">
        <v>2197</v>
      </c>
      <c r="N7" s="1751" t="s">
        <v>2198</v>
      </c>
      <c r="O7" s="1751" t="s">
        <v>2199</v>
      </c>
      <c r="P7" s="1752" t="s">
        <v>2200</v>
      </c>
    </row>
    <row r="8" spans="1:16">
      <c r="A8" s="1755"/>
      <c r="B8" s="1756"/>
      <c r="C8" s="1757"/>
      <c r="D8" s="1758"/>
      <c r="E8" s="1759"/>
      <c r="F8" s="1759"/>
      <c r="G8" s="1759"/>
      <c r="H8" s="1759"/>
      <c r="I8" s="1759"/>
      <c r="J8" s="1759"/>
      <c r="K8" s="1759"/>
      <c r="L8" s="1759"/>
      <c r="M8" s="1759"/>
      <c r="N8" s="1759"/>
      <c r="O8" s="1759"/>
      <c r="P8" s="1759"/>
    </row>
  </sheetData>
  <dataValidations count="22">
    <dataValidation type="list" allowBlank="1" showInputMessage="1" showErrorMessage="1" sqref="O9:O1048576">
      <formula1>Rest_form</formula1>
    </dataValidation>
    <dataValidation type="list" allowBlank="1" showInputMessage="1" showErrorMessage="1" sqref="N9:N1048576">
      <formula1>Rest_init</formula1>
    </dataValidation>
    <dataValidation type="list" allowBlank="1" showInputMessage="1" showErrorMessage="1" sqref="M9:M1048576">
      <formula1>class_after</formula1>
    </dataValidation>
    <dataValidation type="list" allowBlank="1" showInputMessage="1" showErrorMessage="1" sqref="K9:K1048576">
      <formula1>No_install</formula1>
    </dataValidation>
    <dataValidation type="list" allowBlank="1" showInputMessage="1" showErrorMessage="1" sqref="I9:I1048576">
      <formula1>Borrower</formula1>
    </dataValidation>
    <dataValidation type="list" allowBlank="1" showInputMessage="1" showErrorMessage="1" error="Zgjidh një nga fushat e listuara" sqref="O8">
      <formula1>Rest_form</formula1>
    </dataValidation>
    <dataValidation type="list" allowBlank="1" showInputMessage="1" showErrorMessage="1" error="Zgjidh një fushë të listuar" sqref="I8">
      <formula1>Borrower</formula1>
    </dataValidation>
    <dataValidation type="whole" allowBlank="1" showInputMessage="1" showErrorMessage="1" sqref="D8">
      <formula1>0</formula1>
      <formula2>1E+22</formula2>
    </dataValidation>
    <dataValidation type="date" allowBlank="1" showInputMessage="1" showErrorMessage="1" sqref="C8">
      <formula1>32874</formula1>
      <formula2>43831</formula2>
    </dataValidation>
    <dataValidation allowBlank="1" showInputMessage="1" showErrorMessage="1" prompt="Numër identifikimi unik per çdo kredi te ristrukturuar sipas sitemit të bankës. Ky numër duhet të mbetet i pandryshuar në çdo raportim tremujor për të njejtin produkt. " sqref="A7"/>
    <dataValidation allowBlank="1" showInputMessage="1" showErrorMessage="1" prompt="Të raportohet data e ristrukturimit të fundit. Formati: dd/mm/vvvv_x000a_" sqref="C7"/>
    <dataValidation allowBlank="1" showInputMessage="1" showErrorMessage="1" prompt="Ristrukturuar, Ristrukturuar dhe Rikuperuar" sqref="B7"/>
    <dataValidation allowBlank="1" showInputMessage="1" showErrorMessage="1" prompt="Gjëndja e kredisë (në milionë lekë) në datën e raportimit. Përfshin vlerën e principalit, interesat dhe komisionet e akumuluara." sqref="D7"/>
    <dataValidation allowBlank="1" showInputMessage="1" showErrorMessage="1" prompt="Klasifikimi sipas sipas Rreg. 62 'Per administrimin e rrezikut te kredisë'" sqref="L7:M7"/>
    <dataValidation errorStyle="warning" allowBlank="1" showInputMessage="1" showErrorMessage="1" sqref="N7 K7 H7"/>
    <dataValidation type="list" allowBlank="1" showInputMessage="1" showErrorMessage="1" sqref="B8:B1048576">
      <formula1>Status</formula1>
    </dataValidation>
    <dataValidation type="list" allowBlank="1" showInputMessage="1" showErrorMessage="1" sqref="F8:G1048576">
      <formula1>Prod_type</formula1>
    </dataValidation>
    <dataValidation type="list" allowBlank="1" showInputMessage="1" showErrorMessage="1" sqref="H8:H1048576">
      <formula1>Destination</formula1>
    </dataValidation>
    <dataValidation type="list" allowBlank="1" showInputMessage="1" showErrorMessage="1" error="Zgjidh një nga fushat e listuara" sqref="K8">
      <formula1>No_install</formula1>
    </dataValidation>
    <dataValidation type="list" allowBlank="1" showInputMessage="1" showErrorMessage="1" error="Zgjidh një nga fushat e listuara" sqref="M8">
      <formula1>class_after</formula1>
    </dataValidation>
    <dataValidation type="list" allowBlank="1" showInputMessage="1" showErrorMessage="1" error="Zgjidh një nga fushat e listuara" sqref="N8">
      <formula1>Rest_init</formula1>
    </dataValidation>
    <dataValidation type="list" allowBlank="1" showInputMessage="1" showErrorMessage="1" sqref="E8:E1048576">
      <formula1>Currency_code</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'[39]Data Types'!#REF!</xm:f>
          </x14:formula1>
          <xm:sqref>P9:P1048576</xm:sqref>
        </x14:dataValidation>
        <x14:dataValidation type="list" allowBlank="1" showInputMessage="1" showErrorMessage="1" error="Zgjidh një nga fushat e listuara">
          <x14:formula1>
            <xm:f>'[39]Data Types'!#REF!</xm:f>
          </x14:formula1>
          <xm:sqref>P8</xm:sqref>
        </x14:dataValidation>
        <x14:dataValidation type="list" allowBlank="1" showInputMessage="1" showErrorMessage="1">
          <x14:formula1>
            <xm:f>'[39]Data Types'!#REF!</xm:f>
          </x14:formula1>
          <xm:sqref>L9:L1048576</xm:sqref>
        </x14:dataValidation>
        <x14:dataValidation type="list" allowBlank="1" showInputMessage="1" showErrorMessage="1">
          <x14:formula1>
            <xm:f>'[39]Data Types'!#REF!</xm:f>
          </x14:formula1>
          <xm:sqref>J8:J1048576</xm:sqref>
        </x14:dataValidation>
        <x14:dataValidation type="list" allowBlank="1" showInputMessage="1" showErrorMessage="1" error="Zgjidh një nga fushat e listuara">
          <x14:formula1>
            <xm:f>'[39]Data Types'!#REF!</xm:f>
          </x14:formula1>
          <xm:sqref>L8</xm:sqref>
        </x14:dataValidation>
      </x14:dataValidations>
    </ext>
  </extLs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8"/>
  <sheetViews>
    <sheetView showGridLines="0" zoomScale="70" zoomScaleNormal="70" workbookViewId="0"/>
  </sheetViews>
  <sheetFormatPr defaultRowHeight="15"/>
  <cols>
    <col min="1" max="1" width="30.7109375" style="1447" customWidth="1"/>
    <col min="2" max="5" width="30.7109375" customWidth="1"/>
    <col min="6" max="6" width="30.7109375" style="1447" customWidth="1"/>
    <col min="7" max="10" width="30.7109375" customWidth="1"/>
    <col min="11" max="12" width="30.7109375" style="1760" customWidth="1"/>
    <col min="13" max="16" width="30.7109375" customWidth="1"/>
    <col min="17" max="17" width="30.7109375" style="1776" customWidth="1"/>
    <col min="18" max="20" width="30.7109375" style="1429" customWidth="1"/>
    <col min="21" max="22" width="30.7109375" customWidth="1"/>
    <col min="23" max="23" width="30.7109375" style="1447" customWidth="1"/>
    <col min="24" max="28" width="30.7109375" style="1429" customWidth="1"/>
    <col min="29" max="29" width="30.7109375" customWidth="1"/>
    <col min="30" max="30" width="30.7109375" style="1447" customWidth="1"/>
    <col min="31" max="31" width="30.7109375" customWidth="1"/>
  </cols>
  <sheetData>
    <row r="1" spans="1:31">
      <c r="A1" s="1739" t="s">
        <v>0</v>
      </c>
      <c r="B1" s="1739" t="s">
        <v>2201</v>
      </c>
      <c r="C1" s="1761"/>
      <c r="D1" s="1761"/>
      <c r="E1" s="1762"/>
      <c r="F1" s="1763"/>
      <c r="G1" s="1761"/>
      <c r="H1" s="1761"/>
      <c r="I1" s="1761"/>
      <c r="J1" s="1764"/>
      <c r="K1" s="1764"/>
      <c r="L1" s="1765"/>
      <c r="M1" s="1765"/>
      <c r="N1" s="1765"/>
      <c r="O1" s="1739"/>
      <c r="P1" s="1739"/>
      <c r="Q1" s="1765"/>
      <c r="R1" s="1765"/>
      <c r="S1" s="1766"/>
      <c r="T1" s="1766"/>
      <c r="U1" s="1745"/>
      <c r="V1" s="1745"/>
      <c r="W1" s="1745"/>
      <c r="X1" s="1766"/>
      <c r="Y1" s="1766"/>
      <c r="Z1" s="1766"/>
      <c r="AA1" s="1766"/>
      <c r="AB1" s="1766"/>
      <c r="AC1" s="1766"/>
      <c r="AD1" s="1766"/>
      <c r="AE1" s="1766"/>
    </row>
    <row r="2" spans="1:31">
      <c r="A2" s="1739" t="s">
        <v>1877</v>
      </c>
      <c r="B2" s="1739" t="s">
        <v>2202</v>
      </c>
      <c r="C2" s="1761"/>
      <c r="D2" s="1761"/>
      <c r="E2" s="1763"/>
      <c r="F2" s="1762"/>
      <c r="G2" s="1761"/>
      <c r="H2" s="1761"/>
      <c r="I2" s="1761"/>
      <c r="J2" s="1764"/>
      <c r="K2" s="1764"/>
      <c r="L2" s="1765"/>
      <c r="M2" s="1765"/>
      <c r="N2" s="1765"/>
      <c r="O2" s="1739"/>
      <c r="P2" s="1739"/>
      <c r="Q2" s="1765"/>
      <c r="R2" s="1765"/>
      <c r="S2" s="1766"/>
      <c r="T2" s="1766"/>
      <c r="U2" s="1745"/>
      <c r="V2" s="1739"/>
      <c r="W2" s="1739"/>
      <c r="X2" s="1766"/>
      <c r="Y2" s="1766"/>
      <c r="Z2" s="1766"/>
      <c r="AA2" s="1766"/>
      <c r="AB2" s="1766"/>
      <c r="AC2" s="1766"/>
      <c r="AD2" s="1766"/>
      <c r="AE2" s="1766"/>
    </row>
    <row r="3" spans="1:31">
      <c r="A3" s="1739" t="s">
        <v>4</v>
      </c>
      <c r="B3" s="1739" t="s">
        <v>1560</v>
      </c>
      <c r="C3" s="1761"/>
      <c r="D3" s="1761"/>
      <c r="E3" s="1763"/>
      <c r="F3" s="1762"/>
      <c r="G3" s="1761"/>
      <c r="H3" s="1761"/>
      <c r="I3" s="1761"/>
      <c r="J3" s="1764"/>
      <c r="K3" s="1764"/>
      <c r="L3" s="1765"/>
      <c r="M3" s="1765"/>
      <c r="N3" s="1765"/>
      <c r="O3" s="1739"/>
      <c r="P3" s="1739"/>
      <c r="Q3" s="1765"/>
      <c r="R3" s="1765"/>
      <c r="S3" s="1766"/>
      <c r="T3" s="1766"/>
      <c r="U3" s="1745"/>
      <c r="V3" s="1739"/>
      <c r="W3" s="1739"/>
      <c r="X3" s="1766"/>
      <c r="Y3" s="1766"/>
      <c r="Z3" s="1766"/>
      <c r="AA3" s="1766"/>
      <c r="AB3" s="1766"/>
      <c r="AC3" s="1766"/>
      <c r="AD3" s="1766"/>
      <c r="AE3" s="1766"/>
    </row>
    <row r="4" spans="1:31">
      <c r="A4" s="1739" t="s">
        <v>6</v>
      </c>
      <c r="B4" s="1745" t="s">
        <v>7</v>
      </c>
      <c r="C4" s="1761"/>
      <c r="D4" s="1761"/>
      <c r="E4" s="1763"/>
      <c r="F4" s="1763"/>
      <c r="G4" s="1761"/>
      <c r="H4" s="1761"/>
      <c r="I4" s="1761"/>
      <c r="J4" s="1764"/>
      <c r="K4" s="1764"/>
      <c r="L4" s="1765"/>
      <c r="M4" s="1765"/>
      <c r="N4" s="1765"/>
      <c r="O4" s="1739"/>
      <c r="P4" s="1745"/>
      <c r="Q4" s="1765"/>
      <c r="R4" s="1765"/>
      <c r="S4" s="1766"/>
      <c r="T4" s="1766"/>
      <c r="U4" s="1745"/>
      <c r="V4" s="1745"/>
      <c r="W4" s="1745"/>
      <c r="X4" s="1766"/>
      <c r="Y4" s="1766"/>
      <c r="Z4" s="1766"/>
      <c r="AA4" s="1766"/>
      <c r="AB4" s="1766"/>
      <c r="AC4" s="1766"/>
      <c r="AD4" s="1766"/>
      <c r="AE4" s="1766"/>
    </row>
    <row r="5" spans="1:31">
      <c r="A5" s="1739" t="s">
        <v>8</v>
      </c>
      <c r="B5" s="1739" t="s">
        <v>740</v>
      </c>
      <c r="C5" s="1761"/>
      <c r="D5" s="1761"/>
      <c r="E5" s="1763"/>
      <c r="F5" s="1763"/>
      <c r="G5" s="1761"/>
      <c r="H5" s="1761"/>
      <c r="I5" s="1761"/>
      <c r="J5" s="1764"/>
      <c r="K5" s="1764"/>
      <c r="L5" s="1765"/>
      <c r="M5" s="1765"/>
      <c r="N5" s="1765"/>
      <c r="O5" s="1739"/>
      <c r="P5" s="1739"/>
      <c r="Q5" s="1765"/>
      <c r="R5" s="1765"/>
      <c r="S5" s="1766"/>
      <c r="T5" s="1766"/>
      <c r="U5" s="1745"/>
      <c r="V5" s="1739"/>
      <c r="W5" s="1739"/>
      <c r="X5" s="1766"/>
      <c r="Y5" s="1766"/>
      <c r="Z5" s="1766"/>
      <c r="AA5" s="1766"/>
      <c r="AB5" s="1766"/>
      <c r="AC5" s="1766"/>
      <c r="AD5" s="1766"/>
      <c r="AE5" s="1766"/>
    </row>
    <row r="6" spans="1:31">
      <c r="A6" s="1745"/>
      <c r="B6" s="1745"/>
      <c r="C6" s="1745"/>
      <c r="D6" s="1761"/>
      <c r="E6" s="1761"/>
      <c r="F6" s="1761"/>
      <c r="G6" s="1761"/>
      <c r="H6" s="1761"/>
      <c r="I6" s="1761"/>
      <c r="J6" s="1764"/>
      <c r="K6" s="1764"/>
      <c r="L6" s="1765"/>
      <c r="M6" s="1765"/>
      <c r="N6" s="1765"/>
      <c r="O6" s="1765"/>
      <c r="P6" s="1765"/>
      <c r="Q6" s="1765"/>
      <c r="R6" s="1765"/>
      <c r="S6" s="1766"/>
      <c r="T6" s="1745"/>
      <c r="U6" s="1739"/>
      <c r="V6" s="1766"/>
      <c r="W6" s="1766"/>
      <c r="X6" s="1766"/>
      <c r="Y6" s="1766"/>
      <c r="Z6" s="1766"/>
      <c r="AA6" s="1766"/>
      <c r="AB6"/>
      <c r="AD6"/>
    </row>
    <row r="7" spans="1:31" ht="44.25" customHeight="1">
      <c r="A7" s="1767" t="s">
        <v>2203</v>
      </c>
      <c r="B7" s="1767" t="s">
        <v>2204</v>
      </c>
      <c r="C7" s="1767" t="s">
        <v>2205</v>
      </c>
      <c r="D7" s="1767" t="s">
        <v>2206</v>
      </c>
      <c r="E7" s="1767" t="s">
        <v>2207</v>
      </c>
      <c r="F7" s="1767" t="s">
        <v>2208</v>
      </c>
      <c r="G7" s="1767" t="s">
        <v>2209</v>
      </c>
      <c r="H7" s="1767" t="s">
        <v>2210</v>
      </c>
      <c r="I7" s="1767" t="s">
        <v>2211</v>
      </c>
      <c r="J7" s="1767" t="s">
        <v>2212</v>
      </c>
      <c r="K7" s="1767" t="s">
        <v>2213</v>
      </c>
      <c r="L7" s="1767" t="s">
        <v>2214</v>
      </c>
      <c r="M7" s="1767" t="s">
        <v>2215</v>
      </c>
      <c r="N7" s="1767" t="s">
        <v>2216</v>
      </c>
      <c r="O7" s="1767" t="s">
        <v>2217</v>
      </c>
      <c r="P7" s="1767" t="s">
        <v>2218</v>
      </c>
      <c r="Q7" s="1768" t="s">
        <v>2219</v>
      </c>
      <c r="R7" s="1768" t="s">
        <v>2220</v>
      </c>
      <c r="S7" s="1768" t="s">
        <v>2221</v>
      </c>
      <c r="T7" s="1768" t="s">
        <v>2222</v>
      </c>
      <c r="U7" s="1768" t="s">
        <v>2223</v>
      </c>
      <c r="V7" s="1768" t="s">
        <v>2224</v>
      </c>
      <c r="W7" s="1768" t="s">
        <v>2225</v>
      </c>
      <c r="X7" s="1768" t="s">
        <v>2226</v>
      </c>
      <c r="Y7" s="1768" t="s">
        <v>2227</v>
      </c>
      <c r="Z7" s="1768" t="s">
        <v>2228</v>
      </c>
      <c r="AA7" s="1768" t="s">
        <v>2229</v>
      </c>
      <c r="AB7" s="1768" t="s">
        <v>2230</v>
      </c>
      <c r="AC7" s="1768" t="s">
        <v>2231</v>
      </c>
      <c r="AD7" s="1768" t="s">
        <v>2232</v>
      </c>
      <c r="AE7" s="1768" t="s">
        <v>2233</v>
      </c>
    </row>
    <row r="8" spans="1:31">
      <c r="A8" s="1769"/>
      <c r="B8" s="1770"/>
      <c r="C8" s="1770"/>
      <c r="D8" s="1770"/>
      <c r="E8" s="1770"/>
      <c r="F8" s="1769"/>
      <c r="G8" s="1770"/>
      <c r="H8" s="1770"/>
      <c r="I8" s="1770"/>
      <c r="J8" s="1770"/>
      <c r="K8" s="1771"/>
      <c r="L8" s="1771"/>
      <c r="M8" s="1770"/>
      <c r="N8" s="1770"/>
      <c r="O8" s="1770"/>
      <c r="P8" s="1770"/>
      <c r="Q8" s="1772"/>
      <c r="R8" s="1772"/>
      <c r="S8" s="1772"/>
      <c r="T8" s="1772"/>
      <c r="U8" s="1770"/>
      <c r="V8" s="1770"/>
      <c r="W8" s="1769"/>
      <c r="X8" s="1772"/>
      <c r="Y8" s="1772"/>
      <c r="Z8" s="1772"/>
      <c r="AA8" s="1772"/>
      <c r="AB8" s="1772"/>
      <c r="AC8" s="1773"/>
      <c r="AD8" s="1774"/>
      <c r="AE8" s="1775" t="e">
        <f>AB8/R8</f>
        <v>#DIV/0!</v>
      </c>
    </row>
  </sheetData>
  <dataConsolidate/>
  <dataValidations count="21">
    <dataValidation type="list" allowBlank="1" showInputMessage="1" showErrorMessage="1" sqref="P9:P1048576">
      <formula1>Currency_code</formula1>
    </dataValidation>
    <dataValidation type="list" allowBlank="1" showInputMessage="1" showErrorMessage="1" sqref="O9:O1048576">
      <formula1>Destination</formula1>
    </dataValidation>
    <dataValidation type="list" allowBlank="1" showInputMessage="1" showErrorMessage="1" sqref="N9:N1048576">
      <formula1>Prod_type</formula1>
    </dataValidation>
    <dataValidation type="list" allowBlank="1" showInputMessage="1" showErrorMessage="1" sqref="M9:M1048576">
      <formula1>Prod_no</formula1>
    </dataValidation>
    <dataValidation type="list" allowBlank="1" showInputMessage="1" showErrorMessage="1" sqref="J9:J1048576">
      <formula1>EO</formula1>
    </dataValidation>
    <dataValidation type="list" allowBlank="1" showInputMessage="1" showErrorMessage="1" sqref="I9:I1048576">
      <formula1>class_after</formula1>
    </dataValidation>
    <dataValidation type="list" allowBlank="1" showInputMessage="1" showErrorMessage="1" sqref="G9:G1048576">
      <formula1>Borrower</formula1>
    </dataValidation>
    <dataValidation type="list" allowBlank="1" showInputMessage="1" showErrorMessage="1" sqref="E9:E1048576">
      <formula1>legal_comp</formula1>
    </dataValidation>
    <dataValidation type="list" allowBlank="1" showInputMessage="1" showErrorMessage="1" sqref="D9:D1048576">
      <formula1>File_phase</formula1>
    </dataValidation>
    <dataValidation type="list" allowBlank="1" showInputMessage="1" showErrorMessage="1" sqref="C8:C1048576">
      <formula1>Ex_Service</formula1>
    </dataValidation>
    <dataValidation type="list" allowBlank="1" showInputMessage="1" showErrorMessage="1" error="Të plotësohet vetëm me informacionin nga lista!" prompt="Zgjidh nga lista" sqref="I8">
      <formula1>class_after</formula1>
    </dataValidation>
    <dataValidation allowBlank="1" showInputMessage="1" showErrorMessage="1" error="Të plotësohet vetëm me informacionin nga lista!" prompt="Zgjidh nga lista" sqref="W8"/>
    <dataValidation type="list" allowBlank="1" showInputMessage="1" showErrorMessage="1" sqref="B8:B1048576">
      <formula1>Ex_status</formula1>
    </dataValidation>
    <dataValidation type="list" allowBlank="1" showInputMessage="1" showErrorMessage="1" error="Të plotësohet vetëm me informacionin nga lista!" prompt="Zgjidh nga lista" sqref="D8">
      <formula1>File_phase</formula1>
    </dataValidation>
    <dataValidation type="list" allowBlank="1" showInputMessage="1" showErrorMessage="1" error="Të plotësohet vetëm me informacionin nga lista!" prompt="Zgjidh nga lista" sqref="E8">
      <formula1>legal_comp</formula1>
    </dataValidation>
    <dataValidation type="list" allowBlank="1" showInputMessage="1" showErrorMessage="1" error="Të plotësohet vetëm me informacionin nga lista!" prompt="Zgjidh nga lista" sqref="G8">
      <formula1>Borrower</formula1>
    </dataValidation>
    <dataValidation type="list" allowBlank="1" showInputMessage="1" showErrorMessage="1" error="Të plotësohet vetëm me informacionin nga lista!" prompt="Zgjidh nga lista" sqref="J8">
      <formula1>EO</formula1>
    </dataValidation>
    <dataValidation type="list" allowBlank="1" showInputMessage="1" showErrorMessage="1" error="Të plotësohet vetëm me informacionin nga lista!" prompt="Zgjidh nga lista" sqref="M8">
      <formula1>Prod_no</formula1>
    </dataValidation>
    <dataValidation type="list" allowBlank="1" showInputMessage="1" showErrorMessage="1" error="Të plotësohet vetëm me informacionin nga lista!" prompt="Zgjidh nga lista" sqref="O8">
      <formula1>Destination</formula1>
    </dataValidation>
    <dataValidation type="list" allowBlank="1" showInputMessage="1" showErrorMessage="1" error="Të plotësohet vetëm me informacionin nga lista!" prompt="Zgjidh nga lista" sqref="N8">
      <formula1>Prod_type</formula1>
    </dataValidation>
    <dataValidation type="list" allowBlank="1" showInputMessage="1" showErrorMessage="1" error="Të plotësohet vetëm me informacionin nga lista!" prompt="Zgjidh nga lista" sqref="P8">
      <formula1>Currency_code</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7">
        <x14:dataValidation type="list" allowBlank="1" showInputMessage="1" showErrorMessage="1">
          <x14:formula1>
            <xm:f>'[39]Data Types'!#REF!</xm:f>
          </x14:formula1>
          <xm:sqref>V9:V1048576</xm:sqref>
        </x14:dataValidation>
        <x14:dataValidation type="list" allowBlank="1" showInputMessage="1" showErrorMessage="1">
          <x14:formula1>
            <xm:f>'[39]Data Types'!#REF!</xm:f>
          </x14:formula1>
          <xm:sqref>U9:U1048576</xm:sqref>
        </x14:dataValidation>
        <x14:dataValidation type="list" allowBlank="1" showInputMessage="1" showErrorMessage="1">
          <x14:formula1>
            <xm:f>'[39]Data Types'!#REF!</xm:f>
          </x14:formula1>
          <xm:sqref>H9:H1048576</xm:sqref>
        </x14:dataValidation>
        <x14:dataValidation type="list" allowBlank="1" showInputMessage="1" showErrorMessage="1">
          <x14:formula1>
            <xm:f>'[39]Data Types'!#REF!</xm:f>
          </x14:formula1>
          <xm:sqref>AC8:AC1048576</xm:sqref>
        </x14:dataValidation>
        <x14:dataValidation type="list" allowBlank="1" showInputMessage="1" showErrorMessage="1" error="Të plotësohet vetëm me informacionin nga lista!" prompt="Zgjidh nga lista">
          <x14:formula1>
            <xm:f>'[39]Data Types'!#REF!</xm:f>
          </x14:formula1>
          <xm:sqref>U8</xm:sqref>
        </x14:dataValidation>
        <x14:dataValidation type="list" allowBlank="1" showInputMessage="1" showErrorMessage="1" error="Të plotësohet vetëm me informacionin nga lista!" prompt="Zgjidh nga lista">
          <x14:formula1>
            <xm:f>'[39]Data Types'!#REF!</xm:f>
          </x14:formula1>
          <xm:sqref>H8</xm:sqref>
        </x14:dataValidation>
        <x14:dataValidation type="list" allowBlank="1" showInputMessage="1" showErrorMessage="1" error="Të plotësohet vetëm me informacionin nga lista!" prompt="Zgjidh nga lista">
          <x14:formula1>
            <xm:f>'[39]Data Types'!#REF!</xm:f>
          </x14:formula1>
          <xm:sqref>V8</xm:sqref>
        </x14:dataValidation>
      </x14:dataValidations>
    </ext>
  </extLs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26"/>
  <sheetViews>
    <sheetView showGridLines="0" zoomScale="80" zoomScaleNormal="80" workbookViewId="0"/>
  </sheetViews>
  <sheetFormatPr defaultRowHeight="15"/>
  <cols>
    <col min="1" max="1" width="22.28515625" style="1779" customWidth="1"/>
    <col min="2" max="4" width="9.140625" style="1779"/>
    <col min="5" max="6" width="15.28515625" style="1779" customWidth="1"/>
    <col min="7" max="7" width="9" style="1779" customWidth="1"/>
    <col min="8" max="8" width="11" style="1779" customWidth="1"/>
    <col min="9" max="9" width="12.5703125" style="1779" customWidth="1"/>
    <col min="10" max="10" width="10.140625" style="1779" customWidth="1"/>
    <col min="11" max="11" width="12.140625" style="1779" customWidth="1"/>
    <col min="12" max="12" width="9.42578125" style="1779" customWidth="1"/>
    <col min="13" max="13" width="9.7109375" style="1779" customWidth="1"/>
    <col min="14" max="16384" width="9.140625" style="1779"/>
  </cols>
  <sheetData>
    <row r="1" spans="1:13">
      <c r="A1" s="1777" t="s">
        <v>0</v>
      </c>
      <c r="B1" s="1778" t="s">
        <v>2234</v>
      </c>
    </row>
    <row r="2" spans="1:13">
      <c r="A2" s="1777" t="s">
        <v>2</v>
      </c>
      <c r="B2" s="1778" t="s">
        <v>2235</v>
      </c>
    </row>
    <row r="3" spans="1:13" ht="15.75">
      <c r="A3" s="1777" t="s">
        <v>4</v>
      </c>
      <c r="B3" s="1778" t="s">
        <v>2236</v>
      </c>
      <c r="C3" s="1780"/>
    </row>
    <row r="4" spans="1:13">
      <c r="A4" s="1777" t="s">
        <v>6</v>
      </c>
      <c r="B4" s="1778" t="s">
        <v>7</v>
      </c>
      <c r="C4" s="1781"/>
    </row>
    <row r="5" spans="1:13">
      <c r="A5" s="1777" t="s">
        <v>8</v>
      </c>
      <c r="B5" s="1778" t="s">
        <v>2148</v>
      </c>
      <c r="E5" s="1782"/>
    </row>
    <row r="6" spans="1:13" ht="15.75" thickBot="1">
      <c r="A6" s="1777"/>
      <c r="B6" s="1778"/>
      <c r="E6" s="1782"/>
    </row>
    <row r="7" spans="1:13" s="1786" customFormat="1" ht="75.75" customHeight="1" thickTop="1" thickBot="1">
      <c r="A7" s="1783" t="s">
        <v>1034</v>
      </c>
      <c r="B7" s="1784" t="s">
        <v>2237</v>
      </c>
      <c r="C7" s="1784" t="s">
        <v>2238</v>
      </c>
      <c r="D7" s="1784" t="s">
        <v>2239</v>
      </c>
      <c r="E7" s="1784" t="s">
        <v>2240</v>
      </c>
      <c r="F7" s="1784" t="s">
        <v>2241</v>
      </c>
      <c r="G7" s="1784" t="s">
        <v>2242</v>
      </c>
      <c r="H7" s="1784" t="s">
        <v>2243</v>
      </c>
      <c r="I7" s="1784" t="s">
        <v>2244</v>
      </c>
      <c r="J7" s="1784" t="s">
        <v>2245</v>
      </c>
      <c r="K7" s="1784" t="s">
        <v>2246</v>
      </c>
      <c r="L7" s="1784" t="s">
        <v>2242</v>
      </c>
      <c r="M7" s="1785" t="s">
        <v>2247</v>
      </c>
    </row>
    <row r="8" spans="1:13" s="1790" customFormat="1" ht="16.5" thickTop="1" thickBot="1">
      <c r="A8" s="1787"/>
      <c r="B8" s="1788">
        <v>1</v>
      </c>
      <c r="C8" s="1788">
        <v>2</v>
      </c>
      <c r="D8" s="1788">
        <v>3</v>
      </c>
      <c r="E8" s="1788">
        <v>4</v>
      </c>
      <c r="F8" s="1788">
        <v>5</v>
      </c>
      <c r="G8" s="1788">
        <v>6</v>
      </c>
      <c r="H8" s="1788">
        <v>7</v>
      </c>
      <c r="I8" s="1788">
        <v>8</v>
      </c>
      <c r="J8" s="1788">
        <v>9</v>
      </c>
      <c r="K8" s="1788">
        <v>10</v>
      </c>
      <c r="L8" s="1788">
        <v>11</v>
      </c>
      <c r="M8" s="1789">
        <v>12</v>
      </c>
    </row>
    <row r="9" spans="1:13" ht="15.75" thickTop="1">
      <c r="A9" s="1791" t="s">
        <v>2248</v>
      </c>
      <c r="B9" s="1792"/>
      <c r="C9" s="1792"/>
      <c r="D9" s="1792"/>
      <c r="E9" s="1793"/>
      <c r="F9" s="1793"/>
      <c r="G9" s="1793"/>
      <c r="H9" s="1793"/>
      <c r="I9" s="1793"/>
      <c r="J9" s="1793"/>
      <c r="K9" s="1794">
        <f>E9-SUM(H9:J9)</f>
        <v>0</v>
      </c>
      <c r="L9" s="1795"/>
      <c r="M9" s="1796"/>
    </row>
    <row r="10" spans="1:13" s="1799" customFormat="1">
      <c r="A10" s="1797"/>
      <c r="B10" s="1797"/>
      <c r="C10" s="1797"/>
      <c r="D10" s="1797"/>
      <c r="E10" s="1798"/>
      <c r="F10" s="1798"/>
      <c r="G10" s="1798"/>
      <c r="H10" s="1798"/>
      <c r="I10" s="1798"/>
      <c r="J10" s="1798"/>
      <c r="K10" s="1798"/>
      <c r="L10" s="1798"/>
      <c r="M10" s="1798"/>
    </row>
    <row r="25" spans="6:6">
      <c r="F25" s="1800"/>
    </row>
    <row r="26" spans="6:6">
      <c r="F26" s="1800"/>
    </row>
  </sheetData>
  <pageMargins left="0.7" right="0.7" top="0.75" bottom="0.75" header="0.3" footer="0.3"/>
  <pageSetup paperSize="9"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28"/>
  <sheetViews>
    <sheetView showGridLines="0" zoomScale="80" zoomScaleNormal="80" workbookViewId="0"/>
  </sheetViews>
  <sheetFormatPr defaultRowHeight="15"/>
  <cols>
    <col min="1" max="1" width="22" style="1779" customWidth="1"/>
    <col min="2" max="2" width="9.140625" style="1779"/>
    <col min="3" max="3" width="11.42578125" style="1779" customWidth="1"/>
    <col min="4" max="4" width="12.28515625" style="1779" customWidth="1"/>
    <col min="5" max="6" width="15.28515625" style="1779" customWidth="1"/>
    <col min="7" max="7" width="9" style="1779" customWidth="1"/>
    <col min="8" max="8" width="11" style="1779" customWidth="1"/>
    <col min="9" max="9" width="12.5703125" style="1779" customWidth="1"/>
    <col min="10" max="10" width="10.140625" style="1779" customWidth="1"/>
    <col min="11" max="11" width="12.140625" style="1779" customWidth="1"/>
    <col min="12" max="12" width="9.42578125" style="1779" customWidth="1"/>
    <col min="13" max="13" width="9.7109375" style="1779" customWidth="1"/>
    <col min="14" max="16384" width="9.140625" style="1779"/>
  </cols>
  <sheetData>
    <row r="1" spans="1:13">
      <c r="A1" s="1777" t="s">
        <v>0</v>
      </c>
      <c r="B1" s="1778" t="s">
        <v>2249</v>
      </c>
    </row>
    <row r="2" spans="1:13">
      <c r="A2" s="1777" t="s">
        <v>2</v>
      </c>
      <c r="B2" s="1778" t="s">
        <v>2250</v>
      </c>
    </row>
    <row r="3" spans="1:13" ht="15.75">
      <c r="A3" s="1777" t="s">
        <v>4</v>
      </c>
      <c r="B3" s="1778" t="s">
        <v>2236</v>
      </c>
      <c r="C3" s="1780"/>
    </row>
    <row r="4" spans="1:13">
      <c r="A4" s="1777" t="s">
        <v>6</v>
      </c>
      <c r="B4" s="1778" t="s">
        <v>7</v>
      </c>
      <c r="C4" s="1781"/>
    </row>
    <row r="5" spans="1:13">
      <c r="A5" s="1777" t="s">
        <v>8</v>
      </c>
      <c r="B5" s="1778" t="s">
        <v>2148</v>
      </c>
      <c r="E5" s="1782"/>
    </row>
    <row r="6" spans="1:13" ht="15.75" thickBot="1">
      <c r="E6" s="1782"/>
    </row>
    <row r="7" spans="1:13" s="1786" customFormat="1" ht="72" customHeight="1" thickTop="1" thickBot="1">
      <c r="A7" s="1783" t="s">
        <v>1034</v>
      </c>
      <c r="B7" s="1784" t="s">
        <v>2237</v>
      </c>
      <c r="C7" s="1784" t="s">
        <v>2238</v>
      </c>
      <c r="D7" s="1784" t="s">
        <v>2239</v>
      </c>
      <c r="E7" s="1784" t="s">
        <v>2240</v>
      </c>
      <c r="F7" s="1784" t="s">
        <v>2241</v>
      </c>
      <c r="G7" s="1784" t="s">
        <v>2242</v>
      </c>
      <c r="H7" s="1784" t="s">
        <v>2243</v>
      </c>
      <c r="I7" s="1784" t="s">
        <v>2244</v>
      </c>
      <c r="J7" s="1784" t="s">
        <v>2245</v>
      </c>
      <c r="K7" s="1784" t="s">
        <v>2246</v>
      </c>
      <c r="L7" s="1784" t="s">
        <v>2242</v>
      </c>
      <c r="M7" s="1785" t="s">
        <v>2247</v>
      </c>
    </row>
    <row r="8" spans="1:13" s="1790" customFormat="1" ht="16.5" thickTop="1" thickBot="1">
      <c r="A8" s="1787"/>
      <c r="B8" s="1788">
        <v>1</v>
      </c>
      <c r="C8" s="1788">
        <v>2</v>
      </c>
      <c r="D8" s="1788">
        <v>3</v>
      </c>
      <c r="E8" s="1788">
        <v>4</v>
      </c>
      <c r="F8" s="1788">
        <v>5</v>
      </c>
      <c r="G8" s="1788">
        <v>6</v>
      </c>
      <c r="H8" s="1788">
        <v>7</v>
      </c>
      <c r="I8" s="1788">
        <v>8</v>
      </c>
      <c r="J8" s="1788">
        <v>9</v>
      </c>
      <c r="K8" s="1788">
        <v>10</v>
      </c>
      <c r="L8" s="1788">
        <v>11</v>
      </c>
      <c r="M8" s="1789">
        <v>12</v>
      </c>
    </row>
    <row r="9" spans="1:13" ht="15.75" thickTop="1">
      <c r="A9" s="1791" t="s">
        <v>2248</v>
      </c>
      <c r="B9" s="1792"/>
      <c r="C9" s="1792"/>
      <c r="D9" s="1792"/>
      <c r="E9" s="1793"/>
      <c r="F9" s="1793"/>
      <c r="G9" s="1793"/>
      <c r="H9" s="1793"/>
      <c r="I9" s="1793"/>
      <c r="J9" s="1793"/>
      <c r="K9" s="1794">
        <f>E9-SUM(H9:J9)</f>
        <v>0</v>
      </c>
      <c r="L9" s="1795"/>
      <c r="M9" s="1796"/>
    </row>
    <row r="27" spans="6:6">
      <c r="F27" s="1800"/>
    </row>
    <row r="28" spans="6:6">
      <c r="F28" s="1800"/>
    </row>
  </sheetData>
  <pageMargins left="0.7" right="0.7" top="0.75" bottom="0.75" header="0.3" footer="0.3"/>
  <pageSetup paperSize="9"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O9"/>
  <sheetViews>
    <sheetView showGridLines="0" zoomScale="80" zoomScaleNormal="80" workbookViewId="0"/>
  </sheetViews>
  <sheetFormatPr defaultColWidth="9.85546875" defaultRowHeight="15"/>
  <cols>
    <col min="1" max="1" width="21.7109375" style="1779" customWidth="1"/>
    <col min="2" max="2" width="7.7109375" style="1779" customWidth="1"/>
    <col min="3" max="3" width="11.7109375" style="1779" customWidth="1"/>
    <col min="4" max="4" width="9.85546875" style="1779"/>
    <col min="5" max="5" width="11.42578125" style="1779" customWidth="1"/>
    <col min="6" max="6" width="12.140625" style="1779" customWidth="1"/>
    <col min="7" max="7" width="12.7109375" style="1779" customWidth="1"/>
    <col min="8" max="8" width="11.140625" style="1779" customWidth="1"/>
    <col min="9" max="9" width="9.85546875" style="1779"/>
    <col min="10" max="10" width="11.42578125" style="1779" customWidth="1"/>
    <col min="11" max="11" width="9.85546875" style="1779"/>
    <col min="12" max="12" width="9" style="1779" customWidth="1"/>
    <col min="13" max="13" width="11" style="1779" customWidth="1"/>
    <col min="14" max="14" width="9" style="1779" customWidth="1"/>
    <col min="15" max="15" width="7.5703125" style="1779" customWidth="1"/>
    <col min="16" max="16384" width="9.85546875" style="1779"/>
  </cols>
  <sheetData>
    <row r="1" spans="1:15">
      <c r="A1" s="1777" t="s">
        <v>0</v>
      </c>
      <c r="B1" s="1778" t="s">
        <v>2251</v>
      </c>
    </row>
    <row r="2" spans="1:15">
      <c r="A2" s="1777" t="s">
        <v>2</v>
      </c>
      <c r="B2" s="1778" t="s">
        <v>2252</v>
      </c>
    </row>
    <row r="3" spans="1:15" ht="15.75">
      <c r="A3" s="1777" t="s">
        <v>4</v>
      </c>
      <c r="B3" s="1778" t="s">
        <v>1560</v>
      </c>
      <c r="D3" s="1780"/>
    </row>
    <row r="4" spans="1:15">
      <c r="A4" s="1777" t="s">
        <v>6</v>
      </c>
      <c r="B4" s="1778" t="s">
        <v>7</v>
      </c>
      <c r="D4" s="1781"/>
    </row>
    <row r="5" spans="1:15">
      <c r="A5" s="1777" t="s">
        <v>8</v>
      </c>
      <c r="B5" s="1778" t="s">
        <v>2148</v>
      </c>
    </row>
    <row r="6" spans="1:15" ht="15.75" thickBot="1">
      <c r="A6" s="1777"/>
      <c r="B6" s="1778"/>
    </row>
    <row r="7" spans="1:15" s="1790" customFormat="1" ht="109.5" thickTop="1" thickBot="1">
      <c r="A7" s="1783" t="s">
        <v>1034</v>
      </c>
      <c r="B7" s="1784" t="s">
        <v>2237</v>
      </c>
      <c r="C7" s="1784" t="s">
        <v>2238</v>
      </c>
      <c r="D7" s="1784" t="s">
        <v>2239</v>
      </c>
      <c r="E7" s="1784" t="s">
        <v>2253</v>
      </c>
      <c r="F7" s="1784" t="s">
        <v>2254</v>
      </c>
      <c r="G7" s="1784" t="s">
        <v>2255</v>
      </c>
      <c r="H7" s="1784" t="s">
        <v>2256</v>
      </c>
      <c r="I7" s="1784" t="s">
        <v>2242</v>
      </c>
      <c r="J7" s="1784" t="s">
        <v>2243</v>
      </c>
      <c r="K7" s="1784" t="s">
        <v>2244</v>
      </c>
      <c r="L7" s="1784" t="s">
        <v>2245</v>
      </c>
      <c r="M7" s="1784" t="s">
        <v>2257</v>
      </c>
      <c r="N7" s="1784" t="s">
        <v>2242</v>
      </c>
      <c r="O7" s="1785" t="s">
        <v>2247</v>
      </c>
    </row>
    <row r="8" spans="1:15" ht="16.5" thickTop="1" thickBot="1">
      <c r="A8" s="1787"/>
      <c r="B8" s="1788">
        <v>1</v>
      </c>
      <c r="C8" s="1788">
        <v>2</v>
      </c>
      <c r="D8" s="1788">
        <v>3</v>
      </c>
      <c r="E8" s="1788">
        <v>4</v>
      </c>
      <c r="F8" s="1788">
        <v>5</v>
      </c>
      <c r="G8" s="1788">
        <v>6</v>
      </c>
      <c r="H8" s="1788">
        <v>7</v>
      </c>
      <c r="I8" s="1788">
        <v>8</v>
      </c>
      <c r="J8" s="1788">
        <v>9</v>
      </c>
      <c r="K8" s="1788">
        <v>10</v>
      </c>
      <c r="L8" s="1788">
        <v>11</v>
      </c>
      <c r="M8" s="1788">
        <v>12</v>
      </c>
      <c r="N8" s="1788">
        <v>13</v>
      </c>
      <c r="O8" s="1789">
        <v>14</v>
      </c>
    </row>
    <row r="9" spans="1:15" ht="15.75" thickTop="1">
      <c r="A9" s="1791" t="s">
        <v>2248</v>
      </c>
      <c r="B9" s="1792"/>
      <c r="C9" s="1792"/>
      <c r="D9" s="1792"/>
      <c r="E9" s="1793"/>
      <c r="F9" s="1793"/>
      <c r="G9" s="1794">
        <f>SUM(E9:F9)</f>
        <v>0</v>
      </c>
      <c r="H9" s="1793"/>
      <c r="I9" s="1793"/>
      <c r="J9" s="1793"/>
      <c r="K9" s="1793"/>
      <c r="L9" s="1793"/>
      <c r="M9" s="1794">
        <f t="shared" ref="M9" si="0">G9-SUM(J9:L9)</f>
        <v>0</v>
      </c>
      <c r="N9" s="1795"/>
      <c r="O9" s="1796"/>
    </row>
  </sheetData>
  <pageMargins left="0.7" right="0.7" top="0.75" bottom="0.75" header="0.3" footer="0.3"/>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O9"/>
  <sheetViews>
    <sheetView showGridLines="0" zoomScale="80" zoomScaleNormal="80" workbookViewId="0"/>
  </sheetViews>
  <sheetFormatPr defaultColWidth="9.85546875" defaultRowHeight="15"/>
  <cols>
    <col min="1" max="1" width="22.42578125" style="1779" customWidth="1"/>
    <col min="2" max="2" width="7.5703125" style="1779" customWidth="1"/>
    <col min="3" max="3" width="8.42578125" style="1779" customWidth="1"/>
    <col min="4" max="4" width="9.85546875" style="1779"/>
    <col min="5" max="5" width="11.42578125" style="1779" customWidth="1"/>
    <col min="6" max="6" width="12.140625" style="1779" customWidth="1"/>
    <col min="7" max="7" width="12.7109375" style="1779" customWidth="1"/>
    <col min="8" max="8" width="11.140625" style="1779" customWidth="1"/>
    <col min="9" max="9" width="9.85546875" style="1779"/>
    <col min="10" max="10" width="11.42578125" style="1779" customWidth="1"/>
    <col min="11" max="11" width="9.85546875" style="1779"/>
    <col min="12" max="12" width="9" style="1779" customWidth="1"/>
    <col min="13" max="13" width="11" style="1779" customWidth="1"/>
    <col min="14" max="14" width="9" style="1779" customWidth="1"/>
    <col min="15" max="15" width="7.5703125" style="1779" customWidth="1"/>
    <col min="16" max="16384" width="9.85546875" style="1779"/>
  </cols>
  <sheetData>
    <row r="1" spans="1:15">
      <c r="A1" s="1777" t="s">
        <v>0</v>
      </c>
      <c r="B1" s="1778" t="s">
        <v>2258</v>
      </c>
    </row>
    <row r="2" spans="1:15">
      <c r="A2" s="1777" t="s">
        <v>2</v>
      </c>
      <c r="B2" s="1778" t="s">
        <v>2259</v>
      </c>
    </row>
    <row r="3" spans="1:15" ht="15.75">
      <c r="A3" s="1777" t="s">
        <v>4</v>
      </c>
      <c r="B3" s="1778" t="s">
        <v>1560</v>
      </c>
      <c r="D3" s="1780"/>
    </row>
    <row r="4" spans="1:15">
      <c r="A4" s="1777" t="s">
        <v>6</v>
      </c>
      <c r="B4" s="1778" t="s">
        <v>7</v>
      </c>
      <c r="D4" s="1781"/>
    </row>
    <row r="5" spans="1:15">
      <c r="A5" s="1777" t="s">
        <v>8</v>
      </c>
      <c r="B5" s="1778" t="s">
        <v>2148</v>
      </c>
    </row>
    <row r="6" spans="1:15" ht="15.75" thickBot="1">
      <c r="A6" s="1777"/>
      <c r="B6" s="1778"/>
    </row>
    <row r="7" spans="1:15" s="1790" customFormat="1" ht="109.5" thickTop="1" thickBot="1">
      <c r="A7" s="1783" t="s">
        <v>1034</v>
      </c>
      <c r="B7" s="1784" t="s">
        <v>2237</v>
      </c>
      <c r="C7" s="1784" t="s">
        <v>2238</v>
      </c>
      <c r="D7" s="1784" t="s">
        <v>2239</v>
      </c>
      <c r="E7" s="1784" t="s">
        <v>2253</v>
      </c>
      <c r="F7" s="1784" t="s">
        <v>2254</v>
      </c>
      <c r="G7" s="1784" t="s">
        <v>2255</v>
      </c>
      <c r="H7" s="1784" t="s">
        <v>2256</v>
      </c>
      <c r="I7" s="1784" t="s">
        <v>2242</v>
      </c>
      <c r="J7" s="1784" t="s">
        <v>2243</v>
      </c>
      <c r="K7" s="1784" t="s">
        <v>2244</v>
      </c>
      <c r="L7" s="1784" t="s">
        <v>2245</v>
      </c>
      <c r="M7" s="1784" t="s">
        <v>2257</v>
      </c>
      <c r="N7" s="1784" t="s">
        <v>2242</v>
      </c>
      <c r="O7" s="1785" t="s">
        <v>2247</v>
      </c>
    </row>
    <row r="8" spans="1:15" ht="16.5" thickTop="1" thickBot="1">
      <c r="A8" s="1787"/>
      <c r="B8" s="1788">
        <v>1</v>
      </c>
      <c r="C8" s="1788">
        <v>2</v>
      </c>
      <c r="D8" s="1788">
        <v>3</v>
      </c>
      <c r="E8" s="1788">
        <v>4</v>
      </c>
      <c r="F8" s="1788">
        <v>5</v>
      </c>
      <c r="G8" s="1788">
        <v>6</v>
      </c>
      <c r="H8" s="1788">
        <v>7</v>
      </c>
      <c r="I8" s="1788">
        <v>8</v>
      </c>
      <c r="J8" s="1788">
        <v>9</v>
      </c>
      <c r="K8" s="1788">
        <v>10</v>
      </c>
      <c r="L8" s="1788">
        <v>11</v>
      </c>
      <c r="M8" s="1788">
        <v>12</v>
      </c>
      <c r="N8" s="1788">
        <v>13</v>
      </c>
      <c r="O8" s="1789">
        <v>14</v>
      </c>
    </row>
    <row r="9" spans="1:15" ht="15.75" thickTop="1">
      <c r="A9" s="1791" t="s">
        <v>2248</v>
      </c>
      <c r="B9" s="1792"/>
      <c r="C9" s="1792"/>
      <c r="D9" s="1792"/>
      <c r="E9" s="1793"/>
      <c r="F9" s="1793"/>
      <c r="G9" s="1794">
        <f>SUM(E9:F9)</f>
        <v>0</v>
      </c>
      <c r="H9" s="1793"/>
      <c r="I9" s="1793"/>
      <c r="J9" s="1793"/>
      <c r="K9" s="1793"/>
      <c r="L9" s="1793"/>
      <c r="M9" s="1794">
        <f>G9-SUM(J9:L9)</f>
        <v>0</v>
      </c>
      <c r="N9" s="1795"/>
      <c r="O9" s="1796"/>
    </row>
  </sheetData>
  <pageMargins left="0.7" right="0.7" top="0.75" bottom="0.75" header="0.3" footer="0.3"/>
  <pageSetup paperSize="9" orientation="portrait" horizontalDpi="4294967295" verticalDpi="4294967295"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M9"/>
  <sheetViews>
    <sheetView showGridLines="0" zoomScale="80" zoomScaleNormal="80" workbookViewId="0"/>
  </sheetViews>
  <sheetFormatPr defaultRowHeight="15"/>
  <cols>
    <col min="1" max="1" width="21.85546875" style="1779" customWidth="1"/>
    <col min="2" max="2" width="6.7109375" style="1779" bestFit="1" customWidth="1"/>
    <col min="3" max="4" width="9.140625" style="1779"/>
    <col min="5" max="5" width="17.28515625" style="1779" customWidth="1"/>
    <col min="6" max="6" width="15.28515625" style="1779" customWidth="1"/>
    <col min="7" max="7" width="9.140625" style="1779"/>
    <col min="8" max="8" width="15" style="1779" customWidth="1"/>
    <col min="9" max="9" width="12.42578125" style="1779" customWidth="1"/>
    <col min="10" max="10" width="12.7109375" style="1779" customWidth="1"/>
    <col min="11" max="11" width="14.140625" style="1779" customWidth="1"/>
    <col min="12" max="12" width="13.140625" style="1779" customWidth="1"/>
    <col min="13" max="16384" width="9.140625" style="1779"/>
  </cols>
  <sheetData>
    <row r="1" spans="1:13">
      <c r="A1" s="1777" t="s">
        <v>0</v>
      </c>
      <c r="B1" s="1778" t="s">
        <v>2260</v>
      </c>
    </row>
    <row r="2" spans="1:13">
      <c r="A2" s="1777" t="s">
        <v>2</v>
      </c>
      <c r="B2" s="1778" t="s">
        <v>2261</v>
      </c>
    </row>
    <row r="3" spans="1:13" ht="15.75">
      <c r="A3" s="1777" t="s">
        <v>4</v>
      </c>
      <c r="B3" s="1778" t="s">
        <v>1560</v>
      </c>
      <c r="D3" s="1780"/>
    </row>
    <row r="4" spans="1:13">
      <c r="A4" s="1777" t="s">
        <v>6</v>
      </c>
      <c r="B4" s="1778" t="s">
        <v>7</v>
      </c>
    </row>
    <row r="5" spans="1:13">
      <c r="A5" s="1777" t="s">
        <v>8</v>
      </c>
      <c r="B5" s="1778" t="s">
        <v>2148</v>
      </c>
      <c r="E5" s="1782"/>
    </row>
    <row r="6" spans="1:13" ht="15.75" thickBot="1">
      <c r="A6" s="1777"/>
      <c r="B6" s="1778"/>
      <c r="E6" s="1782"/>
    </row>
    <row r="7" spans="1:13" s="1786" customFormat="1" ht="61.5" thickTop="1" thickBot="1">
      <c r="A7" s="1783" t="s">
        <v>1034</v>
      </c>
      <c r="B7" s="1784" t="s">
        <v>2237</v>
      </c>
      <c r="C7" s="1784" t="s">
        <v>2238</v>
      </c>
      <c r="D7" s="1784" t="s">
        <v>2239</v>
      </c>
      <c r="E7" s="1784" t="s">
        <v>2253</v>
      </c>
      <c r="F7" s="1784" t="s">
        <v>2262</v>
      </c>
      <c r="G7" s="1784" t="s">
        <v>2242</v>
      </c>
      <c r="H7" s="1784" t="s">
        <v>2243</v>
      </c>
      <c r="I7" s="1784" t="s">
        <v>2263</v>
      </c>
      <c r="J7" s="1784" t="s">
        <v>2245</v>
      </c>
      <c r="K7" s="1784" t="s">
        <v>2264</v>
      </c>
      <c r="L7" s="1784" t="s">
        <v>2242</v>
      </c>
      <c r="M7" s="1785" t="s">
        <v>2247</v>
      </c>
    </row>
    <row r="8" spans="1:13" s="1790" customFormat="1" ht="16.5" thickTop="1" thickBot="1">
      <c r="A8" s="1787"/>
      <c r="B8" s="1788">
        <v>1</v>
      </c>
      <c r="C8" s="1788">
        <v>2</v>
      </c>
      <c r="D8" s="1788">
        <v>3</v>
      </c>
      <c r="E8" s="1788">
        <v>4</v>
      </c>
      <c r="F8" s="1788">
        <v>5</v>
      </c>
      <c r="G8" s="1788">
        <v>6</v>
      </c>
      <c r="H8" s="1788">
        <v>7</v>
      </c>
      <c r="I8" s="1788">
        <v>8</v>
      </c>
      <c r="J8" s="1788">
        <v>9</v>
      </c>
      <c r="K8" s="1788">
        <v>10</v>
      </c>
      <c r="L8" s="1788">
        <v>11</v>
      </c>
      <c r="M8" s="1789">
        <v>12</v>
      </c>
    </row>
    <row r="9" spans="1:13" ht="15.75" thickTop="1">
      <c r="A9" s="1791" t="s">
        <v>2248</v>
      </c>
      <c r="B9" s="1792"/>
      <c r="C9" s="1792"/>
      <c r="D9" s="1792"/>
      <c r="E9" s="1801"/>
      <c r="F9" s="1801"/>
      <c r="G9" s="1801"/>
      <c r="H9" s="1801"/>
      <c r="I9" s="1801"/>
      <c r="J9" s="1801"/>
      <c r="K9" s="1802">
        <f t="shared" ref="K9" si="0">E9-SUM(H9:J9)</f>
        <v>0</v>
      </c>
      <c r="L9" s="1795"/>
      <c r="M9" s="1803"/>
    </row>
  </sheetData>
  <pageMargins left="0.7" right="0.7" top="0.75" bottom="0.75" header="0.3" footer="0.3"/>
  <pageSetup paperSize="9"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M9"/>
  <sheetViews>
    <sheetView showGridLines="0" zoomScale="80" zoomScaleNormal="80" workbookViewId="0"/>
  </sheetViews>
  <sheetFormatPr defaultRowHeight="15"/>
  <cols>
    <col min="1" max="1" width="22.28515625" style="1779" customWidth="1"/>
    <col min="2" max="2" width="6.7109375" style="1779" bestFit="1" customWidth="1"/>
    <col min="3" max="4" width="9.140625" style="1779"/>
    <col min="5" max="5" width="17.28515625" style="1779" customWidth="1"/>
    <col min="6" max="6" width="15.28515625" style="1779" customWidth="1"/>
    <col min="7" max="7" width="9.140625" style="1779"/>
    <col min="8" max="8" width="15" style="1779" customWidth="1"/>
    <col min="9" max="9" width="12.42578125" style="1779" customWidth="1"/>
    <col min="10" max="10" width="12.7109375" style="1779" customWidth="1"/>
    <col min="11" max="11" width="14.140625" style="1779" customWidth="1"/>
    <col min="12" max="12" width="13.140625" style="1779" customWidth="1"/>
    <col min="13" max="16384" width="9.140625" style="1779"/>
  </cols>
  <sheetData>
    <row r="1" spans="1:13">
      <c r="A1" s="1777" t="s">
        <v>0</v>
      </c>
      <c r="B1" s="1778" t="s">
        <v>2265</v>
      </c>
    </row>
    <row r="2" spans="1:13">
      <c r="A2" s="1777" t="s">
        <v>2</v>
      </c>
      <c r="B2" s="1778" t="s">
        <v>2266</v>
      </c>
    </row>
    <row r="3" spans="1:13" ht="15.75">
      <c r="A3" s="1777" t="s">
        <v>4</v>
      </c>
      <c r="B3" s="1778" t="s">
        <v>1560</v>
      </c>
      <c r="D3" s="1780"/>
    </row>
    <row r="4" spans="1:13">
      <c r="A4" s="1777" t="s">
        <v>6</v>
      </c>
      <c r="B4" s="1778" t="s">
        <v>7</v>
      </c>
    </row>
    <row r="5" spans="1:13">
      <c r="A5" s="1777" t="s">
        <v>8</v>
      </c>
      <c r="B5" s="1778" t="s">
        <v>2148</v>
      </c>
      <c r="E5" s="1782"/>
    </row>
    <row r="6" spans="1:13" ht="15.75" thickBot="1">
      <c r="A6" s="1777"/>
      <c r="B6" s="1778"/>
      <c r="E6" s="1782"/>
    </row>
    <row r="7" spans="1:13" s="1786" customFormat="1" ht="61.5" thickTop="1" thickBot="1">
      <c r="A7" s="1783" t="s">
        <v>1034</v>
      </c>
      <c r="B7" s="1784" t="s">
        <v>2237</v>
      </c>
      <c r="C7" s="1784" t="s">
        <v>2238</v>
      </c>
      <c r="D7" s="1784" t="s">
        <v>2239</v>
      </c>
      <c r="E7" s="1784" t="s">
        <v>2253</v>
      </c>
      <c r="F7" s="1784" t="s">
        <v>2262</v>
      </c>
      <c r="G7" s="1784" t="s">
        <v>2242</v>
      </c>
      <c r="H7" s="1784" t="s">
        <v>2243</v>
      </c>
      <c r="I7" s="1784" t="s">
        <v>2263</v>
      </c>
      <c r="J7" s="1784" t="s">
        <v>2245</v>
      </c>
      <c r="K7" s="1784" t="s">
        <v>2264</v>
      </c>
      <c r="L7" s="1784" t="s">
        <v>2242</v>
      </c>
      <c r="M7" s="1785" t="s">
        <v>2247</v>
      </c>
    </row>
    <row r="8" spans="1:13" s="1790" customFormat="1" ht="16.5" thickTop="1" thickBot="1">
      <c r="A8" s="1787"/>
      <c r="B8" s="1788">
        <v>1</v>
      </c>
      <c r="C8" s="1788">
        <v>2</v>
      </c>
      <c r="D8" s="1788">
        <v>3</v>
      </c>
      <c r="E8" s="1788">
        <v>4</v>
      </c>
      <c r="F8" s="1788">
        <v>5</v>
      </c>
      <c r="G8" s="1788">
        <v>6</v>
      </c>
      <c r="H8" s="1788">
        <v>7</v>
      </c>
      <c r="I8" s="1788">
        <v>8</v>
      </c>
      <c r="J8" s="1788">
        <v>9</v>
      </c>
      <c r="K8" s="1788">
        <v>10</v>
      </c>
      <c r="L8" s="1788">
        <v>11</v>
      </c>
      <c r="M8" s="1789">
        <v>12</v>
      </c>
    </row>
    <row r="9" spans="1:13" ht="15.75" thickTop="1">
      <c r="A9" s="1791" t="s">
        <v>2248</v>
      </c>
      <c r="B9" s="1792"/>
      <c r="C9" s="1792"/>
      <c r="D9" s="1792"/>
      <c r="E9" s="1801"/>
      <c r="F9" s="1801"/>
      <c r="G9" s="1801"/>
      <c r="H9" s="1801"/>
      <c r="I9" s="1801"/>
      <c r="J9" s="1801"/>
      <c r="K9" s="1802">
        <f t="shared" ref="K9" si="0">E9-SUM(H9:J9)</f>
        <v>0</v>
      </c>
      <c r="L9" s="1795"/>
      <c r="M9" s="1803"/>
    </row>
  </sheetData>
  <pageMargins left="0.7" right="0.7" top="0.75" bottom="0.75" header="0.3" footer="0.3"/>
  <pageSetup paperSize="9"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L9"/>
  <sheetViews>
    <sheetView showGridLines="0" zoomScale="80" zoomScaleNormal="80" workbookViewId="0"/>
  </sheetViews>
  <sheetFormatPr defaultRowHeight="15"/>
  <cols>
    <col min="1" max="1" width="21.140625" style="1779" customWidth="1"/>
    <col min="2" max="4" width="9.140625" style="1779"/>
    <col min="5" max="5" width="8.140625" style="1779" bestFit="1" customWidth="1"/>
    <col min="6" max="6" width="8" style="1779" bestFit="1" customWidth="1"/>
    <col min="7" max="7" width="11.7109375" style="1779" customWidth="1"/>
    <col min="8" max="8" width="17.85546875" style="1779" bestFit="1" customWidth="1"/>
    <col min="9" max="9" width="26" style="1779" bestFit="1" customWidth="1"/>
    <col min="10" max="10" width="8.5703125" style="1779" bestFit="1" customWidth="1"/>
    <col min="11" max="11" width="20" style="1779" customWidth="1"/>
    <col min="12" max="12" width="22.140625" style="1779" customWidth="1"/>
    <col min="13" max="13" width="18.140625" style="1779" customWidth="1"/>
    <col min="14" max="14" width="9.140625" style="1779"/>
    <col min="15" max="16" width="21.28515625" style="1779" customWidth="1"/>
    <col min="17" max="16384" width="9.140625" style="1779"/>
  </cols>
  <sheetData>
    <row r="1" spans="1:12">
      <c r="A1" s="1777" t="s">
        <v>0</v>
      </c>
      <c r="B1" s="1778" t="s">
        <v>2267</v>
      </c>
    </row>
    <row r="2" spans="1:12">
      <c r="A2" s="1777" t="s">
        <v>2</v>
      </c>
      <c r="B2" s="1778" t="s">
        <v>2268</v>
      </c>
    </row>
    <row r="3" spans="1:12" ht="15.75">
      <c r="A3" s="1777" t="s">
        <v>4</v>
      </c>
      <c r="B3" s="1778" t="s">
        <v>1560</v>
      </c>
      <c r="C3" s="1780"/>
    </row>
    <row r="4" spans="1:12">
      <c r="A4" s="1777" t="s">
        <v>6</v>
      </c>
      <c r="B4" s="1778" t="s">
        <v>7</v>
      </c>
      <c r="C4" s="1781"/>
    </row>
    <row r="5" spans="1:12">
      <c r="A5" s="1777" t="s">
        <v>8</v>
      </c>
      <c r="B5" s="1778" t="s">
        <v>2148</v>
      </c>
      <c r="E5" s="1782"/>
      <c r="F5" s="1782"/>
      <c r="G5" s="1782"/>
    </row>
    <row r="6" spans="1:12" s="1786" customFormat="1" ht="56.25" customHeight="1" thickBot="1">
      <c r="A6" s="1804" t="s">
        <v>1034</v>
      </c>
      <c r="B6" s="1805" t="s">
        <v>2237</v>
      </c>
      <c r="C6" s="1805" t="s">
        <v>2238</v>
      </c>
      <c r="D6" s="1805" t="s">
        <v>2239</v>
      </c>
      <c r="E6" s="3127" t="s">
        <v>2269</v>
      </c>
      <c r="F6" s="3128"/>
      <c r="G6" s="3129"/>
      <c r="H6" s="3127" t="s">
        <v>2270</v>
      </c>
      <c r="I6" s="3128"/>
      <c r="J6" s="3129"/>
      <c r="K6" s="1805" t="s">
        <v>2271</v>
      </c>
      <c r="L6" s="1806" t="s">
        <v>2272</v>
      </c>
    </row>
    <row r="7" spans="1:12" s="1790" customFormat="1" ht="16.5" thickTop="1" thickBot="1">
      <c r="A7" s="1787"/>
      <c r="B7" s="1788">
        <v>1</v>
      </c>
      <c r="C7" s="1788">
        <v>2</v>
      </c>
      <c r="D7" s="1788">
        <v>3</v>
      </c>
      <c r="E7" s="3130">
        <v>4</v>
      </c>
      <c r="F7" s="3131"/>
      <c r="G7" s="3132"/>
      <c r="H7" s="3133">
        <v>5</v>
      </c>
      <c r="I7" s="3134"/>
      <c r="J7" s="3135"/>
      <c r="K7" s="1788">
        <v>6</v>
      </c>
      <c r="L7" s="1789">
        <v>7</v>
      </c>
    </row>
    <row r="8" spans="1:12" ht="24.75" thickTop="1">
      <c r="A8" s="1807" t="s">
        <v>2273</v>
      </c>
      <c r="B8" s="1808"/>
      <c r="C8" s="1808"/>
      <c r="D8" s="1808"/>
      <c r="E8" s="1809" t="s">
        <v>2274</v>
      </c>
      <c r="F8" s="1809" t="s">
        <v>2275</v>
      </c>
      <c r="G8" s="1809" t="s">
        <v>2276</v>
      </c>
      <c r="H8" s="1809" t="s">
        <v>2277</v>
      </c>
      <c r="I8" s="1809" t="s">
        <v>2278</v>
      </c>
      <c r="J8" s="1809" t="s">
        <v>2279</v>
      </c>
      <c r="K8" s="1808"/>
      <c r="L8" s="1810"/>
    </row>
    <row r="9" spans="1:12">
      <c r="A9" s="1811" t="s">
        <v>2248</v>
      </c>
      <c r="B9" s="1812"/>
      <c r="C9" s="1812"/>
      <c r="D9" s="1812"/>
      <c r="E9" s="1813"/>
      <c r="F9" s="1814"/>
      <c r="G9" s="1815">
        <f>E9-F9</f>
        <v>0</v>
      </c>
      <c r="H9" s="1816"/>
      <c r="I9" s="1813"/>
      <c r="J9" s="1815">
        <f>H9-I9</f>
        <v>0</v>
      </c>
      <c r="K9" s="1817"/>
      <c r="L9" s="1818">
        <f>G9+J9+K9</f>
        <v>0</v>
      </c>
    </row>
  </sheetData>
  <mergeCells count="4">
    <mergeCell ref="E6:G6"/>
    <mergeCell ref="H6:J6"/>
    <mergeCell ref="E7:G7"/>
    <mergeCell ref="H7:J7"/>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23"/>
  <sheetViews>
    <sheetView topLeftCell="A199" zoomScale="85" zoomScaleNormal="85" workbookViewId="0">
      <selection activeCell="K21" sqref="K21"/>
    </sheetView>
  </sheetViews>
  <sheetFormatPr defaultRowHeight="15"/>
  <cols>
    <col min="1" max="1" width="9.28515625" style="183" customWidth="1"/>
    <col min="2" max="2" width="65.28515625" style="183" customWidth="1"/>
    <col min="3" max="3" width="11.5703125" style="190" customWidth="1"/>
    <col min="4" max="4" width="15.85546875" style="217" customWidth="1"/>
    <col min="5" max="5" width="11.7109375" style="217" customWidth="1"/>
    <col min="6" max="6" width="14" style="217" customWidth="1"/>
    <col min="7" max="7" width="11.7109375" style="217" customWidth="1"/>
    <col min="8" max="10" width="9.7109375" style="217" customWidth="1"/>
    <col min="11" max="11" width="12.5703125" style="217" customWidth="1"/>
    <col min="12" max="25" width="7.85546875" style="217" customWidth="1"/>
    <col min="26" max="27" width="14.85546875" style="217" customWidth="1"/>
    <col min="28" max="28" width="14.85546875" style="208" customWidth="1"/>
    <col min="29" max="29" width="13.28515625" style="190" bestFit="1" customWidth="1"/>
    <col min="30" max="16384" width="9.140625" style="190"/>
  </cols>
  <sheetData>
    <row r="1" spans="1:29">
      <c r="A1" s="190"/>
      <c r="B1" s="207" t="s">
        <v>0</v>
      </c>
      <c r="C1" s="207">
        <v>35</v>
      </c>
      <c r="D1" s="190"/>
    </row>
    <row r="2" spans="1:29">
      <c r="A2" s="190"/>
      <c r="B2" s="207" t="s">
        <v>2</v>
      </c>
      <c r="C2" s="207" t="s">
        <v>607</v>
      </c>
      <c r="D2" s="190"/>
    </row>
    <row r="3" spans="1:29">
      <c r="A3" s="190"/>
      <c r="B3" s="207" t="s">
        <v>4</v>
      </c>
      <c r="C3" s="2" t="s">
        <v>5</v>
      </c>
      <c r="D3" s="190"/>
    </row>
    <row r="4" spans="1:29">
      <c r="A4" s="190"/>
      <c r="B4" s="207" t="s">
        <v>6</v>
      </c>
      <c r="C4" s="183" t="s">
        <v>608</v>
      </c>
      <c r="D4" s="190"/>
    </row>
    <row r="5" spans="1:29">
      <c r="A5" s="190"/>
      <c r="B5" s="207" t="s">
        <v>8</v>
      </c>
      <c r="C5" s="210" t="s">
        <v>9</v>
      </c>
      <c r="D5" s="190"/>
    </row>
    <row r="6" spans="1:29">
      <c r="A6" s="190"/>
    </row>
    <row r="7" spans="1:29" s="342" customFormat="1" ht="15" customHeight="1">
      <c r="A7" s="338"/>
      <c r="B7" s="2866" t="s">
        <v>609</v>
      </c>
      <c r="C7" s="339"/>
      <c r="D7" s="2869" t="s">
        <v>610</v>
      </c>
      <c r="E7" s="2870"/>
      <c r="F7" s="2869" t="s">
        <v>99</v>
      </c>
      <c r="G7" s="2873"/>
      <c r="H7" s="2869" t="s">
        <v>611</v>
      </c>
      <c r="I7" s="2873"/>
      <c r="J7" s="2873"/>
      <c r="K7" s="2870"/>
      <c r="L7" s="2875" t="s">
        <v>612</v>
      </c>
      <c r="M7" s="2875"/>
      <c r="N7" s="2875"/>
      <c r="O7" s="2875"/>
      <c r="P7" s="2875"/>
      <c r="Q7" s="2875"/>
      <c r="R7" s="2875"/>
      <c r="S7" s="2875"/>
      <c r="T7" s="2875"/>
      <c r="U7" s="2875"/>
      <c r="V7" s="2875"/>
      <c r="W7" s="2875"/>
      <c r="X7" s="340"/>
      <c r="Y7" s="340"/>
      <c r="Z7" s="2860" t="s">
        <v>613</v>
      </c>
      <c r="AA7" s="2861"/>
      <c r="AB7" s="341"/>
    </row>
    <row r="8" spans="1:29" ht="48" customHeight="1">
      <c r="A8" s="343"/>
      <c r="B8" s="2867"/>
      <c r="C8" s="344"/>
      <c r="D8" s="2871"/>
      <c r="E8" s="2872"/>
      <c r="F8" s="2871" t="s">
        <v>99</v>
      </c>
      <c r="G8" s="2874"/>
      <c r="H8" s="2871"/>
      <c r="I8" s="2874"/>
      <c r="J8" s="2874"/>
      <c r="K8" s="2872"/>
      <c r="L8" s="2875" t="s">
        <v>614</v>
      </c>
      <c r="M8" s="2863"/>
      <c r="N8" s="2862" t="s">
        <v>615</v>
      </c>
      <c r="O8" s="2863"/>
      <c r="P8" s="2862" t="s">
        <v>616</v>
      </c>
      <c r="Q8" s="2863"/>
      <c r="R8" s="2862" t="s">
        <v>617</v>
      </c>
      <c r="S8" s="2863"/>
      <c r="T8" s="2860" t="s">
        <v>618</v>
      </c>
      <c r="U8" s="2861"/>
      <c r="V8" s="2860" t="s">
        <v>619</v>
      </c>
      <c r="W8" s="2861"/>
      <c r="X8" s="2862" t="s">
        <v>620</v>
      </c>
      <c r="Y8" s="2863"/>
      <c r="Z8" s="2860" t="s">
        <v>621</v>
      </c>
      <c r="AA8" s="2861"/>
    </row>
    <row r="9" spans="1:29" s="342" customFormat="1" ht="70.5" customHeight="1">
      <c r="A9" s="345"/>
      <c r="B9" s="2868"/>
      <c r="C9" s="290" t="s">
        <v>622</v>
      </c>
      <c r="D9" s="346" t="s">
        <v>623</v>
      </c>
      <c r="E9" s="346" t="s">
        <v>624</v>
      </c>
      <c r="F9" s="347" t="s">
        <v>99</v>
      </c>
      <c r="G9" s="347" t="s">
        <v>624</v>
      </c>
      <c r="H9" s="346" t="s">
        <v>625</v>
      </c>
      <c r="I9" s="346" t="s">
        <v>626</v>
      </c>
      <c r="J9" s="346" t="s">
        <v>627</v>
      </c>
      <c r="K9" s="348" t="s">
        <v>628</v>
      </c>
      <c r="L9" s="349" t="s">
        <v>629</v>
      </c>
      <c r="M9" s="347" t="s">
        <v>624</v>
      </c>
      <c r="N9" s="349" t="s">
        <v>629</v>
      </c>
      <c r="O9" s="349" t="s">
        <v>624</v>
      </c>
      <c r="P9" s="349" t="s">
        <v>629</v>
      </c>
      <c r="Q9" s="291" t="s">
        <v>624</v>
      </c>
      <c r="R9" s="349" t="s">
        <v>629</v>
      </c>
      <c r="S9" s="291" t="s">
        <v>624</v>
      </c>
      <c r="T9" s="349" t="s">
        <v>629</v>
      </c>
      <c r="U9" s="291" t="s">
        <v>624</v>
      </c>
      <c r="V9" s="349" t="s">
        <v>629</v>
      </c>
      <c r="W9" s="291" t="s">
        <v>624</v>
      </c>
      <c r="X9" s="349" t="s">
        <v>629</v>
      </c>
      <c r="Y9" s="291" t="s">
        <v>624</v>
      </c>
      <c r="Z9" s="350" t="s">
        <v>630</v>
      </c>
      <c r="AA9" s="291" t="s">
        <v>631</v>
      </c>
      <c r="AB9" s="341"/>
    </row>
    <row r="10" spans="1:29">
      <c r="A10" s="351" t="s">
        <v>7</v>
      </c>
      <c r="B10" s="352" t="s">
        <v>226</v>
      </c>
      <c r="C10" s="353"/>
      <c r="D10" s="229">
        <v>0</v>
      </c>
      <c r="E10" s="229">
        <v>0</v>
      </c>
      <c r="F10" s="229">
        <v>0</v>
      </c>
      <c r="G10" s="229">
        <v>0</v>
      </c>
      <c r="H10" s="229">
        <v>0</v>
      </c>
      <c r="I10" s="229">
        <v>0</v>
      </c>
      <c r="J10" s="229">
        <v>0</v>
      </c>
      <c r="K10" s="229">
        <v>0</v>
      </c>
      <c r="L10" s="229">
        <v>0</v>
      </c>
      <c r="M10" s="229">
        <v>0</v>
      </c>
      <c r="N10" s="229">
        <v>0</v>
      </c>
      <c r="O10" s="229">
        <v>0</v>
      </c>
      <c r="P10" s="229">
        <v>0</v>
      </c>
      <c r="Q10" s="229">
        <v>0</v>
      </c>
      <c r="R10" s="229">
        <v>0</v>
      </c>
      <c r="S10" s="229">
        <v>0</v>
      </c>
      <c r="T10" s="229">
        <v>0</v>
      </c>
      <c r="U10" s="229">
        <v>0</v>
      </c>
      <c r="V10" s="229">
        <v>0</v>
      </c>
      <c r="W10" s="229">
        <v>0</v>
      </c>
      <c r="X10" s="229">
        <v>0</v>
      </c>
      <c r="Y10" s="229">
        <v>0</v>
      </c>
      <c r="Z10" s="229">
        <v>0</v>
      </c>
      <c r="AA10" s="229">
        <v>0</v>
      </c>
      <c r="AB10" s="255"/>
    </row>
    <row r="11" spans="1:29">
      <c r="A11" s="351"/>
      <c r="B11" s="199" t="s">
        <v>490</v>
      </c>
      <c r="C11" s="353"/>
      <c r="D11" s="229">
        <v>0</v>
      </c>
      <c r="E11" s="229">
        <v>0</v>
      </c>
      <c r="F11" s="229">
        <v>0</v>
      </c>
      <c r="G11" s="229">
        <v>0</v>
      </c>
      <c r="H11" s="229">
        <v>0</v>
      </c>
      <c r="I11" s="229">
        <v>0</v>
      </c>
      <c r="J11" s="229">
        <v>0</v>
      </c>
      <c r="K11" s="229">
        <v>0</v>
      </c>
      <c r="L11" s="229">
        <v>0</v>
      </c>
      <c r="M11" s="229">
        <v>0</v>
      </c>
      <c r="N11" s="229">
        <v>0</v>
      </c>
      <c r="O11" s="229">
        <v>0</v>
      </c>
      <c r="P11" s="229">
        <v>0</v>
      </c>
      <c r="Q11" s="229">
        <v>0</v>
      </c>
      <c r="R11" s="229">
        <v>0</v>
      </c>
      <c r="S11" s="229">
        <v>0</v>
      </c>
      <c r="T11" s="229">
        <v>0</v>
      </c>
      <c r="U11" s="229">
        <v>0</v>
      </c>
      <c r="V11" s="229">
        <v>0</v>
      </c>
      <c r="W11" s="229">
        <v>0</v>
      </c>
      <c r="X11" s="229">
        <v>0</v>
      </c>
      <c r="Y11" s="229">
        <v>0</v>
      </c>
      <c r="Z11" s="229">
        <v>0</v>
      </c>
      <c r="AA11" s="229">
        <v>0</v>
      </c>
      <c r="AB11" s="255"/>
      <c r="AC11" s="354"/>
    </row>
    <row r="12" spans="1:29">
      <c r="A12" s="351"/>
      <c r="B12" s="200" t="s">
        <v>491</v>
      </c>
      <c r="C12" s="353"/>
      <c r="D12" s="229">
        <v>0</v>
      </c>
      <c r="E12" s="229">
        <v>0</v>
      </c>
      <c r="F12" s="229">
        <v>0</v>
      </c>
      <c r="G12" s="229">
        <v>0</v>
      </c>
      <c r="H12" s="229">
        <v>0</v>
      </c>
      <c r="I12" s="229">
        <v>0</v>
      </c>
      <c r="J12" s="229">
        <v>0</v>
      </c>
      <c r="K12" s="229">
        <v>0</v>
      </c>
      <c r="L12" s="229">
        <v>0</v>
      </c>
      <c r="M12" s="229">
        <v>0</v>
      </c>
      <c r="N12" s="229">
        <v>0</v>
      </c>
      <c r="O12" s="229">
        <v>0</v>
      </c>
      <c r="P12" s="229">
        <v>0</v>
      </c>
      <c r="Q12" s="229">
        <v>0</v>
      </c>
      <c r="R12" s="229">
        <v>0</v>
      </c>
      <c r="S12" s="229">
        <v>0</v>
      </c>
      <c r="T12" s="229">
        <v>0</v>
      </c>
      <c r="U12" s="229">
        <v>0</v>
      </c>
      <c r="V12" s="229">
        <v>0</v>
      </c>
      <c r="W12" s="229">
        <v>0</v>
      </c>
      <c r="X12" s="229">
        <v>0</v>
      </c>
      <c r="Y12" s="229">
        <v>0</v>
      </c>
      <c r="Z12" s="229">
        <v>0</v>
      </c>
      <c r="AA12" s="229">
        <v>0</v>
      </c>
      <c r="AB12" s="255"/>
      <c r="AC12" s="354"/>
    </row>
    <row r="13" spans="1:29">
      <c r="A13" s="351"/>
      <c r="B13" s="199" t="s">
        <v>492</v>
      </c>
      <c r="C13" s="353"/>
      <c r="D13" s="229">
        <v>0</v>
      </c>
      <c r="E13" s="229">
        <v>0</v>
      </c>
      <c r="F13" s="229">
        <v>0</v>
      </c>
      <c r="G13" s="229">
        <v>0</v>
      </c>
      <c r="H13" s="229">
        <v>0</v>
      </c>
      <c r="I13" s="229">
        <v>0</v>
      </c>
      <c r="J13" s="229">
        <v>0</v>
      </c>
      <c r="K13" s="229">
        <v>0</v>
      </c>
      <c r="L13" s="229">
        <v>0</v>
      </c>
      <c r="M13" s="229">
        <v>0</v>
      </c>
      <c r="N13" s="229">
        <v>0</v>
      </c>
      <c r="O13" s="229">
        <v>0</v>
      </c>
      <c r="P13" s="229">
        <v>0</v>
      </c>
      <c r="Q13" s="229">
        <v>0</v>
      </c>
      <c r="R13" s="229">
        <v>0</v>
      </c>
      <c r="S13" s="229">
        <v>0</v>
      </c>
      <c r="T13" s="229">
        <v>0</v>
      </c>
      <c r="U13" s="229">
        <v>0</v>
      </c>
      <c r="V13" s="229">
        <v>0</v>
      </c>
      <c r="W13" s="229">
        <v>0</v>
      </c>
      <c r="X13" s="229">
        <v>0</v>
      </c>
      <c r="Y13" s="229">
        <v>0</v>
      </c>
      <c r="Z13" s="229">
        <v>0</v>
      </c>
      <c r="AA13" s="229">
        <v>0</v>
      </c>
      <c r="AB13" s="255"/>
      <c r="AC13" s="354"/>
    </row>
    <row r="14" spans="1:29">
      <c r="A14" s="351"/>
      <c r="B14" s="199" t="s">
        <v>493</v>
      </c>
      <c r="C14" s="353"/>
      <c r="D14" s="229">
        <v>0</v>
      </c>
      <c r="E14" s="229">
        <v>0</v>
      </c>
      <c r="F14" s="229">
        <v>0</v>
      </c>
      <c r="G14" s="229">
        <v>0</v>
      </c>
      <c r="H14" s="229">
        <v>0</v>
      </c>
      <c r="I14" s="229">
        <v>0</v>
      </c>
      <c r="J14" s="229">
        <v>0</v>
      </c>
      <c r="K14" s="229">
        <v>0</v>
      </c>
      <c r="L14" s="229">
        <v>0</v>
      </c>
      <c r="M14" s="229">
        <v>0</v>
      </c>
      <c r="N14" s="229">
        <v>0</v>
      </c>
      <c r="O14" s="229">
        <v>0</v>
      </c>
      <c r="P14" s="229">
        <v>0</v>
      </c>
      <c r="Q14" s="229">
        <v>0</v>
      </c>
      <c r="R14" s="229">
        <v>0</v>
      </c>
      <c r="S14" s="229">
        <v>0</v>
      </c>
      <c r="T14" s="229">
        <v>0</v>
      </c>
      <c r="U14" s="229">
        <v>0</v>
      </c>
      <c r="V14" s="229">
        <v>0</v>
      </c>
      <c r="W14" s="229">
        <v>0</v>
      </c>
      <c r="X14" s="229">
        <v>0</v>
      </c>
      <c r="Y14" s="229">
        <v>0</v>
      </c>
      <c r="Z14" s="229">
        <v>0</v>
      </c>
      <c r="AA14" s="229">
        <v>0</v>
      </c>
      <c r="AB14" s="255"/>
      <c r="AC14" s="354"/>
    </row>
    <row r="15" spans="1:29">
      <c r="A15" s="351"/>
      <c r="B15" s="199" t="s">
        <v>494</v>
      </c>
      <c r="C15" s="353"/>
      <c r="D15" s="229">
        <v>0</v>
      </c>
      <c r="E15" s="229">
        <v>0</v>
      </c>
      <c r="F15" s="229">
        <v>0</v>
      </c>
      <c r="G15" s="229">
        <v>0</v>
      </c>
      <c r="H15" s="229">
        <v>0</v>
      </c>
      <c r="I15" s="229">
        <v>0</v>
      </c>
      <c r="J15" s="229">
        <v>0</v>
      </c>
      <c r="K15" s="229">
        <v>0</v>
      </c>
      <c r="L15" s="229">
        <v>0</v>
      </c>
      <c r="M15" s="229">
        <v>0</v>
      </c>
      <c r="N15" s="229">
        <v>0</v>
      </c>
      <c r="O15" s="229">
        <v>0</v>
      </c>
      <c r="P15" s="229">
        <v>0</v>
      </c>
      <c r="Q15" s="229">
        <v>0</v>
      </c>
      <c r="R15" s="229">
        <v>0</v>
      </c>
      <c r="S15" s="229">
        <v>0</v>
      </c>
      <c r="T15" s="229">
        <v>0</v>
      </c>
      <c r="U15" s="229">
        <v>0</v>
      </c>
      <c r="V15" s="229">
        <v>0</v>
      </c>
      <c r="W15" s="229">
        <v>0</v>
      </c>
      <c r="X15" s="229">
        <v>0</v>
      </c>
      <c r="Y15" s="229">
        <v>0</v>
      </c>
      <c r="Z15" s="229">
        <v>0</v>
      </c>
      <c r="AA15" s="229">
        <v>0</v>
      </c>
      <c r="AB15" s="255"/>
    </row>
    <row r="16" spans="1:29">
      <c r="A16" s="351"/>
      <c r="B16" s="200" t="s">
        <v>495</v>
      </c>
      <c r="C16" s="353"/>
      <c r="D16" s="229">
        <v>0</v>
      </c>
      <c r="E16" s="229">
        <v>0</v>
      </c>
      <c r="F16" s="229">
        <v>0</v>
      </c>
      <c r="G16" s="229">
        <v>0</v>
      </c>
      <c r="H16" s="229">
        <v>0</v>
      </c>
      <c r="I16" s="229">
        <v>0</v>
      </c>
      <c r="J16" s="229">
        <v>0</v>
      </c>
      <c r="K16" s="229">
        <v>0</v>
      </c>
      <c r="L16" s="229">
        <v>0</v>
      </c>
      <c r="M16" s="229">
        <v>0</v>
      </c>
      <c r="N16" s="229">
        <v>0</v>
      </c>
      <c r="O16" s="229">
        <v>0</v>
      </c>
      <c r="P16" s="229">
        <v>0</v>
      </c>
      <c r="Q16" s="229">
        <v>0</v>
      </c>
      <c r="R16" s="229">
        <v>0</v>
      </c>
      <c r="S16" s="229">
        <v>0</v>
      </c>
      <c r="T16" s="229">
        <v>0</v>
      </c>
      <c r="U16" s="229">
        <v>0</v>
      </c>
      <c r="V16" s="229">
        <v>0</v>
      </c>
      <c r="W16" s="229">
        <v>0</v>
      </c>
      <c r="X16" s="229">
        <v>0</v>
      </c>
      <c r="Y16" s="229">
        <v>0</v>
      </c>
      <c r="Z16" s="229">
        <v>0</v>
      </c>
      <c r="AA16" s="229">
        <v>0</v>
      </c>
      <c r="AB16" s="255"/>
    </row>
    <row r="17" spans="1:29" ht="30">
      <c r="A17" s="351"/>
      <c r="B17" s="355" t="s">
        <v>496</v>
      </c>
      <c r="C17" s="353"/>
      <c r="D17" s="229">
        <v>0</v>
      </c>
      <c r="E17" s="229">
        <v>0</v>
      </c>
      <c r="F17" s="229">
        <v>0</v>
      </c>
      <c r="G17" s="229">
        <v>0</v>
      </c>
      <c r="H17" s="229">
        <v>0</v>
      </c>
      <c r="I17" s="229">
        <v>0</v>
      </c>
      <c r="J17" s="229">
        <v>0</v>
      </c>
      <c r="K17" s="229">
        <v>0</v>
      </c>
      <c r="L17" s="229">
        <v>0</v>
      </c>
      <c r="M17" s="229">
        <v>0</v>
      </c>
      <c r="N17" s="229">
        <v>0</v>
      </c>
      <c r="O17" s="229">
        <v>0</v>
      </c>
      <c r="P17" s="229">
        <v>0</v>
      </c>
      <c r="Q17" s="229">
        <v>0</v>
      </c>
      <c r="R17" s="229">
        <v>0</v>
      </c>
      <c r="S17" s="229">
        <v>0</v>
      </c>
      <c r="T17" s="229">
        <v>0</v>
      </c>
      <c r="U17" s="229">
        <v>0</v>
      </c>
      <c r="V17" s="229">
        <v>0</v>
      </c>
      <c r="W17" s="229">
        <v>0</v>
      </c>
      <c r="X17" s="229">
        <v>0</v>
      </c>
      <c r="Y17" s="229">
        <v>0</v>
      </c>
      <c r="Z17" s="229">
        <v>0</v>
      </c>
      <c r="AA17" s="229">
        <v>0</v>
      </c>
      <c r="AB17" s="255"/>
    </row>
    <row r="18" spans="1:29">
      <c r="A18" s="351"/>
      <c r="B18" s="200" t="s">
        <v>497</v>
      </c>
      <c r="C18" s="353"/>
      <c r="D18" s="229">
        <v>0</v>
      </c>
      <c r="E18" s="229">
        <v>0</v>
      </c>
      <c r="F18" s="229">
        <v>0</v>
      </c>
      <c r="G18" s="229">
        <v>0</v>
      </c>
      <c r="H18" s="229">
        <v>0</v>
      </c>
      <c r="I18" s="229">
        <v>0</v>
      </c>
      <c r="J18" s="229">
        <v>0</v>
      </c>
      <c r="K18" s="229">
        <v>0</v>
      </c>
      <c r="L18" s="229">
        <v>0</v>
      </c>
      <c r="M18" s="229">
        <v>0</v>
      </c>
      <c r="N18" s="229">
        <v>0</v>
      </c>
      <c r="O18" s="229">
        <v>0</v>
      </c>
      <c r="P18" s="229">
        <v>0</v>
      </c>
      <c r="Q18" s="229">
        <v>0</v>
      </c>
      <c r="R18" s="229">
        <v>0</v>
      </c>
      <c r="S18" s="229">
        <v>0</v>
      </c>
      <c r="T18" s="229">
        <v>0</v>
      </c>
      <c r="U18" s="229">
        <v>0</v>
      </c>
      <c r="V18" s="229">
        <v>0</v>
      </c>
      <c r="W18" s="229">
        <v>0</v>
      </c>
      <c r="X18" s="229">
        <v>0</v>
      </c>
      <c r="Y18" s="229">
        <v>0</v>
      </c>
      <c r="Z18" s="229">
        <v>0</v>
      </c>
      <c r="AA18" s="229">
        <v>0</v>
      </c>
      <c r="AB18" s="255"/>
    </row>
    <row r="19" spans="1:29">
      <c r="A19" s="351"/>
      <c r="B19" s="200" t="s">
        <v>498</v>
      </c>
      <c r="C19" s="353"/>
      <c r="D19" s="229">
        <v>0</v>
      </c>
      <c r="E19" s="229">
        <v>0</v>
      </c>
      <c r="F19" s="229">
        <v>0</v>
      </c>
      <c r="G19" s="229">
        <v>0</v>
      </c>
      <c r="H19" s="229">
        <v>0</v>
      </c>
      <c r="I19" s="229">
        <v>0</v>
      </c>
      <c r="J19" s="229">
        <v>0</v>
      </c>
      <c r="K19" s="229">
        <v>0</v>
      </c>
      <c r="L19" s="229">
        <v>0</v>
      </c>
      <c r="M19" s="229">
        <v>0</v>
      </c>
      <c r="N19" s="229">
        <v>0</v>
      </c>
      <c r="O19" s="229">
        <v>0</v>
      </c>
      <c r="P19" s="229">
        <v>0</v>
      </c>
      <c r="Q19" s="229">
        <v>0</v>
      </c>
      <c r="R19" s="229">
        <v>0</v>
      </c>
      <c r="S19" s="229">
        <v>0</v>
      </c>
      <c r="T19" s="229">
        <v>0</v>
      </c>
      <c r="U19" s="229">
        <v>0</v>
      </c>
      <c r="V19" s="229">
        <v>0</v>
      </c>
      <c r="W19" s="229">
        <v>0</v>
      </c>
      <c r="X19" s="229">
        <v>0</v>
      </c>
      <c r="Y19" s="229">
        <v>0</v>
      </c>
      <c r="Z19" s="229">
        <v>0</v>
      </c>
      <c r="AA19" s="229">
        <v>0</v>
      </c>
      <c r="AB19" s="255"/>
    </row>
    <row r="20" spans="1:29">
      <c r="A20" s="351"/>
      <c r="B20" s="200" t="s">
        <v>499</v>
      </c>
      <c r="C20" s="353"/>
      <c r="D20" s="229">
        <v>0</v>
      </c>
      <c r="E20" s="229">
        <v>0</v>
      </c>
      <c r="F20" s="229">
        <v>0</v>
      </c>
      <c r="G20" s="229">
        <v>0</v>
      </c>
      <c r="H20" s="229">
        <v>0</v>
      </c>
      <c r="I20" s="229">
        <v>0</v>
      </c>
      <c r="J20" s="229">
        <v>0</v>
      </c>
      <c r="K20" s="229">
        <v>0</v>
      </c>
      <c r="L20" s="229">
        <v>0</v>
      </c>
      <c r="M20" s="229">
        <v>0</v>
      </c>
      <c r="N20" s="229">
        <v>0</v>
      </c>
      <c r="O20" s="229">
        <v>0</v>
      </c>
      <c r="P20" s="229">
        <v>0</v>
      </c>
      <c r="Q20" s="229">
        <v>0</v>
      </c>
      <c r="R20" s="229">
        <v>0</v>
      </c>
      <c r="S20" s="229">
        <v>0</v>
      </c>
      <c r="T20" s="229">
        <v>0</v>
      </c>
      <c r="U20" s="229">
        <v>0</v>
      </c>
      <c r="V20" s="229">
        <v>0</v>
      </c>
      <c r="W20" s="229">
        <v>0</v>
      </c>
      <c r="X20" s="229">
        <v>0</v>
      </c>
      <c r="Y20" s="229">
        <v>0</v>
      </c>
      <c r="Z20" s="229">
        <v>0</v>
      </c>
      <c r="AA20" s="229">
        <v>0</v>
      </c>
      <c r="AB20" s="255"/>
    </row>
    <row r="21" spans="1:29">
      <c r="A21" s="351"/>
      <c r="B21" s="200" t="s">
        <v>500</v>
      </c>
      <c r="C21" s="353"/>
      <c r="D21" s="229">
        <v>0</v>
      </c>
      <c r="E21" s="229">
        <v>0</v>
      </c>
      <c r="F21" s="229">
        <v>0</v>
      </c>
      <c r="G21" s="229">
        <v>0</v>
      </c>
      <c r="H21" s="229">
        <v>0</v>
      </c>
      <c r="I21" s="229">
        <v>0</v>
      </c>
      <c r="J21" s="229">
        <v>0</v>
      </c>
      <c r="K21" s="229">
        <v>0</v>
      </c>
      <c r="L21" s="229">
        <v>0</v>
      </c>
      <c r="M21" s="229">
        <v>0</v>
      </c>
      <c r="N21" s="229">
        <v>0</v>
      </c>
      <c r="O21" s="229">
        <v>0</v>
      </c>
      <c r="P21" s="229">
        <v>0</v>
      </c>
      <c r="Q21" s="229">
        <v>0</v>
      </c>
      <c r="R21" s="229">
        <v>0</v>
      </c>
      <c r="S21" s="229">
        <v>0</v>
      </c>
      <c r="T21" s="229">
        <v>0</v>
      </c>
      <c r="U21" s="229">
        <v>0</v>
      </c>
      <c r="V21" s="229">
        <v>0</v>
      </c>
      <c r="W21" s="229">
        <v>0</v>
      </c>
      <c r="X21" s="229">
        <v>0</v>
      </c>
      <c r="Y21" s="229">
        <v>0</v>
      </c>
      <c r="Z21" s="229">
        <v>0</v>
      </c>
      <c r="AA21" s="229">
        <v>0</v>
      </c>
      <c r="AB21" s="255"/>
    </row>
    <row r="22" spans="1:29">
      <c r="A22" s="351"/>
      <c r="B22" s="200" t="s">
        <v>505</v>
      </c>
      <c r="C22" s="353"/>
      <c r="D22" s="229">
        <v>0</v>
      </c>
      <c r="E22" s="229">
        <v>0</v>
      </c>
      <c r="F22" s="229">
        <v>0</v>
      </c>
      <c r="G22" s="229">
        <v>0</v>
      </c>
      <c r="H22" s="229">
        <v>0</v>
      </c>
      <c r="I22" s="229">
        <v>0</v>
      </c>
      <c r="J22" s="229">
        <v>0</v>
      </c>
      <c r="K22" s="229">
        <v>0</v>
      </c>
      <c r="L22" s="229">
        <v>0</v>
      </c>
      <c r="M22" s="229">
        <v>0</v>
      </c>
      <c r="N22" s="229">
        <v>0</v>
      </c>
      <c r="O22" s="229">
        <v>0</v>
      </c>
      <c r="P22" s="229">
        <v>0</v>
      </c>
      <c r="Q22" s="229">
        <v>0</v>
      </c>
      <c r="R22" s="229">
        <v>0</v>
      </c>
      <c r="S22" s="229">
        <v>0</v>
      </c>
      <c r="T22" s="229">
        <v>0</v>
      </c>
      <c r="U22" s="229">
        <v>0</v>
      </c>
      <c r="V22" s="229">
        <v>0</v>
      </c>
      <c r="W22" s="229">
        <v>0</v>
      </c>
      <c r="X22" s="229">
        <v>0</v>
      </c>
      <c r="Y22" s="229">
        <v>0</v>
      </c>
      <c r="Z22" s="229">
        <v>0</v>
      </c>
      <c r="AA22" s="229">
        <v>0</v>
      </c>
      <c r="AB22" s="255"/>
    </row>
    <row r="23" spans="1:29">
      <c r="A23" s="351"/>
      <c r="B23" s="200" t="s">
        <v>506</v>
      </c>
      <c r="C23" s="353"/>
      <c r="D23" s="229">
        <v>0</v>
      </c>
      <c r="E23" s="229">
        <v>0</v>
      </c>
      <c r="F23" s="229">
        <v>0</v>
      </c>
      <c r="G23" s="229">
        <v>0</v>
      </c>
      <c r="H23" s="229">
        <v>0</v>
      </c>
      <c r="I23" s="229">
        <v>0</v>
      </c>
      <c r="J23" s="229">
        <v>0</v>
      </c>
      <c r="K23" s="229">
        <v>0</v>
      </c>
      <c r="L23" s="229">
        <v>0</v>
      </c>
      <c r="M23" s="229">
        <v>0</v>
      </c>
      <c r="N23" s="229">
        <v>0</v>
      </c>
      <c r="O23" s="229">
        <v>0</v>
      </c>
      <c r="P23" s="229">
        <v>0</v>
      </c>
      <c r="Q23" s="229">
        <v>0</v>
      </c>
      <c r="R23" s="229">
        <v>0</v>
      </c>
      <c r="S23" s="229">
        <v>0</v>
      </c>
      <c r="T23" s="229">
        <v>0</v>
      </c>
      <c r="U23" s="229">
        <v>0</v>
      </c>
      <c r="V23" s="229">
        <v>0</v>
      </c>
      <c r="W23" s="229">
        <v>0</v>
      </c>
      <c r="X23" s="229">
        <v>0</v>
      </c>
      <c r="Y23" s="229">
        <v>0</v>
      </c>
      <c r="Z23" s="229">
        <v>0</v>
      </c>
      <c r="AA23" s="229">
        <v>0</v>
      </c>
      <c r="AB23" s="255"/>
    </row>
    <row r="24" spans="1:29">
      <c r="A24" s="356"/>
      <c r="B24" s="357" t="s">
        <v>632</v>
      </c>
      <c r="C24" s="358"/>
      <c r="D24" s="359">
        <f>SUM(D10:D23)</f>
        <v>0</v>
      </c>
      <c r="E24" s="359">
        <f t="shared" ref="E24:AA24" si="0">SUM(E10:E23)</f>
        <v>0</v>
      </c>
      <c r="F24" s="359">
        <f t="shared" si="0"/>
        <v>0</v>
      </c>
      <c r="G24" s="359">
        <f t="shared" si="0"/>
        <v>0</v>
      </c>
      <c r="H24" s="359">
        <f t="shared" si="0"/>
        <v>0</v>
      </c>
      <c r="I24" s="359">
        <f t="shared" si="0"/>
        <v>0</v>
      </c>
      <c r="J24" s="359">
        <f t="shared" si="0"/>
        <v>0</v>
      </c>
      <c r="K24" s="359">
        <f t="shared" si="0"/>
        <v>0</v>
      </c>
      <c r="L24" s="359">
        <f t="shared" si="0"/>
        <v>0</v>
      </c>
      <c r="M24" s="359">
        <f t="shared" si="0"/>
        <v>0</v>
      </c>
      <c r="N24" s="359">
        <f t="shared" si="0"/>
        <v>0</v>
      </c>
      <c r="O24" s="359">
        <f t="shared" si="0"/>
        <v>0</v>
      </c>
      <c r="P24" s="359">
        <f t="shared" si="0"/>
        <v>0</v>
      </c>
      <c r="Q24" s="359">
        <f t="shared" si="0"/>
        <v>0</v>
      </c>
      <c r="R24" s="359">
        <f t="shared" si="0"/>
        <v>0</v>
      </c>
      <c r="S24" s="359">
        <f t="shared" si="0"/>
        <v>0</v>
      </c>
      <c r="T24" s="359">
        <f t="shared" si="0"/>
        <v>0</v>
      </c>
      <c r="U24" s="359">
        <f t="shared" si="0"/>
        <v>0</v>
      </c>
      <c r="V24" s="359">
        <f t="shared" si="0"/>
        <v>0</v>
      </c>
      <c r="W24" s="359">
        <f t="shared" si="0"/>
        <v>0</v>
      </c>
      <c r="X24" s="359">
        <f t="shared" si="0"/>
        <v>0</v>
      </c>
      <c r="Y24" s="359">
        <f>SUM(Y10:Y23)</f>
        <v>0</v>
      </c>
      <c r="Z24" s="359">
        <f>SUM(Z10:Z23)</f>
        <v>0</v>
      </c>
      <c r="AA24" s="359">
        <f t="shared" si="0"/>
        <v>0</v>
      </c>
      <c r="AB24" s="255"/>
    </row>
    <row r="25" spans="1:29">
      <c r="A25" s="351" t="s">
        <v>477</v>
      </c>
      <c r="B25" s="352" t="s">
        <v>226</v>
      </c>
      <c r="C25" s="353"/>
      <c r="D25" s="229">
        <v>0</v>
      </c>
      <c r="E25" s="229">
        <v>0</v>
      </c>
      <c r="F25" s="229">
        <v>0</v>
      </c>
      <c r="G25" s="229">
        <v>0</v>
      </c>
      <c r="H25" s="229">
        <v>0</v>
      </c>
      <c r="I25" s="229">
        <v>0</v>
      </c>
      <c r="J25" s="229">
        <v>0</v>
      </c>
      <c r="K25" s="229">
        <v>0</v>
      </c>
      <c r="L25" s="229">
        <v>0</v>
      </c>
      <c r="M25" s="229">
        <v>0</v>
      </c>
      <c r="N25" s="229">
        <v>0</v>
      </c>
      <c r="O25" s="229">
        <v>0</v>
      </c>
      <c r="P25" s="229">
        <v>0</v>
      </c>
      <c r="Q25" s="229">
        <v>0</v>
      </c>
      <c r="R25" s="229">
        <v>0</v>
      </c>
      <c r="S25" s="229">
        <v>0</v>
      </c>
      <c r="T25" s="229">
        <v>0</v>
      </c>
      <c r="U25" s="229">
        <v>0</v>
      </c>
      <c r="V25" s="229">
        <v>0</v>
      </c>
      <c r="W25" s="229">
        <v>0</v>
      </c>
      <c r="X25" s="229">
        <v>0</v>
      </c>
      <c r="Y25" s="229">
        <v>0</v>
      </c>
      <c r="Z25" s="229">
        <v>0</v>
      </c>
      <c r="AA25" s="229">
        <v>0</v>
      </c>
      <c r="AB25" s="255"/>
    </row>
    <row r="26" spans="1:29">
      <c r="A26" s="351"/>
      <c r="B26" s="199" t="s">
        <v>490</v>
      </c>
      <c r="C26" s="353"/>
      <c r="D26" s="229">
        <v>0</v>
      </c>
      <c r="E26" s="229">
        <v>0</v>
      </c>
      <c r="F26" s="229">
        <v>0</v>
      </c>
      <c r="G26" s="229">
        <v>0</v>
      </c>
      <c r="H26" s="229">
        <v>0</v>
      </c>
      <c r="I26" s="229">
        <v>0</v>
      </c>
      <c r="J26" s="229">
        <v>0</v>
      </c>
      <c r="K26" s="229">
        <v>0</v>
      </c>
      <c r="L26" s="229">
        <v>0</v>
      </c>
      <c r="M26" s="229">
        <v>0</v>
      </c>
      <c r="N26" s="229">
        <v>0</v>
      </c>
      <c r="O26" s="229">
        <v>0</v>
      </c>
      <c r="P26" s="229">
        <v>0</v>
      </c>
      <c r="Q26" s="229">
        <v>0</v>
      </c>
      <c r="R26" s="229">
        <v>0</v>
      </c>
      <c r="S26" s="229">
        <v>0</v>
      </c>
      <c r="T26" s="229">
        <v>0</v>
      </c>
      <c r="U26" s="229">
        <v>0</v>
      </c>
      <c r="V26" s="229">
        <v>0</v>
      </c>
      <c r="W26" s="229">
        <v>0</v>
      </c>
      <c r="X26" s="229">
        <v>0</v>
      </c>
      <c r="Y26" s="229">
        <v>0</v>
      </c>
      <c r="Z26" s="229">
        <v>0</v>
      </c>
      <c r="AA26" s="229">
        <v>0</v>
      </c>
      <c r="AB26" s="255"/>
      <c r="AC26" s="354"/>
    </row>
    <row r="27" spans="1:29">
      <c r="A27" s="351"/>
      <c r="B27" s="200" t="s">
        <v>491</v>
      </c>
      <c r="C27" s="353"/>
      <c r="D27" s="229">
        <v>0</v>
      </c>
      <c r="E27" s="229">
        <v>0</v>
      </c>
      <c r="F27" s="229">
        <v>0</v>
      </c>
      <c r="G27" s="229">
        <v>0</v>
      </c>
      <c r="H27" s="229">
        <v>0</v>
      </c>
      <c r="I27" s="229">
        <v>0</v>
      </c>
      <c r="J27" s="229">
        <v>0</v>
      </c>
      <c r="K27" s="229">
        <v>0</v>
      </c>
      <c r="L27" s="229">
        <v>0</v>
      </c>
      <c r="M27" s="229">
        <v>0</v>
      </c>
      <c r="N27" s="229">
        <v>0</v>
      </c>
      <c r="O27" s="229">
        <v>0</v>
      </c>
      <c r="P27" s="229">
        <v>0</v>
      </c>
      <c r="Q27" s="229">
        <v>0</v>
      </c>
      <c r="R27" s="229">
        <v>0</v>
      </c>
      <c r="S27" s="229">
        <v>0</v>
      </c>
      <c r="T27" s="229">
        <v>0</v>
      </c>
      <c r="U27" s="229">
        <v>0</v>
      </c>
      <c r="V27" s="229">
        <v>0</v>
      </c>
      <c r="W27" s="229">
        <v>0</v>
      </c>
      <c r="X27" s="229">
        <v>0</v>
      </c>
      <c r="Y27" s="229">
        <v>0</v>
      </c>
      <c r="Z27" s="229">
        <v>0</v>
      </c>
      <c r="AA27" s="229">
        <v>0</v>
      </c>
      <c r="AB27" s="255"/>
    </row>
    <row r="28" spans="1:29">
      <c r="A28" s="351"/>
      <c r="B28" s="199" t="s">
        <v>492</v>
      </c>
      <c r="C28" s="353"/>
      <c r="D28" s="229">
        <v>0</v>
      </c>
      <c r="E28" s="229">
        <v>0</v>
      </c>
      <c r="F28" s="229">
        <v>0</v>
      </c>
      <c r="G28" s="229">
        <v>0</v>
      </c>
      <c r="H28" s="229">
        <v>0</v>
      </c>
      <c r="I28" s="229">
        <v>0</v>
      </c>
      <c r="J28" s="229">
        <v>0</v>
      </c>
      <c r="K28" s="229">
        <v>0</v>
      </c>
      <c r="L28" s="229">
        <v>0</v>
      </c>
      <c r="M28" s="229">
        <v>0</v>
      </c>
      <c r="N28" s="229">
        <v>0</v>
      </c>
      <c r="O28" s="229">
        <v>0</v>
      </c>
      <c r="P28" s="229">
        <v>0</v>
      </c>
      <c r="Q28" s="229">
        <v>0</v>
      </c>
      <c r="R28" s="229">
        <v>0</v>
      </c>
      <c r="S28" s="229">
        <v>0</v>
      </c>
      <c r="T28" s="229">
        <v>0</v>
      </c>
      <c r="U28" s="229">
        <v>0</v>
      </c>
      <c r="V28" s="229">
        <v>0</v>
      </c>
      <c r="W28" s="229">
        <v>0</v>
      </c>
      <c r="X28" s="229">
        <v>0</v>
      </c>
      <c r="Y28" s="229">
        <v>0</v>
      </c>
      <c r="Z28" s="229">
        <v>0</v>
      </c>
      <c r="AA28" s="229">
        <v>0</v>
      </c>
      <c r="AB28" s="255"/>
    </row>
    <row r="29" spans="1:29">
      <c r="A29" s="351"/>
      <c r="B29" s="199" t="s">
        <v>493</v>
      </c>
      <c r="C29" s="353"/>
      <c r="D29" s="229">
        <v>0</v>
      </c>
      <c r="E29" s="229">
        <v>0</v>
      </c>
      <c r="F29" s="229">
        <v>0</v>
      </c>
      <c r="G29" s="229">
        <v>0</v>
      </c>
      <c r="H29" s="229">
        <v>0</v>
      </c>
      <c r="I29" s="229">
        <v>0</v>
      </c>
      <c r="J29" s="229">
        <v>0</v>
      </c>
      <c r="K29" s="229">
        <v>0</v>
      </c>
      <c r="L29" s="229">
        <v>0</v>
      </c>
      <c r="M29" s="229">
        <v>0</v>
      </c>
      <c r="N29" s="229">
        <v>0</v>
      </c>
      <c r="O29" s="229">
        <v>0</v>
      </c>
      <c r="P29" s="229">
        <v>0</v>
      </c>
      <c r="Q29" s="229">
        <v>0</v>
      </c>
      <c r="R29" s="229">
        <v>0</v>
      </c>
      <c r="S29" s="229">
        <v>0</v>
      </c>
      <c r="T29" s="229">
        <v>0</v>
      </c>
      <c r="U29" s="229">
        <v>0</v>
      </c>
      <c r="V29" s="229">
        <v>0</v>
      </c>
      <c r="W29" s="229">
        <v>0</v>
      </c>
      <c r="X29" s="229">
        <v>0</v>
      </c>
      <c r="Y29" s="229">
        <v>0</v>
      </c>
      <c r="Z29" s="229">
        <v>0</v>
      </c>
      <c r="AA29" s="229">
        <v>0</v>
      </c>
      <c r="AB29" s="255"/>
    </row>
    <row r="30" spans="1:29">
      <c r="A30" s="351"/>
      <c r="B30" s="199" t="s">
        <v>494</v>
      </c>
      <c r="C30" s="353"/>
      <c r="D30" s="229">
        <v>0</v>
      </c>
      <c r="E30" s="229">
        <v>0</v>
      </c>
      <c r="F30" s="229">
        <v>0</v>
      </c>
      <c r="G30" s="229">
        <v>0</v>
      </c>
      <c r="H30" s="229">
        <v>0</v>
      </c>
      <c r="I30" s="229">
        <v>0</v>
      </c>
      <c r="J30" s="229">
        <v>0</v>
      </c>
      <c r="K30" s="229">
        <v>0</v>
      </c>
      <c r="L30" s="229">
        <v>0</v>
      </c>
      <c r="M30" s="229">
        <v>0</v>
      </c>
      <c r="N30" s="229">
        <v>0</v>
      </c>
      <c r="O30" s="229">
        <v>0</v>
      </c>
      <c r="P30" s="229">
        <v>0</v>
      </c>
      <c r="Q30" s="229">
        <v>0</v>
      </c>
      <c r="R30" s="229">
        <v>0</v>
      </c>
      <c r="S30" s="229">
        <v>0</v>
      </c>
      <c r="T30" s="229">
        <v>0</v>
      </c>
      <c r="U30" s="229">
        <v>0</v>
      </c>
      <c r="V30" s="229">
        <v>0</v>
      </c>
      <c r="W30" s="229">
        <v>0</v>
      </c>
      <c r="X30" s="229">
        <v>0</v>
      </c>
      <c r="Y30" s="229">
        <v>0</v>
      </c>
      <c r="Z30" s="229">
        <v>0</v>
      </c>
      <c r="AA30" s="229">
        <v>0</v>
      </c>
      <c r="AB30" s="255"/>
    </row>
    <row r="31" spans="1:29">
      <c r="A31" s="351"/>
      <c r="B31" s="200" t="s">
        <v>495</v>
      </c>
      <c r="C31" s="353"/>
      <c r="D31" s="229">
        <v>0</v>
      </c>
      <c r="E31" s="229">
        <v>0</v>
      </c>
      <c r="F31" s="229">
        <v>0</v>
      </c>
      <c r="G31" s="229">
        <v>0</v>
      </c>
      <c r="H31" s="229">
        <v>0</v>
      </c>
      <c r="I31" s="229">
        <v>0</v>
      </c>
      <c r="J31" s="229">
        <v>0</v>
      </c>
      <c r="K31" s="229">
        <v>0</v>
      </c>
      <c r="L31" s="229">
        <v>0</v>
      </c>
      <c r="M31" s="229">
        <v>0</v>
      </c>
      <c r="N31" s="229">
        <v>0</v>
      </c>
      <c r="O31" s="229">
        <v>0</v>
      </c>
      <c r="P31" s="229">
        <v>0</v>
      </c>
      <c r="Q31" s="229">
        <v>0</v>
      </c>
      <c r="R31" s="229">
        <v>0</v>
      </c>
      <c r="S31" s="229">
        <v>0</v>
      </c>
      <c r="T31" s="229">
        <v>0</v>
      </c>
      <c r="U31" s="229">
        <v>0</v>
      </c>
      <c r="V31" s="229">
        <v>0</v>
      </c>
      <c r="W31" s="229">
        <v>0</v>
      </c>
      <c r="X31" s="229">
        <v>0</v>
      </c>
      <c r="Y31" s="229">
        <v>0</v>
      </c>
      <c r="Z31" s="229">
        <v>0</v>
      </c>
      <c r="AA31" s="229">
        <v>0</v>
      </c>
      <c r="AB31" s="255"/>
    </row>
    <row r="32" spans="1:29" ht="30">
      <c r="A32" s="351"/>
      <c r="B32" s="355" t="s">
        <v>496</v>
      </c>
      <c r="C32" s="353"/>
      <c r="D32" s="229">
        <v>0</v>
      </c>
      <c r="E32" s="229">
        <v>0</v>
      </c>
      <c r="F32" s="229">
        <v>0</v>
      </c>
      <c r="G32" s="229">
        <v>0</v>
      </c>
      <c r="H32" s="229">
        <v>0</v>
      </c>
      <c r="I32" s="229">
        <v>0</v>
      </c>
      <c r="J32" s="229">
        <v>0</v>
      </c>
      <c r="K32" s="229">
        <v>0</v>
      </c>
      <c r="L32" s="229">
        <v>0</v>
      </c>
      <c r="M32" s="229">
        <v>0</v>
      </c>
      <c r="N32" s="229">
        <v>0</v>
      </c>
      <c r="O32" s="229">
        <v>0</v>
      </c>
      <c r="P32" s="229">
        <v>0</v>
      </c>
      <c r="Q32" s="229">
        <v>0</v>
      </c>
      <c r="R32" s="229">
        <v>0</v>
      </c>
      <c r="S32" s="229">
        <v>0</v>
      </c>
      <c r="T32" s="229">
        <v>0</v>
      </c>
      <c r="U32" s="229">
        <v>0</v>
      </c>
      <c r="V32" s="229">
        <v>0</v>
      </c>
      <c r="W32" s="229">
        <v>0</v>
      </c>
      <c r="X32" s="229">
        <v>0</v>
      </c>
      <c r="Y32" s="229">
        <v>0</v>
      </c>
      <c r="Z32" s="229">
        <v>0</v>
      </c>
      <c r="AA32" s="229">
        <v>0</v>
      </c>
      <c r="AB32" s="255"/>
    </row>
    <row r="33" spans="1:29">
      <c r="A33" s="351"/>
      <c r="B33" s="200" t="s">
        <v>497</v>
      </c>
      <c r="C33" s="353"/>
      <c r="D33" s="229">
        <v>0</v>
      </c>
      <c r="E33" s="229">
        <v>0</v>
      </c>
      <c r="F33" s="229">
        <v>0</v>
      </c>
      <c r="G33" s="229">
        <v>0</v>
      </c>
      <c r="H33" s="229">
        <v>0</v>
      </c>
      <c r="I33" s="229">
        <v>0</v>
      </c>
      <c r="J33" s="229">
        <v>0</v>
      </c>
      <c r="K33" s="229">
        <v>0</v>
      </c>
      <c r="L33" s="229">
        <v>0</v>
      </c>
      <c r="M33" s="229">
        <v>0</v>
      </c>
      <c r="N33" s="229">
        <v>0</v>
      </c>
      <c r="O33" s="229">
        <v>0</v>
      </c>
      <c r="P33" s="229">
        <v>0</v>
      </c>
      <c r="Q33" s="229">
        <v>0</v>
      </c>
      <c r="R33" s="229">
        <v>0</v>
      </c>
      <c r="S33" s="229">
        <v>0</v>
      </c>
      <c r="T33" s="229">
        <v>0</v>
      </c>
      <c r="U33" s="229">
        <v>0</v>
      </c>
      <c r="V33" s="229">
        <v>0</v>
      </c>
      <c r="W33" s="229">
        <v>0</v>
      </c>
      <c r="X33" s="229">
        <v>0</v>
      </c>
      <c r="Y33" s="229">
        <v>0</v>
      </c>
      <c r="Z33" s="229">
        <v>0</v>
      </c>
      <c r="AA33" s="229">
        <v>0</v>
      </c>
      <c r="AB33" s="255"/>
    </row>
    <row r="34" spans="1:29">
      <c r="A34" s="351"/>
      <c r="B34" s="200" t="s">
        <v>498</v>
      </c>
      <c r="C34" s="353"/>
      <c r="D34" s="229">
        <v>0</v>
      </c>
      <c r="E34" s="229">
        <v>0</v>
      </c>
      <c r="F34" s="229">
        <v>0</v>
      </c>
      <c r="G34" s="229">
        <v>0</v>
      </c>
      <c r="H34" s="229">
        <v>0</v>
      </c>
      <c r="I34" s="229">
        <v>0</v>
      </c>
      <c r="J34" s="229">
        <v>0</v>
      </c>
      <c r="K34" s="229">
        <v>0</v>
      </c>
      <c r="L34" s="229">
        <v>0</v>
      </c>
      <c r="M34" s="229">
        <v>0</v>
      </c>
      <c r="N34" s="229">
        <v>0</v>
      </c>
      <c r="O34" s="229">
        <v>0</v>
      </c>
      <c r="P34" s="229">
        <v>0</v>
      </c>
      <c r="Q34" s="229">
        <v>0</v>
      </c>
      <c r="R34" s="229">
        <v>0</v>
      </c>
      <c r="S34" s="229">
        <v>0</v>
      </c>
      <c r="T34" s="229">
        <v>0</v>
      </c>
      <c r="U34" s="229">
        <v>0</v>
      </c>
      <c r="V34" s="229">
        <v>0</v>
      </c>
      <c r="W34" s="229">
        <v>0</v>
      </c>
      <c r="X34" s="229">
        <v>0</v>
      </c>
      <c r="Y34" s="229">
        <v>0</v>
      </c>
      <c r="Z34" s="229">
        <v>0</v>
      </c>
      <c r="AA34" s="229">
        <v>0</v>
      </c>
      <c r="AB34" s="255"/>
    </row>
    <row r="35" spans="1:29">
      <c r="A35" s="351"/>
      <c r="B35" s="200" t="s">
        <v>499</v>
      </c>
      <c r="C35" s="353"/>
      <c r="D35" s="229">
        <v>0</v>
      </c>
      <c r="E35" s="229">
        <v>0</v>
      </c>
      <c r="F35" s="229">
        <v>0</v>
      </c>
      <c r="G35" s="229">
        <v>0</v>
      </c>
      <c r="H35" s="229">
        <v>0</v>
      </c>
      <c r="I35" s="229">
        <v>0</v>
      </c>
      <c r="J35" s="229">
        <v>0</v>
      </c>
      <c r="K35" s="229">
        <v>0</v>
      </c>
      <c r="L35" s="229">
        <v>0</v>
      </c>
      <c r="M35" s="229">
        <v>0</v>
      </c>
      <c r="N35" s="229">
        <v>0</v>
      </c>
      <c r="O35" s="229">
        <v>0</v>
      </c>
      <c r="P35" s="229">
        <v>0</v>
      </c>
      <c r="Q35" s="229">
        <v>0</v>
      </c>
      <c r="R35" s="229">
        <v>0</v>
      </c>
      <c r="S35" s="229">
        <v>0</v>
      </c>
      <c r="T35" s="229">
        <v>0</v>
      </c>
      <c r="U35" s="229">
        <v>0</v>
      </c>
      <c r="V35" s="229">
        <v>0</v>
      </c>
      <c r="W35" s="229">
        <v>0</v>
      </c>
      <c r="X35" s="229">
        <v>0</v>
      </c>
      <c r="Y35" s="229">
        <v>0</v>
      </c>
      <c r="Z35" s="229">
        <v>0</v>
      </c>
      <c r="AA35" s="229">
        <v>0</v>
      </c>
      <c r="AB35" s="255"/>
    </row>
    <row r="36" spans="1:29">
      <c r="A36" s="351"/>
      <c r="B36" s="200" t="s">
        <v>500</v>
      </c>
      <c r="C36" s="353"/>
      <c r="D36" s="229">
        <v>0</v>
      </c>
      <c r="E36" s="229">
        <v>0</v>
      </c>
      <c r="F36" s="229">
        <v>0</v>
      </c>
      <c r="G36" s="229">
        <v>0</v>
      </c>
      <c r="H36" s="229">
        <v>0</v>
      </c>
      <c r="I36" s="229">
        <v>0</v>
      </c>
      <c r="J36" s="229">
        <v>0</v>
      </c>
      <c r="K36" s="229">
        <v>0</v>
      </c>
      <c r="L36" s="229">
        <v>0</v>
      </c>
      <c r="M36" s="229">
        <v>0</v>
      </c>
      <c r="N36" s="229">
        <v>0</v>
      </c>
      <c r="O36" s="229">
        <v>0</v>
      </c>
      <c r="P36" s="229">
        <v>0</v>
      </c>
      <c r="Q36" s="229">
        <v>0</v>
      </c>
      <c r="R36" s="229">
        <v>0</v>
      </c>
      <c r="S36" s="229">
        <v>0</v>
      </c>
      <c r="T36" s="229">
        <v>0</v>
      </c>
      <c r="U36" s="229">
        <v>0</v>
      </c>
      <c r="V36" s="229">
        <v>0</v>
      </c>
      <c r="W36" s="229">
        <v>0</v>
      </c>
      <c r="X36" s="229">
        <v>0</v>
      </c>
      <c r="Y36" s="229">
        <v>0</v>
      </c>
      <c r="Z36" s="229">
        <v>0</v>
      </c>
      <c r="AA36" s="229">
        <v>0</v>
      </c>
      <c r="AB36" s="255"/>
    </row>
    <row r="37" spans="1:29">
      <c r="A37" s="351"/>
      <c r="B37" s="200" t="s">
        <v>505</v>
      </c>
      <c r="C37" s="353"/>
      <c r="D37" s="229">
        <v>0</v>
      </c>
      <c r="E37" s="229">
        <v>0</v>
      </c>
      <c r="F37" s="229">
        <v>0</v>
      </c>
      <c r="G37" s="229">
        <v>0</v>
      </c>
      <c r="H37" s="229">
        <v>0</v>
      </c>
      <c r="I37" s="229">
        <v>0</v>
      </c>
      <c r="J37" s="229">
        <v>0</v>
      </c>
      <c r="K37" s="229">
        <v>0</v>
      </c>
      <c r="L37" s="229">
        <v>0</v>
      </c>
      <c r="M37" s="229">
        <v>0</v>
      </c>
      <c r="N37" s="229">
        <v>0</v>
      </c>
      <c r="O37" s="229">
        <v>0</v>
      </c>
      <c r="P37" s="229">
        <v>0</v>
      </c>
      <c r="Q37" s="229">
        <v>0</v>
      </c>
      <c r="R37" s="229">
        <v>0</v>
      </c>
      <c r="S37" s="229">
        <v>0</v>
      </c>
      <c r="T37" s="229">
        <v>0</v>
      </c>
      <c r="U37" s="229">
        <v>0</v>
      </c>
      <c r="V37" s="229">
        <v>0</v>
      </c>
      <c r="W37" s="229">
        <v>0</v>
      </c>
      <c r="X37" s="229">
        <v>0</v>
      </c>
      <c r="Y37" s="229">
        <v>0</v>
      </c>
      <c r="Z37" s="229">
        <v>0</v>
      </c>
      <c r="AA37" s="229">
        <v>0</v>
      </c>
      <c r="AB37" s="255"/>
    </row>
    <row r="38" spans="1:29">
      <c r="A38" s="351"/>
      <c r="B38" s="200" t="s">
        <v>506</v>
      </c>
      <c r="C38" s="353"/>
      <c r="D38" s="229">
        <v>0</v>
      </c>
      <c r="E38" s="229">
        <v>0</v>
      </c>
      <c r="F38" s="229">
        <v>0</v>
      </c>
      <c r="G38" s="229">
        <v>0</v>
      </c>
      <c r="H38" s="229">
        <v>0</v>
      </c>
      <c r="I38" s="229">
        <v>0</v>
      </c>
      <c r="J38" s="229">
        <v>0</v>
      </c>
      <c r="K38" s="229">
        <v>0</v>
      </c>
      <c r="L38" s="229">
        <v>0</v>
      </c>
      <c r="M38" s="229">
        <v>0</v>
      </c>
      <c r="N38" s="229">
        <v>0</v>
      </c>
      <c r="O38" s="229">
        <v>0</v>
      </c>
      <c r="P38" s="229">
        <v>0</v>
      </c>
      <c r="Q38" s="229">
        <v>0</v>
      </c>
      <c r="R38" s="229">
        <v>0</v>
      </c>
      <c r="S38" s="229">
        <v>0</v>
      </c>
      <c r="T38" s="229">
        <v>0</v>
      </c>
      <c r="U38" s="229">
        <v>0</v>
      </c>
      <c r="V38" s="229">
        <v>0</v>
      </c>
      <c r="W38" s="229">
        <v>0</v>
      </c>
      <c r="X38" s="229">
        <v>0</v>
      </c>
      <c r="Y38" s="229">
        <v>0</v>
      </c>
      <c r="Z38" s="229">
        <v>0</v>
      </c>
      <c r="AA38" s="229">
        <v>0</v>
      </c>
      <c r="AB38" s="255"/>
    </row>
    <row r="39" spans="1:29">
      <c r="A39" s="356"/>
      <c r="B39" s="357" t="s">
        <v>633</v>
      </c>
      <c r="C39" s="360">
        <v>0</v>
      </c>
      <c r="D39" s="359">
        <f>SUM(D25:D38)</f>
        <v>0</v>
      </c>
      <c r="E39" s="359">
        <f t="shared" ref="E39:AA39" si="1">SUM(E25:E38)</f>
        <v>0</v>
      </c>
      <c r="F39" s="359">
        <f t="shared" si="1"/>
        <v>0</v>
      </c>
      <c r="G39" s="359">
        <f t="shared" si="1"/>
        <v>0</v>
      </c>
      <c r="H39" s="359">
        <f t="shared" si="1"/>
        <v>0</v>
      </c>
      <c r="I39" s="359">
        <f t="shared" si="1"/>
        <v>0</v>
      </c>
      <c r="J39" s="359">
        <f t="shared" si="1"/>
        <v>0</v>
      </c>
      <c r="K39" s="359">
        <f t="shared" si="1"/>
        <v>0</v>
      </c>
      <c r="L39" s="359">
        <f t="shared" si="1"/>
        <v>0</v>
      </c>
      <c r="M39" s="359">
        <f t="shared" si="1"/>
        <v>0</v>
      </c>
      <c r="N39" s="359">
        <f t="shared" si="1"/>
        <v>0</v>
      </c>
      <c r="O39" s="359">
        <f t="shared" si="1"/>
        <v>0</v>
      </c>
      <c r="P39" s="359">
        <f t="shared" si="1"/>
        <v>0</v>
      </c>
      <c r="Q39" s="359">
        <f t="shared" si="1"/>
        <v>0</v>
      </c>
      <c r="R39" s="359">
        <f t="shared" si="1"/>
        <v>0</v>
      </c>
      <c r="S39" s="359">
        <f t="shared" si="1"/>
        <v>0</v>
      </c>
      <c r="T39" s="359">
        <f t="shared" si="1"/>
        <v>0</v>
      </c>
      <c r="U39" s="359">
        <f t="shared" si="1"/>
        <v>0</v>
      </c>
      <c r="V39" s="359">
        <f t="shared" si="1"/>
        <v>0</v>
      </c>
      <c r="W39" s="359">
        <f t="shared" si="1"/>
        <v>0</v>
      </c>
      <c r="X39" s="359">
        <f t="shared" si="1"/>
        <v>0</v>
      </c>
      <c r="Y39" s="359">
        <f t="shared" si="1"/>
        <v>0</v>
      </c>
      <c r="Z39" s="359">
        <f t="shared" si="1"/>
        <v>0</v>
      </c>
      <c r="AA39" s="359">
        <f t="shared" si="1"/>
        <v>0</v>
      </c>
      <c r="AB39" s="255"/>
    </row>
    <row r="40" spans="1:29">
      <c r="A40" s="351" t="s">
        <v>507</v>
      </c>
      <c r="B40" s="352" t="s">
        <v>226</v>
      </c>
      <c r="C40" s="353"/>
      <c r="D40" s="229">
        <v>0</v>
      </c>
      <c r="E40" s="229">
        <v>0</v>
      </c>
      <c r="F40" s="229">
        <v>0</v>
      </c>
      <c r="G40" s="229">
        <v>0</v>
      </c>
      <c r="H40" s="229">
        <v>0</v>
      </c>
      <c r="I40" s="229">
        <v>0</v>
      </c>
      <c r="J40" s="229">
        <v>0</v>
      </c>
      <c r="K40" s="229">
        <v>0</v>
      </c>
      <c r="L40" s="229">
        <v>0</v>
      </c>
      <c r="M40" s="229">
        <v>0</v>
      </c>
      <c r="N40" s="229">
        <v>0</v>
      </c>
      <c r="O40" s="229">
        <v>0</v>
      </c>
      <c r="P40" s="229">
        <v>0</v>
      </c>
      <c r="Q40" s="229">
        <v>0</v>
      </c>
      <c r="R40" s="229">
        <v>0</v>
      </c>
      <c r="S40" s="229">
        <v>0</v>
      </c>
      <c r="T40" s="229">
        <v>0</v>
      </c>
      <c r="U40" s="229">
        <v>0</v>
      </c>
      <c r="V40" s="229">
        <v>0</v>
      </c>
      <c r="W40" s="229">
        <v>0</v>
      </c>
      <c r="X40" s="229">
        <v>0</v>
      </c>
      <c r="Y40" s="229">
        <v>0</v>
      </c>
      <c r="Z40" s="229">
        <v>0</v>
      </c>
      <c r="AA40" s="229">
        <v>0</v>
      </c>
      <c r="AB40" s="255"/>
    </row>
    <row r="41" spans="1:29">
      <c r="A41" s="351"/>
      <c r="B41" s="199" t="s">
        <v>490</v>
      </c>
      <c r="C41" s="353"/>
      <c r="D41" s="229">
        <v>0</v>
      </c>
      <c r="E41" s="229">
        <v>0</v>
      </c>
      <c r="F41" s="229">
        <v>0</v>
      </c>
      <c r="G41" s="229">
        <v>0</v>
      </c>
      <c r="H41" s="229">
        <v>0</v>
      </c>
      <c r="I41" s="229">
        <v>0</v>
      </c>
      <c r="J41" s="229">
        <v>0</v>
      </c>
      <c r="K41" s="229">
        <v>0</v>
      </c>
      <c r="L41" s="229">
        <v>0</v>
      </c>
      <c r="M41" s="229">
        <v>0</v>
      </c>
      <c r="N41" s="229">
        <v>0</v>
      </c>
      <c r="O41" s="229">
        <v>0</v>
      </c>
      <c r="P41" s="229">
        <v>0</v>
      </c>
      <c r="Q41" s="229">
        <v>0</v>
      </c>
      <c r="R41" s="229">
        <v>0</v>
      </c>
      <c r="S41" s="229">
        <v>0</v>
      </c>
      <c r="T41" s="229">
        <v>0</v>
      </c>
      <c r="U41" s="229">
        <v>0</v>
      </c>
      <c r="V41" s="229">
        <v>0</v>
      </c>
      <c r="W41" s="229">
        <v>0</v>
      </c>
      <c r="X41" s="229">
        <v>0</v>
      </c>
      <c r="Y41" s="229">
        <v>0</v>
      </c>
      <c r="Z41" s="229">
        <v>0</v>
      </c>
      <c r="AA41" s="229">
        <v>0</v>
      </c>
      <c r="AB41" s="255"/>
      <c r="AC41" s="354"/>
    </row>
    <row r="42" spans="1:29">
      <c r="A42" s="351"/>
      <c r="B42" s="200" t="s">
        <v>491</v>
      </c>
      <c r="C42" s="353"/>
      <c r="D42" s="229">
        <v>0</v>
      </c>
      <c r="E42" s="229">
        <v>0</v>
      </c>
      <c r="F42" s="229">
        <v>0</v>
      </c>
      <c r="G42" s="229">
        <v>0</v>
      </c>
      <c r="H42" s="229">
        <v>0</v>
      </c>
      <c r="I42" s="229">
        <v>0</v>
      </c>
      <c r="J42" s="229">
        <v>0</v>
      </c>
      <c r="K42" s="229">
        <v>0</v>
      </c>
      <c r="L42" s="229">
        <v>0</v>
      </c>
      <c r="M42" s="229">
        <v>0</v>
      </c>
      <c r="N42" s="229">
        <v>0</v>
      </c>
      <c r="O42" s="229">
        <v>0</v>
      </c>
      <c r="P42" s="229">
        <v>0</v>
      </c>
      <c r="Q42" s="229">
        <v>0</v>
      </c>
      <c r="R42" s="229">
        <v>0</v>
      </c>
      <c r="S42" s="229">
        <v>0</v>
      </c>
      <c r="T42" s="229">
        <v>0</v>
      </c>
      <c r="U42" s="229">
        <v>0</v>
      </c>
      <c r="V42" s="229">
        <v>0</v>
      </c>
      <c r="W42" s="229">
        <v>0</v>
      </c>
      <c r="X42" s="229">
        <v>0</v>
      </c>
      <c r="Y42" s="229">
        <v>0</v>
      </c>
      <c r="Z42" s="229">
        <v>0</v>
      </c>
      <c r="AA42" s="229">
        <v>0</v>
      </c>
      <c r="AB42" s="255"/>
      <c r="AC42" s="354"/>
    </row>
    <row r="43" spans="1:29">
      <c r="A43" s="351"/>
      <c r="B43" s="199" t="s">
        <v>492</v>
      </c>
      <c r="C43" s="353"/>
      <c r="D43" s="229">
        <v>0</v>
      </c>
      <c r="E43" s="229">
        <v>0</v>
      </c>
      <c r="F43" s="229">
        <v>0</v>
      </c>
      <c r="G43" s="229">
        <v>0</v>
      </c>
      <c r="H43" s="229">
        <v>0</v>
      </c>
      <c r="I43" s="229">
        <v>0</v>
      </c>
      <c r="J43" s="229">
        <v>0</v>
      </c>
      <c r="K43" s="229">
        <v>0</v>
      </c>
      <c r="L43" s="229">
        <v>0</v>
      </c>
      <c r="M43" s="229">
        <v>0</v>
      </c>
      <c r="N43" s="229">
        <v>0</v>
      </c>
      <c r="O43" s="229">
        <v>0</v>
      </c>
      <c r="P43" s="229">
        <v>0</v>
      </c>
      <c r="Q43" s="229">
        <v>0</v>
      </c>
      <c r="R43" s="229">
        <v>0</v>
      </c>
      <c r="S43" s="229">
        <v>0</v>
      </c>
      <c r="T43" s="229">
        <v>0</v>
      </c>
      <c r="U43" s="229">
        <v>0</v>
      </c>
      <c r="V43" s="229">
        <v>0</v>
      </c>
      <c r="W43" s="229">
        <v>0</v>
      </c>
      <c r="X43" s="229">
        <v>0</v>
      </c>
      <c r="Y43" s="229">
        <v>0</v>
      </c>
      <c r="Z43" s="229">
        <v>0</v>
      </c>
      <c r="AA43" s="229">
        <v>0</v>
      </c>
      <c r="AB43" s="255"/>
      <c r="AC43" s="354"/>
    </row>
    <row r="44" spans="1:29">
      <c r="A44" s="351"/>
      <c r="B44" s="199" t="s">
        <v>493</v>
      </c>
      <c r="C44" s="353"/>
      <c r="D44" s="229">
        <v>0</v>
      </c>
      <c r="E44" s="229">
        <v>0</v>
      </c>
      <c r="F44" s="229">
        <v>0</v>
      </c>
      <c r="G44" s="229">
        <v>0</v>
      </c>
      <c r="H44" s="229">
        <v>0</v>
      </c>
      <c r="I44" s="229">
        <v>0</v>
      </c>
      <c r="J44" s="229">
        <v>0</v>
      </c>
      <c r="K44" s="229">
        <v>0</v>
      </c>
      <c r="L44" s="229">
        <v>0</v>
      </c>
      <c r="M44" s="229">
        <v>0</v>
      </c>
      <c r="N44" s="229">
        <v>0</v>
      </c>
      <c r="O44" s="229">
        <v>0</v>
      </c>
      <c r="P44" s="229">
        <v>0</v>
      </c>
      <c r="Q44" s="229">
        <v>0</v>
      </c>
      <c r="R44" s="229">
        <v>0</v>
      </c>
      <c r="S44" s="229">
        <v>0</v>
      </c>
      <c r="T44" s="229">
        <v>0</v>
      </c>
      <c r="U44" s="229">
        <v>0</v>
      </c>
      <c r="V44" s="229">
        <v>0</v>
      </c>
      <c r="W44" s="229">
        <v>0</v>
      </c>
      <c r="X44" s="229">
        <v>0</v>
      </c>
      <c r="Y44" s="229">
        <v>0</v>
      </c>
      <c r="Z44" s="229">
        <v>0</v>
      </c>
      <c r="AA44" s="229">
        <v>0</v>
      </c>
      <c r="AB44" s="255"/>
      <c r="AC44" s="354"/>
    </row>
    <row r="45" spans="1:29">
      <c r="A45" s="351"/>
      <c r="B45" s="199" t="s">
        <v>494</v>
      </c>
      <c r="C45" s="353"/>
      <c r="D45" s="229">
        <v>0</v>
      </c>
      <c r="E45" s="229">
        <v>0</v>
      </c>
      <c r="F45" s="229">
        <v>0</v>
      </c>
      <c r="G45" s="229">
        <v>0</v>
      </c>
      <c r="H45" s="229">
        <v>0</v>
      </c>
      <c r="I45" s="229">
        <v>0</v>
      </c>
      <c r="J45" s="229">
        <v>0</v>
      </c>
      <c r="K45" s="229">
        <v>0</v>
      </c>
      <c r="L45" s="229">
        <v>0</v>
      </c>
      <c r="M45" s="229">
        <v>0</v>
      </c>
      <c r="N45" s="229">
        <v>0</v>
      </c>
      <c r="O45" s="229">
        <v>0</v>
      </c>
      <c r="P45" s="229">
        <v>0</v>
      </c>
      <c r="Q45" s="229">
        <v>0</v>
      </c>
      <c r="R45" s="229">
        <v>0</v>
      </c>
      <c r="S45" s="229">
        <v>0</v>
      </c>
      <c r="T45" s="229">
        <v>0</v>
      </c>
      <c r="U45" s="229">
        <v>0</v>
      </c>
      <c r="V45" s="229">
        <v>0</v>
      </c>
      <c r="W45" s="229">
        <v>0</v>
      </c>
      <c r="X45" s="229">
        <v>0</v>
      </c>
      <c r="Y45" s="229">
        <v>0</v>
      </c>
      <c r="Z45" s="229">
        <v>0</v>
      </c>
      <c r="AA45" s="229">
        <v>0</v>
      </c>
      <c r="AB45" s="255"/>
    </row>
    <row r="46" spans="1:29">
      <c r="A46" s="351"/>
      <c r="B46" s="200" t="s">
        <v>495</v>
      </c>
      <c r="C46" s="353"/>
      <c r="D46" s="229">
        <v>0</v>
      </c>
      <c r="E46" s="229">
        <v>0</v>
      </c>
      <c r="F46" s="229">
        <v>0</v>
      </c>
      <c r="G46" s="229">
        <v>0</v>
      </c>
      <c r="H46" s="229">
        <v>0</v>
      </c>
      <c r="I46" s="229">
        <v>0</v>
      </c>
      <c r="J46" s="229">
        <v>0</v>
      </c>
      <c r="K46" s="229">
        <v>0</v>
      </c>
      <c r="L46" s="229">
        <v>0</v>
      </c>
      <c r="M46" s="229">
        <v>0</v>
      </c>
      <c r="N46" s="229">
        <v>0</v>
      </c>
      <c r="O46" s="229">
        <v>0</v>
      </c>
      <c r="P46" s="229">
        <v>0</v>
      </c>
      <c r="Q46" s="229">
        <v>0</v>
      </c>
      <c r="R46" s="229">
        <v>0</v>
      </c>
      <c r="S46" s="229">
        <v>0</v>
      </c>
      <c r="T46" s="229">
        <v>0</v>
      </c>
      <c r="U46" s="229">
        <v>0</v>
      </c>
      <c r="V46" s="229">
        <v>0</v>
      </c>
      <c r="W46" s="229">
        <v>0</v>
      </c>
      <c r="X46" s="229">
        <v>0</v>
      </c>
      <c r="Y46" s="229">
        <v>0</v>
      </c>
      <c r="Z46" s="229">
        <v>0</v>
      </c>
      <c r="AA46" s="229">
        <v>0</v>
      </c>
      <c r="AB46" s="255"/>
    </row>
    <row r="47" spans="1:29" ht="30">
      <c r="A47" s="351"/>
      <c r="B47" s="355" t="s">
        <v>496</v>
      </c>
      <c r="C47" s="353"/>
      <c r="D47" s="229">
        <v>0</v>
      </c>
      <c r="E47" s="229">
        <v>0</v>
      </c>
      <c r="F47" s="229">
        <v>0</v>
      </c>
      <c r="G47" s="229">
        <v>0</v>
      </c>
      <c r="H47" s="229">
        <v>0</v>
      </c>
      <c r="I47" s="229">
        <v>0</v>
      </c>
      <c r="J47" s="229">
        <v>0</v>
      </c>
      <c r="K47" s="229">
        <v>0</v>
      </c>
      <c r="L47" s="229">
        <v>0</v>
      </c>
      <c r="M47" s="229">
        <v>0</v>
      </c>
      <c r="N47" s="229">
        <v>0</v>
      </c>
      <c r="O47" s="229">
        <v>0</v>
      </c>
      <c r="P47" s="229">
        <v>0</v>
      </c>
      <c r="Q47" s="229">
        <v>0</v>
      </c>
      <c r="R47" s="229">
        <v>0</v>
      </c>
      <c r="S47" s="229">
        <v>0</v>
      </c>
      <c r="T47" s="229">
        <v>0</v>
      </c>
      <c r="U47" s="229">
        <v>0</v>
      </c>
      <c r="V47" s="229">
        <v>0</v>
      </c>
      <c r="W47" s="229">
        <v>0</v>
      </c>
      <c r="X47" s="229">
        <v>0</v>
      </c>
      <c r="Y47" s="229">
        <v>0</v>
      </c>
      <c r="Z47" s="229">
        <v>0</v>
      </c>
      <c r="AA47" s="229">
        <v>0</v>
      </c>
      <c r="AB47" s="255"/>
    </row>
    <row r="48" spans="1:29">
      <c r="A48" s="351"/>
      <c r="B48" s="200" t="s">
        <v>497</v>
      </c>
      <c r="C48" s="353"/>
      <c r="D48" s="229">
        <v>0</v>
      </c>
      <c r="E48" s="229">
        <v>0</v>
      </c>
      <c r="F48" s="229">
        <v>0</v>
      </c>
      <c r="G48" s="229">
        <v>0</v>
      </c>
      <c r="H48" s="229">
        <v>0</v>
      </c>
      <c r="I48" s="229">
        <v>0</v>
      </c>
      <c r="J48" s="229">
        <v>0</v>
      </c>
      <c r="K48" s="229">
        <v>0</v>
      </c>
      <c r="L48" s="229">
        <v>0</v>
      </c>
      <c r="M48" s="229">
        <v>0</v>
      </c>
      <c r="N48" s="229">
        <v>0</v>
      </c>
      <c r="O48" s="229">
        <v>0</v>
      </c>
      <c r="P48" s="229">
        <v>0</v>
      </c>
      <c r="Q48" s="229">
        <v>0</v>
      </c>
      <c r="R48" s="229">
        <v>0</v>
      </c>
      <c r="S48" s="229">
        <v>0</v>
      </c>
      <c r="T48" s="229">
        <v>0</v>
      </c>
      <c r="U48" s="229">
        <v>0</v>
      </c>
      <c r="V48" s="229">
        <v>0</v>
      </c>
      <c r="W48" s="229">
        <v>0</v>
      </c>
      <c r="X48" s="229">
        <v>0</v>
      </c>
      <c r="Y48" s="229">
        <v>0</v>
      </c>
      <c r="Z48" s="229">
        <v>0</v>
      </c>
      <c r="AA48" s="229">
        <v>0</v>
      </c>
      <c r="AB48" s="255"/>
    </row>
    <row r="49" spans="1:28">
      <c r="A49" s="351"/>
      <c r="B49" s="200" t="s">
        <v>498</v>
      </c>
      <c r="C49" s="353"/>
      <c r="D49" s="229">
        <v>0</v>
      </c>
      <c r="E49" s="229">
        <v>0</v>
      </c>
      <c r="F49" s="229">
        <v>0</v>
      </c>
      <c r="G49" s="229">
        <v>0</v>
      </c>
      <c r="H49" s="229">
        <v>0</v>
      </c>
      <c r="I49" s="229">
        <v>0</v>
      </c>
      <c r="J49" s="229">
        <v>0</v>
      </c>
      <c r="K49" s="229">
        <v>0</v>
      </c>
      <c r="L49" s="229">
        <v>0</v>
      </c>
      <c r="M49" s="229">
        <v>0</v>
      </c>
      <c r="N49" s="229">
        <v>0</v>
      </c>
      <c r="O49" s="229">
        <v>0</v>
      </c>
      <c r="P49" s="229">
        <v>0</v>
      </c>
      <c r="Q49" s="229">
        <v>0</v>
      </c>
      <c r="R49" s="229">
        <v>0</v>
      </c>
      <c r="S49" s="229">
        <v>0</v>
      </c>
      <c r="T49" s="229">
        <v>0</v>
      </c>
      <c r="U49" s="229">
        <v>0</v>
      </c>
      <c r="V49" s="229">
        <v>0</v>
      </c>
      <c r="W49" s="229">
        <v>0</v>
      </c>
      <c r="X49" s="229">
        <v>0</v>
      </c>
      <c r="Y49" s="229">
        <v>0</v>
      </c>
      <c r="Z49" s="229">
        <v>0</v>
      </c>
      <c r="AA49" s="229">
        <v>0</v>
      </c>
      <c r="AB49" s="255"/>
    </row>
    <row r="50" spans="1:28">
      <c r="A50" s="351"/>
      <c r="B50" s="200" t="s">
        <v>499</v>
      </c>
      <c r="C50" s="353"/>
      <c r="D50" s="229">
        <v>0</v>
      </c>
      <c r="E50" s="229">
        <v>0</v>
      </c>
      <c r="F50" s="229">
        <v>0</v>
      </c>
      <c r="G50" s="229">
        <v>0</v>
      </c>
      <c r="H50" s="229">
        <v>0</v>
      </c>
      <c r="I50" s="229">
        <v>0</v>
      </c>
      <c r="J50" s="229">
        <v>0</v>
      </c>
      <c r="K50" s="229">
        <v>0</v>
      </c>
      <c r="L50" s="229">
        <v>0</v>
      </c>
      <c r="M50" s="229">
        <v>0</v>
      </c>
      <c r="N50" s="229">
        <v>0</v>
      </c>
      <c r="O50" s="229">
        <v>0</v>
      </c>
      <c r="P50" s="229">
        <v>0</v>
      </c>
      <c r="Q50" s="229">
        <v>0</v>
      </c>
      <c r="R50" s="229">
        <v>0</v>
      </c>
      <c r="S50" s="229">
        <v>0</v>
      </c>
      <c r="T50" s="229">
        <v>0</v>
      </c>
      <c r="U50" s="229">
        <v>0</v>
      </c>
      <c r="V50" s="229">
        <v>0</v>
      </c>
      <c r="W50" s="229">
        <v>0</v>
      </c>
      <c r="X50" s="229">
        <v>0</v>
      </c>
      <c r="Y50" s="229">
        <v>0</v>
      </c>
      <c r="Z50" s="229">
        <v>0</v>
      </c>
      <c r="AA50" s="229">
        <v>0</v>
      </c>
      <c r="AB50" s="255"/>
    </row>
    <row r="51" spans="1:28">
      <c r="A51" s="351"/>
      <c r="B51" s="200" t="s">
        <v>500</v>
      </c>
      <c r="C51" s="353"/>
      <c r="D51" s="229">
        <v>0</v>
      </c>
      <c r="E51" s="229">
        <v>0</v>
      </c>
      <c r="F51" s="229">
        <v>0</v>
      </c>
      <c r="G51" s="229">
        <v>0</v>
      </c>
      <c r="H51" s="229">
        <v>0</v>
      </c>
      <c r="I51" s="229">
        <v>0</v>
      </c>
      <c r="J51" s="229">
        <v>0</v>
      </c>
      <c r="K51" s="229">
        <v>0</v>
      </c>
      <c r="L51" s="229">
        <v>0</v>
      </c>
      <c r="M51" s="229">
        <v>0</v>
      </c>
      <c r="N51" s="229">
        <v>0</v>
      </c>
      <c r="O51" s="229">
        <v>0</v>
      </c>
      <c r="P51" s="229">
        <v>0</v>
      </c>
      <c r="Q51" s="229">
        <v>0</v>
      </c>
      <c r="R51" s="229">
        <v>0</v>
      </c>
      <c r="S51" s="229">
        <v>0</v>
      </c>
      <c r="T51" s="229">
        <v>0</v>
      </c>
      <c r="U51" s="229">
        <v>0</v>
      </c>
      <c r="V51" s="229">
        <v>0</v>
      </c>
      <c r="W51" s="229">
        <v>0</v>
      </c>
      <c r="X51" s="229">
        <v>0</v>
      </c>
      <c r="Y51" s="229">
        <v>0</v>
      </c>
      <c r="Z51" s="229">
        <v>0</v>
      </c>
      <c r="AA51" s="229">
        <v>0</v>
      </c>
      <c r="AB51" s="255"/>
    </row>
    <row r="52" spans="1:28">
      <c r="A52" s="351"/>
      <c r="B52" s="200" t="s">
        <v>505</v>
      </c>
      <c r="C52" s="353"/>
      <c r="D52" s="229">
        <v>0</v>
      </c>
      <c r="E52" s="229">
        <v>0</v>
      </c>
      <c r="F52" s="229">
        <v>0</v>
      </c>
      <c r="G52" s="229">
        <v>0</v>
      </c>
      <c r="H52" s="229">
        <v>0</v>
      </c>
      <c r="I52" s="229">
        <v>0</v>
      </c>
      <c r="J52" s="229">
        <v>0</v>
      </c>
      <c r="K52" s="229">
        <v>0</v>
      </c>
      <c r="L52" s="229">
        <v>0</v>
      </c>
      <c r="M52" s="229">
        <v>0</v>
      </c>
      <c r="N52" s="229">
        <v>0</v>
      </c>
      <c r="O52" s="229">
        <v>0</v>
      </c>
      <c r="P52" s="229">
        <v>0</v>
      </c>
      <c r="Q52" s="229">
        <v>0</v>
      </c>
      <c r="R52" s="229">
        <v>0</v>
      </c>
      <c r="S52" s="229">
        <v>0</v>
      </c>
      <c r="T52" s="229">
        <v>0</v>
      </c>
      <c r="U52" s="229">
        <v>0</v>
      </c>
      <c r="V52" s="229">
        <v>0</v>
      </c>
      <c r="W52" s="229">
        <v>0</v>
      </c>
      <c r="X52" s="229">
        <v>0</v>
      </c>
      <c r="Y52" s="229">
        <v>0</v>
      </c>
      <c r="Z52" s="229">
        <v>0</v>
      </c>
      <c r="AA52" s="229">
        <v>0</v>
      </c>
      <c r="AB52" s="255"/>
    </row>
    <row r="53" spans="1:28">
      <c r="A53" s="351"/>
      <c r="B53" s="200" t="s">
        <v>506</v>
      </c>
      <c r="C53" s="353"/>
      <c r="D53" s="229">
        <v>0</v>
      </c>
      <c r="E53" s="229">
        <v>0</v>
      </c>
      <c r="F53" s="229">
        <v>0</v>
      </c>
      <c r="G53" s="229">
        <v>0</v>
      </c>
      <c r="H53" s="229">
        <v>0</v>
      </c>
      <c r="I53" s="229">
        <v>0</v>
      </c>
      <c r="J53" s="229">
        <v>0</v>
      </c>
      <c r="K53" s="229">
        <v>0</v>
      </c>
      <c r="L53" s="229">
        <v>0</v>
      </c>
      <c r="M53" s="229">
        <v>0</v>
      </c>
      <c r="N53" s="229">
        <v>0</v>
      </c>
      <c r="O53" s="229">
        <v>0</v>
      </c>
      <c r="P53" s="229">
        <v>0</v>
      </c>
      <c r="Q53" s="229">
        <v>0</v>
      </c>
      <c r="R53" s="229">
        <v>0</v>
      </c>
      <c r="S53" s="229">
        <v>0</v>
      </c>
      <c r="T53" s="229">
        <v>0</v>
      </c>
      <c r="U53" s="229">
        <v>0</v>
      </c>
      <c r="V53" s="229">
        <v>0</v>
      </c>
      <c r="W53" s="229">
        <v>0</v>
      </c>
      <c r="X53" s="229">
        <v>0</v>
      </c>
      <c r="Y53" s="229">
        <v>0</v>
      </c>
      <c r="Z53" s="229">
        <v>0</v>
      </c>
      <c r="AA53" s="229">
        <v>0</v>
      </c>
      <c r="AB53" s="255"/>
    </row>
    <row r="54" spans="1:28">
      <c r="A54" s="356"/>
      <c r="B54" s="357" t="s">
        <v>634</v>
      </c>
      <c r="C54" s="360">
        <v>0</v>
      </c>
      <c r="D54" s="359">
        <f>SUM(D40:D53)</f>
        <v>0</v>
      </c>
      <c r="E54" s="359">
        <f t="shared" ref="E54:AA54" si="2">SUM(E40:E53)</f>
        <v>0</v>
      </c>
      <c r="F54" s="359">
        <f t="shared" si="2"/>
        <v>0</v>
      </c>
      <c r="G54" s="359">
        <f t="shared" si="2"/>
        <v>0</v>
      </c>
      <c r="H54" s="359">
        <f t="shared" si="2"/>
        <v>0</v>
      </c>
      <c r="I54" s="359">
        <f t="shared" si="2"/>
        <v>0</v>
      </c>
      <c r="J54" s="359">
        <f t="shared" si="2"/>
        <v>0</v>
      </c>
      <c r="K54" s="359">
        <f t="shared" si="2"/>
        <v>0</v>
      </c>
      <c r="L54" s="359">
        <f t="shared" si="2"/>
        <v>0</v>
      </c>
      <c r="M54" s="359">
        <f t="shared" si="2"/>
        <v>0</v>
      </c>
      <c r="N54" s="359">
        <f t="shared" si="2"/>
        <v>0</v>
      </c>
      <c r="O54" s="359">
        <f t="shared" si="2"/>
        <v>0</v>
      </c>
      <c r="P54" s="359">
        <f t="shared" si="2"/>
        <v>0</v>
      </c>
      <c r="Q54" s="359">
        <f t="shared" si="2"/>
        <v>0</v>
      </c>
      <c r="R54" s="359">
        <f t="shared" si="2"/>
        <v>0</v>
      </c>
      <c r="S54" s="359">
        <f t="shared" si="2"/>
        <v>0</v>
      </c>
      <c r="T54" s="359">
        <f t="shared" si="2"/>
        <v>0</v>
      </c>
      <c r="U54" s="359">
        <f t="shared" si="2"/>
        <v>0</v>
      </c>
      <c r="V54" s="359">
        <f t="shared" si="2"/>
        <v>0</v>
      </c>
      <c r="W54" s="359">
        <f t="shared" si="2"/>
        <v>0</v>
      </c>
      <c r="X54" s="359">
        <f t="shared" si="2"/>
        <v>0</v>
      </c>
      <c r="Y54" s="359">
        <f t="shared" si="2"/>
        <v>0</v>
      </c>
      <c r="Z54" s="359">
        <f t="shared" si="2"/>
        <v>0</v>
      </c>
      <c r="AA54" s="359">
        <f t="shared" si="2"/>
        <v>0</v>
      </c>
      <c r="AB54" s="255"/>
    </row>
    <row r="55" spans="1:28">
      <c r="A55" s="351" t="s">
        <v>478</v>
      </c>
      <c r="B55" s="352" t="s">
        <v>226</v>
      </c>
      <c r="C55" s="353"/>
      <c r="D55" s="229">
        <v>0</v>
      </c>
      <c r="E55" s="229">
        <v>0</v>
      </c>
      <c r="F55" s="229">
        <v>0</v>
      </c>
      <c r="G55" s="229">
        <v>0</v>
      </c>
      <c r="H55" s="229">
        <v>0</v>
      </c>
      <c r="I55" s="229">
        <v>0</v>
      </c>
      <c r="J55" s="229">
        <v>0</v>
      </c>
      <c r="K55" s="229">
        <v>0</v>
      </c>
      <c r="L55" s="229">
        <v>0</v>
      </c>
      <c r="M55" s="229">
        <v>0</v>
      </c>
      <c r="N55" s="229">
        <v>0</v>
      </c>
      <c r="O55" s="229">
        <v>0</v>
      </c>
      <c r="P55" s="229">
        <v>0</v>
      </c>
      <c r="Q55" s="229">
        <v>0</v>
      </c>
      <c r="R55" s="229">
        <v>0</v>
      </c>
      <c r="S55" s="229">
        <v>0</v>
      </c>
      <c r="T55" s="229">
        <v>0</v>
      </c>
      <c r="U55" s="229">
        <v>0</v>
      </c>
      <c r="V55" s="229">
        <v>0</v>
      </c>
      <c r="W55" s="229">
        <v>0</v>
      </c>
      <c r="X55" s="229">
        <v>0</v>
      </c>
      <c r="Y55" s="229">
        <v>0</v>
      </c>
      <c r="Z55" s="229">
        <v>0</v>
      </c>
      <c r="AA55" s="229">
        <v>0</v>
      </c>
      <c r="AB55" s="255"/>
    </row>
    <row r="56" spans="1:28">
      <c r="A56" s="351"/>
      <c r="B56" s="199" t="s">
        <v>490</v>
      </c>
      <c r="C56" s="353"/>
      <c r="D56" s="229">
        <v>0</v>
      </c>
      <c r="E56" s="229">
        <v>0</v>
      </c>
      <c r="F56" s="229">
        <v>0</v>
      </c>
      <c r="G56" s="229">
        <v>0</v>
      </c>
      <c r="H56" s="229">
        <v>0</v>
      </c>
      <c r="I56" s="229">
        <v>0</v>
      </c>
      <c r="J56" s="229">
        <v>0</v>
      </c>
      <c r="K56" s="229">
        <v>0</v>
      </c>
      <c r="L56" s="229">
        <v>0</v>
      </c>
      <c r="M56" s="229">
        <v>0</v>
      </c>
      <c r="N56" s="229">
        <v>0</v>
      </c>
      <c r="O56" s="229">
        <v>0</v>
      </c>
      <c r="P56" s="229">
        <v>0</v>
      </c>
      <c r="Q56" s="229">
        <v>0</v>
      </c>
      <c r="R56" s="229">
        <v>0</v>
      </c>
      <c r="S56" s="229">
        <v>0</v>
      </c>
      <c r="T56" s="229">
        <v>0</v>
      </c>
      <c r="U56" s="229">
        <v>0</v>
      </c>
      <c r="V56" s="229">
        <v>0</v>
      </c>
      <c r="W56" s="229">
        <v>0</v>
      </c>
      <c r="X56" s="229">
        <v>0</v>
      </c>
      <c r="Y56" s="229">
        <v>0</v>
      </c>
      <c r="Z56" s="229">
        <v>0</v>
      </c>
      <c r="AA56" s="229">
        <v>0</v>
      </c>
      <c r="AB56" s="255"/>
    </row>
    <row r="57" spans="1:28">
      <c r="A57" s="351"/>
      <c r="B57" s="200" t="s">
        <v>491</v>
      </c>
      <c r="C57" s="353"/>
      <c r="D57" s="229">
        <v>0</v>
      </c>
      <c r="E57" s="229">
        <v>0</v>
      </c>
      <c r="F57" s="229">
        <v>0</v>
      </c>
      <c r="G57" s="229">
        <v>0</v>
      </c>
      <c r="H57" s="229">
        <v>0</v>
      </c>
      <c r="I57" s="229">
        <v>0</v>
      </c>
      <c r="J57" s="229">
        <v>0</v>
      </c>
      <c r="K57" s="229">
        <v>0</v>
      </c>
      <c r="L57" s="229">
        <v>0</v>
      </c>
      <c r="M57" s="229">
        <v>0</v>
      </c>
      <c r="N57" s="229">
        <v>0</v>
      </c>
      <c r="O57" s="229">
        <v>0</v>
      </c>
      <c r="P57" s="229">
        <v>0</v>
      </c>
      <c r="Q57" s="229">
        <v>0</v>
      </c>
      <c r="R57" s="229">
        <v>0</v>
      </c>
      <c r="S57" s="229">
        <v>0</v>
      </c>
      <c r="T57" s="229">
        <v>0</v>
      </c>
      <c r="U57" s="229">
        <v>0</v>
      </c>
      <c r="V57" s="229">
        <v>0</v>
      </c>
      <c r="W57" s="229">
        <v>0</v>
      </c>
      <c r="X57" s="229">
        <v>0</v>
      </c>
      <c r="Y57" s="229">
        <v>0</v>
      </c>
      <c r="Z57" s="229">
        <v>0</v>
      </c>
      <c r="AA57" s="229">
        <v>0</v>
      </c>
      <c r="AB57" s="255"/>
    </row>
    <row r="58" spans="1:28">
      <c r="A58" s="351"/>
      <c r="B58" s="199" t="s">
        <v>492</v>
      </c>
      <c r="C58" s="353"/>
      <c r="D58" s="229">
        <v>0</v>
      </c>
      <c r="E58" s="229">
        <v>0</v>
      </c>
      <c r="F58" s="229">
        <v>0</v>
      </c>
      <c r="G58" s="229">
        <v>0</v>
      </c>
      <c r="H58" s="229">
        <v>0</v>
      </c>
      <c r="I58" s="229">
        <v>0</v>
      </c>
      <c r="J58" s="229">
        <v>0</v>
      </c>
      <c r="K58" s="229">
        <v>0</v>
      </c>
      <c r="L58" s="229">
        <v>0</v>
      </c>
      <c r="M58" s="229">
        <v>0</v>
      </c>
      <c r="N58" s="229">
        <v>0</v>
      </c>
      <c r="O58" s="229">
        <v>0</v>
      </c>
      <c r="P58" s="229">
        <v>0</v>
      </c>
      <c r="Q58" s="229">
        <v>0</v>
      </c>
      <c r="R58" s="229">
        <v>0</v>
      </c>
      <c r="S58" s="229">
        <v>0</v>
      </c>
      <c r="T58" s="229">
        <v>0</v>
      </c>
      <c r="U58" s="229">
        <v>0</v>
      </c>
      <c r="V58" s="229">
        <v>0</v>
      </c>
      <c r="W58" s="229">
        <v>0</v>
      </c>
      <c r="X58" s="229">
        <v>0</v>
      </c>
      <c r="Y58" s="229">
        <v>0</v>
      </c>
      <c r="Z58" s="229">
        <v>0</v>
      </c>
      <c r="AA58" s="229">
        <v>0</v>
      </c>
      <c r="AB58" s="255"/>
    </row>
    <row r="59" spans="1:28">
      <c r="A59" s="351"/>
      <c r="B59" s="199" t="s">
        <v>493</v>
      </c>
      <c r="C59" s="353"/>
      <c r="D59" s="229">
        <v>0</v>
      </c>
      <c r="E59" s="229">
        <v>0</v>
      </c>
      <c r="F59" s="229">
        <v>0</v>
      </c>
      <c r="G59" s="229">
        <v>0</v>
      </c>
      <c r="H59" s="229">
        <v>0</v>
      </c>
      <c r="I59" s="229">
        <v>0</v>
      </c>
      <c r="J59" s="229">
        <v>0</v>
      </c>
      <c r="K59" s="229">
        <v>0</v>
      </c>
      <c r="L59" s="229">
        <v>0</v>
      </c>
      <c r="M59" s="229">
        <v>0</v>
      </c>
      <c r="N59" s="229">
        <v>0</v>
      </c>
      <c r="O59" s="229">
        <v>0</v>
      </c>
      <c r="P59" s="229">
        <v>0</v>
      </c>
      <c r="Q59" s="229">
        <v>0</v>
      </c>
      <c r="R59" s="229">
        <v>0</v>
      </c>
      <c r="S59" s="229">
        <v>0</v>
      </c>
      <c r="T59" s="229">
        <v>0</v>
      </c>
      <c r="U59" s="229">
        <v>0</v>
      </c>
      <c r="V59" s="229">
        <v>0</v>
      </c>
      <c r="W59" s="229">
        <v>0</v>
      </c>
      <c r="X59" s="229">
        <v>0</v>
      </c>
      <c r="Y59" s="229">
        <v>0</v>
      </c>
      <c r="Z59" s="229">
        <v>0</v>
      </c>
      <c r="AA59" s="229">
        <v>0</v>
      </c>
      <c r="AB59" s="255"/>
    </row>
    <row r="60" spans="1:28">
      <c r="A60" s="351"/>
      <c r="B60" s="199" t="s">
        <v>494</v>
      </c>
      <c r="C60" s="353"/>
      <c r="D60" s="229">
        <v>0</v>
      </c>
      <c r="E60" s="229">
        <v>0</v>
      </c>
      <c r="F60" s="229">
        <v>0</v>
      </c>
      <c r="G60" s="229">
        <v>0</v>
      </c>
      <c r="H60" s="229">
        <v>0</v>
      </c>
      <c r="I60" s="229">
        <v>0</v>
      </c>
      <c r="J60" s="229">
        <v>0</v>
      </c>
      <c r="K60" s="229">
        <v>0</v>
      </c>
      <c r="L60" s="229">
        <v>0</v>
      </c>
      <c r="M60" s="229">
        <v>0</v>
      </c>
      <c r="N60" s="229">
        <v>0</v>
      </c>
      <c r="O60" s="229">
        <v>0</v>
      </c>
      <c r="P60" s="229">
        <v>0</v>
      </c>
      <c r="Q60" s="229">
        <v>0</v>
      </c>
      <c r="R60" s="229">
        <v>0</v>
      </c>
      <c r="S60" s="229">
        <v>0</v>
      </c>
      <c r="T60" s="229">
        <v>0</v>
      </c>
      <c r="U60" s="229">
        <v>0</v>
      </c>
      <c r="V60" s="229">
        <v>0</v>
      </c>
      <c r="W60" s="229">
        <v>0</v>
      </c>
      <c r="X60" s="229">
        <v>0</v>
      </c>
      <c r="Y60" s="229">
        <v>0</v>
      </c>
      <c r="Z60" s="229">
        <v>0</v>
      </c>
      <c r="AA60" s="229">
        <v>0</v>
      </c>
      <c r="AB60" s="255"/>
    </row>
    <row r="61" spans="1:28">
      <c r="A61" s="351"/>
      <c r="B61" s="200" t="s">
        <v>495</v>
      </c>
      <c r="C61" s="353"/>
      <c r="D61" s="229">
        <v>0</v>
      </c>
      <c r="E61" s="229">
        <v>0</v>
      </c>
      <c r="F61" s="229">
        <v>0</v>
      </c>
      <c r="G61" s="229">
        <v>0</v>
      </c>
      <c r="H61" s="229">
        <v>0</v>
      </c>
      <c r="I61" s="229">
        <v>0</v>
      </c>
      <c r="J61" s="229">
        <v>0</v>
      </c>
      <c r="K61" s="229">
        <v>0</v>
      </c>
      <c r="L61" s="229">
        <v>0</v>
      </c>
      <c r="M61" s="229">
        <v>0</v>
      </c>
      <c r="N61" s="229">
        <v>0</v>
      </c>
      <c r="O61" s="229">
        <v>0</v>
      </c>
      <c r="P61" s="229">
        <v>0</v>
      </c>
      <c r="Q61" s="229">
        <v>0</v>
      </c>
      <c r="R61" s="229">
        <v>0</v>
      </c>
      <c r="S61" s="229">
        <v>0</v>
      </c>
      <c r="T61" s="229">
        <v>0</v>
      </c>
      <c r="U61" s="229">
        <v>0</v>
      </c>
      <c r="V61" s="229">
        <v>0</v>
      </c>
      <c r="W61" s="229">
        <v>0</v>
      </c>
      <c r="X61" s="229">
        <v>0</v>
      </c>
      <c r="Y61" s="229">
        <v>0</v>
      </c>
      <c r="Z61" s="229">
        <v>0</v>
      </c>
      <c r="AA61" s="229">
        <v>0</v>
      </c>
      <c r="AB61" s="255"/>
    </row>
    <row r="62" spans="1:28" ht="30">
      <c r="A62" s="351"/>
      <c r="B62" s="355" t="s">
        <v>496</v>
      </c>
      <c r="C62" s="353"/>
      <c r="D62" s="229">
        <v>0</v>
      </c>
      <c r="E62" s="229">
        <v>0</v>
      </c>
      <c r="F62" s="229">
        <v>0</v>
      </c>
      <c r="G62" s="229">
        <v>0</v>
      </c>
      <c r="H62" s="229">
        <v>0</v>
      </c>
      <c r="I62" s="229">
        <v>0</v>
      </c>
      <c r="J62" s="229">
        <v>0</v>
      </c>
      <c r="K62" s="229">
        <v>0</v>
      </c>
      <c r="L62" s="229">
        <v>0</v>
      </c>
      <c r="M62" s="229">
        <v>0</v>
      </c>
      <c r="N62" s="229">
        <v>0</v>
      </c>
      <c r="O62" s="229">
        <v>0</v>
      </c>
      <c r="P62" s="229">
        <v>0</v>
      </c>
      <c r="Q62" s="229">
        <v>0</v>
      </c>
      <c r="R62" s="229">
        <v>0</v>
      </c>
      <c r="S62" s="229">
        <v>0</v>
      </c>
      <c r="T62" s="229">
        <v>0</v>
      </c>
      <c r="U62" s="229">
        <v>0</v>
      </c>
      <c r="V62" s="229">
        <v>0</v>
      </c>
      <c r="W62" s="229">
        <v>0</v>
      </c>
      <c r="X62" s="229">
        <v>0</v>
      </c>
      <c r="Y62" s="229">
        <v>0</v>
      </c>
      <c r="Z62" s="229">
        <v>0</v>
      </c>
      <c r="AA62" s="229">
        <v>0</v>
      </c>
      <c r="AB62" s="255"/>
    </row>
    <row r="63" spans="1:28">
      <c r="A63" s="351"/>
      <c r="B63" s="200" t="s">
        <v>497</v>
      </c>
      <c r="C63" s="353"/>
      <c r="D63" s="229">
        <v>0</v>
      </c>
      <c r="E63" s="229">
        <v>0</v>
      </c>
      <c r="F63" s="229">
        <v>0</v>
      </c>
      <c r="G63" s="229">
        <v>0</v>
      </c>
      <c r="H63" s="229">
        <v>0</v>
      </c>
      <c r="I63" s="229">
        <v>0</v>
      </c>
      <c r="J63" s="229">
        <v>0</v>
      </c>
      <c r="K63" s="229">
        <v>0</v>
      </c>
      <c r="L63" s="229">
        <v>0</v>
      </c>
      <c r="M63" s="229">
        <v>0</v>
      </c>
      <c r="N63" s="229">
        <v>0</v>
      </c>
      <c r="O63" s="229">
        <v>0</v>
      </c>
      <c r="P63" s="229">
        <v>0</v>
      </c>
      <c r="Q63" s="229">
        <v>0</v>
      </c>
      <c r="R63" s="229">
        <v>0</v>
      </c>
      <c r="S63" s="229">
        <v>0</v>
      </c>
      <c r="T63" s="229">
        <v>0</v>
      </c>
      <c r="U63" s="229">
        <v>0</v>
      </c>
      <c r="V63" s="229">
        <v>0</v>
      </c>
      <c r="W63" s="229">
        <v>0</v>
      </c>
      <c r="X63" s="229">
        <v>0</v>
      </c>
      <c r="Y63" s="229">
        <v>0</v>
      </c>
      <c r="Z63" s="229">
        <v>0</v>
      </c>
      <c r="AA63" s="229">
        <v>0</v>
      </c>
      <c r="AB63" s="255"/>
    </row>
    <row r="64" spans="1:28">
      <c r="A64" s="351"/>
      <c r="B64" s="200" t="s">
        <v>498</v>
      </c>
      <c r="C64" s="353"/>
      <c r="D64" s="229">
        <v>0</v>
      </c>
      <c r="E64" s="229">
        <v>0</v>
      </c>
      <c r="F64" s="229">
        <v>0</v>
      </c>
      <c r="G64" s="229">
        <v>0</v>
      </c>
      <c r="H64" s="229">
        <v>0</v>
      </c>
      <c r="I64" s="229">
        <v>0</v>
      </c>
      <c r="J64" s="229">
        <v>0</v>
      </c>
      <c r="K64" s="229">
        <v>0</v>
      </c>
      <c r="L64" s="229">
        <v>0</v>
      </c>
      <c r="M64" s="229">
        <v>0</v>
      </c>
      <c r="N64" s="229">
        <v>0</v>
      </c>
      <c r="O64" s="229">
        <v>0</v>
      </c>
      <c r="P64" s="229">
        <v>0</v>
      </c>
      <c r="Q64" s="229">
        <v>0</v>
      </c>
      <c r="R64" s="229">
        <v>0</v>
      </c>
      <c r="S64" s="229">
        <v>0</v>
      </c>
      <c r="T64" s="229">
        <v>0</v>
      </c>
      <c r="U64" s="229">
        <v>0</v>
      </c>
      <c r="V64" s="229">
        <v>0</v>
      </c>
      <c r="W64" s="229">
        <v>0</v>
      </c>
      <c r="X64" s="229">
        <v>0</v>
      </c>
      <c r="Y64" s="229">
        <v>0</v>
      </c>
      <c r="Z64" s="229">
        <v>0</v>
      </c>
      <c r="AA64" s="229">
        <v>0</v>
      </c>
      <c r="AB64" s="255"/>
    </row>
    <row r="65" spans="1:28">
      <c r="A65" s="351"/>
      <c r="B65" s="200" t="s">
        <v>499</v>
      </c>
      <c r="C65" s="353"/>
      <c r="D65" s="229">
        <v>0</v>
      </c>
      <c r="E65" s="229">
        <v>0</v>
      </c>
      <c r="F65" s="229">
        <v>0</v>
      </c>
      <c r="G65" s="229">
        <v>0</v>
      </c>
      <c r="H65" s="229">
        <v>0</v>
      </c>
      <c r="I65" s="229">
        <v>0</v>
      </c>
      <c r="J65" s="229">
        <v>0</v>
      </c>
      <c r="K65" s="229">
        <v>0</v>
      </c>
      <c r="L65" s="229">
        <v>0</v>
      </c>
      <c r="M65" s="229">
        <v>0</v>
      </c>
      <c r="N65" s="229">
        <v>0</v>
      </c>
      <c r="O65" s="229">
        <v>0</v>
      </c>
      <c r="P65" s="229">
        <v>0</v>
      </c>
      <c r="Q65" s="229">
        <v>0</v>
      </c>
      <c r="R65" s="229">
        <v>0</v>
      </c>
      <c r="S65" s="229">
        <v>0</v>
      </c>
      <c r="T65" s="229">
        <v>0</v>
      </c>
      <c r="U65" s="229">
        <v>0</v>
      </c>
      <c r="V65" s="229">
        <v>0</v>
      </c>
      <c r="W65" s="229">
        <v>0</v>
      </c>
      <c r="X65" s="229">
        <v>0</v>
      </c>
      <c r="Y65" s="229">
        <v>0</v>
      </c>
      <c r="Z65" s="229">
        <v>0</v>
      </c>
      <c r="AA65" s="229">
        <v>0</v>
      </c>
      <c r="AB65" s="255"/>
    </row>
    <row r="66" spans="1:28">
      <c r="A66" s="351"/>
      <c r="B66" s="200" t="s">
        <v>500</v>
      </c>
      <c r="C66" s="353"/>
      <c r="D66" s="229">
        <v>0</v>
      </c>
      <c r="E66" s="229">
        <v>0</v>
      </c>
      <c r="F66" s="229">
        <v>0</v>
      </c>
      <c r="G66" s="229">
        <v>0</v>
      </c>
      <c r="H66" s="229">
        <v>0</v>
      </c>
      <c r="I66" s="229">
        <v>0</v>
      </c>
      <c r="J66" s="229">
        <v>0</v>
      </c>
      <c r="K66" s="229">
        <v>0</v>
      </c>
      <c r="L66" s="229">
        <v>0</v>
      </c>
      <c r="M66" s="229">
        <v>0</v>
      </c>
      <c r="N66" s="229">
        <v>0</v>
      </c>
      <c r="O66" s="229">
        <v>0</v>
      </c>
      <c r="P66" s="229">
        <v>0</v>
      </c>
      <c r="Q66" s="229">
        <v>0</v>
      </c>
      <c r="R66" s="229">
        <v>0</v>
      </c>
      <c r="S66" s="229">
        <v>0</v>
      </c>
      <c r="T66" s="229">
        <v>0</v>
      </c>
      <c r="U66" s="229">
        <v>0</v>
      </c>
      <c r="V66" s="229">
        <v>0</v>
      </c>
      <c r="W66" s="229">
        <v>0</v>
      </c>
      <c r="X66" s="229">
        <v>0</v>
      </c>
      <c r="Y66" s="229">
        <v>0</v>
      </c>
      <c r="Z66" s="229">
        <v>0</v>
      </c>
      <c r="AA66" s="229">
        <v>0</v>
      </c>
      <c r="AB66" s="255"/>
    </row>
    <row r="67" spans="1:28">
      <c r="A67" s="351"/>
      <c r="B67" s="200" t="s">
        <v>505</v>
      </c>
      <c r="C67" s="353"/>
      <c r="D67" s="229">
        <v>0</v>
      </c>
      <c r="E67" s="229">
        <v>0</v>
      </c>
      <c r="F67" s="229">
        <v>0</v>
      </c>
      <c r="G67" s="229">
        <v>0</v>
      </c>
      <c r="H67" s="229">
        <v>0</v>
      </c>
      <c r="I67" s="229">
        <v>0</v>
      </c>
      <c r="J67" s="229">
        <v>0</v>
      </c>
      <c r="K67" s="229">
        <v>0</v>
      </c>
      <c r="L67" s="229">
        <v>0</v>
      </c>
      <c r="M67" s="229">
        <v>0</v>
      </c>
      <c r="N67" s="229">
        <v>0</v>
      </c>
      <c r="O67" s="229">
        <v>0</v>
      </c>
      <c r="P67" s="229">
        <v>0</v>
      </c>
      <c r="Q67" s="229">
        <v>0</v>
      </c>
      <c r="R67" s="229">
        <v>0</v>
      </c>
      <c r="S67" s="229">
        <v>0</v>
      </c>
      <c r="T67" s="229">
        <v>0</v>
      </c>
      <c r="U67" s="229">
        <v>0</v>
      </c>
      <c r="V67" s="229">
        <v>0</v>
      </c>
      <c r="W67" s="229">
        <v>0</v>
      </c>
      <c r="X67" s="229">
        <v>0</v>
      </c>
      <c r="Y67" s="229">
        <v>0</v>
      </c>
      <c r="Z67" s="229">
        <v>0</v>
      </c>
      <c r="AA67" s="229">
        <v>0</v>
      </c>
      <c r="AB67" s="255"/>
    </row>
    <row r="68" spans="1:28">
      <c r="A68" s="351"/>
      <c r="B68" s="200" t="s">
        <v>506</v>
      </c>
      <c r="C68" s="353"/>
      <c r="D68" s="229">
        <v>0</v>
      </c>
      <c r="E68" s="229">
        <v>0</v>
      </c>
      <c r="F68" s="229">
        <v>0</v>
      </c>
      <c r="G68" s="229">
        <v>0</v>
      </c>
      <c r="H68" s="229">
        <v>0</v>
      </c>
      <c r="I68" s="229">
        <v>0</v>
      </c>
      <c r="J68" s="229">
        <v>0</v>
      </c>
      <c r="K68" s="229">
        <v>0</v>
      </c>
      <c r="L68" s="229">
        <v>0</v>
      </c>
      <c r="M68" s="229">
        <v>0</v>
      </c>
      <c r="N68" s="229">
        <v>0</v>
      </c>
      <c r="O68" s="229">
        <v>0</v>
      </c>
      <c r="P68" s="229">
        <v>0</v>
      </c>
      <c r="Q68" s="229">
        <v>0</v>
      </c>
      <c r="R68" s="229">
        <v>0</v>
      </c>
      <c r="S68" s="229">
        <v>0</v>
      </c>
      <c r="T68" s="229">
        <v>0</v>
      </c>
      <c r="U68" s="229">
        <v>0</v>
      </c>
      <c r="V68" s="229">
        <v>0</v>
      </c>
      <c r="W68" s="229">
        <v>0</v>
      </c>
      <c r="X68" s="229">
        <v>0</v>
      </c>
      <c r="Y68" s="229">
        <v>0</v>
      </c>
      <c r="Z68" s="229">
        <v>0</v>
      </c>
      <c r="AA68" s="229">
        <v>0</v>
      </c>
      <c r="AB68" s="255"/>
    </row>
    <row r="69" spans="1:28">
      <c r="A69" s="356"/>
      <c r="B69" s="357" t="s">
        <v>635</v>
      </c>
      <c r="C69" s="360">
        <v>0</v>
      </c>
      <c r="D69" s="359">
        <f>SUM(D55:D68)</f>
        <v>0</v>
      </c>
      <c r="E69" s="359">
        <f t="shared" ref="E69:AA69" si="3">SUM(E55:E68)</f>
        <v>0</v>
      </c>
      <c r="F69" s="359">
        <f t="shared" si="3"/>
        <v>0</v>
      </c>
      <c r="G69" s="359">
        <f t="shared" si="3"/>
        <v>0</v>
      </c>
      <c r="H69" s="359">
        <f t="shared" si="3"/>
        <v>0</v>
      </c>
      <c r="I69" s="359">
        <f t="shared" si="3"/>
        <v>0</v>
      </c>
      <c r="J69" s="359">
        <f t="shared" si="3"/>
        <v>0</v>
      </c>
      <c r="K69" s="359">
        <f t="shared" si="3"/>
        <v>0</v>
      </c>
      <c r="L69" s="359">
        <f t="shared" si="3"/>
        <v>0</v>
      </c>
      <c r="M69" s="359">
        <f t="shared" si="3"/>
        <v>0</v>
      </c>
      <c r="N69" s="359">
        <f t="shared" si="3"/>
        <v>0</v>
      </c>
      <c r="O69" s="359">
        <f t="shared" si="3"/>
        <v>0</v>
      </c>
      <c r="P69" s="359">
        <f t="shared" si="3"/>
        <v>0</v>
      </c>
      <c r="Q69" s="359">
        <f t="shared" si="3"/>
        <v>0</v>
      </c>
      <c r="R69" s="359">
        <f t="shared" si="3"/>
        <v>0</v>
      </c>
      <c r="S69" s="359">
        <f t="shared" si="3"/>
        <v>0</v>
      </c>
      <c r="T69" s="359">
        <f t="shared" si="3"/>
        <v>0</v>
      </c>
      <c r="U69" s="359">
        <f t="shared" si="3"/>
        <v>0</v>
      </c>
      <c r="V69" s="359">
        <f t="shared" si="3"/>
        <v>0</v>
      </c>
      <c r="W69" s="359">
        <f t="shared" si="3"/>
        <v>0</v>
      </c>
      <c r="X69" s="359">
        <f t="shared" si="3"/>
        <v>0</v>
      </c>
      <c r="Y69" s="359">
        <f t="shared" si="3"/>
        <v>0</v>
      </c>
      <c r="Z69" s="359">
        <f t="shared" si="3"/>
        <v>0</v>
      </c>
      <c r="AA69" s="359">
        <f t="shared" si="3"/>
        <v>0</v>
      </c>
      <c r="AB69" s="255"/>
    </row>
    <row r="70" spans="1:28">
      <c r="A70" s="351" t="s">
        <v>636</v>
      </c>
      <c r="B70" s="352" t="s">
        <v>226</v>
      </c>
      <c r="C70" s="353"/>
      <c r="D70" s="229">
        <v>0</v>
      </c>
      <c r="E70" s="229">
        <v>0</v>
      </c>
      <c r="F70" s="229">
        <v>0</v>
      </c>
      <c r="G70" s="229">
        <v>0</v>
      </c>
      <c r="H70" s="229">
        <v>0</v>
      </c>
      <c r="I70" s="229">
        <v>0</v>
      </c>
      <c r="J70" s="229">
        <v>0</v>
      </c>
      <c r="K70" s="229">
        <v>0</v>
      </c>
      <c r="L70" s="229">
        <v>0</v>
      </c>
      <c r="M70" s="229">
        <v>0</v>
      </c>
      <c r="N70" s="229">
        <v>0</v>
      </c>
      <c r="O70" s="229">
        <v>0</v>
      </c>
      <c r="P70" s="229">
        <v>0</v>
      </c>
      <c r="Q70" s="229">
        <v>0</v>
      </c>
      <c r="R70" s="229">
        <v>0</v>
      </c>
      <c r="S70" s="229">
        <v>0</v>
      </c>
      <c r="T70" s="229">
        <v>0</v>
      </c>
      <c r="U70" s="229">
        <v>0</v>
      </c>
      <c r="V70" s="229">
        <v>0</v>
      </c>
      <c r="W70" s="229">
        <v>0</v>
      </c>
      <c r="X70" s="229">
        <v>0</v>
      </c>
      <c r="Y70" s="229">
        <v>0</v>
      </c>
      <c r="Z70" s="229">
        <v>0</v>
      </c>
      <c r="AA70" s="229">
        <v>0</v>
      </c>
      <c r="AB70" s="255"/>
    </row>
    <row r="71" spans="1:28">
      <c r="A71" s="351"/>
      <c r="B71" s="199" t="s">
        <v>490</v>
      </c>
      <c r="C71" s="353"/>
      <c r="D71" s="229">
        <v>0</v>
      </c>
      <c r="E71" s="229">
        <v>0</v>
      </c>
      <c r="F71" s="229">
        <v>0</v>
      </c>
      <c r="G71" s="229">
        <v>0</v>
      </c>
      <c r="H71" s="229">
        <v>0</v>
      </c>
      <c r="I71" s="229">
        <v>0</v>
      </c>
      <c r="J71" s="229">
        <v>0</v>
      </c>
      <c r="K71" s="229">
        <v>0</v>
      </c>
      <c r="L71" s="229">
        <v>0</v>
      </c>
      <c r="M71" s="229">
        <v>0</v>
      </c>
      <c r="N71" s="229">
        <v>0</v>
      </c>
      <c r="O71" s="229">
        <v>0</v>
      </c>
      <c r="P71" s="229">
        <v>0</v>
      </c>
      <c r="Q71" s="229">
        <v>0</v>
      </c>
      <c r="R71" s="229">
        <v>0</v>
      </c>
      <c r="S71" s="229">
        <v>0</v>
      </c>
      <c r="T71" s="229">
        <v>0</v>
      </c>
      <c r="U71" s="229">
        <v>0</v>
      </c>
      <c r="V71" s="229">
        <v>0</v>
      </c>
      <c r="W71" s="229">
        <v>0</v>
      </c>
      <c r="X71" s="229">
        <v>0</v>
      </c>
      <c r="Y71" s="229">
        <v>0</v>
      </c>
      <c r="Z71" s="229">
        <v>0</v>
      </c>
      <c r="AA71" s="229">
        <v>0</v>
      </c>
      <c r="AB71" s="255"/>
    </row>
    <row r="72" spans="1:28">
      <c r="A72" s="351"/>
      <c r="B72" s="200" t="s">
        <v>491</v>
      </c>
      <c r="C72" s="353"/>
      <c r="D72" s="229">
        <v>0</v>
      </c>
      <c r="E72" s="229">
        <v>0</v>
      </c>
      <c r="F72" s="229">
        <v>0</v>
      </c>
      <c r="G72" s="229">
        <v>0</v>
      </c>
      <c r="H72" s="229">
        <v>0</v>
      </c>
      <c r="I72" s="229">
        <v>0</v>
      </c>
      <c r="J72" s="229">
        <v>0</v>
      </c>
      <c r="K72" s="229">
        <v>0</v>
      </c>
      <c r="L72" s="229">
        <v>0</v>
      </c>
      <c r="M72" s="229">
        <v>0</v>
      </c>
      <c r="N72" s="229">
        <v>0</v>
      </c>
      <c r="O72" s="229">
        <v>0</v>
      </c>
      <c r="P72" s="229">
        <v>0</v>
      </c>
      <c r="Q72" s="229">
        <v>0</v>
      </c>
      <c r="R72" s="229">
        <v>0</v>
      </c>
      <c r="S72" s="229">
        <v>0</v>
      </c>
      <c r="T72" s="229">
        <v>0</v>
      </c>
      <c r="U72" s="229">
        <v>0</v>
      </c>
      <c r="V72" s="229">
        <v>0</v>
      </c>
      <c r="W72" s="229">
        <v>0</v>
      </c>
      <c r="X72" s="229">
        <v>0</v>
      </c>
      <c r="Y72" s="229">
        <v>0</v>
      </c>
      <c r="Z72" s="229">
        <v>0</v>
      </c>
      <c r="AA72" s="229">
        <v>0</v>
      </c>
      <c r="AB72" s="255"/>
    </row>
    <row r="73" spans="1:28">
      <c r="A73" s="351"/>
      <c r="B73" s="199" t="s">
        <v>492</v>
      </c>
      <c r="C73" s="353"/>
      <c r="D73" s="229">
        <v>0</v>
      </c>
      <c r="E73" s="229">
        <v>0</v>
      </c>
      <c r="F73" s="229">
        <v>0</v>
      </c>
      <c r="G73" s="229">
        <v>0</v>
      </c>
      <c r="H73" s="229">
        <v>0</v>
      </c>
      <c r="I73" s="229">
        <v>0</v>
      </c>
      <c r="J73" s="229">
        <v>0</v>
      </c>
      <c r="K73" s="229">
        <v>0</v>
      </c>
      <c r="L73" s="229">
        <v>0</v>
      </c>
      <c r="M73" s="229">
        <v>0</v>
      </c>
      <c r="N73" s="229">
        <v>0</v>
      </c>
      <c r="O73" s="229">
        <v>0</v>
      </c>
      <c r="P73" s="229">
        <v>0</v>
      </c>
      <c r="Q73" s="229">
        <v>0</v>
      </c>
      <c r="R73" s="229">
        <v>0</v>
      </c>
      <c r="S73" s="229">
        <v>0</v>
      </c>
      <c r="T73" s="229">
        <v>0</v>
      </c>
      <c r="U73" s="229">
        <v>0</v>
      </c>
      <c r="V73" s="229">
        <v>0</v>
      </c>
      <c r="W73" s="229">
        <v>0</v>
      </c>
      <c r="X73" s="229">
        <v>0</v>
      </c>
      <c r="Y73" s="229">
        <v>0</v>
      </c>
      <c r="Z73" s="229">
        <v>0</v>
      </c>
      <c r="AA73" s="229">
        <v>0</v>
      </c>
      <c r="AB73" s="255"/>
    </row>
    <row r="74" spans="1:28">
      <c r="A74" s="351"/>
      <c r="B74" s="199" t="s">
        <v>493</v>
      </c>
      <c r="C74" s="353"/>
      <c r="D74" s="229">
        <v>0</v>
      </c>
      <c r="E74" s="229">
        <v>0</v>
      </c>
      <c r="F74" s="229">
        <v>0</v>
      </c>
      <c r="G74" s="229">
        <v>0</v>
      </c>
      <c r="H74" s="229">
        <v>0</v>
      </c>
      <c r="I74" s="229">
        <v>0</v>
      </c>
      <c r="J74" s="229">
        <v>0</v>
      </c>
      <c r="K74" s="229">
        <v>0</v>
      </c>
      <c r="L74" s="229">
        <v>0</v>
      </c>
      <c r="M74" s="229">
        <v>0</v>
      </c>
      <c r="N74" s="229">
        <v>0</v>
      </c>
      <c r="O74" s="229">
        <v>0</v>
      </c>
      <c r="P74" s="229">
        <v>0</v>
      </c>
      <c r="Q74" s="229">
        <v>0</v>
      </c>
      <c r="R74" s="229">
        <v>0</v>
      </c>
      <c r="S74" s="229">
        <v>0</v>
      </c>
      <c r="T74" s="229">
        <v>0</v>
      </c>
      <c r="U74" s="229">
        <v>0</v>
      </c>
      <c r="V74" s="229">
        <v>0</v>
      </c>
      <c r="W74" s="229">
        <v>0</v>
      </c>
      <c r="X74" s="229">
        <v>0</v>
      </c>
      <c r="Y74" s="229">
        <v>0</v>
      </c>
      <c r="Z74" s="229">
        <v>0</v>
      </c>
      <c r="AA74" s="229">
        <v>0</v>
      </c>
      <c r="AB74" s="255"/>
    </row>
    <row r="75" spans="1:28">
      <c r="A75" s="351"/>
      <c r="B75" s="199" t="s">
        <v>494</v>
      </c>
      <c r="C75" s="353"/>
      <c r="D75" s="229">
        <v>0</v>
      </c>
      <c r="E75" s="229">
        <v>0</v>
      </c>
      <c r="F75" s="229">
        <v>0</v>
      </c>
      <c r="G75" s="229">
        <v>0</v>
      </c>
      <c r="H75" s="229">
        <v>0</v>
      </c>
      <c r="I75" s="229">
        <v>0</v>
      </c>
      <c r="J75" s="229">
        <v>0</v>
      </c>
      <c r="K75" s="229">
        <v>0</v>
      </c>
      <c r="L75" s="229">
        <v>0</v>
      </c>
      <c r="M75" s="229">
        <v>0</v>
      </c>
      <c r="N75" s="229">
        <v>0</v>
      </c>
      <c r="O75" s="229">
        <v>0</v>
      </c>
      <c r="P75" s="229">
        <v>0</v>
      </c>
      <c r="Q75" s="229">
        <v>0</v>
      </c>
      <c r="R75" s="229">
        <v>0</v>
      </c>
      <c r="S75" s="229">
        <v>0</v>
      </c>
      <c r="T75" s="229">
        <v>0</v>
      </c>
      <c r="U75" s="229">
        <v>0</v>
      </c>
      <c r="V75" s="229">
        <v>0</v>
      </c>
      <c r="W75" s="229">
        <v>0</v>
      </c>
      <c r="X75" s="229">
        <v>0</v>
      </c>
      <c r="Y75" s="229">
        <v>0</v>
      </c>
      <c r="Z75" s="229">
        <v>0</v>
      </c>
      <c r="AA75" s="229">
        <v>0</v>
      </c>
      <c r="AB75" s="255"/>
    </row>
    <row r="76" spans="1:28">
      <c r="A76" s="351"/>
      <c r="B76" s="200" t="s">
        <v>495</v>
      </c>
      <c r="C76" s="353"/>
      <c r="D76" s="229">
        <v>0</v>
      </c>
      <c r="E76" s="229">
        <v>0</v>
      </c>
      <c r="F76" s="229">
        <v>0</v>
      </c>
      <c r="G76" s="229">
        <v>0</v>
      </c>
      <c r="H76" s="229">
        <v>0</v>
      </c>
      <c r="I76" s="229">
        <v>0</v>
      </c>
      <c r="J76" s="229">
        <v>0</v>
      </c>
      <c r="K76" s="229">
        <v>0</v>
      </c>
      <c r="L76" s="229">
        <v>0</v>
      </c>
      <c r="M76" s="229">
        <v>0</v>
      </c>
      <c r="N76" s="229">
        <v>0</v>
      </c>
      <c r="O76" s="229">
        <v>0</v>
      </c>
      <c r="P76" s="229">
        <v>0</v>
      </c>
      <c r="Q76" s="229">
        <v>0</v>
      </c>
      <c r="R76" s="229">
        <v>0</v>
      </c>
      <c r="S76" s="229">
        <v>0</v>
      </c>
      <c r="T76" s="229">
        <v>0</v>
      </c>
      <c r="U76" s="229">
        <v>0</v>
      </c>
      <c r="V76" s="229">
        <v>0</v>
      </c>
      <c r="W76" s="229">
        <v>0</v>
      </c>
      <c r="X76" s="229">
        <v>0</v>
      </c>
      <c r="Y76" s="229">
        <v>0</v>
      </c>
      <c r="Z76" s="229">
        <v>0</v>
      </c>
      <c r="AA76" s="229">
        <v>0</v>
      </c>
      <c r="AB76" s="255"/>
    </row>
    <row r="77" spans="1:28" ht="30">
      <c r="A77" s="351"/>
      <c r="B77" s="355" t="s">
        <v>496</v>
      </c>
      <c r="C77" s="353"/>
      <c r="D77" s="229">
        <v>0</v>
      </c>
      <c r="E77" s="229">
        <v>0</v>
      </c>
      <c r="F77" s="229">
        <v>0</v>
      </c>
      <c r="G77" s="229">
        <v>0</v>
      </c>
      <c r="H77" s="229">
        <v>0</v>
      </c>
      <c r="I77" s="229">
        <v>0</v>
      </c>
      <c r="J77" s="229">
        <v>0</v>
      </c>
      <c r="K77" s="229">
        <v>0</v>
      </c>
      <c r="L77" s="229">
        <v>0</v>
      </c>
      <c r="M77" s="229">
        <v>0</v>
      </c>
      <c r="N77" s="229">
        <v>0</v>
      </c>
      <c r="O77" s="229">
        <v>0</v>
      </c>
      <c r="P77" s="229">
        <v>0</v>
      </c>
      <c r="Q77" s="229">
        <v>0</v>
      </c>
      <c r="R77" s="229">
        <v>0</v>
      </c>
      <c r="S77" s="229">
        <v>0</v>
      </c>
      <c r="T77" s="229">
        <v>0</v>
      </c>
      <c r="U77" s="229">
        <v>0</v>
      </c>
      <c r="V77" s="229">
        <v>0</v>
      </c>
      <c r="W77" s="229">
        <v>0</v>
      </c>
      <c r="X77" s="229">
        <v>0</v>
      </c>
      <c r="Y77" s="229">
        <v>0</v>
      </c>
      <c r="Z77" s="229">
        <v>0</v>
      </c>
      <c r="AA77" s="229">
        <v>0</v>
      </c>
      <c r="AB77" s="255"/>
    </row>
    <row r="78" spans="1:28">
      <c r="A78" s="351"/>
      <c r="B78" s="200" t="s">
        <v>497</v>
      </c>
      <c r="C78" s="353"/>
      <c r="D78" s="229">
        <v>0</v>
      </c>
      <c r="E78" s="229">
        <v>0</v>
      </c>
      <c r="F78" s="229">
        <v>0</v>
      </c>
      <c r="G78" s="229">
        <v>0</v>
      </c>
      <c r="H78" s="229">
        <v>0</v>
      </c>
      <c r="I78" s="229">
        <v>0</v>
      </c>
      <c r="J78" s="229">
        <v>0</v>
      </c>
      <c r="K78" s="229">
        <v>0</v>
      </c>
      <c r="L78" s="229">
        <v>0</v>
      </c>
      <c r="M78" s="229">
        <v>0</v>
      </c>
      <c r="N78" s="229">
        <v>0</v>
      </c>
      <c r="O78" s="229">
        <v>0</v>
      </c>
      <c r="P78" s="229">
        <v>0</v>
      </c>
      <c r="Q78" s="229">
        <v>0</v>
      </c>
      <c r="R78" s="229">
        <v>0</v>
      </c>
      <c r="S78" s="229">
        <v>0</v>
      </c>
      <c r="T78" s="229">
        <v>0</v>
      </c>
      <c r="U78" s="229">
        <v>0</v>
      </c>
      <c r="V78" s="229">
        <v>0</v>
      </c>
      <c r="W78" s="229">
        <v>0</v>
      </c>
      <c r="X78" s="229">
        <v>0</v>
      </c>
      <c r="Y78" s="229">
        <v>0</v>
      </c>
      <c r="Z78" s="229">
        <v>0</v>
      </c>
      <c r="AA78" s="229">
        <v>0</v>
      </c>
      <c r="AB78" s="255"/>
    </row>
    <row r="79" spans="1:28">
      <c r="A79" s="351"/>
      <c r="B79" s="200" t="s">
        <v>498</v>
      </c>
      <c r="C79" s="353"/>
      <c r="D79" s="229">
        <v>0</v>
      </c>
      <c r="E79" s="229">
        <v>0</v>
      </c>
      <c r="F79" s="229">
        <v>0</v>
      </c>
      <c r="G79" s="229">
        <v>0</v>
      </c>
      <c r="H79" s="229">
        <v>0</v>
      </c>
      <c r="I79" s="229">
        <v>0</v>
      </c>
      <c r="J79" s="229">
        <v>0</v>
      </c>
      <c r="K79" s="229">
        <v>0</v>
      </c>
      <c r="L79" s="229">
        <v>0</v>
      </c>
      <c r="M79" s="229">
        <v>0</v>
      </c>
      <c r="N79" s="229">
        <v>0</v>
      </c>
      <c r="O79" s="229">
        <v>0</v>
      </c>
      <c r="P79" s="229">
        <v>0</v>
      </c>
      <c r="Q79" s="229">
        <v>0</v>
      </c>
      <c r="R79" s="229">
        <v>0</v>
      </c>
      <c r="S79" s="229">
        <v>0</v>
      </c>
      <c r="T79" s="229">
        <v>0</v>
      </c>
      <c r="U79" s="229">
        <v>0</v>
      </c>
      <c r="V79" s="229">
        <v>0</v>
      </c>
      <c r="W79" s="229">
        <v>0</v>
      </c>
      <c r="X79" s="229">
        <v>0</v>
      </c>
      <c r="Y79" s="229">
        <v>0</v>
      </c>
      <c r="Z79" s="229">
        <v>0</v>
      </c>
      <c r="AA79" s="229">
        <v>0</v>
      </c>
      <c r="AB79" s="255"/>
    </row>
    <row r="80" spans="1:28">
      <c r="A80" s="351"/>
      <c r="B80" s="200" t="s">
        <v>499</v>
      </c>
      <c r="C80" s="353"/>
      <c r="D80" s="229">
        <v>0</v>
      </c>
      <c r="E80" s="229">
        <v>0</v>
      </c>
      <c r="F80" s="229">
        <v>0</v>
      </c>
      <c r="G80" s="229">
        <v>0</v>
      </c>
      <c r="H80" s="229">
        <v>0</v>
      </c>
      <c r="I80" s="229">
        <v>0</v>
      </c>
      <c r="J80" s="229">
        <v>0</v>
      </c>
      <c r="K80" s="229">
        <v>0</v>
      </c>
      <c r="L80" s="229">
        <v>0</v>
      </c>
      <c r="M80" s="229">
        <v>0</v>
      </c>
      <c r="N80" s="229">
        <v>0</v>
      </c>
      <c r="O80" s="229">
        <v>0</v>
      </c>
      <c r="P80" s="229">
        <v>0</v>
      </c>
      <c r="Q80" s="229">
        <v>0</v>
      </c>
      <c r="R80" s="229">
        <v>0</v>
      </c>
      <c r="S80" s="229">
        <v>0</v>
      </c>
      <c r="T80" s="229">
        <v>0</v>
      </c>
      <c r="U80" s="229">
        <v>0</v>
      </c>
      <c r="V80" s="229">
        <v>0</v>
      </c>
      <c r="W80" s="229">
        <v>0</v>
      </c>
      <c r="X80" s="229">
        <v>0</v>
      </c>
      <c r="Y80" s="229">
        <v>0</v>
      </c>
      <c r="Z80" s="229">
        <v>0</v>
      </c>
      <c r="AA80" s="229">
        <v>0</v>
      </c>
      <c r="AB80" s="255"/>
    </row>
    <row r="81" spans="1:28">
      <c r="A81" s="351"/>
      <c r="B81" s="200" t="s">
        <v>500</v>
      </c>
      <c r="C81" s="353"/>
      <c r="D81" s="229">
        <v>0</v>
      </c>
      <c r="E81" s="229">
        <v>0</v>
      </c>
      <c r="F81" s="229">
        <v>0</v>
      </c>
      <c r="G81" s="229">
        <v>0</v>
      </c>
      <c r="H81" s="229">
        <v>0</v>
      </c>
      <c r="I81" s="229">
        <v>0</v>
      </c>
      <c r="J81" s="229">
        <v>0</v>
      </c>
      <c r="K81" s="229">
        <v>0</v>
      </c>
      <c r="L81" s="229">
        <v>0</v>
      </c>
      <c r="M81" s="229">
        <v>0</v>
      </c>
      <c r="N81" s="229">
        <v>0</v>
      </c>
      <c r="O81" s="229">
        <v>0</v>
      </c>
      <c r="P81" s="229">
        <v>0</v>
      </c>
      <c r="Q81" s="229">
        <v>0</v>
      </c>
      <c r="R81" s="229">
        <v>0</v>
      </c>
      <c r="S81" s="229">
        <v>0</v>
      </c>
      <c r="T81" s="229">
        <v>0</v>
      </c>
      <c r="U81" s="229">
        <v>0</v>
      </c>
      <c r="V81" s="229">
        <v>0</v>
      </c>
      <c r="W81" s="229">
        <v>0</v>
      </c>
      <c r="X81" s="229">
        <v>0</v>
      </c>
      <c r="Y81" s="229">
        <v>0</v>
      </c>
      <c r="Z81" s="229">
        <v>0</v>
      </c>
      <c r="AA81" s="229">
        <v>0</v>
      </c>
      <c r="AB81" s="255"/>
    </row>
    <row r="82" spans="1:28">
      <c r="A82" s="351"/>
      <c r="B82" s="200" t="s">
        <v>505</v>
      </c>
      <c r="C82" s="353"/>
      <c r="D82" s="229">
        <v>0</v>
      </c>
      <c r="E82" s="229">
        <v>0</v>
      </c>
      <c r="F82" s="229">
        <v>0</v>
      </c>
      <c r="G82" s="229">
        <v>0</v>
      </c>
      <c r="H82" s="229">
        <v>0</v>
      </c>
      <c r="I82" s="229">
        <v>0</v>
      </c>
      <c r="J82" s="229">
        <v>0</v>
      </c>
      <c r="K82" s="229">
        <v>0</v>
      </c>
      <c r="L82" s="229">
        <v>0</v>
      </c>
      <c r="M82" s="229">
        <v>0</v>
      </c>
      <c r="N82" s="229">
        <v>0</v>
      </c>
      <c r="O82" s="229">
        <v>0</v>
      </c>
      <c r="P82" s="229">
        <v>0</v>
      </c>
      <c r="Q82" s="229">
        <v>0</v>
      </c>
      <c r="R82" s="229">
        <v>0</v>
      </c>
      <c r="S82" s="229">
        <v>0</v>
      </c>
      <c r="T82" s="229">
        <v>0</v>
      </c>
      <c r="U82" s="229">
        <v>0</v>
      </c>
      <c r="V82" s="229">
        <v>0</v>
      </c>
      <c r="W82" s="229">
        <v>0</v>
      </c>
      <c r="X82" s="229">
        <v>0</v>
      </c>
      <c r="Y82" s="229">
        <v>0</v>
      </c>
      <c r="Z82" s="229">
        <v>0</v>
      </c>
      <c r="AA82" s="229">
        <v>0</v>
      </c>
      <c r="AB82" s="255"/>
    </row>
    <row r="83" spans="1:28">
      <c r="A83" s="351"/>
      <c r="B83" s="200" t="s">
        <v>506</v>
      </c>
      <c r="C83" s="353"/>
      <c r="D83" s="229">
        <v>0</v>
      </c>
      <c r="E83" s="229">
        <v>0</v>
      </c>
      <c r="F83" s="229">
        <v>0</v>
      </c>
      <c r="G83" s="229">
        <v>0</v>
      </c>
      <c r="H83" s="229">
        <v>0</v>
      </c>
      <c r="I83" s="229">
        <v>0</v>
      </c>
      <c r="J83" s="229">
        <v>0</v>
      </c>
      <c r="K83" s="229">
        <v>0</v>
      </c>
      <c r="L83" s="229">
        <v>0</v>
      </c>
      <c r="M83" s="229">
        <v>0</v>
      </c>
      <c r="N83" s="229">
        <v>0</v>
      </c>
      <c r="O83" s="229">
        <v>0</v>
      </c>
      <c r="P83" s="229">
        <v>0</v>
      </c>
      <c r="Q83" s="229">
        <v>0</v>
      </c>
      <c r="R83" s="229">
        <v>0</v>
      </c>
      <c r="S83" s="229">
        <v>0</v>
      </c>
      <c r="T83" s="229">
        <v>0</v>
      </c>
      <c r="U83" s="229">
        <v>0</v>
      </c>
      <c r="V83" s="229">
        <v>0</v>
      </c>
      <c r="W83" s="229">
        <v>0</v>
      </c>
      <c r="X83" s="229">
        <v>0</v>
      </c>
      <c r="Y83" s="229">
        <v>0</v>
      </c>
      <c r="Z83" s="229">
        <v>0</v>
      </c>
      <c r="AA83" s="229">
        <v>0</v>
      </c>
      <c r="AB83" s="255"/>
    </row>
    <row r="84" spans="1:28">
      <c r="A84" s="356"/>
      <c r="B84" s="357" t="s">
        <v>637</v>
      </c>
      <c r="C84" s="360">
        <v>0</v>
      </c>
      <c r="D84" s="359">
        <f>SUM(D70:D83)</f>
        <v>0</v>
      </c>
      <c r="E84" s="359">
        <f t="shared" ref="E84:AA84" si="4">SUM(E70:E83)</f>
        <v>0</v>
      </c>
      <c r="F84" s="359">
        <f t="shared" si="4"/>
        <v>0</v>
      </c>
      <c r="G84" s="359">
        <f t="shared" si="4"/>
        <v>0</v>
      </c>
      <c r="H84" s="359">
        <f t="shared" si="4"/>
        <v>0</v>
      </c>
      <c r="I84" s="359">
        <f t="shared" si="4"/>
        <v>0</v>
      </c>
      <c r="J84" s="359">
        <f t="shared" si="4"/>
        <v>0</v>
      </c>
      <c r="K84" s="359">
        <f t="shared" si="4"/>
        <v>0</v>
      </c>
      <c r="L84" s="359">
        <f t="shared" si="4"/>
        <v>0</v>
      </c>
      <c r="M84" s="359">
        <f t="shared" si="4"/>
        <v>0</v>
      </c>
      <c r="N84" s="359">
        <f t="shared" si="4"/>
        <v>0</v>
      </c>
      <c r="O84" s="359">
        <f t="shared" si="4"/>
        <v>0</v>
      </c>
      <c r="P84" s="359">
        <f t="shared" si="4"/>
        <v>0</v>
      </c>
      <c r="Q84" s="359">
        <f t="shared" si="4"/>
        <v>0</v>
      </c>
      <c r="R84" s="359">
        <f t="shared" si="4"/>
        <v>0</v>
      </c>
      <c r="S84" s="359">
        <f t="shared" si="4"/>
        <v>0</v>
      </c>
      <c r="T84" s="359">
        <f t="shared" si="4"/>
        <v>0</v>
      </c>
      <c r="U84" s="359">
        <f t="shared" si="4"/>
        <v>0</v>
      </c>
      <c r="V84" s="359">
        <f t="shared" si="4"/>
        <v>0</v>
      </c>
      <c r="W84" s="359">
        <f t="shared" si="4"/>
        <v>0</v>
      </c>
      <c r="X84" s="359">
        <f t="shared" si="4"/>
        <v>0</v>
      </c>
      <c r="Y84" s="359">
        <f t="shared" si="4"/>
        <v>0</v>
      </c>
      <c r="Z84" s="359">
        <f t="shared" si="4"/>
        <v>0</v>
      </c>
      <c r="AA84" s="359">
        <f t="shared" si="4"/>
        <v>0</v>
      </c>
      <c r="AB84" s="255"/>
    </row>
    <row r="85" spans="1:28">
      <c r="A85" s="351" t="s">
        <v>638</v>
      </c>
      <c r="B85" s="352" t="s">
        <v>226</v>
      </c>
      <c r="C85" s="353"/>
      <c r="D85" s="229">
        <v>0</v>
      </c>
      <c r="E85" s="229">
        <v>0</v>
      </c>
      <c r="F85" s="229">
        <v>0</v>
      </c>
      <c r="G85" s="229">
        <v>0</v>
      </c>
      <c r="H85" s="229">
        <v>0</v>
      </c>
      <c r="I85" s="229">
        <v>0</v>
      </c>
      <c r="J85" s="229">
        <v>0</v>
      </c>
      <c r="K85" s="229">
        <v>0</v>
      </c>
      <c r="L85" s="229">
        <v>0</v>
      </c>
      <c r="M85" s="229">
        <v>0</v>
      </c>
      <c r="N85" s="229">
        <v>0</v>
      </c>
      <c r="O85" s="229">
        <v>0</v>
      </c>
      <c r="P85" s="229">
        <v>0</v>
      </c>
      <c r="Q85" s="229">
        <v>0</v>
      </c>
      <c r="R85" s="229">
        <v>0</v>
      </c>
      <c r="S85" s="229">
        <v>0</v>
      </c>
      <c r="T85" s="229">
        <v>0</v>
      </c>
      <c r="U85" s="229">
        <v>0</v>
      </c>
      <c r="V85" s="229">
        <v>0</v>
      </c>
      <c r="W85" s="229">
        <v>0</v>
      </c>
      <c r="X85" s="229">
        <v>0</v>
      </c>
      <c r="Y85" s="229">
        <v>0</v>
      </c>
      <c r="Z85" s="229">
        <v>0</v>
      </c>
      <c r="AA85" s="229">
        <v>0</v>
      </c>
      <c r="AB85" s="255"/>
    </row>
    <row r="86" spans="1:28">
      <c r="A86" s="351"/>
      <c r="B86" s="199" t="s">
        <v>490</v>
      </c>
      <c r="C86" s="353"/>
      <c r="D86" s="229">
        <v>0</v>
      </c>
      <c r="E86" s="229">
        <v>0</v>
      </c>
      <c r="F86" s="229">
        <v>0</v>
      </c>
      <c r="G86" s="229">
        <v>0</v>
      </c>
      <c r="H86" s="229">
        <v>0</v>
      </c>
      <c r="I86" s="229">
        <v>0</v>
      </c>
      <c r="J86" s="229">
        <v>0</v>
      </c>
      <c r="K86" s="229">
        <v>0</v>
      </c>
      <c r="L86" s="229">
        <v>0</v>
      </c>
      <c r="M86" s="229">
        <v>0</v>
      </c>
      <c r="N86" s="229">
        <v>0</v>
      </c>
      <c r="O86" s="229">
        <v>0</v>
      </c>
      <c r="P86" s="229">
        <v>0</v>
      </c>
      <c r="Q86" s="229">
        <v>0</v>
      </c>
      <c r="R86" s="229">
        <v>0</v>
      </c>
      <c r="S86" s="229">
        <v>0</v>
      </c>
      <c r="T86" s="229">
        <v>0</v>
      </c>
      <c r="U86" s="229">
        <v>0</v>
      </c>
      <c r="V86" s="229">
        <v>0</v>
      </c>
      <c r="W86" s="229">
        <v>0</v>
      </c>
      <c r="X86" s="229">
        <v>0</v>
      </c>
      <c r="Y86" s="229">
        <v>0</v>
      </c>
      <c r="Z86" s="229">
        <v>0</v>
      </c>
      <c r="AA86" s="229">
        <v>0</v>
      </c>
      <c r="AB86" s="255"/>
    </row>
    <row r="87" spans="1:28">
      <c r="A87" s="351"/>
      <c r="B87" s="200" t="s">
        <v>491</v>
      </c>
      <c r="C87" s="353"/>
      <c r="D87" s="229">
        <v>0</v>
      </c>
      <c r="E87" s="229">
        <v>0</v>
      </c>
      <c r="F87" s="229">
        <v>0</v>
      </c>
      <c r="G87" s="229">
        <v>0</v>
      </c>
      <c r="H87" s="229">
        <v>0</v>
      </c>
      <c r="I87" s="229">
        <v>0</v>
      </c>
      <c r="J87" s="229">
        <v>0</v>
      </c>
      <c r="K87" s="229">
        <v>0</v>
      </c>
      <c r="L87" s="229">
        <v>0</v>
      </c>
      <c r="M87" s="229">
        <v>0</v>
      </c>
      <c r="N87" s="229">
        <v>0</v>
      </c>
      <c r="O87" s="229">
        <v>0</v>
      </c>
      <c r="P87" s="229">
        <v>0</v>
      </c>
      <c r="Q87" s="229">
        <v>0</v>
      </c>
      <c r="R87" s="229">
        <v>0</v>
      </c>
      <c r="S87" s="229">
        <v>0</v>
      </c>
      <c r="T87" s="229">
        <v>0</v>
      </c>
      <c r="U87" s="229">
        <v>0</v>
      </c>
      <c r="V87" s="229">
        <v>0</v>
      </c>
      <c r="W87" s="229">
        <v>0</v>
      </c>
      <c r="X87" s="229">
        <v>0</v>
      </c>
      <c r="Y87" s="229">
        <v>0</v>
      </c>
      <c r="Z87" s="229">
        <v>0</v>
      </c>
      <c r="AA87" s="229">
        <v>0</v>
      </c>
      <c r="AB87" s="255"/>
    </row>
    <row r="88" spans="1:28">
      <c r="A88" s="351"/>
      <c r="B88" s="199" t="s">
        <v>492</v>
      </c>
      <c r="C88" s="353"/>
      <c r="D88" s="229">
        <v>0</v>
      </c>
      <c r="E88" s="229">
        <v>0</v>
      </c>
      <c r="F88" s="229">
        <v>0</v>
      </c>
      <c r="G88" s="229">
        <v>0</v>
      </c>
      <c r="H88" s="229">
        <v>0</v>
      </c>
      <c r="I88" s="229">
        <v>0</v>
      </c>
      <c r="J88" s="229">
        <v>0</v>
      </c>
      <c r="K88" s="229">
        <v>0</v>
      </c>
      <c r="L88" s="229">
        <v>0</v>
      </c>
      <c r="M88" s="229">
        <v>0</v>
      </c>
      <c r="N88" s="229">
        <v>0</v>
      </c>
      <c r="O88" s="229">
        <v>0</v>
      </c>
      <c r="P88" s="229">
        <v>0</v>
      </c>
      <c r="Q88" s="229">
        <v>0</v>
      </c>
      <c r="R88" s="229">
        <v>0</v>
      </c>
      <c r="S88" s="229">
        <v>0</v>
      </c>
      <c r="T88" s="229">
        <v>0</v>
      </c>
      <c r="U88" s="229">
        <v>0</v>
      </c>
      <c r="V88" s="229">
        <v>0</v>
      </c>
      <c r="W88" s="229">
        <v>0</v>
      </c>
      <c r="X88" s="229">
        <v>0</v>
      </c>
      <c r="Y88" s="229">
        <v>0</v>
      </c>
      <c r="Z88" s="229">
        <v>0</v>
      </c>
      <c r="AA88" s="229">
        <v>0</v>
      </c>
      <c r="AB88" s="255"/>
    </row>
    <row r="89" spans="1:28">
      <c r="A89" s="351"/>
      <c r="B89" s="199" t="s">
        <v>493</v>
      </c>
      <c r="C89" s="353"/>
      <c r="D89" s="229">
        <v>0</v>
      </c>
      <c r="E89" s="229">
        <v>0</v>
      </c>
      <c r="F89" s="229">
        <v>0</v>
      </c>
      <c r="G89" s="229">
        <v>0</v>
      </c>
      <c r="H89" s="229">
        <v>0</v>
      </c>
      <c r="I89" s="229">
        <v>0</v>
      </c>
      <c r="J89" s="229">
        <v>0</v>
      </c>
      <c r="K89" s="229">
        <v>0</v>
      </c>
      <c r="L89" s="229">
        <v>0</v>
      </c>
      <c r="M89" s="229">
        <v>0</v>
      </c>
      <c r="N89" s="229">
        <v>0</v>
      </c>
      <c r="O89" s="229">
        <v>0</v>
      </c>
      <c r="P89" s="229">
        <v>0</v>
      </c>
      <c r="Q89" s="229">
        <v>0</v>
      </c>
      <c r="R89" s="229">
        <v>0</v>
      </c>
      <c r="S89" s="229">
        <v>0</v>
      </c>
      <c r="T89" s="229">
        <v>0</v>
      </c>
      <c r="U89" s="229">
        <v>0</v>
      </c>
      <c r="V89" s="229">
        <v>0</v>
      </c>
      <c r="W89" s="229">
        <v>0</v>
      </c>
      <c r="X89" s="229">
        <v>0</v>
      </c>
      <c r="Y89" s="229">
        <v>0</v>
      </c>
      <c r="Z89" s="229">
        <v>0</v>
      </c>
      <c r="AA89" s="229">
        <v>0</v>
      </c>
      <c r="AB89" s="255"/>
    </row>
    <row r="90" spans="1:28">
      <c r="A90" s="351"/>
      <c r="B90" s="199" t="s">
        <v>494</v>
      </c>
      <c r="C90" s="353"/>
      <c r="D90" s="229">
        <v>0</v>
      </c>
      <c r="E90" s="229">
        <v>0</v>
      </c>
      <c r="F90" s="229">
        <v>0</v>
      </c>
      <c r="G90" s="229">
        <v>0</v>
      </c>
      <c r="H90" s="229">
        <v>0</v>
      </c>
      <c r="I90" s="229">
        <v>0</v>
      </c>
      <c r="J90" s="229">
        <v>0</v>
      </c>
      <c r="K90" s="229">
        <v>0</v>
      </c>
      <c r="L90" s="229">
        <v>0</v>
      </c>
      <c r="M90" s="229">
        <v>0</v>
      </c>
      <c r="N90" s="229">
        <v>0</v>
      </c>
      <c r="O90" s="229">
        <v>0</v>
      </c>
      <c r="P90" s="229">
        <v>0</v>
      </c>
      <c r="Q90" s="229">
        <v>0</v>
      </c>
      <c r="R90" s="229">
        <v>0</v>
      </c>
      <c r="S90" s="229">
        <v>0</v>
      </c>
      <c r="T90" s="229">
        <v>0</v>
      </c>
      <c r="U90" s="229">
        <v>0</v>
      </c>
      <c r="V90" s="229">
        <v>0</v>
      </c>
      <c r="W90" s="229">
        <v>0</v>
      </c>
      <c r="X90" s="229">
        <v>0</v>
      </c>
      <c r="Y90" s="229">
        <v>0</v>
      </c>
      <c r="Z90" s="229">
        <v>0</v>
      </c>
      <c r="AA90" s="229">
        <v>0</v>
      </c>
      <c r="AB90" s="255"/>
    </row>
    <row r="91" spans="1:28">
      <c r="A91" s="351"/>
      <c r="B91" s="200" t="s">
        <v>495</v>
      </c>
      <c r="C91" s="353"/>
      <c r="D91" s="229">
        <v>0</v>
      </c>
      <c r="E91" s="229">
        <v>0</v>
      </c>
      <c r="F91" s="229">
        <v>0</v>
      </c>
      <c r="G91" s="229">
        <v>0</v>
      </c>
      <c r="H91" s="229">
        <v>0</v>
      </c>
      <c r="I91" s="229">
        <v>0</v>
      </c>
      <c r="J91" s="229">
        <v>0</v>
      </c>
      <c r="K91" s="229">
        <v>0</v>
      </c>
      <c r="L91" s="229">
        <v>0</v>
      </c>
      <c r="M91" s="229">
        <v>0</v>
      </c>
      <c r="N91" s="229">
        <v>0</v>
      </c>
      <c r="O91" s="229">
        <v>0</v>
      </c>
      <c r="P91" s="229">
        <v>0</v>
      </c>
      <c r="Q91" s="229">
        <v>0</v>
      </c>
      <c r="R91" s="229">
        <v>0</v>
      </c>
      <c r="S91" s="229">
        <v>0</v>
      </c>
      <c r="T91" s="229">
        <v>0</v>
      </c>
      <c r="U91" s="229">
        <v>0</v>
      </c>
      <c r="V91" s="229">
        <v>0</v>
      </c>
      <c r="W91" s="229">
        <v>0</v>
      </c>
      <c r="X91" s="229">
        <v>0</v>
      </c>
      <c r="Y91" s="229">
        <v>0</v>
      </c>
      <c r="Z91" s="229">
        <v>0</v>
      </c>
      <c r="AA91" s="229">
        <v>0</v>
      </c>
      <c r="AB91" s="255"/>
    </row>
    <row r="92" spans="1:28" ht="30">
      <c r="A92" s="351"/>
      <c r="B92" s="355" t="s">
        <v>496</v>
      </c>
      <c r="C92" s="353"/>
      <c r="D92" s="229">
        <v>0</v>
      </c>
      <c r="E92" s="229">
        <v>0</v>
      </c>
      <c r="F92" s="229">
        <v>0</v>
      </c>
      <c r="G92" s="229">
        <v>0</v>
      </c>
      <c r="H92" s="229">
        <v>0</v>
      </c>
      <c r="I92" s="229">
        <v>0</v>
      </c>
      <c r="J92" s="229">
        <v>0</v>
      </c>
      <c r="K92" s="229">
        <v>0</v>
      </c>
      <c r="L92" s="229">
        <v>0</v>
      </c>
      <c r="M92" s="229">
        <v>0</v>
      </c>
      <c r="N92" s="229">
        <v>0</v>
      </c>
      <c r="O92" s="229">
        <v>0</v>
      </c>
      <c r="P92" s="229">
        <v>0</v>
      </c>
      <c r="Q92" s="229">
        <v>0</v>
      </c>
      <c r="R92" s="229">
        <v>0</v>
      </c>
      <c r="S92" s="229">
        <v>0</v>
      </c>
      <c r="T92" s="229">
        <v>0</v>
      </c>
      <c r="U92" s="229">
        <v>0</v>
      </c>
      <c r="V92" s="229">
        <v>0</v>
      </c>
      <c r="W92" s="229">
        <v>0</v>
      </c>
      <c r="X92" s="229">
        <v>0</v>
      </c>
      <c r="Y92" s="229">
        <v>0</v>
      </c>
      <c r="Z92" s="229">
        <v>0</v>
      </c>
      <c r="AA92" s="229">
        <v>0</v>
      </c>
      <c r="AB92" s="255"/>
    </row>
    <row r="93" spans="1:28">
      <c r="A93" s="351"/>
      <c r="B93" s="200" t="s">
        <v>497</v>
      </c>
      <c r="C93" s="353"/>
      <c r="D93" s="229">
        <v>0</v>
      </c>
      <c r="E93" s="229">
        <v>0</v>
      </c>
      <c r="F93" s="229">
        <v>0</v>
      </c>
      <c r="G93" s="229">
        <v>0</v>
      </c>
      <c r="H93" s="229">
        <v>0</v>
      </c>
      <c r="I93" s="229">
        <v>0</v>
      </c>
      <c r="J93" s="229">
        <v>0</v>
      </c>
      <c r="K93" s="229">
        <v>0</v>
      </c>
      <c r="L93" s="229">
        <v>0</v>
      </c>
      <c r="M93" s="229">
        <v>0</v>
      </c>
      <c r="N93" s="229">
        <v>0</v>
      </c>
      <c r="O93" s="229">
        <v>0</v>
      </c>
      <c r="P93" s="229">
        <v>0</v>
      </c>
      <c r="Q93" s="229">
        <v>0</v>
      </c>
      <c r="R93" s="229">
        <v>0</v>
      </c>
      <c r="S93" s="229">
        <v>0</v>
      </c>
      <c r="T93" s="229">
        <v>0</v>
      </c>
      <c r="U93" s="229">
        <v>0</v>
      </c>
      <c r="V93" s="229">
        <v>0</v>
      </c>
      <c r="W93" s="229">
        <v>0</v>
      </c>
      <c r="X93" s="229">
        <v>0</v>
      </c>
      <c r="Y93" s="229">
        <v>0</v>
      </c>
      <c r="Z93" s="229">
        <v>0</v>
      </c>
      <c r="AA93" s="229">
        <v>0</v>
      </c>
      <c r="AB93" s="255"/>
    </row>
    <row r="94" spans="1:28">
      <c r="A94" s="351"/>
      <c r="B94" s="200" t="s">
        <v>498</v>
      </c>
      <c r="C94" s="353"/>
      <c r="D94" s="229">
        <v>0</v>
      </c>
      <c r="E94" s="229">
        <v>0</v>
      </c>
      <c r="F94" s="229">
        <v>0</v>
      </c>
      <c r="G94" s="229">
        <v>0</v>
      </c>
      <c r="H94" s="229">
        <v>0</v>
      </c>
      <c r="I94" s="229">
        <v>0</v>
      </c>
      <c r="J94" s="229">
        <v>0</v>
      </c>
      <c r="K94" s="229">
        <v>0</v>
      </c>
      <c r="L94" s="229">
        <v>0</v>
      </c>
      <c r="M94" s="229">
        <v>0</v>
      </c>
      <c r="N94" s="229">
        <v>0</v>
      </c>
      <c r="O94" s="229">
        <v>0</v>
      </c>
      <c r="P94" s="229">
        <v>0</v>
      </c>
      <c r="Q94" s="229">
        <v>0</v>
      </c>
      <c r="R94" s="229">
        <v>0</v>
      </c>
      <c r="S94" s="229">
        <v>0</v>
      </c>
      <c r="T94" s="229">
        <v>0</v>
      </c>
      <c r="U94" s="229">
        <v>0</v>
      </c>
      <c r="V94" s="229">
        <v>0</v>
      </c>
      <c r="W94" s="229">
        <v>0</v>
      </c>
      <c r="X94" s="229">
        <v>0</v>
      </c>
      <c r="Y94" s="229">
        <v>0</v>
      </c>
      <c r="Z94" s="229">
        <v>0</v>
      </c>
      <c r="AA94" s="229">
        <v>0</v>
      </c>
      <c r="AB94" s="255"/>
    </row>
    <row r="95" spans="1:28">
      <c r="A95" s="351"/>
      <c r="B95" s="200" t="s">
        <v>499</v>
      </c>
      <c r="C95" s="353"/>
      <c r="D95" s="229">
        <v>0</v>
      </c>
      <c r="E95" s="229">
        <v>0</v>
      </c>
      <c r="F95" s="229">
        <v>0</v>
      </c>
      <c r="G95" s="229">
        <v>0</v>
      </c>
      <c r="H95" s="229">
        <v>0</v>
      </c>
      <c r="I95" s="229">
        <v>0</v>
      </c>
      <c r="J95" s="229">
        <v>0</v>
      </c>
      <c r="K95" s="229">
        <v>0</v>
      </c>
      <c r="L95" s="229">
        <v>0</v>
      </c>
      <c r="M95" s="229">
        <v>0</v>
      </c>
      <c r="N95" s="229">
        <v>0</v>
      </c>
      <c r="O95" s="229">
        <v>0</v>
      </c>
      <c r="P95" s="229">
        <v>0</v>
      </c>
      <c r="Q95" s="229">
        <v>0</v>
      </c>
      <c r="R95" s="229">
        <v>0</v>
      </c>
      <c r="S95" s="229">
        <v>0</v>
      </c>
      <c r="T95" s="229">
        <v>0</v>
      </c>
      <c r="U95" s="229">
        <v>0</v>
      </c>
      <c r="V95" s="229">
        <v>0</v>
      </c>
      <c r="W95" s="229">
        <v>0</v>
      </c>
      <c r="X95" s="229">
        <v>0</v>
      </c>
      <c r="Y95" s="229">
        <v>0</v>
      </c>
      <c r="Z95" s="229">
        <v>0</v>
      </c>
      <c r="AA95" s="229">
        <v>0</v>
      </c>
      <c r="AB95" s="255"/>
    </row>
    <row r="96" spans="1:28">
      <c r="A96" s="351"/>
      <c r="B96" s="200" t="s">
        <v>500</v>
      </c>
      <c r="C96" s="353"/>
      <c r="D96" s="229">
        <v>0</v>
      </c>
      <c r="E96" s="229">
        <v>0</v>
      </c>
      <c r="F96" s="229">
        <v>0</v>
      </c>
      <c r="G96" s="229">
        <v>0</v>
      </c>
      <c r="H96" s="229">
        <v>0</v>
      </c>
      <c r="I96" s="229">
        <v>0</v>
      </c>
      <c r="J96" s="229">
        <v>0</v>
      </c>
      <c r="K96" s="229">
        <v>0</v>
      </c>
      <c r="L96" s="229">
        <v>0</v>
      </c>
      <c r="M96" s="229">
        <v>0</v>
      </c>
      <c r="N96" s="229">
        <v>0</v>
      </c>
      <c r="O96" s="229">
        <v>0</v>
      </c>
      <c r="P96" s="229">
        <v>0</v>
      </c>
      <c r="Q96" s="229">
        <v>0</v>
      </c>
      <c r="R96" s="229">
        <v>0</v>
      </c>
      <c r="S96" s="229">
        <v>0</v>
      </c>
      <c r="T96" s="229">
        <v>0</v>
      </c>
      <c r="U96" s="229">
        <v>0</v>
      </c>
      <c r="V96" s="229">
        <v>0</v>
      </c>
      <c r="W96" s="229">
        <v>0</v>
      </c>
      <c r="X96" s="229">
        <v>0</v>
      </c>
      <c r="Y96" s="229">
        <v>0</v>
      </c>
      <c r="Z96" s="229">
        <v>0</v>
      </c>
      <c r="AA96" s="229">
        <v>0</v>
      </c>
      <c r="AB96" s="255"/>
    </row>
    <row r="97" spans="1:28">
      <c r="A97" s="351"/>
      <c r="B97" s="200" t="s">
        <v>505</v>
      </c>
      <c r="C97" s="353"/>
      <c r="D97" s="229">
        <v>0</v>
      </c>
      <c r="E97" s="229">
        <v>0</v>
      </c>
      <c r="F97" s="229">
        <v>0</v>
      </c>
      <c r="G97" s="229">
        <v>0</v>
      </c>
      <c r="H97" s="229">
        <v>0</v>
      </c>
      <c r="I97" s="229">
        <v>0</v>
      </c>
      <c r="J97" s="229">
        <v>0</v>
      </c>
      <c r="K97" s="229">
        <v>0</v>
      </c>
      <c r="L97" s="229">
        <v>0</v>
      </c>
      <c r="M97" s="229">
        <v>0</v>
      </c>
      <c r="N97" s="229">
        <v>0</v>
      </c>
      <c r="O97" s="229">
        <v>0</v>
      </c>
      <c r="P97" s="229">
        <v>0</v>
      </c>
      <c r="Q97" s="229">
        <v>0</v>
      </c>
      <c r="R97" s="229">
        <v>0</v>
      </c>
      <c r="S97" s="229">
        <v>0</v>
      </c>
      <c r="T97" s="229">
        <v>0</v>
      </c>
      <c r="U97" s="229">
        <v>0</v>
      </c>
      <c r="V97" s="229">
        <v>0</v>
      </c>
      <c r="W97" s="229">
        <v>0</v>
      </c>
      <c r="X97" s="229">
        <v>0</v>
      </c>
      <c r="Y97" s="229">
        <v>0</v>
      </c>
      <c r="Z97" s="229">
        <v>0</v>
      </c>
      <c r="AA97" s="229">
        <v>0</v>
      </c>
      <c r="AB97" s="255"/>
    </row>
    <row r="98" spans="1:28">
      <c r="A98" s="351"/>
      <c r="B98" s="200" t="s">
        <v>506</v>
      </c>
      <c r="C98" s="353"/>
      <c r="D98" s="229">
        <v>0</v>
      </c>
      <c r="E98" s="229">
        <v>0</v>
      </c>
      <c r="F98" s="229">
        <v>0</v>
      </c>
      <c r="G98" s="229">
        <v>0</v>
      </c>
      <c r="H98" s="229">
        <v>0</v>
      </c>
      <c r="I98" s="229">
        <v>0</v>
      </c>
      <c r="J98" s="229">
        <v>0</v>
      </c>
      <c r="K98" s="229">
        <v>0</v>
      </c>
      <c r="L98" s="229">
        <v>0</v>
      </c>
      <c r="M98" s="229">
        <v>0</v>
      </c>
      <c r="N98" s="229">
        <v>0</v>
      </c>
      <c r="O98" s="229">
        <v>0</v>
      </c>
      <c r="P98" s="229">
        <v>0</v>
      </c>
      <c r="Q98" s="229">
        <v>0</v>
      </c>
      <c r="R98" s="229">
        <v>0</v>
      </c>
      <c r="S98" s="229">
        <v>0</v>
      </c>
      <c r="T98" s="229">
        <v>0</v>
      </c>
      <c r="U98" s="229">
        <v>0</v>
      </c>
      <c r="V98" s="229">
        <v>0</v>
      </c>
      <c r="W98" s="229">
        <v>0</v>
      </c>
      <c r="X98" s="229">
        <v>0</v>
      </c>
      <c r="Y98" s="229">
        <v>0</v>
      </c>
      <c r="Z98" s="229">
        <v>0</v>
      </c>
      <c r="AA98" s="229">
        <v>0</v>
      </c>
      <c r="AB98" s="255"/>
    </row>
    <row r="99" spans="1:28">
      <c r="A99" s="356"/>
      <c r="B99" s="357" t="s">
        <v>639</v>
      </c>
      <c r="C99" s="360">
        <v>0</v>
      </c>
      <c r="D99" s="359">
        <f>SUM(D85:D98)</f>
        <v>0</v>
      </c>
      <c r="E99" s="359">
        <f t="shared" ref="E99:AA99" si="5">SUM(E85:E98)</f>
        <v>0</v>
      </c>
      <c r="F99" s="359">
        <f t="shared" si="5"/>
        <v>0</v>
      </c>
      <c r="G99" s="359">
        <f t="shared" si="5"/>
        <v>0</v>
      </c>
      <c r="H99" s="359">
        <f t="shared" si="5"/>
        <v>0</v>
      </c>
      <c r="I99" s="359">
        <f t="shared" si="5"/>
        <v>0</v>
      </c>
      <c r="J99" s="359">
        <f t="shared" si="5"/>
        <v>0</v>
      </c>
      <c r="K99" s="359">
        <f t="shared" si="5"/>
        <v>0</v>
      </c>
      <c r="L99" s="359">
        <f t="shared" si="5"/>
        <v>0</v>
      </c>
      <c r="M99" s="359">
        <f t="shared" si="5"/>
        <v>0</v>
      </c>
      <c r="N99" s="359">
        <f t="shared" si="5"/>
        <v>0</v>
      </c>
      <c r="O99" s="359">
        <f t="shared" si="5"/>
        <v>0</v>
      </c>
      <c r="P99" s="359">
        <f t="shared" si="5"/>
        <v>0</v>
      </c>
      <c r="Q99" s="359">
        <f t="shared" si="5"/>
        <v>0</v>
      </c>
      <c r="R99" s="359">
        <f t="shared" si="5"/>
        <v>0</v>
      </c>
      <c r="S99" s="359">
        <f t="shared" si="5"/>
        <v>0</v>
      </c>
      <c r="T99" s="359">
        <f t="shared" si="5"/>
        <v>0</v>
      </c>
      <c r="U99" s="359">
        <f t="shared" si="5"/>
        <v>0</v>
      </c>
      <c r="V99" s="359">
        <f t="shared" si="5"/>
        <v>0</v>
      </c>
      <c r="W99" s="359">
        <f t="shared" si="5"/>
        <v>0</v>
      </c>
      <c r="X99" s="359">
        <f t="shared" si="5"/>
        <v>0</v>
      </c>
      <c r="Y99" s="359">
        <f t="shared" si="5"/>
        <v>0</v>
      </c>
      <c r="Z99" s="359">
        <f t="shared" si="5"/>
        <v>0</v>
      </c>
      <c r="AA99" s="359">
        <f t="shared" si="5"/>
        <v>0</v>
      </c>
      <c r="AB99" s="255"/>
    </row>
    <row r="100" spans="1:28">
      <c r="A100" s="351" t="s">
        <v>640</v>
      </c>
      <c r="B100" s="352" t="s">
        <v>226</v>
      </c>
      <c r="C100" s="353"/>
      <c r="D100" s="229">
        <v>0</v>
      </c>
      <c r="E100" s="229">
        <v>0</v>
      </c>
      <c r="F100" s="229">
        <v>0</v>
      </c>
      <c r="G100" s="229">
        <v>0</v>
      </c>
      <c r="H100" s="229">
        <v>0</v>
      </c>
      <c r="I100" s="229">
        <v>0</v>
      </c>
      <c r="J100" s="229">
        <v>0</v>
      </c>
      <c r="K100" s="229">
        <v>0</v>
      </c>
      <c r="L100" s="229">
        <v>0</v>
      </c>
      <c r="M100" s="229">
        <v>0</v>
      </c>
      <c r="N100" s="229">
        <v>0</v>
      </c>
      <c r="O100" s="229">
        <v>0</v>
      </c>
      <c r="P100" s="229">
        <v>0</v>
      </c>
      <c r="Q100" s="229">
        <v>0</v>
      </c>
      <c r="R100" s="229">
        <v>0</v>
      </c>
      <c r="S100" s="229">
        <v>0</v>
      </c>
      <c r="T100" s="229">
        <v>0</v>
      </c>
      <c r="U100" s="229">
        <v>0</v>
      </c>
      <c r="V100" s="229">
        <v>0</v>
      </c>
      <c r="W100" s="229">
        <v>0</v>
      </c>
      <c r="X100" s="229">
        <v>0</v>
      </c>
      <c r="Y100" s="229">
        <v>0</v>
      </c>
      <c r="Z100" s="229">
        <v>0</v>
      </c>
      <c r="AA100" s="229">
        <v>0</v>
      </c>
      <c r="AB100" s="255"/>
    </row>
    <row r="101" spans="1:28">
      <c r="A101" s="351"/>
      <c r="B101" s="199" t="s">
        <v>490</v>
      </c>
      <c r="C101" s="353"/>
      <c r="D101" s="229">
        <v>0</v>
      </c>
      <c r="E101" s="229">
        <v>0</v>
      </c>
      <c r="F101" s="229">
        <v>0</v>
      </c>
      <c r="G101" s="229">
        <v>0</v>
      </c>
      <c r="H101" s="229">
        <v>0</v>
      </c>
      <c r="I101" s="229">
        <v>0</v>
      </c>
      <c r="J101" s="229">
        <v>0</v>
      </c>
      <c r="K101" s="229">
        <v>0</v>
      </c>
      <c r="L101" s="229">
        <v>0</v>
      </c>
      <c r="M101" s="229">
        <v>0</v>
      </c>
      <c r="N101" s="229">
        <v>0</v>
      </c>
      <c r="O101" s="229">
        <v>0</v>
      </c>
      <c r="P101" s="229">
        <v>0</v>
      </c>
      <c r="Q101" s="229">
        <v>0</v>
      </c>
      <c r="R101" s="229">
        <v>0</v>
      </c>
      <c r="S101" s="229">
        <v>0</v>
      </c>
      <c r="T101" s="229">
        <v>0</v>
      </c>
      <c r="U101" s="229">
        <v>0</v>
      </c>
      <c r="V101" s="229">
        <v>0</v>
      </c>
      <c r="W101" s="229">
        <v>0</v>
      </c>
      <c r="X101" s="229">
        <v>0</v>
      </c>
      <c r="Y101" s="229">
        <v>0</v>
      </c>
      <c r="Z101" s="229">
        <v>0</v>
      </c>
      <c r="AA101" s="229">
        <v>0</v>
      </c>
      <c r="AB101" s="255"/>
    </row>
    <row r="102" spans="1:28">
      <c r="A102" s="351"/>
      <c r="B102" s="200" t="s">
        <v>491</v>
      </c>
      <c r="C102" s="353"/>
      <c r="D102" s="229">
        <v>0</v>
      </c>
      <c r="E102" s="229">
        <v>0</v>
      </c>
      <c r="F102" s="229">
        <v>0</v>
      </c>
      <c r="G102" s="229">
        <v>0</v>
      </c>
      <c r="H102" s="229">
        <v>0</v>
      </c>
      <c r="I102" s="229">
        <v>0</v>
      </c>
      <c r="J102" s="229">
        <v>0</v>
      </c>
      <c r="K102" s="229">
        <v>0</v>
      </c>
      <c r="L102" s="229">
        <v>0</v>
      </c>
      <c r="M102" s="229">
        <v>0</v>
      </c>
      <c r="N102" s="229">
        <v>0</v>
      </c>
      <c r="O102" s="229">
        <v>0</v>
      </c>
      <c r="P102" s="229">
        <v>0</v>
      </c>
      <c r="Q102" s="229">
        <v>0</v>
      </c>
      <c r="R102" s="229">
        <v>0</v>
      </c>
      <c r="S102" s="229">
        <v>0</v>
      </c>
      <c r="T102" s="229">
        <v>0</v>
      </c>
      <c r="U102" s="229">
        <v>0</v>
      </c>
      <c r="V102" s="229">
        <v>0</v>
      </c>
      <c r="W102" s="229">
        <v>0</v>
      </c>
      <c r="X102" s="229">
        <v>0</v>
      </c>
      <c r="Y102" s="229">
        <v>0</v>
      </c>
      <c r="Z102" s="229">
        <v>0</v>
      </c>
      <c r="AA102" s="229">
        <v>0</v>
      </c>
      <c r="AB102" s="255"/>
    </row>
    <row r="103" spans="1:28">
      <c r="A103" s="351"/>
      <c r="B103" s="199" t="s">
        <v>492</v>
      </c>
      <c r="C103" s="353"/>
      <c r="D103" s="229">
        <v>0</v>
      </c>
      <c r="E103" s="229">
        <v>0</v>
      </c>
      <c r="F103" s="229">
        <v>0</v>
      </c>
      <c r="G103" s="229">
        <v>0</v>
      </c>
      <c r="H103" s="229">
        <v>0</v>
      </c>
      <c r="I103" s="229">
        <v>0</v>
      </c>
      <c r="J103" s="229">
        <v>0</v>
      </c>
      <c r="K103" s="229">
        <v>0</v>
      </c>
      <c r="L103" s="229">
        <v>0</v>
      </c>
      <c r="M103" s="229">
        <v>0</v>
      </c>
      <c r="N103" s="229">
        <v>0</v>
      </c>
      <c r="O103" s="229">
        <v>0</v>
      </c>
      <c r="P103" s="229">
        <v>0</v>
      </c>
      <c r="Q103" s="229">
        <v>0</v>
      </c>
      <c r="R103" s="229">
        <v>0</v>
      </c>
      <c r="S103" s="229">
        <v>0</v>
      </c>
      <c r="T103" s="229">
        <v>0</v>
      </c>
      <c r="U103" s="229">
        <v>0</v>
      </c>
      <c r="V103" s="229">
        <v>0</v>
      </c>
      <c r="W103" s="229">
        <v>0</v>
      </c>
      <c r="X103" s="229">
        <v>0</v>
      </c>
      <c r="Y103" s="229">
        <v>0</v>
      </c>
      <c r="Z103" s="229">
        <v>0</v>
      </c>
      <c r="AA103" s="229">
        <v>0</v>
      </c>
      <c r="AB103" s="255"/>
    </row>
    <row r="104" spans="1:28">
      <c r="A104" s="351"/>
      <c r="B104" s="199" t="s">
        <v>493</v>
      </c>
      <c r="C104" s="353"/>
      <c r="D104" s="229">
        <v>0</v>
      </c>
      <c r="E104" s="229">
        <v>0</v>
      </c>
      <c r="F104" s="229">
        <v>0</v>
      </c>
      <c r="G104" s="229">
        <v>0</v>
      </c>
      <c r="H104" s="229">
        <v>0</v>
      </c>
      <c r="I104" s="229">
        <v>0</v>
      </c>
      <c r="J104" s="229">
        <v>0</v>
      </c>
      <c r="K104" s="229">
        <v>0</v>
      </c>
      <c r="L104" s="229">
        <v>0</v>
      </c>
      <c r="M104" s="229">
        <v>0</v>
      </c>
      <c r="N104" s="229">
        <v>0</v>
      </c>
      <c r="O104" s="229">
        <v>0</v>
      </c>
      <c r="P104" s="229">
        <v>0</v>
      </c>
      <c r="Q104" s="229">
        <v>0</v>
      </c>
      <c r="R104" s="229">
        <v>0</v>
      </c>
      <c r="S104" s="229">
        <v>0</v>
      </c>
      <c r="T104" s="229">
        <v>0</v>
      </c>
      <c r="U104" s="229">
        <v>0</v>
      </c>
      <c r="V104" s="229">
        <v>0</v>
      </c>
      <c r="W104" s="229">
        <v>0</v>
      </c>
      <c r="X104" s="229">
        <v>0</v>
      </c>
      <c r="Y104" s="229">
        <v>0</v>
      </c>
      <c r="Z104" s="229">
        <v>0</v>
      </c>
      <c r="AA104" s="229">
        <v>0</v>
      </c>
      <c r="AB104" s="255"/>
    </row>
    <row r="105" spans="1:28">
      <c r="A105" s="351"/>
      <c r="B105" s="199" t="s">
        <v>494</v>
      </c>
      <c r="C105" s="353"/>
      <c r="D105" s="229">
        <v>0</v>
      </c>
      <c r="E105" s="229">
        <v>0</v>
      </c>
      <c r="F105" s="229">
        <v>0</v>
      </c>
      <c r="G105" s="229">
        <v>0</v>
      </c>
      <c r="H105" s="229">
        <v>0</v>
      </c>
      <c r="I105" s="229">
        <v>0</v>
      </c>
      <c r="J105" s="229">
        <v>0</v>
      </c>
      <c r="K105" s="229">
        <v>0</v>
      </c>
      <c r="L105" s="229">
        <v>0</v>
      </c>
      <c r="M105" s="229">
        <v>0</v>
      </c>
      <c r="N105" s="229">
        <v>0</v>
      </c>
      <c r="O105" s="229">
        <v>0</v>
      </c>
      <c r="P105" s="229">
        <v>0</v>
      </c>
      <c r="Q105" s="229">
        <v>0</v>
      </c>
      <c r="R105" s="229">
        <v>0</v>
      </c>
      <c r="S105" s="229">
        <v>0</v>
      </c>
      <c r="T105" s="229">
        <v>0</v>
      </c>
      <c r="U105" s="229">
        <v>0</v>
      </c>
      <c r="V105" s="229">
        <v>0</v>
      </c>
      <c r="W105" s="229">
        <v>0</v>
      </c>
      <c r="X105" s="229">
        <v>0</v>
      </c>
      <c r="Y105" s="229">
        <v>0</v>
      </c>
      <c r="Z105" s="229">
        <v>0</v>
      </c>
      <c r="AA105" s="229">
        <v>0</v>
      </c>
      <c r="AB105" s="255"/>
    </row>
    <row r="106" spans="1:28">
      <c r="A106" s="351"/>
      <c r="B106" s="200" t="s">
        <v>495</v>
      </c>
      <c r="C106" s="353"/>
      <c r="D106" s="229">
        <v>0</v>
      </c>
      <c r="E106" s="229">
        <v>0</v>
      </c>
      <c r="F106" s="229">
        <v>0</v>
      </c>
      <c r="G106" s="229">
        <v>0</v>
      </c>
      <c r="H106" s="229">
        <v>0</v>
      </c>
      <c r="I106" s="229">
        <v>0</v>
      </c>
      <c r="J106" s="229">
        <v>0</v>
      </c>
      <c r="K106" s="229">
        <v>0</v>
      </c>
      <c r="L106" s="229">
        <v>0</v>
      </c>
      <c r="M106" s="229">
        <v>0</v>
      </c>
      <c r="N106" s="229">
        <v>0</v>
      </c>
      <c r="O106" s="229">
        <v>0</v>
      </c>
      <c r="P106" s="229">
        <v>0</v>
      </c>
      <c r="Q106" s="229">
        <v>0</v>
      </c>
      <c r="R106" s="229">
        <v>0</v>
      </c>
      <c r="S106" s="229">
        <v>0</v>
      </c>
      <c r="T106" s="229">
        <v>0</v>
      </c>
      <c r="U106" s="229">
        <v>0</v>
      </c>
      <c r="V106" s="229">
        <v>0</v>
      </c>
      <c r="W106" s="229">
        <v>0</v>
      </c>
      <c r="X106" s="229">
        <v>0</v>
      </c>
      <c r="Y106" s="229">
        <v>0</v>
      </c>
      <c r="Z106" s="229">
        <v>0</v>
      </c>
      <c r="AA106" s="229">
        <v>0</v>
      </c>
      <c r="AB106" s="255"/>
    </row>
    <row r="107" spans="1:28" ht="30">
      <c r="A107" s="351"/>
      <c r="B107" s="355" t="s">
        <v>496</v>
      </c>
      <c r="C107" s="353"/>
      <c r="D107" s="229">
        <v>0</v>
      </c>
      <c r="E107" s="229">
        <v>0</v>
      </c>
      <c r="F107" s="229">
        <v>0</v>
      </c>
      <c r="G107" s="229">
        <v>0</v>
      </c>
      <c r="H107" s="229">
        <v>0</v>
      </c>
      <c r="I107" s="229">
        <v>0</v>
      </c>
      <c r="J107" s="229">
        <v>0</v>
      </c>
      <c r="K107" s="229">
        <v>0</v>
      </c>
      <c r="L107" s="229">
        <v>0</v>
      </c>
      <c r="M107" s="229">
        <v>0</v>
      </c>
      <c r="N107" s="229">
        <v>0</v>
      </c>
      <c r="O107" s="229">
        <v>0</v>
      </c>
      <c r="P107" s="229">
        <v>0</v>
      </c>
      <c r="Q107" s="229">
        <v>0</v>
      </c>
      <c r="R107" s="229">
        <v>0</v>
      </c>
      <c r="S107" s="229">
        <v>0</v>
      </c>
      <c r="T107" s="229">
        <v>0</v>
      </c>
      <c r="U107" s="229">
        <v>0</v>
      </c>
      <c r="V107" s="229">
        <v>0</v>
      </c>
      <c r="W107" s="229">
        <v>0</v>
      </c>
      <c r="X107" s="229">
        <v>0</v>
      </c>
      <c r="Y107" s="229">
        <v>0</v>
      </c>
      <c r="Z107" s="229">
        <v>0</v>
      </c>
      <c r="AA107" s="229">
        <v>0</v>
      </c>
      <c r="AB107" s="255"/>
    </row>
    <row r="108" spans="1:28">
      <c r="A108" s="351"/>
      <c r="B108" s="200" t="s">
        <v>497</v>
      </c>
      <c r="C108" s="353"/>
      <c r="D108" s="229">
        <v>0</v>
      </c>
      <c r="E108" s="229">
        <v>0</v>
      </c>
      <c r="F108" s="229">
        <v>0</v>
      </c>
      <c r="G108" s="229">
        <v>0</v>
      </c>
      <c r="H108" s="229">
        <v>0</v>
      </c>
      <c r="I108" s="229">
        <v>0</v>
      </c>
      <c r="J108" s="229">
        <v>0</v>
      </c>
      <c r="K108" s="229">
        <v>0</v>
      </c>
      <c r="L108" s="229">
        <v>0</v>
      </c>
      <c r="M108" s="229">
        <v>0</v>
      </c>
      <c r="N108" s="229">
        <v>0</v>
      </c>
      <c r="O108" s="229">
        <v>0</v>
      </c>
      <c r="P108" s="229">
        <v>0</v>
      </c>
      <c r="Q108" s="229">
        <v>0</v>
      </c>
      <c r="R108" s="229">
        <v>0</v>
      </c>
      <c r="S108" s="229">
        <v>0</v>
      </c>
      <c r="T108" s="229">
        <v>0</v>
      </c>
      <c r="U108" s="229">
        <v>0</v>
      </c>
      <c r="V108" s="229">
        <v>0</v>
      </c>
      <c r="W108" s="229">
        <v>0</v>
      </c>
      <c r="X108" s="229">
        <v>0</v>
      </c>
      <c r="Y108" s="229">
        <v>0</v>
      </c>
      <c r="Z108" s="229">
        <v>0</v>
      </c>
      <c r="AA108" s="229">
        <v>0</v>
      </c>
      <c r="AB108" s="255"/>
    </row>
    <row r="109" spans="1:28">
      <c r="A109" s="351"/>
      <c r="B109" s="200" t="s">
        <v>498</v>
      </c>
      <c r="C109" s="353"/>
      <c r="D109" s="229">
        <v>0</v>
      </c>
      <c r="E109" s="229">
        <v>0</v>
      </c>
      <c r="F109" s="229">
        <v>0</v>
      </c>
      <c r="G109" s="229">
        <v>0</v>
      </c>
      <c r="H109" s="229">
        <v>0</v>
      </c>
      <c r="I109" s="229">
        <v>0</v>
      </c>
      <c r="J109" s="229">
        <v>0</v>
      </c>
      <c r="K109" s="229">
        <v>0</v>
      </c>
      <c r="L109" s="229">
        <v>0</v>
      </c>
      <c r="M109" s="229">
        <v>0</v>
      </c>
      <c r="N109" s="229">
        <v>0</v>
      </c>
      <c r="O109" s="229">
        <v>0</v>
      </c>
      <c r="P109" s="229">
        <v>0</v>
      </c>
      <c r="Q109" s="229">
        <v>0</v>
      </c>
      <c r="R109" s="229">
        <v>0</v>
      </c>
      <c r="S109" s="229">
        <v>0</v>
      </c>
      <c r="T109" s="229">
        <v>0</v>
      </c>
      <c r="U109" s="229">
        <v>0</v>
      </c>
      <c r="V109" s="229">
        <v>0</v>
      </c>
      <c r="W109" s="229">
        <v>0</v>
      </c>
      <c r="X109" s="229">
        <v>0</v>
      </c>
      <c r="Y109" s="229">
        <v>0</v>
      </c>
      <c r="Z109" s="229">
        <v>0</v>
      </c>
      <c r="AA109" s="229">
        <v>0</v>
      </c>
      <c r="AB109" s="255"/>
    </row>
    <row r="110" spans="1:28">
      <c r="A110" s="351"/>
      <c r="B110" s="200" t="s">
        <v>499</v>
      </c>
      <c r="C110" s="353"/>
      <c r="D110" s="229">
        <v>0</v>
      </c>
      <c r="E110" s="229">
        <v>0</v>
      </c>
      <c r="F110" s="229">
        <v>0</v>
      </c>
      <c r="G110" s="229">
        <v>0</v>
      </c>
      <c r="H110" s="229">
        <v>0</v>
      </c>
      <c r="I110" s="229">
        <v>0</v>
      </c>
      <c r="J110" s="229">
        <v>0</v>
      </c>
      <c r="K110" s="229">
        <v>0</v>
      </c>
      <c r="L110" s="229">
        <v>0</v>
      </c>
      <c r="M110" s="229">
        <v>0</v>
      </c>
      <c r="N110" s="229">
        <v>0</v>
      </c>
      <c r="O110" s="229">
        <v>0</v>
      </c>
      <c r="P110" s="229">
        <v>0</v>
      </c>
      <c r="Q110" s="229">
        <v>0</v>
      </c>
      <c r="R110" s="229">
        <v>0</v>
      </c>
      <c r="S110" s="229">
        <v>0</v>
      </c>
      <c r="T110" s="229">
        <v>0</v>
      </c>
      <c r="U110" s="229">
        <v>0</v>
      </c>
      <c r="V110" s="229">
        <v>0</v>
      </c>
      <c r="W110" s="229">
        <v>0</v>
      </c>
      <c r="X110" s="229">
        <v>0</v>
      </c>
      <c r="Y110" s="229">
        <v>0</v>
      </c>
      <c r="Z110" s="229">
        <v>0</v>
      </c>
      <c r="AA110" s="229">
        <v>0</v>
      </c>
      <c r="AB110" s="255"/>
    </row>
    <row r="111" spans="1:28">
      <c r="A111" s="351"/>
      <c r="B111" s="200" t="s">
        <v>500</v>
      </c>
      <c r="C111" s="353"/>
      <c r="D111" s="229">
        <v>0</v>
      </c>
      <c r="E111" s="229">
        <v>0</v>
      </c>
      <c r="F111" s="229">
        <v>0</v>
      </c>
      <c r="G111" s="229">
        <v>0</v>
      </c>
      <c r="H111" s="229">
        <v>0</v>
      </c>
      <c r="I111" s="229">
        <v>0</v>
      </c>
      <c r="J111" s="229">
        <v>0</v>
      </c>
      <c r="K111" s="229">
        <v>0</v>
      </c>
      <c r="L111" s="229">
        <v>0</v>
      </c>
      <c r="M111" s="229">
        <v>0</v>
      </c>
      <c r="N111" s="229">
        <v>0</v>
      </c>
      <c r="O111" s="229">
        <v>0</v>
      </c>
      <c r="P111" s="229">
        <v>0</v>
      </c>
      <c r="Q111" s="229">
        <v>0</v>
      </c>
      <c r="R111" s="229">
        <v>0</v>
      </c>
      <c r="S111" s="229">
        <v>0</v>
      </c>
      <c r="T111" s="229">
        <v>0</v>
      </c>
      <c r="U111" s="229">
        <v>0</v>
      </c>
      <c r="V111" s="229">
        <v>0</v>
      </c>
      <c r="W111" s="229">
        <v>0</v>
      </c>
      <c r="X111" s="229">
        <v>0</v>
      </c>
      <c r="Y111" s="229">
        <v>0</v>
      </c>
      <c r="Z111" s="229">
        <v>0</v>
      </c>
      <c r="AA111" s="229">
        <v>0</v>
      </c>
      <c r="AB111" s="255"/>
    </row>
    <row r="112" spans="1:28">
      <c r="A112" s="351"/>
      <c r="B112" s="200" t="s">
        <v>505</v>
      </c>
      <c r="C112" s="353"/>
      <c r="D112" s="229">
        <v>0</v>
      </c>
      <c r="E112" s="229">
        <v>0</v>
      </c>
      <c r="F112" s="229">
        <v>0</v>
      </c>
      <c r="G112" s="229">
        <v>0</v>
      </c>
      <c r="H112" s="229">
        <v>0</v>
      </c>
      <c r="I112" s="229">
        <v>0</v>
      </c>
      <c r="J112" s="229">
        <v>0</v>
      </c>
      <c r="K112" s="229">
        <v>0</v>
      </c>
      <c r="L112" s="229">
        <v>0</v>
      </c>
      <c r="M112" s="229">
        <v>0</v>
      </c>
      <c r="N112" s="229">
        <v>0</v>
      </c>
      <c r="O112" s="229">
        <v>0</v>
      </c>
      <c r="P112" s="229">
        <v>0</v>
      </c>
      <c r="Q112" s="229">
        <v>0</v>
      </c>
      <c r="R112" s="229">
        <v>0</v>
      </c>
      <c r="S112" s="229">
        <v>0</v>
      </c>
      <c r="T112" s="229">
        <v>0</v>
      </c>
      <c r="U112" s="229">
        <v>0</v>
      </c>
      <c r="V112" s="229">
        <v>0</v>
      </c>
      <c r="W112" s="229">
        <v>0</v>
      </c>
      <c r="X112" s="229">
        <v>0</v>
      </c>
      <c r="Y112" s="229">
        <v>0</v>
      </c>
      <c r="Z112" s="229">
        <v>0</v>
      </c>
      <c r="AA112" s="229">
        <v>0</v>
      </c>
      <c r="AB112" s="255"/>
    </row>
    <row r="113" spans="1:28">
      <c r="A113" s="351"/>
      <c r="B113" s="200" t="s">
        <v>506</v>
      </c>
      <c r="C113" s="353"/>
      <c r="D113" s="229">
        <v>0</v>
      </c>
      <c r="E113" s="229">
        <v>0</v>
      </c>
      <c r="F113" s="229">
        <v>0</v>
      </c>
      <c r="G113" s="229">
        <v>0</v>
      </c>
      <c r="H113" s="229">
        <v>0</v>
      </c>
      <c r="I113" s="229">
        <v>0</v>
      </c>
      <c r="J113" s="229">
        <v>0</v>
      </c>
      <c r="K113" s="229">
        <v>0</v>
      </c>
      <c r="L113" s="229">
        <v>0</v>
      </c>
      <c r="M113" s="229">
        <v>0</v>
      </c>
      <c r="N113" s="229">
        <v>0</v>
      </c>
      <c r="O113" s="229">
        <v>0</v>
      </c>
      <c r="P113" s="229">
        <v>0</v>
      </c>
      <c r="Q113" s="229">
        <v>0</v>
      </c>
      <c r="R113" s="229">
        <v>0</v>
      </c>
      <c r="S113" s="229">
        <v>0</v>
      </c>
      <c r="T113" s="229">
        <v>0</v>
      </c>
      <c r="U113" s="229">
        <v>0</v>
      </c>
      <c r="V113" s="229">
        <v>0</v>
      </c>
      <c r="W113" s="229">
        <v>0</v>
      </c>
      <c r="X113" s="229">
        <v>0</v>
      </c>
      <c r="Y113" s="229">
        <v>0</v>
      </c>
      <c r="Z113" s="229">
        <v>0</v>
      </c>
      <c r="AA113" s="229">
        <v>0</v>
      </c>
      <c r="AB113" s="255"/>
    </row>
    <row r="114" spans="1:28">
      <c r="A114" s="356"/>
      <c r="B114" s="357" t="s">
        <v>641</v>
      </c>
      <c r="C114" s="360">
        <v>0</v>
      </c>
      <c r="D114" s="359">
        <f>SUM(D100:D113)</f>
        <v>0</v>
      </c>
      <c r="E114" s="359">
        <f t="shared" ref="E114:AA114" si="6">SUM(E100:E113)</f>
        <v>0</v>
      </c>
      <c r="F114" s="359">
        <f t="shared" si="6"/>
        <v>0</v>
      </c>
      <c r="G114" s="359">
        <f t="shared" si="6"/>
        <v>0</v>
      </c>
      <c r="H114" s="359">
        <f t="shared" si="6"/>
        <v>0</v>
      </c>
      <c r="I114" s="359">
        <f t="shared" si="6"/>
        <v>0</v>
      </c>
      <c r="J114" s="359">
        <f t="shared" si="6"/>
        <v>0</v>
      </c>
      <c r="K114" s="359">
        <f t="shared" si="6"/>
        <v>0</v>
      </c>
      <c r="L114" s="359">
        <f t="shared" si="6"/>
        <v>0</v>
      </c>
      <c r="M114" s="359">
        <f t="shared" si="6"/>
        <v>0</v>
      </c>
      <c r="N114" s="359">
        <f t="shared" si="6"/>
        <v>0</v>
      </c>
      <c r="O114" s="359">
        <f t="shared" si="6"/>
        <v>0</v>
      </c>
      <c r="P114" s="359">
        <f t="shared" si="6"/>
        <v>0</v>
      </c>
      <c r="Q114" s="359">
        <f t="shared" si="6"/>
        <v>0</v>
      </c>
      <c r="R114" s="359">
        <f t="shared" si="6"/>
        <v>0</v>
      </c>
      <c r="S114" s="359">
        <f t="shared" si="6"/>
        <v>0</v>
      </c>
      <c r="T114" s="359">
        <f t="shared" si="6"/>
        <v>0</v>
      </c>
      <c r="U114" s="359">
        <f t="shared" si="6"/>
        <v>0</v>
      </c>
      <c r="V114" s="359">
        <f t="shared" si="6"/>
        <v>0</v>
      </c>
      <c r="W114" s="359">
        <f t="shared" si="6"/>
        <v>0</v>
      </c>
      <c r="X114" s="359">
        <f t="shared" si="6"/>
        <v>0</v>
      </c>
      <c r="Y114" s="359">
        <f t="shared" si="6"/>
        <v>0</v>
      </c>
      <c r="Z114" s="359">
        <f t="shared" si="6"/>
        <v>0</v>
      </c>
      <c r="AA114" s="359">
        <f t="shared" si="6"/>
        <v>0</v>
      </c>
      <c r="AB114" s="255"/>
    </row>
    <row r="115" spans="1:28">
      <c r="A115" s="351" t="s">
        <v>642</v>
      </c>
      <c r="B115" s="352" t="s">
        <v>226</v>
      </c>
      <c r="C115" s="353"/>
      <c r="D115" s="229">
        <v>0</v>
      </c>
      <c r="E115" s="229">
        <v>0</v>
      </c>
      <c r="F115" s="229">
        <v>0</v>
      </c>
      <c r="G115" s="229">
        <v>0</v>
      </c>
      <c r="H115" s="229">
        <v>0</v>
      </c>
      <c r="I115" s="229">
        <v>0</v>
      </c>
      <c r="J115" s="229">
        <v>0</v>
      </c>
      <c r="K115" s="229">
        <v>0</v>
      </c>
      <c r="L115" s="229">
        <v>0</v>
      </c>
      <c r="M115" s="229">
        <v>0</v>
      </c>
      <c r="N115" s="229">
        <v>0</v>
      </c>
      <c r="O115" s="229">
        <v>0</v>
      </c>
      <c r="P115" s="229">
        <v>0</v>
      </c>
      <c r="Q115" s="229">
        <v>0</v>
      </c>
      <c r="R115" s="229">
        <v>0</v>
      </c>
      <c r="S115" s="229">
        <v>0</v>
      </c>
      <c r="T115" s="229">
        <v>0</v>
      </c>
      <c r="U115" s="229">
        <v>0</v>
      </c>
      <c r="V115" s="229">
        <v>0</v>
      </c>
      <c r="W115" s="229">
        <v>0</v>
      </c>
      <c r="X115" s="229">
        <v>0</v>
      </c>
      <c r="Y115" s="229">
        <v>0</v>
      </c>
      <c r="Z115" s="229">
        <v>0</v>
      </c>
      <c r="AA115" s="229">
        <v>0</v>
      </c>
      <c r="AB115" s="255"/>
    </row>
    <row r="116" spans="1:28">
      <c r="A116" s="351"/>
      <c r="B116" s="199" t="s">
        <v>490</v>
      </c>
      <c r="C116" s="353"/>
      <c r="D116" s="229">
        <v>0</v>
      </c>
      <c r="E116" s="229">
        <v>0</v>
      </c>
      <c r="F116" s="229">
        <v>0</v>
      </c>
      <c r="G116" s="229">
        <v>0</v>
      </c>
      <c r="H116" s="229">
        <v>0</v>
      </c>
      <c r="I116" s="229">
        <v>0</v>
      </c>
      <c r="J116" s="229">
        <v>0</v>
      </c>
      <c r="K116" s="229">
        <v>0</v>
      </c>
      <c r="L116" s="229">
        <v>0</v>
      </c>
      <c r="M116" s="229">
        <v>0</v>
      </c>
      <c r="N116" s="229">
        <v>0</v>
      </c>
      <c r="O116" s="229">
        <v>0</v>
      </c>
      <c r="P116" s="229">
        <v>0</v>
      </c>
      <c r="Q116" s="229">
        <v>0</v>
      </c>
      <c r="R116" s="229">
        <v>0</v>
      </c>
      <c r="S116" s="229">
        <v>0</v>
      </c>
      <c r="T116" s="229">
        <v>0</v>
      </c>
      <c r="U116" s="229">
        <v>0</v>
      </c>
      <c r="V116" s="229">
        <v>0</v>
      </c>
      <c r="W116" s="229">
        <v>0</v>
      </c>
      <c r="X116" s="229">
        <v>0</v>
      </c>
      <c r="Y116" s="229">
        <v>0</v>
      </c>
      <c r="Z116" s="229">
        <v>0</v>
      </c>
      <c r="AA116" s="229">
        <v>0</v>
      </c>
      <c r="AB116" s="255"/>
    </row>
    <row r="117" spans="1:28">
      <c r="A117" s="351"/>
      <c r="B117" s="200" t="s">
        <v>491</v>
      </c>
      <c r="C117" s="353"/>
      <c r="D117" s="229">
        <v>0</v>
      </c>
      <c r="E117" s="229">
        <v>0</v>
      </c>
      <c r="F117" s="229">
        <v>0</v>
      </c>
      <c r="G117" s="229">
        <v>0</v>
      </c>
      <c r="H117" s="229">
        <v>0</v>
      </c>
      <c r="I117" s="229">
        <v>0</v>
      </c>
      <c r="J117" s="229">
        <v>0</v>
      </c>
      <c r="K117" s="229">
        <v>0</v>
      </c>
      <c r="L117" s="229">
        <v>0</v>
      </c>
      <c r="M117" s="229">
        <v>0</v>
      </c>
      <c r="N117" s="229">
        <v>0</v>
      </c>
      <c r="O117" s="229">
        <v>0</v>
      </c>
      <c r="P117" s="229">
        <v>0</v>
      </c>
      <c r="Q117" s="229">
        <v>0</v>
      </c>
      <c r="R117" s="229">
        <v>0</v>
      </c>
      <c r="S117" s="229">
        <v>0</v>
      </c>
      <c r="T117" s="229">
        <v>0</v>
      </c>
      <c r="U117" s="229">
        <v>0</v>
      </c>
      <c r="V117" s="229">
        <v>0</v>
      </c>
      <c r="W117" s="229">
        <v>0</v>
      </c>
      <c r="X117" s="229">
        <v>0</v>
      </c>
      <c r="Y117" s="229">
        <v>0</v>
      </c>
      <c r="Z117" s="229">
        <v>0</v>
      </c>
      <c r="AA117" s="229">
        <v>0</v>
      </c>
      <c r="AB117" s="255"/>
    </row>
    <row r="118" spans="1:28">
      <c r="A118" s="351"/>
      <c r="B118" s="199" t="s">
        <v>492</v>
      </c>
      <c r="C118" s="353"/>
      <c r="D118" s="229">
        <v>0</v>
      </c>
      <c r="E118" s="229">
        <v>0</v>
      </c>
      <c r="F118" s="229">
        <v>0</v>
      </c>
      <c r="G118" s="229">
        <v>0</v>
      </c>
      <c r="H118" s="229">
        <v>0</v>
      </c>
      <c r="I118" s="229">
        <v>0</v>
      </c>
      <c r="J118" s="229">
        <v>0</v>
      </c>
      <c r="K118" s="229">
        <v>0</v>
      </c>
      <c r="L118" s="229">
        <v>0</v>
      </c>
      <c r="M118" s="229">
        <v>0</v>
      </c>
      <c r="N118" s="229">
        <v>0</v>
      </c>
      <c r="O118" s="229">
        <v>0</v>
      </c>
      <c r="P118" s="229">
        <v>0</v>
      </c>
      <c r="Q118" s="229">
        <v>0</v>
      </c>
      <c r="R118" s="229">
        <v>0</v>
      </c>
      <c r="S118" s="229">
        <v>0</v>
      </c>
      <c r="T118" s="229">
        <v>0</v>
      </c>
      <c r="U118" s="229">
        <v>0</v>
      </c>
      <c r="V118" s="229">
        <v>0</v>
      </c>
      <c r="W118" s="229">
        <v>0</v>
      </c>
      <c r="X118" s="229">
        <v>0</v>
      </c>
      <c r="Y118" s="229">
        <v>0</v>
      </c>
      <c r="Z118" s="229">
        <v>0</v>
      </c>
      <c r="AA118" s="229">
        <v>0</v>
      </c>
      <c r="AB118" s="255"/>
    </row>
    <row r="119" spans="1:28">
      <c r="A119" s="351"/>
      <c r="B119" s="199" t="s">
        <v>493</v>
      </c>
      <c r="C119" s="353"/>
      <c r="D119" s="229">
        <v>0</v>
      </c>
      <c r="E119" s="229">
        <v>0</v>
      </c>
      <c r="F119" s="229">
        <v>0</v>
      </c>
      <c r="G119" s="229">
        <v>0</v>
      </c>
      <c r="H119" s="229">
        <v>0</v>
      </c>
      <c r="I119" s="229">
        <v>0</v>
      </c>
      <c r="J119" s="229">
        <v>0</v>
      </c>
      <c r="K119" s="229">
        <v>0</v>
      </c>
      <c r="L119" s="229">
        <v>0</v>
      </c>
      <c r="M119" s="229">
        <v>0</v>
      </c>
      <c r="N119" s="229">
        <v>0</v>
      </c>
      <c r="O119" s="229">
        <v>0</v>
      </c>
      <c r="P119" s="229">
        <v>0</v>
      </c>
      <c r="Q119" s="229">
        <v>0</v>
      </c>
      <c r="R119" s="229">
        <v>0</v>
      </c>
      <c r="S119" s="229">
        <v>0</v>
      </c>
      <c r="T119" s="229">
        <v>0</v>
      </c>
      <c r="U119" s="229">
        <v>0</v>
      </c>
      <c r="V119" s="229">
        <v>0</v>
      </c>
      <c r="W119" s="229">
        <v>0</v>
      </c>
      <c r="X119" s="229">
        <v>0</v>
      </c>
      <c r="Y119" s="229">
        <v>0</v>
      </c>
      <c r="Z119" s="229">
        <v>0</v>
      </c>
      <c r="AA119" s="229">
        <v>0</v>
      </c>
      <c r="AB119" s="255"/>
    </row>
    <row r="120" spans="1:28">
      <c r="A120" s="351"/>
      <c r="B120" s="199" t="s">
        <v>494</v>
      </c>
      <c r="C120" s="353"/>
      <c r="D120" s="229">
        <v>0</v>
      </c>
      <c r="E120" s="229">
        <v>0</v>
      </c>
      <c r="F120" s="229">
        <v>0</v>
      </c>
      <c r="G120" s="229">
        <v>0</v>
      </c>
      <c r="H120" s="229">
        <v>0</v>
      </c>
      <c r="I120" s="229">
        <v>0</v>
      </c>
      <c r="J120" s="229">
        <v>0</v>
      </c>
      <c r="K120" s="229">
        <v>0</v>
      </c>
      <c r="L120" s="229">
        <v>0</v>
      </c>
      <c r="M120" s="229">
        <v>0</v>
      </c>
      <c r="N120" s="229">
        <v>0</v>
      </c>
      <c r="O120" s="229">
        <v>0</v>
      </c>
      <c r="P120" s="229">
        <v>0</v>
      </c>
      <c r="Q120" s="229">
        <v>0</v>
      </c>
      <c r="R120" s="229">
        <v>0</v>
      </c>
      <c r="S120" s="229">
        <v>0</v>
      </c>
      <c r="T120" s="229">
        <v>0</v>
      </c>
      <c r="U120" s="229">
        <v>0</v>
      </c>
      <c r="V120" s="229">
        <v>0</v>
      </c>
      <c r="W120" s="229">
        <v>0</v>
      </c>
      <c r="X120" s="229">
        <v>0</v>
      </c>
      <c r="Y120" s="229">
        <v>0</v>
      </c>
      <c r="Z120" s="229">
        <v>0</v>
      </c>
      <c r="AA120" s="229">
        <v>0</v>
      </c>
      <c r="AB120" s="255"/>
    </row>
    <row r="121" spans="1:28">
      <c r="A121" s="351"/>
      <c r="B121" s="200" t="s">
        <v>495</v>
      </c>
      <c r="C121" s="353"/>
      <c r="D121" s="229">
        <v>0</v>
      </c>
      <c r="E121" s="229">
        <v>0</v>
      </c>
      <c r="F121" s="229">
        <v>0</v>
      </c>
      <c r="G121" s="229">
        <v>0</v>
      </c>
      <c r="H121" s="229">
        <v>0</v>
      </c>
      <c r="I121" s="229">
        <v>0</v>
      </c>
      <c r="J121" s="229">
        <v>0</v>
      </c>
      <c r="K121" s="229">
        <v>0</v>
      </c>
      <c r="L121" s="229">
        <v>0</v>
      </c>
      <c r="M121" s="229">
        <v>0</v>
      </c>
      <c r="N121" s="229">
        <v>0</v>
      </c>
      <c r="O121" s="229">
        <v>0</v>
      </c>
      <c r="P121" s="229">
        <v>0</v>
      </c>
      <c r="Q121" s="229">
        <v>0</v>
      </c>
      <c r="R121" s="229">
        <v>0</v>
      </c>
      <c r="S121" s="229">
        <v>0</v>
      </c>
      <c r="T121" s="229">
        <v>0</v>
      </c>
      <c r="U121" s="229">
        <v>0</v>
      </c>
      <c r="V121" s="229">
        <v>0</v>
      </c>
      <c r="W121" s="229">
        <v>0</v>
      </c>
      <c r="X121" s="229">
        <v>0</v>
      </c>
      <c r="Y121" s="229">
        <v>0</v>
      </c>
      <c r="Z121" s="229">
        <v>0</v>
      </c>
      <c r="AA121" s="229">
        <v>0</v>
      </c>
      <c r="AB121" s="255"/>
    </row>
    <row r="122" spans="1:28" ht="30">
      <c r="A122" s="351"/>
      <c r="B122" s="355" t="s">
        <v>496</v>
      </c>
      <c r="C122" s="353"/>
      <c r="D122" s="229">
        <v>0</v>
      </c>
      <c r="E122" s="229">
        <v>0</v>
      </c>
      <c r="F122" s="229">
        <v>0</v>
      </c>
      <c r="G122" s="229">
        <v>0</v>
      </c>
      <c r="H122" s="229">
        <v>0</v>
      </c>
      <c r="I122" s="229">
        <v>0</v>
      </c>
      <c r="J122" s="229">
        <v>0</v>
      </c>
      <c r="K122" s="229">
        <v>0</v>
      </c>
      <c r="L122" s="229">
        <v>0</v>
      </c>
      <c r="M122" s="229">
        <v>0</v>
      </c>
      <c r="N122" s="229">
        <v>0</v>
      </c>
      <c r="O122" s="229">
        <v>0</v>
      </c>
      <c r="P122" s="229">
        <v>0</v>
      </c>
      <c r="Q122" s="229">
        <v>0</v>
      </c>
      <c r="R122" s="229">
        <v>0</v>
      </c>
      <c r="S122" s="229">
        <v>0</v>
      </c>
      <c r="T122" s="229">
        <v>0</v>
      </c>
      <c r="U122" s="229">
        <v>0</v>
      </c>
      <c r="V122" s="229">
        <v>0</v>
      </c>
      <c r="W122" s="229">
        <v>0</v>
      </c>
      <c r="X122" s="229">
        <v>0</v>
      </c>
      <c r="Y122" s="229">
        <v>0</v>
      </c>
      <c r="Z122" s="229">
        <v>0</v>
      </c>
      <c r="AA122" s="229">
        <v>0</v>
      </c>
      <c r="AB122" s="255"/>
    </row>
    <row r="123" spans="1:28">
      <c r="A123" s="351"/>
      <c r="B123" s="200" t="s">
        <v>497</v>
      </c>
      <c r="C123" s="353"/>
      <c r="D123" s="229">
        <v>0</v>
      </c>
      <c r="E123" s="229">
        <v>0</v>
      </c>
      <c r="F123" s="229">
        <v>0</v>
      </c>
      <c r="G123" s="229">
        <v>0</v>
      </c>
      <c r="H123" s="229">
        <v>0</v>
      </c>
      <c r="I123" s="229">
        <v>0</v>
      </c>
      <c r="J123" s="229">
        <v>0</v>
      </c>
      <c r="K123" s="229">
        <v>0</v>
      </c>
      <c r="L123" s="229">
        <v>0</v>
      </c>
      <c r="M123" s="229">
        <v>0</v>
      </c>
      <c r="N123" s="229">
        <v>0</v>
      </c>
      <c r="O123" s="229">
        <v>0</v>
      </c>
      <c r="P123" s="229">
        <v>0</v>
      </c>
      <c r="Q123" s="229">
        <v>0</v>
      </c>
      <c r="R123" s="229">
        <v>0</v>
      </c>
      <c r="S123" s="229">
        <v>0</v>
      </c>
      <c r="T123" s="229">
        <v>0</v>
      </c>
      <c r="U123" s="229">
        <v>0</v>
      </c>
      <c r="V123" s="229">
        <v>0</v>
      </c>
      <c r="W123" s="229">
        <v>0</v>
      </c>
      <c r="X123" s="229">
        <v>0</v>
      </c>
      <c r="Y123" s="229">
        <v>0</v>
      </c>
      <c r="Z123" s="229">
        <v>0</v>
      </c>
      <c r="AA123" s="229">
        <v>0</v>
      </c>
      <c r="AB123" s="255"/>
    </row>
    <row r="124" spans="1:28">
      <c r="A124" s="351"/>
      <c r="B124" s="200" t="s">
        <v>498</v>
      </c>
      <c r="C124" s="353"/>
      <c r="D124" s="229">
        <v>0</v>
      </c>
      <c r="E124" s="229">
        <v>0</v>
      </c>
      <c r="F124" s="229">
        <v>0</v>
      </c>
      <c r="G124" s="229">
        <v>0</v>
      </c>
      <c r="H124" s="229">
        <v>0</v>
      </c>
      <c r="I124" s="229">
        <v>0</v>
      </c>
      <c r="J124" s="229">
        <v>0</v>
      </c>
      <c r="K124" s="229">
        <v>0</v>
      </c>
      <c r="L124" s="229">
        <v>0</v>
      </c>
      <c r="M124" s="229">
        <v>0</v>
      </c>
      <c r="N124" s="229">
        <v>0</v>
      </c>
      <c r="O124" s="229">
        <v>0</v>
      </c>
      <c r="P124" s="229">
        <v>0</v>
      </c>
      <c r="Q124" s="229">
        <v>0</v>
      </c>
      <c r="R124" s="229">
        <v>0</v>
      </c>
      <c r="S124" s="229">
        <v>0</v>
      </c>
      <c r="T124" s="229">
        <v>0</v>
      </c>
      <c r="U124" s="229">
        <v>0</v>
      </c>
      <c r="V124" s="229">
        <v>0</v>
      </c>
      <c r="W124" s="229">
        <v>0</v>
      </c>
      <c r="X124" s="229">
        <v>0</v>
      </c>
      <c r="Y124" s="229">
        <v>0</v>
      </c>
      <c r="Z124" s="229">
        <v>0</v>
      </c>
      <c r="AA124" s="229">
        <v>0</v>
      </c>
      <c r="AB124" s="255"/>
    </row>
    <row r="125" spans="1:28">
      <c r="A125" s="351"/>
      <c r="B125" s="200" t="s">
        <v>499</v>
      </c>
      <c r="C125" s="353"/>
      <c r="D125" s="229">
        <v>0</v>
      </c>
      <c r="E125" s="229">
        <v>0</v>
      </c>
      <c r="F125" s="229">
        <v>0</v>
      </c>
      <c r="G125" s="229">
        <v>0</v>
      </c>
      <c r="H125" s="229">
        <v>0</v>
      </c>
      <c r="I125" s="229">
        <v>0</v>
      </c>
      <c r="J125" s="229">
        <v>0</v>
      </c>
      <c r="K125" s="229">
        <v>0</v>
      </c>
      <c r="L125" s="229">
        <v>0</v>
      </c>
      <c r="M125" s="229">
        <v>0</v>
      </c>
      <c r="N125" s="229">
        <v>0</v>
      </c>
      <c r="O125" s="229">
        <v>0</v>
      </c>
      <c r="P125" s="229">
        <v>0</v>
      </c>
      <c r="Q125" s="229">
        <v>0</v>
      </c>
      <c r="R125" s="229">
        <v>0</v>
      </c>
      <c r="S125" s="229">
        <v>0</v>
      </c>
      <c r="T125" s="229">
        <v>0</v>
      </c>
      <c r="U125" s="229">
        <v>0</v>
      </c>
      <c r="V125" s="229">
        <v>0</v>
      </c>
      <c r="W125" s="229">
        <v>0</v>
      </c>
      <c r="X125" s="229">
        <v>0</v>
      </c>
      <c r="Y125" s="229">
        <v>0</v>
      </c>
      <c r="Z125" s="229">
        <v>0</v>
      </c>
      <c r="AA125" s="229">
        <v>0</v>
      </c>
      <c r="AB125" s="255"/>
    </row>
    <row r="126" spans="1:28">
      <c r="A126" s="351"/>
      <c r="B126" s="200" t="s">
        <v>500</v>
      </c>
      <c r="C126" s="353"/>
      <c r="D126" s="229">
        <v>0</v>
      </c>
      <c r="E126" s="229">
        <v>0</v>
      </c>
      <c r="F126" s="229">
        <v>0</v>
      </c>
      <c r="G126" s="229">
        <v>0</v>
      </c>
      <c r="H126" s="229">
        <v>0</v>
      </c>
      <c r="I126" s="229">
        <v>0</v>
      </c>
      <c r="J126" s="229">
        <v>0</v>
      </c>
      <c r="K126" s="229">
        <v>0</v>
      </c>
      <c r="L126" s="229">
        <v>0</v>
      </c>
      <c r="M126" s="229">
        <v>0</v>
      </c>
      <c r="N126" s="229">
        <v>0</v>
      </c>
      <c r="O126" s="229">
        <v>0</v>
      </c>
      <c r="P126" s="229">
        <v>0</v>
      </c>
      <c r="Q126" s="229">
        <v>0</v>
      </c>
      <c r="R126" s="229">
        <v>0</v>
      </c>
      <c r="S126" s="229">
        <v>0</v>
      </c>
      <c r="T126" s="229">
        <v>0</v>
      </c>
      <c r="U126" s="229">
        <v>0</v>
      </c>
      <c r="V126" s="229">
        <v>0</v>
      </c>
      <c r="W126" s="229">
        <v>0</v>
      </c>
      <c r="X126" s="229">
        <v>0</v>
      </c>
      <c r="Y126" s="229">
        <v>0</v>
      </c>
      <c r="Z126" s="229">
        <v>0</v>
      </c>
      <c r="AA126" s="229">
        <v>0</v>
      </c>
      <c r="AB126" s="255"/>
    </row>
    <row r="127" spans="1:28">
      <c r="A127" s="351"/>
      <c r="B127" s="200" t="s">
        <v>505</v>
      </c>
      <c r="C127" s="353"/>
      <c r="D127" s="229">
        <v>0</v>
      </c>
      <c r="E127" s="229">
        <v>0</v>
      </c>
      <c r="F127" s="229">
        <v>0</v>
      </c>
      <c r="G127" s="229">
        <v>0</v>
      </c>
      <c r="H127" s="229">
        <v>0</v>
      </c>
      <c r="I127" s="229">
        <v>0</v>
      </c>
      <c r="J127" s="229">
        <v>0</v>
      </c>
      <c r="K127" s="229">
        <v>0</v>
      </c>
      <c r="L127" s="229">
        <v>0</v>
      </c>
      <c r="M127" s="229">
        <v>0</v>
      </c>
      <c r="N127" s="229">
        <v>0</v>
      </c>
      <c r="O127" s="229">
        <v>0</v>
      </c>
      <c r="P127" s="229">
        <v>0</v>
      </c>
      <c r="Q127" s="229">
        <v>0</v>
      </c>
      <c r="R127" s="229">
        <v>0</v>
      </c>
      <c r="S127" s="229">
        <v>0</v>
      </c>
      <c r="T127" s="229">
        <v>0</v>
      </c>
      <c r="U127" s="229">
        <v>0</v>
      </c>
      <c r="V127" s="229">
        <v>0</v>
      </c>
      <c r="W127" s="229">
        <v>0</v>
      </c>
      <c r="X127" s="229">
        <v>0</v>
      </c>
      <c r="Y127" s="229">
        <v>0</v>
      </c>
      <c r="Z127" s="229">
        <v>0</v>
      </c>
      <c r="AA127" s="229">
        <v>0</v>
      </c>
      <c r="AB127" s="255"/>
    </row>
    <row r="128" spans="1:28">
      <c r="A128" s="351"/>
      <c r="B128" s="200" t="s">
        <v>506</v>
      </c>
      <c r="C128" s="353"/>
      <c r="D128" s="229">
        <v>0</v>
      </c>
      <c r="E128" s="229">
        <v>0</v>
      </c>
      <c r="F128" s="229">
        <v>0</v>
      </c>
      <c r="G128" s="229">
        <v>0</v>
      </c>
      <c r="H128" s="229">
        <v>0</v>
      </c>
      <c r="I128" s="229">
        <v>0</v>
      </c>
      <c r="J128" s="229">
        <v>0</v>
      </c>
      <c r="K128" s="229">
        <v>0</v>
      </c>
      <c r="L128" s="229">
        <v>0</v>
      </c>
      <c r="M128" s="229">
        <v>0</v>
      </c>
      <c r="N128" s="229">
        <v>0</v>
      </c>
      <c r="O128" s="229">
        <v>0</v>
      </c>
      <c r="P128" s="229">
        <v>0</v>
      </c>
      <c r="Q128" s="229">
        <v>0</v>
      </c>
      <c r="R128" s="229">
        <v>0</v>
      </c>
      <c r="S128" s="229">
        <v>0</v>
      </c>
      <c r="T128" s="229">
        <v>0</v>
      </c>
      <c r="U128" s="229">
        <v>0</v>
      </c>
      <c r="V128" s="229">
        <v>0</v>
      </c>
      <c r="W128" s="229">
        <v>0</v>
      </c>
      <c r="X128" s="229">
        <v>0</v>
      </c>
      <c r="Y128" s="229">
        <v>0</v>
      </c>
      <c r="Z128" s="229">
        <v>0</v>
      </c>
      <c r="AA128" s="229">
        <v>0</v>
      </c>
      <c r="AB128" s="255"/>
    </row>
    <row r="129" spans="1:28">
      <c r="A129" s="356"/>
      <c r="B129" s="357" t="s">
        <v>643</v>
      </c>
      <c r="C129" s="360">
        <v>0</v>
      </c>
      <c r="D129" s="359">
        <f>SUM(D115:D128)</f>
        <v>0</v>
      </c>
      <c r="E129" s="359">
        <f t="shared" ref="E129:AA129" si="7">SUM(E115:E128)</f>
        <v>0</v>
      </c>
      <c r="F129" s="359">
        <f t="shared" si="7"/>
        <v>0</v>
      </c>
      <c r="G129" s="359">
        <f t="shared" si="7"/>
        <v>0</v>
      </c>
      <c r="H129" s="359">
        <f t="shared" si="7"/>
        <v>0</v>
      </c>
      <c r="I129" s="359">
        <f t="shared" si="7"/>
        <v>0</v>
      </c>
      <c r="J129" s="359">
        <f t="shared" si="7"/>
        <v>0</v>
      </c>
      <c r="K129" s="359">
        <f t="shared" si="7"/>
        <v>0</v>
      </c>
      <c r="L129" s="359">
        <f t="shared" si="7"/>
        <v>0</v>
      </c>
      <c r="M129" s="359">
        <f t="shared" si="7"/>
        <v>0</v>
      </c>
      <c r="N129" s="359">
        <f t="shared" si="7"/>
        <v>0</v>
      </c>
      <c r="O129" s="359">
        <f t="shared" si="7"/>
        <v>0</v>
      </c>
      <c r="P129" s="359">
        <f t="shared" si="7"/>
        <v>0</v>
      </c>
      <c r="Q129" s="359">
        <f t="shared" si="7"/>
        <v>0</v>
      </c>
      <c r="R129" s="359">
        <f t="shared" si="7"/>
        <v>0</v>
      </c>
      <c r="S129" s="359">
        <f t="shared" si="7"/>
        <v>0</v>
      </c>
      <c r="T129" s="359">
        <f t="shared" si="7"/>
        <v>0</v>
      </c>
      <c r="U129" s="359">
        <f t="shared" si="7"/>
        <v>0</v>
      </c>
      <c r="V129" s="359">
        <f t="shared" si="7"/>
        <v>0</v>
      </c>
      <c r="W129" s="359">
        <f t="shared" si="7"/>
        <v>0</v>
      </c>
      <c r="X129" s="359">
        <f t="shared" si="7"/>
        <v>0</v>
      </c>
      <c r="Y129" s="359">
        <f t="shared" si="7"/>
        <v>0</v>
      </c>
      <c r="Z129" s="359">
        <f t="shared" si="7"/>
        <v>0</v>
      </c>
      <c r="AA129" s="359">
        <f t="shared" si="7"/>
        <v>0</v>
      </c>
      <c r="AB129" s="255"/>
    </row>
    <row r="130" spans="1:28">
      <c r="A130" s="351" t="s">
        <v>644</v>
      </c>
      <c r="B130" s="352" t="s">
        <v>226</v>
      </c>
      <c r="C130" s="353"/>
      <c r="D130" s="229">
        <v>0</v>
      </c>
      <c r="E130" s="229">
        <v>0</v>
      </c>
      <c r="F130" s="229">
        <v>0</v>
      </c>
      <c r="G130" s="229">
        <v>0</v>
      </c>
      <c r="H130" s="229">
        <v>0</v>
      </c>
      <c r="I130" s="229">
        <v>0</v>
      </c>
      <c r="J130" s="229">
        <v>0</v>
      </c>
      <c r="K130" s="229">
        <v>0</v>
      </c>
      <c r="L130" s="229">
        <v>0</v>
      </c>
      <c r="M130" s="229">
        <v>0</v>
      </c>
      <c r="N130" s="229">
        <v>0</v>
      </c>
      <c r="O130" s="229">
        <v>0</v>
      </c>
      <c r="P130" s="229">
        <v>0</v>
      </c>
      <c r="Q130" s="229">
        <v>0</v>
      </c>
      <c r="R130" s="229">
        <v>0</v>
      </c>
      <c r="S130" s="229">
        <v>0</v>
      </c>
      <c r="T130" s="229">
        <v>0</v>
      </c>
      <c r="U130" s="229">
        <v>0</v>
      </c>
      <c r="V130" s="229">
        <v>0</v>
      </c>
      <c r="W130" s="229">
        <v>0</v>
      </c>
      <c r="X130" s="229">
        <v>0</v>
      </c>
      <c r="Y130" s="229">
        <v>0</v>
      </c>
      <c r="Z130" s="229">
        <v>0</v>
      </c>
      <c r="AA130" s="229">
        <v>0</v>
      </c>
      <c r="AB130" s="255"/>
    </row>
    <row r="131" spans="1:28">
      <c r="A131" s="351"/>
      <c r="B131" s="199" t="s">
        <v>490</v>
      </c>
      <c r="C131" s="353"/>
      <c r="D131" s="229">
        <v>0</v>
      </c>
      <c r="E131" s="229">
        <v>0</v>
      </c>
      <c r="F131" s="229">
        <v>0</v>
      </c>
      <c r="G131" s="229">
        <v>0</v>
      </c>
      <c r="H131" s="229">
        <v>0</v>
      </c>
      <c r="I131" s="229">
        <v>0</v>
      </c>
      <c r="J131" s="229">
        <v>0</v>
      </c>
      <c r="K131" s="229">
        <v>0</v>
      </c>
      <c r="L131" s="229">
        <v>0</v>
      </c>
      <c r="M131" s="229">
        <v>0</v>
      </c>
      <c r="N131" s="229">
        <v>0</v>
      </c>
      <c r="O131" s="229">
        <v>0</v>
      </c>
      <c r="P131" s="229">
        <v>0</v>
      </c>
      <c r="Q131" s="229">
        <v>0</v>
      </c>
      <c r="R131" s="229">
        <v>0</v>
      </c>
      <c r="S131" s="229">
        <v>0</v>
      </c>
      <c r="T131" s="229">
        <v>0</v>
      </c>
      <c r="U131" s="229">
        <v>0</v>
      </c>
      <c r="V131" s="229">
        <v>0</v>
      </c>
      <c r="W131" s="229">
        <v>0</v>
      </c>
      <c r="X131" s="229">
        <v>0</v>
      </c>
      <c r="Y131" s="229">
        <v>0</v>
      </c>
      <c r="Z131" s="229">
        <v>0</v>
      </c>
      <c r="AA131" s="229">
        <v>0</v>
      </c>
      <c r="AB131" s="255"/>
    </row>
    <row r="132" spans="1:28">
      <c r="A132" s="351"/>
      <c r="B132" s="200" t="s">
        <v>491</v>
      </c>
      <c r="C132" s="353"/>
      <c r="D132" s="229">
        <v>0</v>
      </c>
      <c r="E132" s="229">
        <v>0</v>
      </c>
      <c r="F132" s="229">
        <v>0</v>
      </c>
      <c r="G132" s="229">
        <v>0</v>
      </c>
      <c r="H132" s="229">
        <v>0</v>
      </c>
      <c r="I132" s="229">
        <v>0</v>
      </c>
      <c r="J132" s="229">
        <v>0</v>
      </c>
      <c r="K132" s="229">
        <v>0</v>
      </c>
      <c r="L132" s="229">
        <v>0</v>
      </c>
      <c r="M132" s="229">
        <v>0</v>
      </c>
      <c r="N132" s="229">
        <v>0</v>
      </c>
      <c r="O132" s="229">
        <v>0</v>
      </c>
      <c r="P132" s="229">
        <v>0</v>
      </c>
      <c r="Q132" s="229">
        <v>0</v>
      </c>
      <c r="R132" s="229">
        <v>0</v>
      </c>
      <c r="S132" s="229">
        <v>0</v>
      </c>
      <c r="T132" s="229">
        <v>0</v>
      </c>
      <c r="U132" s="229">
        <v>0</v>
      </c>
      <c r="V132" s="229">
        <v>0</v>
      </c>
      <c r="W132" s="229">
        <v>0</v>
      </c>
      <c r="X132" s="229">
        <v>0</v>
      </c>
      <c r="Y132" s="229">
        <v>0</v>
      </c>
      <c r="Z132" s="229">
        <v>0</v>
      </c>
      <c r="AA132" s="229">
        <v>0</v>
      </c>
      <c r="AB132" s="255"/>
    </row>
    <row r="133" spans="1:28">
      <c r="A133" s="351"/>
      <c r="B133" s="199" t="s">
        <v>492</v>
      </c>
      <c r="C133" s="353"/>
      <c r="D133" s="229">
        <v>0</v>
      </c>
      <c r="E133" s="229">
        <v>0</v>
      </c>
      <c r="F133" s="229">
        <v>0</v>
      </c>
      <c r="G133" s="229">
        <v>0</v>
      </c>
      <c r="H133" s="229">
        <v>0</v>
      </c>
      <c r="I133" s="229">
        <v>0</v>
      </c>
      <c r="J133" s="229">
        <v>0</v>
      </c>
      <c r="K133" s="229">
        <v>0</v>
      </c>
      <c r="L133" s="229">
        <v>0</v>
      </c>
      <c r="M133" s="229">
        <v>0</v>
      </c>
      <c r="N133" s="229">
        <v>0</v>
      </c>
      <c r="O133" s="229">
        <v>0</v>
      </c>
      <c r="P133" s="229">
        <v>0</v>
      </c>
      <c r="Q133" s="229">
        <v>0</v>
      </c>
      <c r="R133" s="229">
        <v>0</v>
      </c>
      <c r="S133" s="229">
        <v>0</v>
      </c>
      <c r="T133" s="229">
        <v>0</v>
      </c>
      <c r="U133" s="229">
        <v>0</v>
      </c>
      <c r="V133" s="229">
        <v>0</v>
      </c>
      <c r="W133" s="229">
        <v>0</v>
      </c>
      <c r="X133" s="229">
        <v>0</v>
      </c>
      <c r="Y133" s="229">
        <v>0</v>
      </c>
      <c r="Z133" s="229">
        <v>0</v>
      </c>
      <c r="AA133" s="229">
        <v>0</v>
      </c>
      <c r="AB133" s="255"/>
    </row>
    <row r="134" spans="1:28">
      <c r="A134" s="351"/>
      <c r="B134" s="199" t="s">
        <v>493</v>
      </c>
      <c r="C134" s="353"/>
      <c r="D134" s="229">
        <v>0</v>
      </c>
      <c r="E134" s="229">
        <v>0</v>
      </c>
      <c r="F134" s="229">
        <v>0</v>
      </c>
      <c r="G134" s="229">
        <v>0</v>
      </c>
      <c r="H134" s="229">
        <v>0</v>
      </c>
      <c r="I134" s="229">
        <v>0</v>
      </c>
      <c r="J134" s="229">
        <v>0</v>
      </c>
      <c r="K134" s="229">
        <v>0</v>
      </c>
      <c r="L134" s="229">
        <v>0</v>
      </c>
      <c r="M134" s="229">
        <v>0</v>
      </c>
      <c r="N134" s="229">
        <v>0</v>
      </c>
      <c r="O134" s="229">
        <v>0</v>
      </c>
      <c r="P134" s="229">
        <v>0</v>
      </c>
      <c r="Q134" s="229">
        <v>0</v>
      </c>
      <c r="R134" s="229">
        <v>0</v>
      </c>
      <c r="S134" s="229">
        <v>0</v>
      </c>
      <c r="T134" s="229">
        <v>0</v>
      </c>
      <c r="U134" s="229">
        <v>0</v>
      </c>
      <c r="V134" s="229">
        <v>0</v>
      </c>
      <c r="W134" s="229">
        <v>0</v>
      </c>
      <c r="X134" s="229">
        <v>0</v>
      </c>
      <c r="Y134" s="229">
        <v>0</v>
      </c>
      <c r="Z134" s="229">
        <v>0</v>
      </c>
      <c r="AA134" s="229">
        <v>0</v>
      </c>
      <c r="AB134" s="255"/>
    </row>
    <row r="135" spans="1:28">
      <c r="A135" s="351"/>
      <c r="B135" s="199" t="s">
        <v>494</v>
      </c>
      <c r="C135" s="353"/>
      <c r="D135" s="229">
        <v>0</v>
      </c>
      <c r="E135" s="229">
        <v>0</v>
      </c>
      <c r="F135" s="229">
        <v>0</v>
      </c>
      <c r="G135" s="229">
        <v>0</v>
      </c>
      <c r="H135" s="229">
        <v>0</v>
      </c>
      <c r="I135" s="229">
        <v>0</v>
      </c>
      <c r="J135" s="229">
        <v>0</v>
      </c>
      <c r="K135" s="229">
        <v>0</v>
      </c>
      <c r="L135" s="229">
        <v>0</v>
      </c>
      <c r="M135" s="229">
        <v>0</v>
      </c>
      <c r="N135" s="229">
        <v>0</v>
      </c>
      <c r="O135" s="229">
        <v>0</v>
      </c>
      <c r="P135" s="229">
        <v>0</v>
      </c>
      <c r="Q135" s="229">
        <v>0</v>
      </c>
      <c r="R135" s="229">
        <v>0</v>
      </c>
      <c r="S135" s="229">
        <v>0</v>
      </c>
      <c r="T135" s="229">
        <v>0</v>
      </c>
      <c r="U135" s="229">
        <v>0</v>
      </c>
      <c r="V135" s="229">
        <v>0</v>
      </c>
      <c r="W135" s="229">
        <v>0</v>
      </c>
      <c r="X135" s="229">
        <v>0</v>
      </c>
      <c r="Y135" s="229">
        <v>0</v>
      </c>
      <c r="Z135" s="229">
        <v>0</v>
      </c>
      <c r="AA135" s="229">
        <v>0</v>
      </c>
      <c r="AB135" s="255"/>
    </row>
    <row r="136" spans="1:28">
      <c r="A136" s="351"/>
      <c r="B136" s="200" t="s">
        <v>495</v>
      </c>
      <c r="C136" s="353"/>
      <c r="D136" s="229">
        <v>0</v>
      </c>
      <c r="E136" s="229">
        <v>0</v>
      </c>
      <c r="F136" s="229">
        <v>0</v>
      </c>
      <c r="G136" s="229">
        <v>0</v>
      </c>
      <c r="H136" s="229">
        <v>0</v>
      </c>
      <c r="I136" s="229">
        <v>0</v>
      </c>
      <c r="J136" s="229">
        <v>0</v>
      </c>
      <c r="K136" s="229">
        <v>0</v>
      </c>
      <c r="L136" s="229">
        <v>0</v>
      </c>
      <c r="M136" s="229">
        <v>0</v>
      </c>
      <c r="N136" s="229">
        <v>0</v>
      </c>
      <c r="O136" s="229">
        <v>0</v>
      </c>
      <c r="P136" s="229">
        <v>0</v>
      </c>
      <c r="Q136" s="229">
        <v>0</v>
      </c>
      <c r="R136" s="229">
        <v>0</v>
      </c>
      <c r="S136" s="229">
        <v>0</v>
      </c>
      <c r="T136" s="229">
        <v>0</v>
      </c>
      <c r="U136" s="229">
        <v>0</v>
      </c>
      <c r="V136" s="229">
        <v>0</v>
      </c>
      <c r="W136" s="229">
        <v>0</v>
      </c>
      <c r="X136" s="229">
        <v>0</v>
      </c>
      <c r="Y136" s="229">
        <v>0</v>
      </c>
      <c r="Z136" s="229">
        <v>0</v>
      </c>
      <c r="AA136" s="229">
        <v>0</v>
      </c>
      <c r="AB136" s="255"/>
    </row>
    <row r="137" spans="1:28" ht="30">
      <c r="A137" s="351"/>
      <c r="B137" s="355" t="s">
        <v>496</v>
      </c>
      <c r="C137" s="353"/>
      <c r="D137" s="229">
        <v>0</v>
      </c>
      <c r="E137" s="229">
        <v>0</v>
      </c>
      <c r="F137" s="229">
        <v>0</v>
      </c>
      <c r="G137" s="229">
        <v>0</v>
      </c>
      <c r="H137" s="229">
        <v>0</v>
      </c>
      <c r="I137" s="229">
        <v>0</v>
      </c>
      <c r="J137" s="229">
        <v>0</v>
      </c>
      <c r="K137" s="229">
        <v>0</v>
      </c>
      <c r="L137" s="229">
        <v>0</v>
      </c>
      <c r="M137" s="229">
        <v>0</v>
      </c>
      <c r="N137" s="229">
        <v>0</v>
      </c>
      <c r="O137" s="229">
        <v>0</v>
      </c>
      <c r="P137" s="229">
        <v>0</v>
      </c>
      <c r="Q137" s="229">
        <v>0</v>
      </c>
      <c r="R137" s="229">
        <v>0</v>
      </c>
      <c r="S137" s="229">
        <v>0</v>
      </c>
      <c r="T137" s="229">
        <v>0</v>
      </c>
      <c r="U137" s="229">
        <v>0</v>
      </c>
      <c r="V137" s="229">
        <v>0</v>
      </c>
      <c r="W137" s="229">
        <v>0</v>
      </c>
      <c r="X137" s="229">
        <v>0</v>
      </c>
      <c r="Y137" s="229">
        <v>0</v>
      </c>
      <c r="Z137" s="229">
        <v>0</v>
      </c>
      <c r="AA137" s="229">
        <v>0</v>
      </c>
      <c r="AB137" s="255"/>
    </row>
    <row r="138" spans="1:28">
      <c r="A138" s="351"/>
      <c r="B138" s="200" t="s">
        <v>497</v>
      </c>
      <c r="C138" s="353"/>
      <c r="D138" s="229">
        <v>0</v>
      </c>
      <c r="E138" s="229">
        <v>0</v>
      </c>
      <c r="F138" s="229">
        <v>0</v>
      </c>
      <c r="G138" s="229">
        <v>0</v>
      </c>
      <c r="H138" s="229">
        <v>0</v>
      </c>
      <c r="I138" s="229">
        <v>0</v>
      </c>
      <c r="J138" s="229">
        <v>0</v>
      </c>
      <c r="K138" s="229">
        <v>0</v>
      </c>
      <c r="L138" s="229">
        <v>0</v>
      </c>
      <c r="M138" s="229">
        <v>0</v>
      </c>
      <c r="N138" s="229">
        <v>0</v>
      </c>
      <c r="O138" s="229">
        <v>0</v>
      </c>
      <c r="P138" s="229">
        <v>0</v>
      </c>
      <c r="Q138" s="229">
        <v>0</v>
      </c>
      <c r="R138" s="229">
        <v>0</v>
      </c>
      <c r="S138" s="229">
        <v>0</v>
      </c>
      <c r="T138" s="229">
        <v>0</v>
      </c>
      <c r="U138" s="229">
        <v>0</v>
      </c>
      <c r="V138" s="229">
        <v>0</v>
      </c>
      <c r="W138" s="229">
        <v>0</v>
      </c>
      <c r="X138" s="229">
        <v>0</v>
      </c>
      <c r="Y138" s="229">
        <v>0</v>
      </c>
      <c r="Z138" s="229">
        <v>0</v>
      </c>
      <c r="AA138" s="229">
        <v>0</v>
      </c>
      <c r="AB138" s="255"/>
    </row>
    <row r="139" spans="1:28">
      <c r="A139" s="351"/>
      <c r="B139" s="200" t="s">
        <v>498</v>
      </c>
      <c r="C139" s="353"/>
      <c r="D139" s="229">
        <v>0</v>
      </c>
      <c r="E139" s="229">
        <v>0</v>
      </c>
      <c r="F139" s="229">
        <v>0</v>
      </c>
      <c r="G139" s="229">
        <v>0</v>
      </c>
      <c r="H139" s="229">
        <v>0</v>
      </c>
      <c r="I139" s="229">
        <v>0</v>
      </c>
      <c r="J139" s="229">
        <v>0</v>
      </c>
      <c r="K139" s="229">
        <v>0</v>
      </c>
      <c r="L139" s="229">
        <v>0</v>
      </c>
      <c r="M139" s="229">
        <v>0</v>
      </c>
      <c r="N139" s="229">
        <v>0</v>
      </c>
      <c r="O139" s="229">
        <v>0</v>
      </c>
      <c r="P139" s="229">
        <v>0</v>
      </c>
      <c r="Q139" s="229">
        <v>0</v>
      </c>
      <c r="R139" s="229">
        <v>0</v>
      </c>
      <c r="S139" s="229">
        <v>0</v>
      </c>
      <c r="T139" s="229">
        <v>0</v>
      </c>
      <c r="U139" s="229">
        <v>0</v>
      </c>
      <c r="V139" s="229">
        <v>0</v>
      </c>
      <c r="W139" s="229">
        <v>0</v>
      </c>
      <c r="X139" s="229">
        <v>0</v>
      </c>
      <c r="Y139" s="229">
        <v>0</v>
      </c>
      <c r="Z139" s="229">
        <v>0</v>
      </c>
      <c r="AA139" s="229">
        <v>0</v>
      </c>
      <c r="AB139" s="255"/>
    </row>
    <row r="140" spans="1:28">
      <c r="A140" s="351"/>
      <c r="B140" s="200" t="s">
        <v>499</v>
      </c>
      <c r="C140" s="353"/>
      <c r="D140" s="229">
        <v>0</v>
      </c>
      <c r="E140" s="229">
        <v>0</v>
      </c>
      <c r="F140" s="229">
        <v>0</v>
      </c>
      <c r="G140" s="229">
        <v>0</v>
      </c>
      <c r="H140" s="229">
        <v>0</v>
      </c>
      <c r="I140" s="229">
        <v>0</v>
      </c>
      <c r="J140" s="229">
        <v>0</v>
      </c>
      <c r="K140" s="229">
        <v>0</v>
      </c>
      <c r="L140" s="229">
        <v>0</v>
      </c>
      <c r="M140" s="229">
        <v>0</v>
      </c>
      <c r="N140" s="229">
        <v>0</v>
      </c>
      <c r="O140" s="229">
        <v>0</v>
      </c>
      <c r="P140" s="229">
        <v>0</v>
      </c>
      <c r="Q140" s="229">
        <v>0</v>
      </c>
      <c r="R140" s="229">
        <v>0</v>
      </c>
      <c r="S140" s="229">
        <v>0</v>
      </c>
      <c r="T140" s="229">
        <v>0</v>
      </c>
      <c r="U140" s="229">
        <v>0</v>
      </c>
      <c r="V140" s="229">
        <v>0</v>
      </c>
      <c r="W140" s="229">
        <v>0</v>
      </c>
      <c r="X140" s="229">
        <v>0</v>
      </c>
      <c r="Y140" s="229">
        <v>0</v>
      </c>
      <c r="Z140" s="229">
        <v>0</v>
      </c>
      <c r="AA140" s="229">
        <v>0</v>
      </c>
      <c r="AB140" s="255"/>
    </row>
    <row r="141" spans="1:28">
      <c r="A141" s="351"/>
      <c r="B141" s="200" t="s">
        <v>500</v>
      </c>
      <c r="C141" s="353"/>
      <c r="D141" s="229">
        <v>0</v>
      </c>
      <c r="E141" s="229">
        <v>0</v>
      </c>
      <c r="F141" s="229">
        <v>0</v>
      </c>
      <c r="G141" s="229">
        <v>0</v>
      </c>
      <c r="H141" s="229">
        <v>0</v>
      </c>
      <c r="I141" s="229">
        <v>0</v>
      </c>
      <c r="J141" s="229">
        <v>0</v>
      </c>
      <c r="K141" s="229">
        <v>0</v>
      </c>
      <c r="L141" s="229">
        <v>0</v>
      </c>
      <c r="M141" s="229">
        <v>0</v>
      </c>
      <c r="N141" s="229">
        <v>0</v>
      </c>
      <c r="O141" s="229">
        <v>0</v>
      </c>
      <c r="P141" s="229">
        <v>0</v>
      </c>
      <c r="Q141" s="229">
        <v>0</v>
      </c>
      <c r="R141" s="229">
        <v>0</v>
      </c>
      <c r="S141" s="229">
        <v>0</v>
      </c>
      <c r="T141" s="229">
        <v>0</v>
      </c>
      <c r="U141" s="229">
        <v>0</v>
      </c>
      <c r="V141" s="229">
        <v>0</v>
      </c>
      <c r="W141" s="229">
        <v>0</v>
      </c>
      <c r="X141" s="229">
        <v>0</v>
      </c>
      <c r="Y141" s="229">
        <v>0</v>
      </c>
      <c r="Z141" s="229">
        <v>0</v>
      </c>
      <c r="AA141" s="229">
        <v>0</v>
      </c>
      <c r="AB141" s="255"/>
    </row>
    <row r="142" spans="1:28">
      <c r="A142" s="351"/>
      <c r="B142" s="200" t="s">
        <v>505</v>
      </c>
      <c r="C142" s="353"/>
      <c r="D142" s="229">
        <v>0</v>
      </c>
      <c r="E142" s="229">
        <v>0</v>
      </c>
      <c r="F142" s="229">
        <v>0</v>
      </c>
      <c r="G142" s="229">
        <v>0</v>
      </c>
      <c r="H142" s="229">
        <v>0</v>
      </c>
      <c r="I142" s="229">
        <v>0</v>
      </c>
      <c r="J142" s="229">
        <v>0</v>
      </c>
      <c r="K142" s="229">
        <v>0</v>
      </c>
      <c r="L142" s="229">
        <v>0</v>
      </c>
      <c r="M142" s="229">
        <v>0</v>
      </c>
      <c r="N142" s="229">
        <v>0</v>
      </c>
      <c r="O142" s="229">
        <v>0</v>
      </c>
      <c r="P142" s="229">
        <v>0</v>
      </c>
      <c r="Q142" s="229">
        <v>0</v>
      </c>
      <c r="R142" s="229">
        <v>0</v>
      </c>
      <c r="S142" s="229">
        <v>0</v>
      </c>
      <c r="T142" s="229">
        <v>0</v>
      </c>
      <c r="U142" s="229">
        <v>0</v>
      </c>
      <c r="V142" s="229">
        <v>0</v>
      </c>
      <c r="W142" s="229">
        <v>0</v>
      </c>
      <c r="X142" s="229">
        <v>0</v>
      </c>
      <c r="Y142" s="229">
        <v>0</v>
      </c>
      <c r="Z142" s="229">
        <v>0</v>
      </c>
      <c r="AA142" s="229">
        <v>0</v>
      </c>
      <c r="AB142" s="255"/>
    </row>
    <row r="143" spans="1:28">
      <c r="A143" s="351"/>
      <c r="B143" s="200" t="s">
        <v>506</v>
      </c>
      <c r="C143" s="353"/>
      <c r="D143" s="229">
        <v>0</v>
      </c>
      <c r="E143" s="229">
        <v>0</v>
      </c>
      <c r="F143" s="229">
        <v>0</v>
      </c>
      <c r="G143" s="229">
        <v>0</v>
      </c>
      <c r="H143" s="229">
        <v>0</v>
      </c>
      <c r="I143" s="229">
        <v>0</v>
      </c>
      <c r="J143" s="229">
        <v>0</v>
      </c>
      <c r="K143" s="229">
        <v>0</v>
      </c>
      <c r="L143" s="229">
        <v>0</v>
      </c>
      <c r="M143" s="229">
        <v>0</v>
      </c>
      <c r="N143" s="229">
        <v>0</v>
      </c>
      <c r="O143" s="229">
        <v>0</v>
      </c>
      <c r="P143" s="229">
        <v>0</v>
      </c>
      <c r="Q143" s="229">
        <v>0</v>
      </c>
      <c r="R143" s="229">
        <v>0</v>
      </c>
      <c r="S143" s="229">
        <v>0</v>
      </c>
      <c r="T143" s="229">
        <v>0</v>
      </c>
      <c r="U143" s="229">
        <v>0</v>
      </c>
      <c r="V143" s="229">
        <v>0</v>
      </c>
      <c r="W143" s="229">
        <v>0</v>
      </c>
      <c r="X143" s="229">
        <v>0</v>
      </c>
      <c r="Y143" s="229">
        <v>0</v>
      </c>
      <c r="Z143" s="229">
        <v>0</v>
      </c>
      <c r="AA143" s="229">
        <v>0</v>
      </c>
      <c r="AB143" s="255"/>
    </row>
    <row r="144" spans="1:28">
      <c r="A144" s="356"/>
      <c r="B144" s="357" t="s">
        <v>645</v>
      </c>
      <c r="C144" s="360">
        <v>0</v>
      </c>
      <c r="D144" s="359">
        <f>SUM(D130:D143)</f>
        <v>0</v>
      </c>
      <c r="E144" s="359">
        <f t="shared" ref="E144:AA144" si="8">SUM(E130:E143)</f>
        <v>0</v>
      </c>
      <c r="F144" s="359">
        <f t="shared" si="8"/>
        <v>0</v>
      </c>
      <c r="G144" s="359">
        <f t="shared" si="8"/>
        <v>0</v>
      </c>
      <c r="H144" s="359">
        <f t="shared" si="8"/>
        <v>0</v>
      </c>
      <c r="I144" s="359">
        <f t="shared" si="8"/>
        <v>0</v>
      </c>
      <c r="J144" s="359">
        <f t="shared" si="8"/>
        <v>0</v>
      </c>
      <c r="K144" s="359">
        <f t="shared" si="8"/>
        <v>0</v>
      </c>
      <c r="L144" s="359">
        <f t="shared" si="8"/>
        <v>0</v>
      </c>
      <c r="M144" s="359">
        <f t="shared" si="8"/>
        <v>0</v>
      </c>
      <c r="N144" s="359">
        <f t="shared" si="8"/>
        <v>0</v>
      </c>
      <c r="O144" s="359">
        <f t="shared" si="8"/>
        <v>0</v>
      </c>
      <c r="P144" s="359">
        <f t="shared" si="8"/>
        <v>0</v>
      </c>
      <c r="Q144" s="359">
        <f t="shared" si="8"/>
        <v>0</v>
      </c>
      <c r="R144" s="359">
        <f t="shared" si="8"/>
        <v>0</v>
      </c>
      <c r="S144" s="359">
        <f t="shared" si="8"/>
        <v>0</v>
      </c>
      <c r="T144" s="359">
        <f t="shared" si="8"/>
        <v>0</v>
      </c>
      <c r="U144" s="359">
        <f t="shared" si="8"/>
        <v>0</v>
      </c>
      <c r="V144" s="359">
        <f t="shared" si="8"/>
        <v>0</v>
      </c>
      <c r="W144" s="359">
        <f t="shared" si="8"/>
        <v>0</v>
      </c>
      <c r="X144" s="359">
        <f t="shared" si="8"/>
        <v>0</v>
      </c>
      <c r="Y144" s="359">
        <f t="shared" si="8"/>
        <v>0</v>
      </c>
      <c r="Z144" s="359">
        <f t="shared" si="8"/>
        <v>0</v>
      </c>
      <c r="AA144" s="359">
        <f t="shared" si="8"/>
        <v>0</v>
      </c>
      <c r="AB144" s="255"/>
    </row>
    <row r="145" spans="1:28">
      <c r="A145" s="351" t="s">
        <v>646</v>
      </c>
      <c r="B145" s="352" t="s">
        <v>226</v>
      </c>
      <c r="C145" s="353"/>
      <c r="D145" s="229">
        <v>0</v>
      </c>
      <c r="E145" s="229">
        <v>0</v>
      </c>
      <c r="F145" s="229">
        <v>0</v>
      </c>
      <c r="G145" s="229">
        <v>0</v>
      </c>
      <c r="H145" s="229">
        <v>0</v>
      </c>
      <c r="I145" s="229">
        <v>0</v>
      </c>
      <c r="J145" s="229">
        <v>0</v>
      </c>
      <c r="K145" s="229">
        <v>0</v>
      </c>
      <c r="L145" s="229">
        <v>0</v>
      </c>
      <c r="M145" s="229">
        <v>0</v>
      </c>
      <c r="N145" s="229">
        <v>0</v>
      </c>
      <c r="O145" s="229">
        <v>0</v>
      </c>
      <c r="P145" s="229">
        <v>0</v>
      </c>
      <c r="Q145" s="229">
        <v>0</v>
      </c>
      <c r="R145" s="229">
        <v>0</v>
      </c>
      <c r="S145" s="229">
        <v>0</v>
      </c>
      <c r="T145" s="229">
        <v>0</v>
      </c>
      <c r="U145" s="229">
        <v>0</v>
      </c>
      <c r="V145" s="229">
        <v>0</v>
      </c>
      <c r="W145" s="229">
        <v>0</v>
      </c>
      <c r="X145" s="229">
        <v>0</v>
      </c>
      <c r="Y145" s="229">
        <v>0</v>
      </c>
      <c r="Z145" s="229">
        <v>0</v>
      </c>
      <c r="AA145" s="229">
        <v>0</v>
      </c>
      <c r="AB145" s="255"/>
    </row>
    <row r="146" spans="1:28">
      <c r="A146" s="351"/>
      <c r="B146" s="199" t="s">
        <v>490</v>
      </c>
      <c r="C146" s="353"/>
      <c r="D146" s="229">
        <v>0</v>
      </c>
      <c r="E146" s="229">
        <v>0</v>
      </c>
      <c r="F146" s="229">
        <v>0</v>
      </c>
      <c r="G146" s="229">
        <v>0</v>
      </c>
      <c r="H146" s="229">
        <v>0</v>
      </c>
      <c r="I146" s="229">
        <v>0</v>
      </c>
      <c r="J146" s="229">
        <v>0</v>
      </c>
      <c r="K146" s="229">
        <v>0</v>
      </c>
      <c r="L146" s="229">
        <v>0</v>
      </c>
      <c r="M146" s="229">
        <v>0</v>
      </c>
      <c r="N146" s="229">
        <v>0</v>
      </c>
      <c r="O146" s="229">
        <v>0</v>
      </c>
      <c r="P146" s="229">
        <v>0</v>
      </c>
      <c r="Q146" s="229">
        <v>0</v>
      </c>
      <c r="R146" s="229">
        <v>0</v>
      </c>
      <c r="S146" s="229">
        <v>0</v>
      </c>
      <c r="T146" s="229">
        <v>0</v>
      </c>
      <c r="U146" s="229">
        <v>0</v>
      </c>
      <c r="V146" s="229">
        <v>0</v>
      </c>
      <c r="W146" s="229">
        <v>0</v>
      </c>
      <c r="X146" s="229">
        <v>0</v>
      </c>
      <c r="Y146" s="229">
        <v>0</v>
      </c>
      <c r="Z146" s="229">
        <v>0</v>
      </c>
      <c r="AA146" s="229">
        <v>0</v>
      </c>
      <c r="AB146" s="255"/>
    </row>
    <row r="147" spans="1:28">
      <c r="A147" s="351"/>
      <c r="B147" s="200" t="s">
        <v>491</v>
      </c>
      <c r="C147" s="353"/>
      <c r="D147" s="229">
        <v>0</v>
      </c>
      <c r="E147" s="229">
        <v>0</v>
      </c>
      <c r="F147" s="229">
        <v>0</v>
      </c>
      <c r="G147" s="229">
        <v>0</v>
      </c>
      <c r="H147" s="229">
        <v>0</v>
      </c>
      <c r="I147" s="229">
        <v>0</v>
      </c>
      <c r="J147" s="229">
        <v>0</v>
      </c>
      <c r="K147" s="229">
        <v>0</v>
      </c>
      <c r="L147" s="229">
        <v>0</v>
      </c>
      <c r="M147" s="229">
        <v>0</v>
      </c>
      <c r="N147" s="229">
        <v>0</v>
      </c>
      <c r="O147" s="229">
        <v>0</v>
      </c>
      <c r="P147" s="229">
        <v>0</v>
      </c>
      <c r="Q147" s="229">
        <v>0</v>
      </c>
      <c r="R147" s="229">
        <v>0</v>
      </c>
      <c r="S147" s="229">
        <v>0</v>
      </c>
      <c r="T147" s="229">
        <v>0</v>
      </c>
      <c r="U147" s="229">
        <v>0</v>
      </c>
      <c r="V147" s="229">
        <v>0</v>
      </c>
      <c r="W147" s="229">
        <v>0</v>
      </c>
      <c r="X147" s="229">
        <v>0</v>
      </c>
      <c r="Y147" s="229">
        <v>0</v>
      </c>
      <c r="Z147" s="229">
        <v>0</v>
      </c>
      <c r="AA147" s="229">
        <v>0</v>
      </c>
      <c r="AB147" s="255"/>
    </row>
    <row r="148" spans="1:28">
      <c r="A148" s="351"/>
      <c r="B148" s="199" t="s">
        <v>492</v>
      </c>
      <c r="C148" s="353"/>
      <c r="D148" s="229">
        <v>0</v>
      </c>
      <c r="E148" s="229">
        <v>0</v>
      </c>
      <c r="F148" s="229">
        <v>0</v>
      </c>
      <c r="G148" s="229">
        <v>0</v>
      </c>
      <c r="H148" s="229">
        <v>0</v>
      </c>
      <c r="I148" s="229">
        <v>0</v>
      </c>
      <c r="J148" s="229">
        <v>0</v>
      </c>
      <c r="K148" s="229">
        <v>0</v>
      </c>
      <c r="L148" s="229">
        <v>0</v>
      </c>
      <c r="M148" s="229">
        <v>0</v>
      </c>
      <c r="N148" s="229">
        <v>0</v>
      </c>
      <c r="O148" s="229">
        <v>0</v>
      </c>
      <c r="P148" s="229">
        <v>0</v>
      </c>
      <c r="Q148" s="229">
        <v>0</v>
      </c>
      <c r="R148" s="229">
        <v>0</v>
      </c>
      <c r="S148" s="229">
        <v>0</v>
      </c>
      <c r="T148" s="229">
        <v>0</v>
      </c>
      <c r="U148" s="229">
        <v>0</v>
      </c>
      <c r="V148" s="229">
        <v>0</v>
      </c>
      <c r="W148" s="229">
        <v>0</v>
      </c>
      <c r="X148" s="229">
        <v>0</v>
      </c>
      <c r="Y148" s="229">
        <v>0</v>
      </c>
      <c r="Z148" s="229">
        <v>0</v>
      </c>
      <c r="AA148" s="229">
        <v>0</v>
      </c>
      <c r="AB148" s="255"/>
    </row>
    <row r="149" spans="1:28">
      <c r="A149" s="351"/>
      <c r="B149" s="199" t="s">
        <v>493</v>
      </c>
      <c r="C149" s="353"/>
      <c r="D149" s="229">
        <v>0</v>
      </c>
      <c r="E149" s="229">
        <v>0</v>
      </c>
      <c r="F149" s="229">
        <v>0</v>
      </c>
      <c r="G149" s="229">
        <v>0</v>
      </c>
      <c r="H149" s="229">
        <v>0</v>
      </c>
      <c r="I149" s="229">
        <v>0</v>
      </c>
      <c r="J149" s="229">
        <v>0</v>
      </c>
      <c r="K149" s="229">
        <v>0</v>
      </c>
      <c r="L149" s="229">
        <v>0</v>
      </c>
      <c r="M149" s="229">
        <v>0</v>
      </c>
      <c r="N149" s="229">
        <v>0</v>
      </c>
      <c r="O149" s="229">
        <v>0</v>
      </c>
      <c r="P149" s="229">
        <v>0</v>
      </c>
      <c r="Q149" s="229">
        <v>0</v>
      </c>
      <c r="R149" s="229">
        <v>0</v>
      </c>
      <c r="S149" s="229">
        <v>0</v>
      </c>
      <c r="T149" s="229">
        <v>0</v>
      </c>
      <c r="U149" s="229">
        <v>0</v>
      </c>
      <c r="V149" s="229">
        <v>0</v>
      </c>
      <c r="W149" s="229">
        <v>0</v>
      </c>
      <c r="X149" s="229">
        <v>0</v>
      </c>
      <c r="Y149" s="229">
        <v>0</v>
      </c>
      <c r="Z149" s="229">
        <v>0</v>
      </c>
      <c r="AA149" s="229">
        <v>0</v>
      </c>
      <c r="AB149" s="255"/>
    </row>
    <row r="150" spans="1:28">
      <c r="A150" s="351"/>
      <c r="B150" s="199" t="s">
        <v>494</v>
      </c>
      <c r="C150" s="353"/>
      <c r="D150" s="229">
        <v>0</v>
      </c>
      <c r="E150" s="229">
        <v>0</v>
      </c>
      <c r="F150" s="229">
        <v>0</v>
      </c>
      <c r="G150" s="229">
        <v>0</v>
      </c>
      <c r="H150" s="229">
        <v>0</v>
      </c>
      <c r="I150" s="229">
        <v>0</v>
      </c>
      <c r="J150" s="229">
        <v>0</v>
      </c>
      <c r="K150" s="229">
        <v>0</v>
      </c>
      <c r="L150" s="229">
        <v>0</v>
      </c>
      <c r="M150" s="229">
        <v>0</v>
      </c>
      <c r="N150" s="229">
        <v>0</v>
      </c>
      <c r="O150" s="229">
        <v>0</v>
      </c>
      <c r="P150" s="229">
        <v>0</v>
      </c>
      <c r="Q150" s="229">
        <v>0</v>
      </c>
      <c r="R150" s="229">
        <v>0</v>
      </c>
      <c r="S150" s="229">
        <v>0</v>
      </c>
      <c r="T150" s="229">
        <v>0</v>
      </c>
      <c r="U150" s="229">
        <v>0</v>
      </c>
      <c r="V150" s="229">
        <v>0</v>
      </c>
      <c r="W150" s="229">
        <v>0</v>
      </c>
      <c r="X150" s="229">
        <v>0</v>
      </c>
      <c r="Y150" s="229">
        <v>0</v>
      </c>
      <c r="Z150" s="229">
        <v>0</v>
      </c>
      <c r="AA150" s="229">
        <v>0</v>
      </c>
      <c r="AB150" s="255"/>
    </row>
    <row r="151" spans="1:28">
      <c r="A151" s="351"/>
      <c r="B151" s="200" t="s">
        <v>495</v>
      </c>
      <c r="C151" s="353"/>
      <c r="D151" s="229">
        <v>0</v>
      </c>
      <c r="E151" s="229">
        <v>0</v>
      </c>
      <c r="F151" s="229">
        <v>0</v>
      </c>
      <c r="G151" s="229">
        <v>0</v>
      </c>
      <c r="H151" s="229">
        <v>0</v>
      </c>
      <c r="I151" s="229">
        <v>0</v>
      </c>
      <c r="J151" s="229">
        <v>0</v>
      </c>
      <c r="K151" s="229">
        <v>0</v>
      </c>
      <c r="L151" s="229">
        <v>0</v>
      </c>
      <c r="M151" s="229">
        <v>0</v>
      </c>
      <c r="N151" s="229">
        <v>0</v>
      </c>
      <c r="O151" s="229">
        <v>0</v>
      </c>
      <c r="P151" s="229">
        <v>0</v>
      </c>
      <c r="Q151" s="229">
        <v>0</v>
      </c>
      <c r="R151" s="229">
        <v>0</v>
      </c>
      <c r="S151" s="229">
        <v>0</v>
      </c>
      <c r="T151" s="229">
        <v>0</v>
      </c>
      <c r="U151" s="229">
        <v>0</v>
      </c>
      <c r="V151" s="229">
        <v>0</v>
      </c>
      <c r="W151" s="229">
        <v>0</v>
      </c>
      <c r="X151" s="229">
        <v>0</v>
      </c>
      <c r="Y151" s="229">
        <v>0</v>
      </c>
      <c r="Z151" s="229">
        <v>0</v>
      </c>
      <c r="AA151" s="229">
        <v>0</v>
      </c>
      <c r="AB151" s="255"/>
    </row>
    <row r="152" spans="1:28" ht="30">
      <c r="A152" s="351"/>
      <c r="B152" s="355" t="s">
        <v>496</v>
      </c>
      <c r="C152" s="353"/>
      <c r="D152" s="229">
        <v>0</v>
      </c>
      <c r="E152" s="229">
        <v>0</v>
      </c>
      <c r="F152" s="229">
        <v>0</v>
      </c>
      <c r="G152" s="229">
        <v>0</v>
      </c>
      <c r="H152" s="229">
        <v>0</v>
      </c>
      <c r="I152" s="229">
        <v>0</v>
      </c>
      <c r="J152" s="229">
        <v>0</v>
      </c>
      <c r="K152" s="229">
        <v>0</v>
      </c>
      <c r="L152" s="229">
        <v>0</v>
      </c>
      <c r="M152" s="229">
        <v>0</v>
      </c>
      <c r="N152" s="229">
        <v>0</v>
      </c>
      <c r="O152" s="229">
        <v>0</v>
      </c>
      <c r="P152" s="229">
        <v>0</v>
      </c>
      <c r="Q152" s="229">
        <v>0</v>
      </c>
      <c r="R152" s="229">
        <v>0</v>
      </c>
      <c r="S152" s="229">
        <v>0</v>
      </c>
      <c r="T152" s="229">
        <v>0</v>
      </c>
      <c r="U152" s="229">
        <v>0</v>
      </c>
      <c r="V152" s="229">
        <v>0</v>
      </c>
      <c r="W152" s="229">
        <v>0</v>
      </c>
      <c r="X152" s="229">
        <v>0</v>
      </c>
      <c r="Y152" s="229">
        <v>0</v>
      </c>
      <c r="Z152" s="229">
        <v>0</v>
      </c>
      <c r="AA152" s="229">
        <v>0</v>
      </c>
      <c r="AB152" s="255"/>
    </row>
    <row r="153" spans="1:28">
      <c r="A153" s="351"/>
      <c r="B153" s="200" t="s">
        <v>497</v>
      </c>
      <c r="C153" s="353"/>
      <c r="D153" s="229">
        <v>0</v>
      </c>
      <c r="E153" s="229">
        <v>0</v>
      </c>
      <c r="F153" s="229">
        <v>0</v>
      </c>
      <c r="G153" s="229">
        <v>0</v>
      </c>
      <c r="H153" s="229">
        <v>0</v>
      </c>
      <c r="I153" s="229">
        <v>0</v>
      </c>
      <c r="J153" s="229">
        <v>0</v>
      </c>
      <c r="K153" s="229">
        <v>0</v>
      </c>
      <c r="L153" s="229">
        <v>0</v>
      </c>
      <c r="M153" s="229">
        <v>0</v>
      </c>
      <c r="N153" s="229">
        <v>0</v>
      </c>
      <c r="O153" s="229">
        <v>0</v>
      </c>
      <c r="P153" s="229">
        <v>0</v>
      </c>
      <c r="Q153" s="229">
        <v>0</v>
      </c>
      <c r="R153" s="229">
        <v>0</v>
      </c>
      <c r="S153" s="229">
        <v>0</v>
      </c>
      <c r="T153" s="229">
        <v>0</v>
      </c>
      <c r="U153" s="229">
        <v>0</v>
      </c>
      <c r="V153" s="229">
        <v>0</v>
      </c>
      <c r="W153" s="229">
        <v>0</v>
      </c>
      <c r="X153" s="229">
        <v>0</v>
      </c>
      <c r="Y153" s="229">
        <v>0</v>
      </c>
      <c r="Z153" s="229">
        <v>0</v>
      </c>
      <c r="AA153" s="229">
        <v>0</v>
      </c>
      <c r="AB153" s="255"/>
    </row>
    <row r="154" spans="1:28">
      <c r="A154" s="351"/>
      <c r="B154" s="200" t="s">
        <v>498</v>
      </c>
      <c r="C154" s="353"/>
      <c r="D154" s="229">
        <v>0</v>
      </c>
      <c r="E154" s="229">
        <v>0</v>
      </c>
      <c r="F154" s="229">
        <v>0</v>
      </c>
      <c r="G154" s="229">
        <v>0</v>
      </c>
      <c r="H154" s="229">
        <v>0</v>
      </c>
      <c r="I154" s="229">
        <v>0</v>
      </c>
      <c r="J154" s="229">
        <v>0</v>
      </c>
      <c r="K154" s="229">
        <v>0</v>
      </c>
      <c r="L154" s="229">
        <v>0</v>
      </c>
      <c r="M154" s="229">
        <v>0</v>
      </c>
      <c r="N154" s="229">
        <v>0</v>
      </c>
      <c r="O154" s="229">
        <v>0</v>
      </c>
      <c r="P154" s="229">
        <v>0</v>
      </c>
      <c r="Q154" s="229">
        <v>0</v>
      </c>
      <c r="R154" s="229">
        <v>0</v>
      </c>
      <c r="S154" s="229">
        <v>0</v>
      </c>
      <c r="T154" s="229">
        <v>0</v>
      </c>
      <c r="U154" s="229">
        <v>0</v>
      </c>
      <c r="V154" s="229">
        <v>0</v>
      </c>
      <c r="W154" s="229">
        <v>0</v>
      </c>
      <c r="X154" s="229">
        <v>0</v>
      </c>
      <c r="Y154" s="229">
        <v>0</v>
      </c>
      <c r="Z154" s="229">
        <v>0</v>
      </c>
      <c r="AA154" s="229">
        <v>0</v>
      </c>
      <c r="AB154" s="255"/>
    </row>
    <row r="155" spans="1:28">
      <c r="A155" s="351"/>
      <c r="B155" s="200" t="s">
        <v>499</v>
      </c>
      <c r="C155" s="353"/>
      <c r="D155" s="229">
        <v>0</v>
      </c>
      <c r="E155" s="229">
        <v>0</v>
      </c>
      <c r="F155" s="229">
        <v>0</v>
      </c>
      <c r="G155" s="229">
        <v>0</v>
      </c>
      <c r="H155" s="229">
        <v>0</v>
      </c>
      <c r="I155" s="229">
        <v>0</v>
      </c>
      <c r="J155" s="229">
        <v>0</v>
      </c>
      <c r="K155" s="229">
        <v>0</v>
      </c>
      <c r="L155" s="229">
        <v>0</v>
      </c>
      <c r="M155" s="229">
        <v>0</v>
      </c>
      <c r="N155" s="229">
        <v>0</v>
      </c>
      <c r="O155" s="229">
        <v>0</v>
      </c>
      <c r="P155" s="229">
        <v>0</v>
      </c>
      <c r="Q155" s="229">
        <v>0</v>
      </c>
      <c r="R155" s="229">
        <v>0</v>
      </c>
      <c r="S155" s="229">
        <v>0</v>
      </c>
      <c r="T155" s="229">
        <v>0</v>
      </c>
      <c r="U155" s="229">
        <v>0</v>
      </c>
      <c r="V155" s="229">
        <v>0</v>
      </c>
      <c r="W155" s="229">
        <v>0</v>
      </c>
      <c r="X155" s="229">
        <v>0</v>
      </c>
      <c r="Y155" s="229">
        <v>0</v>
      </c>
      <c r="Z155" s="229">
        <v>0</v>
      </c>
      <c r="AA155" s="229">
        <v>0</v>
      </c>
      <c r="AB155" s="255"/>
    </row>
    <row r="156" spans="1:28">
      <c r="A156" s="351"/>
      <c r="B156" s="200" t="s">
        <v>500</v>
      </c>
      <c r="C156" s="353"/>
      <c r="D156" s="229">
        <v>0</v>
      </c>
      <c r="E156" s="229">
        <v>0</v>
      </c>
      <c r="F156" s="229">
        <v>0</v>
      </c>
      <c r="G156" s="229">
        <v>0</v>
      </c>
      <c r="H156" s="229">
        <v>0</v>
      </c>
      <c r="I156" s="229">
        <v>0</v>
      </c>
      <c r="J156" s="229">
        <v>0</v>
      </c>
      <c r="K156" s="229">
        <v>0</v>
      </c>
      <c r="L156" s="229">
        <v>0</v>
      </c>
      <c r="M156" s="229">
        <v>0</v>
      </c>
      <c r="N156" s="229">
        <v>0</v>
      </c>
      <c r="O156" s="229">
        <v>0</v>
      </c>
      <c r="P156" s="229">
        <v>0</v>
      </c>
      <c r="Q156" s="229">
        <v>0</v>
      </c>
      <c r="R156" s="229">
        <v>0</v>
      </c>
      <c r="S156" s="229">
        <v>0</v>
      </c>
      <c r="T156" s="229">
        <v>0</v>
      </c>
      <c r="U156" s="229">
        <v>0</v>
      </c>
      <c r="V156" s="229">
        <v>0</v>
      </c>
      <c r="W156" s="229">
        <v>0</v>
      </c>
      <c r="X156" s="229">
        <v>0</v>
      </c>
      <c r="Y156" s="229">
        <v>0</v>
      </c>
      <c r="Z156" s="229">
        <v>0</v>
      </c>
      <c r="AA156" s="229">
        <v>0</v>
      </c>
      <c r="AB156" s="255"/>
    </row>
    <row r="157" spans="1:28">
      <c r="A157" s="351"/>
      <c r="B157" s="200" t="s">
        <v>505</v>
      </c>
      <c r="C157" s="353"/>
      <c r="D157" s="229">
        <v>0</v>
      </c>
      <c r="E157" s="229">
        <v>0</v>
      </c>
      <c r="F157" s="229">
        <v>0</v>
      </c>
      <c r="G157" s="229">
        <v>0</v>
      </c>
      <c r="H157" s="229">
        <v>0</v>
      </c>
      <c r="I157" s="229">
        <v>0</v>
      </c>
      <c r="J157" s="229">
        <v>0</v>
      </c>
      <c r="K157" s="229">
        <v>0</v>
      </c>
      <c r="L157" s="229">
        <v>0</v>
      </c>
      <c r="M157" s="229">
        <v>0</v>
      </c>
      <c r="N157" s="229">
        <v>0</v>
      </c>
      <c r="O157" s="229">
        <v>0</v>
      </c>
      <c r="P157" s="229">
        <v>0</v>
      </c>
      <c r="Q157" s="229">
        <v>0</v>
      </c>
      <c r="R157" s="229">
        <v>0</v>
      </c>
      <c r="S157" s="229">
        <v>0</v>
      </c>
      <c r="T157" s="229">
        <v>0</v>
      </c>
      <c r="U157" s="229">
        <v>0</v>
      </c>
      <c r="V157" s="229">
        <v>0</v>
      </c>
      <c r="W157" s="229">
        <v>0</v>
      </c>
      <c r="X157" s="229">
        <v>0</v>
      </c>
      <c r="Y157" s="229">
        <v>0</v>
      </c>
      <c r="Z157" s="229">
        <v>0</v>
      </c>
      <c r="AA157" s="229">
        <v>0</v>
      </c>
      <c r="AB157" s="255"/>
    </row>
    <row r="158" spans="1:28">
      <c r="A158" s="351"/>
      <c r="B158" s="200" t="s">
        <v>506</v>
      </c>
      <c r="C158" s="353"/>
      <c r="D158" s="229">
        <v>0</v>
      </c>
      <c r="E158" s="229">
        <v>0</v>
      </c>
      <c r="F158" s="229">
        <v>0</v>
      </c>
      <c r="G158" s="229">
        <v>0</v>
      </c>
      <c r="H158" s="229">
        <v>0</v>
      </c>
      <c r="I158" s="229">
        <v>0</v>
      </c>
      <c r="J158" s="229">
        <v>0</v>
      </c>
      <c r="K158" s="229">
        <v>0</v>
      </c>
      <c r="L158" s="229">
        <v>0</v>
      </c>
      <c r="M158" s="229">
        <v>0</v>
      </c>
      <c r="N158" s="229">
        <v>0</v>
      </c>
      <c r="O158" s="229">
        <v>0</v>
      </c>
      <c r="P158" s="229">
        <v>0</v>
      </c>
      <c r="Q158" s="229">
        <v>0</v>
      </c>
      <c r="R158" s="229">
        <v>0</v>
      </c>
      <c r="S158" s="229">
        <v>0</v>
      </c>
      <c r="T158" s="229">
        <v>0</v>
      </c>
      <c r="U158" s="229">
        <v>0</v>
      </c>
      <c r="V158" s="229">
        <v>0</v>
      </c>
      <c r="W158" s="229">
        <v>0</v>
      </c>
      <c r="X158" s="229">
        <v>0</v>
      </c>
      <c r="Y158" s="229">
        <v>0</v>
      </c>
      <c r="Z158" s="229">
        <v>0</v>
      </c>
      <c r="AA158" s="229">
        <v>0</v>
      </c>
      <c r="AB158" s="255"/>
    </row>
    <row r="159" spans="1:28">
      <c r="A159" s="356"/>
      <c r="B159" s="357" t="s">
        <v>647</v>
      </c>
      <c r="C159" s="360">
        <v>0</v>
      </c>
      <c r="D159" s="359">
        <f>SUM(D145:D158)</f>
        <v>0</v>
      </c>
      <c r="E159" s="359">
        <f t="shared" ref="E159:AA159" si="9">SUM(E145:E158)</f>
        <v>0</v>
      </c>
      <c r="F159" s="359">
        <f t="shared" si="9"/>
        <v>0</v>
      </c>
      <c r="G159" s="359">
        <f t="shared" si="9"/>
        <v>0</v>
      </c>
      <c r="H159" s="359">
        <f t="shared" si="9"/>
        <v>0</v>
      </c>
      <c r="I159" s="359">
        <f t="shared" si="9"/>
        <v>0</v>
      </c>
      <c r="J159" s="359">
        <f t="shared" si="9"/>
        <v>0</v>
      </c>
      <c r="K159" s="359">
        <f t="shared" si="9"/>
        <v>0</v>
      </c>
      <c r="L159" s="359">
        <f t="shared" si="9"/>
        <v>0</v>
      </c>
      <c r="M159" s="359">
        <f t="shared" si="9"/>
        <v>0</v>
      </c>
      <c r="N159" s="359">
        <f t="shared" si="9"/>
        <v>0</v>
      </c>
      <c r="O159" s="359">
        <f t="shared" si="9"/>
        <v>0</v>
      </c>
      <c r="P159" s="359">
        <f t="shared" si="9"/>
        <v>0</v>
      </c>
      <c r="Q159" s="359">
        <f t="shared" si="9"/>
        <v>0</v>
      </c>
      <c r="R159" s="359">
        <f t="shared" si="9"/>
        <v>0</v>
      </c>
      <c r="S159" s="359">
        <f t="shared" si="9"/>
        <v>0</v>
      </c>
      <c r="T159" s="359">
        <f t="shared" si="9"/>
        <v>0</v>
      </c>
      <c r="U159" s="359">
        <f t="shared" si="9"/>
        <v>0</v>
      </c>
      <c r="V159" s="359">
        <f t="shared" si="9"/>
        <v>0</v>
      </c>
      <c r="W159" s="359">
        <f t="shared" si="9"/>
        <v>0</v>
      </c>
      <c r="X159" s="359">
        <f t="shared" si="9"/>
        <v>0</v>
      </c>
      <c r="Y159" s="359">
        <f t="shared" si="9"/>
        <v>0</v>
      </c>
      <c r="Z159" s="359">
        <f t="shared" si="9"/>
        <v>0</v>
      </c>
      <c r="AA159" s="359">
        <f t="shared" si="9"/>
        <v>0</v>
      </c>
      <c r="AB159" s="255"/>
    </row>
    <row r="160" spans="1:28">
      <c r="A160" s="351" t="s">
        <v>648</v>
      </c>
      <c r="B160" s="352" t="s">
        <v>226</v>
      </c>
      <c r="C160" s="353"/>
      <c r="D160" s="229">
        <v>0</v>
      </c>
      <c r="E160" s="229">
        <v>0</v>
      </c>
      <c r="F160" s="229">
        <v>0</v>
      </c>
      <c r="G160" s="229">
        <v>0</v>
      </c>
      <c r="H160" s="229">
        <v>0</v>
      </c>
      <c r="I160" s="229">
        <v>0</v>
      </c>
      <c r="J160" s="229">
        <v>0</v>
      </c>
      <c r="K160" s="229">
        <v>0</v>
      </c>
      <c r="L160" s="229">
        <v>0</v>
      </c>
      <c r="M160" s="229">
        <v>0</v>
      </c>
      <c r="N160" s="229">
        <v>0</v>
      </c>
      <c r="O160" s="229">
        <v>0</v>
      </c>
      <c r="P160" s="229">
        <v>0</v>
      </c>
      <c r="Q160" s="229">
        <v>0</v>
      </c>
      <c r="R160" s="229">
        <v>0</v>
      </c>
      <c r="S160" s="229">
        <v>0</v>
      </c>
      <c r="T160" s="229">
        <v>0</v>
      </c>
      <c r="U160" s="229">
        <v>0</v>
      </c>
      <c r="V160" s="229">
        <v>0</v>
      </c>
      <c r="W160" s="229">
        <v>0</v>
      </c>
      <c r="X160" s="229">
        <v>0</v>
      </c>
      <c r="Y160" s="229">
        <v>0</v>
      </c>
      <c r="Z160" s="229">
        <v>0</v>
      </c>
      <c r="AA160" s="229">
        <v>0</v>
      </c>
      <c r="AB160" s="255"/>
    </row>
    <row r="161" spans="1:28">
      <c r="A161" s="351"/>
      <c r="B161" s="199" t="s">
        <v>490</v>
      </c>
      <c r="C161" s="353"/>
      <c r="D161" s="229">
        <v>0</v>
      </c>
      <c r="E161" s="229">
        <v>0</v>
      </c>
      <c r="F161" s="229">
        <v>0</v>
      </c>
      <c r="G161" s="229">
        <v>0</v>
      </c>
      <c r="H161" s="229">
        <v>0</v>
      </c>
      <c r="I161" s="229">
        <v>0</v>
      </c>
      <c r="J161" s="229">
        <v>0</v>
      </c>
      <c r="K161" s="229">
        <v>0</v>
      </c>
      <c r="L161" s="229">
        <v>0</v>
      </c>
      <c r="M161" s="229">
        <v>0</v>
      </c>
      <c r="N161" s="229">
        <v>0</v>
      </c>
      <c r="O161" s="229">
        <v>0</v>
      </c>
      <c r="P161" s="229">
        <v>0</v>
      </c>
      <c r="Q161" s="229">
        <v>0</v>
      </c>
      <c r="R161" s="229">
        <v>0</v>
      </c>
      <c r="S161" s="229">
        <v>0</v>
      </c>
      <c r="T161" s="229">
        <v>0</v>
      </c>
      <c r="U161" s="229">
        <v>0</v>
      </c>
      <c r="V161" s="229">
        <v>0</v>
      </c>
      <c r="W161" s="229">
        <v>0</v>
      </c>
      <c r="X161" s="229">
        <v>0</v>
      </c>
      <c r="Y161" s="229">
        <v>0</v>
      </c>
      <c r="Z161" s="229">
        <v>0</v>
      </c>
      <c r="AA161" s="229">
        <v>0</v>
      </c>
      <c r="AB161" s="255"/>
    </row>
    <row r="162" spans="1:28">
      <c r="A162" s="351"/>
      <c r="B162" s="200" t="s">
        <v>491</v>
      </c>
      <c r="C162" s="353"/>
      <c r="D162" s="229">
        <v>0</v>
      </c>
      <c r="E162" s="229">
        <v>0</v>
      </c>
      <c r="F162" s="229">
        <v>0</v>
      </c>
      <c r="G162" s="229">
        <v>0</v>
      </c>
      <c r="H162" s="229">
        <v>0</v>
      </c>
      <c r="I162" s="229">
        <v>0</v>
      </c>
      <c r="J162" s="229">
        <v>0</v>
      </c>
      <c r="K162" s="229">
        <v>0</v>
      </c>
      <c r="L162" s="229">
        <v>0</v>
      </c>
      <c r="M162" s="229">
        <v>0</v>
      </c>
      <c r="N162" s="229">
        <v>0</v>
      </c>
      <c r="O162" s="229">
        <v>0</v>
      </c>
      <c r="P162" s="229">
        <v>0</v>
      </c>
      <c r="Q162" s="229">
        <v>0</v>
      </c>
      <c r="R162" s="229">
        <v>0</v>
      </c>
      <c r="S162" s="229">
        <v>0</v>
      </c>
      <c r="T162" s="229">
        <v>0</v>
      </c>
      <c r="U162" s="229">
        <v>0</v>
      </c>
      <c r="V162" s="229">
        <v>0</v>
      </c>
      <c r="W162" s="229">
        <v>0</v>
      </c>
      <c r="X162" s="229">
        <v>0</v>
      </c>
      <c r="Y162" s="229">
        <v>0</v>
      </c>
      <c r="Z162" s="229">
        <v>0</v>
      </c>
      <c r="AA162" s="229">
        <v>0</v>
      </c>
      <c r="AB162" s="255"/>
    </row>
    <row r="163" spans="1:28">
      <c r="A163" s="351"/>
      <c r="B163" s="199" t="s">
        <v>492</v>
      </c>
      <c r="C163" s="353"/>
      <c r="D163" s="229">
        <v>0</v>
      </c>
      <c r="E163" s="229">
        <v>0</v>
      </c>
      <c r="F163" s="229">
        <v>0</v>
      </c>
      <c r="G163" s="229">
        <v>0</v>
      </c>
      <c r="H163" s="229">
        <v>0</v>
      </c>
      <c r="I163" s="229">
        <v>0</v>
      </c>
      <c r="J163" s="229">
        <v>0</v>
      </c>
      <c r="K163" s="229">
        <v>0</v>
      </c>
      <c r="L163" s="229">
        <v>0</v>
      </c>
      <c r="M163" s="229">
        <v>0</v>
      </c>
      <c r="N163" s="229">
        <v>0</v>
      </c>
      <c r="O163" s="229">
        <v>0</v>
      </c>
      <c r="P163" s="229">
        <v>0</v>
      </c>
      <c r="Q163" s="229">
        <v>0</v>
      </c>
      <c r="R163" s="229">
        <v>0</v>
      </c>
      <c r="S163" s="229">
        <v>0</v>
      </c>
      <c r="T163" s="229">
        <v>0</v>
      </c>
      <c r="U163" s="229">
        <v>0</v>
      </c>
      <c r="V163" s="229">
        <v>0</v>
      </c>
      <c r="W163" s="229">
        <v>0</v>
      </c>
      <c r="X163" s="229">
        <v>0</v>
      </c>
      <c r="Y163" s="229">
        <v>0</v>
      </c>
      <c r="Z163" s="229">
        <v>0</v>
      </c>
      <c r="AA163" s="229">
        <v>0</v>
      </c>
      <c r="AB163" s="255"/>
    </row>
    <row r="164" spans="1:28">
      <c r="A164" s="351"/>
      <c r="B164" s="199" t="s">
        <v>493</v>
      </c>
      <c r="C164" s="353"/>
      <c r="D164" s="229">
        <v>0</v>
      </c>
      <c r="E164" s="229">
        <v>0</v>
      </c>
      <c r="F164" s="229">
        <v>0</v>
      </c>
      <c r="G164" s="229">
        <v>0</v>
      </c>
      <c r="H164" s="229">
        <v>0</v>
      </c>
      <c r="I164" s="229">
        <v>0</v>
      </c>
      <c r="J164" s="229">
        <v>0</v>
      </c>
      <c r="K164" s="229">
        <v>0</v>
      </c>
      <c r="L164" s="229">
        <v>0</v>
      </c>
      <c r="M164" s="229">
        <v>0</v>
      </c>
      <c r="N164" s="229">
        <v>0</v>
      </c>
      <c r="O164" s="229">
        <v>0</v>
      </c>
      <c r="P164" s="229">
        <v>0</v>
      </c>
      <c r="Q164" s="229">
        <v>0</v>
      </c>
      <c r="R164" s="229">
        <v>0</v>
      </c>
      <c r="S164" s="229">
        <v>0</v>
      </c>
      <c r="T164" s="229">
        <v>0</v>
      </c>
      <c r="U164" s="229">
        <v>0</v>
      </c>
      <c r="V164" s="229">
        <v>0</v>
      </c>
      <c r="W164" s="229">
        <v>0</v>
      </c>
      <c r="X164" s="229">
        <v>0</v>
      </c>
      <c r="Y164" s="229">
        <v>0</v>
      </c>
      <c r="Z164" s="229">
        <v>0</v>
      </c>
      <c r="AA164" s="229">
        <v>0</v>
      </c>
      <c r="AB164" s="255"/>
    </row>
    <row r="165" spans="1:28">
      <c r="A165" s="351"/>
      <c r="B165" s="199" t="s">
        <v>494</v>
      </c>
      <c r="C165" s="353"/>
      <c r="D165" s="229">
        <v>0</v>
      </c>
      <c r="E165" s="229">
        <v>0</v>
      </c>
      <c r="F165" s="229">
        <v>0</v>
      </c>
      <c r="G165" s="229">
        <v>0</v>
      </c>
      <c r="H165" s="229">
        <v>0</v>
      </c>
      <c r="I165" s="229">
        <v>0</v>
      </c>
      <c r="J165" s="229">
        <v>0</v>
      </c>
      <c r="K165" s="229">
        <v>0</v>
      </c>
      <c r="L165" s="229">
        <v>0</v>
      </c>
      <c r="M165" s="229">
        <v>0</v>
      </c>
      <c r="N165" s="229">
        <v>0</v>
      </c>
      <c r="O165" s="229">
        <v>0</v>
      </c>
      <c r="P165" s="229">
        <v>0</v>
      </c>
      <c r="Q165" s="229">
        <v>0</v>
      </c>
      <c r="R165" s="229">
        <v>0</v>
      </c>
      <c r="S165" s="229">
        <v>0</v>
      </c>
      <c r="T165" s="229">
        <v>0</v>
      </c>
      <c r="U165" s="229">
        <v>0</v>
      </c>
      <c r="V165" s="229">
        <v>0</v>
      </c>
      <c r="W165" s="229">
        <v>0</v>
      </c>
      <c r="X165" s="229">
        <v>0</v>
      </c>
      <c r="Y165" s="229">
        <v>0</v>
      </c>
      <c r="Z165" s="229">
        <v>0</v>
      </c>
      <c r="AA165" s="229">
        <v>0</v>
      </c>
      <c r="AB165" s="255"/>
    </row>
    <row r="166" spans="1:28">
      <c r="A166" s="351"/>
      <c r="B166" s="200" t="s">
        <v>495</v>
      </c>
      <c r="C166" s="353"/>
      <c r="D166" s="229">
        <v>0</v>
      </c>
      <c r="E166" s="229">
        <v>0</v>
      </c>
      <c r="F166" s="229">
        <v>0</v>
      </c>
      <c r="G166" s="229">
        <v>0</v>
      </c>
      <c r="H166" s="229">
        <v>0</v>
      </c>
      <c r="I166" s="229">
        <v>0</v>
      </c>
      <c r="J166" s="229">
        <v>0</v>
      </c>
      <c r="K166" s="229">
        <v>0</v>
      </c>
      <c r="L166" s="229">
        <v>0</v>
      </c>
      <c r="M166" s="229">
        <v>0</v>
      </c>
      <c r="N166" s="229">
        <v>0</v>
      </c>
      <c r="O166" s="229">
        <v>0</v>
      </c>
      <c r="P166" s="229">
        <v>0</v>
      </c>
      <c r="Q166" s="229">
        <v>0</v>
      </c>
      <c r="R166" s="229">
        <v>0</v>
      </c>
      <c r="S166" s="229">
        <v>0</v>
      </c>
      <c r="T166" s="229">
        <v>0</v>
      </c>
      <c r="U166" s="229">
        <v>0</v>
      </c>
      <c r="V166" s="229">
        <v>0</v>
      </c>
      <c r="W166" s="229">
        <v>0</v>
      </c>
      <c r="X166" s="229">
        <v>0</v>
      </c>
      <c r="Y166" s="229">
        <v>0</v>
      </c>
      <c r="Z166" s="229">
        <v>0</v>
      </c>
      <c r="AA166" s="229">
        <v>0</v>
      </c>
      <c r="AB166" s="255"/>
    </row>
    <row r="167" spans="1:28" ht="30">
      <c r="A167" s="351"/>
      <c r="B167" s="355" t="s">
        <v>496</v>
      </c>
      <c r="C167" s="353"/>
      <c r="D167" s="229">
        <v>0</v>
      </c>
      <c r="E167" s="229">
        <v>0</v>
      </c>
      <c r="F167" s="229">
        <v>0</v>
      </c>
      <c r="G167" s="229">
        <v>0</v>
      </c>
      <c r="H167" s="229">
        <v>0</v>
      </c>
      <c r="I167" s="229">
        <v>0</v>
      </c>
      <c r="J167" s="229">
        <v>0</v>
      </c>
      <c r="K167" s="229">
        <v>0</v>
      </c>
      <c r="L167" s="229">
        <v>0</v>
      </c>
      <c r="M167" s="229">
        <v>0</v>
      </c>
      <c r="N167" s="229">
        <v>0</v>
      </c>
      <c r="O167" s="229">
        <v>0</v>
      </c>
      <c r="P167" s="229">
        <v>0</v>
      </c>
      <c r="Q167" s="229">
        <v>0</v>
      </c>
      <c r="R167" s="229">
        <v>0</v>
      </c>
      <c r="S167" s="229">
        <v>0</v>
      </c>
      <c r="T167" s="229">
        <v>0</v>
      </c>
      <c r="U167" s="229">
        <v>0</v>
      </c>
      <c r="V167" s="229">
        <v>0</v>
      </c>
      <c r="W167" s="229">
        <v>0</v>
      </c>
      <c r="X167" s="229">
        <v>0</v>
      </c>
      <c r="Y167" s="229">
        <v>0</v>
      </c>
      <c r="Z167" s="229">
        <v>0</v>
      </c>
      <c r="AA167" s="229">
        <v>0</v>
      </c>
      <c r="AB167" s="255"/>
    </row>
    <row r="168" spans="1:28">
      <c r="A168" s="351"/>
      <c r="B168" s="200" t="s">
        <v>497</v>
      </c>
      <c r="C168" s="353"/>
      <c r="D168" s="229">
        <v>0</v>
      </c>
      <c r="E168" s="229">
        <v>0</v>
      </c>
      <c r="F168" s="229">
        <v>0</v>
      </c>
      <c r="G168" s="229">
        <v>0</v>
      </c>
      <c r="H168" s="229">
        <v>0</v>
      </c>
      <c r="I168" s="229">
        <v>0</v>
      </c>
      <c r="J168" s="229">
        <v>0</v>
      </c>
      <c r="K168" s="229">
        <v>0</v>
      </c>
      <c r="L168" s="229">
        <v>0</v>
      </c>
      <c r="M168" s="229">
        <v>0</v>
      </c>
      <c r="N168" s="229">
        <v>0</v>
      </c>
      <c r="O168" s="229">
        <v>0</v>
      </c>
      <c r="P168" s="229">
        <v>0</v>
      </c>
      <c r="Q168" s="229">
        <v>0</v>
      </c>
      <c r="R168" s="229">
        <v>0</v>
      </c>
      <c r="S168" s="229">
        <v>0</v>
      </c>
      <c r="T168" s="229">
        <v>0</v>
      </c>
      <c r="U168" s="229">
        <v>0</v>
      </c>
      <c r="V168" s="229">
        <v>0</v>
      </c>
      <c r="W168" s="229">
        <v>0</v>
      </c>
      <c r="X168" s="229">
        <v>0</v>
      </c>
      <c r="Y168" s="229">
        <v>0</v>
      </c>
      <c r="Z168" s="229">
        <v>0</v>
      </c>
      <c r="AA168" s="229">
        <v>0</v>
      </c>
      <c r="AB168" s="255"/>
    </row>
    <row r="169" spans="1:28">
      <c r="A169" s="351"/>
      <c r="B169" s="200" t="s">
        <v>498</v>
      </c>
      <c r="C169" s="353"/>
      <c r="D169" s="229">
        <v>0</v>
      </c>
      <c r="E169" s="229">
        <v>0</v>
      </c>
      <c r="F169" s="229">
        <v>0</v>
      </c>
      <c r="G169" s="229">
        <v>0</v>
      </c>
      <c r="H169" s="229">
        <v>0</v>
      </c>
      <c r="I169" s="229">
        <v>0</v>
      </c>
      <c r="J169" s="229">
        <v>0</v>
      </c>
      <c r="K169" s="229">
        <v>0</v>
      </c>
      <c r="L169" s="229">
        <v>0</v>
      </c>
      <c r="M169" s="229">
        <v>0</v>
      </c>
      <c r="N169" s="229">
        <v>0</v>
      </c>
      <c r="O169" s="229">
        <v>0</v>
      </c>
      <c r="P169" s="229">
        <v>0</v>
      </c>
      <c r="Q169" s="229">
        <v>0</v>
      </c>
      <c r="R169" s="229">
        <v>0</v>
      </c>
      <c r="S169" s="229">
        <v>0</v>
      </c>
      <c r="T169" s="229">
        <v>0</v>
      </c>
      <c r="U169" s="229">
        <v>0</v>
      </c>
      <c r="V169" s="229">
        <v>0</v>
      </c>
      <c r="W169" s="229">
        <v>0</v>
      </c>
      <c r="X169" s="229">
        <v>0</v>
      </c>
      <c r="Y169" s="229">
        <v>0</v>
      </c>
      <c r="Z169" s="229">
        <v>0</v>
      </c>
      <c r="AA169" s="229">
        <v>0</v>
      </c>
      <c r="AB169" s="255"/>
    </row>
    <row r="170" spans="1:28">
      <c r="A170" s="351"/>
      <c r="B170" s="200" t="s">
        <v>499</v>
      </c>
      <c r="C170" s="353"/>
      <c r="D170" s="229">
        <v>0</v>
      </c>
      <c r="E170" s="229">
        <v>0</v>
      </c>
      <c r="F170" s="229">
        <v>0</v>
      </c>
      <c r="G170" s="229">
        <v>0</v>
      </c>
      <c r="H170" s="229">
        <v>0</v>
      </c>
      <c r="I170" s="229">
        <v>0</v>
      </c>
      <c r="J170" s="229">
        <v>0</v>
      </c>
      <c r="K170" s="229">
        <v>0</v>
      </c>
      <c r="L170" s="229">
        <v>0</v>
      </c>
      <c r="M170" s="229">
        <v>0</v>
      </c>
      <c r="N170" s="229">
        <v>0</v>
      </c>
      <c r="O170" s="229">
        <v>0</v>
      </c>
      <c r="P170" s="229">
        <v>0</v>
      </c>
      <c r="Q170" s="229">
        <v>0</v>
      </c>
      <c r="R170" s="229">
        <v>0</v>
      </c>
      <c r="S170" s="229">
        <v>0</v>
      </c>
      <c r="T170" s="229">
        <v>0</v>
      </c>
      <c r="U170" s="229">
        <v>0</v>
      </c>
      <c r="V170" s="229">
        <v>0</v>
      </c>
      <c r="W170" s="229">
        <v>0</v>
      </c>
      <c r="X170" s="229">
        <v>0</v>
      </c>
      <c r="Y170" s="229">
        <v>0</v>
      </c>
      <c r="Z170" s="229">
        <v>0</v>
      </c>
      <c r="AA170" s="229">
        <v>0</v>
      </c>
      <c r="AB170" s="255"/>
    </row>
    <row r="171" spans="1:28">
      <c r="A171" s="351"/>
      <c r="B171" s="200" t="s">
        <v>500</v>
      </c>
      <c r="C171" s="353"/>
      <c r="D171" s="229">
        <v>0</v>
      </c>
      <c r="E171" s="229">
        <v>0</v>
      </c>
      <c r="F171" s="229">
        <v>0</v>
      </c>
      <c r="G171" s="229">
        <v>0</v>
      </c>
      <c r="H171" s="229">
        <v>0</v>
      </c>
      <c r="I171" s="229">
        <v>0</v>
      </c>
      <c r="J171" s="229">
        <v>0</v>
      </c>
      <c r="K171" s="229">
        <v>0</v>
      </c>
      <c r="L171" s="229">
        <v>0</v>
      </c>
      <c r="M171" s="229">
        <v>0</v>
      </c>
      <c r="N171" s="229">
        <v>0</v>
      </c>
      <c r="O171" s="229">
        <v>0</v>
      </c>
      <c r="P171" s="229">
        <v>0</v>
      </c>
      <c r="Q171" s="229">
        <v>0</v>
      </c>
      <c r="R171" s="229">
        <v>0</v>
      </c>
      <c r="S171" s="229">
        <v>0</v>
      </c>
      <c r="T171" s="229">
        <v>0</v>
      </c>
      <c r="U171" s="229">
        <v>0</v>
      </c>
      <c r="V171" s="229">
        <v>0</v>
      </c>
      <c r="W171" s="229">
        <v>0</v>
      </c>
      <c r="X171" s="229">
        <v>0</v>
      </c>
      <c r="Y171" s="229">
        <v>0</v>
      </c>
      <c r="Z171" s="229">
        <v>0</v>
      </c>
      <c r="AA171" s="229">
        <v>0</v>
      </c>
      <c r="AB171" s="255"/>
    </row>
    <row r="172" spans="1:28">
      <c r="A172" s="351"/>
      <c r="B172" s="200" t="s">
        <v>505</v>
      </c>
      <c r="C172" s="353"/>
      <c r="D172" s="229">
        <v>0</v>
      </c>
      <c r="E172" s="229">
        <v>0</v>
      </c>
      <c r="F172" s="229">
        <v>0</v>
      </c>
      <c r="G172" s="229">
        <v>0</v>
      </c>
      <c r="H172" s="229">
        <v>0</v>
      </c>
      <c r="I172" s="229">
        <v>0</v>
      </c>
      <c r="J172" s="229">
        <v>0</v>
      </c>
      <c r="K172" s="229">
        <v>0</v>
      </c>
      <c r="L172" s="229">
        <v>0</v>
      </c>
      <c r="M172" s="229">
        <v>0</v>
      </c>
      <c r="N172" s="229">
        <v>0</v>
      </c>
      <c r="O172" s="229">
        <v>0</v>
      </c>
      <c r="P172" s="229">
        <v>0</v>
      </c>
      <c r="Q172" s="229">
        <v>0</v>
      </c>
      <c r="R172" s="229">
        <v>0</v>
      </c>
      <c r="S172" s="229">
        <v>0</v>
      </c>
      <c r="T172" s="229">
        <v>0</v>
      </c>
      <c r="U172" s="229">
        <v>0</v>
      </c>
      <c r="V172" s="229">
        <v>0</v>
      </c>
      <c r="W172" s="229">
        <v>0</v>
      </c>
      <c r="X172" s="229">
        <v>0</v>
      </c>
      <c r="Y172" s="229">
        <v>0</v>
      </c>
      <c r="Z172" s="229">
        <v>0</v>
      </c>
      <c r="AA172" s="229">
        <v>0</v>
      </c>
      <c r="AB172" s="255"/>
    </row>
    <row r="173" spans="1:28">
      <c r="A173" s="351"/>
      <c r="B173" s="200" t="s">
        <v>506</v>
      </c>
      <c r="C173" s="353"/>
      <c r="D173" s="229">
        <v>0</v>
      </c>
      <c r="E173" s="229">
        <v>0</v>
      </c>
      <c r="F173" s="229">
        <v>0</v>
      </c>
      <c r="G173" s="229">
        <v>0</v>
      </c>
      <c r="H173" s="229">
        <v>0</v>
      </c>
      <c r="I173" s="229">
        <v>0</v>
      </c>
      <c r="J173" s="229">
        <v>0</v>
      </c>
      <c r="K173" s="229">
        <v>0</v>
      </c>
      <c r="L173" s="229">
        <v>0</v>
      </c>
      <c r="M173" s="229">
        <v>0</v>
      </c>
      <c r="N173" s="229">
        <v>0</v>
      </c>
      <c r="O173" s="229">
        <v>0</v>
      </c>
      <c r="P173" s="229">
        <v>0</v>
      </c>
      <c r="Q173" s="229">
        <v>0</v>
      </c>
      <c r="R173" s="229">
        <v>0</v>
      </c>
      <c r="S173" s="229">
        <v>0</v>
      </c>
      <c r="T173" s="229">
        <v>0</v>
      </c>
      <c r="U173" s="229">
        <v>0</v>
      </c>
      <c r="V173" s="229">
        <v>0</v>
      </c>
      <c r="W173" s="229">
        <v>0</v>
      </c>
      <c r="X173" s="229">
        <v>0</v>
      </c>
      <c r="Y173" s="229">
        <v>0</v>
      </c>
      <c r="Z173" s="229">
        <v>0</v>
      </c>
      <c r="AA173" s="229">
        <v>0</v>
      </c>
      <c r="AB173" s="255"/>
    </row>
    <row r="174" spans="1:28">
      <c r="A174" s="356"/>
      <c r="B174" s="357" t="s">
        <v>649</v>
      </c>
      <c r="C174" s="360">
        <v>0</v>
      </c>
      <c r="D174" s="359">
        <f>SUM(D160:D173)</f>
        <v>0</v>
      </c>
      <c r="E174" s="359">
        <f t="shared" ref="E174:AA174" si="10">SUM(E160:E173)</f>
        <v>0</v>
      </c>
      <c r="F174" s="359">
        <f t="shared" si="10"/>
        <v>0</v>
      </c>
      <c r="G174" s="359">
        <f t="shared" si="10"/>
        <v>0</v>
      </c>
      <c r="H174" s="359">
        <f t="shared" si="10"/>
        <v>0</v>
      </c>
      <c r="I174" s="359">
        <f t="shared" si="10"/>
        <v>0</v>
      </c>
      <c r="J174" s="359">
        <f t="shared" si="10"/>
        <v>0</v>
      </c>
      <c r="K174" s="359">
        <f t="shared" si="10"/>
        <v>0</v>
      </c>
      <c r="L174" s="359">
        <f t="shared" si="10"/>
        <v>0</v>
      </c>
      <c r="M174" s="359">
        <f t="shared" si="10"/>
        <v>0</v>
      </c>
      <c r="N174" s="359">
        <f t="shared" si="10"/>
        <v>0</v>
      </c>
      <c r="O174" s="359">
        <f t="shared" si="10"/>
        <v>0</v>
      </c>
      <c r="P174" s="359">
        <f t="shared" si="10"/>
        <v>0</v>
      </c>
      <c r="Q174" s="359">
        <f t="shared" si="10"/>
        <v>0</v>
      </c>
      <c r="R174" s="359">
        <f t="shared" si="10"/>
        <v>0</v>
      </c>
      <c r="S174" s="359">
        <f t="shared" si="10"/>
        <v>0</v>
      </c>
      <c r="T174" s="359">
        <f t="shared" si="10"/>
        <v>0</v>
      </c>
      <c r="U174" s="359">
        <f t="shared" si="10"/>
        <v>0</v>
      </c>
      <c r="V174" s="359">
        <f t="shared" si="10"/>
        <v>0</v>
      </c>
      <c r="W174" s="359">
        <f t="shared" si="10"/>
        <v>0</v>
      </c>
      <c r="X174" s="359">
        <f t="shared" si="10"/>
        <v>0</v>
      </c>
      <c r="Y174" s="359">
        <f t="shared" si="10"/>
        <v>0</v>
      </c>
      <c r="Z174" s="359">
        <f t="shared" si="10"/>
        <v>0</v>
      </c>
      <c r="AA174" s="359">
        <f t="shared" si="10"/>
        <v>0</v>
      </c>
      <c r="AB174" s="255"/>
    </row>
    <row r="175" spans="1:28">
      <c r="A175" s="351" t="s">
        <v>479</v>
      </c>
      <c r="B175" s="352" t="s">
        <v>226</v>
      </c>
      <c r="C175" s="353"/>
      <c r="D175" s="229">
        <v>0</v>
      </c>
      <c r="E175" s="229">
        <v>0</v>
      </c>
      <c r="F175" s="229">
        <v>0</v>
      </c>
      <c r="G175" s="229">
        <v>0</v>
      </c>
      <c r="H175" s="229">
        <v>0</v>
      </c>
      <c r="I175" s="229">
        <v>0</v>
      </c>
      <c r="J175" s="229">
        <v>0</v>
      </c>
      <c r="K175" s="229">
        <v>0</v>
      </c>
      <c r="L175" s="229">
        <v>0</v>
      </c>
      <c r="M175" s="229">
        <v>0</v>
      </c>
      <c r="N175" s="229">
        <v>0</v>
      </c>
      <c r="O175" s="229">
        <v>0</v>
      </c>
      <c r="P175" s="229">
        <v>0</v>
      </c>
      <c r="Q175" s="229">
        <v>0</v>
      </c>
      <c r="R175" s="229">
        <v>0</v>
      </c>
      <c r="S175" s="229">
        <v>0</v>
      </c>
      <c r="T175" s="229">
        <v>0</v>
      </c>
      <c r="U175" s="229">
        <v>0</v>
      </c>
      <c r="V175" s="229">
        <v>0</v>
      </c>
      <c r="W175" s="229">
        <v>0</v>
      </c>
      <c r="X175" s="229">
        <v>0</v>
      </c>
      <c r="Y175" s="229">
        <v>0</v>
      </c>
      <c r="Z175" s="229">
        <v>0</v>
      </c>
      <c r="AA175" s="229">
        <v>0</v>
      </c>
      <c r="AB175" s="255"/>
    </row>
    <row r="176" spans="1:28">
      <c r="A176" s="351"/>
      <c r="B176" s="199" t="s">
        <v>490</v>
      </c>
      <c r="C176" s="353"/>
      <c r="D176" s="229">
        <v>0</v>
      </c>
      <c r="E176" s="229">
        <v>0</v>
      </c>
      <c r="F176" s="229">
        <v>0</v>
      </c>
      <c r="G176" s="229">
        <v>0</v>
      </c>
      <c r="H176" s="229">
        <v>0</v>
      </c>
      <c r="I176" s="229">
        <v>0</v>
      </c>
      <c r="J176" s="229">
        <v>0</v>
      </c>
      <c r="K176" s="229">
        <v>0</v>
      </c>
      <c r="L176" s="229">
        <v>0</v>
      </c>
      <c r="M176" s="229">
        <v>0</v>
      </c>
      <c r="N176" s="229">
        <v>0</v>
      </c>
      <c r="O176" s="229">
        <v>0</v>
      </c>
      <c r="P176" s="229">
        <v>0</v>
      </c>
      <c r="Q176" s="229">
        <v>0</v>
      </c>
      <c r="R176" s="229">
        <v>0</v>
      </c>
      <c r="S176" s="229">
        <v>0</v>
      </c>
      <c r="T176" s="229">
        <v>0</v>
      </c>
      <c r="U176" s="229">
        <v>0</v>
      </c>
      <c r="V176" s="229">
        <v>0</v>
      </c>
      <c r="W176" s="229">
        <v>0</v>
      </c>
      <c r="X176" s="229">
        <v>0</v>
      </c>
      <c r="Y176" s="229">
        <v>0</v>
      </c>
      <c r="Z176" s="229">
        <v>0</v>
      </c>
      <c r="AA176" s="229">
        <v>0</v>
      </c>
      <c r="AB176" s="255"/>
    </row>
    <row r="177" spans="1:28">
      <c r="A177" s="351"/>
      <c r="B177" s="200" t="s">
        <v>491</v>
      </c>
      <c r="C177" s="353"/>
      <c r="D177" s="229">
        <v>0</v>
      </c>
      <c r="E177" s="229">
        <v>0</v>
      </c>
      <c r="F177" s="229">
        <v>0</v>
      </c>
      <c r="G177" s="229">
        <v>0</v>
      </c>
      <c r="H177" s="229">
        <v>0</v>
      </c>
      <c r="I177" s="229">
        <v>0</v>
      </c>
      <c r="J177" s="229">
        <v>0</v>
      </c>
      <c r="K177" s="229">
        <v>0</v>
      </c>
      <c r="L177" s="229">
        <v>0</v>
      </c>
      <c r="M177" s="229">
        <v>0</v>
      </c>
      <c r="N177" s="229">
        <v>0</v>
      </c>
      <c r="O177" s="229">
        <v>0</v>
      </c>
      <c r="P177" s="229">
        <v>0</v>
      </c>
      <c r="Q177" s="229">
        <v>0</v>
      </c>
      <c r="R177" s="229">
        <v>0</v>
      </c>
      <c r="S177" s="229">
        <v>0</v>
      </c>
      <c r="T177" s="229">
        <v>0</v>
      </c>
      <c r="U177" s="229">
        <v>0</v>
      </c>
      <c r="V177" s="229">
        <v>0</v>
      </c>
      <c r="W177" s="229">
        <v>0</v>
      </c>
      <c r="X177" s="229">
        <v>0</v>
      </c>
      <c r="Y177" s="229">
        <v>0</v>
      </c>
      <c r="Z177" s="229">
        <v>0</v>
      </c>
      <c r="AA177" s="229">
        <v>0</v>
      </c>
      <c r="AB177" s="255"/>
    </row>
    <row r="178" spans="1:28">
      <c r="A178" s="351"/>
      <c r="B178" s="199" t="s">
        <v>492</v>
      </c>
      <c r="C178" s="353"/>
      <c r="D178" s="229">
        <v>0</v>
      </c>
      <c r="E178" s="229">
        <v>0</v>
      </c>
      <c r="F178" s="229">
        <v>0</v>
      </c>
      <c r="G178" s="229">
        <v>0</v>
      </c>
      <c r="H178" s="229">
        <v>0</v>
      </c>
      <c r="I178" s="229">
        <v>0</v>
      </c>
      <c r="J178" s="229">
        <v>0</v>
      </c>
      <c r="K178" s="229">
        <v>0</v>
      </c>
      <c r="L178" s="229">
        <v>0</v>
      </c>
      <c r="M178" s="229">
        <v>0</v>
      </c>
      <c r="N178" s="229">
        <v>0</v>
      </c>
      <c r="O178" s="229">
        <v>0</v>
      </c>
      <c r="P178" s="229">
        <v>0</v>
      </c>
      <c r="Q178" s="229">
        <v>0</v>
      </c>
      <c r="R178" s="229">
        <v>0</v>
      </c>
      <c r="S178" s="229">
        <v>0</v>
      </c>
      <c r="T178" s="229">
        <v>0</v>
      </c>
      <c r="U178" s="229">
        <v>0</v>
      </c>
      <c r="V178" s="229">
        <v>0</v>
      </c>
      <c r="W178" s="229">
        <v>0</v>
      </c>
      <c r="X178" s="229">
        <v>0</v>
      </c>
      <c r="Y178" s="229">
        <v>0</v>
      </c>
      <c r="Z178" s="229">
        <v>0</v>
      </c>
      <c r="AA178" s="229">
        <v>0</v>
      </c>
      <c r="AB178" s="255"/>
    </row>
    <row r="179" spans="1:28">
      <c r="A179" s="351"/>
      <c r="B179" s="199" t="s">
        <v>493</v>
      </c>
      <c r="C179" s="353"/>
      <c r="D179" s="229">
        <v>0</v>
      </c>
      <c r="E179" s="229">
        <v>0</v>
      </c>
      <c r="F179" s="229">
        <v>0</v>
      </c>
      <c r="G179" s="229">
        <v>0</v>
      </c>
      <c r="H179" s="229">
        <v>0</v>
      </c>
      <c r="I179" s="229">
        <v>0</v>
      </c>
      <c r="J179" s="229">
        <v>0</v>
      </c>
      <c r="K179" s="229">
        <v>0</v>
      </c>
      <c r="L179" s="229">
        <v>0</v>
      </c>
      <c r="M179" s="229">
        <v>0</v>
      </c>
      <c r="N179" s="229">
        <v>0</v>
      </c>
      <c r="O179" s="229">
        <v>0</v>
      </c>
      <c r="P179" s="229">
        <v>0</v>
      </c>
      <c r="Q179" s="229">
        <v>0</v>
      </c>
      <c r="R179" s="229">
        <v>0</v>
      </c>
      <c r="S179" s="229">
        <v>0</v>
      </c>
      <c r="T179" s="229">
        <v>0</v>
      </c>
      <c r="U179" s="229">
        <v>0</v>
      </c>
      <c r="V179" s="229">
        <v>0</v>
      </c>
      <c r="W179" s="229">
        <v>0</v>
      </c>
      <c r="X179" s="229">
        <v>0</v>
      </c>
      <c r="Y179" s="229">
        <v>0</v>
      </c>
      <c r="Z179" s="229">
        <v>0</v>
      </c>
      <c r="AA179" s="229">
        <v>0</v>
      </c>
      <c r="AB179" s="255"/>
    </row>
    <row r="180" spans="1:28">
      <c r="A180" s="351"/>
      <c r="B180" s="199" t="s">
        <v>494</v>
      </c>
      <c r="C180" s="353"/>
      <c r="D180" s="229">
        <v>0</v>
      </c>
      <c r="E180" s="229">
        <v>0</v>
      </c>
      <c r="F180" s="229">
        <v>0</v>
      </c>
      <c r="G180" s="229">
        <v>0</v>
      </c>
      <c r="H180" s="229">
        <v>0</v>
      </c>
      <c r="I180" s="229">
        <v>0</v>
      </c>
      <c r="J180" s="229">
        <v>0</v>
      </c>
      <c r="K180" s="229">
        <v>0</v>
      </c>
      <c r="L180" s="229">
        <v>0</v>
      </c>
      <c r="M180" s="229">
        <v>0</v>
      </c>
      <c r="N180" s="229">
        <v>0</v>
      </c>
      <c r="O180" s="229">
        <v>0</v>
      </c>
      <c r="P180" s="229">
        <v>0</v>
      </c>
      <c r="Q180" s="229">
        <v>0</v>
      </c>
      <c r="R180" s="229">
        <v>0</v>
      </c>
      <c r="S180" s="229">
        <v>0</v>
      </c>
      <c r="T180" s="229">
        <v>0</v>
      </c>
      <c r="U180" s="229">
        <v>0</v>
      </c>
      <c r="V180" s="229">
        <v>0</v>
      </c>
      <c r="W180" s="229">
        <v>0</v>
      </c>
      <c r="X180" s="229">
        <v>0</v>
      </c>
      <c r="Y180" s="229">
        <v>0</v>
      </c>
      <c r="Z180" s="229">
        <v>0</v>
      </c>
      <c r="AA180" s="229">
        <v>0</v>
      </c>
      <c r="AB180" s="255"/>
    </row>
    <row r="181" spans="1:28">
      <c r="A181" s="351"/>
      <c r="B181" s="200" t="s">
        <v>495</v>
      </c>
      <c r="C181" s="353"/>
      <c r="D181" s="229">
        <v>0</v>
      </c>
      <c r="E181" s="229">
        <v>0</v>
      </c>
      <c r="F181" s="229">
        <v>0</v>
      </c>
      <c r="G181" s="229">
        <v>0</v>
      </c>
      <c r="H181" s="229">
        <v>0</v>
      </c>
      <c r="I181" s="229">
        <v>0</v>
      </c>
      <c r="J181" s="229">
        <v>0</v>
      </c>
      <c r="K181" s="229">
        <v>0</v>
      </c>
      <c r="L181" s="229">
        <v>0</v>
      </c>
      <c r="M181" s="229">
        <v>0</v>
      </c>
      <c r="N181" s="229">
        <v>0</v>
      </c>
      <c r="O181" s="229">
        <v>0</v>
      </c>
      <c r="P181" s="229">
        <v>0</v>
      </c>
      <c r="Q181" s="229">
        <v>0</v>
      </c>
      <c r="R181" s="229">
        <v>0</v>
      </c>
      <c r="S181" s="229">
        <v>0</v>
      </c>
      <c r="T181" s="229">
        <v>0</v>
      </c>
      <c r="U181" s="229">
        <v>0</v>
      </c>
      <c r="V181" s="229">
        <v>0</v>
      </c>
      <c r="W181" s="229">
        <v>0</v>
      </c>
      <c r="X181" s="229">
        <v>0</v>
      </c>
      <c r="Y181" s="229">
        <v>0</v>
      </c>
      <c r="Z181" s="229">
        <v>0</v>
      </c>
      <c r="AA181" s="229">
        <v>0</v>
      </c>
      <c r="AB181" s="255"/>
    </row>
    <row r="182" spans="1:28" ht="30">
      <c r="A182" s="351"/>
      <c r="B182" s="355" t="s">
        <v>496</v>
      </c>
      <c r="C182" s="353"/>
      <c r="D182" s="229">
        <v>0</v>
      </c>
      <c r="E182" s="229">
        <v>0</v>
      </c>
      <c r="F182" s="229">
        <v>0</v>
      </c>
      <c r="G182" s="229">
        <v>0</v>
      </c>
      <c r="H182" s="229">
        <v>0</v>
      </c>
      <c r="I182" s="229">
        <v>0</v>
      </c>
      <c r="J182" s="229">
        <v>0</v>
      </c>
      <c r="K182" s="229">
        <v>0</v>
      </c>
      <c r="L182" s="229">
        <v>0</v>
      </c>
      <c r="M182" s="229">
        <v>0</v>
      </c>
      <c r="N182" s="229">
        <v>0</v>
      </c>
      <c r="O182" s="229">
        <v>0</v>
      </c>
      <c r="P182" s="229">
        <v>0</v>
      </c>
      <c r="Q182" s="229">
        <v>0</v>
      </c>
      <c r="R182" s="229">
        <v>0</v>
      </c>
      <c r="S182" s="229">
        <v>0</v>
      </c>
      <c r="T182" s="229">
        <v>0</v>
      </c>
      <c r="U182" s="229">
        <v>0</v>
      </c>
      <c r="V182" s="229">
        <v>0</v>
      </c>
      <c r="W182" s="229">
        <v>0</v>
      </c>
      <c r="X182" s="229">
        <v>0</v>
      </c>
      <c r="Y182" s="229">
        <v>0</v>
      </c>
      <c r="Z182" s="229">
        <v>0</v>
      </c>
      <c r="AA182" s="229">
        <v>0</v>
      </c>
      <c r="AB182" s="255"/>
    </row>
    <row r="183" spans="1:28">
      <c r="A183" s="351"/>
      <c r="B183" s="200" t="s">
        <v>497</v>
      </c>
      <c r="C183" s="353"/>
      <c r="D183" s="229">
        <v>0</v>
      </c>
      <c r="E183" s="229">
        <v>0</v>
      </c>
      <c r="F183" s="229">
        <v>0</v>
      </c>
      <c r="G183" s="229">
        <v>0</v>
      </c>
      <c r="H183" s="229">
        <v>0</v>
      </c>
      <c r="I183" s="229">
        <v>0</v>
      </c>
      <c r="J183" s="229">
        <v>0</v>
      </c>
      <c r="K183" s="229">
        <v>0</v>
      </c>
      <c r="L183" s="229">
        <v>0</v>
      </c>
      <c r="M183" s="229">
        <v>0</v>
      </c>
      <c r="N183" s="229">
        <v>0</v>
      </c>
      <c r="O183" s="229">
        <v>0</v>
      </c>
      <c r="P183" s="229">
        <v>0</v>
      </c>
      <c r="Q183" s="229">
        <v>0</v>
      </c>
      <c r="R183" s="229">
        <v>0</v>
      </c>
      <c r="S183" s="229">
        <v>0</v>
      </c>
      <c r="T183" s="229">
        <v>0</v>
      </c>
      <c r="U183" s="229">
        <v>0</v>
      </c>
      <c r="V183" s="229">
        <v>0</v>
      </c>
      <c r="W183" s="229">
        <v>0</v>
      </c>
      <c r="X183" s="229">
        <v>0</v>
      </c>
      <c r="Y183" s="229">
        <v>0</v>
      </c>
      <c r="Z183" s="229">
        <v>0</v>
      </c>
      <c r="AA183" s="229">
        <v>0</v>
      </c>
      <c r="AB183" s="255"/>
    </row>
    <row r="184" spans="1:28">
      <c r="A184" s="351"/>
      <c r="B184" s="200" t="s">
        <v>498</v>
      </c>
      <c r="C184" s="353"/>
      <c r="D184" s="229">
        <v>0</v>
      </c>
      <c r="E184" s="229">
        <v>0</v>
      </c>
      <c r="F184" s="229">
        <v>0</v>
      </c>
      <c r="G184" s="229">
        <v>0</v>
      </c>
      <c r="H184" s="229">
        <v>0</v>
      </c>
      <c r="I184" s="229">
        <v>0</v>
      </c>
      <c r="J184" s="229">
        <v>0</v>
      </c>
      <c r="K184" s="229">
        <v>0</v>
      </c>
      <c r="L184" s="229">
        <v>0</v>
      </c>
      <c r="M184" s="229">
        <v>0</v>
      </c>
      <c r="N184" s="229">
        <v>0</v>
      </c>
      <c r="O184" s="229">
        <v>0</v>
      </c>
      <c r="P184" s="229">
        <v>0</v>
      </c>
      <c r="Q184" s="229">
        <v>0</v>
      </c>
      <c r="R184" s="229">
        <v>0</v>
      </c>
      <c r="S184" s="229">
        <v>0</v>
      </c>
      <c r="T184" s="229">
        <v>0</v>
      </c>
      <c r="U184" s="229">
        <v>0</v>
      </c>
      <c r="V184" s="229">
        <v>0</v>
      </c>
      <c r="W184" s="229">
        <v>0</v>
      </c>
      <c r="X184" s="229">
        <v>0</v>
      </c>
      <c r="Y184" s="229">
        <v>0</v>
      </c>
      <c r="Z184" s="229">
        <v>0</v>
      </c>
      <c r="AA184" s="229">
        <v>0</v>
      </c>
      <c r="AB184" s="255"/>
    </row>
    <row r="185" spans="1:28">
      <c r="A185" s="351"/>
      <c r="B185" s="200" t="s">
        <v>499</v>
      </c>
      <c r="C185" s="353"/>
      <c r="D185" s="229">
        <v>0</v>
      </c>
      <c r="E185" s="229">
        <v>0</v>
      </c>
      <c r="F185" s="229">
        <v>0</v>
      </c>
      <c r="G185" s="229">
        <v>0</v>
      </c>
      <c r="H185" s="229">
        <v>0</v>
      </c>
      <c r="I185" s="229">
        <v>0</v>
      </c>
      <c r="J185" s="229">
        <v>0</v>
      </c>
      <c r="K185" s="229">
        <v>0</v>
      </c>
      <c r="L185" s="229">
        <v>0</v>
      </c>
      <c r="M185" s="229">
        <v>0</v>
      </c>
      <c r="N185" s="229">
        <v>0</v>
      </c>
      <c r="O185" s="229">
        <v>0</v>
      </c>
      <c r="P185" s="229">
        <v>0</v>
      </c>
      <c r="Q185" s="229">
        <v>0</v>
      </c>
      <c r="R185" s="229">
        <v>0</v>
      </c>
      <c r="S185" s="229">
        <v>0</v>
      </c>
      <c r="T185" s="229">
        <v>0</v>
      </c>
      <c r="U185" s="229">
        <v>0</v>
      </c>
      <c r="V185" s="229">
        <v>0</v>
      </c>
      <c r="W185" s="229">
        <v>0</v>
      </c>
      <c r="X185" s="229">
        <v>0</v>
      </c>
      <c r="Y185" s="229">
        <v>0</v>
      </c>
      <c r="Z185" s="229">
        <v>0</v>
      </c>
      <c r="AA185" s="229">
        <v>0</v>
      </c>
      <c r="AB185" s="255"/>
    </row>
    <row r="186" spans="1:28">
      <c r="A186" s="351"/>
      <c r="B186" s="200" t="s">
        <v>500</v>
      </c>
      <c r="C186" s="353"/>
      <c r="D186" s="229">
        <v>0</v>
      </c>
      <c r="E186" s="229">
        <v>0</v>
      </c>
      <c r="F186" s="229">
        <v>0</v>
      </c>
      <c r="G186" s="229">
        <v>0</v>
      </c>
      <c r="H186" s="229">
        <v>0</v>
      </c>
      <c r="I186" s="229">
        <v>0</v>
      </c>
      <c r="J186" s="229">
        <v>0</v>
      </c>
      <c r="K186" s="229">
        <v>0</v>
      </c>
      <c r="L186" s="229">
        <v>0</v>
      </c>
      <c r="M186" s="229">
        <v>0</v>
      </c>
      <c r="N186" s="229">
        <v>0</v>
      </c>
      <c r="O186" s="229">
        <v>0</v>
      </c>
      <c r="P186" s="229">
        <v>0</v>
      </c>
      <c r="Q186" s="229">
        <v>0</v>
      </c>
      <c r="R186" s="229">
        <v>0</v>
      </c>
      <c r="S186" s="229">
        <v>0</v>
      </c>
      <c r="T186" s="229">
        <v>0</v>
      </c>
      <c r="U186" s="229">
        <v>0</v>
      </c>
      <c r="V186" s="229">
        <v>0</v>
      </c>
      <c r="W186" s="229">
        <v>0</v>
      </c>
      <c r="X186" s="229">
        <v>0</v>
      </c>
      <c r="Y186" s="229">
        <v>0</v>
      </c>
      <c r="Z186" s="229">
        <v>0</v>
      </c>
      <c r="AA186" s="229">
        <v>0</v>
      </c>
      <c r="AB186" s="255"/>
    </row>
    <row r="187" spans="1:28">
      <c r="A187" s="351"/>
      <c r="B187" s="200" t="s">
        <v>505</v>
      </c>
      <c r="C187" s="353"/>
      <c r="D187" s="229">
        <v>0</v>
      </c>
      <c r="E187" s="229">
        <v>0</v>
      </c>
      <c r="F187" s="229">
        <v>0</v>
      </c>
      <c r="G187" s="229">
        <v>0</v>
      </c>
      <c r="H187" s="229">
        <v>0</v>
      </c>
      <c r="I187" s="229">
        <v>0</v>
      </c>
      <c r="J187" s="229">
        <v>0</v>
      </c>
      <c r="K187" s="229">
        <v>0</v>
      </c>
      <c r="L187" s="229">
        <v>0</v>
      </c>
      <c r="M187" s="229">
        <v>0</v>
      </c>
      <c r="N187" s="229">
        <v>0</v>
      </c>
      <c r="O187" s="229">
        <v>0</v>
      </c>
      <c r="P187" s="229">
        <v>0</v>
      </c>
      <c r="Q187" s="229">
        <v>0</v>
      </c>
      <c r="R187" s="229">
        <v>0</v>
      </c>
      <c r="S187" s="229">
        <v>0</v>
      </c>
      <c r="T187" s="229">
        <v>0</v>
      </c>
      <c r="U187" s="229">
        <v>0</v>
      </c>
      <c r="V187" s="229">
        <v>0</v>
      </c>
      <c r="W187" s="229">
        <v>0</v>
      </c>
      <c r="X187" s="229">
        <v>0</v>
      </c>
      <c r="Y187" s="229">
        <v>0</v>
      </c>
      <c r="Z187" s="229">
        <v>0</v>
      </c>
      <c r="AA187" s="229">
        <v>0</v>
      </c>
      <c r="AB187" s="255"/>
    </row>
    <row r="188" spans="1:28">
      <c r="A188" s="351"/>
      <c r="B188" s="200" t="s">
        <v>506</v>
      </c>
      <c r="C188" s="353"/>
      <c r="D188" s="229">
        <v>0</v>
      </c>
      <c r="E188" s="229">
        <v>0</v>
      </c>
      <c r="F188" s="229">
        <v>0</v>
      </c>
      <c r="G188" s="229">
        <v>0</v>
      </c>
      <c r="H188" s="229">
        <v>0</v>
      </c>
      <c r="I188" s="229">
        <v>0</v>
      </c>
      <c r="J188" s="229">
        <v>0</v>
      </c>
      <c r="K188" s="229">
        <v>0</v>
      </c>
      <c r="L188" s="229">
        <v>0</v>
      </c>
      <c r="M188" s="229">
        <v>0</v>
      </c>
      <c r="N188" s="229">
        <v>0</v>
      </c>
      <c r="O188" s="229">
        <v>0</v>
      </c>
      <c r="P188" s="229">
        <v>0</v>
      </c>
      <c r="Q188" s="229">
        <v>0</v>
      </c>
      <c r="R188" s="229">
        <v>0</v>
      </c>
      <c r="S188" s="229">
        <v>0</v>
      </c>
      <c r="T188" s="229">
        <v>0</v>
      </c>
      <c r="U188" s="229">
        <v>0</v>
      </c>
      <c r="V188" s="229">
        <v>0</v>
      </c>
      <c r="W188" s="229">
        <v>0</v>
      </c>
      <c r="X188" s="229">
        <v>0</v>
      </c>
      <c r="Y188" s="229">
        <v>0</v>
      </c>
      <c r="Z188" s="229">
        <v>0</v>
      </c>
      <c r="AA188" s="229">
        <v>0</v>
      </c>
      <c r="AB188" s="255"/>
    </row>
    <row r="189" spans="1:28">
      <c r="A189" s="356"/>
      <c r="B189" s="357" t="s">
        <v>650</v>
      </c>
      <c r="C189" s="360"/>
      <c r="D189" s="359">
        <f>SUM(D175:D188)</f>
        <v>0</v>
      </c>
      <c r="E189" s="359">
        <f t="shared" ref="E189:S189" si="11">SUM(E175:E188)</f>
        <v>0</v>
      </c>
      <c r="F189" s="359">
        <f t="shared" si="11"/>
        <v>0</v>
      </c>
      <c r="G189" s="359">
        <f t="shared" si="11"/>
        <v>0</v>
      </c>
      <c r="H189" s="359">
        <f t="shared" si="11"/>
        <v>0</v>
      </c>
      <c r="I189" s="359">
        <f t="shared" si="11"/>
        <v>0</v>
      </c>
      <c r="J189" s="359">
        <f t="shared" si="11"/>
        <v>0</v>
      </c>
      <c r="K189" s="359">
        <f t="shared" si="11"/>
        <v>0</v>
      </c>
      <c r="L189" s="359">
        <f t="shared" si="11"/>
        <v>0</v>
      </c>
      <c r="M189" s="359">
        <f t="shared" si="11"/>
        <v>0</v>
      </c>
      <c r="N189" s="359">
        <f t="shared" si="11"/>
        <v>0</v>
      </c>
      <c r="O189" s="359">
        <f t="shared" si="11"/>
        <v>0</v>
      </c>
      <c r="P189" s="359">
        <f t="shared" si="11"/>
        <v>0</v>
      </c>
      <c r="Q189" s="359">
        <f t="shared" si="11"/>
        <v>0</v>
      </c>
      <c r="R189" s="359">
        <f t="shared" si="11"/>
        <v>0</v>
      </c>
      <c r="S189" s="359">
        <f t="shared" si="11"/>
        <v>0</v>
      </c>
      <c r="T189" s="359">
        <f>SUM(T175:T188)</f>
        <v>0</v>
      </c>
      <c r="U189" s="359">
        <f t="shared" ref="U189:AA189" si="12">SUM(U175:U188)</f>
        <v>0</v>
      </c>
      <c r="V189" s="359">
        <f t="shared" si="12"/>
        <v>0</v>
      </c>
      <c r="W189" s="359">
        <f t="shared" si="12"/>
        <v>0</v>
      </c>
      <c r="X189" s="359">
        <f t="shared" si="12"/>
        <v>0</v>
      </c>
      <c r="Y189" s="359">
        <f t="shared" si="12"/>
        <v>0</v>
      </c>
      <c r="Z189" s="359">
        <f t="shared" si="12"/>
        <v>0</v>
      </c>
      <c r="AA189" s="359">
        <f t="shared" si="12"/>
        <v>0</v>
      </c>
      <c r="AB189" s="255"/>
    </row>
    <row r="190" spans="1:28" ht="105">
      <c r="A190" s="361" t="s">
        <v>651</v>
      </c>
      <c r="B190" s="352" t="s">
        <v>226</v>
      </c>
      <c r="C190" s="362"/>
      <c r="D190" s="229">
        <v>0</v>
      </c>
      <c r="E190" s="229">
        <v>0</v>
      </c>
      <c r="F190" s="229">
        <v>0</v>
      </c>
      <c r="G190" s="229">
        <v>0</v>
      </c>
      <c r="H190" s="229">
        <v>0</v>
      </c>
      <c r="I190" s="229">
        <v>0</v>
      </c>
      <c r="J190" s="229">
        <v>0</v>
      </c>
      <c r="K190" s="229">
        <v>0</v>
      </c>
      <c r="L190" s="229">
        <v>0</v>
      </c>
      <c r="M190" s="229">
        <v>0</v>
      </c>
      <c r="N190" s="229">
        <v>0</v>
      </c>
      <c r="O190" s="229">
        <v>0</v>
      </c>
      <c r="P190" s="229">
        <v>0</v>
      </c>
      <c r="Q190" s="229">
        <v>0</v>
      </c>
      <c r="R190" s="229">
        <v>0</v>
      </c>
      <c r="S190" s="229">
        <v>0</v>
      </c>
      <c r="T190" s="229">
        <v>0</v>
      </c>
      <c r="U190" s="229">
        <v>0</v>
      </c>
      <c r="V190" s="229">
        <v>0</v>
      </c>
      <c r="W190" s="229">
        <v>0</v>
      </c>
      <c r="X190" s="229">
        <v>0</v>
      </c>
      <c r="Y190" s="229">
        <v>0</v>
      </c>
      <c r="Z190" s="229">
        <v>0</v>
      </c>
      <c r="AA190" s="229">
        <v>0</v>
      </c>
      <c r="AB190" s="255"/>
    </row>
    <row r="191" spans="1:28">
      <c r="A191" s="351"/>
      <c r="B191" s="199" t="s">
        <v>490</v>
      </c>
      <c r="C191" s="353"/>
      <c r="D191" s="229">
        <v>0</v>
      </c>
      <c r="E191" s="229">
        <v>0</v>
      </c>
      <c r="F191" s="229">
        <v>0</v>
      </c>
      <c r="G191" s="229">
        <v>0</v>
      </c>
      <c r="H191" s="229">
        <v>0</v>
      </c>
      <c r="I191" s="229">
        <v>0</v>
      </c>
      <c r="J191" s="229">
        <v>0</v>
      </c>
      <c r="K191" s="229">
        <v>0</v>
      </c>
      <c r="L191" s="229">
        <v>0</v>
      </c>
      <c r="M191" s="229">
        <v>0</v>
      </c>
      <c r="N191" s="229">
        <v>0</v>
      </c>
      <c r="O191" s="229">
        <v>0</v>
      </c>
      <c r="P191" s="229">
        <v>0</v>
      </c>
      <c r="Q191" s="229">
        <v>0</v>
      </c>
      <c r="R191" s="229">
        <v>0</v>
      </c>
      <c r="S191" s="229">
        <v>0</v>
      </c>
      <c r="T191" s="229">
        <v>0</v>
      </c>
      <c r="U191" s="229">
        <v>0</v>
      </c>
      <c r="V191" s="229">
        <v>0</v>
      </c>
      <c r="W191" s="229">
        <v>0</v>
      </c>
      <c r="X191" s="229">
        <v>0</v>
      </c>
      <c r="Y191" s="229">
        <v>0</v>
      </c>
      <c r="Z191" s="229">
        <v>0</v>
      </c>
      <c r="AA191" s="229">
        <v>0</v>
      </c>
      <c r="AB191" s="255"/>
    </row>
    <row r="192" spans="1:28">
      <c r="A192" s="351"/>
      <c r="B192" s="200" t="s">
        <v>491</v>
      </c>
      <c r="C192" s="353"/>
      <c r="D192" s="229">
        <v>0</v>
      </c>
      <c r="E192" s="229">
        <v>0</v>
      </c>
      <c r="F192" s="229">
        <v>0</v>
      </c>
      <c r="G192" s="229">
        <v>0</v>
      </c>
      <c r="H192" s="229">
        <v>0</v>
      </c>
      <c r="I192" s="229">
        <v>0</v>
      </c>
      <c r="J192" s="229">
        <v>0</v>
      </c>
      <c r="K192" s="229">
        <v>0</v>
      </c>
      <c r="L192" s="229">
        <v>0</v>
      </c>
      <c r="M192" s="229">
        <v>0</v>
      </c>
      <c r="N192" s="229">
        <v>0</v>
      </c>
      <c r="O192" s="229">
        <v>0</v>
      </c>
      <c r="P192" s="229">
        <v>0</v>
      </c>
      <c r="Q192" s="229">
        <v>0</v>
      </c>
      <c r="R192" s="229">
        <v>0</v>
      </c>
      <c r="S192" s="229">
        <v>0</v>
      </c>
      <c r="T192" s="229">
        <v>0</v>
      </c>
      <c r="U192" s="229">
        <v>0</v>
      </c>
      <c r="V192" s="229">
        <v>0</v>
      </c>
      <c r="W192" s="229">
        <v>0</v>
      </c>
      <c r="X192" s="229">
        <v>0</v>
      </c>
      <c r="Y192" s="229">
        <v>0</v>
      </c>
      <c r="Z192" s="229">
        <v>0</v>
      </c>
      <c r="AA192" s="229">
        <v>0</v>
      </c>
      <c r="AB192" s="255"/>
    </row>
    <row r="193" spans="1:28">
      <c r="A193" s="351"/>
      <c r="B193" s="199" t="s">
        <v>492</v>
      </c>
      <c r="C193" s="353"/>
      <c r="D193" s="229">
        <v>0</v>
      </c>
      <c r="E193" s="229">
        <v>0</v>
      </c>
      <c r="F193" s="229">
        <v>0</v>
      </c>
      <c r="G193" s="229">
        <v>0</v>
      </c>
      <c r="H193" s="229">
        <v>0</v>
      </c>
      <c r="I193" s="229">
        <v>0</v>
      </c>
      <c r="J193" s="229">
        <v>0</v>
      </c>
      <c r="K193" s="229">
        <v>0</v>
      </c>
      <c r="L193" s="229">
        <v>0</v>
      </c>
      <c r="M193" s="229">
        <v>0</v>
      </c>
      <c r="N193" s="229">
        <v>0</v>
      </c>
      <c r="O193" s="229">
        <v>0</v>
      </c>
      <c r="P193" s="229">
        <v>0</v>
      </c>
      <c r="Q193" s="229">
        <v>0</v>
      </c>
      <c r="R193" s="229">
        <v>0</v>
      </c>
      <c r="S193" s="229">
        <v>0</v>
      </c>
      <c r="T193" s="229">
        <v>0</v>
      </c>
      <c r="U193" s="229">
        <v>0</v>
      </c>
      <c r="V193" s="229">
        <v>0</v>
      </c>
      <c r="W193" s="229">
        <v>0</v>
      </c>
      <c r="X193" s="229">
        <v>0</v>
      </c>
      <c r="Y193" s="229">
        <v>0</v>
      </c>
      <c r="Z193" s="229">
        <v>0</v>
      </c>
      <c r="AA193" s="229">
        <v>0</v>
      </c>
      <c r="AB193" s="255"/>
    </row>
    <row r="194" spans="1:28">
      <c r="A194" s="351"/>
      <c r="B194" s="199" t="s">
        <v>493</v>
      </c>
      <c r="C194" s="353"/>
      <c r="D194" s="229">
        <v>0</v>
      </c>
      <c r="E194" s="229">
        <v>0</v>
      </c>
      <c r="F194" s="229">
        <v>0</v>
      </c>
      <c r="G194" s="229">
        <v>0</v>
      </c>
      <c r="H194" s="229">
        <v>0</v>
      </c>
      <c r="I194" s="229">
        <v>0</v>
      </c>
      <c r="J194" s="229">
        <v>0</v>
      </c>
      <c r="K194" s="229">
        <v>0</v>
      </c>
      <c r="L194" s="229">
        <v>0</v>
      </c>
      <c r="M194" s="229">
        <v>0</v>
      </c>
      <c r="N194" s="229">
        <v>0</v>
      </c>
      <c r="O194" s="229">
        <v>0</v>
      </c>
      <c r="P194" s="229">
        <v>0</v>
      </c>
      <c r="Q194" s="229">
        <v>0</v>
      </c>
      <c r="R194" s="229">
        <v>0</v>
      </c>
      <c r="S194" s="229">
        <v>0</v>
      </c>
      <c r="T194" s="229">
        <v>0</v>
      </c>
      <c r="U194" s="229">
        <v>0</v>
      </c>
      <c r="V194" s="229">
        <v>0</v>
      </c>
      <c r="W194" s="229">
        <v>0</v>
      </c>
      <c r="X194" s="229">
        <v>0</v>
      </c>
      <c r="Y194" s="229">
        <v>0</v>
      </c>
      <c r="Z194" s="229">
        <v>0</v>
      </c>
      <c r="AA194" s="229">
        <v>0</v>
      </c>
      <c r="AB194" s="255"/>
    </row>
    <row r="195" spans="1:28">
      <c r="A195" s="351"/>
      <c r="B195" s="199" t="s">
        <v>494</v>
      </c>
      <c r="C195" s="353"/>
      <c r="D195" s="229">
        <v>0</v>
      </c>
      <c r="E195" s="229">
        <v>0</v>
      </c>
      <c r="F195" s="229">
        <v>0</v>
      </c>
      <c r="G195" s="229">
        <v>0</v>
      </c>
      <c r="H195" s="229">
        <v>0</v>
      </c>
      <c r="I195" s="229">
        <v>0</v>
      </c>
      <c r="J195" s="229">
        <v>0</v>
      </c>
      <c r="K195" s="229">
        <v>0</v>
      </c>
      <c r="L195" s="229">
        <v>0</v>
      </c>
      <c r="M195" s="229">
        <v>0</v>
      </c>
      <c r="N195" s="229">
        <v>0</v>
      </c>
      <c r="O195" s="229">
        <v>0</v>
      </c>
      <c r="P195" s="229">
        <v>0</v>
      </c>
      <c r="Q195" s="229">
        <v>0</v>
      </c>
      <c r="R195" s="229">
        <v>0</v>
      </c>
      <c r="S195" s="229">
        <v>0</v>
      </c>
      <c r="T195" s="229">
        <v>0</v>
      </c>
      <c r="U195" s="229">
        <v>0</v>
      </c>
      <c r="V195" s="229">
        <v>0</v>
      </c>
      <c r="W195" s="229">
        <v>0</v>
      </c>
      <c r="X195" s="229">
        <v>0</v>
      </c>
      <c r="Y195" s="229">
        <v>0</v>
      </c>
      <c r="Z195" s="229">
        <v>0</v>
      </c>
      <c r="AA195" s="229">
        <v>0</v>
      </c>
      <c r="AB195" s="255"/>
    </row>
    <row r="196" spans="1:28">
      <c r="A196" s="351"/>
      <c r="B196" s="200" t="s">
        <v>495</v>
      </c>
      <c r="C196" s="353"/>
      <c r="D196" s="229">
        <v>0</v>
      </c>
      <c r="E196" s="229">
        <v>0</v>
      </c>
      <c r="F196" s="229">
        <v>0</v>
      </c>
      <c r="G196" s="229">
        <v>0</v>
      </c>
      <c r="H196" s="229">
        <v>0</v>
      </c>
      <c r="I196" s="229">
        <v>0</v>
      </c>
      <c r="J196" s="229">
        <v>0</v>
      </c>
      <c r="K196" s="229">
        <v>0</v>
      </c>
      <c r="L196" s="229">
        <v>0</v>
      </c>
      <c r="M196" s="229">
        <v>0</v>
      </c>
      <c r="N196" s="229">
        <v>0</v>
      </c>
      <c r="O196" s="229">
        <v>0</v>
      </c>
      <c r="P196" s="229">
        <v>0</v>
      </c>
      <c r="Q196" s="229">
        <v>0</v>
      </c>
      <c r="R196" s="229">
        <v>0</v>
      </c>
      <c r="S196" s="229">
        <v>0</v>
      </c>
      <c r="T196" s="229">
        <v>0</v>
      </c>
      <c r="U196" s="229">
        <v>0</v>
      </c>
      <c r="V196" s="229">
        <v>0</v>
      </c>
      <c r="W196" s="229">
        <v>0</v>
      </c>
      <c r="X196" s="229">
        <v>0</v>
      </c>
      <c r="Y196" s="229">
        <v>0</v>
      </c>
      <c r="Z196" s="229">
        <v>0</v>
      </c>
      <c r="AA196" s="229">
        <v>0</v>
      </c>
      <c r="AB196" s="255"/>
    </row>
    <row r="197" spans="1:28" ht="30">
      <c r="A197" s="351"/>
      <c r="B197" s="355" t="s">
        <v>496</v>
      </c>
      <c r="C197" s="353"/>
      <c r="D197" s="229">
        <v>0</v>
      </c>
      <c r="E197" s="229">
        <v>0</v>
      </c>
      <c r="F197" s="229">
        <v>0</v>
      </c>
      <c r="G197" s="229">
        <v>0</v>
      </c>
      <c r="H197" s="229">
        <v>0</v>
      </c>
      <c r="I197" s="229">
        <v>0</v>
      </c>
      <c r="J197" s="229">
        <v>0</v>
      </c>
      <c r="K197" s="229">
        <v>0</v>
      </c>
      <c r="L197" s="229">
        <v>0</v>
      </c>
      <c r="M197" s="229">
        <v>0</v>
      </c>
      <c r="N197" s="229">
        <v>0</v>
      </c>
      <c r="O197" s="229">
        <v>0</v>
      </c>
      <c r="P197" s="229">
        <v>0</v>
      </c>
      <c r="Q197" s="229">
        <v>0</v>
      </c>
      <c r="R197" s="229">
        <v>0</v>
      </c>
      <c r="S197" s="229">
        <v>0</v>
      </c>
      <c r="T197" s="229">
        <v>0</v>
      </c>
      <c r="U197" s="229">
        <v>0</v>
      </c>
      <c r="V197" s="229">
        <v>0</v>
      </c>
      <c r="W197" s="229">
        <v>0</v>
      </c>
      <c r="X197" s="229">
        <v>0</v>
      </c>
      <c r="Y197" s="229">
        <v>0</v>
      </c>
      <c r="Z197" s="229">
        <v>0</v>
      </c>
      <c r="AA197" s="229">
        <v>0</v>
      </c>
      <c r="AB197" s="255"/>
    </row>
    <row r="198" spans="1:28">
      <c r="A198" s="351"/>
      <c r="B198" s="200" t="s">
        <v>497</v>
      </c>
      <c r="C198" s="353"/>
      <c r="D198" s="229">
        <v>0</v>
      </c>
      <c r="E198" s="229">
        <v>0</v>
      </c>
      <c r="F198" s="229">
        <v>0</v>
      </c>
      <c r="G198" s="229">
        <v>0</v>
      </c>
      <c r="H198" s="229">
        <v>0</v>
      </c>
      <c r="I198" s="229">
        <v>0</v>
      </c>
      <c r="J198" s="229">
        <v>0</v>
      </c>
      <c r="K198" s="229">
        <v>0</v>
      </c>
      <c r="L198" s="229">
        <v>0</v>
      </c>
      <c r="M198" s="229">
        <v>0</v>
      </c>
      <c r="N198" s="229">
        <v>0</v>
      </c>
      <c r="O198" s="229">
        <v>0</v>
      </c>
      <c r="P198" s="229">
        <v>0</v>
      </c>
      <c r="Q198" s="229">
        <v>0</v>
      </c>
      <c r="R198" s="229">
        <v>0</v>
      </c>
      <c r="S198" s="229">
        <v>0</v>
      </c>
      <c r="T198" s="229">
        <v>0</v>
      </c>
      <c r="U198" s="229">
        <v>0</v>
      </c>
      <c r="V198" s="229">
        <v>0</v>
      </c>
      <c r="W198" s="229">
        <v>0</v>
      </c>
      <c r="X198" s="229">
        <v>0</v>
      </c>
      <c r="Y198" s="229">
        <v>0</v>
      </c>
      <c r="Z198" s="229">
        <v>0</v>
      </c>
      <c r="AA198" s="229">
        <v>0</v>
      </c>
      <c r="AB198" s="255"/>
    </row>
    <row r="199" spans="1:28">
      <c r="A199" s="351"/>
      <c r="B199" s="200" t="s">
        <v>498</v>
      </c>
      <c r="C199" s="353"/>
      <c r="D199" s="229">
        <v>0</v>
      </c>
      <c r="E199" s="229">
        <v>0</v>
      </c>
      <c r="F199" s="229">
        <v>0</v>
      </c>
      <c r="G199" s="229">
        <v>0</v>
      </c>
      <c r="H199" s="229">
        <v>0</v>
      </c>
      <c r="I199" s="229">
        <v>0</v>
      </c>
      <c r="J199" s="229">
        <v>0</v>
      </c>
      <c r="K199" s="229">
        <v>0</v>
      </c>
      <c r="L199" s="229">
        <v>0</v>
      </c>
      <c r="M199" s="229">
        <v>0</v>
      </c>
      <c r="N199" s="229">
        <v>0</v>
      </c>
      <c r="O199" s="229">
        <v>0</v>
      </c>
      <c r="P199" s="229">
        <v>0</v>
      </c>
      <c r="Q199" s="229">
        <v>0</v>
      </c>
      <c r="R199" s="229">
        <v>0</v>
      </c>
      <c r="S199" s="229">
        <v>0</v>
      </c>
      <c r="T199" s="229">
        <v>0</v>
      </c>
      <c r="U199" s="229">
        <v>0</v>
      </c>
      <c r="V199" s="229">
        <v>0</v>
      </c>
      <c r="W199" s="229">
        <v>0</v>
      </c>
      <c r="X199" s="229">
        <v>0</v>
      </c>
      <c r="Y199" s="229">
        <v>0</v>
      </c>
      <c r="Z199" s="229">
        <v>0</v>
      </c>
      <c r="AA199" s="229">
        <v>0</v>
      </c>
      <c r="AB199" s="255"/>
    </row>
    <row r="200" spans="1:28">
      <c r="A200" s="351"/>
      <c r="B200" s="200" t="s">
        <v>499</v>
      </c>
      <c r="C200" s="353"/>
      <c r="D200" s="229">
        <v>0</v>
      </c>
      <c r="E200" s="229">
        <v>0</v>
      </c>
      <c r="F200" s="229">
        <v>0</v>
      </c>
      <c r="G200" s="229">
        <v>0</v>
      </c>
      <c r="H200" s="229">
        <v>0</v>
      </c>
      <c r="I200" s="229">
        <v>0</v>
      </c>
      <c r="J200" s="229">
        <v>0</v>
      </c>
      <c r="K200" s="229">
        <v>0</v>
      </c>
      <c r="L200" s="229">
        <v>0</v>
      </c>
      <c r="M200" s="229">
        <v>0</v>
      </c>
      <c r="N200" s="229">
        <v>0</v>
      </c>
      <c r="O200" s="229">
        <v>0</v>
      </c>
      <c r="P200" s="229">
        <v>0</v>
      </c>
      <c r="Q200" s="229">
        <v>0</v>
      </c>
      <c r="R200" s="229">
        <v>0</v>
      </c>
      <c r="S200" s="229">
        <v>0</v>
      </c>
      <c r="T200" s="229">
        <v>0</v>
      </c>
      <c r="U200" s="229">
        <v>0</v>
      </c>
      <c r="V200" s="229">
        <v>0</v>
      </c>
      <c r="W200" s="229">
        <v>0</v>
      </c>
      <c r="X200" s="229">
        <v>0</v>
      </c>
      <c r="Y200" s="229">
        <v>0</v>
      </c>
      <c r="Z200" s="229">
        <v>0</v>
      </c>
      <c r="AA200" s="229">
        <v>0</v>
      </c>
      <c r="AB200" s="255"/>
    </row>
    <row r="201" spans="1:28">
      <c r="A201" s="351"/>
      <c r="B201" s="200" t="s">
        <v>500</v>
      </c>
      <c r="C201" s="353"/>
      <c r="D201" s="229">
        <v>0</v>
      </c>
      <c r="E201" s="229">
        <v>0</v>
      </c>
      <c r="F201" s="229">
        <v>0</v>
      </c>
      <c r="G201" s="229">
        <v>0</v>
      </c>
      <c r="H201" s="229">
        <v>0</v>
      </c>
      <c r="I201" s="229">
        <v>0</v>
      </c>
      <c r="J201" s="229">
        <v>0</v>
      </c>
      <c r="K201" s="229">
        <v>0</v>
      </c>
      <c r="L201" s="229">
        <v>0</v>
      </c>
      <c r="M201" s="229">
        <v>0</v>
      </c>
      <c r="N201" s="229">
        <v>0</v>
      </c>
      <c r="O201" s="229">
        <v>0</v>
      </c>
      <c r="P201" s="229">
        <v>0</v>
      </c>
      <c r="Q201" s="229">
        <v>0</v>
      </c>
      <c r="R201" s="229">
        <v>0</v>
      </c>
      <c r="S201" s="229">
        <v>0</v>
      </c>
      <c r="T201" s="229">
        <v>0</v>
      </c>
      <c r="U201" s="229">
        <v>0</v>
      </c>
      <c r="V201" s="229">
        <v>0</v>
      </c>
      <c r="W201" s="229">
        <v>0</v>
      </c>
      <c r="X201" s="229">
        <v>0</v>
      </c>
      <c r="Y201" s="229">
        <v>0</v>
      </c>
      <c r="Z201" s="229">
        <v>0</v>
      </c>
      <c r="AA201" s="229">
        <v>0</v>
      </c>
      <c r="AB201" s="255"/>
    </row>
    <row r="202" spans="1:28">
      <c r="A202" s="351"/>
      <c r="B202" s="200" t="s">
        <v>505</v>
      </c>
      <c r="C202" s="353"/>
      <c r="D202" s="229">
        <v>0</v>
      </c>
      <c r="E202" s="229">
        <v>0</v>
      </c>
      <c r="F202" s="229">
        <v>0</v>
      </c>
      <c r="G202" s="229">
        <v>0</v>
      </c>
      <c r="H202" s="229">
        <v>0</v>
      </c>
      <c r="I202" s="229">
        <v>0</v>
      </c>
      <c r="J202" s="229">
        <v>0</v>
      </c>
      <c r="K202" s="229">
        <v>0</v>
      </c>
      <c r="L202" s="229">
        <v>0</v>
      </c>
      <c r="M202" s="229">
        <v>0</v>
      </c>
      <c r="N202" s="229">
        <v>0</v>
      </c>
      <c r="O202" s="229">
        <v>0</v>
      </c>
      <c r="P202" s="229">
        <v>0</v>
      </c>
      <c r="Q202" s="229">
        <v>0</v>
      </c>
      <c r="R202" s="229">
        <v>0</v>
      </c>
      <c r="S202" s="229">
        <v>0</v>
      </c>
      <c r="T202" s="229">
        <v>0</v>
      </c>
      <c r="U202" s="229">
        <v>0</v>
      </c>
      <c r="V202" s="229">
        <v>0</v>
      </c>
      <c r="W202" s="229">
        <v>0</v>
      </c>
      <c r="X202" s="229">
        <v>0</v>
      </c>
      <c r="Y202" s="229">
        <v>0</v>
      </c>
      <c r="Z202" s="229">
        <v>0</v>
      </c>
      <c r="AA202" s="229">
        <v>0</v>
      </c>
      <c r="AB202" s="255"/>
    </row>
    <row r="203" spans="1:28">
      <c r="A203" s="351"/>
      <c r="B203" s="200" t="s">
        <v>506</v>
      </c>
      <c r="C203" s="353"/>
      <c r="D203" s="229">
        <v>0</v>
      </c>
      <c r="E203" s="229">
        <v>0</v>
      </c>
      <c r="F203" s="229">
        <v>0</v>
      </c>
      <c r="G203" s="229">
        <v>0</v>
      </c>
      <c r="H203" s="229">
        <v>0</v>
      </c>
      <c r="I203" s="229">
        <v>0</v>
      </c>
      <c r="J203" s="229">
        <v>0</v>
      </c>
      <c r="K203" s="229">
        <v>0</v>
      </c>
      <c r="L203" s="229">
        <v>0</v>
      </c>
      <c r="M203" s="229">
        <v>0</v>
      </c>
      <c r="N203" s="229">
        <v>0</v>
      </c>
      <c r="O203" s="229">
        <v>0</v>
      </c>
      <c r="P203" s="229">
        <v>0</v>
      </c>
      <c r="Q203" s="229">
        <v>0</v>
      </c>
      <c r="R203" s="229">
        <v>0</v>
      </c>
      <c r="S203" s="229">
        <v>0</v>
      </c>
      <c r="T203" s="229">
        <v>0</v>
      </c>
      <c r="U203" s="229">
        <v>0</v>
      </c>
      <c r="V203" s="229">
        <v>0</v>
      </c>
      <c r="W203" s="229">
        <v>0</v>
      </c>
      <c r="X203" s="229">
        <v>0</v>
      </c>
      <c r="Y203" s="229">
        <v>0</v>
      </c>
      <c r="Z203" s="229">
        <v>0</v>
      </c>
      <c r="AA203" s="229">
        <v>0</v>
      </c>
      <c r="AB203" s="255"/>
    </row>
    <row r="204" spans="1:28">
      <c r="A204" s="356"/>
      <c r="B204" s="357" t="s">
        <v>652</v>
      </c>
      <c r="C204" s="358"/>
      <c r="D204" s="363">
        <f>SUM(D190:D203)</f>
        <v>0</v>
      </c>
      <c r="E204" s="363">
        <f t="shared" ref="E204:AA204" si="13">SUM(E190:E203)</f>
        <v>0</v>
      </c>
      <c r="F204" s="363">
        <f t="shared" si="13"/>
        <v>0</v>
      </c>
      <c r="G204" s="363">
        <f t="shared" si="13"/>
        <v>0</v>
      </c>
      <c r="H204" s="363">
        <f t="shared" si="13"/>
        <v>0</v>
      </c>
      <c r="I204" s="363">
        <f t="shared" si="13"/>
        <v>0</v>
      </c>
      <c r="J204" s="363">
        <f t="shared" si="13"/>
        <v>0</v>
      </c>
      <c r="K204" s="363">
        <f t="shared" si="13"/>
        <v>0</v>
      </c>
      <c r="L204" s="363">
        <f t="shared" si="13"/>
        <v>0</v>
      </c>
      <c r="M204" s="363">
        <f t="shared" si="13"/>
        <v>0</v>
      </c>
      <c r="N204" s="363">
        <f t="shared" si="13"/>
        <v>0</v>
      </c>
      <c r="O204" s="363">
        <f t="shared" si="13"/>
        <v>0</v>
      </c>
      <c r="P204" s="363">
        <f t="shared" si="13"/>
        <v>0</v>
      </c>
      <c r="Q204" s="363">
        <f t="shared" si="13"/>
        <v>0</v>
      </c>
      <c r="R204" s="363">
        <f t="shared" si="13"/>
        <v>0</v>
      </c>
      <c r="S204" s="363">
        <f t="shared" si="13"/>
        <v>0</v>
      </c>
      <c r="T204" s="363">
        <f t="shared" si="13"/>
        <v>0</v>
      </c>
      <c r="U204" s="363">
        <f t="shared" si="13"/>
        <v>0</v>
      </c>
      <c r="V204" s="363">
        <f t="shared" si="13"/>
        <v>0</v>
      </c>
      <c r="W204" s="363">
        <f t="shared" si="13"/>
        <v>0</v>
      </c>
      <c r="X204" s="363">
        <f t="shared" si="13"/>
        <v>0</v>
      </c>
      <c r="Y204" s="363">
        <f t="shared" si="13"/>
        <v>0</v>
      </c>
      <c r="Z204" s="363">
        <f t="shared" si="13"/>
        <v>0</v>
      </c>
      <c r="AA204" s="363">
        <f t="shared" si="13"/>
        <v>0</v>
      </c>
      <c r="AB204" s="255"/>
    </row>
    <row r="205" spans="1:28" ht="16.5" customHeight="1">
      <c r="A205" s="2864" t="s">
        <v>653</v>
      </c>
      <c r="B205" s="352" t="s">
        <v>226</v>
      </c>
      <c r="C205" s="364"/>
      <c r="D205" s="365">
        <f>D25*$C$39+D40*$C$54+D55*$C$69+D70*$C$84+D85*$C$99+D100*$C$114+D115*$C$129+D130*$C$144+D145*$C$159+D160*$C$174+D175*$C$189+D190</f>
        <v>0</v>
      </c>
      <c r="E205" s="365">
        <f t="shared" ref="E205:AA216" si="14">E25*$C$39+E40*$C$54+E55*$C$69+E70*$C$84+E85*$C$99+E100*$C$114+E115*$C$129+E130*$C$144+E145*$C$159+E160*$C$174+E175*$C$189+E190</f>
        <v>0</v>
      </c>
      <c r="F205" s="365">
        <f t="shared" si="14"/>
        <v>0</v>
      </c>
      <c r="G205" s="365">
        <f t="shared" si="14"/>
        <v>0</v>
      </c>
      <c r="H205" s="365">
        <f t="shared" si="14"/>
        <v>0</v>
      </c>
      <c r="I205" s="365">
        <f t="shared" si="14"/>
        <v>0</v>
      </c>
      <c r="J205" s="365">
        <f t="shared" si="14"/>
        <v>0</v>
      </c>
      <c r="K205" s="365">
        <f t="shared" si="14"/>
        <v>0</v>
      </c>
      <c r="L205" s="365">
        <f t="shared" si="14"/>
        <v>0</v>
      </c>
      <c r="M205" s="365">
        <f t="shared" si="14"/>
        <v>0</v>
      </c>
      <c r="N205" s="365">
        <f t="shared" si="14"/>
        <v>0</v>
      </c>
      <c r="O205" s="365">
        <f t="shared" si="14"/>
        <v>0</v>
      </c>
      <c r="P205" s="365">
        <f t="shared" si="14"/>
        <v>0</v>
      </c>
      <c r="Q205" s="365">
        <f t="shared" si="14"/>
        <v>0</v>
      </c>
      <c r="R205" s="365">
        <f t="shared" si="14"/>
        <v>0</v>
      </c>
      <c r="S205" s="365">
        <f t="shared" si="14"/>
        <v>0</v>
      </c>
      <c r="T205" s="365">
        <f t="shared" si="14"/>
        <v>0</v>
      </c>
      <c r="U205" s="365">
        <f t="shared" si="14"/>
        <v>0</v>
      </c>
      <c r="V205" s="365">
        <f t="shared" si="14"/>
        <v>0</v>
      </c>
      <c r="W205" s="365">
        <f t="shared" si="14"/>
        <v>0</v>
      </c>
      <c r="X205" s="365">
        <f t="shared" si="14"/>
        <v>0</v>
      </c>
      <c r="Y205" s="365">
        <f t="shared" si="14"/>
        <v>0</v>
      </c>
      <c r="Z205" s="365">
        <f t="shared" si="14"/>
        <v>0</v>
      </c>
      <c r="AA205" s="365">
        <f t="shared" si="14"/>
        <v>0</v>
      </c>
      <c r="AB205" s="255"/>
    </row>
    <row r="206" spans="1:28" ht="44.25" customHeight="1">
      <c r="A206" s="2865"/>
      <c r="B206" s="199" t="s">
        <v>490</v>
      </c>
      <c r="C206" s="366"/>
      <c r="D206" s="365">
        <f t="shared" ref="D206:S218" si="15">D26*$C$39+D41*$C$54+D56*$C$69+D71*$C$84+D86*$C$99+D101*$C$114+D116*$C$129+D131*$C$144+D146*$C$159+D161*$C$174+D176*$C$189+D191</f>
        <v>0</v>
      </c>
      <c r="E206" s="365">
        <f t="shared" si="15"/>
        <v>0</v>
      </c>
      <c r="F206" s="365">
        <f t="shared" si="15"/>
        <v>0</v>
      </c>
      <c r="G206" s="365">
        <f t="shared" si="15"/>
        <v>0</v>
      </c>
      <c r="H206" s="365">
        <f t="shared" si="15"/>
        <v>0</v>
      </c>
      <c r="I206" s="365">
        <f t="shared" si="15"/>
        <v>0</v>
      </c>
      <c r="J206" s="365">
        <f t="shared" si="15"/>
        <v>0</v>
      </c>
      <c r="K206" s="365">
        <f t="shared" si="15"/>
        <v>0</v>
      </c>
      <c r="L206" s="365">
        <f t="shared" si="15"/>
        <v>0</v>
      </c>
      <c r="M206" s="365">
        <f t="shared" si="15"/>
        <v>0</v>
      </c>
      <c r="N206" s="365">
        <f t="shared" si="15"/>
        <v>0</v>
      </c>
      <c r="O206" s="365">
        <f t="shared" si="15"/>
        <v>0</v>
      </c>
      <c r="P206" s="365">
        <f t="shared" si="15"/>
        <v>0</v>
      </c>
      <c r="Q206" s="365">
        <f t="shared" si="15"/>
        <v>0</v>
      </c>
      <c r="R206" s="365">
        <f t="shared" si="15"/>
        <v>0</v>
      </c>
      <c r="S206" s="365">
        <f t="shared" si="15"/>
        <v>0</v>
      </c>
      <c r="T206" s="365">
        <f t="shared" si="14"/>
        <v>0</v>
      </c>
      <c r="U206" s="365">
        <f t="shared" si="14"/>
        <v>0</v>
      </c>
      <c r="V206" s="365">
        <f t="shared" si="14"/>
        <v>0</v>
      </c>
      <c r="W206" s="365">
        <f t="shared" si="14"/>
        <v>0</v>
      </c>
      <c r="X206" s="365">
        <f t="shared" si="14"/>
        <v>0</v>
      </c>
      <c r="Y206" s="365">
        <f t="shared" si="14"/>
        <v>0</v>
      </c>
      <c r="Z206" s="365">
        <f t="shared" si="14"/>
        <v>0</v>
      </c>
      <c r="AA206" s="365">
        <f t="shared" si="14"/>
        <v>0</v>
      </c>
      <c r="AB206" s="255"/>
    </row>
    <row r="207" spans="1:28" ht="14.25" customHeight="1">
      <c r="A207" s="367"/>
      <c r="B207" s="200" t="s">
        <v>491</v>
      </c>
      <c r="C207" s="366"/>
      <c r="D207" s="365">
        <f t="shared" si="15"/>
        <v>0</v>
      </c>
      <c r="E207" s="365">
        <f t="shared" si="14"/>
        <v>0</v>
      </c>
      <c r="F207" s="365">
        <f t="shared" si="14"/>
        <v>0</v>
      </c>
      <c r="G207" s="365">
        <f t="shared" si="14"/>
        <v>0</v>
      </c>
      <c r="H207" s="365">
        <f t="shared" si="14"/>
        <v>0</v>
      </c>
      <c r="I207" s="365">
        <f t="shared" si="14"/>
        <v>0</v>
      </c>
      <c r="J207" s="365">
        <f t="shared" si="14"/>
        <v>0</v>
      </c>
      <c r="K207" s="365">
        <f t="shared" si="14"/>
        <v>0</v>
      </c>
      <c r="L207" s="365">
        <f t="shared" si="14"/>
        <v>0</v>
      </c>
      <c r="M207" s="365">
        <f t="shared" si="14"/>
        <v>0</v>
      </c>
      <c r="N207" s="365">
        <f t="shared" si="14"/>
        <v>0</v>
      </c>
      <c r="O207" s="365">
        <f t="shared" si="14"/>
        <v>0</v>
      </c>
      <c r="P207" s="365">
        <f t="shared" si="14"/>
        <v>0</v>
      </c>
      <c r="Q207" s="365">
        <f t="shared" si="14"/>
        <v>0</v>
      </c>
      <c r="R207" s="365">
        <f t="shared" si="14"/>
        <v>0</v>
      </c>
      <c r="S207" s="365">
        <f t="shared" si="14"/>
        <v>0</v>
      </c>
      <c r="T207" s="365">
        <f t="shared" si="14"/>
        <v>0</v>
      </c>
      <c r="U207" s="365">
        <f t="shared" si="14"/>
        <v>0</v>
      </c>
      <c r="V207" s="365">
        <f t="shared" si="14"/>
        <v>0</v>
      </c>
      <c r="W207" s="365">
        <f t="shared" si="14"/>
        <v>0</v>
      </c>
      <c r="X207" s="365">
        <f t="shared" si="14"/>
        <v>0</v>
      </c>
      <c r="Y207" s="365">
        <f t="shared" si="14"/>
        <v>0</v>
      </c>
      <c r="Z207" s="365">
        <f t="shared" si="14"/>
        <v>0</v>
      </c>
      <c r="AA207" s="365">
        <f t="shared" si="14"/>
        <v>0</v>
      </c>
      <c r="AB207" s="255"/>
    </row>
    <row r="208" spans="1:28" ht="14.25" customHeight="1">
      <c r="A208" s="367"/>
      <c r="B208" s="199" t="s">
        <v>492</v>
      </c>
      <c r="C208" s="366"/>
      <c r="D208" s="365">
        <f t="shared" si="15"/>
        <v>0</v>
      </c>
      <c r="E208" s="365">
        <f t="shared" si="14"/>
        <v>0</v>
      </c>
      <c r="F208" s="365">
        <f t="shared" si="14"/>
        <v>0</v>
      </c>
      <c r="G208" s="365">
        <f t="shared" si="14"/>
        <v>0</v>
      </c>
      <c r="H208" s="365">
        <f t="shared" si="14"/>
        <v>0</v>
      </c>
      <c r="I208" s="365">
        <f t="shared" si="14"/>
        <v>0</v>
      </c>
      <c r="J208" s="365">
        <f t="shared" si="14"/>
        <v>0</v>
      </c>
      <c r="K208" s="365">
        <f t="shared" si="14"/>
        <v>0</v>
      </c>
      <c r="L208" s="365">
        <f t="shared" si="14"/>
        <v>0</v>
      </c>
      <c r="M208" s="365">
        <f t="shared" si="14"/>
        <v>0</v>
      </c>
      <c r="N208" s="365">
        <f t="shared" si="14"/>
        <v>0</v>
      </c>
      <c r="O208" s="365">
        <f t="shared" si="14"/>
        <v>0</v>
      </c>
      <c r="P208" s="365">
        <f t="shared" si="14"/>
        <v>0</v>
      </c>
      <c r="Q208" s="365">
        <f t="shared" si="14"/>
        <v>0</v>
      </c>
      <c r="R208" s="365">
        <f t="shared" si="14"/>
        <v>0</v>
      </c>
      <c r="S208" s="365">
        <f t="shared" si="14"/>
        <v>0</v>
      </c>
      <c r="T208" s="365">
        <f t="shared" si="14"/>
        <v>0</v>
      </c>
      <c r="U208" s="365">
        <f t="shared" si="14"/>
        <v>0</v>
      </c>
      <c r="V208" s="365">
        <f t="shared" si="14"/>
        <v>0</v>
      </c>
      <c r="W208" s="365">
        <f t="shared" si="14"/>
        <v>0</v>
      </c>
      <c r="X208" s="365">
        <f t="shared" si="14"/>
        <v>0</v>
      </c>
      <c r="Y208" s="365">
        <f t="shared" si="14"/>
        <v>0</v>
      </c>
      <c r="Z208" s="365">
        <f t="shared" si="14"/>
        <v>0</v>
      </c>
      <c r="AA208" s="365">
        <f t="shared" si="14"/>
        <v>0</v>
      </c>
      <c r="AB208" s="255"/>
    </row>
    <row r="209" spans="1:28" ht="14.25" customHeight="1">
      <c r="A209" s="367"/>
      <c r="B209" s="199" t="s">
        <v>493</v>
      </c>
      <c r="C209" s="366"/>
      <c r="D209" s="365">
        <f t="shared" si="15"/>
        <v>0</v>
      </c>
      <c r="E209" s="365">
        <f t="shared" si="14"/>
        <v>0</v>
      </c>
      <c r="F209" s="365">
        <f t="shared" si="14"/>
        <v>0</v>
      </c>
      <c r="G209" s="365">
        <f t="shared" si="14"/>
        <v>0</v>
      </c>
      <c r="H209" s="365">
        <f t="shared" si="14"/>
        <v>0</v>
      </c>
      <c r="I209" s="365">
        <f t="shared" si="14"/>
        <v>0</v>
      </c>
      <c r="J209" s="365">
        <f t="shared" si="14"/>
        <v>0</v>
      </c>
      <c r="K209" s="365">
        <f t="shared" si="14"/>
        <v>0</v>
      </c>
      <c r="L209" s="365">
        <f t="shared" si="14"/>
        <v>0</v>
      </c>
      <c r="M209" s="365">
        <f t="shared" si="14"/>
        <v>0</v>
      </c>
      <c r="N209" s="365">
        <f t="shared" si="14"/>
        <v>0</v>
      </c>
      <c r="O209" s="365">
        <f t="shared" si="14"/>
        <v>0</v>
      </c>
      <c r="P209" s="365">
        <f t="shared" si="14"/>
        <v>0</v>
      </c>
      <c r="Q209" s="365">
        <f t="shared" si="14"/>
        <v>0</v>
      </c>
      <c r="R209" s="365">
        <f t="shared" si="14"/>
        <v>0</v>
      </c>
      <c r="S209" s="365">
        <f t="shared" si="14"/>
        <v>0</v>
      </c>
      <c r="T209" s="365">
        <f t="shared" si="14"/>
        <v>0</v>
      </c>
      <c r="U209" s="365">
        <f t="shared" si="14"/>
        <v>0</v>
      </c>
      <c r="V209" s="365">
        <f t="shared" si="14"/>
        <v>0</v>
      </c>
      <c r="W209" s="365">
        <f t="shared" si="14"/>
        <v>0</v>
      </c>
      <c r="X209" s="365">
        <f t="shared" si="14"/>
        <v>0</v>
      </c>
      <c r="Y209" s="365">
        <f t="shared" si="14"/>
        <v>0</v>
      </c>
      <c r="Z209" s="365">
        <f t="shared" si="14"/>
        <v>0</v>
      </c>
      <c r="AA209" s="365">
        <f t="shared" si="14"/>
        <v>0</v>
      </c>
      <c r="AB209" s="255"/>
    </row>
    <row r="210" spans="1:28">
      <c r="A210" s="351"/>
      <c r="B210" s="199" t="s">
        <v>494</v>
      </c>
      <c r="C210" s="353"/>
      <c r="D210" s="365">
        <f t="shared" si="15"/>
        <v>0</v>
      </c>
      <c r="E210" s="365">
        <f t="shared" si="14"/>
        <v>0</v>
      </c>
      <c r="F210" s="365">
        <f t="shared" si="14"/>
        <v>0</v>
      </c>
      <c r="G210" s="365">
        <f t="shared" si="14"/>
        <v>0</v>
      </c>
      <c r="H210" s="365">
        <f t="shared" si="14"/>
        <v>0</v>
      </c>
      <c r="I210" s="365">
        <f t="shared" si="14"/>
        <v>0</v>
      </c>
      <c r="J210" s="365">
        <f t="shared" si="14"/>
        <v>0</v>
      </c>
      <c r="K210" s="365">
        <f t="shared" si="14"/>
        <v>0</v>
      </c>
      <c r="L210" s="365">
        <f t="shared" si="14"/>
        <v>0</v>
      </c>
      <c r="M210" s="365">
        <f t="shared" si="14"/>
        <v>0</v>
      </c>
      <c r="N210" s="365">
        <f t="shared" si="14"/>
        <v>0</v>
      </c>
      <c r="O210" s="365">
        <f t="shared" si="14"/>
        <v>0</v>
      </c>
      <c r="P210" s="365">
        <f t="shared" si="14"/>
        <v>0</v>
      </c>
      <c r="Q210" s="365">
        <f t="shared" si="14"/>
        <v>0</v>
      </c>
      <c r="R210" s="365">
        <f t="shared" si="14"/>
        <v>0</v>
      </c>
      <c r="S210" s="365">
        <f t="shared" si="14"/>
        <v>0</v>
      </c>
      <c r="T210" s="365">
        <f t="shared" si="14"/>
        <v>0</v>
      </c>
      <c r="U210" s="365">
        <f t="shared" si="14"/>
        <v>0</v>
      </c>
      <c r="V210" s="365">
        <f t="shared" si="14"/>
        <v>0</v>
      </c>
      <c r="W210" s="365">
        <f t="shared" si="14"/>
        <v>0</v>
      </c>
      <c r="X210" s="365">
        <f t="shared" si="14"/>
        <v>0</v>
      </c>
      <c r="Y210" s="365">
        <f t="shared" si="14"/>
        <v>0</v>
      </c>
      <c r="Z210" s="365">
        <f t="shared" si="14"/>
        <v>0</v>
      </c>
      <c r="AA210" s="365">
        <f t="shared" si="14"/>
        <v>0</v>
      </c>
      <c r="AB210" s="255"/>
    </row>
    <row r="211" spans="1:28">
      <c r="A211" s="351"/>
      <c r="B211" s="200" t="s">
        <v>495</v>
      </c>
      <c r="C211" s="353"/>
      <c r="D211" s="365">
        <f t="shared" si="15"/>
        <v>0</v>
      </c>
      <c r="E211" s="365">
        <f t="shared" si="14"/>
        <v>0</v>
      </c>
      <c r="F211" s="365">
        <f t="shared" si="14"/>
        <v>0</v>
      </c>
      <c r="G211" s="365">
        <f t="shared" si="14"/>
        <v>0</v>
      </c>
      <c r="H211" s="365">
        <f t="shared" si="14"/>
        <v>0</v>
      </c>
      <c r="I211" s="365">
        <f t="shared" si="14"/>
        <v>0</v>
      </c>
      <c r="J211" s="365">
        <f t="shared" si="14"/>
        <v>0</v>
      </c>
      <c r="K211" s="365">
        <f t="shared" si="14"/>
        <v>0</v>
      </c>
      <c r="L211" s="365">
        <f t="shared" si="14"/>
        <v>0</v>
      </c>
      <c r="M211" s="365">
        <f t="shared" si="14"/>
        <v>0</v>
      </c>
      <c r="N211" s="365">
        <f t="shared" si="14"/>
        <v>0</v>
      </c>
      <c r="O211" s="365">
        <f t="shared" si="14"/>
        <v>0</v>
      </c>
      <c r="P211" s="365">
        <f t="shared" si="14"/>
        <v>0</v>
      </c>
      <c r="Q211" s="365">
        <f t="shared" si="14"/>
        <v>0</v>
      </c>
      <c r="R211" s="365">
        <f t="shared" si="14"/>
        <v>0</v>
      </c>
      <c r="S211" s="365">
        <f t="shared" si="14"/>
        <v>0</v>
      </c>
      <c r="T211" s="365">
        <f t="shared" si="14"/>
        <v>0</v>
      </c>
      <c r="U211" s="365">
        <f t="shared" si="14"/>
        <v>0</v>
      </c>
      <c r="V211" s="365">
        <f t="shared" si="14"/>
        <v>0</v>
      </c>
      <c r="W211" s="365">
        <f t="shared" si="14"/>
        <v>0</v>
      </c>
      <c r="X211" s="365">
        <f t="shared" si="14"/>
        <v>0</v>
      </c>
      <c r="Y211" s="365">
        <f t="shared" si="14"/>
        <v>0</v>
      </c>
      <c r="Z211" s="365">
        <f t="shared" si="14"/>
        <v>0</v>
      </c>
      <c r="AA211" s="365">
        <f t="shared" si="14"/>
        <v>0</v>
      </c>
      <c r="AB211" s="255"/>
    </row>
    <row r="212" spans="1:28">
      <c r="A212" s="351"/>
      <c r="B212" s="200" t="s">
        <v>496</v>
      </c>
      <c r="C212" s="353"/>
      <c r="D212" s="365">
        <f t="shared" si="15"/>
        <v>0</v>
      </c>
      <c r="E212" s="365">
        <f t="shared" si="14"/>
        <v>0</v>
      </c>
      <c r="F212" s="365">
        <f t="shared" si="14"/>
        <v>0</v>
      </c>
      <c r="G212" s="365">
        <f t="shared" si="14"/>
        <v>0</v>
      </c>
      <c r="H212" s="365">
        <f t="shared" si="14"/>
        <v>0</v>
      </c>
      <c r="I212" s="365">
        <f t="shared" si="14"/>
        <v>0</v>
      </c>
      <c r="J212" s="365">
        <f t="shared" si="14"/>
        <v>0</v>
      </c>
      <c r="K212" s="365">
        <f t="shared" si="14"/>
        <v>0</v>
      </c>
      <c r="L212" s="365">
        <f t="shared" si="14"/>
        <v>0</v>
      </c>
      <c r="M212" s="365">
        <f t="shared" si="14"/>
        <v>0</v>
      </c>
      <c r="N212" s="365">
        <f t="shared" si="14"/>
        <v>0</v>
      </c>
      <c r="O212" s="365">
        <f t="shared" si="14"/>
        <v>0</v>
      </c>
      <c r="P212" s="365">
        <f t="shared" si="14"/>
        <v>0</v>
      </c>
      <c r="Q212" s="365">
        <f t="shared" si="14"/>
        <v>0</v>
      </c>
      <c r="R212" s="365">
        <f t="shared" si="14"/>
        <v>0</v>
      </c>
      <c r="S212" s="365">
        <f t="shared" si="14"/>
        <v>0</v>
      </c>
      <c r="T212" s="365">
        <f t="shared" si="14"/>
        <v>0</v>
      </c>
      <c r="U212" s="365">
        <f t="shared" si="14"/>
        <v>0</v>
      </c>
      <c r="V212" s="365">
        <f t="shared" si="14"/>
        <v>0</v>
      </c>
      <c r="W212" s="365">
        <f t="shared" si="14"/>
        <v>0</v>
      </c>
      <c r="X212" s="365">
        <f t="shared" si="14"/>
        <v>0</v>
      </c>
      <c r="Y212" s="365">
        <f t="shared" si="14"/>
        <v>0</v>
      </c>
      <c r="Z212" s="365">
        <f t="shared" si="14"/>
        <v>0</v>
      </c>
      <c r="AA212" s="365">
        <f t="shared" si="14"/>
        <v>0</v>
      </c>
      <c r="AB212" s="255"/>
    </row>
    <row r="213" spans="1:28">
      <c r="A213" s="351"/>
      <c r="B213" s="200" t="s">
        <v>497</v>
      </c>
      <c r="C213" s="353"/>
      <c r="D213" s="365">
        <f t="shared" si="15"/>
        <v>0</v>
      </c>
      <c r="E213" s="365">
        <f t="shared" si="14"/>
        <v>0</v>
      </c>
      <c r="F213" s="365">
        <f t="shared" si="14"/>
        <v>0</v>
      </c>
      <c r="G213" s="365">
        <f t="shared" si="14"/>
        <v>0</v>
      </c>
      <c r="H213" s="365">
        <f t="shared" si="14"/>
        <v>0</v>
      </c>
      <c r="I213" s="365">
        <f t="shared" si="14"/>
        <v>0</v>
      </c>
      <c r="J213" s="365">
        <f t="shared" si="14"/>
        <v>0</v>
      </c>
      <c r="K213" s="365">
        <f t="shared" si="14"/>
        <v>0</v>
      </c>
      <c r="L213" s="365">
        <f t="shared" si="14"/>
        <v>0</v>
      </c>
      <c r="M213" s="365">
        <f t="shared" si="14"/>
        <v>0</v>
      </c>
      <c r="N213" s="365">
        <f t="shared" si="14"/>
        <v>0</v>
      </c>
      <c r="O213" s="365">
        <f t="shared" si="14"/>
        <v>0</v>
      </c>
      <c r="P213" s="365">
        <f t="shared" si="14"/>
        <v>0</v>
      </c>
      <c r="Q213" s="365">
        <f t="shared" si="14"/>
        <v>0</v>
      </c>
      <c r="R213" s="365">
        <f t="shared" si="14"/>
        <v>0</v>
      </c>
      <c r="S213" s="365">
        <f t="shared" si="14"/>
        <v>0</v>
      </c>
      <c r="T213" s="365">
        <f t="shared" si="14"/>
        <v>0</v>
      </c>
      <c r="U213" s="365">
        <f t="shared" si="14"/>
        <v>0</v>
      </c>
      <c r="V213" s="365">
        <f t="shared" si="14"/>
        <v>0</v>
      </c>
      <c r="W213" s="365">
        <f t="shared" si="14"/>
        <v>0</v>
      </c>
      <c r="X213" s="365">
        <f t="shared" si="14"/>
        <v>0</v>
      </c>
      <c r="Y213" s="365">
        <f t="shared" si="14"/>
        <v>0</v>
      </c>
      <c r="Z213" s="365">
        <f t="shared" si="14"/>
        <v>0</v>
      </c>
      <c r="AA213" s="365">
        <f t="shared" si="14"/>
        <v>0</v>
      </c>
      <c r="AB213" s="255"/>
    </row>
    <row r="214" spans="1:28">
      <c r="A214" s="351"/>
      <c r="B214" s="200" t="s">
        <v>498</v>
      </c>
      <c r="C214" s="353"/>
      <c r="D214" s="365">
        <f t="shared" si="15"/>
        <v>0</v>
      </c>
      <c r="E214" s="365">
        <f t="shared" si="14"/>
        <v>0</v>
      </c>
      <c r="F214" s="365">
        <f t="shared" si="14"/>
        <v>0</v>
      </c>
      <c r="G214" s="365">
        <f t="shared" si="14"/>
        <v>0</v>
      </c>
      <c r="H214" s="365">
        <f t="shared" si="14"/>
        <v>0</v>
      </c>
      <c r="I214" s="365">
        <f t="shared" si="14"/>
        <v>0</v>
      </c>
      <c r="J214" s="365">
        <f t="shared" si="14"/>
        <v>0</v>
      </c>
      <c r="K214" s="365">
        <f t="shared" si="14"/>
        <v>0</v>
      </c>
      <c r="L214" s="365">
        <f t="shared" si="14"/>
        <v>0</v>
      </c>
      <c r="M214" s="365">
        <f t="shared" si="14"/>
        <v>0</v>
      </c>
      <c r="N214" s="365">
        <f t="shared" si="14"/>
        <v>0</v>
      </c>
      <c r="O214" s="365">
        <f t="shared" si="14"/>
        <v>0</v>
      </c>
      <c r="P214" s="365">
        <f t="shared" si="14"/>
        <v>0</v>
      </c>
      <c r="Q214" s="365">
        <f t="shared" si="14"/>
        <v>0</v>
      </c>
      <c r="R214" s="365">
        <f t="shared" si="14"/>
        <v>0</v>
      </c>
      <c r="S214" s="365">
        <f t="shared" si="14"/>
        <v>0</v>
      </c>
      <c r="T214" s="365">
        <f t="shared" si="14"/>
        <v>0</v>
      </c>
      <c r="U214" s="365">
        <f t="shared" si="14"/>
        <v>0</v>
      </c>
      <c r="V214" s="365">
        <f t="shared" si="14"/>
        <v>0</v>
      </c>
      <c r="W214" s="365">
        <f t="shared" si="14"/>
        <v>0</v>
      </c>
      <c r="X214" s="365">
        <f t="shared" si="14"/>
        <v>0</v>
      </c>
      <c r="Y214" s="365">
        <f t="shared" si="14"/>
        <v>0</v>
      </c>
      <c r="Z214" s="365">
        <f t="shared" si="14"/>
        <v>0</v>
      </c>
      <c r="AA214" s="365">
        <f t="shared" si="14"/>
        <v>0</v>
      </c>
      <c r="AB214" s="255"/>
    </row>
    <row r="215" spans="1:28">
      <c r="A215" s="351"/>
      <c r="B215" s="200" t="s">
        <v>499</v>
      </c>
      <c r="C215" s="353"/>
      <c r="D215" s="365">
        <f t="shared" si="15"/>
        <v>0</v>
      </c>
      <c r="E215" s="365">
        <f t="shared" si="14"/>
        <v>0</v>
      </c>
      <c r="F215" s="365">
        <f t="shared" si="14"/>
        <v>0</v>
      </c>
      <c r="G215" s="365">
        <f t="shared" si="14"/>
        <v>0</v>
      </c>
      <c r="H215" s="365">
        <f t="shared" si="14"/>
        <v>0</v>
      </c>
      <c r="I215" s="365">
        <f t="shared" si="14"/>
        <v>0</v>
      </c>
      <c r="J215" s="365">
        <f t="shared" si="14"/>
        <v>0</v>
      </c>
      <c r="K215" s="365">
        <f t="shared" si="14"/>
        <v>0</v>
      </c>
      <c r="L215" s="365">
        <f t="shared" si="14"/>
        <v>0</v>
      </c>
      <c r="M215" s="365">
        <f t="shared" si="14"/>
        <v>0</v>
      </c>
      <c r="N215" s="365">
        <f t="shared" si="14"/>
        <v>0</v>
      </c>
      <c r="O215" s="365">
        <f t="shared" si="14"/>
        <v>0</v>
      </c>
      <c r="P215" s="365">
        <f t="shared" si="14"/>
        <v>0</v>
      </c>
      <c r="Q215" s="365">
        <f t="shared" si="14"/>
        <v>0</v>
      </c>
      <c r="R215" s="365">
        <f t="shared" si="14"/>
        <v>0</v>
      </c>
      <c r="S215" s="365">
        <f t="shared" si="14"/>
        <v>0</v>
      </c>
      <c r="T215" s="365">
        <f t="shared" si="14"/>
        <v>0</v>
      </c>
      <c r="U215" s="365">
        <f t="shared" si="14"/>
        <v>0</v>
      </c>
      <c r="V215" s="365">
        <f t="shared" si="14"/>
        <v>0</v>
      </c>
      <c r="W215" s="365">
        <f t="shared" si="14"/>
        <v>0</v>
      </c>
      <c r="X215" s="365">
        <f t="shared" si="14"/>
        <v>0</v>
      </c>
      <c r="Y215" s="365">
        <f t="shared" si="14"/>
        <v>0</v>
      </c>
      <c r="Z215" s="365">
        <f t="shared" si="14"/>
        <v>0</v>
      </c>
      <c r="AA215" s="365">
        <f t="shared" si="14"/>
        <v>0</v>
      </c>
      <c r="AB215" s="255"/>
    </row>
    <row r="216" spans="1:28">
      <c r="A216" s="351"/>
      <c r="B216" s="200" t="s">
        <v>500</v>
      </c>
      <c r="C216" s="353"/>
      <c r="D216" s="365">
        <f t="shared" si="15"/>
        <v>0</v>
      </c>
      <c r="E216" s="365">
        <f t="shared" si="14"/>
        <v>0</v>
      </c>
      <c r="F216" s="365">
        <f t="shared" si="14"/>
        <v>0</v>
      </c>
      <c r="G216" s="365">
        <f t="shared" si="14"/>
        <v>0</v>
      </c>
      <c r="H216" s="365">
        <f t="shared" si="14"/>
        <v>0</v>
      </c>
      <c r="I216" s="365">
        <f t="shared" si="14"/>
        <v>0</v>
      </c>
      <c r="J216" s="365">
        <f t="shared" si="14"/>
        <v>0</v>
      </c>
      <c r="K216" s="365">
        <f t="shared" si="14"/>
        <v>0</v>
      </c>
      <c r="L216" s="365">
        <f t="shared" si="14"/>
        <v>0</v>
      </c>
      <c r="M216" s="365">
        <f t="shared" si="14"/>
        <v>0</v>
      </c>
      <c r="N216" s="365">
        <f t="shared" si="14"/>
        <v>0</v>
      </c>
      <c r="O216" s="365">
        <f t="shared" si="14"/>
        <v>0</v>
      </c>
      <c r="P216" s="365">
        <f t="shared" si="14"/>
        <v>0</v>
      </c>
      <c r="Q216" s="365">
        <f t="shared" si="14"/>
        <v>0</v>
      </c>
      <c r="R216" s="365">
        <f t="shared" si="14"/>
        <v>0</v>
      </c>
      <c r="S216" s="365">
        <f t="shared" si="14"/>
        <v>0</v>
      </c>
      <c r="T216" s="365">
        <f t="shared" si="14"/>
        <v>0</v>
      </c>
      <c r="U216" s="365">
        <f t="shared" si="14"/>
        <v>0</v>
      </c>
      <c r="V216" s="365">
        <f t="shared" ref="E216:AA218" si="16">V36*$C$39+V51*$C$54+V66*$C$69+V81*$C$84+V96*$C$99+V111*$C$114+V126*$C$129+V141*$C$144+V156*$C$159+V171*$C$174+V186*$C$189+V201</f>
        <v>0</v>
      </c>
      <c r="W216" s="365">
        <f t="shared" si="16"/>
        <v>0</v>
      </c>
      <c r="X216" s="365">
        <f t="shared" si="16"/>
        <v>0</v>
      </c>
      <c r="Y216" s="365">
        <f t="shared" si="16"/>
        <v>0</v>
      </c>
      <c r="Z216" s="365">
        <f t="shared" si="16"/>
        <v>0</v>
      </c>
      <c r="AA216" s="365">
        <f t="shared" si="16"/>
        <v>0</v>
      </c>
      <c r="AB216" s="255"/>
    </row>
    <row r="217" spans="1:28">
      <c r="A217" s="351"/>
      <c r="B217" s="200" t="s">
        <v>505</v>
      </c>
      <c r="C217" s="353"/>
      <c r="D217" s="365">
        <f t="shared" si="15"/>
        <v>0</v>
      </c>
      <c r="E217" s="365">
        <f t="shared" si="16"/>
        <v>0</v>
      </c>
      <c r="F217" s="365">
        <f t="shared" si="16"/>
        <v>0</v>
      </c>
      <c r="G217" s="365">
        <f t="shared" si="16"/>
        <v>0</v>
      </c>
      <c r="H217" s="365">
        <f t="shared" si="16"/>
        <v>0</v>
      </c>
      <c r="I217" s="365">
        <f t="shared" si="16"/>
        <v>0</v>
      </c>
      <c r="J217" s="365">
        <f t="shared" si="16"/>
        <v>0</v>
      </c>
      <c r="K217" s="365">
        <f t="shared" si="16"/>
        <v>0</v>
      </c>
      <c r="L217" s="365">
        <f t="shared" si="16"/>
        <v>0</v>
      </c>
      <c r="M217" s="365">
        <f t="shared" si="16"/>
        <v>0</v>
      </c>
      <c r="N217" s="365">
        <f t="shared" si="16"/>
        <v>0</v>
      </c>
      <c r="O217" s="365">
        <f t="shared" si="16"/>
        <v>0</v>
      </c>
      <c r="P217" s="365">
        <f t="shared" si="16"/>
        <v>0</v>
      </c>
      <c r="Q217" s="365">
        <f t="shared" si="16"/>
        <v>0</v>
      </c>
      <c r="R217" s="365">
        <f t="shared" si="16"/>
        <v>0</v>
      </c>
      <c r="S217" s="365">
        <f t="shared" si="16"/>
        <v>0</v>
      </c>
      <c r="T217" s="365">
        <f t="shared" si="16"/>
        <v>0</v>
      </c>
      <c r="U217" s="365">
        <f t="shared" si="16"/>
        <v>0</v>
      </c>
      <c r="V217" s="365">
        <f t="shared" si="16"/>
        <v>0</v>
      </c>
      <c r="W217" s="365">
        <f t="shared" si="16"/>
        <v>0</v>
      </c>
      <c r="X217" s="365">
        <f t="shared" si="16"/>
        <v>0</v>
      </c>
      <c r="Y217" s="365">
        <f t="shared" si="16"/>
        <v>0</v>
      </c>
      <c r="Z217" s="365">
        <f t="shared" si="16"/>
        <v>0</v>
      </c>
      <c r="AA217" s="365">
        <f t="shared" si="16"/>
        <v>0</v>
      </c>
      <c r="AB217" s="255"/>
    </row>
    <row r="218" spans="1:28">
      <c r="A218" s="351"/>
      <c r="B218" s="200" t="s">
        <v>506</v>
      </c>
      <c r="C218" s="353"/>
      <c r="D218" s="365">
        <f t="shared" si="15"/>
        <v>0</v>
      </c>
      <c r="E218" s="365">
        <f t="shared" si="16"/>
        <v>0</v>
      </c>
      <c r="F218" s="365">
        <f t="shared" si="16"/>
        <v>0</v>
      </c>
      <c r="G218" s="365">
        <f t="shared" si="16"/>
        <v>0</v>
      </c>
      <c r="H218" s="365">
        <f t="shared" si="16"/>
        <v>0</v>
      </c>
      <c r="I218" s="365">
        <f t="shared" si="16"/>
        <v>0</v>
      </c>
      <c r="J218" s="365">
        <f t="shared" si="16"/>
        <v>0</v>
      </c>
      <c r="K218" s="365">
        <f t="shared" si="16"/>
        <v>0</v>
      </c>
      <c r="L218" s="365">
        <f t="shared" si="16"/>
        <v>0</v>
      </c>
      <c r="M218" s="365">
        <f t="shared" si="16"/>
        <v>0</v>
      </c>
      <c r="N218" s="365">
        <f t="shared" si="16"/>
        <v>0</v>
      </c>
      <c r="O218" s="365">
        <f t="shared" si="16"/>
        <v>0</v>
      </c>
      <c r="P218" s="365">
        <f t="shared" si="16"/>
        <v>0</v>
      </c>
      <c r="Q218" s="365">
        <f t="shared" si="16"/>
        <v>0</v>
      </c>
      <c r="R218" s="365">
        <f t="shared" si="16"/>
        <v>0</v>
      </c>
      <c r="S218" s="365">
        <f t="shared" si="16"/>
        <v>0</v>
      </c>
      <c r="T218" s="365">
        <f t="shared" si="16"/>
        <v>0</v>
      </c>
      <c r="U218" s="365">
        <f t="shared" si="16"/>
        <v>0</v>
      </c>
      <c r="V218" s="365">
        <f t="shared" si="16"/>
        <v>0</v>
      </c>
      <c r="W218" s="365">
        <f t="shared" si="16"/>
        <v>0</v>
      </c>
      <c r="X218" s="365">
        <f t="shared" si="16"/>
        <v>0</v>
      </c>
      <c r="Y218" s="365">
        <f t="shared" si="16"/>
        <v>0</v>
      </c>
      <c r="Z218" s="365">
        <f t="shared" si="16"/>
        <v>0</v>
      </c>
      <c r="AA218" s="365">
        <f t="shared" si="16"/>
        <v>0</v>
      </c>
      <c r="AB218" s="255"/>
    </row>
    <row r="219" spans="1:28">
      <c r="A219" s="356"/>
      <c r="B219" s="357" t="s">
        <v>654</v>
      </c>
      <c r="C219" s="358"/>
      <c r="D219" s="363">
        <f>SUM(D205:D218)</f>
        <v>0</v>
      </c>
      <c r="E219" s="363">
        <f t="shared" ref="E219:AA219" si="17">SUM(E205:E218)</f>
        <v>0</v>
      </c>
      <c r="F219" s="363">
        <f t="shared" si="17"/>
        <v>0</v>
      </c>
      <c r="G219" s="363">
        <f t="shared" si="17"/>
        <v>0</v>
      </c>
      <c r="H219" s="363">
        <f t="shared" si="17"/>
        <v>0</v>
      </c>
      <c r="I219" s="363">
        <f t="shared" si="17"/>
        <v>0</v>
      </c>
      <c r="J219" s="363">
        <f t="shared" si="17"/>
        <v>0</v>
      </c>
      <c r="K219" s="363">
        <f t="shared" si="17"/>
        <v>0</v>
      </c>
      <c r="L219" s="363">
        <f t="shared" si="17"/>
        <v>0</v>
      </c>
      <c r="M219" s="363">
        <f t="shared" si="17"/>
        <v>0</v>
      </c>
      <c r="N219" s="363">
        <f t="shared" si="17"/>
        <v>0</v>
      </c>
      <c r="O219" s="363">
        <f t="shared" si="17"/>
        <v>0</v>
      </c>
      <c r="P219" s="363">
        <f t="shared" si="17"/>
        <v>0</v>
      </c>
      <c r="Q219" s="363">
        <f t="shared" si="17"/>
        <v>0</v>
      </c>
      <c r="R219" s="363">
        <f t="shared" si="17"/>
        <v>0</v>
      </c>
      <c r="S219" s="363">
        <f t="shared" si="17"/>
        <v>0</v>
      </c>
      <c r="T219" s="363">
        <f t="shared" si="17"/>
        <v>0</v>
      </c>
      <c r="U219" s="363">
        <f t="shared" si="17"/>
        <v>0</v>
      </c>
      <c r="V219" s="363">
        <f t="shared" si="17"/>
        <v>0</v>
      </c>
      <c r="W219" s="363">
        <f t="shared" si="17"/>
        <v>0</v>
      </c>
      <c r="X219" s="363">
        <f t="shared" si="17"/>
        <v>0</v>
      </c>
      <c r="Y219" s="363">
        <f t="shared" si="17"/>
        <v>0</v>
      </c>
      <c r="Z219" s="363">
        <f t="shared" si="17"/>
        <v>0</v>
      </c>
      <c r="AA219" s="363">
        <f t="shared" si="17"/>
        <v>0</v>
      </c>
      <c r="AB219" s="255"/>
    </row>
    <row r="220" spans="1:28">
      <c r="A220" s="350" t="s">
        <v>655</v>
      </c>
      <c r="B220" s="368"/>
      <c r="C220" s="369"/>
      <c r="D220" s="363">
        <f>D219+D24</f>
        <v>0</v>
      </c>
      <c r="E220" s="363">
        <f t="shared" ref="E220:AA220" si="18">E219+E24</f>
        <v>0</v>
      </c>
      <c r="F220" s="363">
        <f t="shared" si="18"/>
        <v>0</v>
      </c>
      <c r="G220" s="363">
        <f t="shared" si="18"/>
        <v>0</v>
      </c>
      <c r="H220" s="363">
        <f t="shared" si="18"/>
        <v>0</v>
      </c>
      <c r="I220" s="363">
        <f t="shared" si="18"/>
        <v>0</v>
      </c>
      <c r="J220" s="363">
        <f t="shared" si="18"/>
        <v>0</v>
      </c>
      <c r="K220" s="363">
        <f t="shared" si="18"/>
        <v>0</v>
      </c>
      <c r="L220" s="363">
        <f t="shared" si="18"/>
        <v>0</v>
      </c>
      <c r="M220" s="363">
        <f t="shared" si="18"/>
        <v>0</v>
      </c>
      <c r="N220" s="363">
        <f t="shared" si="18"/>
        <v>0</v>
      </c>
      <c r="O220" s="363">
        <f t="shared" si="18"/>
        <v>0</v>
      </c>
      <c r="P220" s="363">
        <f t="shared" si="18"/>
        <v>0</v>
      </c>
      <c r="Q220" s="363">
        <f t="shared" si="18"/>
        <v>0</v>
      </c>
      <c r="R220" s="363">
        <f t="shared" si="18"/>
        <v>0</v>
      </c>
      <c r="S220" s="363">
        <f t="shared" si="18"/>
        <v>0</v>
      </c>
      <c r="T220" s="363">
        <f t="shared" si="18"/>
        <v>0</v>
      </c>
      <c r="U220" s="363">
        <f t="shared" si="18"/>
        <v>0</v>
      </c>
      <c r="V220" s="363">
        <f t="shared" si="18"/>
        <v>0</v>
      </c>
      <c r="W220" s="363">
        <f t="shared" si="18"/>
        <v>0</v>
      </c>
      <c r="X220" s="363">
        <f t="shared" si="18"/>
        <v>0</v>
      </c>
      <c r="Y220" s="363">
        <f t="shared" si="18"/>
        <v>0</v>
      </c>
      <c r="Z220" s="370">
        <f t="shared" si="18"/>
        <v>0</v>
      </c>
      <c r="AA220" s="363">
        <f t="shared" si="18"/>
        <v>0</v>
      </c>
      <c r="AB220" s="255"/>
    </row>
    <row r="223" spans="1:28" s="186" customFormat="1">
      <c r="A223" s="183"/>
      <c r="B223" s="183"/>
      <c r="D223" s="371"/>
      <c r="E223" s="371"/>
      <c r="F223" s="371"/>
      <c r="G223" s="371"/>
      <c r="H223" s="371"/>
      <c r="I223" s="371"/>
      <c r="J223" s="371"/>
      <c r="K223" s="371"/>
      <c r="L223" s="371"/>
      <c r="M223" s="371"/>
      <c r="N223" s="371"/>
      <c r="O223" s="371"/>
      <c r="P223" s="371"/>
      <c r="Q223" s="371"/>
      <c r="R223" s="371"/>
      <c r="S223" s="371"/>
      <c r="T223" s="371"/>
      <c r="U223" s="371"/>
      <c r="V223" s="371"/>
      <c r="W223" s="371"/>
      <c r="X223" s="371"/>
      <c r="Y223" s="371"/>
      <c r="Z223" s="371"/>
      <c r="AA223" s="371"/>
    </row>
  </sheetData>
  <mergeCells count="15">
    <mergeCell ref="T8:U8"/>
    <mergeCell ref="V8:W8"/>
    <mergeCell ref="X8:Y8"/>
    <mergeCell ref="Z8:AA8"/>
    <mergeCell ref="A205:A206"/>
    <mergeCell ref="B7:B9"/>
    <mergeCell ref="D7:E8"/>
    <mergeCell ref="F7:G8"/>
    <mergeCell ref="H7:K8"/>
    <mergeCell ref="L7:W7"/>
    <mergeCell ref="Z7:AA7"/>
    <mergeCell ref="L8:M8"/>
    <mergeCell ref="N8:O8"/>
    <mergeCell ref="P8:Q8"/>
    <mergeCell ref="R8:S8"/>
  </mergeCells>
  <printOptions headings="1"/>
  <pageMargins left="0.25" right="0.25" top="0.75" bottom="0.75" header="0.3" footer="0.3"/>
  <pageSetup paperSize="9" scale="63" orientation="landscape" r:id="rId1"/>
  <rowBreaks count="2" manualBreakCount="2">
    <brk id="39" max="28" man="1"/>
    <brk id="128" max="16383" man="1"/>
  </rowBreaks>
  <colBreaks count="1" manualBreakCount="1">
    <brk id="11" max="204" man="1"/>
  </col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L9"/>
  <sheetViews>
    <sheetView showGridLines="0" zoomScale="80" zoomScaleNormal="80" workbookViewId="0"/>
  </sheetViews>
  <sheetFormatPr defaultRowHeight="15"/>
  <cols>
    <col min="1" max="1" width="22.7109375" style="1779" bestFit="1" customWidth="1"/>
    <col min="2" max="4" width="9.140625" style="1779"/>
    <col min="5" max="5" width="8.140625" style="1779" bestFit="1" customWidth="1"/>
    <col min="6" max="6" width="8" style="1779" bestFit="1" customWidth="1"/>
    <col min="7" max="7" width="8.140625" style="1779" bestFit="1" customWidth="1"/>
    <col min="8" max="8" width="17.85546875" style="1779" bestFit="1" customWidth="1"/>
    <col min="9" max="9" width="26" style="1779" bestFit="1" customWidth="1"/>
    <col min="10" max="10" width="9" style="1779" customWidth="1"/>
    <col min="11" max="11" width="20" style="1779" customWidth="1"/>
    <col min="12" max="12" width="22.140625" style="1779" customWidth="1"/>
    <col min="13" max="13" width="18.140625" style="1779" customWidth="1"/>
    <col min="14" max="14" width="9.140625" style="1779"/>
    <col min="15" max="16" width="21.28515625" style="1779" customWidth="1"/>
    <col min="17" max="16384" width="9.140625" style="1779"/>
  </cols>
  <sheetData>
    <row r="1" spans="1:12">
      <c r="A1" s="1777" t="s">
        <v>0</v>
      </c>
      <c r="B1" s="1778" t="s">
        <v>2280</v>
      </c>
    </row>
    <row r="2" spans="1:12">
      <c r="A2" s="1777" t="s">
        <v>2</v>
      </c>
      <c r="B2" s="1778" t="s">
        <v>2281</v>
      </c>
    </row>
    <row r="3" spans="1:12" ht="15.75">
      <c r="A3" s="1777" t="s">
        <v>4</v>
      </c>
      <c r="B3" s="1778" t="s">
        <v>1560</v>
      </c>
      <c r="C3" s="1780"/>
    </row>
    <row r="4" spans="1:12">
      <c r="A4" s="1777" t="s">
        <v>6</v>
      </c>
      <c r="B4" s="1778" t="s">
        <v>7</v>
      </c>
      <c r="C4" s="1781"/>
    </row>
    <row r="5" spans="1:12" ht="15.75" thickBot="1">
      <c r="A5" s="1777" t="s">
        <v>8</v>
      </c>
      <c r="B5" s="1778" t="s">
        <v>2148</v>
      </c>
      <c r="E5" s="1782"/>
      <c r="F5" s="1782"/>
      <c r="G5" s="1782"/>
    </row>
    <row r="6" spans="1:12" s="1786" customFormat="1" ht="49.5" thickTop="1" thickBot="1">
      <c r="A6" s="1783" t="s">
        <v>1034</v>
      </c>
      <c r="B6" s="1784" t="s">
        <v>2237</v>
      </c>
      <c r="C6" s="1784" t="s">
        <v>2238</v>
      </c>
      <c r="D6" s="1784" t="s">
        <v>2239</v>
      </c>
      <c r="E6" s="3133" t="s">
        <v>2269</v>
      </c>
      <c r="F6" s="3134"/>
      <c r="G6" s="3135"/>
      <c r="H6" s="3133" t="s">
        <v>2270</v>
      </c>
      <c r="I6" s="3134"/>
      <c r="J6" s="3135"/>
      <c r="K6" s="1784" t="s">
        <v>2271</v>
      </c>
      <c r="L6" s="1785" t="s">
        <v>2272</v>
      </c>
    </row>
    <row r="7" spans="1:12" s="1790" customFormat="1" ht="16.5" thickTop="1" thickBot="1">
      <c r="A7" s="1787"/>
      <c r="B7" s="1788">
        <v>1</v>
      </c>
      <c r="C7" s="1788">
        <v>2</v>
      </c>
      <c r="D7" s="1788">
        <v>3</v>
      </c>
      <c r="E7" s="3136">
        <v>4</v>
      </c>
      <c r="F7" s="3137"/>
      <c r="G7" s="3138"/>
      <c r="H7" s="3133">
        <v>5</v>
      </c>
      <c r="I7" s="3134"/>
      <c r="J7" s="3135"/>
      <c r="K7" s="1788">
        <v>6</v>
      </c>
      <c r="L7" s="1789">
        <v>7</v>
      </c>
    </row>
    <row r="8" spans="1:12" ht="24.75" thickTop="1">
      <c r="A8" s="1807" t="s">
        <v>2282</v>
      </c>
      <c r="B8" s="1808"/>
      <c r="C8" s="1808"/>
      <c r="D8" s="1808"/>
      <c r="E8" s="1809" t="s">
        <v>2274</v>
      </c>
      <c r="F8" s="1809" t="s">
        <v>2275</v>
      </c>
      <c r="G8" s="1809" t="s">
        <v>2276</v>
      </c>
      <c r="H8" s="1809" t="s">
        <v>2277</v>
      </c>
      <c r="I8" s="1809" t="s">
        <v>2278</v>
      </c>
      <c r="J8" s="1809" t="s">
        <v>2279</v>
      </c>
      <c r="K8" s="1808"/>
      <c r="L8" s="1810"/>
    </row>
    <row r="9" spans="1:12">
      <c r="A9" s="1819" t="s">
        <v>2248</v>
      </c>
      <c r="B9" s="1820"/>
      <c r="C9" s="1820"/>
      <c r="D9" s="1820"/>
      <c r="E9" s="1813"/>
      <c r="F9" s="1813"/>
      <c r="G9" s="1821">
        <f>E9-F9</f>
        <v>0</v>
      </c>
      <c r="H9" s="1813"/>
      <c r="I9" s="1813"/>
      <c r="J9" s="1822">
        <f>H9-I9</f>
        <v>0</v>
      </c>
      <c r="K9" s="1823"/>
      <c r="L9" s="1818">
        <f>G9+J9+K9</f>
        <v>0</v>
      </c>
    </row>
  </sheetData>
  <mergeCells count="4">
    <mergeCell ref="E6:G6"/>
    <mergeCell ref="H6:J6"/>
    <mergeCell ref="E7:G7"/>
    <mergeCell ref="H7:J7"/>
  </mergeCells>
  <pageMargins left="0.7" right="0.7" top="0.75" bottom="0.75" header="0.3" footer="0.3"/>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2"/>
  <sheetViews>
    <sheetView showGridLines="0" zoomScale="80" zoomScaleNormal="80" workbookViewId="0"/>
  </sheetViews>
  <sheetFormatPr defaultRowHeight="15"/>
  <cols>
    <col min="1" max="1" width="22.5703125" style="1779" customWidth="1"/>
    <col min="2" max="2" width="10.85546875" style="1779" customWidth="1"/>
    <col min="3" max="3" width="12.5703125" style="1779" customWidth="1"/>
    <col min="4" max="4" width="12" style="1779" customWidth="1"/>
    <col min="5" max="5" width="14.85546875" style="1779" customWidth="1"/>
    <col min="6" max="6" width="11.7109375" style="1779" customWidth="1"/>
    <col min="7" max="7" width="14" style="1824" customWidth="1"/>
    <col min="8" max="8" width="10.7109375" style="1779" customWidth="1"/>
    <col min="9" max="9" width="12" style="1779" customWidth="1"/>
    <col min="10" max="10" width="11" style="1779" customWidth="1"/>
    <col min="11" max="11" width="10.140625" style="1779" customWidth="1"/>
    <col min="12" max="12" width="12" style="1779" customWidth="1"/>
    <col min="13" max="13" width="9.140625" style="1779" customWidth="1"/>
    <col min="14" max="14" width="6.85546875" style="1779" customWidth="1"/>
    <col min="15" max="16384" width="9.140625" style="1779"/>
  </cols>
  <sheetData>
    <row r="1" spans="1:14">
      <c r="A1" s="1777" t="s">
        <v>0</v>
      </c>
      <c r="B1" s="1778" t="s">
        <v>2283</v>
      </c>
    </row>
    <row r="2" spans="1:14">
      <c r="A2" s="1777" t="s">
        <v>2</v>
      </c>
      <c r="B2" s="1778" t="s">
        <v>2284</v>
      </c>
      <c r="C2" s="1825"/>
      <c r="D2" s="1799"/>
      <c r="E2" s="1799"/>
      <c r="F2" s="1799"/>
      <c r="G2" s="1826"/>
      <c r="H2" s="1799"/>
    </row>
    <row r="3" spans="1:14">
      <c r="A3" s="1777" t="s">
        <v>4</v>
      </c>
      <c r="B3" s="1778" t="s">
        <v>1560</v>
      </c>
      <c r="C3" s="1827"/>
      <c r="D3" s="1799"/>
      <c r="E3" s="1799"/>
      <c r="G3" s="1826"/>
      <c r="H3" s="1799"/>
    </row>
    <row r="4" spans="1:14">
      <c r="A4" s="1777" t="s">
        <v>6</v>
      </c>
      <c r="B4" s="1778" t="s">
        <v>7</v>
      </c>
    </row>
    <row r="5" spans="1:14">
      <c r="A5" s="1777" t="s">
        <v>8</v>
      </c>
      <c r="B5" s="1778" t="s">
        <v>2148</v>
      </c>
    </row>
    <row r="6" spans="1:14" ht="21.75" customHeight="1" thickBot="1">
      <c r="A6" s="1828"/>
    </row>
    <row r="7" spans="1:14" s="1786" customFormat="1" ht="66.75" customHeight="1" thickTop="1" thickBot="1">
      <c r="A7" s="1783" t="s">
        <v>1034</v>
      </c>
      <c r="B7" s="1784" t="s">
        <v>2237</v>
      </c>
      <c r="C7" s="1784" t="s">
        <v>2238</v>
      </c>
      <c r="D7" s="1784" t="s">
        <v>2239</v>
      </c>
      <c r="E7" s="1784" t="s">
        <v>2240</v>
      </c>
      <c r="F7" s="1784" t="s">
        <v>2285</v>
      </c>
      <c r="G7" s="1784" t="s">
        <v>2241</v>
      </c>
      <c r="H7" s="1784" t="s">
        <v>2242</v>
      </c>
      <c r="I7" s="1784" t="s">
        <v>2243</v>
      </c>
      <c r="J7" s="1784" t="s">
        <v>2244</v>
      </c>
      <c r="K7" s="1784" t="s">
        <v>2245</v>
      </c>
      <c r="L7" s="1784" t="s">
        <v>2286</v>
      </c>
      <c r="M7" s="1784" t="s">
        <v>2242</v>
      </c>
      <c r="N7" s="1785" t="s">
        <v>2247</v>
      </c>
    </row>
    <row r="8" spans="1:14" s="1790" customFormat="1" ht="16.5" thickTop="1" thickBot="1">
      <c r="A8" s="1787"/>
      <c r="B8" s="1788">
        <v>1</v>
      </c>
      <c r="C8" s="1788">
        <v>2</v>
      </c>
      <c r="D8" s="1788">
        <v>3</v>
      </c>
      <c r="E8" s="1788">
        <v>4</v>
      </c>
      <c r="F8" s="1788">
        <v>5</v>
      </c>
      <c r="G8" s="1788">
        <v>6</v>
      </c>
      <c r="H8" s="1788">
        <v>7</v>
      </c>
      <c r="I8" s="1788">
        <v>8</v>
      </c>
      <c r="J8" s="1788">
        <v>9</v>
      </c>
      <c r="K8" s="1788">
        <v>10</v>
      </c>
      <c r="L8" s="1788">
        <v>11</v>
      </c>
      <c r="M8" s="1788">
        <v>12</v>
      </c>
      <c r="N8" s="1789">
        <v>13</v>
      </c>
    </row>
    <row r="9" spans="1:14" ht="15.75" thickTop="1">
      <c r="A9" s="1829" t="s">
        <v>2248</v>
      </c>
      <c r="B9" s="1792"/>
      <c r="C9" s="1792"/>
      <c r="D9" s="1792"/>
      <c r="E9" s="1801"/>
      <c r="F9" s="1801"/>
      <c r="G9" s="1830"/>
      <c r="H9" s="1801"/>
      <c r="I9" s="1801"/>
      <c r="J9" s="1801"/>
      <c r="K9" s="1801"/>
      <c r="L9" s="1831">
        <f t="shared" ref="L9" si="0">E9-SUM(I9:K9)</f>
        <v>0</v>
      </c>
      <c r="M9" s="1795"/>
      <c r="N9" s="1803"/>
    </row>
    <row r="10" spans="1:14" s="1799" customFormat="1">
      <c r="A10" s="1797"/>
      <c r="B10" s="1797"/>
      <c r="C10" s="1797"/>
      <c r="D10" s="1797"/>
      <c r="E10" s="1832"/>
      <c r="F10" s="1832"/>
      <c r="G10" s="1833"/>
      <c r="H10" s="1832"/>
      <c r="I10" s="1832"/>
      <c r="J10" s="1832"/>
      <c r="K10" s="1832"/>
      <c r="L10" s="1832"/>
      <c r="M10" s="1832"/>
      <c r="N10" s="1832"/>
    </row>
    <row r="11" spans="1:14">
      <c r="C11" s="1834"/>
      <c r="D11" s="1834"/>
      <c r="E11" s="1834"/>
      <c r="F11" s="1834"/>
      <c r="G11" s="1835"/>
      <c r="H11" s="1834"/>
      <c r="I11" s="1834"/>
      <c r="J11" s="1834"/>
      <c r="K11" s="1834"/>
      <c r="L11" s="1834"/>
      <c r="M11" s="1834"/>
      <c r="N11" s="1834"/>
    </row>
    <row r="12" spans="1:14">
      <c r="C12" s="1834"/>
      <c r="D12" s="1834"/>
      <c r="E12" s="1834"/>
      <c r="F12" s="1834"/>
      <c r="G12" s="1835"/>
      <c r="H12" s="1834"/>
      <c r="I12" s="1834"/>
      <c r="J12" s="1834"/>
      <c r="K12" s="1834"/>
      <c r="L12" s="1834"/>
      <c r="M12" s="1834"/>
      <c r="N12" s="1834"/>
    </row>
  </sheetData>
  <pageMargins left="0.7" right="0.7" top="0.75" bottom="0.75" header="0.3" footer="0.3"/>
  <pageSetup paperSize="9"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0"/>
  <sheetViews>
    <sheetView showGridLines="0" zoomScale="80" zoomScaleNormal="80" workbookViewId="0"/>
  </sheetViews>
  <sheetFormatPr defaultRowHeight="15"/>
  <cols>
    <col min="1" max="1" width="23.85546875" style="1779" customWidth="1"/>
    <col min="2" max="2" width="10.85546875" style="1779" customWidth="1"/>
    <col min="3" max="3" width="12.5703125" style="1779" customWidth="1"/>
    <col min="4" max="4" width="12" style="1779" customWidth="1"/>
    <col min="5" max="5" width="14.85546875" style="1779" customWidth="1"/>
    <col min="6" max="6" width="11.7109375" style="1779" customWidth="1"/>
    <col min="7" max="7" width="14" style="1824" customWidth="1"/>
    <col min="8" max="8" width="10.7109375" style="1779" customWidth="1"/>
    <col min="9" max="9" width="12" style="1779" customWidth="1"/>
    <col min="10" max="10" width="11" style="1779" customWidth="1"/>
    <col min="11" max="11" width="10.140625" style="1779" customWidth="1"/>
    <col min="12" max="12" width="12" style="1779" customWidth="1"/>
    <col min="13" max="13" width="9.140625" style="1779" customWidth="1"/>
    <col min="14" max="14" width="6.85546875" style="1779" customWidth="1"/>
    <col min="15" max="16384" width="9.140625" style="1779"/>
  </cols>
  <sheetData>
    <row r="1" spans="1:14">
      <c r="A1" s="1777" t="s">
        <v>0</v>
      </c>
      <c r="B1" s="1778" t="s">
        <v>2287</v>
      </c>
    </row>
    <row r="2" spans="1:14">
      <c r="A2" s="1777" t="s">
        <v>2</v>
      </c>
      <c r="B2" s="1778" t="s">
        <v>2288</v>
      </c>
      <c r="C2" s="1836"/>
      <c r="D2" s="1799"/>
      <c r="E2" s="1799"/>
      <c r="F2" s="1799"/>
      <c r="G2" s="1826"/>
      <c r="H2" s="1799"/>
      <c r="I2" s="1799"/>
    </row>
    <row r="3" spans="1:14">
      <c r="A3" s="1777" t="s">
        <v>4</v>
      </c>
      <c r="B3" s="1778" t="s">
        <v>1560</v>
      </c>
      <c r="C3" s="1827"/>
      <c r="D3" s="1799"/>
      <c r="E3" s="1799"/>
      <c r="F3" s="1799"/>
      <c r="G3" s="1826"/>
      <c r="H3" s="1799"/>
      <c r="I3" s="1799"/>
    </row>
    <row r="4" spans="1:14">
      <c r="A4" s="1777" t="s">
        <v>6</v>
      </c>
      <c r="B4" s="1778" t="s">
        <v>7</v>
      </c>
      <c r="C4" s="1827"/>
      <c r="D4" s="1799"/>
      <c r="E4" s="1799"/>
      <c r="F4" s="1799"/>
      <c r="G4" s="1826"/>
      <c r="H4" s="1799"/>
      <c r="I4" s="1799"/>
    </row>
    <row r="5" spans="1:14">
      <c r="A5" s="1777" t="s">
        <v>8</v>
      </c>
      <c r="B5" s="1778" t="s">
        <v>2148</v>
      </c>
      <c r="C5" s="1827"/>
      <c r="D5" s="1799"/>
      <c r="E5" s="1799"/>
      <c r="G5" s="1826"/>
      <c r="H5" s="1799"/>
    </row>
    <row r="6" spans="1:14" ht="15.75" thickBot="1">
      <c r="C6" s="1827"/>
      <c r="D6" s="1799"/>
      <c r="E6" s="1799"/>
      <c r="G6" s="1826"/>
      <c r="H6" s="1799"/>
    </row>
    <row r="7" spans="1:14" s="1786" customFormat="1" ht="66" customHeight="1" thickTop="1" thickBot="1">
      <c r="A7" s="1783" t="s">
        <v>1034</v>
      </c>
      <c r="B7" s="1784" t="s">
        <v>2237</v>
      </c>
      <c r="C7" s="1784" t="s">
        <v>2238</v>
      </c>
      <c r="D7" s="1784" t="s">
        <v>2239</v>
      </c>
      <c r="E7" s="1784" t="s">
        <v>2240</v>
      </c>
      <c r="F7" s="1784" t="s">
        <v>2285</v>
      </c>
      <c r="G7" s="1784" t="s">
        <v>2241</v>
      </c>
      <c r="H7" s="1784" t="s">
        <v>2242</v>
      </c>
      <c r="I7" s="1784" t="s">
        <v>2243</v>
      </c>
      <c r="J7" s="1784" t="s">
        <v>2244</v>
      </c>
      <c r="K7" s="1784" t="s">
        <v>2245</v>
      </c>
      <c r="L7" s="1784" t="s">
        <v>2286</v>
      </c>
      <c r="M7" s="1784" t="s">
        <v>2242</v>
      </c>
      <c r="N7" s="1785" t="s">
        <v>2247</v>
      </c>
    </row>
    <row r="8" spans="1:14" s="1790" customFormat="1" ht="16.5" thickTop="1" thickBot="1">
      <c r="A8" s="1787"/>
      <c r="B8" s="1788">
        <v>1</v>
      </c>
      <c r="C8" s="1788">
        <v>2</v>
      </c>
      <c r="D8" s="1788">
        <v>3</v>
      </c>
      <c r="E8" s="1788">
        <v>4</v>
      </c>
      <c r="F8" s="1788">
        <v>5</v>
      </c>
      <c r="G8" s="1788">
        <v>6</v>
      </c>
      <c r="H8" s="1788">
        <v>7</v>
      </c>
      <c r="I8" s="1788">
        <v>8</v>
      </c>
      <c r="J8" s="1788">
        <v>9</v>
      </c>
      <c r="K8" s="1788">
        <v>10</v>
      </c>
      <c r="L8" s="1788">
        <v>11</v>
      </c>
      <c r="M8" s="1788">
        <v>12</v>
      </c>
      <c r="N8" s="1789">
        <v>13</v>
      </c>
    </row>
    <row r="9" spans="1:14" ht="15.75" thickTop="1">
      <c r="A9" s="1791"/>
      <c r="B9" s="1792"/>
      <c r="C9" s="1792"/>
      <c r="D9" s="1792"/>
      <c r="E9" s="1801"/>
      <c r="F9" s="1801"/>
      <c r="G9" s="1830"/>
      <c r="H9" s="1801"/>
      <c r="I9" s="1801"/>
      <c r="J9" s="1801"/>
      <c r="K9" s="1801"/>
      <c r="L9" s="1831">
        <f>E9-SUM(I9:K9)</f>
        <v>0</v>
      </c>
      <c r="M9" s="1795"/>
      <c r="N9" s="1803"/>
    </row>
    <row r="10" spans="1:14" s="1799" customFormat="1">
      <c r="A10" s="1797"/>
      <c r="B10" s="1797"/>
      <c r="C10" s="1797"/>
      <c r="D10" s="1797"/>
      <c r="E10" s="1832"/>
      <c r="F10" s="1832"/>
      <c r="G10" s="1833"/>
      <c r="H10" s="1832"/>
      <c r="I10" s="1832"/>
      <c r="J10" s="1832"/>
      <c r="K10" s="1832"/>
      <c r="L10" s="1832"/>
      <c r="M10" s="1832"/>
      <c r="N10" s="1832"/>
    </row>
  </sheetData>
  <pageMargins left="0.7" right="0.7" top="0.75" bottom="0.75" header="0.3" footer="0.3"/>
  <pageSetup paperSize="9"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58"/>
  <sheetViews>
    <sheetView workbookViewId="0"/>
  </sheetViews>
  <sheetFormatPr defaultColWidth="13.28515625" defaultRowHeight="12.75"/>
  <cols>
    <col min="1" max="1" width="21.85546875" style="1928" bestFit="1" customWidth="1"/>
    <col min="2" max="2" width="49.140625" style="1843" bestFit="1" customWidth="1"/>
    <col min="3" max="3" width="21.85546875" style="1930" customWidth="1"/>
    <col min="4" max="4" width="25.85546875" style="1930" customWidth="1"/>
    <col min="5" max="5" width="22.7109375" style="1930" customWidth="1"/>
    <col min="6" max="6" width="25.28515625" style="1930" customWidth="1"/>
    <col min="7" max="7" width="22.7109375" style="1930" customWidth="1"/>
    <col min="8" max="9" width="22.7109375" style="1843" customWidth="1"/>
    <col min="10" max="10" width="24.7109375" style="1843" customWidth="1"/>
    <col min="11" max="251" width="11.42578125" style="1843" customWidth="1"/>
    <col min="252" max="253" width="13.28515625" style="1843"/>
    <col min="254" max="254" width="8.7109375" style="1843" customWidth="1"/>
    <col min="255" max="255" width="13.28515625" style="1843" customWidth="1"/>
    <col min="256" max="256" width="35" style="1843" customWidth="1"/>
    <col min="257" max="257" width="14.85546875" style="1843" customWidth="1"/>
    <col min="258" max="258" width="67.85546875" style="1843" customWidth="1"/>
    <col min="259" max="259" width="24.42578125" style="1843" customWidth="1"/>
    <col min="260" max="260" width="25.85546875" style="1843" customWidth="1"/>
    <col min="261" max="261" width="22.7109375" style="1843" customWidth="1"/>
    <col min="262" max="262" width="25.28515625" style="1843" customWidth="1"/>
    <col min="263" max="265" width="22.7109375" style="1843" customWidth="1"/>
    <col min="266" max="266" width="24.7109375" style="1843" customWidth="1"/>
    <col min="267" max="507" width="11.42578125" style="1843" customWidth="1"/>
    <col min="508" max="509" width="13.28515625" style="1843"/>
    <col min="510" max="510" width="8.7109375" style="1843" customWidth="1"/>
    <col min="511" max="511" width="13.28515625" style="1843" customWidth="1"/>
    <col min="512" max="512" width="35" style="1843" customWidth="1"/>
    <col min="513" max="513" width="14.85546875" style="1843" customWidth="1"/>
    <col min="514" max="514" width="67.85546875" style="1843" customWidth="1"/>
    <col min="515" max="515" width="24.42578125" style="1843" customWidth="1"/>
    <col min="516" max="516" width="25.85546875" style="1843" customWidth="1"/>
    <col min="517" max="517" width="22.7109375" style="1843" customWidth="1"/>
    <col min="518" max="518" width="25.28515625" style="1843" customWidth="1"/>
    <col min="519" max="521" width="22.7109375" style="1843" customWidth="1"/>
    <col min="522" max="522" width="24.7109375" style="1843" customWidth="1"/>
    <col min="523" max="763" width="11.42578125" style="1843" customWidth="1"/>
    <col min="764" max="765" width="13.28515625" style="1843"/>
    <col min="766" max="766" width="8.7109375" style="1843" customWidth="1"/>
    <col min="767" max="767" width="13.28515625" style="1843" customWidth="1"/>
    <col min="768" max="768" width="35" style="1843" customWidth="1"/>
    <col min="769" max="769" width="14.85546875" style="1843" customWidth="1"/>
    <col min="770" max="770" width="67.85546875" style="1843" customWidth="1"/>
    <col min="771" max="771" width="24.42578125" style="1843" customWidth="1"/>
    <col min="772" max="772" width="25.85546875" style="1843" customWidth="1"/>
    <col min="773" max="773" width="22.7109375" style="1843" customWidth="1"/>
    <col min="774" max="774" width="25.28515625" style="1843" customWidth="1"/>
    <col min="775" max="777" width="22.7109375" style="1843" customWidth="1"/>
    <col min="778" max="778" width="24.7109375" style="1843" customWidth="1"/>
    <col min="779" max="1019" width="11.42578125" style="1843" customWidth="1"/>
    <col min="1020" max="1021" width="13.28515625" style="1843"/>
    <col min="1022" max="1022" width="8.7109375" style="1843" customWidth="1"/>
    <col min="1023" max="1023" width="13.28515625" style="1843" customWidth="1"/>
    <col min="1024" max="1024" width="35" style="1843" customWidth="1"/>
    <col min="1025" max="1025" width="14.85546875" style="1843" customWidth="1"/>
    <col min="1026" max="1026" width="67.85546875" style="1843" customWidth="1"/>
    <col min="1027" max="1027" width="24.42578125" style="1843" customWidth="1"/>
    <col min="1028" max="1028" width="25.85546875" style="1843" customWidth="1"/>
    <col min="1029" max="1029" width="22.7109375" style="1843" customWidth="1"/>
    <col min="1030" max="1030" width="25.28515625" style="1843" customWidth="1"/>
    <col min="1031" max="1033" width="22.7109375" style="1843" customWidth="1"/>
    <col min="1034" max="1034" width="24.7109375" style="1843" customWidth="1"/>
    <col min="1035" max="1275" width="11.42578125" style="1843" customWidth="1"/>
    <col min="1276" max="1277" width="13.28515625" style="1843"/>
    <col min="1278" max="1278" width="8.7109375" style="1843" customWidth="1"/>
    <col min="1279" max="1279" width="13.28515625" style="1843" customWidth="1"/>
    <col min="1280" max="1280" width="35" style="1843" customWidth="1"/>
    <col min="1281" max="1281" width="14.85546875" style="1843" customWidth="1"/>
    <col min="1282" max="1282" width="67.85546875" style="1843" customWidth="1"/>
    <col min="1283" max="1283" width="24.42578125" style="1843" customWidth="1"/>
    <col min="1284" max="1284" width="25.85546875" style="1843" customWidth="1"/>
    <col min="1285" max="1285" width="22.7109375" style="1843" customWidth="1"/>
    <col min="1286" max="1286" width="25.28515625" style="1843" customWidth="1"/>
    <col min="1287" max="1289" width="22.7109375" style="1843" customWidth="1"/>
    <col min="1290" max="1290" width="24.7109375" style="1843" customWidth="1"/>
    <col min="1291" max="1531" width="11.42578125" style="1843" customWidth="1"/>
    <col min="1532" max="1533" width="13.28515625" style="1843"/>
    <col min="1534" max="1534" width="8.7109375" style="1843" customWidth="1"/>
    <col min="1535" max="1535" width="13.28515625" style="1843" customWidth="1"/>
    <col min="1536" max="1536" width="35" style="1843" customWidth="1"/>
    <col min="1537" max="1537" width="14.85546875" style="1843" customWidth="1"/>
    <col min="1538" max="1538" width="67.85546875" style="1843" customWidth="1"/>
    <col min="1539" max="1539" width="24.42578125" style="1843" customWidth="1"/>
    <col min="1540" max="1540" width="25.85546875" style="1843" customWidth="1"/>
    <col min="1541" max="1541" width="22.7109375" style="1843" customWidth="1"/>
    <col min="1542" max="1542" width="25.28515625" style="1843" customWidth="1"/>
    <col min="1543" max="1545" width="22.7109375" style="1843" customWidth="1"/>
    <col min="1546" max="1546" width="24.7109375" style="1843" customWidth="1"/>
    <col min="1547" max="1787" width="11.42578125" style="1843" customWidth="1"/>
    <col min="1788" max="1789" width="13.28515625" style="1843"/>
    <col min="1790" max="1790" width="8.7109375" style="1843" customWidth="1"/>
    <col min="1791" max="1791" width="13.28515625" style="1843" customWidth="1"/>
    <col min="1792" max="1792" width="35" style="1843" customWidth="1"/>
    <col min="1793" max="1793" width="14.85546875" style="1843" customWidth="1"/>
    <col min="1794" max="1794" width="67.85546875" style="1843" customWidth="1"/>
    <col min="1795" max="1795" width="24.42578125" style="1843" customWidth="1"/>
    <col min="1796" max="1796" width="25.85546875" style="1843" customWidth="1"/>
    <col min="1797" max="1797" width="22.7109375" style="1843" customWidth="1"/>
    <col min="1798" max="1798" width="25.28515625" style="1843" customWidth="1"/>
    <col min="1799" max="1801" width="22.7109375" style="1843" customWidth="1"/>
    <col min="1802" max="1802" width="24.7109375" style="1843" customWidth="1"/>
    <col min="1803" max="2043" width="11.42578125" style="1843" customWidth="1"/>
    <col min="2044" max="2045" width="13.28515625" style="1843"/>
    <col min="2046" max="2046" width="8.7109375" style="1843" customWidth="1"/>
    <col min="2047" max="2047" width="13.28515625" style="1843" customWidth="1"/>
    <col min="2048" max="2048" width="35" style="1843" customWidth="1"/>
    <col min="2049" max="2049" width="14.85546875" style="1843" customWidth="1"/>
    <col min="2050" max="2050" width="67.85546875" style="1843" customWidth="1"/>
    <col min="2051" max="2051" width="24.42578125" style="1843" customWidth="1"/>
    <col min="2052" max="2052" width="25.85546875" style="1843" customWidth="1"/>
    <col min="2053" max="2053" width="22.7109375" style="1843" customWidth="1"/>
    <col min="2054" max="2054" width="25.28515625" style="1843" customWidth="1"/>
    <col min="2055" max="2057" width="22.7109375" style="1843" customWidth="1"/>
    <col min="2058" max="2058" width="24.7109375" style="1843" customWidth="1"/>
    <col min="2059" max="2299" width="11.42578125" style="1843" customWidth="1"/>
    <col min="2300" max="2301" width="13.28515625" style="1843"/>
    <col min="2302" max="2302" width="8.7109375" style="1843" customWidth="1"/>
    <col min="2303" max="2303" width="13.28515625" style="1843" customWidth="1"/>
    <col min="2304" max="2304" width="35" style="1843" customWidth="1"/>
    <col min="2305" max="2305" width="14.85546875" style="1843" customWidth="1"/>
    <col min="2306" max="2306" width="67.85546875" style="1843" customWidth="1"/>
    <col min="2307" max="2307" width="24.42578125" style="1843" customWidth="1"/>
    <col min="2308" max="2308" width="25.85546875" style="1843" customWidth="1"/>
    <col min="2309" max="2309" width="22.7109375" style="1843" customWidth="1"/>
    <col min="2310" max="2310" width="25.28515625" style="1843" customWidth="1"/>
    <col min="2311" max="2313" width="22.7109375" style="1843" customWidth="1"/>
    <col min="2314" max="2314" width="24.7109375" style="1843" customWidth="1"/>
    <col min="2315" max="2555" width="11.42578125" style="1843" customWidth="1"/>
    <col min="2556" max="2557" width="13.28515625" style="1843"/>
    <col min="2558" max="2558" width="8.7109375" style="1843" customWidth="1"/>
    <col min="2559" max="2559" width="13.28515625" style="1843" customWidth="1"/>
    <col min="2560" max="2560" width="35" style="1843" customWidth="1"/>
    <col min="2561" max="2561" width="14.85546875" style="1843" customWidth="1"/>
    <col min="2562" max="2562" width="67.85546875" style="1843" customWidth="1"/>
    <col min="2563" max="2563" width="24.42578125" style="1843" customWidth="1"/>
    <col min="2564" max="2564" width="25.85546875" style="1843" customWidth="1"/>
    <col min="2565" max="2565" width="22.7109375" style="1843" customWidth="1"/>
    <col min="2566" max="2566" width="25.28515625" style="1843" customWidth="1"/>
    <col min="2567" max="2569" width="22.7109375" style="1843" customWidth="1"/>
    <col min="2570" max="2570" width="24.7109375" style="1843" customWidth="1"/>
    <col min="2571" max="2811" width="11.42578125" style="1843" customWidth="1"/>
    <col min="2812" max="2813" width="13.28515625" style="1843"/>
    <col min="2814" max="2814" width="8.7109375" style="1843" customWidth="1"/>
    <col min="2815" max="2815" width="13.28515625" style="1843" customWidth="1"/>
    <col min="2816" max="2816" width="35" style="1843" customWidth="1"/>
    <col min="2817" max="2817" width="14.85546875" style="1843" customWidth="1"/>
    <col min="2818" max="2818" width="67.85546875" style="1843" customWidth="1"/>
    <col min="2819" max="2819" width="24.42578125" style="1843" customWidth="1"/>
    <col min="2820" max="2820" width="25.85546875" style="1843" customWidth="1"/>
    <col min="2821" max="2821" width="22.7109375" style="1843" customWidth="1"/>
    <col min="2822" max="2822" width="25.28515625" style="1843" customWidth="1"/>
    <col min="2823" max="2825" width="22.7109375" style="1843" customWidth="1"/>
    <col min="2826" max="2826" width="24.7109375" style="1843" customWidth="1"/>
    <col min="2827" max="3067" width="11.42578125" style="1843" customWidth="1"/>
    <col min="3068" max="3069" width="13.28515625" style="1843"/>
    <col min="3070" max="3070" width="8.7109375" style="1843" customWidth="1"/>
    <col min="3071" max="3071" width="13.28515625" style="1843" customWidth="1"/>
    <col min="3072" max="3072" width="35" style="1843" customWidth="1"/>
    <col min="3073" max="3073" width="14.85546875" style="1843" customWidth="1"/>
    <col min="3074" max="3074" width="67.85546875" style="1843" customWidth="1"/>
    <col min="3075" max="3075" width="24.42578125" style="1843" customWidth="1"/>
    <col min="3076" max="3076" width="25.85546875" style="1843" customWidth="1"/>
    <col min="3077" max="3077" width="22.7109375" style="1843" customWidth="1"/>
    <col min="3078" max="3078" width="25.28515625" style="1843" customWidth="1"/>
    <col min="3079" max="3081" width="22.7109375" style="1843" customWidth="1"/>
    <col min="3082" max="3082" width="24.7109375" style="1843" customWidth="1"/>
    <col min="3083" max="3323" width="11.42578125" style="1843" customWidth="1"/>
    <col min="3324" max="3325" width="13.28515625" style="1843"/>
    <col min="3326" max="3326" width="8.7109375" style="1843" customWidth="1"/>
    <col min="3327" max="3327" width="13.28515625" style="1843" customWidth="1"/>
    <col min="3328" max="3328" width="35" style="1843" customWidth="1"/>
    <col min="3329" max="3329" width="14.85546875" style="1843" customWidth="1"/>
    <col min="3330" max="3330" width="67.85546875" style="1843" customWidth="1"/>
    <col min="3331" max="3331" width="24.42578125" style="1843" customWidth="1"/>
    <col min="3332" max="3332" width="25.85546875" style="1843" customWidth="1"/>
    <col min="3333" max="3333" width="22.7109375" style="1843" customWidth="1"/>
    <col min="3334" max="3334" width="25.28515625" style="1843" customWidth="1"/>
    <col min="3335" max="3337" width="22.7109375" style="1843" customWidth="1"/>
    <col min="3338" max="3338" width="24.7109375" style="1843" customWidth="1"/>
    <col min="3339" max="3579" width="11.42578125" style="1843" customWidth="1"/>
    <col min="3580" max="3581" width="13.28515625" style="1843"/>
    <col min="3582" max="3582" width="8.7109375" style="1843" customWidth="1"/>
    <col min="3583" max="3583" width="13.28515625" style="1843" customWidth="1"/>
    <col min="3584" max="3584" width="35" style="1843" customWidth="1"/>
    <col min="3585" max="3585" width="14.85546875" style="1843" customWidth="1"/>
    <col min="3586" max="3586" width="67.85546875" style="1843" customWidth="1"/>
    <col min="3587" max="3587" width="24.42578125" style="1843" customWidth="1"/>
    <col min="3588" max="3588" width="25.85546875" style="1843" customWidth="1"/>
    <col min="3589" max="3589" width="22.7109375" style="1843" customWidth="1"/>
    <col min="3590" max="3590" width="25.28515625" style="1843" customWidth="1"/>
    <col min="3591" max="3593" width="22.7109375" style="1843" customWidth="1"/>
    <col min="3594" max="3594" width="24.7109375" style="1843" customWidth="1"/>
    <col min="3595" max="3835" width="11.42578125" style="1843" customWidth="1"/>
    <col min="3836" max="3837" width="13.28515625" style="1843"/>
    <col min="3838" max="3838" width="8.7109375" style="1843" customWidth="1"/>
    <col min="3839" max="3839" width="13.28515625" style="1843" customWidth="1"/>
    <col min="3840" max="3840" width="35" style="1843" customWidth="1"/>
    <col min="3841" max="3841" width="14.85546875" style="1843" customWidth="1"/>
    <col min="3842" max="3842" width="67.85546875" style="1843" customWidth="1"/>
    <col min="3843" max="3843" width="24.42578125" style="1843" customWidth="1"/>
    <col min="3844" max="3844" width="25.85546875" style="1843" customWidth="1"/>
    <col min="3845" max="3845" width="22.7109375" style="1843" customWidth="1"/>
    <col min="3846" max="3846" width="25.28515625" style="1843" customWidth="1"/>
    <col min="3847" max="3849" width="22.7109375" style="1843" customWidth="1"/>
    <col min="3850" max="3850" width="24.7109375" style="1843" customWidth="1"/>
    <col min="3851" max="4091" width="11.42578125" style="1843" customWidth="1"/>
    <col min="4092" max="4093" width="13.28515625" style="1843"/>
    <col min="4094" max="4094" width="8.7109375" style="1843" customWidth="1"/>
    <col min="4095" max="4095" width="13.28515625" style="1843" customWidth="1"/>
    <col min="4096" max="4096" width="35" style="1843" customWidth="1"/>
    <col min="4097" max="4097" width="14.85546875" style="1843" customWidth="1"/>
    <col min="4098" max="4098" width="67.85546875" style="1843" customWidth="1"/>
    <col min="4099" max="4099" width="24.42578125" style="1843" customWidth="1"/>
    <col min="4100" max="4100" width="25.85546875" style="1843" customWidth="1"/>
    <col min="4101" max="4101" width="22.7109375" style="1843" customWidth="1"/>
    <col min="4102" max="4102" width="25.28515625" style="1843" customWidth="1"/>
    <col min="4103" max="4105" width="22.7109375" style="1843" customWidth="1"/>
    <col min="4106" max="4106" width="24.7109375" style="1843" customWidth="1"/>
    <col min="4107" max="4347" width="11.42578125" style="1843" customWidth="1"/>
    <col min="4348" max="4349" width="13.28515625" style="1843"/>
    <col min="4350" max="4350" width="8.7109375" style="1843" customWidth="1"/>
    <col min="4351" max="4351" width="13.28515625" style="1843" customWidth="1"/>
    <col min="4352" max="4352" width="35" style="1843" customWidth="1"/>
    <col min="4353" max="4353" width="14.85546875" style="1843" customWidth="1"/>
    <col min="4354" max="4354" width="67.85546875" style="1843" customWidth="1"/>
    <col min="4355" max="4355" width="24.42578125" style="1843" customWidth="1"/>
    <col min="4356" max="4356" width="25.85546875" style="1843" customWidth="1"/>
    <col min="4357" max="4357" width="22.7109375" style="1843" customWidth="1"/>
    <col min="4358" max="4358" width="25.28515625" style="1843" customWidth="1"/>
    <col min="4359" max="4361" width="22.7109375" style="1843" customWidth="1"/>
    <col min="4362" max="4362" width="24.7109375" style="1843" customWidth="1"/>
    <col min="4363" max="4603" width="11.42578125" style="1843" customWidth="1"/>
    <col min="4604" max="4605" width="13.28515625" style="1843"/>
    <col min="4606" max="4606" width="8.7109375" style="1843" customWidth="1"/>
    <col min="4607" max="4607" width="13.28515625" style="1843" customWidth="1"/>
    <col min="4608" max="4608" width="35" style="1843" customWidth="1"/>
    <col min="4609" max="4609" width="14.85546875" style="1843" customWidth="1"/>
    <col min="4610" max="4610" width="67.85546875" style="1843" customWidth="1"/>
    <col min="4611" max="4611" width="24.42578125" style="1843" customWidth="1"/>
    <col min="4612" max="4612" width="25.85546875" style="1843" customWidth="1"/>
    <col min="4613" max="4613" width="22.7109375" style="1843" customWidth="1"/>
    <col min="4614" max="4614" width="25.28515625" style="1843" customWidth="1"/>
    <col min="4615" max="4617" width="22.7109375" style="1843" customWidth="1"/>
    <col min="4618" max="4618" width="24.7109375" style="1843" customWidth="1"/>
    <col min="4619" max="4859" width="11.42578125" style="1843" customWidth="1"/>
    <col min="4860" max="4861" width="13.28515625" style="1843"/>
    <col min="4862" max="4862" width="8.7109375" style="1843" customWidth="1"/>
    <col min="4863" max="4863" width="13.28515625" style="1843" customWidth="1"/>
    <col min="4864" max="4864" width="35" style="1843" customWidth="1"/>
    <col min="4865" max="4865" width="14.85546875" style="1843" customWidth="1"/>
    <col min="4866" max="4866" width="67.85546875" style="1843" customWidth="1"/>
    <col min="4867" max="4867" width="24.42578125" style="1843" customWidth="1"/>
    <col min="4868" max="4868" width="25.85546875" style="1843" customWidth="1"/>
    <col min="4869" max="4869" width="22.7109375" style="1843" customWidth="1"/>
    <col min="4870" max="4870" width="25.28515625" style="1843" customWidth="1"/>
    <col min="4871" max="4873" width="22.7109375" style="1843" customWidth="1"/>
    <col min="4874" max="4874" width="24.7109375" style="1843" customWidth="1"/>
    <col min="4875" max="5115" width="11.42578125" style="1843" customWidth="1"/>
    <col min="5116" max="5117" width="13.28515625" style="1843"/>
    <col min="5118" max="5118" width="8.7109375" style="1843" customWidth="1"/>
    <col min="5119" max="5119" width="13.28515625" style="1843" customWidth="1"/>
    <col min="5120" max="5120" width="35" style="1843" customWidth="1"/>
    <col min="5121" max="5121" width="14.85546875" style="1843" customWidth="1"/>
    <col min="5122" max="5122" width="67.85546875" style="1843" customWidth="1"/>
    <col min="5123" max="5123" width="24.42578125" style="1843" customWidth="1"/>
    <col min="5124" max="5124" width="25.85546875" style="1843" customWidth="1"/>
    <col min="5125" max="5125" width="22.7109375" style="1843" customWidth="1"/>
    <col min="5126" max="5126" width="25.28515625" style="1843" customWidth="1"/>
    <col min="5127" max="5129" width="22.7109375" style="1843" customWidth="1"/>
    <col min="5130" max="5130" width="24.7109375" style="1843" customWidth="1"/>
    <col min="5131" max="5371" width="11.42578125" style="1843" customWidth="1"/>
    <col min="5372" max="5373" width="13.28515625" style="1843"/>
    <col min="5374" max="5374" width="8.7109375" style="1843" customWidth="1"/>
    <col min="5375" max="5375" width="13.28515625" style="1843" customWidth="1"/>
    <col min="5376" max="5376" width="35" style="1843" customWidth="1"/>
    <col min="5377" max="5377" width="14.85546875" style="1843" customWidth="1"/>
    <col min="5378" max="5378" width="67.85546875" style="1843" customWidth="1"/>
    <col min="5379" max="5379" width="24.42578125" style="1843" customWidth="1"/>
    <col min="5380" max="5380" width="25.85546875" style="1843" customWidth="1"/>
    <col min="5381" max="5381" width="22.7109375" style="1843" customWidth="1"/>
    <col min="5382" max="5382" width="25.28515625" style="1843" customWidth="1"/>
    <col min="5383" max="5385" width="22.7109375" style="1843" customWidth="1"/>
    <col min="5386" max="5386" width="24.7109375" style="1843" customWidth="1"/>
    <col min="5387" max="5627" width="11.42578125" style="1843" customWidth="1"/>
    <col min="5628" max="5629" width="13.28515625" style="1843"/>
    <col min="5630" max="5630" width="8.7109375" style="1843" customWidth="1"/>
    <col min="5631" max="5631" width="13.28515625" style="1843" customWidth="1"/>
    <col min="5632" max="5632" width="35" style="1843" customWidth="1"/>
    <col min="5633" max="5633" width="14.85546875" style="1843" customWidth="1"/>
    <col min="5634" max="5634" width="67.85546875" style="1843" customWidth="1"/>
    <col min="5635" max="5635" width="24.42578125" style="1843" customWidth="1"/>
    <col min="5636" max="5636" width="25.85546875" style="1843" customWidth="1"/>
    <col min="5637" max="5637" width="22.7109375" style="1843" customWidth="1"/>
    <col min="5638" max="5638" width="25.28515625" style="1843" customWidth="1"/>
    <col min="5639" max="5641" width="22.7109375" style="1843" customWidth="1"/>
    <col min="5642" max="5642" width="24.7109375" style="1843" customWidth="1"/>
    <col min="5643" max="5883" width="11.42578125" style="1843" customWidth="1"/>
    <col min="5884" max="5885" width="13.28515625" style="1843"/>
    <col min="5886" max="5886" width="8.7109375" style="1843" customWidth="1"/>
    <col min="5887" max="5887" width="13.28515625" style="1843" customWidth="1"/>
    <col min="5888" max="5888" width="35" style="1843" customWidth="1"/>
    <col min="5889" max="5889" width="14.85546875" style="1843" customWidth="1"/>
    <col min="5890" max="5890" width="67.85546875" style="1843" customWidth="1"/>
    <col min="5891" max="5891" width="24.42578125" style="1843" customWidth="1"/>
    <col min="5892" max="5892" width="25.85546875" style="1843" customWidth="1"/>
    <col min="5893" max="5893" width="22.7109375" style="1843" customWidth="1"/>
    <col min="5894" max="5894" width="25.28515625" style="1843" customWidth="1"/>
    <col min="5895" max="5897" width="22.7109375" style="1843" customWidth="1"/>
    <col min="5898" max="5898" width="24.7109375" style="1843" customWidth="1"/>
    <col min="5899" max="6139" width="11.42578125" style="1843" customWidth="1"/>
    <col min="6140" max="6141" width="13.28515625" style="1843"/>
    <col min="6142" max="6142" width="8.7109375" style="1843" customWidth="1"/>
    <col min="6143" max="6143" width="13.28515625" style="1843" customWidth="1"/>
    <col min="6144" max="6144" width="35" style="1843" customWidth="1"/>
    <col min="6145" max="6145" width="14.85546875" style="1843" customWidth="1"/>
    <col min="6146" max="6146" width="67.85546875" style="1843" customWidth="1"/>
    <col min="6147" max="6147" width="24.42578125" style="1843" customWidth="1"/>
    <col min="6148" max="6148" width="25.85546875" style="1843" customWidth="1"/>
    <col min="6149" max="6149" width="22.7109375" style="1843" customWidth="1"/>
    <col min="6150" max="6150" width="25.28515625" style="1843" customWidth="1"/>
    <col min="6151" max="6153" width="22.7109375" style="1843" customWidth="1"/>
    <col min="6154" max="6154" width="24.7109375" style="1843" customWidth="1"/>
    <col min="6155" max="6395" width="11.42578125" style="1843" customWidth="1"/>
    <col min="6396" max="6397" width="13.28515625" style="1843"/>
    <col min="6398" max="6398" width="8.7109375" style="1843" customWidth="1"/>
    <col min="6399" max="6399" width="13.28515625" style="1843" customWidth="1"/>
    <col min="6400" max="6400" width="35" style="1843" customWidth="1"/>
    <col min="6401" max="6401" width="14.85546875" style="1843" customWidth="1"/>
    <col min="6402" max="6402" width="67.85546875" style="1843" customWidth="1"/>
    <col min="6403" max="6403" width="24.42578125" style="1843" customWidth="1"/>
    <col min="6404" max="6404" width="25.85546875" style="1843" customWidth="1"/>
    <col min="6405" max="6405" width="22.7109375" style="1843" customWidth="1"/>
    <col min="6406" max="6406" width="25.28515625" style="1843" customWidth="1"/>
    <col min="6407" max="6409" width="22.7109375" style="1843" customWidth="1"/>
    <col min="6410" max="6410" width="24.7109375" style="1843" customWidth="1"/>
    <col min="6411" max="6651" width="11.42578125" style="1843" customWidth="1"/>
    <col min="6652" max="6653" width="13.28515625" style="1843"/>
    <col min="6654" max="6654" width="8.7109375" style="1843" customWidth="1"/>
    <col min="6655" max="6655" width="13.28515625" style="1843" customWidth="1"/>
    <col min="6656" max="6656" width="35" style="1843" customWidth="1"/>
    <col min="6657" max="6657" width="14.85546875" style="1843" customWidth="1"/>
    <col min="6658" max="6658" width="67.85546875" style="1843" customWidth="1"/>
    <col min="6659" max="6659" width="24.42578125" style="1843" customWidth="1"/>
    <col min="6660" max="6660" width="25.85546875" style="1843" customWidth="1"/>
    <col min="6661" max="6661" width="22.7109375" style="1843" customWidth="1"/>
    <col min="6662" max="6662" width="25.28515625" style="1843" customWidth="1"/>
    <col min="6663" max="6665" width="22.7109375" style="1843" customWidth="1"/>
    <col min="6666" max="6666" width="24.7109375" style="1843" customWidth="1"/>
    <col min="6667" max="6907" width="11.42578125" style="1843" customWidth="1"/>
    <col min="6908" max="6909" width="13.28515625" style="1843"/>
    <col min="6910" max="6910" width="8.7109375" style="1843" customWidth="1"/>
    <col min="6911" max="6911" width="13.28515625" style="1843" customWidth="1"/>
    <col min="6912" max="6912" width="35" style="1843" customWidth="1"/>
    <col min="6913" max="6913" width="14.85546875" style="1843" customWidth="1"/>
    <col min="6914" max="6914" width="67.85546875" style="1843" customWidth="1"/>
    <col min="6915" max="6915" width="24.42578125" style="1843" customWidth="1"/>
    <col min="6916" max="6916" width="25.85546875" style="1843" customWidth="1"/>
    <col min="6917" max="6917" width="22.7109375" style="1843" customWidth="1"/>
    <col min="6918" max="6918" width="25.28515625" style="1843" customWidth="1"/>
    <col min="6919" max="6921" width="22.7109375" style="1843" customWidth="1"/>
    <col min="6922" max="6922" width="24.7109375" style="1843" customWidth="1"/>
    <col min="6923" max="7163" width="11.42578125" style="1843" customWidth="1"/>
    <col min="7164" max="7165" width="13.28515625" style="1843"/>
    <col min="7166" max="7166" width="8.7109375" style="1843" customWidth="1"/>
    <col min="7167" max="7167" width="13.28515625" style="1843" customWidth="1"/>
    <col min="7168" max="7168" width="35" style="1843" customWidth="1"/>
    <col min="7169" max="7169" width="14.85546875" style="1843" customWidth="1"/>
    <col min="7170" max="7170" width="67.85546875" style="1843" customWidth="1"/>
    <col min="7171" max="7171" width="24.42578125" style="1843" customWidth="1"/>
    <col min="7172" max="7172" width="25.85546875" style="1843" customWidth="1"/>
    <col min="7173" max="7173" width="22.7109375" style="1843" customWidth="1"/>
    <col min="7174" max="7174" width="25.28515625" style="1843" customWidth="1"/>
    <col min="7175" max="7177" width="22.7109375" style="1843" customWidth="1"/>
    <col min="7178" max="7178" width="24.7109375" style="1843" customWidth="1"/>
    <col min="7179" max="7419" width="11.42578125" style="1843" customWidth="1"/>
    <col min="7420" max="7421" width="13.28515625" style="1843"/>
    <col min="7422" max="7422" width="8.7109375" style="1843" customWidth="1"/>
    <col min="7423" max="7423" width="13.28515625" style="1843" customWidth="1"/>
    <col min="7424" max="7424" width="35" style="1843" customWidth="1"/>
    <col min="7425" max="7425" width="14.85546875" style="1843" customWidth="1"/>
    <col min="7426" max="7426" width="67.85546875" style="1843" customWidth="1"/>
    <col min="7427" max="7427" width="24.42578125" style="1843" customWidth="1"/>
    <col min="7428" max="7428" width="25.85546875" style="1843" customWidth="1"/>
    <col min="7429" max="7429" width="22.7109375" style="1843" customWidth="1"/>
    <col min="7430" max="7430" width="25.28515625" style="1843" customWidth="1"/>
    <col min="7431" max="7433" width="22.7109375" style="1843" customWidth="1"/>
    <col min="7434" max="7434" width="24.7109375" style="1843" customWidth="1"/>
    <col min="7435" max="7675" width="11.42578125" style="1843" customWidth="1"/>
    <col min="7676" max="7677" width="13.28515625" style="1843"/>
    <col min="7678" max="7678" width="8.7109375" style="1843" customWidth="1"/>
    <col min="7679" max="7679" width="13.28515625" style="1843" customWidth="1"/>
    <col min="7680" max="7680" width="35" style="1843" customWidth="1"/>
    <col min="7681" max="7681" width="14.85546875" style="1843" customWidth="1"/>
    <col min="7682" max="7682" width="67.85546875" style="1843" customWidth="1"/>
    <col min="7683" max="7683" width="24.42578125" style="1843" customWidth="1"/>
    <col min="7684" max="7684" width="25.85546875" style="1843" customWidth="1"/>
    <col min="7685" max="7685" width="22.7109375" style="1843" customWidth="1"/>
    <col min="7686" max="7686" width="25.28515625" style="1843" customWidth="1"/>
    <col min="7687" max="7689" width="22.7109375" style="1843" customWidth="1"/>
    <col min="7690" max="7690" width="24.7109375" style="1843" customWidth="1"/>
    <col min="7691" max="7931" width="11.42578125" style="1843" customWidth="1"/>
    <col min="7932" max="7933" width="13.28515625" style="1843"/>
    <col min="7934" max="7934" width="8.7109375" style="1843" customWidth="1"/>
    <col min="7935" max="7935" width="13.28515625" style="1843" customWidth="1"/>
    <col min="7936" max="7936" width="35" style="1843" customWidth="1"/>
    <col min="7937" max="7937" width="14.85546875" style="1843" customWidth="1"/>
    <col min="7938" max="7938" width="67.85546875" style="1843" customWidth="1"/>
    <col min="7939" max="7939" width="24.42578125" style="1843" customWidth="1"/>
    <col min="7940" max="7940" width="25.85546875" style="1843" customWidth="1"/>
    <col min="7941" max="7941" width="22.7109375" style="1843" customWidth="1"/>
    <col min="7942" max="7942" width="25.28515625" style="1843" customWidth="1"/>
    <col min="7943" max="7945" width="22.7109375" style="1843" customWidth="1"/>
    <col min="7946" max="7946" width="24.7109375" style="1843" customWidth="1"/>
    <col min="7947" max="8187" width="11.42578125" style="1843" customWidth="1"/>
    <col min="8188" max="8189" width="13.28515625" style="1843"/>
    <col min="8190" max="8190" width="8.7109375" style="1843" customWidth="1"/>
    <col min="8191" max="8191" width="13.28515625" style="1843" customWidth="1"/>
    <col min="8192" max="8192" width="35" style="1843" customWidth="1"/>
    <col min="8193" max="8193" width="14.85546875" style="1843" customWidth="1"/>
    <col min="8194" max="8194" width="67.85546875" style="1843" customWidth="1"/>
    <col min="8195" max="8195" width="24.42578125" style="1843" customWidth="1"/>
    <col min="8196" max="8196" width="25.85546875" style="1843" customWidth="1"/>
    <col min="8197" max="8197" width="22.7109375" style="1843" customWidth="1"/>
    <col min="8198" max="8198" width="25.28515625" style="1843" customWidth="1"/>
    <col min="8199" max="8201" width="22.7109375" style="1843" customWidth="1"/>
    <col min="8202" max="8202" width="24.7109375" style="1843" customWidth="1"/>
    <col min="8203" max="8443" width="11.42578125" style="1843" customWidth="1"/>
    <col min="8444" max="8445" width="13.28515625" style="1843"/>
    <col min="8446" max="8446" width="8.7109375" style="1843" customWidth="1"/>
    <col min="8447" max="8447" width="13.28515625" style="1843" customWidth="1"/>
    <col min="8448" max="8448" width="35" style="1843" customWidth="1"/>
    <col min="8449" max="8449" width="14.85546875" style="1843" customWidth="1"/>
    <col min="8450" max="8450" width="67.85546875" style="1843" customWidth="1"/>
    <col min="8451" max="8451" width="24.42578125" style="1843" customWidth="1"/>
    <col min="8452" max="8452" width="25.85546875" style="1843" customWidth="1"/>
    <col min="8453" max="8453" width="22.7109375" style="1843" customWidth="1"/>
    <col min="8454" max="8454" width="25.28515625" style="1843" customWidth="1"/>
    <col min="8455" max="8457" width="22.7109375" style="1843" customWidth="1"/>
    <col min="8458" max="8458" width="24.7109375" style="1843" customWidth="1"/>
    <col min="8459" max="8699" width="11.42578125" style="1843" customWidth="1"/>
    <col min="8700" max="8701" width="13.28515625" style="1843"/>
    <col min="8702" max="8702" width="8.7109375" style="1843" customWidth="1"/>
    <col min="8703" max="8703" width="13.28515625" style="1843" customWidth="1"/>
    <col min="8704" max="8704" width="35" style="1843" customWidth="1"/>
    <col min="8705" max="8705" width="14.85546875" style="1843" customWidth="1"/>
    <col min="8706" max="8706" width="67.85546875" style="1843" customWidth="1"/>
    <col min="8707" max="8707" width="24.42578125" style="1843" customWidth="1"/>
    <col min="8708" max="8708" width="25.85546875" style="1843" customWidth="1"/>
    <col min="8709" max="8709" width="22.7109375" style="1843" customWidth="1"/>
    <col min="8710" max="8710" width="25.28515625" style="1843" customWidth="1"/>
    <col min="8711" max="8713" width="22.7109375" style="1843" customWidth="1"/>
    <col min="8714" max="8714" width="24.7109375" style="1843" customWidth="1"/>
    <col min="8715" max="8955" width="11.42578125" style="1843" customWidth="1"/>
    <col min="8956" max="8957" width="13.28515625" style="1843"/>
    <col min="8958" max="8958" width="8.7109375" style="1843" customWidth="1"/>
    <col min="8959" max="8959" width="13.28515625" style="1843" customWidth="1"/>
    <col min="8960" max="8960" width="35" style="1843" customWidth="1"/>
    <col min="8961" max="8961" width="14.85546875" style="1843" customWidth="1"/>
    <col min="8962" max="8962" width="67.85546875" style="1843" customWidth="1"/>
    <col min="8963" max="8963" width="24.42578125" style="1843" customWidth="1"/>
    <col min="8964" max="8964" width="25.85546875" style="1843" customWidth="1"/>
    <col min="8965" max="8965" width="22.7109375" style="1843" customWidth="1"/>
    <col min="8966" max="8966" width="25.28515625" style="1843" customWidth="1"/>
    <col min="8967" max="8969" width="22.7109375" style="1843" customWidth="1"/>
    <col min="8970" max="8970" width="24.7109375" style="1843" customWidth="1"/>
    <col min="8971" max="9211" width="11.42578125" style="1843" customWidth="1"/>
    <col min="9212" max="9213" width="13.28515625" style="1843"/>
    <col min="9214" max="9214" width="8.7109375" style="1843" customWidth="1"/>
    <col min="9215" max="9215" width="13.28515625" style="1843" customWidth="1"/>
    <col min="9216" max="9216" width="35" style="1843" customWidth="1"/>
    <col min="9217" max="9217" width="14.85546875" style="1843" customWidth="1"/>
    <col min="9218" max="9218" width="67.85546875" style="1843" customWidth="1"/>
    <col min="9219" max="9219" width="24.42578125" style="1843" customWidth="1"/>
    <col min="9220" max="9220" width="25.85546875" style="1843" customWidth="1"/>
    <col min="9221" max="9221" width="22.7109375" style="1843" customWidth="1"/>
    <col min="9222" max="9222" width="25.28515625" style="1843" customWidth="1"/>
    <col min="9223" max="9225" width="22.7109375" style="1843" customWidth="1"/>
    <col min="9226" max="9226" width="24.7109375" style="1843" customWidth="1"/>
    <col min="9227" max="9467" width="11.42578125" style="1843" customWidth="1"/>
    <col min="9468" max="9469" width="13.28515625" style="1843"/>
    <col min="9470" max="9470" width="8.7109375" style="1843" customWidth="1"/>
    <col min="9471" max="9471" width="13.28515625" style="1843" customWidth="1"/>
    <col min="9472" max="9472" width="35" style="1843" customWidth="1"/>
    <col min="9473" max="9473" width="14.85546875" style="1843" customWidth="1"/>
    <col min="9474" max="9474" width="67.85546875" style="1843" customWidth="1"/>
    <col min="9475" max="9475" width="24.42578125" style="1843" customWidth="1"/>
    <col min="9476" max="9476" width="25.85546875" style="1843" customWidth="1"/>
    <col min="9477" max="9477" width="22.7109375" style="1843" customWidth="1"/>
    <col min="9478" max="9478" width="25.28515625" style="1843" customWidth="1"/>
    <col min="9479" max="9481" width="22.7109375" style="1843" customWidth="1"/>
    <col min="9482" max="9482" width="24.7109375" style="1843" customWidth="1"/>
    <col min="9483" max="9723" width="11.42578125" style="1843" customWidth="1"/>
    <col min="9724" max="9725" width="13.28515625" style="1843"/>
    <col min="9726" max="9726" width="8.7109375" style="1843" customWidth="1"/>
    <col min="9727" max="9727" width="13.28515625" style="1843" customWidth="1"/>
    <col min="9728" max="9728" width="35" style="1843" customWidth="1"/>
    <col min="9729" max="9729" width="14.85546875" style="1843" customWidth="1"/>
    <col min="9730" max="9730" width="67.85546875" style="1843" customWidth="1"/>
    <col min="9731" max="9731" width="24.42578125" style="1843" customWidth="1"/>
    <col min="9732" max="9732" width="25.85546875" style="1843" customWidth="1"/>
    <col min="9733" max="9733" width="22.7109375" style="1843" customWidth="1"/>
    <col min="9734" max="9734" width="25.28515625" style="1843" customWidth="1"/>
    <col min="9735" max="9737" width="22.7109375" style="1843" customWidth="1"/>
    <col min="9738" max="9738" width="24.7109375" style="1843" customWidth="1"/>
    <col min="9739" max="9979" width="11.42578125" style="1843" customWidth="1"/>
    <col min="9980" max="9981" width="13.28515625" style="1843"/>
    <col min="9982" max="9982" width="8.7109375" style="1843" customWidth="1"/>
    <col min="9983" max="9983" width="13.28515625" style="1843" customWidth="1"/>
    <col min="9984" max="9984" width="35" style="1843" customWidth="1"/>
    <col min="9985" max="9985" width="14.85546875" style="1843" customWidth="1"/>
    <col min="9986" max="9986" width="67.85546875" style="1843" customWidth="1"/>
    <col min="9987" max="9987" width="24.42578125" style="1843" customWidth="1"/>
    <col min="9988" max="9988" width="25.85546875" style="1843" customWidth="1"/>
    <col min="9989" max="9989" width="22.7109375" style="1843" customWidth="1"/>
    <col min="9990" max="9990" width="25.28515625" style="1843" customWidth="1"/>
    <col min="9991" max="9993" width="22.7109375" style="1843" customWidth="1"/>
    <col min="9994" max="9994" width="24.7109375" style="1843" customWidth="1"/>
    <col min="9995" max="10235" width="11.42578125" style="1843" customWidth="1"/>
    <col min="10236" max="10237" width="13.28515625" style="1843"/>
    <col min="10238" max="10238" width="8.7109375" style="1843" customWidth="1"/>
    <col min="10239" max="10239" width="13.28515625" style="1843" customWidth="1"/>
    <col min="10240" max="10240" width="35" style="1843" customWidth="1"/>
    <col min="10241" max="10241" width="14.85546875" style="1843" customWidth="1"/>
    <col min="10242" max="10242" width="67.85546875" style="1843" customWidth="1"/>
    <col min="10243" max="10243" width="24.42578125" style="1843" customWidth="1"/>
    <col min="10244" max="10244" width="25.85546875" style="1843" customWidth="1"/>
    <col min="10245" max="10245" width="22.7109375" style="1843" customWidth="1"/>
    <col min="10246" max="10246" width="25.28515625" style="1843" customWidth="1"/>
    <col min="10247" max="10249" width="22.7109375" style="1843" customWidth="1"/>
    <col min="10250" max="10250" width="24.7109375" style="1843" customWidth="1"/>
    <col min="10251" max="10491" width="11.42578125" style="1843" customWidth="1"/>
    <col min="10492" max="10493" width="13.28515625" style="1843"/>
    <col min="10494" max="10494" width="8.7109375" style="1843" customWidth="1"/>
    <col min="10495" max="10495" width="13.28515625" style="1843" customWidth="1"/>
    <col min="10496" max="10496" width="35" style="1843" customWidth="1"/>
    <col min="10497" max="10497" width="14.85546875" style="1843" customWidth="1"/>
    <col min="10498" max="10498" width="67.85546875" style="1843" customWidth="1"/>
    <col min="10499" max="10499" width="24.42578125" style="1843" customWidth="1"/>
    <col min="10500" max="10500" width="25.85546875" style="1843" customWidth="1"/>
    <col min="10501" max="10501" width="22.7109375" style="1843" customWidth="1"/>
    <col min="10502" max="10502" width="25.28515625" style="1843" customWidth="1"/>
    <col min="10503" max="10505" width="22.7109375" style="1843" customWidth="1"/>
    <col min="10506" max="10506" width="24.7109375" style="1843" customWidth="1"/>
    <col min="10507" max="10747" width="11.42578125" style="1843" customWidth="1"/>
    <col min="10748" max="10749" width="13.28515625" style="1843"/>
    <col min="10750" max="10750" width="8.7109375" style="1843" customWidth="1"/>
    <col min="10751" max="10751" width="13.28515625" style="1843" customWidth="1"/>
    <col min="10752" max="10752" width="35" style="1843" customWidth="1"/>
    <col min="10753" max="10753" width="14.85546875" style="1843" customWidth="1"/>
    <col min="10754" max="10754" width="67.85546875" style="1843" customWidth="1"/>
    <col min="10755" max="10755" width="24.42578125" style="1843" customWidth="1"/>
    <col min="10756" max="10756" width="25.85546875" style="1843" customWidth="1"/>
    <col min="10757" max="10757" width="22.7109375" style="1843" customWidth="1"/>
    <col min="10758" max="10758" width="25.28515625" style="1843" customWidth="1"/>
    <col min="10759" max="10761" width="22.7109375" style="1843" customWidth="1"/>
    <col min="10762" max="10762" width="24.7109375" style="1843" customWidth="1"/>
    <col min="10763" max="11003" width="11.42578125" style="1843" customWidth="1"/>
    <col min="11004" max="11005" width="13.28515625" style="1843"/>
    <col min="11006" max="11006" width="8.7109375" style="1843" customWidth="1"/>
    <col min="11007" max="11007" width="13.28515625" style="1843" customWidth="1"/>
    <col min="11008" max="11008" width="35" style="1843" customWidth="1"/>
    <col min="11009" max="11009" width="14.85546875" style="1843" customWidth="1"/>
    <col min="11010" max="11010" width="67.85546875" style="1843" customWidth="1"/>
    <col min="11011" max="11011" width="24.42578125" style="1843" customWidth="1"/>
    <col min="11012" max="11012" width="25.85546875" style="1843" customWidth="1"/>
    <col min="11013" max="11013" width="22.7109375" style="1843" customWidth="1"/>
    <col min="11014" max="11014" width="25.28515625" style="1843" customWidth="1"/>
    <col min="11015" max="11017" width="22.7109375" style="1843" customWidth="1"/>
    <col min="11018" max="11018" width="24.7109375" style="1843" customWidth="1"/>
    <col min="11019" max="11259" width="11.42578125" style="1843" customWidth="1"/>
    <col min="11260" max="11261" width="13.28515625" style="1843"/>
    <col min="11262" max="11262" width="8.7109375" style="1843" customWidth="1"/>
    <col min="11263" max="11263" width="13.28515625" style="1843" customWidth="1"/>
    <col min="11264" max="11264" width="35" style="1843" customWidth="1"/>
    <col min="11265" max="11265" width="14.85546875" style="1843" customWidth="1"/>
    <col min="11266" max="11266" width="67.85546875" style="1843" customWidth="1"/>
    <col min="11267" max="11267" width="24.42578125" style="1843" customWidth="1"/>
    <col min="11268" max="11268" width="25.85546875" style="1843" customWidth="1"/>
    <col min="11269" max="11269" width="22.7109375" style="1843" customWidth="1"/>
    <col min="11270" max="11270" width="25.28515625" style="1843" customWidth="1"/>
    <col min="11271" max="11273" width="22.7109375" style="1843" customWidth="1"/>
    <col min="11274" max="11274" width="24.7109375" style="1843" customWidth="1"/>
    <col min="11275" max="11515" width="11.42578125" style="1843" customWidth="1"/>
    <col min="11516" max="11517" width="13.28515625" style="1843"/>
    <col min="11518" max="11518" width="8.7109375" style="1843" customWidth="1"/>
    <col min="11519" max="11519" width="13.28515625" style="1843" customWidth="1"/>
    <col min="11520" max="11520" width="35" style="1843" customWidth="1"/>
    <col min="11521" max="11521" width="14.85546875" style="1843" customWidth="1"/>
    <col min="11522" max="11522" width="67.85546875" style="1843" customWidth="1"/>
    <col min="11523" max="11523" width="24.42578125" style="1843" customWidth="1"/>
    <col min="11524" max="11524" width="25.85546875" style="1843" customWidth="1"/>
    <col min="11525" max="11525" width="22.7109375" style="1843" customWidth="1"/>
    <col min="11526" max="11526" width="25.28515625" style="1843" customWidth="1"/>
    <col min="11527" max="11529" width="22.7109375" style="1843" customWidth="1"/>
    <col min="11530" max="11530" width="24.7109375" style="1843" customWidth="1"/>
    <col min="11531" max="11771" width="11.42578125" style="1843" customWidth="1"/>
    <col min="11772" max="11773" width="13.28515625" style="1843"/>
    <col min="11774" max="11774" width="8.7109375" style="1843" customWidth="1"/>
    <col min="11775" max="11775" width="13.28515625" style="1843" customWidth="1"/>
    <col min="11776" max="11776" width="35" style="1843" customWidth="1"/>
    <col min="11777" max="11777" width="14.85546875" style="1843" customWidth="1"/>
    <col min="11778" max="11778" width="67.85546875" style="1843" customWidth="1"/>
    <col min="11779" max="11779" width="24.42578125" style="1843" customWidth="1"/>
    <col min="11780" max="11780" width="25.85546875" style="1843" customWidth="1"/>
    <col min="11781" max="11781" width="22.7109375" style="1843" customWidth="1"/>
    <col min="11782" max="11782" width="25.28515625" style="1843" customWidth="1"/>
    <col min="11783" max="11785" width="22.7109375" style="1843" customWidth="1"/>
    <col min="11786" max="11786" width="24.7109375" style="1843" customWidth="1"/>
    <col min="11787" max="12027" width="11.42578125" style="1843" customWidth="1"/>
    <col min="12028" max="12029" width="13.28515625" style="1843"/>
    <col min="12030" max="12030" width="8.7109375" style="1843" customWidth="1"/>
    <col min="12031" max="12031" width="13.28515625" style="1843" customWidth="1"/>
    <col min="12032" max="12032" width="35" style="1843" customWidth="1"/>
    <col min="12033" max="12033" width="14.85546875" style="1843" customWidth="1"/>
    <col min="12034" max="12034" width="67.85546875" style="1843" customWidth="1"/>
    <col min="12035" max="12035" width="24.42578125" style="1843" customWidth="1"/>
    <col min="12036" max="12036" width="25.85546875" style="1843" customWidth="1"/>
    <col min="12037" max="12037" width="22.7109375" style="1843" customWidth="1"/>
    <col min="12038" max="12038" width="25.28515625" style="1843" customWidth="1"/>
    <col min="12039" max="12041" width="22.7109375" style="1843" customWidth="1"/>
    <col min="12042" max="12042" width="24.7109375" style="1843" customWidth="1"/>
    <col min="12043" max="12283" width="11.42578125" style="1843" customWidth="1"/>
    <col min="12284" max="12285" width="13.28515625" style="1843"/>
    <col min="12286" max="12286" width="8.7109375" style="1843" customWidth="1"/>
    <col min="12287" max="12287" width="13.28515625" style="1843" customWidth="1"/>
    <col min="12288" max="12288" width="35" style="1843" customWidth="1"/>
    <col min="12289" max="12289" width="14.85546875" style="1843" customWidth="1"/>
    <col min="12290" max="12290" width="67.85546875" style="1843" customWidth="1"/>
    <col min="12291" max="12291" width="24.42578125" style="1843" customWidth="1"/>
    <col min="12292" max="12292" width="25.85546875" style="1843" customWidth="1"/>
    <col min="12293" max="12293" width="22.7109375" style="1843" customWidth="1"/>
    <col min="12294" max="12294" width="25.28515625" style="1843" customWidth="1"/>
    <col min="12295" max="12297" width="22.7109375" style="1843" customWidth="1"/>
    <col min="12298" max="12298" width="24.7109375" style="1843" customWidth="1"/>
    <col min="12299" max="12539" width="11.42578125" style="1843" customWidth="1"/>
    <col min="12540" max="12541" width="13.28515625" style="1843"/>
    <col min="12542" max="12542" width="8.7109375" style="1843" customWidth="1"/>
    <col min="12543" max="12543" width="13.28515625" style="1843" customWidth="1"/>
    <col min="12544" max="12544" width="35" style="1843" customWidth="1"/>
    <col min="12545" max="12545" width="14.85546875" style="1843" customWidth="1"/>
    <col min="12546" max="12546" width="67.85546875" style="1843" customWidth="1"/>
    <col min="12547" max="12547" width="24.42578125" style="1843" customWidth="1"/>
    <col min="12548" max="12548" width="25.85546875" style="1843" customWidth="1"/>
    <col min="12549" max="12549" width="22.7109375" style="1843" customWidth="1"/>
    <col min="12550" max="12550" width="25.28515625" style="1843" customWidth="1"/>
    <col min="12551" max="12553" width="22.7109375" style="1843" customWidth="1"/>
    <col min="12554" max="12554" width="24.7109375" style="1843" customWidth="1"/>
    <col min="12555" max="12795" width="11.42578125" style="1843" customWidth="1"/>
    <col min="12796" max="12797" width="13.28515625" style="1843"/>
    <col min="12798" max="12798" width="8.7109375" style="1843" customWidth="1"/>
    <col min="12799" max="12799" width="13.28515625" style="1843" customWidth="1"/>
    <col min="12800" max="12800" width="35" style="1843" customWidth="1"/>
    <col min="12801" max="12801" width="14.85546875" style="1843" customWidth="1"/>
    <col min="12802" max="12802" width="67.85546875" style="1843" customWidth="1"/>
    <col min="12803" max="12803" width="24.42578125" style="1843" customWidth="1"/>
    <col min="12804" max="12804" width="25.85546875" style="1843" customWidth="1"/>
    <col min="12805" max="12805" width="22.7109375" style="1843" customWidth="1"/>
    <col min="12806" max="12806" width="25.28515625" style="1843" customWidth="1"/>
    <col min="12807" max="12809" width="22.7109375" style="1843" customWidth="1"/>
    <col min="12810" max="12810" width="24.7109375" style="1843" customWidth="1"/>
    <col min="12811" max="13051" width="11.42578125" style="1843" customWidth="1"/>
    <col min="13052" max="13053" width="13.28515625" style="1843"/>
    <col min="13054" max="13054" width="8.7109375" style="1843" customWidth="1"/>
    <col min="13055" max="13055" width="13.28515625" style="1843" customWidth="1"/>
    <col min="13056" max="13056" width="35" style="1843" customWidth="1"/>
    <col min="13057" max="13057" width="14.85546875" style="1843" customWidth="1"/>
    <col min="13058" max="13058" width="67.85546875" style="1843" customWidth="1"/>
    <col min="13059" max="13059" width="24.42578125" style="1843" customWidth="1"/>
    <col min="13060" max="13060" width="25.85546875" style="1843" customWidth="1"/>
    <col min="13061" max="13061" width="22.7109375" style="1843" customWidth="1"/>
    <col min="13062" max="13062" width="25.28515625" style="1843" customWidth="1"/>
    <col min="13063" max="13065" width="22.7109375" style="1843" customWidth="1"/>
    <col min="13066" max="13066" width="24.7109375" style="1843" customWidth="1"/>
    <col min="13067" max="13307" width="11.42578125" style="1843" customWidth="1"/>
    <col min="13308" max="13309" width="13.28515625" style="1843"/>
    <col min="13310" max="13310" width="8.7109375" style="1843" customWidth="1"/>
    <col min="13311" max="13311" width="13.28515625" style="1843" customWidth="1"/>
    <col min="13312" max="13312" width="35" style="1843" customWidth="1"/>
    <col min="13313" max="13313" width="14.85546875" style="1843" customWidth="1"/>
    <col min="13314" max="13314" width="67.85546875" style="1843" customWidth="1"/>
    <col min="13315" max="13315" width="24.42578125" style="1843" customWidth="1"/>
    <col min="13316" max="13316" width="25.85546875" style="1843" customWidth="1"/>
    <col min="13317" max="13317" width="22.7109375" style="1843" customWidth="1"/>
    <col min="13318" max="13318" width="25.28515625" style="1843" customWidth="1"/>
    <col min="13319" max="13321" width="22.7109375" style="1843" customWidth="1"/>
    <col min="13322" max="13322" width="24.7109375" style="1843" customWidth="1"/>
    <col min="13323" max="13563" width="11.42578125" style="1843" customWidth="1"/>
    <col min="13564" max="13565" width="13.28515625" style="1843"/>
    <col min="13566" max="13566" width="8.7109375" style="1843" customWidth="1"/>
    <col min="13567" max="13567" width="13.28515625" style="1843" customWidth="1"/>
    <col min="13568" max="13568" width="35" style="1843" customWidth="1"/>
    <col min="13569" max="13569" width="14.85546875" style="1843" customWidth="1"/>
    <col min="13570" max="13570" width="67.85546875" style="1843" customWidth="1"/>
    <col min="13571" max="13571" width="24.42578125" style="1843" customWidth="1"/>
    <col min="13572" max="13572" width="25.85546875" style="1843" customWidth="1"/>
    <col min="13573" max="13573" width="22.7109375" style="1843" customWidth="1"/>
    <col min="13574" max="13574" width="25.28515625" style="1843" customWidth="1"/>
    <col min="13575" max="13577" width="22.7109375" style="1843" customWidth="1"/>
    <col min="13578" max="13578" width="24.7109375" style="1843" customWidth="1"/>
    <col min="13579" max="13819" width="11.42578125" style="1843" customWidth="1"/>
    <col min="13820" max="13821" width="13.28515625" style="1843"/>
    <col min="13822" max="13822" width="8.7109375" style="1843" customWidth="1"/>
    <col min="13823" max="13823" width="13.28515625" style="1843" customWidth="1"/>
    <col min="13824" max="13824" width="35" style="1843" customWidth="1"/>
    <col min="13825" max="13825" width="14.85546875" style="1843" customWidth="1"/>
    <col min="13826" max="13826" width="67.85546875" style="1843" customWidth="1"/>
    <col min="13827" max="13827" width="24.42578125" style="1843" customWidth="1"/>
    <col min="13828" max="13828" width="25.85546875" style="1843" customWidth="1"/>
    <col min="13829" max="13829" width="22.7109375" style="1843" customWidth="1"/>
    <col min="13830" max="13830" width="25.28515625" style="1843" customWidth="1"/>
    <col min="13831" max="13833" width="22.7109375" style="1843" customWidth="1"/>
    <col min="13834" max="13834" width="24.7109375" style="1843" customWidth="1"/>
    <col min="13835" max="14075" width="11.42578125" style="1843" customWidth="1"/>
    <col min="14076" max="14077" width="13.28515625" style="1843"/>
    <col min="14078" max="14078" width="8.7109375" style="1843" customWidth="1"/>
    <col min="14079" max="14079" width="13.28515625" style="1843" customWidth="1"/>
    <col min="14080" max="14080" width="35" style="1843" customWidth="1"/>
    <col min="14081" max="14081" width="14.85546875" style="1843" customWidth="1"/>
    <col min="14082" max="14082" width="67.85546875" style="1843" customWidth="1"/>
    <col min="14083" max="14083" width="24.42578125" style="1843" customWidth="1"/>
    <col min="14084" max="14084" width="25.85546875" style="1843" customWidth="1"/>
    <col min="14085" max="14085" width="22.7109375" style="1843" customWidth="1"/>
    <col min="14086" max="14086" width="25.28515625" style="1843" customWidth="1"/>
    <col min="14087" max="14089" width="22.7109375" style="1843" customWidth="1"/>
    <col min="14090" max="14090" width="24.7109375" style="1843" customWidth="1"/>
    <col min="14091" max="14331" width="11.42578125" style="1843" customWidth="1"/>
    <col min="14332" max="14333" width="13.28515625" style="1843"/>
    <col min="14334" max="14334" width="8.7109375" style="1843" customWidth="1"/>
    <col min="14335" max="14335" width="13.28515625" style="1843" customWidth="1"/>
    <col min="14336" max="14336" width="35" style="1843" customWidth="1"/>
    <col min="14337" max="14337" width="14.85546875" style="1843" customWidth="1"/>
    <col min="14338" max="14338" width="67.85546875" style="1843" customWidth="1"/>
    <col min="14339" max="14339" width="24.42578125" style="1843" customWidth="1"/>
    <col min="14340" max="14340" width="25.85546875" style="1843" customWidth="1"/>
    <col min="14341" max="14341" width="22.7109375" style="1843" customWidth="1"/>
    <col min="14342" max="14342" width="25.28515625" style="1843" customWidth="1"/>
    <col min="14343" max="14345" width="22.7109375" style="1843" customWidth="1"/>
    <col min="14346" max="14346" width="24.7109375" style="1843" customWidth="1"/>
    <col min="14347" max="14587" width="11.42578125" style="1843" customWidth="1"/>
    <col min="14588" max="14589" width="13.28515625" style="1843"/>
    <col min="14590" max="14590" width="8.7109375" style="1843" customWidth="1"/>
    <col min="14591" max="14591" width="13.28515625" style="1843" customWidth="1"/>
    <col min="14592" max="14592" width="35" style="1843" customWidth="1"/>
    <col min="14593" max="14593" width="14.85546875" style="1843" customWidth="1"/>
    <col min="14594" max="14594" width="67.85546875" style="1843" customWidth="1"/>
    <col min="14595" max="14595" width="24.42578125" style="1843" customWidth="1"/>
    <col min="14596" max="14596" width="25.85546875" style="1843" customWidth="1"/>
    <col min="14597" max="14597" width="22.7109375" style="1843" customWidth="1"/>
    <col min="14598" max="14598" width="25.28515625" style="1843" customWidth="1"/>
    <col min="14599" max="14601" width="22.7109375" style="1843" customWidth="1"/>
    <col min="14602" max="14602" width="24.7109375" style="1843" customWidth="1"/>
    <col min="14603" max="14843" width="11.42578125" style="1843" customWidth="1"/>
    <col min="14844" max="14845" width="13.28515625" style="1843"/>
    <col min="14846" max="14846" width="8.7109375" style="1843" customWidth="1"/>
    <col min="14847" max="14847" width="13.28515625" style="1843" customWidth="1"/>
    <col min="14848" max="14848" width="35" style="1843" customWidth="1"/>
    <col min="14849" max="14849" width="14.85546875" style="1843" customWidth="1"/>
    <col min="14850" max="14850" width="67.85546875" style="1843" customWidth="1"/>
    <col min="14851" max="14851" width="24.42578125" style="1843" customWidth="1"/>
    <col min="14852" max="14852" width="25.85546875" style="1843" customWidth="1"/>
    <col min="14853" max="14853" width="22.7109375" style="1843" customWidth="1"/>
    <col min="14854" max="14854" width="25.28515625" style="1843" customWidth="1"/>
    <col min="14855" max="14857" width="22.7109375" style="1843" customWidth="1"/>
    <col min="14858" max="14858" width="24.7109375" style="1843" customWidth="1"/>
    <col min="14859" max="15099" width="11.42578125" style="1843" customWidth="1"/>
    <col min="15100" max="15101" width="13.28515625" style="1843"/>
    <col min="15102" max="15102" width="8.7109375" style="1843" customWidth="1"/>
    <col min="15103" max="15103" width="13.28515625" style="1843" customWidth="1"/>
    <col min="15104" max="15104" width="35" style="1843" customWidth="1"/>
    <col min="15105" max="15105" width="14.85546875" style="1843" customWidth="1"/>
    <col min="15106" max="15106" width="67.85546875" style="1843" customWidth="1"/>
    <col min="15107" max="15107" width="24.42578125" style="1843" customWidth="1"/>
    <col min="15108" max="15108" width="25.85546875" style="1843" customWidth="1"/>
    <col min="15109" max="15109" width="22.7109375" style="1843" customWidth="1"/>
    <col min="15110" max="15110" width="25.28515625" style="1843" customWidth="1"/>
    <col min="15111" max="15113" width="22.7109375" style="1843" customWidth="1"/>
    <col min="15114" max="15114" width="24.7109375" style="1843" customWidth="1"/>
    <col min="15115" max="15355" width="11.42578125" style="1843" customWidth="1"/>
    <col min="15356" max="15357" width="13.28515625" style="1843"/>
    <col min="15358" max="15358" width="8.7109375" style="1843" customWidth="1"/>
    <col min="15359" max="15359" width="13.28515625" style="1843" customWidth="1"/>
    <col min="15360" max="15360" width="35" style="1843" customWidth="1"/>
    <col min="15361" max="15361" width="14.85546875" style="1843" customWidth="1"/>
    <col min="15362" max="15362" width="67.85546875" style="1843" customWidth="1"/>
    <col min="15363" max="15363" width="24.42578125" style="1843" customWidth="1"/>
    <col min="15364" max="15364" width="25.85546875" style="1843" customWidth="1"/>
    <col min="15365" max="15365" width="22.7109375" style="1843" customWidth="1"/>
    <col min="15366" max="15366" width="25.28515625" style="1843" customWidth="1"/>
    <col min="15367" max="15369" width="22.7109375" style="1843" customWidth="1"/>
    <col min="15370" max="15370" width="24.7109375" style="1843" customWidth="1"/>
    <col min="15371" max="15611" width="11.42578125" style="1843" customWidth="1"/>
    <col min="15612" max="15613" width="13.28515625" style="1843"/>
    <col min="15614" max="15614" width="8.7109375" style="1843" customWidth="1"/>
    <col min="15615" max="15615" width="13.28515625" style="1843" customWidth="1"/>
    <col min="15616" max="15616" width="35" style="1843" customWidth="1"/>
    <col min="15617" max="15617" width="14.85546875" style="1843" customWidth="1"/>
    <col min="15618" max="15618" width="67.85546875" style="1843" customWidth="1"/>
    <col min="15619" max="15619" width="24.42578125" style="1843" customWidth="1"/>
    <col min="15620" max="15620" width="25.85546875" style="1843" customWidth="1"/>
    <col min="15621" max="15621" width="22.7109375" style="1843" customWidth="1"/>
    <col min="15622" max="15622" width="25.28515625" style="1843" customWidth="1"/>
    <col min="15623" max="15625" width="22.7109375" style="1843" customWidth="1"/>
    <col min="15626" max="15626" width="24.7109375" style="1843" customWidth="1"/>
    <col min="15627" max="15867" width="11.42578125" style="1843" customWidth="1"/>
    <col min="15868" max="15869" width="13.28515625" style="1843"/>
    <col min="15870" max="15870" width="8.7109375" style="1843" customWidth="1"/>
    <col min="15871" max="15871" width="13.28515625" style="1843" customWidth="1"/>
    <col min="15872" max="15872" width="35" style="1843" customWidth="1"/>
    <col min="15873" max="15873" width="14.85546875" style="1843" customWidth="1"/>
    <col min="15874" max="15874" width="67.85546875" style="1843" customWidth="1"/>
    <col min="15875" max="15875" width="24.42578125" style="1843" customWidth="1"/>
    <col min="15876" max="15876" width="25.85546875" style="1843" customWidth="1"/>
    <col min="15877" max="15877" width="22.7109375" style="1843" customWidth="1"/>
    <col min="15878" max="15878" width="25.28515625" style="1843" customWidth="1"/>
    <col min="15879" max="15881" width="22.7109375" style="1843" customWidth="1"/>
    <col min="15882" max="15882" width="24.7109375" style="1843" customWidth="1"/>
    <col min="15883" max="16123" width="11.42578125" style="1843" customWidth="1"/>
    <col min="16124" max="16125" width="13.28515625" style="1843"/>
    <col min="16126" max="16126" width="8.7109375" style="1843" customWidth="1"/>
    <col min="16127" max="16127" width="13.28515625" style="1843" customWidth="1"/>
    <col min="16128" max="16128" width="35" style="1843" customWidth="1"/>
    <col min="16129" max="16129" width="14.85546875" style="1843" customWidth="1"/>
    <col min="16130" max="16130" width="67.85546875" style="1843" customWidth="1"/>
    <col min="16131" max="16131" width="24.42578125" style="1843" customWidth="1"/>
    <col min="16132" max="16132" width="25.85546875" style="1843" customWidth="1"/>
    <col min="16133" max="16133" width="22.7109375" style="1843" customWidth="1"/>
    <col min="16134" max="16134" width="25.28515625" style="1843" customWidth="1"/>
    <col min="16135" max="16137" width="22.7109375" style="1843" customWidth="1"/>
    <col min="16138" max="16138" width="24.7109375" style="1843" customWidth="1"/>
    <col min="16139" max="16379" width="11.42578125" style="1843" customWidth="1"/>
    <col min="16380" max="16384" width="13.28515625" style="1843"/>
  </cols>
  <sheetData>
    <row r="1" spans="1:10" s="1779" customFormat="1" ht="15">
      <c r="A1" s="1777" t="s">
        <v>0</v>
      </c>
      <c r="B1" s="1779" t="s">
        <v>2289</v>
      </c>
      <c r="F1" s="1824"/>
    </row>
    <row r="2" spans="1:10" s="1838" customFormat="1" ht="15">
      <c r="A2" s="242" t="s">
        <v>2</v>
      </c>
      <c r="B2" s="1837" t="s">
        <v>2290</v>
      </c>
      <c r="D2" s="1839"/>
      <c r="E2" s="1840"/>
      <c r="F2" s="1840"/>
      <c r="G2" s="1841"/>
    </row>
    <row r="3" spans="1:10" s="1838" customFormat="1" ht="15">
      <c r="A3" s="242" t="s">
        <v>4</v>
      </c>
      <c r="B3" s="1778" t="s">
        <v>1560</v>
      </c>
      <c r="D3" s="1842"/>
      <c r="E3" s="1841"/>
      <c r="F3" s="1841"/>
      <c r="G3" s="1841"/>
    </row>
    <row r="4" spans="1:10" ht="15.75">
      <c r="A4" s="242" t="s">
        <v>6</v>
      </c>
      <c r="B4" t="s">
        <v>7</v>
      </c>
      <c r="C4" s="1843"/>
      <c r="D4" s="1844"/>
      <c r="E4" s="1844"/>
      <c r="F4" s="1844"/>
      <c r="G4" s="1844"/>
      <c r="H4" s="1845"/>
      <c r="I4" s="1845"/>
      <c r="J4" s="1845"/>
    </row>
    <row r="5" spans="1:10" ht="15.75">
      <c r="A5" s="242" t="s">
        <v>8</v>
      </c>
      <c r="B5" t="s">
        <v>9</v>
      </c>
      <c r="C5" s="1843"/>
      <c r="D5" s="1844"/>
      <c r="E5" s="1844"/>
      <c r="F5" s="1844"/>
      <c r="G5" s="1844"/>
      <c r="H5" s="1845"/>
      <c r="I5" s="1845"/>
      <c r="J5" s="1845"/>
    </row>
    <row r="6" spans="1:10" ht="18.75" thickBot="1">
      <c r="A6" s="1846"/>
      <c r="B6" s="1847"/>
      <c r="C6" s="1848"/>
      <c r="D6" s="1844"/>
      <c r="E6" s="1844"/>
      <c r="F6" s="1844"/>
      <c r="G6" s="1844"/>
      <c r="H6" s="1845"/>
      <c r="I6" s="1845"/>
      <c r="J6" s="1845"/>
    </row>
    <row r="7" spans="1:10" s="1851" customFormat="1" ht="12" customHeight="1">
      <c r="A7" s="1849"/>
      <c r="B7" s="1850"/>
      <c r="C7" s="3139" t="s">
        <v>2291</v>
      </c>
      <c r="D7" s="3140"/>
      <c r="E7" s="3140"/>
      <c r="F7" s="3140"/>
      <c r="G7" s="3141"/>
      <c r="H7" s="3142" t="s">
        <v>2292</v>
      </c>
      <c r="I7" s="3142" t="s">
        <v>2293</v>
      </c>
      <c r="J7" s="3145" t="s">
        <v>2294</v>
      </c>
    </row>
    <row r="8" spans="1:10" s="1851" customFormat="1" ht="12" customHeight="1">
      <c r="A8" s="1852"/>
      <c r="B8" s="1853"/>
      <c r="C8" s="3147" t="s">
        <v>2295</v>
      </c>
      <c r="D8" s="3148"/>
      <c r="E8" s="3147" t="s">
        <v>2296</v>
      </c>
      <c r="F8" s="3148"/>
      <c r="G8" s="3149" t="s">
        <v>2297</v>
      </c>
      <c r="H8" s="3143"/>
      <c r="I8" s="3143"/>
      <c r="J8" s="3146"/>
    </row>
    <row r="9" spans="1:10" s="1851" customFormat="1" ht="12">
      <c r="A9" s="1852"/>
      <c r="B9" s="1853"/>
      <c r="C9" s="1854" t="s">
        <v>2274</v>
      </c>
      <c r="D9" s="1855" t="s">
        <v>2275</v>
      </c>
      <c r="E9" s="1856" t="s">
        <v>2274</v>
      </c>
      <c r="F9" s="1856" t="s">
        <v>2275</v>
      </c>
      <c r="G9" s="3150"/>
      <c r="H9" s="3144"/>
      <c r="I9" s="3144"/>
      <c r="J9" s="3146"/>
    </row>
    <row r="10" spans="1:10" s="1851" customFormat="1" thickBot="1">
      <c r="A10" s="1857"/>
      <c r="B10" s="1858"/>
      <c r="C10" s="1859" t="s">
        <v>1037</v>
      </c>
      <c r="D10" s="1859" t="s">
        <v>1041</v>
      </c>
      <c r="E10" s="1860" t="s">
        <v>1044</v>
      </c>
      <c r="F10" s="1860" t="s">
        <v>1047</v>
      </c>
      <c r="G10" s="1861" t="s">
        <v>1049</v>
      </c>
      <c r="H10" s="1862"/>
      <c r="I10" s="1859" t="s">
        <v>1052</v>
      </c>
      <c r="J10" s="1863" t="s">
        <v>1054</v>
      </c>
    </row>
    <row r="11" spans="1:10" s="1873" customFormat="1" ht="12">
      <c r="A11" s="1864" t="s">
        <v>1037</v>
      </c>
      <c r="B11" s="1865" t="s">
        <v>2298</v>
      </c>
      <c r="C11" s="1866"/>
      <c r="D11" s="1867"/>
      <c r="E11" s="1868"/>
      <c r="F11" s="1869"/>
      <c r="G11" s="1869"/>
      <c r="H11" s="1870"/>
      <c r="I11" s="1871">
        <f>I12+I38+I50+I51</f>
        <v>0</v>
      </c>
      <c r="J11" s="1872">
        <f>I11*12.5</f>
        <v>0</v>
      </c>
    </row>
    <row r="12" spans="1:10" s="1873" customFormat="1" ht="12">
      <c r="A12" s="1874" t="s">
        <v>2299</v>
      </c>
      <c r="B12" s="1875" t="s">
        <v>2300</v>
      </c>
      <c r="C12" s="1866"/>
      <c r="D12" s="1867"/>
      <c r="E12" s="1868"/>
      <c r="F12" s="1869"/>
      <c r="G12" s="1869"/>
      <c r="H12" s="1870"/>
      <c r="I12" s="1876">
        <f>I15+I34</f>
        <v>0</v>
      </c>
      <c r="J12" s="1877"/>
    </row>
    <row r="13" spans="1:10" s="1873" customFormat="1" ht="12">
      <c r="A13" s="1874" t="s">
        <v>2301</v>
      </c>
      <c r="B13" s="1878" t="s">
        <v>2302</v>
      </c>
      <c r="C13" s="1879"/>
      <c r="D13" s="1880"/>
      <c r="E13" s="1868"/>
      <c r="F13" s="1869"/>
      <c r="G13" s="1869"/>
      <c r="H13" s="1870"/>
      <c r="I13" s="1881"/>
      <c r="J13" s="1882"/>
    </row>
    <row r="14" spans="1:10" s="1873" customFormat="1" ht="12">
      <c r="A14" s="1874" t="s">
        <v>2303</v>
      </c>
      <c r="B14" s="1883" t="s">
        <v>2304</v>
      </c>
      <c r="C14" s="1884"/>
      <c r="D14" s="1885"/>
      <c r="E14" s="1868"/>
      <c r="F14" s="1869"/>
      <c r="G14" s="1869"/>
      <c r="H14" s="1870"/>
      <c r="I14" s="1881"/>
      <c r="J14" s="1882"/>
    </row>
    <row r="15" spans="1:10" s="1851" customFormat="1" ht="12">
      <c r="A15" s="1864" t="s">
        <v>1041</v>
      </c>
      <c r="B15" s="1886" t="s">
        <v>2305</v>
      </c>
      <c r="C15" s="1884"/>
      <c r="D15" s="1887"/>
      <c r="E15" s="1887"/>
      <c r="F15" s="1885"/>
      <c r="G15" s="1885"/>
      <c r="H15" s="1888"/>
      <c r="I15" s="1889"/>
      <c r="J15" s="1877"/>
    </row>
    <row r="16" spans="1:10" s="1851" customFormat="1" ht="12">
      <c r="A16" s="1864" t="s">
        <v>1044</v>
      </c>
      <c r="B16" s="1890" t="s">
        <v>2306</v>
      </c>
      <c r="C16" s="1884"/>
      <c r="D16" s="1887"/>
      <c r="E16" s="1887"/>
      <c r="F16" s="1885"/>
      <c r="G16" s="1891"/>
      <c r="H16" s="1888"/>
      <c r="I16" s="1892"/>
      <c r="J16" s="1877"/>
    </row>
    <row r="17" spans="1:10" s="1851" customFormat="1" ht="12">
      <c r="A17" s="1864" t="s">
        <v>1047</v>
      </c>
      <c r="B17" s="1893" t="s">
        <v>2307</v>
      </c>
      <c r="C17" s="1894"/>
      <c r="D17" s="1891"/>
      <c r="E17" s="1884"/>
      <c r="F17" s="1885"/>
      <c r="G17" s="1891"/>
      <c r="H17" s="1888"/>
      <c r="I17" s="1892"/>
      <c r="J17" s="1877"/>
    </row>
    <row r="18" spans="1:10" s="1851" customFormat="1" ht="12">
      <c r="A18" s="1864" t="s">
        <v>1049</v>
      </c>
      <c r="B18" s="1893" t="s">
        <v>2308</v>
      </c>
      <c r="C18" s="1894"/>
      <c r="D18" s="1891"/>
      <c r="E18" s="1884"/>
      <c r="F18" s="1885"/>
      <c r="G18" s="1891"/>
      <c r="H18" s="1888"/>
      <c r="I18" s="1892"/>
      <c r="J18" s="1877"/>
    </row>
    <row r="19" spans="1:10" s="1851" customFormat="1" ht="12">
      <c r="A19" s="1864" t="s">
        <v>1052</v>
      </c>
      <c r="B19" s="1893" t="s">
        <v>2309</v>
      </c>
      <c r="C19" s="1894"/>
      <c r="D19" s="1891"/>
      <c r="E19" s="1884"/>
      <c r="F19" s="1885"/>
      <c r="G19" s="1891"/>
      <c r="H19" s="1888"/>
      <c r="I19" s="1892"/>
      <c r="J19" s="1877"/>
    </row>
    <row r="20" spans="1:10" s="1851" customFormat="1" ht="12">
      <c r="A20" s="1864" t="s">
        <v>1054</v>
      </c>
      <c r="B20" s="1893" t="s">
        <v>2310</v>
      </c>
      <c r="C20" s="1894"/>
      <c r="D20" s="1891"/>
      <c r="E20" s="1884"/>
      <c r="F20" s="1885"/>
      <c r="G20" s="1891"/>
      <c r="H20" s="1888"/>
      <c r="I20" s="1892"/>
      <c r="J20" s="1877"/>
    </row>
    <row r="21" spans="1:10" s="1851" customFormat="1" ht="12">
      <c r="A21" s="1864" t="s">
        <v>1057</v>
      </c>
      <c r="B21" s="1890" t="s">
        <v>2311</v>
      </c>
      <c r="C21" s="1884"/>
      <c r="D21" s="1885"/>
      <c r="E21" s="1884"/>
      <c r="F21" s="1885"/>
      <c r="G21" s="1891"/>
      <c r="H21" s="1888"/>
      <c r="I21" s="1892"/>
      <c r="J21" s="1877"/>
    </row>
    <row r="22" spans="1:10" s="1851" customFormat="1" ht="12">
      <c r="A22" s="1864" t="s">
        <v>1060</v>
      </c>
      <c r="B22" s="1893" t="s">
        <v>2312</v>
      </c>
      <c r="C22" s="1894"/>
      <c r="D22" s="1891"/>
      <c r="E22" s="1884"/>
      <c r="F22" s="1885"/>
      <c r="G22" s="1891"/>
      <c r="H22" s="1888"/>
      <c r="I22" s="1892"/>
      <c r="J22" s="1877"/>
    </row>
    <row r="23" spans="1:10" s="1851" customFormat="1" ht="12">
      <c r="A23" s="1864" t="s">
        <v>2313</v>
      </c>
      <c r="B23" s="1893" t="s">
        <v>2314</v>
      </c>
      <c r="C23" s="1894"/>
      <c r="D23" s="1891"/>
      <c r="E23" s="1884"/>
      <c r="F23" s="1885"/>
      <c r="G23" s="1891"/>
      <c r="H23" s="1888"/>
      <c r="I23" s="1892"/>
      <c r="J23" s="1877"/>
    </row>
    <row r="24" spans="1:10" s="1851" customFormat="1" ht="12">
      <c r="A24" s="1864" t="s">
        <v>2315</v>
      </c>
      <c r="B24" s="1893" t="s">
        <v>2316</v>
      </c>
      <c r="C24" s="1894"/>
      <c r="D24" s="1891"/>
      <c r="E24" s="1884"/>
      <c r="F24" s="1885"/>
      <c r="G24" s="1891"/>
      <c r="H24" s="1888"/>
      <c r="I24" s="1892"/>
      <c r="J24" s="1877"/>
    </row>
    <row r="25" spans="1:10" s="1851" customFormat="1" ht="12">
      <c r="A25" s="1864" t="s">
        <v>2317</v>
      </c>
      <c r="B25" s="1890" t="s">
        <v>2318</v>
      </c>
      <c r="C25" s="1884"/>
      <c r="D25" s="1885"/>
      <c r="E25" s="1884"/>
      <c r="F25" s="1885"/>
      <c r="G25" s="1891"/>
      <c r="H25" s="1888"/>
      <c r="I25" s="1892"/>
      <c r="J25" s="1877"/>
    </row>
    <row r="26" spans="1:10" s="1851" customFormat="1" ht="12">
      <c r="A26" s="1864" t="s">
        <v>1069</v>
      </c>
      <c r="B26" s="1893" t="s">
        <v>2319</v>
      </c>
      <c r="C26" s="1894"/>
      <c r="D26" s="1891"/>
      <c r="E26" s="1884"/>
      <c r="F26" s="1885"/>
      <c r="G26" s="1891"/>
      <c r="H26" s="1888"/>
      <c r="I26" s="1892"/>
      <c r="J26" s="1877"/>
    </row>
    <row r="27" spans="1:10" s="1851" customFormat="1" ht="12">
      <c r="A27" s="1864" t="s">
        <v>1072</v>
      </c>
      <c r="B27" s="1893" t="s">
        <v>2320</v>
      </c>
      <c r="C27" s="1894"/>
      <c r="D27" s="1891"/>
      <c r="E27" s="1884"/>
      <c r="F27" s="1885"/>
      <c r="G27" s="1891"/>
      <c r="H27" s="1888"/>
      <c r="I27" s="1892"/>
      <c r="J27" s="1877"/>
    </row>
    <row r="28" spans="1:10" s="1851" customFormat="1" ht="12">
      <c r="A28" s="1864" t="s">
        <v>1075</v>
      </c>
      <c r="B28" s="1893" t="s">
        <v>2321</v>
      </c>
      <c r="C28" s="1894"/>
      <c r="D28" s="1891"/>
      <c r="E28" s="1884"/>
      <c r="F28" s="1885"/>
      <c r="G28" s="1891"/>
      <c r="H28" s="1888"/>
      <c r="I28" s="1892"/>
      <c r="J28" s="1877"/>
    </row>
    <row r="29" spans="1:10" s="1851" customFormat="1" ht="12">
      <c r="A29" s="1864" t="s">
        <v>1078</v>
      </c>
      <c r="B29" s="1893" t="s">
        <v>2322</v>
      </c>
      <c r="C29" s="1894"/>
      <c r="D29" s="1891"/>
      <c r="E29" s="1884"/>
      <c r="F29" s="1885"/>
      <c r="G29" s="1891"/>
      <c r="H29" s="1888"/>
      <c r="I29" s="1892"/>
      <c r="J29" s="1877"/>
    </row>
    <row r="30" spans="1:10" s="1851" customFormat="1" ht="12">
      <c r="A30" s="1864" t="s">
        <v>2323</v>
      </c>
      <c r="B30" s="1893" t="s">
        <v>2324</v>
      </c>
      <c r="C30" s="1894"/>
      <c r="D30" s="1891"/>
      <c r="E30" s="1884"/>
      <c r="F30" s="1885"/>
      <c r="G30" s="1891"/>
      <c r="H30" s="1888"/>
      <c r="I30" s="1892"/>
      <c r="J30" s="1877"/>
    </row>
    <row r="31" spans="1:10" s="1851" customFormat="1" ht="12">
      <c r="A31" s="1864" t="s">
        <v>2325</v>
      </c>
      <c r="B31" s="1893" t="s">
        <v>2326</v>
      </c>
      <c r="C31" s="1894"/>
      <c r="D31" s="1891"/>
      <c r="E31" s="1884"/>
      <c r="F31" s="1885"/>
      <c r="G31" s="1891"/>
      <c r="H31" s="1888"/>
      <c r="I31" s="1892"/>
      <c r="J31" s="1877"/>
    </row>
    <row r="32" spans="1:10" s="1851" customFormat="1" ht="12">
      <c r="A32" s="1864" t="s">
        <v>2327</v>
      </c>
      <c r="B32" s="1893" t="s">
        <v>2328</v>
      </c>
      <c r="C32" s="1894"/>
      <c r="D32" s="1891"/>
      <c r="E32" s="1884"/>
      <c r="F32" s="1885"/>
      <c r="G32" s="1891"/>
      <c r="H32" s="1888"/>
      <c r="I32" s="1892"/>
      <c r="J32" s="1877"/>
    </row>
    <row r="33" spans="1:10" s="1851" customFormat="1" ht="12">
      <c r="A33" s="1864" t="s">
        <v>1081</v>
      </c>
      <c r="B33" s="1893" t="s">
        <v>2329</v>
      </c>
      <c r="C33" s="1894"/>
      <c r="D33" s="1891"/>
      <c r="E33" s="1884"/>
      <c r="F33" s="1885"/>
      <c r="G33" s="1891"/>
      <c r="H33" s="1888"/>
      <c r="I33" s="1895"/>
      <c r="J33" s="1896"/>
    </row>
    <row r="34" spans="1:10" s="1851" customFormat="1" ht="12">
      <c r="A34" s="1864" t="s">
        <v>2330</v>
      </c>
      <c r="B34" s="1886" t="s">
        <v>2331</v>
      </c>
      <c r="C34" s="1884"/>
      <c r="D34" s="1897"/>
      <c r="E34" s="1884"/>
      <c r="F34" s="1885"/>
      <c r="G34" s="1885"/>
      <c r="H34" s="1888"/>
      <c r="I34" s="1889"/>
      <c r="J34" s="1877"/>
    </row>
    <row r="35" spans="1:10" s="1851" customFormat="1" ht="12">
      <c r="A35" s="1864" t="s">
        <v>2332</v>
      </c>
      <c r="B35" s="1890" t="s">
        <v>2306</v>
      </c>
      <c r="C35" s="1884"/>
      <c r="D35" s="1897"/>
      <c r="E35" s="1884"/>
      <c r="F35" s="1885"/>
      <c r="G35" s="1891"/>
      <c r="H35" s="1888"/>
      <c r="I35" s="1892"/>
      <c r="J35" s="1877"/>
    </row>
    <row r="36" spans="1:10" s="1851" customFormat="1" ht="12">
      <c r="A36" s="1864" t="s">
        <v>2333</v>
      </c>
      <c r="B36" s="1890" t="s">
        <v>2311</v>
      </c>
      <c r="C36" s="1884"/>
      <c r="D36" s="1897"/>
      <c r="E36" s="1884"/>
      <c r="F36" s="1885"/>
      <c r="G36" s="1891"/>
      <c r="H36" s="1888"/>
      <c r="I36" s="1892"/>
      <c r="J36" s="1877"/>
    </row>
    <row r="37" spans="1:10" s="1851" customFormat="1" ht="12">
      <c r="A37" s="1864" t="s">
        <v>2334</v>
      </c>
      <c r="B37" s="1890" t="s">
        <v>2318</v>
      </c>
      <c r="C37" s="1884"/>
      <c r="D37" s="1897"/>
      <c r="E37" s="1884"/>
      <c r="F37" s="1885"/>
      <c r="G37" s="1891"/>
      <c r="H37" s="1888"/>
      <c r="I37" s="1892"/>
      <c r="J37" s="1877"/>
    </row>
    <row r="38" spans="1:10" s="1851" customFormat="1" ht="12">
      <c r="A38" s="1864" t="s">
        <v>1086</v>
      </c>
      <c r="B38" s="1898" t="s">
        <v>2335</v>
      </c>
      <c r="C38" s="1884"/>
      <c r="D38" s="1897"/>
      <c r="E38" s="1884"/>
      <c r="F38" s="1897"/>
      <c r="G38" s="1897"/>
      <c r="H38" s="1888"/>
      <c r="I38" s="1899">
        <f>+I39+I48</f>
        <v>0</v>
      </c>
      <c r="J38" s="1877"/>
    </row>
    <row r="39" spans="1:10" s="1851" customFormat="1" ht="12">
      <c r="A39" s="1864">
        <v>251</v>
      </c>
      <c r="B39" s="1900" t="s">
        <v>2336</v>
      </c>
      <c r="C39" s="1894"/>
      <c r="D39" s="1901"/>
      <c r="E39" s="1894"/>
      <c r="F39" s="1891"/>
      <c r="G39" s="1891"/>
      <c r="H39" s="1888"/>
      <c r="I39" s="1899">
        <f>+I40+I41+I45+I46+I47</f>
        <v>0</v>
      </c>
      <c r="J39" s="1877"/>
    </row>
    <row r="40" spans="1:10" s="1851" customFormat="1" ht="24">
      <c r="A40" s="1864" t="s">
        <v>1089</v>
      </c>
      <c r="B40" s="1902" t="s">
        <v>2337</v>
      </c>
      <c r="C40" s="1884"/>
      <c r="D40" s="1897"/>
      <c r="E40" s="1884"/>
      <c r="F40" s="1885"/>
      <c r="G40" s="1884"/>
      <c r="H40" s="1903">
        <v>0</v>
      </c>
      <c r="I40" s="1899">
        <f>+G40*0</f>
        <v>0</v>
      </c>
      <c r="J40" s="1877"/>
    </row>
    <row r="41" spans="1:10" s="1851" customFormat="1" ht="24">
      <c r="A41" s="1864" t="s">
        <v>1092</v>
      </c>
      <c r="B41" s="1902" t="s">
        <v>2338</v>
      </c>
      <c r="C41" s="1884"/>
      <c r="D41" s="1897"/>
      <c r="E41" s="1884"/>
      <c r="F41" s="1885"/>
      <c r="G41" s="1885"/>
      <c r="H41" s="1903"/>
      <c r="I41" s="1899">
        <f>+I42+I43+I44</f>
        <v>0</v>
      </c>
      <c r="J41" s="1877"/>
    </row>
    <row r="42" spans="1:10" s="1851" customFormat="1" ht="12">
      <c r="A42" s="1864" t="s">
        <v>1095</v>
      </c>
      <c r="B42" s="1904" t="s">
        <v>2339</v>
      </c>
      <c r="C42" s="1884"/>
      <c r="D42" s="1897"/>
      <c r="E42" s="1884"/>
      <c r="F42" s="1885"/>
      <c r="G42" s="1885"/>
      <c r="H42" s="1903">
        <v>0.25</v>
      </c>
      <c r="I42" s="1899">
        <f>+G42*0.0025</f>
        <v>0</v>
      </c>
      <c r="J42" s="1877"/>
    </row>
    <row r="43" spans="1:10" s="1851" customFormat="1" ht="12">
      <c r="A43" s="1864" t="s">
        <v>1101</v>
      </c>
      <c r="B43" s="1904" t="s">
        <v>2340</v>
      </c>
      <c r="C43" s="1884"/>
      <c r="D43" s="1897"/>
      <c r="E43" s="1884"/>
      <c r="F43" s="1885"/>
      <c r="G43" s="1885"/>
      <c r="H43" s="1903">
        <v>1</v>
      </c>
      <c r="I43" s="1899">
        <f>+G43*0.01</f>
        <v>0</v>
      </c>
      <c r="J43" s="1877"/>
    </row>
    <row r="44" spans="1:10" s="1851" customFormat="1" ht="12">
      <c r="A44" s="1864" t="s">
        <v>1104</v>
      </c>
      <c r="B44" s="1904" t="s">
        <v>2341</v>
      </c>
      <c r="C44" s="1884"/>
      <c r="D44" s="1897"/>
      <c r="E44" s="1884"/>
      <c r="F44" s="1885"/>
      <c r="G44" s="1885"/>
      <c r="H44" s="1903">
        <v>1.6</v>
      </c>
      <c r="I44" s="1899">
        <f>+G44*0.016</f>
        <v>0</v>
      </c>
      <c r="J44" s="1877"/>
    </row>
    <row r="45" spans="1:10" s="1851" customFormat="1" ht="24">
      <c r="A45" s="1864" t="s">
        <v>1107</v>
      </c>
      <c r="B45" s="1902" t="s">
        <v>2342</v>
      </c>
      <c r="C45" s="1884"/>
      <c r="D45" s="1897"/>
      <c r="E45" s="1884"/>
      <c r="F45" s="1885"/>
      <c r="G45" s="1885"/>
      <c r="H45" s="1903">
        <v>8</v>
      </c>
      <c r="I45" s="1899">
        <f>+G45*0.08</f>
        <v>0</v>
      </c>
      <c r="J45" s="1877"/>
    </row>
    <row r="46" spans="1:10" s="1851" customFormat="1" ht="24">
      <c r="A46" s="1864" t="s">
        <v>1110</v>
      </c>
      <c r="B46" s="1902" t="s">
        <v>2343</v>
      </c>
      <c r="C46" s="1884"/>
      <c r="D46" s="1897"/>
      <c r="E46" s="1884"/>
      <c r="F46" s="1885"/>
      <c r="G46" s="1885"/>
      <c r="H46" s="1903">
        <v>12</v>
      </c>
      <c r="I46" s="1899">
        <f>+G46*0.12</f>
        <v>0</v>
      </c>
      <c r="J46" s="1877"/>
    </row>
    <row r="47" spans="1:10" s="1851" customFormat="1" ht="12">
      <c r="A47" s="1864" t="s">
        <v>2344</v>
      </c>
      <c r="B47" s="1905" t="s">
        <v>2345</v>
      </c>
      <c r="C47" s="1884"/>
      <c r="D47" s="1897"/>
      <c r="E47" s="1884"/>
      <c r="F47" s="1885"/>
      <c r="G47" s="1885"/>
      <c r="H47" s="1903"/>
      <c r="I47" s="1889"/>
      <c r="J47" s="1906"/>
    </row>
    <row r="48" spans="1:10" s="1851" customFormat="1" ht="12">
      <c r="A48" s="1864">
        <v>325</v>
      </c>
      <c r="B48" s="1900" t="s">
        <v>2346</v>
      </c>
      <c r="C48" s="1884"/>
      <c r="D48" s="1885"/>
      <c r="E48" s="1884"/>
      <c r="F48" s="1885"/>
      <c r="G48" s="1887"/>
      <c r="H48" s="1903"/>
      <c r="I48" s="1889"/>
      <c r="J48" s="1906"/>
    </row>
    <row r="49" spans="1:10" s="1851" customFormat="1" ht="12">
      <c r="A49" s="1864">
        <v>330</v>
      </c>
      <c r="B49" s="1907"/>
      <c r="C49" s="1894"/>
      <c r="D49" s="1901"/>
      <c r="E49" s="1894"/>
      <c r="F49" s="1901"/>
      <c r="G49" s="1891"/>
      <c r="H49" s="1903"/>
      <c r="I49" s="1892"/>
      <c r="J49" s="1906"/>
    </row>
    <row r="50" spans="1:10" s="1851" customFormat="1" ht="12">
      <c r="A50" s="1864">
        <v>340</v>
      </c>
      <c r="B50" s="1893" t="s">
        <v>2347</v>
      </c>
      <c r="C50" s="1908"/>
      <c r="D50" s="1909"/>
      <c r="E50" s="1908"/>
      <c r="F50" s="1909"/>
      <c r="G50" s="1910"/>
      <c r="H50" s="1903"/>
      <c r="I50" s="1911"/>
      <c r="J50" s="1906"/>
    </row>
    <row r="51" spans="1:10" s="1851" customFormat="1" ht="12">
      <c r="A51" s="1864" t="s">
        <v>1119</v>
      </c>
      <c r="B51" s="1893" t="s">
        <v>2348</v>
      </c>
      <c r="C51" s="1908"/>
      <c r="D51" s="1909"/>
      <c r="E51" s="1908"/>
      <c r="F51" s="1909"/>
      <c r="G51" s="1910"/>
      <c r="H51" s="1903"/>
      <c r="I51" s="1899">
        <f>I52+I53+I54</f>
        <v>0</v>
      </c>
      <c r="J51" s="1906"/>
    </row>
    <row r="52" spans="1:10" s="1851" customFormat="1" ht="12">
      <c r="A52" s="1864">
        <v>360</v>
      </c>
      <c r="B52" s="1912" t="s">
        <v>2349</v>
      </c>
      <c r="C52" s="1908"/>
      <c r="D52" s="1909"/>
      <c r="E52" s="1908"/>
      <c r="F52" s="1909"/>
      <c r="G52" s="1910"/>
      <c r="H52" s="1903"/>
      <c r="I52" s="1911"/>
      <c r="J52" s="1906"/>
    </row>
    <row r="53" spans="1:10" s="1851" customFormat="1" ht="12">
      <c r="A53" s="1864">
        <v>370</v>
      </c>
      <c r="B53" s="1912" t="s">
        <v>2350</v>
      </c>
      <c r="C53" s="1908"/>
      <c r="D53" s="1909"/>
      <c r="E53" s="1908"/>
      <c r="F53" s="1909"/>
      <c r="G53" s="1910"/>
      <c r="H53" s="1903"/>
      <c r="I53" s="1911"/>
      <c r="J53" s="1906"/>
    </row>
    <row r="54" spans="1:10" s="1851" customFormat="1" ht="12">
      <c r="A54" s="1864">
        <v>380</v>
      </c>
      <c r="B54" s="1912" t="s">
        <v>2351</v>
      </c>
      <c r="C54" s="1908"/>
      <c r="D54" s="1909"/>
      <c r="E54" s="1908"/>
      <c r="F54" s="1909"/>
      <c r="G54" s="1910"/>
      <c r="H54" s="1903"/>
      <c r="I54" s="1911"/>
      <c r="J54" s="1906"/>
    </row>
    <row r="55" spans="1:10" s="1851" customFormat="1" thickBot="1">
      <c r="A55" s="1913">
        <v>390</v>
      </c>
      <c r="B55" s="1914"/>
      <c r="C55" s="1915"/>
      <c r="D55" s="1916"/>
      <c r="E55" s="1915"/>
      <c r="F55" s="1916"/>
      <c r="G55" s="1917"/>
      <c r="H55" s="1918"/>
      <c r="I55" s="1919"/>
      <c r="J55" s="1920"/>
    </row>
    <row r="56" spans="1:10" s="1924" customFormat="1" ht="15">
      <c r="A56" s="1921"/>
      <c r="B56" s="1922"/>
      <c r="C56" s="1923"/>
      <c r="D56" s="1923"/>
      <c r="E56" s="1923"/>
      <c r="F56" s="1923"/>
      <c r="G56" s="1923"/>
      <c r="H56" s="1922"/>
      <c r="I56" s="1922"/>
      <c r="J56" s="1922"/>
    </row>
    <row r="57" spans="1:10" s="1924" customFormat="1" ht="15">
      <c r="A57" s="1925"/>
      <c r="B57" s="1926" t="s">
        <v>2352</v>
      </c>
      <c r="C57" s="1927"/>
      <c r="D57" s="1927"/>
      <c r="E57" s="1927"/>
      <c r="F57" s="1927"/>
      <c r="G57" s="1927"/>
    </row>
    <row r="58" spans="1:10" ht="15">
      <c r="B58" s="1929"/>
    </row>
  </sheetData>
  <mergeCells count="7">
    <mergeCell ref="C7:G7"/>
    <mergeCell ref="H7:H9"/>
    <mergeCell ref="I7:I9"/>
    <mergeCell ref="J7:J9"/>
    <mergeCell ref="C8:D8"/>
    <mergeCell ref="E8:F8"/>
    <mergeCell ref="G8:G9"/>
  </mergeCells>
  <pageMargins left="0.7" right="0.7" top="0.75" bottom="0.75" header="0.3" footer="0.3"/>
  <pageSetup paperSize="9"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27"/>
  <sheetViews>
    <sheetView workbookViewId="0"/>
  </sheetViews>
  <sheetFormatPr defaultColWidth="11.42578125" defaultRowHeight="12.75"/>
  <cols>
    <col min="1" max="1" width="21.85546875" style="1998" bestFit="1" customWidth="1"/>
    <col min="2" max="2" width="42.5703125" style="1998" customWidth="1"/>
    <col min="3" max="3" width="14" style="2000" customWidth="1"/>
    <col min="4" max="4" width="13.140625" style="2000" customWidth="1"/>
    <col min="5" max="5" width="14" style="2000" customWidth="1"/>
    <col min="6" max="6" width="12.140625" style="2000" customWidth="1"/>
    <col min="7" max="7" width="17.140625" style="2000" customWidth="1"/>
    <col min="8" max="8" width="13.28515625" style="2000" customWidth="1"/>
    <col min="9" max="9" width="13" style="2000" customWidth="1"/>
    <col min="10" max="10" width="19.42578125" style="1998" customWidth="1"/>
    <col min="11" max="11" width="29" style="1998" customWidth="1"/>
    <col min="12" max="256" width="11.42578125" style="1998"/>
    <col min="257" max="257" width="11.140625" style="1998" customWidth="1"/>
    <col min="258" max="258" width="111.140625" style="1998" customWidth="1"/>
    <col min="259" max="259" width="23.28515625" style="1998" customWidth="1"/>
    <col min="260" max="260" width="21.5703125" style="1998" customWidth="1"/>
    <col min="261" max="261" width="24.140625" style="1998" customWidth="1"/>
    <col min="262" max="263" width="22.7109375" style="1998" customWidth="1"/>
    <col min="264" max="265" width="25.5703125" style="1998" customWidth="1"/>
    <col min="266" max="266" width="27.85546875" style="1998" customWidth="1"/>
    <col min="267" max="267" width="29" style="1998" customWidth="1"/>
    <col min="268" max="512" width="11.42578125" style="1998"/>
    <col min="513" max="513" width="11.140625" style="1998" customWidth="1"/>
    <col min="514" max="514" width="111.140625" style="1998" customWidth="1"/>
    <col min="515" max="515" width="23.28515625" style="1998" customWidth="1"/>
    <col min="516" max="516" width="21.5703125" style="1998" customWidth="1"/>
    <col min="517" max="517" width="24.140625" style="1998" customWidth="1"/>
    <col min="518" max="519" width="22.7109375" style="1998" customWidth="1"/>
    <col min="520" max="521" width="25.5703125" style="1998" customWidth="1"/>
    <col min="522" max="522" width="27.85546875" style="1998" customWidth="1"/>
    <col min="523" max="523" width="29" style="1998" customWidth="1"/>
    <col min="524" max="768" width="11.42578125" style="1998"/>
    <col min="769" max="769" width="11.140625" style="1998" customWidth="1"/>
    <col min="770" max="770" width="111.140625" style="1998" customWidth="1"/>
    <col min="771" max="771" width="23.28515625" style="1998" customWidth="1"/>
    <col min="772" max="772" width="21.5703125" style="1998" customWidth="1"/>
    <col min="773" max="773" width="24.140625" style="1998" customWidth="1"/>
    <col min="774" max="775" width="22.7109375" style="1998" customWidth="1"/>
    <col min="776" max="777" width="25.5703125" style="1998" customWidth="1"/>
    <col min="778" max="778" width="27.85546875" style="1998" customWidth="1"/>
    <col min="779" max="779" width="29" style="1998" customWidth="1"/>
    <col min="780" max="1024" width="11.42578125" style="1998"/>
    <col min="1025" max="1025" width="11.140625" style="1998" customWidth="1"/>
    <col min="1026" max="1026" width="111.140625" style="1998" customWidth="1"/>
    <col min="1027" max="1027" width="23.28515625" style="1998" customWidth="1"/>
    <col min="1028" max="1028" width="21.5703125" style="1998" customWidth="1"/>
    <col min="1029" max="1029" width="24.140625" style="1998" customWidth="1"/>
    <col min="1030" max="1031" width="22.7109375" style="1998" customWidth="1"/>
    <col min="1032" max="1033" width="25.5703125" style="1998" customWidth="1"/>
    <col min="1034" max="1034" width="27.85546875" style="1998" customWidth="1"/>
    <col min="1035" max="1035" width="29" style="1998" customWidth="1"/>
    <col min="1036" max="1280" width="11.42578125" style="1998"/>
    <col min="1281" max="1281" width="11.140625" style="1998" customWidth="1"/>
    <col min="1282" max="1282" width="111.140625" style="1998" customWidth="1"/>
    <col min="1283" max="1283" width="23.28515625" style="1998" customWidth="1"/>
    <col min="1284" max="1284" width="21.5703125" style="1998" customWidth="1"/>
    <col min="1285" max="1285" width="24.140625" style="1998" customWidth="1"/>
    <col min="1286" max="1287" width="22.7109375" style="1998" customWidth="1"/>
    <col min="1288" max="1289" width="25.5703125" style="1998" customWidth="1"/>
    <col min="1290" max="1290" width="27.85546875" style="1998" customWidth="1"/>
    <col min="1291" max="1291" width="29" style="1998" customWidth="1"/>
    <col min="1292" max="1536" width="11.42578125" style="1998"/>
    <col min="1537" max="1537" width="11.140625" style="1998" customWidth="1"/>
    <col min="1538" max="1538" width="111.140625" style="1998" customWidth="1"/>
    <col min="1539" max="1539" width="23.28515625" style="1998" customWidth="1"/>
    <col min="1540" max="1540" width="21.5703125" style="1998" customWidth="1"/>
    <col min="1541" max="1541" width="24.140625" style="1998" customWidth="1"/>
    <col min="1542" max="1543" width="22.7109375" style="1998" customWidth="1"/>
    <col min="1544" max="1545" width="25.5703125" style="1998" customWidth="1"/>
    <col min="1546" max="1546" width="27.85546875" style="1998" customWidth="1"/>
    <col min="1547" max="1547" width="29" style="1998" customWidth="1"/>
    <col min="1548" max="1792" width="11.42578125" style="1998"/>
    <col min="1793" max="1793" width="11.140625" style="1998" customWidth="1"/>
    <col min="1794" max="1794" width="111.140625" style="1998" customWidth="1"/>
    <col min="1795" max="1795" width="23.28515625" style="1998" customWidth="1"/>
    <col min="1796" max="1796" width="21.5703125" style="1998" customWidth="1"/>
    <col min="1797" max="1797" width="24.140625" style="1998" customWidth="1"/>
    <col min="1798" max="1799" width="22.7109375" style="1998" customWidth="1"/>
    <col min="1800" max="1801" width="25.5703125" style="1998" customWidth="1"/>
    <col min="1802" max="1802" width="27.85546875" style="1998" customWidth="1"/>
    <col min="1803" max="1803" width="29" style="1998" customWidth="1"/>
    <col min="1804" max="2048" width="11.42578125" style="1998"/>
    <col min="2049" max="2049" width="11.140625" style="1998" customWidth="1"/>
    <col min="2050" max="2050" width="111.140625" style="1998" customWidth="1"/>
    <col min="2051" max="2051" width="23.28515625" style="1998" customWidth="1"/>
    <col min="2052" max="2052" width="21.5703125" style="1998" customWidth="1"/>
    <col min="2053" max="2053" width="24.140625" style="1998" customWidth="1"/>
    <col min="2054" max="2055" width="22.7109375" style="1998" customWidth="1"/>
    <col min="2056" max="2057" width="25.5703125" style="1998" customWidth="1"/>
    <col min="2058" max="2058" width="27.85546875" style="1998" customWidth="1"/>
    <col min="2059" max="2059" width="29" style="1998" customWidth="1"/>
    <col min="2060" max="2304" width="11.42578125" style="1998"/>
    <col min="2305" max="2305" width="11.140625" style="1998" customWidth="1"/>
    <col min="2306" max="2306" width="111.140625" style="1998" customWidth="1"/>
    <col min="2307" max="2307" width="23.28515625" style="1998" customWidth="1"/>
    <col min="2308" max="2308" width="21.5703125" style="1998" customWidth="1"/>
    <col min="2309" max="2309" width="24.140625" style="1998" customWidth="1"/>
    <col min="2310" max="2311" width="22.7109375" style="1998" customWidth="1"/>
    <col min="2312" max="2313" width="25.5703125" style="1998" customWidth="1"/>
    <col min="2314" max="2314" width="27.85546875" style="1998" customWidth="1"/>
    <col min="2315" max="2315" width="29" style="1998" customWidth="1"/>
    <col min="2316" max="2560" width="11.42578125" style="1998"/>
    <col min="2561" max="2561" width="11.140625" style="1998" customWidth="1"/>
    <col min="2562" max="2562" width="111.140625" style="1998" customWidth="1"/>
    <col min="2563" max="2563" width="23.28515625" style="1998" customWidth="1"/>
    <col min="2564" max="2564" width="21.5703125" style="1998" customWidth="1"/>
    <col min="2565" max="2565" width="24.140625" style="1998" customWidth="1"/>
    <col min="2566" max="2567" width="22.7109375" style="1998" customWidth="1"/>
    <col min="2568" max="2569" width="25.5703125" style="1998" customWidth="1"/>
    <col min="2570" max="2570" width="27.85546875" style="1998" customWidth="1"/>
    <col min="2571" max="2571" width="29" style="1998" customWidth="1"/>
    <col min="2572" max="2816" width="11.42578125" style="1998"/>
    <col min="2817" max="2817" width="11.140625" style="1998" customWidth="1"/>
    <col min="2818" max="2818" width="111.140625" style="1998" customWidth="1"/>
    <col min="2819" max="2819" width="23.28515625" style="1998" customWidth="1"/>
    <col min="2820" max="2820" width="21.5703125" style="1998" customWidth="1"/>
    <col min="2821" max="2821" width="24.140625" style="1998" customWidth="1"/>
    <col min="2822" max="2823" width="22.7109375" style="1998" customWidth="1"/>
    <col min="2824" max="2825" width="25.5703125" style="1998" customWidth="1"/>
    <col min="2826" max="2826" width="27.85546875" style="1998" customWidth="1"/>
    <col min="2827" max="2827" width="29" style="1998" customWidth="1"/>
    <col min="2828" max="3072" width="11.42578125" style="1998"/>
    <col min="3073" max="3073" width="11.140625" style="1998" customWidth="1"/>
    <col min="3074" max="3074" width="111.140625" style="1998" customWidth="1"/>
    <col min="3075" max="3075" width="23.28515625" style="1998" customWidth="1"/>
    <col min="3076" max="3076" width="21.5703125" style="1998" customWidth="1"/>
    <col min="3077" max="3077" width="24.140625" style="1998" customWidth="1"/>
    <col min="3078" max="3079" width="22.7109375" style="1998" customWidth="1"/>
    <col min="3080" max="3081" width="25.5703125" style="1998" customWidth="1"/>
    <col min="3082" max="3082" width="27.85546875" style="1998" customWidth="1"/>
    <col min="3083" max="3083" width="29" style="1998" customWidth="1"/>
    <col min="3084" max="3328" width="11.42578125" style="1998"/>
    <col min="3329" max="3329" width="11.140625" style="1998" customWidth="1"/>
    <col min="3330" max="3330" width="111.140625" style="1998" customWidth="1"/>
    <col min="3331" max="3331" width="23.28515625" style="1998" customWidth="1"/>
    <col min="3332" max="3332" width="21.5703125" style="1998" customWidth="1"/>
    <col min="3333" max="3333" width="24.140625" style="1998" customWidth="1"/>
    <col min="3334" max="3335" width="22.7109375" style="1998" customWidth="1"/>
    <col min="3336" max="3337" width="25.5703125" style="1998" customWidth="1"/>
    <col min="3338" max="3338" width="27.85546875" style="1998" customWidth="1"/>
    <col min="3339" max="3339" width="29" style="1998" customWidth="1"/>
    <col min="3340" max="3584" width="11.42578125" style="1998"/>
    <col min="3585" max="3585" width="11.140625" style="1998" customWidth="1"/>
    <col min="3586" max="3586" width="111.140625" style="1998" customWidth="1"/>
    <col min="3587" max="3587" width="23.28515625" style="1998" customWidth="1"/>
    <col min="3588" max="3588" width="21.5703125" style="1998" customWidth="1"/>
    <col min="3589" max="3589" width="24.140625" style="1998" customWidth="1"/>
    <col min="3590" max="3591" width="22.7109375" style="1998" customWidth="1"/>
    <col min="3592" max="3593" width="25.5703125" style="1998" customWidth="1"/>
    <col min="3594" max="3594" width="27.85546875" style="1998" customWidth="1"/>
    <col min="3595" max="3595" width="29" style="1998" customWidth="1"/>
    <col min="3596" max="3840" width="11.42578125" style="1998"/>
    <col min="3841" max="3841" width="11.140625" style="1998" customWidth="1"/>
    <col min="3842" max="3842" width="111.140625" style="1998" customWidth="1"/>
    <col min="3843" max="3843" width="23.28515625" style="1998" customWidth="1"/>
    <col min="3844" max="3844" width="21.5703125" style="1998" customWidth="1"/>
    <col min="3845" max="3845" width="24.140625" style="1998" customWidth="1"/>
    <col min="3846" max="3847" width="22.7109375" style="1998" customWidth="1"/>
    <col min="3848" max="3849" width="25.5703125" style="1998" customWidth="1"/>
    <col min="3850" max="3850" width="27.85546875" style="1998" customWidth="1"/>
    <col min="3851" max="3851" width="29" style="1998" customWidth="1"/>
    <col min="3852" max="4096" width="11.42578125" style="1998"/>
    <col min="4097" max="4097" width="11.140625" style="1998" customWidth="1"/>
    <col min="4098" max="4098" width="111.140625" style="1998" customWidth="1"/>
    <col min="4099" max="4099" width="23.28515625" style="1998" customWidth="1"/>
    <col min="4100" max="4100" width="21.5703125" style="1998" customWidth="1"/>
    <col min="4101" max="4101" width="24.140625" style="1998" customWidth="1"/>
    <col min="4102" max="4103" width="22.7109375" style="1998" customWidth="1"/>
    <col min="4104" max="4105" width="25.5703125" style="1998" customWidth="1"/>
    <col min="4106" max="4106" width="27.85546875" style="1998" customWidth="1"/>
    <col min="4107" max="4107" width="29" style="1998" customWidth="1"/>
    <col min="4108" max="4352" width="11.42578125" style="1998"/>
    <col min="4353" max="4353" width="11.140625" style="1998" customWidth="1"/>
    <col min="4354" max="4354" width="111.140625" style="1998" customWidth="1"/>
    <col min="4355" max="4355" width="23.28515625" style="1998" customWidth="1"/>
    <col min="4356" max="4356" width="21.5703125" style="1998" customWidth="1"/>
    <col min="4357" max="4357" width="24.140625" style="1998" customWidth="1"/>
    <col min="4358" max="4359" width="22.7109375" style="1998" customWidth="1"/>
    <col min="4360" max="4361" width="25.5703125" style="1998" customWidth="1"/>
    <col min="4362" max="4362" width="27.85546875" style="1998" customWidth="1"/>
    <col min="4363" max="4363" width="29" style="1998" customWidth="1"/>
    <col min="4364" max="4608" width="11.42578125" style="1998"/>
    <col min="4609" max="4609" width="11.140625" style="1998" customWidth="1"/>
    <col min="4610" max="4610" width="111.140625" style="1998" customWidth="1"/>
    <col min="4611" max="4611" width="23.28515625" style="1998" customWidth="1"/>
    <col min="4612" max="4612" width="21.5703125" style="1998" customWidth="1"/>
    <col min="4613" max="4613" width="24.140625" style="1998" customWidth="1"/>
    <col min="4614" max="4615" width="22.7109375" style="1998" customWidth="1"/>
    <col min="4616" max="4617" width="25.5703125" style="1998" customWidth="1"/>
    <col min="4618" max="4618" width="27.85546875" style="1998" customWidth="1"/>
    <col min="4619" max="4619" width="29" style="1998" customWidth="1"/>
    <col min="4620" max="4864" width="11.42578125" style="1998"/>
    <col min="4865" max="4865" width="11.140625" style="1998" customWidth="1"/>
    <col min="4866" max="4866" width="111.140625" style="1998" customWidth="1"/>
    <col min="4867" max="4867" width="23.28515625" style="1998" customWidth="1"/>
    <col min="4868" max="4868" width="21.5703125" style="1998" customWidth="1"/>
    <col min="4869" max="4869" width="24.140625" style="1998" customWidth="1"/>
    <col min="4870" max="4871" width="22.7109375" style="1998" customWidth="1"/>
    <col min="4872" max="4873" width="25.5703125" style="1998" customWidth="1"/>
    <col min="4874" max="4874" width="27.85546875" style="1998" customWidth="1"/>
    <col min="4875" max="4875" width="29" style="1998" customWidth="1"/>
    <col min="4876" max="5120" width="11.42578125" style="1998"/>
    <col min="5121" max="5121" width="11.140625" style="1998" customWidth="1"/>
    <col min="5122" max="5122" width="111.140625" style="1998" customWidth="1"/>
    <col min="5123" max="5123" width="23.28515625" style="1998" customWidth="1"/>
    <col min="5124" max="5124" width="21.5703125" style="1998" customWidth="1"/>
    <col min="5125" max="5125" width="24.140625" style="1998" customWidth="1"/>
    <col min="5126" max="5127" width="22.7109375" style="1998" customWidth="1"/>
    <col min="5128" max="5129" width="25.5703125" style="1998" customWidth="1"/>
    <col min="5130" max="5130" width="27.85546875" style="1998" customWidth="1"/>
    <col min="5131" max="5131" width="29" style="1998" customWidth="1"/>
    <col min="5132" max="5376" width="11.42578125" style="1998"/>
    <col min="5377" max="5377" width="11.140625" style="1998" customWidth="1"/>
    <col min="5378" max="5378" width="111.140625" style="1998" customWidth="1"/>
    <col min="5379" max="5379" width="23.28515625" style="1998" customWidth="1"/>
    <col min="5380" max="5380" width="21.5703125" style="1998" customWidth="1"/>
    <col min="5381" max="5381" width="24.140625" style="1998" customWidth="1"/>
    <col min="5382" max="5383" width="22.7109375" style="1998" customWidth="1"/>
    <col min="5384" max="5385" width="25.5703125" style="1998" customWidth="1"/>
    <col min="5386" max="5386" width="27.85546875" style="1998" customWidth="1"/>
    <col min="5387" max="5387" width="29" style="1998" customWidth="1"/>
    <col min="5388" max="5632" width="11.42578125" style="1998"/>
    <col min="5633" max="5633" width="11.140625" style="1998" customWidth="1"/>
    <col min="5634" max="5634" width="111.140625" style="1998" customWidth="1"/>
    <col min="5635" max="5635" width="23.28515625" style="1998" customWidth="1"/>
    <col min="5636" max="5636" width="21.5703125" style="1998" customWidth="1"/>
    <col min="5637" max="5637" width="24.140625" style="1998" customWidth="1"/>
    <col min="5638" max="5639" width="22.7109375" style="1998" customWidth="1"/>
    <col min="5640" max="5641" width="25.5703125" style="1998" customWidth="1"/>
    <col min="5642" max="5642" width="27.85546875" style="1998" customWidth="1"/>
    <col min="5643" max="5643" width="29" style="1998" customWidth="1"/>
    <col min="5644" max="5888" width="11.42578125" style="1998"/>
    <col min="5889" max="5889" width="11.140625" style="1998" customWidth="1"/>
    <col min="5890" max="5890" width="111.140625" style="1998" customWidth="1"/>
    <col min="5891" max="5891" width="23.28515625" style="1998" customWidth="1"/>
    <col min="5892" max="5892" width="21.5703125" style="1998" customWidth="1"/>
    <col min="5893" max="5893" width="24.140625" style="1998" customWidth="1"/>
    <col min="5894" max="5895" width="22.7109375" style="1998" customWidth="1"/>
    <col min="5896" max="5897" width="25.5703125" style="1998" customWidth="1"/>
    <col min="5898" max="5898" width="27.85546875" style="1998" customWidth="1"/>
    <col min="5899" max="5899" width="29" style="1998" customWidth="1"/>
    <col min="5900" max="6144" width="11.42578125" style="1998"/>
    <col min="6145" max="6145" width="11.140625" style="1998" customWidth="1"/>
    <col min="6146" max="6146" width="111.140625" style="1998" customWidth="1"/>
    <col min="6147" max="6147" width="23.28515625" style="1998" customWidth="1"/>
    <col min="6148" max="6148" width="21.5703125" style="1998" customWidth="1"/>
    <col min="6149" max="6149" width="24.140625" style="1998" customWidth="1"/>
    <col min="6150" max="6151" width="22.7109375" style="1998" customWidth="1"/>
    <col min="6152" max="6153" width="25.5703125" style="1998" customWidth="1"/>
    <col min="6154" max="6154" width="27.85546875" style="1998" customWidth="1"/>
    <col min="6155" max="6155" width="29" style="1998" customWidth="1"/>
    <col min="6156" max="6400" width="11.42578125" style="1998"/>
    <col min="6401" max="6401" width="11.140625" style="1998" customWidth="1"/>
    <col min="6402" max="6402" width="111.140625" style="1998" customWidth="1"/>
    <col min="6403" max="6403" width="23.28515625" style="1998" customWidth="1"/>
    <col min="6404" max="6404" width="21.5703125" style="1998" customWidth="1"/>
    <col min="6405" max="6405" width="24.140625" style="1998" customWidth="1"/>
    <col min="6406" max="6407" width="22.7109375" style="1998" customWidth="1"/>
    <col min="6408" max="6409" width="25.5703125" style="1998" customWidth="1"/>
    <col min="6410" max="6410" width="27.85546875" style="1998" customWidth="1"/>
    <col min="6411" max="6411" width="29" style="1998" customWidth="1"/>
    <col min="6412" max="6656" width="11.42578125" style="1998"/>
    <col min="6657" max="6657" width="11.140625" style="1998" customWidth="1"/>
    <col min="6658" max="6658" width="111.140625" style="1998" customWidth="1"/>
    <col min="6659" max="6659" width="23.28515625" style="1998" customWidth="1"/>
    <col min="6660" max="6660" width="21.5703125" style="1998" customWidth="1"/>
    <col min="6661" max="6661" width="24.140625" style="1998" customWidth="1"/>
    <col min="6662" max="6663" width="22.7109375" style="1998" customWidth="1"/>
    <col min="6664" max="6665" width="25.5703125" style="1998" customWidth="1"/>
    <col min="6666" max="6666" width="27.85546875" style="1998" customWidth="1"/>
    <col min="6667" max="6667" width="29" style="1998" customWidth="1"/>
    <col min="6668" max="6912" width="11.42578125" style="1998"/>
    <col min="6913" max="6913" width="11.140625" style="1998" customWidth="1"/>
    <col min="6914" max="6914" width="111.140625" style="1998" customWidth="1"/>
    <col min="6915" max="6915" width="23.28515625" style="1998" customWidth="1"/>
    <col min="6916" max="6916" width="21.5703125" style="1998" customWidth="1"/>
    <col min="6917" max="6917" width="24.140625" style="1998" customWidth="1"/>
    <col min="6918" max="6919" width="22.7109375" style="1998" customWidth="1"/>
    <col min="6920" max="6921" width="25.5703125" style="1998" customWidth="1"/>
    <col min="6922" max="6922" width="27.85546875" style="1998" customWidth="1"/>
    <col min="6923" max="6923" width="29" style="1998" customWidth="1"/>
    <col min="6924" max="7168" width="11.42578125" style="1998"/>
    <col min="7169" max="7169" width="11.140625" style="1998" customWidth="1"/>
    <col min="7170" max="7170" width="111.140625" style="1998" customWidth="1"/>
    <col min="7171" max="7171" width="23.28515625" style="1998" customWidth="1"/>
    <col min="7172" max="7172" width="21.5703125" style="1998" customWidth="1"/>
    <col min="7173" max="7173" width="24.140625" style="1998" customWidth="1"/>
    <col min="7174" max="7175" width="22.7109375" style="1998" customWidth="1"/>
    <col min="7176" max="7177" width="25.5703125" style="1998" customWidth="1"/>
    <col min="7178" max="7178" width="27.85546875" style="1998" customWidth="1"/>
    <col min="7179" max="7179" width="29" style="1998" customWidth="1"/>
    <col min="7180" max="7424" width="11.42578125" style="1998"/>
    <col min="7425" max="7425" width="11.140625" style="1998" customWidth="1"/>
    <col min="7426" max="7426" width="111.140625" style="1998" customWidth="1"/>
    <col min="7427" max="7427" width="23.28515625" style="1998" customWidth="1"/>
    <col min="7428" max="7428" width="21.5703125" style="1998" customWidth="1"/>
    <col min="7429" max="7429" width="24.140625" style="1998" customWidth="1"/>
    <col min="7430" max="7431" width="22.7109375" style="1998" customWidth="1"/>
    <col min="7432" max="7433" width="25.5703125" style="1998" customWidth="1"/>
    <col min="7434" max="7434" width="27.85546875" style="1998" customWidth="1"/>
    <col min="7435" max="7435" width="29" style="1998" customWidth="1"/>
    <col min="7436" max="7680" width="11.42578125" style="1998"/>
    <col min="7681" max="7681" width="11.140625" style="1998" customWidth="1"/>
    <col min="7682" max="7682" width="111.140625" style="1998" customWidth="1"/>
    <col min="7683" max="7683" width="23.28515625" style="1998" customWidth="1"/>
    <col min="7684" max="7684" width="21.5703125" style="1998" customWidth="1"/>
    <col min="7685" max="7685" width="24.140625" style="1998" customWidth="1"/>
    <col min="7686" max="7687" width="22.7109375" style="1998" customWidth="1"/>
    <col min="7688" max="7689" width="25.5703125" style="1998" customWidth="1"/>
    <col min="7690" max="7690" width="27.85546875" style="1998" customWidth="1"/>
    <col min="7691" max="7691" width="29" style="1998" customWidth="1"/>
    <col min="7692" max="7936" width="11.42578125" style="1998"/>
    <col min="7937" max="7937" width="11.140625" style="1998" customWidth="1"/>
    <col min="7938" max="7938" width="111.140625" style="1998" customWidth="1"/>
    <col min="7939" max="7939" width="23.28515625" style="1998" customWidth="1"/>
    <col min="7940" max="7940" width="21.5703125" style="1998" customWidth="1"/>
    <col min="7941" max="7941" width="24.140625" style="1998" customWidth="1"/>
    <col min="7942" max="7943" width="22.7109375" style="1998" customWidth="1"/>
    <col min="7944" max="7945" width="25.5703125" style="1998" customWidth="1"/>
    <col min="7946" max="7946" width="27.85546875" style="1998" customWidth="1"/>
    <col min="7947" max="7947" width="29" style="1998" customWidth="1"/>
    <col min="7948" max="8192" width="11.42578125" style="1998"/>
    <col min="8193" max="8193" width="11.140625" style="1998" customWidth="1"/>
    <col min="8194" max="8194" width="111.140625" style="1998" customWidth="1"/>
    <col min="8195" max="8195" width="23.28515625" style="1998" customWidth="1"/>
    <col min="8196" max="8196" width="21.5703125" style="1998" customWidth="1"/>
    <col min="8197" max="8197" width="24.140625" style="1998" customWidth="1"/>
    <col min="8198" max="8199" width="22.7109375" style="1998" customWidth="1"/>
    <col min="8200" max="8201" width="25.5703125" style="1998" customWidth="1"/>
    <col min="8202" max="8202" width="27.85546875" style="1998" customWidth="1"/>
    <col min="8203" max="8203" width="29" style="1998" customWidth="1"/>
    <col min="8204" max="8448" width="11.42578125" style="1998"/>
    <col min="8449" max="8449" width="11.140625" style="1998" customWidth="1"/>
    <col min="8450" max="8450" width="111.140625" style="1998" customWidth="1"/>
    <col min="8451" max="8451" width="23.28515625" style="1998" customWidth="1"/>
    <col min="8452" max="8452" width="21.5703125" style="1998" customWidth="1"/>
    <col min="8453" max="8453" width="24.140625" style="1998" customWidth="1"/>
    <col min="8454" max="8455" width="22.7109375" style="1998" customWidth="1"/>
    <col min="8456" max="8457" width="25.5703125" style="1998" customWidth="1"/>
    <col min="8458" max="8458" width="27.85546875" style="1998" customWidth="1"/>
    <col min="8459" max="8459" width="29" style="1998" customWidth="1"/>
    <col min="8460" max="8704" width="11.42578125" style="1998"/>
    <col min="8705" max="8705" width="11.140625" style="1998" customWidth="1"/>
    <col min="8706" max="8706" width="111.140625" style="1998" customWidth="1"/>
    <col min="8707" max="8707" width="23.28515625" style="1998" customWidth="1"/>
    <col min="8708" max="8708" width="21.5703125" style="1998" customWidth="1"/>
    <col min="8709" max="8709" width="24.140625" style="1998" customWidth="1"/>
    <col min="8710" max="8711" width="22.7109375" style="1998" customWidth="1"/>
    <col min="8712" max="8713" width="25.5703125" style="1998" customWidth="1"/>
    <col min="8714" max="8714" width="27.85546875" style="1998" customWidth="1"/>
    <col min="8715" max="8715" width="29" style="1998" customWidth="1"/>
    <col min="8716" max="8960" width="11.42578125" style="1998"/>
    <col min="8961" max="8961" width="11.140625" style="1998" customWidth="1"/>
    <col min="8962" max="8962" width="111.140625" style="1998" customWidth="1"/>
    <col min="8963" max="8963" width="23.28515625" style="1998" customWidth="1"/>
    <col min="8964" max="8964" width="21.5703125" style="1998" customWidth="1"/>
    <col min="8965" max="8965" width="24.140625" style="1998" customWidth="1"/>
    <col min="8966" max="8967" width="22.7109375" style="1998" customWidth="1"/>
    <col min="8968" max="8969" width="25.5703125" style="1998" customWidth="1"/>
    <col min="8970" max="8970" width="27.85546875" style="1998" customWidth="1"/>
    <col min="8971" max="8971" width="29" style="1998" customWidth="1"/>
    <col min="8972" max="9216" width="11.42578125" style="1998"/>
    <col min="9217" max="9217" width="11.140625" style="1998" customWidth="1"/>
    <col min="9218" max="9218" width="111.140625" style="1998" customWidth="1"/>
    <col min="9219" max="9219" width="23.28515625" style="1998" customWidth="1"/>
    <col min="9220" max="9220" width="21.5703125" style="1998" customWidth="1"/>
    <col min="9221" max="9221" width="24.140625" style="1998" customWidth="1"/>
    <col min="9222" max="9223" width="22.7109375" style="1998" customWidth="1"/>
    <col min="9224" max="9225" width="25.5703125" style="1998" customWidth="1"/>
    <col min="9226" max="9226" width="27.85546875" style="1998" customWidth="1"/>
    <col min="9227" max="9227" width="29" style="1998" customWidth="1"/>
    <col min="9228" max="9472" width="11.42578125" style="1998"/>
    <col min="9473" max="9473" width="11.140625" style="1998" customWidth="1"/>
    <col min="9474" max="9474" width="111.140625" style="1998" customWidth="1"/>
    <col min="9475" max="9475" width="23.28515625" style="1998" customWidth="1"/>
    <col min="9476" max="9476" width="21.5703125" style="1998" customWidth="1"/>
    <col min="9477" max="9477" width="24.140625" style="1998" customWidth="1"/>
    <col min="9478" max="9479" width="22.7109375" style="1998" customWidth="1"/>
    <col min="9480" max="9481" width="25.5703125" style="1998" customWidth="1"/>
    <col min="9482" max="9482" width="27.85546875" style="1998" customWidth="1"/>
    <col min="9483" max="9483" width="29" style="1998" customWidth="1"/>
    <col min="9484" max="9728" width="11.42578125" style="1998"/>
    <col min="9729" max="9729" width="11.140625" style="1998" customWidth="1"/>
    <col min="9730" max="9730" width="111.140625" style="1998" customWidth="1"/>
    <col min="9731" max="9731" width="23.28515625" style="1998" customWidth="1"/>
    <col min="9732" max="9732" width="21.5703125" style="1998" customWidth="1"/>
    <col min="9733" max="9733" width="24.140625" style="1998" customWidth="1"/>
    <col min="9734" max="9735" width="22.7109375" style="1998" customWidth="1"/>
    <col min="9736" max="9737" width="25.5703125" style="1998" customWidth="1"/>
    <col min="9738" max="9738" width="27.85546875" style="1998" customWidth="1"/>
    <col min="9739" max="9739" width="29" style="1998" customWidth="1"/>
    <col min="9740" max="9984" width="11.42578125" style="1998"/>
    <col min="9985" max="9985" width="11.140625" style="1998" customWidth="1"/>
    <col min="9986" max="9986" width="111.140625" style="1998" customWidth="1"/>
    <col min="9987" max="9987" width="23.28515625" style="1998" customWidth="1"/>
    <col min="9988" max="9988" width="21.5703125" style="1998" customWidth="1"/>
    <col min="9989" max="9989" width="24.140625" style="1998" customWidth="1"/>
    <col min="9990" max="9991" width="22.7109375" style="1998" customWidth="1"/>
    <col min="9992" max="9993" width="25.5703125" style="1998" customWidth="1"/>
    <col min="9994" max="9994" width="27.85546875" style="1998" customWidth="1"/>
    <col min="9995" max="9995" width="29" style="1998" customWidth="1"/>
    <col min="9996" max="10240" width="11.42578125" style="1998"/>
    <col min="10241" max="10241" width="11.140625" style="1998" customWidth="1"/>
    <col min="10242" max="10242" width="111.140625" style="1998" customWidth="1"/>
    <col min="10243" max="10243" width="23.28515625" style="1998" customWidth="1"/>
    <col min="10244" max="10244" width="21.5703125" style="1998" customWidth="1"/>
    <col min="10245" max="10245" width="24.140625" style="1998" customWidth="1"/>
    <col min="10246" max="10247" width="22.7109375" style="1998" customWidth="1"/>
    <col min="10248" max="10249" width="25.5703125" style="1998" customWidth="1"/>
    <col min="10250" max="10250" width="27.85546875" style="1998" customWidth="1"/>
    <col min="10251" max="10251" width="29" style="1998" customWidth="1"/>
    <col min="10252" max="10496" width="11.42578125" style="1998"/>
    <col min="10497" max="10497" width="11.140625" style="1998" customWidth="1"/>
    <col min="10498" max="10498" width="111.140625" style="1998" customWidth="1"/>
    <col min="10499" max="10499" width="23.28515625" style="1998" customWidth="1"/>
    <col min="10500" max="10500" width="21.5703125" style="1998" customWidth="1"/>
    <col min="10501" max="10501" width="24.140625" style="1998" customWidth="1"/>
    <col min="10502" max="10503" width="22.7109375" style="1998" customWidth="1"/>
    <col min="10504" max="10505" width="25.5703125" style="1998" customWidth="1"/>
    <col min="10506" max="10506" width="27.85546875" style="1998" customWidth="1"/>
    <col min="10507" max="10507" width="29" style="1998" customWidth="1"/>
    <col min="10508" max="10752" width="11.42578125" style="1998"/>
    <col min="10753" max="10753" width="11.140625" style="1998" customWidth="1"/>
    <col min="10754" max="10754" width="111.140625" style="1998" customWidth="1"/>
    <col min="10755" max="10755" width="23.28515625" style="1998" customWidth="1"/>
    <col min="10756" max="10756" width="21.5703125" style="1998" customWidth="1"/>
    <col min="10757" max="10757" width="24.140625" style="1998" customWidth="1"/>
    <col min="10758" max="10759" width="22.7109375" style="1998" customWidth="1"/>
    <col min="10760" max="10761" width="25.5703125" style="1998" customWidth="1"/>
    <col min="10762" max="10762" width="27.85546875" style="1998" customWidth="1"/>
    <col min="10763" max="10763" width="29" style="1998" customWidth="1"/>
    <col min="10764" max="11008" width="11.42578125" style="1998"/>
    <col min="11009" max="11009" width="11.140625" style="1998" customWidth="1"/>
    <col min="11010" max="11010" width="111.140625" style="1998" customWidth="1"/>
    <col min="11011" max="11011" width="23.28515625" style="1998" customWidth="1"/>
    <col min="11012" max="11012" width="21.5703125" style="1998" customWidth="1"/>
    <col min="11013" max="11013" width="24.140625" style="1998" customWidth="1"/>
    <col min="11014" max="11015" width="22.7109375" style="1998" customWidth="1"/>
    <col min="11016" max="11017" width="25.5703125" style="1998" customWidth="1"/>
    <col min="11018" max="11018" width="27.85546875" style="1998" customWidth="1"/>
    <col min="11019" max="11019" width="29" style="1998" customWidth="1"/>
    <col min="11020" max="11264" width="11.42578125" style="1998"/>
    <col min="11265" max="11265" width="11.140625" style="1998" customWidth="1"/>
    <col min="11266" max="11266" width="111.140625" style="1998" customWidth="1"/>
    <col min="11267" max="11267" width="23.28515625" style="1998" customWidth="1"/>
    <col min="11268" max="11268" width="21.5703125" style="1998" customWidth="1"/>
    <col min="11269" max="11269" width="24.140625" style="1998" customWidth="1"/>
    <col min="11270" max="11271" width="22.7109375" style="1998" customWidth="1"/>
    <col min="11272" max="11273" width="25.5703125" style="1998" customWidth="1"/>
    <col min="11274" max="11274" width="27.85546875" style="1998" customWidth="1"/>
    <col min="11275" max="11275" width="29" style="1998" customWidth="1"/>
    <col min="11276" max="11520" width="11.42578125" style="1998"/>
    <col min="11521" max="11521" width="11.140625" style="1998" customWidth="1"/>
    <col min="11522" max="11522" width="111.140625" style="1998" customWidth="1"/>
    <col min="11523" max="11523" width="23.28515625" style="1998" customWidth="1"/>
    <col min="11524" max="11524" width="21.5703125" style="1998" customWidth="1"/>
    <col min="11525" max="11525" width="24.140625" style="1998" customWidth="1"/>
    <col min="11526" max="11527" width="22.7109375" style="1998" customWidth="1"/>
    <col min="11528" max="11529" width="25.5703125" style="1998" customWidth="1"/>
    <col min="11530" max="11530" width="27.85546875" style="1998" customWidth="1"/>
    <col min="11531" max="11531" width="29" style="1998" customWidth="1"/>
    <col min="11532" max="11776" width="11.42578125" style="1998"/>
    <col min="11777" max="11777" width="11.140625" style="1998" customWidth="1"/>
    <col min="11778" max="11778" width="111.140625" style="1998" customWidth="1"/>
    <col min="11779" max="11779" width="23.28515625" style="1998" customWidth="1"/>
    <col min="11780" max="11780" width="21.5703125" style="1998" customWidth="1"/>
    <col min="11781" max="11781" width="24.140625" style="1998" customWidth="1"/>
    <col min="11782" max="11783" width="22.7109375" style="1998" customWidth="1"/>
    <col min="11784" max="11785" width="25.5703125" style="1998" customWidth="1"/>
    <col min="11786" max="11786" width="27.85546875" style="1998" customWidth="1"/>
    <col min="11787" max="11787" width="29" style="1998" customWidth="1"/>
    <col min="11788" max="12032" width="11.42578125" style="1998"/>
    <col min="12033" max="12033" width="11.140625" style="1998" customWidth="1"/>
    <col min="12034" max="12034" width="111.140625" style="1998" customWidth="1"/>
    <col min="12035" max="12035" width="23.28515625" style="1998" customWidth="1"/>
    <col min="12036" max="12036" width="21.5703125" style="1998" customWidth="1"/>
    <col min="12037" max="12037" width="24.140625" style="1998" customWidth="1"/>
    <col min="12038" max="12039" width="22.7109375" style="1998" customWidth="1"/>
    <col min="12040" max="12041" width="25.5703125" style="1998" customWidth="1"/>
    <col min="12042" max="12042" width="27.85546875" style="1998" customWidth="1"/>
    <col min="12043" max="12043" width="29" style="1998" customWidth="1"/>
    <col min="12044" max="12288" width="11.42578125" style="1998"/>
    <col min="12289" max="12289" width="11.140625" style="1998" customWidth="1"/>
    <col min="12290" max="12290" width="111.140625" style="1998" customWidth="1"/>
    <col min="12291" max="12291" width="23.28515625" style="1998" customWidth="1"/>
    <col min="12292" max="12292" width="21.5703125" style="1998" customWidth="1"/>
    <col min="12293" max="12293" width="24.140625" style="1998" customWidth="1"/>
    <col min="12294" max="12295" width="22.7109375" style="1998" customWidth="1"/>
    <col min="12296" max="12297" width="25.5703125" style="1998" customWidth="1"/>
    <col min="12298" max="12298" width="27.85546875" style="1998" customWidth="1"/>
    <col min="12299" max="12299" width="29" style="1998" customWidth="1"/>
    <col min="12300" max="12544" width="11.42578125" style="1998"/>
    <col min="12545" max="12545" width="11.140625" style="1998" customWidth="1"/>
    <col min="12546" max="12546" width="111.140625" style="1998" customWidth="1"/>
    <col min="12547" max="12547" width="23.28515625" style="1998" customWidth="1"/>
    <col min="12548" max="12548" width="21.5703125" style="1998" customWidth="1"/>
    <col min="12549" max="12549" width="24.140625" style="1998" customWidth="1"/>
    <col min="12550" max="12551" width="22.7109375" style="1998" customWidth="1"/>
    <col min="12552" max="12553" width="25.5703125" style="1998" customWidth="1"/>
    <col min="12554" max="12554" width="27.85546875" style="1998" customWidth="1"/>
    <col min="12555" max="12555" width="29" style="1998" customWidth="1"/>
    <col min="12556" max="12800" width="11.42578125" style="1998"/>
    <col min="12801" max="12801" width="11.140625" style="1998" customWidth="1"/>
    <col min="12802" max="12802" width="111.140625" style="1998" customWidth="1"/>
    <col min="12803" max="12803" width="23.28515625" style="1998" customWidth="1"/>
    <col min="12804" max="12804" width="21.5703125" style="1998" customWidth="1"/>
    <col min="12805" max="12805" width="24.140625" style="1998" customWidth="1"/>
    <col min="12806" max="12807" width="22.7109375" style="1998" customWidth="1"/>
    <col min="12808" max="12809" width="25.5703125" style="1998" customWidth="1"/>
    <col min="12810" max="12810" width="27.85546875" style="1998" customWidth="1"/>
    <col min="12811" max="12811" width="29" style="1998" customWidth="1"/>
    <col min="12812" max="13056" width="11.42578125" style="1998"/>
    <col min="13057" max="13057" width="11.140625" style="1998" customWidth="1"/>
    <col min="13058" max="13058" width="111.140625" style="1998" customWidth="1"/>
    <col min="13059" max="13059" width="23.28515625" style="1998" customWidth="1"/>
    <col min="13060" max="13060" width="21.5703125" style="1998" customWidth="1"/>
    <col min="13061" max="13061" width="24.140625" style="1998" customWidth="1"/>
    <col min="13062" max="13063" width="22.7109375" style="1998" customWidth="1"/>
    <col min="13064" max="13065" width="25.5703125" style="1998" customWidth="1"/>
    <col min="13066" max="13066" width="27.85546875" style="1998" customWidth="1"/>
    <col min="13067" max="13067" width="29" style="1998" customWidth="1"/>
    <col min="13068" max="13312" width="11.42578125" style="1998"/>
    <col min="13313" max="13313" width="11.140625" style="1998" customWidth="1"/>
    <col min="13314" max="13314" width="111.140625" style="1998" customWidth="1"/>
    <col min="13315" max="13315" width="23.28515625" style="1998" customWidth="1"/>
    <col min="13316" max="13316" width="21.5703125" style="1998" customWidth="1"/>
    <col min="13317" max="13317" width="24.140625" style="1998" customWidth="1"/>
    <col min="13318" max="13319" width="22.7109375" style="1998" customWidth="1"/>
    <col min="13320" max="13321" width="25.5703125" style="1998" customWidth="1"/>
    <col min="13322" max="13322" width="27.85546875" style="1998" customWidth="1"/>
    <col min="13323" max="13323" width="29" style="1998" customWidth="1"/>
    <col min="13324" max="13568" width="11.42578125" style="1998"/>
    <col min="13569" max="13569" width="11.140625" style="1998" customWidth="1"/>
    <col min="13570" max="13570" width="111.140625" style="1998" customWidth="1"/>
    <col min="13571" max="13571" width="23.28515625" style="1998" customWidth="1"/>
    <col min="13572" max="13572" width="21.5703125" style="1998" customWidth="1"/>
    <col min="13573" max="13573" width="24.140625" style="1998" customWidth="1"/>
    <col min="13574" max="13575" width="22.7109375" style="1998" customWidth="1"/>
    <col min="13576" max="13577" width="25.5703125" style="1998" customWidth="1"/>
    <col min="13578" max="13578" width="27.85546875" style="1998" customWidth="1"/>
    <col min="13579" max="13579" width="29" style="1998" customWidth="1"/>
    <col min="13580" max="13824" width="11.42578125" style="1998"/>
    <col min="13825" max="13825" width="11.140625" style="1998" customWidth="1"/>
    <col min="13826" max="13826" width="111.140625" style="1998" customWidth="1"/>
    <col min="13827" max="13827" width="23.28515625" style="1998" customWidth="1"/>
    <col min="13828" max="13828" width="21.5703125" style="1998" customWidth="1"/>
    <col min="13829" max="13829" width="24.140625" style="1998" customWidth="1"/>
    <col min="13830" max="13831" width="22.7109375" style="1998" customWidth="1"/>
    <col min="13832" max="13833" width="25.5703125" style="1998" customWidth="1"/>
    <col min="13834" max="13834" width="27.85546875" style="1998" customWidth="1"/>
    <col min="13835" max="13835" width="29" style="1998" customWidth="1"/>
    <col min="13836" max="14080" width="11.42578125" style="1998"/>
    <col min="14081" max="14081" width="11.140625" style="1998" customWidth="1"/>
    <col min="14082" max="14082" width="111.140625" style="1998" customWidth="1"/>
    <col min="14083" max="14083" width="23.28515625" style="1998" customWidth="1"/>
    <col min="14084" max="14084" width="21.5703125" style="1998" customWidth="1"/>
    <col min="14085" max="14085" width="24.140625" style="1998" customWidth="1"/>
    <col min="14086" max="14087" width="22.7109375" style="1998" customWidth="1"/>
    <col min="14088" max="14089" width="25.5703125" style="1998" customWidth="1"/>
    <col min="14090" max="14090" width="27.85546875" style="1998" customWidth="1"/>
    <col min="14091" max="14091" width="29" style="1998" customWidth="1"/>
    <col min="14092" max="14336" width="11.42578125" style="1998"/>
    <col min="14337" max="14337" width="11.140625" style="1998" customWidth="1"/>
    <col min="14338" max="14338" width="111.140625" style="1998" customWidth="1"/>
    <col min="14339" max="14339" width="23.28515625" style="1998" customWidth="1"/>
    <col min="14340" max="14340" width="21.5703125" style="1998" customWidth="1"/>
    <col min="14341" max="14341" width="24.140625" style="1998" customWidth="1"/>
    <col min="14342" max="14343" width="22.7109375" style="1998" customWidth="1"/>
    <col min="14344" max="14345" width="25.5703125" style="1998" customWidth="1"/>
    <col min="14346" max="14346" width="27.85546875" style="1998" customWidth="1"/>
    <col min="14347" max="14347" width="29" style="1998" customWidth="1"/>
    <col min="14348" max="14592" width="11.42578125" style="1998"/>
    <col min="14593" max="14593" width="11.140625" style="1998" customWidth="1"/>
    <col min="14594" max="14594" width="111.140625" style="1998" customWidth="1"/>
    <col min="14595" max="14595" width="23.28515625" style="1998" customWidth="1"/>
    <col min="14596" max="14596" width="21.5703125" style="1998" customWidth="1"/>
    <col min="14597" max="14597" width="24.140625" style="1998" customWidth="1"/>
    <col min="14598" max="14599" width="22.7109375" style="1998" customWidth="1"/>
    <col min="14600" max="14601" width="25.5703125" style="1998" customWidth="1"/>
    <col min="14602" max="14602" width="27.85546875" style="1998" customWidth="1"/>
    <col min="14603" max="14603" width="29" style="1998" customWidth="1"/>
    <col min="14604" max="14848" width="11.42578125" style="1998"/>
    <col min="14849" max="14849" width="11.140625" style="1998" customWidth="1"/>
    <col min="14850" max="14850" width="111.140625" style="1998" customWidth="1"/>
    <col min="14851" max="14851" width="23.28515625" style="1998" customWidth="1"/>
    <col min="14852" max="14852" width="21.5703125" style="1998" customWidth="1"/>
    <col min="14853" max="14853" width="24.140625" style="1998" customWidth="1"/>
    <col min="14854" max="14855" width="22.7109375" style="1998" customWidth="1"/>
    <col min="14856" max="14857" width="25.5703125" style="1998" customWidth="1"/>
    <col min="14858" max="14858" width="27.85546875" style="1998" customWidth="1"/>
    <col min="14859" max="14859" width="29" style="1998" customWidth="1"/>
    <col min="14860" max="15104" width="11.42578125" style="1998"/>
    <col min="15105" max="15105" width="11.140625" style="1998" customWidth="1"/>
    <col min="15106" max="15106" width="111.140625" style="1998" customWidth="1"/>
    <col min="15107" max="15107" width="23.28515625" style="1998" customWidth="1"/>
    <col min="15108" max="15108" width="21.5703125" style="1998" customWidth="1"/>
    <col min="15109" max="15109" width="24.140625" style="1998" customWidth="1"/>
    <col min="15110" max="15111" width="22.7109375" style="1998" customWidth="1"/>
    <col min="15112" max="15113" width="25.5703125" style="1998" customWidth="1"/>
    <col min="15114" max="15114" width="27.85546875" style="1998" customWidth="1"/>
    <col min="15115" max="15115" width="29" style="1998" customWidth="1"/>
    <col min="15116" max="15360" width="11.42578125" style="1998"/>
    <col min="15361" max="15361" width="11.140625" style="1998" customWidth="1"/>
    <col min="15362" max="15362" width="111.140625" style="1998" customWidth="1"/>
    <col min="15363" max="15363" width="23.28515625" style="1998" customWidth="1"/>
    <col min="15364" max="15364" width="21.5703125" style="1998" customWidth="1"/>
    <col min="15365" max="15365" width="24.140625" style="1998" customWidth="1"/>
    <col min="15366" max="15367" width="22.7109375" style="1998" customWidth="1"/>
    <col min="15368" max="15369" width="25.5703125" style="1998" customWidth="1"/>
    <col min="15370" max="15370" width="27.85546875" style="1998" customWidth="1"/>
    <col min="15371" max="15371" width="29" style="1998" customWidth="1"/>
    <col min="15372" max="15616" width="11.42578125" style="1998"/>
    <col min="15617" max="15617" width="11.140625" style="1998" customWidth="1"/>
    <col min="15618" max="15618" width="111.140625" style="1998" customWidth="1"/>
    <col min="15619" max="15619" width="23.28515625" style="1998" customWidth="1"/>
    <col min="15620" max="15620" width="21.5703125" style="1998" customWidth="1"/>
    <col min="15621" max="15621" width="24.140625" style="1998" customWidth="1"/>
    <col min="15622" max="15623" width="22.7109375" style="1998" customWidth="1"/>
    <col min="15624" max="15625" width="25.5703125" style="1998" customWidth="1"/>
    <col min="15626" max="15626" width="27.85546875" style="1998" customWidth="1"/>
    <col min="15627" max="15627" width="29" style="1998" customWidth="1"/>
    <col min="15628" max="15872" width="11.42578125" style="1998"/>
    <col min="15873" max="15873" width="11.140625" style="1998" customWidth="1"/>
    <col min="15874" max="15874" width="111.140625" style="1998" customWidth="1"/>
    <col min="15875" max="15875" width="23.28515625" style="1998" customWidth="1"/>
    <col min="15876" max="15876" width="21.5703125" style="1998" customWidth="1"/>
    <col min="15877" max="15877" width="24.140625" style="1998" customWidth="1"/>
    <col min="15878" max="15879" width="22.7109375" style="1998" customWidth="1"/>
    <col min="15880" max="15881" width="25.5703125" style="1998" customWidth="1"/>
    <col min="15882" max="15882" width="27.85546875" style="1998" customWidth="1"/>
    <col min="15883" max="15883" width="29" style="1998" customWidth="1"/>
    <col min="15884" max="16128" width="11.42578125" style="1998"/>
    <col min="16129" max="16129" width="11.140625" style="1998" customWidth="1"/>
    <col min="16130" max="16130" width="111.140625" style="1998" customWidth="1"/>
    <col min="16131" max="16131" width="23.28515625" style="1998" customWidth="1"/>
    <col min="16132" max="16132" width="21.5703125" style="1998" customWidth="1"/>
    <col min="16133" max="16133" width="24.140625" style="1998" customWidth="1"/>
    <col min="16134" max="16135" width="22.7109375" style="1998" customWidth="1"/>
    <col min="16136" max="16137" width="25.5703125" style="1998" customWidth="1"/>
    <col min="16138" max="16138" width="27.85546875" style="1998" customWidth="1"/>
    <col min="16139" max="16139" width="29" style="1998" customWidth="1"/>
    <col min="16140" max="16384" width="11.42578125" style="1998"/>
  </cols>
  <sheetData>
    <row r="1" spans="1:11" s="1933" customFormat="1" ht="15">
      <c r="A1" s="1777" t="s">
        <v>0</v>
      </c>
      <c r="B1" s="1779" t="s">
        <v>2353</v>
      </c>
      <c r="C1"/>
      <c r="D1" s="1931"/>
      <c r="E1" s="1931"/>
      <c r="F1" s="1931"/>
      <c r="G1" s="1932"/>
      <c r="H1" s="1932"/>
      <c r="I1" s="1931"/>
    </row>
    <row r="2" spans="1:11" s="1939" customFormat="1" ht="26.25">
      <c r="A2" s="242" t="s">
        <v>2</v>
      </c>
      <c r="B2" s="1837" t="s">
        <v>2354</v>
      </c>
      <c r="C2" s="1837"/>
      <c r="D2" s="1934"/>
      <c r="E2" s="1935"/>
      <c r="F2" s="1936"/>
      <c r="G2" s="1937"/>
      <c r="H2" s="1937"/>
      <c r="I2" s="1938"/>
    </row>
    <row r="3" spans="1:11" s="1933" customFormat="1" ht="18.75">
      <c r="A3" s="242" t="s">
        <v>4</v>
      </c>
      <c r="B3" s="1778" t="s">
        <v>1560</v>
      </c>
      <c r="C3"/>
      <c r="D3" s="1940"/>
      <c r="E3" s="1940"/>
      <c r="F3" s="1940"/>
      <c r="G3" s="1940"/>
      <c r="H3" s="1940"/>
      <c r="I3" s="1940"/>
      <c r="J3" s="1941"/>
      <c r="K3" s="1942"/>
    </row>
    <row r="4" spans="1:11" s="1933" customFormat="1" ht="18.75">
      <c r="A4" s="242" t="s">
        <v>6</v>
      </c>
      <c r="B4" t="s">
        <v>7</v>
      </c>
      <c r="C4"/>
      <c r="D4" s="1940"/>
      <c r="E4" s="1940"/>
      <c r="F4" s="1940"/>
      <c r="G4" s="1940"/>
      <c r="H4" s="1940"/>
      <c r="I4" s="1940"/>
      <c r="J4" s="1941"/>
      <c r="K4" s="1942"/>
    </row>
    <row r="5" spans="1:11" s="1933" customFormat="1" ht="18.75">
      <c r="A5" s="242" t="s">
        <v>8</v>
      </c>
      <c r="B5" t="s">
        <v>9</v>
      </c>
      <c r="C5"/>
      <c r="D5" s="1940"/>
      <c r="E5" s="1940"/>
      <c r="F5" s="1940"/>
      <c r="G5" s="1940"/>
      <c r="H5" s="1940"/>
      <c r="I5" s="1940"/>
      <c r="J5" s="1941"/>
      <c r="K5" s="1942"/>
    </row>
    <row r="6" spans="1:11" s="1933" customFormat="1" ht="19.5" thickBot="1">
      <c r="C6" s="1943"/>
      <c r="D6" s="1940"/>
      <c r="E6" s="1940"/>
      <c r="F6" s="1940"/>
      <c r="G6" s="1940"/>
      <c r="H6" s="1940"/>
      <c r="I6" s="1940"/>
      <c r="J6" s="1941"/>
      <c r="K6" s="1942"/>
    </row>
    <row r="7" spans="1:11" s="1933" customFormat="1" ht="13.5" customHeight="1" thickBot="1">
      <c r="A7" s="1944"/>
      <c r="B7" s="1945"/>
      <c r="C7" s="3151" t="s">
        <v>2291</v>
      </c>
      <c r="D7" s="3152"/>
      <c r="E7" s="3152"/>
      <c r="F7" s="3152"/>
      <c r="G7" s="3153"/>
      <c r="H7" s="3154" t="s">
        <v>2355</v>
      </c>
      <c r="I7" s="3157" t="s">
        <v>2293</v>
      </c>
      <c r="J7" s="3160" t="s">
        <v>2356</v>
      </c>
    </row>
    <row r="8" spans="1:11" s="1933" customFormat="1" ht="39" thickBot="1">
      <c r="A8" s="1946"/>
      <c r="B8" s="1947"/>
      <c r="C8" s="3163" t="s">
        <v>2295</v>
      </c>
      <c r="D8" s="3164"/>
      <c r="E8" s="3165" t="s">
        <v>2296</v>
      </c>
      <c r="F8" s="3164"/>
      <c r="G8" s="1948" t="s">
        <v>2297</v>
      </c>
      <c r="H8" s="3155"/>
      <c r="I8" s="3158"/>
      <c r="J8" s="3161"/>
    </row>
    <row r="9" spans="1:11" s="1933" customFormat="1" ht="13.5" thickBot="1">
      <c r="A9" s="1946"/>
      <c r="B9" s="1947"/>
      <c r="C9" s="1949" t="s">
        <v>2357</v>
      </c>
      <c r="D9" s="1950" t="s">
        <v>2275</v>
      </c>
      <c r="E9" s="1949" t="s">
        <v>2274</v>
      </c>
      <c r="F9" s="1950" t="s">
        <v>2275</v>
      </c>
      <c r="G9" s="1951"/>
      <c r="H9" s="3156"/>
      <c r="I9" s="3159"/>
      <c r="J9" s="3162"/>
    </row>
    <row r="10" spans="1:11" s="1933" customFormat="1" ht="13.5" thickBot="1">
      <c r="A10" s="1946"/>
      <c r="B10" s="1952"/>
      <c r="C10" s="1953" t="s">
        <v>1037</v>
      </c>
      <c r="D10" s="1954" t="s">
        <v>1041</v>
      </c>
      <c r="E10" s="1954" t="s">
        <v>1044</v>
      </c>
      <c r="F10" s="1955" t="s">
        <v>1047</v>
      </c>
      <c r="G10" s="1955" t="s">
        <v>1049</v>
      </c>
      <c r="H10" s="1956"/>
      <c r="I10" s="1957" t="s">
        <v>1052</v>
      </c>
      <c r="J10" s="1958" t="s">
        <v>1054</v>
      </c>
    </row>
    <row r="11" spans="1:11" s="1933" customFormat="1" ht="25.5">
      <c r="A11" s="1959" t="s">
        <v>1037</v>
      </c>
      <c r="B11" s="1960" t="s">
        <v>2358</v>
      </c>
      <c r="C11" s="1961"/>
      <c r="D11" s="1961"/>
      <c r="E11" s="1961"/>
      <c r="F11" s="1961"/>
      <c r="G11" s="1961"/>
      <c r="H11" s="1962"/>
      <c r="I11" s="1963">
        <f>I12+I17+I18+I19</f>
        <v>0</v>
      </c>
      <c r="J11" s="1964">
        <f>I11*12.5</f>
        <v>0</v>
      </c>
    </row>
    <row r="12" spans="1:11" s="1933" customFormat="1">
      <c r="A12" s="1965" t="s">
        <v>1041</v>
      </c>
      <c r="B12" s="1966" t="s">
        <v>2300</v>
      </c>
      <c r="C12" s="1967">
        <f>C13+C14</f>
        <v>0</v>
      </c>
      <c r="D12" s="1967">
        <f>D13+D14</f>
        <v>0</v>
      </c>
      <c r="E12" s="1968"/>
      <c r="F12" s="1968"/>
      <c r="G12" s="1969"/>
      <c r="H12" s="1970">
        <v>8</v>
      </c>
      <c r="I12" s="1971">
        <f>G12*0.08</f>
        <v>0</v>
      </c>
      <c r="J12" s="1972"/>
    </row>
    <row r="13" spans="1:11" s="1933" customFormat="1">
      <c r="A13" s="1973" t="s">
        <v>2359</v>
      </c>
      <c r="B13" s="1966" t="s">
        <v>2302</v>
      </c>
      <c r="C13" s="1968"/>
      <c r="D13" s="1968"/>
      <c r="E13" s="1974"/>
      <c r="F13" s="1974"/>
      <c r="G13" s="1975"/>
      <c r="H13" s="1970"/>
      <c r="I13" s="1975"/>
      <c r="J13" s="1972"/>
    </row>
    <row r="14" spans="1:11" s="1933" customFormat="1">
      <c r="A14" s="1976" t="s">
        <v>2360</v>
      </c>
      <c r="B14" s="1977" t="s">
        <v>2304</v>
      </c>
      <c r="C14" s="1968"/>
      <c r="D14" s="1968"/>
      <c r="E14" s="1974"/>
      <c r="F14" s="1974"/>
      <c r="G14" s="1975"/>
      <c r="H14" s="1970"/>
      <c r="I14" s="1975"/>
      <c r="J14" s="1972"/>
    </row>
    <row r="15" spans="1:11" s="1933" customFormat="1" ht="25.5">
      <c r="A15" s="1978" t="s">
        <v>1044</v>
      </c>
      <c r="B15" s="1960" t="s">
        <v>2361</v>
      </c>
      <c r="C15" s="1968"/>
      <c r="D15" s="1968"/>
      <c r="E15" s="1968"/>
      <c r="F15" s="1968"/>
      <c r="G15" s="1974"/>
      <c r="H15" s="1970"/>
      <c r="I15" s="1975"/>
      <c r="J15" s="1972"/>
    </row>
    <row r="16" spans="1:11" s="1933" customFormat="1" ht="25.5">
      <c r="A16" s="1978" t="s">
        <v>1047</v>
      </c>
      <c r="B16" s="1960" t="s">
        <v>2362</v>
      </c>
      <c r="C16" s="1968"/>
      <c r="D16" s="1968"/>
      <c r="E16" s="1968"/>
      <c r="F16" s="1968"/>
      <c r="G16" s="1974"/>
      <c r="H16" s="1970"/>
      <c r="I16" s="1975"/>
      <c r="J16" s="1972"/>
    </row>
    <row r="17" spans="1:22" s="1933" customFormat="1">
      <c r="A17" s="1978" t="s">
        <v>2363</v>
      </c>
      <c r="B17" s="1960" t="s">
        <v>2335</v>
      </c>
      <c r="C17" s="1968"/>
      <c r="D17" s="1968"/>
      <c r="E17" s="1968"/>
      <c r="F17" s="1968"/>
      <c r="G17" s="1968"/>
      <c r="H17" s="1970">
        <v>4</v>
      </c>
      <c r="I17" s="1979">
        <f>G17*0.04</f>
        <v>0</v>
      </c>
      <c r="J17" s="1972"/>
    </row>
    <row r="18" spans="1:22" s="1933" customFormat="1">
      <c r="A18" s="1978" t="s">
        <v>1057</v>
      </c>
      <c r="B18" s="1960" t="s">
        <v>2364</v>
      </c>
      <c r="C18" s="1968"/>
      <c r="D18" s="1968"/>
      <c r="E18" s="1968"/>
      <c r="F18" s="1968"/>
      <c r="G18" s="1968"/>
      <c r="H18" s="1980"/>
      <c r="I18" s="1969"/>
      <c r="J18" s="1972"/>
    </row>
    <row r="19" spans="1:22" s="1933" customFormat="1">
      <c r="A19" s="1978" t="s">
        <v>1060</v>
      </c>
      <c r="B19" s="1960" t="s">
        <v>2365</v>
      </c>
      <c r="C19" s="1968"/>
      <c r="D19" s="1968"/>
      <c r="E19" s="1968"/>
      <c r="F19" s="1968"/>
      <c r="G19" s="1968"/>
      <c r="H19" s="1980"/>
      <c r="I19" s="1979">
        <f>I20+I21+I22</f>
        <v>0</v>
      </c>
      <c r="J19" s="1972"/>
    </row>
    <row r="20" spans="1:22" s="1933" customFormat="1">
      <c r="A20" s="1981">
        <v>100</v>
      </c>
      <c r="B20" s="1960" t="s">
        <v>2366</v>
      </c>
      <c r="C20" s="1982"/>
      <c r="D20" s="1983"/>
      <c r="E20" s="1982"/>
      <c r="F20" s="1984"/>
      <c r="G20" s="1985"/>
      <c r="H20" s="1986"/>
      <c r="I20" s="1987"/>
      <c r="J20" s="1988"/>
    </row>
    <row r="21" spans="1:22" s="1933" customFormat="1">
      <c r="A21" s="1981">
        <v>110</v>
      </c>
      <c r="B21" s="1960" t="s">
        <v>2367</v>
      </c>
      <c r="C21" s="1982"/>
      <c r="D21" s="1983"/>
      <c r="E21" s="1982"/>
      <c r="F21" s="1984"/>
      <c r="G21" s="1985"/>
      <c r="H21" s="1986"/>
      <c r="I21" s="1987"/>
      <c r="J21" s="1988"/>
    </row>
    <row r="22" spans="1:22" s="1933" customFormat="1" ht="13.5" thickBot="1">
      <c r="A22" s="1989">
        <v>120</v>
      </c>
      <c r="B22" s="1990" t="s">
        <v>2368</v>
      </c>
      <c r="C22" s="1991"/>
      <c r="D22" s="1992"/>
      <c r="E22" s="1991"/>
      <c r="F22" s="1993"/>
      <c r="G22" s="1994"/>
      <c r="H22" s="1995"/>
      <c r="I22" s="1996"/>
      <c r="J22" s="1997"/>
    </row>
    <row r="23" spans="1:22" s="1999" customFormat="1" ht="18">
      <c r="A23" s="1998"/>
      <c r="B23" s="1998"/>
      <c r="C23" s="1998"/>
      <c r="D23" s="1998"/>
      <c r="E23" s="1998"/>
      <c r="F23" s="1998"/>
      <c r="G23" s="1998"/>
      <c r="H23" s="1998"/>
      <c r="I23" s="1998"/>
      <c r="J23" s="1998"/>
      <c r="K23" s="1998"/>
      <c r="L23" s="1998"/>
      <c r="M23" s="1998"/>
      <c r="N23" s="1998"/>
      <c r="O23" s="1998"/>
      <c r="P23" s="1998"/>
      <c r="Q23" s="1998"/>
      <c r="R23" s="1998"/>
      <c r="S23" s="1998"/>
      <c r="T23" s="1998"/>
      <c r="U23" s="1998"/>
      <c r="V23" s="1998"/>
    </row>
    <row r="26" spans="1:22">
      <c r="C26" s="1998"/>
      <c r="D26" s="1998"/>
      <c r="E26" s="1998"/>
      <c r="F26" s="1998"/>
      <c r="G26" s="1998"/>
      <c r="M26" s="2001"/>
    </row>
    <row r="27" spans="1:22">
      <c r="C27" s="1998"/>
      <c r="D27" s="1998"/>
      <c r="E27" s="1998"/>
      <c r="F27" s="1998"/>
      <c r="G27" s="1998"/>
      <c r="M27" s="2001"/>
    </row>
  </sheetData>
  <mergeCells count="6">
    <mergeCell ref="C7:G7"/>
    <mergeCell ref="H7:H9"/>
    <mergeCell ref="I7:I9"/>
    <mergeCell ref="J7:J9"/>
    <mergeCell ref="C8:D8"/>
    <mergeCell ref="E8:F8"/>
  </mergeCells>
  <pageMargins left="0.7" right="0.7" top="0.75" bottom="0.75" header="0.3" footer="0.3"/>
  <pageSetup paperSize="9"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2"/>
  <sheetViews>
    <sheetView zoomScale="80" zoomScaleNormal="80" workbookViewId="0"/>
  </sheetViews>
  <sheetFormatPr defaultRowHeight="15"/>
  <cols>
    <col min="1" max="1" width="30.42578125" style="2038" customWidth="1"/>
    <col min="2" max="2" width="16.7109375" style="2002" customWidth="1"/>
    <col min="3" max="3" width="12" style="2002" customWidth="1"/>
    <col min="4" max="4" width="13.28515625" style="2002" customWidth="1"/>
    <col min="5" max="5" width="15.7109375" style="2002" customWidth="1"/>
    <col min="6" max="6" width="17" style="2002" customWidth="1"/>
    <col min="7" max="7" width="17.85546875" style="2002" customWidth="1"/>
    <col min="8" max="8" width="17.28515625" style="2002" customWidth="1"/>
    <col min="9" max="9" width="17.140625" style="2002" customWidth="1"/>
    <col min="10" max="10" width="11" style="2002" customWidth="1"/>
    <col min="11" max="11" width="23" style="2002" customWidth="1"/>
    <col min="12" max="16384" width="9.140625" style="2002"/>
  </cols>
  <sheetData>
    <row r="1" spans="1:11">
      <c r="A1" s="91" t="s">
        <v>0</v>
      </c>
      <c r="B1" s="91" t="s">
        <v>2369</v>
      </c>
    </row>
    <row r="2" spans="1:11">
      <c r="A2" s="91" t="s">
        <v>2</v>
      </c>
      <c r="B2" s="91" t="s">
        <v>2370</v>
      </c>
    </row>
    <row r="3" spans="1:11">
      <c r="A3" s="91" t="s">
        <v>4</v>
      </c>
      <c r="B3" s="91" t="s">
        <v>1560</v>
      </c>
    </row>
    <row r="4" spans="1:11">
      <c r="A4" s="91" t="s">
        <v>6</v>
      </c>
      <c r="B4" s="91" t="s">
        <v>7</v>
      </c>
    </row>
    <row r="5" spans="1:11">
      <c r="A5" s="91" t="s">
        <v>8</v>
      </c>
      <c r="B5" s="91" t="s">
        <v>9</v>
      </c>
    </row>
    <row r="7" spans="1:11">
      <c r="A7" s="2003" t="s">
        <v>2371</v>
      </c>
      <c r="D7" s="2004" t="s">
        <v>2372</v>
      </c>
      <c r="E7" s="2005"/>
    </row>
    <row r="9" spans="1:11" ht="45">
      <c r="A9" s="2006" t="s">
        <v>2373</v>
      </c>
      <c r="B9" s="2007" t="s">
        <v>2374</v>
      </c>
      <c r="C9" s="2007" t="s">
        <v>814</v>
      </c>
      <c r="D9" s="2007" t="s">
        <v>2375</v>
      </c>
      <c r="E9" s="2007" t="s">
        <v>2376</v>
      </c>
      <c r="F9" s="2007" t="s">
        <v>2377</v>
      </c>
      <c r="G9" s="2007" t="s">
        <v>2378</v>
      </c>
      <c r="H9" s="2007" t="s">
        <v>2379</v>
      </c>
      <c r="I9" s="2007" t="s">
        <v>2380</v>
      </c>
      <c r="J9" s="2007" t="s">
        <v>2381</v>
      </c>
      <c r="K9" s="2007" t="s">
        <v>2382</v>
      </c>
    </row>
    <row r="10" spans="1:11">
      <c r="A10" s="2008" t="s">
        <v>2170</v>
      </c>
      <c r="B10" s="2009"/>
      <c r="C10" s="2009"/>
      <c r="D10" s="2009"/>
      <c r="E10" s="2010"/>
      <c r="F10" s="2009"/>
      <c r="G10" s="2009"/>
      <c r="H10" s="2009"/>
      <c r="I10" s="2009"/>
      <c r="J10" s="2009"/>
      <c r="K10" s="2011">
        <f>B10+C10-D10+F10+G10+H10+I10-E11-E12-E13-E14-J10</f>
        <v>0</v>
      </c>
    </row>
    <row r="11" spans="1:11">
      <c r="A11" s="2008" t="s">
        <v>2383</v>
      </c>
      <c r="B11" s="2009"/>
      <c r="C11" s="2009"/>
      <c r="D11" s="2009"/>
      <c r="E11" s="2009"/>
      <c r="F11" s="2012"/>
      <c r="G11" s="2009"/>
      <c r="H11" s="2009"/>
      <c r="I11" s="2009"/>
      <c r="J11" s="2009"/>
      <c r="K11" s="2013">
        <f>B11+C11-D11+E11+G11+H11+I11-F10-F12-F13-F14-J11</f>
        <v>0</v>
      </c>
    </row>
    <row r="12" spans="1:11">
      <c r="A12" s="2008" t="s">
        <v>2171</v>
      </c>
      <c r="B12" s="2009"/>
      <c r="C12" s="2009"/>
      <c r="D12" s="2009"/>
      <c r="E12" s="2009"/>
      <c r="F12" s="2009"/>
      <c r="G12" s="2012"/>
      <c r="H12" s="2009"/>
      <c r="I12" s="2009"/>
      <c r="J12" s="2009"/>
      <c r="K12" s="2013">
        <f>B12+C12-D12+E12+F12+H12+I12-G10-G11-G13-G14-J12</f>
        <v>0</v>
      </c>
    </row>
    <row r="13" spans="1:11">
      <c r="A13" s="2008" t="s">
        <v>2384</v>
      </c>
      <c r="B13" s="2009"/>
      <c r="C13" s="2009"/>
      <c r="D13" s="2009"/>
      <c r="E13" s="2009"/>
      <c r="F13" s="2009"/>
      <c r="G13" s="2009"/>
      <c r="H13" s="2012"/>
      <c r="I13" s="2009"/>
      <c r="J13" s="2009"/>
      <c r="K13" s="2013">
        <f>B13+C13-D13+E13+F13+G13+I13-H10-H11-H12-H14-J13</f>
        <v>0</v>
      </c>
    </row>
    <row r="14" spans="1:11">
      <c r="A14" s="2008" t="s">
        <v>2173</v>
      </c>
      <c r="B14" s="2009"/>
      <c r="C14" s="2009"/>
      <c r="D14" s="2009"/>
      <c r="E14" s="2009"/>
      <c r="F14" s="2009"/>
      <c r="G14" s="2009"/>
      <c r="H14" s="2009"/>
      <c r="I14" s="2010"/>
      <c r="J14" s="2009"/>
      <c r="K14" s="2013">
        <f>B14+C14-D14+E14+F14+G14+H14-I10-I11-I12-I13-J14</f>
        <v>0</v>
      </c>
    </row>
    <row r="18" spans="1:11">
      <c r="A18" s="2014" t="s">
        <v>2385</v>
      </c>
      <c r="D18" s="2015" t="s">
        <v>2386</v>
      </c>
      <c r="E18" s="2016"/>
    </row>
    <row r="20" spans="1:11" ht="45">
      <c r="A20" s="2006" t="s">
        <v>2373</v>
      </c>
      <c r="B20" s="2007" t="s">
        <v>2374</v>
      </c>
      <c r="C20" s="2007" t="s">
        <v>814</v>
      </c>
      <c r="D20" s="2007" t="s">
        <v>2375</v>
      </c>
      <c r="E20" s="2007" t="s">
        <v>2376</v>
      </c>
      <c r="F20" s="2007" t="s">
        <v>2377</v>
      </c>
      <c r="G20" s="2007" t="s">
        <v>2378</v>
      </c>
      <c r="H20" s="2007" t="s">
        <v>2379</v>
      </c>
      <c r="I20" s="2007" t="s">
        <v>2380</v>
      </c>
      <c r="J20" s="2007" t="s">
        <v>2381</v>
      </c>
      <c r="K20" s="2007" t="s">
        <v>2382</v>
      </c>
    </row>
    <row r="21" spans="1:11">
      <c r="A21" s="2008" t="s">
        <v>2170</v>
      </c>
      <c r="B21" s="2009"/>
      <c r="C21" s="2009"/>
      <c r="D21" s="2009"/>
      <c r="E21" s="2010"/>
      <c r="F21" s="2009"/>
      <c r="G21" s="2009"/>
      <c r="H21" s="2009"/>
      <c r="I21" s="2009"/>
      <c r="J21" s="2009"/>
      <c r="K21" s="2011">
        <f>B21+C21-D21+F21+G21+H21+I21-E22-E23-E24-E25-J21</f>
        <v>0</v>
      </c>
    </row>
    <row r="22" spans="1:11">
      <c r="A22" s="2008" t="s">
        <v>2383</v>
      </c>
      <c r="B22" s="2009"/>
      <c r="C22" s="2009"/>
      <c r="D22" s="2009"/>
      <c r="E22" s="2009"/>
      <c r="F22" s="2012"/>
      <c r="G22" s="2009"/>
      <c r="H22" s="2009"/>
      <c r="I22" s="2009"/>
      <c r="J22" s="2009"/>
      <c r="K22" s="2013">
        <f>B22+C22-D22+E22+G22+H22+I22-F21-F23-F24-F25-J22</f>
        <v>0</v>
      </c>
    </row>
    <row r="23" spans="1:11">
      <c r="A23" s="2008" t="s">
        <v>2171</v>
      </c>
      <c r="B23" s="2009"/>
      <c r="C23" s="2009"/>
      <c r="D23" s="2009"/>
      <c r="E23" s="2009"/>
      <c r="F23" s="2009"/>
      <c r="G23" s="2012"/>
      <c r="H23" s="2009"/>
      <c r="I23" s="2009"/>
      <c r="J23" s="2009"/>
      <c r="K23" s="2013">
        <f>B23+C23-D23+E23+F23+H23+I23-G21-G22-G24-G25-J23</f>
        <v>0</v>
      </c>
    </row>
    <row r="24" spans="1:11">
      <c r="A24" s="2008" t="s">
        <v>2384</v>
      </c>
      <c r="B24" s="2009"/>
      <c r="C24" s="2009"/>
      <c r="D24" s="2009"/>
      <c r="E24" s="2009"/>
      <c r="F24" s="2009"/>
      <c r="G24" s="2009"/>
      <c r="H24" s="2012"/>
      <c r="I24" s="2009"/>
      <c r="J24" s="2009"/>
      <c r="K24" s="2013">
        <f>B24+C24-D24+E24+F24+G24+I24-H21-H22-H23-H25-J24</f>
        <v>0</v>
      </c>
    </row>
    <row r="25" spans="1:11">
      <c r="A25" s="2008" t="s">
        <v>2173</v>
      </c>
      <c r="B25" s="2009"/>
      <c r="C25" s="2009"/>
      <c r="D25" s="2009"/>
      <c r="E25" s="2009"/>
      <c r="F25" s="2009"/>
      <c r="G25" s="2009"/>
      <c r="H25" s="2009"/>
      <c r="I25" s="2010"/>
      <c r="J25" s="2009"/>
      <c r="K25" s="2013">
        <f>B25+C25-D25+E25+F25+G25+H25-I21-I22-I23-I24-J25</f>
        <v>0</v>
      </c>
    </row>
    <row r="29" spans="1:11">
      <c r="A29" s="2017" t="s">
        <v>2387</v>
      </c>
      <c r="B29" s="2018"/>
      <c r="D29" s="2019" t="s">
        <v>2386</v>
      </c>
      <c r="E29" s="2018"/>
    </row>
    <row r="31" spans="1:11" ht="45">
      <c r="A31" s="2006" t="s">
        <v>2373</v>
      </c>
      <c r="B31" s="2007" t="s">
        <v>2374</v>
      </c>
      <c r="C31" s="2007" t="s">
        <v>814</v>
      </c>
      <c r="D31" s="2007" t="s">
        <v>2375</v>
      </c>
      <c r="E31" s="2007" t="s">
        <v>2376</v>
      </c>
      <c r="F31" s="2007" t="s">
        <v>2377</v>
      </c>
      <c r="G31" s="2007" t="s">
        <v>2378</v>
      </c>
      <c r="H31" s="2007" t="s">
        <v>2379</v>
      </c>
      <c r="I31" s="2007" t="s">
        <v>2380</v>
      </c>
      <c r="J31" s="2007" t="s">
        <v>2381</v>
      </c>
      <c r="K31" s="2007" t="s">
        <v>2382</v>
      </c>
    </row>
    <row r="32" spans="1:11">
      <c r="A32" s="2008" t="s">
        <v>2170</v>
      </c>
      <c r="B32" s="2009"/>
      <c r="C32" s="2009"/>
      <c r="D32" s="2009"/>
      <c r="E32" s="2010"/>
      <c r="F32" s="2009"/>
      <c r="G32" s="2009"/>
      <c r="H32" s="2009"/>
      <c r="I32" s="2009"/>
      <c r="J32" s="2009"/>
      <c r="K32" s="2011">
        <f>B32+C32-D32+F32+G32+H32+I32-E33-E34-E35-E36-J32</f>
        <v>0</v>
      </c>
    </row>
    <row r="33" spans="1:11">
      <c r="A33" s="2008" t="s">
        <v>2383</v>
      </c>
      <c r="B33" s="2009"/>
      <c r="C33" s="2009"/>
      <c r="D33" s="2009"/>
      <c r="E33" s="2009"/>
      <c r="F33" s="2012"/>
      <c r="G33" s="2009"/>
      <c r="H33" s="2009"/>
      <c r="I33" s="2009"/>
      <c r="J33" s="2009"/>
      <c r="K33" s="2013">
        <f>B33+C33-D33+E33+G33+H33+I33-F32-F34-F35-F36-J33</f>
        <v>0</v>
      </c>
    </row>
    <row r="34" spans="1:11">
      <c r="A34" s="2008" t="s">
        <v>2171</v>
      </c>
      <c r="B34" s="2009"/>
      <c r="C34" s="2009"/>
      <c r="D34" s="2009"/>
      <c r="E34" s="2009"/>
      <c r="F34" s="2009"/>
      <c r="G34" s="2012"/>
      <c r="H34" s="2009"/>
      <c r="I34" s="2009"/>
      <c r="J34" s="2009"/>
      <c r="K34" s="2013">
        <f>B34+C34-D34+E34+F34+H34+I34-G32-G33-G35-G36-J34</f>
        <v>0</v>
      </c>
    </row>
    <row r="35" spans="1:11">
      <c r="A35" s="2008" t="s">
        <v>2384</v>
      </c>
      <c r="B35" s="2009"/>
      <c r="C35" s="2009"/>
      <c r="D35" s="2009"/>
      <c r="E35" s="2009"/>
      <c r="F35" s="2009"/>
      <c r="G35" s="2009"/>
      <c r="H35" s="2012"/>
      <c r="I35" s="2009"/>
      <c r="J35" s="2009"/>
      <c r="K35" s="2013">
        <f>B35+C35-D35+E35+F35+G35+I35-H32-H33-H34-H36-J35</f>
        <v>0</v>
      </c>
    </row>
    <row r="36" spans="1:11">
      <c r="A36" s="2008" t="s">
        <v>2173</v>
      </c>
      <c r="B36" s="2009"/>
      <c r="C36" s="2009"/>
      <c r="D36" s="2009"/>
      <c r="E36" s="2009"/>
      <c r="F36" s="2009"/>
      <c r="G36" s="2009"/>
      <c r="H36" s="2009"/>
      <c r="I36" s="2010"/>
      <c r="J36" s="2009"/>
      <c r="K36" s="2013">
        <f>B36+C36-D36+E36+F36+G36+H36-I32-I33-I34-I35-J36</f>
        <v>0</v>
      </c>
    </row>
    <row r="40" spans="1:11">
      <c r="A40" s="2020" t="s">
        <v>2388</v>
      </c>
      <c r="D40" s="2021" t="s">
        <v>2389</v>
      </c>
      <c r="E40" s="2022"/>
    </row>
    <row r="42" spans="1:11" ht="45">
      <c r="A42" s="2006" t="s">
        <v>2373</v>
      </c>
      <c r="B42" s="2007" t="s">
        <v>2374</v>
      </c>
      <c r="C42" s="2007" t="s">
        <v>814</v>
      </c>
      <c r="D42" s="2007" t="s">
        <v>2375</v>
      </c>
      <c r="E42" s="2007" t="s">
        <v>2376</v>
      </c>
      <c r="F42" s="2007" t="s">
        <v>2377</v>
      </c>
      <c r="G42" s="2007" t="s">
        <v>2378</v>
      </c>
      <c r="H42" s="2007" t="s">
        <v>2379</v>
      </c>
      <c r="I42" s="2007" t="s">
        <v>2380</v>
      </c>
      <c r="J42" s="2007" t="s">
        <v>2381</v>
      </c>
      <c r="K42" s="2007" t="s">
        <v>2382</v>
      </c>
    </row>
    <row r="43" spans="1:11">
      <c r="A43" s="2008" t="s">
        <v>2170</v>
      </c>
      <c r="B43" s="2009"/>
      <c r="C43" s="2009"/>
      <c r="D43" s="2009"/>
      <c r="E43" s="2010"/>
      <c r="F43" s="2009"/>
      <c r="G43" s="2009"/>
      <c r="H43" s="2009"/>
      <c r="I43" s="2009"/>
      <c r="J43" s="2009"/>
      <c r="K43" s="2011">
        <f>B43+C43-D43+F43+G43+H43+I43-E44-E45-E46-E47-J43</f>
        <v>0</v>
      </c>
    </row>
    <row r="44" spans="1:11">
      <c r="A44" s="2008" t="s">
        <v>2383</v>
      </c>
      <c r="B44" s="2009"/>
      <c r="C44" s="2009"/>
      <c r="D44" s="2009"/>
      <c r="E44" s="2009"/>
      <c r="F44" s="2012"/>
      <c r="G44" s="2009"/>
      <c r="H44" s="2009"/>
      <c r="I44" s="2009"/>
      <c r="J44" s="2009"/>
      <c r="K44" s="2013">
        <f>B44+C44-D44+E44+G44+H44+I44-F43-F45-F46-F47-J44</f>
        <v>0</v>
      </c>
    </row>
    <row r="45" spans="1:11">
      <c r="A45" s="2008" t="s">
        <v>2171</v>
      </c>
      <c r="B45" s="2009"/>
      <c r="C45" s="2009"/>
      <c r="D45" s="2009"/>
      <c r="E45" s="2009"/>
      <c r="F45" s="2009"/>
      <c r="G45" s="2012"/>
      <c r="H45" s="2009"/>
      <c r="I45" s="2009"/>
      <c r="J45" s="2009"/>
      <c r="K45" s="2013">
        <f>B45+C45-D45+E45+F45+H45+I45-G43-G44-G46-G47-J45</f>
        <v>0</v>
      </c>
    </row>
    <row r="46" spans="1:11">
      <c r="A46" s="2008" t="s">
        <v>2384</v>
      </c>
      <c r="B46" s="2009"/>
      <c r="C46" s="2009"/>
      <c r="D46" s="2009"/>
      <c r="E46" s="2009"/>
      <c r="F46" s="2009"/>
      <c r="G46" s="2009"/>
      <c r="H46" s="2012"/>
      <c r="I46" s="2009"/>
      <c r="J46" s="2009"/>
      <c r="K46" s="2013">
        <f>B46+C46-D46+E46+F46+G46+I46-H43-H44-H45-H47-J46</f>
        <v>0</v>
      </c>
    </row>
    <row r="47" spans="1:11">
      <c r="A47" s="2008" t="s">
        <v>2173</v>
      </c>
      <c r="B47" s="2009"/>
      <c r="C47" s="2009"/>
      <c r="D47" s="2009"/>
      <c r="E47" s="2009"/>
      <c r="F47" s="2009"/>
      <c r="G47" s="2009"/>
      <c r="H47" s="2009"/>
      <c r="I47" s="2010"/>
      <c r="J47" s="2009"/>
      <c r="K47" s="2013">
        <f>B47+C47-D47+E47+F47+G47+H47-I43-I44-I45-I46-J47</f>
        <v>0</v>
      </c>
    </row>
    <row r="51" spans="1:11">
      <c r="A51" s="2023" t="s">
        <v>2390</v>
      </c>
      <c r="D51" s="2024" t="s">
        <v>2389</v>
      </c>
      <c r="E51" s="2025"/>
    </row>
    <row r="53" spans="1:11" ht="45">
      <c r="A53" s="2006" t="s">
        <v>2373</v>
      </c>
      <c r="B53" s="2007" t="s">
        <v>2374</v>
      </c>
      <c r="C53" s="2007" t="s">
        <v>814</v>
      </c>
      <c r="D53" s="2007" t="s">
        <v>2375</v>
      </c>
      <c r="E53" s="2007" t="s">
        <v>2376</v>
      </c>
      <c r="F53" s="2007" t="s">
        <v>2377</v>
      </c>
      <c r="G53" s="2007" t="s">
        <v>2378</v>
      </c>
      <c r="H53" s="2007" t="s">
        <v>2379</v>
      </c>
      <c r="I53" s="2007" t="s">
        <v>2380</v>
      </c>
      <c r="J53" s="2007" t="s">
        <v>2381</v>
      </c>
      <c r="K53" s="2007" t="s">
        <v>2382</v>
      </c>
    </row>
    <row r="54" spans="1:11">
      <c r="A54" s="2008" t="s">
        <v>2170</v>
      </c>
      <c r="B54" s="2009"/>
      <c r="C54" s="2009"/>
      <c r="D54" s="2009"/>
      <c r="E54" s="2010"/>
      <c r="F54" s="2009"/>
      <c r="G54" s="2009"/>
      <c r="H54" s="2009"/>
      <c r="I54" s="2009"/>
      <c r="J54" s="2009"/>
      <c r="K54" s="2011">
        <f>B54+C54-D54+F54+G54+H54+I54-E55-E56-E57-E58-J54</f>
        <v>0</v>
      </c>
    </row>
    <row r="55" spans="1:11">
      <c r="A55" s="2008" t="s">
        <v>2383</v>
      </c>
      <c r="B55" s="2009"/>
      <c r="C55" s="2009"/>
      <c r="D55" s="2009"/>
      <c r="E55" s="2009"/>
      <c r="F55" s="2012"/>
      <c r="G55" s="2009"/>
      <c r="H55" s="2009"/>
      <c r="I55" s="2009"/>
      <c r="J55" s="2009"/>
      <c r="K55" s="2013">
        <f>B55+C55-D55+E55+G55+H55+I55-F54-F56-F57-F58-J55</f>
        <v>0</v>
      </c>
    </row>
    <row r="56" spans="1:11">
      <c r="A56" s="2008" t="s">
        <v>2171</v>
      </c>
      <c r="B56" s="2009"/>
      <c r="C56" s="2009"/>
      <c r="D56" s="2009"/>
      <c r="E56" s="2009"/>
      <c r="F56" s="2009"/>
      <c r="G56" s="2012"/>
      <c r="H56" s="2009"/>
      <c r="I56" s="2009"/>
      <c r="J56" s="2009"/>
      <c r="K56" s="2013">
        <f>B56+C56-D56+E56+F56+H56+I56-G54-G55-G57-G58-J56</f>
        <v>0</v>
      </c>
    </row>
    <row r="57" spans="1:11">
      <c r="A57" s="2008" t="s">
        <v>2384</v>
      </c>
      <c r="B57" s="2009"/>
      <c r="C57" s="2009"/>
      <c r="D57" s="2009"/>
      <c r="E57" s="2009"/>
      <c r="F57" s="2009"/>
      <c r="G57" s="2009"/>
      <c r="H57" s="2012"/>
      <c r="I57" s="2009"/>
      <c r="J57" s="2009"/>
      <c r="K57" s="2013">
        <f>B57+C57-D57+E57+F57+G57+I57-H54-H55-H56-H58-J57</f>
        <v>0</v>
      </c>
    </row>
    <row r="58" spans="1:11">
      <c r="A58" s="2008" t="s">
        <v>2173</v>
      </c>
      <c r="B58" s="2009"/>
      <c r="C58" s="2009"/>
      <c r="D58" s="2009"/>
      <c r="E58" s="2009"/>
      <c r="F58" s="2009"/>
      <c r="G58" s="2009"/>
      <c r="H58" s="2009"/>
      <c r="I58" s="2010"/>
      <c r="J58" s="2009"/>
      <c r="K58" s="2013">
        <f>B58+C58-D58+E58+F58+G58+H58-I54-I55-I56-I57-J58</f>
        <v>0</v>
      </c>
    </row>
    <row r="62" spans="1:11">
      <c r="A62" s="2026" t="s">
        <v>2391</v>
      </c>
      <c r="D62" s="2027" t="s">
        <v>2392</v>
      </c>
      <c r="E62" s="2028"/>
    </row>
    <row r="64" spans="1:11" ht="45">
      <c r="A64" s="2006" t="s">
        <v>2373</v>
      </c>
      <c r="B64" s="2007" t="s">
        <v>2374</v>
      </c>
      <c r="C64" s="2007" t="s">
        <v>814</v>
      </c>
      <c r="D64" s="2007" t="s">
        <v>2375</v>
      </c>
      <c r="E64" s="2007" t="s">
        <v>2376</v>
      </c>
      <c r="F64" s="2007" t="s">
        <v>2377</v>
      </c>
      <c r="G64" s="2007" t="s">
        <v>2378</v>
      </c>
      <c r="H64" s="2007" t="s">
        <v>2379</v>
      </c>
      <c r="I64" s="2007" t="s">
        <v>2380</v>
      </c>
      <c r="J64" s="2007" t="s">
        <v>2381</v>
      </c>
      <c r="K64" s="2007" t="s">
        <v>2382</v>
      </c>
    </row>
    <row r="65" spans="1:11">
      <c r="A65" s="2008" t="s">
        <v>2170</v>
      </c>
      <c r="B65" s="2009"/>
      <c r="C65" s="2009"/>
      <c r="D65" s="2009"/>
      <c r="E65" s="2010"/>
      <c r="F65" s="2009"/>
      <c r="G65" s="2009"/>
      <c r="H65" s="2009"/>
      <c r="I65" s="2009"/>
      <c r="J65" s="2009"/>
      <c r="K65" s="2011">
        <f>B65+C65-D65+F65+G65+H65+I65-E66-E67-E68-E69-J65</f>
        <v>0</v>
      </c>
    </row>
    <row r="66" spans="1:11">
      <c r="A66" s="2008" t="s">
        <v>2383</v>
      </c>
      <c r="B66" s="2009"/>
      <c r="C66" s="2009"/>
      <c r="D66" s="2009"/>
      <c r="E66" s="2009"/>
      <c r="F66" s="2012"/>
      <c r="G66" s="2009"/>
      <c r="H66" s="2009"/>
      <c r="I66" s="2009"/>
      <c r="J66" s="2009"/>
      <c r="K66" s="2013">
        <f>B66+C66-D66+E66+G66+H66+I66-F65-F67-F68-F69-J66</f>
        <v>0</v>
      </c>
    </row>
    <row r="67" spans="1:11">
      <c r="A67" s="2008" t="s">
        <v>2171</v>
      </c>
      <c r="B67" s="2009"/>
      <c r="C67" s="2009"/>
      <c r="D67" s="2009"/>
      <c r="E67" s="2009"/>
      <c r="F67" s="2009"/>
      <c r="G67" s="2012"/>
      <c r="H67" s="2009"/>
      <c r="I67" s="2009"/>
      <c r="J67" s="2009"/>
      <c r="K67" s="2013">
        <f>B67+C67-D67+E67+F67+H67+I67-G65-G66-G68-G69-J67</f>
        <v>0</v>
      </c>
    </row>
    <row r="68" spans="1:11">
      <c r="A68" s="2008" t="s">
        <v>2384</v>
      </c>
      <c r="B68" s="2009"/>
      <c r="C68" s="2009"/>
      <c r="D68" s="2009"/>
      <c r="E68" s="2009"/>
      <c r="F68" s="2009"/>
      <c r="G68" s="2009"/>
      <c r="H68" s="2012"/>
      <c r="I68" s="2009"/>
      <c r="J68" s="2009"/>
      <c r="K68" s="2013">
        <f>B68+C68-D68+E68+F68+G68+I68-H65-H66-H67-H69-J68</f>
        <v>0</v>
      </c>
    </row>
    <row r="69" spans="1:11">
      <c r="A69" s="2008" t="s">
        <v>2173</v>
      </c>
      <c r="B69" s="2009"/>
      <c r="C69" s="2009"/>
      <c r="D69" s="2009"/>
      <c r="E69" s="2009"/>
      <c r="F69" s="2009"/>
      <c r="G69" s="2009"/>
      <c r="H69" s="2009"/>
      <c r="I69" s="2010"/>
      <c r="J69" s="2009"/>
      <c r="K69" s="2013">
        <f>B69+C69-D69+E69+F69+G69+H69-I65-I66-I67-I68-J69</f>
        <v>0</v>
      </c>
    </row>
    <row r="73" spans="1:11">
      <c r="A73" s="2029" t="s">
        <v>2393</v>
      </c>
      <c r="D73" s="2030" t="s">
        <v>2392</v>
      </c>
      <c r="E73" s="2031"/>
    </row>
    <row r="75" spans="1:11" ht="45">
      <c r="A75" s="2006" t="s">
        <v>2373</v>
      </c>
      <c r="B75" s="2007" t="s">
        <v>2374</v>
      </c>
      <c r="C75" s="2007" t="s">
        <v>814</v>
      </c>
      <c r="D75" s="2007" t="s">
        <v>2375</v>
      </c>
      <c r="E75" s="2007" t="s">
        <v>2376</v>
      </c>
      <c r="F75" s="2007" t="s">
        <v>2377</v>
      </c>
      <c r="G75" s="2007" t="s">
        <v>2378</v>
      </c>
      <c r="H75" s="2007" t="s">
        <v>2379</v>
      </c>
      <c r="I75" s="2007" t="s">
        <v>2380</v>
      </c>
      <c r="J75" s="2007" t="s">
        <v>2381</v>
      </c>
      <c r="K75" s="2007" t="s">
        <v>2382</v>
      </c>
    </row>
    <row r="76" spans="1:11">
      <c r="A76" s="2008" t="s">
        <v>2170</v>
      </c>
      <c r="B76" s="2009"/>
      <c r="C76" s="2009"/>
      <c r="D76" s="2009"/>
      <c r="E76" s="2010"/>
      <c r="F76" s="2009"/>
      <c r="G76" s="2009"/>
      <c r="H76" s="2009"/>
      <c r="I76" s="2009"/>
      <c r="J76" s="2009"/>
      <c r="K76" s="2032"/>
    </row>
    <row r="77" spans="1:11">
      <c r="A77" s="2008" t="s">
        <v>2383</v>
      </c>
      <c r="B77" s="2009"/>
      <c r="C77" s="2009"/>
      <c r="D77" s="2009"/>
      <c r="E77" s="2009"/>
      <c r="F77" s="2012"/>
      <c r="G77" s="2009"/>
      <c r="H77" s="2009"/>
      <c r="I77" s="2009"/>
      <c r="J77" s="2009"/>
      <c r="K77" s="2033"/>
    </row>
    <row r="78" spans="1:11">
      <c r="A78" s="2008" t="s">
        <v>2171</v>
      </c>
      <c r="B78" s="2009"/>
      <c r="C78" s="2009"/>
      <c r="D78" s="2009"/>
      <c r="E78" s="2009"/>
      <c r="F78" s="2009"/>
      <c r="G78" s="2012"/>
      <c r="H78" s="2009"/>
      <c r="I78" s="2009"/>
      <c r="J78" s="2009"/>
      <c r="K78" s="2033"/>
    </row>
    <row r="79" spans="1:11">
      <c r="A79" s="2008" t="s">
        <v>2384</v>
      </c>
      <c r="B79" s="2009"/>
      <c r="C79" s="2009"/>
      <c r="D79" s="2009"/>
      <c r="E79" s="2009"/>
      <c r="F79" s="2009"/>
      <c r="G79" s="2009"/>
      <c r="H79" s="2012"/>
      <c r="I79" s="2009"/>
      <c r="J79" s="2009"/>
      <c r="K79" s="2033"/>
    </row>
    <row r="80" spans="1:11">
      <c r="A80" s="2008" t="s">
        <v>2173</v>
      </c>
      <c r="B80" s="2009"/>
      <c r="C80" s="2009"/>
      <c r="D80" s="2009"/>
      <c r="E80" s="2009"/>
      <c r="F80" s="2009"/>
      <c r="G80" s="2009"/>
      <c r="H80" s="2009"/>
      <c r="I80" s="2010"/>
      <c r="J80" s="2009"/>
      <c r="K80" s="2033"/>
    </row>
    <row r="81" spans="1:11">
      <c r="A81" s="2034" t="s">
        <v>2394</v>
      </c>
    </row>
    <row r="85" spans="1:11">
      <c r="A85" s="2035" t="s">
        <v>2395</v>
      </c>
      <c r="B85" s="2036"/>
      <c r="D85" s="2037" t="s">
        <v>2386</v>
      </c>
      <c r="E85" s="2036"/>
    </row>
    <row r="87" spans="1:11" ht="45">
      <c r="A87" s="2006" t="s">
        <v>2373</v>
      </c>
      <c r="B87" s="2007" t="s">
        <v>2374</v>
      </c>
      <c r="C87" s="2007" t="s">
        <v>814</v>
      </c>
      <c r="D87" s="2007" t="s">
        <v>2375</v>
      </c>
      <c r="E87" s="2007" t="s">
        <v>2376</v>
      </c>
      <c r="F87" s="2007" t="s">
        <v>2377</v>
      </c>
      <c r="G87" s="2007" t="s">
        <v>2378</v>
      </c>
      <c r="H87" s="2007" t="s">
        <v>2379</v>
      </c>
      <c r="I87" s="2007" t="s">
        <v>2380</v>
      </c>
      <c r="J87" s="2007" t="s">
        <v>2381</v>
      </c>
      <c r="K87" s="2007" t="s">
        <v>2382</v>
      </c>
    </row>
    <row r="88" spans="1:11">
      <c r="A88" s="2008" t="s">
        <v>2170</v>
      </c>
      <c r="B88" s="2009"/>
      <c r="C88" s="2009"/>
      <c r="D88" s="2009"/>
      <c r="E88" s="2010"/>
      <c r="F88" s="2009"/>
      <c r="G88" s="2009"/>
      <c r="H88" s="2009"/>
      <c r="I88" s="2009"/>
      <c r="J88" s="2009"/>
      <c r="K88" s="2011">
        <f>B88+C88-D88+F88+G88+H88+I88-E89-E90-E91-E92-J88</f>
        <v>0</v>
      </c>
    </row>
    <row r="89" spans="1:11">
      <c r="A89" s="2008" t="s">
        <v>2383</v>
      </c>
      <c r="B89" s="2009"/>
      <c r="C89" s="2009"/>
      <c r="D89" s="2009"/>
      <c r="E89" s="2009"/>
      <c r="F89" s="2012"/>
      <c r="G89" s="2009"/>
      <c r="H89" s="2009"/>
      <c r="I89" s="2009"/>
      <c r="J89" s="2009"/>
      <c r="K89" s="2013">
        <f>B89+C89-D89+E89+G89+H89+I89-F88-F90-F91-F92-J89</f>
        <v>0</v>
      </c>
    </row>
    <row r="90" spans="1:11">
      <c r="A90" s="2008" t="s">
        <v>2171</v>
      </c>
      <c r="B90" s="2009"/>
      <c r="C90" s="2009"/>
      <c r="D90" s="2009"/>
      <c r="E90" s="2009"/>
      <c r="F90" s="2009"/>
      <c r="G90" s="2012"/>
      <c r="H90" s="2009"/>
      <c r="I90" s="2009"/>
      <c r="J90" s="2009"/>
      <c r="K90" s="2013">
        <f>B90+C90-D90+E90+F90+H90+I90-G88-G89-G91-G92-J90</f>
        <v>0</v>
      </c>
    </row>
    <row r="91" spans="1:11">
      <c r="A91" s="2008" t="s">
        <v>2384</v>
      </c>
      <c r="B91" s="2009"/>
      <c r="C91" s="2009"/>
      <c r="D91" s="2009"/>
      <c r="E91" s="2009"/>
      <c r="F91" s="2009"/>
      <c r="G91" s="2009"/>
      <c r="H91" s="2012"/>
      <c r="I91" s="2009"/>
      <c r="J91" s="2009"/>
      <c r="K91" s="2013">
        <f>B91+C91-D91+E91+F91+G91+I91-H88-H89-H90-H92-J91</f>
        <v>0</v>
      </c>
    </row>
    <row r="92" spans="1:11">
      <c r="A92" s="2008" t="s">
        <v>2173</v>
      </c>
      <c r="B92" s="2009"/>
      <c r="C92" s="2009"/>
      <c r="D92" s="2009"/>
      <c r="E92" s="2009"/>
      <c r="F92" s="2009"/>
      <c r="G92" s="2009"/>
      <c r="H92" s="2009"/>
      <c r="I92" s="2010"/>
      <c r="J92" s="2009"/>
      <c r="K92" s="2013">
        <f>B92+C92-D92+E92+F92+G92+H92-I88-I89-I90-I91-J92</f>
        <v>0</v>
      </c>
    </row>
  </sheetData>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0"/>
  <sheetViews>
    <sheetView showGridLines="0" topLeftCell="A31" zoomScale="70" zoomScaleNormal="70" workbookViewId="0">
      <selection activeCell="H16" sqref="H16"/>
    </sheetView>
  </sheetViews>
  <sheetFormatPr defaultRowHeight="15"/>
  <cols>
    <col min="1" max="1" width="25.28515625" style="2039" bestFit="1" customWidth="1"/>
    <col min="2" max="2" width="8.42578125" bestFit="1" customWidth="1"/>
    <col min="3" max="3" width="71.7109375" customWidth="1"/>
    <col min="4" max="4" width="13.28515625" style="1429" customWidth="1"/>
    <col min="7" max="7" width="11.5703125" bestFit="1" customWidth="1"/>
  </cols>
  <sheetData>
    <row r="1" spans="1:7">
      <c r="A1" s="242" t="s">
        <v>0</v>
      </c>
      <c r="B1">
        <v>1</v>
      </c>
    </row>
    <row r="2" spans="1:7">
      <c r="A2" s="242" t="s">
        <v>2</v>
      </c>
      <c r="B2" s="242" t="s">
        <v>2396</v>
      </c>
    </row>
    <row r="3" spans="1:7">
      <c r="A3" s="242" t="s">
        <v>4</v>
      </c>
      <c r="B3" t="s">
        <v>1560</v>
      </c>
    </row>
    <row r="4" spans="1:7">
      <c r="A4" s="242" t="s">
        <v>6</v>
      </c>
      <c r="B4" t="s">
        <v>7</v>
      </c>
    </row>
    <row r="5" spans="1:7">
      <c r="A5" s="242" t="s">
        <v>8</v>
      </c>
      <c r="B5" t="s">
        <v>1880</v>
      </c>
    </row>
    <row r="6" spans="1:7" ht="15.75" thickBot="1"/>
    <row r="7" spans="1:7">
      <c r="A7" s="2040" t="s">
        <v>1037</v>
      </c>
      <c r="B7" s="2041"/>
      <c r="C7" s="2042" t="s">
        <v>1032</v>
      </c>
      <c r="D7" s="2043"/>
      <c r="G7" s="2044">
        <f ca="1">TODAY()</f>
        <v>43152</v>
      </c>
    </row>
    <row r="8" spans="1:7">
      <c r="A8" s="2040" t="s">
        <v>1041</v>
      </c>
      <c r="B8" s="2045"/>
      <c r="C8" s="2042" t="s">
        <v>2397</v>
      </c>
      <c r="D8" s="2046" t="e">
        <f>(D7/D9)*100</f>
        <v>#DIV/0!</v>
      </c>
      <c r="G8" s="2047">
        <v>42370</v>
      </c>
    </row>
    <row r="9" spans="1:7" ht="19.899999999999999" customHeight="1" thickBot="1">
      <c r="A9" s="2040" t="s">
        <v>1044</v>
      </c>
      <c r="B9" s="2048"/>
      <c r="C9" s="2049" t="s">
        <v>2398</v>
      </c>
      <c r="D9" s="2050">
        <f>D11+D30+D41+D44</f>
        <v>0</v>
      </c>
      <c r="G9" s="2051">
        <f ca="1">G7-G8</f>
        <v>782</v>
      </c>
    </row>
    <row r="10" spans="1:7">
      <c r="A10" s="2048"/>
      <c r="B10" s="2048"/>
      <c r="C10" s="2049" t="s">
        <v>2399</v>
      </c>
      <c r="D10" s="2052"/>
    </row>
    <row r="11" spans="1:7" ht="28.5">
      <c r="A11" s="2040" t="s">
        <v>1047</v>
      </c>
      <c r="B11" s="2041" t="s">
        <v>1754</v>
      </c>
      <c r="C11" s="2053" t="s">
        <v>2400</v>
      </c>
      <c r="D11" s="2054">
        <f>D12+D27</f>
        <v>0</v>
      </c>
    </row>
    <row r="12" spans="1:7">
      <c r="A12" s="2040" t="s">
        <v>1049</v>
      </c>
      <c r="B12" s="2045" t="s">
        <v>1039</v>
      </c>
      <c r="C12" s="2055" t="s">
        <v>2401</v>
      </c>
      <c r="D12" s="2054">
        <f>SUM(D13:D26)</f>
        <v>0</v>
      </c>
    </row>
    <row r="13" spans="1:7" ht="28.5">
      <c r="A13" s="2040" t="s">
        <v>1052</v>
      </c>
      <c r="B13" s="2045" t="s">
        <v>1042</v>
      </c>
      <c r="C13" s="2056" t="s">
        <v>2402</v>
      </c>
      <c r="D13" s="2057">
        <f>'CR_SA_(1)'!X12</f>
        <v>0</v>
      </c>
    </row>
    <row r="14" spans="1:7" ht="28.5">
      <c r="A14" s="2040" t="s">
        <v>1054</v>
      </c>
      <c r="B14" s="2045" t="s">
        <v>1168</v>
      </c>
      <c r="C14" s="2056" t="s">
        <v>2403</v>
      </c>
      <c r="D14" s="2057">
        <f>'CR_SA_(2)'!X12</f>
        <v>0</v>
      </c>
    </row>
    <row r="15" spans="1:7" ht="28.5">
      <c r="A15" s="2040" t="s">
        <v>1057</v>
      </c>
      <c r="B15" s="2045" t="s">
        <v>2404</v>
      </c>
      <c r="C15" s="2056" t="s">
        <v>2405</v>
      </c>
      <c r="D15" s="2057">
        <f>'CR_SA_(3)'!X12</f>
        <v>0</v>
      </c>
    </row>
    <row r="16" spans="1:7" ht="28.5">
      <c r="A16" s="2040" t="s">
        <v>1060</v>
      </c>
      <c r="B16" s="2045" t="s">
        <v>2406</v>
      </c>
      <c r="C16" s="2056" t="s">
        <v>2407</v>
      </c>
      <c r="D16" s="2057">
        <f>'CR_SA_(4)'!X12</f>
        <v>0</v>
      </c>
    </row>
    <row r="17" spans="1:4">
      <c r="A17" s="2040" t="s">
        <v>2313</v>
      </c>
      <c r="B17" s="2045" t="s">
        <v>2408</v>
      </c>
      <c r="C17" s="2056" t="s">
        <v>2409</v>
      </c>
      <c r="D17" s="2057">
        <f>'CR_SA_(5)'!X12</f>
        <v>0</v>
      </c>
    </row>
    <row r="18" spans="1:4">
      <c r="A18" s="2040" t="s">
        <v>2315</v>
      </c>
      <c r="B18" s="2045" t="s">
        <v>2410</v>
      </c>
      <c r="C18" s="2056" t="s">
        <v>2411</v>
      </c>
      <c r="D18" s="2057">
        <f>'CR_SA_(6)'!X12</f>
        <v>0</v>
      </c>
    </row>
    <row r="19" spans="1:4">
      <c r="A19" s="2040" t="s">
        <v>2317</v>
      </c>
      <c r="B19" s="2045" t="s">
        <v>2412</v>
      </c>
      <c r="C19" s="2056" t="s">
        <v>2413</v>
      </c>
      <c r="D19" s="2057">
        <f>'CR_SA_(7)'!X12</f>
        <v>0</v>
      </c>
    </row>
    <row r="20" spans="1:4">
      <c r="A20" s="2040" t="s">
        <v>1069</v>
      </c>
      <c r="B20" s="2045" t="s">
        <v>2414</v>
      </c>
      <c r="C20" s="2056" t="s">
        <v>2415</v>
      </c>
      <c r="D20" s="2057">
        <f>'CR_SA_(8)'!X12</f>
        <v>0</v>
      </c>
    </row>
    <row r="21" spans="1:4" ht="28.5">
      <c r="A21" s="2040" t="s">
        <v>1072</v>
      </c>
      <c r="B21" s="2045" t="s">
        <v>2416</v>
      </c>
      <c r="C21" s="2056" t="s">
        <v>2417</v>
      </c>
      <c r="D21" s="2057">
        <f>'CR_SA_(9)'!X12</f>
        <v>0</v>
      </c>
    </row>
    <row r="22" spans="1:4">
      <c r="A22" s="2040" t="s">
        <v>1075</v>
      </c>
      <c r="B22" s="2045" t="s">
        <v>2418</v>
      </c>
      <c r="C22" s="2056" t="s">
        <v>2419</v>
      </c>
      <c r="D22" s="2057">
        <f>'CR_SA_(10)'!X12</f>
        <v>0</v>
      </c>
    </row>
    <row r="23" spans="1:4">
      <c r="A23" s="2040" t="s">
        <v>1078</v>
      </c>
      <c r="B23" s="2045" t="s">
        <v>2420</v>
      </c>
      <c r="C23" s="2056" t="s">
        <v>2421</v>
      </c>
      <c r="D23" s="2057">
        <f>'CR_SA_(11)'!X12</f>
        <v>0</v>
      </c>
    </row>
    <row r="24" spans="1:4">
      <c r="A24" s="2040" t="s">
        <v>2323</v>
      </c>
      <c r="B24" s="2045" t="s">
        <v>2422</v>
      </c>
      <c r="C24" s="2056" t="s">
        <v>2423</v>
      </c>
      <c r="D24" s="2057">
        <f>'CR_SA_(12)'!X12</f>
        <v>0</v>
      </c>
    </row>
    <row r="25" spans="1:4" ht="19.149999999999999" customHeight="1">
      <c r="A25" s="2040" t="s">
        <v>2325</v>
      </c>
      <c r="B25" s="2045" t="s">
        <v>2424</v>
      </c>
      <c r="C25" s="2056" t="s">
        <v>2425</v>
      </c>
      <c r="D25" s="2057">
        <f>'CR_SA_(13)'!X12</f>
        <v>0</v>
      </c>
    </row>
    <row r="26" spans="1:4">
      <c r="A26" s="2040" t="s">
        <v>2327</v>
      </c>
      <c r="B26" s="2045" t="s">
        <v>2426</v>
      </c>
      <c r="C26" s="2056" t="s">
        <v>2427</v>
      </c>
      <c r="D26" s="2057">
        <f>'CR_SA_(14)'!X12</f>
        <v>0</v>
      </c>
    </row>
    <row r="27" spans="1:4">
      <c r="A27" s="2040" t="s">
        <v>1081</v>
      </c>
      <c r="B27" s="2045" t="s">
        <v>1219</v>
      </c>
      <c r="C27" s="2058" t="s">
        <v>2428</v>
      </c>
      <c r="D27" s="2057">
        <f>CR_SEC_SA!AJ11</f>
        <v>0</v>
      </c>
    </row>
    <row r="28" spans="1:4">
      <c r="A28" s="2040" t="s">
        <v>1081</v>
      </c>
      <c r="B28" s="2045" t="s">
        <v>1219</v>
      </c>
      <c r="C28" s="2059" t="s">
        <v>2429</v>
      </c>
      <c r="D28" s="2060"/>
    </row>
    <row r="29" spans="1:4">
      <c r="A29" s="2040"/>
      <c r="B29" s="2045"/>
      <c r="C29" s="2061" t="s">
        <v>2430</v>
      </c>
      <c r="D29" s="2062"/>
    </row>
    <row r="30" spans="1:4" ht="19.899999999999999" customHeight="1">
      <c r="A30" s="2040" t="s">
        <v>2330</v>
      </c>
      <c r="B30" s="2041" t="s">
        <v>1756</v>
      </c>
      <c r="C30" s="2061" t="s">
        <v>2431</v>
      </c>
      <c r="D30" s="2054">
        <f>D31+D34+D39</f>
        <v>0</v>
      </c>
    </row>
    <row r="31" spans="1:4">
      <c r="A31" s="2040" t="s">
        <v>2332</v>
      </c>
      <c r="B31" s="2041" t="s">
        <v>1279</v>
      </c>
      <c r="C31" s="2063" t="s">
        <v>2432</v>
      </c>
      <c r="D31" s="2054">
        <f>D32+D33</f>
        <v>0</v>
      </c>
    </row>
    <row r="32" spans="1:4">
      <c r="A32" s="2040" t="s">
        <v>2333</v>
      </c>
      <c r="B32" s="2045" t="s">
        <v>1649</v>
      </c>
      <c r="C32" s="2055" t="s">
        <v>2433</v>
      </c>
      <c r="D32" s="2057">
        <f>[40]CR_TB_SETT!$F$9</f>
        <v>0</v>
      </c>
    </row>
    <row r="33" spans="1:4">
      <c r="A33" s="2040" t="s">
        <v>2334</v>
      </c>
      <c r="B33" s="2045" t="s">
        <v>1650</v>
      </c>
      <c r="C33" s="2055" t="s">
        <v>2434</v>
      </c>
      <c r="D33" s="2057">
        <f>[40]CR_TB_SETT!$F$15</f>
        <v>0</v>
      </c>
    </row>
    <row r="34" spans="1:4" ht="28.5">
      <c r="A34" s="2040" t="s">
        <v>1086</v>
      </c>
      <c r="B34" s="2041" t="s">
        <v>1281</v>
      </c>
      <c r="C34" s="2063" t="s">
        <v>2435</v>
      </c>
      <c r="D34" s="2054">
        <f>D35+D36+D37+D38</f>
        <v>0</v>
      </c>
    </row>
    <row r="35" spans="1:4" ht="16.149999999999999" customHeight="1">
      <c r="A35" s="2040" t="s">
        <v>1089</v>
      </c>
      <c r="B35" s="2045" t="s">
        <v>1283</v>
      </c>
      <c r="C35" s="2058" t="s">
        <v>2436</v>
      </c>
      <c r="D35" s="2057">
        <f>'[40]MKR_SA_TDI_(total)'!$J$11</f>
        <v>0</v>
      </c>
    </row>
    <row r="36" spans="1:4">
      <c r="A36" s="2040" t="s">
        <v>1092</v>
      </c>
      <c r="B36" s="2045" t="s">
        <v>1285</v>
      </c>
      <c r="C36" s="2058" t="s">
        <v>2437</v>
      </c>
      <c r="D36" s="2057">
        <f>[40]MKR_SA_EQU!$J$11</f>
        <v>0</v>
      </c>
    </row>
    <row r="37" spans="1:4">
      <c r="A37" s="2040" t="s">
        <v>1095</v>
      </c>
      <c r="B37" s="2045" t="s">
        <v>1655</v>
      </c>
      <c r="C37" s="2058" t="s">
        <v>2438</v>
      </c>
      <c r="D37" s="2057">
        <f>'[40]MKR_SA_FX '!$O$12</f>
        <v>0</v>
      </c>
    </row>
    <row r="38" spans="1:4">
      <c r="A38" s="2040" t="s">
        <v>1101</v>
      </c>
      <c r="B38" s="2045" t="s">
        <v>1656</v>
      </c>
      <c r="C38" s="2058" t="s">
        <v>2439</v>
      </c>
      <c r="D38" s="2057">
        <f>[40]MKR_SA_COM!$J$12</f>
        <v>0</v>
      </c>
    </row>
    <row r="39" spans="1:4" ht="28.5">
      <c r="A39" s="2040" t="s">
        <v>1104</v>
      </c>
      <c r="B39" s="2064" t="s">
        <v>2440</v>
      </c>
      <c r="C39" s="2063" t="s">
        <v>2441</v>
      </c>
      <c r="D39" s="2065"/>
    </row>
    <row r="40" spans="1:4">
      <c r="A40" s="2040"/>
      <c r="B40" s="2064"/>
      <c r="C40" s="2063" t="s">
        <v>2442</v>
      </c>
      <c r="D40" s="2066"/>
    </row>
    <row r="41" spans="1:4" ht="15" customHeight="1">
      <c r="A41" s="2040" t="s">
        <v>1107</v>
      </c>
      <c r="B41" s="2041" t="s">
        <v>1758</v>
      </c>
      <c r="C41" s="2063" t="s">
        <v>2443</v>
      </c>
      <c r="D41" s="2054">
        <f>D42+D43</f>
        <v>0</v>
      </c>
    </row>
    <row r="42" spans="1:4">
      <c r="A42" s="2040" t="s">
        <v>1110</v>
      </c>
      <c r="B42" s="2041" t="s">
        <v>2444</v>
      </c>
      <c r="C42" s="2067" t="s">
        <v>2445</v>
      </c>
      <c r="D42" s="2057">
        <f>[41]OPR!$J$11</f>
        <v>0</v>
      </c>
    </row>
    <row r="43" spans="1:4" ht="28.5">
      <c r="A43" s="2040" t="s">
        <v>1113</v>
      </c>
      <c r="B43" s="2041" t="s">
        <v>2446</v>
      </c>
      <c r="C43" s="2067" t="s">
        <v>2447</v>
      </c>
      <c r="D43" s="2057">
        <f>[41]OPR!$J$12</f>
        <v>0</v>
      </c>
    </row>
    <row r="44" spans="1:4" ht="46.5" customHeight="1">
      <c r="A44" s="2068">
        <v>340</v>
      </c>
      <c r="B44" s="2069" t="s">
        <v>1760</v>
      </c>
      <c r="C44" s="2063" t="s">
        <v>2448</v>
      </c>
      <c r="D44" s="2070">
        <f>IF(D47&lt;=0,0,IF(D47&lt;=D50,0,IF(D50&lt;0,D47,D47-D50)))</f>
        <v>0</v>
      </c>
    </row>
    <row r="45" spans="1:4" ht="51.75" customHeight="1">
      <c r="A45" s="2068" t="s">
        <v>1119</v>
      </c>
      <c r="B45" s="2071" t="s">
        <v>2449</v>
      </c>
      <c r="C45" s="2072" t="s">
        <v>2450</v>
      </c>
      <c r="D45" s="2073"/>
    </row>
    <row r="46" spans="1:4" ht="45">
      <c r="A46" s="2068" t="s">
        <v>1122</v>
      </c>
      <c r="B46" s="2071" t="s">
        <v>2451</v>
      </c>
      <c r="C46" s="2072" t="s">
        <v>2452</v>
      </c>
      <c r="D46" s="2073"/>
    </row>
    <row r="47" spans="1:4" ht="30">
      <c r="A47" s="2068" t="s">
        <v>1125</v>
      </c>
      <c r="B47" s="2071" t="s">
        <v>2453</v>
      </c>
      <c r="C47" s="2072" t="s">
        <v>2454</v>
      </c>
      <c r="D47" s="2074">
        <f>D46-D45</f>
        <v>0</v>
      </c>
    </row>
    <row r="48" spans="1:4" ht="45.75" customHeight="1">
      <c r="A48" s="2068" t="s">
        <v>2455</v>
      </c>
      <c r="B48" s="2071" t="s">
        <v>2456</v>
      </c>
      <c r="C48" s="2072" t="s">
        <v>2457</v>
      </c>
      <c r="D48" s="2073"/>
    </row>
    <row r="49" spans="1:4" ht="45">
      <c r="A49" s="2068" t="s">
        <v>1128</v>
      </c>
      <c r="B49" s="2071" t="s">
        <v>2458</v>
      </c>
      <c r="C49" s="2072" t="s">
        <v>2459</v>
      </c>
      <c r="D49" s="2073"/>
    </row>
    <row r="50" spans="1:4" ht="30">
      <c r="A50" s="2068" t="s">
        <v>1131</v>
      </c>
      <c r="B50" s="2071" t="s">
        <v>2460</v>
      </c>
      <c r="C50" s="2072" t="s">
        <v>2461</v>
      </c>
      <c r="D50" s="2074">
        <f>D49-D48</f>
        <v>0</v>
      </c>
    </row>
  </sheetData>
  <pageMargins left="0.7" right="0.7" top="0.75" bottom="0.75" header="0.3" footer="0.3"/>
  <pageSetup paperSize="9"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7"/>
  <sheetViews>
    <sheetView topLeftCell="N1" zoomScale="85" zoomScaleNormal="85" zoomScaleSheetLayoutView="30" workbookViewId="0">
      <selection activeCell="H16" sqref="H16"/>
    </sheetView>
  </sheetViews>
  <sheetFormatPr defaultColWidth="11.42578125" defaultRowHeight="15"/>
  <cols>
    <col min="1" max="1" width="5.140625" style="2219" customWidth="1"/>
    <col min="2" max="2" width="46.140625" style="1926" customWidth="1"/>
    <col min="3" max="3" width="9.28515625" style="1926" customWidth="1"/>
    <col min="4" max="4" width="8.85546875" style="1926" customWidth="1"/>
    <col min="5" max="5" width="8.5703125" style="1926" customWidth="1"/>
    <col min="6" max="6" width="15.140625" style="1926" customWidth="1"/>
    <col min="7" max="7" width="9" style="1926" customWidth="1"/>
    <col min="8" max="8" width="11.28515625" style="1926" customWidth="1"/>
    <col min="9" max="9" width="11.42578125" style="1926" customWidth="1"/>
    <col min="10" max="10" width="13.7109375" style="1926" customWidth="1"/>
    <col min="11" max="11" width="12.42578125" style="1926" customWidth="1"/>
    <col min="12" max="12" width="13.42578125" style="1926" customWidth="1"/>
    <col min="13" max="13" width="16.85546875" style="1926" customWidth="1"/>
    <col min="14" max="14" width="17.7109375" style="1926" customWidth="1"/>
    <col min="15" max="15" width="14.42578125" style="1926" customWidth="1"/>
    <col min="16" max="16" width="12.85546875" style="1926" customWidth="1"/>
    <col min="17" max="17" width="17.42578125" style="1926" customWidth="1"/>
    <col min="18" max="18" width="12.7109375" style="1926" customWidth="1"/>
    <col min="19" max="19" width="9.42578125" style="1926" customWidth="1"/>
    <col min="20" max="20" width="8.85546875" style="1926" customWidth="1"/>
    <col min="21" max="21" width="9.85546875" style="1926" customWidth="1"/>
    <col min="22" max="22" width="15.7109375" style="1926" customWidth="1"/>
    <col min="23" max="23" width="17.7109375" style="1926" customWidth="1"/>
    <col min="24" max="24" width="14.28515625" style="1926" customWidth="1"/>
    <col min="25" max="25" width="16" style="1926" customWidth="1"/>
    <col min="26" max="26" width="16.28515625" style="1926" customWidth="1"/>
    <col min="27" max="257" width="11.42578125" style="1926"/>
    <col min="258" max="258" width="108.140625" style="1926" customWidth="1"/>
    <col min="259" max="259" width="28.7109375" style="1926" customWidth="1"/>
    <col min="260" max="260" width="32.5703125" style="1926" customWidth="1"/>
    <col min="261" max="261" width="28.7109375" style="1926" customWidth="1"/>
    <col min="262" max="263" width="31.7109375" style="1926" customWidth="1"/>
    <col min="264" max="264" width="30.140625" style="1926" customWidth="1"/>
    <col min="265" max="265" width="33.7109375" style="1926" customWidth="1"/>
    <col min="266" max="266" width="27" style="1926" customWidth="1"/>
    <col min="267" max="267" width="28.7109375" style="1926" customWidth="1"/>
    <col min="268" max="268" width="34.85546875" style="1926" customWidth="1"/>
    <col min="269" max="269" width="37" style="1926" customWidth="1"/>
    <col min="270" max="270" width="34.85546875" style="1926" customWidth="1"/>
    <col min="271" max="271" width="27.5703125" style="1926" customWidth="1"/>
    <col min="272" max="272" width="36.85546875" style="1926" customWidth="1"/>
    <col min="273" max="273" width="38.7109375" style="1926" customWidth="1"/>
    <col min="274" max="276" width="14.7109375" style="1926" customWidth="1"/>
    <col min="277" max="277" width="18.7109375" style="1926" customWidth="1"/>
    <col min="278" max="278" width="25.42578125" style="1926" customWidth="1"/>
    <col min="279" max="279" width="34.85546875" style="1926" customWidth="1"/>
    <col min="280" max="280" width="28" style="1926" customWidth="1"/>
    <col min="281" max="281" width="34.140625" style="1926" customWidth="1"/>
    <col min="282" max="282" width="34" style="1926" customWidth="1"/>
    <col min="283" max="513" width="11.42578125" style="1926"/>
    <col min="514" max="514" width="108.140625" style="1926" customWidth="1"/>
    <col min="515" max="515" width="28.7109375" style="1926" customWidth="1"/>
    <col min="516" max="516" width="32.5703125" style="1926" customWidth="1"/>
    <col min="517" max="517" width="28.7109375" style="1926" customWidth="1"/>
    <col min="518" max="519" width="31.7109375" style="1926" customWidth="1"/>
    <col min="520" max="520" width="30.140625" style="1926" customWidth="1"/>
    <col min="521" max="521" width="33.7109375" style="1926" customWidth="1"/>
    <col min="522" max="522" width="27" style="1926" customWidth="1"/>
    <col min="523" max="523" width="28.7109375" style="1926" customWidth="1"/>
    <col min="524" max="524" width="34.85546875" style="1926" customWidth="1"/>
    <col min="525" max="525" width="37" style="1926" customWidth="1"/>
    <col min="526" max="526" width="34.85546875" style="1926" customWidth="1"/>
    <col min="527" max="527" width="27.5703125" style="1926" customWidth="1"/>
    <col min="528" max="528" width="36.85546875" style="1926" customWidth="1"/>
    <col min="529" max="529" width="38.7109375" style="1926" customWidth="1"/>
    <col min="530" max="532" width="14.7109375" style="1926" customWidth="1"/>
    <col min="533" max="533" width="18.7109375" style="1926" customWidth="1"/>
    <col min="534" max="534" width="25.42578125" style="1926" customWidth="1"/>
    <col min="535" max="535" width="34.85546875" style="1926" customWidth="1"/>
    <col min="536" max="536" width="28" style="1926" customWidth="1"/>
    <col min="537" max="537" width="34.140625" style="1926" customWidth="1"/>
    <col min="538" max="538" width="34" style="1926" customWidth="1"/>
    <col min="539" max="769" width="11.42578125" style="1926"/>
    <col min="770" max="770" width="108.140625" style="1926" customWidth="1"/>
    <col min="771" max="771" width="28.7109375" style="1926" customWidth="1"/>
    <col min="772" max="772" width="32.5703125" style="1926" customWidth="1"/>
    <col min="773" max="773" width="28.7109375" style="1926" customWidth="1"/>
    <col min="774" max="775" width="31.7109375" style="1926" customWidth="1"/>
    <col min="776" max="776" width="30.140625" style="1926" customWidth="1"/>
    <col min="777" max="777" width="33.7109375" style="1926" customWidth="1"/>
    <col min="778" max="778" width="27" style="1926" customWidth="1"/>
    <col min="779" max="779" width="28.7109375" style="1926" customWidth="1"/>
    <col min="780" max="780" width="34.85546875" style="1926" customWidth="1"/>
    <col min="781" max="781" width="37" style="1926" customWidth="1"/>
    <col min="782" max="782" width="34.85546875" style="1926" customWidth="1"/>
    <col min="783" max="783" width="27.5703125" style="1926" customWidth="1"/>
    <col min="784" max="784" width="36.85546875" style="1926" customWidth="1"/>
    <col min="785" max="785" width="38.7109375" style="1926" customWidth="1"/>
    <col min="786" max="788" width="14.7109375" style="1926" customWidth="1"/>
    <col min="789" max="789" width="18.7109375" style="1926" customWidth="1"/>
    <col min="790" max="790" width="25.42578125" style="1926" customWidth="1"/>
    <col min="791" max="791" width="34.85546875" style="1926" customWidth="1"/>
    <col min="792" max="792" width="28" style="1926" customWidth="1"/>
    <col min="793" max="793" width="34.140625" style="1926" customWidth="1"/>
    <col min="794" max="794" width="34" style="1926" customWidth="1"/>
    <col min="795" max="1025" width="11.42578125" style="1926"/>
    <col min="1026" max="1026" width="108.140625" style="1926" customWidth="1"/>
    <col min="1027" max="1027" width="28.7109375" style="1926" customWidth="1"/>
    <col min="1028" max="1028" width="32.5703125" style="1926" customWidth="1"/>
    <col min="1029" max="1029" width="28.7109375" style="1926" customWidth="1"/>
    <col min="1030" max="1031" width="31.7109375" style="1926" customWidth="1"/>
    <col min="1032" max="1032" width="30.140625" style="1926" customWidth="1"/>
    <col min="1033" max="1033" width="33.7109375" style="1926" customWidth="1"/>
    <col min="1034" max="1034" width="27" style="1926" customWidth="1"/>
    <col min="1035" max="1035" width="28.7109375" style="1926" customWidth="1"/>
    <col min="1036" max="1036" width="34.85546875" style="1926" customWidth="1"/>
    <col min="1037" max="1037" width="37" style="1926" customWidth="1"/>
    <col min="1038" max="1038" width="34.85546875" style="1926" customWidth="1"/>
    <col min="1039" max="1039" width="27.5703125" style="1926" customWidth="1"/>
    <col min="1040" max="1040" width="36.85546875" style="1926" customWidth="1"/>
    <col min="1041" max="1041" width="38.7109375" style="1926" customWidth="1"/>
    <col min="1042" max="1044" width="14.7109375" style="1926" customWidth="1"/>
    <col min="1045" max="1045" width="18.7109375" style="1926" customWidth="1"/>
    <col min="1046" max="1046" width="25.42578125" style="1926" customWidth="1"/>
    <col min="1047" max="1047" width="34.85546875" style="1926" customWidth="1"/>
    <col min="1048" max="1048" width="28" style="1926" customWidth="1"/>
    <col min="1049" max="1049" width="34.140625" style="1926" customWidth="1"/>
    <col min="1050" max="1050" width="34" style="1926" customWidth="1"/>
    <col min="1051" max="1281" width="11.42578125" style="1926"/>
    <col min="1282" max="1282" width="108.140625" style="1926" customWidth="1"/>
    <col min="1283" max="1283" width="28.7109375" style="1926" customWidth="1"/>
    <col min="1284" max="1284" width="32.5703125" style="1926" customWidth="1"/>
    <col min="1285" max="1285" width="28.7109375" style="1926" customWidth="1"/>
    <col min="1286" max="1287" width="31.7109375" style="1926" customWidth="1"/>
    <col min="1288" max="1288" width="30.140625" style="1926" customWidth="1"/>
    <col min="1289" max="1289" width="33.7109375" style="1926" customWidth="1"/>
    <col min="1290" max="1290" width="27" style="1926" customWidth="1"/>
    <col min="1291" max="1291" width="28.7109375" style="1926" customWidth="1"/>
    <col min="1292" max="1292" width="34.85546875" style="1926" customWidth="1"/>
    <col min="1293" max="1293" width="37" style="1926" customWidth="1"/>
    <col min="1294" max="1294" width="34.85546875" style="1926" customWidth="1"/>
    <col min="1295" max="1295" width="27.5703125" style="1926" customWidth="1"/>
    <col min="1296" max="1296" width="36.85546875" style="1926" customWidth="1"/>
    <col min="1297" max="1297" width="38.7109375" style="1926" customWidth="1"/>
    <col min="1298" max="1300" width="14.7109375" style="1926" customWidth="1"/>
    <col min="1301" max="1301" width="18.7109375" style="1926" customWidth="1"/>
    <col min="1302" max="1302" width="25.42578125" style="1926" customWidth="1"/>
    <col min="1303" max="1303" width="34.85546875" style="1926" customWidth="1"/>
    <col min="1304" max="1304" width="28" style="1926" customWidth="1"/>
    <col min="1305" max="1305" width="34.140625" style="1926" customWidth="1"/>
    <col min="1306" max="1306" width="34" style="1926" customWidth="1"/>
    <col min="1307" max="1537" width="11.42578125" style="1926"/>
    <col min="1538" max="1538" width="108.140625" style="1926" customWidth="1"/>
    <col min="1539" max="1539" width="28.7109375" style="1926" customWidth="1"/>
    <col min="1540" max="1540" width="32.5703125" style="1926" customWidth="1"/>
    <col min="1541" max="1541" width="28.7109375" style="1926" customWidth="1"/>
    <col min="1542" max="1543" width="31.7109375" style="1926" customWidth="1"/>
    <col min="1544" max="1544" width="30.140625" style="1926" customWidth="1"/>
    <col min="1545" max="1545" width="33.7109375" style="1926" customWidth="1"/>
    <col min="1546" max="1546" width="27" style="1926" customWidth="1"/>
    <col min="1547" max="1547" width="28.7109375" style="1926" customWidth="1"/>
    <col min="1548" max="1548" width="34.85546875" style="1926" customWidth="1"/>
    <col min="1549" max="1549" width="37" style="1926" customWidth="1"/>
    <col min="1550" max="1550" width="34.85546875" style="1926" customWidth="1"/>
    <col min="1551" max="1551" width="27.5703125" style="1926" customWidth="1"/>
    <col min="1552" max="1552" width="36.85546875" style="1926" customWidth="1"/>
    <col min="1553" max="1553" width="38.7109375" style="1926" customWidth="1"/>
    <col min="1554" max="1556" width="14.7109375" style="1926" customWidth="1"/>
    <col min="1557" max="1557" width="18.7109375" style="1926" customWidth="1"/>
    <col min="1558" max="1558" width="25.42578125" style="1926" customWidth="1"/>
    <col min="1559" max="1559" width="34.85546875" style="1926" customWidth="1"/>
    <col min="1560" max="1560" width="28" style="1926" customWidth="1"/>
    <col min="1561" max="1561" width="34.140625" style="1926" customWidth="1"/>
    <col min="1562" max="1562" width="34" style="1926" customWidth="1"/>
    <col min="1563" max="1793" width="11.42578125" style="1926"/>
    <col min="1794" max="1794" width="108.140625" style="1926" customWidth="1"/>
    <col min="1795" max="1795" width="28.7109375" style="1926" customWidth="1"/>
    <col min="1796" max="1796" width="32.5703125" style="1926" customWidth="1"/>
    <col min="1797" max="1797" width="28.7109375" style="1926" customWidth="1"/>
    <col min="1798" max="1799" width="31.7109375" style="1926" customWidth="1"/>
    <col min="1800" max="1800" width="30.140625" style="1926" customWidth="1"/>
    <col min="1801" max="1801" width="33.7109375" style="1926" customWidth="1"/>
    <col min="1802" max="1802" width="27" style="1926" customWidth="1"/>
    <col min="1803" max="1803" width="28.7109375" style="1926" customWidth="1"/>
    <col min="1804" max="1804" width="34.85546875" style="1926" customWidth="1"/>
    <col min="1805" max="1805" width="37" style="1926" customWidth="1"/>
    <col min="1806" max="1806" width="34.85546875" style="1926" customWidth="1"/>
    <col min="1807" max="1807" width="27.5703125" style="1926" customWidth="1"/>
    <col min="1808" max="1808" width="36.85546875" style="1926" customWidth="1"/>
    <col min="1809" max="1809" width="38.7109375" style="1926" customWidth="1"/>
    <col min="1810" max="1812" width="14.7109375" style="1926" customWidth="1"/>
    <col min="1813" max="1813" width="18.7109375" style="1926" customWidth="1"/>
    <col min="1814" max="1814" width="25.42578125" style="1926" customWidth="1"/>
    <col min="1815" max="1815" width="34.85546875" style="1926" customWidth="1"/>
    <col min="1816" max="1816" width="28" style="1926" customWidth="1"/>
    <col min="1817" max="1817" width="34.140625" style="1926" customWidth="1"/>
    <col min="1818" max="1818" width="34" style="1926" customWidth="1"/>
    <col min="1819" max="2049" width="11.42578125" style="1926"/>
    <col min="2050" max="2050" width="108.140625" style="1926" customWidth="1"/>
    <col min="2051" max="2051" width="28.7109375" style="1926" customWidth="1"/>
    <col min="2052" max="2052" width="32.5703125" style="1926" customWidth="1"/>
    <col min="2053" max="2053" width="28.7109375" style="1926" customWidth="1"/>
    <col min="2054" max="2055" width="31.7109375" style="1926" customWidth="1"/>
    <col min="2056" max="2056" width="30.140625" style="1926" customWidth="1"/>
    <col min="2057" max="2057" width="33.7109375" style="1926" customWidth="1"/>
    <col min="2058" max="2058" width="27" style="1926" customWidth="1"/>
    <col min="2059" max="2059" width="28.7109375" style="1926" customWidth="1"/>
    <col min="2060" max="2060" width="34.85546875" style="1926" customWidth="1"/>
    <col min="2061" max="2061" width="37" style="1926" customWidth="1"/>
    <col min="2062" max="2062" width="34.85546875" style="1926" customWidth="1"/>
    <col min="2063" max="2063" width="27.5703125" style="1926" customWidth="1"/>
    <col min="2064" max="2064" width="36.85546875" style="1926" customWidth="1"/>
    <col min="2065" max="2065" width="38.7109375" style="1926" customWidth="1"/>
    <col min="2066" max="2068" width="14.7109375" style="1926" customWidth="1"/>
    <col min="2069" max="2069" width="18.7109375" style="1926" customWidth="1"/>
    <col min="2070" max="2070" width="25.42578125" style="1926" customWidth="1"/>
    <col min="2071" max="2071" width="34.85546875" style="1926" customWidth="1"/>
    <col min="2072" max="2072" width="28" style="1926" customWidth="1"/>
    <col min="2073" max="2073" width="34.140625" style="1926" customWidth="1"/>
    <col min="2074" max="2074" width="34" style="1926" customWidth="1"/>
    <col min="2075" max="2305" width="11.42578125" style="1926"/>
    <col min="2306" max="2306" width="108.140625" style="1926" customWidth="1"/>
    <col min="2307" max="2307" width="28.7109375" style="1926" customWidth="1"/>
    <col min="2308" max="2308" width="32.5703125" style="1926" customWidth="1"/>
    <col min="2309" max="2309" width="28.7109375" style="1926" customWidth="1"/>
    <col min="2310" max="2311" width="31.7109375" style="1926" customWidth="1"/>
    <col min="2312" max="2312" width="30.140625" style="1926" customWidth="1"/>
    <col min="2313" max="2313" width="33.7109375" style="1926" customWidth="1"/>
    <col min="2314" max="2314" width="27" style="1926" customWidth="1"/>
    <col min="2315" max="2315" width="28.7109375" style="1926" customWidth="1"/>
    <col min="2316" max="2316" width="34.85546875" style="1926" customWidth="1"/>
    <col min="2317" max="2317" width="37" style="1926" customWidth="1"/>
    <col min="2318" max="2318" width="34.85546875" style="1926" customWidth="1"/>
    <col min="2319" max="2319" width="27.5703125" style="1926" customWidth="1"/>
    <col min="2320" max="2320" width="36.85546875" style="1926" customWidth="1"/>
    <col min="2321" max="2321" width="38.7109375" style="1926" customWidth="1"/>
    <col min="2322" max="2324" width="14.7109375" style="1926" customWidth="1"/>
    <col min="2325" max="2325" width="18.7109375" style="1926" customWidth="1"/>
    <col min="2326" max="2326" width="25.42578125" style="1926" customWidth="1"/>
    <col min="2327" max="2327" width="34.85546875" style="1926" customWidth="1"/>
    <col min="2328" max="2328" width="28" style="1926" customWidth="1"/>
    <col min="2329" max="2329" width="34.140625" style="1926" customWidth="1"/>
    <col min="2330" max="2330" width="34" style="1926" customWidth="1"/>
    <col min="2331" max="2561" width="11.42578125" style="1926"/>
    <col min="2562" max="2562" width="108.140625" style="1926" customWidth="1"/>
    <col min="2563" max="2563" width="28.7109375" style="1926" customWidth="1"/>
    <col min="2564" max="2564" width="32.5703125" style="1926" customWidth="1"/>
    <col min="2565" max="2565" width="28.7109375" style="1926" customWidth="1"/>
    <col min="2566" max="2567" width="31.7109375" style="1926" customWidth="1"/>
    <col min="2568" max="2568" width="30.140625" style="1926" customWidth="1"/>
    <col min="2569" max="2569" width="33.7109375" style="1926" customWidth="1"/>
    <col min="2570" max="2570" width="27" style="1926" customWidth="1"/>
    <col min="2571" max="2571" width="28.7109375" style="1926" customWidth="1"/>
    <col min="2572" max="2572" width="34.85546875" style="1926" customWidth="1"/>
    <col min="2573" max="2573" width="37" style="1926" customWidth="1"/>
    <col min="2574" max="2574" width="34.85546875" style="1926" customWidth="1"/>
    <col min="2575" max="2575" width="27.5703125" style="1926" customWidth="1"/>
    <col min="2576" max="2576" width="36.85546875" style="1926" customWidth="1"/>
    <col min="2577" max="2577" width="38.7109375" style="1926" customWidth="1"/>
    <col min="2578" max="2580" width="14.7109375" style="1926" customWidth="1"/>
    <col min="2581" max="2581" width="18.7109375" style="1926" customWidth="1"/>
    <col min="2582" max="2582" width="25.42578125" style="1926" customWidth="1"/>
    <col min="2583" max="2583" width="34.85546875" style="1926" customWidth="1"/>
    <col min="2584" max="2584" width="28" style="1926" customWidth="1"/>
    <col min="2585" max="2585" width="34.140625" style="1926" customWidth="1"/>
    <col min="2586" max="2586" width="34" style="1926" customWidth="1"/>
    <col min="2587" max="2817" width="11.42578125" style="1926"/>
    <col min="2818" max="2818" width="108.140625" style="1926" customWidth="1"/>
    <col min="2819" max="2819" width="28.7109375" style="1926" customWidth="1"/>
    <col min="2820" max="2820" width="32.5703125" style="1926" customWidth="1"/>
    <col min="2821" max="2821" width="28.7109375" style="1926" customWidth="1"/>
    <col min="2822" max="2823" width="31.7109375" style="1926" customWidth="1"/>
    <col min="2824" max="2824" width="30.140625" style="1926" customWidth="1"/>
    <col min="2825" max="2825" width="33.7109375" style="1926" customWidth="1"/>
    <col min="2826" max="2826" width="27" style="1926" customWidth="1"/>
    <col min="2827" max="2827" width="28.7109375" style="1926" customWidth="1"/>
    <col min="2828" max="2828" width="34.85546875" style="1926" customWidth="1"/>
    <col min="2829" max="2829" width="37" style="1926" customWidth="1"/>
    <col min="2830" max="2830" width="34.85546875" style="1926" customWidth="1"/>
    <col min="2831" max="2831" width="27.5703125" style="1926" customWidth="1"/>
    <col min="2832" max="2832" width="36.85546875" style="1926" customWidth="1"/>
    <col min="2833" max="2833" width="38.7109375" style="1926" customWidth="1"/>
    <col min="2834" max="2836" width="14.7109375" style="1926" customWidth="1"/>
    <col min="2837" max="2837" width="18.7109375" style="1926" customWidth="1"/>
    <col min="2838" max="2838" width="25.42578125" style="1926" customWidth="1"/>
    <col min="2839" max="2839" width="34.85546875" style="1926" customWidth="1"/>
    <col min="2840" max="2840" width="28" style="1926" customWidth="1"/>
    <col min="2841" max="2841" width="34.140625" style="1926" customWidth="1"/>
    <col min="2842" max="2842" width="34" style="1926" customWidth="1"/>
    <col min="2843" max="3073" width="11.42578125" style="1926"/>
    <col min="3074" max="3074" width="108.140625" style="1926" customWidth="1"/>
    <col min="3075" max="3075" width="28.7109375" style="1926" customWidth="1"/>
    <col min="3076" max="3076" width="32.5703125" style="1926" customWidth="1"/>
    <col min="3077" max="3077" width="28.7109375" style="1926" customWidth="1"/>
    <col min="3078" max="3079" width="31.7109375" style="1926" customWidth="1"/>
    <col min="3080" max="3080" width="30.140625" style="1926" customWidth="1"/>
    <col min="3081" max="3081" width="33.7109375" style="1926" customWidth="1"/>
    <col min="3082" max="3082" width="27" style="1926" customWidth="1"/>
    <col min="3083" max="3083" width="28.7109375" style="1926" customWidth="1"/>
    <col min="3084" max="3084" width="34.85546875" style="1926" customWidth="1"/>
    <col min="3085" max="3085" width="37" style="1926" customWidth="1"/>
    <col min="3086" max="3086" width="34.85546875" style="1926" customWidth="1"/>
    <col min="3087" max="3087" width="27.5703125" style="1926" customWidth="1"/>
    <col min="3088" max="3088" width="36.85546875" style="1926" customWidth="1"/>
    <col min="3089" max="3089" width="38.7109375" style="1926" customWidth="1"/>
    <col min="3090" max="3092" width="14.7109375" style="1926" customWidth="1"/>
    <col min="3093" max="3093" width="18.7109375" style="1926" customWidth="1"/>
    <col min="3094" max="3094" width="25.42578125" style="1926" customWidth="1"/>
    <col min="3095" max="3095" width="34.85546875" style="1926" customWidth="1"/>
    <col min="3096" max="3096" width="28" style="1926" customWidth="1"/>
    <col min="3097" max="3097" width="34.140625" style="1926" customWidth="1"/>
    <col min="3098" max="3098" width="34" style="1926" customWidth="1"/>
    <col min="3099" max="3329" width="11.42578125" style="1926"/>
    <col min="3330" max="3330" width="108.140625" style="1926" customWidth="1"/>
    <col min="3331" max="3331" width="28.7109375" style="1926" customWidth="1"/>
    <col min="3332" max="3332" width="32.5703125" style="1926" customWidth="1"/>
    <col min="3333" max="3333" width="28.7109375" style="1926" customWidth="1"/>
    <col min="3334" max="3335" width="31.7109375" style="1926" customWidth="1"/>
    <col min="3336" max="3336" width="30.140625" style="1926" customWidth="1"/>
    <col min="3337" max="3337" width="33.7109375" style="1926" customWidth="1"/>
    <col min="3338" max="3338" width="27" style="1926" customWidth="1"/>
    <col min="3339" max="3339" width="28.7109375" style="1926" customWidth="1"/>
    <col min="3340" max="3340" width="34.85546875" style="1926" customWidth="1"/>
    <col min="3341" max="3341" width="37" style="1926" customWidth="1"/>
    <col min="3342" max="3342" width="34.85546875" style="1926" customWidth="1"/>
    <col min="3343" max="3343" width="27.5703125" style="1926" customWidth="1"/>
    <col min="3344" max="3344" width="36.85546875" style="1926" customWidth="1"/>
    <col min="3345" max="3345" width="38.7109375" style="1926" customWidth="1"/>
    <col min="3346" max="3348" width="14.7109375" style="1926" customWidth="1"/>
    <col min="3349" max="3349" width="18.7109375" style="1926" customWidth="1"/>
    <col min="3350" max="3350" width="25.42578125" style="1926" customWidth="1"/>
    <col min="3351" max="3351" width="34.85546875" style="1926" customWidth="1"/>
    <col min="3352" max="3352" width="28" style="1926" customWidth="1"/>
    <col min="3353" max="3353" width="34.140625" style="1926" customWidth="1"/>
    <col min="3354" max="3354" width="34" style="1926" customWidth="1"/>
    <col min="3355" max="3585" width="11.42578125" style="1926"/>
    <col min="3586" max="3586" width="108.140625" style="1926" customWidth="1"/>
    <col min="3587" max="3587" width="28.7109375" style="1926" customWidth="1"/>
    <col min="3588" max="3588" width="32.5703125" style="1926" customWidth="1"/>
    <col min="3589" max="3589" width="28.7109375" style="1926" customWidth="1"/>
    <col min="3590" max="3591" width="31.7109375" style="1926" customWidth="1"/>
    <col min="3592" max="3592" width="30.140625" style="1926" customWidth="1"/>
    <col min="3593" max="3593" width="33.7109375" style="1926" customWidth="1"/>
    <col min="3594" max="3594" width="27" style="1926" customWidth="1"/>
    <col min="3595" max="3595" width="28.7109375" style="1926" customWidth="1"/>
    <col min="3596" max="3596" width="34.85546875" style="1926" customWidth="1"/>
    <col min="3597" max="3597" width="37" style="1926" customWidth="1"/>
    <col min="3598" max="3598" width="34.85546875" style="1926" customWidth="1"/>
    <col min="3599" max="3599" width="27.5703125" style="1926" customWidth="1"/>
    <col min="3600" max="3600" width="36.85546875" style="1926" customWidth="1"/>
    <col min="3601" max="3601" width="38.7109375" style="1926" customWidth="1"/>
    <col min="3602" max="3604" width="14.7109375" style="1926" customWidth="1"/>
    <col min="3605" max="3605" width="18.7109375" style="1926" customWidth="1"/>
    <col min="3606" max="3606" width="25.42578125" style="1926" customWidth="1"/>
    <col min="3607" max="3607" width="34.85546875" style="1926" customWidth="1"/>
    <col min="3608" max="3608" width="28" style="1926" customWidth="1"/>
    <col min="3609" max="3609" width="34.140625" style="1926" customWidth="1"/>
    <col min="3610" max="3610" width="34" style="1926" customWidth="1"/>
    <col min="3611" max="3841" width="11.42578125" style="1926"/>
    <col min="3842" max="3842" width="108.140625" style="1926" customWidth="1"/>
    <col min="3843" max="3843" width="28.7109375" style="1926" customWidth="1"/>
    <col min="3844" max="3844" width="32.5703125" style="1926" customWidth="1"/>
    <col min="3845" max="3845" width="28.7109375" style="1926" customWidth="1"/>
    <col min="3846" max="3847" width="31.7109375" style="1926" customWidth="1"/>
    <col min="3848" max="3848" width="30.140625" style="1926" customWidth="1"/>
    <col min="3849" max="3849" width="33.7109375" style="1926" customWidth="1"/>
    <col min="3850" max="3850" width="27" style="1926" customWidth="1"/>
    <col min="3851" max="3851" width="28.7109375" style="1926" customWidth="1"/>
    <col min="3852" max="3852" width="34.85546875" style="1926" customWidth="1"/>
    <col min="3853" max="3853" width="37" style="1926" customWidth="1"/>
    <col min="3854" max="3854" width="34.85546875" style="1926" customWidth="1"/>
    <col min="3855" max="3855" width="27.5703125" style="1926" customWidth="1"/>
    <col min="3856" max="3856" width="36.85546875" style="1926" customWidth="1"/>
    <col min="3857" max="3857" width="38.7109375" style="1926" customWidth="1"/>
    <col min="3858" max="3860" width="14.7109375" style="1926" customWidth="1"/>
    <col min="3861" max="3861" width="18.7109375" style="1926" customWidth="1"/>
    <col min="3862" max="3862" width="25.42578125" style="1926" customWidth="1"/>
    <col min="3863" max="3863" width="34.85546875" style="1926" customWidth="1"/>
    <col min="3864" max="3864" width="28" style="1926" customWidth="1"/>
    <col min="3865" max="3865" width="34.140625" style="1926" customWidth="1"/>
    <col min="3866" max="3866" width="34" style="1926" customWidth="1"/>
    <col min="3867" max="4097" width="11.42578125" style="1926"/>
    <col min="4098" max="4098" width="108.140625" style="1926" customWidth="1"/>
    <col min="4099" max="4099" width="28.7109375" style="1926" customWidth="1"/>
    <col min="4100" max="4100" width="32.5703125" style="1926" customWidth="1"/>
    <col min="4101" max="4101" width="28.7109375" style="1926" customWidth="1"/>
    <col min="4102" max="4103" width="31.7109375" style="1926" customWidth="1"/>
    <col min="4104" max="4104" width="30.140625" style="1926" customWidth="1"/>
    <col min="4105" max="4105" width="33.7109375" style="1926" customWidth="1"/>
    <col min="4106" max="4106" width="27" style="1926" customWidth="1"/>
    <col min="4107" max="4107" width="28.7109375" style="1926" customWidth="1"/>
    <col min="4108" max="4108" width="34.85546875" style="1926" customWidth="1"/>
    <col min="4109" max="4109" width="37" style="1926" customWidth="1"/>
    <col min="4110" max="4110" width="34.85546875" style="1926" customWidth="1"/>
    <col min="4111" max="4111" width="27.5703125" style="1926" customWidth="1"/>
    <col min="4112" max="4112" width="36.85546875" style="1926" customWidth="1"/>
    <col min="4113" max="4113" width="38.7109375" style="1926" customWidth="1"/>
    <col min="4114" max="4116" width="14.7109375" style="1926" customWidth="1"/>
    <col min="4117" max="4117" width="18.7109375" style="1926" customWidth="1"/>
    <col min="4118" max="4118" width="25.42578125" style="1926" customWidth="1"/>
    <col min="4119" max="4119" width="34.85546875" style="1926" customWidth="1"/>
    <col min="4120" max="4120" width="28" style="1926" customWidth="1"/>
    <col min="4121" max="4121" width="34.140625" style="1926" customWidth="1"/>
    <col min="4122" max="4122" width="34" style="1926" customWidth="1"/>
    <col min="4123" max="4353" width="11.42578125" style="1926"/>
    <col min="4354" max="4354" width="108.140625" style="1926" customWidth="1"/>
    <col min="4355" max="4355" width="28.7109375" style="1926" customWidth="1"/>
    <col min="4356" max="4356" width="32.5703125" style="1926" customWidth="1"/>
    <col min="4357" max="4357" width="28.7109375" style="1926" customWidth="1"/>
    <col min="4358" max="4359" width="31.7109375" style="1926" customWidth="1"/>
    <col min="4360" max="4360" width="30.140625" style="1926" customWidth="1"/>
    <col min="4361" max="4361" width="33.7109375" style="1926" customWidth="1"/>
    <col min="4362" max="4362" width="27" style="1926" customWidth="1"/>
    <col min="4363" max="4363" width="28.7109375" style="1926" customWidth="1"/>
    <col min="4364" max="4364" width="34.85546875" style="1926" customWidth="1"/>
    <col min="4365" max="4365" width="37" style="1926" customWidth="1"/>
    <col min="4366" max="4366" width="34.85546875" style="1926" customWidth="1"/>
    <col min="4367" max="4367" width="27.5703125" style="1926" customWidth="1"/>
    <col min="4368" max="4368" width="36.85546875" style="1926" customWidth="1"/>
    <col min="4369" max="4369" width="38.7109375" style="1926" customWidth="1"/>
    <col min="4370" max="4372" width="14.7109375" style="1926" customWidth="1"/>
    <col min="4373" max="4373" width="18.7109375" style="1926" customWidth="1"/>
    <col min="4374" max="4374" width="25.42578125" style="1926" customWidth="1"/>
    <col min="4375" max="4375" width="34.85546875" style="1926" customWidth="1"/>
    <col min="4376" max="4376" width="28" style="1926" customWidth="1"/>
    <col min="4377" max="4377" width="34.140625" style="1926" customWidth="1"/>
    <col min="4378" max="4378" width="34" style="1926" customWidth="1"/>
    <col min="4379" max="4609" width="11.42578125" style="1926"/>
    <col min="4610" max="4610" width="108.140625" style="1926" customWidth="1"/>
    <col min="4611" max="4611" width="28.7109375" style="1926" customWidth="1"/>
    <col min="4612" max="4612" width="32.5703125" style="1926" customWidth="1"/>
    <col min="4613" max="4613" width="28.7109375" style="1926" customWidth="1"/>
    <col min="4614" max="4615" width="31.7109375" style="1926" customWidth="1"/>
    <col min="4616" max="4616" width="30.140625" style="1926" customWidth="1"/>
    <col min="4617" max="4617" width="33.7109375" style="1926" customWidth="1"/>
    <col min="4618" max="4618" width="27" style="1926" customWidth="1"/>
    <col min="4619" max="4619" width="28.7109375" style="1926" customWidth="1"/>
    <col min="4620" max="4620" width="34.85546875" style="1926" customWidth="1"/>
    <col min="4621" max="4621" width="37" style="1926" customWidth="1"/>
    <col min="4622" max="4622" width="34.85546875" style="1926" customWidth="1"/>
    <col min="4623" max="4623" width="27.5703125" style="1926" customWidth="1"/>
    <col min="4624" max="4624" width="36.85546875" style="1926" customWidth="1"/>
    <col min="4625" max="4625" width="38.7109375" style="1926" customWidth="1"/>
    <col min="4626" max="4628" width="14.7109375" style="1926" customWidth="1"/>
    <col min="4629" max="4629" width="18.7109375" style="1926" customWidth="1"/>
    <col min="4630" max="4630" width="25.42578125" style="1926" customWidth="1"/>
    <col min="4631" max="4631" width="34.85546875" style="1926" customWidth="1"/>
    <col min="4632" max="4632" width="28" style="1926" customWidth="1"/>
    <col min="4633" max="4633" width="34.140625" style="1926" customWidth="1"/>
    <col min="4634" max="4634" width="34" style="1926" customWidth="1"/>
    <col min="4635" max="4865" width="11.42578125" style="1926"/>
    <col min="4866" max="4866" width="108.140625" style="1926" customWidth="1"/>
    <col min="4867" max="4867" width="28.7109375" style="1926" customWidth="1"/>
    <col min="4868" max="4868" width="32.5703125" style="1926" customWidth="1"/>
    <col min="4869" max="4869" width="28.7109375" style="1926" customWidth="1"/>
    <col min="4870" max="4871" width="31.7109375" style="1926" customWidth="1"/>
    <col min="4872" max="4872" width="30.140625" style="1926" customWidth="1"/>
    <col min="4873" max="4873" width="33.7109375" style="1926" customWidth="1"/>
    <col min="4874" max="4874" width="27" style="1926" customWidth="1"/>
    <col min="4875" max="4875" width="28.7109375" style="1926" customWidth="1"/>
    <col min="4876" max="4876" width="34.85546875" style="1926" customWidth="1"/>
    <col min="4877" max="4877" width="37" style="1926" customWidth="1"/>
    <col min="4878" max="4878" width="34.85546875" style="1926" customWidth="1"/>
    <col min="4879" max="4879" width="27.5703125" style="1926" customWidth="1"/>
    <col min="4880" max="4880" width="36.85546875" style="1926" customWidth="1"/>
    <col min="4881" max="4881" width="38.7109375" style="1926" customWidth="1"/>
    <col min="4882" max="4884" width="14.7109375" style="1926" customWidth="1"/>
    <col min="4885" max="4885" width="18.7109375" style="1926" customWidth="1"/>
    <col min="4886" max="4886" width="25.42578125" style="1926" customWidth="1"/>
    <col min="4887" max="4887" width="34.85546875" style="1926" customWidth="1"/>
    <col min="4888" max="4888" width="28" style="1926" customWidth="1"/>
    <col min="4889" max="4889" width="34.140625" style="1926" customWidth="1"/>
    <col min="4890" max="4890" width="34" style="1926" customWidth="1"/>
    <col min="4891" max="5121" width="11.42578125" style="1926"/>
    <col min="5122" max="5122" width="108.140625" style="1926" customWidth="1"/>
    <col min="5123" max="5123" width="28.7109375" style="1926" customWidth="1"/>
    <col min="5124" max="5124" width="32.5703125" style="1926" customWidth="1"/>
    <col min="5125" max="5125" width="28.7109375" style="1926" customWidth="1"/>
    <col min="5126" max="5127" width="31.7109375" style="1926" customWidth="1"/>
    <col min="5128" max="5128" width="30.140625" style="1926" customWidth="1"/>
    <col min="5129" max="5129" width="33.7109375" style="1926" customWidth="1"/>
    <col min="5130" max="5130" width="27" style="1926" customWidth="1"/>
    <col min="5131" max="5131" width="28.7109375" style="1926" customWidth="1"/>
    <col min="5132" max="5132" width="34.85546875" style="1926" customWidth="1"/>
    <col min="5133" max="5133" width="37" style="1926" customWidth="1"/>
    <col min="5134" max="5134" width="34.85546875" style="1926" customWidth="1"/>
    <col min="5135" max="5135" width="27.5703125" style="1926" customWidth="1"/>
    <col min="5136" max="5136" width="36.85546875" style="1926" customWidth="1"/>
    <col min="5137" max="5137" width="38.7109375" style="1926" customWidth="1"/>
    <col min="5138" max="5140" width="14.7109375" style="1926" customWidth="1"/>
    <col min="5141" max="5141" width="18.7109375" style="1926" customWidth="1"/>
    <col min="5142" max="5142" width="25.42578125" style="1926" customWidth="1"/>
    <col min="5143" max="5143" width="34.85546875" style="1926" customWidth="1"/>
    <col min="5144" max="5144" width="28" style="1926" customWidth="1"/>
    <col min="5145" max="5145" width="34.140625" style="1926" customWidth="1"/>
    <col min="5146" max="5146" width="34" style="1926" customWidth="1"/>
    <col min="5147" max="5377" width="11.42578125" style="1926"/>
    <col min="5378" max="5378" width="108.140625" style="1926" customWidth="1"/>
    <col min="5379" max="5379" width="28.7109375" style="1926" customWidth="1"/>
    <col min="5380" max="5380" width="32.5703125" style="1926" customWidth="1"/>
    <col min="5381" max="5381" width="28.7109375" style="1926" customWidth="1"/>
    <col min="5382" max="5383" width="31.7109375" style="1926" customWidth="1"/>
    <col min="5384" max="5384" width="30.140625" style="1926" customWidth="1"/>
    <col min="5385" max="5385" width="33.7109375" style="1926" customWidth="1"/>
    <col min="5386" max="5386" width="27" style="1926" customWidth="1"/>
    <col min="5387" max="5387" width="28.7109375" style="1926" customWidth="1"/>
    <col min="5388" max="5388" width="34.85546875" style="1926" customWidth="1"/>
    <col min="5389" max="5389" width="37" style="1926" customWidth="1"/>
    <col min="5390" max="5390" width="34.85546875" style="1926" customWidth="1"/>
    <col min="5391" max="5391" width="27.5703125" style="1926" customWidth="1"/>
    <col min="5392" max="5392" width="36.85546875" style="1926" customWidth="1"/>
    <col min="5393" max="5393" width="38.7109375" style="1926" customWidth="1"/>
    <col min="5394" max="5396" width="14.7109375" style="1926" customWidth="1"/>
    <col min="5397" max="5397" width="18.7109375" style="1926" customWidth="1"/>
    <col min="5398" max="5398" width="25.42578125" style="1926" customWidth="1"/>
    <col min="5399" max="5399" width="34.85546875" style="1926" customWidth="1"/>
    <col min="5400" max="5400" width="28" style="1926" customWidth="1"/>
    <col min="5401" max="5401" width="34.140625" style="1926" customWidth="1"/>
    <col min="5402" max="5402" width="34" style="1926" customWidth="1"/>
    <col min="5403" max="5633" width="11.42578125" style="1926"/>
    <col min="5634" max="5634" width="108.140625" style="1926" customWidth="1"/>
    <col min="5635" max="5635" width="28.7109375" style="1926" customWidth="1"/>
    <col min="5636" max="5636" width="32.5703125" style="1926" customWidth="1"/>
    <col min="5637" max="5637" width="28.7109375" style="1926" customWidth="1"/>
    <col min="5638" max="5639" width="31.7109375" style="1926" customWidth="1"/>
    <col min="5640" max="5640" width="30.140625" style="1926" customWidth="1"/>
    <col min="5641" max="5641" width="33.7109375" style="1926" customWidth="1"/>
    <col min="5642" max="5642" width="27" style="1926" customWidth="1"/>
    <col min="5643" max="5643" width="28.7109375" style="1926" customWidth="1"/>
    <col min="5644" max="5644" width="34.85546875" style="1926" customWidth="1"/>
    <col min="5645" max="5645" width="37" style="1926" customWidth="1"/>
    <col min="5646" max="5646" width="34.85546875" style="1926" customWidth="1"/>
    <col min="5647" max="5647" width="27.5703125" style="1926" customWidth="1"/>
    <col min="5648" max="5648" width="36.85546875" style="1926" customWidth="1"/>
    <col min="5649" max="5649" width="38.7109375" style="1926" customWidth="1"/>
    <col min="5650" max="5652" width="14.7109375" style="1926" customWidth="1"/>
    <col min="5653" max="5653" width="18.7109375" style="1926" customWidth="1"/>
    <col min="5654" max="5654" width="25.42578125" style="1926" customWidth="1"/>
    <col min="5655" max="5655" width="34.85546875" style="1926" customWidth="1"/>
    <col min="5656" max="5656" width="28" style="1926" customWidth="1"/>
    <col min="5657" max="5657" width="34.140625" style="1926" customWidth="1"/>
    <col min="5658" max="5658" width="34" style="1926" customWidth="1"/>
    <col min="5659" max="5889" width="11.42578125" style="1926"/>
    <col min="5890" max="5890" width="108.140625" style="1926" customWidth="1"/>
    <col min="5891" max="5891" width="28.7109375" style="1926" customWidth="1"/>
    <col min="5892" max="5892" width="32.5703125" style="1926" customWidth="1"/>
    <col min="5893" max="5893" width="28.7109375" style="1926" customWidth="1"/>
    <col min="5894" max="5895" width="31.7109375" style="1926" customWidth="1"/>
    <col min="5896" max="5896" width="30.140625" style="1926" customWidth="1"/>
    <col min="5897" max="5897" width="33.7109375" style="1926" customWidth="1"/>
    <col min="5898" max="5898" width="27" style="1926" customWidth="1"/>
    <col min="5899" max="5899" width="28.7109375" style="1926" customWidth="1"/>
    <col min="5900" max="5900" width="34.85546875" style="1926" customWidth="1"/>
    <col min="5901" max="5901" width="37" style="1926" customWidth="1"/>
    <col min="5902" max="5902" width="34.85546875" style="1926" customWidth="1"/>
    <col min="5903" max="5903" width="27.5703125" style="1926" customWidth="1"/>
    <col min="5904" max="5904" width="36.85546875" style="1926" customWidth="1"/>
    <col min="5905" max="5905" width="38.7109375" style="1926" customWidth="1"/>
    <col min="5906" max="5908" width="14.7109375" style="1926" customWidth="1"/>
    <col min="5909" max="5909" width="18.7109375" style="1926" customWidth="1"/>
    <col min="5910" max="5910" width="25.42578125" style="1926" customWidth="1"/>
    <col min="5911" max="5911" width="34.85546875" style="1926" customWidth="1"/>
    <col min="5912" max="5912" width="28" style="1926" customWidth="1"/>
    <col min="5913" max="5913" width="34.140625" style="1926" customWidth="1"/>
    <col min="5914" max="5914" width="34" style="1926" customWidth="1"/>
    <col min="5915" max="6145" width="11.42578125" style="1926"/>
    <col min="6146" max="6146" width="108.140625" style="1926" customWidth="1"/>
    <col min="6147" max="6147" width="28.7109375" style="1926" customWidth="1"/>
    <col min="6148" max="6148" width="32.5703125" style="1926" customWidth="1"/>
    <col min="6149" max="6149" width="28.7109375" style="1926" customWidth="1"/>
    <col min="6150" max="6151" width="31.7109375" style="1926" customWidth="1"/>
    <col min="6152" max="6152" width="30.140625" style="1926" customWidth="1"/>
    <col min="6153" max="6153" width="33.7109375" style="1926" customWidth="1"/>
    <col min="6154" max="6154" width="27" style="1926" customWidth="1"/>
    <col min="6155" max="6155" width="28.7109375" style="1926" customWidth="1"/>
    <col min="6156" max="6156" width="34.85546875" style="1926" customWidth="1"/>
    <col min="6157" max="6157" width="37" style="1926" customWidth="1"/>
    <col min="6158" max="6158" width="34.85546875" style="1926" customWidth="1"/>
    <col min="6159" max="6159" width="27.5703125" style="1926" customWidth="1"/>
    <col min="6160" max="6160" width="36.85546875" style="1926" customWidth="1"/>
    <col min="6161" max="6161" width="38.7109375" style="1926" customWidth="1"/>
    <col min="6162" max="6164" width="14.7109375" style="1926" customWidth="1"/>
    <col min="6165" max="6165" width="18.7109375" style="1926" customWidth="1"/>
    <col min="6166" max="6166" width="25.42578125" style="1926" customWidth="1"/>
    <col min="6167" max="6167" width="34.85546875" style="1926" customWidth="1"/>
    <col min="6168" max="6168" width="28" style="1926" customWidth="1"/>
    <col min="6169" max="6169" width="34.140625" style="1926" customWidth="1"/>
    <col min="6170" max="6170" width="34" style="1926" customWidth="1"/>
    <col min="6171" max="6401" width="11.42578125" style="1926"/>
    <col min="6402" max="6402" width="108.140625" style="1926" customWidth="1"/>
    <col min="6403" max="6403" width="28.7109375" style="1926" customWidth="1"/>
    <col min="6404" max="6404" width="32.5703125" style="1926" customWidth="1"/>
    <col min="6405" max="6405" width="28.7109375" style="1926" customWidth="1"/>
    <col min="6406" max="6407" width="31.7109375" style="1926" customWidth="1"/>
    <col min="6408" max="6408" width="30.140625" style="1926" customWidth="1"/>
    <col min="6409" max="6409" width="33.7109375" style="1926" customWidth="1"/>
    <col min="6410" max="6410" width="27" style="1926" customWidth="1"/>
    <col min="6411" max="6411" width="28.7109375" style="1926" customWidth="1"/>
    <col min="6412" max="6412" width="34.85546875" style="1926" customWidth="1"/>
    <col min="6413" max="6413" width="37" style="1926" customWidth="1"/>
    <col min="6414" max="6414" width="34.85546875" style="1926" customWidth="1"/>
    <col min="6415" max="6415" width="27.5703125" style="1926" customWidth="1"/>
    <col min="6416" max="6416" width="36.85546875" style="1926" customWidth="1"/>
    <col min="6417" max="6417" width="38.7109375" style="1926" customWidth="1"/>
    <col min="6418" max="6420" width="14.7109375" style="1926" customWidth="1"/>
    <col min="6421" max="6421" width="18.7109375" style="1926" customWidth="1"/>
    <col min="6422" max="6422" width="25.42578125" style="1926" customWidth="1"/>
    <col min="6423" max="6423" width="34.85546875" style="1926" customWidth="1"/>
    <col min="6424" max="6424" width="28" style="1926" customWidth="1"/>
    <col min="6425" max="6425" width="34.140625" style="1926" customWidth="1"/>
    <col min="6426" max="6426" width="34" style="1926" customWidth="1"/>
    <col min="6427" max="6657" width="11.42578125" style="1926"/>
    <col min="6658" max="6658" width="108.140625" style="1926" customWidth="1"/>
    <col min="6659" max="6659" width="28.7109375" style="1926" customWidth="1"/>
    <col min="6660" max="6660" width="32.5703125" style="1926" customWidth="1"/>
    <col min="6661" max="6661" width="28.7109375" style="1926" customWidth="1"/>
    <col min="6662" max="6663" width="31.7109375" style="1926" customWidth="1"/>
    <col min="6664" max="6664" width="30.140625" style="1926" customWidth="1"/>
    <col min="6665" max="6665" width="33.7109375" style="1926" customWidth="1"/>
    <col min="6666" max="6666" width="27" style="1926" customWidth="1"/>
    <col min="6667" max="6667" width="28.7109375" style="1926" customWidth="1"/>
    <col min="6668" max="6668" width="34.85546875" style="1926" customWidth="1"/>
    <col min="6669" max="6669" width="37" style="1926" customWidth="1"/>
    <col min="6670" max="6670" width="34.85546875" style="1926" customWidth="1"/>
    <col min="6671" max="6671" width="27.5703125" style="1926" customWidth="1"/>
    <col min="6672" max="6672" width="36.85546875" style="1926" customWidth="1"/>
    <col min="6673" max="6673" width="38.7109375" style="1926" customWidth="1"/>
    <col min="6674" max="6676" width="14.7109375" style="1926" customWidth="1"/>
    <col min="6677" max="6677" width="18.7109375" style="1926" customWidth="1"/>
    <col min="6678" max="6678" width="25.42578125" style="1926" customWidth="1"/>
    <col min="6679" max="6679" width="34.85546875" style="1926" customWidth="1"/>
    <col min="6680" max="6680" width="28" style="1926" customWidth="1"/>
    <col min="6681" max="6681" width="34.140625" style="1926" customWidth="1"/>
    <col min="6682" max="6682" width="34" style="1926" customWidth="1"/>
    <col min="6683" max="6913" width="11.42578125" style="1926"/>
    <col min="6914" max="6914" width="108.140625" style="1926" customWidth="1"/>
    <col min="6915" max="6915" width="28.7109375" style="1926" customWidth="1"/>
    <col min="6916" max="6916" width="32.5703125" style="1926" customWidth="1"/>
    <col min="6917" max="6917" width="28.7109375" style="1926" customWidth="1"/>
    <col min="6918" max="6919" width="31.7109375" style="1926" customWidth="1"/>
    <col min="6920" max="6920" width="30.140625" style="1926" customWidth="1"/>
    <col min="6921" max="6921" width="33.7109375" style="1926" customWidth="1"/>
    <col min="6922" max="6922" width="27" style="1926" customWidth="1"/>
    <col min="6923" max="6923" width="28.7109375" style="1926" customWidth="1"/>
    <col min="6924" max="6924" width="34.85546875" style="1926" customWidth="1"/>
    <col min="6925" max="6925" width="37" style="1926" customWidth="1"/>
    <col min="6926" max="6926" width="34.85546875" style="1926" customWidth="1"/>
    <col min="6927" max="6927" width="27.5703125" style="1926" customWidth="1"/>
    <col min="6928" max="6928" width="36.85546875" style="1926" customWidth="1"/>
    <col min="6929" max="6929" width="38.7109375" style="1926" customWidth="1"/>
    <col min="6930" max="6932" width="14.7109375" style="1926" customWidth="1"/>
    <col min="6933" max="6933" width="18.7109375" style="1926" customWidth="1"/>
    <col min="6934" max="6934" width="25.42578125" style="1926" customWidth="1"/>
    <col min="6935" max="6935" width="34.85546875" style="1926" customWidth="1"/>
    <col min="6936" max="6936" width="28" style="1926" customWidth="1"/>
    <col min="6937" max="6937" width="34.140625" style="1926" customWidth="1"/>
    <col min="6938" max="6938" width="34" style="1926" customWidth="1"/>
    <col min="6939" max="7169" width="11.42578125" style="1926"/>
    <col min="7170" max="7170" width="108.140625" style="1926" customWidth="1"/>
    <col min="7171" max="7171" width="28.7109375" style="1926" customWidth="1"/>
    <col min="7172" max="7172" width="32.5703125" style="1926" customWidth="1"/>
    <col min="7173" max="7173" width="28.7109375" style="1926" customWidth="1"/>
    <col min="7174" max="7175" width="31.7109375" style="1926" customWidth="1"/>
    <col min="7176" max="7176" width="30.140625" style="1926" customWidth="1"/>
    <col min="7177" max="7177" width="33.7109375" style="1926" customWidth="1"/>
    <col min="7178" max="7178" width="27" style="1926" customWidth="1"/>
    <col min="7179" max="7179" width="28.7109375" style="1926" customWidth="1"/>
    <col min="7180" max="7180" width="34.85546875" style="1926" customWidth="1"/>
    <col min="7181" max="7181" width="37" style="1926" customWidth="1"/>
    <col min="7182" max="7182" width="34.85546875" style="1926" customWidth="1"/>
    <col min="7183" max="7183" width="27.5703125" style="1926" customWidth="1"/>
    <col min="7184" max="7184" width="36.85546875" style="1926" customWidth="1"/>
    <col min="7185" max="7185" width="38.7109375" style="1926" customWidth="1"/>
    <col min="7186" max="7188" width="14.7109375" style="1926" customWidth="1"/>
    <col min="7189" max="7189" width="18.7109375" style="1926" customWidth="1"/>
    <col min="7190" max="7190" width="25.42578125" style="1926" customWidth="1"/>
    <col min="7191" max="7191" width="34.85546875" style="1926" customWidth="1"/>
    <col min="7192" max="7192" width="28" style="1926" customWidth="1"/>
    <col min="7193" max="7193" width="34.140625" style="1926" customWidth="1"/>
    <col min="7194" max="7194" width="34" style="1926" customWidth="1"/>
    <col min="7195" max="7425" width="11.42578125" style="1926"/>
    <col min="7426" max="7426" width="108.140625" style="1926" customWidth="1"/>
    <col min="7427" max="7427" width="28.7109375" style="1926" customWidth="1"/>
    <col min="7428" max="7428" width="32.5703125" style="1926" customWidth="1"/>
    <col min="7429" max="7429" width="28.7109375" style="1926" customWidth="1"/>
    <col min="7430" max="7431" width="31.7109375" style="1926" customWidth="1"/>
    <col min="7432" max="7432" width="30.140625" style="1926" customWidth="1"/>
    <col min="7433" max="7433" width="33.7109375" style="1926" customWidth="1"/>
    <col min="7434" max="7434" width="27" style="1926" customWidth="1"/>
    <col min="7435" max="7435" width="28.7109375" style="1926" customWidth="1"/>
    <col min="7436" max="7436" width="34.85546875" style="1926" customWidth="1"/>
    <col min="7437" max="7437" width="37" style="1926" customWidth="1"/>
    <col min="7438" max="7438" width="34.85546875" style="1926" customWidth="1"/>
    <col min="7439" max="7439" width="27.5703125" style="1926" customWidth="1"/>
    <col min="7440" max="7440" width="36.85546875" style="1926" customWidth="1"/>
    <col min="7441" max="7441" width="38.7109375" style="1926" customWidth="1"/>
    <col min="7442" max="7444" width="14.7109375" style="1926" customWidth="1"/>
    <col min="7445" max="7445" width="18.7109375" style="1926" customWidth="1"/>
    <col min="7446" max="7446" width="25.42578125" style="1926" customWidth="1"/>
    <col min="7447" max="7447" width="34.85546875" style="1926" customWidth="1"/>
    <col min="7448" max="7448" width="28" style="1926" customWidth="1"/>
    <col min="7449" max="7449" width="34.140625" style="1926" customWidth="1"/>
    <col min="7450" max="7450" width="34" style="1926" customWidth="1"/>
    <col min="7451" max="7681" width="11.42578125" style="1926"/>
    <col min="7682" max="7682" width="108.140625" style="1926" customWidth="1"/>
    <col min="7683" max="7683" width="28.7109375" style="1926" customWidth="1"/>
    <col min="7684" max="7684" width="32.5703125" style="1926" customWidth="1"/>
    <col min="7685" max="7685" width="28.7109375" style="1926" customWidth="1"/>
    <col min="7686" max="7687" width="31.7109375" style="1926" customWidth="1"/>
    <col min="7688" max="7688" width="30.140625" style="1926" customWidth="1"/>
    <col min="7689" max="7689" width="33.7109375" style="1926" customWidth="1"/>
    <col min="7690" max="7690" width="27" style="1926" customWidth="1"/>
    <col min="7691" max="7691" width="28.7109375" style="1926" customWidth="1"/>
    <col min="7692" max="7692" width="34.85546875" style="1926" customWidth="1"/>
    <col min="7693" max="7693" width="37" style="1926" customWidth="1"/>
    <col min="7694" max="7694" width="34.85546875" style="1926" customWidth="1"/>
    <col min="7695" max="7695" width="27.5703125" style="1926" customWidth="1"/>
    <col min="7696" max="7696" width="36.85546875" style="1926" customWidth="1"/>
    <col min="7697" max="7697" width="38.7109375" style="1926" customWidth="1"/>
    <col min="7698" max="7700" width="14.7109375" style="1926" customWidth="1"/>
    <col min="7701" max="7701" width="18.7109375" style="1926" customWidth="1"/>
    <col min="7702" max="7702" width="25.42578125" style="1926" customWidth="1"/>
    <col min="7703" max="7703" width="34.85546875" style="1926" customWidth="1"/>
    <col min="7704" max="7704" width="28" style="1926" customWidth="1"/>
    <col min="7705" max="7705" width="34.140625" style="1926" customWidth="1"/>
    <col min="7706" max="7706" width="34" style="1926" customWidth="1"/>
    <col min="7707" max="7937" width="11.42578125" style="1926"/>
    <col min="7938" max="7938" width="108.140625" style="1926" customWidth="1"/>
    <col min="7939" max="7939" width="28.7109375" style="1926" customWidth="1"/>
    <col min="7940" max="7940" width="32.5703125" style="1926" customWidth="1"/>
    <col min="7941" max="7941" width="28.7109375" style="1926" customWidth="1"/>
    <col min="7942" max="7943" width="31.7109375" style="1926" customWidth="1"/>
    <col min="7944" max="7944" width="30.140625" style="1926" customWidth="1"/>
    <col min="7945" max="7945" width="33.7109375" style="1926" customWidth="1"/>
    <col min="7946" max="7946" width="27" style="1926" customWidth="1"/>
    <col min="7947" max="7947" width="28.7109375" style="1926" customWidth="1"/>
    <col min="7948" max="7948" width="34.85546875" style="1926" customWidth="1"/>
    <col min="7949" max="7949" width="37" style="1926" customWidth="1"/>
    <col min="7950" max="7950" width="34.85546875" style="1926" customWidth="1"/>
    <col min="7951" max="7951" width="27.5703125" style="1926" customWidth="1"/>
    <col min="7952" max="7952" width="36.85546875" style="1926" customWidth="1"/>
    <col min="7953" max="7953" width="38.7109375" style="1926" customWidth="1"/>
    <col min="7954" max="7956" width="14.7109375" style="1926" customWidth="1"/>
    <col min="7957" max="7957" width="18.7109375" style="1926" customWidth="1"/>
    <col min="7958" max="7958" width="25.42578125" style="1926" customWidth="1"/>
    <col min="7959" max="7959" width="34.85546875" style="1926" customWidth="1"/>
    <col min="7960" max="7960" width="28" style="1926" customWidth="1"/>
    <col min="7961" max="7961" width="34.140625" style="1926" customWidth="1"/>
    <col min="7962" max="7962" width="34" style="1926" customWidth="1"/>
    <col min="7963" max="8193" width="11.42578125" style="1926"/>
    <col min="8194" max="8194" width="108.140625" style="1926" customWidth="1"/>
    <col min="8195" max="8195" width="28.7109375" style="1926" customWidth="1"/>
    <col min="8196" max="8196" width="32.5703125" style="1926" customWidth="1"/>
    <col min="8197" max="8197" width="28.7109375" style="1926" customWidth="1"/>
    <col min="8198" max="8199" width="31.7109375" style="1926" customWidth="1"/>
    <col min="8200" max="8200" width="30.140625" style="1926" customWidth="1"/>
    <col min="8201" max="8201" width="33.7109375" style="1926" customWidth="1"/>
    <col min="8202" max="8202" width="27" style="1926" customWidth="1"/>
    <col min="8203" max="8203" width="28.7109375" style="1926" customWidth="1"/>
    <col min="8204" max="8204" width="34.85546875" style="1926" customWidth="1"/>
    <col min="8205" max="8205" width="37" style="1926" customWidth="1"/>
    <col min="8206" max="8206" width="34.85546875" style="1926" customWidth="1"/>
    <col min="8207" max="8207" width="27.5703125" style="1926" customWidth="1"/>
    <col min="8208" max="8208" width="36.85546875" style="1926" customWidth="1"/>
    <col min="8209" max="8209" width="38.7109375" style="1926" customWidth="1"/>
    <col min="8210" max="8212" width="14.7109375" style="1926" customWidth="1"/>
    <col min="8213" max="8213" width="18.7109375" style="1926" customWidth="1"/>
    <col min="8214" max="8214" width="25.42578125" style="1926" customWidth="1"/>
    <col min="8215" max="8215" width="34.85546875" style="1926" customWidth="1"/>
    <col min="8216" max="8216" width="28" style="1926" customWidth="1"/>
    <col min="8217" max="8217" width="34.140625" style="1926" customWidth="1"/>
    <col min="8218" max="8218" width="34" style="1926" customWidth="1"/>
    <col min="8219" max="8449" width="11.42578125" style="1926"/>
    <col min="8450" max="8450" width="108.140625" style="1926" customWidth="1"/>
    <col min="8451" max="8451" width="28.7109375" style="1926" customWidth="1"/>
    <col min="8452" max="8452" width="32.5703125" style="1926" customWidth="1"/>
    <col min="8453" max="8453" width="28.7109375" style="1926" customWidth="1"/>
    <col min="8454" max="8455" width="31.7109375" style="1926" customWidth="1"/>
    <col min="8456" max="8456" width="30.140625" style="1926" customWidth="1"/>
    <col min="8457" max="8457" width="33.7109375" style="1926" customWidth="1"/>
    <col min="8458" max="8458" width="27" style="1926" customWidth="1"/>
    <col min="8459" max="8459" width="28.7109375" style="1926" customWidth="1"/>
    <col min="8460" max="8460" width="34.85546875" style="1926" customWidth="1"/>
    <col min="8461" max="8461" width="37" style="1926" customWidth="1"/>
    <col min="8462" max="8462" width="34.85546875" style="1926" customWidth="1"/>
    <col min="8463" max="8463" width="27.5703125" style="1926" customWidth="1"/>
    <col min="8464" max="8464" width="36.85546875" style="1926" customWidth="1"/>
    <col min="8465" max="8465" width="38.7109375" style="1926" customWidth="1"/>
    <col min="8466" max="8468" width="14.7109375" style="1926" customWidth="1"/>
    <col min="8469" max="8469" width="18.7109375" style="1926" customWidth="1"/>
    <col min="8470" max="8470" width="25.42578125" style="1926" customWidth="1"/>
    <col min="8471" max="8471" width="34.85546875" style="1926" customWidth="1"/>
    <col min="8472" max="8472" width="28" style="1926" customWidth="1"/>
    <col min="8473" max="8473" width="34.140625" style="1926" customWidth="1"/>
    <col min="8474" max="8474" width="34" style="1926" customWidth="1"/>
    <col min="8475" max="8705" width="11.42578125" style="1926"/>
    <col min="8706" max="8706" width="108.140625" style="1926" customWidth="1"/>
    <col min="8707" max="8707" width="28.7109375" style="1926" customWidth="1"/>
    <col min="8708" max="8708" width="32.5703125" style="1926" customWidth="1"/>
    <col min="8709" max="8709" width="28.7109375" style="1926" customWidth="1"/>
    <col min="8710" max="8711" width="31.7109375" style="1926" customWidth="1"/>
    <col min="8712" max="8712" width="30.140625" style="1926" customWidth="1"/>
    <col min="8713" max="8713" width="33.7109375" style="1926" customWidth="1"/>
    <col min="8714" max="8714" width="27" style="1926" customWidth="1"/>
    <col min="8715" max="8715" width="28.7109375" style="1926" customWidth="1"/>
    <col min="8716" max="8716" width="34.85546875" style="1926" customWidth="1"/>
    <col min="8717" max="8717" width="37" style="1926" customWidth="1"/>
    <col min="8718" max="8718" width="34.85546875" style="1926" customWidth="1"/>
    <col min="8719" max="8719" width="27.5703125" style="1926" customWidth="1"/>
    <col min="8720" max="8720" width="36.85546875" style="1926" customWidth="1"/>
    <col min="8721" max="8721" width="38.7109375" style="1926" customWidth="1"/>
    <col min="8722" max="8724" width="14.7109375" style="1926" customWidth="1"/>
    <col min="8725" max="8725" width="18.7109375" style="1926" customWidth="1"/>
    <col min="8726" max="8726" width="25.42578125" style="1926" customWidth="1"/>
    <col min="8727" max="8727" width="34.85546875" style="1926" customWidth="1"/>
    <col min="8728" max="8728" width="28" style="1926" customWidth="1"/>
    <col min="8729" max="8729" width="34.140625" style="1926" customWidth="1"/>
    <col min="8730" max="8730" width="34" style="1926" customWidth="1"/>
    <col min="8731" max="8961" width="11.42578125" style="1926"/>
    <col min="8962" max="8962" width="108.140625" style="1926" customWidth="1"/>
    <col min="8963" max="8963" width="28.7109375" style="1926" customWidth="1"/>
    <col min="8964" max="8964" width="32.5703125" style="1926" customWidth="1"/>
    <col min="8965" max="8965" width="28.7109375" style="1926" customWidth="1"/>
    <col min="8966" max="8967" width="31.7109375" style="1926" customWidth="1"/>
    <col min="8968" max="8968" width="30.140625" style="1926" customWidth="1"/>
    <col min="8969" max="8969" width="33.7109375" style="1926" customWidth="1"/>
    <col min="8970" max="8970" width="27" style="1926" customWidth="1"/>
    <col min="8971" max="8971" width="28.7109375" style="1926" customWidth="1"/>
    <col min="8972" max="8972" width="34.85546875" style="1926" customWidth="1"/>
    <col min="8973" max="8973" width="37" style="1926" customWidth="1"/>
    <col min="8974" max="8974" width="34.85546875" style="1926" customWidth="1"/>
    <col min="8975" max="8975" width="27.5703125" style="1926" customWidth="1"/>
    <col min="8976" max="8976" width="36.85546875" style="1926" customWidth="1"/>
    <col min="8977" max="8977" width="38.7109375" style="1926" customWidth="1"/>
    <col min="8978" max="8980" width="14.7109375" style="1926" customWidth="1"/>
    <col min="8981" max="8981" width="18.7109375" style="1926" customWidth="1"/>
    <col min="8982" max="8982" width="25.42578125" style="1926" customWidth="1"/>
    <col min="8983" max="8983" width="34.85546875" style="1926" customWidth="1"/>
    <col min="8984" max="8984" width="28" style="1926" customWidth="1"/>
    <col min="8985" max="8985" width="34.140625" style="1926" customWidth="1"/>
    <col min="8986" max="8986" width="34" style="1926" customWidth="1"/>
    <col min="8987" max="9217" width="11.42578125" style="1926"/>
    <col min="9218" max="9218" width="108.140625" style="1926" customWidth="1"/>
    <col min="9219" max="9219" width="28.7109375" style="1926" customWidth="1"/>
    <col min="9220" max="9220" width="32.5703125" style="1926" customWidth="1"/>
    <col min="9221" max="9221" width="28.7109375" style="1926" customWidth="1"/>
    <col min="9222" max="9223" width="31.7109375" style="1926" customWidth="1"/>
    <col min="9224" max="9224" width="30.140625" style="1926" customWidth="1"/>
    <col min="9225" max="9225" width="33.7109375" style="1926" customWidth="1"/>
    <col min="9226" max="9226" width="27" style="1926" customWidth="1"/>
    <col min="9227" max="9227" width="28.7109375" style="1926" customWidth="1"/>
    <col min="9228" max="9228" width="34.85546875" style="1926" customWidth="1"/>
    <col min="9229" max="9229" width="37" style="1926" customWidth="1"/>
    <col min="9230" max="9230" width="34.85546875" style="1926" customWidth="1"/>
    <col min="9231" max="9231" width="27.5703125" style="1926" customWidth="1"/>
    <col min="9232" max="9232" width="36.85546875" style="1926" customWidth="1"/>
    <col min="9233" max="9233" width="38.7109375" style="1926" customWidth="1"/>
    <col min="9234" max="9236" width="14.7109375" style="1926" customWidth="1"/>
    <col min="9237" max="9237" width="18.7109375" style="1926" customWidth="1"/>
    <col min="9238" max="9238" width="25.42578125" style="1926" customWidth="1"/>
    <col min="9239" max="9239" width="34.85546875" style="1926" customWidth="1"/>
    <col min="9240" max="9240" width="28" style="1926" customWidth="1"/>
    <col min="9241" max="9241" width="34.140625" style="1926" customWidth="1"/>
    <col min="9242" max="9242" width="34" style="1926" customWidth="1"/>
    <col min="9243" max="9473" width="11.42578125" style="1926"/>
    <col min="9474" max="9474" width="108.140625" style="1926" customWidth="1"/>
    <col min="9475" max="9475" width="28.7109375" style="1926" customWidth="1"/>
    <col min="9476" max="9476" width="32.5703125" style="1926" customWidth="1"/>
    <col min="9477" max="9477" width="28.7109375" style="1926" customWidth="1"/>
    <col min="9478" max="9479" width="31.7109375" style="1926" customWidth="1"/>
    <col min="9480" max="9480" width="30.140625" style="1926" customWidth="1"/>
    <col min="9481" max="9481" width="33.7109375" style="1926" customWidth="1"/>
    <col min="9482" max="9482" width="27" style="1926" customWidth="1"/>
    <col min="9483" max="9483" width="28.7109375" style="1926" customWidth="1"/>
    <col min="9484" max="9484" width="34.85546875" style="1926" customWidth="1"/>
    <col min="9485" max="9485" width="37" style="1926" customWidth="1"/>
    <col min="9486" max="9486" width="34.85546875" style="1926" customWidth="1"/>
    <col min="9487" max="9487" width="27.5703125" style="1926" customWidth="1"/>
    <col min="9488" max="9488" width="36.85546875" style="1926" customWidth="1"/>
    <col min="9489" max="9489" width="38.7109375" style="1926" customWidth="1"/>
    <col min="9490" max="9492" width="14.7109375" style="1926" customWidth="1"/>
    <col min="9493" max="9493" width="18.7109375" style="1926" customWidth="1"/>
    <col min="9494" max="9494" width="25.42578125" style="1926" customWidth="1"/>
    <col min="9495" max="9495" width="34.85546875" style="1926" customWidth="1"/>
    <col min="9496" max="9496" width="28" style="1926" customWidth="1"/>
    <col min="9497" max="9497" width="34.140625" style="1926" customWidth="1"/>
    <col min="9498" max="9498" width="34" style="1926" customWidth="1"/>
    <col min="9499" max="9729" width="11.42578125" style="1926"/>
    <col min="9730" max="9730" width="108.140625" style="1926" customWidth="1"/>
    <col min="9731" max="9731" width="28.7109375" style="1926" customWidth="1"/>
    <col min="9732" max="9732" width="32.5703125" style="1926" customWidth="1"/>
    <col min="9733" max="9733" width="28.7109375" style="1926" customWidth="1"/>
    <col min="9734" max="9735" width="31.7109375" style="1926" customWidth="1"/>
    <col min="9736" max="9736" width="30.140625" style="1926" customWidth="1"/>
    <col min="9737" max="9737" width="33.7109375" style="1926" customWidth="1"/>
    <col min="9738" max="9738" width="27" style="1926" customWidth="1"/>
    <col min="9739" max="9739" width="28.7109375" style="1926" customWidth="1"/>
    <col min="9740" max="9740" width="34.85546875" style="1926" customWidth="1"/>
    <col min="9741" max="9741" width="37" style="1926" customWidth="1"/>
    <col min="9742" max="9742" width="34.85546875" style="1926" customWidth="1"/>
    <col min="9743" max="9743" width="27.5703125" style="1926" customWidth="1"/>
    <col min="9744" max="9744" width="36.85546875" style="1926" customWidth="1"/>
    <col min="9745" max="9745" width="38.7109375" style="1926" customWidth="1"/>
    <col min="9746" max="9748" width="14.7109375" style="1926" customWidth="1"/>
    <col min="9749" max="9749" width="18.7109375" style="1926" customWidth="1"/>
    <col min="9750" max="9750" width="25.42578125" style="1926" customWidth="1"/>
    <col min="9751" max="9751" width="34.85546875" style="1926" customWidth="1"/>
    <col min="9752" max="9752" width="28" style="1926" customWidth="1"/>
    <col min="9753" max="9753" width="34.140625" style="1926" customWidth="1"/>
    <col min="9754" max="9754" width="34" style="1926" customWidth="1"/>
    <col min="9755" max="9985" width="11.42578125" style="1926"/>
    <col min="9986" max="9986" width="108.140625" style="1926" customWidth="1"/>
    <col min="9987" max="9987" width="28.7109375" style="1926" customWidth="1"/>
    <col min="9988" max="9988" width="32.5703125" style="1926" customWidth="1"/>
    <col min="9989" max="9989" width="28.7109375" style="1926" customWidth="1"/>
    <col min="9990" max="9991" width="31.7109375" style="1926" customWidth="1"/>
    <col min="9992" max="9992" width="30.140625" style="1926" customWidth="1"/>
    <col min="9993" max="9993" width="33.7109375" style="1926" customWidth="1"/>
    <col min="9994" max="9994" width="27" style="1926" customWidth="1"/>
    <col min="9995" max="9995" width="28.7109375" style="1926" customWidth="1"/>
    <col min="9996" max="9996" width="34.85546875" style="1926" customWidth="1"/>
    <col min="9997" max="9997" width="37" style="1926" customWidth="1"/>
    <col min="9998" max="9998" width="34.85546875" style="1926" customWidth="1"/>
    <col min="9999" max="9999" width="27.5703125" style="1926" customWidth="1"/>
    <col min="10000" max="10000" width="36.85546875" style="1926" customWidth="1"/>
    <col min="10001" max="10001" width="38.7109375" style="1926" customWidth="1"/>
    <col min="10002" max="10004" width="14.7109375" style="1926" customWidth="1"/>
    <col min="10005" max="10005" width="18.7109375" style="1926" customWidth="1"/>
    <col min="10006" max="10006" width="25.42578125" style="1926" customWidth="1"/>
    <col min="10007" max="10007" width="34.85546875" style="1926" customWidth="1"/>
    <col min="10008" max="10008" width="28" style="1926" customWidth="1"/>
    <col min="10009" max="10009" width="34.140625" style="1926" customWidth="1"/>
    <col min="10010" max="10010" width="34" style="1926" customWidth="1"/>
    <col min="10011" max="10241" width="11.42578125" style="1926"/>
    <col min="10242" max="10242" width="108.140625" style="1926" customWidth="1"/>
    <col min="10243" max="10243" width="28.7109375" style="1926" customWidth="1"/>
    <col min="10244" max="10244" width="32.5703125" style="1926" customWidth="1"/>
    <col min="10245" max="10245" width="28.7109375" style="1926" customWidth="1"/>
    <col min="10246" max="10247" width="31.7109375" style="1926" customWidth="1"/>
    <col min="10248" max="10248" width="30.140625" style="1926" customWidth="1"/>
    <col min="10249" max="10249" width="33.7109375" style="1926" customWidth="1"/>
    <col min="10250" max="10250" width="27" style="1926" customWidth="1"/>
    <col min="10251" max="10251" width="28.7109375" style="1926" customWidth="1"/>
    <col min="10252" max="10252" width="34.85546875" style="1926" customWidth="1"/>
    <col min="10253" max="10253" width="37" style="1926" customWidth="1"/>
    <col min="10254" max="10254" width="34.85546875" style="1926" customWidth="1"/>
    <col min="10255" max="10255" width="27.5703125" style="1926" customWidth="1"/>
    <col min="10256" max="10256" width="36.85546875" style="1926" customWidth="1"/>
    <col min="10257" max="10257" width="38.7109375" style="1926" customWidth="1"/>
    <col min="10258" max="10260" width="14.7109375" style="1926" customWidth="1"/>
    <col min="10261" max="10261" width="18.7109375" style="1926" customWidth="1"/>
    <col min="10262" max="10262" width="25.42578125" style="1926" customWidth="1"/>
    <col min="10263" max="10263" width="34.85546875" style="1926" customWidth="1"/>
    <col min="10264" max="10264" width="28" style="1926" customWidth="1"/>
    <col min="10265" max="10265" width="34.140625" style="1926" customWidth="1"/>
    <col min="10266" max="10266" width="34" style="1926" customWidth="1"/>
    <col min="10267" max="10497" width="11.42578125" style="1926"/>
    <col min="10498" max="10498" width="108.140625" style="1926" customWidth="1"/>
    <col min="10499" max="10499" width="28.7109375" style="1926" customWidth="1"/>
    <col min="10500" max="10500" width="32.5703125" style="1926" customWidth="1"/>
    <col min="10501" max="10501" width="28.7109375" style="1926" customWidth="1"/>
    <col min="10502" max="10503" width="31.7109375" style="1926" customWidth="1"/>
    <col min="10504" max="10504" width="30.140625" style="1926" customWidth="1"/>
    <col min="10505" max="10505" width="33.7109375" style="1926" customWidth="1"/>
    <col min="10506" max="10506" width="27" style="1926" customWidth="1"/>
    <col min="10507" max="10507" width="28.7109375" style="1926" customWidth="1"/>
    <col min="10508" max="10508" width="34.85546875" style="1926" customWidth="1"/>
    <col min="10509" max="10509" width="37" style="1926" customWidth="1"/>
    <col min="10510" max="10510" width="34.85546875" style="1926" customWidth="1"/>
    <col min="10511" max="10511" width="27.5703125" style="1926" customWidth="1"/>
    <col min="10512" max="10512" width="36.85546875" style="1926" customWidth="1"/>
    <col min="10513" max="10513" width="38.7109375" style="1926" customWidth="1"/>
    <col min="10514" max="10516" width="14.7109375" style="1926" customWidth="1"/>
    <col min="10517" max="10517" width="18.7109375" style="1926" customWidth="1"/>
    <col min="10518" max="10518" width="25.42578125" style="1926" customWidth="1"/>
    <col min="10519" max="10519" width="34.85546875" style="1926" customWidth="1"/>
    <col min="10520" max="10520" width="28" style="1926" customWidth="1"/>
    <col min="10521" max="10521" width="34.140625" style="1926" customWidth="1"/>
    <col min="10522" max="10522" width="34" style="1926" customWidth="1"/>
    <col min="10523" max="10753" width="11.42578125" style="1926"/>
    <col min="10754" max="10754" width="108.140625" style="1926" customWidth="1"/>
    <col min="10755" max="10755" width="28.7109375" style="1926" customWidth="1"/>
    <col min="10756" max="10756" width="32.5703125" style="1926" customWidth="1"/>
    <col min="10757" max="10757" width="28.7109375" style="1926" customWidth="1"/>
    <col min="10758" max="10759" width="31.7109375" style="1926" customWidth="1"/>
    <col min="10760" max="10760" width="30.140625" style="1926" customWidth="1"/>
    <col min="10761" max="10761" width="33.7109375" style="1926" customWidth="1"/>
    <col min="10762" max="10762" width="27" style="1926" customWidth="1"/>
    <col min="10763" max="10763" width="28.7109375" style="1926" customWidth="1"/>
    <col min="10764" max="10764" width="34.85546875" style="1926" customWidth="1"/>
    <col min="10765" max="10765" width="37" style="1926" customWidth="1"/>
    <col min="10766" max="10766" width="34.85546875" style="1926" customWidth="1"/>
    <col min="10767" max="10767" width="27.5703125" style="1926" customWidth="1"/>
    <col min="10768" max="10768" width="36.85546875" style="1926" customWidth="1"/>
    <col min="10769" max="10769" width="38.7109375" style="1926" customWidth="1"/>
    <col min="10770" max="10772" width="14.7109375" style="1926" customWidth="1"/>
    <col min="10773" max="10773" width="18.7109375" style="1926" customWidth="1"/>
    <col min="10774" max="10774" width="25.42578125" style="1926" customWidth="1"/>
    <col min="10775" max="10775" width="34.85546875" style="1926" customWidth="1"/>
    <col min="10776" max="10776" width="28" style="1926" customWidth="1"/>
    <col min="10777" max="10777" width="34.140625" style="1926" customWidth="1"/>
    <col min="10778" max="10778" width="34" style="1926" customWidth="1"/>
    <col min="10779" max="11009" width="11.42578125" style="1926"/>
    <col min="11010" max="11010" width="108.140625" style="1926" customWidth="1"/>
    <col min="11011" max="11011" width="28.7109375" style="1926" customWidth="1"/>
    <col min="11012" max="11012" width="32.5703125" style="1926" customWidth="1"/>
    <col min="11013" max="11013" width="28.7109375" style="1926" customWidth="1"/>
    <col min="11014" max="11015" width="31.7109375" style="1926" customWidth="1"/>
    <col min="11016" max="11016" width="30.140625" style="1926" customWidth="1"/>
    <col min="11017" max="11017" width="33.7109375" style="1926" customWidth="1"/>
    <col min="11018" max="11018" width="27" style="1926" customWidth="1"/>
    <col min="11019" max="11019" width="28.7109375" style="1926" customWidth="1"/>
    <col min="11020" max="11020" width="34.85546875" style="1926" customWidth="1"/>
    <col min="11021" max="11021" width="37" style="1926" customWidth="1"/>
    <col min="11022" max="11022" width="34.85546875" style="1926" customWidth="1"/>
    <col min="11023" max="11023" width="27.5703125" style="1926" customWidth="1"/>
    <col min="11024" max="11024" width="36.85546875" style="1926" customWidth="1"/>
    <col min="11025" max="11025" width="38.7109375" style="1926" customWidth="1"/>
    <col min="11026" max="11028" width="14.7109375" style="1926" customWidth="1"/>
    <col min="11029" max="11029" width="18.7109375" style="1926" customWidth="1"/>
    <col min="11030" max="11030" width="25.42578125" style="1926" customWidth="1"/>
    <col min="11031" max="11031" width="34.85546875" style="1926" customWidth="1"/>
    <col min="11032" max="11032" width="28" style="1926" customWidth="1"/>
    <col min="11033" max="11033" width="34.140625" style="1926" customWidth="1"/>
    <col min="11034" max="11034" width="34" style="1926" customWidth="1"/>
    <col min="11035" max="11265" width="11.42578125" style="1926"/>
    <col min="11266" max="11266" width="108.140625" style="1926" customWidth="1"/>
    <col min="11267" max="11267" width="28.7109375" style="1926" customWidth="1"/>
    <col min="11268" max="11268" width="32.5703125" style="1926" customWidth="1"/>
    <col min="11269" max="11269" width="28.7109375" style="1926" customWidth="1"/>
    <col min="11270" max="11271" width="31.7109375" style="1926" customWidth="1"/>
    <col min="11272" max="11272" width="30.140625" style="1926" customWidth="1"/>
    <col min="11273" max="11273" width="33.7109375" style="1926" customWidth="1"/>
    <col min="11274" max="11274" width="27" style="1926" customWidth="1"/>
    <col min="11275" max="11275" width="28.7109375" style="1926" customWidth="1"/>
    <col min="11276" max="11276" width="34.85546875" style="1926" customWidth="1"/>
    <col min="11277" max="11277" width="37" style="1926" customWidth="1"/>
    <col min="11278" max="11278" width="34.85546875" style="1926" customWidth="1"/>
    <col min="11279" max="11279" width="27.5703125" style="1926" customWidth="1"/>
    <col min="11280" max="11280" width="36.85546875" style="1926" customWidth="1"/>
    <col min="11281" max="11281" width="38.7109375" style="1926" customWidth="1"/>
    <col min="11282" max="11284" width="14.7109375" style="1926" customWidth="1"/>
    <col min="11285" max="11285" width="18.7109375" style="1926" customWidth="1"/>
    <col min="11286" max="11286" width="25.42578125" style="1926" customWidth="1"/>
    <col min="11287" max="11287" width="34.85546875" style="1926" customWidth="1"/>
    <col min="11288" max="11288" width="28" style="1926" customWidth="1"/>
    <col min="11289" max="11289" width="34.140625" style="1926" customWidth="1"/>
    <col min="11290" max="11290" width="34" style="1926" customWidth="1"/>
    <col min="11291" max="11521" width="11.42578125" style="1926"/>
    <col min="11522" max="11522" width="108.140625" style="1926" customWidth="1"/>
    <col min="11523" max="11523" width="28.7109375" style="1926" customWidth="1"/>
    <col min="11524" max="11524" width="32.5703125" style="1926" customWidth="1"/>
    <col min="11525" max="11525" width="28.7109375" style="1926" customWidth="1"/>
    <col min="11526" max="11527" width="31.7109375" style="1926" customWidth="1"/>
    <col min="11528" max="11528" width="30.140625" style="1926" customWidth="1"/>
    <col min="11529" max="11529" width="33.7109375" style="1926" customWidth="1"/>
    <col min="11530" max="11530" width="27" style="1926" customWidth="1"/>
    <col min="11531" max="11531" width="28.7109375" style="1926" customWidth="1"/>
    <col min="11532" max="11532" width="34.85546875" style="1926" customWidth="1"/>
    <col min="11533" max="11533" width="37" style="1926" customWidth="1"/>
    <col min="11534" max="11534" width="34.85546875" style="1926" customWidth="1"/>
    <col min="11535" max="11535" width="27.5703125" style="1926" customWidth="1"/>
    <col min="11536" max="11536" width="36.85546875" style="1926" customWidth="1"/>
    <col min="11537" max="11537" width="38.7109375" style="1926" customWidth="1"/>
    <col min="11538" max="11540" width="14.7109375" style="1926" customWidth="1"/>
    <col min="11541" max="11541" width="18.7109375" style="1926" customWidth="1"/>
    <col min="11542" max="11542" width="25.42578125" style="1926" customWidth="1"/>
    <col min="11543" max="11543" width="34.85546875" style="1926" customWidth="1"/>
    <col min="11544" max="11544" width="28" style="1926" customWidth="1"/>
    <col min="11545" max="11545" width="34.140625" style="1926" customWidth="1"/>
    <col min="11546" max="11546" width="34" style="1926" customWidth="1"/>
    <col min="11547" max="11777" width="11.42578125" style="1926"/>
    <col min="11778" max="11778" width="108.140625" style="1926" customWidth="1"/>
    <col min="11779" max="11779" width="28.7109375" style="1926" customWidth="1"/>
    <col min="11780" max="11780" width="32.5703125" style="1926" customWidth="1"/>
    <col min="11781" max="11781" width="28.7109375" style="1926" customWidth="1"/>
    <col min="11782" max="11783" width="31.7109375" style="1926" customWidth="1"/>
    <col min="11784" max="11784" width="30.140625" style="1926" customWidth="1"/>
    <col min="11785" max="11785" width="33.7109375" style="1926" customWidth="1"/>
    <col min="11786" max="11786" width="27" style="1926" customWidth="1"/>
    <col min="11787" max="11787" width="28.7109375" style="1926" customWidth="1"/>
    <col min="11788" max="11788" width="34.85546875" style="1926" customWidth="1"/>
    <col min="11789" max="11789" width="37" style="1926" customWidth="1"/>
    <col min="11790" max="11790" width="34.85546875" style="1926" customWidth="1"/>
    <col min="11791" max="11791" width="27.5703125" style="1926" customWidth="1"/>
    <col min="11792" max="11792" width="36.85546875" style="1926" customWidth="1"/>
    <col min="11793" max="11793" width="38.7109375" style="1926" customWidth="1"/>
    <col min="11794" max="11796" width="14.7109375" style="1926" customWidth="1"/>
    <col min="11797" max="11797" width="18.7109375" style="1926" customWidth="1"/>
    <col min="11798" max="11798" width="25.42578125" style="1926" customWidth="1"/>
    <col min="11799" max="11799" width="34.85546875" style="1926" customWidth="1"/>
    <col min="11800" max="11800" width="28" style="1926" customWidth="1"/>
    <col min="11801" max="11801" width="34.140625" style="1926" customWidth="1"/>
    <col min="11802" max="11802" width="34" style="1926" customWidth="1"/>
    <col min="11803" max="12033" width="11.42578125" style="1926"/>
    <col min="12034" max="12034" width="108.140625" style="1926" customWidth="1"/>
    <col min="12035" max="12035" width="28.7109375" style="1926" customWidth="1"/>
    <col min="12036" max="12036" width="32.5703125" style="1926" customWidth="1"/>
    <col min="12037" max="12037" width="28.7109375" style="1926" customWidth="1"/>
    <col min="12038" max="12039" width="31.7109375" style="1926" customWidth="1"/>
    <col min="12040" max="12040" width="30.140625" style="1926" customWidth="1"/>
    <col min="12041" max="12041" width="33.7109375" style="1926" customWidth="1"/>
    <col min="12042" max="12042" width="27" style="1926" customWidth="1"/>
    <col min="12043" max="12043" width="28.7109375" style="1926" customWidth="1"/>
    <col min="12044" max="12044" width="34.85546875" style="1926" customWidth="1"/>
    <col min="12045" max="12045" width="37" style="1926" customWidth="1"/>
    <col min="12046" max="12046" width="34.85546875" style="1926" customWidth="1"/>
    <col min="12047" max="12047" width="27.5703125" style="1926" customWidth="1"/>
    <col min="12048" max="12048" width="36.85546875" style="1926" customWidth="1"/>
    <col min="12049" max="12049" width="38.7109375" style="1926" customWidth="1"/>
    <col min="12050" max="12052" width="14.7109375" style="1926" customWidth="1"/>
    <col min="12053" max="12053" width="18.7109375" style="1926" customWidth="1"/>
    <col min="12054" max="12054" width="25.42578125" style="1926" customWidth="1"/>
    <col min="12055" max="12055" width="34.85546875" style="1926" customWidth="1"/>
    <col min="12056" max="12056" width="28" style="1926" customWidth="1"/>
    <col min="12057" max="12057" width="34.140625" style="1926" customWidth="1"/>
    <col min="12058" max="12058" width="34" style="1926" customWidth="1"/>
    <col min="12059" max="12289" width="11.42578125" style="1926"/>
    <col min="12290" max="12290" width="108.140625" style="1926" customWidth="1"/>
    <col min="12291" max="12291" width="28.7109375" style="1926" customWidth="1"/>
    <col min="12292" max="12292" width="32.5703125" style="1926" customWidth="1"/>
    <col min="12293" max="12293" width="28.7109375" style="1926" customWidth="1"/>
    <col min="12294" max="12295" width="31.7109375" style="1926" customWidth="1"/>
    <col min="12296" max="12296" width="30.140625" style="1926" customWidth="1"/>
    <col min="12297" max="12297" width="33.7109375" style="1926" customWidth="1"/>
    <col min="12298" max="12298" width="27" style="1926" customWidth="1"/>
    <col min="12299" max="12299" width="28.7109375" style="1926" customWidth="1"/>
    <col min="12300" max="12300" width="34.85546875" style="1926" customWidth="1"/>
    <col min="12301" max="12301" width="37" style="1926" customWidth="1"/>
    <col min="12302" max="12302" width="34.85546875" style="1926" customWidth="1"/>
    <col min="12303" max="12303" width="27.5703125" style="1926" customWidth="1"/>
    <col min="12304" max="12304" width="36.85546875" style="1926" customWidth="1"/>
    <col min="12305" max="12305" width="38.7109375" style="1926" customWidth="1"/>
    <col min="12306" max="12308" width="14.7109375" style="1926" customWidth="1"/>
    <col min="12309" max="12309" width="18.7109375" style="1926" customWidth="1"/>
    <col min="12310" max="12310" width="25.42578125" style="1926" customWidth="1"/>
    <col min="12311" max="12311" width="34.85546875" style="1926" customWidth="1"/>
    <col min="12312" max="12312" width="28" style="1926" customWidth="1"/>
    <col min="12313" max="12313" width="34.140625" style="1926" customWidth="1"/>
    <col min="12314" max="12314" width="34" style="1926" customWidth="1"/>
    <col min="12315" max="12545" width="11.42578125" style="1926"/>
    <col min="12546" max="12546" width="108.140625" style="1926" customWidth="1"/>
    <col min="12547" max="12547" width="28.7109375" style="1926" customWidth="1"/>
    <col min="12548" max="12548" width="32.5703125" style="1926" customWidth="1"/>
    <col min="12549" max="12549" width="28.7109375" style="1926" customWidth="1"/>
    <col min="12550" max="12551" width="31.7109375" style="1926" customWidth="1"/>
    <col min="12552" max="12552" width="30.140625" style="1926" customWidth="1"/>
    <col min="12553" max="12553" width="33.7109375" style="1926" customWidth="1"/>
    <col min="12554" max="12554" width="27" style="1926" customWidth="1"/>
    <col min="12555" max="12555" width="28.7109375" style="1926" customWidth="1"/>
    <col min="12556" max="12556" width="34.85546875" style="1926" customWidth="1"/>
    <col min="12557" max="12557" width="37" style="1926" customWidth="1"/>
    <col min="12558" max="12558" width="34.85546875" style="1926" customWidth="1"/>
    <col min="12559" max="12559" width="27.5703125" style="1926" customWidth="1"/>
    <col min="12560" max="12560" width="36.85546875" style="1926" customWidth="1"/>
    <col min="12561" max="12561" width="38.7109375" style="1926" customWidth="1"/>
    <col min="12562" max="12564" width="14.7109375" style="1926" customWidth="1"/>
    <col min="12565" max="12565" width="18.7109375" style="1926" customWidth="1"/>
    <col min="12566" max="12566" width="25.42578125" style="1926" customWidth="1"/>
    <col min="12567" max="12567" width="34.85546875" style="1926" customWidth="1"/>
    <col min="12568" max="12568" width="28" style="1926" customWidth="1"/>
    <col min="12569" max="12569" width="34.140625" style="1926" customWidth="1"/>
    <col min="12570" max="12570" width="34" style="1926" customWidth="1"/>
    <col min="12571" max="12801" width="11.42578125" style="1926"/>
    <col min="12802" max="12802" width="108.140625" style="1926" customWidth="1"/>
    <col min="12803" max="12803" width="28.7109375" style="1926" customWidth="1"/>
    <col min="12804" max="12804" width="32.5703125" style="1926" customWidth="1"/>
    <col min="12805" max="12805" width="28.7109375" style="1926" customWidth="1"/>
    <col min="12806" max="12807" width="31.7109375" style="1926" customWidth="1"/>
    <col min="12808" max="12808" width="30.140625" style="1926" customWidth="1"/>
    <col min="12809" max="12809" width="33.7109375" style="1926" customWidth="1"/>
    <col min="12810" max="12810" width="27" style="1926" customWidth="1"/>
    <col min="12811" max="12811" width="28.7109375" style="1926" customWidth="1"/>
    <col min="12812" max="12812" width="34.85546875" style="1926" customWidth="1"/>
    <col min="12813" max="12813" width="37" style="1926" customWidth="1"/>
    <col min="12814" max="12814" width="34.85546875" style="1926" customWidth="1"/>
    <col min="12815" max="12815" width="27.5703125" style="1926" customWidth="1"/>
    <col min="12816" max="12816" width="36.85546875" style="1926" customWidth="1"/>
    <col min="12817" max="12817" width="38.7109375" style="1926" customWidth="1"/>
    <col min="12818" max="12820" width="14.7109375" style="1926" customWidth="1"/>
    <col min="12821" max="12821" width="18.7109375" style="1926" customWidth="1"/>
    <col min="12822" max="12822" width="25.42578125" style="1926" customWidth="1"/>
    <col min="12823" max="12823" width="34.85546875" style="1926" customWidth="1"/>
    <col min="12824" max="12824" width="28" style="1926" customWidth="1"/>
    <col min="12825" max="12825" width="34.140625" style="1926" customWidth="1"/>
    <col min="12826" max="12826" width="34" style="1926" customWidth="1"/>
    <col min="12827" max="13057" width="11.42578125" style="1926"/>
    <col min="13058" max="13058" width="108.140625" style="1926" customWidth="1"/>
    <col min="13059" max="13059" width="28.7109375" style="1926" customWidth="1"/>
    <col min="13060" max="13060" width="32.5703125" style="1926" customWidth="1"/>
    <col min="13061" max="13061" width="28.7109375" style="1926" customWidth="1"/>
    <col min="13062" max="13063" width="31.7109375" style="1926" customWidth="1"/>
    <col min="13064" max="13064" width="30.140625" style="1926" customWidth="1"/>
    <col min="13065" max="13065" width="33.7109375" style="1926" customWidth="1"/>
    <col min="13066" max="13066" width="27" style="1926" customWidth="1"/>
    <col min="13067" max="13067" width="28.7109375" style="1926" customWidth="1"/>
    <col min="13068" max="13068" width="34.85546875" style="1926" customWidth="1"/>
    <col min="13069" max="13069" width="37" style="1926" customWidth="1"/>
    <col min="13070" max="13070" width="34.85546875" style="1926" customWidth="1"/>
    <col min="13071" max="13071" width="27.5703125" style="1926" customWidth="1"/>
    <col min="13072" max="13072" width="36.85546875" style="1926" customWidth="1"/>
    <col min="13073" max="13073" width="38.7109375" style="1926" customWidth="1"/>
    <col min="13074" max="13076" width="14.7109375" style="1926" customWidth="1"/>
    <col min="13077" max="13077" width="18.7109375" style="1926" customWidth="1"/>
    <col min="13078" max="13078" width="25.42578125" style="1926" customWidth="1"/>
    <col min="13079" max="13079" width="34.85546875" style="1926" customWidth="1"/>
    <col min="13080" max="13080" width="28" style="1926" customWidth="1"/>
    <col min="13081" max="13081" width="34.140625" style="1926" customWidth="1"/>
    <col min="13082" max="13082" width="34" style="1926" customWidth="1"/>
    <col min="13083" max="13313" width="11.42578125" style="1926"/>
    <col min="13314" max="13314" width="108.140625" style="1926" customWidth="1"/>
    <col min="13315" max="13315" width="28.7109375" style="1926" customWidth="1"/>
    <col min="13316" max="13316" width="32.5703125" style="1926" customWidth="1"/>
    <col min="13317" max="13317" width="28.7109375" style="1926" customWidth="1"/>
    <col min="13318" max="13319" width="31.7109375" style="1926" customWidth="1"/>
    <col min="13320" max="13320" width="30.140625" style="1926" customWidth="1"/>
    <col min="13321" max="13321" width="33.7109375" style="1926" customWidth="1"/>
    <col min="13322" max="13322" width="27" style="1926" customWidth="1"/>
    <col min="13323" max="13323" width="28.7109375" style="1926" customWidth="1"/>
    <col min="13324" max="13324" width="34.85546875" style="1926" customWidth="1"/>
    <col min="13325" max="13325" width="37" style="1926" customWidth="1"/>
    <col min="13326" max="13326" width="34.85546875" style="1926" customWidth="1"/>
    <col min="13327" max="13327" width="27.5703125" style="1926" customWidth="1"/>
    <col min="13328" max="13328" width="36.85546875" style="1926" customWidth="1"/>
    <col min="13329" max="13329" width="38.7109375" style="1926" customWidth="1"/>
    <col min="13330" max="13332" width="14.7109375" style="1926" customWidth="1"/>
    <col min="13333" max="13333" width="18.7109375" style="1926" customWidth="1"/>
    <col min="13334" max="13334" width="25.42578125" style="1926" customWidth="1"/>
    <col min="13335" max="13335" width="34.85546875" style="1926" customWidth="1"/>
    <col min="13336" max="13336" width="28" style="1926" customWidth="1"/>
    <col min="13337" max="13337" width="34.140625" style="1926" customWidth="1"/>
    <col min="13338" max="13338" width="34" style="1926" customWidth="1"/>
    <col min="13339" max="13569" width="11.42578125" style="1926"/>
    <col min="13570" max="13570" width="108.140625" style="1926" customWidth="1"/>
    <col min="13571" max="13571" width="28.7109375" style="1926" customWidth="1"/>
    <col min="13572" max="13572" width="32.5703125" style="1926" customWidth="1"/>
    <col min="13573" max="13573" width="28.7109375" style="1926" customWidth="1"/>
    <col min="13574" max="13575" width="31.7109375" style="1926" customWidth="1"/>
    <col min="13576" max="13576" width="30.140625" style="1926" customWidth="1"/>
    <col min="13577" max="13577" width="33.7109375" style="1926" customWidth="1"/>
    <col min="13578" max="13578" width="27" style="1926" customWidth="1"/>
    <col min="13579" max="13579" width="28.7109375" style="1926" customWidth="1"/>
    <col min="13580" max="13580" width="34.85546875" style="1926" customWidth="1"/>
    <col min="13581" max="13581" width="37" style="1926" customWidth="1"/>
    <col min="13582" max="13582" width="34.85546875" style="1926" customWidth="1"/>
    <col min="13583" max="13583" width="27.5703125" style="1926" customWidth="1"/>
    <col min="13584" max="13584" width="36.85546875" style="1926" customWidth="1"/>
    <col min="13585" max="13585" width="38.7109375" style="1926" customWidth="1"/>
    <col min="13586" max="13588" width="14.7109375" style="1926" customWidth="1"/>
    <col min="13589" max="13589" width="18.7109375" style="1926" customWidth="1"/>
    <col min="13590" max="13590" width="25.42578125" style="1926" customWidth="1"/>
    <col min="13591" max="13591" width="34.85546875" style="1926" customWidth="1"/>
    <col min="13592" max="13592" width="28" style="1926" customWidth="1"/>
    <col min="13593" max="13593" width="34.140625" style="1926" customWidth="1"/>
    <col min="13594" max="13594" width="34" style="1926" customWidth="1"/>
    <col min="13595" max="13825" width="11.42578125" style="1926"/>
    <col min="13826" max="13826" width="108.140625" style="1926" customWidth="1"/>
    <col min="13827" max="13827" width="28.7109375" style="1926" customWidth="1"/>
    <col min="13828" max="13828" width="32.5703125" style="1926" customWidth="1"/>
    <col min="13829" max="13829" width="28.7109375" style="1926" customWidth="1"/>
    <col min="13830" max="13831" width="31.7109375" style="1926" customWidth="1"/>
    <col min="13832" max="13832" width="30.140625" style="1926" customWidth="1"/>
    <col min="13833" max="13833" width="33.7109375" style="1926" customWidth="1"/>
    <col min="13834" max="13834" width="27" style="1926" customWidth="1"/>
    <col min="13835" max="13835" width="28.7109375" style="1926" customWidth="1"/>
    <col min="13836" max="13836" width="34.85546875" style="1926" customWidth="1"/>
    <col min="13837" max="13837" width="37" style="1926" customWidth="1"/>
    <col min="13838" max="13838" width="34.85546875" style="1926" customWidth="1"/>
    <col min="13839" max="13839" width="27.5703125" style="1926" customWidth="1"/>
    <col min="13840" max="13840" width="36.85546875" style="1926" customWidth="1"/>
    <col min="13841" max="13841" width="38.7109375" style="1926" customWidth="1"/>
    <col min="13842" max="13844" width="14.7109375" style="1926" customWidth="1"/>
    <col min="13845" max="13845" width="18.7109375" style="1926" customWidth="1"/>
    <col min="13846" max="13846" width="25.42578125" style="1926" customWidth="1"/>
    <col min="13847" max="13847" width="34.85546875" style="1926" customWidth="1"/>
    <col min="13848" max="13848" width="28" style="1926" customWidth="1"/>
    <col min="13849" max="13849" width="34.140625" style="1926" customWidth="1"/>
    <col min="13850" max="13850" width="34" style="1926" customWidth="1"/>
    <col min="13851" max="14081" width="11.42578125" style="1926"/>
    <col min="14082" max="14082" width="108.140625" style="1926" customWidth="1"/>
    <col min="14083" max="14083" width="28.7109375" style="1926" customWidth="1"/>
    <col min="14084" max="14084" width="32.5703125" style="1926" customWidth="1"/>
    <col min="14085" max="14085" width="28.7109375" style="1926" customWidth="1"/>
    <col min="14086" max="14087" width="31.7109375" style="1926" customWidth="1"/>
    <col min="14088" max="14088" width="30.140625" style="1926" customWidth="1"/>
    <col min="14089" max="14089" width="33.7109375" style="1926" customWidth="1"/>
    <col min="14090" max="14090" width="27" style="1926" customWidth="1"/>
    <col min="14091" max="14091" width="28.7109375" style="1926" customWidth="1"/>
    <col min="14092" max="14092" width="34.85546875" style="1926" customWidth="1"/>
    <col min="14093" max="14093" width="37" style="1926" customWidth="1"/>
    <col min="14094" max="14094" width="34.85546875" style="1926" customWidth="1"/>
    <col min="14095" max="14095" width="27.5703125" style="1926" customWidth="1"/>
    <col min="14096" max="14096" width="36.85546875" style="1926" customWidth="1"/>
    <col min="14097" max="14097" width="38.7109375" style="1926" customWidth="1"/>
    <col min="14098" max="14100" width="14.7109375" style="1926" customWidth="1"/>
    <col min="14101" max="14101" width="18.7109375" style="1926" customWidth="1"/>
    <col min="14102" max="14102" width="25.42578125" style="1926" customWidth="1"/>
    <col min="14103" max="14103" width="34.85546875" style="1926" customWidth="1"/>
    <col min="14104" max="14104" width="28" style="1926" customWidth="1"/>
    <col min="14105" max="14105" width="34.140625" style="1926" customWidth="1"/>
    <col min="14106" max="14106" width="34" style="1926" customWidth="1"/>
    <col min="14107" max="14337" width="11.42578125" style="1926"/>
    <col min="14338" max="14338" width="108.140625" style="1926" customWidth="1"/>
    <col min="14339" max="14339" width="28.7109375" style="1926" customWidth="1"/>
    <col min="14340" max="14340" width="32.5703125" style="1926" customWidth="1"/>
    <col min="14341" max="14341" width="28.7109375" style="1926" customWidth="1"/>
    <col min="14342" max="14343" width="31.7109375" style="1926" customWidth="1"/>
    <col min="14344" max="14344" width="30.140625" style="1926" customWidth="1"/>
    <col min="14345" max="14345" width="33.7109375" style="1926" customWidth="1"/>
    <col min="14346" max="14346" width="27" style="1926" customWidth="1"/>
    <col min="14347" max="14347" width="28.7109375" style="1926" customWidth="1"/>
    <col min="14348" max="14348" width="34.85546875" style="1926" customWidth="1"/>
    <col min="14349" max="14349" width="37" style="1926" customWidth="1"/>
    <col min="14350" max="14350" width="34.85546875" style="1926" customWidth="1"/>
    <col min="14351" max="14351" width="27.5703125" style="1926" customWidth="1"/>
    <col min="14352" max="14352" width="36.85546875" style="1926" customWidth="1"/>
    <col min="14353" max="14353" width="38.7109375" style="1926" customWidth="1"/>
    <col min="14354" max="14356" width="14.7109375" style="1926" customWidth="1"/>
    <col min="14357" max="14357" width="18.7109375" style="1926" customWidth="1"/>
    <col min="14358" max="14358" width="25.42578125" style="1926" customWidth="1"/>
    <col min="14359" max="14359" width="34.85546875" style="1926" customWidth="1"/>
    <col min="14360" max="14360" width="28" style="1926" customWidth="1"/>
    <col min="14361" max="14361" width="34.140625" style="1926" customWidth="1"/>
    <col min="14362" max="14362" width="34" style="1926" customWidth="1"/>
    <col min="14363" max="14593" width="11.42578125" style="1926"/>
    <col min="14594" max="14594" width="108.140625" style="1926" customWidth="1"/>
    <col min="14595" max="14595" width="28.7109375" style="1926" customWidth="1"/>
    <col min="14596" max="14596" width="32.5703125" style="1926" customWidth="1"/>
    <col min="14597" max="14597" width="28.7109375" style="1926" customWidth="1"/>
    <col min="14598" max="14599" width="31.7109375" style="1926" customWidth="1"/>
    <col min="14600" max="14600" width="30.140625" style="1926" customWidth="1"/>
    <col min="14601" max="14601" width="33.7109375" style="1926" customWidth="1"/>
    <col min="14602" max="14602" width="27" style="1926" customWidth="1"/>
    <col min="14603" max="14603" width="28.7109375" style="1926" customWidth="1"/>
    <col min="14604" max="14604" width="34.85546875" style="1926" customWidth="1"/>
    <col min="14605" max="14605" width="37" style="1926" customWidth="1"/>
    <col min="14606" max="14606" width="34.85546875" style="1926" customWidth="1"/>
    <col min="14607" max="14607" width="27.5703125" style="1926" customWidth="1"/>
    <col min="14608" max="14608" width="36.85546875" style="1926" customWidth="1"/>
    <col min="14609" max="14609" width="38.7109375" style="1926" customWidth="1"/>
    <col min="14610" max="14612" width="14.7109375" style="1926" customWidth="1"/>
    <col min="14613" max="14613" width="18.7109375" style="1926" customWidth="1"/>
    <col min="14614" max="14614" width="25.42578125" style="1926" customWidth="1"/>
    <col min="14615" max="14615" width="34.85546875" style="1926" customWidth="1"/>
    <col min="14616" max="14616" width="28" style="1926" customWidth="1"/>
    <col min="14617" max="14617" width="34.140625" style="1926" customWidth="1"/>
    <col min="14618" max="14618" width="34" style="1926" customWidth="1"/>
    <col min="14619" max="14849" width="11.42578125" style="1926"/>
    <col min="14850" max="14850" width="108.140625" style="1926" customWidth="1"/>
    <col min="14851" max="14851" width="28.7109375" style="1926" customWidth="1"/>
    <col min="14852" max="14852" width="32.5703125" style="1926" customWidth="1"/>
    <col min="14853" max="14853" width="28.7109375" style="1926" customWidth="1"/>
    <col min="14854" max="14855" width="31.7109375" style="1926" customWidth="1"/>
    <col min="14856" max="14856" width="30.140625" style="1926" customWidth="1"/>
    <col min="14857" max="14857" width="33.7109375" style="1926" customWidth="1"/>
    <col min="14858" max="14858" width="27" style="1926" customWidth="1"/>
    <col min="14859" max="14859" width="28.7109375" style="1926" customWidth="1"/>
    <col min="14860" max="14860" width="34.85546875" style="1926" customWidth="1"/>
    <col min="14861" max="14861" width="37" style="1926" customWidth="1"/>
    <col min="14862" max="14862" width="34.85546875" style="1926" customWidth="1"/>
    <col min="14863" max="14863" width="27.5703125" style="1926" customWidth="1"/>
    <col min="14864" max="14864" width="36.85546875" style="1926" customWidth="1"/>
    <col min="14865" max="14865" width="38.7109375" style="1926" customWidth="1"/>
    <col min="14866" max="14868" width="14.7109375" style="1926" customWidth="1"/>
    <col min="14869" max="14869" width="18.7109375" style="1926" customWidth="1"/>
    <col min="14870" max="14870" width="25.42578125" style="1926" customWidth="1"/>
    <col min="14871" max="14871" width="34.85546875" style="1926" customWidth="1"/>
    <col min="14872" max="14872" width="28" style="1926" customWidth="1"/>
    <col min="14873" max="14873" width="34.140625" style="1926" customWidth="1"/>
    <col min="14874" max="14874" width="34" style="1926" customWidth="1"/>
    <col min="14875" max="15105" width="11.42578125" style="1926"/>
    <col min="15106" max="15106" width="108.140625" style="1926" customWidth="1"/>
    <col min="15107" max="15107" width="28.7109375" style="1926" customWidth="1"/>
    <col min="15108" max="15108" width="32.5703125" style="1926" customWidth="1"/>
    <col min="15109" max="15109" width="28.7109375" style="1926" customWidth="1"/>
    <col min="15110" max="15111" width="31.7109375" style="1926" customWidth="1"/>
    <col min="15112" max="15112" width="30.140625" style="1926" customWidth="1"/>
    <col min="15113" max="15113" width="33.7109375" style="1926" customWidth="1"/>
    <col min="15114" max="15114" width="27" style="1926" customWidth="1"/>
    <col min="15115" max="15115" width="28.7109375" style="1926" customWidth="1"/>
    <col min="15116" max="15116" width="34.85546875" style="1926" customWidth="1"/>
    <col min="15117" max="15117" width="37" style="1926" customWidth="1"/>
    <col min="15118" max="15118" width="34.85546875" style="1926" customWidth="1"/>
    <col min="15119" max="15119" width="27.5703125" style="1926" customWidth="1"/>
    <col min="15120" max="15120" width="36.85546875" style="1926" customWidth="1"/>
    <col min="15121" max="15121" width="38.7109375" style="1926" customWidth="1"/>
    <col min="15122" max="15124" width="14.7109375" style="1926" customWidth="1"/>
    <col min="15125" max="15125" width="18.7109375" style="1926" customWidth="1"/>
    <col min="15126" max="15126" width="25.42578125" style="1926" customWidth="1"/>
    <col min="15127" max="15127" width="34.85546875" style="1926" customWidth="1"/>
    <col min="15128" max="15128" width="28" style="1926" customWidth="1"/>
    <col min="15129" max="15129" width="34.140625" style="1926" customWidth="1"/>
    <col min="15130" max="15130" width="34" style="1926" customWidth="1"/>
    <col min="15131" max="15361" width="11.42578125" style="1926"/>
    <col min="15362" max="15362" width="108.140625" style="1926" customWidth="1"/>
    <col min="15363" max="15363" width="28.7109375" style="1926" customWidth="1"/>
    <col min="15364" max="15364" width="32.5703125" style="1926" customWidth="1"/>
    <col min="15365" max="15365" width="28.7109375" style="1926" customWidth="1"/>
    <col min="15366" max="15367" width="31.7109375" style="1926" customWidth="1"/>
    <col min="15368" max="15368" width="30.140625" style="1926" customWidth="1"/>
    <col min="15369" max="15369" width="33.7109375" style="1926" customWidth="1"/>
    <col min="15370" max="15370" width="27" style="1926" customWidth="1"/>
    <col min="15371" max="15371" width="28.7109375" style="1926" customWidth="1"/>
    <col min="15372" max="15372" width="34.85546875" style="1926" customWidth="1"/>
    <col min="15373" max="15373" width="37" style="1926" customWidth="1"/>
    <col min="15374" max="15374" width="34.85546875" style="1926" customWidth="1"/>
    <col min="15375" max="15375" width="27.5703125" style="1926" customWidth="1"/>
    <col min="15376" max="15376" width="36.85546875" style="1926" customWidth="1"/>
    <col min="15377" max="15377" width="38.7109375" style="1926" customWidth="1"/>
    <col min="15378" max="15380" width="14.7109375" style="1926" customWidth="1"/>
    <col min="15381" max="15381" width="18.7109375" style="1926" customWidth="1"/>
    <col min="15382" max="15382" width="25.42578125" style="1926" customWidth="1"/>
    <col min="15383" max="15383" width="34.85546875" style="1926" customWidth="1"/>
    <col min="15384" max="15384" width="28" style="1926" customWidth="1"/>
    <col min="15385" max="15385" width="34.140625" style="1926" customWidth="1"/>
    <col min="15386" max="15386" width="34" style="1926" customWidth="1"/>
    <col min="15387" max="15617" width="11.42578125" style="1926"/>
    <col min="15618" max="15618" width="108.140625" style="1926" customWidth="1"/>
    <col min="15619" max="15619" width="28.7109375" style="1926" customWidth="1"/>
    <col min="15620" max="15620" width="32.5703125" style="1926" customWidth="1"/>
    <col min="15621" max="15621" width="28.7109375" style="1926" customWidth="1"/>
    <col min="15622" max="15623" width="31.7109375" style="1926" customWidth="1"/>
    <col min="15624" max="15624" width="30.140625" style="1926" customWidth="1"/>
    <col min="15625" max="15625" width="33.7109375" style="1926" customWidth="1"/>
    <col min="15626" max="15626" width="27" style="1926" customWidth="1"/>
    <col min="15627" max="15627" width="28.7109375" style="1926" customWidth="1"/>
    <col min="15628" max="15628" width="34.85546875" style="1926" customWidth="1"/>
    <col min="15629" max="15629" width="37" style="1926" customWidth="1"/>
    <col min="15630" max="15630" width="34.85546875" style="1926" customWidth="1"/>
    <col min="15631" max="15631" width="27.5703125" style="1926" customWidth="1"/>
    <col min="15632" max="15632" width="36.85546875" style="1926" customWidth="1"/>
    <col min="15633" max="15633" width="38.7109375" style="1926" customWidth="1"/>
    <col min="15634" max="15636" width="14.7109375" style="1926" customWidth="1"/>
    <col min="15637" max="15637" width="18.7109375" style="1926" customWidth="1"/>
    <col min="15638" max="15638" width="25.42578125" style="1926" customWidth="1"/>
    <col min="15639" max="15639" width="34.85546875" style="1926" customWidth="1"/>
    <col min="15640" max="15640" width="28" style="1926" customWidth="1"/>
    <col min="15641" max="15641" width="34.140625" style="1926" customWidth="1"/>
    <col min="15642" max="15642" width="34" style="1926" customWidth="1"/>
    <col min="15643" max="15873" width="11.42578125" style="1926"/>
    <col min="15874" max="15874" width="108.140625" style="1926" customWidth="1"/>
    <col min="15875" max="15875" width="28.7109375" style="1926" customWidth="1"/>
    <col min="15876" max="15876" width="32.5703125" style="1926" customWidth="1"/>
    <col min="15877" max="15877" width="28.7109375" style="1926" customWidth="1"/>
    <col min="15878" max="15879" width="31.7109375" style="1926" customWidth="1"/>
    <col min="15880" max="15880" width="30.140625" style="1926" customWidth="1"/>
    <col min="15881" max="15881" width="33.7109375" style="1926" customWidth="1"/>
    <col min="15882" max="15882" width="27" style="1926" customWidth="1"/>
    <col min="15883" max="15883" width="28.7109375" style="1926" customWidth="1"/>
    <col min="15884" max="15884" width="34.85546875" style="1926" customWidth="1"/>
    <col min="15885" max="15885" width="37" style="1926" customWidth="1"/>
    <col min="15886" max="15886" width="34.85546875" style="1926" customWidth="1"/>
    <col min="15887" max="15887" width="27.5703125" style="1926" customWidth="1"/>
    <col min="15888" max="15888" width="36.85546875" style="1926" customWidth="1"/>
    <col min="15889" max="15889" width="38.7109375" style="1926" customWidth="1"/>
    <col min="15890" max="15892" width="14.7109375" style="1926" customWidth="1"/>
    <col min="15893" max="15893" width="18.7109375" style="1926" customWidth="1"/>
    <col min="15894" max="15894" width="25.42578125" style="1926" customWidth="1"/>
    <col min="15895" max="15895" width="34.85546875" style="1926" customWidth="1"/>
    <col min="15896" max="15896" width="28" style="1926" customWidth="1"/>
    <col min="15897" max="15897" width="34.140625" style="1926" customWidth="1"/>
    <col min="15898" max="15898" width="34" style="1926" customWidth="1"/>
    <col min="15899" max="16129" width="11.42578125" style="1926"/>
    <col min="16130" max="16130" width="108.140625" style="1926" customWidth="1"/>
    <col min="16131" max="16131" width="28.7109375" style="1926" customWidth="1"/>
    <col min="16132" max="16132" width="32.5703125" style="1926" customWidth="1"/>
    <col min="16133" max="16133" width="28.7109375" style="1926" customWidth="1"/>
    <col min="16134" max="16135" width="31.7109375" style="1926" customWidth="1"/>
    <col min="16136" max="16136" width="30.140625" style="1926" customWidth="1"/>
    <col min="16137" max="16137" width="33.7109375" style="1926" customWidth="1"/>
    <col min="16138" max="16138" width="27" style="1926" customWidth="1"/>
    <col min="16139" max="16139" width="28.7109375" style="1926" customWidth="1"/>
    <col min="16140" max="16140" width="34.85546875" style="1926" customWidth="1"/>
    <col min="16141" max="16141" width="37" style="1926" customWidth="1"/>
    <col min="16142" max="16142" width="34.85546875" style="1926" customWidth="1"/>
    <col min="16143" max="16143" width="27.5703125" style="1926" customWidth="1"/>
    <col min="16144" max="16144" width="36.85546875" style="1926" customWidth="1"/>
    <col min="16145" max="16145" width="38.7109375" style="1926" customWidth="1"/>
    <col min="16146" max="16148" width="14.7109375" style="1926" customWidth="1"/>
    <col min="16149" max="16149" width="18.7109375" style="1926" customWidth="1"/>
    <col min="16150" max="16150" width="25.42578125" style="1926" customWidth="1"/>
    <col min="16151" max="16151" width="34.85546875" style="1926" customWidth="1"/>
    <col min="16152" max="16152" width="28" style="1926" customWidth="1"/>
    <col min="16153" max="16153" width="34.140625" style="1926" customWidth="1"/>
    <col min="16154" max="16154" width="34" style="1926" customWidth="1"/>
    <col min="16155" max="16384" width="11.42578125" style="1926"/>
  </cols>
  <sheetData>
    <row r="1" spans="1:27" s="2076" customFormat="1" ht="24.75" customHeight="1">
      <c r="A1" s="2075"/>
      <c r="B1" s="242" t="s">
        <v>0</v>
      </c>
      <c r="C1">
        <v>1</v>
      </c>
      <c r="L1" s="2077" t="s">
        <v>2462</v>
      </c>
      <c r="M1" s="2077"/>
      <c r="N1" s="2077"/>
      <c r="O1" s="2077"/>
      <c r="P1" s="2077"/>
      <c r="Q1" s="2077"/>
      <c r="R1" s="2077"/>
      <c r="S1" s="2077"/>
      <c r="T1" s="2077"/>
      <c r="U1" s="2077"/>
      <c r="X1" s="2078"/>
      <c r="Y1" s="2078"/>
      <c r="Z1" s="2078"/>
      <c r="AA1" s="2078"/>
    </row>
    <row r="2" spans="1:27" s="2079" customFormat="1">
      <c r="B2" s="242" t="s">
        <v>2</v>
      </c>
      <c r="C2" s="242" t="s">
        <v>2463</v>
      </c>
      <c r="L2" s="2080" t="s">
        <v>2464</v>
      </c>
      <c r="M2" s="2081"/>
      <c r="N2" s="2082"/>
      <c r="O2" s="2083"/>
      <c r="P2" s="2084"/>
      <c r="Q2" s="2083"/>
      <c r="R2" s="2083"/>
      <c r="S2" s="2083"/>
      <c r="T2" s="2083"/>
      <c r="U2" s="2078"/>
      <c r="V2" s="2078"/>
      <c r="W2" s="2078"/>
      <c r="X2" s="2078"/>
      <c r="Y2" s="2078"/>
      <c r="Z2" s="2078"/>
      <c r="AA2" s="2078"/>
    </row>
    <row r="3" spans="1:27" s="2079" customFormat="1">
      <c r="B3" s="242" t="s">
        <v>4</v>
      </c>
      <c r="C3" t="s">
        <v>1560</v>
      </c>
      <c r="M3" s="2080"/>
      <c r="N3" s="3195"/>
      <c r="O3" s="3195"/>
      <c r="P3" s="3195"/>
      <c r="Q3" s="3195"/>
      <c r="R3" s="3195"/>
      <c r="S3" s="3195"/>
      <c r="T3" s="3195"/>
      <c r="U3" s="3195"/>
      <c r="V3" s="3195"/>
      <c r="W3" s="2078"/>
      <c r="X3" s="2085"/>
      <c r="Y3" s="2085"/>
      <c r="Z3" s="2085"/>
    </row>
    <row r="4" spans="1:27" s="2079" customFormat="1">
      <c r="B4" s="242" t="s">
        <v>6</v>
      </c>
      <c r="C4" t="s">
        <v>7</v>
      </c>
      <c r="M4" s="2075"/>
      <c r="N4" s="2078"/>
      <c r="O4" s="2078"/>
      <c r="P4" s="2078"/>
      <c r="Q4" s="2078"/>
      <c r="R4" s="2078"/>
      <c r="S4" s="2078"/>
      <c r="T4" s="2078"/>
      <c r="U4" s="2078"/>
      <c r="V4" s="2078"/>
      <c r="W4" s="2078"/>
      <c r="X4" s="2085"/>
      <c r="Y4" s="2085"/>
      <c r="Z4" s="2085"/>
    </row>
    <row r="5" spans="1:27" s="2079" customFormat="1">
      <c r="B5" s="242" t="s">
        <v>8</v>
      </c>
      <c r="C5" t="s">
        <v>1880</v>
      </c>
      <c r="O5" s="2078"/>
      <c r="P5" s="2078"/>
      <c r="Q5" s="2078"/>
      <c r="R5" s="2078"/>
      <c r="S5" s="2078"/>
      <c r="T5" s="2078"/>
      <c r="U5" s="2078"/>
      <c r="V5" s="2078"/>
      <c r="W5" s="2078"/>
      <c r="X5" s="2086"/>
      <c r="Y5" s="2086"/>
      <c r="Z5" s="2086"/>
    </row>
    <row r="6" spans="1:27" s="2079" customFormat="1" ht="19.5" customHeight="1" thickBot="1">
      <c r="B6" s="2087"/>
      <c r="C6" s="2078"/>
      <c r="D6" s="2078"/>
      <c r="E6" s="2078"/>
      <c r="F6" s="2078"/>
      <c r="G6" s="2078"/>
      <c r="H6" s="2078"/>
      <c r="I6" s="2078"/>
      <c r="J6" s="2078"/>
      <c r="K6" s="2078"/>
      <c r="L6" s="2078"/>
      <c r="M6" s="2078"/>
      <c r="N6" s="2088"/>
      <c r="O6" s="2088"/>
      <c r="P6" s="2088"/>
      <c r="Q6" s="2088"/>
      <c r="R6" s="2088"/>
      <c r="S6" s="2086"/>
      <c r="T6" s="2086"/>
      <c r="U6" s="2086"/>
      <c r="V6" s="2086"/>
      <c r="W6" s="2086"/>
      <c r="X6" s="2086"/>
      <c r="Y6" s="2086"/>
      <c r="Z6" s="2086"/>
    </row>
    <row r="7" spans="1:27" s="2079" customFormat="1" ht="36" customHeight="1">
      <c r="A7" s="2089"/>
      <c r="B7" s="2090"/>
      <c r="C7" s="3196" t="s">
        <v>2465</v>
      </c>
      <c r="D7" s="3197"/>
      <c r="E7" s="3198" t="s">
        <v>2466</v>
      </c>
      <c r="F7" s="3198" t="s">
        <v>2467</v>
      </c>
      <c r="G7" s="3199" t="s">
        <v>2468</v>
      </c>
      <c r="H7" s="3200"/>
      <c r="I7" s="3200"/>
      <c r="J7" s="3200"/>
      <c r="K7" s="3200"/>
      <c r="L7" s="3201"/>
      <c r="M7" s="3198" t="s">
        <v>2469</v>
      </c>
      <c r="N7" s="3196" t="s">
        <v>2470</v>
      </c>
      <c r="O7" s="3202"/>
      <c r="P7" s="3202"/>
      <c r="Q7" s="3203" t="s">
        <v>2471</v>
      </c>
      <c r="R7" s="3202" t="s">
        <v>2472</v>
      </c>
      <c r="S7" s="3202"/>
      <c r="T7" s="3202"/>
      <c r="U7" s="3197"/>
      <c r="V7" s="3206" t="s">
        <v>2473</v>
      </c>
      <c r="W7" s="3186"/>
      <c r="X7" s="3187"/>
      <c r="Y7" s="3187"/>
      <c r="Z7" s="3188"/>
    </row>
    <row r="8" spans="1:27" s="2079" customFormat="1" ht="44.25" customHeight="1">
      <c r="A8" s="2091"/>
      <c r="B8" s="2092"/>
      <c r="C8" s="3189"/>
      <c r="D8" s="3177"/>
      <c r="E8" s="3177"/>
      <c r="F8" s="3177"/>
      <c r="G8" s="3191" t="s">
        <v>2474</v>
      </c>
      <c r="H8" s="3192"/>
      <c r="I8" s="3191" t="s">
        <v>2244</v>
      </c>
      <c r="J8" s="3192"/>
      <c r="K8" s="3191" t="s">
        <v>2475</v>
      </c>
      <c r="L8" s="3192"/>
      <c r="M8" s="3177"/>
      <c r="N8" s="3177" t="s">
        <v>2476</v>
      </c>
      <c r="O8" s="3166" t="s">
        <v>2477</v>
      </c>
      <c r="P8" s="2093"/>
      <c r="Q8" s="3204"/>
      <c r="R8" s="3193">
        <v>0</v>
      </c>
      <c r="S8" s="3178">
        <v>0.2</v>
      </c>
      <c r="T8" s="3178">
        <v>0.5</v>
      </c>
      <c r="U8" s="3178">
        <v>1</v>
      </c>
      <c r="V8" s="3207"/>
      <c r="W8" s="3180" t="s">
        <v>2478</v>
      </c>
      <c r="X8" s="3182" t="s">
        <v>2479</v>
      </c>
      <c r="Y8" s="3182" t="s">
        <v>2480</v>
      </c>
      <c r="Z8" s="3184" t="s">
        <v>2481</v>
      </c>
    </row>
    <row r="9" spans="1:27" s="2079" customFormat="1" ht="15" customHeight="1">
      <c r="A9" s="2091"/>
      <c r="B9" s="2092"/>
      <c r="C9" s="3190"/>
      <c r="D9" s="3177"/>
      <c r="E9" s="3177"/>
      <c r="F9" s="3177"/>
      <c r="G9" s="3175" t="s">
        <v>2482</v>
      </c>
      <c r="H9" s="3175" t="s">
        <v>2483</v>
      </c>
      <c r="I9" s="3176" t="s">
        <v>2484</v>
      </c>
      <c r="J9" s="3176" t="s">
        <v>2485</v>
      </c>
      <c r="K9" s="3175" t="s">
        <v>2486</v>
      </c>
      <c r="L9" s="3175" t="s">
        <v>2487</v>
      </c>
      <c r="M9" s="3177"/>
      <c r="N9" s="3177"/>
      <c r="O9" s="3177"/>
      <c r="P9" s="3166" t="s">
        <v>2488</v>
      </c>
      <c r="Q9" s="3204"/>
      <c r="R9" s="3194"/>
      <c r="S9" s="3179"/>
      <c r="T9" s="3179"/>
      <c r="U9" s="3179"/>
      <c r="V9" s="3207"/>
      <c r="W9" s="3181"/>
      <c r="X9" s="3183"/>
      <c r="Y9" s="3183"/>
      <c r="Z9" s="3185"/>
    </row>
    <row r="10" spans="1:27" s="2079" customFormat="1" ht="63.75" customHeight="1">
      <c r="A10" s="2091"/>
      <c r="B10" s="2092"/>
      <c r="C10" s="3190"/>
      <c r="D10" s="3177"/>
      <c r="E10" s="3177"/>
      <c r="F10" s="3177"/>
      <c r="G10" s="3166"/>
      <c r="H10" s="3166"/>
      <c r="I10" s="3177"/>
      <c r="J10" s="3177"/>
      <c r="K10" s="3166"/>
      <c r="L10" s="3166"/>
      <c r="M10" s="3177"/>
      <c r="N10" s="3177"/>
      <c r="O10" s="3177"/>
      <c r="P10" s="3166"/>
      <c r="Q10" s="3205"/>
      <c r="R10" s="3194"/>
      <c r="S10" s="3179"/>
      <c r="T10" s="3179"/>
      <c r="U10" s="3179"/>
      <c r="V10" s="3178"/>
      <c r="W10" s="3181" t="s">
        <v>2489</v>
      </c>
      <c r="X10" s="3183"/>
      <c r="Y10" s="3183"/>
      <c r="Z10" s="3185"/>
    </row>
    <row r="11" spans="1:27" s="2079" customFormat="1" ht="25.5" customHeight="1">
      <c r="A11" s="2094"/>
      <c r="B11" s="2095"/>
      <c r="C11" s="2096" t="s">
        <v>1037</v>
      </c>
      <c r="D11" s="2097" t="s">
        <v>1041</v>
      </c>
      <c r="E11" s="2096" t="s">
        <v>1044</v>
      </c>
      <c r="F11" s="2097" t="s">
        <v>1047</v>
      </c>
      <c r="G11" s="2096" t="s">
        <v>1049</v>
      </c>
      <c r="H11" s="2096" t="s">
        <v>1052</v>
      </c>
      <c r="I11" s="2096" t="s">
        <v>1054</v>
      </c>
      <c r="J11" s="2096" t="s">
        <v>1057</v>
      </c>
      <c r="K11" s="2096" t="s">
        <v>1060</v>
      </c>
      <c r="L11" s="2096" t="s">
        <v>2313</v>
      </c>
      <c r="M11" s="2096" t="s">
        <v>2490</v>
      </c>
      <c r="N11" s="2098" t="s">
        <v>2317</v>
      </c>
      <c r="O11" s="2099" t="s">
        <v>1069</v>
      </c>
      <c r="P11" s="2098" t="s">
        <v>1072</v>
      </c>
      <c r="Q11" s="2100" t="s">
        <v>2491</v>
      </c>
      <c r="R11" s="2100" t="s">
        <v>1078</v>
      </c>
      <c r="S11" s="2100" t="s">
        <v>2323</v>
      </c>
      <c r="T11" s="2100" t="s">
        <v>2325</v>
      </c>
      <c r="U11" s="2100" t="s">
        <v>2327</v>
      </c>
      <c r="V11" s="2100" t="s">
        <v>2492</v>
      </c>
      <c r="W11" s="2097" t="s">
        <v>2330</v>
      </c>
      <c r="X11" s="2101" t="s">
        <v>2332</v>
      </c>
      <c r="Y11" s="2102" t="s">
        <v>2333</v>
      </c>
      <c r="Z11" s="2103" t="s">
        <v>2334</v>
      </c>
    </row>
    <row r="12" spans="1:27" s="2079" customFormat="1" ht="18.75" customHeight="1">
      <c r="A12" s="2104" t="s">
        <v>1037</v>
      </c>
      <c r="B12" s="2105" t="s">
        <v>2493</v>
      </c>
      <c r="C12" s="2106"/>
      <c r="D12" s="2106"/>
      <c r="E12" s="2106"/>
      <c r="F12" s="2107"/>
      <c r="G12" s="2107"/>
      <c r="H12" s="2107"/>
      <c r="I12" s="2107"/>
      <c r="J12" s="2107"/>
      <c r="K12" s="2108">
        <f>G12+H12+I12+J12</f>
        <v>0</v>
      </c>
      <c r="L12" s="2107"/>
      <c r="M12" s="2109">
        <f>F12-K12+L12</f>
        <v>0</v>
      </c>
      <c r="N12" s="2107"/>
      <c r="O12" s="2107"/>
      <c r="P12" s="2107"/>
      <c r="Q12" s="2110">
        <f>M12+N12-O12</f>
        <v>0</v>
      </c>
      <c r="R12" s="2107"/>
      <c r="S12" s="2107"/>
      <c r="T12" s="2107"/>
      <c r="U12" s="2107"/>
      <c r="V12" s="2109">
        <f>Q12-R12-0.8*S12-0.5*T12</f>
        <v>0</v>
      </c>
      <c r="W12" s="2111"/>
      <c r="X12" s="2112"/>
      <c r="Y12" s="2112"/>
      <c r="Z12" s="2113"/>
    </row>
    <row r="13" spans="1:27" s="2119" customFormat="1" ht="17.25" customHeight="1">
      <c r="A13" s="2114" t="s">
        <v>2299</v>
      </c>
      <c r="B13" s="2115" t="s">
        <v>2494</v>
      </c>
      <c r="C13" s="2106"/>
      <c r="D13" s="2106"/>
      <c r="E13" s="2106"/>
      <c r="F13" s="2116"/>
      <c r="G13" s="2116"/>
      <c r="H13" s="2116"/>
      <c r="I13" s="2116"/>
      <c r="J13" s="2116"/>
      <c r="K13" s="2116"/>
      <c r="L13" s="2116"/>
      <c r="M13" s="2116"/>
      <c r="N13" s="2116"/>
      <c r="O13" s="2116"/>
      <c r="P13" s="2116"/>
      <c r="Q13" s="2117"/>
      <c r="R13" s="2116"/>
      <c r="S13" s="2116"/>
      <c r="T13" s="2116"/>
      <c r="U13" s="2116"/>
      <c r="V13" s="2116"/>
      <c r="W13" s="2116"/>
      <c r="X13" s="2116"/>
      <c r="Y13" s="2116"/>
      <c r="Z13" s="2118"/>
    </row>
    <row r="14" spans="1:27" s="2119" customFormat="1" ht="18" customHeight="1">
      <c r="A14" s="2104" t="s">
        <v>2301</v>
      </c>
      <c r="B14" s="2120"/>
      <c r="C14" s="2106"/>
      <c r="D14" s="2106"/>
      <c r="E14" s="2106"/>
      <c r="F14" s="2116"/>
      <c r="G14" s="2116"/>
      <c r="H14" s="2116"/>
      <c r="I14" s="2116"/>
      <c r="J14" s="2116"/>
      <c r="K14" s="2116"/>
      <c r="L14" s="2116"/>
      <c r="M14" s="2116"/>
      <c r="N14" s="2116"/>
      <c r="O14" s="2116"/>
      <c r="P14" s="2116"/>
      <c r="Q14" s="2117"/>
      <c r="R14" s="2116"/>
      <c r="S14" s="2116"/>
      <c r="T14" s="2116"/>
      <c r="U14" s="2116"/>
      <c r="V14" s="2106"/>
      <c r="W14" s="2116"/>
      <c r="X14" s="2116"/>
      <c r="Y14" s="2116"/>
      <c r="Z14" s="2118"/>
    </row>
    <row r="15" spans="1:27" s="2079" customFormat="1" ht="15.75" customHeight="1">
      <c r="A15" s="2114" t="s">
        <v>2303</v>
      </c>
      <c r="B15" s="2120"/>
      <c r="C15" s="2106"/>
      <c r="D15" s="2106"/>
      <c r="E15" s="2106"/>
      <c r="F15" s="2116"/>
      <c r="G15" s="2116"/>
      <c r="H15" s="2116"/>
      <c r="I15" s="2116"/>
      <c r="J15" s="2116"/>
      <c r="K15" s="2116"/>
      <c r="L15" s="2116"/>
      <c r="M15" s="2116"/>
      <c r="N15" s="2116"/>
      <c r="O15" s="2116"/>
      <c r="P15" s="2116"/>
      <c r="Q15" s="2117"/>
      <c r="R15" s="2116"/>
      <c r="S15" s="2116"/>
      <c r="T15" s="2116"/>
      <c r="U15" s="2116"/>
      <c r="V15" s="2106"/>
      <c r="W15" s="2116"/>
      <c r="X15" s="2116"/>
      <c r="Y15" s="2116"/>
      <c r="Z15" s="2118"/>
    </row>
    <row r="16" spans="1:27" s="2079" customFormat="1" ht="16.899999999999999" customHeight="1">
      <c r="A16" s="2121" t="s">
        <v>2495</v>
      </c>
      <c r="B16" s="2120"/>
      <c r="C16" s="2106"/>
      <c r="D16" s="2106"/>
      <c r="E16" s="2106"/>
      <c r="F16" s="2116"/>
      <c r="G16" s="2116"/>
      <c r="H16" s="2116"/>
      <c r="I16" s="2116"/>
      <c r="J16" s="2116"/>
      <c r="K16" s="2116"/>
      <c r="L16" s="2116"/>
      <c r="M16" s="2116"/>
      <c r="N16" s="2116"/>
      <c r="O16" s="2116"/>
      <c r="P16" s="2116"/>
      <c r="Q16" s="2117"/>
      <c r="R16" s="2116"/>
      <c r="S16" s="2116"/>
      <c r="T16" s="2116"/>
      <c r="U16" s="2116"/>
      <c r="V16" s="2106"/>
      <c r="W16" s="2116"/>
      <c r="X16" s="2116"/>
      <c r="Y16" s="2116"/>
      <c r="Z16" s="2122"/>
    </row>
    <row r="17" spans="1:26" s="2079" customFormat="1" ht="15" customHeight="1">
      <c r="A17" s="2123"/>
      <c r="B17" s="3167" t="s">
        <v>2496</v>
      </c>
      <c r="C17" s="3168"/>
      <c r="D17" s="3168"/>
      <c r="E17" s="3168"/>
      <c r="F17" s="3168"/>
      <c r="G17" s="3168"/>
      <c r="H17" s="3168"/>
      <c r="I17" s="3168"/>
      <c r="J17" s="3168"/>
      <c r="K17" s="3168"/>
      <c r="L17" s="3168"/>
      <c r="M17" s="3168"/>
      <c r="N17" s="3168"/>
      <c r="O17" s="3168"/>
      <c r="P17" s="3168"/>
      <c r="Q17" s="3168"/>
      <c r="R17" s="3168"/>
      <c r="S17" s="3168"/>
      <c r="T17" s="3168"/>
      <c r="U17" s="3168"/>
      <c r="V17" s="3168"/>
      <c r="W17" s="3168"/>
      <c r="X17" s="3168"/>
      <c r="Y17" s="3168"/>
      <c r="Z17" s="3169"/>
    </row>
    <row r="18" spans="1:26" s="2079" customFormat="1" ht="22.5" customHeight="1">
      <c r="A18" s="2104" t="s">
        <v>1041</v>
      </c>
      <c r="B18" s="2124" t="s">
        <v>2497</v>
      </c>
      <c r="C18" s="2125"/>
      <c r="D18" s="2126"/>
      <c r="E18" s="2127"/>
      <c r="F18" s="2128"/>
      <c r="G18" s="2129"/>
      <c r="H18" s="2129"/>
      <c r="I18" s="2129"/>
      <c r="J18" s="2129"/>
      <c r="K18" s="2130">
        <f>G18+H18+I18+J18</f>
        <v>0</v>
      </c>
      <c r="L18" s="2129"/>
      <c r="M18" s="2109">
        <f>F18-K18+L18</f>
        <v>0</v>
      </c>
      <c r="N18" s="2129"/>
      <c r="O18" s="2129"/>
      <c r="P18" s="2131"/>
      <c r="Q18" s="2110">
        <f>M18+N18-O18</f>
        <v>0</v>
      </c>
      <c r="R18" s="2132"/>
      <c r="S18" s="2133"/>
      <c r="T18" s="2133"/>
      <c r="U18" s="2134"/>
      <c r="V18" s="2135"/>
      <c r="W18" s="2136"/>
      <c r="X18" s="2137"/>
      <c r="Y18" s="2138"/>
      <c r="Z18" s="2139"/>
    </row>
    <row r="19" spans="1:26" s="2079" customFormat="1" ht="21" customHeight="1">
      <c r="A19" s="2140" t="s">
        <v>1044</v>
      </c>
      <c r="B19" s="2141" t="s">
        <v>2498</v>
      </c>
      <c r="C19" s="2125"/>
      <c r="D19" s="2126"/>
      <c r="E19" s="2127"/>
      <c r="F19" s="2142"/>
      <c r="G19" s="2143"/>
      <c r="H19" s="2143"/>
      <c r="I19" s="2143"/>
      <c r="J19" s="2143"/>
      <c r="K19" s="2130">
        <f>G19+H19+I19+J19</f>
        <v>0</v>
      </c>
      <c r="L19" s="2143"/>
      <c r="M19" s="2109">
        <f>F19-K19+L19</f>
        <v>0</v>
      </c>
      <c r="N19" s="2143"/>
      <c r="O19" s="2143"/>
      <c r="P19" s="2144"/>
      <c r="Q19" s="2110">
        <f>M19+N19-O19</f>
        <v>0</v>
      </c>
      <c r="R19" s="2145">
        <f>R12</f>
        <v>0</v>
      </c>
      <c r="S19" s="2145">
        <f t="shared" ref="S19:U19" si="0">S12</f>
        <v>0</v>
      </c>
      <c r="T19" s="2145">
        <f t="shared" si="0"/>
        <v>0</v>
      </c>
      <c r="U19" s="2145">
        <f t="shared" si="0"/>
        <v>0</v>
      </c>
      <c r="V19" s="2146">
        <f>Q19-R19-0.8*S19-0.5*T19</f>
        <v>0</v>
      </c>
      <c r="W19" s="2137"/>
      <c r="X19" s="2137"/>
      <c r="Y19" s="2147"/>
      <c r="Z19" s="2148"/>
    </row>
    <row r="20" spans="1:26" s="2079" customFormat="1" ht="22.5" customHeight="1">
      <c r="A20" s="2114"/>
      <c r="B20" s="2141" t="s">
        <v>2499</v>
      </c>
      <c r="C20" s="2125"/>
      <c r="D20" s="2126"/>
      <c r="E20" s="2127"/>
      <c r="F20" s="2116"/>
      <c r="G20" s="2149"/>
      <c r="H20" s="2126"/>
      <c r="I20" s="2126"/>
      <c r="J20" s="2126"/>
      <c r="K20" s="2126"/>
      <c r="L20" s="2150"/>
      <c r="M20" s="2151"/>
      <c r="N20" s="2126"/>
      <c r="O20" s="2126"/>
      <c r="P20" s="2126"/>
      <c r="Q20" s="2152"/>
      <c r="R20" s="2125"/>
      <c r="S20" s="2117"/>
      <c r="T20" s="2117"/>
      <c r="U20" s="2153"/>
      <c r="V20" s="2125"/>
      <c r="W20" s="2154"/>
      <c r="X20" s="2155"/>
      <c r="Y20" s="2152"/>
      <c r="Z20" s="2156"/>
    </row>
    <row r="21" spans="1:26" s="2158" customFormat="1" ht="20.25" customHeight="1">
      <c r="A21" s="2114" t="s">
        <v>1047</v>
      </c>
      <c r="B21" s="2141" t="s">
        <v>2500</v>
      </c>
      <c r="C21" s="2125"/>
      <c r="D21" s="2117"/>
      <c r="E21" s="2127"/>
      <c r="F21" s="2157"/>
      <c r="G21" s="2143"/>
      <c r="H21" s="2143"/>
      <c r="I21" s="2143"/>
      <c r="J21" s="2143"/>
      <c r="K21" s="2130">
        <f>G21+H21+I21+J21</f>
        <v>0</v>
      </c>
      <c r="L21" s="2143"/>
      <c r="M21" s="2109">
        <f>F21-K21+L21</f>
        <v>0</v>
      </c>
      <c r="N21" s="2143"/>
      <c r="O21" s="2143"/>
      <c r="P21" s="2143"/>
      <c r="Q21" s="2110">
        <f>M21+N21-O21</f>
        <v>0</v>
      </c>
      <c r="R21" s="2149"/>
      <c r="S21" s="2126"/>
      <c r="T21" s="2126"/>
      <c r="U21" s="2150"/>
      <c r="V21" s="2135"/>
      <c r="W21" s="2136"/>
      <c r="X21" s="2136"/>
      <c r="Y21" s="2152"/>
      <c r="Z21" s="2156"/>
    </row>
    <row r="22" spans="1:26" s="2158" customFormat="1" ht="21.75" customHeight="1">
      <c r="A22" s="2159" t="s">
        <v>1049</v>
      </c>
      <c r="B22" s="2141"/>
      <c r="C22" s="2125"/>
      <c r="D22" s="2117"/>
      <c r="E22" s="2127"/>
      <c r="F22" s="2127"/>
      <c r="G22" s="2149"/>
      <c r="H22" s="2126"/>
      <c r="I22" s="2126"/>
      <c r="J22" s="2126"/>
      <c r="K22" s="2126"/>
      <c r="L22" s="2150"/>
      <c r="M22" s="2160"/>
      <c r="N22" s="2126"/>
      <c r="O22" s="2126"/>
      <c r="P22" s="2126"/>
      <c r="Q22" s="2152"/>
      <c r="R22" s="2149"/>
      <c r="S22" s="2126"/>
      <c r="T22" s="2126"/>
      <c r="U22" s="2150"/>
      <c r="V22" s="2125"/>
      <c r="W22" s="2153"/>
      <c r="X22" s="2152"/>
      <c r="Y22" s="2152"/>
      <c r="Z22" s="2156"/>
    </row>
    <row r="23" spans="1:26" s="2158" customFormat="1" ht="24" customHeight="1">
      <c r="A23" s="2159" t="s">
        <v>1052</v>
      </c>
      <c r="B23" s="2141" t="s">
        <v>2501</v>
      </c>
      <c r="C23" s="2125"/>
      <c r="D23" s="2117"/>
      <c r="E23" s="2127"/>
      <c r="F23" s="2157"/>
      <c r="G23" s="2143"/>
      <c r="H23" s="2143"/>
      <c r="I23" s="2143"/>
      <c r="J23" s="2143"/>
      <c r="K23" s="2130">
        <f>G23+H23+I23+J23</f>
        <v>0</v>
      </c>
      <c r="L23" s="2143"/>
      <c r="M23" s="2109">
        <f>F23-K23+L23</f>
        <v>0</v>
      </c>
      <c r="N23" s="2143"/>
      <c r="O23" s="2143"/>
      <c r="P23" s="2143"/>
      <c r="Q23" s="2110">
        <f>M23+N23-O23</f>
        <v>0</v>
      </c>
      <c r="R23" s="2149"/>
      <c r="S23" s="2126"/>
      <c r="T23" s="2126"/>
      <c r="U23" s="2150"/>
      <c r="V23" s="2135"/>
      <c r="W23" s="2136"/>
      <c r="X23" s="2136"/>
      <c r="Y23" s="2152"/>
      <c r="Z23" s="2156"/>
    </row>
    <row r="24" spans="1:26" s="2158" customFormat="1" ht="12">
      <c r="A24" s="2159" t="s">
        <v>1054</v>
      </c>
      <c r="B24" s="2161"/>
      <c r="C24" s="2125"/>
      <c r="D24" s="2117"/>
      <c r="E24" s="2127"/>
      <c r="F24" s="2127"/>
      <c r="G24" s="2149"/>
      <c r="H24" s="2126"/>
      <c r="I24" s="2126"/>
      <c r="J24" s="2126"/>
      <c r="K24" s="2126"/>
      <c r="L24" s="2150"/>
      <c r="M24" s="2160"/>
      <c r="N24" s="2126"/>
      <c r="O24" s="2126"/>
      <c r="P24" s="2126"/>
      <c r="Q24" s="2152"/>
      <c r="R24" s="2149"/>
      <c r="S24" s="2126"/>
      <c r="T24" s="2126"/>
      <c r="U24" s="2150"/>
      <c r="V24" s="2125"/>
      <c r="W24" s="2153"/>
      <c r="X24" s="2152"/>
      <c r="Y24" s="2152"/>
      <c r="Z24" s="2156"/>
    </row>
    <row r="25" spans="1:26" s="2158" customFormat="1" ht="12">
      <c r="A25" s="2159" t="s">
        <v>1057</v>
      </c>
      <c r="B25" s="2162"/>
      <c r="C25" s="2163"/>
      <c r="D25" s="2164"/>
      <c r="E25" s="2165"/>
      <c r="F25" s="2165"/>
      <c r="G25" s="2132"/>
      <c r="H25" s="2133"/>
      <c r="I25" s="2133"/>
      <c r="J25" s="2133"/>
      <c r="K25" s="2133"/>
      <c r="L25" s="2134"/>
      <c r="M25" s="2166"/>
      <c r="N25" s="2133"/>
      <c r="O25" s="2133"/>
      <c r="P25" s="2133"/>
      <c r="Q25" s="2138"/>
      <c r="R25" s="2132"/>
      <c r="S25" s="2133"/>
      <c r="T25" s="2133"/>
      <c r="U25" s="2134"/>
      <c r="V25" s="2163"/>
      <c r="W25" s="2167"/>
      <c r="X25" s="2138"/>
      <c r="Y25" s="2152"/>
      <c r="Z25" s="2156"/>
    </row>
    <row r="26" spans="1:26" s="2079" customFormat="1" ht="12">
      <c r="A26" s="2140"/>
      <c r="B26" s="3170" t="s">
        <v>2502</v>
      </c>
      <c r="C26" s="3171"/>
      <c r="D26" s="3171"/>
      <c r="E26" s="3171"/>
      <c r="F26" s="3170"/>
      <c r="G26" s="3170"/>
      <c r="H26" s="3170"/>
      <c r="I26" s="3170"/>
      <c r="J26" s="3170"/>
      <c r="K26" s="3170"/>
      <c r="L26" s="3170"/>
      <c r="M26" s="3170"/>
      <c r="N26" s="3170"/>
      <c r="O26" s="3170"/>
      <c r="P26" s="3170"/>
      <c r="Q26" s="3170"/>
      <c r="R26" s="3170"/>
      <c r="S26" s="3170"/>
      <c r="T26" s="3170"/>
      <c r="U26" s="3170"/>
      <c r="V26" s="3170"/>
      <c r="W26" s="3170"/>
      <c r="X26" s="3170"/>
      <c r="Y26" s="3170"/>
      <c r="Z26" s="3172"/>
    </row>
    <row r="27" spans="1:26" s="2079" customFormat="1" ht="21" customHeight="1">
      <c r="A27" s="2140" t="s">
        <v>1060</v>
      </c>
      <c r="B27" s="2168" t="s">
        <v>2503</v>
      </c>
      <c r="C27" s="2169"/>
      <c r="D27" s="2170"/>
      <c r="E27" s="2171"/>
      <c r="F27" s="2172"/>
      <c r="G27" s="2173"/>
      <c r="H27" s="2174"/>
      <c r="I27" s="2175"/>
      <c r="J27" s="2175"/>
      <c r="K27" s="2175"/>
      <c r="L27" s="2176"/>
      <c r="M27" s="2177"/>
      <c r="N27" s="2178"/>
      <c r="O27" s="2175"/>
      <c r="P27" s="2176"/>
      <c r="Q27" s="2179"/>
      <c r="R27" s="2180"/>
      <c r="S27" s="2180"/>
      <c r="T27" s="2180"/>
      <c r="U27" s="2180"/>
      <c r="V27" s="2146">
        <f>Q27-R27-0.8*S27-0.5*T27</f>
        <v>0</v>
      </c>
      <c r="W27" s="2180"/>
      <c r="X27" s="2181">
        <f>V27*0%</f>
        <v>0</v>
      </c>
      <c r="Y27" s="2180"/>
      <c r="Z27" s="2182"/>
    </row>
    <row r="28" spans="1:26" s="2079" customFormat="1" ht="12">
      <c r="A28" s="2114">
        <v>100</v>
      </c>
      <c r="B28" s="2168">
        <v>0.1</v>
      </c>
      <c r="C28" s="2173"/>
      <c r="D28" s="2174"/>
      <c r="E28" s="2183"/>
      <c r="F28" s="2172"/>
      <c r="G28" s="2173"/>
      <c r="H28" s="2174"/>
      <c r="I28" s="2175"/>
      <c r="J28" s="2175"/>
      <c r="K28" s="2175"/>
      <c r="L28" s="2176"/>
      <c r="M28" s="2177"/>
      <c r="N28" s="2178"/>
      <c r="O28" s="2175"/>
      <c r="P28" s="2176"/>
      <c r="Q28" s="2180"/>
      <c r="R28" s="2180"/>
      <c r="S28" s="2180"/>
      <c r="T28" s="2180"/>
      <c r="U28" s="2180"/>
      <c r="V28" s="2146">
        <f t="shared" ref="V28:V38" si="1">Q28-R28-0.8*S28-0.5*T28</f>
        <v>0</v>
      </c>
      <c r="W28" s="2180"/>
      <c r="X28" s="2181">
        <f>V28*10%</f>
        <v>0</v>
      </c>
      <c r="Y28" s="2180"/>
      <c r="Z28" s="2182"/>
    </row>
    <row r="29" spans="1:26" s="2079" customFormat="1" ht="12">
      <c r="A29" s="2114">
        <v>110</v>
      </c>
      <c r="B29" s="2168">
        <v>0.2</v>
      </c>
      <c r="C29" s="2184"/>
      <c r="D29" s="2106"/>
      <c r="E29" s="2185"/>
      <c r="F29" s="2172"/>
      <c r="G29" s="2184"/>
      <c r="H29" s="2106"/>
      <c r="I29" s="2175"/>
      <c r="J29" s="2175"/>
      <c r="K29" s="2175"/>
      <c r="L29" s="2176"/>
      <c r="M29" s="2177"/>
      <c r="N29" s="2178"/>
      <c r="O29" s="2175"/>
      <c r="P29" s="2176"/>
      <c r="Q29" s="2180"/>
      <c r="R29" s="2180"/>
      <c r="S29" s="2180"/>
      <c r="T29" s="2180"/>
      <c r="U29" s="2180"/>
      <c r="V29" s="2146">
        <f t="shared" si="1"/>
        <v>0</v>
      </c>
      <c r="W29" s="2180"/>
      <c r="X29" s="2181">
        <f>V29*20%</f>
        <v>0</v>
      </c>
      <c r="Y29" s="2180"/>
      <c r="Z29" s="2182"/>
    </row>
    <row r="30" spans="1:26" s="2079" customFormat="1" ht="12">
      <c r="A30" s="2114">
        <v>120</v>
      </c>
      <c r="B30" s="2168">
        <v>0.35</v>
      </c>
      <c r="C30" s="2173"/>
      <c r="D30" s="2174"/>
      <c r="E30" s="2183"/>
      <c r="F30" s="2172"/>
      <c r="G30" s="2173"/>
      <c r="H30" s="2174"/>
      <c r="I30" s="2175"/>
      <c r="J30" s="2175"/>
      <c r="K30" s="2175"/>
      <c r="L30" s="2176"/>
      <c r="M30" s="2177"/>
      <c r="N30" s="2178"/>
      <c r="O30" s="2175"/>
      <c r="P30" s="2176"/>
      <c r="Q30" s="2180"/>
      <c r="R30" s="2180"/>
      <c r="S30" s="2180"/>
      <c r="T30" s="2180"/>
      <c r="U30" s="2180"/>
      <c r="V30" s="2146">
        <f t="shared" si="1"/>
        <v>0</v>
      </c>
      <c r="W30" s="2180"/>
      <c r="X30" s="2181">
        <f>V30*35%</f>
        <v>0</v>
      </c>
      <c r="Y30" s="2180"/>
      <c r="Z30" s="2182"/>
    </row>
    <row r="31" spans="1:26" s="2079" customFormat="1" ht="12">
      <c r="A31" s="2114">
        <v>130</v>
      </c>
      <c r="B31" s="2168">
        <v>0.5</v>
      </c>
      <c r="C31" s="2149"/>
      <c r="D31" s="2126"/>
      <c r="E31" s="2150"/>
      <c r="F31" s="2172"/>
      <c r="G31" s="2173"/>
      <c r="H31" s="2174"/>
      <c r="I31" s="2175"/>
      <c r="J31" s="2175"/>
      <c r="K31" s="2175"/>
      <c r="L31" s="2176"/>
      <c r="M31" s="2177"/>
      <c r="N31" s="2178"/>
      <c r="O31" s="2175"/>
      <c r="P31" s="2176"/>
      <c r="Q31" s="2180"/>
      <c r="R31" s="2180"/>
      <c r="S31" s="2180"/>
      <c r="T31" s="2180"/>
      <c r="U31" s="2180"/>
      <c r="V31" s="2146">
        <f t="shared" si="1"/>
        <v>0</v>
      </c>
      <c r="W31" s="2180"/>
      <c r="X31" s="2181">
        <f>V31*50%</f>
        <v>0</v>
      </c>
      <c r="Y31" s="2180"/>
      <c r="Z31" s="2182"/>
    </row>
    <row r="32" spans="1:26" s="2079" customFormat="1" ht="12">
      <c r="A32" s="2114">
        <v>140</v>
      </c>
      <c r="B32" s="2168">
        <v>0.75</v>
      </c>
      <c r="C32" s="2149"/>
      <c r="D32" s="2126"/>
      <c r="E32" s="2150"/>
      <c r="F32" s="2172"/>
      <c r="G32" s="2173"/>
      <c r="H32" s="2174"/>
      <c r="I32" s="2175"/>
      <c r="J32" s="2175"/>
      <c r="K32" s="2175"/>
      <c r="L32" s="2176"/>
      <c r="M32" s="2177"/>
      <c r="N32" s="2178"/>
      <c r="O32" s="2175"/>
      <c r="P32" s="2176"/>
      <c r="Q32" s="2180"/>
      <c r="R32" s="2180"/>
      <c r="S32" s="2180"/>
      <c r="T32" s="2180"/>
      <c r="U32" s="2180"/>
      <c r="V32" s="2146">
        <f t="shared" si="1"/>
        <v>0</v>
      </c>
      <c r="W32" s="2180"/>
      <c r="X32" s="2181">
        <f>V32*75%</f>
        <v>0</v>
      </c>
      <c r="Y32" s="2180"/>
      <c r="Z32" s="2182"/>
    </row>
    <row r="33" spans="1:26" s="2079" customFormat="1" ht="12">
      <c r="A33" s="2114">
        <v>150</v>
      </c>
      <c r="B33" s="2168">
        <v>0.85</v>
      </c>
      <c r="C33" s="2186"/>
      <c r="D33" s="2187"/>
      <c r="E33" s="2188"/>
      <c r="F33" s="2172"/>
      <c r="G33" s="2189"/>
      <c r="H33" s="2190"/>
      <c r="I33" s="2191"/>
      <c r="J33" s="2191"/>
      <c r="K33" s="2191"/>
      <c r="L33" s="2192"/>
      <c r="M33" s="2193"/>
      <c r="N33" s="2194"/>
      <c r="O33" s="2191"/>
      <c r="P33" s="2192"/>
      <c r="Q33" s="2180"/>
      <c r="R33" s="2180"/>
      <c r="S33" s="2180"/>
      <c r="T33" s="2180"/>
      <c r="U33" s="2180"/>
      <c r="V33" s="2146">
        <f t="shared" si="1"/>
        <v>0</v>
      </c>
      <c r="W33" s="2180"/>
      <c r="X33" s="2181">
        <f>V33*85%</f>
        <v>0</v>
      </c>
      <c r="Y33" s="2180"/>
      <c r="Z33" s="2182"/>
    </row>
    <row r="34" spans="1:26" s="2079" customFormat="1" ht="12">
      <c r="A34" s="2114">
        <v>160</v>
      </c>
      <c r="B34" s="2168">
        <v>1</v>
      </c>
      <c r="C34" s="2149"/>
      <c r="D34" s="2126"/>
      <c r="E34" s="2150"/>
      <c r="F34" s="2172"/>
      <c r="G34" s="2173"/>
      <c r="H34" s="2174"/>
      <c r="I34" s="2175"/>
      <c r="J34" s="2175"/>
      <c r="K34" s="2175"/>
      <c r="L34" s="2176"/>
      <c r="M34" s="2177"/>
      <c r="N34" s="2178"/>
      <c r="O34" s="2175"/>
      <c r="P34" s="2176"/>
      <c r="Q34" s="2180"/>
      <c r="R34" s="2180"/>
      <c r="S34" s="2180"/>
      <c r="T34" s="2180"/>
      <c r="U34" s="2180"/>
      <c r="V34" s="2146">
        <f t="shared" si="1"/>
        <v>0</v>
      </c>
      <c r="W34" s="2180"/>
      <c r="X34" s="2181">
        <f>V34*100%</f>
        <v>0</v>
      </c>
      <c r="Y34" s="2180"/>
      <c r="Z34" s="2182"/>
    </row>
    <row r="35" spans="1:26" s="2079" customFormat="1" ht="12">
      <c r="A35" s="2114">
        <v>170</v>
      </c>
      <c r="B35" s="2168">
        <v>1.25</v>
      </c>
      <c r="C35" s="2149"/>
      <c r="D35" s="2126"/>
      <c r="E35" s="2150"/>
      <c r="F35" s="2172"/>
      <c r="G35" s="2173"/>
      <c r="H35" s="2174"/>
      <c r="I35" s="2175"/>
      <c r="J35" s="2175"/>
      <c r="K35" s="2175"/>
      <c r="L35" s="2176"/>
      <c r="M35" s="2177"/>
      <c r="N35" s="2178"/>
      <c r="O35" s="2175"/>
      <c r="P35" s="2176"/>
      <c r="Q35" s="2180"/>
      <c r="R35" s="2180"/>
      <c r="S35" s="2180"/>
      <c r="T35" s="2180"/>
      <c r="U35" s="2180"/>
      <c r="V35" s="2146">
        <f t="shared" si="1"/>
        <v>0</v>
      </c>
      <c r="W35" s="2180"/>
      <c r="X35" s="2181">
        <f>V35*125%</f>
        <v>0</v>
      </c>
      <c r="Y35" s="2180"/>
      <c r="Z35" s="2182"/>
    </row>
    <row r="36" spans="1:26" s="2079" customFormat="1" ht="12">
      <c r="A36" s="2114">
        <v>180</v>
      </c>
      <c r="B36" s="2168">
        <v>1.5</v>
      </c>
      <c r="C36" s="2186"/>
      <c r="D36" s="2187"/>
      <c r="E36" s="2150"/>
      <c r="F36" s="2172"/>
      <c r="G36" s="2173"/>
      <c r="H36" s="2174"/>
      <c r="I36" s="2175"/>
      <c r="J36" s="2175"/>
      <c r="K36" s="2175"/>
      <c r="L36" s="2176"/>
      <c r="M36" s="2177"/>
      <c r="N36" s="2178"/>
      <c r="O36" s="2175"/>
      <c r="P36" s="2176"/>
      <c r="Q36" s="2180"/>
      <c r="R36" s="2180"/>
      <c r="S36" s="2180"/>
      <c r="T36" s="2180"/>
      <c r="U36" s="2180"/>
      <c r="V36" s="2146">
        <f t="shared" si="1"/>
        <v>0</v>
      </c>
      <c r="W36" s="2180"/>
      <c r="X36" s="2181">
        <f>V36*150%</f>
        <v>0</v>
      </c>
      <c r="Y36" s="2180"/>
      <c r="Z36" s="2182"/>
    </row>
    <row r="37" spans="1:26" s="2079" customFormat="1" ht="12">
      <c r="A37" s="2114">
        <v>190</v>
      </c>
      <c r="B37" s="2168">
        <v>2</v>
      </c>
      <c r="C37" s="2186"/>
      <c r="D37" s="2187"/>
      <c r="E37" s="2188"/>
      <c r="F37" s="2172"/>
      <c r="G37" s="2189"/>
      <c r="H37" s="2190"/>
      <c r="I37" s="2191"/>
      <c r="J37" s="2191"/>
      <c r="K37" s="2191"/>
      <c r="L37" s="2192"/>
      <c r="M37" s="2193"/>
      <c r="N37" s="2194"/>
      <c r="O37" s="2191"/>
      <c r="P37" s="2192"/>
      <c r="Q37" s="2180"/>
      <c r="R37" s="2180"/>
      <c r="S37" s="2180"/>
      <c r="T37" s="2180"/>
      <c r="U37" s="2180"/>
      <c r="V37" s="2146">
        <f t="shared" si="1"/>
        <v>0</v>
      </c>
      <c r="W37" s="2180"/>
      <c r="X37" s="2181">
        <f>V37*200%</f>
        <v>0</v>
      </c>
      <c r="Y37" s="2180"/>
      <c r="Z37" s="2182"/>
    </row>
    <row r="38" spans="1:26" s="2079" customFormat="1" ht="12">
      <c r="A38" s="2114">
        <v>200</v>
      </c>
      <c r="B38" s="2168">
        <v>12.5</v>
      </c>
      <c r="C38" s="2186"/>
      <c r="D38" s="2187"/>
      <c r="E38" s="2188"/>
      <c r="F38" s="2172"/>
      <c r="G38" s="2189"/>
      <c r="H38" s="2190"/>
      <c r="I38" s="2191"/>
      <c r="J38" s="2191"/>
      <c r="K38" s="2191"/>
      <c r="L38" s="2192"/>
      <c r="M38" s="2193"/>
      <c r="N38" s="2194"/>
      <c r="O38" s="2191"/>
      <c r="P38" s="2192"/>
      <c r="Q38" s="2180"/>
      <c r="R38" s="2180"/>
      <c r="S38" s="2180"/>
      <c r="T38" s="2180"/>
      <c r="U38" s="2180"/>
      <c r="V38" s="2146">
        <f t="shared" si="1"/>
        <v>0</v>
      </c>
      <c r="W38" s="2180"/>
      <c r="X38" s="2181">
        <f>V38*1250%</f>
        <v>0</v>
      </c>
      <c r="Y38" s="2180"/>
      <c r="Z38" s="2182"/>
    </row>
    <row r="39" spans="1:26" s="2079" customFormat="1" ht="12">
      <c r="A39" s="2195">
        <v>210</v>
      </c>
      <c r="B39" s="2168" t="s">
        <v>2504</v>
      </c>
      <c r="C39" s="2186"/>
      <c r="D39" s="2187"/>
      <c r="E39" s="2188"/>
      <c r="F39" s="2196"/>
      <c r="G39" s="2191"/>
      <c r="H39" s="2191"/>
      <c r="I39" s="2191"/>
      <c r="J39" s="2191"/>
      <c r="K39" s="2191"/>
      <c r="L39" s="2192"/>
      <c r="M39" s="2193"/>
      <c r="N39" s="2194"/>
      <c r="O39" s="2191"/>
      <c r="P39" s="2192"/>
      <c r="Q39" s="2197"/>
      <c r="R39" s="2197"/>
      <c r="S39" s="2197"/>
      <c r="T39" s="2197"/>
      <c r="U39" s="2197"/>
      <c r="V39" s="2146">
        <f>Q39-R39-0.8*S39-0.5*T39</f>
        <v>0</v>
      </c>
      <c r="W39" s="2197"/>
      <c r="X39" s="2180"/>
      <c r="Y39" s="2197"/>
      <c r="Z39" s="2198"/>
    </row>
    <row r="40" spans="1:26" s="2079" customFormat="1" ht="15" customHeight="1">
      <c r="A40" s="3173" t="s">
        <v>2505</v>
      </c>
      <c r="B40" s="3174"/>
      <c r="C40" s="3174"/>
      <c r="D40" s="3174"/>
      <c r="E40" s="3174"/>
      <c r="F40" s="3174"/>
      <c r="G40" s="3174"/>
      <c r="H40" s="3174"/>
      <c r="I40" s="3174"/>
      <c r="J40" s="3174"/>
      <c r="K40" s="3174"/>
      <c r="L40" s="3174"/>
      <c r="M40" s="3174"/>
      <c r="N40" s="3174"/>
      <c r="O40" s="3174"/>
      <c r="P40" s="3174"/>
      <c r="Q40" s="3174"/>
      <c r="R40" s="3174"/>
      <c r="S40" s="3174"/>
      <c r="T40" s="3174"/>
      <c r="U40" s="3174"/>
      <c r="V40" s="3174"/>
      <c r="W40" s="3174"/>
      <c r="X40" s="3174"/>
      <c r="Y40" s="3174"/>
      <c r="Z40" s="2199"/>
    </row>
    <row r="41" spans="1:26" s="2079" customFormat="1" ht="12">
      <c r="A41" s="2200">
        <v>220</v>
      </c>
      <c r="B41" s="2201"/>
      <c r="C41" s="2202"/>
      <c r="D41" s="2203"/>
      <c r="E41" s="2204"/>
      <c r="F41" s="2202"/>
      <c r="G41" s="2203"/>
      <c r="H41" s="2203"/>
      <c r="I41" s="2203"/>
      <c r="J41" s="2203"/>
      <c r="K41" s="2203"/>
      <c r="L41" s="2203"/>
      <c r="M41" s="2205"/>
      <c r="N41" s="2203"/>
      <c r="O41" s="2203"/>
      <c r="P41" s="2203"/>
      <c r="Q41" s="2203"/>
      <c r="R41" s="2203"/>
      <c r="S41" s="2203"/>
      <c r="T41" s="2203"/>
      <c r="U41" s="2203"/>
      <c r="V41" s="2203"/>
      <c r="W41" s="2203"/>
      <c r="X41" s="2203"/>
      <c r="Y41" s="2206"/>
      <c r="Z41" s="2207"/>
    </row>
    <row r="42" spans="1:26" s="2079" customFormat="1" ht="12">
      <c r="A42" s="2208">
        <v>230</v>
      </c>
      <c r="B42" s="2209"/>
      <c r="C42" s="2149"/>
      <c r="D42" s="2191"/>
      <c r="E42" s="2150"/>
      <c r="F42" s="2149"/>
      <c r="G42" s="2191"/>
      <c r="H42" s="2191"/>
      <c r="I42" s="2191"/>
      <c r="J42" s="2191"/>
      <c r="K42" s="2191"/>
      <c r="L42" s="2191"/>
      <c r="M42" s="2193"/>
      <c r="N42" s="2191"/>
      <c r="O42" s="2191"/>
      <c r="P42" s="2191"/>
      <c r="Q42" s="2191"/>
      <c r="R42" s="2191"/>
      <c r="S42" s="2191"/>
      <c r="T42" s="2191"/>
      <c r="U42" s="2191"/>
      <c r="V42" s="2191"/>
      <c r="W42" s="2191"/>
      <c r="X42" s="2191"/>
      <c r="Y42" s="2192"/>
      <c r="Z42" s="2210"/>
    </row>
    <row r="43" spans="1:26" s="2079" customFormat="1" ht="12">
      <c r="A43" s="2208">
        <v>240</v>
      </c>
      <c r="B43" s="2209"/>
      <c r="C43" s="2149"/>
      <c r="D43" s="2191"/>
      <c r="E43" s="2150"/>
      <c r="F43" s="2149"/>
      <c r="G43" s="2191"/>
      <c r="H43" s="2191"/>
      <c r="I43" s="2191"/>
      <c r="J43" s="2191"/>
      <c r="K43" s="2191"/>
      <c r="L43" s="2191"/>
      <c r="M43" s="2193"/>
      <c r="N43" s="2191"/>
      <c r="O43" s="2191"/>
      <c r="P43" s="2191"/>
      <c r="Q43" s="2191"/>
      <c r="R43" s="2191"/>
      <c r="S43" s="2191"/>
      <c r="T43" s="2191"/>
      <c r="U43" s="2191"/>
      <c r="V43" s="2191"/>
      <c r="W43" s="2191"/>
      <c r="X43" s="2191"/>
      <c r="Y43" s="2192"/>
      <c r="Z43" s="2210"/>
    </row>
    <row r="44" spans="1:26" s="2079" customFormat="1" ht="12.75" thickBot="1">
      <c r="A44" s="2211">
        <v>250</v>
      </c>
      <c r="B44" s="2212"/>
      <c r="C44" s="2213"/>
      <c r="D44" s="2214"/>
      <c r="E44" s="2215"/>
      <c r="F44" s="2213"/>
      <c r="G44" s="2214"/>
      <c r="H44" s="2214"/>
      <c r="I44" s="2214"/>
      <c r="J44" s="2214"/>
      <c r="K44" s="2214"/>
      <c r="L44" s="2214"/>
      <c r="M44" s="2216"/>
      <c r="N44" s="2214"/>
      <c r="O44" s="2214"/>
      <c r="P44" s="2214"/>
      <c r="Q44" s="2214"/>
      <c r="R44" s="2214"/>
      <c r="S44" s="2214"/>
      <c r="T44" s="2214"/>
      <c r="U44" s="2214"/>
      <c r="V44" s="2214"/>
      <c r="W44" s="2214"/>
      <c r="X44" s="2214"/>
      <c r="Y44" s="2217"/>
      <c r="Z44" s="2218"/>
    </row>
    <row r="45" spans="1:26">
      <c r="G45" s="2220"/>
      <c r="H45" s="2221"/>
      <c r="I45" s="2221"/>
      <c r="J45" s="2222"/>
      <c r="K45" s="2222"/>
      <c r="L45" s="2222"/>
      <c r="M45" s="2222"/>
      <c r="N45" s="2222"/>
      <c r="O45" s="2222"/>
      <c r="P45" s="2222"/>
      <c r="Q45" s="2222"/>
      <c r="R45" s="2220"/>
      <c r="S45" s="2220"/>
      <c r="T45" s="2220"/>
      <c r="U45" s="2220"/>
      <c r="V45" s="2220"/>
      <c r="W45" s="2220"/>
      <c r="X45" s="2220"/>
      <c r="Y45" s="2220"/>
    </row>
    <row r="46" spans="1:26">
      <c r="B46" s="1926" t="s">
        <v>2506</v>
      </c>
      <c r="G46" s="2220"/>
      <c r="H46" s="2220"/>
      <c r="I46" s="2220"/>
      <c r="J46" s="2220"/>
      <c r="K46" s="2220"/>
      <c r="L46" s="2220"/>
      <c r="M46" s="2220"/>
      <c r="N46" s="2220"/>
      <c r="O46" s="2220"/>
      <c r="P46" s="2220"/>
      <c r="Q46" s="2220"/>
      <c r="R46" s="2220"/>
      <c r="S46" s="2220"/>
      <c r="T46" s="2220"/>
      <c r="U46" s="2220"/>
      <c r="V46" s="2220"/>
      <c r="W46" s="2220"/>
      <c r="X46" s="2220"/>
      <c r="Y46" s="2220"/>
    </row>
    <row r="47" spans="1:26">
      <c r="B47" s="2082"/>
      <c r="J47" s="2220"/>
      <c r="K47" s="2220"/>
      <c r="L47" s="2220"/>
      <c r="M47" s="2220"/>
      <c r="N47" s="2220"/>
      <c r="O47" s="2220"/>
      <c r="P47" s="2220"/>
      <c r="Q47" s="2220"/>
      <c r="R47" s="2220"/>
      <c r="S47" s="2220"/>
      <c r="T47" s="2220"/>
      <c r="U47" s="2220"/>
      <c r="V47" s="2220"/>
      <c r="W47" s="2220"/>
      <c r="X47" s="2220"/>
      <c r="Y47" s="2220"/>
    </row>
  </sheetData>
  <mergeCells count="36">
    <mergeCell ref="N3:V3"/>
    <mergeCell ref="C7:D7"/>
    <mergeCell ref="E7:E10"/>
    <mergeCell ref="F7:F10"/>
    <mergeCell ref="G7:L7"/>
    <mergeCell ref="M7:M10"/>
    <mergeCell ref="N7:P7"/>
    <mergeCell ref="Q7:Q10"/>
    <mergeCell ref="R7:U7"/>
    <mergeCell ref="V7:V10"/>
    <mergeCell ref="W7:Z7"/>
    <mergeCell ref="C8:C10"/>
    <mergeCell ref="D8:D10"/>
    <mergeCell ref="G8:H8"/>
    <mergeCell ref="I8:J8"/>
    <mergeCell ref="K8:L8"/>
    <mergeCell ref="N8:N10"/>
    <mergeCell ref="O8:O10"/>
    <mergeCell ref="R8:R10"/>
    <mergeCell ref="S8:S10"/>
    <mergeCell ref="P9:P10"/>
    <mergeCell ref="B17:Z17"/>
    <mergeCell ref="B26:Z26"/>
    <mergeCell ref="A40:Y40"/>
    <mergeCell ref="G9:G10"/>
    <mergeCell ref="H9:H10"/>
    <mergeCell ref="I9:I10"/>
    <mergeCell ref="J9:J10"/>
    <mergeCell ref="K9:K10"/>
    <mergeCell ref="L9:L10"/>
    <mergeCell ref="T8:T10"/>
    <mergeCell ref="U8:U10"/>
    <mergeCell ref="W8:W10"/>
    <mergeCell ref="X8:X10"/>
    <mergeCell ref="Y8:Y10"/>
    <mergeCell ref="Z8:Z10"/>
  </mergeCells>
  <conditionalFormatting sqref="D37:E39 B17 B24:B26">
    <cfRule type="cellIs" dxfId="74" priority="5" stopIfTrue="1" operator="equal">
      <formula>#REF!</formula>
    </cfRule>
  </conditionalFormatting>
  <conditionalFormatting sqref="B18:B23">
    <cfRule type="cellIs" dxfId="73" priority="4" stopIfTrue="1" operator="equal">
      <formula>#REF!</formula>
    </cfRule>
  </conditionalFormatting>
  <conditionalFormatting sqref="B27:B39">
    <cfRule type="cellIs" dxfId="72" priority="3" stopIfTrue="1" operator="equal">
      <formula>#REF!</formula>
    </cfRule>
  </conditionalFormatting>
  <conditionalFormatting sqref="C37:C39">
    <cfRule type="cellIs" dxfId="71" priority="2" stopIfTrue="1" operator="equal">
      <formula>#REF!</formula>
    </cfRule>
  </conditionalFormatting>
  <conditionalFormatting sqref="F37:F39">
    <cfRule type="cellIs" dxfId="70" priority="1" stopIfTrue="1" operator="equal">
      <formula>#REF!</formula>
    </cfRule>
  </conditionalFormatting>
  <pageMargins left="0.70866141732283472" right="0.70866141732283472" top="0.15748031496062992" bottom="0" header="0.31496062992125984" footer="0.31496062992125984"/>
  <pageSetup paperSize="9" scale="14" fitToHeight="3" orientation="landscape" cellComments="asDisplayed" r:id="rId1"/>
  <headerFooter alignWithMargins="0">
    <oddFooter>&amp;C&amp;60&amp;U&amp;A&amp;R&amp;40&amp;P of &amp;N</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7"/>
  <sheetViews>
    <sheetView zoomScale="55" zoomScaleNormal="55" zoomScaleSheetLayoutView="30" workbookViewId="0">
      <selection activeCell="H16" sqref="H16"/>
    </sheetView>
  </sheetViews>
  <sheetFormatPr defaultColWidth="11.42578125" defaultRowHeight="15"/>
  <cols>
    <col min="1" max="1" width="6" style="1926" customWidth="1"/>
    <col min="2" max="2" width="43.85546875" style="1926" customWidth="1"/>
    <col min="3" max="3" width="8.28515625" style="1926" customWidth="1"/>
    <col min="4" max="4" width="6.5703125" style="1926" customWidth="1"/>
    <col min="5" max="5" width="10" style="1926" customWidth="1"/>
    <col min="6" max="6" width="13.5703125" style="1926" customWidth="1"/>
    <col min="7" max="7" width="13.42578125" style="1926" customWidth="1"/>
    <col min="8" max="8" width="12.42578125" style="1926" customWidth="1"/>
    <col min="9" max="9" width="13.28515625" style="1926" customWidth="1"/>
    <col min="10" max="10" width="12.85546875" style="1926" customWidth="1"/>
    <col min="11" max="11" width="14" style="1926" customWidth="1"/>
    <col min="12" max="12" width="12.7109375" style="1926" customWidth="1"/>
    <col min="13" max="13" width="15.42578125" style="1926" customWidth="1"/>
    <col min="14" max="14" width="10.140625" style="1926" customWidth="1"/>
    <col min="15" max="15" width="13.85546875" style="1926" customWidth="1"/>
    <col min="16" max="16" width="12.7109375" style="1926" customWidth="1"/>
    <col min="17" max="17" width="14.28515625" style="1926" customWidth="1"/>
    <col min="18" max="18" width="11.85546875" style="1926" customWidth="1"/>
    <col min="19" max="19" width="10.5703125" style="1926" customWidth="1"/>
    <col min="20" max="20" width="11.7109375" style="1926" customWidth="1"/>
    <col min="21" max="21" width="11.140625" style="1926" customWidth="1"/>
    <col min="22" max="22" width="13" style="1926" customWidth="1"/>
    <col min="23" max="23" width="14" style="1926" customWidth="1"/>
    <col min="24" max="24" width="12.7109375" style="1926" customWidth="1"/>
    <col min="25" max="25" width="12" style="1926" customWidth="1"/>
    <col min="26" max="26" width="14.5703125" style="1926" customWidth="1"/>
    <col min="27" max="257" width="11.42578125" style="1926"/>
    <col min="258" max="258" width="108.140625" style="1926" customWidth="1"/>
    <col min="259" max="259" width="28.7109375" style="1926" customWidth="1"/>
    <col min="260" max="260" width="32.5703125" style="1926" customWidth="1"/>
    <col min="261" max="261" width="28.7109375" style="1926" customWidth="1"/>
    <col min="262" max="263" width="31.7109375" style="1926" customWidth="1"/>
    <col min="264" max="264" width="30.140625" style="1926" customWidth="1"/>
    <col min="265" max="265" width="33.7109375" style="1926" customWidth="1"/>
    <col min="266" max="266" width="27" style="1926" customWidth="1"/>
    <col min="267" max="267" width="28.7109375" style="1926" customWidth="1"/>
    <col min="268" max="268" width="34.85546875" style="1926" customWidth="1"/>
    <col min="269" max="269" width="37" style="1926" customWidth="1"/>
    <col min="270" max="270" width="34.85546875" style="1926" customWidth="1"/>
    <col min="271" max="271" width="27.5703125" style="1926" customWidth="1"/>
    <col min="272" max="272" width="36.85546875" style="1926" customWidth="1"/>
    <col min="273" max="273" width="38.7109375" style="1926" customWidth="1"/>
    <col min="274" max="276" width="14.7109375" style="1926" customWidth="1"/>
    <col min="277" max="277" width="18.7109375" style="1926" customWidth="1"/>
    <col min="278" max="278" width="25.42578125" style="1926" customWidth="1"/>
    <col min="279" max="279" width="34.85546875" style="1926" customWidth="1"/>
    <col min="280" max="280" width="28" style="1926" customWidth="1"/>
    <col min="281" max="281" width="34.140625" style="1926" customWidth="1"/>
    <col min="282" max="282" width="34" style="1926" customWidth="1"/>
    <col min="283" max="513" width="11.42578125" style="1926"/>
    <col min="514" max="514" width="108.140625" style="1926" customWidth="1"/>
    <col min="515" max="515" width="28.7109375" style="1926" customWidth="1"/>
    <col min="516" max="516" width="32.5703125" style="1926" customWidth="1"/>
    <col min="517" max="517" width="28.7109375" style="1926" customWidth="1"/>
    <col min="518" max="519" width="31.7109375" style="1926" customWidth="1"/>
    <col min="520" max="520" width="30.140625" style="1926" customWidth="1"/>
    <col min="521" max="521" width="33.7109375" style="1926" customWidth="1"/>
    <col min="522" max="522" width="27" style="1926" customWidth="1"/>
    <col min="523" max="523" width="28.7109375" style="1926" customWidth="1"/>
    <col min="524" max="524" width="34.85546875" style="1926" customWidth="1"/>
    <col min="525" max="525" width="37" style="1926" customWidth="1"/>
    <col min="526" max="526" width="34.85546875" style="1926" customWidth="1"/>
    <col min="527" max="527" width="27.5703125" style="1926" customWidth="1"/>
    <col min="528" max="528" width="36.85546875" style="1926" customWidth="1"/>
    <col min="529" max="529" width="38.7109375" style="1926" customWidth="1"/>
    <col min="530" max="532" width="14.7109375" style="1926" customWidth="1"/>
    <col min="533" max="533" width="18.7109375" style="1926" customWidth="1"/>
    <col min="534" max="534" width="25.42578125" style="1926" customWidth="1"/>
    <col min="535" max="535" width="34.85546875" style="1926" customWidth="1"/>
    <col min="536" max="536" width="28" style="1926" customWidth="1"/>
    <col min="537" max="537" width="34.140625" style="1926" customWidth="1"/>
    <col min="538" max="538" width="34" style="1926" customWidth="1"/>
    <col min="539" max="769" width="11.42578125" style="1926"/>
    <col min="770" max="770" width="108.140625" style="1926" customWidth="1"/>
    <col min="771" max="771" width="28.7109375" style="1926" customWidth="1"/>
    <col min="772" max="772" width="32.5703125" style="1926" customWidth="1"/>
    <col min="773" max="773" width="28.7109375" style="1926" customWidth="1"/>
    <col min="774" max="775" width="31.7109375" style="1926" customWidth="1"/>
    <col min="776" max="776" width="30.140625" style="1926" customWidth="1"/>
    <col min="777" max="777" width="33.7109375" style="1926" customWidth="1"/>
    <col min="778" max="778" width="27" style="1926" customWidth="1"/>
    <col min="779" max="779" width="28.7109375" style="1926" customWidth="1"/>
    <col min="780" max="780" width="34.85546875" style="1926" customWidth="1"/>
    <col min="781" max="781" width="37" style="1926" customWidth="1"/>
    <col min="782" max="782" width="34.85546875" style="1926" customWidth="1"/>
    <col min="783" max="783" width="27.5703125" style="1926" customWidth="1"/>
    <col min="784" max="784" width="36.85546875" style="1926" customWidth="1"/>
    <col min="785" max="785" width="38.7109375" style="1926" customWidth="1"/>
    <col min="786" max="788" width="14.7109375" style="1926" customWidth="1"/>
    <col min="789" max="789" width="18.7109375" style="1926" customWidth="1"/>
    <col min="790" max="790" width="25.42578125" style="1926" customWidth="1"/>
    <col min="791" max="791" width="34.85546875" style="1926" customWidth="1"/>
    <col min="792" max="792" width="28" style="1926" customWidth="1"/>
    <col min="793" max="793" width="34.140625" style="1926" customWidth="1"/>
    <col min="794" max="794" width="34" style="1926" customWidth="1"/>
    <col min="795" max="1025" width="11.42578125" style="1926"/>
    <col min="1026" max="1026" width="108.140625" style="1926" customWidth="1"/>
    <col min="1027" max="1027" width="28.7109375" style="1926" customWidth="1"/>
    <col min="1028" max="1028" width="32.5703125" style="1926" customWidth="1"/>
    <col min="1029" max="1029" width="28.7109375" style="1926" customWidth="1"/>
    <col min="1030" max="1031" width="31.7109375" style="1926" customWidth="1"/>
    <col min="1032" max="1032" width="30.140625" style="1926" customWidth="1"/>
    <col min="1033" max="1033" width="33.7109375" style="1926" customWidth="1"/>
    <col min="1034" max="1034" width="27" style="1926" customWidth="1"/>
    <col min="1035" max="1035" width="28.7109375" style="1926" customWidth="1"/>
    <col min="1036" max="1036" width="34.85546875" style="1926" customWidth="1"/>
    <col min="1037" max="1037" width="37" style="1926" customWidth="1"/>
    <col min="1038" max="1038" width="34.85546875" style="1926" customWidth="1"/>
    <col min="1039" max="1039" width="27.5703125" style="1926" customWidth="1"/>
    <col min="1040" max="1040" width="36.85546875" style="1926" customWidth="1"/>
    <col min="1041" max="1041" width="38.7109375" style="1926" customWidth="1"/>
    <col min="1042" max="1044" width="14.7109375" style="1926" customWidth="1"/>
    <col min="1045" max="1045" width="18.7109375" style="1926" customWidth="1"/>
    <col min="1046" max="1046" width="25.42578125" style="1926" customWidth="1"/>
    <col min="1047" max="1047" width="34.85546875" style="1926" customWidth="1"/>
    <col min="1048" max="1048" width="28" style="1926" customWidth="1"/>
    <col min="1049" max="1049" width="34.140625" style="1926" customWidth="1"/>
    <col min="1050" max="1050" width="34" style="1926" customWidth="1"/>
    <col min="1051" max="1281" width="11.42578125" style="1926"/>
    <col min="1282" max="1282" width="108.140625" style="1926" customWidth="1"/>
    <col min="1283" max="1283" width="28.7109375" style="1926" customWidth="1"/>
    <col min="1284" max="1284" width="32.5703125" style="1926" customWidth="1"/>
    <col min="1285" max="1285" width="28.7109375" style="1926" customWidth="1"/>
    <col min="1286" max="1287" width="31.7109375" style="1926" customWidth="1"/>
    <col min="1288" max="1288" width="30.140625" style="1926" customWidth="1"/>
    <col min="1289" max="1289" width="33.7109375" style="1926" customWidth="1"/>
    <col min="1290" max="1290" width="27" style="1926" customWidth="1"/>
    <col min="1291" max="1291" width="28.7109375" style="1926" customWidth="1"/>
    <col min="1292" max="1292" width="34.85546875" style="1926" customWidth="1"/>
    <col min="1293" max="1293" width="37" style="1926" customWidth="1"/>
    <col min="1294" max="1294" width="34.85546875" style="1926" customWidth="1"/>
    <col min="1295" max="1295" width="27.5703125" style="1926" customWidth="1"/>
    <col min="1296" max="1296" width="36.85546875" style="1926" customWidth="1"/>
    <col min="1297" max="1297" width="38.7109375" style="1926" customWidth="1"/>
    <col min="1298" max="1300" width="14.7109375" style="1926" customWidth="1"/>
    <col min="1301" max="1301" width="18.7109375" style="1926" customWidth="1"/>
    <col min="1302" max="1302" width="25.42578125" style="1926" customWidth="1"/>
    <col min="1303" max="1303" width="34.85546875" style="1926" customWidth="1"/>
    <col min="1304" max="1304" width="28" style="1926" customWidth="1"/>
    <col min="1305" max="1305" width="34.140625" style="1926" customWidth="1"/>
    <col min="1306" max="1306" width="34" style="1926" customWidth="1"/>
    <col min="1307" max="1537" width="11.42578125" style="1926"/>
    <col min="1538" max="1538" width="108.140625" style="1926" customWidth="1"/>
    <col min="1539" max="1539" width="28.7109375" style="1926" customWidth="1"/>
    <col min="1540" max="1540" width="32.5703125" style="1926" customWidth="1"/>
    <col min="1541" max="1541" width="28.7109375" style="1926" customWidth="1"/>
    <col min="1542" max="1543" width="31.7109375" style="1926" customWidth="1"/>
    <col min="1544" max="1544" width="30.140625" style="1926" customWidth="1"/>
    <col min="1545" max="1545" width="33.7109375" style="1926" customWidth="1"/>
    <col min="1546" max="1546" width="27" style="1926" customWidth="1"/>
    <col min="1547" max="1547" width="28.7109375" style="1926" customWidth="1"/>
    <col min="1548" max="1548" width="34.85546875" style="1926" customWidth="1"/>
    <col min="1549" max="1549" width="37" style="1926" customWidth="1"/>
    <col min="1550" max="1550" width="34.85546875" style="1926" customWidth="1"/>
    <col min="1551" max="1551" width="27.5703125" style="1926" customWidth="1"/>
    <col min="1552" max="1552" width="36.85546875" style="1926" customWidth="1"/>
    <col min="1553" max="1553" width="38.7109375" style="1926" customWidth="1"/>
    <col min="1554" max="1556" width="14.7109375" style="1926" customWidth="1"/>
    <col min="1557" max="1557" width="18.7109375" style="1926" customWidth="1"/>
    <col min="1558" max="1558" width="25.42578125" style="1926" customWidth="1"/>
    <col min="1559" max="1559" width="34.85546875" style="1926" customWidth="1"/>
    <col min="1560" max="1560" width="28" style="1926" customWidth="1"/>
    <col min="1561" max="1561" width="34.140625" style="1926" customWidth="1"/>
    <col min="1562" max="1562" width="34" style="1926" customWidth="1"/>
    <col min="1563" max="1793" width="11.42578125" style="1926"/>
    <col min="1794" max="1794" width="108.140625" style="1926" customWidth="1"/>
    <col min="1795" max="1795" width="28.7109375" style="1926" customWidth="1"/>
    <col min="1796" max="1796" width="32.5703125" style="1926" customWidth="1"/>
    <col min="1797" max="1797" width="28.7109375" style="1926" customWidth="1"/>
    <col min="1798" max="1799" width="31.7109375" style="1926" customWidth="1"/>
    <col min="1800" max="1800" width="30.140625" style="1926" customWidth="1"/>
    <col min="1801" max="1801" width="33.7109375" style="1926" customWidth="1"/>
    <col min="1802" max="1802" width="27" style="1926" customWidth="1"/>
    <col min="1803" max="1803" width="28.7109375" style="1926" customWidth="1"/>
    <col min="1804" max="1804" width="34.85546875" style="1926" customWidth="1"/>
    <col min="1805" max="1805" width="37" style="1926" customWidth="1"/>
    <col min="1806" max="1806" width="34.85546875" style="1926" customWidth="1"/>
    <col min="1807" max="1807" width="27.5703125" style="1926" customWidth="1"/>
    <col min="1808" max="1808" width="36.85546875" style="1926" customWidth="1"/>
    <col min="1809" max="1809" width="38.7109375" style="1926" customWidth="1"/>
    <col min="1810" max="1812" width="14.7109375" style="1926" customWidth="1"/>
    <col min="1813" max="1813" width="18.7109375" style="1926" customWidth="1"/>
    <col min="1814" max="1814" width="25.42578125" style="1926" customWidth="1"/>
    <col min="1815" max="1815" width="34.85546875" style="1926" customWidth="1"/>
    <col min="1816" max="1816" width="28" style="1926" customWidth="1"/>
    <col min="1817" max="1817" width="34.140625" style="1926" customWidth="1"/>
    <col min="1818" max="1818" width="34" style="1926" customWidth="1"/>
    <col min="1819" max="2049" width="11.42578125" style="1926"/>
    <col min="2050" max="2050" width="108.140625" style="1926" customWidth="1"/>
    <col min="2051" max="2051" width="28.7109375" style="1926" customWidth="1"/>
    <col min="2052" max="2052" width="32.5703125" style="1926" customWidth="1"/>
    <col min="2053" max="2053" width="28.7109375" style="1926" customWidth="1"/>
    <col min="2054" max="2055" width="31.7109375" style="1926" customWidth="1"/>
    <col min="2056" max="2056" width="30.140625" style="1926" customWidth="1"/>
    <col min="2057" max="2057" width="33.7109375" style="1926" customWidth="1"/>
    <col min="2058" max="2058" width="27" style="1926" customWidth="1"/>
    <col min="2059" max="2059" width="28.7109375" style="1926" customWidth="1"/>
    <col min="2060" max="2060" width="34.85546875" style="1926" customWidth="1"/>
    <col min="2061" max="2061" width="37" style="1926" customWidth="1"/>
    <col min="2062" max="2062" width="34.85546875" style="1926" customWidth="1"/>
    <col min="2063" max="2063" width="27.5703125" style="1926" customWidth="1"/>
    <col min="2064" max="2064" width="36.85546875" style="1926" customWidth="1"/>
    <col min="2065" max="2065" width="38.7109375" style="1926" customWidth="1"/>
    <col min="2066" max="2068" width="14.7109375" style="1926" customWidth="1"/>
    <col min="2069" max="2069" width="18.7109375" style="1926" customWidth="1"/>
    <col min="2070" max="2070" width="25.42578125" style="1926" customWidth="1"/>
    <col min="2071" max="2071" width="34.85546875" style="1926" customWidth="1"/>
    <col min="2072" max="2072" width="28" style="1926" customWidth="1"/>
    <col min="2073" max="2073" width="34.140625" style="1926" customWidth="1"/>
    <col min="2074" max="2074" width="34" style="1926" customWidth="1"/>
    <col min="2075" max="2305" width="11.42578125" style="1926"/>
    <col min="2306" max="2306" width="108.140625" style="1926" customWidth="1"/>
    <col min="2307" max="2307" width="28.7109375" style="1926" customWidth="1"/>
    <col min="2308" max="2308" width="32.5703125" style="1926" customWidth="1"/>
    <col min="2309" max="2309" width="28.7109375" style="1926" customWidth="1"/>
    <col min="2310" max="2311" width="31.7109375" style="1926" customWidth="1"/>
    <col min="2312" max="2312" width="30.140625" style="1926" customWidth="1"/>
    <col min="2313" max="2313" width="33.7109375" style="1926" customWidth="1"/>
    <col min="2314" max="2314" width="27" style="1926" customWidth="1"/>
    <col min="2315" max="2315" width="28.7109375" style="1926" customWidth="1"/>
    <col min="2316" max="2316" width="34.85546875" style="1926" customWidth="1"/>
    <col min="2317" max="2317" width="37" style="1926" customWidth="1"/>
    <col min="2318" max="2318" width="34.85546875" style="1926" customWidth="1"/>
    <col min="2319" max="2319" width="27.5703125" style="1926" customWidth="1"/>
    <col min="2320" max="2320" width="36.85546875" style="1926" customWidth="1"/>
    <col min="2321" max="2321" width="38.7109375" style="1926" customWidth="1"/>
    <col min="2322" max="2324" width="14.7109375" style="1926" customWidth="1"/>
    <col min="2325" max="2325" width="18.7109375" style="1926" customWidth="1"/>
    <col min="2326" max="2326" width="25.42578125" style="1926" customWidth="1"/>
    <col min="2327" max="2327" width="34.85546875" style="1926" customWidth="1"/>
    <col min="2328" max="2328" width="28" style="1926" customWidth="1"/>
    <col min="2329" max="2329" width="34.140625" style="1926" customWidth="1"/>
    <col min="2330" max="2330" width="34" style="1926" customWidth="1"/>
    <col min="2331" max="2561" width="11.42578125" style="1926"/>
    <col min="2562" max="2562" width="108.140625" style="1926" customWidth="1"/>
    <col min="2563" max="2563" width="28.7109375" style="1926" customWidth="1"/>
    <col min="2564" max="2564" width="32.5703125" style="1926" customWidth="1"/>
    <col min="2565" max="2565" width="28.7109375" style="1926" customWidth="1"/>
    <col min="2566" max="2567" width="31.7109375" style="1926" customWidth="1"/>
    <col min="2568" max="2568" width="30.140625" style="1926" customWidth="1"/>
    <col min="2569" max="2569" width="33.7109375" style="1926" customWidth="1"/>
    <col min="2570" max="2570" width="27" style="1926" customWidth="1"/>
    <col min="2571" max="2571" width="28.7109375" style="1926" customWidth="1"/>
    <col min="2572" max="2572" width="34.85546875" style="1926" customWidth="1"/>
    <col min="2573" max="2573" width="37" style="1926" customWidth="1"/>
    <col min="2574" max="2574" width="34.85546875" style="1926" customWidth="1"/>
    <col min="2575" max="2575" width="27.5703125" style="1926" customWidth="1"/>
    <col min="2576" max="2576" width="36.85546875" style="1926" customWidth="1"/>
    <col min="2577" max="2577" width="38.7109375" style="1926" customWidth="1"/>
    <col min="2578" max="2580" width="14.7109375" style="1926" customWidth="1"/>
    <col min="2581" max="2581" width="18.7109375" style="1926" customWidth="1"/>
    <col min="2582" max="2582" width="25.42578125" style="1926" customWidth="1"/>
    <col min="2583" max="2583" width="34.85546875" style="1926" customWidth="1"/>
    <col min="2584" max="2584" width="28" style="1926" customWidth="1"/>
    <col min="2585" max="2585" width="34.140625" style="1926" customWidth="1"/>
    <col min="2586" max="2586" width="34" style="1926" customWidth="1"/>
    <col min="2587" max="2817" width="11.42578125" style="1926"/>
    <col min="2818" max="2818" width="108.140625" style="1926" customWidth="1"/>
    <col min="2819" max="2819" width="28.7109375" style="1926" customWidth="1"/>
    <col min="2820" max="2820" width="32.5703125" style="1926" customWidth="1"/>
    <col min="2821" max="2821" width="28.7109375" style="1926" customWidth="1"/>
    <col min="2822" max="2823" width="31.7109375" style="1926" customWidth="1"/>
    <col min="2824" max="2824" width="30.140625" style="1926" customWidth="1"/>
    <col min="2825" max="2825" width="33.7109375" style="1926" customWidth="1"/>
    <col min="2826" max="2826" width="27" style="1926" customWidth="1"/>
    <col min="2827" max="2827" width="28.7109375" style="1926" customWidth="1"/>
    <col min="2828" max="2828" width="34.85546875" style="1926" customWidth="1"/>
    <col min="2829" max="2829" width="37" style="1926" customWidth="1"/>
    <col min="2830" max="2830" width="34.85546875" style="1926" customWidth="1"/>
    <col min="2831" max="2831" width="27.5703125" style="1926" customWidth="1"/>
    <col min="2832" max="2832" width="36.85546875" style="1926" customWidth="1"/>
    <col min="2833" max="2833" width="38.7109375" style="1926" customWidth="1"/>
    <col min="2834" max="2836" width="14.7109375" style="1926" customWidth="1"/>
    <col min="2837" max="2837" width="18.7109375" style="1926" customWidth="1"/>
    <col min="2838" max="2838" width="25.42578125" style="1926" customWidth="1"/>
    <col min="2839" max="2839" width="34.85546875" style="1926" customWidth="1"/>
    <col min="2840" max="2840" width="28" style="1926" customWidth="1"/>
    <col min="2841" max="2841" width="34.140625" style="1926" customWidth="1"/>
    <col min="2842" max="2842" width="34" style="1926" customWidth="1"/>
    <col min="2843" max="3073" width="11.42578125" style="1926"/>
    <col min="3074" max="3074" width="108.140625" style="1926" customWidth="1"/>
    <col min="3075" max="3075" width="28.7109375" style="1926" customWidth="1"/>
    <col min="3076" max="3076" width="32.5703125" style="1926" customWidth="1"/>
    <col min="3077" max="3077" width="28.7109375" style="1926" customWidth="1"/>
    <col min="3078" max="3079" width="31.7109375" style="1926" customWidth="1"/>
    <col min="3080" max="3080" width="30.140625" style="1926" customWidth="1"/>
    <col min="3081" max="3081" width="33.7109375" style="1926" customWidth="1"/>
    <col min="3082" max="3082" width="27" style="1926" customWidth="1"/>
    <col min="3083" max="3083" width="28.7109375" style="1926" customWidth="1"/>
    <col min="3084" max="3084" width="34.85546875" style="1926" customWidth="1"/>
    <col min="3085" max="3085" width="37" style="1926" customWidth="1"/>
    <col min="3086" max="3086" width="34.85546875" style="1926" customWidth="1"/>
    <col min="3087" max="3087" width="27.5703125" style="1926" customWidth="1"/>
    <col min="3088" max="3088" width="36.85546875" style="1926" customWidth="1"/>
    <col min="3089" max="3089" width="38.7109375" style="1926" customWidth="1"/>
    <col min="3090" max="3092" width="14.7109375" style="1926" customWidth="1"/>
    <col min="3093" max="3093" width="18.7109375" style="1926" customWidth="1"/>
    <col min="3094" max="3094" width="25.42578125" style="1926" customWidth="1"/>
    <col min="3095" max="3095" width="34.85546875" style="1926" customWidth="1"/>
    <col min="3096" max="3096" width="28" style="1926" customWidth="1"/>
    <col min="3097" max="3097" width="34.140625" style="1926" customWidth="1"/>
    <col min="3098" max="3098" width="34" style="1926" customWidth="1"/>
    <col min="3099" max="3329" width="11.42578125" style="1926"/>
    <col min="3330" max="3330" width="108.140625" style="1926" customWidth="1"/>
    <col min="3331" max="3331" width="28.7109375" style="1926" customWidth="1"/>
    <col min="3332" max="3332" width="32.5703125" style="1926" customWidth="1"/>
    <col min="3333" max="3333" width="28.7109375" style="1926" customWidth="1"/>
    <col min="3334" max="3335" width="31.7109375" style="1926" customWidth="1"/>
    <col min="3336" max="3336" width="30.140625" style="1926" customWidth="1"/>
    <col min="3337" max="3337" width="33.7109375" style="1926" customWidth="1"/>
    <col min="3338" max="3338" width="27" style="1926" customWidth="1"/>
    <col min="3339" max="3339" width="28.7109375" style="1926" customWidth="1"/>
    <col min="3340" max="3340" width="34.85546875" style="1926" customWidth="1"/>
    <col min="3341" max="3341" width="37" style="1926" customWidth="1"/>
    <col min="3342" max="3342" width="34.85546875" style="1926" customWidth="1"/>
    <col min="3343" max="3343" width="27.5703125" style="1926" customWidth="1"/>
    <col min="3344" max="3344" width="36.85546875" style="1926" customWidth="1"/>
    <col min="3345" max="3345" width="38.7109375" style="1926" customWidth="1"/>
    <col min="3346" max="3348" width="14.7109375" style="1926" customWidth="1"/>
    <col min="3349" max="3349" width="18.7109375" style="1926" customWidth="1"/>
    <col min="3350" max="3350" width="25.42578125" style="1926" customWidth="1"/>
    <col min="3351" max="3351" width="34.85546875" style="1926" customWidth="1"/>
    <col min="3352" max="3352" width="28" style="1926" customWidth="1"/>
    <col min="3353" max="3353" width="34.140625" style="1926" customWidth="1"/>
    <col min="3354" max="3354" width="34" style="1926" customWidth="1"/>
    <col min="3355" max="3585" width="11.42578125" style="1926"/>
    <col min="3586" max="3586" width="108.140625" style="1926" customWidth="1"/>
    <col min="3587" max="3587" width="28.7109375" style="1926" customWidth="1"/>
    <col min="3588" max="3588" width="32.5703125" style="1926" customWidth="1"/>
    <col min="3589" max="3589" width="28.7109375" style="1926" customWidth="1"/>
    <col min="3590" max="3591" width="31.7109375" style="1926" customWidth="1"/>
    <col min="3592" max="3592" width="30.140625" style="1926" customWidth="1"/>
    <col min="3593" max="3593" width="33.7109375" style="1926" customWidth="1"/>
    <col min="3594" max="3594" width="27" style="1926" customWidth="1"/>
    <col min="3595" max="3595" width="28.7109375" style="1926" customWidth="1"/>
    <col min="3596" max="3596" width="34.85546875" style="1926" customWidth="1"/>
    <col min="3597" max="3597" width="37" style="1926" customWidth="1"/>
    <col min="3598" max="3598" width="34.85546875" style="1926" customWidth="1"/>
    <col min="3599" max="3599" width="27.5703125" style="1926" customWidth="1"/>
    <col min="3600" max="3600" width="36.85546875" style="1926" customWidth="1"/>
    <col min="3601" max="3601" width="38.7109375" style="1926" customWidth="1"/>
    <col min="3602" max="3604" width="14.7109375" style="1926" customWidth="1"/>
    <col min="3605" max="3605" width="18.7109375" style="1926" customWidth="1"/>
    <col min="3606" max="3606" width="25.42578125" style="1926" customWidth="1"/>
    <col min="3607" max="3607" width="34.85546875" style="1926" customWidth="1"/>
    <col min="3608" max="3608" width="28" style="1926" customWidth="1"/>
    <col min="3609" max="3609" width="34.140625" style="1926" customWidth="1"/>
    <col min="3610" max="3610" width="34" style="1926" customWidth="1"/>
    <col min="3611" max="3841" width="11.42578125" style="1926"/>
    <col min="3842" max="3842" width="108.140625" style="1926" customWidth="1"/>
    <col min="3843" max="3843" width="28.7109375" style="1926" customWidth="1"/>
    <col min="3844" max="3844" width="32.5703125" style="1926" customWidth="1"/>
    <col min="3845" max="3845" width="28.7109375" style="1926" customWidth="1"/>
    <col min="3846" max="3847" width="31.7109375" style="1926" customWidth="1"/>
    <col min="3848" max="3848" width="30.140625" style="1926" customWidth="1"/>
    <col min="3849" max="3849" width="33.7109375" style="1926" customWidth="1"/>
    <col min="3850" max="3850" width="27" style="1926" customWidth="1"/>
    <col min="3851" max="3851" width="28.7109375" style="1926" customWidth="1"/>
    <col min="3852" max="3852" width="34.85546875" style="1926" customWidth="1"/>
    <col min="3853" max="3853" width="37" style="1926" customWidth="1"/>
    <col min="3854" max="3854" width="34.85546875" style="1926" customWidth="1"/>
    <col min="3855" max="3855" width="27.5703125" style="1926" customWidth="1"/>
    <col min="3856" max="3856" width="36.85546875" style="1926" customWidth="1"/>
    <col min="3857" max="3857" width="38.7109375" style="1926" customWidth="1"/>
    <col min="3858" max="3860" width="14.7109375" style="1926" customWidth="1"/>
    <col min="3861" max="3861" width="18.7109375" style="1926" customWidth="1"/>
    <col min="3862" max="3862" width="25.42578125" style="1926" customWidth="1"/>
    <col min="3863" max="3863" width="34.85546875" style="1926" customWidth="1"/>
    <col min="3864" max="3864" width="28" style="1926" customWidth="1"/>
    <col min="3865" max="3865" width="34.140625" style="1926" customWidth="1"/>
    <col min="3866" max="3866" width="34" style="1926" customWidth="1"/>
    <col min="3867" max="4097" width="11.42578125" style="1926"/>
    <col min="4098" max="4098" width="108.140625" style="1926" customWidth="1"/>
    <col min="4099" max="4099" width="28.7109375" style="1926" customWidth="1"/>
    <col min="4100" max="4100" width="32.5703125" style="1926" customWidth="1"/>
    <col min="4101" max="4101" width="28.7109375" style="1926" customWidth="1"/>
    <col min="4102" max="4103" width="31.7109375" style="1926" customWidth="1"/>
    <col min="4104" max="4104" width="30.140625" style="1926" customWidth="1"/>
    <col min="4105" max="4105" width="33.7109375" style="1926" customWidth="1"/>
    <col min="4106" max="4106" width="27" style="1926" customWidth="1"/>
    <col min="4107" max="4107" width="28.7109375" style="1926" customWidth="1"/>
    <col min="4108" max="4108" width="34.85546875" style="1926" customWidth="1"/>
    <col min="4109" max="4109" width="37" style="1926" customWidth="1"/>
    <col min="4110" max="4110" width="34.85546875" style="1926" customWidth="1"/>
    <col min="4111" max="4111" width="27.5703125" style="1926" customWidth="1"/>
    <col min="4112" max="4112" width="36.85546875" style="1926" customWidth="1"/>
    <col min="4113" max="4113" width="38.7109375" style="1926" customWidth="1"/>
    <col min="4114" max="4116" width="14.7109375" style="1926" customWidth="1"/>
    <col min="4117" max="4117" width="18.7109375" style="1926" customWidth="1"/>
    <col min="4118" max="4118" width="25.42578125" style="1926" customWidth="1"/>
    <col min="4119" max="4119" width="34.85546875" style="1926" customWidth="1"/>
    <col min="4120" max="4120" width="28" style="1926" customWidth="1"/>
    <col min="4121" max="4121" width="34.140625" style="1926" customWidth="1"/>
    <col min="4122" max="4122" width="34" style="1926" customWidth="1"/>
    <col min="4123" max="4353" width="11.42578125" style="1926"/>
    <col min="4354" max="4354" width="108.140625" style="1926" customWidth="1"/>
    <col min="4355" max="4355" width="28.7109375" style="1926" customWidth="1"/>
    <col min="4356" max="4356" width="32.5703125" style="1926" customWidth="1"/>
    <col min="4357" max="4357" width="28.7109375" style="1926" customWidth="1"/>
    <col min="4358" max="4359" width="31.7109375" style="1926" customWidth="1"/>
    <col min="4360" max="4360" width="30.140625" style="1926" customWidth="1"/>
    <col min="4361" max="4361" width="33.7109375" style="1926" customWidth="1"/>
    <col min="4362" max="4362" width="27" style="1926" customWidth="1"/>
    <col min="4363" max="4363" width="28.7109375" style="1926" customWidth="1"/>
    <col min="4364" max="4364" width="34.85546875" style="1926" customWidth="1"/>
    <col min="4365" max="4365" width="37" style="1926" customWidth="1"/>
    <col min="4366" max="4366" width="34.85546875" style="1926" customWidth="1"/>
    <col min="4367" max="4367" width="27.5703125" style="1926" customWidth="1"/>
    <col min="4368" max="4368" width="36.85546875" style="1926" customWidth="1"/>
    <col min="4369" max="4369" width="38.7109375" style="1926" customWidth="1"/>
    <col min="4370" max="4372" width="14.7109375" style="1926" customWidth="1"/>
    <col min="4373" max="4373" width="18.7109375" style="1926" customWidth="1"/>
    <col min="4374" max="4374" width="25.42578125" style="1926" customWidth="1"/>
    <col min="4375" max="4375" width="34.85546875" style="1926" customWidth="1"/>
    <col min="4376" max="4376" width="28" style="1926" customWidth="1"/>
    <col min="4377" max="4377" width="34.140625" style="1926" customWidth="1"/>
    <col min="4378" max="4378" width="34" style="1926" customWidth="1"/>
    <col min="4379" max="4609" width="11.42578125" style="1926"/>
    <col min="4610" max="4610" width="108.140625" style="1926" customWidth="1"/>
    <col min="4611" max="4611" width="28.7109375" style="1926" customWidth="1"/>
    <col min="4612" max="4612" width="32.5703125" style="1926" customWidth="1"/>
    <col min="4613" max="4613" width="28.7109375" style="1926" customWidth="1"/>
    <col min="4614" max="4615" width="31.7109375" style="1926" customWidth="1"/>
    <col min="4616" max="4616" width="30.140625" style="1926" customWidth="1"/>
    <col min="4617" max="4617" width="33.7109375" style="1926" customWidth="1"/>
    <col min="4618" max="4618" width="27" style="1926" customWidth="1"/>
    <col min="4619" max="4619" width="28.7109375" style="1926" customWidth="1"/>
    <col min="4620" max="4620" width="34.85546875" style="1926" customWidth="1"/>
    <col min="4621" max="4621" width="37" style="1926" customWidth="1"/>
    <col min="4622" max="4622" width="34.85546875" style="1926" customWidth="1"/>
    <col min="4623" max="4623" width="27.5703125" style="1926" customWidth="1"/>
    <col min="4624" max="4624" width="36.85546875" style="1926" customWidth="1"/>
    <col min="4625" max="4625" width="38.7109375" style="1926" customWidth="1"/>
    <col min="4626" max="4628" width="14.7109375" style="1926" customWidth="1"/>
    <col min="4629" max="4629" width="18.7109375" style="1926" customWidth="1"/>
    <col min="4630" max="4630" width="25.42578125" style="1926" customWidth="1"/>
    <col min="4631" max="4631" width="34.85546875" style="1926" customWidth="1"/>
    <col min="4632" max="4632" width="28" style="1926" customWidth="1"/>
    <col min="4633" max="4633" width="34.140625" style="1926" customWidth="1"/>
    <col min="4634" max="4634" width="34" style="1926" customWidth="1"/>
    <col min="4635" max="4865" width="11.42578125" style="1926"/>
    <col min="4866" max="4866" width="108.140625" style="1926" customWidth="1"/>
    <col min="4867" max="4867" width="28.7109375" style="1926" customWidth="1"/>
    <col min="4868" max="4868" width="32.5703125" style="1926" customWidth="1"/>
    <col min="4869" max="4869" width="28.7109375" style="1926" customWidth="1"/>
    <col min="4870" max="4871" width="31.7109375" style="1926" customWidth="1"/>
    <col min="4872" max="4872" width="30.140625" style="1926" customWidth="1"/>
    <col min="4873" max="4873" width="33.7109375" style="1926" customWidth="1"/>
    <col min="4874" max="4874" width="27" style="1926" customWidth="1"/>
    <col min="4875" max="4875" width="28.7109375" style="1926" customWidth="1"/>
    <col min="4876" max="4876" width="34.85546875" style="1926" customWidth="1"/>
    <col min="4877" max="4877" width="37" style="1926" customWidth="1"/>
    <col min="4878" max="4878" width="34.85546875" style="1926" customWidth="1"/>
    <col min="4879" max="4879" width="27.5703125" style="1926" customWidth="1"/>
    <col min="4880" max="4880" width="36.85546875" style="1926" customWidth="1"/>
    <col min="4881" max="4881" width="38.7109375" style="1926" customWidth="1"/>
    <col min="4882" max="4884" width="14.7109375" style="1926" customWidth="1"/>
    <col min="4885" max="4885" width="18.7109375" style="1926" customWidth="1"/>
    <col min="4886" max="4886" width="25.42578125" style="1926" customWidth="1"/>
    <col min="4887" max="4887" width="34.85546875" style="1926" customWidth="1"/>
    <col min="4888" max="4888" width="28" style="1926" customWidth="1"/>
    <col min="4889" max="4889" width="34.140625" style="1926" customWidth="1"/>
    <col min="4890" max="4890" width="34" style="1926" customWidth="1"/>
    <col min="4891" max="5121" width="11.42578125" style="1926"/>
    <col min="5122" max="5122" width="108.140625" style="1926" customWidth="1"/>
    <col min="5123" max="5123" width="28.7109375" style="1926" customWidth="1"/>
    <col min="5124" max="5124" width="32.5703125" style="1926" customWidth="1"/>
    <col min="5125" max="5125" width="28.7109375" style="1926" customWidth="1"/>
    <col min="5126" max="5127" width="31.7109375" style="1926" customWidth="1"/>
    <col min="5128" max="5128" width="30.140625" style="1926" customWidth="1"/>
    <col min="5129" max="5129" width="33.7109375" style="1926" customWidth="1"/>
    <col min="5130" max="5130" width="27" style="1926" customWidth="1"/>
    <col min="5131" max="5131" width="28.7109375" style="1926" customWidth="1"/>
    <col min="5132" max="5132" width="34.85546875" style="1926" customWidth="1"/>
    <col min="5133" max="5133" width="37" style="1926" customWidth="1"/>
    <col min="5134" max="5134" width="34.85546875" style="1926" customWidth="1"/>
    <col min="5135" max="5135" width="27.5703125" style="1926" customWidth="1"/>
    <col min="5136" max="5136" width="36.85546875" style="1926" customWidth="1"/>
    <col min="5137" max="5137" width="38.7109375" style="1926" customWidth="1"/>
    <col min="5138" max="5140" width="14.7109375" style="1926" customWidth="1"/>
    <col min="5141" max="5141" width="18.7109375" style="1926" customWidth="1"/>
    <col min="5142" max="5142" width="25.42578125" style="1926" customWidth="1"/>
    <col min="5143" max="5143" width="34.85546875" style="1926" customWidth="1"/>
    <col min="5144" max="5144" width="28" style="1926" customWidth="1"/>
    <col min="5145" max="5145" width="34.140625" style="1926" customWidth="1"/>
    <col min="5146" max="5146" width="34" style="1926" customWidth="1"/>
    <col min="5147" max="5377" width="11.42578125" style="1926"/>
    <col min="5378" max="5378" width="108.140625" style="1926" customWidth="1"/>
    <col min="5379" max="5379" width="28.7109375" style="1926" customWidth="1"/>
    <col min="5380" max="5380" width="32.5703125" style="1926" customWidth="1"/>
    <col min="5381" max="5381" width="28.7109375" style="1926" customWidth="1"/>
    <col min="5382" max="5383" width="31.7109375" style="1926" customWidth="1"/>
    <col min="5384" max="5384" width="30.140625" style="1926" customWidth="1"/>
    <col min="5385" max="5385" width="33.7109375" style="1926" customWidth="1"/>
    <col min="5386" max="5386" width="27" style="1926" customWidth="1"/>
    <col min="5387" max="5387" width="28.7109375" style="1926" customWidth="1"/>
    <col min="5388" max="5388" width="34.85546875" style="1926" customWidth="1"/>
    <col min="5389" max="5389" width="37" style="1926" customWidth="1"/>
    <col min="5390" max="5390" width="34.85546875" style="1926" customWidth="1"/>
    <col min="5391" max="5391" width="27.5703125" style="1926" customWidth="1"/>
    <col min="5392" max="5392" width="36.85546875" style="1926" customWidth="1"/>
    <col min="5393" max="5393" width="38.7109375" style="1926" customWidth="1"/>
    <col min="5394" max="5396" width="14.7109375" style="1926" customWidth="1"/>
    <col min="5397" max="5397" width="18.7109375" style="1926" customWidth="1"/>
    <col min="5398" max="5398" width="25.42578125" style="1926" customWidth="1"/>
    <col min="5399" max="5399" width="34.85546875" style="1926" customWidth="1"/>
    <col min="5400" max="5400" width="28" style="1926" customWidth="1"/>
    <col min="5401" max="5401" width="34.140625" style="1926" customWidth="1"/>
    <col min="5402" max="5402" width="34" style="1926" customWidth="1"/>
    <col min="5403" max="5633" width="11.42578125" style="1926"/>
    <col min="5634" max="5634" width="108.140625" style="1926" customWidth="1"/>
    <col min="5635" max="5635" width="28.7109375" style="1926" customWidth="1"/>
    <col min="5636" max="5636" width="32.5703125" style="1926" customWidth="1"/>
    <col min="5637" max="5637" width="28.7109375" style="1926" customWidth="1"/>
    <col min="5638" max="5639" width="31.7109375" style="1926" customWidth="1"/>
    <col min="5640" max="5640" width="30.140625" style="1926" customWidth="1"/>
    <col min="5641" max="5641" width="33.7109375" style="1926" customWidth="1"/>
    <col min="5642" max="5642" width="27" style="1926" customWidth="1"/>
    <col min="5643" max="5643" width="28.7109375" style="1926" customWidth="1"/>
    <col min="5644" max="5644" width="34.85546875" style="1926" customWidth="1"/>
    <col min="5645" max="5645" width="37" style="1926" customWidth="1"/>
    <col min="5646" max="5646" width="34.85546875" style="1926" customWidth="1"/>
    <col min="5647" max="5647" width="27.5703125" style="1926" customWidth="1"/>
    <col min="5648" max="5648" width="36.85546875" style="1926" customWidth="1"/>
    <col min="5649" max="5649" width="38.7109375" style="1926" customWidth="1"/>
    <col min="5650" max="5652" width="14.7109375" style="1926" customWidth="1"/>
    <col min="5653" max="5653" width="18.7109375" style="1926" customWidth="1"/>
    <col min="5654" max="5654" width="25.42578125" style="1926" customWidth="1"/>
    <col min="5655" max="5655" width="34.85546875" style="1926" customWidth="1"/>
    <col min="5656" max="5656" width="28" style="1926" customWidth="1"/>
    <col min="5657" max="5657" width="34.140625" style="1926" customWidth="1"/>
    <col min="5658" max="5658" width="34" style="1926" customWidth="1"/>
    <col min="5659" max="5889" width="11.42578125" style="1926"/>
    <col min="5890" max="5890" width="108.140625" style="1926" customWidth="1"/>
    <col min="5891" max="5891" width="28.7109375" style="1926" customWidth="1"/>
    <col min="5892" max="5892" width="32.5703125" style="1926" customWidth="1"/>
    <col min="5893" max="5893" width="28.7109375" style="1926" customWidth="1"/>
    <col min="5894" max="5895" width="31.7109375" style="1926" customWidth="1"/>
    <col min="5896" max="5896" width="30.140625" style="1926" customWidth="1"/>
    <col min="5897" max="5897" width="33.7109375" style="1926" customWidth="1"/>
    <col min="5898" max="5898" width="27" style="1926" customWidth="1"/>
    <col min="5899" max="5899" width="28.7109375" style="1926" customWidth="1"/>
    <col min="5900" max="5900" width="34.85546875" style="1926" customWidth="1"/>
    <col min="5901" max="5901" width="37" style="1926" customWidth="1"/>
    <col min="5902" max="5902" width="34.85546875" style="1926" customWidth="1"/>
    <col min="5903" max="5903" width="27.5703125" style="1926" customWidth="1"/>
    <col min="5904" max="5904" width="36.85546875" style="1926" customWidth="1"/>
    <col min="5905" max="5905" width="38.7109375" style="1926" customWidth="1"/>
    <col min="5906" max="5908" width="14.7109375" style="1926" customWidth="1"/>
    <col min="5909" max="5909" width="18.7109375" style="1926" customWidth="1"/>
    <col min="5910" max="5910" width="25.42578125" style="1926" customWidth="1"/>
    <col min="5911" max="5911" width="34.85546875" style="1926" customWidth="1"/>
    <col min="5912" max="5912" width="28" style="1926" customWidth="1"/>
    <col min="5913" max="5913" width="34.140625" style="1926" customWidth="1"/>
    <col min="5914" max="5914" width="34" style="1926" customWidth="1"/>
    <col min="5915" max="6145" width="11.42578125" style="1926"/>
    <col min="6146" max="6146" width="108.140625" style="1926" customWidth="1"/>
    <col min="6147" max="6147" width="28.7109375" style="1926" customWidth="1"/>
    <col min="6148" max="6148" width="32.5703125" style="1926" customWidth="1"/>
    <col min="6149" max="6149" width="28.7109375" style="1926" customWidth="1"/>
    <col min="6150" max="6151" width="31.7109375" style="1926" customWidth="1"/>
    <col min="6152" max="6152" width="30.140625" style="1926" customWidth="1"/>
    <col min="6153" max="6153" width="33.7109375" style="1926" customWidth="1"/>
    <col min="6154" max="6154" width="27" style="1926" customWidth="1"/>
    <col min="6155" max="6155" width="28.7109375" style="1926" customWidth="1"/>
    <col min="6156" max="6156" width="34.85546875" style="1926" customWidth="1"/>
    <col min="6157" max="6157" width="37" style="1926" customWidth="1"/>
    <col min="6158" max="6158" width="34.85546875" style="1926" customWidth="1"/>
    <col min="6159" max="6159" width="27.5703125" style="1926" customWidth="1"/>
    <col min="6160" max="6160" width="36.85546875" style="1926" customWidth="1"/>
    <col min="6161" max="6161" width="38.7109375" style="1926" customWidth="1"/>
    <col min="6162" max="6164" width="14.7109375" style="1926" customWidth="1"/>
    <col min="6165" max="6165" width="18.7109375" style="1926" customWidth="1"/>
    <col min="6166" max="6166" width="25.42578125" style="1926" customWidth="1"/>
    <col min="6167" max="6167" width="34.85546875" style="1926" customWidth="1"/>
    <col min="6168" max="6168" width="28" style="1926" customWidth="1"/>
    <col min="6169" max="6169" width="34.140625" style="1926" customWidth="1"/>
    <col min="6170" max="6170" width="34" style="1926" customWidth="1"/>
    <col min="6171" max="6401" width="11.42578125" style="1926"/>
    <col min="6402" max="6402" width="108.140625" style="1926" customWidth="1"/>
    <col min="6403" max="6403" width="28.7109375" style="1926" customWidth="1"/>
    <col min="6404" max="6404" width="32.5703125" style="1926" customWidth="1"/>
    <col min="6405" max="6405" width="28.7109375" style="1926" customWidth="1"/>
    <col min="6406" max="6407" width="31.7109375" style="1926" customWidth="1"/>
    <col min="6408" max="6408" width="30.140625" style="1926" customWidth="1"/>
    <col min="6409" max="6409" width="33.7109375" style="1926" customWidth="1"/>
    <col min="6410" max="6410" width="27" style="1926" customWidth="1"/>
    <col min="6411" max="6411" width="28.7109375" style="1926" customWidth="1"/>
    <col min="6412" max="6412" width="34.85546875" style="1926" customWidth="1"/>
    <col min="6413" max="6413" width="37" style="1926" customWidth="1"/>
    <col min="6414" max="6414" width="34.85546875" style="1926" customWidth="1"/>
    <col min="6415" max="6415" width="27.5703125" style="1926" customWidth="1"/>
    <col min="6416" max="6416" width="36.85546875" style="1926" customWidth="1"/>
    <col min="6417" max="6417" width="38.7109375" style="1926" customWidth="1"/>
    <col min="6418" max="6420" width="14.7109375" style="1926" customWidth="1"/>
    <col min="6421" max="6421" width="18.7109375" style="1926" customWidth="1"/>
    <col min="6422" max="6422" width="25.42578125" style="1926" customWidth="1"/>
    <col min="6423" max="6423" width="34.85546875" style="1926" customWidth="1"/>
    <col min="6424" max="6424" width="28" style="1926" customWidth="1"/>
    <col min="6425" max="6425" width="34.140625" style="1926" customWidth="1"/>
    <col min="6426" max="6426" width="34" style="1926" customWidth="1"/>
    <col min="6427" max="6657" width="11.42578125" style="1926"/>
    <col min="6658" max="6658" width="108.140625" style="1926" customWidth="1"/>
    <col min="6659" max="6659" width="28.7109375" style="1926" customWidth="1"/>
    <col min="6660" max="6660" width="32.5703125" style="1926" customWidth="1"/>
    <col min="6661" max="6661" width="28.7109375" style="1926" customWidth="1"/>
    <col min="6662" max="6663" width="31.7109375" style="1926" customWidth="1"/>
    <col min="6664" max="6664" width="30.140625" style="1926" customWidth="1"/>
    <col min="6665" max="6665" width="33.7109375" style="1926" customWidth="1"/>
    <col min="6666" max="6666" width="27" style="1926" customWidth="1"/>
    <col min="6667" max="6667" width="28.7109375" style="1926" customWidth="1"/>
    <col min="6668" max="6668" width="34.85546875" style="1926" customWidth="1"/>
    <col min="6669" max="6669" width="37" style="1926" customWidth="1"/>
    <col min="6670" max="6670" width="34.85546875" style="1926" customWidth="1"/>
    <col min="6671" max="6671" width="27.5703125" style="1926" customWidth="1"/>
    <col min="6672" max="6672" width="36.85546875" style="1926" customWidth="1"/>
    <col min="6673" max="6673" width="38.7109375" style="1926" customWidth="1"/>
    <col min="6674" max="6676" width="14.7109375" style="1926" customWidth="1"/>
    <col min="6677" max="6677" width="18.7109375" style="1926" customWidth="1"/>
    <col min="6678" max="6678" width="25.42578125" style="1926" customWidth="1"/>
    <col min="6679" max="6679" width="34.85546875" style="1926" customWidth="1"/>
    <col min="6680" max="6680" width="28" style="1926" customWidth="1"/>
    <col min="6681" max="6681" width="34.140625" style="1926" customWidth="1"/>
    <col min="6682" max="6682" width="34" style="1926" customWidth="1"/>
    <col min="6683" max="6913" width="11.42578125" style="1926"/>
    <col min="6914" max="6914" width="108.140625" style="1926" customWidth="1"/>
    <col min="6915" max="6915" width="28.7109375" style="1926" customWidth="1"/>
    <col min="6916" max="6916" width="32.5703125" style="1926" customWidth="1"/>
    <col min="6917" max="6917" width="28.7109375" style="1926" customWidth="1"/>
    <col min="6918" max="6919" width="31.7109375" style="1926" customWidth="1"/>
    <col min="6920" max="6920" width="30.140625" style="1926" customWidth="1"/>
    <col min="6921" max="6921" width="33.7109375" style="1926" customWidth="1"/>
    <col min="6922" max="6922" width="27" style="1926" customWidth="1"/>
    <col min="6923" max="6923" width="28.7109375" style="1926" customWidth="1"/>
    <col min="6924" max="6924" width="34.85546875" style="1926" customWidth="1"/>
    <col min="6925" max="6925" width="37" style="1926" customWidth="1"/>
    <col min="6926" max="6926" width="34.85546875" style="1926" customWidth="1"/>
    <col min="6927" max="6927" width="27.5703125" style="1926" customWidth="1"/>
    <col min="6928" max="6928" width="36.85546875" style="1926" customWidth="1"/>
    <col min="6929" max="6929" width="38.7109375" style="1926" customWidth="1"/>
    <col min="6930" max="6932" width="14.7109375" style="1926" customWidth="1"/>
    <col min="6933" max="6933" width="18.7109375" style="1926" customWidth="1"/>
    <col min="6934" max="6934" width="25.42578125" style="1926" customWidth="1"/>
    <col min="6935" max="6935" width="34.85546875" style="1926" customWidth="1"/>
    <col min="6936" max="6936" width="28" style="1926" customWidth="1"/>
    <col min="6937" max="6937" width="34.140625" style="1926" customWidth="1"/>
    <col min="6938" max="6938" width="34" style="1926" customWidth="1"/>
    <col min="6939" max="7169" width="11.42578125" style="1926"/>
    <col min="7170" max="7170" width="108.140625" style="1926" customWidth="1"/>
    <col min="7171" max="7171" width="28.7109375" style="1926" customWidth="1"/>
    <col min="7172" max="7172" width="32.5703125" style="1926" customWidth="1"/>
    <col min="7173" max="7173" width="28.7109375" style="1926" customWidth="1"/>
    <col min="7174" max="7175" width="31.7109375" style="1926" customWidth="1"/>
    <col min="7176" max="7176" width="30.140625" style="1926" customWidth="1"/>
    <col min="7177" max="7177" width="33.7109375" style="1926" customWidth="1"/>
    <col min="7178" max="7178" width="27" style="1926" customWidth="1"/>
    <col min="7179" max="7179" width="28.7109375" style="1926" customWidth="1"/>
    <col min="7180" max="7180" width="34.85546875" style="1926" customWidth="1"/>
    <col min="7181" max="7181" width="37" style="1926" customWidth="1"/>
    <col min="7182" max="7182" width="34.85546875" style="1926" customWidth="1"/>
    <col min="7183" max="7183" width="27.5703125" style="1926" customWidth="1"/>
    <col min="7184" max="7184" width="36.85546875" style="1926" customWidth="1"/>
    <col min="7185" max="7185" width="38.7109375" style="1926" customWidth="1"/>
    <col min="7186" max="7188" width="14.7109375" style="1926" customWidth="1"/>
    <col min="7189" max="7189" width="18.7109375" style="1926" customWidth="1"/>
    <col min="7190" max="7190" width="25.42578125" style="1926" customWidth="1"/>
    <col min="7191" max="7191" width="34.85546875" style="1926" customWidth="1"/>
    <col min="7192" max="7192" width="28" style="1926" customWidth="1"/>
    <col min="7193" max="7193" width="34.140625" style="1926" customWidth="1"/>
    <col min="7194" max="7194" width="34" style="1926" customWidth="1"/>
    <col min="7195" max="7425" width="11.42578125" style="1926"/>
    <col min="7426" max="7426" width="108.140625" style="1926" customWidth="1"/>
    <col min="7427" max="7427" width="28.7109375" style="1926" customWidth="1"/>
    <col min="7428" max="7428" width="32.5703125" style="1926" customWidth="1"/>
    <col min="7429" max="7429" width="28.7109375" style="1926" customWidth="1"/>
    <col min="7430" max="7431" width="31.7109375" style="1926" customWidth="1"/>
    <col min="7432" max="7432" width="30.140625" style="1926" customWidth="1"/>
    <col min="7433" max="7433" width="33.7109375" style="1926" customWidth="1"/>
    <col min="7434" max="7434" width="27" style="1926" customWidth="1"/>
    <col min="7435" max="7435" width="28.7109375" style="1926" customWidth="1"/>
    <col min="7436" max="7436" width="34.85546875" style="1926" customWidth="1"/>
    <col min="7437" max="7437" width="37" style="1926" customWidth="1"/>
    <col min="7438" max="7438" width="34.85546875" style="1926" customWidth="1"/>
    <col min="7439" max="7439" width="27.5703125" style="1926" customWidth="1"/>
    <col min="7440" max="7440" width="36.85546875" style="1926" customWidth="1"/>
    <col min="7441" max="7441" width="38.7109375" style="1926" customWidth="1"/>
    <col min="7442" max="7444" width="14.7109375" style="1926" customWidth="1"/>
    <col min="7445" max="7445" width="18.7109375" style="1926" customWidth="1"/>
    <col min="7446" max="7446" width="25.42578125" style="1926" customWidth="1"/>
    <col min="7447" max="7447" width="34.85546875" style="1926" customWidth="1"/>
    <col min="7448" max="7448" width="28" style="1926" customWidth="1"/>
    <col min="7449" max="7449" width="34.140625" style="1926" customWidth="1"/>
    <col min="7450" max="7450" width="34" style="1926" customWidth="1"/>
    <col min="7451" max="7681" width="11.42578125" style="1926"/>
    <col min="7682" max="7682" width="108.140625" style="1926" customWidth="1"/>
    <col min="7683" max="7683" width="28.7109375" style="1926" customWidth="1"/>
    <col min="7684" max="7684" width="32.5703125" style="1926" customWidth="1"/>
    <col min="7685" max="7685" width="28.7109375" style="1926" customWidth="1"/>
    <col min="7686" max="7687" width="31.7109375" style="1926" customWidth="1"/>
    <col min="7688" max="7688" width="30.140625" style="1926" customWidth="1"/>
    <col min="7689" max="7689" width="33.7109375" style="1926" customWidth="1"/>
    <col min="7690" max="7690" width="27" style="1926" customWidth="1"/>
    <col min="7691" max="7691" width="28.7109375" style="1926" customWidth="1"/>
    <col min="7692" max="7692" width="34.85546875" style="1926" customWidth="1"/>
    <col min="7693" max="7693" width="37" style="1926" customWidth="1"/>
    <col min="7694" max="7694" width="34.85546875" style="1926" customWidth="1"/>
    <col min="7695" max="7695" width="27.5703125" style="1926" customWidth="1"/>
    <col min="7696" max="7696" width="36.85546875" style="1926" customWidth="1"/>
    <col min="7697" max="7697" width="38.7109375" style="1926" customWidth="1"/>
    <col min="7698" max="7700" width="14.7109375" style="1926" customWidth="1"/>
    <col min="7701" max="7701" width="18.7109375" style="1926" customWidth="1"/>
    <col min="7702" max="7702" width="25.42578125" style="1926" customWidth="1"/>
    <col min="7703" max="7703" width="34.85546875" style="1926" customWidth="1"/>
    <col min="7704" max="7704" width="28" style="1926" customWidth="1"/>
    <col min="7705" max="7705" width="34.140625" style="1926" customWidth="1"/>
    <col min="7706" max="7706" width="34" style="1926" customWidth="1"/>
    <col min="7707" max="7937" width="11.42578125" style="1926"/>
    <col min="7938" max="7938" width="108.140625" style="1926" customWidth="1"/>
    <col min="7939" max="7939" width="28.7109375" style="1926" customWidth="1"/>
    <col min="7940" max="7940" width="32.5703125" style="1926" customWidth="1"/>
    <col min="7941" max="7941" width="28.7109375" style="1926" customWidth="1"/>
    <col min="7942" max="7943" width="31.7109375" style="1926" customWidth="1"/>
    <col min="7944" max="7944" width="30.140625" style="1926" customWidth="1"/>
    <col min="7945" max="7945" width="33.7109375" style="1926" customWidth="1"/>
    <col min="7946" max="7946" width="27" style="1926" customWidth="1"/>
    <col min="7947" max="7947" width="28.7109375" style="1926" customWidth="1"/>
    <col min="7948" max="7948" width="34.85546875" style="1926" customWidth="1"/>
    <col min="7949" max="7949" width="37" style="1926" customWidth="1"/>
    <col min="7950" max="7950" width="34.85546875" style="1926" customWidth="1"/>
    <col min="7951" max="7951" width="27.5703125" style="1926" customWidth="1"/>
    <col min="7952" max="7952" width="36.85546875" style="1926" customWidth="1"/>
    <col min="7953" max="7953" width="38.7109375" style="1926" customWidth="1"/>
    <col min="7954" max="7956" width="14.7109375" style="1926" customWidth="1"/>
    <col min="7957" max="7957" width="18.7109375" style="1926" customWidth="1"/>
    <col min="7958" max="7958" width="25.42578125" style="1926" customWidth="1"/>
    <col min="7959" max="7959" width="34.85546875" style="1926" customWidth="1"/>
    <col min="7960" max="7960" width="28" style="1926" customWidth="1"/>
    <col min="7961" max="7961" width="34.140625" style="1926" customWidth="1"/>
    <col min="7962" max="7962" width="34" style="1926" customWidth="1"/>
    <col min="7963" max="8193" width="11.42578125" style="1926"/>
    <col min="8194" max="8194" width="108.140625" style="1926" customWidth="1"/>
    <col min="8195" max="8195" width="28.7109375" style="1926" customWidth="1"/>
    <col min="8196" max="8196" width="32.5703125" style="1926" customWidth="1"/>
    <col min="8197" max="8197" width="28.7109375" style="1926" customWidth="1"/>
    <col min="8198" max="8199" width="31.7109375" style="1926" customWidth="1"/>
    <col min="8200" max="8200" width="30.140625" style="1926" customWidth="1"/>
    <col min="8201" max="8201" width="33.7109375" style="1926" customWidth="1"/>
    <col min="8202" max="8202" width="27" style="1926" customWidth="1"/>
    <col min="8203" max="8203" width="28.7109375" style="1926" customWidth="1"/>
    <col min="8204" max="8204" width="34.85546875" style="1926" customWidth="1"/>
    <col min="8205" max="8205" width="37" style="1926" customWidth="1"/>
    <col min="8206" max="8206" width="34.85546875" style="1926" customWidth="1"/>
    <col min="8207" max="8207" width="27.5703125" style="1926" customWidth="1"/>
    <col min="8208" max="8208" width="36.85546875" style="1926" customWidth="1"/>
    <col min="8209" max="8209" width="38.7109375" style="1926" customWidth="1"/>
    <col min="8210" max="8212" width="14.7109375" style="1926" customWidth="1"/>
    <col min="8213" max="8213" width="18.7109375" style="1926" customWidth="1"/>
    <col min="8214" max="8214" width="25.42578125" style="1926" customWidth="1"/>
    <col min="8215" max="8215" width="34.85546875" style="1926" customWidth="1"/>
    <col min="8216" max="8216" width="28" style="1926" customWidth="1"/>
    <col min="8217" max="8217" width="34.140625" style="1926" customWidth="1"/>
    <col min="8218" max="8218" width="34" style="1926" customWidth="1"/>
    <col min="8219" max="8449" width="11.42578125" style="1926"/>
    <col min="8450" max="8450" width="108.140625" style="1926" customWidth="1"/>
    <col min="8451" max="8451" width="28.7109375" style="1926" customWidth="1"/>
    <col min="8452" max="8452" width="32.5703125" style="1926" customWidth="1"/>
    <col min="8453" max="8453" width="28.7109375" style="1926" customWidth="1"/>
    <col min="8454" max="8455" width="31.7109375" style="1926" customWidth="1"/>
    <col min="8456" max="8456" width="30.140625" style="1926" customWidth="1"/>
    <col min="8457" max="8457" width="33.7109375" style="1926" customWidth="1"/>
    <col min="8458" max="8458" width="27" style="1926" customWidth="1"/>
    <col min="8459" max="8459" width="28.7109375" style="1926" customWidth="1"/>
    <col min="8460" max="8460" width="34.85546875" style="1926" customWidth="1"/>
    <col min="8461" max="8461" width="37" style="1926" customWidth="1"/>
    <col min="8462" max="8462" width="34.85546875" style="1926" customWidth="1"/>
    <col min="8463" max="8463" width="27.5703125" style="1926" customWidth="1"/>
    <col min="8464" max="8464" width="36.85546875" style="1926" customWidth="1"/>
    <col min="8465" max="8465" width="38.7109375" style="1926" customWidth="1"/>
    <col min="8466" max="8468" width="14.7109375" style="1926" customWidth="1"/>
    <col min="8469" max="8469" width="18.7109375" style="1926" customWidth="1"/>
    <col min="8470" max="8470" width="25.42578125" style="1926" customWidth="1"/>
    <col min="8471" max="8471" width="34.85546875" style="1926" customWidth="1"/>
    <col min="8472" max="8472" width="28" style="1926" customWidth="1"/>
    <col min="8473" max="8473" width="34.140625" style="1926" customWidth="1"/>
    <col min="8474" max="8474" width="34" style="1926" customWidth="1"/>
    <col min="8475" max="8705" width="11.42578125" style="1926"/>
    <col min="8706" max="8706" width="108.140625" style="1926" customWidth="1"/>
    <col min="8707" max="8707" width="28.7109375" style="1926" customWidth="1"/>
    <col min="8708" max="8708" width="32.5703125" style="1926" customWidth="1"/>
    <col min="8709" max="8709" width="28.7109375" style="1926" customWidth="1"/>
    <col min="8710" max="8711" width="31.7109375" style="1926" customWidth="1"/>
    <col min="8712" max="8712" width="30.140625" style="1926" customWidth="1"/>
    <col min="8713" max="8713" width="33.7109375" style="1926" customWidth="1"/>
    <col min="8714" max="8714" width="27" style="1926" customWidth="1"/>
    <col min="8715" max="8715" width="28.7109375" style="1926" customWidth="1"/>
    <col min="8716" max="8716" width="34.85546875" style="1926" customWidth="1"/>
    <col min="8717" max="8717" width="37" style="1926" customWidth="1"/>
    <col min="8718" max="8718" width="34.85546875" style="1926" customWidth="1"/>
    <col min="8719" max="8719" width="27.5703125" style="1926" customWidth="1"/>
    <col min="8720" max="8720" width="36.85546875" style="1926" customWidth="1"/>
    <col min="8721" max="8721" width="38.7109375" style="1926" customWidth="1"/>
    <col min="8722" max="8724" width="14.7109375" style="1926" customWidth="1"/>
    <col min="8725" max="8725" width="18.7109375" style="1926" customWidth="1"/>
    <col min="8726" max="8726" width="25.42578125" style="1926" customWidth="1"/>
    <col min="8727" max="8727" width="34.85546875" style="1926" customWidth="1"/>
    <col min="8728" max="8728" width="28" style="1926" customWidth="1"/>
    <col min="8729" max="8729" width="34.140625" style="1926" customWidth="1"/>
    <col min="8730" max="8730" width="34" style="1926" customWidth="1"/>
    <col min="8731" max="8961" width="11.42578125" style="1926"/>
    <col min="8962" max="8962" width="108.140625" style="1926" customWidth="1"/>
    <col min="8963" max="8963" width="28.7109375" style="1926" customWidth="1"/>
    <col min="8964" max="8964" width="32.5703125" style="1926" customWidth="1"/>
    <col min="8965" max="8965" width="28.7109375" style="1926" customWidth="1"/>
    <col min="8966" max="8967" width="31.7109375" style="1926" customWidth="1"/>
    <col min="8968" max="8968" width="30.140625" style="1926" customWidth="1"/>
    <col min="8969" max="8969" width="33.7109375" style="1926" customWidth="1"/>
    <col min="8970" max="8970" width="27" style="1926" customWidth="1"/>
    <col min="8971" max="8971" width="28.7109375" style="1926" customWidth="1"/>
    <col min="8972" max="8972" width="34.85546875" style="1926" customWidth="1"/>
    <col min="8973" max="8973" width="37" style="1926" customWidth="1"/>
    <col min="8974" max="8974" width="34.85546875" style="1926" customWidth="1"/>
    <col min="8975" max="8975" width="27.5703125" style="1926" customWidth="1"/>
    <col min="8976" max="8976" width="36.85546875" style="1926" customWidth="1"/>
    <col min="8977" max="8977" width="38.7109375" style="1926" customWidth="1"/>
    <col min="8978" max="8980" width="14.7109375" style="1926" customWidth="1"/>
    <col min="8981" max="8981" width="18.7109375" style="1926" customWidth="1"/>
    <col min="8982" max="8982" width="25.42578125" style="1926" customWidth="1"/>
    <col min="8983" max="8983" width="34.85546875" style="1926" customWidth="1"/>
    <col min="8984" max="8984" width="28" style="1926" customWidth="1"/>
    <col min="8985" max="8985" width="34.140625" style="1926" customWidth="1"/>
    <col min="8986" max="8986" width="34" style="1926" customWidth="1"/>
    <col min="8987" max="9217" width="11.42578125" style="1926"/>
    <col min="9218" max="9218" width="108.140625" style="1926" customWidth="1"/>
    <col min="9219" max="9219" width="28.7109375" style="1926" customWidth="1"/>
    <col min="9220" max="9220" width="32.5703125" style="1926" customWidth="1"/>
    <col min="9221" max="9221" width="28.7109375" style="1926" customWidth="1"/>
    <col min="9222" max="9223" width="31.7109375" style="1926" customWidth="1"/>
    <col min="9224" max="9224" width="30.140625" style="1926" customWidth="1"/>
    <col min="9225" max="9225" width="33.7109375" style="1926" customWidth="1"/>
    <col min="9226" max="9226" width="27" style="1926" customWidth="1"/>
    <col min="9227" max="9227" width="28.7109375" style="1926" customWidth="1"/>
    <col min="9228" max="9228" width="34.85546875" style="1926" customWidth="1"/>
    <col min="9229" max="9229" width="37" style="1926" customWidth="1"/>
    <col min="9230" max="9230" width="34.85546875" style="1926" customWidth="1"/>
    <col min="9231" max="9231" width="27.5703125" style="1926" customWidth="1"/>
    <col min="9232" max="9232" width="36.85546875" style="1926" customWidth="1"/>
    <col min="9233" max="9233" width="38.7109375" style="1926" customWidth="1"/>
    <col min="9234" max="9236" width="14.7109375" style="1926" customWidth="1"/>
    <col min="9237" max="9237" width="18.7109375" style="1926" customWidth="1"/>
    <col min="9238" max="9238" width="25.42578125" style="1926" customWidth="1"/>
    <col min="9239" max="9239" width="34.85546875" style="1926" customWidth="1"/>
    <col min="9240" max="9240" width="28" style="1926" customWidth="1"/>
    <col min="9241" max="9241" width="34.140625" style="1926" customWidth="1"/>
    <col min="9242" max="9242" width="34" style="1926" customWidth="1"/>
    <col min="9243" max="9473" width="11.42578125" style="1926"/>
    <col min="9474" max="9474" width="108.140625" style="1926" customWidth="1"/>
    <col min="9475" max="9475" width="28.7109375" style="1926" customWidth="1"/>
    <col min="9476" max="9476" width="32.5703125" style="1926" customWidth="1"/>
    <col min="9477" max="9477" width="28.7109375" style="1926" customWidth="1"/>
    <col min="9478" max="9479" width="31.7109375" style="1926" customWidth="1"/>
    <col min="9480" max="9480" width="30.140625" style="1926" customWidth="1"/>
    <col min="9481" max="9481" width="33.7109375" style="1926" customWidth="1"/>
    <col min="9482" max="9482" width="27" style="1926" customWidth="1"/>
    <col min="9483" max="9483" width="28.7109375" style="1926" customWidth="1"/>
    <col min="9484" max="9484" width="34.85546875" style="1926" customWidth="1"/>
    <col min="9485" max="9485" width="37" style="1926" customWidth="1"/>
    <col min="9486" max="9486" width="34.85546875" style="1926" customWidth="1"/>
    <col min="9487" max="9487" width="27.5703125" style="1926" customWidth="1"/>
    <col min="9488" max="9488" width="36.85546875" style="1926" customWidth="1"/>
    <col min="9489" max="9489" width="38.7109375" style="1926" customWidth="1"/>
    <col min="9490" max="9492" width="14.7109375" style="1926" customWidth="1"/>
    <col min="9493" max="9493" width="18.7109375" style="1926" customWidth="1"/>
    <col min="9494" max="9494" width="25.42578125" style="1926" customWidth="1"/>
    <col min="9495" max="9495" width="34.85546875" style="1926" customWidth="1"/>
    <col min="9496" max="9496" width="28" style="1926" customWidth="1"/>
    <col min="9497" max="9497" width="34.140625" style="1926" customWidth="1"/>
    <col min="9498" max="9498" width="34" style="1926" customWidth="1"/>
    <col min="9499" max="9729" width="11.42578125" style="1926"/>
    <col min="9730" max="9730" width="108.140625" style="1926" customWidth="1"/>
    <col min="9731" max="9731" width="28.7109375" style="1926" customWidth="1"/>
    <col min="9732" max="9732" width="32.5703125" style="1926" customWidth="1"/>
    <col min="9733" max="9733" width="28.7109375" style="1926" customWidth="1"/>
    <col min="9734" max="9735" width="31.7109375" style="1926" customWidth="1"/>
    <col min="9736" max="9736" width="30.140625" style="1926" customWidth="1"/>
    <col min="9737" max="9737" width="33.7109375" style="1926" customWidth="1"/>
    <col min="9738" max="9738" width="27" style="1926" customWidth="1"/>
    <col min="9739" max="9739" width="28.7109375" style="1926" customWidth="1"/>
    <col min="9740" max="9740" width="34.85546875" style="1926" customWidth="1"/>
    <col min="9741" max="9741" width="37" style="1926" customWidth="1"/>
    <col min="9742" max="9742" width="34.85546875" style="1926" customWidth="1"/>
    <col min="9743" max="9743" width="27.5703125" style="1926" customWidth="1"/>
    <col min="9744" max="9744" width="36.85546875" style="1926" customWidth="1"/>
    <col min="9745" max="9745" width="38.7109375" style="1926" customWidth="1"/>
    <col min="9746" max="9748" width="14.7109375" style="1926" customWidth="1"/>
    <col min="9749" max="9749" width="18.7109375" style="1926" customWidth="1"/>
    <col min="9750" max="9750" width="25.42578125" style="1926" customWidth="1"/>
    <col min="9751" max="9751" width="34.85546875" style="1926" customWidth="1"/>
    <col min="9752" max="9752" width="28" style="1926" customWidth="1"/>
    <col min="9753" max="9753" width="34.140625" style="1926" customWidth="1"/>
    <col min="9754" max="9754" width="34" style="1926" customWidth="1"/>
    <col min="9755" max="9985" width="11.42578125" style="1926"/>
    <col min="9986" max="9986" width="108.140625" style="1926" customWidth="1"/>
    <col min="9987" max="9987" width="28.7109375" style="1926" customWidth="1"/>
    <col min="9988" max="9988" width="32.5703125" style="1926" customWidth="1"/>
    <col min="9989" max="9989" width="28.7109375" style="1926" customWidth="1"/>
    <col min="9990" max="9991" width="31.7109375" style="1926" customWidth="1"/>
    <col min="9992" max="9992" width="30.140625" style="1926" customWidth="1"/>
    <col min="9993" max="9993" width="33.7109375" style="1926" customWidth="1"/>
    <col min="9994" max="9994" width="27" style="1926" customWidth="1"/>
    <col min="9995" max="9995" width="28.7109375" style="1926" customWidth="1"/>
    <col min="9996" max="9996" width="34.85546875" style="1926" customWidth="1"/>
    <col min="9997" max="9997" width="37" style="1926" customWidth="1"/>
    <col min="9998" max="9998" width="34.85546875" style="1926" customWidth="1"/>
    <col min="9999" max="9999" width="27.5703125" style="1926" customWidth="1"/>
    <col min="10000" max="10000" width="36.85546875" style="1926" customWidth="1"/>
    <col min="10001" max="10001" width="38.7109375" style="1926" customWidth="1"/>
    <col min="10002" max="10004" width="14.7109375" style="1926" customWidth="1"/>
    <col min="10005" max="10005" width="18.7109375" style="1926" customWidth="1"/>
    <col min="10006" max="10006" width="25.42578125" style="1926" customWidth="1"/>
    <col min="10007" max="10007" width="34.85546875" style="1926" customWidth="1"/>
    <col min="10008" max="10008" width="28" style="1926" customWidth="1"/>
    <col min="10009" max="10009" width="34.140625" style="1926" customWidth="1"/>
    <col min="10010" max="10010" width="34" style="1926" customWidth="1"/>
    <col min="10011" max="10241" width="11.42578125" style="1926"/>
    <col min="10242" max="10242" width="108.140625" style="1926" customWidth="1"/>
    <col min="10243" max="10243" width="28.7109375" style="1926" customWidth="1"/>
    <col min="10244" max="10244" width="32.5703125" style="1926" customWidth="1"/>
    <col min="10245" max="10245" width="28.7109375" style="1926" customWidth="1"/>
    <col min="10246" max="10247" width="31.7109375" style="1926" customWidth="1"/>
    <col min="10248" max="10248" width="30.140625" style="1926" customWidth="1"/>
    <col min="10249" max="10249" width="33.7109375" style="1926" customWidth="1"/>
    <col min="10250" max="10250" width="27" style="1926" customWidth="1"/>
    <col min="10251" max="10251" width="28.7109375" style="1926" customWidth="1"/>
    <col min="10252" max="10252" width="34.85546875" style="1926" customWidth="1"/>
    <col min="10253" max="10253" width="37" style="1926" customWidth="1"/>
    <col min="10254" max="10254" width="34.85546875" style="1926" customWidth="1"/>
    <col min="10255" max="10255" width="27.5703125" style="1926" customWidth="1"/>
    <col min="10256" max="10256" width="36.85546875" style="1926" customWidth="1"/>
    <col min="10257" max="10257" width="38.7109375" style="1926" customWidth="1"/>
    <col min="10258" max="10260" width="14.7109375" style="1926" customWidth="1"/>
    <col min="10261" max="10261" width="18.7109375" style="1926" customWidth="1"/>
    <col min="10262" max="10262" width="25.42578125" style="1926" customWidth="1"/>
    <col min="10263" max="10263" width="34.85546875" style="1926" customWidth="1"/>
    <col min="10264" max="10264" width="28" style="1926" customWidth="1"/>
    <col min="10265" max="10265" width="34.140625" style="1926" customWidth="1"/>
    <col min="10266" max="10266" width="34" style="1926" customWidth="1"/>
    <col min="10267" max="10497" width="11.42578125" style="1926"/>
    <col min="10498" max="10498" width="108.140625" style="1926" customWidth="1"/>
    <col min="10499" max="10499" width="28.7109375" style="1926" customWidth="1"/>
    <col min="10500" max="10500" width="32.5703125" style="1926" customWidth="1"/>
    <col min="10501" max="10501" width="28.7109375" style="1926" customWidth="1"/>
    <col min="10502" max="10503" width="31.7109375" style="1926" customWidth="1"/>
    <col min="10504" max="10504" width="30.140625" style="1926" customWidth="1"/>
    <col min="10505" max="10505" width="33.7109375" style="1926" customWidth="1"/>
    <col min="10506" max="10506" width="27" style="1926" customWidth="1"/>
    <col min="10507" max="10507" width="28.7109375" style="1926" customWidth="1"/>
    <col min="10508" max="10508" width="34.85546875" style="1926" customWidth="1"/>
    <col min="10509" max="10509" width="37" style="1926" customWidth="1"/>
    <col min="10510" max="10510" width="34.85546875" style="1926" customWidth="1"/>
    <col min="10511" max="10511" width="27.5703125" style="1926" customWidth="1"/>
    <col min="10512" max="10512" width="36.85546875" style="1926" customWidth="1"/>
    <col min="10513" max="10513" width="38.7109375" style="1926" customWidth="1"/>
    <col min="10514" max="10516" width="14.7109375" style="1926" customWidth="1"/>
    <col min="10517" max="10517" width="18.7109375" style="1926" customWidth="1"/>
    <col min="10518" max="10518" width="25.42578125" style="1926" customWidth="1"/>
    <col min="10519" max="10519" width="34.85546875" style="1926" customWidth="1"/>
    <col min="10520" max="10520" width="28" style="1926" customWidth="1"/>
    <col min="10521" max="10521" width="34.140625" style="1926" customWidth="1"/>
    <col min="10522" max="10522" width="34" style="1926" customWidth="1"/>
    <col min="10523" max="10753" width="11.42578125" style="1926"/>
    <col min="10754" max="10754" width="108.140625" style="1926" customWidth="1"/>
    <col min="10755" max="10755" width="28.7109375" style="1926" customWidth="1"/>
    <col min="10756" max="10756" width="32.5703125" style="1926" customWidth="1"/>
    <col min="10757" max="10757" width="28.7109375" style="1926" customWidth="1"/>
    <col min="10758" max="10759" width="31.7109375" style="1926" customWidth="1"/>
    <col min="10760" max="10760" width="30.140625" style="1926" customWidth="1"/>
    <col min="10761" max="10761" width="33.7109375" style="1926" customWidth="1"/>
    <col min="10762" max="10762" width="27" style="1926" customWidth="1"/>
    <col min="10763" max="10763" width="28.7109375" style="1926" customWidth="1"/>
    <col min="10764" max="10764" width="34.85546875" style="1926" customWidth="1"/>
    <col min="10765" max="10765" width="37" style="1926" customWidth="1"/>
    <col min="10766" max="10766" width="34.85546875" style="1926" customWidth="1"/>
    <col min="10767" max="10767" width="27.5703125" style="1926" customWidth="1"/>
    <col min="10768" max="10768" width="36.85546875" style="1926" customWidth="1"/>
    <col min="10769" max="10769" width="38.7109375" style="1926" customWidth="1"/>
    <col min="10770" max="10772" width="14.7109375" style="1926" customWidth="1"/>
    <col min="10773" max="10773" width="18.7109375" style="1926" customWidth="1"/>
    <col min="10774" max="10774" width="25.42578125" style="1926" customWidth="1"/>
    <col min="10775" max="10775" width="34.85546875" style="1926" customWidth="1"/>
    <col min="10776" max="10776" width="28" style="1926" customWidth="1"/>
    <col min="10777" max="10777" width="34.140625" style="1926" customWidth="1"/>
    <col min="10778" max="10778" width="34" style="1926" customWidth="1"/>
    <col min="10779" max="11009" width="11.42578125" style="1926"/>
    <col min="11010" max="11010" width="108.140625" style="1926" customWidth="1"/>
    <col min="11011" max="11011" width="28.7109375" style="1926" customWidth="1"/>
    <col min="11012" max="11012" width="32.5703125" style="1926" customWidth="1"/>
    <col min="11013" max="11013" width="28.7109375" style="1926" customWidth="1"/>
    <col min="11014" max="11015" width="31.7109375" style="1926" customWidth="1"/>
    <col min="11016" max="11016" width="30.140625" style="1926" customWidth="1"/>
    <col min="11017" max="11017" width="33.7109375" style="1926" customWidth="1"/>
    <col min="11018" max="11018" width="27" style="1926" customWidth="1"/>
    <col min="11019" max="11019" width="28.7109375" style="1926" customWidth="1"/>
    <col min="11020" max="11020" width="34.85546875" style="1926" customWidth="1"/>
    <col min="11021" max="11021" width="37" style="1926" customWidth="1"/>
    <col min="11022" max="11022" width="34.85546875" style="1926" customWidth="1"/>
    <col min="11023" max="11023" width="27.5703125" style="1926" customWidth="1"/>
    <col min="11024" max="11024" width="36.85546875" style="1926" customWidth="1"/>
    <col min="11025" max="11025" width="38.7109375" style="1926" customWidth="1"/>
    <col min="11026" max="11028" width="14.7109375" style="1926" customWidth="1"/>
    <col min="11029" max="11029" width="18.7109375" style="1926" customWidth="1"/>
    <col min="11030" max="11030" width="25.42578125" style="1926" customWidth="1"/>
    <col min="11031" max="11031" width="34.85546875" style="1926" customWidth="1"/>
    <col min="11032" max="11032" width="28" style="1926" customWidth="1"/>
    <col min="11033" max="11033" width="34.140625" style="1926" customWidth="1"/>
    <col min="11034" max="11034" width="34" style="1926" customWidth="1"/>
    <col min="11035" max="11265" width="11.42578125" style="1926"/>
    <col min="11266" max="11266" width="108.140625" style="1926" customWidth="1"/>
    <col min="11267" max="11267" width="28.7109375" style="1926" customWidth="1"/>
    <col min="11268" max="11268" width="32.5703125" style="1926" customWidth="1"/>
    <col min="11269" max="11269" width="28.7109375" style="1926" customWidth="1"/>
    <col min="11270" max="11271" width="31.7109375" style="1926" customWidth="1"/>
    <col min="11272" max="11272" width="30.140625" style="1926" customWidth="1"/>
    <col min="11273" max="11273" width="33.7109375" style="1926" customWidth="1"/>
    <col min="11274" max="11274" width="27" style="1926" customWidth="1"/>
    <col min="11275" max="11275" width="28.7109375" style="1926" customWidth="1"/>
    <col min="11276" max="11276" width="34.85546875" style="1926" customWidth="1"/>
    <col min="11277" max="11277" width="37" style="1926" customWidth="1"/>
    <col min="11278" max="11278" width="34.85546875" style="1926" customWidth="1"/>
    <col min="11279" max="11279" width="27.5703125" style="1926" customWidth="1"/>
    <col min="11280" max="11280" width="36.85546875" style="1926" customWidth="1"/>
    <col min="11281" max="11281" width="38.7109375" style="1926" customWidth="1"/>
    <col min="11282" max="11284" width="14.7109375" style="1926" customWidth="1"/>
    <col min="11285" max="11285" width="18.7109375" style="1926" customWidth="1"/>
    <col min="11286" max="11286" width="25.42578125" style="1926" customWidth="1"/>
    <col min="11287" max="11287" width="34.85546875" style="1926" customWidth="1"/>
    <col min="11288" max="11288" width="28" style="1926" customWidth="1"/>
    <col min="11289" max="11289" width="34.140625" style="1926" customWidth="1"/>
    <col min="11290" max="11290" width="34" style="1926" customWidth="1"/>
    <col min="11291" max="11521" width="11.42578125" style="1926"/>
    <col min="11522" max="11522" width="108.140625" style="1926" customWidth="1"/>
    <col min="11523" max="11523" width="28.7109375" style="1926" customWidth="1"/>
    <col min="11524" max="11524" width="32.5703125" style="1926" customWidth="1"/>
    <col min="11525" max="11525" width="28.7109375" style="1926" customWidth="1"/>
    <col min="11526" max="11527" width="31.7109375" style="1926" customWidth="1"/>
    <col min="11528" max="11528" width="30.140625" style="1926" customWidth="1"/>
    <col min="11529" max="11529" width="33.7109375" style="1926" customWidth="1"/>
    <col min="11530" max="11530" width="27" style="1926" customWidth="1"/>
    <col min="11531" max="11531" width="28.7109375" style="1926" customWidth="1"/>
    <col min="11532" max="11532" width="34.85546875" style="1926" customWidth="1"/>
    <col min="11533" max="11533" width="37" style="1926" customWidth="1"/>
    <col min="11534" max="11534" width="34.85546875" style="1926" customWidth="1"/>
    <col min="11535" max="11535" width="27.5703125" style="1926" customWidth="1"/>
    <col min="11536" max="11536" width="36.85546875" style="1926" customWidth="1"/>
    <col min="11537" max="11537" width="38.7109375" style="1926" customWidth="1"/>
    <col min="11538" max="11540" width="14.7109375" style="1926" customWidth="1"/>
    <col min="11541" max="11541" width="18.7109375" style="1926" customWidth="1"/>
    <col min="11542" max="11542" width="25.42578125" style="1926" customWidth="1"/>
    <col min="11543" max="11543" width="34.85546875" style="1926" customWidth="1"/>
    <col min="11544" max="11544" width="28" style="1926" customWidth="1"/>
    <col min="11545" max="11545" width="34.140625" style="1926" customWidth="1"/>
    <col min="11546" max="11546" width="34" style="1926" customWidth="1"/>
    <col min="11547" max="11777" width="11.42578125" style="1926"/>
    <col min="11778" max="11778" width="108.140625" style="1926" customWidth="1"/>
    <col min="11779" max="11779" width="28.7109375" style="1926" customWidth="1"/>
    <col min="11780" max="11780" width="32.5703125" style="1926" customWidth="1"/>
    <col min="11781" max="11781" width="28.7109375" style="1926" customWidth="1"/>
    <col min="11782" max="11783" width="31.7109375" style="1926" customWidth="1"/>
    <col min="11784" max="11784" width="30.140625" style="1926" customWidth="1"/>
    <col min="11785" max="11785" width="33.7109375" style="1926" customWidth="1"/>
    <col min="11786" max="11786" width="27" style="1926" customWidth="1"/>
    <col min="11787" max="11787" width="28.7109375" style="1926" customWidth="1"/>
    <col min="11788" max="11788" width="34.85546875" style="1926" customWidth="1"/>
    <col min="11789" max="11789" width="37" style="1926" customWidth="1"/>
    <col min="11790" max="11790" width="34.85546875" style="1926" customWidth="1"/>
    <col min="11791" max="11791" width="27.5703125" style="1926" customWidth="1"/>
    <col min="11792" max="11792" width="36.85546875" style="1926" customWidth="1"/>
    <col min="11793" max="11793" width="38.7109375" style="1926" customWidth="1"/>
    <col min="11794" max="11796" width="14.7109375" style="1926" customWidth="1"/>
    <col min="11797" max="11797" width="18.7109375" style="1926" customWidth="1"/>
    <col min="11798" max="11798" width="25.42578125" style="1926" customWidth="1"/>
    <col min="11799" max="11799" width="34.85546875" style="1926" customWidth="1"/>
    <col min="11800" max="11800" width="28" style="1926" customWidth="1"/>
    <col min="11801" max="11801" width="34.140625" style="1926" customWidth="1"/>
    <col min="11802" max="11802" width="34" style="1926" customWidth="1"/>
    <col min="11803" max="12033" width="11.42578125" style="1926"/>
    <col min="12034" max="12034" width="108.140625" style="1926" customWidth="1"/>
    <col min="12035" max="12035" width="28.7109375" style="1926" customWidth="1"/>
    <col min="12036" max="12036" width="32.5703125" style="1926" customWidth="1"/>
    <col min="12037" max="12037" width="28.7109375" style="1926" customWidth="1"/>
    <col min="12038" max="12039" width="31.7109375" style="1926" customWidth="1"/>
    <col min="12040" max="12040" width="30.140625" style="1926" customWidth="1"/>
    <col min="12041" max="12041" width="33.7109375" style="1926" customWidth="1"/>
    <col min="12042" max="12042" width="27" style="1926" customWidth="1"/>
    <col min="12043" max="12043" width="28.7109375" style="1926" customWidth="1"/>
    <col min="12044" max="12044" width="34.85546875" style="1926" customWidth="1"/>
    <col min="12045" max="12045" width="37" style="1926" customWidth="1"/>
    <col min="12046" max="12046" width="34.85546875" style="1926" customWidth="1"/>
    <col min="12047" max="12047" width="27.5703125" style="1926" customWidth="1"/>
    <col min="12048" max="12048" width="36.85546875" style="1926" customWidth="1"/>
    <col min="12049" max="12049" width="38.7109375" style="1926" customWidth="1"/>
    <col min="12050" max="12052" width="14.7109375" style="1926" customWidth="1"/>
    <col min="12053" max="12053" width="18.7109375" style="1926" customWidth="1"/>
    <col min="12054" max="12054" width="25.42578125" style="1926" customWidth="1"/>
    <col min="12055" max="12055" width="34.85546875" style="1926" customWidth="1"/>
    <col min="12056" max="12056" width="28" style="1926" customWidth="1"/>
    <col min="12057" max="12057" width="34.140625" style="1926" customWidth="1"/>
    <col min="12058" max="12058" width="34" style="1926" customWidth="1"/>
    <col min="12059" max="12289" width="11.42578125" style="1926"/>
    <col min="12290" max="12290" width="108.140625" style="1926" customWidth="1"/>
    <col min="12291" max="12291" width="28.7109375" style="1926" customWidth="1"/>
    <col min="12292" max="12292" width="32.5703125" style="1926" customWidth="1"/>
    <col min="12293" max="12293" width="28.7109375" style="1926" customWidth="1"/>
    <col min="12294" max="12295" width="31.7109375" style="1926" customWidth="1"/>
    <col min="12296" max="12296" width="30.140625" style="1926" customWidth="1"/>
    <col min="12297" max="12297" width="33.7109375" style="1926" customWidth="1"/>
    <col min="12298" max="12298" width="27" style="1926" customWidth="1"/>
    <col min="12299" max="12299" width="28.7109375" style="1926" customWidth="1"/>
    <col min="12300" max="12300" width="34.85546875" style="1926" customWidth="1"/>
    <col min="12301" max="12301" width="37" style="1926" customWidth="1"/>
    <col min="12302" max="12302" width="34.85546875" style="1926" customWidth="1"/>
    <col min="12303" max="12303" width="27.5703125" style="1926" customWidth="1"/>
    <col min="12304" max="12304" width="36.85546875" style="1926" customWidth="1"/>
    <col min="12305" max="12305" width="38.7109375" style="1926" customWidth="1"/>
    <col min="12306" max="12308" width="14.7109375" style="1926" customWidth="1"/>
    <col min="12309" max="12309" width="18.7109375" style="1926" customWidth="1"/>
    <col min="12310" max="12310" width="25.42578125" style="1926" customWidth="1"/>
    <col min="12311" max="12311" width="34.85546875" style="1926" customWidth="1"/>
    <col min="12312" max="12312" width="28" style="1926" customWidth="1"/>
    <col min="12313" max="12313" width="34.140625" style="1926" customWidth="1"/>
    <col min="12314" max="12314" width="34" style="1926" customWidth="1"/>
    <col min="12315" max="12545" width="11.42578125" style="1926"/>
    <col min="12546" max="12546" width="108.140625" style="1926" customWidth="1"/>
    <col min="12547" max="12547" width="28.7109375" style="1926" customWidth="1"/>
    <col min="12548" max="12548" width="32.5703125" style="1926" customWidth="1"/>
    <col min="12549" max="12549" width="28.7109375" style="1926" customWidth="1"/>
    <col min="12550" max="12551" width="31.7109375" style="1926" customWidth="1"/>
    <col min="12552" max="12552" width="30.140625" style="1926" customWidth="1"/>
    <col min="12553" max="12553" width="33.7109375" style="1926" customWidth="1"/>
    <col min="12554" max="12554" width="27" style="1926" customWidth="1"/>
    <col min="12555" max="12555" width="28.7109375" style="1926" customWidth="1"/>
    <col min="12556" max="12556" width="34.85546875" style="1926" customWidth="1"/>
    <col min="12557" max="12557" width="37" style="1926" customWidth="1"/>
    <col min="12558" max="12558" width="34.85546875" style="1926" customWidth="1"/>
    <col min="12559" max="12559" width="27.5703125" style="1926" customWidth="1"/>
    <col min="12560" max="12560" width="36.85546875" style="1926" customWidth="1"/>
    <col min="12561" max="12561" width="38.7109375" style="1926" customWidth="1"/>
    <col min="12562" max="12564" width="14.7109375" style="1926" customWidth="1"/>
    <col min="12565" max="12565" width="18.7109375" style="1926" customWidth="1"/>
    <col min="12566" max="12566" width="25.42578125" style="1926" customWidth="1"/>
    <col min="12567" max="12567" width="34.85546875" style="1926" customWidth="1"/>
    <col min="12568" max="12568" width="28" style="1926" customWidth="1"/>
    <col min="12569" max="12569" width="34.140625" style="1926" customWidth="1"/>
    <col min="12570" max="12570" width="34" style="1926" customWidth="1"/>
    <col min="12571" max="12801" width="11.42578125" style="1926"/>
    <col min="12802" max="12802" width="108.140625" style="1926" customWidth="1"/>
    <col min="12803" max="12803" width="28.7109375" style="1926" customWidth="1"/>
    <col min="12804" max="12804" width="32.5703125" style="1926" customWidth="1"/>
    <col min="12805" max="12805" width="28.7109375" style="1926" customWidth="1"/>
    <col min="12806" max="12807" width="31.7109375" style="1926" customWidth="1"/>
    <col min="12808" max="12808" width="30.140625" style="1926" customWidth="1"/>
    <col min="12809" max="12809" width="33.7109375" style="1926" customWidth="1"/>
    <col min="12810" max="12810" width="27" style="1926" customWidth="1"/>
    <col min="12811" max="12811" width="28.7109375" style="1926" customWidth="1"/>
    <col min="12812" max="12812" width="34.85546875" style="1926" customWidth="1"/>
    <col min="12813" max="12813" width="37" style="1926" customWidth="1"/>
    <col min="12814" max="12814" width="34.85546875" style="1926" customWidth="1"/>
    <col min="12815" max="12815" width="27.5703125" style="1926" customWidth="1"/>
    <col min="12816" max="12816" width="36.85546875" style="1926" customWidth="1"/>
    <col min="12817" max="12817" width="38.7109375" style="1926" customWidth="1"/>
    <col min="12818" max="12820" width="14.7109375" style="1926" customWidth="1"/>
    <col min="12821" max="12821" width="18.7109375" style="1926" customWidth="1"/>
    <col min="12822" max="12822" width="25.42578125" style="1926" customWidth="1"/>
    <col min="12823" max="12823" width="34.85546875" style="1926" customWidth="1"/>
    <col min="12824" max="12824" width="28" style="1926" customWidth="1"/>
    <col min="12825" max="12825" width="34.140625" style="1926" customWidth="1"/>
    <col min="12826" max="12826" width="34" style="1926" customWidth="1"/>
    <col min="12827" max="13057" width="11.42578125" style="1926"/>
    <col min="13058" max="13058" width="108.140625" style="1926" customWidth="1"/>
    <col min="13059" max="13059" width="28.7109375" style="1926" customWidth="1"/>
    <col min="13060" max="13060" width="32.5703125" style="1926" customWidth="1"/>
    <col min="13061" max="13061" width="28.7109375" style="1926" customWidth="1"/>
    <col min="13062" max="13063" width="31.7109375" style="1926" customWidth="1"/>
    <col min="13064" max="13064" width="30.140625" style="1926" customWidth="1"/>
    <col min="13065" max="13065" width="33.7109375" style="1926" customWidth="1"/>
    <col min="13066" max="13066" width="27" style="1926" customWidth="1"/>
    <col min="13067" max="13067" width="28.7109375" style="1926" customWidth="1"/>
    <col min="13068" max="13068" width="34.85546875" style="1926" customWidth="1"/>
    <col min="13069" max="13069" width="37" style="1926" customWidth="1"/>
    <col min="13070" max="13070" width="34.85546875" style="1926" customWidth="1"/>
    <col min="13071" max="13071" width="27.5703125" style="1926" customWidth="1"/>
    <col min="13072" max="13072" width="36.85546875" style="1926" customWidth="1"/>
    <col min="13073" max="13073" width="38.7109375" style="1926" customWidth="1"/>
    <col min="13074" max="13076" width="14.7109375" style="1926" customWidth="1"/>
    <col min="13077" max="13077" width="18.7109375" style="1926" customWidth="1"/>
    <col min="13078" max="13078" width="25.42578125" style="1926" customWidth="1"/>
    <col min="13079" max="13079" width="34.85546875" style="1926" customWidth="1"/>
    <col min="13080" max="13080" width="28" style="1926" customWidth="1"/>
    <col min="13081" max="13081" width="34.140625" style="1926" customWidth="1"/>
    <col min="13082" max="13082" width="34" style="1926" customWidth="1"/>
    <col min="13083" max="13313" width="11.42578125" style="1926"/>
    <col min="13314" max="13314" width="108.140625" style="1926" customWidth="1"/>
    <col min="13315" max="13315" width="28.7109375" style="1926" customWidth="1"/>
    <col min="13316" max="13316" width="32.5703125" style="1926" customWidth="1"/>
    <col min="13317" max="13317" width="28.7109375" style="1926" customWidth="1"/>
    <col min="13318" max="13319" width="31.7109375" style="1926" customWidth="1"/>
    <col min="13320" max="13320" width="30.140625" style="1926" customWidth="1"/>
    <col min="13321" max="13321" width="33.7109375" style="1926" customWidth="1"/>
    <col min="13322" max="13322" width="27" style="1926" customWidth="1"/>
    <col min="13323" max="13323" width="28.7109375" style="1926" customWidth="1"/>
    <col min="13324" max="13324" width="34.85546875" style="1926" customWidth="1"/>
    <col min="13325" max="13325" width="37" style="1926" customWidth="1"/>
    <col min="13326" max="13326" width="34.85546875" style="1926" customWidth="1"/>
    <col min="13327" max="13327" width="27.5703125" style="1926" customWidth="1"/>
    <col min="13328" max="13328" width="36.85546875" style="1926" customWidth="1"/>
    <col min="13329" max="13329" width="38.7109375" style="1926" customWidth="1"/>
    <col min="13330" max="13332" width="14.7109375" style="1926" customWidth="1"/>
    <col min="13333" max="13333" width="18.7109375" style="1926" customWidth="1"/>
    <col min="13334" max="13334" width="25.42578125" style="1926" customWidth="1"/>
    <col min="13335" max="13335" width="34.85546875" style="1926" customWidth="1"/>
    <col min="13336" max="13336" width="28" style="1926" customWidth="1"/>
    <col min="13337" max="13337" width="34.140625" style="1926" customWidth="1"/>
    <col min="13338" max="13338" width="34" style="1926" customWidth="1"/>
    <col min="13339" max="13569" width="11.42578125" style="1926"/>
    <col min="13570" max="13570" width="108.140625" style="1926" customWidth="1"/>
    <col min="13571" max="13571" width="28.7109375" style="1926" customWidth="1"/>
    <col min="13572" max="13572" width="32.5703125" style="1926" customWidth="1"/>
    <col min="13573" max="13573" width="28.7109375" style="1926" customWidth="1"/>
    <col min="13574" max="13575" width="31.7109375" style="1926" customWidth="1"/>
    <col min="13576" max="13576" width="30.140625" style="1926" customWidth="1"/>
    <col min="13577" max="13577" width="33.7109375" style="1926" customWidth="1"/>
    <col min="13578" max="13578" width="27" style="1926" customWidth="1"/>
    <col min="13579" max="13579" width="28.7109375" style="1926" customWidth="1"/>
    <col min="13580" max="13580" width="34.85546875" style="1926" customWidth="1"/>
    <col min="13581" max="13581" width="37" style="1926" customWidth="1"/>
    <col min="13582" max="13582" width="34.85546875" style="1926" customWidth="1"/>
    <col min="13583" max="13583" width="27.5703125" style="1926" customWidth="1"/>
    <col min="13584" max="13584" width="36.85546875" style="1926" customWidth="1"/>
    <col min="13585" max="13585" width="38.7109375" style="1926" customWidth="1"/>
    <col min="13586" max="13588" width="14.7109375" style="1926" customWidth="1"/>
    <col min="13589" max="13589" width="18.7109375" style="1926" customWidth="1"/>
    <col min="13590" max="13590" width="25.42578125" style="1926" customWidth="1"/>
    <col min="13591" max="13591" width="34.85546875" style="1926" customWidth="1"/>
    <col min="13592" max="13592" width="28" style="1926" customWidth="1"/>
    <col min="13593" max="13593" width="34.140625" style="1926" customWidth="1"/>
    <col min="13594" max="13594" width="34" style="1926" customWidth="1"/>
    <col min="13595" max="13825" width="11.42578125" style="1926"/>
    <col min="13826" max="13826" width="108.140625" style="1926" customWidth="1"/>
    <col min="13827" max="13827" width="28.7109375" style="1926" customWidth="1"/>
    <col min="13828" max="13828" width="32.5703125" style="1926" customWidth="1"/>
    <col min="13829" max="13829" width="28.7109375" style="1926" customWidth="1"/>
    <col min="13830" max="13831" width="31.7109375" style="1926" customWidth="1"/>
    <col min="13832" max="13832" width="30.140625" style="1926" customWidth="1"/>
    <col min="13833" max="13833" width="33.7109375" style="1926" customWidth="1"/>
    <col min="13834" max="13834" width="27" style="1926" customWidth="1"/>
    <col min="13835" max="13835" width="28.7109375" style="1926" customWidth="1"/>
    <col min="13836" max="13836" width="34.85546875" style="1926" customWidth="1"/>
    <col min="13837" max="13837" width="37" style="1926" customWidth="1"/>
    <col min="13838" max="13838" width="34.85546875" style="1926" customWidth="1"/>
    <col min="13839" max="13839" width="27.5703125" style="1926" customWidth="1"/>
    <col min="13840" max="13840" width="36.85546875" style="1926" customWidth="1"/>
    <col min="13841" max="13841" width="38.7109375" style="1926" customWidth="1"/>
    <col min="13842" max="13844" width="14.7109375" style="1926" customWidth="1"/>
    <col min="13845" max="13845" width="18.7109375" style="1926" customWidth="1"/>
    <col min="13846" max="13846" width="25.42578125" style="1926" customWidth="1"/>
    <col min="13847" max="13847" width="34.85546875" style="1926" customWidth="1"/>
    <col min="13848" max="13848" width="28" style="1926" customWidth="1"/>
    <col min="13849" max="13849" width="34.140625" style="1926" customWidth="1"/>
    <col min="13850" max="13850" width="34" style="1926" customWidth="1"/>
    <col min="13851" max="14081" width="11.42578125" style="1926"/>
    <col min="14082" max="14082" width="108.140625" style="1926" customWidth="1"/>
    <col min="14083" max="14083" width="28.7109375" style="1926" customWidth="1"/>
    <col min="14084" max="14084" width="32.5703125" style="1926" customWidth="1"/>
    <col min="14085" max="14085" width="28.7109375" style="1926" customWidth="1"/>
    <col min="14086" max="14087" width="31.7109375" style="1926" customWidth="1"/>
    <col min="14088" max="14088" width="30.140625" style="1926" customWidth="1"/>
    <col min="14089" max="14089" width="33.7109375" style="1926" customWidth="1"/>
    <col min="14090" max="14090" width="27" style="1926" customWidth="1"/>
    <col min="14091" max="14091" width="28.7109375" style="1926" customWidth="1"/>
    <col min="14092" max="14092" width="34.85546875" style="1926" customWidth="1"/>
    <col min="14093" max="14093" width="37" style="1926" customWidth="1"/>
    <col min="14094" max="14094" width="34.85546875" style="1926" customWidth="1"/>
    <col min="14095" max="14095" width="27.5703125" style="1926" customWidth="1"/>
    <col min="14096" max="14096" width="36.85546875" style="1926" customWidth="1"/>
    <col min="14097" max="14097" width="38.7109375" style="1926" customWidth="1"/>
    <col min="14098" max="14100" width="14.7109375" style="1926" customWidth="1"/>
    <col min="14101" max="14101" width="18.7109375" style="1926" customWidth="1"/>
    <col min="14102" max="14102" width="25.42578125" style="1926" customWidth="1"/>
    <col min="14103" max="14103" width="34.85546875" style="1926" customWidth="1"/>
    <col min="14104" max="14104" width="28" style="1926" customWidth="1"/>
    <col min="14105" max="14105" width="34.140625" style="1926" customWidth="1"/>
    <col min="14106" max="14106" width="34" style="1926" customWidth="1"/>
    <col min="14107" max="14337" width="11.42578125" style="1926"/>
    <col min="14338" max="14338" width="108.140625" style="1926" customWidth="1"/>
    <col min="14339" max="14339" width="28.7109375" style="1926" customWidth="1"/>
    <col min="14340" max="14340" width="32.5703125" style="1926" customWidth="1"/>
    <col min="14341" max="14341" width="28.7109375" style="1926" customWidth="1"/>
    <col min="14342" max="14343" width="31.7109375" style="1926" customWidth="1"/>
    <col min="14344" max="14344" width="30.140625" style="1926" customWidth="1"/>
    <col min="14345" max="14345" width="33.7109375" style="1926" customWidth="1"/>
    <col min="14346" max="14346" width="27" style="1926" customWidth="1"/>
    <col min="14347" max="14347" width="28.7109375" style="1926" customWidth="1"/>
    <col min="14348" max="14348" width="34.85546875" style="1926" customWidth="1"/>
    <col min="14349" max="14349" width="37" style="1926" customWidth="1"/>
    <col min="14350" max="14350" width="34.85546875" style="1926" customWidth="1"/>
    <col min="14351" max="14351" width="27.5703125" style="1926" customWidth="1"/>
    <col min="14352" max="14352" width="36.85546875" style="1926" customWidth="1"/>
    <col min="14353" max="14353" width="38.7109375" style="1926" customWidth="1"/>
    <col min="14354" max="14356" width="14.7109375" style="1926" customWidth="1"/>
    <col min="14357" max="14357" width="18.7109375" style="1926" customWidth="1"/>
    <col min="14358" max="14358" width="25.42578125" style="1926" customWidth="1"/>
    <col min="14359" max="14359" width="34.85546875" style="1926" customWidth="1"/>
    <col min="14360" max="14360" width="28" style="1926" customWidth="1"/>
    <col min="14361" max="14361" width="34.140625" style="1926" customWidth="1"/>
    <col min="14362" max="14362" width="34" style="1926" customWidth="1"/>
    <col min="14363" max="14593" width="11.42578125" style="1926"/>
    <col min="14594" max="14594" width="108.140625" style="1926" customWidth="1"/>
    <col min="14595" max="14595" width="28.7109375" style="1926" customWidth="1"/>
    <col min="14596" max="14596" width="32.5703125" style="1926" customWidth="1"/>
    <col min="14597" max="14597" width="28.7109375" style="1926" customWidth="1"/>
    <col min="14598" max="14599" width="31.7109375" style="1926" customWidth="1"/>
    <col min="14600" max="14600" width="30.140625" style="1926" customWidth="1"/>
    <col min="14601" max="14601" width="33.7109375" style="1926" customWidth="1"/>
    <col min="14602" max="14602" width="27" style="1926" customWidth="1"/>
    <col min="14603" max="14603" width="28.7109375" style="1926" customWidth="1"/>
    <col min="14604" max="14604" width="34.85546875" style="1926" customWidth="1"/>
    <col min="14605" max="14605" width="37" style="1926" customWidth="1"/>
    <col min="14606" max="14606" width="34.85546875" style="1926" customWidth="1"/>
    <col min="14607" max="14607" width="27.5703125" style="1926" customWidth="1"/>
    <col min="14608" max="14608" width="36.85546875" style="1926" customWidth="1"/>
    <col min="14609" max="14609" width="38.7109375" style="1926" customWidth="1"/>
    <col min="14610" max="14612" width="14.7109375" style="1926" customWidth="1"/>
    <col min="14613" max="14613" width="18.7109375" style="1926" customWidth="1"/>
    <col min="14614" max="14614" width="25.42578125" style="1926" customWidth="1"/>
    <col min="14615" max="14615" width="34.85546875" style="1926" customWidth="1"/>
    <col min="14616" max="14616" width="28" style="1926" customWidth="1"/>
    <col min="14617" max="14617" width="34.140625" style="1926" customWidth="1"/>
    <col min="14618" max="14618" width="34" style="1926" customWidth="1"/>
    <col min="14619" max="14849" width="11.42578125" style="1926"/>
    <col min="14850" max="14850" width="108.140625" style="1926" customWidth="1"/>
    <col min="14851" max="14851" width="28.7109375" style="1926" customWidth="1"/>
    <col min="14852" max="14852" width="32.5703125" style="1926" customWidth="1"/>
    <col min="14853" max="14853" width="28.7109375" style="1926" customWidth="1"/>
    <col min="14854" max="14855" width="31.7109375" style="1926" customWidth="1"/>
    <col min="14856" max="14856" width="30.140625" style="1926" customWidth="1"/>
    <col min="14857" max="14857" width="33.7109375" style="1926" customWidth="1"/>
    <col min="14858" max="14858" width="27" style="1926" customWidth="1"/>
    <col min="14859" max="14859" width="28.7109375" style="1926" customWidth="1"/>
    <col min="14860" max="14860" width="34.85546875" style="1926" customWidth="1"/>
    <col min="14861" max="14861" width="37" style="1926" customWidth="1"/>
    <col min="14862" max="14862" width="34.85546875" style="1926" customWidth="1"/>
    <col min="14863" max="14863" width="27.5703125" style="1926" customWidth="1"/>
    <col min="14864" max="14864" width="36.85546875" style="1926" customWidth="1"/>
    <col min="14865" max="14865" width="38.7109375" style="1926" customWidth="1"/>
    <col min="14866" max="14868" width="14.7109375" style="1926" customWidth="1"/>
    <col min="14869" max="14869" width="18.7109375" style="1926" customWidth="1"/>
    <col min="14870" max="14870" width="25.42578125" style="1926" customWidth="1"/>
    <col min="14871" max="14871" width="34.85546875" style="1926" customWidth="1"/>
    <col min="14872" max="14872" width="28" style="1926" customWidth="1"/>
    <col min="14873" max="14873" width="34.140625" style="1926" customWidth="1"/>
    <col min="14874" max="14874" width="34" style="1926" customWidth="1"/>
    <col min="14875" max="15105" width="11.42578125" style="1926"/>
    <col min="15106" max="15106" width="108.140625" style="1926" customWidth="1"/>
    <col min="15107" max="15107" width="28.7109375" style="1926" customWidth="1"/>
    <col min="15108" max="15108" width="32.5703125" style="1926" customWidth="1"/>
    <col min="15109" max="15109" width="28.7109375" style="1926" customWidth="1"/>
    <col min="15110" max="15111" width="31.7109375" style="1926" customWidth="1"/>
    <col min="15112" max="15112" width="30.140625" style="1926" customWidth="1"/>
    <col min="15113" max="15113" width="33.7109375" style="1926" customWidth="1"/>
    <col min="15114" max="15114" width="27" style="1926" customWidth="1"/>
    <col min="15115" max="15115" width="28.7109375" style="1926" customWidth="1"/>
    <col min="15116" max="15116" width="34.85546875" style="1926" customWidth="1"/>
    <col min="15117" max="15117" width="37" style="1926" customWidth="1"/>
    <col min="15118" max="15118" width="34.85546875" style="1926" customWidth="1"/>
    <col min="15119" max="15119" width="27.5703125" style="1926" customWidth="1"/>
    <col min="15120" max="15120" width="36.85546875" style="1926" customWidth="1"/>
    <col min="15121" max="15121" width="38.7109375" style="1926" customWidth="1"/>
    <col min="15122" max="15124" width="14.7109375" style="1926" customWidth="1"/>
    <col min="15125" max="15125" width="18.7109375" style="1926" customWidth="1"/>
    <col min="15126" max="15126" width="25.42578125" style="1926" customWidth="1"/>
    <col min="15127" max="15127" width="34.85546875" style="1926" customWidth="1"/>
    <col min="15128" max="15128" width="28" style="1926" customWidth="1"/>
    <col min="15129" max="15129" width="34.140625" style="1926" customWidth="1"/>
    <col min="15130" max="15130" width="34" style="1926" customWidth="1"/>
    <col min="15131" max="15361" width="11.42578125" style="1926"/>
    <col min="15362" max="15362" width="108.140625" style="1926" customWidth="1"/>
    <col min="15363" max="15363" width="28.7109375" style="1926" customWidth="1"/>
    <col min="15364" max="15364" width="32.5703125" style="1926" customWidth="1"/>
    <col min="15365" max="15365" width="28.7109375" style="1926" customWidth="1"/>
    <col min="15366" max="15367" width="31.7109375" style="1926" customWidth="1"/>
    <col min="15368" max="15368" width="30.140625" style="1926" customWidth="1"/>
    <col min="15369" max="15369" width="33.7109375" style="1926" customWidth="1"/>
    <col min="15370" max="15370" width="27" style="1926" customWidth="1"/>
    <col min="15371" max="15371" width="28.7109375" style="1926" customWidth="1"/>
    <col min="15372" max="15372" width="34.85546875" style="1926" customWidth="1"/>
    <col min="15373" max="15373" width="37" style="1926" customWidth="1"/>
    <col min="15374" max="15374" width="34.85546875" style="1926" customWidth="1"/>
    <col min="15375" max="15375" width="27.5703125" style="1926" customWidth="1"/>
    <col min="15376" max="15376" width="36.85546875" style="1926" customWidth="1"/>
    <col min="15377" max="15377" width="38.7109375" style="1926" customWidth="1"/>
    <col min="15378" max="15380" width="14.7109375" style="1926" customWidth="1"/>
    <col min="15381" max="15381" width="18.7109375" style="1926" customWidth="1"/>
    <col min="15382" max="15382" width="25.42578125" style="1926" customWidth="1"/>
    <col min="15383" max="15383" width="34.85546875" style="1926" customWidth="1"/>
    <col min="15384" max="15384" width="28" style="1926" customWidth="1"/>
    <col min="15385" max="15385" width="34.140625" style="1926" customWidth="1"/>
    <col min="15386" max="15386" width="34" style="1926" customWidth="1"/>
    <col min="15387" max="15617" width="11.42578125" style="1926"/>
    <col min="15618" max="15618" width="108.140625" style="1926" customWidth="1"/>
    <col min="15619" max="15619" width="28.7109375" style="1926" customWidth="1"/>
    <col min="15620" max="15620" width="32.5703125" style="1926" customWidth="1"/>
    <col min="15621" max="15621" width="28.7109375" style="1926" customWidth="1"/>
    <col min="15622" max="15623" width="31.7109375" style="1926" customWidth="1"/>
    <col min="15624" max="15624" width="30.140625" style="1926" customWidth="1"/>
    <col min="15625" max="15625" width="33.7109375" style="1926" customWidth="1"/>
    <col min="15626" max="15626" width="27" style="1926" customWidth="1"/>
    <col min="15627" max="15627" width="28.7109375" style="1926" customWidth="1"/>
    <col min="15628" max="15628" width="34.85546875" style="1926" customWidth="1"/>
    <col min="15629" max="15629" width="37" style="1926" customWidth="1"/>
    <col min="15630" max="15630" width="34.85546875" style="1926" customWidth="1"/>
    <col min="15631" max="15631" width="27.5703125" style="1926" customWidth="1"/>
    <col min="15632" max="15632" width="36.85546875" style="1926" customWidth="1"/>
    <col min="15633" max="15633" width="38.7109375" style="1926" customWidth="1"/>
    <col min="15634" max="15636" width="14.7109375" style="1926" customWidth="1"/>
    <col min="15637" max="15637" width="18.7109375" style="1926" customWidth="1"/>
    <col min="15638" max="15638" width="25.42578125" style="1926" customWidth="1"/>
    <col min="15639" max="15639" width="34.85546875" style="1926" customWidth="1"/>
    <col min="15640" max="15640" width="28" style="1926" customWidth="1"/>
    <col min="15641" max="15641" width="34.140625" style="1926" customWidth="1"/>
    <col min="15642" max="15642" width="34" style="1926" customWidth="1"/>
    <col min="15643" max="15873" width="11.42578125" style="1926"/>
    <col min="15874" max="15874" width="108.140625" style="1926" customWidth="1"/>
    <col min="15875" max="15875" width="28.7109375" style="1926" customWidth="1"/>
    <col min="15876" max="15876" width="32.5703125" style="1926" customWidth="1"/>
    <col min="15877" max="15877" width="28.7109375" style="1926" customWidth="1"/>
    <col min="15878" max="15879" width="31.7109375" style="1926" customWidth="1"/>
    <col min="15880" max="15880" width="30.140625" style="1926" customWidth="1"/>
    <col min="15881" max="15881" width="33.7109375" style="1926" customWidth="1"/>
    <col min="15882" max="15882" width="27" style="1926" customWidth="1"/>
    <col min="15883" max="15883" width="28.7109375" style="1926" customWidth="1"/>
    <col min="15884" max="15884" width="34.85546875" style="1926" customWidth="1"/>
    <col min="15885" max="15885" width="37" style="1926" customWidth="1"/>
    <col min="15886" max="15886" width="34.85546875" style="1926" customWidth="1"/>
    <col min="15887" max="15887" width="27.5703125" style="1926" customWidth="1"/>
    <col min="15888" max="15888" width="36.85546875" style="1926" customWidth="1"/>
    <col min="15889" max="15889" width="38.7109375" style="1926" customWidth="1"/>
    <col min="15890" max="15892" width="14.7109375" style="1926" customWidth="1"/>
    <col min="15893" max="15893" width="18.7109375" style="1926" customWidth="1"/>
    <col min="15894" max="15894" width="25.42578125" style="1926" customWidth="1"/>
    <col min="15895" max="15895" width="34.85546875" style="1926" customWidth="1"/>
    <col min="15896" max="15896" width="28" style="1926" customWidth="1"/>
    <col min="15897" max="15897" width="34.140625" style="1926" customWidth="1"/>
    <col min="15898" max="15898" width="34" style="1926" customWidth="1"/>
    <col min="15899" max="16129" width="11.42578125" style="1926"/>
    <col min="16130" max="16130" width="108.140625" style="1926" customWidth="1"/>
    <col min="16131" max="16131" width="28.7109375" style="1926" customWidth="1"/>
    <col min="16132" max="16132" width="32.5703125" style="1926" customWidth="1"/>
    <col min="16133" max="16133" width="28.7109375" style="1926" customWidth="1"/>
    <col min="16134" max="16135" width="31.7109375" style="1926" customWidth="1"/>
    <col min="16136" max="16136" width="30.140625" style="1926" customWidth="1"/>
    <col min="16137" max="16137" width="33.7109375" style="1926" customWidth="1"/>
    <col min="16138" max="16138" width="27" style="1926" customWidth="1"/>
    <col min="16139" max="16139" width="28.7109375" style="1926" customWidth="1"/>
    <col min="16140" max="16140" width="34.85546875" style="1926" customWidth="1"/>
    <col min="16141" max="16141" width="37" style="1926" customWidth="1"/>
    <col min="16142" max="16142" width="34.85546875" style="1926" customWidth="1"/>
    <col min="16143" max="16143" width="27.5703125" style="1926" customWidth="1"/>
    <col min="16144" max="16144" width="36.85546875" style="1926" customWidth="1"/>
    <col min="16145" max="16145" width="38.7109375" style="1926" customWidth="1"/>
    <col min="16146" max="16148" width="14.7109375" style="1926" customWidth="1"/>
    <col min="16149" max="16149" width="18.7109375" style="1926" customWidth="1"/>
    <col min="16150" max="16150" width="25.42578125" style="1926" customWidth="1"/>
    <col min="16151" max="16151" width="34.85546875" style="1926" customWidth="1"/>
    <col min="16152" max="16152" width="28" style="1926" customWidth="1"/>
    <col min="16153" max="16153" width="34.140625" style="1926" customWidth="1"/>
    <col min="16154" max="16154" width="34" style="1926" customWidth="1"/>
    <col min="16155" max="16384" width="11.42578125" style="1926"/>
  </cols>
  <sheetData>
    <row r="1" spans="1:27" s="2076" customFormat="1" ht="24.75" customHeight="1">
      <c r="A1" s="2075"/>
      <c r="B1" s="242" t="s">
        <v>0</v>
      </c>
      <c r="C1">
        <v>2</v>
      </c>
      <c r="L1" s="2077" t="s">
        <v>2462</v>
      </c>
      <c r="M1" s="2077"/>
      <c r="N1" s="2077"/>
      <c r="O1" s="2077"/>
      <c r="P1" s="2077"/>
      <c r="Q1" s="2077"/>
      <c r="R1" s="2077"/>
      <c r="S1" s="2077"/>
      <c r="T1" s="2077"/>
      <c r="U1" s="2077"/>
      <c r="X1" s="2078"/>
      <c r="Y1" s="2078"/>
      <c r="Z1" s="2078"/>
      <c r="AA1" s="2078"/>
    </row>
    <row r="2" spans="1:27" s="2079" customFormat="1">
      <c r="B2" s="242" t="s">
        <v>2</v>
      </c>
      <c r="C2" s="242" t="s">
        <v>2507</v>
      </c>
      <c r="L2" s="2080" t="s">
        <v>2464</v>
      </c>
      <c r="M2" s="2081"/>
      <c r="N2" s="2082"/>
      <c r="O2" s="2083"/>
      <c r="P2" s="2084"/>
      <c r="Q2" s="2083"/>
      <c r="R2" s="2083"/>
      <c r="S2" s="2083"/>
      <c r="T2" s="2083"/>
      <c r="U2" s="2078"/>
      <c r="V2" s="2078"/>
      <c r="W2" s="2078"/>
      <c r="X2" s="2078"/>
      <c r="Y2" s="2078"/>
      <c r="Z2" s="2078"/>
      <c r="AA2" s="2078"/>
    </row>
    <row r="3" spans="1:27" s="2079" customFormat="1">
      <c r="B3" s="242" t="s">
        <v>4</v>
      </c>
      <c r="C3" t="s">
        <v>1560</v>
      </c>
      <c r="M3" s="2080"/>
      <c r="N3" s="3195"/>
      <c r="O3" s="3195"/>
      <c r="P3" s="3195"/>
      <c r="Q3" s="3195"/>
      <c r="R3" s="3195"/>
      <c r="S3" s="3195"/>
      <c r="T3" s="3195"/>
      <c r="U3" s="3195"/>
      <c r="V3" s="3195"/>
      <c r="W3" s="2078"/>
      <c r="X3" s="2085"/>
      <c r="Y3" s="2085"/>
      <c r="Z3" s="2085"/>
    </row>
    <row r="4" spans="1:27" s="2079" customFormat="1">
      <c r="B4" s="242" t="s">
        <v>6</v>
      </c>
      <c r="C4" t="s">
        <v>7</v>
      </c>
      <c r="M4" s="2075"/>
      <c r="N4" s="2078"/>
      <c r="O4" s="2078"/>
      <c r="P4" s="2078"/>
      <c r="Q4" s="2078"/>
      <c r="R4" s="2078"/>
      <c r="S4" s="2078"/>
      <c r="T4" s="2078"/>
      <c r="U4" s="2078"/>
      <c r="V4" s="2078"/>
      <c r="W4" s="2078"/>
      <c r="X4" s="2085"/>
      <c r="Y4" s="2085"/>
      <c r="Z4" s="2085"/>
    </row>
    <row r="5" spans="1:27" s="2079" customFormat="1">
      <c r="B5" s="242" t="s">
        <v>8</v>
      </c>
      <c r="C5" t="s">
        <v>9</v>
      </c>
      <c r="O5" s="2078"/>
      <c r="P5" s="2078"/>
      <c r="Q5" s="2078"/>
      <c r="R5" s="2078"/>
      <c r="S5" s="2078"/>
      <c r="T5" s="2078"/>
      <c r="U5" s="2078"/>
      <c r="V5" s="2078"/>
      <c r="W5" s="2078"/>
      <c r="X5" s="2086"/>
      <c r="Y5" s="2086"/>
      <c r="Z5" s="2086"/>
    </row>
    <row r="6" spans="1:27" s="2079" customFormat="1" ht="12.75" thickBot="1">
      <c r="B6" s="2087"/>
      <c r="C6" s="2078"/>
      <c r="D6" s="2078"/>
      <c r="E6" s="2078"/>
      <c r="F6" s="2078"/>
      <c r="G6" s="2078"/>
      <c r="H6" s="2078"/>
      <c r="I6" s="2078"/>
      <c r="J6" s="2078"/>
      <c r="K6" s="2078"/>
      <c r="L6" s="2078"/>
      <c r="M6" s="2078"/>
      <c r="N6" s="2088"/>
      <c r="O6" s="2088"/>
      <c r="P6" s="2088"/>
      <c r="Q6" s="2088"/>
      <c r="R6" s="2088"/>
      <c r="S6" s="2086"/>
      <c r="T6" s="2086"/>
      <c r="U6" s="2086"/>
      <c r="V6" s="2086"/>
      <c r="W6" s="2086"/>
      <c r="X6" s="2086"/>
      <c r="Y6" s="2086"/>
      <c r="Z6" s="2086"/>
    </row>
    <row r="7" spans="1:27" s="2079" customFormat="1" ht="36" customHeight="1">
      <c r="A7" s="2089"/>
      <c r="B7" s="2090"/>
      <c r="C7" s="3196" t="s">
        <v>2465</v>
      </c>
      <c r="D7" s="3197"/>
      <c r="E7" s="3198" t="s">
        <v>2466</v>
      </c>
      <c r="F7" s="3198" t="s">
        <v>2467</v>
      </c>
      <c r="G7" s="3199" t="s">
        <v>2468</v>
      </c>
      <c r="H7" s="3200"/>
      <c r="I7" s="3200"/>
      <c r="J7" s="3200"/>
      <c r="K7" s="3200"/>
      <c r="L7" s="3201"/>
      <c r="M7" s="3198" t="s">
        <v>2469</v>
      </c>
      <c r="N7" s="3196" t="s">
        <v>2470</v>
      </c>
      <c r="O7" s="3202"/>
      <c r="P7" s="3202"/>
      <c r="Q7" s="3203" t="s">
        <v>2471</v>
      </c>
      <c r="R7" s="3202" t="s">
        <v>2472</v>
      </c>
      <c r="S7" s="3202"/>
      <c r="T7" s="3202"/>
      <c r="U7" s="3197"/>
      <c r="V7" s="3206" t="s">
        <v>2473</v>
      </c>
      <c r="W7" s="3186"/>
      <c r="X7" s="3187"/>
      <c r="Y7" s="3187"/>
      <c r="Z7" s="3188"/>
    </row>
    <row r="8" spans="1:27" s="2079" customFormat="1" ht="44.25" customHeight="1">
      <c r="A8" s="2091"/>
      <c r="B8" s="2092"/>
      <c r="C8" s="3189"/>
      <c r="D8" s="3177"/>
      <c r="E8" s="3177"/>
      <c r="F8" s="3177"/>
      <c r="G8" s="3191" t="s">
        <v>2474</v>
      </c>
      <c r="H8" s="3192"/>
      <c r="I8" s="3191" t="s">
        <v>2244</v>
      </c>
      <c r="J8" s="3192"/>
      <c r="K8" s="3191" t="s">
        <v>2475</v>
      </c>
      <c r="L8" s="3192"/>
      <c r="M8" s="3177"/>
      <c r="N8" s="3177" t="s">
        <v>2476</v>
      </c>
      <c r="O8" s="3166" t="s">
        <v>2477</v>
      </c>
      <c r="P8" s="2093"/>
      <c r="Q8" s="3204"/>
      <c r="R8" s="3193">
        <v>0</v>
      </c>
      <c r="S8" s="3178">
        <v>0.2</v>
      </c>
      <c r="T8" s="3178">
        <v>0.5</v>
      </c>
      <c r="U8" s="3178">
        <v>1</v>
      </c>
      <c r="V8" s="3207"/>
      <c r="W8" s="3180" t="s">
        <v>2478</v>
      </c>
      <c r="X8" s="3182" t="s">
        <v>2479</v>
      </c>
      <c r="Y8" s="3182" t="s">
        <v>2480</v>
      </c>
      <c r="Z8" s="3184" t="s">
        <v>2481</v>
      </c>
    </row>
    <row r="9" spans="1:27" s="2079" customFormat="1" ht="15" customHeight="1">
      <c r="A9" s="2091"/>
      <c r="B9" s="2092"/>
      <c r="C9" s="3190"/>
      <c r="D9" s="3177"/>
      <c r="E9" s="3177"/>
      <c r="F9" s="3177"/>
      <c r="G9" s="3175" t="s">
        <v>2482</v>
      </c>
      <c r="H9" s="3175" t="s">
        <v>2483</v>
      </c>
      <c r="I9" s="3176" t="s">
        <v>2484</v>
      </c>
      <c r="J9" s="3176" t="s">
        <v>2485</v>
      </c>
      <c r="K9" s="3175" t="s">
        <v>2486</v>
      </c>
      <c r="L9" s="3175" t="s">
        <v>2487</v>
      </c>
      <c r="M9" s="3177"/>
      <c r="N9" s="3177"/>
      <c r="O9" s="3177"/>
      <c r="P9" s="3166" t="s">
        <v>2488</v>
      </c>
      <c r="Q9" s="3204"/>
      <c r="R9" s="3194"/>
      <c r="S9" s="3179"/>
      <c r="T9" s="3179"/>
      <c r="U9" s="3179"/>
      <c r="V9" s="3207"/>
      <c r="W9" s="3181"/>
      <c r="X9" s="3183"/>
      <c r="Y9" s="3183"/>
      <c r="Z9" s="3185"/>
    </row>
    <row r="10" spans="1:27" s="2079" customFormat="1" ht="63.75" customHeight="1">
      <c r="A10" s="2091"/>
      <c r="B10" s="2092"/>
      <c r="C10" s="3190"/>
      <c r="D10" s="3177"/>
      <c r="E10" s="3177"/>
      <c r="F10" s="3177"/>
      <c r="G10" s="3166"/>
      <c r="H10" s="3166"/>
      <c r="I10" s="3177"/>
      <c r="J10" s="3177"/>
      <c r="K10" s="3166"/>
      <c r="L10" s="3166"/>
      <c r="M10" s="3177"/>
      <c r="N10" s="3177"/>
      <c r="O10" s="3177"/>
      <c r="P10" s="3166"/>
      <c r="Q10" s="3205"/>
      <c r="R10" s="3194"/>
      <c r="S10" s="3179"/>
      <c r="T10" s="3179"/>
      <c r="U10" s="3179"/>
      <c r="V10" s="3178"/>
      <c r="W10" s="3181" t="s">
        <v>2489</v>
      </c>
      <c r="X10" s="3183"/>
      <c r="Y10" s="3183"/>
      <c r="Z10" s="3185"/>
    </row>
    <row r="11" spans="1:27" s="2079" customFormat="1" ht="25.5" customHeight="1">
      <c r="A11" s="2094"/>
      <c r="B11" s="2095"/>
      <c r="C11" s="2096" t="s">
        <v>1037</v>
      </c>
      <c r="D11" s="2097" t="s">
        <v>1041</v>
      </c>
      <c r="E11" s="2096" t="s">
        <v>1044</v>
      </c>
      <c r="F11" s="2097" t="s">
        <v>1047</v>
      </c>
      <c r="G11" s="2096" t="s">
        <v>1049</v>
      </c>
      <c r="H11" s="2096" t="s">
        <v>1052</v>
      </c>
      <c r="I11" s="2096" t="s">
        <v>1054</v>
      </c>
      <c r="J11" s="2096" t="s">
        <v>1057</v>
      </c>
      <c r="K11" s="2096" t="s">
        <v>1060</v>
      </c>
      <c r="L11" s="2096" t="s">
        <v>2313</v>
      </c>
      <c r="M11" s="2096" t="s">
        <v>2490</v>
      </c>
      <c r="N11" s="2098" t="s">
        <v>2317</v>
      </c>
      <c r="O11" s="2099" t="s">
        <v>1069</v>
      </c>
      <c r="P11" s="2098" t="s">
        <v>1072</v>
      </c>
      <c r="Q11" s="2100" t="s">
        <v>2491</v>
      </c>
      <c r="R11" s="2100" t="s">
        <v>1078</v>
      </c>
      <c r="S11" s="2100" t="s">
        <v>2323</v>
      </c>
      <c r="T11" s="2100" t="s">
        <v>2325</v>
      </c>
      <c r="U11" s="2100" t="s">
        <v>2327</v>
      </c>
      <c r="V11" s="2100" t="s">
        <v>2492</v>
      </c>
      <c r="W11" s="2097" t="s">
        <v>2330</v>
      </c>
      <c r="X11" s="2101" t="s">
        <v>2332</v>
      </c>
      <c r="Y11" s="2102" t="s">
        <v>2333</v>
      </c>
      <c r="Z11" s="2103" t="s">
        <v>2334</v>
      </c>
    </row>
    <row r="12" spans="1:27" s="2079" customFormat="1" ht="18.75" customHeight="1">
      <c r="A12" s="2104" t="s">
        <v>1037</v>
      </c>
      <c r="B12" s="2105" t="s">
        <v>2493</v>
      </c>
      <c r="C12" s="2106"/>
      <c r="D12" s="2106"/>
      <c r="E12" s="2106"/>
      <c r="F12" s="2107"/>
      <c r="G12" s="2107"/>
      <c r="H12" s="2107"/>
      <c r="I12" s="2107"/>
      <c r="J12" s="2107"/>
      <c r="K12" s="2108">
        <f>G12+H12+I12+J12</f>
        <v>0</v>
      </c>
      <c r="L12" s="2107"/>
      <c r="M12" s="2109">
        <f>F12-K12+L12</f>
        <v>0</v>
      </c>
      <c r="N12" s="2107"/>
      <c r="O12" s="2107"/>
      <c r="P12" s="2107"/>
      <c r="Q12" s="2110">
        <f>M12+N12-O12</f>
        <v>0</v>
      </c>
      <c r="R12" s="2107"/>
      <c r="S12" s="2107"/>
      <c r="T12" s="2107"/>
      <c r="U12" s="2107"/>
      <c r="V12" s="2109">
        <f>Q12-R12-0.8*S12-0.5*T12</f>
        <v>0</v>
      </c>
      <c r="W12" s="2111"/>
      <c r="X12" s="2112"/>
      <c r="Y12" s="2112"/>
      <c r="Z12" s="2113"/>
    </row>
    <row r="13" spans="1:27" s="2119" customFormat="1" ht="17.25" customHeight="1">
      <c r="A13" s="2114" t="s">
        <v>2299</v>
      </c>
      <c r="B13" s="2115" t="s">
        <v>2494</v>
      </c>
      <c r="C13" s="2106"/>
      <c r="D13" s="2106"/>
      <c r="E13" s="2106"/>
      <c r="F13" s="2116"/>
      <c r="G13" s="2116"/>
      <c r="H13" s="2116"/>
      <c r="I13" s="2116"/>
      <c r="J13" s="2116"/>
      <c r="K13" s="2116"/>
      <c r="L13" s="2116"/>
      <c r="M13" s="2116"/>
      <c r="N13" s="2116"/>
      <c r="O13" s="2116"/>
      <c r="P13" s="2116"/>
      <c r="Q13" s="2117"/>
      <c r="R13" s="2116"/>
      <c r="S13" s="2116"/>
      <c r="T13" s="2116"/>
      <c r="U13" s="2116"/>
      <c r="V13" s="2116"/>
      <c r="W13" s="2116"/>
      <c r="X13" s="2116"/>
      <c r="Y13" s="2116"/>
      <c r="Z13" s="2118"/>
    </row>
    <row r="14" spans="1:27" s="2119" customFormat="1" ht="18" customHeight="1">
      <c r="A14" s="2104" t="s">
        <v>2301</v>
      </c>
      <c r="B14" s="2120"/>
      <c r="C14" s="2106"/>
      <c r="D14" s="2106"/>
      <c r="E14" s="2106"/>
      <c r="F14" s="2116"/>
      <c r="G14" s="2116"/>
      <c r="H14" s="2116"/>
      <c r="I14" s="2116"/>
      <c r="J14" s="2116"/>
      <c r="K14" s="2116"/>
      <c r="L14" s="2116"/>
      <c r="M14" s="2116"/>
      <c r="N14" s="2116"/>
      <c r="O14" s="2116"/>
      <c r="P14" s="2116"/>
      <c r="Q14" s="2117"/>
      <c r="R14" s="2116"/>
      <c r="S14" s="2116"/>
      <c r="T14" s="2116"/>
      <c r="U14" s="2116"/>
      <c r="V14" s="2106"/>
      <c r="W14" s="2116"/>
      <c r="X14" s="2116"/>
      <c r="Y14" s="2116"/>
      <c r="Z14" s="2118"/>
    </row>
    <row r="15" spans="1:27" s="2079" customFormat="1" ht="15.75" customHeight="1">
      <c r="A15" s="2114" t="s">
        <v>2303</v>
      </c>
      <c r="B15" s="2120"/>
      <c r="C15" s="2106"/>
      <c r="D15" s="2106"/>
      <c r="E15" s="2106"/>
      <c r="F15" s="2116"/>
      <c r="G15" s="2116"/>
      <c r="H15" s="2116"/>
      <c r="I15" s="2116"/>
      <c r="J15" s="2116"/>
      <c r="K15" s="2116"/>
      <c r="L15" s="2116"/>
      <c r="M15" s="2116"/>
      <c r="N15" s="2116"/>
      <c r="O15" s="2116"/>
      <c r="P15" s="2116"/>
      <c r="Q15" s="2117"/>
      <c r="R15" s="2116"/>
      <c r="S15" s="2116"/>
      <c r="T15" s="2116"/>
      <c r="U15" s="2116"/>
      <c r="V15" s="2106"/>
      <c r="W15" s="2116"/>
      <c r="X15" s="2116"/>
      <c r="Y15" s="2116"/>
      <c r="Z15" s="2118"/>
    </row>
    <row r="16" spans="1:27" s="2079" customFormat="1" ht="16.899999999999999" customHeight="1">
      <c r="A16" s="2121" t="s">
        <v>2495</v>
      </c>
      <c r="B16" s="2120"/>
      <c r="C16" s="2106"/>
      <c r="D16" s="2106"/>
      <c r="E16" s="2106"/>
      <c r="F16" s="2116"/>
      <c r="G16" s="2116"/>
      <c r="H16" s="2116"/>
      <c r="I16" s="2116"/>
      <c r="J16" s="2116"/>
      <c r="K16" s="2116"/>
      <c r="L16" s="2116"/>
      <c r="M16" s="2116"/>
      <c r="N16" s="2116"/>
      <c r="O16" s="2116"/>
      <c r="P16" s="2116"/>
      <c r="Q16" s="2117"/>
      <c r="R16" s="2116"/>
      <c r="S16" s="2116"/>
      <c r="T16" s="2116"/>
      <c r="U16" s="2116"/>
      <c r="V16" s="2106"/>
      <c r="W16" s="2116"/>
      <c r="X16" s="2116"/>
      <c r="Y16" s="2116"/>
      <c r="Z16" s="2122"/>
    </row>
    <row r="17" spans="1:26" s="2079" customFormat="1" ht="15" customHeight="1">
      <c r="A17" s="2123"/>
      <c r="B17" s="3167" t="s">
        <v>2496</v>
      </c>
      <c r="C17" s="3168"/>
      <c r="D17" s="3168"/>
      <c r="E17" s="3168"/>
      <c r="F17" s="3168"/>
      <c r="G17" s="3168"/>
      <c r="H17" s="3168"/>
      <c r="I17" s="3168"/>
      <c r="J17" s="3168"/>
      <c r="K17" s="3168"/>
      <c r="L17" s="3168"/>
      <c r="M17" s="3168"/>
      <c r="N17" s="3168"/>
      <c r="O17" s="3168"/>
      <c r="P17" s="3168"/>
      <c r="Q17" s="3168"/>
      <c r="R17" s="3168"/>
      <c r="S17" s="3168"/>
      <c r="T17" s="3168"/>
      <c r="U17" s="3168"/>
      <c r="V17" s="3168"/>
      <c r="W17" s="3168"/>
      <c r="X17" s="3168"/>
      <c r="Y17" s="3168"/>
      <c r="Z17" s="3169"/>
    </row>
    <row r="18" spans="1:26" s="2079" customFormat="1" ht="22.5" customHeight="1">
      <c r="A18" s="2104" t="s">
        <v>1041</v>
      </c>
      <c r="B18" s="2124" t="s">
        <v>2497</v>
      </c>
      <c r="C18" s="2125"/>
      <c r="D18" s="2126"/>
      <c r="E18" s="2127"/>
      <c r="F18" s="2128"/>
      <c r="G18" s="2129"/>
      <c r="H18" s="2129"/>
      <c r="I18" s="2129"/>
      <c r="J18" s="2129"/>
      <c r="K18" s="2130">
        <f>G18+H18+I18+J18</f>
        <v>0</v>
      </c>
      <c r="L18" s="2129"/>
      <c r="M18" s="2109">
        <f>F18-K18+L18</f>
        <v>0</v>
      </c>
      <c r="N18" s="2129"/>
      <c r="O18" s="2129"/>
      <c r="P18" s="2131"/>
      <c r="Q18" s="2110">
        <f>M18+N18-O18</f>
        <v>0</v>
      </c>
      <c r="R18" s="2132"/>
      <c r="S18" s="2133"/>
      <c r="T18" s="2133"/>
      <c r="U18" s="2134"/>
      <c r="V18" s="2135"/>
      <c r="W18" s="2136"/>
      <c r="X18" s="2137"/>
      <c r="Y18" s="2138"/>
      <c r="Z18" s="2139"/>
    </row>
    <row r="19" spans="1:26" s="2079" customFormat="1" ht="21" customHeight="1">
      <c r="A19" s="2140" t="s">
        <v>1044</v>
      </c>
      <c r="B19" s="2141" t="s">
        <v>2498</v>
      </c>
      <c r="C19" s="2125"/>
      <c r="D19" s="2126"/>
      <c r="E19" s="2127"/>
      <c r="F19" s="2142"/>
      <c r="G19" s="2143"/>
      <c r="H19" s="2143"/>
      <c r="I19" s="2143"/>
      <c r="J19" s="2143"/>
      <c r="K19" s="2130">
        <f>G19+H19+I19+J19</f>
        <v>0</v>
      </c>
      <c r="L19" s="2143"/>
      <c r="M19" s="2109">
        <f>F19-K19+L19</f>
        <v>0</v>
      </c>
      <c r="N19" s="2143"/>
      <c r="O19" s="2143"/>
      <c r="P19" s="2144"/>
      <c r="Q19" s="2110">
        <f>M19+N19-O19</f>
        <v>0</v>
      </c>
      <c r="R19" s="2145">
        <f>R12</f>
        <v>0</v>
      </c>
      <c r="S19" s="2145">
        <f t="shared" ref="S19:U19" si="0">S12</f>
        <v>0</v>
      </c>
      <c r="T19" s="2145">
        <f t="shared" si="0"/>
        <v>0</v>
      </c>
      <c r="U19" s="2145">
        <f t="shared" si="0"/>
        <v>0</v>
      </c>
      <c r="V19" s="2146">
        <f>Q19-R19-0.8*S19-0.5*T19</f>
        <v>0</v>
      </c>
      <c r="W19" s="2137"/>
      <c r="X19" s="2137"/>
      <c r="Y19" s="2147"/>
      <c r="Z19" s="2148"/>
    </row>
    <row r="20" spans="1:26" s="2079" customFormat="1" ht="22.5" customHeight="1">
      <c r="A20" s="2114"/>
      <c r="B20" s="2141" t="s">
        <v>2499</v>
      </c>
      <c r="C20" s="2125"/>
      <c r="D20" s="2126"/>
      <c r="E20" s="2127"/>
      <c r="F20" s="2116"/>
      <c r="G20" s="2149"/>
      <c r="H20" s="2126"/>
      <c r="I20" s="2126"/>
      <c r="J20" s="2126"/>
      <c r="K20" s="2126"/>
      <c r="L20" s="2150"/>
      <c r="M20" s="2151"/>
      <c r="N20" s="2126"/>
      <c r="O20" s="2126"/>
      <c r="P20" s="2126"/>
      <c r="Q20" s="2152"/>
      <c r="R20" s="2125"/>
      <c r="S20" s="2117"/>
      <c r="T20" s="2117"/>
      <c r="U20" s="2153"/>
      <c r="V20" s="2125"/>
      <c r="W20" s="2154"/>
      <c r="X20" s="2155"/>
      <c r="Y20" s="2152"/>
      <c r="Z20" s="2156"/>
    </row>
    <row r="21" spans="1:26" s="2158" customFormat="1" ht="20.25" customHeight="1">
      <c r="A21" s="2114" t="s">
        <v>1047</v>
      </c>
      <c r="B21" s="2141" t="s">
        <v>2500</v>
      </c>
      <c r="C21" s="2125"/>
      <c r="D21" s="2117"/>
      <c r="E21" s="2127"/>
      <c r="F21" s="2157"/>
      <c r="G21" s="2143"/>
      <c r="H21" s="2143"/>
      <c r="I21" s="2143"/>
      <c r="J21" s="2143"/>
      <c r="K21" s="2130">
        <f>G21+H21+I21+J21</f>
        <v>0</v>
      </c>
      <c r="L21" s="2143"/>
      <c r="M21" s="2109">
        <f>F21-K21+L21</f>
        <v>0</v>
      </c>
      <c r="N21" s="2143"/>
      <c r="O21" s="2143"/>
      <c r="P21" s="2143"/>
      <c r="Q21" s="2110">
        <f>M21+N21-O21</f>
        <v>0</v>
      </c>
      <c r="R21" s="2149"/>
      <c r="S21" s="2126"/>
      <c r="T21" s="2126"/>
      <c r="U21" s="2150"/>
      <c r="V21" s="2135"/>
      <c r="W21" s="2136"/>
      <c r="X21" s="2136"/>
      <c r="Y21" s="2152"/>
      <c r="Z21" s="2156"/>
    </row>
    <row r="22" spans="1:26" s="2158" customFormat="1" ht="21.75" customHeight="1">
      <c r="A22" s="2159" t="s">
        <v>1049</v>
      </c>
      <c r="B22" s="2141"/>
      <c r="C22" s="2125"/>
      <c r="D22" s="2117"/>
      <c r="E22" s="2127"/>
      <c r="F22" s="2127"/>
      <c r="G22" s="2149"/>
      <c r="H22" s="2126"/>
      <c r="I22" s="2126"/>
      <c r="J22" s="2126"/>
      <c r="K22" s="2126"/>
      <c r="L22" s="2150"/>
      <c r="M22" s="2160"/>
      <c r="N22" s="2126"/>
      <c r="O22" s="2126"/>
      <c r="P22" s="2126"/>
      <c r="Q22" s="2152"/>
      <c r="R22" s="2149"/>
      <c r="S22" s="2126"/>
      <c r="T22" s="2126"/>
      <c r="U22" s="2150"/>
      <c r="V22" s="2125"/>
      <c r="W22" s="2153"/>
      <c r="X22" s="2152"/>
      <c r="Y22" s="2152"/>
      <c r="Z22" s="2156"/>
    </row>
    <row r="23" spans="1:26" s="2158" customFormat="1" ht="24" customHeight="1">
      <c r="A23" s="2159" t="s">
        <v>1052</v>
      </c>
      <c r="B23" s="2141" t="s">
        <v>2501</v>
      </c>
      <c r="C23" s="2125"/>
      <c r="D23" s="2117"/>
      <c r="E23" s="2127"/>
      <c r="F23" s="2157"/>
      <c r="G23" s="2143"/>
      <c r="H23" s="2143"/>
      <c r="I23" s="2143"/>
      <c r="J23" s="2143"/>
      <c r="K23" s="2130">
        <f>G23+H23+I23+J23</f>
        <v>0</v>
      </c>
      <c r="L23" s="2143"/>
      <c r="M23" s="2109">
        <f>F23-K23+L23</f>
        <v>0</v>
      </c>
      <c r="N23" s="2143"/>
      <c r="O23" s="2143"/>
      <c r="P23" s="2143"/>
      <c r="Q23" s="2110">
        <f>M23+N23-O23</f>
        <v>0</v>
      </c>
      <c r="R23" s="2149"/>
      <c r="S23" s="2126"/>
      <c r="T23" s="2126"/>
      <c r="U23" s="2150"/>
      <c r="V23" s="2135"/>
      <c r="W23" s="2136"/>
      <c r="X23" s="2136"/>
      <c r="Y23" s="2152"/>
      <c r="Z23" s="2156"/>
    </row>
    <row r="24" spans="1:26" s="2158" customFormat="1" ht="12">
      <c r="A24" s="2159" t="s">
        <v>1054</v>
      </c>
      <c r="B24" s="2161"/>
      <c r="C24" s="2125"/>
      <c r="D24" s="2117"/>
      <c r="E24" s="2127"/>
      <c r="F24" s="2127"/>
      <c r="G24" s="2149"/>
      <c r="H24" s="2126"/>
      <c r="I24" s="2126"/>
      <c r="J24" s="2126"/>
      <c r="K24" s="2126"/>
      <c r="L24" s="2150"/>
      <c r="M24" s="2160"/>
      <c r="N24" s="2126"/>
      <c r="O24" s="2126"/>
      <c r="P24" s="2126"/>
      <c r="Q24" s="2152"/>
      <c r="R24" s="2149"/>
      <c r="S24" s="2126"/>
      <c r="T24" s="2126"/>
      <c r="U24" s="2150"/>
      <c r="V24" s="2125"/>
      <c r="W24" s="2153"/>
      <c r="X24" s="2152"/>
      <c r="Y24" s="2152"/>
      <c r="Z24" s="2156"/>
    </row>
    <row r="25" spans="1:26" s="2158" customFormat="1" ht="12">
      <c r="A25" s="2159" t="s">
        <v>1057</v>
      </c>
      <c r="B25" s="2162"/>
      <c r="C25" s="2163"/>
      <c r="D25" s="2164"/>
      <c r="E25" s="2165"/>
      <c r="F25" s="2165"/>
      <c r="G25" s="2132"/>
      <c r="H25" s="2133"/>
      <c r="I25" s="2133"/>
      <c r="J25" s="2133"/>
      <c r="K25" s="2133"/>
      <c r="L25" s="2134"/>
      <c r="M25" s="2166"/>
      <c r="N25" s="2133"/>
      <c r="O25" s="2133"/>
      <c r="P25" s="2133"/>
      <c r="Q25" s="2138"/>
      <c r="R25" s="2132"/>
      <c r="S25" s="2133"/>
      <c r="T25" s="2133"/>
      <c r="U25" s="2134"/>
      <c r="V25" s="2163"/>
      <c r="W25" s="2167"/>
      <c r="X25" s="2138"/>
      <c r="Y25" s="2152"/>
      <c r="Z25" s="2156"/>
    </row>
    <row r="26" spans="1:26" s="2079" customFormat="1" ht="12">
      <c r="A26" s="2140"/>
      <c r="B26" s="3170" t="s">
        <v>2502</v>
      </c>
      <c r="C26" s="3171"/>
      <c r="D26" s="3171"/>
      <c r="E26" s="3171"/>
      <c r="F26" s="3170"/>
      <c r="G26" s="3170"/>
      <c r="H26" s="3170"/>
      <c r="I26" s="3170"/>
      <c r="J26" s="3170"/>
      <c r="K26" s="3170"/>
      <c r="L26" s="3170"/>
      <c r="M26" s="3170"/>
      <c r="N26" s="3170"/>
      <c r="O26" s="3170"/>
      <c r="P26" s="3170"/>
      <c r="Q26" s="3170"/>
      <c r="R26" s="3170"/>
      <c r="S26" s="3170"/>
      <c r="T26" s="3170"/>
      <c r="U26" s="3170"/>
      <c r="V26" s="3170"/>
      <c r="W26" s="3170"/>
      <c r="X26" s="3170"/>
      <c r="Y26" s="3170"/>
      <c r="Z26" s="3172"/>
    </row>
    <row r="27" spans="1:26" s="2079" customFormat="1" ht="21" customHeight="1">
      <c r="A27" s="2140" t="s">
        <v>1060</v>
      </c>
      <c r="B27" s="2168" t="s">
        <v>2503</v>
      </c>
      <c r="C27" s="2169"/>
      <c r="D27" s="2170"/>
      <c r="E27" s="2171"/>
      <c r="F27" s="2172"/>
      <c r="G27" s="2173"/>
      <c r="H27" s="2174"/>
      <c r="I27" s="2175"/>
      <c r="J27" s="2175"/>
      <c r="K27" s="2175"/>
      <c r="L27" s="2176"/>
      <c r="M27" s="2177"/>
      <c r="N27" s="2178"/>
      <c r="O27" s="2175"/>
      <c r="P27" s="2176"/>
      <c r="Q27" s="2179"/>
      <c r="R27" s="2180"/>
      <c r="S27" s="2180"/>
      <c r="T27" s="2180"/>
      <c r="U27" s="2180"/>
      <c r="V27" s="2146">
        <f>Q27-R27-0.8*S27-0.5*T27</f>
        <v>0</v>
      </c>
      <c r="W27" s="2180"/>
      <c r="X27" s="2181">
        <f>V27*0%</f>
        <v>0</v>
      </c>
      <c r="Y27" s="2180"/>
      <c r="Z27" s="2182"/>
    </row>
    <row r="28" spans="1:26" s="2079" customFormat="1" ht="12">
      <c r="A28" s="2114">
        <v>100</v>
      </c>
      <c r="B28" s="2168">
        <v>0.1</v>
      </c>
      <c r="C28" s="2173"/>
      <c r="D28" s="2174"/>
      <c r="E28" s="2183"/>
      <c r="F28" s="2172"/>
      <c r="G28" s="2173"/>
      <c r="H28" s="2174"/>
      <c r="I28" s="2175"/>
      <c r="J28" s="2175"/>
      <c r="K28" s="2175"/>
      <c r="L28" s="2176"/>
      <c r="M28" s="2177"/>
      <c r="N28" s="2178"/>
      <c r="O28" s="2175"/>
      <c r="P28" s="2176"/>
      <c r="Q28" s="2180"/>
      <c r="R28" s="2180"/>
      <c r="S28" s="2180"/>
      <c r="T28" s="2180"/>
      <c r="U28" s="2180"/>
      <c r="V28" s="2146">
        <f t="shared" ref="V28:V38" si="1">Q28-R28-0.8*S28-0.5*T28</f>
        <v>0</v>
      </c>
      <c r="W28" s="2180"/>
      <c r="X28" s="2181">
        <f>V28*10%</f>
        <v>0</v>
      </c>
      <c r="Y28" s="2180"/>
      <c r="Z28" s="2182"/>
    </row>
    <row r="29" spans="1:26" s="2079" customFormat="1" ht="12">
      <c r="A29" s="2114">
        <v>110</v>
      </c>
      <c r="B29" s="2168">
        <v>0.2</v>
      </c>
      <c r="C29" s="2184"/>
      <c r="D29" s="2106"/>
      <c r="E29" s="2185"/>
      <c r="F29" s="2172"/>
      <c r="G29" s="2184"/>
      <c r="H29" s="2106"/>
      <c r="I29" s="2175"/>
      <c r="J29" s="2175"/>
      <c r="K29" s="2175"/>
      <c r="L29" s="2176"/>
      <c r="M29" s="2177"/>
      <c r="N29" s="2178"/>
      <c r="O29" s="2175"/>
      <c r="P29" s="2176"/>
      <c r="Q29" s="2180"/>
      <c r="R29" s="2180"/>
      <c r="S29" s="2180"/>
      <c r="T29" s="2180"/>
      <c r="U29" s="2180"/>
      <c r="V29" s="2146">
        <f t="shared" si="1"/>
        <v>0</v>
      </c>
      <c r="W29" s="2180"/>
      <c r="X29" s="2181">
        <f>V29*20%</f>
        <v>0</v>
      </c>
      <c r="Y29" s="2180"/>
      <c r="Z29" s="2182"/>
    </row>
    <row r="30" spans="1:26" s="2079" customFormat="1" ht="12">
      <c r="A30" s="2114">
        <v>120</v>
      </c>
      <c r="B30" s="2168">
        <v>0.35</v>
      </c>
      <c r="C30" s="2173"/>
      <c r="D30" s="2174"/>
      <c r="E30" s="2183"/>
      <c r="F30" s="2172"/>
      <c r="G30" s="2173"/>
      <c r="H30" s="2174"/>
      <c r="I30" s="2175"/>
      <c r="J30" s="2175"/>
      <c r="K30" s="2175"/>
      <c r="L30" s="2176"/>
      <c r="M30" s="2177"/>
      <c r="N30" s="2178"/>
      <c r="O30" s="2175"/>
      <c r="P30" s="2176"/>
      <c r="Q30" s="2180"/>
      <c r="R30" s="2180"/>
      <c r="S30" s="2180"/>
      <c r="T30" s="2180"/>
      <c r="U30" s="2180"/>
      <c r="V30" s="2146">
        <f t="shared" si="1"/>
        <v>0</v>
      </c>
      <c r="W30" s="2180"/>
      <c r="X30" s="2181">
        <f>V30*35%</f>
        <v>0</v>
      </c>
      <c r="Y30" s="2180"/>
      <c r="Z30" s="2182"/>
    </row>
    <row r="31" spans="1:26" s="2079" customFormat="1" ht="12">
      <c r="A31" s="2114">
        <v>130</v>
      </c>
      <c r="B31" s="2168">
        <v>0.5</v>
      </c>
      <c r="C31" s="2149"/>
      <c r="D31" s="2126"/>
      <c r="E31" s="2150"/>
      <c r="F31" s="2172"/>
      <c r="G31" s="2173"/>
      <c r="H31" s="2174"/>
      <c r="I31" s="2175"/>
      <c r="J31" s="2175"/>
      <c r="K31" s="2175"/>
      <c r="L31" s="2176"/>
      <c r="M31" s="2177"/>
      <c r="N31" s="2178"/>
      <c r="O31" s="2175"/>
      <c r="P31" s="2176"/>
      <c r="Q31" s="2180"/>
      <c r="R31" s="2180"/>
      <c r="S31" s="2180"/>
      <c r="T31" s="2180"/>
      <c r="U31" s="2180"/>
      <c r="V31" s="2146">
        <f t="shared" si="1"/>
        <v>0</v>
      </c>
      <c r="W31" s="2180"/>
      <c r="X31" s="2181">
        <f>V31*50%</f>
        <v>0</v>
      </c>
      <c r="Y31" s="2180"/>
      <c r="Z31" s="2182"/>
    </row>
    <row r="32" spans="1:26" s="2079" customFormat="1" ht="12">
      <c r="A32" s="2114">
        <v>140</v>
      </c>
      <c r="B32" s="2168">
        <v>0.75</v>
      </c>
      <c r="C32" s="2149"/>
      <c r="D32" s="2126"/>
      <c r="E32" s="2150"/>
      <c r="F32" s="2172"/>
      <c r="G32" s="2173"/>
      <c r="H32" s="2174"/>
      <c r="I32" s="2175"/>
      <c r="J32" s="2175"/>
      <c r="K32" s="2175"/>
      <c r="L32" s="2176"/>
      <c r="M32" s="2177"/>
      <c r="N32" s="2178"/>
      <c r="O32" s="2175"/>
      <c r="P32" s="2176"/>
      <c r="Q32" s="2180"/>
      <c r="R32" s="2180"/>
      <c r="S32" s="2180"/>
      <c r="T32" s="2180"/>
      <c r="U32" s="2180"/>
      <c r="V32" s="2146">
        <f t="shared" si="1"/>
        <v>0</v>
      </c>
      <c r="W32" s="2180"/>
      <c r="X32" s="2181">
        <f>V32*75%</f>
        <v>0</v>
      </c>
      <c r="Y32" s="2180"/>
      <c r="Z32" s="2182"/>
    </row>
    <row r="33" spans="1:26" s="2079" customFormat="1" ht="12">
      <c r="A33" s="2114">
        <v>150</v>
      </c>
      <c r="B33" s="2168">
        <v>0.85</v>
      </c>
      <c r="C33" s="2186"/>
      <c r="D33" s="2187"/>
      <c r="E33" s="2188"/>
      <c r="F33" s="2172"/>
      <c r="G33" s="2189"/>
      <c r="H33" s="2190"/>
      <c r="I33" s="2191"/>
      <c r="J33" s="2191"/>
      <c r="K33" s="2191"/>
      <c r="L33" s="2192"/>
      <c r="M33" s="2193"/>
      <c r="N33" s="2194"/>
      <c r="O33" s="2191"/>
      <c r="P33" s="2192"/>
      <c r="Q33" s="2180"/>
      <c r="R33" s="2180"/>
      <c r="S33" s="2180"/>
      <c r="T33" s="2180"/>
      <c r="U33" s="2180"/>
      <c r="V33" s="2146">
        <f t="shared" si="1"/>
        <v>0</v>
      </c>
      <c r="W33" s="2180"/>
      <c r="X33" s="2181">
        <f>V33*85%</f>
        <v>0</v>
      </c>
      <c r="Y33" s="2180"/>
      <c r="Z33" s="2182"/>
    </row>
    <row r="34" spans="1:26" s="2079" customFormat="1" ht="12">
      <c r="A34" s="2114">
        <v>160</v>
      </c>
      <c r="B34" s="2168">
        <v>1</v>
      </c>
      <c r="C34" s="2149"/>
      <c r="D34" s="2126"/>
      <c r="E34" s="2150"/>
      <c r="F34" s="2172"/>
      <c r="G34" s="2173"/>
      <c r="H34" s="2174"/>
      <c r="I34" s="2175"/>
      <c r="J34" s="2175"/>
      <c r="K34" s="2175"/>
      <c r="L34" s="2176"/>
      <c r="M34" s="2177"/>
      <c r="N34" s="2178"/>
      <c r="O34" s="2175"/>
      <c r="P34" s="2176"/>
      <c r="Q34" s="2180"/>
      <c r="R34" s="2180"/>
      <c r="S34" s="2180"/>
      <c r="T34" s="2180"/>
      <c r="U34" s="2180"/>
      <c r="V34" s="2146">
        <f t="shared" si="1"/>
        <v>0</v>
      </c>
      <c r="W34" s="2180"/>
      <c r="X34" s="2181">
        <f>V34*100%</f>
        <v>0</v>
      </c>
      <c r="Y34" s="2180"/>
      <c r="Z34" s="2182"/>
    </row>
    <row r="35" spans="1:26" s="2079" customFormat="1" ht="12">
      <c r="A35" s="2114">
        <v>170</v>
      </c>
      <c r="B35" s="2168">
        <v>1.25</v>
      </c>
      <c r="C35" s="2149"/>
      <c r="D35" s="2126"/>
      <c r="E35" s="2150"/>
      <c r="F35" s="2172"/>
      <c r="G35" s="2173"/>
      <c r="H35" s="2174"/>
      <c r="I35" s="2175"/>
      <c r="J35" s="2175"/>
      <c r="K35" s="2175"/>
      <c r="L35" s="2176"/>
      <c r="M35" s="2177"/>
      <c r="N35" s="2178"/>
      <c r="O35" s="2175"/>
      <c r="P35" s="2176"/>
      <c r="Q35" s="2180"/>
      <c r="R35" s="2180"/>
      <c r="S35" s="2180"/>
      <c r="T35" s="2180"/>
      <c r="U35" s="2180"/>
      <c r="V35" s="2146">
        <f t="shared" si="1"/>
        <v>0</v>
      </c>
      <c r="W35" s="2180"/>
      <c r="X35" s="2181">
        <f>V35*125%</f>
        <v>0</v>
      </c>
      <c r="Y35" s="2180"/>
      <c r="Z35" s="2182"/>
    </row>
    <row r="36" spans="1:26" s="2079" customFormat="1" ht="12">
      <c r="A36" s="2114">
        <v>180</v>
      </c>
      <c r="B36" s="2168">
        <v>1.5</v>
      </c>
      <c r="C36" s="2186"/>
      <c r="D36" s="2187"/>
      <c r="E36" s="2150"/>
      <c r="F36" s="2172"/>
      <c r="G36" s="2173"/>
      <c r="H36" s="2174"/>
      <c r="I36" s="2175"/>
      <c r="J36" s="2175"/>
      <c r="K36" s="2175"/>
      <c r="L36" s="2176"/>
      <c r="M36" s="2177"/>
      <c r="N36" s="2178"/>
      <c r="O36" s="2175"/>
      <c r="P36" s="2176"/>
      <c r="Q36" s="2180"/>
      <c r="R36" s="2180"/>
      <c r="S36" s="2180"/>
      <c r="T36" s="2180"/>
      <c r="U36" s="2180"/>
      <c r="V36" s="2146">
        <f t="shared" si="1"/>
        <v>0</v>
      </c>
      <c r="W36" s="2180"/>
      <c r="X36" s="2181">
        <f>V36*150%</f>
        <v>0</v>
      </c>
      <c r="Y36" s="2180"/>
      <c r="Z36" s="2182"/>
    </row>
    <row r="37" spans="1:26" s="2079" customFormat="1" ht="12">
      <c r="A37" s="2114">
        <v>190</v>
      </c>
      <c r="B37" s="2168">
        <v>2</v>
      </c>
      <c r="C37" s="2186"/>
      <c r="D37" s="2187"/>
      <c r="E37" s="2188"/>
      <c r="F37" s="2172"/>
      <c r="G37" s="2189"/>
      <c r="H37" s="2190"/>
      <c r="I37" s="2191"/>
      <c r="J37" s="2191"/>
      <c r="K37" s="2191"/>
      <c r="L37" s="2192"/>
      <c r="M37" s="2193"/>
      <c r="N37" s="2194"/>
      <c r="O37" s="2191"/>
      <c r="P37" s="2192"/>
      <c r="Q37" s="2180"/>
      <c r="R37" s="2180"/>
      <c r="S37" s="2180"/>
      <c r="T37" s="2180"/>
      <c r="U37" s="2180"/>
      <c r="V37" s="2146">
        <f t="shared" si="1"/>
        <v>0</v>
      </c>
      <c r="W37" s="2180"/>
      <c r="X37" s="2181">
        <f>V37*200%</f>
        <v>0</v>
      </c>
      <c r="Y37" s="2180"/>
      <c r="Z37" s="2182"/>
    </row>
    <row r="38" spans="1:26" s="2079" customFormat="1" ht="12">
      <c r="A38" s="2114">
        <v>200</v>
      </c>
      <c r="B38" s="2168">
        <v>12.5</v>
      </c>
      <c r="C38" s="2186"/>
      <c r="D38" s="2187"/>
      <c r="E38" s="2188"/>
      <c r="F38" s="2172"/>
      <c r="G38" s="2189"/>
      <c r="H38" s="2190"/>
      <c r="I38" s="2191"/>
      <c r="J38" s="2191"/>
      <c r="K38" s="2191"/>
      <c r="L38" s="2192"/>
      <c r="M38" s="2193"/>
      <c r="N38" s="2194"/>
      <c r="O38" s="2191"/>
      <c r="P38" s="2192"/>
      <c r="Q38" s="2180"/>
      <c r="R38" s="2180"/>
      <c r="S38" s="2180"/>
      <c r="T38" s="2180"/>
      <c r="U38" s="2180"/>
      <c r="V38" s="2146">
        <f t="shared" si="1"/>
        <v>0</v>
      </c>
      <c r="W38" s="2180"/>
      <c r="X38" s="2181">
        <f>V38*1250%</f>
        <v>0</v>
      </c>
      <c r="Y38" s="2180"/>
      <c r="Z38" s="2182"/>
    </row>
    <row r="39" spans="1:26" s="2079" customFormat="1" ht="12">
      <c r="A39" s="2195">
        <v>210</v>
      </c>
      <c r="B39" s="2168" t="s">
        <v>2504</v>
      </c>
      <c r="C39" s="2186"/>
      <c r="D39" s="2187"/>
      <c r="E39" s="2188"/>
      <c r="F39" s="2196"/>
      <c r="G39" s="2191"/>
      <c r="H39" s="2191"/>
      <c r="I39" s="2191"/>
      <c r="J39" s="2191"/>
      <c r="K39" s="2191"/>
      <c r="L39" s="2192"/>
      <c r="M39" s="2193"/>
      <c r="N39" s="2194"/>
      <c r="O39" s="2191"/>
      <c r="P39" s="2192"/>
      <c r="Q39" s="2197"/>
      <c r="R39" s="2197"/>
      <c r="S39" s="2197"/>
      <c r="T39" s="2197"/>
      <c r="U39" s="2197"/>
      <c r="V39" s="2146">
        <f>Q39-R39-0.8*S39-0.5*T39</f>
        <v>0</v>
      </c>
      <c r="W39" s="2197"/>
      <c r="X39" s="2180"/>
      <c r="Y39" s="2197"/>
      <c r="Z39" s="2198"/>
    </row>
    <row r="40" spans="1:26" s="2079" customFormat="1" ht="15" customHeight="1">
      <c r="A40" s="3173" t="s">
        <v>2505</v>
      </c>
      <c r="B40" s="3174"/>
      <c r="C40" s="3174"/>
      <c r="D40" s="3174"/>
      <c r="E40" s="3174"/>
      <c r="F40" s="3174"/>
      <c r="G40" s="3174"/>
      <c r="H40" s="3174"/>
      <c r="I40" s="3174"/>
      <c r="J40" s="3174"/>
      <c r="K40" s="3174"/>
      <c r="L40" s="3174"/>
      <c r="M40" s="3174"/>
      <c r="N40" s="3174"/>
      <c r="O40" s="3174"/>
      <c r="P40" s="3174"/>
      <c r="Q40" s="3174"/>
      <c r="R40" s="3174"/>
      <c r="S40" s="3174"/>
      <c r="T40" s="3174"/>
      <c r="U40" s="3174"/>
      <c r="V40" s="3174"/>
      <c r="W40" s="3174"/>
      <c r="X40" s="3174"/>
      <c r="Y40" s="3174"/>
      <c r="Z40" s="2199"/>
    </row>
    <row r="41" spans="1:26" s="2079" customFormat="1" ht="12">
      <c r="A41" s="2200">
        <v>220</v>
      </c>
      <c r="B41" s="2201"/>
      <c r="C41" s="2202"/>
      <c r="D41" s="2203"/>
      <c r="E41" s="2204"/>
      <c r="F41" s="2202"/>
      <c r="G41" s="2203"/>
      <c r="H41" s="2203"/>
      <c r="I41" s="2203"/>
      <c r="J41" s="2203"/>
      <c r="K41" s="2203"/>
      <c r="L41" s="2203"/>
      <c r="M41" s="2205"/>
      <c r="N41" s="2203"/>
      <c r="O41" s="2203"/>
      <c r="P41" s="2203"/>
      <c r="Q41" s="2203"/>
      <c r="R41" s="2203"/>
      <c r="S41" s="2203"/>
      <c r="T41" s="2203"/>
      <c r="U41" s="2203"/>
      <c r="V41" s="2203"/>
      <c r="W41" s="2203"/>
      <c r="X41" s="2203"/>
      <c r="Y41" s="2206"/>
      <c r="Z41" s="2207"/>
    </row>
    <row r="42" spans="1:26" s="2079" customFormat="1" ht="12">
      <c r="A42" s="2208">
        <v>230</v>
      </c>
      <c r="B42" s="2209"/>
      <c r="C42" s="2149"/>
      <c r="D42" s="2191"/>
      <c r="E42" s="2150"/>
      <c r="F42" s="2149"/>
      <c r="G42" s="2191"/>
      <c r="H42" s="2191"/>
      <c r="I42" s="2191"/>
      <c r="J42" s="2191"/>
      <c r="K42" s="2191"/>
      <c r="L42" s="2191"/>
      <c r="M42" s="2193"/>
      <c r="N42" s="2191"/>
      <c r="O42" s="2191"/>
      <c r="P42" s="2191"/>
      <c r="Q42" s="2191"/>
      <c r="R42" s="2191"/>
      <c r="S42" s="2191"/>
      <c r="T42" s="2191"/>
      <c r="U42" s="2191"/>
      <c r="V42" s="2191"/>
      <c r="W42" s="2191"/>
      <c r="X42" s="2191"/>
      <c r="Y42" s="2192"/>
      <c r="Z42" s="2210"/>
    </row>
    <row r="43" spans="1:26" s="2079" customFormat="1" ht="12">
      <c r="A43" s="2208">
        <v>240</v>
      </c>
      <c r="B43" s="2209"/>
      <c r="C43" s="2149"/>
      <c r="D43" s="2191"/>
      <c r="E43" s="2150"/>
      <c r="F43" s="2149"/>
      <c r="G43" s="2191"/>
      <c r="H43" s="2191"/>
      <c r="I43" s="2191"/>
      <c r="J43" s="2191"/>
      <c r="K43" s="2191"/>
      <c r="L43" s="2191"/>
      <c r="M43" s="2193"/>
      <c r="N43" s="2191"/>
      <c r="O43" s="2191"/>
      <c r="P43" s="2191"/>
      <c r="Q43" s="2191"/>
      <c r="R43" s="2191"/>
      <c r="S43" s="2191"/>
      <c r="T43" s="2191"/>
      <c r="U43" s="2191"/>
      <c r="V43" s="2191"/>
      <c r="W43" s="2191"/>
      <c r="X43" s="2191"/>
      <c r="Y43" s="2192"/>
      <c r="Z43" s="2210"/>
    </row>
    <row r="44" spans="1:26" s="2079" customFormat="1" ht="12.75" thickBot="1">
      <c r="A44" s="2211">
        <v>250</v>
      </c>
      <c r="B44" s="2212"/>
      <c r="C44" s="2213"/>
      <c r="D44" s="2214"/>
      <c r="E44" s="2215"/>
      <c r="F44" s="2213"/>
      <c r="G44" s="2214"/>
      <c r="H44" s="2214"/>
      <c r="I44" s="2214"/>
      <c r="J44" s="2214"/>
      <c r="K44" s="2214"/>
      <c r="L44" s="2214"/>
      <c r="M44" s="2216"/>
      <c r="N44" s="2214"/>
      <c r="O44" s="2214"/>
      <c r="P44" s="2214"/>
      <c r="Q44" s="2214"/>
      <c r="R44" s="2214"/>
      <c r="S44" s="2214"/>
      <c r="T44" s="2214"/>
      <c r="U44" s="2214"/>
      <c r="V44" s="2214"/>
      <c r="W44" s="2214"/>
      <c r="X44" s="2214"/>
      <c r="Y44" s="2217"/>
      <c r="Z44" s="2218"/>
    </row>
    <row r="45" spans="1:26">
      <c r="A45" s="2219"/>
      <c r="G45" s="2220"/>
      <c r="H45" s="2221"/>
      <c r="I45" s="2221"/>
      <c r="J45" s="2222"/>
      <c r="K45" s="2222"/>
      <c r="L45" s="2222"/>
      <c r="M45" s="2222"/>
      <c r="N45" s="2222"/>
      <c r="O45" s="2222"/>
      <c r="P45" s="2222"/>
      <c r="Q45" s="2222"/>
      <c r="R45" s="2220"/>
      <c r="S45" s="2220"/>
      <c r="T45" s="2220"/>
      <c r="U45" s="2220"/>
      <c r="V45" s="2220"/>
      <c r="W45" s="2220"/>
      <c r="X45" s="2220"/>
      <c r="Y45" s="2220"/>
    </row>
    <row r="46" spans="1:26">
      <c r="A46" s="2219"/>
      <c r="B46" s="1926" t="s">
        <v>2506</v>
      </c>
      <c r="G46" s="2220"/>
      <c r="H46" s="2220"/>
      <c r="I46" s="2220"/>
      <c r="J46" s="2220"/>
      <c r="K46" s="2220"/>
      <c r="L46" s="2220"/>
      <c r="M46" s="2220"/>
      <c r="N46" s="2220"/>
      <c r="O46" s="2220"/>
      <c r="P46" s="2220"/>
      <c r="Q46" s="2220"/>
      <c r="R46" s="2220"/>
      <c r="S46" s="2220"/>
      <c r="T46" s="2220"/>
      <c r="U46" s="2220"/>
      <c r="V46" s="2220"/>
      <c r="W46" s="2220"/>
      <c r="X46" s="2220"/>
      <c r="Y46" s="2220"/>
    </row>
    <row r="47" spans="1:26">
      <c r="A47" s="2219"/>
      <c r="B47" s="2082"/>
      <c r="J47" s="2220"/>
      <c r="K47" s="2220"/>
      <c r="L47" s="2220"/>
      <c r="M47" s="2220"/>
      <c r="N47" s="2220"/>
      <c r="O47" s="2220"/>
      <c r="P47" s="2220"/>
      <c r="Q47" s="2220"/>
      <c r="R47" s="2220"/>
      <c r="S47" s="2220"/>
      <c r="T47" s="2220"/>
      <c r="U47" s="2220"/>
      <c r="V47" s="2220"/>
      <c r="W47" s="2220"/>
      <c r="X47" s="2220"/>
      <c r="Y47" s="2220"/>
    </row>
  </sheetData>
  <mergeCells count="36">
    <mergeCell ref="N3:V3"/>
    <mergeCell ref="C7:D7"/>
    <mergeCell ref="E7:E10"/>
    <mergeCell ref="F7:F10"/>
    <mergeCell ref="G7:L7"/>
    <mergeCell ref="M7:M10"/>
    <mergeCell ref="N7:P7"/>
    <mergeCell ref="Q7:Q10"/>
    <mergeCell ref="R7:U7"/>
    <mergeCell ref="V7:V10"/>
    <mergeCell ref="W7:Z7"/>
    <mergeCell ref="C8:C10"/>
    <mergeCell ref="D8:D10"/>
    <mergeCell ref="G8:H8"/>
    <mergeCell ref="I8:J8"/>
    <mergeCell ref="K8:L8"/>
    <mergeCell ref="N8:N10"/>
    <mergeCell ref="O8:O10"/>
    <mergeCell ref="R8:R10"/>
    <mergeCell ref="S8:S10"/>
    <mergeCell ref="P9:P10"/>
    <mergeCell ref="B17:Z17"/>
    <mergeCell ref="B26:Z26"/>
    <mergeCell ref="A40:Y40"/>
    <mergeCell ref="G9:G10"/>
    <mergeCell ref="H9:H10"/>
    <mergeCell ref="I9:I10"/>
    <mergeCell ref="J9:J10"/>
    <mergeCell ref="K9:K10"/>
    <mergeCell ref="L9:L10"/>
    <mergeCell ref="T8:T10"/>
    <mergeCell ref="U8:U10"/>
    <mergeCell ref="W8:W10"/>
    <mergeCell ref="X8:X10"/>
    <mergeCell ref="Y8:Y10"/>
    <mergeCell ref="Z8:Z10"/>
  </mergeCells>
  <conditionalFormatting sqref="D37:E39 B17 B24:B26">
    <cfRule type="cellIs" dxfId="69" priority="5" stopIfTrue="1" operator="equal">
      <formula>#REF!</formula>
    </cfRule>
  </conditionalFormatting>
  <conditionalFormatting sqref="B18:B23">
    <cfRule type="cellIs" dxfId="68" priority="4" stopIfTrue="1" operator="equal">
      <formula>#REF!</formula>
    </cfRule>
  </conditionalFormatting>
  <conditionalFormatting sqref="B27:B39">
    <cfRule type="cellIs" dxfId="67" priority="3" stopIfTrue="1" operator="equal">
      <formula>#REF!</formula>
    </cfRule>
  </conditionalFormatting>
  <conditionalFormatting sqref="C37:C39">
    <cfRule type="cellIs" dxfId="66" priority="2" stopIfTrue="1" operator="equal">
      <formula>#REF!</formula>
    </cfRule>
  </conditionalFormatting>
  <conditionalFormatting sqref="F37:F39">
    <cfRule type="cellIs" dxfId="65" priority="1" stopIfTrue="1" operator="equal">
      <formula>#REF!</formula>
    </cfRule>
  </conditionalFormatting>
  <pageMargins left="0.70866141732283472" right="0.70866141732283472" top="0.15748031496062992" bottom="0" header="0.31496062992125984" footer="0.31496062992125984"/>
  <pageSetup paperSize="9" scale="14" fitToHeight="3" orientation="landscape" cellComments="asDisplayed" r:id="rId1"/>
  <headerFooter alignWithMargins="0">
    <oddFooter>&amp;C&amp;60&amp;U&amp;A&amp;R&amp;40&amp;P of &amp;N</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7"/>
  <sheetViews>
    <sheetView zoomScale="70" zoomScaleNormal="70" zoomScaleSheetLayoutView="30" workbookViewId="0">
      <selection activeCell="H16" sqref="H16"/>
    </sheetView>
  </sheetViews>
  <sheetFormatPr defaultColWidth="11.42578125" defaultRowHeight="15"/>
  <cols>
    <col min="1" max="1" width="6.5703125" style="1926" customWidth="1"/>
    <col min="2" max="2" width="44.28515625" style="1926" customWidth="1"/>
    <col min="3" max="3" width="9.7109375" style="1926" customWidth="1"/>
    <col min="4" max="4" width="9.85546875" style="1926" customWidth="1"/>
    <col min="5" max="5" width="11.85546875" style="1926" customWidth="1"/>
    <col min="6" max="6" width="13.140625" style="1926" customWidth="1"/>
    <col min="7" max="7" width="13.7109375" style="1926" customWidth="1"/>
    <col min="8" max="8" width="16.85546875" style="1926" customWidth="1"/>
    <col min="9" max="9" width="16.28515625" style="1926" customWidth="1"/>
    <col min="10" max="10" width="16.140625" style="1926" customWidth="1"/>
    <col min="11" max="11" width="14.5703125" style="1926" customWidth="1"/>
    <col min="12" max="12" width="18" style="1926" customWidth="1"/>
    <col min="13" max="13" width="17.140625" style="1926" customWidth="1"/>
    <col min="14" max="15" width="12.42578125" style="1926" customWidth="1"/>
    <col min="16" max="16" width="20.85546875" style="1926" customWidth="1"/>
    <col min="17" max="17" width="19" style="1926" customWidth="1"/>
    <col min="18" max="18" width="12" style="1926" customWidth="1"/>
    <col min="19" max="19" width="9.7109375" style="1926" customWidth="1"/>
    <col min="20" max="20" width="11.140625" style="1926" customWidth="1"/>
    <col min="21" max="21" width="11.28515625" style="1926" customWidth="1"/>
    <col min="22" max="22" width="13.28515625" style="1926" customWidth="1"/>
    <col min="23" max="23" width="20.28515625" style="1926" customWidth="1"/>
    <col min="24" max="24" width="13.5703125" style="1926" customWidth="1"/>
    <col min="25" max="25" width="17" style="1926" customWidth="1"/>
    <col min="26" max="26" width="16.85546875" style="1926" customWidth="1"/>
    <col min="27" max="257" width="11.42578125" style="1926"/>
    <col min="258" max="258" width="108.140625" style="1926" customWidth="1"/>
    <col min="259" max="259" width="28.7109375" style="1926" customWidth="1"/>
    <col min="260" max="260" width="32.5703125" style="1926" customWidth="1"/>
    <col min="261" max="261" width="28.7109375" style="1926" customWidth="1"/>
    <col min="262" max="263" width="31.7109375" style="1926" customWidth="1"/>
    <col min="264" max="264" width="30.140625" style="1926" customWidth="1"/>
    <col min="265" max="265" width="33.7109375" style="1926" customWidth="1"/>
    <col min="266" max="266" width="27" style="1926" customWidth="1"/>
    <col min="267" max="267" width="28.7109375" style="1926" customWidth="1"/>
    <col min="268" max="268" width="34.85546875" style="1926" customWidth="1"/>
    <col min="269" max="269" width="37" style="1926" customWidth="1"/>
    <col min="270" max="270" width="34.85546875" style="1926" customWidth="1"/>
    <col min="271" max="271" width="27.5703125" style="1926" customWidth="1"/>
    <col min="272" max="272" width="36.85546875" style="1926" customWidth="1"/>
    <col min="273" max="273" width="38.7109375" style="1926" customWidth="1"/>
    <col min="274" max="276" width="14.7109375" style="1926" customWidth="1"/>
    <col min="277" max="277" width="18.7109375" style="1926" customWidth="1"/>
    <col min="278" max="278" width="25.42578125" style="1926" customWidth="1"/>
    <col min="279" max="279" width="34.85546875" style="1926" customWidth="1"/>
    <col min="280" max="280" width="28" style="1926" customWidth="1"/>
    <col min="281" max="281" width="34.140625" style="1926" customWidth="1"/>
    <col min="282" max="282" width="34" style="1926" customWidth="1"/>
    <col min="283" max="513" width="11.42578125" style="1926"/>
    <col min="514" max="514" width="108.140625" style="1926" customWidth="1"/>
    <col min="515" max="515" width="28.7109375" style="1926" customWidth="1"/>
    <col min="516" max="516" width="32.5703125" style="1926" customWidth="1"/>
    <col min="517" max="517" width="28.7109375" style="1926" customWidth="1"/>
    <col min="518" max="519" width="31.7109375" style="1926" customWidth="1"/>
    <col min="520" max="520" width="30.140625" style="1926" customWidth="1"/>
    <col min="521" max="521" width="33.7109375" style="1926" customWidth="1"/>
    <col min="522" max="522" width="27" style="1926" customWidth="1"/>
    <col min="523" max="523" width="28.7109375" style="1926" customWidth="1"/>
    <col min="524" max="524" width="34.85546875" style="1926" customWidth="1"/>
    <col min="525" max="525" width="37" style="1926" customWidth="1"/>
    <col min="526" max="526" width="34.85546875" style="1926" customWidth="1"/>
    <col min="527" max="527" width="27.5703125" style="1926" customWidth="1"/>
    <col min="528" max="528" width="36.85546875" style="1926" customWidth="1"/>
    <col min="529" max="529" width="38.7109375" style="1926" customWidth="1"/>
    <col min="530" max="532" width="14.7109375" style="1926" customWidth="1"/>
    <col min="533" max="533" width="18.7109375" style="1926" customWidth="1"/>
    <col min="534" max="534" width="25.42578125" style="1926" customWidth="1"/>
    <col min="535" max="535" width="34.85546875" style="1926" customWidth="1"/>
    <col min="536" max="536" width="28" style="1926" customWidth="1"/>
    <col min="537" max="537" width="34.140625" style="1926" customWidth="1"/>
    <col min="538" max="538" width="34" style="1926" customWidth="1"/>
    <col min="539" max="769" width="11.42578125" style="1926"/>
    <col min="770" max="770" width="108.140625" style="1926" customWidth="1"/>
    <col min="771" max="771" width="28.7109375" style="1926" customWidth="1"/>
    <col min="772" max="772" width="32.5703125" style="1926" customWidth="1"/>
    <col min="773" max="773" width="28.7109375" style="1926" customWidth="1"/>
    <col min="774" max="775" width="31.7109375" style="1926" customWidth="1"/>
    <col min="776" max="776" width="30.140625" style="1926" customWidth="1"/>
    <col min="777" max="777" width="33.7109375" style="1926" customWidth="1"/>
    <col min="778" max="778" width="27" style="1926" customWidth="1"/>
    <col min="779" max="779" width="28.7109375" style="1926" customWidth="1"/>
    <col min="780" max="780" width="34.85546875" style="1926" customWidth="1"/>
    <col min="781" max="781" width="37" style="1926" customWidth="1"/>
    <col min="782" max="782" width="34.85546875" style="1926" customWidth="1"/>
    <col min="783" max="783" width="27.5703125" style="1926" customWidth="1"/>
    <col min="784" max="784" width="36.85546875" style="1926" customWidth="1"/>
    <col min="785" max="785" width="38.7109375" style="1926" customWidth="1"/>
    <col min="786" max="788" width="14.7109375" style="1926" customWidth="1"/>
    <col min="789" max="789" width="18.7109375" style="1926" customWidth="1"/>
    <col min="790" max="790" width="25.42578125" style="1926" customWidth="1"/>
    <col min="791" max="791" width="34.85546875" style="1926" customWidth="1"/>
    <col min="792" max="792" width="28" style="1926" customWidth="1"/>
    <col min="793" max="793" width="34.140625" style="1926" customWidth="1"/>
    <col min="794" max="794" width="34" style="1926" customWidth="1"/>
    <col min="795" max="1025" width="11.42578125" style="1926"/>
    <col min="1026" max="1026" width="108.140625" style="1926" customWidth="1"/>
    <col min="1027" max="1027" width="28.7109375" style="1926" customWidth="1"/>
    <col min="1028" max="1028" width="32.5703125" style="1926" customWidth="1"/>
    <col min="1029" max="1029" width="28.7109375" style="1926" customWidth="1"/>
    <col min="1030" max="1031" width="31.7109375" style="1926" customWidth="1"/>
    <col min="1032" max="1032" width="30.140625" style="1926" customWidth="1"/>
    <col min="1033" max="1033" width="33.7109375" style="1926" customWidth="1"/>
    <col min="1034" max="1034" width="27" style="1926" customWidth="1"/>
    <col min="1035" max="1035" width="28.7109375" style="1926" customWidth="1"/>
    <col min="1036" max="1036" width="34.85546875" style="1926" customWidth="1"/>
    <col min="1037" max="1037" width="37" style="1926" customWidth="1"/>
    <col min="1038" max="1038" width="34.85546875" style="1926" customWidth="1"/>
    <col min="1039" max="1039" width="27.5703125" style="1926" customWidth="1"/>
    <col min="1040" max="1040" width="36.85546875" style="1926" customWidth="1"/>
    <col min="1041" max="1041" width="38.7109375" style="1926" customWidth="1"/>
    <col min="1042" max="1044" width="14.7109375" style="1926" customWidth="1"/>
    <col min="1045" max="1045" width="18.7109375" style="1926" customWidth="1"/>
    <col min="1046" max="1046" width="25.42578125" style="1926" customWidth="1"/>
    <col min="1047" max="1047" width="34.85546875" style="1926" customWidth="1"/>
    <col min="1048" max="1048" width="28" style="1926" customWidth="1"/>
    <col min="1049" max="1049" width="34.140625" style="1926" customWidth="1"/>
    <col min="1050" max="1050" width="34" style="1926" customWidth="1"/>
    <col min="1051" max="1281" width="11.42578125" style="1926"/>
    <col min="1282" max="1282" width="108.140625" style="1926" customWidth="1"/>
    <col min="1283" max="1283" width="28.7109375" style="1926" customWidth="1"/>
    <col min="1284" max="1284" width="32.5703125" style="1926" customWidth="1"/>
    <col min="1285" max="1285" width="28.7109375" style="1926" customWidth="1"/>
    <col min="1286" max="1287" width="31.7109375" style="1926" customWidth="1"/>
    <col min="1288" max="1288" width="30.140625" style="1926" customWidth="1"/>
    <col min="1289" max="1289" width="33.7109375" style="1926" customWidth="1"/>
    <col min="1290" max="1290" width="27" style="1926" customWidth="1"/>
    <col min="1291" max="1291" width="28.7109375" style="1926" customWidth="1"/>
    <col min="1292" max="1292" width="34.85546875" style="1926" customWidth="1"/>
    <col min="1293" max="1293" width="37" style="1926" customWidth="1"/>
    <col min="1294" max="1294" width="34.85546875" style="1926" customWidth="1"/>
    <col min="1295" max="1295" width="27.5703125" style="1926" customWidth="1"/>
    <col min="1296" max="1296" width="36.85546875" style="1926" customWidth="1"/>
    <col min="1297" max="1297" width="38.7109375" style="1926" customWidth="1"/>
    <col min="1298" max="1300" width="14.7109375" style="1926" customWidth="1"/>
    <col min="1301" max="1301" width="18.7109375" style="1926" customWidth="1"/>
    <col min="1302" max="1302" width="25.42578125" style="1926" customWidth="1"/>
    <col min="1303" max="1303" width="34.85546875" style="1926" customWidth="1"/>
    <col min="1304" max="1304" width="28" style="1926" customWidth="1"/>
    <col min="1305" max="1305" width="34.140625" style="1926" customWidth="1"/>
    <col min="1306" max="1306" width="34" style="1926" customWidth="1"/>
    <col min="1307" max="1537" width="11.42578125" style="1926"/>
    <col min="1538" max="1538" width="108.140625" style="1926" customWidth="1"/>
    <col min="1539" max="1539" width="28.7109375" style="1926" customWidth="1"/>
    <col min="1540" max="1540" width="32.5703125" style="1926" customWidth="1"/>
    <col min="1541" max="1541" width="28.7109375" style="1926" customWidth="1"/>
    <col min="1542" max="1543" width="31.7109375" style="1926" customWidth="1"/>
    <col min="1544" max="1544" width="30.140625" style="1926" customWidth="1"/>
    <col min="1545" max="1545" width="33.7109375" style="1926" customWidth="1"/>
    <col min="1546" max="1546" width="27" style="1926" customWidth="1"/>
    <col min="1547" max="1547" width="28.7109375" style="1926" customWidth="1"/>
    <col min="1548" max="1548" width="34.85546875" style="1926" customWidth="1"/>
    <col min="1549" max="1549" width="37" style="1926" customWidth="1"/>
    <col min="1550" max="1550" width="34.85546875" style="1926" customWidth="1"/>
    <col min="1551" max="1551" width="27.5703125" style="1926" customWidth="1"/>
    <col min="1552" max="1552" width="36.85546875" style="1926" customWidth="1"/>
    <col min="1553" max="1553" width="38.7109375" style="1926" customWidth="1"/>
    <col min="1554" max="1556" width="14.7109375" style="1926" customWidth="1"/>
    <col min="1557" max="1557" width="18.7109375" style="1926" customWidth="1"/>
    <col min="1558" max="1558" width="25.42578125" style="1926" customWidth="1"/>
    <col min="1559" max="1559" width="34.85546875" style="1926" customWidth="1"/>
    <col min="1560" max="1560" width="28" style="1926" customWidth="1"/>
    <col min="1561" max="1561" width="34.140625" style="1926" customWidth="1"/>
    <col min="1562" max="1562" width="34" style="1926" customWidth="1"/>
    <col min="1563" max="1793" width="11.42578125" style="1926"/>
    <col min="1794" max="1794" width="108.140625" style="1926" customWidth="1"/>
    <col min="1795" max="1795" width="28.7109375" style="1926" customWidth="1"/>
    <col min="1796" max="1796" width="32.5703125" style="1926" customWidth="1"/>
    <col min="1797" max="1797" width="28.7109375" style="1926" customWidth="1"/>
    <col min="1798" max="1799" width="31.7109375" style="1926" customWidth="1"/>
    <col min="1800" max="1800" width="30.140625" style="1926" customWidth="1"/>
    <col min="1801" max="1801" width="33.7109375" style="1926" customWidth="1"/>
    <col min="1802" max="1802" width="27" style="1926" customWidth="1"/>
    <col min="1803" max="1803" width="28.7109375" style="1926" customWidth="1"/>
    <col min="1804" max="1804" width="34.85546875" style="1926" customWidth="1"/>
    <col min="1805" max="1805" width="37" style="1926" customWidth="1"/>
    <col min="1806" max="1806" width="34.85546875" style="1926" customWidth="1"/>
    <col min="1807" max="1807" width="27.5703125" style="1926" customWidth="1"/>
    <col min="1808" max="1808" width="36.85546875" style="1926" customWidth="1"/>
    <col min="1809" max="1809" width="38.7109375" style="1926" customWidth="1"/>
    <col min="1810" max="1812" width="14.7109375" style="1926" customWidth="1"/>
    <col min="1813" max="1813" width="18.7109375" style="1926" customWidth="1"/>
    <col min="1814" max="1814" width="25.42578125" style="1926" customWidth="1"/>
    <col min="1815" max="1815" width="34.85546875" style="1926" customWidth="1"/>
    <col min="1816" max="1816" width="28" style="1926" customWidth="1"/>
    <col min="1817" max="1817" width="34.140625" style="1926" customWidth="1"/>
    <col min="1818" max="1818" width="34" style="1926" customWidth="1"/>
    <col min="1819" max="2049" width="11.42578125" style="1926"/>
    <col min="2050" max="2050" width="108.140625" style="1926" customWidth="1"/>
    <col min="2051" max="2051" width="28.7109375" style="1926" customWidth="1"/>
    <col min="2052" max="2052" width="32.5703125" style="1926" customWidth="1"/>
    <col min="2053" max="2053" width="28.7109375" style="1926" customWidth="1"/>
    <col min="2054" max="2055" width="31.7109375" style="1926" customWidth="1"/>
    <col min="2056" max="2056" width="30.140625" style="1926" customWidth="1"/>
    <col min="2057" max="2057" width="33.7109375" style="1926" customWidth="1"/>
    <col min="2058" max="2058" width="27" style="1926" customWidth="1"/>
    <col min="2059" max="2059" width="28.7109375" style="1926" customWidth="1"/>
    <col min="2060" max="2060" width="34.85546875" style="1926" customWidth="1"/>
    <col min="2061" max="2061" width="37" style="1926" customWidth="1"/>
    <col min="2062" max="2062" width="34.85546875" style="1926" customWidth="1"/>
    <col min="2063" max="2063" width="27.5703125" style="1926" customWidth="1"/>
    <col min="2064" max="2064" width="36.85546875" style="1926" customWidth="1"/>
    <col min="2065" max="2065" width="38.7109375" style="1926" customWidth="1"/>
    <col min="2066" max="2068" width="14.7109375" style="1926" customWidth="1"/>
    <col min="2069" max="2069" width="18.7109375" style="1926" customWidth="1"/>
    <col min="2070" max="2070" width="25.42578125" style="1926" customWidth="1"/>
    <col min="2071" max="2071" width="34.85546875" style="1926" customWidth="1"/>
    <col min="2072" max="2072" width="28" style="1926" customWidth="1"/>
    <col min="2073" max="2073" width="34.140625" style="1926" customWidth="1"/>
    <col min="2074" max="2074" width="34" style="1926" customWidth="1"/>
    <col min="2075" max="2305" width="11.42578125" style="1926"/>
    <col min="2306" max="2306" width="108.140625" style="1926" customWidth="1"/>
    <col min="2307" max="2307" width="28.7109375" style="1926" customWidth="1"/>
    <col min="2308" max="2308" width="32.5703125" style="1926" customWidth="1"/>
    <col min="2309" max="2309" width="28.7109375" style="1926" customWidth="1"/>
    <col min="2310" max="2311" width="31.7109375" style="1926" customWidth="1"/>
    <col min="2312" max="2312" width="30.140625" style="1926" customWidth="1"/>
    <col min="2313" max="2313" width="33.7109375" style="1926" customWidth="1"/>
    <col min="2314" max="2314" width="27" style="1926" customWidth="1"/>
    <col min="2315" max="2315" width="28.7109375" style="1926" customWidth="1"/>
    <col min="2316" max="2316" width="34.85546875" style="1926" customWidth="1"/>
    <col min="2317" max="2317" width="37" style="1926" customWidth="1"/>
    <col min="2318" max="2318" width="34.85546875" style="1926" customWidth="1"/>
    <col min="2319" max="2319" width="27.5703125" style="1926" customWidth="1"/>
    <col min="2320" max="2320" width="36.85546875" style="1926" customWidth="1"/>
    <col min="2321" max="2321" width="38.7109375" style="1926" customWidth="1"/>
    <col min="2322" max="2324" width="14.7109375" style="1926" customWidth="1"/>
    <col min="2325" max="2325" width="18.7109375" style="1926" customWidth="1"/>
    <col min="2326" max="2326" width="25.42578125" style="1926" customWidth="1"/>
    <col min="2327" max="2327" width="34.85546875" style="1926" customWidth="1"/>
    <col min="2328" max="2328" width="28" style="1926" customWidth="1"/>
    <col min="2329" max="2329" width="34.140625" style="1926" customWidth="1"/>
    <col min="2330" max="2330" width="34" style="1926" customWidth="1"/>
    <col min="2331" max="2561" width="11.42578125" style="1926"/>
    <col min="2562" max="2562" width="108.140625" style="1926" customWidth="1"/>
    <col min="2563" max="2563" width="28.7109375" style="1926" customWidth="1"/>
    <col min="2564" max="2564" width="32.5703125" style="1926" customWidth="1"/>
    <col min="2565" max="2565" width="28.7109375" style="1926" customWidth="1"/>
    <col min="2566" max="2567" width="31.7109375" style="1926" customWidth="1"/>
    <col min="2568" max="2568" width="30.140625" style="1926" customWidth="1"/>
    <col min="2569" max="2569" width="33.7109375" style="1926" customWidth="1"/>
    <col min="2570" max="2570" width="27" style="1926" customWidth="1"/>
    <col min="2571" max="2571" width="28.7109375" style="1926" customWidth="1"/>
    <col min="2572" max="2572" width="34.85546875" style="1926" customWidth="1"/>
    <col min="2573" max="2573" width="37" style="1926" customWidth="1"/>
    <col min="2574" max="2574" width="34.85546875" style="1926" customWidth="1"/>
    <col min="2575" max="2575" width="27.5703125" style="1926" customWidth="1"/>
    <col min="2576" max="2576" width="36.85546875" style="1926" customWidth="1"/>
    <col min="2577" max="2577" width="38.7109375" style="1926" customWidth="1"/>
    <col min="2578" max="2580" width="14.7109375" style="1926" customWidth="1"/>
    <col min="2581" max="2581" width="18.7109375" style="1926" customWidth="1"/>
    <col min="2582" max="2582" width="25.42578125" style="1926" customWidth="1"/>
    <col min="2583" max="2583" width="34.85546875" style="1926" customWidth="1"/>
    <col min="2584" max="2584" width="28" style="1926" customWidth="1"/>
    <col min="2585" max="2585" width="34.140625" style="1926" customWidth="1"/>
    <col min="2586" max="2586" width="34" style="1926" customWidth="1"/>
    <col min="2587" max="2817" width="11.42578125" style="1926"/>
    <col min="2818" max="2818" width="108.140625" style="1926" customWidth="1"/>
    <col min="2819" max="2819" width="28.7109375" style="1926" customWidth="1"/>
    <col min="2820" max="2820" width="32.5703125" style="1926" customWidth="1"/>
    <col min="2821" max="2821" width="28.7109375" style="1926" customWidth="1"/>
    <col min="2822" max="2823" width="31.7109375" style="1926" customWidth="1"/>
    <col min="2824" max="2824" width="30.140625" style="1926" customWidth="1"/>
    <col min="2825" max="2825" width="33.7109375" style="1926" customWidth="1"/>
    <col min="2826" max="2826" width="27" style="1926" customWidth="1"/>
    <col min="2827" max="2827" width="28.7109375" style="1926" customWidth="1"/>
    <col min="2828" max="2828" width="34.85546875" style="1926" customWidth="1"/>
    <col min="2829" max="2829" width="37" style="1926" customWidth="1"/>
    <col min="2830" max="2830" width="34.85546875" style="1926" customWidth="1"/>
    <col min="2831" max="2831" width="27.5703125" style="1926" customWidth="1"/>
    <col min="2832" max="2832" width="36.85546875" style="1926" customWidth="1"/>
    <col min="2833" max="2833" width="38.7109375" style="1926" customWidth="1"/>
    <col min="2834" max="2836" width="14.7109375" style="1926" customWidth="1"/>
    <col min="2837" max="2837" width="18.7109375" style="1926" customWidth="1"/>
    <col min="2838" max="2838" width="25.42578125" style="1926" customWidth="1"/>
    <col min="2839" max="2839" width="34.85546875" style="1926" customWidth="1"/>
    <col min="2840" max="2840" width="28" style="1926" customWidth="1"/>
    <col min="2841" max="2841" width="34.140625" style="1926" customWidth="1"/>
    <col min="2842" max="2842" width="34" style="1926" customWidth="1"/>
    <col min="2843" max="3073" width="11.42578125" style="1926"/>
    <col min="3074" max="3074" width="108.140625" style="1926" customWidth="1"/>
    <col min="3075" max="3075" width="28.7109375" style="1926" customWidth="1"/>
    <col min="3076" max="3076" width="32.5703125" style="1926" customWidth="1"/>
    <col min="3077" max="3077" width="28.7109375" style="1926" customWidth="1"/>
    <col min="3078" max="3079" width="31.7109375" style="1926" customWidth="1"/>
    <col min="3080" max="3080" width="30.140625" style="1926" customWidth="1"/>
    <col min="3081" max="3081" width="33.7109375" style="1926" customWidth="1"/>
    <col min="3082" max="3082" width="27" style="1926" customWidth="1"/>
    <col min="3083" max="3083" width="28.7109375" style="1926" customWidth="1"/>
    <col min="3084" max="3084" width="34.85546875" style="1926" customWidth="1"/>
    <col min="3085" max="3085" width="37" style="1926" customWidth="1"/>
    <col min="3086" max="3086" width="34.85546875" style="1926" customWidth="1"/>
    <col min="3087" max="3087" width="27.5703125" style="1926" customWidth="1"/>
    <col min="3088" max="3088" width="36.85546875" style="1926" customWidth="1"/>
    <col min="3089" max="3089" width="38.7109375" style="1926" customWidth="1"/>
    <col min="3090" max="3092" width="14.7109375" style="1926" customWidth="1"/>
    <col min="3093" max="3093" width="18.7109375" style="1926" customWidth="1"/>
    <col min="3094" max="3094" width="25.42578125" style="1926" customWidth="1"/>
    <col min="3095" max="3095" width="34.85546875" style="1926" customWidth="1"/>
    <col min="3096" max="3096" width="28" style="1926" customWidth="1"/>
    <col min="3097" max="3097" width="34.140625" style="1926" customWidth="1"/>
    <col min="3098" max="3098" width="34" style="1926" customWidth="1"/>
    <col min="3099" max="3329" width="11.42578125" style="1926"/>
    <col min="3330" max="3330" width="108.140625" style="1926" customWidth="1"/>
    <col min="3331" max="3331" width="28.7109375" style="1926" customWidth="1"/>
    <col min="3332" max="3332" width="32.5703125" style="1926" customWidth="1"/>
    <col min="3333" max="3333" width="28.7109375" style="1926" customWidth="1"/>
    <col min="3334" max="3335" width="31.7109375" style="1926" customWidth="1"/>
    <col min="3336" max="3336" width="30.140625" style="1926" customWidth="1"/>
    <col min="3337" max="3337" width="33.7109375" style="1926" customWidth="1"/>
    <col min="3338" max="3338" width="27" style="1926" customWidth="1"/>
    <col min="3339" max="3339" width="28.7109375" style="1926" customWidth="1"/>
    <col min="3340" max="3340" width="34.85546875" style="1926" customWidth="1"/>
    <col min="3341" max="3341" width="37" style="1926" customWidth="1"/>
    <col min="3342" max="3342" width="34.85546875" style="1926" customWidth="1"/>
    <col min="3343" max="3343" width="27.5703125" style="1926" customWidth="1"/>
    <col min="3344" max="3344" width="36.85546875" style="1926" customWidth="1"/>
    <col min="3345" max="3345" width="38.7109375" style="1926" customWidth="1"/>
    <col min="3346" max="3348" width="14.7109375" style="1926" customWidth="1"/>
    <col min="3349" max="3349" width="18.7109375" style="1926" customWidth="1"/>
    <col min="3350" max="3350" width="25.42578125" style="1926" customWidth="1"/>
    <col min="3351" max="3351" width="34.85546875" style="1926" customWidth="1"/>
    <col min="3352" max="3352" width="28" style="1926" customWidth="1"/>
    <col min="3353" max="3353" width="34.140625" style="1926" customWidth="1"/>
    <col min="3354" max="3354" width="34" style="1926" customWidth="1"/>
    <col min="3355" max="3585" width="11.42578125" style="1926"/>
    <col min="3586" max="3586" width="108.140625" style="1926" customWidth="1"/>
    <col min="3587" max="3587" width="28.7109375" style="1926" customWidth="1"/>
    <col min="3588" max="3588" width="32.5703125" style="1926" customWidth="1"/>
    <col min="3589" max="3589" width="28.7109375" style="1926" customWidth="1"/>
    <col min="3590" max="3591" width="31.7109375" style="1926" customWidth="1"/>
    <col min="3592" max="3592" width="30.140625" style="1926" customWidth="1"/>
    <col min="3593" max="3593" width="33.7109375" style="1926" customWidth="1"/>
    <col min="3594" max="3594" width="27" style="1926" customWidth="1"/>
    <col min="3595" max="3595" width="28.7109375" style="1926" customWidth="1"/>
    <col min="3596" max="3596" width="34.85546875" style="1926" customWidth="1"/>
    <col min="3597" max="3597" width="37" style="1926" customWidth="1"/>
    <col min="3598" max="3598" width="34.85546875" style="1926" customWidth="1"/>
    <col min="3599" max="3599" width="27.5703125" style="1926" customWidth="1"/>
    <col min="3600" max="3600" width="36.85546875" style="1926" customWidth="1"/>
    <col min="3601" max="3601" width="38.7109375" style="1926" customWidth="1"/>
    <col min="3602" max="3604" width="14.7109375" style="1926" customWidth="1"/>
    <col min="3605" max="3605" width="18.7109375" style="1926" customWidth="1"/>
    <col min="3606" max="3606" width="25.42578125" style="1926" customWidth="1"/>
    <col min="3607" max="3607" width="34.85546875" style="1926" customWidth="1"/>
    <col min="3608" max="3608" width="28" style="1926" customWidth="1"/>
    <col min="3609" max="3609" width="34.140625" style="1926" customWidth="1"/>
    <col min="3610" max="3610" width="34" style="1926" customWidth="1"/>
    <col min="3611" max="3841" width="11.42578125" style="1926"/>
    <col min="3842" max="3842" width="108.140625" style="1926" customWidth="1"/>
    <col min="3843" max="3843" width="28.7109375" style="1926" customWidth="1"/>
    <col min="3844" max="3844" width="32.5703125" style="1926" customWidth="1"/>
    <col min="3845" max="3845" width="28.7109375" style="1926" customWidth="1"/>
    <col min="3846" max="3847" width="31.7109375" style="1926" customWidth="1"/>
    <col min="3848" max="3848" width="30.140625" style="1926" customWidth="1"/>
    <col min="3849" max="3849" width="33.7109375" style="1926" customWidth="1"/>
    <col min="3850" max="3850" width="27" style="1926" customWidth="1"/>
    <col min="3851" max="3851" width="28.7109375" style="1926" customWidth="1"/>
    <col min="3852" max="3852" width="34.85546875" style="1926" customWidth="1"/>
    <col min="3853" max="3853" width="37" style="1926" customWidth="1"/>
    <col min="3854" max="3854" width="34.85546875" style="1926" customWidth="1"/>
    <col min="3855" max="3855" width="27.5703125" style="1926" customWidth="1"/>
    <col min="3856" max="3856" width="36.85546875" style="1926" customWidth="1"/>
    <col min="3857" max="3857" width="38.7109375" style="1926" customWidth="1"/>
    <col min="3858" max="3860" width="14.7109375" style="1926" customWidth="1"/>
    <col min="3861" max="3861" width="18.7109375" style="1926" customWidth="1"/>
    <col min="3862" max="3862" width="25.42578125" style="1926" customWidth="1"/>
    <col min="3863" max="3863" width="34.85546875" style="1926" customWidth="1"/>
    <col min="3864" max="3864" width="28" style="1926" customWidth="1"/>
    <col min="3865" max="3865" width="34.140625" style="1926" customWidth="1"/>
    <col min="3866" max="3866" width="34" style="1926" customWidth="1"/>
    <col min="3867" max="4097" width="11.42578125" style="1926"/>
    <col min="4098" max="4098" width="108.140625" style="1926" customWidth="1"/>
    <col min="4099" max="4099" width="28.7109375" style="1926" customWidth="1"/>
    <col min="4100" max="4100" width="32.5703125" style="1926" customWidth="1"/>
    <col min="4101" max="4101" width="28.7109375" style="1926" customWidth="1"/>
    <col min="4102" max="4103" width="31.7109375" style="1926" customWidth="1"/>
    <col min="4104" max="4104" width="30.140625" style="1926" customWidth="1"/>
    <col min="4105" max="4105" width="33.7109375" style="1926" customWidth="1"/>
    <col min="4106" max="4106" width="27" style="1926" customWidth="1"/>
    <col min="4107" max="4107" width="28.7109375" style="1926" customWidth="1"/>
    <col min="4108" max="4108" width="34.85546875" style="1926" customWidth="1"/>
    <col min="4109" max="4109" width="37" style="1926" customWidth="1"/>
    <col min="4110" max="4110" width="34.85546875" style="1926" customWidth="1"/>
    <col min="4111" max="4111" width="27.5703125" style="1926" customWidth="1"/>
    <col min="4112" max="4112" width="36.85546875" style="1926" customWidth="1"/>
    <col min="4113" max="4113" width="38.7109375" style="1926" customWidth="1"/>
    <col min="4114" max="4116" width="14.7109375" style="1926" customWidth="1"/>
    <col min="4117" max="4117" width="18.7109375" style="1926" customWidth="1"/>
    <col min="4118" max="4118" width="25.42578125" style="1926" customWidth="1"/>
    <col min="4119" max="4119" width="34.85546875" style="1926" customWidth="1"/>
    <col min="4120" max="4120" width="28" style="1926" customWidth="1"/>
    <col min="4121" max="4121" width="34.140625" style="1926" customWidth="1"/>
    <col min="4122" max="4122" width="34" style="1926" customWidth="1"/>
    <col min="4123" max="4353" width="11.42578125" style="1926"/>
    <col min="4354" max="4354" width="108.140625" style="1926" customWidth="1"/>
    <col min="4355" max="4355" width="28.7109375" style="1926" customWidth="1"/>
    <col min="4356" max="4356" width="32.5703125" style="1926" customWidth="1"/>
    <col min="4357" max="4357" width="28.7109375" style="1926" customWidth="1"/>
    <col min="4358" max="4359" width="31.7109375" style="1926" customWidth="1"/>
    <col min="4360" max="4360" width="30.140625" style="1926" customWidth="1"/>
    <col min="4361" max="4361" width="33.7109375" style="1926" customWidth="1"/>
    <col min="4362" max="4362" width="27" style="1926" customWidth="1"/>
    <col min="4363" max="4363" width="28.7109375" style="1926" customWidth="1"/>
    <col min="4364" max="4364" width="34.85546875" style="1926" customWidth="1"/>
    <col min="4365" max="4365" width="37" style="1926" customWidth="1"/>
    <col min="4366" max="4366" width="34.85546875" style="1926" customWidth="1"/>
    <col min="4367" max="4367" width="27.5703125" style="1926" customWidth="1"/>
    <col min="4368" max="4368" width="36.85546875" style="1926" customWidth="1"/>
    <col min="4369" max="4369" width="38.7109375" style="1926" customWidth="1"/>
    <col min="4370" max="4372" width="14.7109375" style="1926" customWidth="1"/>
    <col min="4373" max="4373" width="18.7109375" style="1926" customWidth="1"/>
    <col min="4374" max="4374" width="25.42578125" style="1926" customWidth="1"/>
    <col min="4375" max="4375" width="34.85546875" style="1926" customWidth="1"/>
    <col min="4376" max="4376" width="28" style="1926" customWidth="1"/>
    <col min="4377" max="4377" width="34.140625" style="1926" customWidth="1"/>
    <col min="4378" max="4378" width="34" style="1926" customWidth="1"/>
    <col min="4379" max="4609" width="11.42578125" style="1926"/>
    <col min="4610" max="4610" width="108.140625" style="1926" customWidth="1"/>
    <col min="4611" max="4611" width="28.7109375" style="1926" customWidth="1"/>
    <col min="4612" max="4612" width="32.5703125" style="1926" customWidth="1"/>
    <col min="4613" max="4613" width="28.7109375" style="1926" customWidth="1"/>
    <col min="4614" max="4615" width="31.7109375" style="1926" customWidth="1"/>
    <col min="4616" max="4616" width="30.140625" style="1926" customWidth="1"/>
    <col min="4617" max="4617" width="33.7109375" style="1926" customWidth="1"/>
    <col min="4618" max="4618" width="27" style="1926" customWidth="1"/>
    <col min="4619" max="4619" width="28.7109375" style="1926" customWidth="1"/>
    <col min="4620" max="4620" width="34.85546875" style="1926" customWidth="1"/>
    <col min="4621" max="4621" width="37" style="1926" customWidth="1"/>
    <col min="4622" max="4622" width="34.85546875" style="1926" customWidth="1"/>
    <col min="4623" max="4623" width="27.5703125" style="1926" customWidth="1"/>
    <col min="4624" max="4624" width="36.85546875" style="1926" customWidth="1"/>
    <col min="4625" max="4625" width="38.7109375" style="1926" customWidth="1"/>
    <col min="4626" max="4628" width="14.7109375" style="1926" customWidth="1"/>
    <col min="4629" max="4629" width="18.7109375" style="1926" customWidth="1"/>
    <col min="4630" max="4630" width="25.42578125" style="1926" customWidth="1"/>
    <col min="4631" max="4631" width="34.85546875" style="1926" customWidth="1"/>
    <col min="4632" max="4632" width="28" style="1926" customWidth="1"/>
    <col min="4633" max="4633" width="34.140625" style="1926" customWidth="1"/>
    <col min="4634" max="4634" width="34" style="1926" customWidth="1"/>
    <col min="4635" max="4865" width="11.42578125" style="1926"/>
    <col min="4866" max="4866" width="108.140625" style="1926" customWidth="1"/>
    <col min="4867" max="4867" width="28.7109375" style="1926" customWidth="1"/>
    <col min="4868" max="4868" width="32.5703125" style="1926" customWidth="1"/>
    <col min="4869" max="4869" width="28.7109375" style="1926" customWidth="1"/>
    <col min="4870" max="4871" width="31.7109375" style="1926" customWidth="1"/>
    <col min="4872" max="4872" width="30.140625" style="1926" customWidth="1"/>
    <col min="4873" max="4873" width="33.7109375" style="1926" customWidth="1"/>
    <col min="4874" max="4874" width="27" style="1926" customWidth="1"/>
    <col min="4875" max="4875" width="28.7109375" style="1926" customWidth="1"/>
    <col min="4876" max="4876" width="34.85546875" style="1926" customWidth="1"/>
    <col min="4877" max="4877" width="37" style="1926" customWidth="1"/>
    <col min="4878" max="4878" width="34.85546875" style="1926" customWidth="1"/>
    <col min="4879" max="4879" width="27.5703125" style="1926" customWidth="1"/>
    <col min="4880" max="4880" width="36.85546875" style="1926" customWidth="1"/>
    <col min="4881" max="4881" width="38.7109375" style="1926" customWidth="1"/>
    <col min="4882" max="4884" width="14.7109375" style="1926" customWidth="1"/>
    <col min="4885" max="4885" width="18.7109375" style="1926" customWidth="1"/>
    <col min="4886" max="4886" width="25.42578125" style="1926" customWidth="1"/>
    <col min="4887" max="4887" width="34.85546875" style="1926" customWidth="1"/>
    <col min="4888" max="4888" width="28" style="1926" customWidth="1"/>
    <col min="4889" max="4889" width="34.140625" style="1926" customWidth="1"/>
    <col min="4890" max="4890" width="34" style="1926" customWidth="1"/>
    <col min="4891" max="5121" width="11.42578125" style="1926"/>
    <col min="5122" max="5122" width="108.140625" style="1926" customWidth="1"/>
    <col min="5123" max="5123" width="28.7109375" style="1926" customWidth="1"/>
    <col min="5124" max="5124" width="32.5703125" style="1926" customWidth="1"/>
    <col min="5125" max="5125" width="28.7109375" style="1926" customWidth="1"/>
    <col min="5126" max="5127" width="31.7109375" style="1926" customWidth="1"/>
    <col min="5128" max="5128" width="30.140625" style="1926" customWidth="1"/>
    <col min="5129" max="5129" width="33.7109375" style="1926" customWidth="1"/>
    <col min="5130" max="5130" width="27" style="1926" customWidth="1"/>
    <col min="5131" max="5131" width="28.7109375" style="1926" customWidth="1"/>
    <col min="5132" max="5132" width="34.85546875" style="1926" customWidth="1"/>
    <col min="5133" max="5133" width="37" style="1926" customWidth="1"/>
    <col min="5134" max="5134" width="34.85546875" style="1926" customWidth="1"/>
    <col min="5135" max="5135" width="27.5703125" style="1926" customWidth="1"/>
    <col min="5136" max="5136" width="36.85546875" style="1926" customWidth="1"/>
    <col min="5137" max="5137" width="38.7109375" style="1926" customWidth="1"/>
    <col min="5138" max="5140" width="14.7109375" style="1926" customWidth="1"/>
    <col min="5141" max="5141" width="18.7109375" style="1926" customWidth="1"/>
    <col min="5142" max="5142" width="25.42578125" style="1926" customWidth="1"/>
    <col min="5143" max="5143" width="34.85546875" style="1926" customWidth="1"/>
    <col min="5144" max="5144" width="28" style="1926" customWidth="1"/>
    <col min="5145" max="5145" width="34.140625" style="1926" customWidth="1"/>
    <col min="5146" max="5146" width="34" style="1926" customWidth="1"/>
    <col min="5147" max="5377" width="11.42578125" style="1926"/>
    <col min="5378" max="5378" width="108.140625" style="1926" customWidth="1"/>
    <col min="5379" max="5379" width="28.7109375" style="1926" customWidth="1"/>
    <col min="5380" max="5380" width="32.5703125" style="1926" customWidth="1"/>
    <col min="5381" max="5381" width="28.7109375" style="1926" customWidth="1"/>
    <col min="5382" max="5383" width="31.7109375" style="1926" customWidth="1"/>
    <col min="5384" max="5384" width="30.140625" style="1926" customWidth="1"/>
    <col min="5385" max="5385" width="33.7109375" style="1926" customWidth="1"/>
    <col min="5386" max="5386" width="27" style="1926" customWidth="1"/>
    <col min="5387" max="5387" width="28.7109375" style="1926" customWidth="1"/>
    <col min="5388" max="5388" width="34.85546875" style="1926" customWidth="1"/>
    <col min="5389" max="5389" width="37" style="1926" customWidth="1"/>
    <col min="5390" max="5390" width="34.85546875" style="1926" customWidth="1"/>
    <col min="5391" max="5391" width="27.5703125" style="1926" customWidth="1"/>
    <col min="5392" max="5392" width="36.85546875" style="1926" customWidth="1"/>
    <col min="5393" max="5393" width="38.7109375" style="1926" customWidth="1"/>
    <col min="5394" max="5396" width="14.7109375" style="1926" customWidth="1"/>
    <col min="5397" max="5397" width="18.7109375" style="1926" customWidth="1"/>
    <col min="5398" max="5398" width="25.42578125" style="1926" customWidth="1"/>
    <col min="5399" max="5399" width="34.85546875" style="1926" customWidth="1"/>
    <col min="5400" max="5400" width="28" style="1926" customWidth="1"/>
    <col min="5401" max="5401" width="34.140625" style="1926" customWidth="1"/>
    <col min="5402" max="5402" width="34" style="1926" customWidth="1"/>
    <col min="5403" max="5633" width="11.42578125" style="1926"/>
    <col min="5634" max="5634" width="108.140625" style="1926" customWidth="1"/>
    <col min="5635" max="5635" width="28.7109375" style="1926" customWidth="1"/>
    <col min="5636" max="5636" width="32.5703125" style="1926" customWidth="1"/>
    <col min="5637" max="5637" width="28.7109375" style="1926" customWidth="1"/>
    <col min="5638" max="5639" width="31.7109375" style="1926" customWidth="1"/>
    <col min="5640" max="5640" width="30.140625" style="1926" customWidth="1"/>
    <col min="5641" max="5641" width="33.7109375" style="1926" customWidth="1"/>
    <col min="5642" max="5642" width="27" style="1926" customWidth="1"/>
    <col min="5643" max="5643" width="28.7109375" style="1926" customWidth="1"/>
    <col min="5644" max="5644" width="34.85546875" style="1926" customWidth="1"/>
    <col min="5645" max="5645" width="37" style="1926" customWidth="1"/>
    <col min="5646" max="5646" width="34.85546875" style="1926" customWidth="1"/>
    <col min="5647" max="5647" width="27.5703125" style="1926" customWidth="1"/>
    <col min="5648" max="5648" width="36.85546875" style="1926" customWidth="1"/>
    <col min="5649" max="5649" width="38.7109375" style="1926" customWidth="1"/>
    <col min="5650" max="5652" width="14.7109375" style="1926" customWidth="1"/>
    <col min="5653" max="5653" width="18.7109375" style="1926" customWidth="1"/>
    <col min="5654" max="5654" width="25.42578125" style="1926" customWidth="1"/>
    <col min="5655" max="5655" width="34.85546875" style="1926" customWidth="1"/>
    <col min="5656" max="5656" width="28" style="1926" customWidth="1"/>
    <col min="5657" max="5657" width="34.140625" style="1926" customWidth="1"/>
    <col min="5658" max="5658" width="34" style="1926" customWidth="1"/>
    <col min="5659" max="5889" width="11.42578125" style="1926"/>
    <col min="5890" max="5890" width="108.140625" style="1926" customWidth="1"/>
    <col min="5891" max="5891" width="28.7109375" style="1926" customWidth="1"/>
    <col min="5892" max="5892" width="32.5703125" style="1926" customWidth="1"/>
    <col min="5893" max="5893" width="28.7109375" style="1926" customWidth="1"/>
    <col min="5894" max="5895" width="31.7109375" style="1926" customWidth="1"/>
    <col min="5896" max="5896" width="30.140625" style="1926" customWidth="1"/>
    <col min="5897" max="5897" width="33.7109375" style="1926" customWidth="1"/>
    <col min="5898" max="5898" width="27" style="1926" customWidth="1"/>
    <col min="5899" max="5899" width="28.7109375" style="1926" customWidth="1"/>
    <col min="5900" max="5900" width="34.85546875" style="1926" customWidth="1"/>
    <col min="5901" max="5901" width="37" style="1926" customWidth="1"/>
    <col min="5902" max="5902" width="34.85546875" style="1926" customWidth="1"/>
    <col min="5903" max="5903" width="27.5703125" style="1926" customWidth="1"/>
    <col min="5904" max="5904" width="36.85546875" style="1926" customWidth="1"/>
    <col min="5905" max="5905" width="38.7109375" style="1926" customWidth="1"/>
    <col min="5906" max="5908" width="14.7109375" style="1926" customWidth="1"/>
    <col min="5909" max="5909" width="18.7109375" style="1926" customWidth="1"/>
    <col min="5910" max="5910" width="25.42578125" style="1926" customWidth="1"/>
    <col min="5911" max="5911" width="34.85546875" style="1926" customWidth="1"/>
    <col min="5912" max="5912" width="28" style="1926" customWidth="1"/>
    <col min="5913" max="5913" width="34.140625" style="1926" customWidth="1"/>
    <col min="5914" max="5914" width="34" style="1926" customWidth="1"/>
    <col min="5915" max="6145" width="11.42578125" style="1926"/>
    <col min="6146" max="6146" width="108.140625" style="1926" customWidth="1"/>
    <col min="6147" max="6147" width="28.7109375" style="1926" customWidth="1"/>
    <col min="6148" max="6148" width="32.5703125" style="1926" customWidth="1"/>
    <col min="6149" max="6149" width="28.7109375" style="1926" customWidth="1"/>
    <col min="6150" max="6151" width="31.7109375" style="1926" customWidth="1"/>
    <col min="6152" max="6152" width="30.140625" style="1926" customWidth="1"/>
    <col min="6153" max="6153" width="33.7109375" style="1926" customWidth="1"/>
    <col min="6154" max="6154" width="27" style="1926" customWidth="1"/>
    <col min="6155" max="6155" width="28.7109375" style="1926" customWidth="1"/>
    <col min="6156" max="6156" width="34.85546875" style="1926" customWidth="1"/>
    <col min="6157" max="6157" width="37" style="1926" customWidth="1"/>
    <col min="6158" max="6158" width="34.85546875" style="1926" customWidth="1"/>
    <col min="6159" max="6159" width="27.5703125" style="1926" customWidth="1"/>
    <col min="6160" max="6160" width="36.85546875" style="1926" customWidth="1"/>
    <col min="6161" max="6161" width="38.7109375" style="1926" customWidth="1"/>
    <col min="6162" max="6164" width="14.7109375" style="1926" customWidth="1"/>
    <col min="6165" max="6165" width="18.7109375" style="1926" customWidth="1"/>
    <col min="6166" max="6166" width="25.42578125" style="1926" customWidth="1"/>
    <col min="6167" max="6167" width="34.85546875" style="1926" customWidth="1"/>
    <col min="6168" max="6168" width="28" style="1926" customWidth="1"/>
    <col min="6169" max="6169" width="34.140625" style="1926" customWidth="1"/>
    <col min="6170" max="6170" width="34" style="1926" customWidth="1"/>
    <col min="6171" max="6401" width="11.42578125" style="1926"/>
    <col min="6402" max="6402" width="108.140625" style="1926" customWidth="1"/>
    <col min="6403" max="6403" width="28.7109375" style="1926" customWidth="1"/>
    <col min="6404" max="6404" width="32.5703125" style="1926" customWidth="1"/>
    <col min="6405" max="6405" width="28.7109375" style="1926" customWidth="1"/>
    <col min="6406" max="6407" width="31.7109375" style="1926" customWidth="1"/>
    <col min="6408" max="6408" width="30.140625" style="1926" customWidth="1"/>
    <col min="6409" max="6409" width="33.7109375" style="1926" customWidth="1"/>
    <col min="6410" max="6410" width="27" style="1926" customWidth="1"/>
    <col min="6411" max="6411" width="28.7109375" style="1926" customWidth="1"/>
    <col min="6412" max="6412" width="34.85546875" style="1926" customWidth="1"/>
    <col min="6413" max="6413" width="37" style="1926" customWidth="1"/>
    <col min="6414" max="6414" width="34.85546875" style="1926" customWidth="1"/>
    <col min="6415" max="6415" width="27.5703125" style="1926" customWidth="1"/>
    <col min="6416" max="6416" width="36.85546875" style="1926" customWidth="1"/>
    <col min="6417" max="6417" width="38.7109375" style="1926" customWidth="1"/>
    <col min="6418" max="6420" width="14.7109375" style="1926" customWidth="1"/>
    <col min="6421" max="6421" width="18.7109375" style="1926" customWidth="1"/>
    <col min="6422" max="6422" width="25.42578125" style="1926" customWidth="1"/>
    <col min="6423" max="6423" width="34.85546875" style="1926" customWidth="1"/>
    <col min="6424" max="6424" width="28" style="1926" customWidth="1"/>
    <col min="6425" max="6425" width="34.140625" style="1926" customWidth="1"/>
    <col min="6426" max="6426" width="34" style="1926" customWidth="1"/>
    <col min="6427" max="6657" width="11.42578125" style="1926"/>
    <col min="6658" max="6658" width="108.140625" style="1926" customWidth="1"/>
    <col min="6659" max="6659" width="28.7109375" style="1926" customWidth="1"/>
    <col min="6660" max="6660" width="32.5703125" style="1926" customWidth="1"/>
    <col min="6661" max="6661" width="28.7109375" style="1926" customWidth="1"/>
    <col min="6662" max="6663" width="31.7109375" style="1926" customWidth="1"/>
    <col min="6664" max="6664" width="30.140625" style="1926" customWidth="1"/>
    <col min="6665" max="6665" width="33.7109375" style="1926" customWidth="1"/>
    <col min="6666" max="6666" width="27" style="1926" customWidth="1"/>
    <col min="6667" max="6667" width="28.7109375" style="1926" customWidth="1"/>
    <col min="6668" max="6668" width="34.85546875" style="1926" customWidth="1"/>
    <col min="6669" max="6669" width="37" style="1926" customWidth="1"/>
    <col min="6670" max="6670" width="34.85546875" style="1926" customWidth="1"/>
    <col min="6671" max="6671" width="27.5703125" style="1926" customWidth="1"/>
    <col min="6672" max="6672" width="36.85546875" style="1926" customWidth="1"/>
    <col min="6673" max="6673" width="38.7109375" style="1926" customWidth="1"/>
    <col min="6674" max="6676" width="14.7109375" style="1926" customWidth="1"/>
    <col min="6677" max="6677" width="18.7109375" style="1926" customWidth="1"/>
    <col min="6678" max="6678" width="25.42578125" style="1926" customWidth="1"/>
    <col min="6679" max="6679" width="34.85546875" style="1926" customWidth="1"/>
    <col min="6680" max="6680" width="28" style="1926" customWidth="1"/>
    <col min="6681" max="6681" width="34.140625" style="1926" customWidth="1"/>
    <col min="6682" max="6682" width="34" style="1926" customWidth="1"/>
    <col min="6683" max="6913" width="11.42578125" style="1926"/>
    <col min="6914" max="6914" width="108.140625" style="1926" customWidth="1"/>
    <col min="6915" max="6915" width="28.7109375" style="1926" customWidth="1"/>
    <col min="6916" max="6916" width="32.5703125" style="1926" customWidth="1"/>
    <col min="6917" max="6917" width="28.7109375" style="1926" customWidth="1"/>
    <col min="6918" max="6919" width="31.7109375" style="1926" customWidth="1"/>
    <col min="6920" max="6920" width="30.140625" style="1926" customWidth="1"/>
    <col min="6921" max="6921" width="33.7109375" style="1926" customWidth="1"/>
    <col min="6922" max="6922" width="27" style="1926" customWidth="1"/>
    <col min="6923" max="6923" width="28.7109375" style="1926" customWidth="1"/>
    <col min="6924" max="6924" width="34.85546875" style="1926" customWidth="1"/>
    <col min="6925" max="6925" width="37" style="1926" customWidth="1"/>
    <col min="6926" max="6926" width="34.85546875" style="1926" customWidth="1"/>
    <col min="6927" max="6927" width="27.5703125" style="1926" customWidth="1"/>
    <col min="6928" max="6928" width="36.85546875" style="1926" customWidth="1"/>
    <col min="6929" max="6929" width="38.7109375" style="1926" customWidth="1"/>
    <col min="6930" max="6932" width="14.7109375" style="1926" customWidth="1"/>
    <col min="6933" max="6933" width="18.7109375" style="1926" customWidth="1"/>
    <col min="6934" max="6934" width="25.42578125" style="1926" customWidth="1"/>
    <col min="6935" max="6935" width="34.85546875" style="1926" customWidth="1"/>
    <col min="6936" max="6936" width="28" style="1926" customWidth="1"/>
    <col min="6937" max="6937" width="34.140625" style="1926" customWidth="1"/>
    <col min="6938" max="6938" width="34" style="1926" customWidth="1"/>
    <col min="6939" max="7169" width="11.42578125" style="1926"/>
    <col min="7170" max="7170" width="108.140625" style="1926" customWidth="1"/>
    <col min="7171" max="7171" width="28.7109375" style="1926" customWidth="1"/>
    <col min="7172" max="7172" width="32.5703125" style="1926" customWidth="1"/>
    <col min="7173" max="7173" width="28.7109375" style="1926" customWidth="1"/>
    <col min="7174" max="7175" width="31.7109375" style="1926" customWidth="1"/>
    <col min="7176" max="7176" width="30.140625" style="1926" customWidth="1"/>
    <col min="7177" max="7177" width="33.7109375" style="1926" customWidth="1"/>
    <col min="7178" max="7178" width="27" style="1926" customWidth="1"/>
    <col min="7179" max="7179" width="28.7109375" style="1926" customWidth="1"/>
    <col min="7180" max="7180" width="34.85546875" style="1926" customWidth="1"/>
    <col min="7181" max="7181" width="37" style="1926" customWidth="1"/>
    <col min="7182" max="7182" width="34.85546875" style="1926" customWidth="1"/>
    <col min="7183" max="7183" width="27.5703125" style="1926" customWidth="1"/>
    <col min="7184" max="7184" width="36.85546875" style="1926" customWidth="1"/>
    <col min="7185" max="7185" width="38.7109375" style="1926" customWidth="1"/>
    <col min="7186" max="7188" width="14.7109375" style="1926" customWidth="1"/>
    <col min="7189" max="7189" width="18.7109375" style="1926" customWidth="1"/>
    <col min="7190" max="7190" width="25.42578125" style="1926" customWidth="1"/>
    <col min="7191" max="7191" width="34.85546875" style="1926" customWidth="1"/>
    <col min="7192" max="7192" width="28" style="1926" customWidth="1"/>
    <col min="7193" max="7193" width="34.140625" style="1926" customWidth="1"/>
    <col min="7194" max="7194" width="34" style="1926" customWidth="1"/>
    <col min="7195" max="7425" width="11.42578125" style="1926"/>
    <col min="7426" max="7426" width="108.140625" style="1926" customWidth="1"/>
    <col min="7427" max="7427" width="28.7109375" style="1926" customWidth="1"/>
    <col min="7428" max="7428" width="32.5703125" style="1926" customWidth="1"/>
    <col min="7429" max="7429" width="28.7109375" style="1926" customWidth="1"/>
    <col min="7430" max="7431" width="31.7109375" style="1926" customWidth="1"/>
    <col min="7432" max="7432" width="30.140625" style="1926" customWidth="1"/>
    <col min="7433" max="7433" width="33.7109375" style="1926" customWidth="1"/>
    <col min="7434" max="7434" width="27" style="1926" customWidth="1"/>
    <col min="7435" max="7435" width="28.7109375" style="1926" customWidth="1"/>
    <col min="7436" max="7436" width="34.85546875" style="1926" customWidth="1"/>
    <col min="7437" max="7437" width="37" style="1926" customWidth="1"/>
    <col min="7438" max="7438" width="34.85546875" style="1926" customWidth="1"/>
    <col min="7439" max="7439" width="27.5703125" style="1926" customWidth="1"/>
    <col min="7440" max="7440" width="36.85546875" style="1926" customWidth="1"/>
    <col min="7441" max="7441" width="38.7109375" style="1926" customWidth="1"/>
    <col min="7442" max="7444" width="14.7109375" style="1926" customWidth="1"/>
    <col min="7445" max="7445" width="18.7109375" style="1926" customWidth="1"/>
    <col min="7446" max="7446" width="25.42578125" style="1926" customWidth="1"/>
    <col min="7447" max="7447" width="34.85546875" style="1926" customWidth="1"/>
    <col min="7448" max="7448" width="28" style="1926" customWidth="1"/>
    <col min="7449" max="7449" width="34.140625" style="1926" customWidth="1"/>
    <col min="7450" max="7450" width="34" style="1926" customWidth="1"/>
    <col min="7451" max="7681" width="11.42578125" style="1926"/>
    <col min="7682" max="7682" width="108.140625" style="1926" customWidth="1"/>
    <col min="7683" max="7683" width="28.7109375" style="1926" customWidth="1"/>
    <col min="7684" max="7684" width="32.5703125" style="1926" customWidth="1"/>
    <col min="7685" max="7685" width="28.7109375" style="1926" customWidth="1"/>
    <col min="7686" max="7687" width="31.7109375" style="1926" customWidth="1"/>
    <col min="7688" max="7688" width="30.140625" style="1926" customWidth="1"/>
    <col min="7689" max="7689" width="33.7109375" style="1926" customWidth="1"/>
    <col min="7690" max="7690" width="27" style="1926" customWidth="1"/>
    <col min="7691" max="7691" width="28.7109375" style="1926" customWidth="1"/>
    <col min="7692" max="7692" width="34.85546875" style="1926" customWidth="1"/>
    <col min="7693" max="7693" width="37" style="1926" customWidth="1"/>
    <col min="7694" max="7694" width="34.85546875" style="1926" customWidth="1"/>
    <col min="7695" max="7695" width="27.5703125" style="1926" customWidth="1"/>
    <col min="7696" max="7696" width="36.85546875" style="1926" customWidth="1"/>
    <col min="7697" max="7697" width="38.7109375" style="1926" customWidth="1"/>
    <col min="7698" max="7700" width="14.7109375" style="1926" customWidth="1"/>
    <col min="7701" max="7701" width="18.7109375" style="1926" customWidth="1"/>
    <col min="7702" max="7702" width="25.42578125" style="1926" customWidth="1"/>
    <col min="7703" max="7703" width="34.85546875" style="1926" customWidth="1"/>
    <col min="7704" max="7704" width="28" style="1926" customWidth="1"/>
    <col min="7705" max="7705" width="34.140625" style="1926" customWidth="1"/>
    <col min="7706" max="7706" width="34" style="1926" customWidth="1"/>
    <col min="7707" max="7937" width="11.42578125" style="1926"/>
    <col min="7938" max="7938" width="108.140625" style="1926" customWidth="1"/>
    <col min="7939" max="7939" width="28.7109375" style="1926" customWidth="1"/>
    <col min="7940" max="7940" width="32.5703125" style="1926" customWidth="1"/>
    <col min="7941" max="7941" width="28.7109375" style="1926" customWidth="1"/>
    <col min="7942" max="7943" width="31.7109375" style="1926" customWidth="1"/>
    <col min="7944" max="7944" width="30.140625" style="1926" customWidth="1"/>
    <col min="7945" max="7945" width="33.7109375" style="1926" customWidth="1"/>
    <col min="7946" max="7946" width="27" style="1926" customWidth="1"/>
    <col min="7947" max="7947" width="28.7109375" style="1926" customWidth="1"/>
    <col min="7948" max="7948" width="34.85546875" style="1926" customWidth="1"/>
    <col min="7949" max="7949" width="37" style="1926" customWidth="1"/>
    <col min="7950" max="7950" width="34.85546875" style="1926" customWidth="1"/>
    <col min="7951" max="7951" width="27.5703125" style="1926" customWidth="1"/>
    <col min="7952" max="7952" width="36.85546875" style="1926" customWidth="1"/>
    <col min="7953" max="7953" width="38.7109375" style="1926" customWidth="1"/>
    <col min="7954" max="7956" width="14.7109375" style="1926" customWidth="1"/>
    <col min="7957" max="7957" width="18.7109375" style="1926" customWidth="1"/>
    <col min="7958" max="7958" width="25.42578125" style="1926" customWidth="1"/>
    <col min="7959" max="7959" width="34.85546875" style="1926" customWidth="1"/>
    <col min="7960" max="7960" width="28" style="1926" customWidth="1"/>
    <col min="7961" max="7961" width="34.140625" style="1926" customWidth="1"/>
    <col min="7962" max="7962" width="34" style="1926" customWidth="1"/>
    <col min="7963" max="8193" width="11.42578125" style="1926"/>
    <col min="8194" max="8194" width="108.140625" style="1926" customWidth="1"/>
    <col min="8195" max="8195" width="28.7109375" style="1926" customWidth="1"/>
    <col min="8196" max="8196" width="32.5703125" style="1926" customWidth="1"/>
    <col min="8197" max="8197" width="28.7109375" style="1926" customWidth="1"/>
    <col min="8198" max="8199" width="31.7109375" style="1926" customWidth="1"/>
    <col min="8200" max="8200" width="30.140625" style="1926" customWidth="1"/>
    <col min="8201" max="8201" width="33.7109375" style="1926" customWidth="1"/>
    <col min="8202" max="8202" width="27" style="1926" customWidth="1"/>
    <col min="8203" max="8203" width="28.7109375" style="1926" customWidth="1"/>
    <col min="8204" max="8204" width="34.85546875" style="1926" customWidth="1"/>
    <col min="8205" max="8205" width="37" style="1926" customWidth="1"/>
    <col min="8206" max="8206" width="34.85546875" style="1926" customWidth="1"/>
    <col min="8207" max="8207" width="27.5703125" style="1926" customWidth="1"/>
    <col min="8208" max="8208" width="36.85546875" style="1926" customWidth="1"/>
    <col min="8209" max="8209" width="38.7109375" style="1926" customWidth="1"/>
    <col min="8210" max="8212" width="14.7109375" style="1926" customWidth="1"/>
    <col min="8213" max="8213" width="18.7109375" style="1926" customWidth="1"/>
    <col min="8214" max="8214" width="25.42578125" style="1926" customWidth="1"/>
    <col min="8215" max="8215" width="34.85546875" style="1926" customWidth="1"/>
    <col min="8216" max="8216" width="28" style="1926" customWidth="1"/>
    <col min="8217" max="8217" width="34.140625" style="1926" customWidth="1"/>
    <col min="8218" max="8218" width="34" style="1926" customWidth="1"/>
    <col min="8219" max="8449" width="11.42578125" style="1926"/>
    <col min="8450" max="8450" width="108.140625" style="1926" customWidth="1"/>
    <col min="8451" max="8451" width="28.7109375" style="1926" customWidth="1"/>
    <col min="8452" max="8452" width="32.5703125" style="1926" customWidth="1"/>
    <col min="8453" max="8453" width="28.7109375" style="1926" customWidth="1"/>
    <col min="8454" max="8455" width="31.7109375" style="1926" customWidth="1"/>
    <col min="8456" max="8456" width="30.140625" style="1926" customWidth="1"/>
    <col min="8457" max="8457" width="33.7109375" style="1926" customWidth="1"/>
    <col min="8458" max="8458" width="27" style="1926" customWidth="1"/>
    <col min="8459" max="8459" width="28.7109375" style="1926" customWidth="1"/>
    <col min="8460" max="8460" width="34.85546875" style="1926" customWidth="1"/>
    <col min="8461" max="8461" width="37" style="1926" customWidth="1"/>
    <col min="8462" max="8462" width="34.85546875" style="1926" customWidth="1"/>
    <col min="8463" max="8463" width="27.5703125" style="1926" customWidth="1"/>
    <col min="8464" max="8464" width="36.85546875" style="1926" customWidth="1"/>
    <col min="8465" max="8465" width="38.7109375" style="1926" customWidth="1"/>
    <col min="8466" max="8468" width="14.7109375" style="1926" customWidth="1"/>
    <col min="8469" max="8469" width="18.7109375" style="1926" customWidth="1"/>
    <col min="8470" max="8470" width="25.42578125" style="1926" customWidth="1"/>
    <col min="8471" max="8471" width="34.85546875" style="1926" customWidth="1"/>
    <col min="8472" max="8472" width="28" style="1926" customWidth="1"/>
    <col min="8473" max="8473" width="34.140625" style="1926" customWidth="1"/>
    <col min="8474" max="8474" width="34" style="1926" customWidth="1"/>
    <col min="8475" max="8705" width="11.42578125" style="1926"/>
    <col min="8706" max="8706" width="108.140625" style="1926" customWidth="1"/>
    <col min="8707" max="8707" width="28.7109375" style="1926" customWidth="1"/>
    <col min="8708" max="8708" width="32.5703125" style="1926" customWidth="1"/>
    <col min="8709" max="8709" width="28.7109375" style="1926" customWidth="1"/>
    <col min="8710" max="8711" width="31.7109375" style="1926" customWidth="1"/>
    <col min="8712" max="8712" width="30.140625" style="1926" customWidth="1"/>
    <col min="8713" max="8713" width="33.7109375" style="1926" customWidth="1"/>
    <col min="8714" max="8714" width="27" style="1926" customWidth="1"/>
    <col min="8715" max="8715" width="28.7109375" style="1926" customWidth="1"/>
    <col min="8716" max="8716" width="34.85546875" style="1926" customWidth="1"/>
    <col min="8717" max="8717" width="37" style="1926" customWidth="1"/>
    <col min="8718" max="8718" width="34.85546875" style="1926" customWidth="1"/>
    <col min="8719" max="8719" width="27.5703125" style="1926" customWidth="1"/>
    <col min="8720" max="8720" width="36.85546875" style="1926" customWidth="1"/>
    <col min="8721" max="8721" width="38.7109375" style="1926" customWidth="1"/>
    <col min="8722" max="8724" width="14.7109375" style="1926" customWidth="1"/>
    <col min="8725" max="8725" width="18.7109375" style="1926" customWidth="1"/>
    <col min="8726" max="8726" width="25.42578125" style="1926" customWidth="1"/>
    <col min="8727" max="8727" width="34.85546875" style="1926" customWidth="1"/>
    <col min="8728" max="8728" width="28" style="1926" customWidth="1"/>
    <col min="8729" max="8729" width="34.140625" style="1926" customWidth="1"/>
    <col min="8730" max="8730" width="34" style="1926" customWidth="1"/>
    <col min="8731" max="8961" width="11.42578125" style="1926"/>
    <col min="8962" max="8962" width="108.140625" style="1926" customWidth="1"/>
    <col min="8963" max="8963" width="28.7109375" style="1926" customWidth="1"/>
    <col min="8964" max="8964" width="32.5703125" style="1926" customWidth="1"/>
    <col min="8965" max="8965" width="28.7109375" style="1926" customWidth="1"/>
    <col min="8966" max="8967" width="31.7109375" style="1926" customWidth="1"/>
    <col min="8968" max="8968" width="30.140625" style="1926" customWidth="1"/>
    <col min="8969" max="8969" width="33.7109375" style="1926" customWidth="1"/>
    <col min="8970" max="8970" width="27" style="1926" customWidth="1"/>
    <col min="8971" max="8971" width="28.7109375" style="1926" customWidth="1"/>
    <col min="8972" max="8972" width="34.85546875" style="1926" customWidth="1"/>
    <col min="8973" max="8973" width="37" style="1926" customWidth="1"/>
    <col min="8974" max="8974" width="34.85546875" style="1926" customWidth="1"/>
    <col min="8975" max="8975" width="27.5703125" style="1926" customWidth="1"/>
    <col min="8976" max="8976" width="36.85546875" style="1926" customWidth="1"/>
    <col min="8977" max="8977" width="38.7109375" style="1926" customWidth="1"/>
    <col min="8978" max="8980" width="14.7109375" style="1926" customWidth="1"/>
    <col min="8981" max="8981" width="18.7109375" style="1926" customWidth="1"/>
    <col min="8982" max="8982" width="25.42578125" style="1926" customWidth="1"/>
    <col min="8983" max="8983" width="34.85546875" style="1926" customWidth="1"/>
    <col min="8984" max="8984" width="28" style="1926" customWidth="1"/>
    <col min="8985" max="8985" width="34.140625" style="1926" customWidth="1"/>
    <col min="8986" max="8986" width="34" style="1926" customWidth="1"/>
    <col min="8987" max="9217" width="11.42578125" style="1926"/>
    <col min="9218" max="9218" width="108.140625" style="1926" customWidth="1"/>
    <col min="9219" max="9219" width="28.7109375" style="1926" customWidth="1"/>
    <col min="9220" max="9220" width="32.5703125" style="1926" customWidth="1"/>
    <col min="9221" max="9221" width="28.7109375" style="1926" customWidth="1"/>
    <col min="9222" max="9223" width="31.7109375" style="1926" customWidth="1"/>
    <col min="9224" max="9224" width="30.140625" style="1926" customWidth="1"/>
    <col min="9225" max="9225" width="33.7109375" style="1926" customWidth="1"/>
    <col min="9226" max="9226" width="27" style="1926" customWidth="1"/>
    <col min="9227" max="9227" width="28.7109375" style="1926" customWidth="1"/>
    <col min="9228" max="9228" width="34.85546875" style="1926" customWidth="1"/>
    <col min="9229" max="9229" width="37" style="1926" customWidth="1"/>
    <col min="9230" max="9230" width="34.85546875" style="1926" customWidth="1"/>
    <col min="9231" max="9231" width="27.5703125" style="1926" customWidth="1"/>
    <col min="9232" max="9232" width="36.85546875" style="1926" customWidth="1"/>
    <col min="9233" max="9233" width="38.7109375" style="1926" customWidth="1"/>
    <col min="9234" max="9236" width="14.7109375" style="1926" customWidth="1"/>
    <col min="9237" max="9237" width="18.7109375" style="1926" customWidth="1"/>
    <col min="9238" max="9238" width="25.42578125" style="1926" customWidth="1"/>
    <col min="9239" max="9239" width="34.85546875" style="1926" customWidth="1"/>
    <col min="9240" max="9240" width="28" style="1926" customWidth="1"/>
    <col min="9241" max="9241" width="34.140625" style="1926" customWidth="1"/>
    <col min="9242" max="9242" width="34" style="1926" customWidth="1"/>
    <col min="9243" max="9473" width="11.42578125" style="1926"/>
    <col min="9474" max="9474" width="108.140625" style="1926" customWidth="1"/>
    <col min="9475" max="9475" width="28.7109375" style="1926" customWidth="1"/>
    <col min="9476" max="9476" width="32.5703125" style="1926" customWidth="1"/>
    <col min="9477" max="9477" width="28.7109375" style="1926" customWidth="1"/>
    <col min="9478" max="9479" width="31.7109375" style="1926" customWidth="1"/>
    <col min="9480" max="9480" width="30.140625" style="1926" customWidth="1"/>
    <col min="9481" max="9481" width="33.7109375" style="1926" customWidth="1"/>
    <col min="9482" max="9482" width="27" style="1926" customWidth="1"/>
    <col min="9483" max="9483" width="28.7109375" style="1926" customWidth="1"/>
    <col min="9484" max="9484" width="34.85546875" style="1926" customWidth="1"/>
    <col min="9485" max="9485" width="37" style="1926" customWidth="1"/>
    <col min="9486" max="9486" width="34.85546875" style="1926" customWidth="1"/>
    <col min="9487" max="9487" width="27.5703125" style="1926" customWidth="1"/>
    <col min="9488" max="9488" width="36.85546875" style="1926" customWidth="1"/>
    <col min="9489" max="9489" width="38.7109375" style="1926" customWidth="1"/>
    <col min="9490" max="9492" width="14.7109375" style="1926" customWidth="1"/>
    <col min="9493" max="9493" width="18.7109375" style="1926" customWidth="1"/>
    <col min="9494" max="9494" width="25.42578125" style="1926" customWidth="1"/>
    <col min="9495" max="9495" width="34.85546875" style="1926" customWidth="1"/>
    <col min="9496" max="9496" width="28" style="1926" customWidth="1"/>
    <col min="9497" max="9497" width="34.140625" style="1926" customWidth="1"/>
    <col min="9498" max="9498" width="34" style="1926" customWidth="1"/>
    <col min="9499" max="9729" width="11.42578125" style="1926"/>
    <col min="9730" max="9730" width="108.140625" style="1926" customWidth="1"/>
    <col min="9731" max="9731" width="28.7109375" style="1926" customWidth="1"/>
    <col min="9732" max="9732" width="32.5703125" style="1926" customWidth="1"/>
    <col min="9733" max="9733" width="28.7109375" style="1926" customWidth="1"/>
    <col min="9734" max="9735" width="31.7109375" style="1926" customWidth="1"/>
    <col min="9736" max="9736" width="30.140625" style="1926" customWidth="1"/>
    <col min="9737" max="9737" width="33.7109375" style="1926" customWidth="1"/>
    <col min="9738" max="9738" width="27" style="1926" customWidth="1"/>
    <col min="9739" max="9739" width="28.7109375" style="1926" customWidth="1"/>
    <col min="9740" max="9740" width="34.85546875" style="1926" customWidth="1"/>
    <col min="9741" max="9741" width="37" style="1926" customWidth="1"/>
    <col min="9742" max="9742" width="34.85546875" style="1926" customWidth="1"/>
    <col min="9743" max="9743" width="27.5703125" style="1926" customWidth="1"/>
    <col min="9744" max="9744" width="36.85546875" style="1926" customWidth="1"/>
    <col min="9745" max="9745" width="38.7109375" style="1926" customWidth="1"/>
    <col min="9746" max="9748" width="14.7109375" style="1926" customWidth="1"/>
    <col min="9749" max="9749" width="18.7109375" style="1926" customWidth="1"/>
    <col min="9750" max="9750" width="25.42578125" style="1926" customWidth="1"/>
    <col min="9751" max="9751" width="34.85546875" style="1926" customWidth="1"/>
    <col min="9752" max="9752" width="28" style="1926" customWidth="1"/>
    <col min="9753" max="9753" width="34.140625" style="1926" customWidth="1"/>
    <col min="9754" max="9754" width="34" style="1926" customWidth="1"/>
    <col min="9755" max="9985" width="11.42578125" style="1926"/>
    <col min="9986" max="9986" width="108.140625" style="1926" customWidth="1"/>
    <col min="9987" max="9987" width="28.7109375" style="1926" customWidth="1"/>
    <col min="9988" max="9988" width="32.5703125" style="1926" customWidth="1"/>
    <col min="9989" max="9989" width="28.7109375" style="1926" customWidth="1"/>
    <col min="9990" max="9991" width="31.7109375" style="1926" customWidth="1"/>
    <col min="9992" max="9992" width="30.140625" style="1926" customWidth="1"/>
    <col min="9993" max="9993" width="33.7109375" style="1926" customWidth="1"/>
    <col min="9994" max="9994" width="27" style="1926" customWidth="1"/>
    <col min="9995" max="9995" width="28.7109375" style="1926" customWidth="1"/>
    <col min="9996" max="9996" width="34.85546875" style="1926" customWidth="1"/>
    <col min="9997" max="9997" width="37" style="1926" customWidth="1"/>
    <col min="9998" max="9998" width="34.85546875" style="1926" customWidth="1"/>
    <col min="9999" max="9999" width="27.5703125" style="1926" customWidth="1"/>
    <col min="10000" max="10000" width="36.85546875" style="1926" customWidth="1"/>
    <col min="10001" max="10001" width="38.7109375" style="1926" customWidth="1"/>
    <col min="10002" max="10004" width="14.7109375" style="1926" customWidth="1"/>
    <col min="10005" max="10005" width="18.7109375" style="1926" customWidth="1"/>
    <col min="10006" max="10006" width="25.42578125" style="1926" customWidth="1"/>
    <col min="10007" max="10007" width="34.85546875" style="1926" customWidth="1"/>
    <col min="10008" max="10008" width="28" style="1926" customWidth="1"/>
    <col min="10009" max="10009" width="34.140625" style="1926" customWidth="1"/>
    <col min="10010" max="10010" width="34" style="1926" customWidth="1"/>
    <col min="10011" max="10241" width="11.42578125" style="1926"/>
    <col min="10242" max="10242" width="108.140625" style="1926" customWidth="1"/>
    <col min="10243" max="10243" width="28.7109375" style="1926" customWidth="1"/>
    <col min="10244" max="10244" width="32.5703125" style="1926" customWidth="1"/>
    <col min="10245" max="10245" width="28.7109375" style="1926" customWidth="1"/>
    <col min="10246" max="10247" width="31.7109375" style="1926" customWidth="1"/>
    <col min="10248" max="10248" width="30.140625" style="1926" customWidth="1"/>
    <col min="10249" max="10249" width="33.7109375" style="1926" customWidth="1"/>
    <col min="10250" max="10250" width="27" style="1926" customWidth="1"/>
    <col min="10251" max="10251" width="28.7109375" style="1926" customWidth="1"/>
    <col min="10252" max="10252" width="34.85546875" style="1926" customWidth="1"/>
    <col min="10253" max="10253" width="37" style="1926" customWidth="1"/>
    <col min="10254" max="10254" width="34.85546875" style="1926" customWidth="1"/>
    <col min="10255" max="10255" width="27.5703125" style="1926" customWidth="1"/>
    <col min="10256" max="10256" width="36.85546875" style="1926" customWidth="1"/>
    <col min="10257" max="10257" width="38.7109375" style="1926" customWidth="1"/>
    <col min="10258" max="10260" width="14.7109375" style="1926" customWidth="1"/>
    <col min="10261" max="10261" width="18.7109375" style="1926" customWidth="1"/>
    <col min="10262" max="10262" width="25.42578125" style="1926" customWidth="1"/>
    <col min="10263" max="10263" width="34.85546875" style="1926" customWidth="1"/>
    <col min="10264" max="10264" width="28" style="1926" customWidth="1"/>
    <col min="10265" max="10265" width="34.140625" style="1926" customWidth="1"/>
    <col min="10266" max="10266" width="34" style="1926" customWidth="1"/>
    <col min="10267" max="10497" width="11.42578125" style="1926"/>
    <col min="10498" max="10498" width="108.140625" style="1926" customWidth="1"/>
    <col min="10499" max="10499" width="28.7109375" style="1926" customWidth="1"/>
    <col min="10500" max="10500" width="32.5703125" style="1926" customWidth="1"/>
    <col min="10501" max="10501" width="28.7109375" style="1926" customWidth="1"/>
    <col min="10502" max="10503" width="31.7109375" style="1926" customWidth="1"/>
    <col min="10504" max="10504" width="30.140625" style="1926" customWidth="1"/>
    <col min="10505" max="10505" width="33.7109375" style="1926" customWidth="1"/>
    <col min="10506" max="10506" width="27" style="1926" customWidth="1"/>
    <col min="10507" max="10507" width="28.7109375" style="1926" customWidth="1"/>
    <col min="10508" max="10508" width="34.85546875" style="1926" customWidth="1"/>
    <col min="10509" max="10509" width="37" style="1926" customWidth="1"/>
    <col min="10510" max="10510" width="34.85546875" style="1926" customWidth="1"/>
    <col min="10511" max="10511" width="27.5703125" style="1926" customWidth="1"/>
    <col min="10512" max="10512" width="36.85546875" style="1926" customWidth="1"/>
    <col min="10513" max="10513" width="38.7109375" style="1926" customWidth="1"/>
    <col min="10514" max="10516" width="14.7109375" style="1926" customWidth="1"/>
    <col min="10517" max="10517" width="18.7109375" style="1926" customWidth="1"/>
    <col min="10518" max="10518" width="25.42578125" style="1926" customWidth="1"/>
    <col min="10519" max="10519" width="34.85546875" style="1926" customWidth="1"/>
    <col min="10520" max="10520" width="28" style="1926" customWidth="1"/>
    <col min="10521" max="10521" width="34.140625" style="1926" customWidth="1"/>
    <col min="10522" max="10522" width="34" style="1926" customWidth="1"/>
    <col min="10523" max="10753" width="11.42578125" style="1926"/>
    <col min="10754" max="10754" width="108.140625" style="1926" customWidth="1"/>
    <col min="10755" max="10755" width="28.7109375" style="1926" customWidth="1"/>
    <col min="10756" max="10756" width="32.5703125" style="1926" customWidth="1"/>
    <col min="10757" max="10757" width="28.7109375" style="1926" customWidth="1"/>
    <col min="10758" max="10759" width="31.7109375" style="1926" customWidth="1"/>
    <col min="10760" max="10760" width="30.140625" style="1926" customWidth="1"/>
    <col min="10761" max="10761" width="33.7109375" style="1926" customWidth="1"/>
    <col min="10762" max="10762" width="27" style="1926" customWidth="1"/>
    <col min="10763" max="10763" width="28.7109375" style="1926" customWidth="1"/>
    <col min="10764" max="10764" width="34.85546875" style="1926" customWidth="1"/>
    <col min="10765" max="10765" width="37" style="1926" customWidth="1"/>
    <col min="10766" max="10766" width="34.85546875" style="1926" customWidth="1"/>
    <col min="10767" max="10767" width="27.5703125" style="1926" customWidth="1"/>
    <col min="10768" max="10768" width="36.85546875" style="1926" customWidth="1"/>
    <col min="10769" max="10769" width="38.7109375" style="1926" customWidth="1"/>
    <col min="10770" max="10772" width="14.7109375" style="1926" customWidth="1"/>
    <col min="10773" max="10773" width="18.7109375" style="1926" customWidth="1"/>
    <col min="10774" max="10774" width="25.42578125" style="1926" customWidth="1"/>
    <col min="10775" max="10775" width="34.85546875" style="1926" customWidth="1"/>
    <col min="10776" max="10776" width="28" style="1926" customWidth="1"/>
    <col min="10777" max="10777" width="34.140625" style="1926" customWidth="1"/>
    <col min="10778" max="10778" width="34" style="1926" customWidth="1"/>
    <col min="10779" max="11009" width="11.42578125" style="1926"/>
    <col min="11010" max="11010" width="108.140625" style="1926" customWidth="1"/>
    <col min="11011" max="11011" width="28.7109375" style="1926" customWidth="1"/>
    <col min="11012" max="11012" width="32.5703125" style="1926" customWidth="1"/>
    <col min="11013" max="11013" width="28.7109375" style="1926" customWidth="1"/>
    <col min="11014" max="11015" width="31.7109375" style="1926" customWidth="1"/>
    <col min="11016" max="11016" width="30.140625" style="1926" customWidth="1"/>
    <col min="11017" max="11017" width="33.7109375" style="1926" customWidth="1"/>
    <col min="11018" max="11018" width="27" style="1926" customWidth="1"/>
    <col min="11019" max="11019" width="28.7109375" style="1926" customWidth="1"/>
    <col min="11020" max="11020" width="34.85546875" style="1926" customWidth="1"/>
    <col min="11021" max="11021" width="37" style="1926" customWidth="1"/>
    <col min="11022" max="11022" width="34.85546875" style="1926" customWidth="1"/>
    <col min="11023" max="11023" width="27.5703125" style="1926" customWidth="1"/>
    <col min="11024" max="11024" width="36.85546875" style="1926" customWidth="1"/>
    <col min="11025" max="11025" width="38.7109375" style="1926" customWidth="1"/>
    <col min="11026" max="11028" width="14.7109375" style="1926" customWidth="1"/>
    <col min="11029" max="11029" width="18.7109375" style="1926" customWidth="1"/>
    <col min="11030" max="11030" width="25.42578125" style="1926" customWidth="1"/>
    <col min="11031" max="11031" width="34.85546875" style="1926" customWidth="1"/>
    <col min="11032" max="11032" width="28" style="1926" customWidth="1"/>
    <col min="11033" max="11033" width="34.140625" style="1926" customWidth="1"/>
    <col min="11034" max="11034" width="34" style="1926" customWidth="1"/>
    <col min="11035" max="11265" width="11.42578125" style="1926"/>
    <col min="11266" max="11266" width="108.140625" style="1926" customWidth="1"/>
    <col min="11267" max="11267" width="28.7109375" style="1926" customWidth="1"/>
    <col min="11268" max="11268" width="32.5703125" style="1926" customWidth="1"/>
    <col min="11269" max="11269" width="28.7109375" style="1926" customWidth="1"/>
    <col min="11270" max="11271" width="31.7109375" style="1926" customWidth="1"/>
    <col min="11272" max="11272" width="30.140625" style="1926" customWidth="1"/>
    <col min="11273" max="11273" width="33.7109375" style="1926" customWidth="1"/>
    <col min="11274" max="11274" width="27" style="1926" customWidth="1"/>
    <col min="11275" max="11275" width="28.7109375" style="1926" customWidth="1"/>
    <col min="11276" max="11276" width="34.85546875" style="1926" customWidth="1"/>
    <col min="11277" max="11277" width="37" style="1926" customWidth="1"/>
    <col min="11278" max="11278" width="34.85546875" style="1926" customWidth="1"/>
    <col min="11279" max="11279" width="27.5703125" style="1926" customWidth="1"/>
    <col min="11280" max="11280" width="36.85546875" style="1926" customWidth="1"/>
    <col min="11281" max="11281" width="38.7109375" style="1926" customWidth="1"/>
    <col min="11282" max="11284" width="14.7109375" style="1926" customWidth="1"/>
    <col min="11285" max="11285" width="18.7109375" style="1926" customWidth="1"/>
    <col min="11286" max="11286" width="25.42578125" style="1926" customWidth="1"/>
    <col min="11287" max="11287" width="34.85546875" style="1926" customWidth="1"/>
    <col min="11288" max="11288" width="28" style="1926" customWidth="1"/>
    <col min="11289" max="11289" width="34.140625" style="1926" customWidth="1"/>
    <col min="11290" max="11290" width="34" style="1926" customWidth="1"/>
    <col min="11291" max="11521" width="11.42578125" style="1926"/>
    <col min="11522" max="11522" width="108.140625" style="1926" customWidth="1"/>
    <col min="11523" max="11523" width="28.7109375" style="1926" customWidth="1"/>
    <col min="11524" max="11524" width="32.5703125" style="1926" customWidth="1"/>
    <col min="11525" max="11525" width="28.7109375" style="1926" customWidth="1"/>
    <col min="11526" max="11527" width="31.7109375" style="1926" customWidth="1"/>
    <col min="11528" max="11528" width="30.140625" style="1926" customWidth="1"/>
    <col min="11529" max="11529" width="33.7109375" style="1926" customWidth="1"/>
    <col min="11530" max="11530" width="27" style="1926" customWidth="1"/>
    <col min="11531" max="11531" width="28.7109375" style="1926" customWidth="1"/>
    <col min="11532" max="11532" width="34.85546875" style="1926" customWidth="1"/>
    <col min="11533" max="11533" width="37" style="1926" customWidth="1"/>
    <col min="11534" max="11534" width="34.85546875" style="1926" customWidth="1"/>
    <col min="11535" max="11535" width="27.5703125" style="1926" customWidth="1"/>
    <col min="11536" max="11536" width="36.85546875" style="1926" customWidth="1"/>
    <col min="11537" max="11537" width="38.7109375" style="1926" customWidth="1"/>
    <col min="11538" max="11540" width="14.7109375" style="1926" customWidth="1"/>
    <col min="11541" max="11541" width="18.7109375" style="1926" customWidth="1"/>
    <col min="11542" max="11542" width="25.42578125" style="1926" customWidth="1"/>
    <col min="11543" max="11543" width="34.85546875" style="1926" customWidth="1"/>
    <col min="11544" max="11544" width="28" style="1926" customWidth="1"/>
    <col min="11545" max="11545" width="34.140625" style="1926" customWidth="1"/>
    <col min="11546" max="11546" width="34" style="1926" customWidth="1"/>
    <col min="11547" max="11777" width="11.42578125" style="1926"/>
    <col min="11778" max="11778" width="108.140625" style="1926" customWidth="1"/>
    <col min="11779" max="11779" width="28.7109375" style="1926" customWidth="1"/>
    <col min="11780" max="11780" width="32.5703125" style="1926" customWidth="1"/>
    <col min="11781" max="11781" width="28.7109375" style="1926" customWidth="1"/>
    <col min="11782" max="11783" width="31.7109375" style="1926" customWidth="1"/>
    <col min="11784" max="11784" width="30.140625" style="1926" customWidth="1"/>
    <col min="11785" max="11785" width="33.7109375" style="1926" customWidth="1"/>
    <col min="11786" max="11786" width="27" style="1926" customWidth="1"/>
    <col min="11787" max="11787" width="28.7109375" style="1926" customWidth="1"/>
    <col min="11788" max="11788" width="34.85546875" style="1926" customWidth="1"/>
    <col min="11789" max="11789" width="37" style="1926" customWidth="1"/>
    <col min="11790" max="11790" width="34.85546875" style="1926" customWidth="1"/>
    <col min="11791" max="11791" width="27.5703125" style="1926" customWidth="1"/>
    <col min="11792" max="11792" width="36.85546875" style="1926" customWidth="1"/>
    <col min="11793" max="11793" width="38.7109375" style="1926" customWidth="1"/>
    <col min="11794" max="11796" width="14.7109375" style="1926" customWidth="1"/>
    <col min="11797" max="11797" width="18.7109375" style="1926" customWidth="1"/>
    <col min="11798" max="11798" width="25.42578125" style="1926" customWidth="1"/>
    <col min="11799" max="11799" width="34.85546875" style="1926" customWidth="1"/>
    <col min="11800" max="11800" width="28" style="1926" customWidth="1"/>
    <col min="11801" max="11801" width="34.140625" style="1926" customWidth="1"/>
    <col min="11802" max="11802" width="34" style="1926" customWidth="1"/>
    <col min="11803" max="12033" width="11.42578125" style="1926"/>
    <col min="12034" max="12034" width="108.140625" style="1926" customWidth="1"/>
    <col min="12035" max="12035" width="28.7109375" style="1926" customWidth="1"/>
    <col min="12036" max="12036" width="32.5703125" style="1926" customWidth="1"/>
    <col min="12037" max="12037" width="28.7109375" style="1926" customWidth="1"/>
    <col min="12038" max="12039" width="31.7109375" style="1926" customWidth="1"/>
    <col min="12040" max="12040" width="30.140625" style="1926" customWidth="1"/>
    <col min="12041" max="12041" width="33.7109375" style="1926" customWidth="1"/>
    <col min="12042" max="12042" width="27" style="1926" customWidth="1"/>
    <col min="12043" max="12043" width="28.7109375" style="1926" customWidth="1"/>
    <col min="12044" max="12044" width="34.85546875" style="1926" customWidth="1"/>
    <col min="12045" max="12045" width="37" style="1926" customWidth="1"/>
    <col min="12046" max="12046" width="34.85546875" style="1926" customWidth="1"/>
    <col min="12047" max="12047" width="27.5703125" style="1926" customWidth="1"/>
    <col min="12048" max="12048" width="36.85546875" style="1926" customWidth="1"/>
    <col min="12049" max="12049" width="38.7109375" style="1926" customWidth="1"/>
    <col min="12050" max="12052" width="14.7109375" style="1926" customWidth="1"/>
    <col min="12053" max="12053" width="18.7109375" style="1926" customWidth="1"/>
    <col min="12054" max="12054" width="25.42578125" style="1926" customWidth="1"/>
    <col min="12055" max="12055" width="34.85546875" style="1926" customWidth="1"/>
    <col min="12056" max="12056" width="28" style="1926" customWidth="1"/>
    <col min="12057" max="12057" width="34.140625" style="1926" customWidth="1"/>
    <col min="12058" max="12058" width="34" style="1926" customWidth="1"/>
    <col min="12059" max="12289" width="11.42578125" style="1926"/>
    <col min="12290" max="12290" width="108.140625" style="1926" customWidth="1"/>
    <col min="12291" max="12291" width="28.7109375" style="1926" customWidth="1"/>
    <col min="12292" max="12292" width="32.5703125" style="1926" customWidth="1"/>
    <col min="12293" max="12293" width="28.7109375" style="1926" customWidth="1"/>
    <col min="12294" max="12295" width="31.7109375" style="1926" customWidth="1"/>
    <col min="12296" max="12296" width="30.140625" style="1926" customWidth="1"/>
    <col min="12297" max="12297" width="33.7109375" style="1926" customWidth="1"/>
    <col min="12298" max="12298" width="27" style="1926" customWidth="1"/>
    <col min="12299" max="12299" width="28.7109375" style="1926" customWidth="1"/>
    <col min="12300" max="12300" width="34.85546875" style="1926" customWidth="1"/>
    <col min="12301" max="12301" width="37" style="1926" customWidth="1"/>
    <col min="12302" max="12302" width="34.85546875" style="1926" customWidth="1"/>
    <col min="12303" max="12303" width="27.5703125" style="1926" customWidth="1"/>
    <col min="12304" max="12304" width="36.85546875" style="1926" customWidth="1"/>
    <col min="12305" max="12305" width="38.7109375" style="1926" customWidth="1"/>
    <col min="12306" max="12308" width="14.7109375" style="1926" customWidth="1"/>
    <col min="12309" max="12309" width="18.7109375" style="1926" customWidth="1"/>
    <col min="12310" max="12310" width="25.42578125" style="1926" customWidth="1"/>
    <col min="12311" max="12311" width="34.85546875" style="1926" customWidth="1"/>
    <col min="12312" max="12312" width="28" style="1926" customWidth="1"/>
    <col min="12313" max="12313" width="34.140625" style="1926" customWidth="1"/>
    <col min="12314" max="12314" width="34" style="1926" customWidth="1"/>
    <col min="12315" max="12545" width="11.42578125" style="1926"/>
    <col min="12546" max="12546" width="108.140625" style="1926" customWidth="1"/>
    <col min="12547" max="12547" width="28.7109375" style="1926" customWidth="1"/>
    <col min="12548" max="12548" width="32.5703125" style="1926" customWidth="1"/>
    <col min="12549" max="12549" width="28.7109375" style="1926" customWidth="1"/>
    <col min="12550" max="12551" width="31.7109375" style="1926" customWidth="1"/>
    <col min="12552" max="12552" width="30.140625" style="1926" customWidth="1"/>
    <col min="12553" max="12553" width="33.7109375" style="1926" customWidth="1"/>
    <col min="12554" max="12554" width="27" style="1926" customWidth="1"/>
    <col min="12555" max="12555" width="28.7109375" style="1926" customWidth="1"/>
    <col min="12556" max="12556" width="34.85546875" style="1926" customWidth="1"/>
    <col min="12557" max="12557" width="37" style="1926" customWidth="1"/>
    <col min="12558" max="12558" width="34.85546875" style="1926" customWidth="1"/>
    <col min="12559" max="12559" width="27.5703125" style="1926" customWidth="1"/>
    <col min="12560" max="12560" width="36.85546875" style="1926" customWidth="1"/>
    <col min="12561" max="12561" width="38.7109375" style="1926" customWidth="1"/>
    <col min="12562" max="12564" width="14.7109375" style="1926" customWidth="1"/>
    <col min="12565" max="12565" width="18.7109375" style="1926" customWidth="1"/>
    <col min="12566" max="12566" width="25.42578125" style="1926" customWidth="1"/>
    <col min="12567" max="12567" width="34.85546875" style="1926" customWidth="1"/>
    <col min="12568" max="12568" width="28" style="1926" customWidth="1"/>
    <col min="12569" max="12569" width="34.140625" style="1926" customWidth="1"/>
    <col min="12570" max="12570" width="34" style="1926" customWidth="1"/>
    <col min="12571" max="12801" width="11.42578125" style="1926"/>
    <col min="12802" max="12802" width="108.140625" style="1926" customWidth="1"/>
    <col min="12803" max="12803" width="28.7109375" style="1926" customWidth="1"/>
    <col min="12804" max="12804" width="32.5703125" style="1926" customWidth="1"/>
    <col min="12805" max="12805" width="28.7109375" style="1926" customWidth="1"/>
    <col min="12806" max="12807" width="31.7109375" style="1926" customWidth="1"/>
    <col min="12808" max="12808" width="30.140625" style="1926" customWidth="1"/>
    <col min="12809" max="12809" width="33.7109375" style="1926" customWidth="1"/>
    <col min="12810" max="12810" width="27" style="1926" customWidth="1"/>
    <col min="12811" max="12811" width="28.7109375" style="1926" customWidth="1"/>
    <col min="12812" max="12812" width="34.85546875" style="1926" customWidth="1"/>
    <col min="12813" max="12813" width="37" style="1926" customWidth="1"/>
    <col min="12814" max="12814" width="34.85546875" style="1926" customWidth="1"/>
    <col min="12815" max="12815" width="27.5703125" style="1926" customWidth="1"/>
    <col min="12816" max="12816" width="36.85546875" style="1926" customWidth="1"/>
    <col min="12817" max="12817" width="38.7109375" style="1926" customWidth="1"/>
    <col min="12818" max="12820" width="14.7109375" style="1926" customWidth="1"/>
    <col min="12821" max="12821" width="18.7109375" style="1926" customWidth="1"/>
    <col min="12822" max="12822" width="25.42578125" style="1926" customWidth="1"/>
    <col min="12823" max="12823" width="34.85546875" style="1926" customWidth="1"/>
    <col min="12824" max="12824" width="28" style="1926" customWidth="1"/>
    <col min="12825" max="12825" width="34.140625" style="1926" customWidth="1"/>
    <col min="12826" max="12826" width="34" style="1926" customWidth="1"/>
    <col min="12827" max="13057" width="11.42578125" style="1926"/>
    <col min="13058" max="13058" width="108.140625" style="1926" customWidth="1"/>
    <col min="13059" max="13059" width="28.7109375" style="1926" customWidth="1"/>
    <col min="13060" max="13060" width="32.5703125" style="1926" customWidth="1"/>
    <col min="13061" max="13061" width="28.7109375" style="1926" customWidth="1"/>
    <col min="13062" max="13063" width="31.7109375" style="1926" customWidth="1"/>
    <col min="13064" max="13064" width="30.140625" style="1926" customWidth="1"/>
    <col min="13065" max="13065" width="33.7109375" style="1926" customWidth="1"/>
    <col min="13066" max="13066" width="27" style="1926" customWidth="1"/>
    <col min="13067" max="13067" width="28.7109375" style="1926" customWidth="1"/>
    <col min="13068" max="13068" width="34.85546875" style="1926" customWidth="1"/>
    <col min="13069" max="13069" width="37" style="1926" customWidth="1"/>
    <col min="13070" max="13070" width="34.85546875" style="1926" customWidth="1"/>
    <col min="13071" max="13071" width="27.5703125" style="1926" customWidth="1"/>
    <col min="13072" max="13072" width="36.85546875" style="1926" customWidth="1"/>
    <col min="13073" max="13073" width="38.7109375" style="1926" customWidth="1"/>
    <col min="13074" max="13076" width="14.7109375" style="1926" customWidth="1"/>
    <col min="13077" max="13077" width="18.7109375" style="1926" customWidth="1"/>
    <col min="13078" max="13078" width="25.42578125" style="1926" customWidth="1"/>
    <col min="13079" max="13079" width="34.85546875" style="1926" customWidth="1"/>
    <col min="13080" max="13080" width="28" style="1926" customWidth="1"/>
    <col min="13081" max="13081" width="34.140625" style="1926" customWidth="1"/>
    <col min="13082" max="13082" width="34" style="1926" customWidth="1"/>
    <col min="13083" max="13313" width="11.42578125" style="1926"/>
    <col min="13314" max="13314" width="108.140625" style="1926" customWidth="1"/>
    <col min="13315" max="13315" width="28.7109375" style="1926" customWidth="1"/>
    <col min="13316" max="13316" width="32.5703125" style="1926" customWidth="1"/>
    <col min="13317" max="13317" width="28.7109375" style="1926" customWidth="1"/>
    <col min="13318" max="13319" width="31.7109375" style="1926" customWidth="1"/>
    <col min="13320" max="13320" width="30.140625" style="1926" customWidth="1"/>
    <col min="13321" max="13321" width="33.7109375" style="1926" customWidth="1"/>
    <col min="13322" max="13322" width="27" style="1926" customWidth="1"/>
    <col min="13323" max="13323" width="28.7109375" style="1926" customWidth="1"/>
    <col min="13324" max="13324" width="34.85546875" style="1926" customWidth="1"/>
    <col min="13325" max="13325" width="37" style="1926" customWidth="1"/>
    <col min="13326" max="13326" width="34.85546875" style="1926" customWidth="1"/>
    <col min="13327" max="13327" width="27.5703125" style="1926" customWidth="1"/>
    <col min="13328" max="13328" width="36.85546875" style="1926" customWidth="1"/>
    <col min="13329" max="13329" width="38.7109375" style="1926" customWidth="1"/>
    <col min="13330" max="13332" width="14.7109375" style="1926" customWidth="1"/>
    <col min="13333" max="13333" width="18.7109375" style="1926" customWidth="1"/>
    <col min="13334" max="13334" width="25.42578125" style="1926" customWidth="1"/>
    <col min="13335" max="13335" width="34.85546875" style="1926" customWidth="1"/>
    <col min="13336" max="13336" width="28" style="1926" customWidth="1"/>
    <col min="13337" max="13337" width="34.140625" style="1926" customWidth="1"/>
    <col min="13338" max="13338" width="34" style="1926" customWidth="1"/>
    <col min="13339" max="13569" width="11.42578125" style="1926"/>
    <col min="13570" max="13570" width="108.140625" style="1926" customWidth="1"/>
    <col min="13571" max="13571" width="28.7109375" style="1926" customWidth="1"/>
    <col min="13572" max="13572" width="32.5703125" style="1926" customWidth="1"/>
    <col min="13573" max="13573" width="28.7109375" style="1926" customWidth="1"/>
    <col min="13574" max="13575" width="31.7109375" style="1926" customWidth="1"/>
    <col min="13576" max="13576" width="30.140625" style="1926" customWidth="1"/>
    <col min="13577" max="13577" width="33.7109375" style="1926" customWidth="1"/>
    <col min="13578" max="13578" width="27" style="1926" customWidth="1"/>
    <col min="13579" max="13579" width="28.7109375" style="1926" customWidth="1"/>
    <col min="13580" max="13580" width="34.85546875" style="1926" customWidth="1"/>
    <col min="13581" max="13581" width="37" style="1926" customWidth="1"/>
    <col min="13582" max="13582" width="34.85546875" style="1926" customWidth="1"/>
    <col min="13583" max="13583" width="27.5703125" style="1926" customWidth="1"/>
    <col min="13584" max="13584" width="36.85546875" style="1926" customWidth="1"/>
    <col min="13585" max="13585" width="38.7109375" style="1926" customWidth="1"/>
    <col min="13586" max="13588" width="14.7109375" style="1926" customWidth="1"/>
    <col min="13589" max="13589" width="18.7109375" style="1926" customWidth="1"/>
    <col min="13590" max="13590" width="25.42578125" style="1926" customWidth="1"/>
    <col min="13591" max="13591" width="34.85546875" style="1926" customWidth="1"/>
    <col min="13592" max="13592" width="28" style="1926" customWidth="1"/>
    <col min="13593" max="13593" width="34.140625" style="1926" customWidth="1"/>
    <col min="13594" max="13594" width="34" style="1926" customWidth="1"/>
    <col min="13595" max="13825" width="11.42578125" style="1926"/>
    <col min="13826" max="13826" width="108.140625" style="1926" customWidth="1"/>
    <col min="13827" max="13827" width="28.7109375" style="1926" customWidth="1"/>
    <col min="13828" max="13828" width="32.5703125" style="1926" customWidth="1"/>
    <col min="13829" max="13829" width="28.7109375" style="1926" customWidth="1"/>
    <col min="13830" max="13831" width="31.7109375" style="1926" customWidth="1"/>
    <col min="13832" max="13832" width="30.140625" style="1926" customWidth="1"/>
    <col min="13833" max="13833" width="33.7109375" style="1926" customWidth="1"/>
    <col min="13834" max="13834" width="27" style="1926" customWidth="1"/>
    <col min="13835" max="13835" width="28.7109375" style="1926" customWidth="1"/>
    <col min="13836" max="13836" width="34.85546875" style="1926" customWidth="1"/>
    <col min="13837" max="13837" width="37" style="1926" customWidth="1"/>
    <col min="13838" max="13838" width="34.85546875" style="1926" customWidth="1"/>
    <col min="13839" max="13839" width="27.5703125" style="1926" customWidth="1"/>
    <col min="13840" max="13840" width="36.85546875" style="1926" customWidth="1"/>
    <col min="13841" max="13841" width="38.7109375" style="1926" customWidth="1"/>
    <col min="13842" max="13844" width="14.7109375" style="1926" customWidth="1"/>
    <col min="13845" max="13845" width="18.7109375" style="1926" customWidth="1"/>
    <col min="13846" max="13846" width="25.42578125" style="1926" customWidth="1"/>
    <col min="13847" max="13847" width="34.85546875" style="1926" customWidth="1"/>
    <col min="13848" max="13848" width="28" style="1926" customWidth="1"/>
    <col min="13849" max="13849" width="34.140625" style="1926" customWidth="1"/>
    <col min="13850" max="13850" width="34" style="1926" customWidth="1"/>
    <col min="13851" max="14081" width="11.42578125" style="1926"/>
    <col min="14082" max="14082" width="108.140625" style="1926" customWidth="1"/>
    <col min="14083" max="14083" width="28.7109375" style="1926" customWidth="1"/>
    <col min="14084" max="14084" width="32.5703125" style="1926" customWidth="1"/>
    <col min="14085" max="14085" width="28.7109375" style="1926" customWidth="1"/>
    <col min="14086" max="14087" width="31.7109375" style="1926" customWidth="1"/>
    <col min="14088" max="14088" width="30.140625" style="1926" customWidth="1"/>
    <col min="14089" max="14089" width="33.7109375" style="1926" customWidth="1"/>
    <col min="14090" max="14090" width="27" style="1926" customWidth="1"/>
    <col min="14091" max="14091" width="28.7109375" style="1926" customWidth="1"/>
    <col min="14092" max="14092" width="34.85546875" style="1926" customWidth="1"/>
    <col min="14093" max="14093" width="37" style="1926" customWidth="1"/>
    <col min="14094" max="14094" width="34.85546875" style="1926" customWidth="1"/>
    <col min="14095" max="14095" width="27.5703125" style="1926" customWidth="1"/>
    <col min="14096" max="14096" width="36.85546875" style="1926" customWidth="1"/>
    <col min="14097" max="14097" width="38.7109375" style="1926" customWidth="1"/>
    <col min="14098" max="14100" width="14.7109375" style="1926" customWidth="1"/>
    <col min="14101" max="14101" width="18.7109375" style="1926" customWidth="1"/>
    <col min="14102" max="14102" width="25.42578125" style="1926" customWidth="1"/>
    <col min="14103" max="14103" width="34.85546875" style="1926" customWidth="1"/>
    <col min="14104" max="14104" width="28" style="1926" customWidth="1"/>
    <col min="14105" max="14105" width="34.140625" style="1926" customWidth="1"/>
    <col min="14106" max="14106" width="34" style="1926" customWidth="1"/>
    <col min="14107" max="14337" width="11.42578125" style="1926"/>
    <col min="14338" max="14338" width="108.140625" style="1926" customWidth="1"/>
    <col min="14339" max="14339" width="28.7109375" style="1926" customWidth="1"/>
    <col min="14340" max="14340" width="32.5703125" style="1926" customWidth="1"/>
    <col min="14341" max="14341" width="28.7109375" style="1926" customWidth="1"/>
    <col min="14342" max="14343" width="31.7109375" style="1926" customWidth="1"/>
    <col min="14344" max="14344" width="30.140625" style="1926" customWidth="1"/>
    <col min="14345" max="14345" width="33.7109375" style="1926" customWidth="1"/>
    <col min="14346" max="14346" width="27" style="1926" customWidth="1"/>
    <col min="14347" max="14347" width="28.7109375" style="1926" customWidth="1"/>
    <col min="14348" max="14348" width="34.85546875" style="1926" customWidth="1"/>
    <col min="14349" max="14349" width="37" style="1926" customWidth="1"/>
    <col min="14350" max="14350" width="34.85546875" style="1926" customWidth="1"/>
    <col min="14351" max="14351" width="27.5703125" style="1926" customWidth="1"/>
    <col min="14352" max="14352" width="36.85546875" style="1926" customWidth="1"/>
    <col min="14353" max="14353" width="38.7109375" style="1926" customWidth="1"/>
    <col min="14354" max="14356" width="14.7109375" style="1926" customWidth="1"/>
    <col min="14357" max="14357" width="18.7109375" style="1926" customWidth="1"/>
    <col min="14358" max="14358" width="25.42578125" style="1926" customWidth="1"/>
    <col min="14359" max="14359" width="34.85546875" style="1926" customWidth="1"/>
    <col min="14360" max="14360" width="28" style="1926" customWidth="1"/>
    <col min="14361" max="14361" width="34.140625" style="1926" customWidth="1"/>
    <col min="14362" max="14362" width="34" style="1926" customWidth="1"/>
    <col min="14363" max="14593" width="11.42578125" style="1926"/>
    <col min="14594" max="14594" width="108.140625" style="1926" customWidth="1"/>
    <col min="14595" max="14595" width="28.7109375" style="1926" customWidth="1"/>
    <col min="14596" max="14596" width="32.5703125" style="1926" customWidth="1"/>
    <col min="14597" max="14597" width="28.7109375" style="1926" customWidth="1"/>
    <col min="14598" max="14599" width="31.7109375" style="1926" customWidth="1"/>
    <col min="14600" max="14600" width="30.140625" style="1926" customWidth="1"/>
    <col min="14601" max="14601" width="33.7109375" style="1926" customWidth="1"/>
    <col min="14602" max="14602" width="27" style="1926" customWidth="1"/>
    <col min="14603" max="14603" width="28.7109375" style="1926" customWidth="1"/>
    <col min="14604" max="14604" width="34.85546875" style="1926" customWidth="1"/>
    <col min="14605" max="14605" width="37" style="1926" customWidth="1"/>
    <col min="14606" max="14606" width="34.85546875" style="1926" customWidth="1"/>
    <col min="14607" max="14607" width="27.5703125" style="1926" customWidth="1"/>
    <col min="14608" max="14608" width="36.85546875" style="1926" customWidth="1"/>
    <col min="14609" max="14609" width="38.7109375" style="1926" customWidth="1"/>
    <col min="14610" max="14612" width="14.7109375" style="1926" customWidth="1"/>
    <col min="14613" max="14613" width="18.7109375" style="1926" customWidth="1"/>
    <col min="14614" max="14614" width="25.42578125" style="1926" customWidth="1"/>
    <col min="14615" max="14615" width="34.85546875" style="1926" customWidth="1"/>
    <col min="14616" max="14616" width="28" style="1926" customWidth="1"/>
    <col min="14617" max="14617" width="34.140625" style="1926" customWidth="1"/>
    <col min="14618" max="14618" width="34" style="1926" customWidth="1"/>
    <col min="14619" max="14849" width="11.42578125" style="1926"/>
    <col min="14850" max="14850" width="108.140625" style="1926" customWidth="1"/>
    <col min="14851" max="14851" width="28.7109375" style="1926" customWidth="1"/>
    <col min="14852" max="14852" width="32.5703125" style="1926" customWidth="1"/>
    <col min="14853" max="14853" width="28.7109375" style="1926" customWidth="1"/>
    <col min="14854" max="14855" width="31.7109375" style="1926" customWidth="1"/>
    <col min="14856" max="14856" width="30.140625" style="1926" customWidth="1"/>
    <col min="14857" max="14857" width="33.7109375" style="1926" customWidth="1"/>
    <col min="14858" max="14858" width="27" style="1926" customWidth="1"/>
    <col min="14859" max="14859" width="28.7109375" style="1926" customWidth="1"/>
    <col min="14860" max="14860" width="34.85546875" style="1926" customWidth="1"/>
    <col min="14861" max="14861" width="37" style="1926" customWidth="1"/>
    <col min="14862" max="14862" width="34.85546875" style="1926" customWidth="1"/>
    <col min="14863" max="14863" width="27.5703125" style="1926" customWidth="1"/>
    <col min="14864" max="14864" width="36.85546875" style="1926" customWidth="1"/>
    <col min="14865" max="14865" width="38.7109375" style="1926" customWidth="1"/>
    <col min="14866" max="14868" width="14.7109375" style="1926" customWidth="1"/>
    <col min="14869" max="14869" width="18.7109375" style="1926" customWidth="1"/>
    <col min="14870" max="14870" width="25.42578125" style="1926" customWidth="1"/>
    <col min="14871" max="14871" width="34.85546875" style="1926" customWidth="1"/>
    <col min="14872" max="14872" width="28" style="1926" customWidth="1"/>
    <col min="14873" max="14873" width="34.140625" style="1926" customWidth="1"/>
    <col min="14874" max="14874" width="34" style="1926" customWidth="1"/>
    <col min="14875" max="15105" width="11.42578125" style="1926"/>
    <col min="15106" max="15106" width="108.140625" style="1926" customWidth="1"/>
    <col min="15107" max="15107" width="28.7109375" style="1926" customWidth="1"/>
    <col min="15108" max="15108" width="32.5703125" style="1926" customWidth="1"/>
    <col min="15109" max="15109" width="28.7109375" style="1926" customWidth="1"/>
    <col min="15110" max="15111" width="31.7109375" style="1926" customWidth="1"/>
    <col min="15112" max="15112" width="30.140625" style="1926" customWidth="1"/>
    <col min="15113" max="15113" width="33.7109375" style="1926" customWidth="1"/>
    <col min="15114" max="15114" width="27" style="1926" customWidth="1"/>
    <col min="15115" max="15115" width="28.7109375" style="1926" customWidth="1"/>
    <col min="15116" max="15116" width="34.85546875" style="1926" customWidth="1"/>
    <col min="15117" max="15117" width="37" style="1926" customWidth="1"/>
    <col min="15118" max="15118" width="34.85546875" style="1926" customWidth="1"/>
    <col min="15119" max="15119" width="27.5703125" style="1926" customWidth="1"/>
    <col min="15120" max="15120" width="36.85546875" style="1926" customWidth="1"/>
    <col min="15121" max="15121" width="38.7109375" style="1926" customWidth="1"/>
    <col min="15122" max="15124" width="14.7109375" style="1926" customWidth="1"/>
    <col min="15125" max="15125" width="18.7109375" style="1926" customWidth="1"/>
    <col min="15126" max="15126" width="25.42578125" style="1926" customWidth="1"/>
    <col min="15127" max="15127" width="34.85546875" style="1926" customWidth="1"/>
    <col min="15128" max="15128" width="28" style="1926" customWidth="1"/>
    <col min="15129" max="15129" width="34.140625" style="1926" customWidth="1"/>
    <col min="15130" max="15130" width="34" style="1926" customWidth="1"/>
    <col min="15131" max="15361" width="11.42578125" style="1926"/>
    <col min="15362" max="15362" width="108.140625" style="1926" customWidth="1"/>
    <col min="15363" max="15363" width="28.7109375" style="1926" customWidth="1"/>
    <col min="15364" max="15364" width="32.5703125" style="1926" customWidth="1"/>
    <col min="15365" max="15365" width="28.7109375" style="1926" customWidth="1"/>
    <col min="15366" max="15367" width="31.7109375" style="1926" customWidth="1"/>
    <col min="15368" max="15368" width="30.140625" style="1926" customWidth="1"/>
    <col min="15369" max="15369" width="33.7109375" style="1926" customWidth="1"/>
    <col min="15370" max="15370" width="27" style="1926" customWidth="1"/>
    <col min="15371" max="15371" width="28.7109375" style="1926" customWidth="1"/>
    <col min="15372" max="15372" width="34.85546875" style="1926" customWidth="1"/>
    <col min="15373" max="15373" width="37" style="1926" customWidth="1"/>
    <col min="15374" max="15374" width="34.85546875" style="1926" customWidth="1"/>
    <col min="15375" max="15375" width="27.5703125" style="1926" customWidth="1"/>
    <col min="15376" max="15376" width="36.85546875" style="1926" customWidth="1"/>
    <col min="15377" max="15377" width="38.7109375" style="1926" customWidth="1"/>
    <col min="15378" max="15380" width="14.7109375" style="1926" customWidth="1"/>
    <col min="15381" max="15381" width="18.7109375" style="1926" customWidth="1"/>
    <col min="15382" max="15382" width="25.42578125" style="1926" customWidth="1"/>
    <col min="15383" max="15383" width="34.85546875" style="1926" customWidth="1"/>
    <col min="15384" max="15384" width="28" style="1926" customWidth="1"/>
    <col min="15385" max="15385" width="34.140625" style="1926" customWidth="1"/>
    <col min="15386" max="15386" width="34" style="1926" customWidth="1"/>
    <col min="15387" max="15617" width="11.42578125" style="1926"/>
    <col min="15618" max="15618" width="108.140625" style="1926" customWidth="1"/>
    <col min="15619" max="15619" width="28.7109375" style="1926" customWidth="1"/>
    <col min="15620" max="15620" width="32.5703125" style="1926" customWidth="1"/>
    <col min="15621" max="15621" width="28.7109375" style="1926" customWidth="1"/>
    <col min="15622" max="15623" width="31.7109375" style="1926" customWidth="1"/>
    <col min="15624" max="15624" width="30.140625" style="1926" customWidth="1"/>
    <col min="15625" max="15625" width="33.7109375" style="1926" customWidth="1"/>
    <col min="15626" max="15626" width="27" style="1926" customWidth="1"/>
    <col min="15627" max="15627" width="28.7109375" style="1926" customWidth="1"/>
    <col min="15628" max="15628" width="34.85546875" style="1926" customWidth="1"/>
    <col min="15629" max="15629" width="37" style="1926" customWidth="1"/>
    <col min="15630" max="15630" width="34.85546875" style="1926" customWidth="1"/>
    <col min="15631" max="15631" width="27.5703125" style="1926" customWidth="1"/>
    <col min="15632" max="15632" width="36.85546875" style="1926" customWidth="1"/>
    <col min="15633" max="15633" width="38.7109375" style="1926" customWidth="1"/>
    <col min="15634" max="15636" width="14.7109375" style="1926" customWidth="1"/>
    <col min="15637" max="15637" width="18.7109375" style="1926" customWidth="1"/>
    <col min="15638" max="15638" width="25.42578125" style="1926" customWidth="1"/>
    <col min="15639" max="15639" width="34.85546875" style="1926" customWidth="1"/>
    <col min="15640" max="15640" width="28" style="1926" customWidth="1"/>
    <col min="15641" max="15641" width="34.140625" style="1926" customWidth="1"/>
    <col min="15642" max="15642" width="34" style="1926" customWidth="1"/>
    <col min="15643" max="15873" width="11.42578125" style="1926"/>
    <col min="15874" max="15874" width="108.140625" style="1926" customWidth="1"/>
    <col min="15875" max="15875" width="28.7109375" style="1926" customWidth="1"/>
    <col min="15876" max="15876" width="32.5703125" style="1926" customWidth="1"/>
    <col min="15877" max="15877" width="28.7109375" style="1926" customWidth="1"/>
    <col min="15878" max="15879" width="31.7109375" style="1926" customWidth="1"/>
    <col min="15880" max="15880" width="30.140625" style="1926" customWidth="1"/>
    <col min="15881" max="15881" width="33.7109375" style="1926" customWidth="1"/>
    <col min="15882" max="15882" width="27" style="1926" customWidth="1"/>
    <col min="15883" max="15883" width="28.7109375" style="1926" customWidth="1"/>
    <col min="15884" max="15884" width="34.85546875" style="1926" customWidth="1"/>
    <col min="15885" max="15885" width="37" style="1926" customWidth="1"/>
    <col min="15886" max="15886" width="34.85546875" style="1926" customWidth="1"/>
    <col min="15887" max="15887" width="27.5703125" style="1926" customWidth="1"/>
    <col min="15888" max="15888" width="36.85546875" style="1926" customWidth="1"/>
    <col min="15889" max="15889" width="38.7109375" style="1926" customWidth="1"/>
    <col min="15890" max="15892" width="14.7109375" style="1926" customWidth="1"/>
    <col min="15893" max="15893" width="18.7109375" style="1926" customWidth="1"/>
    <col min="15894" max="15894" width="25.42578125" style="1926" customWidth="1"/>
    <col min="15895" max="15895" width="34.85546875" style="1926" customWidth="1"/>
    <col min="15896" max="15896" width="28" style="1926" customWidth="1"/>
    <col min="15897" max="15897" width="34.140625" style="1926" customWidth="1"/>
    <col min="15898" max="15898" width="34" style="1926" customWidth="1"/>
    <col min="15899" max="16129" width="11.42578125" style="1926"/>
    <col min="16130" max="16130" width="108.140625" style="1926" customWidth="1"/>
    <col min="16131" max="16131" width="28.7109375" style="1926" customWidth="1"/>
    <col min="16132" max="16132" width="32.5703125" style="1926" customWidth="1"/>
    <col min="16133" max="16133" width="28.7109375" style="1926" customWidth="1"/>
    <col min="16134" max="16135" width="31.7109375" style="1926" customWidth="1"/>
    <col min="16136" max="16136" width="30.140625" style="1926" customWidth="1"/>
    <col min="16137" max="16137" width="33.7109375" style="1926" customWidth="1"/>
    <col min="16138" max="16138" width="27" style="1926" customWidth="1"/>
    <col min="16139" max="16139" width="28.7109375" style="1926" customWidth="1"/>
    <col min="16140" max="16140" width="34.85546875" style="1926" customWidth="1"/>
    <col min="16141" max="16141" width="37" style="1926" customWidth="1"/>
    <col min="16142" max="16142" width="34.85546875" style="1926" customWidth="1"/>
    <col min="16143" max="16143" width="27.5703125" style="1926" customWidth="1"/>
    <col min="16144" max="16144" width="36.85546875" style="1926" customWidth="1"/>
    <col min="16145" max="16145" width="38.7109375" style="1926" customWidth="1"/>
    <col min="16146" max="16148" width="14.7109375" style="1926" customWidth="1"/>
    <col min="16149" max="16149" width="18.7109375" style="1926" customWidth="1"/>
    <col min="16150" max="16150" width="25.42578125" style="1926" customWidth="1"/>
    <col min="16151" max="16151" width="34.85546875" style="1926" customWidth="1"/>
    <col min="16152" max="16152" width="28" style="1926" customWidth="1"/>
    <col min="16153" max="16153" width="34.140625" style="1926" customWidth="1"/>
    <col min="16154" max="16154" width="34" style="1926" customWidth="1"/>
    <col min="16155" max="16384" width="11.42578125" style="1926"/>
  </cols>
  <sheetData>
    <row r="1" spans="1:27" s="2076" customFormat="1" ht="24.75" customHeight="1">
      <c r="A1" s="2075"/>
      <c r="B1" s="242" t="s">
        <v>0</v>
      </c>
      <c r="C1">
        <v>3</v>
      </c>
      <c r="L1" s="2077" t="s">
        <v>2462</v>
      </c>
      <c r="M1" s="2077"/>
      <c r="N1" s="2077"/>
      <c r="O1" s="2077"/>
      <c r="P1" s="2077"/>
      <c r="Q1" s="2077"/>
      <c r="R1" s="2077"/>
      <c r="S1" s="2077"/>
      <c r="T1" s="2077"/>
      <c r="U1" s="2077"/>
      <c r="X1" s="2078"/>
      <c r="Y1" s="2078"/>
      <c r="Z1" s="2078"/>
      <c r="AA1" s="2078"/>
    </row>
    <row r="2" spans="1:27" s="2079" customFormat="1">
      <c r="B2" s="242" t="s">
        <v>2</v>
      </c>
      <c r="C2" s="242" t="s">
        <v>2508</v>
      </c>
      <c r="L2" s="2080" t="s">
        <v>2464</v>
      </c>
      <c r="M2" s="2081"/>
      <c r="N2" s="2082"/>
      <c r="O2" s="2083"/>
      <c r="P2" s="2084"/>
      <c r="Q2" s="2083"/>
      <c r="R2" s="2083"/>
      <c r="S2" s="2083"/>
      <c r="T2" s="2083"/>
      <c r="U2" s="2078"/>
      <c r="V2" s="2078"/>
      <c r="W2" s="2078"/>
      <c r="X2" s="2078"/>
      <c r="Y2" s="2078"/>
      <c r="Z2" s="2078"/>
      <c r="AA2" s="2078"/>
    </row>
    <row r="3" spans="1:27" s="2079" customFormat="1">
      <c r="B3" s="242" t="s">
        <v>4</v>
      </c>
      <c r="C3" t="s">
        <v>1560</v>
      </c>
      <c r="M3" s="2080"/>
      <c r="N3" s="3195"/>
      <c r="O3" s="3195"/>
      <c r="P3" s="3195"/>
      <c r="Q3" s="3195"/>
      <c r="R3" s="3195"/>
      <c r="S3" s="3195"/>
      <c r="T3" s="3195"/>
      <c r="U3" s="3195"/>
      <c r="V3" s="3195"/>
      <c r="W3" s="2078"/>
      <c r="X3" s="2085"/>
      <c r="Y3" s="2085"/>
      <c r="Z3" s="2085"/>
    </row>
    <row r="4" spans="1:27" s="2079" customFormat="1">
      <c r="B4" s="242" t="s">
        <v>6</v>
      </c>
      <c r="C4" t="s">
        <v>7</v>
      </c>
      <c r="M4" s="2075"/>
      <c r="N4" s="2078"/>
      <c r="O4" s="2078"/>
      <c r="P4" s="2078"/>
      <c r="Q4" s="2078"/>
      <c r="R4" s="2078"/>
      <c r="S4" s="2078"/>
      <c r="T4" s="2078"/>
      <c r="U4" s="2078"/>
      <c r="V4" s="2078"/>
      <c r="W4" s="2078"/>
      <c r="X4" s="2085"/>
      <c r="Y4" s="2085"/>
      <c r="Z4" s="2085"/>
    </row>
    <row r="5" spans="1:27" s="2079" customFormat="1">
      <c r="B5" s="242" t="s">
        <v>8</v>
      </c>
      <c r="C5" t="s">
        <v>9</v>
      </c>
      <c r="O5" s="2078"/>
      <c r="P5" s="2078"/>
      <c r="Q5" s="2078"/>
      <c r="R5" s="2078"/>
      <c r="S5" s="2078"/>
      <c r="T5" s="2078"/>
      <c r="U5" s="2078"/>
      <c r="V5" s="2078"/>
      <c r="W5" s="2078"/>
      <c r="X5" s="2086"/>
      <c r="Y5" s="2086"/>
      <c r="Z5" s="2086"/>
    </row>
    <row r="6" spans="1:27" s="2079" customFormat="1" ht="12.75" thickBot="1">
      <c r="B6" s="2087"/>
      <c r="C6" s="2078"/>
      <c r="D6" s="2078"/>
      <c r="E6" s="2078"/>
      <c r="F6" s="2078"/>
      <c r="G6" s="2078"/>
      <c r="H6" s="2078"/>
      <c r="I6" s="2078"/>
      <c r="J6" s="2078"/>
      <c r="K6" s="2078"/>
      <c r="L6" s="2078"/>
      <c r="M6" s="2078"/>
      <c r="N6" s="2088"/>
      <c r="O6" s="2088"/>
      <c r="P6" s="2088"/>
      <c r="Q6" s="2088"/>
      <c r="R6" s="2088"/>
      <c r="S6" s="2086"/>
      <c r="T6" s="2086"/>
      <c r="U6" s="2086"/>
      <c r="V6" s="2086"/>
      <c r="W6" s="2086"/>
      <c r="X6" s="2086"/>
      <c r="Y6" s="2086"/>
      <c r="Z6" s="2086"/>
    </row>
    <row r="7" spans="1:27" s="2079" customFormat="1" ht="36" customHeight="1">
      <c r="A7" s="2089"/>
      <c r="B7" s="2090"/>
      <c r="C7" s="3196" t="s">
        <v>2465</v>
      </c>
      <c r="D7" s="3197"/>
      <c r="E7" s="3198" t="s">
        <v>2466</v>
      </c>
      <c r="F7" s="3198" t="s">
        <v>2467</v>
      </c>
      <c r="G7" s="3199" t="s">
        <v>2468</v>
      </c>
      <c r="H7" s="3200"/>
      <c r="I7" s="3200"/>
      <c r="J7" s="3200"/>
      <c r="K7" s="3200"/>
      <c r="L7" s="3201"/>
      <c r="M7" s="3198" t="s">
        <v>2469</v>
      </c>
      <c r="N7" s="3196" t="s">
        <v>2470</v>
      </c>
      <c r="O7" s="3202"/>
      <c r="P7" s="3202"/>
      <c r="Q7" s="3203" t="s">
        <v>2471</v>
      </c>
      <c r="R7" s="3202" t="s">
        <v>2472</v>
      </c>
      <c r="S7" s="3202"/>
      <c r="T7" s="3202"/>
      <c r="U7" s="3197"/>
      <c r="V7" s="3206" t="s">
        <v>2473</v>
      </c>
      <c r="W7" s="3186"/>
      <c r="X7" s="3187"/>
      <c r="Y7" s="3187"/>
      <c r="Z7" s="3188"/>
    </row>
    <row r="8" spans="1:27" s="2079" customFormat="1" ht="44.25" customHeight="1">
      <c r="A8" s="2091"/>
      <c r="B8" s="2092"/>
      <c r="C8" s="3189"/>
      <c r="D8" s="3177"/>
      <c r="E8" s="3177"/>
      <c r="F8" s="3177"/>
      <c r="G8" s="3191" t="s">
        <v>2474</v>
      </c>
      <c r="H8" s="3192"/>
      <c r="I8" s="3191" t="s">
        <v>2244</v>
      </c>
      <c r="J8" s="3192"/>
      <c r="K8" s="3191" t="s">
        <v>2475</v>
      </c>
      <c r="L8" s="3192"/>
      <c r="M8" s="3177"/>
      <c r="N8" s="3177" t="s">
        <v>2476</v>
      </c>
      <c r="O8" s="3166" t="s">
        <v>2477</v>
      </c>
      <c r="P8" s="2093"/>
      <c r="Q8" s="3204"/>
      <c r="R8" s="3193">
        <v>0</v>
      </c>
      <c r="S8" s="3178">
        <v>0.2</v>
      </c>
      <c r="T8" s="3178">
        <v>0.5</v>
      </c>
      <c r="U8" s="3178">
        <v>1</v>
      </c>
      <c r="V8" s="3207"/>
      <c r="W8" s="3180" t="s">
        <v>2478</v>
      </c>
      <c r="X8" s="3182" t="s">
        <v>2479</v>
      </c>
      <c r="Y8" s="3182" t="s">
        <v>2480</v>
      </c>
      <c r="Z8" s="3184" t="s">
        <v>2481</v>
      </c>
    </row>
    <row r="9" spans="1:27" s="2079" customFormat="1" ht="15" customHeight="1">
      <c r="A9" s="2091"/>
      <c r="B9" s="2092"/>
      <c r="C9" s="3190"/>
      <c r="D9" s="3177"/>
      <c r="E9" s="3177"/>
      <c r="F9" s="3177"/>
      <c r="G9" s="3175" t="s">
        <v>2482</v>
      </c>
      <c r="H9" s="3175" t="s">
        <v>2483</v>
      </c>
      <c r="I9" s="3176" t="s">
        <v>2484</v>
      </c>
      <c r="J9" s="3176" t="s">
        <v>2485</v>
      </c>
      <c r="K9" s="3175" t="s">
        <v>2486</v>
      </c>
      <c r="L9" s="3175" t="s">
        <v>2487</v>
      </c>
      <c r="M9" s="3177"/>
      <c r="N9" s="3177"/>
      <c r="O9" s="3177"/>
      <c r="P9" s="3166" t="s">
        <v>2488</v>
      </c>
      <c r="Q9" s="3204"/>
      <c r="R9" s="3194"/>
      <c r="S9" s="3179"/>
      <c r="T9" s="3179"/>
      <c r="U9" s="3179"/>
      <c r="V9" s="3207"/>
      <c r="W9" s="3181"/>
      <c r="X9" s="3183"/>
      <c r="Y9" s="3183"/>
      <c r="Z9" s="3185"/>
    </row>
    <row r="10" spans="1:27" s="2079" customFormat="1" ht="63.75" customHeight="1">
      <c r="A10" s="2091"/>
      <c r="B10" s="2092"/>
      <c r="C10" s="3190"/>
      <c r="D10" s="3177"/>
      <c r="E10" s="3177"/>
      <c r="F10" s="3177"/>
      <c r="G10" s="3166"/>
      <c r="H10" s="3166"/>
      <c r="I10" s="3177"/>
      <c r="J10" s="3177"/>
      <c r="K10" s="3166"/>
      <c r="L10" s="3166"/>
      <c r="M10" s="3177"/>
      <c r="N10" s="3177"/>
      <c r="O10" s="3177"/>
      <c r="P10" s="3166"/>
      <c r="Q10" s="3205"/>
      <c r="R10" s="3194"/>
      <c r="S10" s="3179"/>
      <c r="T10" s="3179"/>
      <c r="U10" s="3179"/>
      <c r="V10" s="3178"/>
      <c r="W10" s="3181" t="s">
        <v>2489</v>
      </c>
      <c r="X10" s="3183"/>
      <c r="Y10" s="3183"/>
      <c r="Z10" s="3185"/>
    </row>
    <row r="11" spans="1:27" s="2079" customFormat="1" ht="25.5" customHeight="1">
      <c r="A11" s="2094"/>
      <c r="B11" s="2095"/>
      <c r="C11" s="2096" t="s">
        <v>1037</v>
      </c>
      <c r="D11" s="2097" t="s">
        <v>1041</v>
      </c>
      <c r="E11" s="2096" t="s">
        <v>1044</v>
      </c>
      <c r="F11" s="2097" t="s">
        <v>1047</v>
      </c>
      <c r="G11" s="2096" t="s">
        <v>1049</v>
      </c>
      <c r="H11" s="2096" t="s">
        <v>1052</v>
      </c>
      <c r="I11" s="2096" t="s">
        <v>1054</v>
      </c>
      <c r="J11" s="2096" t="s">
        <v>1057</v>
      </c>
      <c r="K11" s="2096" t="s">
        <v>1060</v>
      </c>
      <c r="L11" s="2096" t="s">
        <v>2313</v>
      </c>
      <c r="M11" s="2096" t="s">
        <v>2490</v>
      </c>
      <c r="N11" s="2098" t="s">
        <v>2317</v>
      </c>
      <c r="O11" s="2099" t="s">
        <v>1069</v>
      </c>
      <c r="P11" s="2098" t="s">
        <v>1072</v>
      </c>
      <c r="Q11" s="2100" t="s">
        <v>2491</v>
      </c>
      <c r="R11" s="2100" t="s">
        <v>1078</v>
      </c>
      <c r="S11" s="2100" t="s">
        <v>2323</v>
      </c>
      <c r="T11" s="2100" t="s">
        <v>2325</v>
      </c>
      <c r="U11" s="2100" t="s">
        <v>2327</v>
      </c>
      <c r="V11" s="2100" t="s">
        <v>2492</v>
      </c>
      <c r="W11" s="2097" t="s">
        <v>2330</v>
      </c>
      <c r="X11" s="2101" t="s">
        <v>2332</v>
      </c>
      <c r="Y11" s="2102" t="s">
        <v>2333</v>
      </c>
      <c r="Z11" s="2103" t="s">
        <v>2334</v>
      </c>
    </row>
    <row r="12" spans="1:27" s="2079" customFormat="1" ht="18.75" customHeight="1">
      <c r="A12" s="2104" t="s">
        <v>1037</v>
      </c>
      <c r="B12" s="2105" t="s">
        <v>2493</v>
      </c>
      <c r="C12" s="2106"/>
      <c r="D12" s="2106"/>
      <c r="E12" s="2106"/>
      <c r="F12" s="2107"/>
      <c r="G12" s="2107"/>
      <c r="H12" s="2107"/>
      <c r="I12" s="2107"/>
      <c r="J12" s="2107"/>
      <c r="K12" s="2108">
        <f>G12+H12+I12+J12</f>
        <v>0</v>
      </c>
      <c r="L12" s="2107"/>
      <c r="M12" s="2109">
        <f>F12-K12+L12</f>
        <v>0</v>
      </c>
      <c r="N12" s="2107"/>
      <c r="O12" s="2107"/>
      <c r="P12" s="2107"/>
      <c r="Q12" s="2110">
        <f>M12+N12-O12</f>
        <v>0</v>
      </c>
      <c r="R12" s="2107"/>
      <c r="S12" s="2107"/>
      <c r="T12" s="2107"/>
      <c r="U12" s="2107"/>
      <c r="V12" s="2109">
        <f>Q12-R12-0.8*S12-0.5*T12</f>
        <v>0</v>
      </c>
      <c r="W12" s="2111"/>
      <c r="X12" s="2112"/>
      <c r="Y12" s="2112"/>
      <c r="Z12" s="2113"/>
    </row>
    <row r="13" spans="1:27" s="2119" customFormat="1" ht="17.25" customHeight="1">
      <c r="A13" s="2114" t="s">
        <v>2299</v>
      </c>
      <c r="B13" s="2115" t="s">
        <v>2494</v>
      </c>
      <c r="C13" s="2106"/>
      <c r="D13" s="2106"/>
      <c r="E13" s="2106"/>
      <c r="F13" s="2116"/>
      <c r="G13" s="2116"/>
      <c r="H13" s="2116"/>
      <c r="I13" s="2116"/>
      <c r="J13" s="2116"/>
      <c r="K13" s="2116"/>
      <c r="L13" s="2116"/>
      <c r="M13" s="2116"/>
      <c r="N13" s="2116"/>
      <c r="O13" s="2116"/>
      <c r="P13" s="2116"/>
      <c r="Q13" s="2117"/>
      <c r="R13" s="2116"/>
      <c r="S13" s="2116"/>
      <c r="T13" s="2116"/>
      <c r="U13" s="2116"/>
      <c r="V13" s="2116"/>
      <c r="W13" s="2116"/>
      <c r="X13" s="2116"/>
      <c r="Y13" s="2116"/>
      <c r="Z13" s="2118"/>
    </row>
    <row r="14" spans="1:27" s="2119" customFormat="1" ht="18" customHeight="1">
      <c r="A14" s="2104" t="s">
        <v>2301</v>
      </c>
      <c r="B14" s="2120"/>
      <c r="C14" s="2106"/>
      <c r="D14" s="2106"/>
      <c r="E14" s="2106"/>
      <c r="F14" s="2116"/>
      <c r="G14" s="2116"/>
      <c r="H14" s="2116"/>
      <c r="I14" s="2116"/>
      <c r="J14" s="2116"/>
      <c r="K14" s="2116"/>
      <c r="L14" s="2116"/>
      <c r="M14" s="2116"/>
      <c r="N14" s="2116"/>
      <c r="O14" s="2116"/>
      <c r="P14" s="2116"/>
      <c r="Q14" s="2117"/>
      <c r="R14" s="2116"/>
      <c r="S14" s="2116"/>
      <c r="T14" s="2116"/>
      <c r="U14" s="2116"/>
      <c r="V14" s="2106"/>
      <c r="W14" s="2116"/>
      <c r="X14" s="2116"/>
      <c r="Y14" s="2116"/>
      <c r="Z14" s="2118"/>
    </row>
    <row r="15" spans="1:27" s="2079" customFormat="1" ht="15.75" customHeight="1">
      <c r="A15" s="2114" t="s">
        <v>2303</v>
      </c>
      <c r="B15" s="2120"/>
      <c r="C15" s="2106"/>
      <c r="D15" s="2106"/>
      <c r="E15" s="2106"/>
      <c r="F15" s="2116"/>
      <c r="G15" s="2116"/>
      <c r="H15" s="2116"/>
      <c r="I15" s="2116"/>
      <c r="J15" s="2116"/>
      <c r="K15" s="2116"/>
      <c r="L15" s="2116"/>
      <c r="M15" s="2116"/>
      <c r="N15" s="2116"/>
      <c r="O15" s="2116"/>
      <c r="P15" s="2116"/>
      <c r="Q15" s="2117"/>
      <c r="R15" s="2116"/>
      <c r="S15" s="2116"/>
      <c r="T15" s="2116"/>
      <c r="U15" s="2116"/>
      <c r="V15" s="2106"/>
      <c r="W15" s="2116"/>
      <c r="X15" s="2116"/>
      <c r="Y15" s="2116"/>
      <c r="Z15" s="2118"/>
    </row>
    <row r="16" spans="1:27" s="2079" customFormat="1" ht="16.899999999999999" customHeight="1">
      <c r="A16" s="2121" t="s">
        <v>2495</v>
      </c>
      <c r="B16" s="2120"/>
      <c r="C16" s="2106"/>
      <c r="D16" s="2106"/>
      <c r="E16" s="2106"/>
      <c r="F16" s="2116"/>
      <c r="G16" s="2116"/>
      <c r="H16" s="2116"/>
      <c r="I16" s="2116"/>
      <c r="J16" s="2116"/>
      <c r="K16" s="2116"/>
      <c r="L16" s="2116"/>
      <c r="M16" s="2116"/>
      <c r="N16" s="2116"/>
      <c r="O16" s="2116"/>
      <c r="P16" s="2116"/>
      <c r="Q16" s="2117"/>
      <c r="R16" s="2116"/>
      <c r="S16" s="2116"/>
      <c r="T16" s="2116"/>
      <c r="U16" s="2116"/>
      <c r="V16" s="2106"/>
      <c r="W16" s="2116"/>
      <c r="X16" s="2116"/>
      <c r="Y16" s="2116"/>
      <c r="Z16" s="2122"/>
    </row>
    <row r="17" spans="1:26" s="2079" customFormat="1" ht="15" customHeight="1">
      <c r="A17" s="2123"/>
      <c r="B17" s="3167" t="s">
        <v>2496</v>
      </c>
      <c r="C17" s="3168"/>
      <c r="D17" s="3168"/>
      <c r="E17" s="3168"/>
      <c r="F17" s="3168"/>
      <c r="G17" s="3168"/>
      <c r="H17" s="3168"/>
      <c r="I17" s="3168"/>
      <c r="J17" s="3168"/>
      <c r="K17" s="3168"/>
      <c r="L17" s="3168"/>
      <c r="M17" s="3168"/>
      <c r="N17" s="3168"/>
      <c r="O17" s="3168"/>
      <c r="P17" s="3168"/>
      <c r="Q17" s="3168"/>
      <c r="R17" s="3168"/>
      <c r="S17" s="3168"/>
      <c r="T17" s="3168"/>
      <c r="U17" s="3168"/>
      <c r="V17" s="3168"/>
      <c r="W17" s="3168"/>
      <c r="X17" s="3168"/>
      <c r="Y17" s="3168"/>
      <c r="Z17" s="3169"/>
    </row>
    <row r="18" spans="1:26" s="2079" customFormat="1" ht="22.5" customHeight="1">
      <c r="A18" s="2104" t="s">
        <v>1041</v>
      </c>
      <c r="B18" s="2124" t="s">
        <v>2497</v>
      </c>
      <c r="C18" s="2125"/>
      <c r="D18" s="2126"/>
      <c r="E18" s="2127"/>
      <c r="F18" s="2128"/>
      <c r="G18" s="2129"/>
      <c r="H18" s="2129"/>
      <c r="I18" s="2129"/>
      <c r="J18" s="2129"/>
      <c r="K18" s="2130">
        <f>G18+H18+I18+J18</f>
        <v>0</v>
      </c>
      <c r="L18" s="2129"/>
      <c r="M18" s="2109">
        <f>F18-K18+L18</f>
        <v>0</v>
      </c>
      <c r="N18" s="2129"/>
      <c r="O18" s="2129"/>
      <c r="P18" s="2131"/>
      <c r="Q18" s="2110">
        <f>M18+N18-O18</f>
        <v>0</v>
      </c>
      <c r="R18" s="2132"/>
      <c r="S18" s="2133"/>
      <c r="T18" s="2133"/>
      <c r="U18" s="2134"/>
      <c r="V18" s="2135"/>
      <c r="W18" s="2136"/>
      <c r="X18" s="2137"/>
      <c r="Y18" s="2138"/>
      <c r="Z18" s="2139"/>
    </row>
    <row r="19" spans="1:26" s="2079" customFormat="1" ht="21" customHeight="1">
      <c r="A19" s="2140" t="s">
        <v>1044</v>
      </c>
      <c r="B19" s="2141" t="s">
        <v>2498</v>
      </c>
      <c r="C19" s="2125"/>
      <c r="D19" s="2126"/>
      <c r="E19" s="2127"/>
      <c r="F19" s="2142"/>
      <c r="G19" s="2143"/>
      <c r="H19" s="2143"/>
      <c r="I19" s="2143"/>
      <c r="J19" s="2143"/>
      <c r="K19" s="2130">
        <f>G19+H19+I19+J19</f>
        <v>0</v>
      </c>
      <c r="L19" s="2143"/>
      <c r="M19" s="2109">
        <f>F19-K19+L19</f>
        <v>0</v>
      </c>
      <c r="N19" s="2143"/>
      <c r="O19" s="2143"/>
      <c r="P19" s="2144"/>
      <c r="Q19" s="2110">
        <f>M19+N19-O19</f>
        <v>0</v>
      </c>
      <c r="R19" s="2145">
        <f>R12</f>
        <v>0</v>
      </c>
      <c r="S19" s="2145">
        <f t="shared" ref="S19:U19" si="0">S12</f>
        <v>0</v>
      </c>
      <c r="T19" s="2145">
        <f t="shared" si="0"/>
        <v>0</v>
      </c>
      <c r="U19" s="2145">
        <f t="shared" si="0"/>
        <v>0</v>
      </c>
      <c r="V19" s="2146">
        <f>Q19-R19-0.8*S19-0.5*T19</f>
        <v>0</v>
      </c>
      <c r="W19" s="2137"/>
      <c r="X19" s="2137"/>
      <c r="Y19" s="2147"/>
      <c r="Z19" s="2148"/>
    </row>
    <row r="20" spans="1:26" s="2079" customFormat="1" ht="22.5" customHeight="1">
      <c r="A20" s="2114"/>
      <c r="B20" s="2141" t="s">
        <v>2499</v>
      </c>
      <c r="C20" s="2125"/>
      <c r="D20" s="2126"/>
      <c r="E20" s="2127"/>
      <c r="F20" s="2116"/>
      <c r="G20" s="2149"/>
      <c r="H20" s="2126"/>
      <c r="I20" s="2126"/>
      <c r="J20" s="2126"/>
      <c r="K20" s="2126"/>
      <c r="L20" s="2150"/>
      <c r="M20" s="2151"/>
      <c r="N20" s="2126"/>
      <c r="O20" s="2126"/>
      <c r="P20" s="2126"/>
      <c r="Q20" s="2152"/>
      <c r="R20" s="2125"/>
      <c r="S20" s="2117"/>
      <c r="T20" s="2117"/>
      <c r="U20" s="2153"/>
      <c r="V20" s="2125"/>
      <c r="W20" s="2154"/>
      <c r="X20" s="2155"/>
      <c r="Y20" s="2152"/>
      <c r="Z20" s="2156"/>
    </row>
    <row r="21" spans="1:26" s="2158" customFormat="1" ht="20.25" customHeight="1">
      <c r="A21" s="2114" t="s">
        <v>1047</v>
      </c>
      <c r="B21" s="2141" t="s">
        <v>2500</v>
      </c>
      <c r="C21" s="2125"/>
      <c r="D21" s="2117"/>
      <c r="E21" s="2127"/>
      <c r="F21" s="2157"/>
      <c r="G21" s="2143"/>
      <c r="H21" s="2143"/>
      <c r="I21" s="2143"/>
      <c r="J21" s="2143"/>
      <c r="K21" s="2130">
        <f>G21+H21+I21+J21</f>
        <v>0</v>
      </c>
      <c r="L21" s="2143"/>
      <c r="M21" s="2109">
        <f>F21-K21+L21</f>
        <v>0</v>
      </c>
      <c r="N21" s="2143"/>
      <c r="O21" s="2143"/>
      <c r="P21" s="2143"/>
      <c r="Q21" s="2110">
        <f>M21+N21-O21</f>
        <v>0</v>
      </c>
      <c r="R21" s="2149"/>
      <c r="S21" s="2126"/>
      <c r="T21" s="2126"/>
      <c r="U21" s="2150"/>
      <c r="V21" s="2135"/>
      <c r="W21" s="2136"/>
      <c r="X21" s="2136"/>
      <c r="Y21" s="2152"/>
      <c r="Z21" s="2156"/>
    </row>
    <row r="22" spans="1:26" s="2158" customFormat="1" ht="21.75" customHeight="1">
      <c r="A22" s="2159" t="s">
        <v>1049</v>
      </c>
      <c r="B22" s="2141"/>
      <c r="C22" s="2125"/>
      <c r="D22" s="2117"/>
      <c r="E22" s="2127"/>
      <c r="F22" s="2127"/>
      <c r="G22" s="2149"/>
      <c r="H22" s="2126"/>
      <c r="I22" s="2126"/>
      <c r="J22" s="2126"/>
      <c r="K22" s="2126"/>
      <c r="L22" s="2150"/>
      <c r="M22" s="2160"/>
      <c r="N22" s="2126"/>
      <c r="O22" s="2126"/>
      <c r="P22" s="2126"/>
      <c r="Q22" s="2152"/>
      <c r="R22" s="2149"/>
      <c r="S22" s="2126"/>
      <c r="T22" s="2126"/>
      <c r="U22" s="2150"/>
      <c r="V22" s="2125"/>
      <c r="W22" s="2153"/>
      <c r="X22" s="2152"/>
      <c r="Y22" s="2152"/>
      <c r="Z22" s="2156"/>
    </row>
    <row r="23" spans="1:26" s="2158" customFormat="1" ht="24" customHeight="1">
      <c r="A23" s="2159" t="s">
        <v>1052</v>
      </c>
      <c r="B23" s="2141" t="s">
        <v>2501</v>
      </c>
      <c r="C23" s="2125"/>
      <c r="D23" s="2117"/>
      <c r="E23" s="2127"/>
      <c r="F23" s="2157"/>
      <c r="G23" s="2143"/>
      <c r="H23" s="2143"/>
      <c r="I23" s="2143"/>
      <c r="J23" s="2143"/>
      <c r="K23" s="2130">
        <f>G23+H23+I23+J23</f>
        <v>0</v>
      </c>
      <c r="L23" s="2143"/>
      <c r="M23" s="2109">
        <f>F23-K23+L23</f>
        <v>0</v>
      </c>
      <c r="N23" s="2143"/>
      <c r="O23" s="2143"/>
      <c r="P23" s="2143"/>
      <c r="Q23" s="2110">
        <f>M23+N23-O23</f>
        <v>0</v>
      </c>
      <c r="R23" s="2149"/>
      <c r="S23" s="2126"/>
      <c r="T23" s="2126"/>
      <c r="U23" s="2150"/>
      <c r="V23" s="2135"/>
      <c r="W23" s="2136"/>
      <c r="X23" s="2136"/>
      <c r="Y23" s="2152"/>
      <c r="Z23" s="2156"/>
    </row>
    <row r="24" spans="1:26" s="2158" customFormat="1" ht="12">
      <c r="A24" s="2159" t="s">
        <v>1054</v>
      </c>
      <c r="B24" s="2161"/>
      <c r="C24" s="2125"/>
      <c r="D24" s="2117"/>
      <c r="E24" s="2127"/>
      <c r="F24" s="2127"/>
      <c r="G24" s="2149"/>
      <c r="H24" s="2126"/>
      <c r="I24" s="2126"/>
      <c r="J24" s="2126"/>
      <c r="K24" s="2126"/>
      <c r="L24" s="2150"/>
      <c r="M24" s="2160"/>
      <c r="N24" s="2126"/>
      <c r="O24" s="2126"/>
      <c r="P24" s="2126"/>
      <c r="Q24" s="2152"/>
      <c r="R24" s="2149"/>
      <c r="S24" s="2126"/>
      <c r="T24" s="2126"/>
      <c r="U24" s="2150"/>
      <c r="V24" s="2125"/>
      <c r="W24" s="2153"/>
      <c r="X24" s="2152"/>
      <c r="Y24" s="2152"/>
      <c r="Z24" s="2156"/>
    </row>
    <row r="25" spans="1:26" s="2158" customFormat="1" ht="12">
      <c r="A25" s="2159" t="s">
        <v>1057</v>
      </c>
      <c r="B25" s="2162"/>
      <c r="C25" s="2163"/>
      <c r="D25" s="2164"/>
      <c r="E25" s="2165"/>
      <c r="F25" s="2165"/>
      <c r="G25" s="2132"/>
      <c r="H25" s="2133"/>
      <c r="I25" s="2133"/>
      <c r="J25" s="2133"/>
      <c r="K25" s="2133"/>
      <c r="L25" s="2134"/>
      <c r="M25" s="2166"/>
      <c r="N25" s="2133"/>
      <c r="O25" s="2133"/>
      <c r="P25" s="2133"/>
      <c r="Q25" s="2138"/>
      <c r="R25" s="2132"/>
      <c r="S25" s="2133"/>
      <c r="T25" s="2133"/>
      <c r="U25" s="2134"/>
      <c r="V25" s="2163"/>
      <c r="W25" s="2167"/>
      <c r="X25" s="2138"/>
      <c r="Y25" s="2152"/>
      <c r="Z25" s="2156"/>
    </row>
    <row r="26" spans="1:26" s="2079" customFormat="1" ht="12">
      <c r="A26" s="2140"/>
      <c r="B26" s="3170" t="s">
        <v>2502</v>
      </c>
      <c r="C26" s="3171"/>
      <c r="D26" s="3171"/>
      <c r="E26" s="3171"/>
      <c r="F26" s="3170"/>
      <c r="G26" s="3170"/>
      <c r="H26" s="3170"/>
      <c r="I26" s="3170"/>
      <c r="J26" s="3170"/>
      <c r="K26" s="3170"/>
      <c r="L26" s="3170"/>
      <c r="M26" s="3170"/>
      <c r="N26" s="3170"/>
      <c r="O26" s="3170"/>
      <c r="P26" s="3170"/>
      <c r="Q26" s="3170"/>
      <c r="R26" s="3170"/>
      <c r="S26" s="3170"/>
      <c r="T26" s="3170"/>
      <c r="U26" s="3170"/>
      <c r="V26" s="3170"/>
      <c r="W26" s="3170"/>
      <c r="X26" s="3170"/>
      <c r="Y26" s="3170"/>
      <c r="Z26" s="3172"/>
    </row>
    <row r="27" spans="1:26" s="2079" customFormat="1" ht="21" customHeight="1">
      <c r="A27" s="2140" t="s">
        <v>1060</v>
      </c>
      <c r="B27" s="2168" t="s">
        <v>2503</v>
      </c>
      <c r="C27" s="2169"/>
      <c r="D27" s="2170"/>
      <c r="E27" s="2171"/>
      <c r="F27" s="2172"/>
      <c r="G27" s="2173"/>
      <c r="H27" s="2174"/>
      <c r="I27" s="2175"/>
      <c r="J27" s="2175"/>
      <c r="K27" s="2175"/>
      <c r="L27" s="2176"/>
      <c r="M27" s="2177"/>
      <c r="N27" s="2178"/>
      <c r="O27" s="2175"/>
      <c r="P27" s="2176"/>
      <c r="Q27" s="2179"/>
      <c r="R27" s="2180"/>
      <c r="S27" s="2180"/>
      <c r="T27" s="2180"/>
      <c r="U27" s="2180"/>
      <c r="V27" s="2146">
        <f>Q27-R27-0.8*S27-0.5*T27</f>
        <v>0</v>
      </c>
      <c r="W27" s="2180"/>
      <c r="X27" s="2181">
        <f>V27*0%</f>
        <v>0</v>
      </c>
      <c r="Y27" s="2180"/>
      <c r="Z27" s="2182"/>
    </row>
    <row r="28" spans="1:26" s="2079" customFormat="1" ht="12">
      <c r="A28" s="2114">
        <v>100</v>
      </c>
      <c r="B28" s="2168">
        <v>0.1</v>
      </c>
      <c r="C28" s="2173"/>
      <c r="D28" s="2174"/>
      <c r="E28" s="2183"/>
      <c r="F28" s="2172"/>
      <c r="G28" s="2173"/>
      <c r="H28" s="2174"/>
      <c r="I28" s="2175"/>
      <c r="J28" s="2175"/>
      <c r="K28" s="2175"/>
      <c r="L28" s="2176"/>
      <c r="M28" s="2177"/>
      <c r="N28" s="2178"/>
      <c r="O28" s="2175"/>
      <c r="P28" s="2176"/>
      <c r="Q28" s="2180"/>
      <c r="R28" s="2180"/>
      <c r="S28" s="2180"/>
      <c r="T28" s="2180"/>
      <c r="U28" s="2180"/>
      <c r="V28" s="2146">
        <f t="shared" ref="V28:V38" si="1">Q28-R28-0.8*S28-0.5*T28</f>
        <v>0</v>
      </c>
      <c r="W28" s="2180"/>
      <c r="X28" s="2181">
        <f>V28*10%</f>
        <v>0</v>
      </c>
      <c r="Y28" s="2180"/>
      <c r="Z28" s="2182"/>
    </row>
    <row r="29" spans="1:26" s="2079" customFormat="1" ht="12">
      <c r="A29" s="2114">
        <v>110</v>
      </c>
      <c r="B29" s="2168">
        <v>0.2</v>
      </c>
      <c r="C29" s="2184"/>
      <c r="D29" s="2106"/>
      <c r="E29" s="2185"/>
      <c r="F29" s="2172"/>
      <c r="G29" s="2184"/>
      <c r="H29" s="2106"/>
      <c r="I29" s="2175"/>
      <c r="J29" s="2175"/>
      <c r="K29" s="2175"/>
      <c r="L29" s="2176"/>
      <c r="M29" s="2177"/>
      <c r="N29" s="2178"/>
      <c r="O29" s="2175"/>
      <c r="P29" s="2176"/>
      <c r="Q29" s="2180"/>
      <c r="R29" s="2180"/>
      <c r="S29" s="2180"/>
      <c r="T29" s="2180"/>
      <c r="U29" s="2180"/>
      <c r="V29" s="2146">
        <f t="shared" si="1"/>
        <v>0</v>
      </c>
      <c r="W29" s="2180"/>
      <c r="X29" s="2181">
        <f>V29*20%</f>
        <v>0</v>
      </c>
      <c r="Y29" s="2180"/>
      <c r="Z29" s="2182"/>
    </row>
    <row r="30" spans="1:26" s="2079" customFormat="1" ht="12">
      <c r="A30" s="2114">
        <v>120</v>
      </c>
      <c r="B30" s="2168">
        <v>0.35</v>
      </c>
      <c r="C30" s="2173"/>
      <c r="D30" s="2174"/>
      <c r="E30" s="2183"/>
      <c r="F30" s="2172"/>
      <c r="G30" s="2173"/>
      <c r="H30" s="2174"/>
      <c r="I30" s="2175"/>
      <c r="J30" s="2175"/>
      <c r="K30" s="2175"/>
      <c r="L30" s="2176"/>
      <c r="M30" s="2177"/>
      <c r="N30" s="2178"/>
      <c r="O30" s="2175"/>
      <c r="P30" s="2176"/>
      <c r="Q30" s="2180"/>
      <c r="R30" s="2180"/>
      <c r="S30" s="2180"/>
      <c r="T30" s="2180"/>
      <c r="U30" s="2180"/>
      <c r="V30" s="2146">
        <f t="shared" si="1"/>
        <v>0</v>
      </c>
      <c r="W30" s="2180"/>
      <c r="X30" s="2181">
        <f>V30*35%</f>
        <v>0</v>
      </c>
      <c r="Y30" s="2180"/>
      <c r="Z30" s="2182"/>
    </row>
    <row r="31" spans="1:26" s="2079" customFormat="1" ht="12">
      <c r="A31" s="2114">
        <v>130</v>
      </c>
      <c r="B31" s="2168">
        <v>0.5</v>
      </c>
      <c r="C31" s="2149"/>
      <c r="D31" s="2126"/>
      <c r="E31" s="2150"/>
      <c r="F31" s="2172"/>
      <c r="G31" s="2173"/>
      <c r="H31" s="2174"/>
      <c r="I31" s="2175"/>
      <c r="J31" s="2175"/>
      <c r="K31" s="2175"/>
      <c r="L31" s="2176"/>
      <c r="M31" s="2177"/>
      <c r="N31" s="2178"/>
      <c r="O31" s="2175"/>
      <c r="P31" s="2176"/>
      <c r="Q31" s="2180"/>
      <c r="R31" s="2180"/>
      <c r="S31" s="2180"/>
      <c r="T31" s="2180"/>
      <c r="U31" s="2180"/>
      <c r="V31" s="2146">
        <f t="shared" si="1"/>
        <v>0</v>
      </c>
      <c r="W31" s="2180"/>
      <c r="X31" s="2181">
        <f>V31*50%</f>
        <v>0</v>
      </c>
      <c r="Y31" s="2180"/>
      <c r="Z31" s="2182"/>
    </row>
    <row r="32" spans="1:26" s="2079" customFormat="1" ht="12">
      <c r="A32" s="2114">
        <v>140</v>
      </c>
      <c r="B32" s="2168">
        <v>0.75</v>
      </c>
      <c r="C32" s="2149"/>
      <c r="D32" s="2126"/>
      <c r="E32" s="2150"/>
      <c r="F32" s="2172"/>
      <c r="G32" s="2173"/>
      <c r="H32" s="2174"/>
      <c r="I32" s="2175"/>
      <c r="J32" s="2175"/>
      <c r="K32" s="2175"/>
      <c r="L32" s="2176"/>
      <c r="M32" s="2177"/>
      <c r="N32" s="2178"/>
      <c r="O32" s="2175"/>
      <c r="P32" s="2176"/>
      <c r="Q32" s="2180"/>
      <c r="R32" s="2180"/>
      <c r="S32" s="2180"/>
      <c r="T32" s="2180"/>
      <c r="U32" s="2180"/>
      <c r="V32" s="2146">
        <f t="shared" si="1"/>
        <v>0</v>
      </c>
      <c r="W32" s="2180"/>
      <c r="X32" s="2181">
        <f>V32*75%</f>
        <v>0</v>
      </c>
      <c r="Y32" s="2180"/>
      <c r="Z32" s="2182"/>
    </row>
    <row r="33" spans="1:26" s="2079" customFormat="1" ht="12">
      <c r="A33" s="2114">
        <v>150</v>
      </c>
      <c r="B33" s="2168">
        <v>0.85</v>
      </c>
      <c r="C33" s="2186"/>
      <c r="D33" s="2187"/>
      <c r="E33" s="2188"/>
      <c r="F33" s="2172"/>
      <c r="G33" s="2189"/>
      <c r="H33" s="2190"/>
      <c r="I33" s="2191"/>
      <c r="J33" s="2191"/>
      <c r="K33" s="2191"/>
      <c r="L33" s="2192"/>
      <c r="M33" s="2193"/>
      <c r="N33" s="2194"/>
      <c r="O33" s="2191"/>
      <c r="P33" s="2192"/>
      <c r="Q33" s="2180"/>
      <c r="R33" s="2180"/>
      <c r="S33" s="2180"/>
      <c r="T33" s="2180"/>
      <c r="U33" s="2180"/>
      <c r="V33" s="2146">
        <f t="shared" si="1"/>
        <v>0</v>
      </c>
      <c r="W33" s="2180"/>
      <c r="X33" s="2181">
        <f>V33*85%</f>
        <v>0</v>
      </c>
      <c r="Y33" s="2180"/>
      <c r="Z33" s="2182"/>
    </row>
    <row r="34" spans="1:26" s="2079" customFormat="1" ht="12">
      <c r="A34" s="2114">
        <v>160</v>
      </c>
      <c r="B34" s="2168">
        <v>1</v>
      </c>
      <c r="C34" s="2149"/>
      <c r="D34" s="2126"/>
      <c r="E34" s="2150"/>
      <c r="F34" s="2172"/>
      <c r="G34" s="2173"/>
      <c r="H34" s="2174"/>
      <c r="I34" s="2175"/>
      <c r="J34" s="2175"/>
      <c r="K34" s="2175"/>
      <c r="L34" s="2176"/>
      <c r="M34" s="2177"/>
      <c r="N34" s="2178"/>
      <c r="O34" s="2175"/>
      <c r="P34" s="2176"/>
      <c r="Q34" s="2180"/>
      <c r="R34" s="2180"/>
      <c r="S34" s="2180"/>
      <c r="T34" s="2180"/>
      <c r="U34" s="2180"/>
      <c r="V34" s="2146">
        <f t="shared" si="1"/>
        <v>0</v>
      </c>
      <c r="W34" s="2180"/>
      <c r="X34" s="2181">
        <f>V34*100%</f>
        <v>0</v>
      </c>
      <c r="Y34" s="2180"/>
      <c r="Z34" s="2182"/>
    </row>
    <row r="35" spans="1:26" s="2079" customFormat="1" ht="12">
      <c r="A35" s="2114">
        <v>170</v>
      </c>
      <c r="B35" s="2168">
        <v>1.25</v>
      </c>
      <c r="C35" s="2149"/>
      <c r="D35" s="2126"/>
      <c r="E35" s="2150"/>
      <c r="F35" s="2172"/>
      <c r="G35" s="2173"/>
      <c r="H35" s="2174"/>
      <c r="I35" s="2175"/>
      <c r="J35" s="2175"/>
      <c r="K35" s="2175"/>
      <c r="L35" s="2176"/>
      <c r="M35" s="2177"/>
      <c r="N35" s="2178"/>
      <c r="O35" s="2175"/>
      <c r="P35" s="2176"/>
      <c r="Q35" s="2180"/>
      <c r="R35" s="2180"/>
      <c r="S35" s="2180"/>
      <c r="T35" s="2180"/>
      <c r="U35" s="2180"/>
      <c r="V35" s="2146">
        <f t="shared" si="1"/>
        <v>0</v>
      </c>
      <c r="W35" s="2180"/>
      <c r="X35" s="2181">
        <f>V35*125%</f>
        <v>0</v>
      </c>
      <c r="Y35" s="2180"/>
      <c r="Z35" s="2182"/>
    </row>
    <row r="36" spans="1:26" s="2079" customFormat="1" ht="12">
      <c r="A36" s="2114">
        <v>180</v>
      </c>
      <c r="B36" s="2168">
        <v>1.5</v>
      </c>
      <c r="C36" s="2186"/>
      <c r="D36" s="2187"/>
      <c r="E36" s="2150"/>
      <c r="F36" s="2172"/>
      <c r="G36" s="2173"/>
      <c r="H36" s="2174"/>
      <c r="I36" s="2175"/>
      <c r="J36" s="2175"/>
      <c r="K36" s="2175"/>
      <c r="L36" s="2176"/>
      <c r="M36" s="2177"/>
      <c r="N36" s="2178"/>
      <c r="O36" s="2175"/>
      <c r="P36" s="2176"/>
      <c r="Q36" s="2180"/>
      <c r="R36" s="2180"/>
      <c r="S36" s="2180"/>
      <c r="T36" s="2180"/>
      <c r="U36" s="2180"/>
      <c r="V36" s="2146">
        <f t="shared" si="1"/>
        <v>0</v>
      </c>
      <c r="W36" s="2180"/>
      <c r="X36" s="2181">
        <f>V36*150%</f>
        <v>0</v>
      </c>
      <c r="Y36" s="2180"/>
      <c r="Z36" s="2182"/>
    </row>
    <row r="37" spans="1:26" s="2079" customFormat="1" ht="12">
      <c r="A37" s="2114">
        <v>190</v>
      </c>
      <c r="B37" s="2168">
        <v>2</v>
      </c>
      <c r="C37" s="2186"/>
      <c r="D37" s="2187"/>
      <c r="E37" s="2188"/>
      <c r="F37" s="2172"/>
      <c r="G37" s="2189"/>
      <c r="H37" s="2190"/>
      <c r="I37" s="2191"/>
      <c r="J37" s="2191"/>
      <c r="K37" s="2191"/>
      <c r="L37" s="2192"/>
      <c r="M37" s="2193"/>
      <c r="N37" s="2194"/>
      <c r="O37" s="2191"/>
      <c r="P37" s="2192"/>
      <c r="Q37" s="2180"/>
      <c r="R37" s="2180"/>
      <c r="S37" s="2180"/>
      <c r="T37" s="2180"/>
      <c r="U37" s="2180"/>
      <c r="V37" s="2146">
        <f t="shared" si="1"/>
        <v>0</v>
      </c>
      <c r="W37" s="2180"/>
      <c r="X37" s="2181">
        <f>V37*200%</f>
        <v>0</v>
      </c>
      <c r="Y37" s="2180"/>
      <c r="Z37" s="2182"/>
    </row>
    <row r="38" spans="1:26" s="2079" customFormat="1" ht="12">
      <c r="A38" s="2114">
        <v>200</v>
      </c>
      <c r="B38" s="2168">
        <v>12.5</v>
      </c>
      <c r="C38" s="2186"/>
      <c r="D38" s="2187"/>
      <c r="E38" s="2188"/>
      <c r="F38" s="2172"/>
      <c r="G38" s="2189"/>
      <c r="H38" s="2190"/>
      <c r="I38" s="2191"/>
      <c r="J38" s="2191"/>
      <c r="K38" s="2191"/>
      <c r="L38" s="2192"/>
      <c r="M38" s="2193"/>
      <c r="N38" s="2194"/>
      <c r="O38" s="2191"/>
      <c r="P38" s="2192"/>
      <c r="Q38" s="2180"/>
      <c r="R38" s="2180"/>
      <c r="S38" s="2180"/>
      <c r="T38" s="2180"/>
      <c r="U38" s="2180"/>
      <c r="V38" s="2146">
        <f t="shared" si="1"/>
        <v>0</v>
      </c>
      <c r="W38" s="2180"/>
      <c r="X38" s="2181">
        <f>V38*1250%</f>
        <v>0</v>
      </c>
      <c r="Y38" s="2180"/>
      <c r="Z38" s="2182"/>
    </row>
    <row r="39" spans="1:26" s="2079" customFormat="1" ht="12">
      <c r="A39" s="2195">
        <v>210</v>
      </c>
      <c r="B39" s="2168" t="s">
        <v>2504</v>
      </c>
      <c r="C39" s="2186"/>
      <c r="D39" s="2187"/>
      <c r="E39" s="2188"/>
      <c r="F39" s="2196"/>
      <c r="G39" s="2191"/>
      <c r="H39" s="2191"/>
      <c r="I39" s="2191"/>
      <c r="J39" s="2191"/>
      <c r="K39" s="2191"/>
      <c r="L39" s="2192"/>
      <c r="M39" s="2193"/>
      <c r="N39" s="2194"/>
      <c r="O39" s="2191"/>
      <c r="P39" s="2192"/>
      <c r="Q39" s="2197"/>
      <c r="R39" s="2197"/>
      <c r="S39" s="2197"/>
      <c r="T39" s="2197"/>
      <c r="U39" s="2197"/>
      <c r="V39" s="2146">
        <f>Q39-R39-0.8*S39-0.5*T39</f>
        <v>0</v>
      </c>
      <c r="W39" s="2197"/>
      <c r="X39" s="2180"/>
      <c r="Y39" s="2197"/>
      <c r="Z39" s="2198"/>
    </row>
    <row r="40" spans="1:26" s="2079" customFormat="1" ht="15" customHeight="1">
      <c r="A40" s="3173" t="s">
        <v>2505</v>
      </c>
      <c r="B40" s="3174"/>
      <c r="C40" s="3174"/>
      <c r="D40" s="3174"/>
      <c r="E40" s="3174"/>
      <c r="F40" s="3174"/>
      <c r="G40" s="3174"/>
      <c r="H40" s="3174"/>
      <c r="I40" s="3174"/>
      <c r="J40" s="3174"/>
      <c r="K40" s="3174"/>
      <c r="L40" s="3174"/>
      <c r="M40" s="3174"/>
      <c r="N40" s="3174"/>
      <c r="O40" s="3174"/>
      <c r="P40" s="3174"/>
      <c r="Q40" s="3174"/>
      <c r="R40" s="3174"/>
      <c r="S40" s="3174"/>
      <c r="T40" s="3174"/>
      <c r="U40" s="3174"/>
      <c r="V40" s="3174"/>
      <c r="W40" s="3174"/>
      <c r="X40" s="3174"/>
      <c r="Y40" s="3174"/>
      <c r="Z40" s="2199"/>
    </row>
    <row r="41" spans="1:26" s="2079" customFormat="1" ht="12">
      <c r="A41" s="2200">
        <v>220</v>
      </c>
      <c r="B41" s="2201"/>
      <c r="C41" s="2202"/>
      <c r="D41" s="2203"/>
      <c r="E41" s="2204"/>
      <c r="F41" s="2202"/>
      <c r="G41" s="2203"/>
      <c r="H41" s="2203"/>
      <c r="I41" s="2203"/>
      <c r="J41" s="2203"/>
      <c r="K41" s="2203"/>
      <c r="L41" s="2203"/>
      <c r="M41" s="2205"/>
      <c r="N41" s="2203"/>
      <c r="O41" s="2203"/>
      <c r="P41" s="2203"/>
      <c r="Q41" s="2203"/>
      <c r="R41" s="2203"/>
      <c r="S41" s="2203"/>
      <c r="T41" s="2203"/>
      <c r="U41" s="2203"/>
      <c r="V41" s="2203"/>
      <c r="W41" s="2203"/>
      <c r="X41" s="2203"/>
      <c r="Y41" s="2206"/>
      <c r="Z41" s="2207"/>
    </row>
    <row r="42" spans="1:26" s="2079" customFormat="1" ht="12">
      <c r="A42" s="2208">
        <v>230</v>
      </c>
      <c r="B42" s="2209"/>
      <c r="C42" s="2149"/>
      <c r="D42" s="2191"/>
      <c r="E42" s="2150"/>
      <c r="F42" s="2149"/>
      <c r="G42" s="2191"/>
      <c r="H42" s="2191"/>
      <c r="I42" s="2191"/>
      <c r="J42" s="2191"/>
      <c r="K42" s="2191"/>
      <c r="L42" s="2191"/>
      <c r="M42" s="2193"/>
      <c r="N42" s="2191"/>
      <c r="O42" s="2191"/>
      <c r="P42" s="2191"/>
      <c r="Q42" s="2191"/>
      <c r="R42" s="2191"/>
      <c r="S42" s="2191"/>
      <c r="T42" s="2191"/>
      <c r="U42" s="2191"/>
      <c r="V42" s="2191"/>
      <c r="W42" s="2191"/>
      <c r="X42" s="2191"/>
      <c r="Y42" s="2192"/>
      <c r="Z42" s="2210"/>
    </row>
    <row r="43" spans="1:26" s="2079" customFormat="1" ht="12">
      <c r="A43" s="2208">
        <v>240</v>
      </c>
      <c r="B43" s="2209"/>
      <c r="C43" s="2149"/>
      <c r="D43" s="2191"/>
      <c r="E43" s="2150"/>
      <c r="F43" s="2149"/>
      <c r="G43" s="2191"/>
      <c r="H43" s="2191"/>
      <c r="I43" s="2191"/>
      <c r="J43" s="2191"/>
      <c r="K43" s="2191"/>
      <c r="L43" s="2191"/>
      <c r="M43" s="2193"/>
      <c r="N43" s="2191"/>
      <c r="O43" s="2191"/>
      <c r="P43" s="2191"/>
      <c r="Q43" s="2191"/>
      <c r="R43" s="2191"/>
      <c r="S43" s="2191"/>
      <c r="T43" s="2191"/>
      <c r="U43" s="2191"/>
      <c r="V43" s="2191"/>
      <c r="W43" s="2191"/>
      <c r="X43" s="2191"/>
      <c r="Y43" s="2192"/>
      <c r="Z43" s="2210"/>
    </row>
    <row r="44" spans="1:26" s="2079" customFormat="1" ht="12.75" thickBot="1">
      <c r="A44" s="2211">
        <v>250</v>
      </c>
      <c r="B44" s="2212"/>
      <c r="C44" s="2213"/>
      <c r="D44" s="2214"/>
      <c r="E44" s="2215"/>
      <c r="F44" s="2213"/>
      <c r="G44" s="2214"/>
      <c r="H44" s="2214"/>
      <c r="I44" s="2214"/>
      <c r="J44" s="2214"/>
      <c r="K44" s="2214"/>
      <c r="L44" s="2214"/>
      <c r="M44" s="2216"/>
      <c r="N44" s="2214"/>
      <c r="O44" s="2214"/>
      <c r="P44" s="2214"/>
      <c r="Q44" s="2214"/>
      <c r="R44" s="2214"/>
      <c r="S44" s="2214"/>
      <c r="T44" s="2214"/>
      <c r="U44" s="2214"/>
      <c r="V44" s="2214"/>
      <c r="W44" s="2214"/>
      <c r="X44" s="2214"/>
      <c r="Y44" s="2217"/>
      <c r="Z44" s="2218"/>
    </row>
    <row r="45" spans="1:26">
      <c r="A45" s="2219"/>
      <c r="G45" s="2220"/>
      <c r="H45" s="2221"/>
      <c r="I45" s="2221"/>
      <c r="J45" s="2222"/>
      <c r="K45" s="2222"/>
      <c r="L45" s="2222"/>
      <c r="M45" s="2222"/>
      <c r="N45" s="2222"/>
      <c r="O45" s="2222"/>
      <c r="P45" s="2222"/>
      <c r="Q45" s="2222"/>
      <c r="R45" s="2220"/>
      <c r="S45" s="2220"/>
      <c r="T45" s="2220"/>
      <c r="U45" s="2220"/>
      <c r="V45" s="2220"/>
      <c r="W45" s="2220"/>
      <c r="X45" s="2220"/>
      <c r="Y45" s="2220"/>
    </row>
    <row r="46" spans="1:26">
      <c r="A46" s="2219"/>
      <c r="B46" s="1926" t="s">
        <v>2506</v>
      </c>
      <c r="G46" s="2220"/>
      <c r="H46" s="2220"/>
      <c r="I46" s="2220"/>
      <c r="J46" s="2220"/>
      <c r="K46" s="2220"/>
      <c r="L46" s="2220"/>
      <c r="M46" s="2220"/>
      <c r="N46" s="2220"/>
      <c r="O46" s="2220"/>
      <c r="P46" s="2220"/>
      <c r="Q46" s="2220"/>
      <c r="R46" s="2220"/>
      <c r="S46" s="2220"/>
      <c r="T46" s="2220"/>
      <c r="U46" s="2220"/>
      <c r="V46" s="2220"/>
      <c r="W46" s="2220"/>
      <c r="X46" s="2220"/>
      <c r="Y46" s="2220"/>
    </row>
    <row r="47" spans="1:26">
      <c r="A47" s="2219"/>
      <c r="B47" s="2082"/>
      <c r="J47" s="2220"/>
      <c r="K47" s="2220"/>
      <c r="L47" s="2220"/>
      <c r="M47" s="2220"/>
      <c r="N47" s="2220"/>
      <c r="O47" s="2220"/>
      <c r="P47" s="2220"/>
      <c r="Q47" s="2220"/>
      <c r="R47" s="2220"/>
      <c r="S47" s="2220"/>
      <c r="T47" s="2220"/>
      <c r="U47" s="2220"/>
      <c r="V47" s="2220"/>
      <c r="W47" s="2220"/>
      <c r="X47" s="2220"/>
      <c r="Y47" s="2220"/>
    </row>
    <row r="57" spans="4:4">
      <c r="D57" s="2080"/>
    </row>
  </sheetData>
  <mergeCells count="36">
    <mergeCell ref="N3:V3"/>
    <mergeCell ref="C7:D7"/>
    <mergeCell ref="E7:E10"/>
    <mergeCell ref="F7:F10"/>
    <mergeCell ref="G7:L7"/>
    <mergeCell ref="M7:M10"/>
    <mergeCell ref="N7:P7"/>
    <mergeCell ref="Q7:Q10"/>
    <mergeCell ref="R7:U7"/>
    <mergeCell ref="V7:V10"/>
    <mergeCell ref="W7:Z7"/>
    <mergeCell ref="C8:C10"/>
    <mergeCell ref="D8:D10"/>
    <mergeCell ref="G8:H8"/>
    <mergeCell ref="I8:J8"/>
    <mergeCell ref="K8:L8"/>
    <mergeCell ref="N8:N10"/>
    <mergeCell ref="O8:O10"/>
    <mergeCell ref="R8:R10"/>
    <mergeCell ref="S8:S10"/>
    <mergeCell ref="P9:P10"/>
    <mergeCell ref="B17:Z17"/>
    <mergeCell ref="B26:Z26"/>
    <mergeCell ref="A40:Y40"/>
    <mergeCell ref="G9:G10"/>
    <mergeCell ref="H9:H10"/>
    <mergeCell ref="I9:I10"/>
    <mergeCell ref="J9:J10"/>
    <mergeCell ref="K9:K10"/>
    <mergeCell ref="L9:L10"/>
    <mergeCell ref="T8:T10"/>
    <mergeCell ref="U8:U10"/>
    <mergeCell ref="W8:W10"/>
    <mergeCell ref="X8:X10"/>
    <mergeCell ref="Y8:Y10"/>
    <mergeCell ref="Z8:Z10"/>
  </mergeCells>
  <conditionalFormatting sqref="D37:E39 B17 B24:B26">
    <cfRule type="cellIs" dxfId="64" priority="5" stopIfTrue="1" operator="equal">
      <formula>#REF!</formula>
    </cfRule>
  </conditionalFormatting>
  <conditionalFormatting sqref="B18:B23">
    <cfRule type="cellIs" dxfId="63" priority="4" stopIfTrue="1" operator="equal">
      <formula>#REF!</formula>
    </cfRule>
  </conditionalFormatting>
  <conditionalFormatting sqref="B27:B39">
    <cfRule type="cellIs" dxfId="62" priority="3" stopIfTrue="1" operator="equal">
      <formula>#REF!</formula>
    </cfRule>
  </conditionalFormatting>
  <conditionalFormatting sqref="C37:C39">
    <cfRule type="cellIs" dxfId="61" priority="2" stopIfTrue="1" operator="equal">
      <formula>#REF!</formula>
    </cfRule>
  </conditionalFormatting>
  <conditionalFormatting sqref="F37:F39">
    <cfRule type="cellIs" dxfId="60" priority="1" stopIfTrue="1" operator="equal">
      <formula>#REF!</formula>
    </cfRule>
  </conditionalFormatting>
  <pageMargins left="0.70866141732283472" right="0.70866141732283472" top="0.15748031496062992" bottom="0" header="0.31496062992125984" footer="0.31496062992125984"/>
  <pageSetup paperSize="9" scale="14" fitToHeight="3" orientation="landscape" cellComments="asDisplayed" r:id="rId1"/>
  <headerFooter alignWithMargins="0">
    <oddFooter>&amp;C&amp;60&amp;U&amp;A&amp;R&amp;40&amp;P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20"/>
  <sheetViews>
    <sheetView topLeftCell="A199" zoomScale="85" zoomScaleNormal="85" workbookViewId="0">
      <selection activeCell="K21" sqref="K21"/>
    </sheetView>
  </sheetViews>
  <sheetFormatPr defaultRowHeight="15"/>
  <cols>
    <col min="1" max="1" width="20.5703125" style="381" customWidth="1"/>
    <col min="2" max="2" width="49.5703125" style="183" customWidth="1"/>
    <col min="3" max="27" width="12.28515625" style="2" customWidth="1"/>
    <col min="28" max="29" width="14.140625" style="2" customWidth="1"/>
    <col min="30" max="30" width="16" style="2" customWidth="1"/>
    <col min="31" max="31" width="9.140625" style="2"/>
    <col min="32" max="32" width="14.85546875" style="208" customWidth="1"/>
    <col min="33" max="16384" width="9.140625" style="2"/>
  </cols>
  <sheetData>
    <row r="1" spans="1:32">
      <c r="A1" s="190"/>
      <c r="B1" s="237" t="s">
        <v>0</v>
      </c>
      <c r="C1" s="209" t="s">
        <v>656</v>
      </c>
      <c r="D1" s="190"/>
      <c r="E1" s="190"/>
    </row>
    <row r="2" spans="1:32">
      <c r="A2" s="190"/>
      <c r="B2" s="237" t="s">
        <v>2</v>
      </c>
      <c r="C2" s="237" t="s">
        <v>657</v>
      </c>
      <c r="D2" s="190"/>
      <c r="E2" s="318"/>
    </row>
    <row r="3" spans="1:32">
      <c r="A3" s="190"/>
      <c r="B3" s="237" t="s">
        <v>4</v>
      </c>
      <c r="C3" s="2" t="s">
        <v>5</v>
      </c>
      <c r="D3" s="190"/>
      <c r="E3" s="190"/>
    </row>
    <row r="4" spans="1:32">
      <c r="A4" s="190"/>
      <c r="B4" s="237" t="s">
        <v>6</v>
      </c>
      <c r="C4" s="183" t="s">
        <v>658</v>
      </c>
      <c r="D4" s="190"/>
      <c r="E4" s="190"/>
    </row>
    <row r="5" spans="1:32">
      <c r="A5" s="190"/>
      <c r="B5" s="237" t="s">
        <v>8</v>
      </c>
      <c r="C5" s="210" t="s">
        <v>9</v>
      </c>
      <c r="D5" s="190"/>
      <c r="E5" s="190"/>
    </row>
    <row r="7" spans="1:32" ht="29.25" customHeight="1">
      <c r="A7" s="338"/>
      <c r="B7" s="2877" t="s">
        <v>659</v>
      </c>
      <c r="C7" s="2869" t="s">
        <v>610</v>
      </c>
      <c r="D7" s="2870"/>
      <c r="E7" s="2869" t="s">
        <v>99</v>
      </c>
      <c r="F7" s="2873"/>
      <c r="G7" s="2869" t="s">
        <v>611</v>
      </c>
      <c r="H7" s="2873"/>
      <c r="I7" s="2873"/>
      <c r="J7" s="2873"/>
      <c r="K7" s="2873"/>
      <c r="L7" s="2870"/>
      <c r="M7" s="2875" t="s">
        <v>612</v>
      </c>
      <c r="N7" s="2875"/>
      <c r="O7" s="2875"/>
      <c r="P7" s="2875"/>
      <c r="Q7" s="2875"/>
      <c r="R7" s="2875"/>
      <c r="S7" s="2875"/>
      <c r="T7" s="2875"/>
      <c r="U7" s="2875"/>
      <c r="V7" s="2875"/>
      <c r="W7" s="2875"/>
      <c r="X7" s="2875"/>
      <c r="Y7" s="340"/>
      <c r="Z7" s="340"/>
      <c r="AA7" s="2860" t="s">
        <v>660</v>
      </c>
      <c r="AB7" s="2876"/>
      <c r="AC7" s="2876"/>
      <c r="AD7" s="2861"/>
      <c r="AF7" s="341"/>
    </row>
    <row r="8" spans="1:32" ht="42.75" customHeight="1">
      <c r="A8" s="343"/>
      <c r="B8" s="2878"/>
      <c r="C8" s="2871"/>
      <c r="D8" s="2872"/>
      <c r="E8" s="2871" t="s">
        <v>99</v>
      </c>
      <c r="F8" s="2874"/>
      <c r="G8" s="2879" t="s">
        <v>625</v>
      </c>
      <c r="H8" s="2880"/>
      <c r="I8" s="2879" t="s">
        <v>626</v>
      </c>
      <c r="J8" s="2880"/>
      <c r="K8" s="2879" t="s">
        <v>627</v>
      </c>
      <c r="L8" s="2880"/>
      <c r="M8" s="2875" t="s">
        <v>614</v>
      </c>
      <c r="N8" s="2863"/>
      <c r="O8" s="2862" t="s">
        <v>615</v>
      </c>
      <c r="P8" s="2863"/>
      <c r="Q8" s="2862" t="s">
        <v>616</v>
      </c>
      <c r="R8" s="2863"/>
      <c r="S8" s="2862" t="s">
        <v>617</v>
      </c>
      <c r="T8" s="2863"/>
      <c r="U8" s="2860" t="s">
        <v>618</v>
      </c>
      <c r="V8" s="2861"/>
      <c r="W8" s="2860" t="s">
        <v>619</v>
      </c>
      <c r="X8" s="2861"/>
      <c r="Y8" s="2862" t="s">
        <v>620</v>
      </c>
      <c r="Z8" s="2863"/>
      <c r="AA8" s="2860" t="s">
        <v>621</v>
      </c>
      <c r="AB8" s="2876"/>
      <c r="AC8" s="2876"/>
      <c r="AD8" s="2861"/>
    </row>
    <row r="9" spans="1:32" ht="30" customHeight="1">
      <c r="A9" s="372"/>
      <c r="B9" s="2842"/>
      <c r="C9" s="373" t="s">
        <v>661</v>
      </c>
      <c r="D9" s="373" t="s">
        <v>662</v>
      </c>
      <c r="E9" s="373" t="s">
        <v>661</v>
      </c>
      <c r="F9" s="373" t="s">
        <v>662</v>
      </c>
      <c r="G9" s="374" t="s">
        <v>661</v>
      </c>
      <c r="H9" s="374" t="s">
        <v>662</v>
      </c>
      <c r="I9" s="373" t="s">
        <v>661</v>
      </c>
      <c r="J9" s="373" t="s">
        <v>662</v>
      </c>
      <c r="K9" s="373" t="s">
        <v>661</v>
      </c>
      <c r="L9" s="373" t="s">
        <v>662</v>
      </c>
      <c r="M9" s="373" t="s">
        <v>661</v>
      </c>
      <c r="N9" s="373" t="s">
        <v>662</v>
      </c>
      <c r="O9" s="373" t="s">
        <v>661</v>
      </c>
      <c r="P9" s="373" t="s">
        <v>662</v>
      </c>
      <c r="Q9" s="373" t="s">
        <v>661</v>
      </c>
      <c r="R9" s="373" t="s">
        <v>662</v>
      </c>
      <c r="S9" s="373" t="s">
        <v>661</v>
      </c>
      <c r="T9" s="373" t="s">
        <v>662</v>
      </c>
      <c r="U9" s="373" t="s">
        <v>661</v>
      </c>
      <c r="V9" s="373" t="s">
        <v>662</v>
      </c>
      <c r="W9" s="373" t="s">
        <v>661</v>
      </c>
      <c r="X9" s="373" t="s">
        <v>662</v>
      </c>
      <c r="Y9" s="373" t="s">
        <v>661</v>
      </c>
      <c r="Z9" s="373" t="s">
        <v>662</v>
      </c>
      <c r="AA9" s="375" t="s">
        <v>663</v>
      </c>
      <c r="AB9" s="375" t="s">
        <v>664</v>
      </c>
      <c r="AC9" s="375" t="s">
        <v>665</v>
      </c>
      <c r="AD9" s="375" t="s">
        <v>666</v>
      </c>
      <c r="AF9" s="341"/>
    </row>
    <row r="10" spans="1:32">
      <c r="A10" s="351" t="s">
        <v>7</v>
      </c>
      <c r="B10" s="352" t="s">
        <v>226</v>
      </c>
      <c r="C10" s="376">
        <v>0</v>
      </c>
      <c r="D10" s="376">
        <v>0</v>
      </c>
      <c r="E10" s="376">
        <v>0</v>
      </c>
      <c r="F10" s="376">
        <v>0</v>
      </c>
      <c r="G10" s="376">
        <v>0</v>
      </c>
      <c r="H10" s="376">
        <v>0</v>
      </c>
      <c r="I10" s="376">
        <v>0</v>
      </c>
      <c r="J10" s="376">
        <v>0</v>
      </c>
      <c r="K10" s="376">
        <v>0</v>
      </c>
      <c r="L10" s="376">
        <v>0</v>
      </c>
      <c r="M10" s="376">
        <v>0</v>
      </c>
      <c r="N10" s="376">
        <v>0</v>
      </c>
      <c r="O10" s="376">
        <v>0</v>
      </c>
      <c r="P10" s="376">
        <v>0</v>
      </c>
      <c r="Q10" s="376">
        <v>0</v>
      </c>
      <c r="R10" s="376">
        <v>0</v>
      </c>
      <c r="S10" s="376">
        <v>0</v>
      </c>
      <c r="T10" s="376">
        <v>0</v>
      </c>
      <c r="U10" s="376">
        <v>0</v>
      </c>
      <c r="V10" s="376">
        <v>0</v>
      </c>
      <c r="W10" s="376">
        <v>0</v>
      </c>
      <c r="X10" s="376">
        <v>0</v>
      </c>
      <c r="Y10" s="376">
        <v>0</v>
      </c>
      <c r="Z10" s="376">
        <v>0</v>
      </c>
      <c r="AA10" s="376">
        <v>0</v>
      </c>
      <c r="AB10" s="376">
        <v>0</v>
      </c>
      <c r="AC10" s="376">
        <v>0</v>
      </c>
      <c r="AD10" s="376">
        <v>0</v>
      </c>
      <c r="AF10" s="255"/>
    </row>
    <row r="11" spans="1:32">
      <c r="A11" s="351"/>
      <c r="B11" s="199" t="s">
        <v>490</v>
      </c>
      <c r="C11" s="376">
        <v>0</v>
      </c>
      <c r="D11" s="376">
        <v>0</v>
      </c>
      <c r="E11" s="376">
        <v>0</v>
      </c>
      <c r="F11" s="376">
        <v>0</v>
      </c>
      <c r="G11" s="376">
        <v>0</v>
      </c>
      <c r="H11" s="376">
        <v>0</v>
      </c>
      <c r="I11" s="376">
        <v>0</v>
      </c>
      <c r="J11" s="376">
        <v>0</v>
      </c>
      <c r="K11" s="376">
        <v>0</v>
      </c>
      <c r="L11" s="376">
        <v>0</v>
      </c>
      <c r="M11" s="376">
        <v>0</v>
      </c>
      <c r="N11" s="376">
        <v>0</v>
      </c>
      <c r="O11" s="376">
        <v>0</v>
      </c>
      <c r="P11" s="376">
        <v>0</v>
      </c>
      <c r="Q11" s="376">
        <v>0</v>
      </c>
      <c r="R11" s="376">
        <v>0</v>
      </c>
      <c r="S11" s="376">
        <v>0</v>
      </c>
      <c r="T11" s="376">
        <v>0</v>
      </c>
      <c r="U11" s="376">
        <v>0</v>
      </c>
      <c r="V11" s="376">
        <v>0</v>
      </c>
      <c r="W11" s="376">
        <v>0</v>
      </c>
      <c r="X11" s="376">
        <v>0</v>
      </c>
      <c r="Y11" s="376">
        <v>0</v>
      </c>
      <c r="Z11" s="376">
        <v>0</v>
      </c>
      <c r="AA11" s="376">
        <v>0</v>
      </c>
      <c r="AB11" s="376">
        <v>0</v>
      </c>
      <c r="AC11" s="376">
        <v>0</v>
      </c>
      <c r="AD11" s="376">
        <v>0</v>
      </c>
      <c r="AF11" s="255"/>
    </row>
    <row r="12" spans="1:32">
      <c r="A12" s="351"/>
      <c r="B12" s="200" t="s">
        <v>491</v>
      </c>
      <c r="C12" s="376">
        <v>0</v>
      </c>
      <c r="D12" s="376">
        <v>0</v>
      </c>
      <c r="E12" s="376">
        <v>0</v>
      </c>
      <c r="F12" s="376">
        <v>0</v>
      </c>
      <c r="G12" s="376">
        <v>0</v>
      </c>
      <c r="H12" s="376">
        <v>0</v>
      </c>
      <c r="I12" s="376">
        <v>0</v>
      </c>
      <c r="J12" s="376">
        <v>0</v>
      </c>
      <c r="K12" s="376">
        <v>0</v>
      </c>
      <c r="L12" s="376">
        <v>0</v>
      </c>
      <c r="M12" s="376">
        <v>0</v>
      </c>
      <c r="N12" s="376">
        <v>0</v>
      </c>
      <c r="O12" s="376">
        <v>0</v>
      </c>
      <c r="P12" s="376">
        <v>0</v>
      </c>
      <c r="Q12" s="376">
        <v>0</v>
      </c>
      <c r="R12" s="376">
        <v>0</v>
      </c>
      <c r="S12" s="376">
        <v>0</v>
      </c>
      <c r="T12" s="376">
        <v>0</v>
      </c>
      <c r="U12" s="376">
        <v>0</v>
      </c>
      <c r="V12" s="376">
        <v>0</v>
      </c>
      <c r="W12" s="376">
        <v>0</v>
      </c>
      <c r="X12" s="376">
        <v>0</v>
      </c>
      <c r="Y12" s="376">
        <v>0</v>
      </c>
      <c r="Z12" s="376">
        <v>0</v>
      </c>
      <c r="AA12" s="376">
        <v>0</v>
      </c>
      <c r="AB12" s="376">
        <v>0</v>
      </c>
      <c r="AC12" s="376">
        <v>0</v>
      </c>
      <c r="AD12" s="376">
        <v>0</v>
      </c>
      <c r="AF12" s="255"/>
    </row>
    <row r="13" spans="1:32">
      <c r="A13" s="351"/>
      <c r="B13" s="199" t="s">
        <v>492</v>
      </c>
      <c r="C13" s="376">
        <v>0</v>
      </c>
      <c r="D13" s="376">
        <v>0</v>
      </c>
      <c r="E13" s="376">
        <v>0</v>
      </c>
      <c r="F13" s="376">
        <v>0</v>
      </c>
      <c r="G13" s="376">
        <v>0</v>
      </c>
      <c r="H13" s="376">
        <v>0</v>
      </c>
      <c r="I13" s="376">
        <v>0</v>
      </c>
      <c r="J13" s="376">
        <v>0</v>
      </c>
      <c r="K13" s="376">
        <v>0</v>
      </c>
      <c r="L13" s="376">
        <v>0</v>
      </c>
      <c r="M13" s="376">
        <v>0</v>
      </c>
      <c r="N13" s="376">
        <v>0</v>
      </c>
      <c r="O13" s="376">
        <v>0</v>
      </c>
      <c r="P13" s="376">
        <v>0</v>
      </c>
      <c r="Q13" s="376">
        <v>0</v>
      </c>
      <c r="R13" s="376">
        <v>0</v>
      </c>
      <c r="S13" s="376">
        <v>0</v>
      </c>
      <c r="T13" s="376">
        <v>0</v>
      </c>
      <c r="U13" s="376">
        <v>0</v>
      </c>
      <c r="V13" s="376">
        <v>0</v>
      </c>
      <c r="W13" s="376">
        <v>0</v>
      </c>
      <c r="X13" s="376">
        <v>0</v>
      </c>
      <c r="Y13" s="376">
        <v>0</v>
      </c>
      <c r="Z13" s="376">
        <v>0</v>
      </c>
      <c r="AA13" s="376">
        <v>0</v>
      </c>
      <c r="AB13" s="376">
        <v>0</v>
      </c>
      <c r="AC13" s="376">
        <v>0</v>
      </c>
      <c r="AD13" s="376">
        <v>0</v>
      </c>
      <c r="AF13" s="255"/>
    </row>
    <row r="14" spans="1:32">
      <c r="A14" s="351"/>
      <c r="B14" s="199" t="s">
        <v>493</v>
      </c>
      <c r="C14" s="376">
        <v>0</v>
      </c>
      <c r="D14" s="376">
        <v>0</v>
      </c>
      <c r="E14" s="376">
        <v>0</v>
      </c>
      <c r="F14" s="376">
        <v>0</v>
      </c>
      <c r="G14" s="376">
        <v>0</v>
      </c>
      <c r="H14" s="376">
        <v>0</v>
      </c>
      <c r="I14" s="376">
        <v>0</v>
      </c>
      <c r="J14" s="376">
        <v>0</v>
      </c>
      <c r="K14" s="376">
        <v>0</v>
      </c>
      <c r="L14" s="376">
        <v>0</v>
      </c>
      <c r="M14" s="376">
        <v>0</v>
      </c>
      <c r="N14" s="376">
        <v>0</v>
      </c>
      <c r="O14" s="376">
        <v>0</v>
      </c>
      <c r="P14" s="376">
        <v>0</v>
      </c>
      <c r="Q14" s="376">
        <v>0</v>
      </c>
      <c r="R14" s="376">
        <v>0</v>
      </c>
      <c r="S14" s="376">
        <v>0</v>
      </c>
      <c r="T14" s="376">
        <v>0</v>
      </c>
      <c r="U14" s="376">
        <v>0</v>
      </c>
      <c r="V14" s="376">
        <v>0</v>
      </c>
      <c r="W14" s="376">
        <v>0</v>
      </c>
      <c r="X14" s="376">
        <v>0</v>
      </c>
      <c r="Y14" s="376">
        <v>0</v>
      </c>
      <c r="Z14" s="376">
        <v>0</v>
      </c>
      <c r="AA14" s="376">
        <v>0</v>
      </c>
      <c r="AB14" s="376">
        <v>0</v>
      </c>
      <c r="AC14" s="376">
        <v>0</v>
      </c>
      <c r="AD14" s="376">
        <v>0</v>
      </c>
      <c r="AF14" s="255"/>
    </row>
    <row r="15" spans="1:32">
      <c r="A15" s="351"/>
      <c r="B15" s="199" t="s">
        <v>494</v>
      </c>
      <c r="C15" s="376">
        <v>0</v>
      </c>
      <c r="D15" s="376">
        <v>0</v>
      </c>
      <c r="E15" s="376">
        <v>0</v>
      </c>
      <c r="F15" s="376">
        <v>0</v>
      </c>
      <c r="G15" s="376">
        <v>0</v>
      </c>
      <c r="H15" s="376">
        <v>0</v>
      </c>
      <c r="I15" s="376">
        <v>0</v>
      </c>
      <c r="J15" s="376">
        <v>0</v>
      </c>
      <c r="K15" s="376">
        <v>0</v>
      </c>
      <c r="L15" s="376">
        <v>0</v>
      </c>
      <c r="M15" s="376">
        <v>0</v>
      </c>
      <c r="N15" s="376">
        <v>0</v>
      </c>
      <c r="O15" s="376">
        <v>0</v>
      </c>
      <c r="P15" s="376">
        <v>0</v>
      </c>
      <c r="Q15" s="376">
        <v>0</v>
      </c>
      <c r="R15" s="376">
        <v>0</v>
      </c>
      <c r="S15" s="376">
        <v>0</v>
      </c>
      <c r="T15" s="376">
        <v>0</v>
      </c>
      <c r="U15" s="376">
        <v>0</v>
      </c>
      <c r="V15" s="376">
        <v>0</v>
      </c>
      <c r="W15" s="376">
        <v>0</v>
      </c>
      <c r="X15" s="376">
        <v>0</v>
      </c>
      <c r="Y15" s="376">
        <v>0</v>
      </c>
      <c r="Z15" s="376">
        <v>0</v>
      </c>
      <c r="AA15" s="376">
        <v>0</v>
      </c>
      <c r="AB15" s="376">
        <v>0</v>
      </c>
      <c r="AC15" s="376">
        <v>0</v>
      </c>
      <c r="AD15" s="376">
        <v>0</v>
      </c>
      <c r="AF15" s="255"/>
    </row>
    <row r="16" spans="1:32">
      <c r="A16" s="351"/>
      <c r="B16" s="200" t="s">
        <v>495</v>
      </c>
      <c r="C16" s="376">
        <v>0</v>
      </c>
      <c r="D16" s="376">
        <v>0</v>
      </c>
      <c r="E16" s="376">
        <v>0</v>
      </c>
      <c r="F16" s="376">
        <v>0</v>
      </c>
      <c r="G16" s="376">
        <v>0</v>
      </c>
      <c r="H16" s="376">
        <v>0</v>
      </c>
      <c r="I16" s="376">
        <v>0</v>
      </c>
      <c r="J16" s="376">
        <v>0</v>
      </c>
      <c r="K16" s="376">
        <v>0</v>
      </c>
      <c r="L16" s="376">
        <v>0</v>
      </c>
      <c r="M16" s="376">
        <v>0</v>
      </c>
      <c r="N16" s="376">
        <v>0</v>
      </c>
      <c r="O16" s="376">
        <v>0</v>
      </c>
      <c r="P16" s="376">
        <v>0</v>
      </c>
      <c r="Q16" s="376">
        <v>0</v>
      </c>
      <c r="R16" s="376">
        <v>0</v>
      </c>
      <c r="S16" s="376">
        <v>0</v>
      </c>
      <c r="T16" s="376">
        <v>0</v>
      </c>
      <c r="U16" s="376">
        <v>0</v>
      </c>
      <c r="V16" s="376">
        <v>0</v>
      </c>
      <c r="W16" s="376">
        <v>0</v>
      </c>
      <c r="X16" s="376">
        <v>0</v>
      </c>
      <c r="Y16" s="376">
        <v>0</v>
      </c>
      <c r="Z16" s="376">
        <v>0</v>
      </c>
      <c r="AA16" s="376">
        <v>0</v>
      </c>
      <c r="AB16" s="376">
        <v>0</v>
      </c>
      <c r="AC16" s="376">
        <v>0</v>
      </c>
      <c r="AD16" s="376">
        <v>0</v>
      </c>
      <c r="AF16" s="255"/>
    </row>
    <row r="17" spans="1:32" ht="45">
      <c r="A17" s="351"/>
      <c r="B17" s="355" t="s">
        <v>496</v>
      </c>
      <c r="C17" s="376">
        <v>0</v>
      </c>
      <c r="D17" s="376">
        <v>0</v>
      </c>
      <c r="E17" s="376">
        <v>0</v>
      </c>
      <c r="F17" s="376">
        <v>0</v>
      </c>
      <c r="G17" s="376">
        <v>0</v>
      </c>
      <c r="H17" s="376">
        <v>0</v>
      </c>
      <c r="I17" s="376">
        <v>0</v>
      </c>
      <c r="J17" s="376">
        <v>0</v>
      </c>
      <c r="K17" s="376">
        <v>0</v>
      </c>
      <c r="L17" s="376">
        <v>0</v>
      </c>
      <c r="M17" s="376">
        <v>0</v>
      </c>
      <c r="N17" s="376">
        <v>0</v>
      </c>
      <c r="O17" s="376">
        <v>0</v>
      </c>
      <c r="P17" s="376">
        <v>0</v>
      </c>
      <c r="Q17" s="376">
        <v>0</v>
      </c>
      <c r="R17" s="376">
        <v>0</v>
      </c>
      <c r="S17" s="376">
        <v>0</v>
      </c>
      <c r="T17" s="376">
        <v>0</v>
      </c>
      <c r="U17" s="376">
        <v>0</v>
      </c>
      <c r="V17" s="376">
        <v>0</v>
      </c>
      <c r="W17" s="376">
        <v>0</v>
      </c>
      <c r="X17" s="376">
        <v>0</v>
      </c>
      <c r="Y17" s="376">
        <v>0</v>
      </c>
      <c r="Z17" s="376">
        <v>0</v>
      </c>
      <c r="AA17" s="376">
        <v>0</v>
      </c>
      <c r="AB17" s="376">
        <v>0</v>
      </c>
      <c r="AC17" s="376">
        <v>0</v>
      </c>
      <c r="AD17" s="376">
        <v>0</v>
      </c>
      <c r="AF17" s="255"/>
    </row>
    <row r="18" spans="1:32">
      <c r="A18" s="351"/>
      <c r="B18" s="200" t="s">
        <v>497</v>
      </c>
      <c r="C18" s="376">
        <v>0</v>
      </c>
      <c r="D18" s="376">
        <v>0</v>
      </c>
      <c r="E18" s="376">
        <v>0</v>
      </c>
      <c r="F18" s="376">
        <v>0</v>
      </c>
      <c r="G18" s="376">
        <v>0</v>
      </c>
      <c r="H18" s="376">
        <v>0</v>
      </c>
      <c r="I18" s="376">
        <v>0</v>
      </c>
      <c r="J18" s="376">
        <v>0</v>
      </c>
      <c r="K18" s="376">
        <v>0</v>
      </c>
      <c r="L18" s="376">
        <v>0</v>
      </c>
      <c r="M18" s="376">
        <v>0</v>
      </c>
      <c r="N18" s="376">
        <v>0</v>
      </c>
      <c r="O18" s="376">
        <v>0</v>
      </c>
      <c r="P18" s="376">
        <v>0</v>
      </c>
      <c r="Q18" s="376">
        <v>0</v>
      </c>
      <c r="R18" s="376">
        <v>0</v>
      </c>
      <c r="S18" s="376">
        <v>0</v>
      </c>
      <c r="T18" s="376">
        <v>0</v>
      </c>
      <c r="U18" s="376">
        <v>0</v>
      </c>
      <c r="V18" s="376">
        <v>0</v>
      </c>
      <c r="W18" s="376">
        <v>0</v>
      </c>
      <c r="X18" s="376">
        <v>0</v>
      </c>
      <c r="Y18" s="376">
        <v>0</v>
      </c>
      <c r="Z18" s="376">
        <v>0</v>
      </c>
      <c r="AA18" s="376">
        <v>0</v>
      </c>
      <c r="AB18" s="376">
        <v>0</v>
      </c>
      <c r="AC18" s="376">
        <v>0</v>
      </c>
      <c r="AD18" s="376">
        <v>0</v>
      </c>
      <c r="AF18" s="255"/>
    </row>
    <row r="19" spans="1:32">
      <c r="A19" s="351"/>
      <c r="B19" s="200" t="s">
        <v>498</v>
      </c>
      <c r="C19" s="376">
        <v>0</v>
      </c>
      <c r="D19" s="376">
        <v>0</v>
      </c>
      <c r="E19" s="376">
        <v>0</v>
      </c>
      <c r="F19" s="376">
        <v>0</v>
      </c>
      <c r="G19" s="376">
        <v>0</v>
      </c>
      <c r="H19" s="376">
        <v>0</v>
      </c>
      <c r="I19" s="376">
        <v>0</v>
      </c>
      <c r="J19" s="376">
        <v>0</v>
      </c>
      <c r="K19" s="376">
        <v>0</v>
      </c>
      <c r="L19" s="376">
        <v>0</v>
      </c>
      <c r="M19" s="376">
        <v>0</v>
      </c>
      <c r="N19" s="376">
        <v>0</v>
      </c>
      <c r="O19" s="376">
        <v>0</v>
      </c>
      <c r="P19" s="376">
        <v>0</v>
      </c>
      <c r="Q19" s="376">
        <v>0</v>
      </c>
      <c r="R19" s="376">
        <v>0</v>
      </c>
      <c r="S19" s="376">
        <v>0</v>
      </c>
      <c r="T19" s="376">
        <v>0</v>
      </c>
      <c r="U19" s="376">
        <v>0</v>
      </c>
      <c r="V19" s="376">
        <v>0</v>
      </c>
      <c r="W19" s="376">
        <v>0</v>
      </c>
      <c r="X19" s="376">
        <v>0</v>
      </c>
      <c r="Y19" s="376">
        <v>0</v>
      </c>
      <c r="Z19" s="376">
        <v>0</v>
      </c>
      <c r="AA19" s="376">
        <v>0</v>
      </c>
      <c r="AB19" s="376">
        <v>0</v>
      </c>
      <c r="AC19" s="376">
        <v>0</v>
      </c>
      <c r="AD19" s="376">
        <v>0</v>
      </c>
      <c r="AF19" s="255"/>
    </row>
    <row r="20" spans="1:32">
      <c r="A20" s="351"/>
      <c r="B20" s="200" t="s">
        <v>499</v>
      </c>
      <c r="C20" s="376">
        <v>0</v>
      </c>
      <c r="D20" s="376">
        <v>0</v>
      </c>
      <c r="E20" s="376">
        <v>0</v>
      </c>
      <c r="F20" s="376">
        <v>0</v>
      </c>
      <c r="G20" s="376">
        <v>0</v>
      </c>
      <c r="H20" s="376">
        <v>0</v>
      </c>
      <c r="I20" s="376">
        <v>0</v>
      </c>
      <c r="J20" s="376">
        <v>0</v>
      </c>
      <c r="K20" s="376">
        <v>0</v>
      </c>
      <c r="L20" s="376">
        <v>0</v>
      </c>
      <c r="M20" s="376">
        <v>0</v>
      </c>
      <c r="N20" s="376">
        <v>0</v>
      </c>
      <c r="O20" s="376">
        <v>0</v>
      </c>
      <c r="P20" s="376">
        <v>0</v>
      </c>
      <c r="Q20" s="376">
        <v>0</v>
      </c>
      <c r="R20" s="376">
        <v>0</v>
      </c>
      <c r="S20" s="376">
        <v>0</v>
      </c>
      <c r="T20" s="376">
        <v>0</v>
      </c>
      <c r="U20" s="376">
        <v>0</v>
      </c>
      <c r="V20" s="376">
        <v>0</v>
      </c>
      <c r="W20" s="376">
        <v>0</v>
      </c>
      <c r="X20" s="376">
        <v>0</v>
      </c>
      <c r="Y20" s="376">
        <v>0</v>
      </c>
      <c r="Z20" s="376">
        <v>0</v>
      </c>
      <c r="AA20" s="376">
        <v>0</v>
      </c>
      <c r="AB20" s="376">
        <v>0</v>
      </c>
      <c r="AC20" s="376">
        <v>0</v>
      </c>
      <c r="AD20" s="376">
        <v>0</v>
      </c>
      <c r="AF20" s="255"/>
    </row>
    <row r="21" spans="1:32">
      <c r="A21" s="351"/>
      <c r="B21" s="200" t="s">
        <v>500</v>
      </c>
      <c r="C21" s="376">
        <v>0</v>
      </c>
      <c r="D21" s="376">
        <v>0</v>
      </c>
      <c r="E21" s="376">
        <v>0</v>
      </c>
      <c r="F21" s="376">
        <v>0</v>
      </c>
      <c r="G21" s="376">
        <v>0</v>
      </c>
      <c r="H21" s="376">
        <v>0</v>
      </c>
      <c r="I21" s="376">
        <v>0</v>
      </c>
      <c r="J21" s="376">
        <v>0</v>
      </c>
      <c r="K21" s="376">
        <v>0</v>
      </c>
      <c r="L21" s="376">
        <v>0</v>
      </c>
      <c r="M21" s="376">
        <v>0</v>
      </c>
      <c r="N21" s="376">
        <v>0</v>
      </c>
      <c r="O21" s="376">
        <v>0</v>
      </c>
      <c r="P21" s="376">
        <v>0</v>
      </c>
      <c r="Q21" s="376">
        <v>0</v>
      </c>
      <c r="R21" s="376">
        <v>0</v>
      </c>
      <c r="S21" s="376">
        <v>0</v>
      </c>
      <c r="T21" s="376">
        <v>0</v>
      </c>
      <c r="U21" s="376">
        <v>0</v>
      </c>
      <c r="V21" s="376">
        <v>0</v>
      </c>
      <c r="W21" s="376">
        <v>0</v>
      </c>
      <c r="X21" s="376">
        <v>0</v>
      </c>
      <c r="Y21" s="376">
        <v>0</v>
      </c>
      <c r="Z21" s="376">
        <v>0</v>
      </c>
      <c r="AA21" s="376">
        <v>0</v>
      </c>
      <c r="AB21" s="376">
        <v>0</v>
      </c>
      <c r="AC21" s="376">
        <v>0</v>
      </c>
      <c r="AD21" s="376">
        <v>0</v>
      </c>
      <c r="AF21" s="255"/>
    </row>
    <row r="22" spans="1:32">
      <c r="A22" s="351"/>
      <c r="B22" s="200" t="s">
        <v>505</v>
      </c>
      <c r="C22" s="376">
        <v>0</v>
      </c>
      <c r="D22" s="376">
        <v>0</v>
      </c>
      <c r="E22" s="376">
        <v>0</v>
      </c>
      <c r="F22" s="376">
        <v>0</v>
      </c>
      <c r="G22" s="376">
        <v>0</v>
      </c>
      <c r="H22" s="376">
        <v>0</v>
      </c>
      <c r="I22" s="376">
        <v>0</v>
      </c>
      <c r="J22" s="376">
        <v>0</v>
      </c>
      <c r="K22" s="376">
        <v>0</v>
      </c>
      <c r="L22" s="376">
        <v>0</v>
      </c>
      <c r="M22" s="376">
        <v>0</v>
      </c>
      <c r="N22" s="376">
        <v>0</v>
      </c>
      <c r="O22" s="376">
        <v>0</v>
      </c>
      <c r="P22" s="376">
        <v>0</v>
      </c>
      <c r="Q22" s="376">
        <v>0</v>
      </c>
      <c r="R22" s="376">
        <v>0</v>
      </c>
      <c r="S22" s="376">
        <v>0</v>
      </c>
      <c r="T22" s="376">
        <v>0</v>
      </c>
      <c r="U22" s="376">
        <v>0</v>
      </c>
      <c r="V22" s="376">
        <v>0</v>
      </c>
      <c r="W22" s="376">
        <v>0</v>
      </c>
      <c r="X22" s="376">
        <v>0</v>
      </c>
      <c r="Y22" s="376">
        <v>0</v>
      </c>
      <c r="Z22" s="376">
        <v>0</v>
      </c>
      <c r="AA22" s="376">
        <v>0</v>
      </c>
      <c r="AB22" s="376">
        <v>0</v>
      </c>
      <c r="AC22" s="376">
        <v>0</v>
      </c>
      <c r="AD22" s="376">
        <v>0</v>
      </c>
      <c r="AF22" s="255"/>
    </row>
    <row r="23" spans="1:32">
      <c r="A23" s="351"/>
      <c r="B23" s="200" t="s">
        <v>506</v>
      </c>
      <c r="C23" s="376">
        <v>0</v>
      </c>
      <c r="D23" s="376">
        <v>0</v>
      </c>
      <c r="E23" s="376">
        <v>0</v>
      </c>
      <c r="F23" s="376">
        <v>0</v>
      </c>
      <c r="G23" s="376">
        <v>0</v>
      </c>
      <c r="H23" s="376">
        <v>0</v>
      </c>
      <c r="I23" s="376">
        <v>0</v>
      </c>
      <c r="J23" s="376">
        <v>0</v>
      </c>
      <c r="K23" s="376">
        <v>0</v>
      </c>
      <c r="L23" s="376">
        <v>0</v>
      </c>
      <c r="M23" s="376">
        <v>0</v>
      </c>
      <c r="N23" s="376">
        <v>0</v>
      </c>
      <c r="O23" s="376">
        <v>0</v>
      </c>
      <c r="P23" s="376">
        <v>0</v>
      </c>
      <c r="Q23" s="376">
        <v>0</v>
      </c>
      <c r="R23" s="376">
        <v>0</v>
      </c>
      <c r="S23" s="376">
        <v>0</v>
      </c>
      <c r="T23" s="376">
        <v>0</v>
      </c>
      <c r="U23" s="376">
        <v>0</v>
      </c>
      <c r="V23" s="376">
        <v>0</v>
      </c>
      <c r="W23" s="376">
        <v>0</v>
      </c>
      <c r="X23" s="376">
        <v>0</v>
      </c>
      <c r="Y23" s="376">
        <v>0</v>
      </c>
      <c r="Z23" s="376">
        <v>0</v>
      </c>
      <c r="AA23" s="376">
        <v>0</v>
      </c>
      <c r="AB23" s="376">
        <v>0</v>
      </c>
      <c r="AC23" s="376">
        <v>0</v>
      </c>
      <c r="AD23" s="376">
        <v>0</v>
      </c>
      <c r="AF23" s="255"/>
    </row>
    <row r="24" spans="1:32">
      <c r="A24" s="356"/>
      <c r="B24" s="357" t="s">
        <v>632</v>
      </c>
      <c r="C24" s="377">
        <f>SUM(C10:C23)</f>
        <v>0</v>
      </c>
      <c r="D24" s="377">
        <f t="shared" ref="D24:AC24" si="0">SUM(D10:D23)</f>
        <v>0</v>
      </c>
      <c r="E24" s="377">
        <f t="shared" si="0"/>
        <v>0</v>
      </c>
      <c r="F24" s="377">
        <f t="shared" si="0"/>
        <v>0</v>
      </c>
      <c r="G24" s="377">
        <f t="shared" si="0"/>
        <v>0</v>
      </c>
      <c r="H24" s="377">
        <v>0</v>
      </c>
      <c r="I24" s="377">
        <f t="shared" si="0"/>
        <v>0</v>
      </c>
      <c r="J24" s="377">
        <v>0</v>
      </c>
      <c r="K24" s="377">
        <f t="shared" si="0"/>
        <v>0</v>
      </c>
      <c r="L24" s="377">
        <f t="shared" si="0"/>
        <v>0</v>
      </c>
      <c r="M24" s="377">
        <f t="shared" si="0"/>
        <v>0</v>
      </c>
      <c r="N24" s="377">
        <f t="shared" si="0"/>
        <v>0</v>
      </c>
      <c r="O24" s="377">
        <f t="shared" si="0"/>
        <v>0</v>
      </c>
      <c r="P24" s="377">
        <f t="shared" si="0"/>
        <v>0</v>
      </c>
      <c r="Q24" s="377">
        <f t="shared" si="0"/>
        <v>0</v>
      </c>
      <c r="R24" s="377">
        <f t="shared" si="0"/>
        <v>0</v>
      </c>
      <c r="S24" s="377">
        <f t="shared" si="0"/>
        <v>0</v>
      </c>
      <c r="T24" s="377">
        <f t="shared" si="0"/>
        <v>0</v>
      </c>
      <c r="U24" s="377">
        <f t="shared" si="0"/>
        <v>0</v>
      </c>
      <c r="V24" s="377">
        <f t="shared" si="0"/>
        <v>0</v>
      </c>
      <c r="W24" s="377">
        <f t="shared" si="0"/>
        <v>0</v>
      </c>
      <c r="X24" s="377">
        <f t="shared" si="0"/>
        <v>0</v>
      </c>
      <c r="Y24" s="377">
        <f t="shared" si="0"/>
        <v>0</v>
      </c>
      <c r="Z24" s="377">
        <f t="shared" si="0"/>
        <v>0</v>
      </c>
      <c r="AA24" s="377">
        <f t="shared" si="0"/>
        <v>0</v>
      </c>
      <c r="AB24" s="377">
        <f t="shared" si="0"/>
        <v>0</v>
      </c>
      <c r="AC24" s="377">
        <f t="shared" si="0"/>
        <v>0</v>
      </c>
      <c r="AD24" s="377">
        <f>SUM(AD10:AD23)</f>
        <v>0</v>
      </c>
      <c r="AF24" s="255"/>
    </row>
    <row r="25" spans="1:32">
      <c r="A25" s="351" t="s">
        <v>477</v>
      </c>
      <c r="B25" s="352" t="s">
        <v>226</v>
      </c>
      <c r="C25" s="376">
        <v>0</v>
      </c>
      <c r="D25" s="376">
        <v>0</v>
      </c>
      <c r="E25" s="376">
        <v>0</v>
      </c>
      <c r="F25" s="376">
        <v>0</v>
      </c>
      <c r="G25" s="376">
        <v>0</v>
      </c>
      <c r="H25" s="376">
        <v>0</v>
      </c>
      <c r="I25" s="376">
        <v>0</v>
      </c>
      <c r="J25" s="376">
        <v>0</v>
      </c>
      <c r="K25" s="376">
        <v>0</v>
      </c>
      <c r="L25" s="376">
        <v>0</v>
      </c>
      <c r="M25" s="376">
        <v>0</v>
      </c>
      <c r="N25" s="376">
        <v>0</v>
      </c>
      <c r="O25" s="376">
        <v>0</v>
      </c>
      <c r="P25" s="376">
        <v>0</v>
      </c>
      <c r="Q25" s="376">
        <v>0</v>
      </c>
      <c r="R25" s="376">
        <v>0</v>
      </c>
      <c r="S25" s="376">
        <v>0</v>
      </c>
      <c r="T25" s="376">
        <v>0</v>
      </c>
      <c r="U25" s="376">
        <v>0</v>
      </c>
      <c r="V25" s="376">
        <v>0</v>
      </c>
      <c r="W25" s="376">
        <v>0</v>
      </c>
      <c r="X25" s="376">
        <v>0</v>
      </c>
      <c r="Y25" s="376">
        <v>0</v>
      </c>
      <c r="Z25" s="376">
        <v>0</v>
      </c>
      <c r="AA25" s="376">
        <v>0</v>
      </c>
      <c r="AB25" s="376">
        <v>0</v>
      </c>
      <c r="AC25" s="376">
        <v>0</v>
      </c>
      <c r="AD25" s="376">
        <v>0</v>
      </c>
      <c r="AF25" s="255"/>
    </row>
    <row r="26" spans="1:32">
      <c r="A26" s="351"/>
      <c r="B26" s="199" t="s">
        <v>490</v>
      </c>
      <c r="C26" s="376">
        <v>0</v>
      </c>
      <c r="D26" s="376">
        <v>0</v>
      </c>
      <c r="E26" s="376">
        <v>0</v>
      </c>
      <c r="F26" s="376">
        <v>0</v>
      </c>
      <c r="G26" s="376">
        <v>0</v>
      </c>
      <c r="H26" s="376">
        <v>0</v>
      </c>
      <c r="I26" s="376">
        <v>0</v>
      </c>
      <c r="J26" s="376">
        <v>0</v>
      </c>
      <c r="K26" s="376">
        <v>0</v>
      </c>
      <c r="L26" s="376">
        <v>0</v>
      </c>
      <c r="M26" s="376">
        <v>0</v>
      </c>
      <c r="N26" s="376">
        <v>0</v>
      </c>
      <c r="O26" s="376">
        <v>0</v>
      </c>
      <c r="P26" s="376">
        <v>0</v>
      </c>
      <c r="Q26" s="376">
        <v>0</v>
      </c>
      <c r="R26" s="376">
        <v>0</v>
      </c>
      <c r="S26" s="376">
        <v>0</v>
      </c>
      <c r="T26" s="376">
        <v>0</v>
      </c>
      <c r="U26" s="376">
        <v>0</v>
      </c>
      <c r="V26" s="376">
        <v>0</v>
      </c>
      <c r="W26" s="376">
        <v>0</v>
      </c>
      <c r="X26" s="376">
        <v>0</v>
      </c>
      <c r="Y26" s="376">
        <v>0</v>
      </c>
      <c r="Z26" s="376">
        <v>0</v>
      </c>
      <c r="AA26" s="376">
        <v>0</v>
      </c>
      <c r="AB26" s="376">
        <v>0</v>
      </c>
      <c r="AC26" s="376">
        <v>0</v>
      </c>
      <c r="AD26" s="376">
        <v>0</v>
      </c>
      <c r="AF26" s="255"/>
    </row>
    <row r="27" spans="1:32">
      <c r="A27" s="351"/>
      <c r="B27" s="200" t="s">
        <v>491</v>
      </c>
      <c r="C27" s="376">
        <v>0</v>
      </c>
      <c r="D27" s="376">
        <v>0</v>
      </c>
      <c r="E27" s="376">
        <v>0</v>
      </c>
      <c r="F27" s="376">
        <v>0</v>
      </c>
      <c r="G27" s="376">
        <v>0</v>
      </c>
      <c r="H27" s="376">
        <v>0</v>
      </c>
      <c r="I27" s="376">
        <v>0</v>
      </c>
      <c r="J27" s="376">
        <v>0</v>
      </c>
      <c r="K27" s="376">
        <v>0</v>
      </c>
      <c r="L27" s="376">
        <v>0</v>
      </c>
      <c r="M27" s="376">
        <v>0</v>
      </c>
      <c r="N27" s="376">
        <v>0</v>
      </c>
      <c r="O27" s="376">
        <v>0</v>
      </c>
      <c r="P27" s="376">
        <v>0</v>
      </c>
      <c r="Q27" s="376">
        <v>0</v>
      </c>
      <c r="R27" s="376">
        <v>0</v>
      </c>
      <c r="S27" s="376">
        <v>0</v>
      </c>
      <c r="T27" s="376">
        <v>0</v>
      </c>
      <c r="U27" s="376">
        <v>0</v>
      </c>
      <c r="V27" s="376">
        <v>0</v>
      </c>
      <c r="W27" s="376">
        <v>0</v>
      </c>
      <c r="X27" s="376">
        <v>0</v>
      </c>
      <c r="Y27" s="376">
        <v>0</v>
      </c>
      <c r="Z27" s="376">
        <v>0</v>
      </c>
      <c r="AA27" s="376">
        <v>0</v>
      </c>
      <c r="AB27" s="376">
        <v>0</v>
      </c>
      <c r="AC27" s="376">
        <v>0</v>
      </c>
      <c r="AD27" s="376">
        <v>0</v>
      </c>
      <c r="AF27" s="255"/>
    </row>
    <row r="28" spans="1:32">
      <c r="A28" s="351"/>
      <c r="B28" s="199" t="s">
        <v>492</v>
      </c>
      <c r="C28" s="376">
        <v>0</v>
      </c>
      <c r="D28" s="376">
        <v>0</v>
      </c>
      <c r="E28" s="376">
        <v>0</v>
      </c>
      <c r="F28" s="376">
        <v>0</v>
      </c>
      <c r="G28" s="376">
        <v>0</v>
      </c>
      <c r="H28" s="376">
        <v>0</v>
      </c>
      <c r="I28" s="376">
        <v>0</v>
      </c>
      <c r="J28" s="376">
        <v>0</v>
      </c>
      <c r="K28" s="376">
        <v>0</v>
      </c>
      <c r="L28" s="376">
        <v>0</v>
      </c>
      <c r="M28" s="376">
        <v>0</v>
      </c>
      <c r="N28" s="376">
        <v>0</v>
      </c>
      <c r="O28" s="376">
        <v>0</v>
      </c>
      <c r="P28" s="376">
        <v>0</v>
      </c>
      <c r="Q28" s="376">
        <v>0</v>
      </c>
      <c r="R28" s="376">
        <v>0</v>
      </c>
      <c r="S28" s="376">
        <v>0</v>
      </c>
      <c r="T28" s="376">
        <v>0</v>
      </c>
      <c r="U28" s="376">
        <v>0</v>
      </c>
      <c r="V28" s="376">
        <v>0</v>
      </c>
      <c r="W28" s="376">
        <v>0</v>
      </c>
      <c r="X28" s="376">
        <v>0</v>
      </c>
      <c r="Y28" s="376">
        <v>0</v>
      </c>
      <c r="Z28" s="376">
        <v>0</v>
      </c>
      <c r="AA28" s="376">
        <v>0</v>
      </c>
      <c r="AB28" s="376">
        <v>0</v>
      </c>
      <c r="AC28" s="376">
        <v>0</v>
      </c>
      <c r="AD28" s="376">
        <v>0</v>
      </c>
      <c r="AF28" s="255"/>
    </row>
    <row r="29" spans="1:32">
      <c r="A29" s="351"/>
      <c r="B29" s="199" t="s">
        <v>493</v>
      </c>
      <c r="C29" s="376">
        <v>0</v>
      </c>
      <c r="D29" s="376">
        <v>0</v>
      </c>
      <c r="E29" s="376">
        <v>0</v>
      </c>
      <c r="F29" s="376">
        <v>0</v>
      </c>
      <c r="G29" s="376">
        <v>0</v>
      </c>
      <c r="H29" s="376">
        <v>0</v>
      </c>
      <c r="I29" s="376">
        <v>0</v>
      </c>
      <c r="J29" s="376">
        <v>0</v>
      </c>
      <c r="K29" s="376">
        <v>0</v>
      </c>
      <c r="L29" s="376">
        <v>0</v>
      </c>
      <c r="M29" s="376">
        <v>0</v>
      </c>
      <c r="N29" s="376">
        <v>0</v>
      </c>
      <c r="O29" s="376">
        <v>0</v>
      </c>
      <c r="P29" s="376">
        <v>0</v>
      </c>
      <c r="Q29" s="376">
        <v>0</v>
      </c>
      <c r="R29" s="376">
        <v>0</v>
      </c>
      <c r="S29" s="376">
        <v>0</v>
      </c>
      <c r="T29" s="376">
        <v>0</v>
      </c>
      <c r="U29" s="376">
        <v>0</v>
      </c>
      <c r="V29" s="376">
        <v>0</v>
      </c>
      <c r="W29" s="376">
        <v>0</v>
      </c>
      <c r="X29" s="376">
        <v>0</v>
      </c>
      <c r="Y29" s="376">
        <v>0</v>
      </c>
      <c r="Z29" s="376">
        <v>0</v>
      </c>
      <c r="AA29" s="376">
        <v>0</v>
      </c>
      <c r="AB29" s="376">
        <v>0</v>
      </c>
      <c r="AC29" s="376">
        <v>0</v>
      </c>
      <c r="AD29" s="376">
        <v>0</v>
      </c>
      <c r="AF29" s="255"/>
    </row>
    <row r="30" spans="1:32">
      <c r="A30" s="351"/>
      <c r="B30" s="199" t="s">
        <v>494</v>
      </c>
      <c r="C30" s="376">
        <v>0</v>
      </c>
      <c r="D30" s="376">
        <v>0</v>
      </c>
      <c r="E30" s="376">
        <v>0</v>
      </c>
      <c r="F30" s="376">
        <v>0</v>
      </c>
      <c r="G30" s="376">
        <v>0</v>
      </c>
      <c r="H30" s="376">
        <v>0</v>
      </c>
      <c r="I30" s="376">
        <v>0</v>
      </c>
      <c r="J30" s="376">
        <v>0</v>
      </c>
      <c r="K30" s="376">
        <v>0</v>
      </c>
      <c r="L30" s="376">
        <v>0</v>
      </c>
      <c r="M30" s="376">
        <v>0</v>
      </c>
      <c r="N30" s="376">
        <v>0</v>
      </c>
      <c r="O30" s="376">
        <v>0</v>
      </c>
      <c r="P30" s="376">
        <v>0</v>
      </c>
      <c r="Q30" s="376">
        <v>0</v>
      </c>
      <c r="R30" s="376">
        <v>0</v>
      </c>
      <c r="S30" s="376">
        <v>0</v>
      </c>
      <c r="T30" s="376">
        <v>0</v>
      </c>
      <c r="U30" s="376">
        <v>0</v>
      </c>
      <c r="V30" s="376">
        <v>0</v>
      </c>
      <c r="W30" s="376">
        <v>0</v>
      </c>
      <c r="X30" s="376">
        <v>0</v>
      </c>
      <c r="Y30" s="376">
        <v>0</v>
      </c>
      <c r="Z30" s="376">
        <v>0</v>
      </c>
      <c r="AA30" s="376">
        <v>0</v>
      </c>
      <c r="AB30" s="376">
        <v>0</v>
      </c>
      <c r="AC30" s="376">
        <v>0</v>
      </c>
      <c r="AD30" s="376">
        <v>0</v>
      </c>
      <c r="AF30" s="255"/>
    </row>
    <row r="31" spans="1:32">
      <c r="A31" s="351"/>
      <c r="B31" s="200" t="s">
        <v>495</v>
      </c>
      <c r="C31" s="376">
        <v>0</v>
      </c>
      <c r="D31" s="376">
        <v>0</v>
      </c>
      <c r="E31" s="376">
        <v>0</v>
      </c>
      <c r="F31" s="376">
        <v>0</v>
      </c>
      <c r="G31" s="376">
        <v>0</v>
      </c>
      <c r="H31" s="376">
        <v>0</v>
      </c>
      <c r="I31" s="376">
        <v>0</v>
      </c>
      <c r="J31" s="376">
        <v>0</v>
      </c>
      <c r="K31" s="376">
        <v>0</v>
      </c>
      <c r="L31" s="376">
        <v>0</v>
      </c>
      <c r="M31" s="376">
        <v>0</v>
      </c>
      <c r="N31" s="376">
        <v>0</v>
      </c>
      <c r="O31" s="376">
        <v>0</v>
      </c>
      <c r="P31" s="376">
        <v>0</v>
      </c>
      <c r="Q31" s="376">
        <v>0</v>
      </c>
      <c r="R31" s="376">
        <v>0</v>
      </c>
      <c r="S31" s="376">
        <v>0</v>
      </c>
      <c r="T31" s="376">
        <v>0</v>
      </c>
      <c r="U31" s="376">
        <v>0</v>
      </c>
      <c r="V31" s="376">
        <v>0</v>
      </c>
      <c r="W31" s="376">
        <v>0</v>
      </c>
      <c r="X31" s="376">
        <v>0</v>
      </c>
      <c r="Y31" s="376">
        <v>0</v>
      </c>
      <c r="Z31" s="376">
        <v>0</v>
      </c>
      <c r="AA31" s="376">
        <v>0</v>
      </c>
      <c r="AB31" s="376">
        <v>0</v>
      </c>
      <c r="AC31" s="376">
        <v>0</v>
      </c>
      <c r="AD31" s="376">
        <v>0</v>
      </c>
      <c r="AF31" s="255"/>
    </row>
    <row r="32" spans="1:32" ht="45">
      <c r="A32" s="351"/>
      <c r="B32" s="355" t="s">
        <v>496</v>
      </c>
      <c r="C32" s="376">
        <v>0</v>
      </c>
      <c r="D32" s="376">
        <v>0</v>
      </c>
      <c r="E32" s="376">
        <v>0</v>
      </c>
      <c r="F32" s="376">
        <v>0</v>
      </c>
      <c r="G32" s="376">
        <v>0</v>
      </c>
      <c r="H32" s="376">
        <v>0</v>
      </c>
      <c r="I32" s="376">
        <v>0</v>
      </c>
      <c r="J32" s="376">
        <v>0</v>
      </c>
      <c r="K32" s="376">
        <v>0</v>
      </c>
      <c r="L32" s="376">
        <v>0</v>
      </c>
      <c r="M32" s="376">
        <v>0</v>
      </c>
      <c r="N32" s="376">
        <v>0</v>
      </c>
      <c r="O32" s="376">
        <v>0</v>
      </c>
      <c r="P32" s="376">
        <v>0</v>
      </c>
      <c r="Q32" s="376">
        <v>0</v>
      </c>
      <c r="R32" s="376">
        <v>0</v>
      </c>
      <c r="S32" s="376">
        <v>0</v>
      </c>
      <c r="T32" s="376">
        <v>0</v>
      </c>
      <c r="U32" s="376">
        <v>0</v>
      </c>
      <c r="V32" s="376">
        <v>0</v>
      </c>
      <c r="W32" s="376">
        <v>0</v>
      </c>
      <c r="X32" s="376">
        <v>0</v>
      </c>
      <c r="Y32" s="376">
        <v>0</v>
      </c>
      <c r="Z32" s="376">
        <v>0</v>
      </c>
      <c r="AA32" s="376">
        <v>0</v>
      </c>
      <c r="AB32" s="376">
        <v>0</v>
      </c>
      <c r="AC32" s="376">
        <v>0</v>
      </c>
      <c r="AD32" s="376">
        <v>0</v>
      </c>
      <c r="AF32" s="255"/>
    </row>
    <row r="33" spans="1:32">
      <c r="A33" s="351"/>
      <c r="B33" s="200" t="s">
        <v>497</v>
      </c>
      <c r="C33" s="376">
        <v>0</v>
      </c>
      <c r="D33" s="376">
        <v>0</v>
      </c>
      <c r="E33" s="376">
        <v>0</v>
      </c>
      <c r="F33" s="376">
        <v>0</v>
      </c>
      <c r="G33" s="376">
        <v>0</v>
      </c>
      <c r="H33" s="376">
        <v>0</v>
      </c>
      <c r="I33" s="376">
        <v>0</v>
      </c>
      <c r="J33" s="376">
        <v>0</v>
      </c>
      <c r="K33" s="376">
        <v>0</v>
      </c>
      <c r="L33" s="376">
        <v>0</v>
      </c>
      <c r="M33" s="376">
        <v>0</v>
      </c>
      <c r="N33" s="376">
        <v>0</v>
      </c>
      <c r="O33" s="376">
        <v>0</v>
      </c>
      <c r="P33" s="376">
        <v>0</v>
      </c>
      <c r="Q33" s="376">
        <v>0</v>
      </c>
      <c r="R33" s="376">
        <v>0</v>
      </c>
      <c r="S33" s="376">
        <v>0</v>
      </c>
      <c r="T33" s="376">
        <v>0</v>
      </c>
      <c r="U33" s="376">
        <v>0</v>
      </c>
      <c r="V33" s="376">
        <v>0</v>
      </c>
      <c r="W33" s="376">
        <v>0</v>
      </c>
      <c r="X33" s="376">
        <v>0</v>
      </c>
      <c r="Y33" s="376">
        <v>0</v>
      </c>
      <c r="Z33" s="376">
        <v>0</v>
      </c>
      <c r="AA33" s="376">
        <v>0</v>
      </c>
      <c r="AB33" s="376">
        <v>0</v>
      </c>
      <c r="AC33" s="376">
        <v>0</v>
      </c>
      <c r="AD33" s="376">
        <v>0</v>
      </c>
      <c r="AF33" s="255"/>
    </row>
    <row r="34" spans="1:32">
      <c r="A34" s="351"/>
      <c r="B34" s="200" t="s">
        <v>498</v>
      </c>
      <c r="C34" s="376">
        <v>0</v>
      </c>
      <c r="D34" s="376">
        <v>0</v>
      </c>
      <c r="E34" s="376">
        <v>0</v>
      </c>
      <c r="F34" s="376">
        <v>0</v>
      </c>
      <c r="G34" s="376">
        <v>0</v>
      </c>
      <c r="H34" s="376">
        <v>0</v>
      </c>
      <c r="I34" s="376">
        <v>0</v>
      </c>
      <c r="J34" s="376">
        <v>0</v>
      </c>
      <c r="K34" s="376">
        <v>0</v>
      </c>
      <c r="L34" s="376">
        <v>0</v>
      </c>
      <c r="M34" s="376">
        <v>0</v>
      </c>
      <c r="N34" s="376">
        <v>0</v>
      </c>
      <c r="O34" s="376">
        <v>0</v>
      </c>
      <c r="P34" s="376">
        <v>0</v>
      </c>
      <c r="Q34" s="376">
        <v>0</v>
      </c>
      <c r="R34" s="376">
        <v>0</v>
      </c>
      <c r="S34" s="376">
        <v>0</v>
      </c>
      <c r="T34" s="376">
        <v>0</v>
      </c>
      <c r="U34" s="376">
        <v>0</v>
      </c>
      <c r="V34" s="376">
        <v>0</v>
      </c>
      <c r="W34" s="376">
        <v>0</v>
      </c>
      <c r="X34" s="376">
        <v>0</v>
      </c>
      <c r="Y34" s="376">
        <v>0</v>
      </c>
      <c r="Z34" s="376">
        <v>0</v>
      </c>
      <c r="AA34" s="376">
        <v>0</v>
      </c>
      <c r="AB34" s="376">
        <v>0</v>
      </c>
      <c r="AC34" s="376">
        <v>0</v>
      </c>
      <c r="AD34" s="376">
        <v>0</v>
      </c>
      <c r="AF34" s="255"/>
    </row>
    <row r="35" spans="1:32">
      <c r="A35" s="351"/>
      <c r="B35" s="200" t="s">
        <v>499</v>
      </c>
      <c r="C35" s="376">
        <v>0</v>
      </c>
      <c r="D35" s="376">
        <v>0</v>
      </c>
      <c r="E35" s="376">
        <v>0</v>
      </c>
      <c r="F35" s="376">
        <v>0</v>
      </c>
      <c r="G35" s="376">
        <v>0</v>
      </c>
      <c r="H35" s="376">
        <v>0</v>
      </c>
      <c r="I35" s="376">
        <v>0</v>
      </c>
      <c r="J35" s="376">
        <v>0</v>
      </c>
      <c r="K35" s="376">
        <v>0</v>
      </c>
      <c r="L35" s="376">
        <v>0</v>
      </c>
      <c r="M35" s="376">
        <v>0</v>
      </c>
      <c r="N35" s="376">
        <v>0</v>
      </c>
      <c r="O35" s="376">
        <v>0</v>
      </c>
      <c r="P35" s="376">
        <v>0</v>
      </c>
      <c r="Q35" s="376">
        <v>0</v>
      </c>
      <c r="R35" s="376">
        <v>0</v>
      </c>
      <c r="S35" s="376">
        <v>0</v>
      </c>
      <c r="T35" s="376">
        <v>0</v>
      </c>
      <c r="U35" s="376">
        <v>0</v>
      </c>
      <c r="V35" s="376">
        <v>0</v>
      </c>
      <c r="W35" s="376">
        <v>0</v>
      </c>
      <c r="X35" s="376">
        <v>0</v>
      </c>
      <c r="Y35" s="376">
        <v>0</v>
      </c>
      <c r="Z35" s="376">
        <v>0</v>
      </c>
      <c r="AA35" s="376">
        <v>0</v>
      </c>
      <c r="AB35" s="376">
        <v>0</v>
      </c>
      <c r="AC35" s="376">
        <v>0</v>
      </c>
      <c r="AD35" s="376">
        <v>0</v>
      </c>
      <c r="AF35" s="255"/>
    </row>
    <row r="36" spans="1:32">
      <c r="A36" s="351"/>
      <c r="B36" s="200" t="s">
        <v>500</v>
      </c>
      <c r="C36" s="376">
        <v>0</v>
      </c>
      <c r="D36" s="376">
        <v>0</v>
      </c>
      <c r="E36" s="376">
        <v>0</v>
      </c>
      <c r="F36" s="376">
        <v>0</v>
      </c>
      <c r="G36" s="376">
        <v>0</v>
      </c>
      <c r="H36" s="376">
        <v>0</v>
      </c>
      <c r="I36" s="376">
        <v>0</v>
      </c>
      <c r="J36" s="376">
        <v>0</v>
      </c>
      <c r="K36" s="376">
        <v>0</v>
      </c>
      <c r="L36" s="376">
        <v>0</v>
      </c>
      <c r="M36" s="376">
        <v>0</v>
      </c>
      <c r="N36" s="376">
        <v>0</v>
      </c>
      <c r="O36" s="376">
        <v>0</v>
      </c>
      <c r="P36" s="376">
        <v>0</v>
      </c>
      <c r="Q36" s="376">
        <v>0</v>
      </c>
      <c r="R36" s="376">
        <v>0</v>
      </c>
      <c r="S36" s="376">
        <v>0</v>
      </c>
      <c r="T36" s="376">
        <v>0</v>
      </c>
      <c r="U36" s="376">
        <v>0</v>
      </c>
      <c r="V36" s="376">
        <v>0</v>
      </c>
      <c r="W36" s="376">
        <v>0</v>
      </c>
      <c r="X36" s="376">
        <v>0</v>
      </c>
      <c r="Y36" s="376">
        <v>0</v>
      </c>
      <c r="Z36" s="376">
        <v>0</v>
      </c>
      <c r="AA36" s="376">
        <v>0</v>
      </c>
      <c r="AB36" s="376">
        <v>0</v>
      </c>
      <c r="AC36" s="376">
        <v>0</v>
      </c>
      <c r="AD36" s="376">
        <v>0</v>
      </c>
      <c r="AF36" s="255"/>
    </row>
    <row r="37" spans="1:32">
      <c r="A37" s="351"/>
      <c r="B37" s="200" t="s">
        <v>505</v>
      </c>
      <c r="C37" s="376">
        <v>0</v>
      </c>
      <c r="D37" s="376">
        <v>0</v>
      </c>
      <c r="E37" s="376">
        <v>0</v>
      </c>
      <c r="F37" s="376">
        <v>0</v>
      </c>
      <c r="G37" s="376">
        <v>0</v>
      </c>
      <c r="H37" s="376">
        <v>0</v>
      </c>
      <c r="I37" s="376">
        <v>0</v>
      </c>
      <c r="J37" s="376">
        <v>0</v>
      </c>
      <c r="K37" s="376">
        <v>0</v>
      </c>
      <c r="L37" s="376">
        <v>0</v>
      </c>
      <c r="M37" s="376">
        <v>0</v>
      </c>
      <c r="N37" s="376">
        <v>0</v>
      </c>
      <c r="O37" s="376">
        <v>0</v>
      </c>
      <c r="P37" s="376">
        <v>0</v>
      </c>
      <c r="Q37" s="376">
        <v>0</v>
      </c>
      <c r="R37" s="376">
        <v>0</v>
      </c>
      <c r="S37" s="376">
        <v>0</v>
      </c>
      <c r="T37" s="376">
        <v>0</v>
      </c>
      <c r="U37" s="376">
        <v>0</v>
      </c>
      <c r="V37" s="376">
        <v>0</v>
      </c>
      <c r="W37" s="376">
        <v>0</v>
      </c>
      <c r="X37" s="376">
        <v>0</v>
      </c>
      <c r="Y37" s="376">
        <v>0</v>
      </c>
      <c r="Z37" s="376">
        <v>0</v>
      </c>
      <c r="AA37" s="376">
        <v>0</v>
      </c>
      <c r="AB37" s="376">
        <v>0</v>
      </c>
      <c r="AC37" s="376">
        <v>0</v>
      </c>
      <c r="AD37" s="376">
        <v>0</v>
      </c>
      <c r="AF37" s="255"/>
    </row>
    <row r="38" spans="1:32">
      <c r="A38" s="351"/>
      <c r="B38" s="200" t="s">
        <v>506</v>
      </c>
      <c r="C38" s="376">
        <v>0</v>
      </c>
      <c r="D38" s="376">
        <v>0</v>
      </c>
      <c r="E38" s="376">
        <v>0</v>
      </c>
      <c r="F38" s="376">
        <v>0</v>
      </c>
      <c r="G38" s="376">
        <v>0</v>
      </c>
      <c r="H38" s="376">
        <v>0</v>
      </c>
      <c r="I38" s="376">
        <v>0</v>
      </c>
      <c r="J38" s="376">
        <v>0</v>
      </c>
      <c r="K38" s="376">
        <v>0</v>
      </c>
      <c r="L38" s="376">
        <v>0</v>
      </c>
      <c r="M38" s="376">
        <v>0</v>
      </c>
      <c r="N38" s="376">
        <v>0</v>
      </c>
      <c r="O38" s="376">
        <v>0</v>
      </c>
      <c r="P38" s="376">
        <v>0</v>
      </c>
      <c r="Q38" s="376">
        <v>0</v>
      </c>
      <c r="R38" s="376">
        <v>0</v>
      </c>
      <c r="S38" s="376">
        <v>0</v>
      </c>
      <c r="T38" s="376">
        <v>0</v>
      </c>
      <c r="U38" s="376">
        <v>0</v>
      </c>
      <c r="V38" s="376">
        <v>0</v>
      </c>
      <c r="W38" s="376">
        <v>0</v>
      </c>
      <c r="X38" s="376">
        <v>0</v>
      </c>
      <c r="Y38" s="376">
        <v>0</v>
      </c>
      <c r="Z38" s="376">
        <v>0</v>
      </c>
      <c r="AA38" s="376">
        <v>0</v>
      </c>
      <c r="AB38" s="376">
        <v>0</v>
      </c>
      <c r="AC38" s="376">
        <v>0</v>
      </c>
      <c r="AD38" s="376">
        <v>0</v>
      </c>
      <c r="AF38" s="255"/>
    </row>
    <row r="39" spans="1:32">
      <c r="A39" s="356"/>
      <c r="B39" s="357" t="s">
        <v>633</v>
      </c>
      <c r="C39" s="377">
        <f>SUM(C25:C38)</f>
        <v>0</v>
      </c>
      <c r="D39" s="377">
        <f t="shared" ref="D39:G39" si="1">SUM(D25:D38)</f>
        <v>0</v>
      </c>
      <c r="E39" s="377">
        <f t="shared" si="1"/>
        <v>0</v>
      </c>
      <c r="F39" s="377">
        <f t="shared" si="1"/>
        <v>0</v>
      </c>
      <c r="G39" s="377">
        <f t="shared" si="1"/>
        <v>0</v>
      </c>
      <c r="H39" s="377">
        <v>0</v>
      </c>
      <c r="I39" s="377">
        <f t="shared" ref="I39" si="2">SUM(I25:I38)</f>
        <v>0</v>
      </c>
      <c r="J39" s="377">
        <v>0</v>
      </c>
      <c r="K39" s="377">
        <f t="shared" ref="K39:AC39" si="3">SUM(K25:K38)</f>
        <v>0</v>
      </c>
      <c r="L39" s="377">
        <f t="shared" si="3"/>
        <v>0</v>
      </c>
      <c r="M39" s="377">
        <f t="shared" si="3"/>
        <v>0</v>
      </c>
      <c r="N39" s="377">
        <f t="shared" si="3"/>
        <v>0</v>
      </c>
      <c r="O39" s="377">
        <f t="shared" si="3"/>
        <v>0</v>
      </c>
      <c r="P39" s="377">
        <f t="shared" si="3"/>
        <v>0</v>
      </c>
      <c r="Q39" s="377">
        <f t="shared" si="3"/>
        <v>0</v>
      </c>
      <c r="R39" s="377">
        <f t="shared" si="3"/>
        <v>0</v>
      </c>
      <c r="S39" s="377">
        <f t="shared" si="3"/>
        <v>0</v>
      </c>
      <c r="T39" s="377">
        <f t="shared" si="3"/>
        <v>0</v>
      </c>
      <c r="U39" s="377">
        <f t="shared" si="3"/>
        <v>0</v>
      </c>
      <c r="V39" s="377">
        <f t="shared" si="3"/>
        <v>0</v>
      </c>
      <c r="W39" s="377">
        <f t="shared" si="3"/>
        <v>0</v>
      </c>
      <c r="X39" s="377">
        <f t="shared" si="3"/>
        <v>0</v>
      </c>
      <c r="Y39" s="377">
        <f t="shared" si="3"/>
        <v>0</v>
      </c>
      <c r="Z39" s="377">
        <f t="shared" si="3"/>
        <v>0</v>
      </c>
      <c r="AA39" s="377">
        <f t="shared" si="3"/>
        <v>0</v>
      </c>
      <c r="AB39" s="377">
        <f t="shared" si="3"/>
        <v>0</v>
      </c>
      <c r="AC39" s="377">
        <f t="shared" si="3"/>
        <v>0</v>
      </c>
      <c r="AD39" s="377">
        <f>SUM(AD25:AD38)</f>
        <v>0</v>
      </c>
      <c r="AF39" s="255"/>
    </row>
    <row r="40" spans="1:32">
      <c r="A40" s="351" t="s">
        <v>507</v>
      </c>
      <c r="B40" s="352" t="s">
        <v>226</v>
      </c>
      <c r="C40" s="376">
        <v>0</v>
      </c>
      <c r="D40" s="376">
        <v>0</v>
      </c>
      <c r="E40" s="376">
        <v>0</v>
      </c>
      <c r="F40" s="376">
        <v>0</v>
      </c>
      <c r="G40" s="376">
        <v>0</v>
      </c>
      <c r="H40" s="376">
        <v>0</v>
      </c>
      <c r="I40" s="376">
        <v>0</v>
      </c>
      <c r="J40" s="376">
        <v>0</v>
      </c>
      <c r="K40" s="376">
        <v>0</v>
      </c>
      <c r="L40" s="376">
        <v>0</v>
      </c>
      <c r="M40" s="376">
        <v>0</v>
      </c>
      <c r="N40" s="376">
        <v>0</v>
      </c>
      <c r="O40" s="376">
        <v>0</v>
      </c>
      <c r="P40" s="376">
        <v>0</v>
      </c>
      <c r="Q40" s="376">
        <v>0</v>
      </c>
      <c r="R40" s="376">
        <v>0</v>
      </c>
      <c r="S40" s="376">
        <v>0</v>
      </c>
      <c r="T40" s="376">
        <v>0</v>
      </c>
      <c r="U40" s="376">
        <v>0</v>
      </c>
      <c r="V40" s="376">
        <v>0</v>
      </c>
      <c r="W40" s="376">
        <v>0</v>
      </c>
      <c r="X40" s="376">
        <v>0</v>
      </c>
      <c r="Y40" s="376">
        <v>0</v>
      </c>
      <c r="Z40" s="376">
        <v>0</v>
      </c>
      <c r="AA40" s="376">
        <v>0</v>
      </c>
      <c r="AB40" s="376">
        <v>0</v>
      </c>
      <c r="AC40" s="376">
        <v>0</v>
      </c>
      <c r="AD40" s="376">
        <v>0</v>
      </c>
      <c r="AF40" s="255"/>
    </row>
    <row r="41" spans="1:32">
      <c r="A41" s="351"/>
      <c r="B41" s="199" t="s">
        <v>490</v>
      </c>
      <c r="C41" s="376">
        <v>0</v>
      </c>
      <c r="D41" s="376">
        <v>0</v>
      </c>
      <c r="E41" s="376">
        <v>0</v>
      </c>
      <c r="F41" s="376">
        <v>0</v>
      </c>
      <c r="G41" s="376">
        <v>0</v>
      </c>
      <c r="H41" s="376">
        <v>0</v>
      </c>
      <c r="I41" s="376">
        <v>0</v>
      </c>
      <c r="J41" s="376">
        <v>0</v>
      </c>
      <c r="K41" s="376">
        <v>0</v>
      </c>
      <c r="L41" s="376">
        <v>0</v>
      </c>
      <c r="M41" s="376">
        <v>0</v>
      </c>
      <c r="N41" s="376">
        <v>0</v>
      </c>
      <c r="O41" s="376">
        <v>0</v>
      </c>
      <c r="P41" s="376">
        <v>0</v>
      </c>
      <c r="Q41" s="376">
        <v>0</v>
      </c>
      <c r="R41" s="376">
        <v>0</v>
      </c>
      <c r="S41" s="376">
        <v>0</v>
      </c>
      <c r="T41" s="376">
        <v>0</v>
      </c>
      <c r="U41" s="376">
        <v>0</v>
      </c>
      <c r="V41" s="376">
        <v>0</v>
      </c>
      <c r="W41" s="376">
        <v>0</v>
      </c>
      <c r="X41" s="376">
        <v>0</v>
      </c>
      <c r="Y41" s="376">
        <v>0</v>
      </c>
      <c r="Z41" s="376">
        <v>0</v>
      </c>
      <c r="AA41" s="376">
        <v>0</v>
      </c>
      <c r="AB41" s="376">
        <v>0</v>
      </c>
      <c r="AC41" s="376">
        <v>0</v>
      </c>
      <c r="AD41" s="376">
        <v>0</v>
      </c>
      <c r="AF41" s="255"/>
    </row>
    <row r="42" spans="1:32">
      <c r="A42" s="351"/>
      <c r="B42" s="200" t="s">
        <v>491</v>
      </c>
      <c r="C42" s="376">
        <v>0</v>
      </c>
      <c r="D42" s="376">
        <v>0</v>
      </c>
      <c r="E42" s="376">
        <v>0</v>
      </c>
      <c r="F42" s="376">
        <v>0</v>
      </c>
      <c r="G42" s="376">
        <v>0</v>
      </c>
      <c r="H42" s="376">
        <v>0</v>
      </c>
      <c r="I42" s="376">
        <v>0</v>
      </c>
      <c r="J42" s="376">
        <v>0</v>
      </c>
      <c r="K42" s="376">
        <v>0</v>
      </c>
      <c r="L42" s="376">
        <v>0</v>
      </c>
      <c r="M42" s="376">
        <v>0</v>
      </c>
      <c r="N42" s="376">
        <v>0</v>
      </c>
      <c r="O42" s="376">
        <v>0</v>
      </c>
      <c r="P42" s="376">
        <v>0</v>
      </c>
      <c r="Q42" s="376">
        <v>0</v>
      </c>
      <c r="R42" s="376">
        <v>0</v>
      </c>
      <c r="S42" s="376">
        <v>0</v>
      </c>
      <c r="T42" s="376">
        <v>0</v>
      </c>
      <c r="U42" s="376">
        <v>0</v>
      </c>
      <c r="V42" s="376">
        <v>0</v>
      </c>
      <c r="W42" s="376">
        <v>0</v>
      </c>
      <c r="X42" s="376">
        <v>0</v>
      </c>
      <c r="Y42" s="376">
        <v>0</v>
      </c>
      <c r="Z42" s="376">
        <v>0</v>
      </c>
      <c r="AA42" s="376">
        <v>0</v>
      </c>
      <c r="AB42" s="376">
        <v>0</v>
      </c>
      <c r="AC42" s="376">
        <v>0</v>
      </c>
      <c r="AD42" s="376">
        <v>0</v>
      </c>
      <c r="AF42" s="255"/>
    </row>
    <row r="43" spans="1:32">
      <c r="A43" s="351"/>
      <c r="B43" s="199" t="s">
        <v>492</v>
      </c>
      <c r="C43" s="376">
        <v>0</v>
      </c>
      <c r="D43" s="376">
        <v>0</v>
      </c>
      <c r="E43" s="376">
        <v>0</v>
      </c>
      <c r="F43" s="376">
        <v>0</v>
      </c>
      <c r="G43" s="376">
        <v>0</v>
      </c>
      <c r="H43" s="376">
        <v>0</v>
      </c>
      <c r="I43" s="376">
        <v>0</v>
      </c>
      <c r="J43" s="376">
        <v>0</v>
      </c>
      <c r="K43" s="376">
        <v>0</v>
      </c>
      <c r="L43" s="376">
        <v>0</v>
      </c>
      <c r="M43" s="376">
        <v>0</v>
      </c>
      <c r="N43" s="376">
        <v>0</v>
      </c>
      <c r="O43" s="376">
        <v>0</v>
      </c>
      <c r="P43" s="376">
        <v>0</v>
      </c>
      <c r="Q43" s="376">
        <v>0</v>
      </c>
      <c r="R43" s="376">
        <v>0</v>
      </c>
      <c r="S43" s="376">
        <v>0</v>
      </c>
      <c r="T43" s="376">
        <v>0</v>
      </c>
      <c r="U43" s="376">
        <v>0</v>
      </c>
      <c r="V43" s="376">
        <v>0</v>
      </c>
      <c r="W43" s="376">
        <v>0</v>
      </c>
      <c r="X43" s="376">
        <v>0</v>
      </c>
      <c r="Y43" s="376">
        <v>0</v>
      </c>
      <c r="Z43" s="376">
        <v>0</v>
      </c>
      <c r="AA43" s="376">
        <v>0</v>
      </c>
      <c r="AB43" s="376">
        <v>0</v>
      </c>
      <c r="AC43" s="376">
        <v>0</v>
      </c>
      <c r="AD43" s="376">
        <v>0</v>
      </c>
      <c r="AF43" s="255"/>
    </row>
    <row r="44" spans="1:32">
      <c r="A44" s="351"/>
      <c r="B44" s="199" t="s">
        <v>493</v>
      </c>
      <c r="C44" s="376">
        <v>0</v>
      </c>
      <c r="D44" s="376">
        <v>0</v>
      </c>
      <c r="E44" s="376">
        <v>0</v>
      </c>
      <c r="F44" s="376">
        <v>0</v>
      </c>
      <c r="G44" s="376">
        <v>0</v>
      </c>
      <c r="H44" s="376">
        <v>0</v>
      </c>
      <c r="I44" s="376">
        <v>0</v>
      </c>
      <c r="J44" s="376">
        <v>0</v>
      </c>
      <c r="K44" s="376">
        <v>0</v>
      </c>
      <c r="L44" s="376">
        <v>0</v>
      </c>
      <c r="M44" s="376">
        <v>0</v>
      </c>
      <c r="N44" s="376">
        <v>0</v>
      </c>
      <c r="O44" s="376">
        <v>0</v>
      </c>
      <c r="P44" s="376">
        <v>0</v>
      </c>
      <c r="Q44" s="376">
        <v>0</v>
      </c>
      <c r="R44" s="376">
        <v>0</v>
      </c>
      <c r="S44" s="376">
        <v>0</v>
      </c>
      <c r="T44" s="376">
        <v>0</v>
      </c>
      <c r="U44" s="376">
        <v>0</v>
      </c>
      <c r="V44" s="376">
        <v>0</v>
      </c>
      <c r="W44" s="376">
        <v>0</v>
      </c>
      <c r="X44" s="376">
        <v>0</v>
      </c>
      <c r="Y44" s="376">
        <v>0</v>
      </c>
      <c r="Z44" s="376">
        <v>0</v>
      </c>
      <c r="AA44" s="376">
        <v>0</v>
      </c>
      <c r="AB44" s="376">
        <v>0</v>
      </c>
      <c r="AC44" s="376">
        <v>0</v>
      </c>
      <c r="AD44" s="376">
        <v>0</v>
      </c>
      <c r="AF44" s="255"/>
    </row>
    <row r="45" spans="1:32">
      <c r="A45" s="351"/>
      <c r="B45" s="199" t="s">
        <v>494</v>
      </c>
      <c r="C45" s="376">
        <v>0</v>
      </c>
      <c r="D45" s="376">
        <v>0</v>
      </c>
      <c r="E45" s="376">
        <v>0</v>
      </c>
      <c r="F45" s="376">
        <v>0</v>
      </c>
      <c r="G45" s="376">
        <v>0</v>
      </c>
      <c r="H45" s="376">
        <v>0</v>
      </c>
      <c r="I45" s="376">
        <v>0</v>
      </c>
      <c r="J45" s="376">
        <v>0</v>
      </c>
      <c r="K45" s="376">
        <v>0</v>
      </c>
      <c r="L45" s="376">
        <v>0</v>
      </c>
      <c r="M45" s="376">
        <v>0</v>
      </c>
      <c r="N45" s="376">
        <v>0</v>
      </c>
      <c r="O45" s="376">
        <v>0</v>
      </c>
      <c r="P45" s="376">
        <v>0</v>
      </c>
      <c r="Q45" s="376">
        <v>0</v>
      </c>
      <c r="R45" s="376">
        <v>0</v>
      </c>
      <c r="S45" s="376">
        <v>0</v>
      </c>
      <c r="T45" s="376">
        <v>0</v>
      </c>
      <c r="U45" s="376">
        <v>0</v>
      </c>
      <c r="V45" s="376">
        <v>0</v>
      </c>
      <c r="W45" s="376">
        <v>0</v>
      </c>
      <c r="X45" s="376">
        <v>0</v>
      </c>
      <c r="Y45" s="376">
        <v>0</v>
      </c>
      <c r="Z45" s="376">
        <v>0</v>
      </c>
      <c r="AA45" s="376">
        <v>0</v>
      </c>
      <c r="AB45" s="376">
        <v>0</v>
      </c>
      <c r="AC45" s="376">
        <v>0</v>
      </c>
      <c r="AD45" s="376">
        <v>0</v>
      </c>
      <c r="AF45" s="255"/>
    </row>
    <row r="46" spans="1:32">
      <c r="A46" s="351"/>
      <c r="B46" s="200" t="s">
        <v>495</v>
      </c>
      <c r="C46" s="376">
        <v>0</v>
      </c>
      <c r="D46" s="376">
        <v>0</v>
      </c>
      <c r="E46" s="376">
        <v>0</v>
      </c>
      <c r="F46" s="376">
        <v>0</v>
      </c>
      <c r="G46" s="376">
        <v>0</v>
      </c>
      <c r="H46" s="376">
        <v>0</v>
      </c>
      <c r="I46" s="376">
        <v>0</v>
      </c>
      <c r="J46" s="376">
        <v>0</v>
      </c>
      <c r="K46" s="376">
        <v>0</v>
      </c>
      <c r="L46" s="376">
        <v>0</v>
      </c>
      <c r="M46" s="376">
        <v>0</v>
      </c>
      <c r="N46" s="376">
        <v>0</v>
      </c>
      <c r="O46" s="376">
        <v>0</v>
      </c>
      <c r="P46" s="376">
        <v>0</v>
      </c>
      <c r="Q46" s="376">
        <v>0</v>
      </c>
      <c r="R46" s="376">
        <v>0</v>
      </c>
      <c r="S46" s="376">
        <v>0</v>
      </c>
      <c r="T46" s="376">
        <v>0</v>
      </c>
      <c r="U46" s="376">
        <v>0</v>
      </c>
      <c r="V46" s="376">
        <v>0</v>
      </c>
      <c r="W46" s="376">
        <v>0</v>
      </c>
      <c r="X46" s="376">
        <v>0</v>
      </c>
      <c r="Y46" s="376">
        <v>0</v>
      </c>
      <c r="Z46" s="376">
        <v>0</v>
      </c>
      <c r="AA46" s="376">
        <v>0</v>
      </c>
      <c r="AB46" s="376">
        <v>0</v>
      </c>
      <c r="AC46" s="376">
        <v>0</v>
      </c>
      <c r="AD46" s="376">
        <v>0</v>
      </c>
      <c r="AF46" s="255"/>
    </row>
    <row r="47" spans="1:32" ht="45">
      <c r="A47" s="351"/>
      <c r="B47" s="355" t="s">
        <v>496</v>
      </c>
      <c r="C47" s="376">
        <v>0</v>
      </c>
      <c r="D47" s="376">
        <v>0</v>
      </c>
      <c r="E47" s="376">
        <v>0</v>
      </c>
      <c r="F47" s="376">
        <v>0</v>
      </c>
      <c r="G47" s="376">
        <v>0</v>
      </c>
      <c r="H47" s="376">
        <v>0</v>
      </c>
      <c r="I47" s="376">
        <v>0</v>
      </c>
      <c r="J47" s="376">
        <v>0</v>
      </c>
      <c r="K47" s="376">
        <v>0</v>
      </c>
      <c r="L47" s="376">
        <v>0</v>
      </c>
      <c r="M47" s="376">
        <v>0</v>
      </c>
      <c r="N47" s="376">
        <v>0</v>
      </c>
      <c r="O47" s="376">
        <v>0</v>
      </c>
      <c r="P47" s="376">
        <v>0</v>
      </c>
      <c r="Q47" s="376">
        <v>0</v>
      </c>
      <c r="R47" s="376">
        <v>0</v>
      </c>
      <c r="S47" s="376">
        <v>0</v>
      </c>
      <c r="T47" s="376">
        <v>0</v>
      </c>
      <c r="U47" s="376">
        <v>0</v>
      </c>
      <c r="V47" s="376">
        <v>0</v>
      </c>
      <c r="W47" s="376">
        <v>0</v>
      </c>
      <c r="X47" s="376">
        <v>0</v>
      </c>
      <c r="Y47" s="376">
        <v>0</v>
      </c>
      <c r="Z47" s="376">
        <v>0</v>
      </c>
      <c r="AA47" s="376">
        <v>0</v>
      </c>
      <c r="AB47" s="376">
        <v>0</v>
      </c>
      <c r="AC47" s="376">
        <v>0</v>
      </c>
      <c r="AD47" s="376">
        <v>0</v>
      </c>
      <c r="AF47" s="255"/>
    </row>
    <row r="48" spans="1:32">
      <c r="A48" s="351"/>
      <c r="B48" s="200" t="s">
        <v>497</v>
      </c>
      <c r="C48" s="376">
        <v>0</v>
      </c>
      <c r="D48" s="376">
        <v>0</v>
      </c>
      <c r="E48" s="376">
        <v>0</v>
      </c>
      <c r="F48" s="376">
        <v>0</v>
      </c>
      <c r="G48" s="376">
        <v>0</v>
      </c>
      <c r="H48" s="376">
        <v>0</v>
      </c>
      <c r="I48" s="376">
        <v>0</v>
      </c>
      <c r="J48" s="376">
        <v>0</v>
      </c>
      <c r="K48" s="376">
        <v>0</v>
      </c>
      <c r="L48" s="376">
        <v>0</v>
      </c>
      <c r="M48" s="376">
        <v>0</v>
      </c>
      <c r="N48" s="376">
        <v>0</v>
      </c>
      <c r="O48" s="376">
        <v>0</v>
      </c>
      <c r="P48" s="376">
        <v>0</v>
      </c>
      <c r="Q48" s="376">
        <v>0</v>
      </c>
      <c r="R48" s="376">
        <v>0</v>
      </c>
      <c r="S48" s="376">
        <v>0</v>
      </c>
      <c r="T48" s="376">
        <v>0</v>
      </c>
      <c r="U48" s="376">
        <v>0</v>
      </c>
      <c r="V48" s="376">
        <v>0</v>
      </c>
      <c r="W48" s="376">
        <v>0</v>
      </c>
      <c r="X48" s="376">
        <v>0</v>
      </c>
      <c r="Y48" s="376">
        <v>0</v>
      </c>
      <c r="Z48" s="376">
        <v>0</v>
      </c>
      <c r="AA48" s="376">
        <v>0</v>
      </c>
      <c r="AB48" s="376">
        <v>0</v>
      </c>
      <c r="AC48" s="376">
        <v>0</v>
      </c>
      <c r="AD48" s="376">
        <v>0</v>
      </c>
      <c r="AF48" s="255"/>
    </row>
    <row r="49" spans="1:32">
      <c r="A49" s="351"/>
      <c r="B49" s="200" t="s">
        <v>498</v>
      </c>
      <c r="C49" s="376">
        <v>0</v>
      </c>
      <c r="D49" s="376">
        <v>0</v>
      </c>
      <c r="E49" s="376">
        <v>0</v>
      </c>
      <c r="F49" s="376">
        <v>0</v>
      </c>
      <c r="G49" s="376">
        <v>0</v>
      </c>
      <c r="H49" s="376">
        <v>0</v>
      </c>
      <c r="I49" s="376">
        <v>0</v>
      </c>
      <c r="J49" s="376">
        <v>0</v>
      </c>
      <c r="K49" s="376">
        <v>0</v>
      </c>
      <c r="L49" s="376">
        <v>0</v>
      </c>
      <c r="M49" s="376">
        <v>0</v>
      </c>
      <c r="N49" s="376">
        <v>0</v>
      </c>
      <c r="O49" s="376">
        <v>0</v>
      </c>
      <c r="P49" s="376">
        <v>0</v>
      </c>
      <c r="Q49" s="376">
        <v>0</v>
      </c>
      <c r="R49" s="376">
        <v>0</v>
      </c>
      <c r="S49" s="376">
        <v>0</v>
      </c>
      <c r="T49" s="376">
        <v>0</v>
      </c>
      <c r="U49" s="376">
        <v>0</v>
      </c>
      <c r="V49" s="376">
        <v>0</v>
      </c>
      <c r="W49" s="376">
        <v>0</v>
      </c>
      <c r="X49" s="376">
        <v>0</v>
      </c>
      <c r="Y49" s="376">
        <v>0</v>
      </c>
      <c r="Z49" s="376">
        <v>0</v>
      </c>
      <c r="AA49" s="376">
        <v>0</v>
      </c>
      <c r="AB49" s="376">
        <v>0</v>
      </c>
      <c r="AC49" s="376">
        <v>0</v>
      </c>
      <c r="AD49" s="376">
        <v>0</v>
      </c>
      <c r="AF49" s="255"/>
    </row>
    <row r="50" spans="1:32">
      <c r="A50" s="351"/>
      <c r="B50" s="200" t="s">
        <v>499</v>
      </c>
      <c r="C50" s="376">
        <v>0</v>
      </c>
      <c r="D50" s="376">
        <v>0</v>
      </c>
      <c r="E50" s="376">
        <v>0</v>
      </c>
      <c r="F50" s="376">
        <v>0</v>
      </c>
      <c r="G50" s="376">
        <v>0</v>
      </c>
      <c r="H50" s="376">
        <v>0</v>
      </c>
      <c r="I50" s="376">
        <v>0</v>
      </c>
      <c r="J50" s="376">
        <v>0</v>
      </c>
      <c r="K50" s="376">
        <v>0</v>
      </c>
      <c r="L50" s="376">
        <v>0</v>
      </c>
      <c r="M50" s="376">
        <v>0</v>
      </c>
      <c r="N50" s="376">
        <v>0</v>
      </c>
      <c r="O50" s="376">
        <v>0</v>
      </c>
      <c r="P50" s="376">
        <v>0</v>
      </c>
      <c r="Q50" s="376">
        <v>0</v>
      </c>
      <c r="R50" s="376">
        <v>0</v>
      </c>
      <c r="S50" s="376">
        <v>0</v>
      </c>
      <c r="T50" s="376">
        <v>0</v>
      </c>
      <c r="U50" s="376">
        <v>0</v>
      </c>
      <c r="V50" s="376">
        <v>0</v>
      </c>
      <c r="W50" s="376">
        <v>0</v>
      </c>
      <c r="X50" s="376">
        <v>0</v>
      </c>
      <c r="Y50" s="376">
        <v>0</v>
      </c>
      <c r="Z50" s="376">
        <v>0</v>
      </c>
      <c r="AA50" s="376">
        <v>0</v>
      </c>
      <c r="AB50" s="376">
        <v>0</v>
      </c>
      <c r="AC50" s="376">
        <v>0</v>
      </c>
      <c r="AD50" s="376">
        <v>0</v>
      </c>
      <c r="AF50" s="255"/>
    </row>
    <row r="51" spans="1:32">
      <c r="A51" s="351"/>
      <c r="B51" s="200" t="s">
        <v>500</v>
      </c>
      <c r="C51" s="376">
        <v>0</v>
      </c>
      <c r="D51" s="376">
        <v>0</v>
      </c>
      <c r="E51" s="376">
        <v>0</v>
      </c>
      <c r="F51" s="376">
        <v>0</v>
      </c>
      <c r="G51" s="376">
        <v>0</v>
      </c>
      <c r="H51" s="376">
        <v>0</v>
      </c>
      <c r="I51" s="376">
        <v>0</v>
      </c>
      <c r="J51" s="376">
        <v>0</v>
      </c>
      <c r="K51" s="376">
        <v>0</v>
      </c>
      <c r="L51" s="376">
        <v>0</v>
      </c>
      <c r="M51" s="376">
        <v>0</v>
      </c>
      <c r="N51" s="376">
        <v>0</v>
      </c>
      <c r="O51" s="376">
        <v>0</v>
      </c>
      <c r="P51" s="376">
        <v>0</v>
      </c>
      <c r="Q51" s="376">
        <v>0</v>
      </c>
      <c r="R51" s="376">
        <v>0</v>
      </c>
      <c r="S51" s="376">
        <v>0</v>
      </c>
      <c r="T51" s="376">
        <v>0</v>
      </c>
      <c r="U51" s="376">
        <v>0</v>
      </c>
      <c r="V51" s="376">
        <v>0</v>
      </c>
      <c r="W51" s="376">
        <v>0</v>
      </c>
      <c r="X51" s="376">
        <v>0</v>
      </c>
      <c r="Y51" s="376">
        <v>0</v>
      </c>
      <c r="Z51" s="376">
        <v>0</v>
      </c>
      <c r="AA51" s="376">
        <v>0</v>
      </c>
      <c r="AB51" s="376">
        <v>0</v>
      </c>
      <c r="AC51" s="376">
        <v>0</v>
      </c>
      <c r="AD51" s="376">
        <v>0</v>
      </c>
      <c r="AF51" s="255"/>
    </row>
    <row r="52" spans="1:32">
      <c r="A52" s="351"/>
      <c r="B52" s="200" t="s">
        <v>505</v>
      </c>
      <c r="C52" s="376">
        <v>0</v>
      </c>
      <c r="D52" s="376">
        <v>0</v>
      </c>
      <c r="E52" s="376">
        <v>0</v>
      </c>
      <c r="F52" s="376">
        <v>0</v>
      </c>
      <c r="G52" s="376">
        <v>0</v>
      </c>
      <c r="H52" s="376">
        <v>0</v>
      </c>
      <c r="I52" s="376">
        <v>0</v>
      </c>
      <c r="J52" s="376">
        <v>0</v>
      </c>
      <c r="K52" s="376">
        <v>0</v>
      </c>
      <c r="L52" s="376">
        <v>0</v>
      </c>
      <c r="M52" s="376">
        <v>0</v>
      </c>
      <c r="N52" s="376">
        <v>0</v>
      </c>
      <c r="O52" s="376">
        <v>0</v>
      </c>
      <c r="P52" s="376">
        <v>0</v>
      </c>
      <c r="Q52" s="376">
        <v>0</v>
      </c>
      <c r="R52" s="376">
        <v>0</v>
      </c>
      <c r="S52" s="376">
        <v>0</v>
      </c>
      <c r="T52" s="376">
        <v>0</v>
      </c>
      <c r="U52" s="376">
        <v>0</v>
      </c>
      <c r="V52" s="376">
        <v>0</v>
      </c>
      <c r="W52" s="376">
        <v>0</v>
      </c>
      <c r="X52" s="376">
        <v>0</v>
      </c>
      <c r="Y52" s="376">
        <v>0</v>
      </c>
      <c r="Z52" s="376">
        <v>0</v>
      </c>
      <c r="AA52" s="376">
        <v>0</v>
      </c>
      <c r="AB52" s="376">
        <v>0</v>
      </c>
      <c r="AC52" s="376">
        <v>0</v>
      </c>
      <c r="AD52" s="376">
        <v>0</v>
      </c>
      <c r="AF52" s="255"/>
    </row>
    <row r="53" spans="1:32">
      <c r="A53" s="351"/>
      <c r="B53" s="200" t="s">
        <v>506</v>
      </c>
      <c r="C53" s="376">
        <v>0</v>
      </c>
      <c r="D53" s="376">
        <v>0</v>
      </c>
      <c r="E53" s="376">
        <v>0</v>
      </c>
      <c r="F53" s="376">
        <v>0</v>
      </c>
      <c r="G53" s="376">
        <v>0</v>
      </c>
      <c r="H53" s="376">
        <v>0</v>
      </c>
      <c r="I53" s="376">
        <v>0</v>
      </c>
      <c r="J53" s="376">
        <v>0</v>
      </c>
      <c r="K53" s="376">
        <v>0</v>
      </c>
      <c r="L53" s="376">
        <v>0</v>
      </c>
      <c r="M53" s="376">
        <v>0</v>
      </c>
      <c r="N53" s="376">
        <v>0</v>
      </c>
      <c r="O53" s="376">
        <v>0</v>
      </c>
      <c r="P53" s="376">
        <v>0</v>
      </c>
      <c r="Q53" s="376">
        <v>0</v>
      </c>
      <c r="R53" s="376">
        <v>0</v>
      </c>
      <c r="S53" s="376">
        <v>0</v>
      </c>
      <c r="T53" s="376">
        <v>0</v>
      </c>
      <c r="U53" s="376">
        <v>0</v>
      </c>
      <c r="V53" s="376">
        <v>0</v>
      </c>
      <c r="W53" s="376">
        <v>0</v>
      </c>
      <c r="X53" s="376">
        <v>0</v>
      </c>
      <c r="Y53" s="376">
        <v>0</v>
      </c>
      <c r="Z53" s="376">
        <v>0</v>
      </c>
      <c r="AA53" s="376">
        <v>0</v>
      </c>
      <c r="AB53" s="376">
        <v>0</v>
      </c>
      <c r="AC53" s="376">
        <v>0</v>
      </c>
      <c r="AD53" s="376">
        <v>0</v>
      </c>
      <c r="AF53" s="255"/>
    </row>
    <row r="54" spans="1:32">
      <c r="A54" s="356"/>
      <c r="B54" s="357" t="s">
        <v>634</v>
      </c>
      <c r="C54" s="377">
        <f>SUM(C40:C53)</f>
        <v>0</v>
      </c>
      <c r="D54" s="377">
        <f t="shared" ref="D54:G54" si="4">SUM(D40:D53)</f>
        <v>0</v>
      </c>
      <c r="E54" s="377">
        <f t="shared" si="4"/>
        <v>0</v>
      </c>
      <c r="F54" s="377">
        <f t="shared" si="4"/>
        <v>0</v>
      </c>
      <c r="G54" s="377">
        <f t="shared" si="4"/>
        <v>0</v>
      </c>
      <c r="H54" s="377">
        <v>0</v>
      </c>
      <c r="I54" s="377">
        <f t="shared" ref="I54" si="5">SUM(I40:I53)</f>
        <v>0</v>
      </c>
      <c r="J54" s="377">
        <v>0</v>
      </c>
      <c r="K54" s="377">
        <f t="shared" ref="K54:AD54" si="6">SUM(K40:K53)</f>
        <v>0</v>
      </c>
      <c r="L54" s="377">
        <f t="shared" si="6"/>
        <v>0</v>
      </c>
      <c r="M54" s="377">
        <f t="shared" si="6"/>
        <v>0</v>
      </c>
      <c r="N54" s="377">
        <f t="shared" si="6"/>
        <v>0</v>
      </c>
      <c r="O54" s="377">
        <f t="shared" si="6"/>
        <v>0</v>
      </c>
      <c r="P54" s="377">
        <f t="shared" si="6"/>
        <v>0</v>
      </c>
      <c r="Q54" s="377">
        <f t="shared" si="6"/>
        <v>0</v>
      </c>
      <c r="R54" s="377">
        <f t="shared" si="6"/>
        <v>0</v>
      </c>
      <c r="S54" s="377">
        <f t="shared" si="6"/>
        <v>0</v>
      </c>
      <c r="T54" s="377">
        <f t="shared" si="6"/>
        <v>0</v>
      </c>
      <c r="U54" s="377">
        <f t="shared" si="6"/>
        <v>0</v>
      </c>
      <c r="V54" s="377">
        <f t="shared" si="6"/>
        <v>0</v>
      </c>
      <c r="W54" s="377">
        <f t="shared" si="6"/>
        <v>0</v>
      </c>
      <c r="X54" s="377">
        <f t="shared" si="6"/>
        <v>0</v>
      </c>
      <c r="Y54" s="377">
        <f t="shared" si="6"/>
        <v>0</v>
      </c>
      <c r="Z54" s="377">
        <f t="shared" si="6"/>
        <v>0</v>
      </c>
      <c r="AA54" s="377">
        <f t="shared" si="6"/>
        <v>0</v>
      </c>
      <c r="AB54" s="377">
        <f t="shared" si="6"/>
        <v>0</v>
      </c>
      <c r="AC54" s="377">
        <f t="shared" si="6"/>
        <v>0</v>
      </c>
      <c r="AD54" s="377">
        <f t="shared" si="6"/>
        <v>0</v>
      </c>
      <c r="AF54" s="255"/>
    </row>
    <row r="55" spans="1:32">
      <c r="A55" s="351" t="s">
        <v>478</v>
      </c>
      <c r="B55" s="352" t="s">
        <v>226</v>
      </c>
      <c r="C55" s="376">
        <v>0</v>
      </c>
      <c r="D55" s="376">
        <v>0</v>
      </c>
      <c r="E55" s="376">
        <v>0</v>
      </c>
      <c r="F55" s="376">
        <v>0</v>
      </c>
      <c r="G55" s="376">
        <v>0</v>
      </c>
      <c r="H55" s="376">
        <v>0</v>
      </c>
      <c r="I55" s="376">
        <v>0</v>
      </c>
      <c r="J55" s="376">
        <v>0</v>
      </c>
      <c r="K55" s="376">
        <v>0</v>
      </c>
      <c r="L55" s="376">
        <v>0</v>
      </c>
      <c r="M55" s="376">
        <v>0</v>
      </c>
      <c r="N55" s="376">
        <v>0</v>
      </c>
      <c r="O55" s="376">
        <v>0</v>
      </c>
      <c r="P55" s="376">
        <v>0</v>
      </c>
      <c r="Q55" s="376">
        <v>0</v>
      </c>
      <c r="R55" s="376">
        <v>0</v>
      </c>
      <c r="S55" s="376">
        <v>0</v>
      </c>
      <c r="T55" s="376">
        <v>0</v>
      </c>
      <c r="U55" s="376">
        <v>0</v>
      </c>
      <c r="V55" s="376">
        <v>0</v>
      </c>
      <c r="W55" s="376">
        <v>0</v>
      </c>
      <c r="X55" s="376">
        <v>0</v>
      </c>
      <c r="Y55" s="376">
        <v>0</v>
      </c>
      <c r="Z55" s="376">
        <v>0</v>
      </c>
      <c r="AA55" s="376">
        <v>0</v>
      </c>
      <c r="AB55" s="376">
        <v>0</v>
      </c>
      <c r="AC55" s="376">
        <v>0</v>
      </c>
      <c r="AD55" s="376">
        <v>0</v>
      </c>
      <c r="AF55" s="255"/>
    </row>
    <row r="56" spans="1:32">
      <c r="A56" s="351"/>
      <c r="B56" s="199" t="s">
        <v>490</v>
      </c>
      <c r="C56" s="376">
        <v>0</v>
      </c>
      <c r="D56" s="376">
        <v>0</v>
      </c>
      <c r="E56" s="376">
        <v>0</v>
      </c>
      <c r="F56" s="376">
        <v>0</v>
      </c>
      <c r="G56" s="376">
        <v>0</v>
      </c>
      <c r="H56" s="376">
        <v>0</v>
      </c>
      <c r="I56" s="376">
        <v>0</v>
      </c>
      <c r="J56" s="376">
        <v>0</v>
      </c>
      <c r="K56" s="376">
        <v>0</v>
      </c>
      <c r="L56" s="376">
        <v>0</v>
      </c>
      <c r="M56" s="376">
        <v>0</v>
      </c>
      <c r="N56" s="376">
        <v>0</v>
      </c>
      <c r="O56" s="376">
        <v>0</v>
      </c>
      <c r="P56" s="376">
        <v>0</v>
      </c>
      <c r="Q56" s="376">
        <v>0</v>
      </c>
      <c r="R56" s="376">
        <v>0</v>
      </c>
      <c r="S56" s="376">
        <v>0</v>
      </c>
      <c r="T56" s="376">
        <v>0</v>
      </c>
      <c r="U56" s="376">
        <v>0</v>
      </c>
      <c r="V56" s="376">
        <v>0</v>
      </c>
      <c r="W56" s="376">
        <v>0</v>
      </c>
      <c r="X56" s="376">
        <v>0</v>
      </c>
      <c r="Y56" s="376">
        <v>0</v>
      </c>
      <c r="Z56" s="376">
        <v>0</v>
      </c>
      <c r="AA56" s="376">
        <v>0</v>
      </c>
      <c r="AB56" s="376">
        <v>0</v>
      </c>
      <c r="AC56" s="376">
        <v>0</v>
      </c>
      <c r="AD56" s="376">
        <v>0</v>
      </c>
      <c r="AF56" s="255"/>
    </row>
    <row r="57" spans="1:32">
      <c r="A57" s="351"/>
      <c r="B57" s="200" t="s">
        <v>491</v>
      </c>
      <c r="C57" s="376">
        <v>0</v>
      </c>
      <c r="D57" s="376">
        <v>0</v>
      </c>
      <c r="E57" s="376">
        <v>0</v>
      </c>
      <c r="F57" s="376">
        <v>0</v>
      </c>
      <c r="G57" s="376">
        <v>0</v>
      </c>
      <c r="H57" s="376">
        <v>0</v>
      </c>
      <c r="I57" s="376">
        <v>0</v>
      </c>
      <c r="J57" s="376">
        <v>0</v>
      </c>
      <c r="K57" s="376">
        <v>0</v>
      </c>
      <c r="L57" s="376">
        <v>0</v>
      </c>
      <c r="M57" s="376">
        <v>0</v>
      </c>
      <c r="N57" s="376">
        <v>0</v>
      </c>
      <c r="O57" s="376">
        <v>0</v>
      </c>
      <c r="P57" s="376">
        <v>0</v>
      </c>
      <c r="Q57" s="376">
        <v>0</v>
      </c>
      <c r="R57" s="376">
        <v>0</v>
      </c>
      <c r="S57" s="376">
        <v>0</v>
      </c>
      <c r="T57" s="376">
        <v>0</v>
      </c>
      <c r="U57" s="376">
        <v>0</v>
      </c>
      <c r="V57" s="376">
        <v>0</v>
      </c>
      <c r="W57" s="376">
        <v>0</v>
      </c>
      <c r="X57" s="376">
        <v>0</v>
      </c>
      <c r="Y57" s="376">
        <v>0</v>
      </c>
      <c r="Z57" s="376">
        <v>0</v>
      </c>
      <c r="AA57" s="376">
        <v>0</v>
      </c>
      <c r="AB57" s="376">
        <v>0</v>
      </c>
      <c r="AC57" s="376">
        <v>0</v>
      </c>
      <c r="AD57" s="376">
        <v>0</v>
      </c>
      <c r="AF57" s="255"/>
    </row>
    <row r="58" spans="1:32">
      <c r="A58" s="351"/>
      <c r="B58" s="199" t="s">
        <v>492</v>
      </c>
      <c r="C58" s="376">
        <v>0</v>
      </c>
      <c r="D58" s="376">
        <v>0</v>
      </c>
      <c r="E58" s="376">
        <v>0</v>
      </c>
      <c r="F58" s="376">
        <v>0</v>
      </c>
      <c r="G58" s="376">
        <v>0</v>
      </c>
      <c r="H58" s="376">
        <v>0</v>
      </c>
      <c r="I58" s="376">
        <v>0</v>
      </c>
      <c r="J58" s="376">
        <v>0</v>
      </c>
      <c r="K58" s="376">
        <v>0</v>
      </c>
      <c r="L58" s="376">
        <v>0</v>
      </c>
      <c r="M58" s="376">
        <v>0</v>
      </c>
      <c r="N58" s="376">
        <v>0</v>
      </c>
      <c r="O58" s="376">
        <v>0</v>
      </c>
      <c r="P58" s="376">
        <v>0</v>
      </c>
      <c r="Q58" s="376">
        <v>0</v>
      </c>
      <c r="R58" s="376">
        <v>0</v>
      </c>
      <c r="S58" s="376">
        <v>0</v>
      </c>
      <c r="T58" s="376">
        <v>0</v>
      </c>
      <c r="U58" s="376">
        <v>0</v>
      </c>
      <c r="V58" s="376">
        <v>0</v>
      </c>
      <c r="W58" s="376">
        <v>0</v>
      </c>
      <c r="X58" s="376">
        <v>0</v>
      </c>
      <c r="Y58" s="376">
        <v>0</v>
      </c>
      <c r="Z58" s="376">
        <v>0</v>
      </c>
      <c r="AA58" s="376">
        <v>0</v>
      </c>
      <c r="AB58" s="376">
        <v>0</v>
      </c>
      <c r="AC58" s="376">
        <v>0</v>
      </c>
      <c r="AD58" s="376">
        <v>0</v>
      </c>
      <c r="AF58" s="255"/>
    </row>
    <row r="59" spans="1:32">
      <c r="A59" s="351"/>
      <c r="B59" s="199" t="s">
        <v>493</v>
      </c>
      <c r="C59" s="376">
        <v>0</v>
      </c>
      <c r="D59" s="376">
        <v>0</v>
      </c>
      <c r="E59" s="376">
        <v>0</v>
      </c>
      <c r="F59" s="376">
        <v>0</v>
      </c>
      <c r="G59" s="376">
        <v>0</v>
      </c>
      <c r="H59" s="376">
        <v>0</v>
      </c>
      <c r="I59" s="376">
        <v>0</v>
      </c>
      <c r="J59" s="376">
        <v>0</v>
      </c>
      <c r="K59" s="376">
        <v>0</v>
      </c>
      <c r="L59" s="376">
        <v>0</v>
      </c>
      <c r="M59" s="376">
        <v>0</v>
      </c>
      <c r="N59" s="376">
        <v>0</v>
      </c>
      <c r="O59" s="376">
        <v>0</v>
      </c>
      <c r="P59" s="376">
        <v>0</v>
      </c>
      <c r="Q59" s="376">
        <v>0</v>
      </c>
      <c r="R59" s="376">
        <v>0</v>
      </c>
      <c r="S59" s="376">
        <v>0</v>
      </c>
      <c r="T59" s="376">
        <v>0</v>
      </c>
      <c r="U59" s="376">
        <v>0</v>
      </c>
      <c r="V59" s="376">
        <v>0</v>
      </c>
      <c r="W59" s="376">
        <v>0</v>
      </c>
      <c r="X59" s="376">
        <v>0</v>
      </c>
      <c r="Y59" s="376">
        <v>0</v>
      </c>
      <c r="Z59" s="376">
        <v>0</v>
      </c>
      <c r="AA59" s="376">
        <v>0</v>
      </c>
      <c r="AB59" s="376">
        <v>0</v>
      </c>
      <c r="AC59" s="376">
        <v>0</v>
      </c>
      <c r="AD59" s="376">
        <v>0</v>
      </c>
      <c r="AF59" s="255"/>
    </row>
    <row r="60" spans="1:32">
      <c r="A60" s="351"/>
      <c r="B60" s="199" t="s">
        <v>494</v>
      </c>
      <c r="C60" s="376">
        <v>0</v>
      </c>
      <c r="D60" s="376">
        <v>0</v>
      </c>
      <c r="E60" s="376">
        <v>0</v>
      </c>
      <c r="F60" s="376">
        <v>0</v>
      </c>
      <c r="G60" s="376">
        <v>0</v>
      </c>
      <c r="H60" s="376">
        <v>0</v>
      </c>
      <c r="I60" s="376">
        <v>0</v>
      </c>
      <c r="J60" s="376">
        <v>0</v>
      </c>
      <c r="K60" s="376">
        <v>0</v>
      </c>
      <c r="L60" s="376">
        <v>0</v>
      </c>
      <c r="M60" s="376">
        <v>0</v>
      </c>
      <c r="N60" s="376">
        <v>0</v>
      </c>
      <c r="O60" s="376">
        <v>0</v>
      </c>
      <c r="P60" s="376">
        <v>0</v>
      </c>
      <c r="Q60" s="376">
        <v>0</v>
      </c>
      <c r="R60" s="376">
        <v>0</v>
      </c>
      <c r="S60" s="376">
        <v>0</v>
      </c>
      <c r="T60" s="376">
        <v>0</v>
      </c>
      <c r="U60" s="376">
        <v>0</v>
      </c>
      <c r="V60" s="376">
        <v>0</v>
      </c>
      <c r="W60" s="376">
        <v>0</v>
      </c>
      <c r="X60" s="376">
        <v>0</v>
      </c>
      <c r="Y60" s="376">
        <v>0</v>
      </c>
      <c r="Z60" s="376">
        <v>0</v>
      </c>
      <c r="AA60" s="376">
        <v>0</v>
      </c>
      <c r="AB60" s="376">
        <v>0</v>
      </c>
      <c r="AC60" s="376">
        <v>0</v>
      </c>
      <c r="AD60" s="376">
        <v>0</v>
      </c>
      <c r="AF60" s="255"/>
    </row>
    <row r="61" spans="1:32">
      <c r="A61" s="351"/>
      <c r="B61" s="200" t="s">
        <v>495</v>
      </c>
      <c r="C61" s="376">
        <v>0</v>
      </c>
      <c r="D61" s="376">
        <v>0</v>
      </c>
      <c r="E61" s="376">
        <v>0</v>
      </c>
      <c r="F61" s="376">
        <v>0</v>
      </c>
      <c r="G61" s="376">
        <v>0</v>
      </c>
      <c r="H61" s="376">
        <v>0</v>
      </c>
      <c r="I61" s="376">
        <v>0</v>
      </c>
      <c r="J61" s="376">
        <v>0</v>
      </c>
      <c r="K61" s="376">
        <v>0</v>
      </c>
      <c r="L61" s="376">
        <v>0</v>
      </c>
      <c r="M61" s="376">
        <v>0</v>
      </c>
      <c r="N61" s="376">
        <v>0</v>
      </c>
      <c r="O61" s="376">
        <v>0</v>
      </c>
      <c r="P61" s="376">
        <v>0</v>
      </c>
      <c r="Q61" s="376">
        <v>0</v>
      </c>
      <c r="R61" s="376">
        <v>0</v>
      </c>
      <c r="S61" s="376">
        <v>0</v>
      </c>
      <c r="T61" s="376">
        <v>0</v>
      </c>
      <c r="U61" s="376">
        <v>0</v>
      </c>
      <c r="V61" s="376">
        <v>0</v>
      </c>
      <c r="W61" s="376">
        <v>0</v>
      </c>
      <c r="X61" s="376">
        <v>0</v>
      </c>
      <c r="Y61" s="376">
        <v>0</v>
      </c>
      <c r="Z61" s="376">
        <v>0</v>
      </c>
      <c r="AA61" s="376">
        <v>0</v>
      </c>
      <c r="AB61" s="376">
        <v>0</v>
      </c>
      <c r="AC61" s="376">
        <v>0</v>
      </c>
      <c r="AD61" s="376">
        <v>0</v>
      </c>
      <c r="AF61" s="255"/>
    </row>
    <row r="62" spans="1:32" ht="45">
      <c r="A62" s="351"/>
      <c r="B62" s="355" t="s">
        <v>496</v>
      </c>
      <c r="C62" s="376">
        <v>0</v>
      </c>
      <c r="D62" s="376">
        <v>0</v>
      </c>
      <c r="E62" s="376">
        <v>0</v>
      </c>
      <c r="F62" s="376">
        <v>0</v>
      </c>
      <c r="G62" s="376">
        <v>0</v>
      </c>
      <c r="H62" s="376">
        <v>0</v>
      </c>
      <c r="I62" s="376">
        <v>0</v>
      </c>
      <c r="J62" s="376">
        <v>0</v>
      </c>
      <c r="K62" s="376">
        <v>0</v>
      </c>
      <c r="L62" s="376">
        <v>0</v>
      </c>
      <c r="M62" s="376">
        <v>0</v>
      </c>
      <c r="N62" s="376">
        <v>0</v>
      </c>
      <c r="O62" s="376">
        <v>0</v>
      </c>
      <c r="P62" s="376">
        <v>0</v>
      </c>
      <c r="Q62" s="376">
        <v>0</v>
      </c>
      <c r="R62" s="376">
        <v>0</v>
      </c>
      <c r="S62" s="376">
        <v>0</v>
      </c>
      <c r="T62" s="376">
        <v>0</v>
      </c>
      <c r="U62" s="376">
        <v>0</v>
      </c>
      <c r="V62" s="376">
        <v>0</v>
      </c>
      <c r="W62" s="376">
        <v>0</v>
      </c>
      <c r="X62" s="376">
        <v>0</v>
      </c>
      <c r="Y62" s="376">
        <v>0</v>
      </c>
      <c r="Z62" s="376">
        <v>0</v>
      </c>
      <c r="AA62" s="376">
        <v>0</v>
      </c>
      <c r="AB62" s="376">
        <v>0</v>
      </c>
      <c r="AC62" s="376">
        <v>0</v>
      </c>
      <c r="AD62" s="376">
        <v>0</v>
      </c>
      <c r="AF62" s="255"/>
    </row>
    <row r="63" spans="1:32">
      <c r="A63" s="351"/>
      <c r="B63" s="200" t="s">
        <v>497</v>
      </c>
      <c r="C63" s="376">
        <v>0</v>
      </c>
      <c r="D63" s="376">
        <v>0</v>
      </c>
      <c r="E63" s="376">
        <v>0</v>
      </c>
      <c r="F63" s="376">
        <v>0</v>
      </c>
      <c r="G63" s="376">
        <v>0</v>
      </c>
      <c r="H63" s="376">
        <v>0</v>
      </c>
      <c r="I63" s="376">
        <v>0</v>
      </c>
      <c r="J63" s="376">
        <v>0</v>
      </c>
      <c r="K63" s="376">
        <v>0</v>
      </c>
      <c r="L63" s="376">
        <v>0</v>
      </c>
      <c r="M63" s="376">
        <v>0</v>
      </c>
      <c r="N63" s="376">
        <v>0</v>
      </c>
      <c r="O63" s="376">
        <v>0</v>
      </c>
      <c r="P63" s="376">
        <v>0</v>
      </c>
      <c r="Q63" s="376">
        <v>0</v>
      </c>
      <c r="R63" s="376">
        <v>0</v>
      </c>
      <c r="S63" s="376">
        <v>0</v>
      </c>
      <c r="T63" s="376">
        <v>0</v>
      </c>
      <c r="U63" s="376">
        <v>0</v>
      </c>
      <c r="V63" s="376">
        <v>0</v>
      </c>
      <c r="W63" s="376">
        <v>0</v>
      </c>
      <c r="X63" s="376">
        <v>0</v>
      </c>
      <c r="Y63" s="376">
        <v>0</v>
      </c>
      <c r="Z63" s="376">
        <v>0</v>
      </c>
      <c r="AA63" s="376">
        <v>0</v>
      </c>
      <c r="AB63" s="376">
        <v>0</v>
      </c>
      <c r="AC63" s="376">
        <v>0</v>
      </c>
      <c r="AD63" s="376">
        <v>0</v>
      </c>
      <c r="AF63" s="255"/>
    </row>
    <row r="64" spans="1:32">
      <c r="A64" s="351"/>
      <c r="B64" s="200" t="s">
        <v>498</v>
      </c>
      <c r="C64" s="376">
        <v>0</v>
      </c>
      <c r="D64" s="376">
        <v>0</v>
      </c>
      <c r="E64" s="376">
        <v>0</v>
      </c>
      <c r="F64" s="376">
        <v>0</v>
      </c>
      <c r="G64" s="376">
        <v>0</v>
      </c>
      <c r="H64" s="376">
        <v>0</v>
      </c>
      <c r="I64" s="376">
        <v>0</v>
      </c>
      <c r="J64" s="376">
        <v>0</v>
      </c>
      <c r="K64" s="376">
        <v>0</v>
      </c>
      <c r="L64" s="376">
        <v>0</v>
      </c>
      <c r="M64" s="376">
        <v>0</v>
      </c>
      <c r="N64" s="376">
        <v>0</v>
      </c>
      <c r="O64" s="376">
        <v>0</v>
      </c>
      <c r="P64" s="376">
        <v>0</v>
      </c>
      <c r="Q64" s="376">
        <v>0</v>
      </c>
      <c r="R64" s="376">
        <v>0</v>
      </c>
      <c r="S64" s="376">
        <v>0</v>
      </c>
      <c r="T64" s="376">
        <v>0</v>
      </c>
      <c r="U64" s="376">
        <v>0</v>
      </c>
      <c r="V64" s="376">
        <v>0</v>
      </c>
      <c r="W64" s="376">
        <v>0</v>
      </c>
      <c r="X64" s="376">
        <v>0</v>
      </c>
      <c r="Y64" s="376">
        <v>0</v>
      </c>
      <c r="Z64" s="376">
        <v>0</v>
      </c>
      <c r="AA64" s="376">
        <v>0</v>
      </c>
      <c r="AB64" s="376">
        <v>0</v>
      </c>
      <c r="AC64" s="376">
        <v>0</v>
      </c>
      <c r="AD64" s="376">
        <v>0</v>
      </c>
      <c r="AF64" s="255"/>
    </row>
    <row r="65" spans="1:32">
      <c r="A65" s="351"/>
      <c r="B65" s="200" t="s">
        <v>499</v>
      </c>
      <c r="C65" s="376">
        <v>0</v>
      </c>
      <c r="D65" s="376">
        <v>0</v>
      </c>
      <c r="E65" s="376">
        <v>0</v>
      </c>
      <c r="F65" s="376">
        <v>0</v>
      </c>
      <c r="G65" s="376">
        <v>0</v>
      </c>
      <c r="H65" s="376">
        <v>0</v>
      </c>
      <c r="I65" s="376">
        <v>0</v>
      </c>
      <c r="J65" s="376">
        <v>0</v>
      </c>
      <c r="K65" s="376">
        <v>0</v>
      </c>
      <c r="L65" s="376">
        <v>0</v>
      </c>
      <c r="M65" s="376">
        <v>0</v>
      </c>
      <c r="N65" s="376">
        <v>0</v>
      </c>
      <c r="O65" s="376">
        <v>0</v>
      </c>
      <c r="P65" s="376">
        <v>0</v>
      </c>
      <c r="Q65" s="376">
        <v>0</v>
      </c>
      <c r="R65" s="376">
        <v>0</v>
      </c>
      <c r="S65" s="376">
        <v>0</v>
      </c>
      <c r="T65" s="376">
        <v>0</v>
      </c>
      <c r="U65" s="376">
        <v>0</v>
      </c>
      <c r="V65" s="376">
        <v>0</v>
      </c>
      <c r="W65" s="376">
        <v>0</v>
      </c>
      <c r="X65" s="376">
        <v>0</v>
      </c>
      <c r="Y65" s="376">
        <v>0</v>
      </c>
      <c r="Z65" s="376">
        <v>0</v>
      </c>
      <c r="AA65" s="376">
        <v>0</v>
      </c>
      <c r="AB65" s="376">
        <v>0</v>
      </c>
      <c r="AC65" s="376">
        <v>0</v>
      </c>
      <c r="AD65" s="376">
        <v>0</v>
      </c>
      <c r="AF65" s="255"/>
    </row>
    <row r="66" spans="1:32">
      <c r="A66" s="351"/>
      <c r="B66" s="200" t="s">
        <v>500</v>
      </c>
      <c r="C66" s="376">
        <v>0</v>
      </c>
      <c r="D66" s="376">
        <v>0</v>
      </c>
      <c r="E66" s="376">
        <v>0</v>
      </c>
      <c r="F66" s="376">
        <v>0</v>
      </c>
      <c r="G66" s="376">
        <v>0</v>
      </c>
      <c r="H66" s="376">
        <v>0</v>
      </c>
      <c r="I66" s="376">
        <v>0</v>
      </c>
      <c r="J66" s="376">
        <v>0</v>
      </c>
      <c r="K66" s="376">
        <v>0</v>
      </c>
      <c r="L66" s="376">
        <v>0</v>
      </c>
      <c r="M66" s="376">
        <v>0</v>
      </c>
      <c r="N66" s="376">
        <v>0</v>
      </c>
      <c r="O66" s="376">
        <v>0</v>
      </c>
      <c r="P66" s="376">
        <v>0</v>
      </c>
      <c r="Q66" s="376">
        <v>0</v>
      </c>
      <c r="R66" s="376">
        <v>0</v>
      </c>
      <c r="S66" s="376">
        <v>0</v>
      </c>
      <c r="T66" s="376">
        <v>0</v>
      </c>
      <c r="U66" s="376">
        <v>0</v>
      </c>
      <c r="V66" s="376">
        <v>0</v>
      </c>
      <c r="W66" s="376">
        <v>0</v>
      </c>
      <c r="X66" s="376">
        <v>0</v>
      </c>
      <c r="Y66" s="376">
        <v>0</v>
      </c>
      <c r="Z66" s="376">
        <v>0</v>
      </c>
      <c r="AA66" s="376">
        <v>0</v>
      </c>
      <c r="AB66" s="376">
        <v>0</v>
      </c>
      <c r="AC66" s="376">
        <v>0</v>
      </c>
      <c r="AD66" s="376">
        <v>0</v>
      </c>
      <c r="AF66" s="255"/>
    </row>
    <row r="67" spans="1:32">
      <c r="A67" s="351"/>
      <c r="B67" s="200" t="s">
        <v>505</v>
      </c>
      <c r="C67" s="376">
        <v>0</v>
      </c>
      <c r="D67" s="376">
        <v>0</v>
      </c>
      <c r="E67" s="376">
        <v>0</v>
      </c>
      <c r="F67" s="376">
        <v>0</v>
      </c>
      <c r="G67" s="376">
        <v>0</v>
      </c>
      <c r="H67" s="376">
        <v>0</v>
      </c>
      <c r="I67" s="376">
        <v>0</v>
      </c>
      <c r="J67" s="376">
        <v>0</v>
      </c>
      <c r="K67" s="376">
        <v>0</v>
      </c>
      <c r="L67" s="376">
        <v>0</v>
      </c>
      <c r="M67" s="376">
        <v>0</v>
      </c>
      <c r="N67" s="376">
        <v>0</v>
      </c>
      <c r="O67" s="376">
        <v>0</v>
      </c>
      <c r="P67" s="376">
        <v>0</v>
      </c>
      <c r="Q67" s="376">
        <v>0</v>
      </c>
      <c r="R67" s="376">
        <v>0</v>
      </c>
      <c r="S67" s="376">
        <v>0</v>
      </c>
      <c r="T67" s="376">
        <v>0</v>
      </c>
      <c r="U67" s="376">
        <v>0</v>
      </c>
      <c r="V67" s="376">
        <v>0</v>
      </c>
      <c r="W67" s="376">
        <v>0</v>
      </c>
      <c r="X67" s="376">
        <v>0</v>
      </c>
      <c r="Y67" s="376">
        <v>0</v>
      </c>
      <c r="Z67" s="376">
        <v>0</v>
      </c>
      <c r="AA67" s="376">
        <v>0</v>
      </c>
      <c r="AB67" s="376">
        <v>0</v>
      </c>
      <c r="AC67" s="376">
        <v>0</v>
      </c>
      <c r="AD67" s="376">
        <v>0</v>
      </c>
      <c r="AF67" s="255"/>
    </row>
    <row r="68" spans="1:32">
      <c r="A68" s="351"/>
      <c r="B68" s="200" t="s">
        <v>506</v>
      </c>
      <c r="C68" s="376">
        <v>0</v>
      </c>
      <c r="D68" s="376">
        <v>0</v>
      </c>
      <c r="E68" s="376">
        <v>0</v>
      </c>
      <c r="F68" s="376">
        <v>0</v>
      </c>
      <c r="G68" s="376">
        <v>0</v>
      </c>
      <c r="H68" s="376">
        <v>0</v>
      </c>
      <c r="I68" s="376">
        <v>0</v>
      </c>
      <c r="J68" s="376">
        <v>0</v>
      </c>
      <c r="K68" s="376">
        <v>0</v>
      </c>
      <c r="L68" s="376">
        <v>0</v>
      </c>
      <c r="M68" s="376">
        <v>0</v>
      </c>
      <c r="N68" s="376">
        <v>0</v>
      </c>
      <c r="O68" s="376">
        <v>0</v>
      </c>
      <c r="P68" s="376">
        <v>0</v>
      </c>
      <c r="Q68" s="376">
        <v>0</v>
      </c>
      <c r="R68" s="376">
        <v>0</v>
      </c>
      <c r="S68" s="376">
        <v>0</v>
      </c>
      <c r="T68" s="376">
        <v>0</v>
      </c>
      <c r="U68" s="376">
        <v>0</v>
      </c>
      <c r="V68" s="376">
        <v>0</v>
      </c>
      <c r="W68" s="376">
        <v>0</v>
      </c>
      <c r="X68" s="376">
        <v>0</v>
      </c>
      <c r="Y68" s="376">
        <v>0</v>
      </c>
      <c r="Z68" s="376">
        <v>0</v>
      </c>
      <c r="AA68" s="376">
        <v>0</v>
      </c>
      <c r="AB68" s="376">
        <v>0</v>
      </c>
      <c r="AC68" s="376">
        <v>0</v>
      </c>
      <c r="AD68" s="376">
        <v>0</v>
      </c>
      <c r="AF68" s="255"/>
    </row>
    <row r="69" spans="1:32">
      <c r="A69" s="356"/>
      <c r="B69" s="357" t="s">
        <v>635</v>
      </c>
      <c r="C69" s="377">
        <f>SUM(C55:C68)</f>
        <v>0</v>
      </c>
      <c r="D69" s="377">
        <f t="shared" ref="D69:G69" si="7">SUM(D55:D68)</f>
        <v>0</v>
      </c>
      <c r="E69" s="377">
        <f t="shared" si="7"/>
        <v>0</v>
      </c>
      <c r="F69" s="377">
        <f t="shared" si="7"/>
        <v>0</v>
      </c>
      <c r="G69" s="377">
        <f t="shared" si="7"/>
        <v>0</v>
      </c>
      <c r="H69" s="377">
        <v>0</v>
      </c>
      <c r="I69" s="377">
        <f t="shared" ref="I69" si="8">SUM(I55:I68)</f>
        <v>0</v>
      </c>
      <c r="J69" s="377">
        <v>0</v>
      </c>
      <c r="K69" s="377">
        <f t="shared" ref="K69:AD69" si="9">SUM(K55:K68)</f>
        <v>0</v>
      </c>
      <c r="L69" s="377">
        <f t="shared" si="9"/>
        <v>0</v>
      </c>
      <c r="M69" s="377">
        <f t="shared" si="9"/>
        <v>0</v>
      </c>
      <c r="N69" s="377">
        <f t="shared" si="9"/>
        <v>0</v>
      </c>
      <c r="O69" s="377">
        <f t="shared" si="9"/>
        <v>0</v>
      </c>
      <c r="P69" s="377">
        <f t="shared" si="9"/>
        <v>0</v>
      </c>
      <c r="Q69" s="377">
        <f t="shared" si="9"/>
        <v>0</v>
      </c>
      <c r="R69" s="377">
        <f t="shared" si="9"/>
        <v>0</v>
      </c>
      <c r="S69" s="377">
        <f t="shared" si="9"/>
        <v>0</v>
      </c>
      <c r="T69" s="377">
        <f t="shared" si="9"/>
        <v>0</v>
      </c>
      <c r="U69" s="377">
        <f t="shared" si="9"/>
        <v>0</v>
      </c>
      <c r="V69" s="377">
        <f t="shared" si="9"/>
        <v>0</v>
      </c>
      <c r="W69" s="377">
        <f t="shared" si="9"/>
        <v>0</v>
      </c>
      <c r="X69" s="377">
        <f t="shared" si="9"/>
        <v>0</v>
      </c>
      <c r="Y69" s="377">
        <f t="shared" si="9"/>
        <v>0</v>
      </c>
      <c r="Z69" s="377">
        <f t="shared" si="9"/>
        <v>0</v>
      </c>
      <c r="AA69" s="377">
        <f t="shared" si="9"/>
        <v>0</v>
      </c>
      <c r="AB69" s="377">
        <f t="shared" si="9"/>
        <v>0</v>
      </c>
      <c r="AC69" s="377">
        <f t="shared" si="9"/>
        <v>0</v>
      </c>
      <c r="AD69" s="377">
        <f t="shared" si="9"/>
        <v>0</v>
      </c>
      <c r="AF69" s="255"/>
    </row>
    <row r="70" spans="1:32">
      <c r="A70" s="351" t="s">
        <v>636</v>
      </c>
      <c r="B70" s="352" t="s">
        <v>226</v>
      </c>
      <c r="C70" s="376">
        <v>0</v>
      </c>
      <c r="D70" s="376">
        <v>0</v>
      </c>
      <c r="E70" s="376">
        <v>0</v>
      </c>
      <c r="F70" s="376">
        <v>0</v>
      </c>
      <c r="G70" s="376">
        <v>0</v>
      </c>
      <c r="H70" s="376">
        <v>0</v>
      </c>
      <c r="I70" s="376">
        <v>0</v>
      </c>
      <c r="J70" s="376">
        <v>0</v>
      </c>
      <c r="K70" s="376">
        <v>0</v>
      </c>
      <c r="L70" s="376">
        <v>0</v>
      </c>
      <c r="M70" s="376">
        <v>0</v>
      </c>
      <c r="N70" s="376">
        <v>0</v>
      </c>
      <c r="O70" s="376">
        <v>0</v>
      </c>
      <c r="P70" s="376">
        <v>0</v>
      </c>
      <c r="Q70" s="376">
        <v>0</v>
      </c>
      <c r="R70" s="376">
        <v>0</v>
      </c>
      <c r="S70" s="376">
        <v>0</v>
      </c>
      <c r="T70" s="376">
        <v>0</v>
      </c>
      <c r="U70" s="376">
        <v>0</v>
      </c>
      <c r="V70" s="376">
        <v>0</v>
      </c>
      <c r="W70" s="376">
        <v>0</v>
      </c>
      <c r="X70" s="376">
        <v>0</v>
      </c>
      <c r="Y70" s="376">
        <v>0</v>
      </c>
      <c r="Z70" s="376">
        <v>0</v>
      </c>
      <c r="AA70" s="376">
        <v>0</v>
      </c>
      <c r="AB70" s="376">
        <v>0</v>
      </c>
      <c r="AC70" s="376">
        <v>0</v>
      </c>
      <c r="AD70" s="376">
        <v>0</v>
      </c>
      <c r="AF70" s="255"/>
    </row>
    <row r="71" spans="1:32">
      <c r="A71" s="351"/>
      <c r="B71" s="199" t="s">
        <v>490</v>
      </c>
      <c r="C71" s="376">
        <v>0</v>
      </c>
      <c r="D71" s="376">
        <v>0</v>
      </c>
      <c r="E71" s="376">
        <v>0</v>
      </c>
      <c r="F71" s="376">
        <v>0</v>
      </c>
      <c r="G71" s="376">
        <v>0</v>
      </c>
      <c r="H71" s="376">
        <v>0</v>
      </c>
      <c r="I71" s="376">
        <v>0</v>
      </c>
      <c r="J71" s="376">
        <v>0</v>
      </c>
      <c r="K71" s="376">
        <v>0</v>
      </c>
      <c r="L71" s="376">
        <v>0</v>
      </c>
      <c r="M71" s="376">
        <v>0</v>
      </c>
      <c r="N71" s="376">
        <v>0</v>
      </c>
      <c r="O71" s="376">
        <v>0</v>
      </c>
      <c r="P71" s="376">
        <v>0</v>
      </c>
      <c r="Q71" s="376">
        <v>0</v>
      </c>
      <c r="R71" s="376">
        <v>0</v>
      </c>
      <c r="S71" s="376">
        <v>0</v>
      </c>
      <c r="T71" s="376">
        <v>0</v>
      </c>
      <c r="U71" s="376">
        <v>0</v>
      </c>
      <c r="V71" s="376">
        <v>0</v>
      </c>
      <c r="W71" s="376">
        <v>0</v>
      </c>
      <c r="X71" s="376">
        <v>0</v>
      </c>
      <c r="Y71" s="376">
        <v>0</v>
      </c>
      <c r="Z71" s="376">
        <v>0</v>
      </c>
      <c r="AA71" s="376">
        <v>0</v>
      </c>
      <c r="AB71" s="376">
        <v>0</v>
      </c>
      <c r="AC71" s="376">
        <v>0</v>
      </c>
      <c r="AD71" s="376">
        <v>0</v>
      </c>
      <c r="AF71" s="255"/>
    </row>
    <row r="72" spans="1:32">
      <c r="A72" s="351"/>
      <c r="B72" s="200" t="s">
        <v>491</v>
      </c>
      <c r="C72" s="376">
        <v>0</v>
      </c>
      <c r="D72" s="376">
        <v>0</v>
      </c>
      <c r="E72" s="376">
        <v>0</v>
      </c>
      <c r="F72" s="376">
        <v>0</v>
      </c>
      <c r="G72" s="376">
        <v>0</v>
      </c>
      <c r="H72" s="376">
        <v>0</v>
      </c>
      <c r="I72" s="376">
        <v>0</v>
      </c>
      <c r="J72" s="376">
        <v>0</v>
      </c>
      <c r="K72" s="376">
        <v>0</v>
      </c>
      <c r="L72" s="376">
        <v>0</v>
      </c>
      <c r="M72" s="376">
        <v>0</v>
      </c>
      <c r="N72" s="376">
        <v>0</v>
      </c>
      <c r="O72" s="376">
        <v>0</v>
      </c>
      <c r="P72" s="376">
        <v>0</v>
      </c>
      <c r="Q72" s="376">
        <v>0</v>
      </c>
      <c r="R72" s="376">
        <v>0</v>
      </c>
      <c r="S72" s="376">
        <v>0</v>
      </c>
      <c r="T72" s="376">
        <v>0</v>
      </c>
      <c r="U72" s="376">
        <v>0</v>
      </c>
      <c r="V72" s="376">
        <v>0</v>
      </c>
      <c r="W72" s="376">
        <v>0</v>
      </c>
      <c r="X72" s="376">
        <v>0</v>
      </c>
      <c r="Y72" s="376">
        <v>0</v>
      </c>
      <c r="Z72" s="376">
        <v>0</v>
      </c>
      <c r="AA72" s="376">
        <v>0</v>
      </c>
      <c r="AB72" s="376">
        <v>0</v>
      </c>
      <c r="AC72" s="376">
        <v>0</v>
      </c>
      <c r="AD72" s="376">
        <v>0</v>
      </c>
      <c r="AF72" s="255"/>
    </row>
    <row r="73" spans="1:32">
      <c r="A73" s="351"/>
      <c r="B73" s="199" t="s">
        <v>492</v>
      </c>
      <c r="C73" s="376">
        <v>0</v>
      </c>
      <c r="D73" s="376">
        <v>0</v>
      </c>
      <c r="E73" s="376">
        <v>0</v>
      </c>
      <c r="F73" s="376">
        <v>0</v>
      </c>
      <c r="G73" s="376">
        <v>0</v>
      </c>
      <c r="H73" s="376">
        <v>0</v>
      </c>
      <c r="I73" s="376">
        <v>0</v>
      </c>
      <c r="J73" s="376">
        <v>0</v>
      </c>
      <c r="K73" s="376">
        <v>0</v>
      </c>
      <c r="L73" s="376">
        <v>0</v>
      </c>
      <c r="M73" s="376">
        <v>0</v>
      </c>
      <c r="N73" s="376">
        <v>0</v>
      </c>
      <c r="O73" s="376">
        <v>0</v>
      </c>
      <c r="P73" s="376">
        <v>0</v>
      </c>
      <c r="Q73" s="376">
        <v>0</v>
      </c>
      <c r="R73" s="376">
        <v>0</v>
      </c>
      <c r="S73" s="376">
        <v>0</v>
      </c>
      <c r="T73" s="376">
        <v>0</v>
      </c>
      <c r="U73" s="376">
        <v>0</v>
      </c>
      <c r="V73" s="376">
        <v>0</v>
      </c>
      <c r="W73" s="376">
        <v>0</v>
      </c>
      <c r="X73" s="376">
        <v>0</v>
      </c>
      <c r="Y73" s="376">
        <v>0</v>
      </c>
      <c r="Z73" s="376">
        <v>0</v>
      </c>
      <c r="AA73" s="376">
        <v>0</v>
      </c>
      <c r="AB73" s="376">
        <v>0</v>
      </c>
      <c r="AC73" s="376">
        <v>0</v>
      </c>
      <c r="AD73" s="376">
        <v>0</v>
      </c>
      <c r="AF73" s="255"/>
    </row>
    <row r="74" spans="1:32">
      <c r="A74" s="351"/>
      <c r="B74" s="199" t="s">
        <v>493</v>
      </c>
      <c r="C74" s="376">
        <v>0</v>
      </c>
      <c r="D74" s="376">
        <v>0</v>
      </c>
      <c r="E74" s="376">
        <v>0</v>
      </c>
      <c r="F74" s="376">
        <v>0</v>
      </c>
      <c r="G74" s="376">
        <v>0</v>
      </c>
      <c r="H74" s="376">
        <v>0</v>
      </c>
      <c r="I74" s="376">
        <v>0</v>
      </c>
      <c r="J74" s="376">
        <v>0</v>
      </c>
      <c r="K74" s="376">
        <v>0</v>
      </c>
      <c r="L74" s="376">
        <v>0</v>
      </c>
      <c r="M74" s="376">
        <v>0</v>
      </c>
      <c r="N74" s="376">
        <v>0</v>
      </c>
      <c r="O74" s="376">
        <v>0</v>
      </c>
      <c r="P74" s="376">
        <v>0</v>
      </c>
      <c r="Q74" s="376">
        <v>0</v>
      </c>
      <c r="R74" s="376">
        <v>0</v>
      </c>
      <c r="S74" s="376">
        <v>0</v>
      </c>
      <c r="T74" s="376">
        <v>0</v>
      </c>
      <c r="U74" s="376">
        <v>0</v>
      </c>
      <c r="V74" s="376">
        <v>0</v>
      </c>
      <c r="W74" s="376">
        <v>0</v>
      </c>
      <c r="X74" s="376">
        <v>0</v>
      </c>
      <c r="Y74" s="376">
        <v>0</v>
      </c>
      <c r="Z74" s="376">
        <v>0</v>
      </c>
      <c r="AA74" s="376">
        <v>0</v>
      </c>
      <c r="AB74" s="376">
        <v>0</v>
      </c>
      <c r="AC74" s="376">
        <v>0</v>
      </c>
      <c r="AD74" s="376">
        <v>0</v>
      </c>
      <c r="AF74" s="255"/>
    </row>
    <row r="75" spans="1:32">
      <c r="A75" s="351"/>
      <c r="B75" s="199" t="s">
        <v>494</v>
      </c>
      <c r="C75" s="376">
        <v>0</v>
      </c>
      <c r="D75" s="376">
        <v>0</v>
      </c>
      <c r="E75" s="376">
        <v>0</v>
      </c>
      <c r="F75" s="376">
        <v>0</v>
      </c>
      <c r="G75" s="376">
        <v>0</v>
      </c>
      <c r="H75" s="376">
        <v>0</v>
      </c>
      <c r="I75" s="376">
        <v>0</v>
      </c>
      <c r="J75" s="376">
        <v>0</v>
      </c>
      <c r="K75" s="376">
        <v>0</v>
      </c>
      <c r="L75" s="376">
        <v>0</v>
      </c>
      <c r="M75" s="376">
        <v>0</v>
      </c>
      <c r="N75" s="376">
        <v>0</v>
      </c>
      <c r="O75" s="376">
        <v>0</v>
      </c>
      <c r="P75" s="376">
        <v>0</v>
      </c>
      <c r="Q75" s="376">
        <v>0</v>
      </c>
      <c r="R75" s="376">
        <v>0</v>
      </c>
      <c r="S75" s="376">
        <v>0</v>
      </c>
      <c r="T75" s="376">
        <v>0</v>
      </c>
      <c r="U75" s="376">
        <v>0</v>
      </c>
      <c r="V75" s="376">
        <v>0</v>
      </c>
      <c r="W75" s="376">
        <v>0</v>
      </c>
      <c r="X75" s="376">
        <v>0</v>
      </c>
      <c r="Y75" s="376">
        <v>0</v>
      </c>
      <c r="Z75" s="376">
        <v>0</v>
      </c>
      <c r="AA75" s="376">
        <v>0</v>
      </c>
      <c r="AB75" s="376">
        <v>0</v>
      </c>
      <c r="AC75" s="376">
        <v>0</v>
      </c>
      <c r="AD75" s="376">
        <v>0</v>
      </c>
      <c r="AF75" s="255"/>
    </row>
    <row r="76" spans="1:32">
      <c r="A76" s="351"/>
      <c r="B76" s="200" t="s">
        <v>495</v>
      </c>
      <c r="C76" s="376">
        <v>0</v>
      </c>
      <c r="D76" s="376">
        <v>0</v>
      </c>
      <c r="E76" s="376">
        <v>0</v>
      </c>
      <c r="F76" s="376">
        <v>0</v>
      </c>
      <c r="G76" s="376">
        <v>0</v>
      </c>
      <c r="H76" s="376">
        <v>0</v>
      </c>
      <c r="I76" s="376">
        <v>0</v>
      </c>
      <c r="J76" s="376">
        <v>0</v>
      </c>
      <c r="K76" s="376">
        <v>0</v>
      </c>
      <c r="L76" s="376">
        <v>0</v>
      </c>
      <c r="M76" s="376">
        <v>0</v>
      </c>
      <c r="N76" s="376">
        <v>0</v>
      </c>
      <c r="O76" s="376">
        <v>0</v>
      </c>
      <c r="P76" s="376">
        <v>0</v>
      </c>
      <c r="Q76" s="376">
        <v>0</v>
      </c>
      <c r="R76" s="376">
        <v>0</v>
      </c>
      <c r="S76" s="376">
        <v>0</v>
      </c>
      <c r="T76" s="376">
        <v>0</v>
      </c>
      <c r="U76" s="376">
        <v>0</v>
      </c>
      <c r="V76" s="376">
        <v>0</v>
      </c>
      <c r="W76" s="376">
        <v>0</v>
      </c>
      <c r="X76" s="376">
        <v>0</v>
      </c>
      <c r="Y76" s="376">
        <v>0</v>
      </c>
      <c r="Z76" s="376">
        <v>0</v>
      </c>
      <c r="AA76" s="376">
        <v>0</v>
      </c>
      <c r="AB76" s="376">
        <v>0</v>
      </c>
      <c r="AC76" s="376">
        <v>0</v>
      </c>
      <c r="AD76" s="376">
        <v>0</v>
      </c>
      <c r="AF76" s="255"/>
    </row>
    <row r="77" spans="1:32" ht="45">
      <c r="A77" s="351"/>
      <c r="B77" s="355" t="s">
        <v>496</v>
      </c>
      <c r="C77" s="376">
        <v>0</v>
      </c>
      <c r="D77" s="376">
        <v>0</v>
      </c>
      <c r="E77" s="376">
        <v>0</v>
      </c>
      <c r="F77" s="376">
        <v>0</v>
      </c>
      <c r="G77" s="376">
        <v>0</v>
      </c>
      <c r="H77" s="376">
        <v>0</v>
      </c>
      <c r="I77" s="376">
        <v>0</v>
      </c>
      <c r="J77" s="376">
        <v>0</v>
      </c>
      <c r="K77" s="376">
        <v>0</v>
      </c>
      <c r="L77" s="376">
        <v>0</v>
      </c>
      <c r="M77" s="376">
        <v>0</v>
      </c>
      <c r="N77" s="376">
        <v>0</v>
      </c>
      <c r="O77" s="376">
        <v>0</v>
      </c>
      <c r="P77" s="376">
        <v>0</v>
      </c>
      <c r="Q77" s="376">
        <v>0</v>
      </c>
      <c r="R77" s="376">
        <v>0</v>
      </c>
      <c r="S77" s="376">
        <v>0</v>
      </c>
      <c r="T77" s="376">
        <v>0</v>
      </c>
      <c r="U77" s="376">
        <v>0</v>
      </c>
      <c r="V77" s="376">
        <v>0</v>
      </c>
      <c r="W77" s="376">
        <v>0</v>
      </c>
      <c r="X77" s="376">
        <v>0</v>
      </c>
      <c r="Y77" s="376">
        <v>0</v>
      </c>
      <c r="Z77" s="376">
        <v>0</v>
      </c>
      <c r="AA77" s="376">
        <v>0</v>
      </c>
      <c r="AB77" s="376">
        <v>0</v>
      </c>
      <c r="AC77" s="376">
        <v>0</v>
      </c>
      <c r="AD77" s="376">
        <v>0</v>
      </c>
      <c r="AF77" s="255"/>
    </row>
    <row r="78" spans="1:32">
      <c r="A78" s="351"/>
      <c r="B78" s="200" t="s">
        <v>497</v>
      </c>
      <c r="C78" s="376">
        <v>0</v>
      </c>
      <c r="D78" s="376">
        <v>0</v>
      </c>
      <c r="E78" s="376">
        <v>0</v>
      </c>
      <c r="F78" s="376">
        <v>0</v>
      </c>
      <c r="G78" s="376">
        <v>0</v>
      </c>
      <c r="H78" s="376">
        <v>0</v>
      </c>
      <c r="I78" s="376">
        <v>0</v>
      </c>
      <c r="J78" s="376">
        <v>0</v>
      </c>
      <c r="K78" s="376">
        <v>0</v>
      </c>
      <c r="L78" s="376">
        <v>0</v>
      </c>
      <c r="M78" s="376">
        <v>0</v>
      </c>
      <c r="N78" s="376">
        <v>0</v>
      </c>
      <c r="O78" s="376">
        <v>0</v>
      </c>
      <c r="P78" s="376">
        <v>0</v>
      </c>
      <c r="Q78" s="376">
        <v>0</v>
      </c>
      <c r="R78" s="376">
        <v>0</v>
      </c>
      <c r="S78" s="376">
        <v>0</v>
      </c>
      <c r="T78" s="376">
        <v>0</v>
      </c>
      <c r="U78" s="376">
        <v>0</v>
      </c>
      <c r="V78" s="376">
        <v>0</v>
      </c>
      <c r="W78" s="376">
        <v>0</v>
      </c>
      <c r="X78" s="376">
        <v>0</v>
      </c>
      <c r="Y78" s="376">
        <v>0</v>
      </c>
      <c r="Z78" s="376">
        <v>0</v>
      </c>
      <c r="AA78" s="376">
        <v>0</v>
      </c>
      <c r="AB78" s="376">
        <v>0</v>
      </c>
      <c r="AC78" s="376">
        <v>0</v>
      </c>
      <c r="AD78" s="376">
        <v>0</v>
      </c>
      <c r="AF78" s="255"/>
    </row>
    <row r="79" spans="1:32">
      <c r="A79" s="351"/>
      <c r="B79" s="200" t="s">
        <v>498</v>
      </c>
      <c r="C79" s="376">
        <v>0</v>
      </c>
      <c r="D79" s="376">
        <v>0</v>
      </c>
      <c r="E79" s="376">
        <v>0</v>
      </c>
      <c r="F79" s="376">
        <v>0</v>
      </c>
      <c r="G79" s="376">
        <v>0</v>
      </c>
      <c r="H79" s="376">
        <v>0</v>
      </c>
      <c r="I79" s="376">
        <v>0</v>
      </c>
      <c r="J79" s="376">
        <v>0</v>
      </c>
      <c r="K79" s="376">
        <v>0</v>
      </c>
      <c r="L79" s="376">
        <v>0</v>
      </c>
      <c r="M79" s="376">
        <v>0</v>
      </c>
      <c r="N79" s="376">
        <v>0</v>
      </c>
      <c r="O79" s="376">
        <v>0</v>
      </c>
      <c r="P79" s="376">
        <v>0</v>
      </c>
      <c r="Q79" s="376">
        <v>0</v>
      </c>
      <c r="R79" s="376">
        <v>0</v>
      </c>
      <c r="S79" s="376">
        <v>0</v>
      </c>
      <c r="T79" s="376">
        <v>0</v>
      </c>
      <c r="U79" s="376">
        <v>0</v>
      </c>
      <c r="V79" s="376">
        <v>0</v>
      </c>
      <c r="W79" s="376">
        <v>0</v>
      </c>
      <c r="X79" s="376">
        <v>0</v>
      </c>
      <c r="Y79" s="376">
        <v>0</v>
      </c>
      <c r="Z79" s="376">
        <v>0</v>
      </c>
      <c r="AA79" s="376">
        <v>0</v>
      </c>
      <c r="AB79" s="376">
        <v>0</v>
      </c>
      <c r="AC79" s="376">
        <v>0</v>
      </c>
      <c r="AD79" s="376">
        <v>0</v>
      </c>
      <c r="AF79" s="255"/>
    </row>
    <row r="80" spans="1:32">
      <c r="A80" s="351"/>
      <c r="B80" s="200" t="s">
        <v>499</v>
      </c>
      <c r="C80" s="376">
        <v>0</v>
      </c>
      <c r="D80" s="376">
        <v>0</v>
      </c>
      <c r="E80" s="376">
        <v>0</v>
      </c>
      <c r="F80" s="376">
        <v>0</v>
      </c>
      <c r="G80" s="376">
        <v>0</v>
      </c>
      <c r="H80" s="376">
        <v>0</v>
      </c>
      <c r="I80" s="376">
        <v>0</v>
      </c>
      <c r="J80" s="376">
        <v>0</v>
      </c>
      <c r="K80" s="376">
        <v>0</v>
      </c>
      <c r="L80" s="376">
        <v>0</v>
      </c>
      <c r="M80" s="376">
        <v>0</v>
      </c>
      <c r="N80" s="376">
        <v>0</v>
      </c>
      <c r="O80" s="376">
        <v>0</v>
      </c>
      <c r="P80" s="376">
        <v>0</v>
      </c>
      <c r="Q80" s="376">
        <v>0</v>
      </c>
      <c r="R80" s="376">
        <v>0</v>
      </c>
      <c r="S80" s="376">
        <v>0</v>
      </c>
      <c r="T80" s="376">
        <v>0</v>
      </c>
      <c r="U80" s="376">
        <v>0</v>
      </c>
      <c r="V80" s="376">
        <v>0</v>
      </c>
      <c r="W80" s="376">
        <v>0</v>
      </c>
      <c r="X80" s="376">
        <v>0</v>
      </c>
      <c r="Y80" s="376">
        <v>0</v>
      </c>
      <c r="Z80" s="376">
        <v>0</v>
      </c>
      <c r="AA80" s="376">
        <v>0</v>
      </c>
      <c r="AB80" s="376">
        <v>0</v>
      </c>
      <c r="AC80" s="376">
        <v>0</v>
      </c>
      <c r="AD80" s="376">
        <v>0</v>
      </c>
      <c r="AF80" s="255"/>
    </row>
    <row r="81" spans="1:32">
      <c r="A81" s="351"/>
      <c r="B81" s="200" t="s">
        <v>500</v>
      </c>
      <c r="C81" s="376">
        <v>0</v>
      </c>
      <c r="D81" s="376">
        <v>0</v>
      </c>
      <c r="E81" s="376">
        <v>0</v>
      </c>
      <c r="F81" s="376">
        <v>0</v>
      </c>
      <c r="G81" s="376">
        <v>0</v>
      </c>
      <c r="H81" s="376">
        <v>0</v>
      </c>
      <c r="I81" s="376">
        <v>0</v>
      </c>
      <c r="J81" s="376">
        <v>0</v>
      </c>
      <c r="K81" s="376">
        <v>0</v>
      </c>
      <c r="L81" s="376">
        <v>0</v>
      </c>
      <c r="M81" s="376">
        <v>0</v>
      </c>
      <c r="N81" s="376">
        <v>0</v>
      </c>
      <c r="O81" s="376">
        <v>0</v>
      </c>
      <c r="P81" s="376">
        <v>0</v>
      </c>
      <c r="Q81" s="376">
        <v>0</v>
      </c>
      <c r="R81" s="376">
        <v>0</v>
      </c>
      <c r="S81" s="376">
        <v>0</v>
      </c>
      <c r="T81" s="376">
        <v>0</v>
      </c>
      <c r="U81" s="376">
        <v>0</v>
      </c>
      <c r="V81" s="376">
        <v>0</v>
      </c>
      <c r="W81" s="376">
        <v>0</v>
      </c>
      <c r="X81" s="376">
        <v>0</v>
      </c>
      <c r="Y81" s="376">
        <v>0</v>
      </c>
      <c r="Z81" s="376">
        <v>0</v>
      </c>
      <c r="AA81" s="376">
        <v>0</v>
      </c>
      <c r="AB81" s="376">
        <v>0</v>
      </c>
      <c r="AC81" s="376">
        <v>0</v>
      </c>
      <c r="AD81" s="376">
        <v>0</v>
      </c>
      <c r="AF81" s="255"/>
    </row>
    <row r="82" spans="1:32">
      <c r="A82" s="351"/>
      <c r="B82" s="200" t="s">
        <v>505</v>
      </c>
      <c r="C82" s="376">
        <v>0</v>
      </c>
      <c r="D82" s="376">
        <v>0</v>
      </c>
      <c r="E82" s="376">
        <v>0</v>
      </c>
      <c r="F82" s="376">
        <v>0</v>
      </c>
      <c r="G82" s="376">
        <v>0</v>
      </c>
      <c r="H82" s="376">
        <v>0</v>
      </c>
      <c r="I82" s="376">
        <v>0</v>
      </c>
      <c r="J82" s="376">
        <v>0</v>
      </c>
      <c r="K82" s="376">
        <v>0</v>
      </c>
      <c r="L82" s="376">
        <v>0</v>
      </c>
      <c r="M82" s="376">
        <v>0</v>
      </c>
      <c r="N82" s="376">
        <v>0</v>
      </c>
      <c r="O82" s="376">
        <v>0</v>
      </c>
      <c r="P82" s="376">
        <v>0</v>
      </c>
      <c r="Q82" s="376">
        <v>0</v>
      </c>
      <c r="R82" s="376">
        <v>0</v>
      </c>
      <c r="S82" s="376">
        <v>0</v>
      </c>
      <c r="T82" s="376">
        <v>0</v>
      </c>
      <c r="U82" s="376">
        <v>0</v>
      </c>
      <c r="V82" s="376">
        <v>0</v>
      </c>
      <c r="W82" s="376">
        <v>0</v>
      </c>
      <c r="X82" s="376">
        <v>0</v>
      </c>
      <c r="Y82" s="376">
        <v>0</v>
      </c>
      <c r="Z82" s="376">
        <v>0</v>
      </c>
      <c r="AA82" s="376">
        <v>0</v>
      </c>
      <c r="AB82" s="376">
        <v>0</v>
      </c>
      <c r="AC82" s="376">
        <v>0</v>
      </c>
      <c r="AD82" s="376">
        <v>0</v>
      </c>
      <c r="AF82" s="255"/>
    </row>
    <row r="83" spans="1:32">
      <c r="A83" s="351"/>
      <c r="B83" s="200" t="s">
        <v>506</v>
      </c>
      <c r="C83" s="376">
        <v>0</v>
      </c>
      <c r="D83" s="376">
        <v>0</v>
      </c>
      <c r="E83" s="376">
        <v>0</v>
      </c>
      <c r="F83" s="376">
        <v>0</v>
      </c>
      <c r="G83" s="376">
        <v>0</v>
      </c>
      <c r="H83" s="376">
        <v>0</v>
      </c>
      <c r="I83" s="376">
        <v>0</v>
      </c>
      <c r="J83" s="376">
        <v>0</v>
      </c>
      <c r="K83" s="376">
        <v>0</v>
      </c>
      <c r="L83" s="376">
        <v>0</v>
      </c>
      <c r="M83" s="376">
        <v>0</v>
      </c>
      <c r="N83" s="376">
        <v>0</v>
      </c>
      <c r="O83" s="376">
        <v>0</v>
      </c>
      <c r="P83" s="376">
        <v>0</v>
      </c>
      <c r="Q83" s="376">
        <v>0</v>
      </c>
      <c r="R83" s="376">
        <v>0</v>
      </c>
      <c r="S83" s="376">
        <v>0</v>
      </c>
      <c r="T83" s="376">
        <v>0</v>
      </c>
      <c r="U83" s="376">
        <v>0</v>
      </c>
      <c r="V83" s="376">
        <v>0</v>
      </c>
      <c r="W83" s="376">
        <v>0</v>
      </c>
      <c r="X83" s="376">
        <v>0</v>
      </c>
      <c r="Y83" s="376">
        <v>0</v>
      </c>
      <c r="Z83" s="376">
        <v>0</v>
      </c>
      <c r="AA83" s="376">
        <v>0</v>
      </c>
      <c r="AB83" s="376">
        <v>0</v>
      </c>
      <c r="AC83" s="376">
        <v>0</v>
      </c>
      <c r="AD83" s="376">
        <v>0</v>
      </c>
      <c r="AF83" s="255"/>
    </row>
    <row r="84" spans="1:32">
      <c r="A84" s="356"/>
      <c r="B84" s="357" t="s">
        <v>637</v>
      </c>
      <c r="C84" s="377">
        <f>SUM(C70:C83)</f>
        <v>0</v>
      </c>
      <c r="D84" s="377">
        <f t="shared" ref="D84:G84" si="10">SUM(D70:D83)</f>
        <v>0</v>
      </c>
      <c r="E84" s="377">
        <f t="shared" si="10"/>
        <v>0</v>
      </c>
      <c r="F84" s="377">
        <f t="shared" si="10"/>
        <v>0</v>
      </c>
      <c r="G84" s="377">
        <f t="shared" si="10"/>
        <v>0</v>
      </c>
      <c r="H84" s="377">
        <v>0</v>
      </c>
      <c r="I84" s="377">
        <f t="shared" ref="I84" si="11">SUM(I70:I83)</f>
        <v>0</v>
      </c>
      <c r="J84" s="377">
        <v>0</v>
      </c>
      <c r="K84" s="377">
        <f t="shared" ref="K84:AD84" si="12">SUM(K70:K83)</f>
        <v>0</v>
      </c>
      <c r="L84" s="377">
        <f t="shared" si="12"/>
        <v>0</v>
      </c>
      <c r="M84" s="377">
        <f t="shared" si="12"/>
        <v>0</v>
      </c>
      <c r="N84" s="377">
        <f t="shared" si="12"/>
        <v>0</v>
      </c>
      <c r="O84" s="377">
        <f t="shared" si="12"/>
        <v>0</v>
      </c>
      <c r="P84" s="377">
        <f t="shared" si="12"/>
        <v>0</v>
      </c>
      <c r="Q84" s="377">
        <f t="shared" si="12"/>
        <v>0</v>
      </c>
      <c r="R84" s="377">
        <f t="shared" si="12"/>
        <v>0</v>
      </c>
      <c r="S84" s="377">
        <f t="shared" si="12"/>
        <v>0</v>
      </c>
      <c r="T84" s="377">
        <f t="shared" si="12"/>
        <v>0</v>
      </c>
      <c r="U84" s="377">
        <f t="shared" si="12"/>
        <v>0</v>
      </c>
      <c r="V84" s="377">
        <f t="shared" si="12"/>
        <v>0</v>
      </c>
      <c r="W84" s="377">
        <f t="shared" si="12"/>
        <v>0</v>
      </c>
      <c r="X84" s="377">
        <f t="shared" si="12"/>
        <v>0</v>
      </c>
      <c r="Y84" s="377">
        <f t="shared" si="12"/>
        <v>0</v>
      </c>
      <c r="Z84" s="377">
        <f t="shared" si="12"/>
        <v>0</v>
      </c>
      <c r="AA84" s="377">
        <f t="shared" si="12"/>
        <v>0</v>
      </c>
      <c r="AB84" s="377">
        <f t="shared" si="12"/>
        <v>0</v>
      </c>
      <c r="AC84" s="377">
        <f t="shared" si="12"/>
        <v>0</v>
      </c>
      <c r="AD84" s="377">
        <f t="shared" si="12"/>
        <v>0</v>
      </c>
      <c r="AF84" s="255"/>
    </row>
    <row r="85" spans="1:32">
      <c r="A85" s="351" t="s">
        <v>638</v>
      </c>
      <c r="B85" s="352" t="s">
        <v>226</v>
      </c>
      <c r="C85" s="376">
        <v>0</v>
      </c>
      <c r="D85" s="376">
        <v>0</v>
      </c>
      <c r="E85" s="376">
        <v>0</v>
      </c>
      <c r="F85" s="376">
        <v>0</v>
      </c>
      <c r="G85" s="376">
        <v>0</v>
      </c>
      <c r="H85" s="376">
        <v>0</v>
      </c>
      <c r="I85" s="376">
        <v>0</v>
      </c>
      <c r="J85" s="376">
        <v>0</v>
      </c>
      <c r="K85" s="376">
        <v>0</v>
      </c>
      <c r="L85" s="376">
        <v>0</v>
      </c>
      <c r="M85" s="376">
        <v>0</v>
      </c>
      <c r="N85" s="376">
        <v>0</v>
      </c>
      <c r="O85" s="376">
        <v>0</v>
      </c>
      <c r="P85" s="376">
        <v>0</v>
      </c>
      <c r="Q85" s="376">
        <v>0</v>
      </c>
      <c r="R85" s="376">
        <v>0</v>
      </c>
      <c r="S85" s="376">
        <v>0</v>
      </c>
      <c r="T85" s="376">
        <v>0</v>
      </c>
      <c r="U85" s="376">
        <v>0</v>
      </c>
      <c r="V85" s="376">
        <v>0</v>
      </c>
      <c r="W85" s="376">
        <v>0</v>
      </c>
      <c r="X85" s="376">
        <v>0</v>
      </c>
      <c r="Y85" s="376">
        <v>0</v>
      </c>
      <c r="Z85" s="376">
        <v>0</v>
      </c>
      <c r="AA85" s="376">
        <v>0</v>
      </c>
      <c r="AB85" s="376">
        <v>0</v>
      </c>
      <c r="AC85" s="376">
        <v>0</v>
      </c>
      <c r="AD85" s="376">
        <v>0</v>
      </c>
      <c r="AF85" s="255"/>
    </row>
    <row r="86" spans="1:32">
      <c r="A86" s="351"/>
      <c r="B86" s="199" t="s">
        <v>490</v>
      </c>
      <c r="C86" s="376">
        <v>0</v>
      </c>
      <c r="D86" s="376">
        <v>0</v>
      </c>
      <c r="E86" s="376">
        <v>0</v>
      </c>
      <c r="F86" s="376">
        <v>0</v>
      </c>
      <c r="G86" s="376">
        <v>0</v>
      </c>
      <c r="H86" s="376">
        <v>0</v>
      </c>
      <c r="I86" s="376">
        <v>0</v>
      </c>
      <c r="J86" s="376">
        <v>0</v>
      </c>
      <c r="K86" s="376">
        <v>0</v>
      </c>
      <c r="L86" s="376">
        <v>0</v>
      </c>
      <c r="M86" s="376">
        <v>0</v>
      </c>
      <c r="N86" s="376">
        <v>0</v>
      </c>
      <c r="O86" s="376">
        <v>0</v>
      </c>
      <c r="P86" s="376">
        <v>0</v>
      </c>
      <c r="Q86" s="376">
        <v>0</v>
      </c>
      <c r="R86" s="376">
        <v>0</v>
      </c>
      <c r="S86" s="376">
        <v>0</v>
      </c>
      <c r="T86" s="376">
        <v>0</v>
      </c>
      <c r="U86" s="376">
        <v>0</v>
      </c>
      <c r="V86" s="376">
        <v>0</v>
      </c>
      <c r="W86" s="376">
        <v>0</v>
      </c>
      <c r="X86" s="376">
        <v>0</v>
      </c>
      <c r="Y86" s="376">
        <v>0</v>
      </c>
      <c r="Z86" s="376">
        <v>0</v>
      </c>
      <c r="AA86" s="376">
        <v>0</v>
      </c>
      <c r="AB86" s="376">
        <v>0</v>
      </c>
      <c r="AC86" s="376">
        <v>0</v>
      </c>
      <c r="AD86" s="376">
        <v>0</v>
      </c>
      <c r="AF86" s="255"/>
    </row>
    <row r="87" spans="1:32">
      <c r="A87" s="351"/>
      <c r="B87" s="200" t="s">
        <v>491</v>
      </c>
      <c r="C87" s="376">
        <v>0</v>
      </c>
      <c r="D87" s="376">
        <v>0</v>
      </c>
      <c r="E87" s="376">
        <v>0</v>
      </c>
      <c r="F87" s="376">
        <v>0</v>
      </c>
      <c r="G87" s="376">
        <v>0</v>
      </c>
      <c r="H87" s="376">
        <v>0</v>
      </c>
      <c r="I87" s="376">
        <v>0</v>
      </c>
      <c r="J87" s="376">
        <v>0</v>
      </c>
      <c r="K87" s="376">
        <v>0</v>
      </c>
      <c r="L87" s="376">
        <v>0</v>
      </c>
      <c r="M87" s="376">
        <v>0</v>
      </c>
      <c r="N87" s="376">
        <v>0</v>
      </c>
      <c r="O87" s="376">
        <v>0</v>
      </c>
      <c r="P87" s="376">
        <v>0</v>
      </c>
      <c r="Q87" s="376">
        <v>0</v>
      </c>
      <c r="R87" s="376">
        <v>0</v>
      </c>
      <c r="S87" s="376">
        <v>0</v>
      </c>
      <c r="T87" s="376">
        <v>0</v>
      </c>
      <c r="U87" s="376">
        <v>0</v>
      </c>
      <c r="V87" s="376">
        <v>0</v>
      </c>
      <c r="W87" s="376">
        <v>0</v>
      </c>
      <c r="X87" s="376">
        <v>0</v>
      </c>
      <c r="Y87" s="376">
        <v>0</v>
      </c>
      <c r="Z87" s="376">
        <v>0</v>
      </c>
      <c r="AA87" s="376">
        <v>0</v>
      </c>
      <c r="AB87" s="376">
        <v>0</v>
      </c>
      <c r="AC87" s="376">
        <v>0</v>
      </c>
      <c r="AD87" s="376">
        <v>0</v>
      </c>
      <c r="AF87" s="255"/>
    </row>
    <row r="88" spans="1:32">
      <c r="A88" s="351"/>
      <c r="B88" s="199" t="s">
        <v>492</v>
      </c>
      <c r="C88" s="376">
        <v>0</v>
      </c>
      <c r="D88" s="376">
        <v>0</v>
      </c>
      <c r="E88" s="376">
        <v>0</v>
      </c>
      <c r="F88" s="376">
        <v>0</v>
      </c>
      <c r="G88" s="376">
        <v>0</v>
      </c>
      <c r="H88" s="376">
        <v>0</v>
      </c>
      <c r="I88" s="376">
        <v>0</v>
      </c>
      <c r="J88" s="376">
        <v>0</v>
      </c>
      <c r="K88" s="376">
        <v>0</v>
      </c>
      <c r="L88" s="376">
        <v>0</v>
      </c>
      <c r="M88" s="376">
        <v>0</v>
      </c>
      <c r="N88" s="376">
        <v>0</v>
      </c>
      <c r="O88" s="376">
        <v>0</v>
      </c>
      <c r="P88" s="376">
        <v>0</v>
      </c>
      <c r="Q88" s="376">
        <v>0</v>
      </c>
      <c r="R88" s="376">
        <v>0</v>
      </c>
      <c r="S88" s="376">
        <v>0</v>
      </c>
      <c r="T88" s="376">
        <v>0</v>
      </c>
      <c r="U88" s="376">
        <v>0</v>
      </c>
      <c r="V88" s="376">
        <v>0</v>
      </c>
      <c r="W88" s="376">
        <v>0</v>
      </c>
      <c r="X88" s="376">
        <v>0</v>
      </c>
      <c r="Y88" s="376">
        <v>0</v>
      </c>
      <c r="Z88" s="376">
        <v>0</v>
      </c>
      <c r="AA88" s="376">
        <v>0</v>
      </c>
      <c r="AB88" s="376">
        <v>0</v>
      </c>
      <c r="AC88" s="376">
        <v>0</v>
      </c>
      <c r="AD88" s="376">
        <v>0</v>
      </c>
      <c r="AF88" s="255"/>
    </row>
    <row r="89" spans="1:32">
      <c r="A89" s="351"/>
      <c r="B89" s="199" t="s">
        <v>493</v>
      </c>
      <c r="C89" s="376">
        <v>0</v>
      </c>
      <c r="D89" s="376">
        <v>0</v>
      </c>
      <c r="E89" s="376">
        <v>0</v>
      </c>
      <c r="F89" s="376">
        <v>0</v>
      </c>
      <c r="G89" s="376">
        <v>0</v>
      </c>
      <c r="H89" s="376">
        <v>0</v>
      </c>
      <c r="I89" s="376">
        <v>0</v>
      </c>
      <c r="J89" s="376">
        <v>0</v>
      </c>
      <c r="K89" s="376">
        <v>0</v>
      </c>
      <c r="L89" s="376">
        <v>0</v>
      </c>
      <c r="M89" s="376">
        <v>0</v>
      </c>
      <c r="N89" s="376">
        <v>0</v>
      </c>
      <c r="O89" s="376">
        <v>0</v>
      </c>
      <c r="P89" s="376">
        <v>0</v>
      </c>
      <c r="Q89" s="376">
        <v>0</v>
      </c>
      <c r="R89" s="376">
        <v>0</v>
      </c>
      <c r="S89" s="376">
        <v>0</v>
      </c>
      <c r="T89" s="376">
        <v>0</v>
      </c>
      <c r="U89" s="376">
        <v>0</v>
      </c>
      <c r="V89" s="376">
        <v>0</v>
      </c>
      <c r="W89" s="376">
        <v>0</v>
      </c>
      <c r="X89" s="376">
        <v>0</v>
      </c>
      <c r="Y89" s="376">
        <v>0</v>
      </c>
      <c r="Z89" s="376">
        <v>0</v>
      </c>
      <c r="AA89" s="376">
        <v>0</v>
      </c>
      <c r="AB89" s="376">
        <v>0</v>
      </c>
      <c r="AC89" s="376">
        <v>0</v>
      </c>
      <c r="AD89" s="376">
        <v>0</v>
      </c>
      <c r="AF89" s="255"/>
    </row>
    <row r="90" spans="1:32">
      <c r="A90" s="351"/>
      <c r="B90" s="199" t="s">
        <v>494</v>
      </c>
      <c r="C90" s="376">
        <v>0</v>
      </c>
      <c r="D90" s="376">
        <v>0</v>
      </c>
      <c r="E90" s="376">
        <v>0</v>
      </c>
      <c r="F90" s="376">
        <v>0</v>
      </c>
      <c r="G90" s="376">
        <v>0</v>
      </c>
      <c r="H90" s="376">
        <v>0</v>
      </c>
      <c r="I90" s="376">
        <v>0</v>
      </c>
      <c r="J90" s="376">
        <v>0</v>
      </c>
      <c r="K90" s="376">
        <v>0</v>
      </c>
      <c r="L90" s="376">
        <v>0</v>
      </c>
      <c r="M90" s="376">
        <v>0</v>
      </c>
      <c r="N90" s="376">
        <v>0</v>
      </c>
      <c r="O90" s="376">
        <v>0</v>
      </c>
      <c r="P90" s="376">
        <v>0</v>
      </c>
      <c r="Q90" s="376">
        <v>0</v>
      </c>
      <c r="R90" s="376">
        <v>0</v>
      </c>
      <c r="S90" s="376">
        <v>0</v>
      </c>
      <c r="T90" s="376">
        <v>0</v>
      </c>
      <c r="U90" s="376">
        <v>0</v>
      </c>
      <c r="V90" s="376">
        <v>0</v>
      </c>
      <c r="W90" s="376">
        <v>0</v>
      </c>
      <c r="X90" s="376">
        <v>0</v>
      </c>
      <c r="Y90" s="376">
        <v>0</v>
      </c>
      <c r="Z90" s="376">
        <v>0</v>
      </c>
      <c r="AA90" s="376">
        <v>0</v>
      </c>
      <c r="AB90" s="376">
        <v>0</v>
      </c>
      <c r="AC90" s="376">
        <v>0</v>
      </c>
      <c r="AD90" s="376">
        <v>0</v>
      </c>
      <c r="AF90" s="255"/>
    </row>
    <row r="91" spans="1:32">
      <c r="A91" s="351"/>
      <c r="B91" s="200" t="s">
        <v>495</v>
      </c>
      <c r="C91" s="376">
        <v>0</v>
      </c>
      <c r="D91" s="376">
        <v>0</v>
      </c>
      <c r="E91" s="376">
        <v>0</v>
      </c>
      <c r="F91" s="376">
        <v>0</v>
      </c>
      <c r="G91" s="376">
        <v>0</v>
      </c>
      <c r="H91" s="376">
        <v>0</v>
      </c>
      <c r="I91" s="376">
        <v>0</v>
      </c>
      <c r="J91" s="376">
        <v>0</v>
      </c>
      <c r="K91" s="376">
        <v>0</v>
      </c>
      <c r="L91" s="376">
        <v>0</v>
      </c>
      <c r="M91" s="376">
        <v>0</v>
      </c>
      <c r="N91" s="376">
        <v>0</v>
      </c>
      <c r="O91" s="376">
        <v>0</v>
      </c>
      <c r="P91" s="376">
        <v>0</v>
      </c>
      <c r="Q91" s="376">
        <v>0</v>
      </c>
      <c r="R91" s="376">
        <v>0</v>
      </c>
      <c r="S91" s="376">
        <v>0</v>
      </c>
      <c r="T91" s="376">
        <v>0</v>
      </c>
      <c r="U91" s="376">
        <v>0</v>
      </c>
      <c r="V91" s="376">
        <v>0</v>
      </c>
      <c r="W91" s="376">
        <v>0</v>
      </c>
      <c r="X91" s="376">
        <v>0</v>
      </c>
      <c r="Y91" s="376">
        <v>0</v>
      </c>
      <c r="Z91" s="376">
        <v>0</v>
      </c>
      <c r="AA91" s="376">
        <v>0</v>
      </c>
      <c r="AB91" s="376">
        <v>0</v>
      </c>
      <c r="AC91" s="376">
        <v>0</v>
      </c>
      <c r="AD91" s="376">
        <v>0</v>
      </c>
      <c r="AF91" s="255"/>
    </row>
    <row r="92" spans="1:32" ht="45">
      <c r="A92" s="351"/>
      <c r="B92" s="355" t="s">
        <v>496</v>
      </c>
      <c r="C92" s="376">
        <v>0</v>
      </c>
      <c r="D92" s="376">
        <v>0</v>
      </c>
      <c r="E92" s="376">
        <v>0</v>
      </c>
      <c r="F92" s="376">
        <v>0</v>
      </c>
      <c r="G92" s="376">
        <v>0</v>
      </c>
      <c r="H92" s="376">
        <v>0</v>
      </c>
      <c r="I92" s="376">
        <v>0</v>
      </c>
      <c r="J92" s="376">
        <v>0</v>
      </c>
      <c r="K92" s="376">
        <v>0</v>
      </c>
      <c r="L92" s="376">
        <v>0</v>
      </c>
      <c r="M92" s="376">
        <v>0</v>
      </c>
      <c r="N92" s="376">
        <v>0</v>
      </c>
      <c r="O92" s="376">
        <v>0</v>
      </c>
      <c r="P92" s="376">
        <v>0</v>
      </c>
      <c r="Q92" s="376">
        <v>0</v>
      </c>
      <c r="R92" s="376">
        <v>0</v>
      </c>
      <c r="S92" s="376">
        <v>0</v>
      </c>
      <c r="T92" s="376">
        <v>0</v>
      </c>
      <c r="U92" s="376">
        <v>0</v>
      </c>
      <c r="V92" s="376">
        <v>0</v>
      </c>
      <c r="W92" s="376">
        <v>0</v>
      </c>
      <c r="X92" s="376">
        <v>0</v>
      </c>
      <c r="Y92" s="376">
        <v>0</v>
      </c>
      <c r="Z92" s="376">
        <v>0</v>
      </c>
      <c r="AA92" s="376">
        <v>0</v>
      </c>
      <c r="AB92" s="376">
        <v>0</v>
      </c>
      <c r="AC92" s="376">
        <v>0</v>
      </c>
      <c r="AD92" s="376">
        <v>0</v>
      </c>
      <c r="AF92" s="255"/>
    </row>
    <row r="93" spans="1:32">
      <c r="A93" s="351"/>
      <c r="B93" s="200" t="s">
        <v>497</v>
      </c>
      <c r="C93" s="376">
        <v>0</v>
      </c>
      <c r="D93" s="376">
        <v>0</v>
      </c>
      <c r="E93" s="376">
        <v>0</v>
      </c>
      <c r="F93" s="376">
        <v>0</v>
      </c>
      <c r="G93" s="376">
        <v>0</v>
      </c>
      <c r="H93" s="376">
        <v>0</v>
      </c>
      <c r="I93" s="376">
        <v>0</v>
      </c>
      <c r="J93" s="376">
        <v>0</v>
      </c>
      <c r="K93" s="376">
        <v>0</v>
      </c>
      <c r="L93" s="376">
        <v>0</v>
      </c>
      <c r="M93" s="376">
        <v>0</v>
      </c>
      <c r="N93" s="376">
        <v>0</v>
      </c>
      <c r="O93" s="376">
        <v>0</v>
      </c>
      <c r="P93" s="376">
        <v>0</v>
      </c>
      <c r="Q93" s="376">
        <v>0</v>
      </c>
      <c r="R93" s="376">
        <v>0</v>
      </c>
      <c r="S93" s="376">
        <v>0</v>
      </c>
      <c r="T93" s="376">
        <v>0</v>
      </c>
      <c r="U93" s="376">
        <v>0</v>
      </c>
      <c r="V93" s="376">
        <v>0</v>
      </c>
      <c r="W93" s="376">
        <v>0</v>
      </c>
      <c r="X93" s="376">
        <v>0</v>
      </c>
      <c r="Y93" s="376">
        <v>0</v>
      </c>
      <c r="Z93" s="376">
        <v>0</v>
      </c>
      <c r="AA93" s="376">
        <v>0</v>
      </c>
      <c r="AB93" s="376">
        <v>0</v>
      </c>
      <c r="AC93" s="376">
        <v>0</v>
      </c>
      <c r="AD93" s="376">
        <v>0</v>
      </c>
      <c r="AF93" s="255"/>
    </row>
    <row r="94" spans="1:32">
      <c r="A94" s="351"/>
      <c r="B94" s="200" t="s">
        <v>498</v>
      </c>
      <c r="C94" s="376">
        <v>0</v>
      </c>
      <c r="D94" s="376">
        <v>0</v>
      </c>
      <c r="E94" s="376">
        <v>0</v>
      </c>
      <c r="F94" s="376">
        <v>0</v>
      </c>
      <c r="G94" s="376">
        <v>0</v>
      </c>
      <c r="H94" s="376">
        <v>0</v>
      </c>
      <c r="I94" s="376">
        <v>0</v>
      </c>
      <c r="J94" s="376">
        <v>0</v>
      </c>
      <c r="K94" s="376">
        <v>0</v>
      </c>
      <c r="L94" s="376">
        <v>0</v>
      </c>
      <c r="M94" s="376">
        <v>0</v>
      </c>
      <c r="N94" s="376">
        <v>0</v>
      </c>
      <c r="O94" s="376">
        <v>0</v>
      </c>
      <c r="P94" s="376">
        <v>0</v>
      </c>
      <c r="Q94" s="376">
        <v>0</v>
      </c>
      <c r="R94" s="376">
        <v>0</v>
      </c>
      <c r="S94" s="376">
        <v>0</v>
      </c>
      <c r="T94" s="376">
        <v>0</v>
      </c>
      <c r="U94" s="376">
        <v>0</v>
      </c>
      <c r="V94" s="376">
        <v>0</v>
      </c>
      <c r="W94" s="376">
        <v>0</v>
      </c>
      <c r="X94" s="376">
        <v>0</v>
      </c>
      <c r="Y94" s="376">
        <v>0</v>
      </c>
      <c r="Z94" s="376">
        <v>0</v>
      </c>
      <c r="AA94" s="376">
        <v>0</v>
      </c>
      <c r="AB94" s="376">
        <v>0</v>
      </c>
      <c r="AC94" s="376">
        <v>0</v>
      </c>
      <c r="AD94" s="376">
        <v>0</v>
      </c>
      <c r="AF94" s="255"/>
    </row>
    <row r="95" spans="1:32">
      <c r="A95" s="351"/>
      <c r="B95" s="200" t="s">
        <v>499</v>
      </c>
      <c r="C95" s="376">
        <v>0</v>
      </c>
      <c r="D95" s="376">
        <v>0</v>
      </c>
      <c r="E95" s="376">
        <v>0</v>
      </c>
      <c r="F95" s="376">
        <v>0</v>
      </c>
      <c r="G95" s="376">
        <v>0</v>
      </c>
      <c r="H95" s="376">
        <v>0</v>
      </c>
      <c r="I95" s="376">
        <v>0</v>
      </c>
      <c r="J95" s="376">
        <v>0</v>
      </c>
      <c r="K95" s="376">
        <v>0</v>
      </c>
      <c r="L95" s="376">
        <v>0</v>
      </c>
      <c r="M95" s="376">
        <v>0</v>
      </c>
      <c r="N95" s="376">
        <v>0</v>
      </c>
      <c r="O95" s="376">
        <v>0</v>
      </c>
      <c r="P95" s="376">
        <v>0</v>
      </c>
      <c r="Q95" s="376">
        <v>0</v>
      </c>
      <c r="R95" s="376">
        <v>0</v>
      </c>
      <c r="S95" s="376">
        <v>0</v>
      </c>
      <c r="T95" s="376">
        <v>0</v>
      </c>
      <c r="U95" s="376">
        <v>0</v>
      </c>
      <c r="V95" s="376">
        <v>0</v>
      </c>
      <c r="W95" s="376">
        <v>0</v>
      </c>
      <c r="X95" s="376">
        <v>0</v>
      </c>
      <c r="Y95" s="376">
        <v>0</v>
      </c>
      <c r="Z95" s="376">
        <v>0</v>
      </c>
      <c r="AA95" s="376">
        <v>0</v>
      </c>
      <c r="AB95" s="376">
        <v>0</v>
      </c>
      <c r="AC95" s="376">
        <v>0</v>
      </c>
      <c r="AD95" s="376">
        <v>0</v>
      </c>
      <c r="AF95" s="255"/>
    </row>
    <row r="96" spans="1:32">
      <c r="A96" s="351"/>
      <c r="B96" s="200" t="s">
        <v>500</v>
      </c>
      <c r="C96" s="376">
        <v>0</v>
      </c>
      <c r="D96" s="376">
        <v>0</v>
      </c>
      <c r="E96" s="376">
        <v>0</v>
      </c>
      <c r="F96" s="376">
        <v>0</v>
      </c>
      <c r="G96" s="376">
        <v>0</v>
      </c>
      <c r="H96" s="376">
        <v>0</v>
      </c>
      <c r="I96" s="376">
        <v>0</v>
      </c>
      <c r="J96" s="376">
        <v>0</v>
      </c>
      <c r="K96" s="376">
        <v>0</v>
      </c>
      <c r="L96" s="376">
        <v>0</v>
      </c>
      <c r="M96" s="376">
        <v>0</v>
      </c>
      <c r="N96" s="376">
        <v>0</v>
      </c>
      <c r="O96" s="376">
        <v>0</v>
      </c>
      <c r="P96" s="376">
        <v>0</v>
      </c>
      <c r="Q96" s="376">
        <v>0</v>
      </c>
      <c r="R96" s="376">
        <v>0</v>
      </c>
      <c r="S96" s="376">
        <v>0</v>
      </c>
      <c r="T96" s="376">
        <v>0</v>
      </c>
      <c r="U96" s="376">
        <v>0</v>
      </c>
      <c r="V96" s="376">
        <v>0</v>
      </c>
      <c r="W96" s="376">
        <v>0</v>
      </c>
      <c r="X96" s="376">
        <v>0</v>
      </c>
      <c r="Y96" s="376">
        <v>0</v>
      </c>
      <c r="Z96" s="376">
        <v>0</v>
      </c>
      <c r="AA96" s="376">
        <v>0</v>
      </c>
      <c r="AB96" s="376">
        <v>0</v>
      </c>
      <c r="AC96" s="376">
        <v>0</v>
      </c>
      <c r="AD96" s="376">
        <v>0</v>
      </c>
      <c r="AF96" s="255"/>
    </row>
    <row r="97" spans="1:32">
      <c r="A97" s="351"/>
      <c r="B97" s="200" t="s">
        <v>505</v>
      </c>
      <c r="C97" s="376">
        <v>0</v>
      </c>
      <c r="D97" s="376">
        <v>0</v>
      </c>
      <c r="E97" s="376">
        <v>0</v>
      </c>
      <c r="F97" s="376">
        <v>0</v>
      </c>
      <c r="G97" s="376">
        <v>0</v>
      </c>
      <c r="H97" s="376">
        <v>0</v>
      </c>
      <c r="I97" s="376">
        <v>0</v>
      </c>
      <c r="J97" s="376">
        <v>0</v>
      </c>
      <c r="K97" s="376">
        <v>0</v>
      </c>
      <c r="L97" s="376">
        <v>0</v>
      </c>
      <c r="M97" s="376">
        <v>0</v>
      </c>
      <c r="N97" s="376">
        <v>0</v>
      </c>
      <c r="O97" s="376">
        <v>0</v>
      </c>
      <c r="P97" s="376">
        <v>0</v>
      </c>
      <c r="Q97" s="376">
        <v>0</v>
      </c>
      <c r="R97" s="376">
        <v>0</v>
      </c>
      <c r="S97" s="376">
        <v>0</v>
      </c>
      <c r="T97" s="376">
        <v>0</v>
      </c>
      <c r="U97" s="376">
        <v>0</v>
      </c>
      <c r="V97" s="376">
        <v>0</v>
      </c>
      <c r="W97" s="376">
        <v>0</v>
      </c>
      <c r="X97" s="376">
        <v>0</v>
      </c>
      <c r="Y97" s="376">
        <v>0</v>
      </c>
      <c r="Z97" s="376">
        <v>0</v>
      </c>
      <c r="AA97" s="376">
        <v>0</v>
      </c>
      <c r="AB97" s="376">
        <v>0</v>
      </c>
      <c r="AC97" s="376">
        <v>0</v>
      </c>
      <c r="AD97" s="376">
        <v>0</v>
      </c>
      <c r="AF97" s="255"/>
    </row>
    <row r="98" spans="1:32">
      <c r="A98" s="351"/>
      <c r="B98" s="200" t="s">
        <v>506</v>
      </c>
      <c r="C98" s="376">
        <v>0</v>
      </c>
      <c r="D98" s="376">
        <v>0</v>
      </c>
      <c r="E98" s="376">
        <v>0</v>
      </c>
      <c r="F98" s="376">
        <v>0</v>
      </c>
      <c r="G98" s="376">
        <v>0</v>
      </c>
      <c r="H98" s="376">
        <v>0</v>
      </c>
      <c r="I98" s="376">
        <v>0</v>
      </c>
      <c r="J98" s="376">
        <v>0</v>
      </c>
      <c r="K98" s="376">
        <v>0</v>
      </c>
      <c r="L98" s="376">
        <v>0</v>
      </c>
      <c r="M98" s="376">
        <v>0</v>
      </c>
      <c r="N98" s="376">
        <v>0</v>
      </c>
      <c r="O98" s="376">
        <v>0</v>
      </c>
      <c r="P98" s="376">
        <v>0</v>
      </c>
      <c r="Q98" s="376">
        <v>0</v>
      </c>
      <c r="R98" s="376">
        <v>0</v>
      </c>
      <c r="S98" s="376">
        <v>0</v>
      </c>
      <c r="T98" s="376">
        <v>0</v>
      </c>
      <c r="U98" s="376">
        <v>0</v>
      </c>
      <c r="V98" s="376">
        <v>0</v>
      </c>
      <c r="W98" s="376">
        <v>0</v>
      </c>
      <c r="X98" s="376">
        <v>0</v>
      </c>
      <c r="Y98" s="376">
        <v>0</v>
      </c>
      <c r="Z98" s="376">
        <v>0</v>
      </c>
      <c r="AA98" s="376">
        <v>0</v>
      </c>
      <c r="AB98" s="376">
        <v>0</v>
      </c>
      <c r="AC98" s="376">
        <v>0</v>
      </c>
      <c r="AD98" s="376">
        <v>0</v>
      </c>
      <c r="AF98" s="255"/>
    </row>
    <row r="99" spans="1:32">
      <c r="A99" s="356"/>
      <c r="B99" s="357" t="s">
        <v>639</v>
      </c>
      <c r="C99" s="377">
        <f>SUM(C85:C98)</f>
        <v>0</v>
      </c>
      <c r="D99" s="377">
        <f t="shared" ref="D99:G99" si="13">SUM(D85:D98)</f>
        <v>0</v>
      </c>
      <c r="E99" s="377">
        <f t="shared" si="13"/>
        <v>0</v>
      </c>
      <c r="F99" s="377">
        <f t="shared" si="13"/>
        <v>0</v>
      </c>
      <c r="G99" s="377">
        <f t="shared" si="13"/>
        <v>0</v>
      </c>
      <c r="H99" s="377">
        <v>0</v>
      </c>
      <c r="I99" s="377">
        <f t="shared" ref="I99" si="14">SUM(I85:I98)</f>
        <v>0</v>
      </c>
      <c r="J99" s="377">
        <v>0</v>
      </c>
      <c r="K99" s="377">
        <f t="shared" ref="K99:AD99" si="15">SUM(K85:K98)</f>
        <v>0</v>
      </c>
      <c r="L99" s="377">
        <f t="shared" si="15"/>
        <v>0</v>
      </c>
      <c r="M99" s="377">
        <f t="shared" si="15"/>
        <v>0</v>
      </c>
      <c r="N99" s="377">
        <f t="shared" si="15"/>
        <v>0</v>
      </c>
      <c r="O99" s="377">
        <f t="shared" si="15"/>
        <v>0</v>
      </c>
      <c r="P99" s="377">
        <f t="shared" si="15"/>
        <v>0</v>
      </c>
      <c r="Q99" s="377">
        <f t="shared" si="15"/>
        <v>0</v>
      </c>
      <c r="R99" s="377">
        <f t="shared" si="15"/>
        <v>0</v>
      </c>
      <c r="S99" s="377">
        <f t="shared" si="15"/>
        <v>0</v>
      </c>
      <c r="T99" s="377">
        <f t="shared" si="15"/>
        <v>0</v>
      </c>
      <c r="U99" s="377">
        <f t="shared" si="15"/>
        <v>0</v>
      </c>
      <c r="V99" s="377">
        <f t="shared" si="15"/>
        <v>0</v>
      </c>
      <c r="W99" s="377">
        <f t="shared" si="15"/>
        <v>0</v>
      </c>
      <c r="X99" s="377">
        <f t="shared" si="15"/>
        <v>0</v>
      </c>
      <c r="Y99" s="377">
        <f t="shared" si="15"/>
        <v>0</v>
      </c>
      <c r="Z99" s="377">
        <f t="shared" si="15"/>
        <v>0</v>
      </c>
      <c r="AA99" s="377">
        <f t="shared" si="15"/>
        <v>0</v>
      </c>
      <c r="AB99" s="377">
        <f t="shared" si="15"/>
        <v>0</v>
      </c>
      <c r="AC99" s="377">
        <f t="shared" si="15"/>
        <v>0</v>
      </c>
      <c r="AD99" s="377">
        <f t="shared" si="15"/>
        <v>0</v>
      </c>
      <c r="AF99" s="255"/>
    </row>
    <row r="100" spans="1:32">
      <c r="A100" s="351" t="s">
        <v>640</v>
      </c>
      <c r="B100" s="352" t="s">
        <v>226</v>
      </c>
      <c r="C100" s="376">
        <v>0</v>
      </c>
      <c r="D100" s="376">
        <v>0</v>
      </c>
      <c r="E100" s="376">
        <v>0</v>
      </c>
      <c r="F100" s="376">
        <v>0</v>
      </c>
      <c r="G100" s="376">
        <v>0</v>
      </c>
      <c r="H100" s="376">
        <v>0</v>
      </c>
      <c r="I100" s="376">
        <v>0</v>
      </c>
      <c r="J100" s="376">
        <v>0</v>
      </c>
      <c r="K100" s="376">
        <v>0</v>
      </c>
      <c r="L100" s="376">
        <v>0</v>
      </c>
      <c r="M100" s="376">
        <v>0</v>
      </c>
      <c r="N100" s="376">
        <v>0</v>
      </c>
      <c r="O100" s="376">
        <v>0</v>
      </c>
      <c r="P100" s="376">
        <v>0</v>
      </c>
      <c r="Q100" s="376">
        <v>0</v>
      </c>
      <c r="R100" s="376">
        <v>0</v>
      </c>
      <c r="S100" s="376">
        <v>0</v>
      </c>
      <c r="T100" s="376">
        <v>0</v>
      </c>
      <c r="U100" s="376">
        <v>0</v>
      </c>
      <c r="V100" s="376">
        <v>0</v>
      </c>
      <c r="W100" s="376">
        <v>0</v>
      </c>
      <c r="X100" s="376">
        <v>0</v>
      </c>
      <c r="Y100" s="376">
        <v>0</v>
      </c>
      <c r="Z100" s="376">
        <v>0</v>
      </c>
      <c r="AA100" s="376">
        <v>0</v>
      </c>
      <c r="AB100" s="376">
        <v>0</v>
      </c>
      <c r="AC100" s="376">
        <v>0</v>
      </c>
      <c r="AD100" s="376">
        <v>0</v>
      </c>
      <c r="AF100" s="255"/>
    </row>
    <row r="101" spans="1:32">
      <c r="A101" s="351"/>
      <c r="B101" s="199" t="s">
        <v>490</v>
      </c>
      <c r="C101" s="376">
        <v>0</v>
      </c>
      <c r="D101" s="376">
        <v>0</v>
      </c>
      <c r="E101" s="376">
        <v>0</v>
      </c>
      <c r="F101" s="376">
        <v>0</v>
      </c>
      <c r="G101" s="376">
        <v>0</v>
      </c>
      <c r="H101" s="376">
        <v>0</v>
      </c>
      <c r="I101" s="376">
        <v>0</v>
      </c>
      <c r="J101" s="376">
        <v>0</v>
      </c>
      <c r="K101" s="376">
        <v>0</v>
      </c>
      <c r="L101" s="376">
        <v>0</v>
      </c>
      <c r="M101" s="376">
        <v>0</v>
      </c>
      <c r="N101" s="376">
        <v>0</v>
      </c>
      <c r="O101" s="376">
        <v>0</v>
      </c>
      <c r="P101" s="376">
        <v>0</v>
      </c>
      <c r="Q101" s="376">
        <v>0</v>
      </c>
      <c r="R101" s="376">
        <v>0</v>
      </c>
      <c r="S101" s="376">
        <v>0</v>
      </c>
      <c r="T101" s="376">
        <v>0</v>
      </c>
      <c r="U101" s="376">
        <v>0</v>
      </c>
      <c r="V101" s="376">
        <v>0</v>
      </c>
      <c r="W101" s="376">
        <v>0</v>
      </c>
      <c r="X101" s="376">
        <v>0</v>
      </c>
      <c r="Y101" s="376">
        <v>0</v>
      </c>
      <c r="Z101" s="376">
        <v>0</v>
      </c>
      <c r="AA101" s="376">
        <v>0</v>
      </c>
      <c r="AB101" s="376">
        <v>0</v>
      </c>
      <c r="AC101" s="376">
        <v>0</v>
      </c>
      <c r="AD101" s="376">
        <v>0</v>
      </c>
      <c r="AF101" s="255"/>
    </row>
    <row r="102" spans="1:32">
      <c r="A102" s="351"/>
      <c r="B102" s="200" t="s">
        <v>491</v>
      </c>
      <c r="C102" s="376">
        <v>0</v>
      </c>
      <c r="D102" s="376">
        <v>0</v>
      </c>
      <c r="E102" s="376">
        <v>0</v>
      </c>
      <c r="F102" s="376">
        <v>0</v>
      </c>
      <c r="G102" s="376">
        <v>0</v>
      </c>
      <c r="H102" s="376">
        <v>0</v>
      </c>
      <c r="I102" s="376">
        <v>0</v>
      </c>
      <c r="J102" s="376">
        <v>0</v>
      </c>
      <c r="K102" s="376">
        <v>0</v>
      </c>
      <c r="L102" s="376">
        <v>0</v>
      </c>
      <c r="M102" s="376">
        <v>0</v>
      </c>
      <c r="N102" s="376">
        <v>0</v>
      </c>
      <c r="O102" s="376">
        <v>0</v>
      </c>
      <c r="P102" s="376">
        <v>0</v>
      </c>
      <c r="Q102" s="376">
        <v>0</v>
      </c>
      <c r="R102" s="376">
        <v>0</v>
      </c>
      <c r="S102" s="376">
        <v>0</v>
      </c>
      <c r="T102" s="376">
        <v>0</v>
      </c>
      <c r="U102" s="376">
        <v>0</v>
      </c>
      <c r="V102" s="376">
        <v>0</v>
      </c>
      <c r="W102" s="376">
        <v>0</v>
      </c>
      <c r="X102" s="376">
        <v>0</v>
      </c>
      <c r="Y102" s="376">
        <v>0</v>
      </c>
      <c r="Z102" s="376">
        <v>0</v>
      </c>
      <c r="AA102" s="376">
        <v>0</v>
      </c>
      <c r="AB102" s="376">
        <v>0</v>
      </c>
      <c r="AC102" s="376">
        <v>0</v>
      </c>
      <c r="AD102" s="376">
        <v>0</v>
      </c>
      <c r="AF102" s="255"/>
    </row>
    <row r="103" spans="1:32">
      <c r="A103" s="351"/>
      <c r="B103" s="199" t="s">
        <v>492</v>
      </c>
      <c r="C103" s="376">
        <v>0</v>
      </c>
      <c r="D103" s="376">
        <v>0</v>
      </c>
      <c r="E103" s="376">
        <v>0</v>
      </c>
      <c r="F103" s="376">
        <v>0</v>
      </c>
      <c r="G103" s="376">
        <v>0</v>
      </c>
      <c r="H103" s="376">
        <v>0</v>
      </c>
      <c r="I103" s="376">
        <v>0</v>
      </c>
      <c r="J103" s="376">
        <v>0</v>
      </c>
      <c r="K103" s="376">
        <v>0</v>
      </c>
      <c r="L103" s="376">
        <v>0</v>
      </c>
      <c r="M103" s="376">
        <v>0</v>
      </c>
      <c r="N103" s="376">
        <v>0</v>
      </c>
      <c r="O103" s="376">
        <v>0</v>
      </c>
      <c r="P103" s="376">
        <v>0</v>
      </c>
      <c r="Q103" s="376">
        <v>0</v>
      </c>
      <c r="R103" s="376">
        <v>0</v>
      </c>
      <c r="S103" s="376">
        <v>0</v>
      </c>
      <c r="T103" s="376">
        <v>0</v>
      </c>
      <c r="U103" s="376">
        <v>0</v>
      </c>
      <c r="V103" s="376">
        <v>0</v>
      </c>
      <c r="W103" s="376">
        <v>0</v>
      </c>
      <c r="X103" s="376">
        <v>0</v>
      </c>
      <c r="Y103" s="376">
        <v>0</v>
      </c>
      <c r="Z103" s="376">
        <v>0</v>
      </c>
      <c r="AA103" s="376">
        <v>0</v>
      </c>
      <c r="AB103" s="376">
        <v>0</v>
      </c>
      <c r="AC103" s="376">
        <v>0</v>
      </c>
      <c r="AD103" s="376">
        <v>0</v>
      </c>
      <c r="AF103" s="255"/>
    </row>
    <row r="104" spans="1:32">
      <c r="A104" s="351"/>
      <c r="B104" s="199" t="s">
        <v>493</v>
      </c>
      <c r="C104" s="376">
        <v>0</v>
      </c>
      <c r="D104" s="376">
        <v>0</v>
      </c>
      <c r="E104" s="376">
        <v>0</v>
      </c>
      <c r="F104" s="376">
        <v>0</v>
      </c>
      <c r="G104" s="376">
        <v>0</v>
      </c>
      <c r="H104" s="376">
        <v>0</v>
      </c>
      <c r="I104" s="376">
        <v>0</v>
      </c>
      <c r="J104" s="376">
        <v>0</v>
      </c>
      <c r="K104" s="376">
        <v>0</v>
      </c>
      <c r="L104" s="376">
        <v>0</v>
      </c>
      <c r="M104" s="376">
        <v>0</v>
      </c>
      <c r="N104" s="376">
        <v>0</v>
      </c>
      <c r="O104" s="376">
        <v>0</v>
      </c>
      <c r="P104" s="376">
        <v>0</v>
      </c>
      <c r="Q104" s="376">
        <v>0</v>
      </c>
      <c r="R104" s="376">
        <v>0</v>
      </c>
      <c r="S104" s="376">
        <v>0</v>
      </c>
      <c r="T104" s="376">
        <v>0</v>
      </c>
      <c r="U104" s="376">
        <v>0</v>
      </c>
      <c r="V104" s="376">
        <v>0</v>
      </c>
      <c r="W104" s="376">
        <v>0</v>
      </c>
      <c r="X104" s="376">
        <v>0</v>
      </c>
      <c r="Y104" s="376">
        <v>0</v>
      </c>
      <c r="Z104" s="376">
        <v>0</v>
      </c>
      <c r="AA104" s="376">
        <v>0</v>
      </c>
      <c r="AB104" s="376">
        <v>0</v>
      </c>
      <c r="AC104" s="376">
        <v>0</v>
      </c>
      <c r="AD104" s="376">
        <v>0</v>
      </c>
      <c r="AF104" s="255"/>
    </row>
    <row r="105" spans="1:32">
      <c r="A105" s="351"/>
      <c r="B105" s="199" t="s">
        <v>494</v>
      </c>
      <c r="C105" s="376">
        <v>0</v>
      </c>
      <c r="D105" s="376">
        <v>0</v>
      </c>
      <c r="E105" s="376">
        <v>0</v>
      </c>
      <c r="F105" s="376">
        <v>0</v>
      </c>
      <c r="G105" s="376">
        <v>0</v>
      </c>
      <c r="H105" s="376">
        <v>0</v>
      </c>
      <c r="I105" s="376">
        <v>0</v>
      </c>
      <c r="J105" s="376">
        <v>0</v>
      </c>
      <c r="K105" s="376">
        <v>0</v>
      </c>
      <c r="L105" s="376">
        <v>0</v>
      </c>
      <c r="M105" s="376">
        <v>0</v>
      </c>
      <c r="N105" s="376">
        <v>0</v>
      </c>
      <c r="O105" s="376">
        <v>0</v>
      </c>
      <c r="P105" s="376">
        <v>0</v>
      </c>
      <c r="Q105" s="376">
        <v>0</v>
      </c>
      <c r="R105" s="376">
        <v>0</v>
      </c>
      <c r="S105" s="376">
        <v>0</v>
      </c>
      <c r="T105" s="376">
        <v>0</v>
      </c>
      <c r="U105" s="376">
        <v>0</v>
      </c>
      <c r="V105" s="376">
        <v>0</v>
      </c>
      <c r="W105" s="376">
        <v>0</v>
      </c>
      <c r="X105" s="376">
        <v>0</v>
      </c>
      <c r="Y105" s="376">
        <v>0</v>
      </c>
      <c r="Z105" s="376">
        <v>0</v>
      </c>
      <c r="AA105" s="376">
        <v>0</v>
      </c>
      <c r="AB105" s="376">
        <v>0</v>
      </c>
      <c r="AC105" s="376">
        <v>0</v>
      </c>
      <c r="AD105" s="376">
        <v>0</v>
      </c>
      <c r="AF105" s="255"/>
    </row>
    <row r="106" spans="1:32">
      <c r="A106" s="351"/>
      <c r="B106" s="200" t="s">
        <v>495</v>
      </c>
      <c r="C106" s="376">
        <v>0</v>
      </c>
      <c r="D106" s="376">
        <v>0</v>
      </c>
      <c r="E106" s="376">
        <v>0</v>
      </c>
      <c r="F106" s="376">
        <v>0</v>
      </c>
      <c r="G106" s="376">
        <v>0</v>
      </c>
      <c r="H106" s="376">
        <v>0</v>
      </c>
      <c r="I106" s="376">
        <v>0</v>
      </c>
      <c r="J106" s="376">
        <v>0</v>
      </c>
      <c r="K106" s="376">
        <v>0</v>
      </c>
      <c r="L106" s="376">
        <v>0</v>
      </c>
      <c r="M106" s="376">
        <v>0</v>
      </c>
      <c r="N106" s="376">
        <v>0</v>
      </c>
      <c r="O106" s="376">
        <v>0</v>
      </c>
      <c r="P106" s="376">
        <v>0</v>
      </c>
      <c r="Q106" s="376">
        <v>0</v>
      </c>
      <c r="R106" s="376">
        <v>0</v>
      </c>
      <c r="S106" s="376">
        <v>0</v>
      </c>
      <c r="T106" s="376">
        <v>0</v>
      </c>
      <c r="U106" s="376">
        <v>0</v>
      </c>
      <c r="V106" s="376">
        <v>0</v>
      </c>
      <c r="W106" s="376">
        <v>0</v>
      </c>
      <c r="X106" s="376">
        <v>0</v>
      </c>
      <c r="Y106" s="376">
        <v>0</v>
      </c>
      <c r="Z106" s="376">
        <v>0</v>
      </c>
      <c r="AA106" s="376">
        <v>0</v>
      </c>
      <c r="AB106" s="376">
        <v>0</v>
      </c>
      <c r="AC106" s="376">
        <v>0</v>
      </c>
      <c r="AD106" s="376">
        <v>0</v>
      </c>
      <c r="AF106" s="255"/>
    </row>
    <row r="107" spans="1:32" ht="45">
      <c r="A107" s="351"/>
      <c r="B107" s="355" t="s">
        <v>496</v>
      </c>
      <c r="C107" s="376">
        <v>0</v>
      </c>
      <c r="D107" s="376">
        <v>0</v>
      </c>
      <c r="E107" s="376">
        <v>0</v>
      </c>
      <c r="F107" s="376">
        <v>0</v>
      </c>
      <c r="G107" s="376">
        <v>0</v>
      </c>
      <c r="H107" s="376">
        <v>0</v>
      </c>
      <c r="I107" s="376">
        <v>0</v>
      </c>
      <c r="J107" s="376">
        <v>0</v>
      </c>
      <c r="K107" s="376">
        <v>0</v>
      </c>
      <c r="L107" s="376">
        <v>0</v>
      </c>
      <c r="M107" s="376">
        <v>0</v>
      </c>
      <c r="N107" s="376">
        <v>0</v>
      </c>
      <c r="O107" s="376">
        <v>0</v>
      </c>
      <c r="P107" s="376">
        <v>0</v>
      </c>
      <c r="Q107" s="376">
        <v>0</v>
      </c>
      <c r="R107" s="376">
        <v>0</v>
      </c>
      <c r="S107" s="376">
        <v>0</v>
      </c>
      <c r="T107" s="376">
        <v>0</v>
      </c>
      <c r="U107" s="376">
        <v>0</v>
      </c>
      <c r="V107" s="376">
        <v>0</v>
      </c>
      <c r="W107" s="376">
        <v>0</v>
      </c>
      <c r="X107" s="376">
        <v>0</v>
      </c>
      <c r="Y107" s="376">
        <v>0</v>
      </c>
      <c r="Z107" s="376">
        <v>0</v>
      </c>
      <c r="AA107" s="376">
        <v>0</v>
      </c>
      <c r="AB107" s="376">
        <v>0</v>
      </c>
      <c r="AC107" s="376">
        <v>0</v>
      </c>
      <c r="AD107" s="376">
        <v>0</v>
      </c>
      <c r="AF107" s="255"/>
    </row>
    <row r="108" spans="1:32">
      <c r="A108" s="351"/>
      <c r="B108" s="200" t="s">
        <v>497</v>
      </c>
      <c r="C108" s="376">
        <v>0</v>
      </c>
      <c r="D108" s="376">
        <v>0</v>
      </c>
      <c r="E108" s="376">
        <v>0</v>
      </c>
      <c r="F108" s="376">
        <v>0</v>
      </c>
      <c r="G108" s="376">
        <v>0</v>
      </c>
      <c r="H108" s="376">
        <v>0</v>
      </c>
      <c r="I108" s="376">
        <v>0</v>
      </c>
      <c r="J108" s="376">
        <v>0</v>
      </c>
      <c r="K108" s="376">
        <v>0</v>
      </c>
      <c r="L108" s="376">
        <v>0</v>
      </c>
      <c r="M108" s="376">
        <v>0</v>
      </c>
      <c r="N108" s="376">
        <v>0</v>
      </c>
      <c r="O108" s="376">
        <v>0</v>
      </c>
      <c r="P108" s="376">
        <v>0</v>
      </c>
      <c r="Q108" s="376">
        <v>0</v>
      </c>
      <c r="R108" s="376">
        <v>0</v>
      </c>
      <c r="S108" s="376">
        <v>0</v>
      </c>
      <c r="T108" s="376">
        <v>0</v>
      </c>
      <c r="U108" s="376">
        <v>0</v>
      </c>
      <c r="V108" s="376">
        <v>0</v>
      </c>
      <c r="W108" s="376">
        <v>0</v>
      </c>
      <c r="X108" s="376">
        <v>0</v>
      </c>
      <c r="Y108" s="376">
        <v>0</v>
      </c>
      <c r="Z108" s="376">
        <v>0</v>
      </c>
      <c r="AA108" s="376">
        <v>0</v>
      </c>
      <c r="AB108" s="376">
        <v>0</v>
      </c>
      <c r="AC108" s="376">
        <v>0</v>
      </c>
      <c r="AD108" s="376">
        <v>0</v>
      </c>
      <c r="AF108" s="255"/>
    </row>
    <row r="109" spans="1:32">
      <c r="A109" s="351"/>
      <c r="B109" s="200" t="s">
        <v>498</v>
      </c>
      <c r="C109" s="376">
        <v>0</v>
      </c>
      <c r="D109" s="376">
        <v>0</v>
      </c>
      <c r="E109" s="376">
        <v>0</v>
      </c>
      <c r="F109" s="376">
        <v>0</v>
      </c>
      <c r="G109" s="376">
        <v>0</v>
      </c>
      <c r="H109" s="376">
        <v>0</v>
      </c>
      <c r="I109" s="376">
        <v>0</v>
      </c>
      <c r="J109" s="376">
        <v>0</v>
      </c>
      <c r="K109" s="376">
        <v>0</v>
      </c>
      <c r="L109" s="376">
        <v>0</v>
      </c>
      <c r="M109" s="376">
        <v>0</v>
      </c>
      <c r="N109" s="376">
        <v>0</v>
      </c>
      <c r="O109" s="376">
        <v>0</v>
      </c>
      <c r="P109" s="376">
        <v>0</v>
      </c>
      <c r="Q109" s="376">
        <v>0</v>
      </c>
      <c r="R109" s="376">
        <v>0</v>
      </c>
      <c r="S109" s="376">
        <v>0</v>
      </c>
      <c r="T109" s="376">
        <v>0</v>
      </c>
      <c r="U109" s="376">
        <v>0</v>
      </c>
      <c r="V109" s="376">
        <v>0</v>
      </c>
      <c r="W109" s="376">
        <v>0</v>
      </c>
      <c r="X109" s="376">
        <v>0</v>
      </c>
      <c r="Y109" s="376">
        <v>0</v>
      </c>
      <c r="Z109" s="376">
        <v>0</v>
      </c>
      <c r="AA109" s="376">
        <v>0</v>
      </c>
      <c r="AB109" s="376">
        <v>0</v>
      </c>
      <c r="AC109" s="376">
        <v>0</v>
      </c>
      <c r="AD109" s="376">
        <v>0</v>
      </c>
      <c r="AF109" s="255"/>
    </row>
    <row r="110" spans="1:32">
      <c r="A110" s="351"/>
      <c r="B110" s="200" t="s">
        <v>499</v>
      </c>
      <c r="C110" s="376">
        <v>0</v>
      </c>
      <c r="D110" s="376">
        <v>0</v>
      </c>
      <c r="E110" s="376">
        <v>0</v>
      </c>
      <c r="F110" s="376">
        <v>0</v>
      </c>
      <c r="G110" s="376">
        <v>0</v>
      </c>
      <c r="H110" s="376">
        <v>0</v>
      </c>
      <c r="I110" s="376">
        <v>0</v>
      </c>
      <c r="J110" s="376">
        <v>0</v>
      </c>
      <c r="K110" s="376">
        <v>0</v>
      </c>
      <c r="L110" s="376">
        <v>0</v>
      </c>
      <c r="M110" s="376">
        <v>0</v>
      </c>
      <c r="N110" s="376">
        <v>0</v>
      </c>
      <c r="O110" s="376">
        <v>0</v>
      </c>
      <c r="P110" s="376">
        <v>0</v>
      </c>
      <c r="Q110" s="376">
        <v>0</v>
      </c>
      <c r="R110" s="376">
        <v>0</v>
      </c>
      <c r="S110" s="376">
        <v>0</v>
      </c>
      <c r="T110" s="376">
        <v>0</v>
      </c>
      <c r="U110" s="376">
        <v>0</v>
      </c>
      <c r="V110" s="376">
        <v>0</v>
      </c>
      <c r="W110" s="376">
        <v>0</v>
      </c>
      <c r="X110" s="376">
        <v>0</v>
      </c>
      <c r="Y110" s="376">
        <v>0</v>
      </c>
      <c r="Z110" s="376">
        <v>0</v>
      </c>
      <c r="AA110" s="376">
        <v>0</v>
      </c>
      <c r="AB110" s="376">
        <v>0</v>
      </c>
      <c r="AC110" s="376">
        <v>0</v>
      </c>
      <c r="AD110" s="376">
        <v>0</v>
      </c>
      <c r="AF110" s="255"/>
    </row>
    <row r="111" spans="1:32">
      <c r="A111" s="351"/>
      <c r="B111" s="200" t="s">
        <v>500</v>
      </c>
      <c r="C111" s="376">
        <v>0</v>
      </c>
      <c r="D111" s="376">
        <v>0</v>
      </c>
      <c r="E111" s="376">
        <v>0</v>
      </c>
      <c r="F111" s="376">
        <v>0</v>
      </c>
      <c r="G111" s="376">
        <v>0</v>
      </c>
      <c r="H111" s="376">
        <v>0</v>
      </c>
      <c r="I111" s="376">
        <v>0</v>
      </c>
      <c r="J111" s="376">
        <v>0</v>
      </c>
      <c r="K111" s="376">
        <v>0</v>
      </c>
      <c r="L111" s="376">
        <v>0</v>
      </c>
      <c r="M111" s="376">
        <v>0</v>
      </c>
      <c r="N111" s="376">
        <v>0</v>
      </c>
      <c r="O111" s="376">
        <v>0</v>
      </c>
      <c r="P111" s="376">
        <v>0</v>
      </c>
      <c r="Q111" s="376">
        <v>0</v>
      </c>
      <c r="R111" s="376">
        <v>0</v>
      </c>
      <c r="S111" s="376">
        <v>0</v>
      </c>
      <c r="T111" s="376">
        <v>0</v>
      </c>
      <c r="U111" s="376">
        <v>0</v>
      </c>
      <c r="V111" s="376">
        <v>0</v>
      </c>
      <c r="W111" s="376">
        <v>0</v>
      </c>
      <c r="X111" s="376">
        <v>0</v>
      </c>
      <c r="Y111" s="376">
        <v>0</v>
      </c>
      <c r="Z111" s="376">
        <v>0</v>
      </c>
      <c r="AA111" s="376">
        <v>0</v>
      </c>
      <c r="AB111" s="376">
        <v>0</v>
      </c>
      <c r="AC111" s="376">
        <v>0</v>
      </c>
      <c r="AD111" s="376">
        <v>0</v>
      </c>
      <c r="AF111" s="255"/>
    </row>
    <row r="112" spans="1:32">
      <c r="A112" s="351"/>
      <c r="B112" s="200" t="s">
        <v>505</v>
      </c>
      <c r="C112" s="376">
        <v>0</v>
      </c>
      <c r="D112" s="376">
        <v>0</v>
      </c>
      <c r="E112" s="376">
        <v>0</v>
      </c>
      <c r="F112" s="376">
        <v>0</v>
      </c>
      <c r="G112" s="376">
        <v>0</v>
      </c>
      <c r="H112" s="376">
        <v>0</v>
      </c>
      <c r="I112" s="376">
        <v>0</v>
      </c>
      <c r="J112" s="376">
        <v>0</v>
      </c>
      <c r="K112" s="376">
        <v>0</v>
      </c>
      <c r="L112" s="376">
        <v>0</v>
      </c>
      <c r="M112" s="376">
        <v>0</v>
      </c>
      <c r="N112" s="376">
        <v>0</v>
      </c>
      <c r="O112" s="376">
        <v>0</v>
      </c>
      <c r="P112" s="376">
        <v>0</v>
      </c>
      <c r="Q112" s="376">
        <v>0</v>
      </c>
      <c r="R112" s="376">
        <v>0</v>
      </c>
      <c r="S112" s="376">
        <v>0</v>
      </c>
      <c r="T112" s="376">
        <v>0</v>
      </c>
      <c r="U112" s="376">
        <v>0</v>
      </c>
      <c r="V112" s="376">
        <v>0</v>
      </c>
      <c r="W112" s="376">
        <v>0</v>
      </c>
      <c r="X112" s="376">
        <v>0</v>
      </c>
      <c r="Y112" s="376">
        <v>0</v>
      </c>
      <c r="Z112" s="376">
        <v>0</v>
      </c>
      <c r="AA112" s="376">
        <v>0</v>
      </c>
      <c r="AB112" s="376">
        <v>0</v>
      </c>
      <c r="AC112" s="376">
        <v>0</v>
      </c>
      <c r="AD112" s="376">
        <v>0</v>
      </c>
      <c r="AF112" s="255"/>
    </row>
    <row r="113" spans="1:32">
      <c r="A113" s="351"/>
      <c r="B113" s="200" t="s">
        <v>506</v>
      </c>
      <c r="C113" s="376">
        <v>0</v>
      </c>
      <c r="D113" s="376">
        <v>0</v>
      </c>
      <c r="E113" s="376">
        <v>0</v>
      </c>
      <c r="F113" s="376">
        <v>0</v>
      </c>
      <c r="G113" s="376">
        <v>0</v>
      </c>
      <c r="H113" s="376">
        <v>0</v>
      </c>
      <c r="I113" s="376">
        <v>0</v>
      </c>
      <c r="J113" s="376">
        <v>0</v>
      </c>
      <c r="K113" s="376">
        <v>0</v>
      </c>
      <c r="L113" s="376">
        <v>0</v>
      </c>
      <c r="M113" s="376">
        <v>0</v>
      </c>
      <c r="N113" s="376">
        <v>0</v>
      </c>
      <c r="O113" s="376">
        <v>0</v>
      </c>
      <c r="P113" s="376">
        <v>0</v>
      </c>
      <c r="Q113" s="376">
        <v>0</v>
      </c>
      <c r="R113" s="376">
        <v>0</v>
      </c>
      <c r="S113" s="376">
        <v>0</v>
      </c>
      <c r="T113" s="376">
        <v>0</v>
      </c>
      <c r="U113" s="376">
        <v>0</v>
      </c>
      <c r="V113" s="376">
        <v>0</v>
      </c>
      <c r="W113" s="376">
        <v>0</v>
      </c>
      <c r="X113" s="376">
        <v>0</v>
      </c>
      <c r="Y113" s="376">
        <v>0</v>
      </c>
      <c r="Z113" s="376">
        <v>0</v>
      </c>
      <c r="AA113" s="376">
        <v>0</v>
      </c>
      <c r="AB113" s="376">
        <v>0</v>
      </c>
      <c r="AC113" s="376">
        <v>0</v>
      </c>
      <c r="AD113" s="376">
        <v>0</v>
      </c>
      <c r="AF113" s="255"/>
    </row>
    <row r="114" spans="1:32">
      <c r="A114" s="356"/>
      <c r="B114" s="357" t="s">
        <v>641</v>
      </c>
      <c r="C114" s="377">
        <f>SUM(C100:C113)</f>
        <v>0</v>
      </c>
      <c r="D114" s="377">
        <f t="shared" ref="D114:G114" si="16">SUM(D100:D113)</f>
        <v>0</v>
      </c>
      <c r="E114" s="377">
        <f t="shared" si="16"/>
        <v>0</v>
      </c>
      <c r="F114" s="377">
        <f t="shared" si="16"/>
        <v>0</v>
      </c>
      <c r="G114" s="377">
        <f t="shared" si="16"/>
        <v>0</v>
      </c>
      <c r="H114" s="377">
        <v>0</v>
      </c>
      <c r="I114" s="377">
        <f t="shared" ref="I114" si="17">SUM(I100:I113)</f>
        <v>0</v>
      </c>
      <c r="J114" s="377">
        <v>0</v>
      </c>
      <c r="K114" s="377">
        <f t="shared" ref="K114:AD114" si="18">SUM(K100:K113)</f>
        <v>0</v>
      </c>
      <c r="L114" s="377">
        <f t="shared" si="18"/>
        <v>0</v>
      </c>
      <c r="M114" s="377">
        <f t="shared" si="18"/>
        <v>0</v>
      </c>
      <c r="N114" s="377">
        <f t="shared" si="18"/>
        <v>0</v>
      </c>
      <c r="O114" s="377">
        <f t="shared" si="18"/>
        <v>0</v>
      </c>
      <c r="P114" s="377">
        <f t="shared" si="18"/>
        <v>0</v>
      </c>
      <c r="Q114" s="377">
        <f t="shared" si="18"/>
        <v>0</v>
      </c>
      <c r="R114" s="377">
        <f t="shared" si="18"/>
        <v>0</v>
      </c>
      <c r="S114" s="377">
        <f t="shared" si="18"/>
        <v>0</v>
      </c>
      <c r="T114" s="377">
        <f t="shared" si="18"/>
        <v>0</v>
      </c>
      <c r="U114" s="377">
        <f t="shared" si="18"/>
        <v>0</v>
      </c>
      <c r="V114" s="377">
        <f t="shared" si="18"/>
        <v>0</v>
      </c>
      <c r="W114" s="377">
        <f t="shared" si="18"/>
        <v>0</v>
      </c>
      <c r="X114" s="377">
        <f t="shared" si="18"/>
        <v>0</v>
      </c>
      <c r="Y114" s="377">
        <f t="shared" si="18"/>
        <v>0</v>
      </c>
      <c r="Z114" s="377">
        <f t="shared" si="18"/>
        <v>0</v>
      </c>
      <c r="AA114" s="377">
        <f t="shared" si="18"/>
        <v>0</v>
      </c>
      <c r="AB114" s="377">
        <f t="shared" si="18"/>
        <v>0</v>
      </c>
      <c r="AC114" s="377">
        <f t="shared" si="18"/>
        <v>0</v>
      </c>
      <c r="AD114" s="377">
        <f t="shared" si="18"/>
        <v>0</v>
      </c>
      <c r="AF114" s="255"/>
    </row>
    <row r="115" spans="1:32">
      <c r="A115" s="351" t="s">
        <v>642</v>
      </c>
      <c r="B115" s="352" t="s">
        <v>226</v>
      </c>
      <c r="C115" s="376">
        <v>0</v>
      </c>
      <c r="D115" s="376">
        <v>0</v>
      </c>
      <c r="E115" s="376">
        <v>0</v>
      </c>
      <c r="F115" s="376">
        <v>0</v>
      </c>
      <c r="G115" s="376">
        <v>0</v>
      </c>
      <c r="H115" s="376">
        <v>0</v>
      </c>
      <c r="I115" s="376">
        <v>0</v>
      </c>
      <c r="J115" s="376">
        <v>0</v>
      </c>
      <c r="K115" s="376">
        <v>0</v>
      </c>
      <c r="L115" s="376">
        <v>0</v>
      </c>
      <c r="M115" s="376">
        <v>0</v>
      </c>
      <c r="N115" s="376">
        <v>0</v>
      </c>
      <c r="O115" s="376">
        <v>0</v>
      </c>
      <c r="P115" s="376">
        <v>0</v>
      </c>
      <c r="Q115" s="376">
        <v>0</v>
      </c>
      <c r="R115" s="376">
        <v>0</v>
      </c>
      <c r="S115" s="376">
        <v>0</v>
      </c>
      <c r="T115" s="376">
        <v>0</v>
      </c>
      <c r="U115" s="376">
        <v>0</v>
      </c>
      <c r="V115" s="376">
        <v>0</v>
      </c>
      <c r="W115" s="376">
        <v>0</v>
      </c>
      <c r="X115" s="376">
        <v>0</v>
      </c>
      <c r="Y115" s="376">
        <v>0</v>
      </c>
      <c r="Z115" s="376">
        <v>0</v>
      </c>
      <c r="AA115" s="376">
        <v>0</v>
      </c>
      <c r="AB115" s="376">
        <v>0</v>
      </c>
      <c r="AC115" s="376">
        <v>0</v>
      </c>
      <c r="AD115" s="376">
        <v>0</v>
      </c>
      <c r="AF115" s="255"/>
    </row>
    <row r="116" spans="1:32">
      <c r="A116" s="351"/>
      <c r="B116" s="199" t="s">
        <v>490</v>
      </c>
      <c r="C116" s="376">
        <v>0</v>
      </c>
      <c r="D116" s="376">
        <v>0</v>
      </c>
      <c r="E116" s="376">
        <v>0</v>
      </c>
      <c r="F116" s="376">
        <v>0</v>
      </c>
      <c r="G116" s="376">
        <v>0</v>
      </c>
      <c r="H116" s="376">
        <v>0</v>
      </c>
      <c r="I116" s="376">
        <v>0</v>
      </c>
      <c r="J116" s="376">
        <v>0</v>
      </c>
      <c r="K116" s="376">
        <v>0</v>
      </c>
      <c r="L116" s="376">
        <v>0</v>
      </c>
      <c r="M116" s="376">
        <v>0</v>
      </c>
      <c r="N116" s="376">
        <v>0</v>
      </c>
      <c r="O116" s="376">
        <v>0</v>
      </c>
      <c r="P116" s="376">
        <v>0</v>
      </c>
      <c r="Q116" s="376">
        <v>0</v>
      </c>
      <c r="R116" s="376">
        <v>0</v>
      </c>
      <c r="S116" s="376">
        <v>0</v>
      </c>
      <c r="T116" s="376">
        <v>0</v>
      </c>
      <c r="U116" s="376">
        <v>0</v>
      </c>
      <c r="V116" s="376">
        <v>0</v>
      </c>
      <c r="W116" s="376">
        <v>0</v>
      </c>
      <c r="X116" s="376">
        <v>0</v>
      </c>
      <c r="Y116" s="376">
        <v>0</v>
      </c>
      <c r="Z116" s="376">
        <v>0</v>
      </c>
      <c r="AA116" s="376">
        <v>0</v>
      </c>
      <c r="AB116" s="376">
        <v>0</v>
      </c>
      <c r="AC116" s="376">
        <v>0</v>
      </c>
      <c r="AD116" s="376">
        <v>0</v>
      </c>
      <c r="AF116" s="255"/>
    </row>
    <row r="117" spans="1:32">
      <c r="A117" s="351"/>
      <c r="B117" s="200" t="s">
        <v>491</v>
      </c>
      <c r="C117" s="376">
        <v>0</v>
      </c>
      <c r="D117" s="376">
        <v>0</v>
      </c>
      <c r="E117" s="376">
        <v>0</v>
      </c>
      <c r="F117" s="376">
        <v>0</v>
      </c>
      <c r="G117" s="376">
        <v>0</v>
      </c>
      <c r="H117" s="376">
        <v>0</v>
      </c>
      <c r="I117" s="376">
        <v>0</v>
      </c>
      <c r="J117" s="376">
        <v>0</v>
      </c>
      <c r="K117" s="376">
        <v>0</v>
      </c>
      <c r="L117" s="376">
        <v>0</v>
      </c>
      <c r="M117" s="376">
        <v>0</v>
      </c>
      <c r="N117" s="376">
        <v>0</v>
      </c>
      <c r="O117" s="376">
        <v>0</v>
      </c>
      <c r="P117" s="376">
        <v>0</v>
      </c>
      <c r="Q117" s="376">
        <v>0</v>
      </c>
      <c r="R117" s="376">
        <v>0</v>
      </c>
      <c r="S117" s="376">
        <v>0</v>
      </c>
      <c r="T117" s="376">
        <v>0</v>
      </c>
      <c r="U117" s="376">
        <v>0</v>
      </c>
      <c r="V117" s="376">
        <v>0</v>
      </c>
      <c r="W117" s="376">
        <v>0</v>
      </c>
      <c r="X117" s="376">
        <v>0</v>
      </c>
      <c r="Y117" s="376">
        <v>0</v>
      </c>
      <c r="Z117" s="376">
        <v>0</v>
      </c>
      <c r="AA117" s="376">
        <v>0</v>
      </c>
      <c r="AB117" s="376">
        <v>0</v>
      </c>
      <c r="AC117" s="376">
        <v>0</v>
      </c>
      <c r="AD117" s="376">
        <v>0</v>
      </c>
      <c r="AF117" s="255"/>
    </row>
    <row r="118" spans="1:32">
      <c r="A118" s="351"/>
      <c r="B118" s="199" t="s">
        <v>492</v>
      </c>
      <c r="C118" s="376">
        <v>0</v>
      </c>
      <c r="D118" s="376">
        <v>0</v>
      </c>
      <c r="E118" s="376">
        <v>0</v>
      </c>
      <c r="F118" s="376">
        <v>0</v>
      </c>
      <c r="G118" s="376">
        <v>0</v>
      </c>
      <c r="H118" s="376">
        <v>0</v>
      </c>
      <c r="I118" s="376">
        <v>0</v>
      </c>
      <c r="J118" s="376">
        <v>0</v>
      </c>
      <c r="K118" s="376">
        <v>0</v>
      </c>
      <c r="L118" s="376">
        <v>0</v>
      </c>
      <c r="M118" s="376">
        <v>0</v>
      </c>
      <c r="N118" s="376">
        <v>0</v>
      </c>
      <c r="O118" s="376">
        <v>0</v>
      </c>
      <c r="P118" s="376">
        <v>0</v>
      </c>
      <c r="Q118" s="376">
        <v>0</v>
      </c>
      <c r="R118" s="376">
        <v>0</v>
      </c>
      <c r="S118" s="376">
        <v>0</v>
      </c>
      <c r="T118" s="376">
        <v>0</v>
      </c>
      <c r="U118" s="376">
        <v>0</v>
      </c>
      <c r="V118" s="376">
        <v>0</v>
      </c>
      <c r="W118" s="376">
        <v>0</v>
      </c>
      <c r="X118" s="376">
        <v>0</v>
      </c>
      <c r="Y118" s="376">
        <v>0</v>
      </c>
      <c r="Z118" s="376">
        <v>0</v>
      </c>
      <c r="AA118" s="376">
        <v>0</v>
      </c>
      <c r="AB118" s="376">
        <v>0</v>
      </c>
      <c r="AC118" s="376">
        <v>0</v>
      </c>
      <c r="AD118" s="376">
        <v>0</v>
      </c>
      <c r="AF118" s="255"/>
    </row>
    <row r="119" spans="1:32">
      <c r="A119" s="351"/>
      <c r="B119" s="199" t="s">
        <v>493</v>
      </c>
      <c r="C119" s="376">
        <v>0</v>
      </c>
      <c r="D119" s="376">
        <v>0</v>
      </c>
      <c r="E119" s="376">
        <v>0</v>
      </c>
      <c r="F119" s="376">
        <v>0</v>
      </c>
      <c r="G119" s="376">
        <v>0</v>
      </c>
      <c r="H119" s="376">
        <v>0</v>
      </c>
      <c r="I119" s="376">
        <v>0</v>
      </c>
      <c r="J119" s="376">
        <v>0</v>
      </c>
      <c r="K119" s="376">
        <v>0</v>
      </c>
      <c r="L119" s="376">
        <v>0</v>
      </c>
      <c r="M119" s="376">
        <v>0</v>
      </c>
      <c r="N119" s="376">
        <v>0</v>
      </c>
      <c r="O119" s="376">
        <v>0</v>
      </c>
      <c r="P119" s="376">
        <v>0</v>
      </c>
      <c r="Q119" s="376">
        <v>0</v>
      </c>
      <c r="R119" s="376">
        <v>0</v>
      </c>
      <c r="S119" s="376">
        <v>0</v>
      </c>
      <c r="T119" s="376">
        <v>0</v>
      </c>
      <c r="U119" s="376">
        <v>0</v>
      </c>
      <c r="V119" s="376">
        <v>0</v>
      </c>
      <c r="W119" s="376">
        <v>0</v>
      </c>
      <c r="X119" s="376">
        <v>0</v>
      </c>
      <c r="Y119" s="376">
        <v>0</v>
      </c>
      <c r="Z119" s="376">
        <v>0</v>
      </c>
      <c r="AA119" s="376">
        <v>0</v>
      </c>
      <c r="AB119" s="376">
        <v>0</v>
      </c>
      <c r="AC119" s="376">
        <v>0</v>
      </c>
      <c r="AD119" s="376">
        <v>0</v>
      </c>
      <c r="AF119" s="255"/>
    </row>
    <row r="120" spans="1:32">
      <c r="A120" s="351"/>
      <c r="B120" s="199" t="s">
        <v>494</v>
      </c>
      <c r="C120" s="376">
        <v>0</v>
      </c>
      <c r="D120" s="376">
        <v>0</v>
      </c>
      <c r="E120" s="376">
        <v>0</v>
      </c>
      <c r="F120" s="376">
        <v>0</v>
      </c>
      <c r="G120" s="376">
        <v>0</v>
      </c>
      <c r="H120" s="376">
        <v>0</v>
      </c>
      <c r="I120" s="376">
        <v>0</v>
      </c>
      <c r="J120" s="376">
        <v>0</v>
      </c>
      <c r="K120" s="376">
        <v>0</v>
      </c>
      <c r="L120" s="376">
        <v>0</v>
      </c>
      <c r="M120" s="376">
        <v>0</v>
      </c>
      <c r="N120" s="376">
        <v>0</v>
      </c>
      <c r="O120" s="376">
        <v>0</v>
      </c>
      <c r="P120" s="376">
        <v>0</v>
      </c>
      <c r="Q120" s="376">
        <v>0</v>
      </c>
      <c r="R120" s="376">
        <v>0</v>
      </c>
      <c r="S120" s="376">
        <v>0</v>
      </c>
      <c r="T120" s="376">
        <v>0</v>
      </c>
      <c r="U120" s="376">
        <v>0</v>
      </c>
      <c r="V120" s="376">
        <v>0</v>
      </c>
      <c r="W120" s="376">
        <v>0</v>
      </c>
      <c r="X120" s="376">
        <v>0</v>
      </c>
      <c r="Y120" s="376">
        <v>0</v>
      </c>
      <c r="Z120" s="376">
        <v>0</v>
      </c>
      <c r="AA120" s="376">
        <v>0</v>
      </c>
      <c r="AB120" s="376">
        <v>0</v>
      </c>
      <c r="AC120" s="376">
        <v>0</v>
      </c>
      <c r="AD120" s="376">
        <v>0</v>
      </c>
      <c r="AF120" s="255"/>
    </row>
    <row r="121" spans="1:32">
      <c r="A121" s="351"/>
      <c r="B121" s="200" t="s">
        <v>495</v>
      </c>
      <c r="C121" s="376">
        <v>0</v>
      </c>
      <c r="D121" s="376">
        <v>0</v>
      </c>
      <c r="E121" s="376">
        <v>0</v>
      </c>
      <c r="F121" s="376">
        <v>0</v>
      </c>
      <c r="G121" s="376">
        <v>0</v>
      </c>
      <c r="H121" s="376">
        <v>0</v>
      </c>
      <c r="I121" s="376">
        <v>0</v>
      </c>
      <c r="J121" s="376">
        <v>0</v>
      </c>
      <c r="K121" s="376">
        <v>0</v>
      </c>
      <c r="L121" s="376">
        <v>0</v>
      </c>
      <c r="M121" s="376">
        <v>0</v>
      </c>
      <c r="N121" s="376">
        <v>0</v>
      </c>
      <c r="O121" s="376">
        <v>0</v>
      </c>
      <c r="P121" s="376">
        <v>0</v>
      </c>
      <c r="Q121" s="376">
        <v>0</v>
      </c>
      <c r="R121" s="376">
        <v>0</v>
      </c>
      <c r="S121" s="376">
        <v>0</v>
      </c>
      <c r="T121" s="376">
        <v>0</v>
      </c>
      <c r="U121" s="376">
        <v>0</v>
      </c>
      <c r="V121" s="376">
        <v>0</v>
      </c>
      <c r="W121" s="376">
        <v>0</v>
      </c>
      <c r="X121" s="376">
        <v>0</v>
      </c>
      <c r="Y121" s="376">
        <v>0</v>
      </c>
      <c r="Z121" s="376">
        <v>0</v>
      </c>
      <c r="AA121" s="376">
        <v>0</v>
      </c>
      <c r="AB121" s="376">
        <v>0</v>
      </c>
      <c r="AC121" s="376">
        <v>0</v>
      </c>
      <c r="AD121" s="376">
        <v>0</v>
      </c>
      <c r="AF121" s="255"/>
    </row>
    <row r="122" spans="1:32" ht="45">
      <c r="A122" s="351"/>
      <c r="B122" s="355" t="s">
        <v>496</v>
      </c>
      <c r="C122" s="376">
        <v>0</v>
      </c>
      <c r="D122" s="376">
        <v>0</v>
      </c>
      <c r="E122" s="376">
        <v>0</v>
      </c>
      <c r="F122" s="376">
        <v>0</v>
      </c>
      <c r="G122" s="376">
        <v>0</v>
      </c>
      <c r="H122" s="376">
        <v>0</v>
      </c>
      <c r="I122" s="376">
        <v>0</v>
      </c>
      <c r="J122" s="376">
        <v>0</v>
      </c>
      <c r="K122" s="376">
        <v>0</v>
      </c>
      <c r="L122" s="376">
        <v>0</v>
      </c>
      <c r="M122" s="376">
        <v>0</v>
      </c>
      <c r="N122" s="376">
        <v>0</v>
      </c>
      <c r="O122" s="376">
        <v>0</v>
      </c>
      <c r="P122" s="376">
        <v>0</v>
      </c>
      <c r="Q122" s="376">
        <v>0</v>
      </c>
      <c r="R122" s="376">
        <v>0</v>
      </c>
      <c r="S122" s="376">
        <v>0</v>
      </c>
      <c r="T122" s="376">
        <v>0</v>
      </c>
      <c r="U122" s="376">
        <v>0</v>
      </c>
      <c r="V122" s="376">
        <v>0</v>
      </c>
      <c r="W122" s="376">
        <v>0</v>
      </c>
      <c r="X122" s="376">
        <v>0</v>
      </c>
      <c r="Y122" s="376">
        <v>0</v>
      </c>
      <c r="Z122" s="376">
        <v>0</v>
      </c>
      <c r="AA122" s="376">
        <v>0</v>
      </c>
      <c r="AB122" s="376">
        <v>0</v>
      </c>
      <c r="AC122" s="376">
        <v>0</v>
      </c>
      <c r="AD122" s="376">
        <v>0</v>
      </c>
      <c r="AF122" s="255"/>
    </row>
    <row r="123" spans="1:32">
      <c r="A123" s="351"/>
      <c r="B123" s="200" t="s">
        <v>497</v>
      </c>
      <c r="C123" s="376">
        <v>0</v>
      </c>
      <c r="D123" s="376">
        <v>0</v>
      </c>
      <c r="E123" s="376">
        <v>0</v>
      </c>
      <c r="F123" s="376">
        <v>0</v>
      </c>
      <c r="G123" s="376">
        <v>0</v>
      </c>
      <c r="H123" s="376">
        <v>0</v>
      </c>
      <c r="I123" s="376">
        <v>0</v>
      </c>
      <c r="J123" s="376">
        <v>0</v>
      </c>
      <c r="K123" s="376">
        <v>0</v>
      </c>
      <c r="L123" s="376">
        <v>0</v>
      </c>
      <c r="M123" s="376">
        <v>0</v>
      </c>
      <c r="N123" s="376">
        <v>0</v>
      </c>
      <c r="O123" s="376">
        <v>0</v>
      </c>
      <c r="P123" s="376">
        <v>0</v>
      </c>
      <c r="Q123" s="376">
        <v>0</v>
      </c>
      <c r="R123" s="376">
        <v>0</v>
      </c>
      <c r="S123" s="376">
        <v>0</v>
      </c>
      <c r="T123" s="376">
        <v>0</v>
      </c>
      <c r="U123" s="376">
        <v>0</v>
      </c>
      <c r="V123" s="376">
        <v>0</v>
      </c>
      <c r="W123" s="376">
        <v>0</v>
      </c>
      <c r="X123" s="376">
        <v>0</v>
      </c>
      <c r="Y123" s="376">
        <v>0</v>
      </c>
      <c r="Z123" s="376">
        <v>0</v>
      </c>
      <c r="AA123" s="376">
        <v>0</v>
      </c>
      <c r="AB123" s="376">
        <v>0</v>
      </c>
      <c r="AC123" s="376">
        <v>0</v>
      </c>
      <c r="AD123" s="376">
        <v>0</v>
      </c>
      <c r="AF123" s="255"/>
    </row>
    <row r="124" spans="1:32">
      <c r="A124" s="351"/>
      <c r="B124" s="200" t="s">
        <v>498</v>
      </c>
      <c r="C124" s="376">
        <v>0</v>
      </c>
      <c r="D124" s="376">
        <v>0</v>
      </c>
      <c r="E124" s="376">
        <v>0</v>
      </c>
      <c r="F124" s="376">
        <v>0</v>
      </c>
      <c r="G124" s="376">
        <v>0</v>
      </c>
      <c r="H124" s="376">
        <v>0</v>
      </c>
      <c r="I124" s="376">
        <v>0</v>
      </c>
      <c r="J124" s="376">
        <v>0</v>
      </c>
      <c r="K124" s="376">
        <v>0</v>
      </c>
      <c r="L124" s="376">
        <v>0</v>
      </c>
      <c r="M124" s="376">
        <v>0</v>
      </c>
      <c r="N124" s="376">
        <v>0</v>
      </c>
      <c r="O124" s="376">
        <v>0</v>
      </c>
      <c r="P124" s="376">
        <v>0</v>
      </c>
      <c r="Q124" s="376">
        <v>0</v>
      </c>
      <c r="R124" s="376">
        <v>0</v>
      </c>
      <c r="S124" s="376">
        <v>0</v>
      </c>
      <c r="T124" s="376">
        <v>0</v>
      </c>
      <c r="U124" s="376">
        <v>0</v>
      </c>
      <c r="V124" s="376">
        <v>0</v>
      </c>
      <c r="W124" s="376">
        <v>0</v>
      </c>
      <c r="X124" s="376">
        <v>0</v>
      </c>
      <c r="Y124" s="376">
        <v>0</v>
      </c>
      <c r="Z124" s="376">
        <v>0</v>
      </c>
      <c r="AA124" s="376">
        <v>0</v>
      </c>
      <c r="AB124" s="376">
        <v>0</v>
      </c>
      <c r="AC124" s="376">
        <v>0</v>
      </c>
      <c r="AD124" s="376">
        <v>0</v>
      </c>
      <c r="AF124" s="255"/>
    </row>
    <row r="125" spans="1:32">
      <c r="A125" s="351"/>
      <c r="B125" s="200" t="s">
        <v>499</v>
      </c>
      <c r="C125" s="376">
        <v>0</v>
      </c>
      <c r="D125" s="376">
        <v>0</v>
      </c>
      <c r="E125" s="376">
        <v>0</v>
      </c>
      <c r="F125" s="376">
        <v>0</v>
      </c>
      <c r="G125" s="376">
        <v>0</v>
      </c>
      <c r="H125" s="376">
        <v>0</v>
      </c>
      <c r="I125" s="376">
        <v>0</v>
      </c>
      <c r="J125" s="376">
        <v>0</v>
      </c>
      <c r="K125" s="376">
        <v>0</v>
      </c>
      <c r="L125" s="376">
        <v>0</v>
      </c>
      <c r="M125" s="376">
        <v>0</v>
      </c>
      <c r="N125" s="376">
        <v>0</v>
      </c>
      <c r="O125" s="376">
        <v>0</v>
      </c>
      <c r="P125" s="376">
        <v>0</v>
      </c>
      <c r="Q125" s="376">
        <v>0</v>
      </c>
      <c r="R125" s="376">
        <v>0</v>
      </c>
      <c r="S125" s="376">
        <v>0</v>
      </c>
      <c r="T125" s="376">
        <v>0</v>
      </c>
      <c r="U125" s="376">
        <v>0</v>
      </c>
      <c r="V125" s="376">
        <v>0</v>
      </c>
      <c r="W125" s="376">
        <v>0</v>
      </c>
      <c r="X125" s="376">
        <v>0</v>
      </c>
      <c r="Y125" s="376">
        <v>0</v>
      </c>
      <c r="Z125" s="376">
        <v>0</v>
      </c>
      <c r="AA125" s="376">
        <v>0</v>
      </c>
      <c r="AB125" s="376">
        <v>0</v>
      </c>
      <c r="AC125" s="376">
        <v>0</v>
      </c>
      <c r="AD125" s="376">
        <v>0</v>
      </c>
      <c r="AF125" s="255"/>
    </row>
    <row r="126" spans="1:32">
      <c r="A126" s="351"/>
      <c r="B126" s="200" t="s">
        <v>500</v>
      </c>
      <c r="C126" s="376">
        <v>0</v>
      </c>
      <c r="D126" s="376">
        <v>0</v>
      </c>
      <c r="E126" s="376">
        <v>0</v>
      </c>
      <c r="F126" s="376">
        <v>0</v>
      </c>
      <c r="G126" s="376">
        <v>0</v>
      </c>
      <c r="H126" s="376">
        <v>0</v>
      </c>
      <c r="I126" s="376">
        <v>0</v>
      </c>
      <c r="J126" s="376">
        <v>0</v>
      </c>
      <c r="K126" s="376">
        <v>0</v>
      </c>
      <c r="L126" s="376">
        <v>0</v>
      </c>
      <c r="M126" s="376">
        <v>0</v>
      </c>
      <c r="N126" s="376">
        <v>0</v>
      </c>
      <c r="O126" s="376">
        <v>0</v>
      </c>
      <c r="P126" s="376">
        <v>0</v>
      </c>
      <c r="Q126" s="376">
        <v>0</v>
      </c>
      <c r="R126" s="376">
        <v>0</v>
      </c>
      <c r="S126" s="376">
        <v>0</v>
      </c>
      <c r="T126" s="376">
        <v>0</v>
      </c>
      <c r="U126" s="376">
        <v>0</v>
      </c>
      <c r="V126" s="376">
        <v>0</v>
      </c>
      <c r="W126" s="376">
        <v>0</v>
      </c>
      <c r="X126" s="376">
        <v>0</v>
      </c>
      <c r="Y126" s="376">
        <v>0</v>
      </c>
      <c r="Z126" s="376">
        <v>0</v>
      </c>
      <c r="AA126" s="376">
        <v>0</v>
      </c>
      <c r="AB126" s="376">
        <v>0</v>
      </c>
      <c r="AC126" s="376">
        <v>0</v>
      </c>
      <c r="AD126" s="376">
        <v>0</v>
      </c>
      <c r="AF126" s="255"/>
    </row>
    <row r="127" spans="1:32">
      <c r="A127" s="351"/>
      <c r="B127" s="200" t="s">
        <v>505</v>
      </c>
      <c r="C127" s="376">
        <v>0</v>
      </c>
      <c r="D127" s="376">
        <v>0</v>
      </c>
      <c r="E127" s="376">
        <v>0</v>
      </c>
      <c r="F127" s="376">
        <v>0</v>
      </c>
      <c r="G127" s="376">
        <v>0</v>
      </c>
      <c r="H127" s="376">
        <v>0</v>
      </c>
      <c r="I127" s="376">
        <v>0</v>
      </c>
      <c r="J127" s="376">
        <v>0</v>
      </c>
      <c r="K127" s="376">
        <v>0</v>
      </c>
      <c r="L127" s="376">
        <v>0</v>
      </c>
      <c r="M127" s="376">
        <v>0</v>
      </c>
      <c r="N127" s="376">
        <v>0</v>
      </c>
      <c r="O127" s="376">
        <v>0</v>
      </c>
      <c r="P127" s="376">
        <v>0</v>
      </c>
      <c r="Q127" s="376">
        <v>0</v>
      </c>
      <c r="R127" s="376">
        <v>0</v>
      </c>
      <c r="S127" s="376">
        <v>0</v>
      </c>
      <c r="T127" s="376">
        <v>0</v>
      </c>
      <c r="U127" s="376">
        <v>0</v>
      </c>
      <c r="V127" s="376">
        <v>0</v>
      </c>
      <c r="W127" s="376">
        <v>0</v>
      </c>
      <c r="X127" s="376">
        <v>0</v>
      </c>
      <c r="Y127" s="376">
        <v>0</v>
      </c>
      <c r="Z127" s="376">
        <v>0</v>
      </c>
      <c r="AA127" s="376">
        <v>0</v>
      </c>
      <c r="AB127" s="376">
        <v>0</v>
      </c>
      <c r="AC127" s="376">
        <v>0</v>
      </c>
      <c r="AD127" s="376">
        <v>0</v>
      </c>
      <c r="AF127" s="255"/>
    </row>
    <row r="128" spans="1:32">
      <c r="A128" s="351"/>
      <c r="B128" s="200" t="s">
        <v>506</v>
      </c>
      <c r="C128" s="376">
        <v>0</v>
      </c>
      <c r="D128" s="376">
        <v>0</v>
      </c>
      <c r="E128" s="376">
        <v>0</v>
      </c>
      <c r="F128" s="376">
        <v>0</v>
      </c>
      <c r="G128" s="376">
        <v>0</v>
      </c>
      <c r="H128" s="376">
        <v>0</v>
      </c>
      <c r="I128" s="376">
        <v>0</v>
      </c>
      <c r="J128" s="376">
        <v>0</v>
      </c>
      <c r="K128" s="376">
        <v>0</v>
      </c>
      <c r="L128" s="376">
        <v>0</v>
      </c>
      <c r="M128" s="376">
        <v>0</v>
      </c>
      <c r="N128" s="376">
        <v>0</v>
      </c>
      <c r="O128" s="376">
        <v>0</v>
      </c>
      <c r="P128" s="376">
        <v>0</v>
      </c>
      <c r="Q128" s="376">
        <v>0</v>
      </c>
      <c r="R128" s="376">
        <v>0</v>
      </c>
      <c r="S128" s="376">
        <v>0</v>
      </c>
      <c r="T128" s="376">
        <v>0</v>
      </c>
      <c r="U128" s="376">
        <v>0</v>
      </c>
      <c r="V128" s="376">
        <v>0</v>
      </c>
      <c r="W128" s="376">
        <v>0</v>
      </c>
      <c r="X128" s="376">
        <v>0</v>
      </c>
      <c r="Y128" s="376">
        <v>0</v>
      </c>
      <c r="Z128" s="376">
        <v>0</v>
      </c>
      <c r="AA128" s="376">
        <v>0</v>
      </c>
      <c r="AB128" s="376">
        <v>0</v>
      </c>
      <c r="AC128" s="376">
        <v>0</v>
      </c>
      <c r="AD128" s="376">
        <v>0</v>
      </c>
      <c r="AF128" s="255"/>
    </row>
    <row r="129" spans="1:32">
      <c r="A129" s="356"/>
      <c r="B129" s="357" t="s">
        <v>643</v>
      </c>
      <c r="C129" s="377">
        <f>SUM(C115:C128)</f>
        <v>0</v>
      </c>
      <c r="D129" s="377">
        <f t="shared" ref="D129:G129" si="19">SUM(D115:D128)</f>
        <v>0</v>
      </c>
      <c r="E129" s="377">
        <f t="shared" si="19"/>
        <v>0</v>
      </c>
      <c r="F129" s="377">
        <f t="shared" si="19"/>
        <v>0</v>
      </c>
      <c r="G129" s="377">
        <f t="shared" si="19"/>
        <v>0</v>
      </c>
      <c r="H129" s="377">
        <v>0</v>
      </c>
      <c r="I129" s="377">
        <f t="shared" ref="I129" si="20">SUM(I115:I128)</f>
        <v>0</v>
      </c>
      <c r="J129" s="377">
        <v>0</v>
      </c>
      <c r="K129" s="377">
        <f t="shared" ref="K129:AD129" si="21">SUM(K115:K128)</f>
        <v>0</v>
      </c>
      <c r="L129" s="377">
        <f t="shared" si="21"/>
        <v>0</v>
      </c>
      <c r="M129" s="377">
        <f t="shared" si="21"/>
        <v>0</v>
      </c>
      <c r="N129" s="377">
        <f t="shared" si="21"/>
        <v>0</v>
      </c>
      <c r="O129" s="377">
        <f t="shared" si="21"/>
        <v>0</v>
      </c>
      <c r="P129" s="377">
        <f t="shared" si="21"/>
        <v>0</v>
      </c>
      <c r="Q129" s="377">
        <f t="shared" si="21"/>
        <v>0</v>
      </c>
      <c r="R129" s="377">
        <f t="shared" si="21"/>
        <v>0</v>
      </c>
      <c r="S129" s="377">
        <f t="shared" si="21"/>
        <v>0</v>
      </c>
      <c r="T129" s="377">
        <f t="shared" si="21"/>
        <v>0</v>
      </c>
      <c r="U129" s="377">
        <f t="shared" si="21"/>
        <v>0</v>
      </c>
      <c r="V129" s="377">
        <f t="shared" si="21"/>
        <v>0</v>
      </c>
      <c r="W129" s="377">
        <f t="shared" si="21"/>
        <v>0</v>
      </c>
      <c r="X129" s="377">
        <f t="shared" si="21"/>
        <v>0</v>
      </c>
      <c r="Y129" s="377">
        <f t="shared" si="21"/>
        <v>0</v>
      </c>
      <c r="Z129" s="377">
        <f t="shared" si="21"/>
        <v>0</v>
      </c>
      <c r="AA129" s="377">
        <f t="shared" si="21"/>
        <v>0</v>
      </c>
      <c r="AB129" s="377">
        <f t="shared" si="21"/>
        <v>0</v>
      </c>
      <c r="AC129" s="377">
        <f t="shared" si="21"/>
        <v>0</v>
      </c>
      <c r="AD129" s="377">
        <f t="shared" si="21"/>
        <v>0</v>
      </c>
      <c r="AF129" s="255"/>
    </row>
    <row r="130" spans="1:32">
      <c r="A130" s="351" t="s">
        <v>644</v>
      </c>
      <c r="B130" s="352" t="s">
        <v>226</v>
      </c>
      <c r="C130" s="376">
        <v>0</v>
      </c>
      <c r="D130" s="376">
        <v>0</v>
      </c>
      <c r="E130" s="376">
        <v>0</v>
      </c>
      <c r="F130" s="376">
        <v>0</v>
      </c>
      <c r="G130" s="376">
        <v>0</v>
      </c>
      <c r="H130" s="376">
        <v>0</v>
      </c>
      <c r="I130" s="376">
        <v>0</v>
      </c>
      <c r="J130" s="376">
        <v>0</v>
      </c>
      <c r="K130" s="376">
        <v>0</v>
      </c>
      <c r="L130" s="376">
        <v>0</v>
      </c>
      <c r="M130" s="376">
        <v>0</v>
      </c>
      <c r="N130" s="376">
        <v>0</v>
      </c>
      <c r="O130" s="376">
        <v>0</v>
      </c>
      <c r="P130" s="376">
        <v>0</v>
      </c>
      <c r="Q130" s="376">
        <v>0</v>
      </c>
      <c r="R130" s="376">
        <v>0</v>
      </c>
      <c r="S130" s="376">
        <v>0</v>
      </c>
      <c r="T130" s="376">
        <v>0</v>
      </c>
      <c r="U130" s="376">
        <v>0</v>
      </c>
      <c r="V130" s="376">
        <v>0</v>
      </c>
      <c r="W130" s="376">
        <v>0</v>
      </c>
      <c r="X130" s="376">
        <v>0</v>
      </c>
      <c r="Y130" s="376">
        <v>0</v>
      </c>
      <c r="Z130" s="376">
        <v>0</v>
      </c>
      <c r="AA130" s="376">
        <v>0</v>
      </c>
      <c r="AB130" s="376">
        <v>0</v>
      </c>
      <c r="AC130" s="376">
        <v>0</v>
      </c>
      <c r="AD130" s="376">
        <v>0</v>
      </c>
      <c r="AF130" s="255"/>
    </row>
    <row r="131" spans="1:32">
      <c r="A131" s="351"/>
      <c r="B131" s="199" t="s">
        <v>490</v>
      </c>
      <c r="C131" s="376">
        <v>0</v>
      </c>
      <c r="D131" s="376">
        <v>0</v>
      </c>
      <c r="E131" s="376">
        <v>0</v>
      </c>
      <c r="F131" s="376">
        <v>0</v>
      </c>
      <c r="G131" s="376">
        <v>0</v>
      </c>
      <c r="H131" s="376">
        <v>0</v>
      </c>
      <c r="I131" s="376">
        <v>0</v>
      </c>
      <c r="J131" s="376">
        <v>0</v>
      </c>
      <c r="K131" s="376">
        <v>0</v>
      </c>
      <c r="L131" s="376">
        <v>0</v>
      </c>
      <c r="M131" s="376">
        <v>0</v>
      </c>
      <c r="N131" s="376">
        <v>0</v>
      </c>
      <c r="O131" s="376">
        <v>0</v>
      </c>
      <c r="P131" s="376">
        <v>0</v>
      </c>
      <c r="Q131" s="376">
        <v>0</v>
      </c>
      <c r="R131" s="376">
        <v>0</v>
      </c>
      <c r="S131" s="376">
        <v>0</v>
      </c>
      <c r="T131" s="376">
        <v>0</v>
      </c>
      <c r="U131" s="376">
        <v>0</v>
      </c>
      <c r="V131" s="376">
        <v>0</v>
      </c>
      <c r="W131" s="376">
        <v>0</v>
      </c>
      <c r="X131" s="376">
        <v>0</v>
      </c>
      <c r="Y131" s="376">
        <v>0</v>
      </c>
      <c r="Z131" s="376">
        <v>0</v>
      </c>
      <c r="AA131" s="376">
        <v>0</v>
      </c>
      <c r="AB131" s="376">
        <v>0</v>
      </c>
      <c r="AC131" s="376">
        <v>0</v>
      </c>
      <c r="AD131" s="376">
        <v>0</v>
      </c>
      <c r="AF131" s="255"/>
    </row>
    <row r="132" spans="1:32">
      <c r="A132" s="351"/>
      <c r="B132" s="200" t="s">
        <v>491</v>
      </c>
      <c r="C132" s="376">
        <v>0</v>
      </c>
      <c r="D132" s="376">
        <v>0</v>
      </c>
      <c r="E132" s="376">
        <v>0</v>
      </c>
      <c r="F132" s="376">
        <v>0</v>
      </c>
      <c r="G132" s="376">
        <v>0</v>
      </c>
      <c r="H132" s="376">
        <v>0</v>
      </c>
      <c r="I132" s="376">
        <v>0</v>
      </c>
      <c r="J132" s="376">
        <v>0</v>
      </c>
      <c r="K132" s="376">
        <v>0</v>
      </c>
      <c r="L132" s="376">
        <v>0</v>
      </c>
      <c r="M132" s="376">
        <v>0</v>
      </c>
      <c r="N132" s="376">
        <v>0</v>
      </c>
      <c r="O132" s="376">
        <v>0</v>
      </c>
      <c r="P132" s="376">
        <v>0</v>
      </c>
      <c r="Q132" s="376">
        <v>0</v>
      </c>
      <c r="R132" s="376">
        <v>0</v>
      </c>
      <c r="S132" s="376">
        <v>0</v>
      </c>
      <c r="T132" s="376">
        <v>0</v>
      </c>
      <c r="U132" s="376">
        <v>0</v>
      </c>
      <c r="V132" s="376">
        <v>0</v>
      </c>
      <c r="W132" s="376">
        <v>0</v>
      </c>
      <c r="X132" s="376">
        <v>0</v>
      </c>
      <c r="Y132" s="376">
        <v>0</v>
      </c>
      <c r="Z132" s="376">
        <v>0</v>
      </c>
      <c r="AA132" s="376">
        <v>0</v>
      </c>
      <c r="AB132" s="376">
        <v>0</v>
      </c>
      <c r="AC132" s="376">
        <v>0</v>
      </c>
      <c r="AD132" s="376">
        <v>0</v>
      </c>
      <c r="AF132" s="255"/>
    </row>
    <row r="133" spans="1:32">
      <c r="A133" s="351"/>
      <c r="B133" s="199" t="s">
        <v>492</v>
      </c>
      <c r="C133" s="376">
        <v>0</v>
      </c>
      <c r="D133" s="376">
        <v>0</v>
      </c>
      <c r="E133" s="376">
        <v>0</v>
      </c>
      <c r="F133" s="376">
        <v>0</v>
      </c>
      <c r="G133" s="376">
        <v>0</v>
      </c>
      <c r="H133" s="376">
        <v>0</v>
      </c>
      <c r="I133" s="376">
        <v>0</v>
      </c>
      <c r="J133" s="376">
        <v>0</v>
      </c>
      <c r="K133" s="376">
        <v>0</v>
      </c>
      <c r="L133" s="376">
        <v>0</v>
      </c>
      <c r="M133" s="376">
        <v>0</v>
      </c>
      <c r="N133" s="376">
        <v>0</v>
      </c>
      <c r="O133" s="376">
        <v>0</v>
      </c>
      <c r="P133" s="376">
        <v>0</v>
      </c>
      <c r="Q133" s="376">
        <v>0</v>
      </c>
      <c r="R133" s="376">
        <v>0</v>
      </c>
      <c r="S133" s="376">
        <v>0</v>
      </c>
      <c r="T133" s="376">
        <v>0</v>
      </c>
      <c r="U133" s="376">
        <v>0</v>
      </c>
      <c r="V133" s="376">
        <v>0</v>
      </c>
      <c r="W133" s="376">
        <v>0</v>
      </c>
      <c r="X133" s="376">
        <v>0</v>
      </c>
      <c r="Y133" s="376">
        <v>0</v>
      </c>
      <c r="Z133" s="376">
        <v>0</v>
      </c>
      <c r="AA133" s="376">
        <v>0</v>
      </c>
      <c r="AB133" s="376">
        <v>0</v>
      </c>
      <c r="AC133" s="376">
        <v>0</v>
      </c>
      <c r="AD133" s="376">
        <v>0</v>
      </c>
      <c r="AF133" s="255"/>
    </row>
    <row r="134" spans="1:32">
      <c r="A134" s="351"/>
      <c r="B134" s="199" t="s">
        <v>493</v>
      </c>
      <c r="C134" s="376">
        <v>0</v>
      </c>
      <c r="D134" s="376">
        <v>0</v>
      </c>
      <c r="E134" s="376">
        <v>0</v>
      </c>
      <c r="F134" s="376">
        <v>0</v>
      </c>
      <c r="G134" s="376">
        <v>0</v>
      </c>
      <c r="H134" s="376">
        <v>0</v>
      </c>
      <c r="I134" s="376">
        <v>0</v>
      </c>
      <c r="J134" s="376">
        <v>0</v>
      </c>
      <c r="K134" s="376">
        <v>0</v>
      </c>
      <c r="L134" s="376">
        <v>0</v>
      </c>
      <c r="M134" s="376">
        <v>0</v>
      </c>
      <c r="N134" s="376">
        <v>0</v>
      </c>
      <c r="O134" s="376">
        <v>0</v>
      </c>
      <c r="P134" s="376">
        <v>0</v>
      </c>
      <c r="Q134" s="376">
        <v>0</v>
      </c>
      <c r="R134" s="376">
        <v>0</v>
      </c>
      <c r="S134" s="376">
        <v>0</v>
      </c>
      <c r="T134" s="376">
        <v>0</v>
      </c>
      <c r="U134" s="376">
        <v>0</v>
      </c>
      <c r="V134" s="376">
        <v>0</v>
      </c>
      <c r="W134" s="376">
        <v>0</v>
      </c>
      <c r="X134" s="376">
        <v>0</v>
      </c>
      <c r="Y134" s="376">
        <v>0</v>
      </c>
      <c r="Z134" s="376">
        <v>0</v>
      </c>
      <c r="AA134" s="376">
        <v>0</v>
      </c>
      <c r="AB134" s="376">
        <v>0</v>
      </c>
      <c r="AC134" s="376">
        <v>0</v>
      </c>
      <c r="AD134" s="376">
        <v>0</v>
      </c>
      <c r="AF134" s="255"/>
    </row>
    <row r="135" spans="1:32">
      <c r="A135" s="351"/>
      <c r="B135" s="199" t="s">
        <v>494</v>
      </c>
      <c r="C135" s="376">
        <v>0</v>
      </c>
      <c r="D135" s="376">
        <v>0</v>
      </c>
      <c r="E135" s="376">
        <v>0</v>
      </c>
      <c r="F135" s="376">
        <v>0</v>
      </c>
      <c r="G135" s="376">
        <v>0</v>
      </c>
      <c r="H135" s="376">
        <v>0</v>
      </c>
      <c r="I135" s="376">
        <v>0</v>
      </c>
      <c r="J135" s="376">
        <v>0</v>
      </c>
      <c r="K135" s="376">
        <v>0</v>
      </c>
      <c r="L135" s="376">
        <v>0</v>
      </c>
      <c r="M135" s="376">
        <v>0</v>
      </c>
      <c r="N135" s="376">
        <v>0</v>
      </c>
      <c r="O135" s="376">
        <v>0</v>
      </c>
      <c r="P135" s="376">
        <v>0</v>
      </c>
      <c r="Q135" s="376">
        <v>0</v>
      </c>
      <c r="R135" s="376">
        <v>0</v>
      </c>
      <c r="S135" s="376">
        <v>0</v>
      </c>
      <c r="T135" s="376">
        <v>0</v>
      </c>
      <c r="U135" s="376">
        <v>0</v>
      </c>
      <c r="V135" s="376">
        <v>0</v>
      </c>
      <c r="W135" s="376">
        <v>0</v>
      </c>
      <c r="X135" s="376">
        <v>0</v>
      </c>
      <c r="Y135" s="376">
        <v>0</v>
      </c>
      <c r="Z135" s="376">
        <v>0</v>
      </c>
      <c r="AA135" s="376">
        <v>0</v>
      </c>
      <c r="AB135" s="376">
        <v>0</v>
      </c>
      <c r="AC135" s="376">
        <v>0</v>
      </c>
      <c r="AD135" s="376">
        <v>0</v>
      </c>
      <c r="AF135" s="255"/>
    </row>
    <row r="136" spans="1:32">
      <c r="A136" s="351"/>
      <c r="B136" s="200" t="s">
        <v>495</v>
      </c>
      <c r="C136" s="376">
        <v>0</v>
      </c>
      <c r="D136" s="376">
        <v>0</v>
      </c>
      <c r="E136" s="376">
        <v>0</v>
      </c>
      <c r="F136" s="376">
        <v>0</v>
      </c>
      <c r="G136" s="376">
        <v>0</v>
      </c>
      <c r="H136" s="376">
        <v>0</v>
      </c>
      <c r="I136" s="376">
        <v>0</v>
      </c>
      <c r="J136" s="376">
        <v>0</v>
      </c>
      <c r="K136" s="376">
        <v>0</v>
      </c>
      <c r="L136" s="376">
        <v>0</v>
      </c>
      <c r="M136" s="376">
        <v>0</v>
      </c>
      <c r="N136" s="376">
        <v>0</v>
      </c>
      <c r="O136" s="376">
        <v>0</v>
      </c>
      <c r="P136" s="376">
        <v>0</v>
      </c>
      <c r="Q136" s="376">
        <v>0</v>
      </c>
      <c r="R136" s="376">
        <v>0</v>
      </c>
      <c r="S136" s="376">
        <v>0</v>
      </c>
      <c r="T136" s="376">
        <v>0</v>
      </c>
      <c r="U136" s="376">
        <v>0</v>
      </c>
      <c r="V136" s="376">
        <v>0</v>
      </c>
      <c r="W136" s="376">
        <v>0</v>
      </c>
      <c r="X136" s="376">
        <v>0</v>
      </c>
      <c r="Y136" s="376">
        <v>0</v>
      </c>
      <c r="Z136" s="376">
        <v>0</v>
      </c>
      <c r="AA136" s="376">
        <v>0</v>
      </c>
      <c r="AB136" s="376">
        <v>0</v>
      </c>
      <c r="AC136" s="376">
        <v>0</v>
      </c>
      <c r="AD136" s="376">
        <v>0</v>
      </c>
      <c r="AF136" s="255"/>
    </row>
    <row r="137" spans="1:32" ht="45">
      <c r="A137" s="351"/>
      <c r="B137" s="355" t="s">
        <v>496</v>
      </c>
      <c r="C137" s="376">
        <v>0</v>
      </c>
      <c r="D137" s="376">
        <v>0</v>
      </c>
      <c r="E137" s="376">
        <v>0</v>
      </c>
      <c r="F137" s="376">
        <v>0</v>
      </c>
      <c r="G137" s="376">
        <v>0</v>
      </c>
      <c r="H137" s="376">
        <v>0</v>
      </c>
      <c r="I137" s="376">
        <v>0</v>
      </c>
      <c r="J137" s="376">
        <v>0</v>
      </c>
      <c r="K137" s="376">
        <v>0</v>
      </c>
      <c r="L137" s="376">
        <v>0</v>
      </c>
      <c r="M137" s="376">
        <v>0</v>
      </c>
      <c r="N137" s="376">
        <v>0</v>
      </c>
      <c r="O137" s="376">
        <v>0</v>
      </c>
      <c r="P137" s="376">
        <v>0</v>
      </c>
      <c r="Q137" s="376">
        <v>0</v>
      </c>
      <c r="R137" s="376">
        <v>0</v>
      </c>
      <c r="S137" s="376">
        <v>0</v>
      </c>
      <c r="T137" s="376">
        <v>0</v>
      </c>
      <c r="U137" s="376">
        <v>0</v>
      </c>
      <c r="V137" s="376">
        <v>0</v>
      </c>
      <c r="W137" s="376">
        <v>0</v>
      </c>
      <c r="X137" s="376">
        <v>0</v>
      </c>
      <c r="Y137" s="376">
        <v>0</v>
      </c>
      <c r="Z137" s="376">
        <v>0</v>
      </c>
      <c r="AA137" s="376">
        <v>0</v>
      </c>
      <c r="AB137" s="376">
        <v>0</v>
      </c>
      <c r="AC137" s="376">
        <v>0</v>
      </c>
      <c r="AD137" s="376">
        <v>0</v>
      </c>
      <c r="AF137" s="255"/>
    </row>
    <row r="138" spans="1:32">
      <c r="A138" s="351"/>
      <c r="B138" s="200" t="s">
        <v>497</v>
      </c>
      <c r="C138" s="376">
        <v>0</v>
      </c>
      <c r="D138" s="376">
        <v>0</v>
      </c>
      <c r="E138" s="376">
        <v>0</v>
      </c>
      <c r="F138" s="376">
        <v>0</v>
      </c>
      <c r="G138" s="376">
        <v>0</v>
      </c>
      <c r="H138" s="376">
        <v>0</v>
      </c>
      <c r="I138" s="376">
        <v>0</v>
      </c>
      <c r="J138" s="376">
        <v>0</v>
      </c>
      <c r="K138" s="376">
        <v>0</v>
      </c>
      <c r="L138" s="376">
        <v>0</v>
      </c>
      <c r="M138" s="376">
        <v>0</v>
      </c>
      <c r="N138" s="376">
        <v>0</v>
      </c>
      <c r="O138" s="376">
        <v>0</v>
      </c>
      <c r="P138" s="376">
        <v>0</v>
      </c>
      <c r="Q138" s="376">
        <v>0</v>
      </c>
      <c r="R138" s="376">
        <v>0</v>
      </c>
      <c r="S138" s="376">
        <v>0</v>
      </c>
      <c r="T138" s="376">
        <v>0</v>
      </c>
      <c r="U138" s="376">
        <v>0</v>
      </c>
      <c r="V138" s="376">
        <v>0</v>
      </c>
      <c r="W138" s="376">
        <v>0</v>
      </c>
      <c r="X138" s="376">
        <v>0</v>
      </c>
      <c r="Y138" s="376">
        <v>0</v>
      </c>
      <c r="Z138" s="376">
        <v>0</v>
      </c>
      <c r="AA138" s="376">
        <v>0</v>
      </c>
      <c r="AB138" s="376">
        <v>0</v>
      </c>
      <c r="AC138" s="376">
        <v>0</v>
      </c>
      <c r="AD138" s="376">
        <v>0</v>
      </c>
      <c r="AF138" s="255"/>
    </row>
    <row r="139" spans="1:32">
      <c r="A139" s="351"/>
      <c r="B139" s="200" t="s">
        <v>498</v>
      </c>
      <c r="C139" s="376">
        <v>0</v>
      </c>
      <c r="D139" s="376">
        <v>0</v>
      </c>
      <c r="E139" s="376">
        <v>0</v>
      </c>
      <c r="F139" s="376">
        <v>0</v>
      </c>
      <c r="G139" s="376">
        <v>0</v>
      </c>
      <c r="H139" s="376">
        <v>0</v>
      </c>
      <c r="I139" s="376">
        <v>0</v>
      </c>
      <c r="J139" s="376">
        <v>0</v>
      </c>
      <c r="K139" s="376">
        <v>0</v>
      </c>
      <c r="L139" s="376">
        <v>0</v>
      </c>
      <c r="M139" s="376">
        <v>0</v>
      </c>
      <c r="N139" s="376">
        <v>0</v>
      </c>
      <c r="O139" s="376">
        <v>0</v>
      </c>
      <c r="P139" s="376">
        <v>0</v>
      </c>
      <c r="Q139" s="376">
        <v>0</v>
      </c>
      <c r="R139" s="376">
        <v>0</v>
      </c>
      <c r="S139" s="376">
        <v>0</v>
      </c>
      <c r="T139" s="376">
        <v>0</v>
      </c>
      <c r="U139" s="376">
        <v>0</v>
      </c>
      <c r="V139" s="376">
        <v>0</v>
      </c>
      <c r="W139" s="376">
        <v>0</v>
      </c>
      <c r="X139" s="376">
        <v>0</v>
      </c>
      <c r="Y139" s="376">
        <v>0</v>
      </c>
      <c r="Z139" s="376">
        <v>0</v>
      </c>
      <c r="AA139" s="376">
        <v>0</v>
      </c>
      <c r="AB139" s="376">
        <v>0</v>
      </c>
      <c r="AC139" s="376">
        <v>0</v>
      </c>
      <c r="AD139" s="376">
        <v>0</v>
      </c>
      <c r="AF139" s="255"/>
    </row>
    <row r="140" spans="1:32">
      <c r="A140" s="351"/>
      <c r="B140" s="200" t="s">
        <v>499</v>
      </c>
      <c r="C140" s="376">
        <v>0</v>
      </c>
      <c r="D140" s="376">
        <v>0</v>
      </c>
      <c r="E140" s="376">
        <v>0</v>
      </c>
      <c r="F140" s="376">
        <v>0</v>
      </c>
      <c r="G140" s="376">
        <v>0</v>
      </c>
      <c r="H140" s="376">
        <v>0</v>
      </c>
      <c r="I140" s="376">
        <v>0</v>
      </c>
      <c r="J140" s="376">
        <v>0</v>
      </c>
      <c r="K140" s="376">
        <v>0</v>
      </c>
      <c r="L140" s="376">
        <v>0</v>
      </c>
      <c r="M140" s="376">
        <v>0</v>
      </c>
      <c r="N140" s="376">
        <v>0</v>
      </c>
      <c r="O140" s="376">
        <v>0</v>
      </c>
      <c r="P140" s="376">
        <v>0</v>
      </c>
      <c r="Q140" s="376">
        <v>0</v>
      </c>
      <c r="R140" s="376">
        <v>0</v>
      </c>
      <c r="S140" s="376">
        <v>0</v>
      </c>
      <c r="T140" s="376">
        <v>0</v>
      </c>
      <c r="U140" s="376">
        <v>0</v>
      </c>
      <c r="V140" s="376">
        <v>0</v>
      </c>
      <c r="W140" s="376">
        <v>0</v>
      </c>
      <c r="X140" s="376">
        <v>0</v>
      </c>
      <c r="Y140" s="376">
        <v>0</v>
      </c>
      <c r="Z140" s="376">
        <v>0</v>
      </c>
      <c r="AA140" s="376">
        <v>0</v>
      </c>
      <c r="AB140" s="376">
        <v>0</v>
      </c>
      <c r="AC140" s="376">
        <v>0</v>
      </c>
      <c r="AD140" s="376">
        <v>0</v>
      </c>
      <c r="AF140" s="255"/>
    </row>
    <row r="141" spans="1:32">
      <c r="A141" s="351"/>
      <c r="B141" s="200" t="s">
        <v>500</v>
      </c>
      <c r="C141" s="376">
        <v>0</v>
      </c>
      <c r="D141" s="376">
        <v>0</v>
      </c>
      <c r="E141" s="376">
        <v>0</v>
      </c>
      <c r="F141" s="376">
        <v>0</v>
      </c>
      <c r="G141" s="376">
        <v>0</v>
      </c>
      <c r="H141" s="376">
        <v>0</v>
      </c>
      <c r="I141" s="376">
        <v>0</v>
      </c>
      <c r="J141" s="376">
        <v>0</v>
      </c>
      <c r="K141" s="376">
        <v>0</v>
      </c>
      <c r="L141" s="376">
        <v>0</v>
      </c>
      <c r="M141" s="376">
        <v>0</v>
      </c>
      <c r="N141" s="376">
        <v>0</v>
      </c>
      <c r="O141" s="376">
        <v>0</v>
      </c>
      <c r="P141" s="376">
        <v>0</v>
      </c>
      <c r="Q141" s="376">
        <v>0</v>
      </c>
      <c r="R141" s="376">
        <v>0</v>
      </c>
      <c r="S141" s="376">
        <v>0</v>
      </c>
      <c r="T141" s="376">
        <v>0</v>
      </c>
      <c r="U141" s="376">
        <v>0</v>
      </c>
      <c r="V141" s="376">
        <v>0</v>
      </c>
      <c r="W141" s="376">
        <v>0</v>
      </c>
      <c r="X141" s="376">
        <v>0</v>
      </c>
      <c r="Y141" s="376">
        <v>0</v>
      </c>
      <c r="Z141" s="376">
        <v>0</v>
      </c>
      <c r="AA141" s="376">
        <v>0</v>
      </c>
      <c r="AB141" s="376">
        <v>0</v>
      </c>
      <c r="AC141" s="376">
        <v>0</v>
      </c>
      <c r="AD141" s="376">
        <v>0</v>
      </c>
      <c r="AF141" s="255"/>
    </row>
    <row r="142" spans="1:32">
      <c r="A142" s="351"/>
      <c r="B142" s="200" t="s">
        <v>505</v>
      </c>
      <c r="C142" s="376">
        <v>0</v>
      </c>
      <c r="D142" s="376">
        <v>0</v>
      </c>
      <c r="E142" s="376">
        <v>0</v>
      </c>
      <c r="F142" s="376">
        <v>0</v>
      </c>
      <c r="G142" s="376">
        <v>0</v>
      </c>
      <c r="H142" s="376">
        <v>0</v>
      </c>
      <c r="I142" s="376">
        <v>0</v>
      </c>
      <c r="J142" s="376">
        <v>0</v>
      </c>
      <c r="K142" s="376">
        <v>0</v>
      </c>
      <c r="L142" s="376">
        <v>0</v>
      </c>
      <c r="M142" s="376">
        <v>0</v>
      </c>
      <c r="N142" s="376">
        <v>0</v>
      </c>
      <c r="O142" s="376">
        <v>0</v>
      </c>
      <c r="P142" s="376">
        <v>0</v>
      </c>
      <c r="Q142" s="376">
        <v>0</v>
      </c>
      <c r="R142" s="376">
        <v>0</v>
      </c>
      <c r="S142" s="376">
        <v>0</v>
      </c>
      <c r="T142" s="376">
        <v>0</v>
      </c>
      <c r="U142" s="376">
        <v>0</v>
      </c>
      <c r="V142" s="376">
        <v>0</v>
      </c>
      <c r="W142" s="376">
        <v>0</v>
      </c>
      <c r="X142" s="376">
        <v>0</v>
      </c>
      <c r="Y142" s="376">
        <v>0</v>
      </c>
      <c r="Z142" s="376">
        <v>0</v>
      </c>
      <c r="AA142" s="376">
        <v>0</v>
      </c>
      <c r="AB142" s="376">
        <v>0</v>
      </c>
      <c r="AC142" s="376">
        <v>0</v>
      </c>
      <c r="AD142" s="376">
        <v>0</v>
      </c>
      <c r="AF142" s="255"/>
    </row>
    <row r="143" spans="1:32">
      <c r="A143" s="351"/>
      <c r="B143" s="200" t="s">
        <v>506</v>
      </c>
      <c r="C143" s="376">
        <v>0</v>
      </c>
      <c r="D143" s="376">
        <v>0</v>
      </c>
      <c r="E143" s="376">
        <v>0</v>
      </c>
      <c r="F143" s="376">
        <v>0</v>
      </c>
      <c r="G143" s="376">
        <v>0</v>
      </c>
      <c r="H143" s="376">
        <v>0</v>
      </c>
      <c r="I143" s="376">
        <v>0</v>
      </c>
      <c r="J143" s="376">
        <v>0</v>
      </c>
      <c r="K143" s="376">
        <v>0</v>
      </c>
      <c r="L143" s="376">
        <v>0</v>
      </c>
      <c r="M143" s="376">
        <v>0</v>
      </c>
      <c r="N143" s="376">
        <v>0</v>
      </c>
      <c r="O143" s="376">
        <v>0</v>
      </c>
      <c r="P143" s="376">
        <v>0</v>
      </c>
      <c r="Q143" s="376">
        <v>0</v>
      </c>
      <c r="R143" s="376">
        <v>0</v>
      </c>
      <c r="S143" s="376">
        <v>0</v>
      </c>
      <c r="T143" s="376">
        <v>0</v>
      </c>
      <c r="U143" s="376">
        <v>0</v>
      </c>
      <c r="V143" s="376">
        <v>0</v>
      </c>
      <c r="W143" s="376">
        <v>0</v>
      </c>
      <c r="X143" s="376">
        <v>0</v>
      </c>
      <c r="Y143" s="376">
        <v>0</v>
      </c>
      <c r="Z143" s="376">
        <v>0</v>
      </c>
      <c r="AA143" s="376">
        <v>0</v>
      </c>
      <c r="AB143" s="376">
        <v>0</v>
      </c>
      <c r="AC143" s="376">
        <v>0</v>
      </c>
      <c r="AD143" s="376">
        <v>0</v>
      </c>
      <c r="AF143" s="255"/>
    </row>
    <row r="144" spans="1:32">
      <c r="A144" s="356"/>
      <c r="B144" s="357" t="s">
        <v>645</v>
      </c>
      <c r="C144" s="377">
        <f>SUM(C130:C143)</f>
        <v>0</v>
      </c>
      <c r="D144" s="377">
        <f t="shared" ref="D144:G144" si="22">SUM(D130:D143)</f>
        <v>0</v>
      </c>
      <c r="E144" s="377">
        <f t="shared" si="22"/>
        <v>0</v>
      </c>
      <c r="F144" s="377">
        <f t="shared" si="22"/>
        <v>0</v>
      </c>
      <c r="G144" s="377">
        <f t="shared" si="22"/>
        <v>0</v>
      </c>
      <c r="H144" s="377">
        <v>0</v>
      </c>
      <c r="I144" s="377">
        <f t="shared" ref="I144" si="23">SUM(I130:I143)</f>
        <v>0</v>
      </c>
      <c r="J144" s="377">
        <v>0</v>
      </c>
      <c r="K144" s="377">
        <f t="shared" ref="K144:AD144" si="24">SUM(K130:K143)</f>
        <v>0</v>
      </c>
      <c r="L144" s="377">
        <f t="shared" si="24"/>
        <v>0</v>
      </c>
      <c r="M144" s="377">
        <f t="shared" si="24"/>
        <v>0</v>
      </c>
      <c r="N144" s="377">
        <f t="shared" si="24"/>
        <v>0</v>
      </c>
      <c r="O144" s="377">
        <f t="shared" si="24"/>
        <v>0</v>
      </c>
      <c r="P144" s="377">
        <f t="shared" si="24"/>
        <v>0</v>
      </c>
      <c r="Q144" s="377">
        <f t="shared" si="24"/>
        <v>0</v>
      </c>
      <c r="R144" s="377">
        <f t="shared" si="24"/>
        <v>0</v>
      </c>
      <c r="S144" s="377">
        <f t="shared" si="24"/>
        <v>0</v>
      </c>
      <c r="T144" s="377">
        <f t="shared" si="24"/>
        <v>0</v>
      </c>
      <c r="U144" s="377">
        <f t="shared" si="24"/>
        <v>0</v>
      </c>
      <c r="V144" s="377">
        <f t="shared" si="24"/>
        <v>0</v>
      </c>
      <c r="W144" s="377">
        <f t="shared" si="24"/>
        <v>0</v>
      </c>
      <c r="X144" s="377">
        <f t="shared" si="24"/>
        <v>0</v>
      </c>
      <c r="Y144" s="377">
        <f t="shared" si="24"/>
        <v>0</v>
      </c>
      <c r="Z144" s="377">
        <f t="shared" si="24"/>
        <v>0</v>
      </c>
      <c r="AA144" s="377">
        <f t="shared" si="24"/>
        <v>0</v>
      </c>
      <c r="AB144" s="377">
        <f t="shared" si="24"/>
        <v>0</v>
      </c>
      <c r="AC144" s="377">
        <f t="shared" si="24"/>
        <v>0</v>
      </c>
      <c r="AD144" s="377">
        <f t="shared" si="24"/>
        <v>0</v>
      </c>
      <c r="AF144" s="255"/>
    </row>
    <row r="145" spans="1:32">
      <c r="A145" s="351" t="s">
        <v>646</v>
      </c>
      <c r="B145" s="352" t="s">
        <v>226</v>
      </c>
      <c r="C145" s="376">
        <v>0</v>
      </c>
      <c r="D145" s="376">
        <v>0</v>
      </c>
      <c r="E145" s="376">
        <v>0</v>
      </c>
      <c r="F145" s="376">
        <v>0</v>
      </c>
      <c r="G145" s="376">
        <v>0</v>
      </c>
      <c r="H145" s="376">
        <v>0</v>
      </c>
      <c r="I145" s="376">
        <v>0</v>
      </c>
      <c r="J145" s="376">
        <v>0</v>
      </c>
      <c r="K145" s="376">
        <v>0</v>
      </c>
      <c r="L145" s="376">
        <v>0</v>
      </c>
      <c r="M145" s="376">
        <v>0</v>
      </c>
      <c r="N145" s="376">
        <v>0</v>
      </c>
      <c r="O145" s="376">
        <v>0</v>
      </c>
      <c r="P145" s="376">
        <v>0</v>
      </c>
      <c r="Q145" s="376">
        <v>0</v>
      </c>
      <c r="R145" s="376">
        <v>0</v>
      </c>
      <c r="S145" s="376">
        <v>0</v>
      </c>
      <c r="T145" s="376">
        <v>0</v>
      </c>
      <c r="U145" s="376">
        <v>0</v>
      </c>
      <c r="V145" s="376">
        <v>0</v>
      </c>
      <c r="W145" s="376">
        <v>0</v>
      </c>
      <c r="X145" s="376">
        <v>0</v>
      </c>
      <c r="Y145" s="376">
        <v>0</v>
      </c>
      <c r="Z145" s="376">
        <v>0</v>
      </c>
      <c r="AA145" s="376">
        <v>0</v>
      </c>
      <c r="AB145" s="376">
        <v>0</v>
      </c>
      <c r="AC145" s="376">
        <v>0</v>
      </c>
      <c r="AD145" s="376">
        <v>0</v>
      </c>
      <c r="AF145" s="255"/>
    </row>
    <row r="146" spans="1:32">
      <c r="A146" s="351"/>
      <c r="B146" s="199" t="s">
        <v>490</v>
      </c>
      <c r="C146" s="376">
        <v>0</v>
      </c>
      <c r="D146" s="376">
        <v>0</v>
      </c>
      <c r="E146" s="376">
        <v>0</v>
      </c>
      <c r="F146" s="376">
        <v>0</v>
      </c>
      <c r="G146" s="376">
        <v>0</v>
      </c>
      <c r="H146" s="376">
        <v>0</v>
      </c>
      <c r="I146" s="376">
        <v>0</v>
      </c>
      <c r="J146" s="376">
        <v>0</v>
      </c>
      <c r="K146" s="376">
        <v>0</v>
      </c>
      <c r="L146" s="376">
        <v>0</v>
      </c>
      <c r="M146" s="376">
        <v>0</v>
      </c>
      <c r="N146" s="376">
        <v>0</v>
      </c>
      <c r="O146" s="376">
        <v>0</v>
      </c>
      <c r="P146" s="376">
        <v>0</v>
      </c>
      <c r="Q146" s="376">
        <v>0</v>
      </c>
      <c r="R146" s="376">
        <v>0</v>
      </c>
      <c r="S146" s="376">
        <v>0</v>
      </c>
      <c r="T146" s="376">
        <v>0</v>
      </c>
      <c r="U146" s="376">
        <v>0</v>
      </c>
      <c r="V146" s="376">
        <v>0</v>
      </c>
      <c r="W146" s="376">
        <v>0</v>
      </c>
      <c r="X146" s="376">
        <v>0</v>
      </c>
      <c r="Y146" s="376">
        <v>0</v>
      </c>
      <c r="Z146" s="376">
        <v>0</v>
      </c>
      <c r="AA146" s="376">
        <v>0</v>
      </c>
      <c r="AB146" s="376">
        <v>0</v>
      </c>
      <c r="AC146" s="376">
        <v>0</v>
      </c>
      <c r="AD146" s="376">
        <v>0</v>
      </c>
      <c r="AF146" s="255"/>
    </row>
    <row r="147" spans="1:32">
      <c r="A147" s="351"/>
      <c r="B147" s="200" t="s">
        <v>491</v>
      </c>
      <c r="C147" s="376">
        <v>0</v>
      </c>
      <c r="D147" s="376">
        <v>0</v>
      </c>
      <c r="E147" s="376">
        <v>0</v>
      </c>
      <c r="F147" s="376">
        <v>0</v>
      </c>
      <c r="G147" s="376">
        <v>0</v>
      </c>
      <c r="H147" s="376">
        <v>0</v>
      </c>
      <c r="I147" s="376">
        <v>0</v>
      </c>
      <c r="J147" s="376">
        <v>0</v>
      </c>
      <c r="K147" s="376">
        <v>0</v>
      </c>
      <c r="L147" s="376">
        <v>0</v>
      </c>
      <c r="M147" s="376">
        <v>0</v>
      </c>
      <c r="N147" s="376">
        <v>0</v>
      </c>
      <c r="O147" s="376">
        <v>0</v>
      </c>
      <c r="P147" s="376">
        <v>0</v>
      </c>
      <c r="Q147" s="376">
        <v>0</v>
      </c>
      <c r="R147" s="376">
        <v>0</v>
      </c>
      <c r="S147" s="376">
        <v>0</v>
      </c>
      <c r="T147" s="376">
        <v>0</v>
      </c>
      <c r="U147" s="376">
        <v>0</v>
      </c>
      <c r="V147" s="376">
        <v>0</v>
      </c>
      <c r="W147" s="376">
        <v>0</v>
      </c>
      <c r="X147" s="376">
        <v>0</v>
      </c>
      <c r="Y147" s="376">
        <v>0</v>
      </c>
      <c r="Z147" s="376">
        <v>0</v>
      </c>
      <c r="AA147" s="376">
        <v>0</v>
      </c>
      <c r="AB147" s="376">
        <v>0</v>
      </c>
      <c r="AC147" s="376">
        <v>0</v>
      </c>
      <c r="AD147" s="376">
        <v>0</v>
      </c>
      <c r="AF147" s="255"/>
    </row>
    <row r="148" spans="1:32">
      <c r="A148" s="351"/>
      <c r="B148" s="199" t="s">
        <v>492</v>
      </c>
      <c r="C148" s="376">
        <v>0</v>
      </c>
      <c r="D148" s="376">
        <v>0</v>
      </c>
      <c r="E148" s="376">
        <v>0</v>
      </c>
      <c r="F148" s="376">
        <v>0</v>
      </c>
      <c r="G148" s="376">
        <v>0</v>
      </c>
      <c r="H148" s="376">
        <v>0</v>
      </c>
      <c r="I148" s="376">
        <v>0</v>
      </c>
      <c r="J148" s="376">
        <v>0</v>
      </c>
      <c r="K148" s="376">
        <v>0</v>
      </c>
      <c r="L148" s="376">
        <v>0</v>
      </c>
      <c r="M148" s="376">
        <v>0</v>
      </c>
      <c r="N148" s="376">
        <v>0</v>
      </c>
      <c r="O148" s="376">
        <v>0</v>
      </c>
      <c r="P148" s="376">
        <v>0</v>
      </c>
      <c r="Q148" s="376">
        <v>0</v>
      </c>
      <c r="R148" s="376">
        <v>0</v>
      </c>
      <c r="S148" s="376">
        <v>0</v>
      </c>
      <c r="T148" s="376">
        <v>0</v>
      </c>
      <c r="U148" s="376">
        <v>0</v>
      </c>
      <c r="V148" s="376">
        <v>0</v>
      </c>
      <c r="W148" s="376">
        <v>0</v>
      </c>
      <c r="X148" s="376">
        <v>0</v>
      </c>
      <c r="Y148" s="376">
        <v>0</v>
      </c>
      <c r="Z148" s="376">
        <v>0</v>
      </c>
      <c r="AA148" s="376">
        <v>0</v>
      </c>
      <c r="AB148" s="376">
        <v>0</v>
      </c>
      <c r="AC148" s="376">
        <v>0</v>
      </c>
      <c r="AD148" s="376">
        <v>0</v>
      </c>
      <c r="AF148" s="255"/>
    </row>
    <row r="149" spans="1:32">
      <c r="A149" s="351"/>
      <c r="B149" s="199" t="s">
        <v>493</v>
      </c>
      <c r="C149" s="376">
        <v>0</v>
      </c>
      <c r="D149" s="376">
        <v>0</v>
      </c>
      <c r="E149" s="376">
        <v>0</v>
      </c>
      <c r="F149" s="376">
        <v>0</v>
      </c>
      <c r="G149" s="376">
        <v>0</v>
      </c>
      <c r="H149" s="376">
        <v>0</v>
      </c>
      <c r="I149" s="376">
        <v>0</v>
      </c>
      <c r="J149" s="376">
        <v>0</v>
      </c>
      <c r="K149" s="376">
        <v>0</v>
      </c>
      <c r="L149" s="376">
        <v>0</v>
      </c>
      <c r="M149" s="376">
        <v>0</v>
      </c>
      <c r="N149" s="376">
        <v>0</v>
      </c>
      <c r="O149" s="376">
        <v>0</v>
      </c>
      <c r="P149" s="376">
        <v>0</v>
      </c>
      <c r="Q149" s="376">
        <v>0</v>
      </c>
      <c r="R149" s="376">
        <v>0</v>
      </c>
      <c r="S149" s="376">
        <v>0</v>
      </c>
      <c r="T149" s="376">
        <v>0</v>
      </c>
      <c r="U149" s="376">
        <v>0</v>
      </c>
      <c r="V149" s="376">
        <v>0</v>
      </c>
      <c r="W149" s="376">
        <v>0</v>
      </c>
      <c r="X149" s="376">
        <v>0</v>
      </c>
      <c r="Y149" s="376">
        <v>0</v>
      </c>
      <c r="Z149" s="376">
        <v>0</v>
      </c>
      <c r="AA149" s="376">
        <v>0</v>
      </c>
      <c r="AB149" s="376">
        <v>0</v>
      </c>
      <c r="AC149" s="376">
        <v>0</v>
      </c>
      <c r="AD149" s="376">
        <v>0</v>
      </c>
      <c r="AF149" s="255"/>
    </row>
    <row r="150" spans="1:32">
      <c r="A150" s="351"/>
      <c r="B150" s="199" t="s">
        <v>494</v>
      </c>
      <c r="C150" s="376">
        <v>0</v>
      </c>
      <c r="D150" s="376">
        <v>0</v>
      </c>
      <c r="E150" s="376">
        <v>0</v>
      </c>
      <c r="F150" s="376">
        <v>0</v>
      </c>
      <c r="G150" s="376">
        <v>0</v>
      </c>
      <c r="H150" s="376">
        <v>0</v>
      </c>
      <c r="I150" s="376">
        <v>0</v>
      </c>
      <c r="J150" s="376">
        <v>0</v>
      </c>
      <c r="K150" s="376">
        <v>0</v>
      </c>
      <c r="L150" s="376">
        <v>0</v>
      </c>
      <c r="M150" s="376">
        <v>0</v>
      </c>
      <c r="N150" s="376">
        <v>0</v>
      </c>
      <c r="O150" s="376">
        <v>0</v>
      </c>
      <c r="P150" s="376">
        <v>0</v>
      </c>
      <c r="Q150" s="376">
        <v>0</v>
      </c>
      <c r="R150" s="376">
        <v>0</v>
      </c>
      <c r="S150" s="376">
        <v>0</v>
      </c>
      <c r="T150" s="376">
        <v>0</v>
      </c>
      <c r="U150" s="376">
        <v>0</v>
      </c>
      <c r="V150" s="376">
        <v>0</v>
      </c>
      <c r="W150" s="376">
        <v>0</v>
      </c>
      <c r="X150" s="376">
        <v>0</v>
      </c>
      <c r="Y150" s="376">
        <v>0</v>
      </c>
      <c r="Z150" s="376">
        <v>0</v>
      </c>
      <c r="AA150" s="376">
        <v>0</v>
      </c>
      <c r="AB150" s="376">
        <v>0</v>
      </c>
      <c r="AC150" s="376">
        <v>0</v>
      </c>
      <c r="AD150" s="376">
        <v>0</v>
      </c>
      <c r="AF150" s="255"/>
    </row>
    <row r="151" spans="1:32">
      <c r="A151" s="351"/>
      <c r="B151" s="200" t="s">
        <v>495</v>
      </c>
      <c r="C151" s="376">
        <v>0</v>
      </c>
      <c r="D151" s="376">
        <v>0</v>
      </c>
      <c r="E151" s="376">
        <v>0</v>
      </c>
      <c r="F151" s="376">
        <v>0</v>
      </c>
      <c r="G151" s="376">
        <v>0</v>
      </c>
      <c r="H151" s="376">
        <v>0</v>
      </c>
      <c r="I151" s="376">
        <v>0</v>
      </c>
      <c r="J151" s="376">
        <v>0</v>
      </c>
      <c r="K151" s="376">
        <v>0</v>
      </c>
      <c r="L151" s="376">
        <v>0</v>
      </c>
      <c r="M151" s="376">
        <v>0</v>
      </c>
      <c r="N151" s="376">
        <v>0</v>
      </c>
      <c r="O151" s="376">
        <v>0</v>
      </c>
      <c r="P151" s="376">
        <v>0</v>
      </c>
      <c r="Q151" s="376">
        <v>0</v>
      </c>
      <c r="R151" s="376">
        <v>0</v>
      </c>
      <c r="S151" s="376">
        <v>0</v>
      </c>
      <c r="T151" s="376">
        <v>0</v>
      </c>
      <c r="U151" s="376">
        <v>0</v>
      </c>
      <c r="V151" s="376">
        <v>0</v>
      </c>
      <c r="W151" s="376">
        <v>0</v>
      </c>
      <c r="X151" s="376">
        <v>0</v>
      </c>
      <c r="Y151" s="376">
        <v>0</v>
      </c>
      <c r="Z151" s="376">
        <v>0</v>
      </c>
      <c r="AA151" s="376">
        <v>0</v>
      </c>
      <c r="AB151" s="376">
        <v>0</v>
      </c>
      <c r="AC151" s="376">
        <v>0</v>
      </c>
      <c r="AD151" s="376">
        <v>0</v>
      </c>
      <c r="AF151" s="255"/>
    </row>
    <row r="152" spans="1:32" ht="45">
      <c r="A152" s="351"/>
      <c r="B152" s="355" t="s">
        <v>496</v>
      </c>
      <c r="C152" s="376">
        <v>0</v>
      </c>
      <c r="D152" s="376">
        <v>0</v>
      </c>
      <c r="E152" s="376">
        <v>0</v>
      </c>
      <c r="F152" s="376">
        <v>0</v>
      </c>
      <c r="G152" s="376">
        <v>0</v>
      </c>
      <c r="H152" s="376">
        <v>0</v>
      </c>
      <c r="I152" s="376">
        <v>0</v>
      </c>
      <c r="J152" s="376">
        <v>0</v>
      </c>
      <c r="K152" s="376">
        <v>0</v>
      </c>
      <c r="L152" s="376">
        <v>0</v>
      </c>
      <c r="M152" s="376">
        <v>0</v>
      </c>
      <c r="N152" s="376">
        <v>0</v>
      </c>
      <c r="O152" s="376">
        <v>0</v>
      </c>
      <c r="P152" s="376">
        <v>0</v>
      </c>
      <c r="Q152" s="376">
        <v>0</v>
      </c>
      <c r="R152" s="376">
        <v>0</v>
      </c>
      <c r="S152" s="376">
        <v>0</v>
      </c>
      <c r="T152" s="376">
        <v>0</v>
      </c>
      <c r="U152" s="376">
        <v>0</v>
      </c>
      <c r="V152" s="376">
        <v>0</v>
      </c>
      <c r="W152" s="376">
        <v>0</v>
      </c>
      <c r="X152" s="376">
        <v>0</v>
      </c>
      <c r="Y152" s="376">
        <v>0</v>
      </c>
      <c r="Z152" s="376">
        <v>0</v>
      </c>
      <c r="AA152" s="376">
        <v>0</v>
      </c>
      <c r="AB152" s="376">
        <v>0</v>
      </c>
      <c r="AC152" s="376">
        <v>0</v>
      </c>
      <c r="AD152" s="376">
        <v>0</v>
      </c>
      <c r="AF152" s="255"/>
    </row>
    <row r="153" spans="1:32">
      <c r="A153" s="351"/>
      <c r="B153" s="200" t="s">
        <v>497</v>
      </c>
      <c r="C153" s="376">
        <v>0</v>
      </c>
      <c r="D153" s="376">
        <v>0</v>
      </c>
      <c r="E153" s="376">
        <v>0</v>
      </c>
      <c r="F153" s="376">
        <v>0</v>
      </c>
      <c r="G153" s="376">
        <v>0</v>
      </c>
      <c r="H153" s="376">
        <v>0</v>
      </c>
      <c r="I153" s="376">
        <v>0</v>
      </c>
      <c r="J153" s="376">
        <v>0</v>
      </c>
      <c r="K153" s="376">
        <v>0</v>
      </c>
      <c r="L153" s="376">
        <v>0</v>
      </c>
      <c r="M153" s="376">
        <v>0</v>
      </c>
      <c r="N153" s="376">
        <v>0</v>
      </c>
      <c r="O153" s="376">
        <v>0</v>
      </c>
      <c r="P153" s="376">
        <v>0</v>
      </c>
      <c r="Q153" s="376">
        <v>0</v>
      </c>
      <c r="R153" s="376">
        <v>0</v>
      </c>
      <c r="S153" s="376">
        <v>0</v>
      </c>
      <c r="T153" s="376">
        <v>0</v>
      </c>
      <c r="U153" s="376">
        <v>0</v>
      </c>
      <c r="V153" s="376">
        <v>0</v>
      </c>
      <c r="W153" s="376">
        <v>0</v>
      </c>
      <c r="X153" s="376">
        <v>0</v>
      </c>
      <c r="Y153" s="376">
        <v>0</v>
      </c>
      <c r="Z153" s="376">
        <v>0</v>
      </c>
      <c r="AA153" s="376">
        <v>0</v>
      </c>
      <c r="AB153" s="376">
        <v>0</v>
      </c>
      <c r="AC153" s="376">
        <v>0</v>
      </c>
      <c r="AD153" s="376">
        <v>0</v>
      </c>
      <c r="AF153" s="255"/>
    </row>
    <row r="154" spans="1:32">
      <c r="A154" s="351"/>
      <c r="B154" s="200" t="s">
        <v>498</v>
      </c>
      <c r="C154" s="376">
        <v>0</v>
      </c>
      <c r="D154" s="376">
        <v>0</v>
      </c>
      <c r="E154" s="376">
        <v>0</v>
      </c>
      <c r="F154" s="376">
        <v>0</v>
      </c>
      <c r="G154" s="376">
        <v>0</v>
      </c>
      <c r="H154" s="376">
        <v>0</v>
      </c>
      <c r="I154" s="376">
        <v>0</v>
      </c>
      <c r="J154" s="376">
        <v>0</v>
      </c>
      <c r="K154" s="376">
        <v>0</v>
      </c>
      <c r="L154" s="376">
        <v>0</v>
      </c>
      <c r="M154" s="376">
        <v>0</v>
      </c>
      <c r="N154" s="376">
        <v>0</v>
      </c>
      <c r="O154" s="376">
        <v>0</v>
      </c>
      <c r="P154" s="376">
        <v>0</v>
      </c>
      <c r="Q154" s="376">
        <v>0</v>
      </c>
      <c r="R154" s="376">
        <v>0</v>
      </c>
      <c r="S154" s="376">
        <v>0</v>
      </c>
      <c r="T154" s="376">
        <v>0</v>
      </c>
      <c r="U154" s="376">
        <v>0</v>
      </c>
      <c r="V154" s="376">
        <v>0</v>
      </c>
      <c r="W154" s="376">
        <v>0</v>
      </c>
      <c r="X154" s="376">
        <v>0</v>
      </c>
      <c r="Y154" s="376">
        <v>0</v>
      </c>
      <c r="Z154" s="376">
        <v>0</v>
      </c>
      <c r="AA154" s="376">
        <v>0</v>
      </c>
      <c r="AB154" s="376">
        <v>0</v>
      </c>
      <c r="AC154" s="376">
        <v>0</v>
      </c>
      <c r="AD154" s="376">
        <v>0</v>
      </c>
      <c r="AF154" s="255"/>
    </row>
    <row r="155" spans="1:32">
      <c r="A155" s="351"/>
      <c r="B155" s="200" t="s">
        <v>499</v>
      </c>
      <c r="C155" s="376">
        <v>0</v>
      </c>
      <c r="D155" s="376">
        <v>0</v>
      </c>
      <c r="E155" s="376">
        <v>0</v>
      </c>
      <c r="F155" s="376">
        <v>0</v>
      </c>
      <c r="G155" s="376">
        <v>0</v>
      </c>
      <c r="H155" s="376">
        <v>0</v>
      </c>
      <c r="I155" s="376">
        <v>0</v>
      </c>
      <c r="J155" s="376">
        <v>0</v>
      </c>
      <c r="K155" s="376">
        <v>0</v>
      </c>
      <c r="L155" s="376">
        <v>0</v>
      </c>
      <c r="M155" s="376">
        <v>0</v>
      </c>
      <c r="N155" s="376">
        <v>0</v>
      </c>
      <c r="O155" s="376">
        <v>0</v>
      </c>
      <c r="P155" s="376">
        <v>0</v>
      </c>
      <c r="Q155" s="376">
        <v>0</v>
      </c>
      <c r="R155" s="376">
        <v>0</v>
      </c>
      <c r="S155" s="376">
        <v>0</v>
      </c>
      <c r="T155" s="376">
        <v>0</v>
      </c>
      <c r="U155" s="376">
        <v>0</v>
      </c>
      <c r="V155" s="376">
        <v>0</v>
      </c>
      <c r="W155" s="376">
        <v>0</v>
      </c>
      <c r="X155" s="376">
        <v>0</v>
      </c>
      <c r="Y155" s="376">
        <v>0</v>
      </c>
      <c r="Z155" s="376">
        <v>0</v>
      </c>
      <c r="AA155" s="376">
        <v>0</v>
      </c>
      <c r="AB155" s="376">
        <v>0</v>
      </c>
      <c r="AC155" s="376">
        <v>0</v>
      </c>
      <c r="AD155" s="376">
        <v>0</v>
      </c>
      <c r="AF155" s="255"/>
    </row>
    <row r="156" spans="1:32">
      <c r="A156" s="351"/>
      <c r="B156" s="200" t="s">
        <v>500</v>
      </c>
      <c r="C156" s="376">
        <v>0</v>
      </c>
      <c r="D156" s="376">
        <v>0</v>
      </c>
      <c r="E156" s="376">
        <v>0</v>
      </c>
      <c r="F156" s="376">
        <v>0</v>
      </c>
      <c r="G156" s="376">
        <v>0</v>
      </c>
      <c r="H156" s="376">
        <v>0</v>
      </c>
      <c r="I156" s="376">
        <v>0</v>
      </c>
      <c r="J156" s="376">
        <v>0</v>
      </c>
      <c r="K156" s="376">
        <v>0</v>
      </c>
      <c r="L156" s="376">
        <v>0</v>
      </c>
      <c r="M156" s="376">
        <v>0</v>
      </c>
      <c r="N156" s="376">
        <v>0</v>
      </c>
      <c r="O156" s="376">
        <v>0</v>
      </c>
      <c r="P156" s="376">
        <v>0</v>
      </c>
      <c r="Q156" s="376">
        <v>0</v>
      </c>
      <c r="R156" s="376">
        <v>0</v>
      </c>
      <c r="S156" s="376">
        <v>0</v>
      </c>
      <c r="T156" s="376">
        <v>0</v>
      </c>
      <c r="U156" s="376">
        <v>0</v>
      </c>
      <c r="V156" s="376">
        <v>0</v>
      </c>
      <c r="W156" s="376">
        <v>0</v>
      </c>
      <c r="X156" s="376">
        <v>0</v>
      </c>
      <c r="Y156" s="376">
        <v>0</v>
      </c>
      <c r="Z156" s="376">
        <v>0</v>
      </c>
      <c r="AA156" s="376">
        <v>0</v>
      </c>
      <c r="AB156" s="376">
        <v>0</v>
      </c>
      <c r="AC156" s="376">
        <v>0</v>
      </c>
      <c r="AD156" s="376">
        <v>0</v>
      </c>
      <c r="AF156" s="255"/>
    </row>
    <row r="157" spans="1:32">
      <c r="A157" s="351"/>
      <c r="B157" s="200" t="s">
        <v>505</v>
      </c>
      <c r="C157" s="376">
        <v>0</v>
      </c>
      <c r="D157" s="376">
        <v>0</v>
      </c>
      <c r="E157" s="376">
        <v>0</v>
      </c>
      <c r="F157" s="376">
        <v>0</v>
      </c>
      <c r="G157" s="376">
        <v>0</v>
      </c>
      <c r="H157" s="376">
        <v>0</v>
      </c>
      <c r="I157" s="376">
        <v>0</v>
      </c>
      <c r="J157" s="376">
        <v>0</v>
      </c>
      <c r="K157" s="376">
        <v>0</v>
      </c>
      <c r="L157" s="376">
        <v>0</v>
      </c>
      <c r="M157" s="376">
        <v>0</v>
      </c>
      <c r="N157" s="376">
        <v>0</v>
      </c>
      <c r="O157" s="376">
        <v>0</v>
      </c>
      <c r="P157" s="376">
        <v>0</v>
      </c>
      <c r="Q157" s="376">
        <v>0</v>
      </c>
      <c r="R157" s="376">
        <v>0</v>
      </c>
      <c r="S157" s="376">
        <v>0</v>
      </c>
      <c r="T157" s="376">
        <v>0</v>
      </c>
      <c r="U157" s="376">
        <v>0</v>
      </c>
      <c r="V157" s="376">
        <v>0</v>
      </c>
      <c r="W157" s="376">
        <v>0</v>
      </c>
      <c r="X157" s="376">
        <v>0</v>
      </c>
      <c r="Y157" s="376">
        <v>0</v>
      </c>
      <c r="Z157" s="376">
        <v>0</v>
      </c>
      <c r="AA157" s="376">
        <v>0</v>
      </c>
      <c r="AB157" s="376">
        <v>0</v>
      </c>
      <c r="AC157" s="376">
        <v>0</v>
      </c>
      <c r="AD157" s="376">
        <v>0</v>
      </c>
      <c r="AF157" s="255"/>
    </row>
    <row r="158" spans="1:32">
      <c r="A158" s="351"/>
      <c r="B158" s="200" t="s">
        <v>506</v>
      </c>
      <c r="C158" s="376">
        <v>0</v>
      </c>
      <c r="D158" s="376">
        <v>0</v>
      </c>
      <c r="E158" s="376">
        <v>0</v>
      </c>
      <c r="F158" s="376">
        <v>0</v>
      </c>
      <c r="G158" s="376">
        <v>0</v>
      </c>
      <c r="H158" s="376">
        <v>0</v>
      </c>
      <c r="I158" s="376">
        <v>0</v>
      </c>
      <c r="J158" s="376">
        <v>0</v>
      </c>
      <c r="K158" s="376">
        <v>0</v>
      </c>
      <c r="L158" s="376">
        <v>0</v>
      </c>
      <c r="M158" s="376">
        <v>0</v>
      </c>
      <c r="N158" s="376">
        <v>0</v>
      </c>
      <c r="O158" s="376">
        <v>0</v>
      </c>
      <c r="P158" s="376">
        <v>0</v>
      </c>
      <c r="Q158" s="376">
        <v>0</v>
      </c>
      <c r="R158" s="376">
        <v>0</v>
      </c>
      <c r="S158" s="376">
        <v>0</v>
      </c>
      <c r="T158" s="376">
        <v>0</v>
      </c>
      <c r="U158" s="376">
        <v>0</v>
      </c>
      <c r="V158" s="376">
        <v>0</v>
      </c>
      <c r="W158" s="376">
        <v>0</v>
      </c>
      <c r="X158" s="376">
        <v>0</v>
      </c>
      <c r="Y158" s="376">
        <v>0</v>
      </c>
      <c r="Z158" s="376">
        <v>0</v>
      </c>
      <c r="AA158" s="376">
        <v>0</v>
      </c>
      <c r="AB158" s="376">
        <v>0</v>
      </c>
      <c r="AC158" s="376">
        <v>0</v>
      </c>
      <c r="AD158" s="376">
        <v>0</v>
      </c>
      <c r="AF158" s="255"/>
    </row>
    <row r="159" spans="1:32">
      <c r="A159" s="356"/>
      <c r="B159" s="357" t="s">
        <v>647</v>
      </c>
      <c r="C159" s="377">
        <f>SUM(C145:C158)</f>
        <v>0</v>
      </c>
      <c r="D159" s="377">
        <f t="shared" ref="D159:G159" si="25">SUM(D145:D158)</f>
        <v>0</v>
      </c>
      <c r="E159" s="377">
        <f t="shared" si="25"/>
        <v>0</v>
      </c>
      <c r="F159" s="377">
        <f t="shared" si="25"/>
        <v>0</v>
      </c>
      <c r="G159" s="377">
        <f t="shared" si="25"/>
        <v>0</v>
      </c>
      <c r="H159" s="377">
        <v>0</v>
      </c>
      <c r="I159" s="377">
        <f t="shared" ref="I159" si="26">SUM(I145:I158)</f>
        <v>0</v>
      </c>
      <c r="J159" s="377">
        <v>0</v>
      </c>
      <c r="K159" s="377">
        <f t="shared" ref="K159:AD159" si="27">SUM(K145:K158)</f>
        <v>0</v>
      </c>
      <c r="L159" s="377">
        <f t="shared" si="27"/>
        <v>0</v>
      </c>
      <c r="M159" s="377">
        <f t="shared" si="27"/>
        <v>0</v>
      </c>
      <c r="N159" s="377">
        <f t="shared" si="27"/>
        <v>0</v>
      </c>
      <c r="O159" s="377">
        <f t="shared" si="27"/>
        <v>0</v>
      </c>
      <c r="P159" s="377">
        <f t="shared" si="27"/>
        <v>0</v>
      </c>
      <c r="Q159" s="377">
        <f t="shared" si="27"/>
        <v>0</v>
      </c>
      <c r="R159" s="377">
        <f t="shared" si="27"/>
        <v>0</v>
      </c>
      <c r="S159" s="377">
        <f t="shared" si="27"/>
        <v>0</v>
      </c>
      <c r="T159" s="377">
        <f t="shared" si="27"/>
        <v>0</v>
      </c>
      <c r="U159" s="377">
        <f t="shared" si="27"/>
        <v>0</v>
      </c>
      <c r="V159" s="377">
        <f t="shared" si="27"/>
        <v>0</v>
      </c>
      <c r="W159" s="377">
        <f t="shared" si="27"/>
        <v>0</v>
      </c>
      <c r="X159" s="377">
        <f t="shared" si="27"/>
        <v>0</v>
      </c>
      <c r="Y159" s="377">
        <f t="shared" si="27"/>
        <v>0</v>
      </c>
      <c r="Z159" s="377">
        <f t="shared" si="27"/>
        <v>0</v>
      </c>
      <c r="AA159" s="377">
        <f t="shared" si="27"/>
        <v>0</v>
      </c>
      <c r="AB159" s="377">
        <f t="shared" si="27"/>
        <v>0</v>
      </c>
      <c r="AC159" s="377">
        <f t="shared" si="27"/>
        <v>0</v>
      </c>
      <c r="AD159" s="377">
        <f t="shared" si="27"/>
        <v>0</v>
      </c>
      <c r="AF159" s="255"/>
    </row>
    <row r="160" spans="1:32">
      <c r="A160" s="351" t="s">
        <v>648</v>
      </c>
      <c r="B160" s="352" t="s">
        <v>226</v>
      </c>
      <c r="C160" s="376">
        <v>0</v>
      </c>
      <c r="D160" s="376">
        <v>0</v>
      </c>
      <c r="E160" s="376">
        <v>0</v>
      </c>
      <c r="F160" s="376">
        <v>0</v>
      </c>
      <c r="G160" s="376">
        <v>0</v>
      </c>
      <c r="H160" s="376">
        <v>0</v>
      </c>
      <c r="I160" s="376">
        <v>0</v>
      </c>
      <c r="J160" s="376">
        <v>0</v>
      </c>
      <c r="K160" s="376">
        <v>0</v>
      </c>
      <c r="L160" s="376">
        <v>0</v>
      </c>
      <c r="M160" s="376">
        <v>0</v>
      </c>
      <c r="N160" s="376">
        <v>0</v>
      </c>
      <c r="O160" s="376">
        <v>0</v>
      </c>
      <c r="P160" s="376">
        <v>0</v>
      </c>
      <c r="Q160" s="376">
        <v>0</v>
      </c>
      <c r="R160" s="376">
        <v>0</v>
      </c>
      <c r="S160" s="376">
        <v>0</v>
      </c>
      <c r="T160" s="376">
        <v>0</v>
      </c>
      <c r="U160" s="376">
        <v>0</v>
      </c>
      <c r="V160" s="376">
        <v>0</v>
      </c>
      <c r="W160" s="376">
        <v>0</v>
      </c>
      <c r="X160" s="376">
        <v>0</v>
      </c>
      <c r="Y160" s="376">
        <v>0</v>
      </c>
      <c r="Z160" s="376">
        <v>0</v>
      </c>
      <c r="AA160" s="376">
        <v>0</v>
      </c>
      <c r="AB160" s="376">
        <v>0</v>
      </c>
      <c r="AC160" s="376">
        <v>0</v>
      </c>
      <c r="AD160" s="376">
        <v>0</v>
      </c>
      <c r="AF160" s="255"/>
    </row>
    <row r="161" spans="1:32">
      <c r="A161" s="351"/>
      <c r="B161" s="199" t="s">
        <v>490</v>
      </c>
      <c r="C161" s="376">
        <v>0</v>
      </c>
      <c r="D161" s="376">
        <v>0</v>
      </c>
      <c r="E161" s="376">
        <v>0</v>
      </c>
      <c r="F161" s="376">
        <v>0</v>
      </c>
      <c r="G161" s="376">
        <v>0</v>
      </c>
      <c r="H161" s="376">
        <v>0</v>
      </c>
      <c r="I161" s="376">
        <v>0</v>
      </c>
      <c r="J161" s="376">
        <v>0</v>
      </c>
      <c r="K161" s="376">
        <v>0</v>
      </c>
      <c r="L161" s="376">
        <v>0</v>
      </c>
      <c r="M161" s="376">
        <v>0</v>
      </c>
      <c r="N161" s="376">
        <v>0</v>
      </c>
      <c r="O161" s="376">
        <v>0</v>
      </c>
      <c r="P161" s="376">
        <v>0</v>
      </c>
      <c r="Q161" s="376">
        <v>0</v>
      </c>
      <c r="R161" s="376">
        <v>0</v>
      </c>
      <c r="S161" s="376">
        <v>0</v>
      </c>
      <c r="T161" s="376">
        <v>0</v>
      </c>
      <c r="U161" s="376">
        <v>0</v>
      </c>
      <c r="V161" s="376">
        <v>0</v>
      </c>
      <c r="W161" s="376">
        <v>0</v>
      </c>
      <c r="X161" s="376">
        <v>0</v>
      </c>
      <c r="Y161" s="376">
        <v>0</v>
      </c>
      <c r="Z161" s="376">
        <v>0</v>
      </c>
      <c r="AA161" s="376">
        <v>0</v>
      </c>
      <c r="AB161" s="376">
        <v>0</v>
      </c>
      <c r="AC161" s="376">
        <v>0</v>
      </c>
      <c r="AD161" s="376">
        <v>0</v>
      </c>
      <c r="AF161" s="255"/>
    </row>
    <row r="162" spans="1:32">
      <c r="A162" s="351"/>
      <c r="B162" s="200" t="s">
        <v>491</v>
      </c>
      <c r="C162" s="376">
        <v>0</v>
      </c>
      <c r="D162" s="376">
        <v>0</v>
      </c>
      <c r="E162" s="376">
        <v>0</v>
      </c>
      <c r="F162" s="376">
        <v>0</v>
      </c>
      <c r="G162" s="376">
        <v>0</v>
      </c>
      <c r="H162" s="376">
        <v>0</v>
      </c>
      <c r="I162" s="376">
        <v>0</v>
      </c>
      <c r="J162" s="376">
        <v>0</v>
      </c>
      <c r="K162" s="376">
        <v>0</v>
      </c>
      <c r="L162" s="376">
        <v>0</v>
      </c>
      <c r="M162" s="376">
        <v>0</v>
      </c>
      <c r="N162" s="376">
        <v>0</v>
      </c>
      <c r="O162" s="376">
        <v>0</v>
      </c>
      <c r="P162" s="376">
        <v>0</v>
      </c>
      <c r="Q162" s="376">
        <v>0</v>
      </c>
      <c r="R162" s="376">
        <v>0</v>
      </c>
      <c r="S162" s="376">
        <v>0</v>
      </c>
      <c r="T162" s="376">
        <v>0</v>
      </c>
      <c r="U162" s="376">
        <v>0</v>
      </c>
      <c r="V162" s="376">
        <v>0</v>
      </c>
      <c r="W162" s="376">
        <v>0</v>
      </c>
      <c r="X162" s="376">
        <v>0</v>
      </c>
      <c r="Y162" s="376">
        <v>0</v>
      </c>
      <c r="Z162" s="376">
        <v>0</v>
      </c>
      <c r="AA162" s="376">
        <v>0</v>
      </c>
      <c r="AB162" s="376">
        <v>0</v>
      </c>
      <c r="AC162" s="376">
        <v>0</v>
      </c>
      <c r="AD162" s="376">
        <v>0</v>
      </c>
      <c r="AF162" s="255"/>
    </row>
    <row r="163" spans="1:32">
      <c r="A163" s="351"/>
      <c r="B163" s="199" t="s">
        <v>492</v>
      </c>
      <c r="C163" s="376">
        <v>0</v>
      </c>
      <c r="D163" s="376">
        <v>0</v>
      </c>
      <c r="E163" s="376">
        <v>0</v>
      </c>
      <c r="F163" s="376">
        <v>0</v>
      </c>
      <c r="G163" s="376">
        <v>0</v>
      </c>
      <c r="H163" s="376">
        <v>0</v>
      </c>
      <c r="I163" s="376">
        <v>0</v>
      </c>
      <c r="J163" s="376">
        <v>0</v>
      </c>
      <c r="K163" s="376">
        <v>0</v>
      </c>
      <c r="L163" s="376">
        <v>0</v>
      </c>
      <c r="M163" s="376">
        <v>0</v>
      </c>
      <c r="N163" s="376">
        <v>0</v>
      </c>
      <c r="O163" s="376">
        <v>0</v>
      </c>
      <c r="P163" s="376">
        <v>0</v>
      </c>
      <c r="Q163" s="376">
        <v>0</v>
      </c>
      <c r="R163" s="376">
        <v>0</v>
      </c>
      <c r="S163" s="376">
        <v>0</v>
      </c>
      <c r="T163" s="376">
        <v>0</v>
      </c>
      <c r="U163" s="376">
        <v>0</v>
      </c>
      <c r="V163" s="376">
        <v>0</v>
      </c>
      <c r="W163" s="376">
        <v>0</v>
      </c>
      <c r="X163" s="376">
        <v>0</v>
      </c>
      <c r="Y163" s="376">
        <v>0</v>
      </c>
      <c r="Z163" s="376">
        <v>0</v>
      </c>
      <c r="AA163" s="376">
        <v>0</v>
      </c>
      <c r="AB163" s="376">
        <v>0</v>
      </c>
      <c r="AC163" s="376">
        <v>0</v>
      </c>
      <c r="AD163" s="376">
        <v>0</v>
      </c>
      <c r="AF163" s="255"/>
    </row>
    <row r="164" spans="1:32">
      <c r="A164" s="351"/>
      <c r="B164" s="199" t="s">
        <v>493</v>
      </c>
      <c r="C164" s="376">
        <v>0</v>
      </c>
      <c r="D164" s="376">
        <v>0</v>
      </c>
      <c r="E164" s="376">
        <v>0</v>
      </c>
      <c r="F164" s="376">
        <v>0</v>
      </c>
      <c r="G164" s="376">
        <v>0</v>
      </c>
      <c r="H164" s="376">
        <v>0</v>
      </c>
      <c r="I164" s="376">
        <v>0</v>
      </c>
      <c r="J164" s="376">
        <v>0</v>
      </c>
      <c r="K164" s="376">
        <v>0</v>
      </c>
      <c r="L164" s="376">
        <v>0</v>
      </c>
      <c r="M164" s="376">
        <v>0</v>
      </c>
      <c r="N164" s="376">
        <v>0</v>
      </c>
      <c r="O164" s="376">
        <v>0</v>
      </c>
      <c r="P164" s="376">
        <v>0</v>
      </c>
      <c r="Q164" s="376">
        <v>0</v>
      </c>
      <c r="R164" s="376">
        <v>0</v>
      </c>
      <c r="S164" s="376">
        <v>0</v>
      </c>
      <c r="T164" s="376">
        <v>0</v>
      </c>
      <c r="U164" s="376">
        <v>0</v>
      </c>
      <c r="V164" s="376">
        <v>0</v>
      </c>
      <c r="W164" s="376">
        <v>0</v>
      </c>
      <c r="X164" s="376">
        <v>0</v>
      </c>
      <c r="Y164" s="376">
        <v>0</v>
      </c>
      <c r="Z164" s="376">
        <v>0</v>
      </c>
      <c r="AA164" s="376">
        <v>0</v>
      </c>
      <c r="AB164" s="376">
        <v>0</v>
      </c>
      <c r="AC164" s="376">
        <v>0</v>
      </c>
      <c r="AD164" s="376">
        <v>0</v>
      </c>
      <c r="AF164" s="255"/>
    </row>
    <row r="165" spans="1:32">
      <c r="A165" s="351"/>
      <c r="B165" s="199" t="s">
        <v>494</v>
      </c>
      <c r="C165" s="376">
        <v>0</v>
      </c>
      <c r="D165" s="376">
        <v>0</v>
      </c>
      <c r="E165" s="376">
        <v>0</v>
      </c>
      <c r="F165" s="376">
        <v>0</v>
      </c>
      <c r="G165" s="376">
        <v>0</v>
      </c>
      <c r="H165" s="376">
        <v>0</v>
      </c>
      <c r="I165" s="376">
        <v>0</v>
      </c>
      <c r="J165" s="376">
        <v>0</v>
      </c>
      <c r="K165" s="376">
        <v>0</v>
      </c>
      <c r="L165" s="376">
        <v>0</v>
      </c>
      <c r="M165" s="376">
        <v>0</v>
      </c>
      <c r="N165" s="376">
        <v>0</v>
      </c>
      <c r="O165" s="376">
        <v>0</v>
      </c>
      <c r="P165" s="376">
        <v>0</v>
      </c>
      <c r="Q165" s="376">
        <v>0</v>
      </c>
      <c r="R165" s="376">
        <v>0</v>
      </c>
      <c r="S165" s="376">
        <v>0</v>
      </c>
      <c r="T165" s="376">
        <v>0</v>
      </c>
      <c r="U165" s="376">
        <v>0</v>
      </c>
      <c r="V165" s="376">
        <v>0</v>
      </c>
      <c r="W165" s="376">
        <v>0</v>
      </c>
      <c r="X165" s="376">
        <v>0</v>
      </c>
      <c r="Y165" s="376">
        <v>0</v>
      </c>
      <c r="Z165" s="376">
        <v>0</v>
      </c>
      <c r="AA165" s="376">
        <v>0</v>
      </c>
      <c r="AB165" s="376">
        <v>0</v>
      </c>
      <c r="AC165" s="376">
        <v>0</v>
      </c>
      <c r="AD165" s="376">
        <v>0</v>
      </c>
      <c r="AF165" s="255"/>
    </row>
    <row r="166" spans="1:32">
      <c r="A166" s="351"/>
      <c r="B166" s="200" t="s">
        <v>495</v>
      </c>
      <c r="C166" s="376">
        <v>0</v>
      </c>
      <c r="D166" s="376">
        <v>0</v>
      </c>
      <c r="E166" s="376">
        <v>0</v>
      </c>
      <c r="F166" s="376">
        <v>0</v>
      </c>
      <c r="G166" s="376">
        <v>0</v>
      </c>
      <c r="H166" s="376">
        <v>0</v>
      </c>
      <c r="I166" s="376">
        <v>0</v>
      </c>
      <c r="J166" s="376">
        <v>0</v>
      </c>
      <c r="K166" s="376">
        <v>0</v>
      </c>
      <c r="L166" s="376">
        <v>0</v>
      </c>
      <c r="M166" s="376">
        <v>0</v>
      </c>
      <c r="N166" s="376">
        <v>0</v>
      </c>
      <c r="O166" s="376">
        <v>0</v>
      </c>
      <c r="P166" s="376">
        <v>0</v>
      </c>
      <c r="Q166" s="376">
        <v>0</v>
      </c>
      <c r="R166" s="376">
        <v>0</v>
      </c>
      <c r="S166" s="376">
        <v>0</v>
      </c>
      <c r="T166" s="376">
        <v>0</v>
      </c>
      <c r="U166" s="376">
        <v>0</v>
      </c>
      <c r="V166" s="376">
        <v>0</v>
      </c>
      <c r="W166" s="376">
        <v>0</v>
      </c>
      <c r="X166" s="376">
        <v>0</v>
      </c>
      <c r="Y166" s="376">
        <v>0</v>
      </c>
      <c r="Z166" s="376">
        <v>0</v>
      </c>
      <c r="AA166" s="376">
        <v>0</v>
      </c>
      <c r="AB166" s="376">
        <v>0</v>
      </c>
      <c r="AC166" s="376">
        <v>0</v>
      </c>
      <c r="AD166" s="376">
        <v>0</v>
      </c>
      <c r="AF166" s="255"/>
    </row>
    <row r="167" spans="1:32" ht="45">
      <c r="A167" s="351"/>
      <c r="B167" s="355" t="s">
        <v>496</v>
      </c>
      <c r="C167" s="376">
        <v>0</v>
      </c>
      <c r="D167" s="376">
        <v>0</v>
      </c>
      <c r="E167" s="376">
        <v>0</v>
      </c>
      <c r="F167" s="376">
        <v>0</v>
      </c>
      <c r="G167" s="376">
        <v>0</v>
      </c>
      <c r="H167" s="376">
        <v>0</v>
      </c>
      <c r="I167" s="376">
        <v>0</v>
      </c>
      <c r="J167" s="376">
        <v>0</v>
      </c>
      <c r="K167" s="376">
        <v>0</v>
      </c>
      <c r="L167" s="376">
        <v>0</v>
      </c>
      <c r="M167" s="376">
        <v>0</v>
      </c>
      <c r="N167" s="376">
        <v>0</v>
      </c>
      <c r="O167" s="376">
        <v>0</v>
      </c>
      <c r="P167" s="376">
        <v>0</v>
      </c>
      <c r="Q167" s="376">
        <v>0</v>
      </c>
      <c r="R167" s="376">
        <v>0</v>
      </c>
      <c r="S167" s="376">
        <v>0</v>
      </c>
      <c r="T167" s="376">
        <v>0</v>
      </c>
      <c r="U167" s="376">
        <v>0</v>
      </c>
      <c r="V167" s="376">
        <v>0</v>
      </c>
      <c r="W167" s="376">
        <v>0</v>
      </c>
      <c r="X167" s="376">
        <v>0</v>
      </c>
      <c r="Y167" s="376">
        <v>0</v>
      </c>
      <c r="Z167" s="376">
        <v>0</v>
      </c>
      <c r="AA167" s="376">
        <v>0</v>
      </c>
      <c r="AB167" s="376">
        <v>0</v>
      </c>
      <c r="AC167" s="376">
        <v>0</v>
      </c>
      <c r="AD167" s="376">
        <v>0</v>
      </c>
      <c r="AF167" s="255"/>
    </row>
    <row r="168" spans="1:32">
      <c r="A168" s="351"/>
      <c r="B168" s="200" t="s">
        <v>497</v>
      </c>
      <c r="C168" s="376">
        <v>0</v>
      </c>
      <c r="D168" s="376">
        <v>0</v>
      </c>
      <c r="E168" s="376">
        <v>0</v>
      </c>
      <c r="F168" s="376">
        <v>0</v>
      </c>
      <c r="G168" s="376">
        <v>0</v>
      </c>
      <c r="H168" s="376">
        <v>0</v>
      </c>
      <c r="I168" s="376">
        <v>0</v>
      </c>
      <c r="J168" s="376">
        <v>0</v>
      </c>
      <c r="K168" s="376">
        <v>0</v>
      </c>
      <c r="L168" s="376">
        <v>0</v>
      </c>
      <c r="M168" s="376">
        <v>0</v>
      </c>
      <c r="N168" s="376">
        <v>0</v>
      </c>
      <c r="O168" s="376">
        <v>0</v>
      </c>
      <c r="P168" s="376">
        <v>0</v>
      </c>
      <c r="Q168" s="376">
        <v>0</v>
      </c>
      <c r="R168" s="376">
        <v>0</v>
      </c>
      <c r="S168" s="376">
        <v>0</v>
      </c>
      <c r="T168" s="376">
        <v>0</v>
      </c>
      <c r="U168" s="376">
        <v>0</v>
      </c>
      <c r="V168" s="376">
        <v>0</v>
      </c>
      <c r="W168" s="376">
        <v>0</v>
      </c>
      <c r="X168" s="376">
        <v>0</v>
      </c>
      <c r="Y168" s="376">
        <v>0</v>
      </c>
      <c r="Z168" s="376">
        <v>0</v>
      </c>
      <c r="AA168" s="376">
        <v>0</v>
      </c>
      <c r="AB168" s="376">
        <v>0</v>
      </c>
      <c r="AC168" s="376">
        <v>0</v>
      </c>
      <c r="AD168" s="376">
        <v>0</v>
      </c>
      <c r="AF168" s="255"/>
    </row>
    <row r="169" spans="1:32">
      <c r="A169" s="351"/>
      <c r="B169" s="200" t="s">
        <v>498</v>
      </c>
      <c r="C169" s="376">
        <v>0</v>
      </c>
      <c r="D169" s="376">
        <v>0</v>
      </c>
      <c r="E169" s="376">
        <v>0</v>
      </c>
      <c r="F169" s="376">
        <v>0</v>
      </c>
      <c r="G169" s="376">
        <v>0</v>
      </c>
      <c r="H169" s="376">
        <v>0</v>
      </c>
      <c r="I169" s="376">
        <v>0</v>
      </c>
      <c r="J169" s="376">
        <v>0</v>
      </c>
      <c r="K169" s="376">
        <v>0</v>
      </c>
      <c r="L169" s="376">
        <v>0</v>
      </c>
      <c r="M169" s="376">
        <v>0</v>
      </c>
      <c r="N169" s="376">
        <v>0</v>
      </c>
      <c r="O169" s="376">
        <v>0</v>
      </c>
      <c r="P169" s="376">
        <v>0</v>
      </c>
      <c r="Q169" s="376">
        <v>0</v>
      </c>
      <c r="R169" s="376">
        <v>0</v>
      </c>
      <c r="S169" s="376">
        <v>0</v>
      </c>
      <c r="T169" s="376">
        <v>0</v>
      </c>
      <c r="U169" s="376">
        <v>0</v>
      </c>
      <c r="V169" s="376">
        <v>0</v>
      </c>
      <c r="W169" s="376">
        <v>0</v>
      </c>
      <c r="X169" s="376">
        <v>0</v>
      </c>
      <c r="Y169" s="376">
        <v>0</v>
      </c>
      <c r="Z169" s="376">
        <v>0</v>
      </c>
      <c r="AA169" s="376">
        <v>0</v>
      </c>
      <c r="AB169" s="376">
        <v>0</v>
      </c>
      <c r="AC169" s="376">
        <v>0</v>
      </c>
      <c r="AD169" s="376">
        <v>0</v>
      </c>
      <c r="AF169" s="255"/>
    </row>
    <row r="170" spans="1:32">
      <c r="A170" s="351"/>
      <c r="B170" s="200" t="s">
        <v>499</v>
      </c>
      <c r="C170" s="376">
        <v>0</v>
      </c>
      <c r="D170" s="376">
        <v>0</v>
      </c>
      <c r="E170" s="376">
        <v>0</v>
      </c>
      <c r="F170" s="376">
        <v>0</v>
      </c>
      <c r="G170" s="376">
        <v>0</v>
      </c>
      <c r="H170" s="376">
        <v>0</v>
      </c>
      <c r="I170" s="376">
        <v>0</v>
      </c>
      <c r="J170" s="376">
        <v>0</v>
      </c>
      <c r="K170" s="376">
        <v>0</v>
      </c>
      <c r="L170" s="376">
        <v>0</v>
      </c>
      <c r="M170" s="376">
        <v>0</v>
      </c>
      <c r="N170" s="376">
        <v>0</v>
      </c>
      <c r="O170" s="376">
        <v>0</v>
      </c>
      <c r="P170" s="376">
        <v>0</v>
      </c>
      <c r="Q170" s="376">
        <v>0</v>
      </c>
      <c r="R170" s="376">
        <v>0</v>
      </c>
      <c r="S170" s="376">
        <v>0</v>
      </c>
      <c r="T170" s="376">
        <v>0</v>
      </c>
      <c r="U170" s="376">
        <v>0</v>
      </c>
      <c r="V170" s="376">
        <v>0</v>
      </c>
      <c r="W170" s="376">
        <v>0</v>
      </c>
      <c r="X170" s="376">
        <v>0</v>
      </c>
      <c r="Y170" s="376">
        <v>0</v>
      </c>
      <c r="Z170" s="376">
        <v>0</v>
      </c>
      <c r="AA170" s="376">
        <v>0</v>
      </c>
      <c r="AB170" s="376">
        <v>0</v>
      </c>
      <c r="AC170" s="376">
        <v>0</v>
      </c>
      <c r="AD170" s="376">
        <v>0</v>
      </c>
      <c r="AF170" s="255"/>
    </row>
    <row r="171" spans="1:32">
      <c r="A171" s="351"/>
      <c r="B171" s="200" t="s">
        <v>500</v>
      </c>
      <c r="C171" s="376">
        <v>0</v>
      </c>
      <c r="D171" s="376">
        <v>0</v>
      </c>
      <c r="E171" s="376">
        <v>0</v>
      </c>
      <c r="F171" s="376">
        <v>0</v>
      </c>
      <c r="G171" s="376">
        <v>0</v>
      </c>
      <c r="H171" s="376">
        <v>0</v>
      </c>
      <c r="I171" s="376">
        <v>0</v>
      </c>
      <c r="J171" s="376">
        <v>0</v>
      </c>
      <c r="K171" s="376">
        <v>0</v>
      </c>
      <c r="L171" s="376">
        <v>0</v>
      </c>
      <c r="M171" s="376">
        <v>0</v>
      </c>
      <c r="N171" s="376">
        <v>0</v>
      </c>
      <c r="O171" s="376">
        <v>0</v>
      </c>
      <c r="P171" s="376">
        <v>0</v>
      </c>
      <c r="Q171" s="376">
        <v>0</v>
      </c>
      <c r="R171" s="376">
        <v>0</v>
      </c>
      <c r="S171" s="376">
        <v>0</v>
      </c>
      <c r="T171" s="376">
        <v>0</v>
      </c>
      <c r="U171" s="376">
        <v>0</v>
      </c>
      <c r="V171" s="376">
        <v>0</v>
      </c>
      <c r="W171" s="376">
        <v>0</v>
      </c>
      <c r="X171" s="376">
        <v>0</v>
      </c>
      <c r="Y171" s="376">
        <v>0</v>
      </c>
      <c r="Z171" s="376">
        <v>0</v>
      </c>
      <c r="AA171" s="376">
        <v>0</v>
      </c>
      <c r="AB171" s="376">
        <v>0</v>
      </c>
      <c r="AC171" s="376">
        <v>0</v>
      </c>
      <c r="AD171" s="376">
        <v>0</v>
      </c>
      <c r="AF171" s="255"/>
    </row>
    <row r="172" spans="1:32">
      <c r="A172" s="351"/>
      <c r="B172" s="200" t="s">
        <v>505</v>
      </c>
      <c r="C172" s="376">
        <v>0</v>
      </c>
      <c r="D172" s="376">
        <v>0</v>
      </c>
      <c r="E172" s="376">
        <v>0</v>
      </c>
      <c r="F172" s="376">
        <v>0</v>
      </c>
      <c r="G172" s="376">
        <v>0</v>
      </c>
      <c r="H172" s="376">
        <v>0</v>
      </c>
      <c r="I172" s="376">
        <v>0</v>
      </c>
      <c r="J172" s="376">
        <v>0</v>
      </c>
      <c r="K172" s="376">
        <v>0</v>
      </c>
      <c r="L172" s="376">
        <v>0</v>
      </c>
      <c r="M172" s="376">
        <v>0</v>
      </c>
      <c r="N172" s="376">
        <v>0</v>
      </c>
      <c r="O172" s="376">
        <v>0</v>
      </c>
      <c r="P172" s="376">
        <v>0</v>
      </c>
      <c r="Q172" s="376">
        <v>0</v>
      </c>
      <c r="R172" s="376">
        <v>0</v>
      </c>
      <c r="S172" s="376">
        <v>0</v>
      </c>
      <c r="T172" s="376">
        <v>0</v>
      </c>
      <c r="U172" s="376">
        <v>0</v>
      </c>
      <c r="V172" s="376">
        <v>0</v>
      </c>
      <c r="W172" s="376">
        <v>0</v>
      </c>
      <c r="X172" s="376">
        <v>0</v>
      </c>
      <c r="Y172" s="376">
        <v>0</v>
      </c>
      <c r="Z172" s="376">
        <v>0</v>
      </c>
      <c r="AA172" s="376">
        <v>0</v>
      </c>
      <c r="AB172" s="376">
        <v>0</v>
      </c>
      <c r="AC172" s="376">
        <v>0</v>
      </c>
      <c r="AD172" s="376">
        <v>0</v>
      </c>
      <c r="AF172" s="255"/>
    </row>
    <row r="173" spans="1:32">
      <c r="A173" s="351"/>
      <c r="B173" s="200" t="s">
        <v>506</v>
      </c>
      <c r="C173" s="376">
        <v>0</v>
      </c>
      <c r="D173" s="376">
        <v>0</v>
      </c>
      <c r="E173" s="376">
        <v>0</v>
      </c>
      <c r="F173" s="376">
        <v>0</v>
      </c>
      <c r="G173" s="376">
        <v>0</v>
      </c>
      <c r="H173" s="376">
        <v>0</v>
      </c>
      <c r="I173" s="376">
        <v>0</v>
      </c>
      <c r="J173" s="376">
        <v>0</v>
      </c>
      <c r="K173" s="376">
        <v>0</v>
      </c>
      <c r="L173" s="376">
        <v>0</v>
      </c>
      <c r="M173" s="376">
        <v>0</v>
      </c>
      <c r="N173" s="376">
        <v>0</v>
      </c>
      <c r="O173" s="376">
        <v>0</v>
      </c>
      <c r="P173" s="376">
        <v>0</v>
      </c>
      <c r="Q173" s="376">
        <v>0</v>
      </c>
      <c r="R173" s="376">
        <v>0</v>
      </c>
      <c r="S173" s="376">
        <v>0</v>
      </c>
      <c r="T173" s="376">
        <v>0</v>
      </c>
      <c r="U173" s="376">
        <v>0</v>
      </c>
      <c r="V173" s="376">
        <v>0</v>
      </c>
      <c r="W173" s="376">
        <v>0</v>
      </c>
      <c r="X173" s="376">
        <v>0</v>
      </c>
      <c r="Y173" s="376">
        <v>0</v>
      </c>
      <c r="Z173" s="376">
        <v>0</v>
      </c>
      <c r="AA173" s="376">
        <v>0</v>
      </c>
      <c r="AB173" s="376">
        <v>0</v>
      </c>
      <c r="AC173" s="376">
        <v>0</v>
      </c>
      <c r="AD173" s="376">
        <v>0</v>
      </c>
      <c r="AF173" s="255"/>
    </row>
    <row r="174" spans="1:32">
      <c r="A174" s="356"/>
      <c r="B174" s="357" t="s">
        <v>649</v>
      </c>
      <c r="C174" s="377">
        <f>SUM(C160:C173)</f>
        <v>0</v>
      </c>
      <c r="D174" s="377">
        <f t="shared" ref="D174:G174" si="28">SUM(D160:D173)</f>
        <v>0</v>
      </c>
      <c r="E174" s="377">
        <f t="shared" si="28"/>
        <v>0</v>
      </c>
      <c r="F174" s="377">
        <f t="shared" si="28"/>
        <v>0</v>
      </c>
      <c r="G174" s="377">
        <f t="shared" si="28"/>
        <v>0</v>
      </c>
      <c r="H174" s="377">
        <v>0</v>
      </c>
      <c r="I174" s="377">
        <f t="shared" ref="I174" si="29">SUM(I160:I173)</f>
        <v>0</v>
      </c>
      <c r="J174" s="377">
        <v>0</v>
      </c>
      <c r="K174" s="377">
        <f t="shared" ref="K174:AD174" si="30">SUM(K160:K173)</f>
        <v>0</v>
      </c>
      <c r="L174" s="377">
        <f t="shared" si="30"/>
        <v>0</v>
      </c>
      <c r="M174" s="377">
        <f t="shared" si="30"/>
        <v>0</v>
      </c>
      <c r="N174" s="377">
        <f t="shared" si="30"/>
        <v>0</v>
      </c>
      <c r="O174" s="377">
        <f t="shared" si="30"/>
        <v>0</v>
      </c>
      <c r="P174" s="377">
        <f t="shared" si="30"/>
        <v>0</v>
      </c>
      <c r="Q174" s="377">
        <f t="shared" si="30"/>
        <v>0</v>
      </c>
      <c r="R174" s="377">
        <f t="shared" si="30"/>
        <v>0</v>
      </c>
      <c r="S174" s="377">
        <f t="shared" si="30"/>
        <v>0</v>
      </c>
      <c r="T174" s="377">
        <f t="shared" si="30"/>
        <v>0</v>
      </c>
      <c r="U174" s="377">
        <f t="shared" si="30"/>
        <v>0</v>
      </c>
      <c r="V174" s="377">
        <f t="shared" si="30"/>
        <v>0</v>
      </c>
      <c r="W174" s="377">
        <f t="shared" si="30"/>
        <v>0</v>
      </c>
      <c r="X174" s="377">
        <f t="shared" si="30"/>
        <v>0</v>
      </c>
      <c r="Y174" s="377">
        <f t="shared" si="30"/>
        <v>0</v>
      </c>
      <c r="Z174" s="377">
        <f t="shared" si="30"/>
        <v>0</v>
      </c>
      <c r="AA174" s="377">
        <f t="shared" si="30"/>
        <v>0</v>
      </c>
      <c r="AB174" s="377">
        <f t="shared" si="30"/>
        <v>0</v>
      </c>
      <c r="AC174" s="377">
        <f t="shared" si="30"/>
        <v>0</v>
      </c>
      <c r="AD174" s="377">
        <f t="shared" si="30"/>
        <v>0</v>
      </c>
      <c r="AF174" s="255"/>
    </row>
    <row r="175" spans="1:32">
      <c r="A175" s="351" t="s">
        <v>479</v>
      </c>
      <c r="B175" s="352" t="s">
        <v>226</v>
      </c>
      <c r="C175" s="376">
        <v>0</v>
      </c>
      <c r="D175" s="376">
        <v>0</v>
      </c>
      <c r="E175" s="376">
        <v>0</v>
      </c>
      <c r="F175" s="376">
        <v>0</v>
      </c>
      <c r="G175" s="376">
        <v>0</v>
      </c>
      <c r="H175" s="376">
        <v>0</v>
      </c>
      <c r="I175" s="376">
        <v>0</v>
      </c>
      <c r="J175" s="376">
        <v>0</v>
      </c>
      <c r="K175" s="376">
        <v>0</v>
      </c>
      <c r="L175" s="376">
        <v>0</v>
      </c>
      <c r="M175" s="376">
        <v>0</v>
      </c>
      <c r="N175" s="376">
        <v>0</v>
      </c>
      <c r="O175" s="376">
        <v>0</v>
      </c>
      <c r="P175" s="376">
        <v>0</v>
      </c>
      <c r="Q175" s="376">
        <v>0</v>
      </c>
      <c r="R175" s="376">
        <v>0</v>
      </c>
      <c r="S175" s="376">
        <v>0</v>
      </c>
      <c r="T175" s="376">
        <v>0</v>
      </c>
      <c r="U175" s="376">
        <v>0</v>
      </c>
      <c r="V175" s="376">
        <v>0</v>
      </c>
      <c r="W175" s="376">
        <v>0</v>
      </c>
      <c r="X175" s="376">
        <v>0</v>
      </c>
      <c r="Y175" s="376">
        <v>0</v>
      </c>
      <c r="Z175" s="376">
        <v>0</v>
      </c>
      <c r="AA175" s="376">
        <v>0</v>
      </c>
      <c r="AB175" s="376">
        <v>0</v>
      </c>
      <c r="AC175" s="376">
        <v>0</v>
      </c>
      <c r="AD175" s="376">
        <v>0</v>
      </c>
      <c r="AF175" s="255"/>
    </row>
    <row r="176" spans="1:32">
      <c r="A176" s="351"/>
      <c r="B176" s="199" t="s">
        <v>490</v>
      </c>
      <c r="C176" s="376">
        <v>0</v>
      </c>
      <c r="D176" s="376">
        <v>0</v>
      </c>
      <c r="E176" s="376">
        <v>0</v>
      </c>
      <c r="F176" s="376">
        <v>0</v>
      </c>
      <c r="G176" s="376">
        <v>0</v>
      </c>
      <c r="H176" s="376">
        <v>0</v>
      </c>
      <c r="I176" s="376">
        <v>0</v>
      </c>
      <c r="J176" s="376">
        <v>0</v>
      </c>
      <c r="K176" s="376">
        <v>0</v>
      </c>
      <c r="L176" s="376">
        <v>0</v>
      </c>
      <c r="M176" s="376">
        <v>0</v>
      </c>
      <c r="N176" s="376">
        <v>0</v>
      </c>
      <c r="O176" s="376">
        <v>0</v>
      </c>
      <c r="P176" s="376">
        <v>0</v>
      </c>
      <c r="Q176" s="376">
        <v>0</v>
      </c>
      <c r="R176" s="376">
        <v>0</v>
      </c>
      <c r="S176" s="376">
        <v>0</v>
      </c>
      <c r="T176" s="376">
        <v>0</v>
      </c>
      <c r="U176" s="376">
        <v>0</v>
      </c>
      <c r="V176" s="376">
        <v>0</v>
      </c>
      <c r="W176" s="376">
        <v>0</v>
      </c>
      <c r="X176" s="376">
        <v>0</v>
      </c>
      <c r="Y176" s="376">
        <v>0</v>
      </c>
      <c r="Z176" s="376">
        <v>0</v>
      </c>
      <c r="AA176" s="376">
        <v>0</v>
      </c>
      <c r="AB176" s="376">
        <v>0</v>
      </c>
      <c r="AC176" s="376">
        <v>0</v>
      </c>
      <c r="AD176" s="376">
        <v>0</v>
      </c>
      <c r="AF176" s="255"/>
    </row>
    <row r="177" spans="1:32">
      <c r="A177" s="351"/>
      <c r="B177" s="200" t="s">
        <v>491</v>
      </c>
      <c r="C177" s="376">
        <v>0</v>
      </c>
      <c r="D177" s="376">
        <v>0</v>
      </c>
      <c r="E177" s="376">
        <v>0</v>
      </c>
      <c r="F177" s="376">
        <v>0</v>
      </c>
      <c r="G177" s="376">
        <v>0</v>
      </c>
      <c r="H177" s="376">
        <v>0</v>
      </c>
      <c r="I177" s="376">
        <v>0</v>
      </c>
      <c r="J177" s="376">
        <v>0</v>
      </c>
      <c r="K177" s="376">
        <v>0</v>
      </c>
      <c r="L177" s="376">
        <v>0</v>
      </c>
      <c r="M177" s="376">
        <v>0</v>
      </c>
      <c r="N177" s="376">
        <v>0</v>
      </c>
      <c r="O177" s="376">
        <v>0</v>
      </c>
      <c r="P177" s="376">
        <v>0</v>
      </c>
      <c r="Q177" s="376">
        <v>0</v>
      </c>
      <c r="R177" s="376">
        <v>0</v>
      </c>
      <c r="S177" s="376">
        <v>0</v>
      </c>
      <c r="T177" s="376">
        <v>0</v>
      </c>
      <c r="U177" s="376">
        <v>0</v>
      </c>
      <c r="V177" s="376">
        <v>0</v>
      </c>
      <c r="W177" s="376">
        <v>0</v>
      </c>
      <c r="X177" s="376">
        <v>0</v>
      </c>
      <c r="Y177" s="376">
        <v>0</v>
      </c>
      <c r="Z177" s="376">
        <v>0</v>
      </c>
      <c r="AA177" s="376">
        <v>0</v>
      </c>
      <c r="AB177" s="376">
        <v>0</v>
      </c>
      <c r="AC177" s="376">
        <v>0</v>
      </c>
      <c r="AD177" s="376">
        <v>0</v>
      </c>
      <c r="AF177" s="255"/>
    </row>
    <row r="178" spans="1:32">
      <c r="A178" s="351"/>
      <c r="B178" s="199" t="s">
        <v>492</v>
      </c>
      <c r="C178" s="376">
        <v>0</v>
      </c>
      <c r="D178" s="376">
        <v>0</v>
      </c>
      <c r="E178" s="376">
        <v>0</v>
      </c>
      <c r="F178" s="376">
        <v>0</v>
      </c>
      <c r="G178" s="376">
        <v>0</v>
      </c>
      <c r="H178" s="376">
        <v>0</v>
      </c>
      <c r="I178" s="376">
        <v>0</v>
      </c>
      <c r="J178" s="376">
        <v>0</v>
      </c>
      <c r="K178" s="376">
        <v>0</v>
      </c>
      <c r="L178" s="376">
        <v>0</v>
      </c>
      <c r="M178" s="376">
        <v>0</v>
      </c>
      <c r="N178" s="376">
        <v>0</v>
      </c>
      <c r="O178" s="376">
        <v>0</v>
      </c>
      <c r="P178" s="376">
        <v>0</v>
      </c>
      <c r="Q178" s="376">
        <v>0</v>
      </c>
      <c r="R178" s="376">
        <v>0</v>
      </c>
      <c r="S178" s="376">
        <v>0</v>
      </c>
      <c r="T178" s="376">
        <v>0</v>
      </c>
      <c r="U178" s="376">
        <v>0</v>
      </c>
      <c r="V178" s="376">
        <v>0</v>
      </c>
      <c r="W178" s="376">
        <v>0</v>
      </c>
      <c r="X178" s="376">
        <v>0</v>
      </c>
      <c r="Y178" s="376">
        <v>0</v>
      </c>
      <c r="Z178" s="376">
        <v>0</v>
      </c>
      <c r="AA178" s="376">
        <v>0</v>
      </c>
      <c r="AB178" s="376">
        <v>0</v>
      </c>
      <c r="AC178" s="376">
        <v>0</v>
      </c>
      <c r="AD178" s="376">
        <v>0</v>
      </c>
      <c r="AF178" s="255"/>
    </row>
    <row r="179" spans="1:32">
      <c r="A179" s="351"/>
      <c r="B179" s="199" t="s">
        <v>493</v>
      </c>
      <c r="C179" s="376">
        <v>0</v>
      </c>
      <c r="D179" s="376">
        <v>0</v>
      </c>
      <c r="E179" s="376">
        <v>0</v>
      </c>
      <c r="F179" s="376">
        <v>0</v>
      </c>
      <c r="G179" s="376">
        <v>0</v>
      </c>
      <c r="H179" s="376">
        <v>0</v>
      </c>
      <c r="I179" s="376">
        <v>0</v>
      </c>
      <c r="J179" s="376">
        <v>0</v>
      </c>
      <c r="K179" s="376">
        <v>0</v>
      </c>
      <c r="L179" s="376">
        <v>0</v>
      </c>
      <c r="M179" s="376">
        <v>0</v>
      </c>
      <c r="N179" s="376">
        <v>0</v>
      </c>
      <c r="O179" s="376">
        <v>0</v>
      </c>
      <c r="P179" s="376">
        <v>0</v>
      </c>
      <c r="Q179" s="376">
        <v>0</v>
      </c>
      <c r="R179" s="376">
        <v>0</v>
      </c>
      <c r="S179" s="376">
        <v>0</v>
      </c>
      <c r="T179" s="376">
        <v>0</v>
      </c>
      <c r="U179" s="376">
        <v>0</v>
      </c>
      <c r="V179" s="376">
        <v>0</v>
      </c>
      <c r="W179" s="376">
        <v>0</v>
      </c>
      <c r="X179" s="376">
        <v>0</v>
      </c>
      <c r="Y179" s="376">
        <v>0</v>
      </c>
      <c r="Z179" s="376">
        <v>0</v>
      </c>
      <c r="AA179" s="376">
        <v>0</v>
      </c>
      <c r="AB179" s="376">
        <v>0</v>
      </c>
      <c r="AC179" s="376">
        <v>0</v>
      </c>
      <c r="AD179" s="376">
        <v>0</v>
      </c>
      <c r="AF179" s="255"/>
    </row>
    <row r="180" spans="1:32">
      <c r="A180" s="351"/>
      <c r="B180" s="199" t="s">
        <v>494</v>
      </c>
      <c r="C180" s="376">
        <v>0</v>
      </c>
      <c r="D180" s="376">
        <v>0</v>
      </c>
      <c r="E180" s="376">
        <v>0</v>
      </c>
      <c r="F180" s="376">
        <v>0</v>
      </c>
      <c r="G180" s="376">
        <v>0</v>
      </c>
      <c r="H180" s="376">
        <v>0</v>
      </c>
      <c r="I180" s="376">
        <v>0</v>
      </c>
      <c r="J180" s="376">
        <v>0</v>
      </c>
      <c r="K180" s="376">
        <v>0</v>
      </c>
      <c r="L180" s="376">
        <v>0</v>
      </c>
      <c r="M180" s="376">
        <v>0</v>
      </c>
      <c r="N180" s="376">
        <v>0</v>
      </c>
      <c r="O180" s="376">
        <v>0</v>
      </c>
      <c r="P180" s="376">
        <v>0</v>
      </c>
      <c r="Q180" s="376">
        <v>0</v>
      </c>
      <c r="R180" s="376">
        <v>0</v>
      </c>
      <c r="S180" s="376">
        <v>0</v>
      </c>
      <c r="T180" s="376">
        <v>0</v>
      </c>
      <c r="U180" s="376">
        <v>0</v>
      </c>
      <c r="V180" s="376">
        <v>0</v>
      </c>
      <c r="W180" s="376">
        <v>0</v>
      </c>
      <c r="X180" s="376">
        <v>0</v>
      </c>
      <c r="Y180" s="376">
        <v>0</v>
      </c>
      <c r="Z180" s="376">
        <v>0</v>
      </c>
      <c r="AA180" s="376">
        <v>0</v>
      </c>
      <c r="AB180" s="376">
        <v>0</v>
      </c>
      <c r="AC180" s="376">
        <v>0</v>
      </c>
      <c r="AD180" s="376">
        <v>0</v>
      </c>
      <c r="AF180" s="255"/>
    </row>
    <row r="181" spans="1:32">
      <c r="A181" s="351"/>
      <c r="B181" s="200" t="s">
        <v>495</v>
      </c>
      <c r="C181" s="376">
        <v>0</v>
      </c>
      <c r="D181" s="376">
        <v>0</v>
      </c>
      <c r="E181" s="376">
        <v>0</v>
      </c>
      <c r="F181" s="376">
        <v>0</v>
      </c>
      <c r="G181" s="376">
        <v>0</v>
      </c>
      <c r="H181" s="376">
        <v>0</v>
      </c>
      <c r="I181" s="376">
        <v>0</v>
      </c>
      <c r="J181" s="376">
        <v>0</v>
      </c>
      <c r="K181" s="376">
        <v>0</v>
      </c>
      <c r="L181" s="376">
        <v>0</v>
      </c>
      <c r="M181" s="376">
        <v>0</v>
      </c>
      <c r="N181" s="376">
        <v>0</v>
      </c>
      <c r="O181" s="376">
        <v>0</v>
      </c>
      <c r="P181" s="376">
        <v>0</v>
      </c>
      <c r="Q181" s="376">
        <v>0</v>
      </c>
      <c r="R181" s="376">
        <v>0</v>
      </c>
      <c r="S181" s="376">
        <v>0</v>
      </c>
      <c r="T181" s="376">
        <v>0</v>
      </c>
      <c r="U181" s="376">
        <v>0</v>
      </c>
      <c r="V181" s="376">
        <v>0</v>
      </c>
      <c r="W181" s="376">
        <v>0</v>
      </c>
      <c r="X181" s="376">
        <v>0</v>
      </c>
      <c r="Y181" s="376">
        <v>0</v>
      </c>
      <c r="Z181" s="376">
        <v>0</v>
      </c>
      <c r="AA181" s="376">
        <v>0</v>
      </c>
      <c r="AB181" s="376">
        <v>0</v>
      </c>
      <c r="AC181" s="376">
        <v>0</v>
      </c>
      <c r="AD181" s="376">
        <v>0</v>
      </c>
      <c r="AF181" s="255"/>
    </row>
    <row r="182" spans="1:32" ht="45">
      <c r="A182" s="351"/>
      <c r="B182" s="355" t="s">
        <v>496</v>
      </c>
      <c r="C182" s="376">
        <v>0</v>
      </c>
      <c r="D182" s="376">
        <v>0</v>
      </c>
      <c r="E182" s="376">
        <v>0</v>
      </c>
      <c r="F182" s="376">
        <v>0</v>
      </c>
      <c r="G182" s="376">
        <v>0</v>
      </c>
      <c r="H182" s="376">
        <v>0</v>
      </c>
      <c r="I182" s="376">
        <v>0</v>
      </c>
      <c r="J182" s="376">
        <v>0</v>
      </c>
      <c r="K182" s="376">
        <v>0</v>
      </c>
      <c r="L182" s="376">
        <v>0</v>
      </c>
      <c r="M182" s="376">
        <v>0</v>
      </c>
      <c r="N182" s="376">
        <v>0</v>
      </c>
      <c r="O182" s="376">
        <v>0</v>
      </c>
      <c r="P182" s="376">
        <v>0</v>
      </c>
      <c r="Q182" s="376">
        <v>0</v>
      </c>
      <c r="R182" s="376">
        <v>0</v>
      </c>
      <c r="S182" s="376">
        <v>0</v>
      </c>
      <c r="T182" s="376">
        <v>0</v>
      </c>
      <c r="U182" s="376">
        <v>0</v>
      </c>
      <c r="V182" s="376">
        <v>0</v>
      </c>
      <c r="W182" s="376">
        <v>0</v>
      </c>
      <c r="X182" s="376">
        <v>0</v>
      </c>
      <c r="Y182" s="376">
        <v>0</v>
      </c>
      <c r="Z182" s="376">
        <v>0</v>
      </c>
      <c r="AA182" s="376">
        <v>0</v>
      </c>
      <c r="AB182" s="376">
        <v>0</v>
      </c>
      <c r="AC182" s="376">
        <v>0</v>
      </c>
      <c r="AD182" s="376">
        <v>0</v>
      </c>
      <c r="AF182" s="255"/>
    </row>
    <row r="183" spans="1:32">
      <c r="A183" s="351"/>
      <c r="B183" s="200" t="s">
        <v>497</v>
      </c>
      <c r="C183" s="376">
        <v>0</v>
      </c>
      <c r="D183" s="376">
        <v>0</v>
      </c>
      <c r="E183" s="376">
        <v>0</v>
      </c>
      <c r="F183" s="376">
        <v>0</v>
      </c>
      <c r="G183" s="376">
        <v>0</v>
      </c>
      <c r="H183" s="376">
        <v>0</v>
      </c>
      <c r="I183" s="376">
        <v>0</v>
      </c>
      <c r="J183" s="376">
        <v>0</v>
      </c>
      <c r="K183" s="376">
        <v>0</v>
      </c>
      <c r="L183" s="376">
        <v>0</v>
      </c>
      <c r="M183" s="376">
        <v>0</v>
      </c>
      <c r="N183" s="376">
        <v>0</v>
      </c>
      <c r="O183" s="376">
        <v>0</v>
      </c>
      <c r="P183" s="376">
        <v>0</v>
      </c>
      <c r="Q183" s="376">
        <v>0</v>
      </c>
      <c r="R183" s="376">
        <v>0</v>
      </c>
      <c r="S183" s="376">
        <v>0</v>
      </c>
      <c r="T183" s="376">
        <v>0</v>
      </c>
      <c r="U183" s="376">
        <v>0</v>
      </c>
      <c r="V183" s="376">
        <v>0</v>
      </c>
      <c r="W183" s="376">
        <v>0</v>
      </c>
      <c r="X183" s="376">
        <v>0</v>
      </c>
      <c r="Y183" s="376">
        <v>0</v>
      </c>
      <c r="Z183" s="376">
        <v>0</v>
      </c>
      <c r="AA183" s="376">
        <v>0</v>
      </c>
      <c r="AB183" s="376">
        <v>0</v>
      </c>
      <c r="AC183" s="376">
        <v>0</v>
      </c>
      <c r="AD183" s="376">
        <v>0</v>
      </c>
      <c r="AF183" s="255"/>
    </row>
    <row r="184" spans="1:32">
      <c r="A184" s="351"/>
      <c r="B184" s="200" t="s">
        <v>498</v>
      </c>
      <c r="C184" s="376">
        <v>0</v>
      </c>
      <c r="D184" s="376">
        <v>0</v>
      </c>
      <c r="E184" s="376">
        <v>0</v>
      </c>
      <c r="F184" s="376">
        <v>0</v>
      </c>
      <c r="G184" s="376">
        <v>0</v>
      </c>
      <c r="H184" s="376">
        <v>0</v>
      </c>
      <c r="I184" s="376">
        <v>0</v>
      </c>
      <c r="J184" s="376">
        <v>0</v>
      </c>
      <c r="K184" s="376">
        <v>0</v>
      </c>
      <c r="L184" s="376">
        <v>0</v>
      </c>
      <c r="M184" s="376">
        <v>0</v>
      </c>
      <c r="N184" s="376">
        <v>0</v>
      </c>
      <c r="O184" s="376">
        <v>0</v>
      </c>
      <c r="P184" s="376">
        <v>0</v>
      </c>
      <c r="Q184" s="376">
        <v>0</v>
      </c>
      <c r="R184" s="376">
        <v>0</v>
      </c>
      <c r="S184" s="376">
        <v>0</v>
      </c>
      <c r="T184" s="376">
        <v>0</v>
      </c>
      <c r="U184" s="376">
        <v>0</v>
      </c>
      <c r="V184" s="376">
        <v>0</v>
      </c>
      <c r="W184" s="376">
        <v>0</v>
      </c>
      <c r="X184" s="376">
        <v>0</v>
      </c>
      <c r="Y184" s="376">
        <v>0</v>
      </c>
      <c r="Z184" s="376">
        <v>0</v>
      </c>
      <c r="AA184" s="376">
        <v>0</v>
      </c>
      <c r="AB184" s="376">
        <v>0</v>
      </c>
      <c r="AC184" s="376">
        <v>0</v>
      </c>
      <c r="AD184" s="376">
        <v>0</v>
      </c>
      <c r="AF184" s="255"/>
    </row>
    <row r="185" spans="1:32">
      <c r="A185" s="351"/>
      <c r="B185" s="200" t="s">
        <v>499</v>
      </c>
      <c r="C185" s="376">
        <v>0</v>
      </c>
      <c r="D185" s="376">
        <v>0</v>
      </c>
      <c r="E185" s="376">
        <v>0</v>
      </c>
      <c r="F185" s="376">
        <v>0</v>
      </c>
      <c r="G185" s="376">
        <v>0</v>
      </c>
      <c r="H185" s="376">
        <v>0</v>
      </c>
      <c r="I185" s="376">
        <v>0</v>
      </c>
      <c r="J185" s="376">
        <v>0</v>
      </c>
      <c r="K185" s="376">
        <v>0</v>
      </c>
      <c r="L185" s="376">
        <v>0</v>
      </c>
      <c r="M185" s="376">
        <v>0</v>
      </c>
      <c r="N185" s="376">
        <v>0</v>
      </c>
      <c r="O185" s="376">
        <v>0</v>
      </c>
      <c r="P185" s="376">
        <v>0</v>
      </c>
      <c r="Q185" s="376">
        <v>0</v>
      </c>
      <c r="R185" s="376">
        <v>0</v>
      </c>
      <c r="S185" s="376">
        <v>0</v>
      </c>
      <c r="T185" s="376">
        <v>0</v>
      </c>
      <c r="U185" s="376">
        <v>0</v>
      </c>
      <c r="V185" s="376">
        <v>0</v>
      </c>
      <c r="W185" s="376">
        <v>0</v>
      </c>
      <c r="X185" s="376">
        <v>0</v>
      </c>
      <c r="Y185" s="376">
        <v>0</v>
      </c>
      <c r="Z185" s="376">
        <v>0</v>
      </c>
      <c r="AA185" s="376">
        <v>0</v>
      </c>
      <c r="AB185" s="376">
        <v>0</v>
      </c>
      <c r="AC185" s="376">
        <v>0</v>
      </c>
      <c r="AD185" s="376">
        <v>0</v>
      </c>
      <c r="AF185" s="255"/>
    </row>
    <row r="186" spans="1:32">
      <c r="A186" s="351"/>
      <c r="B186" s="200" t="s">
        <v>500</v>
      </c>
      <c r="C186" s="376">
        <v>0</v>
      </c>
      <c r="D186" s="376">
        <v>0</v>
      </c>
      <c r="E186" s="376">
        <v>0</v>
      </c>
      <c r="F186" s="376">
        <v>0</v>
      </c>
      <c r="G186" s="376">
        <v>0</v>
      </c>
      <c r="H186" s="376">
        <v>0</v>
      </c>
      <c r="I186" s="376">
        <v>0</v>
      </c>
      <c r="J186" s="376">
        <v>0</v>
      </c>
      <c r="K186" s="376">
        <v>0</v>
      </c>
      <c r="L186" s="376">
        <v>0</v>
      </c>
      <c r="M186" s="376">
        <v>0</v>
      </c>
      <c r="N186" s="376">
        <v>0</v>
      </c>
      <c r="O186" s="376">
        <v>0</v>
      </c>
      <c r="P186" s="376">
        <v>0</v>
      </c>
      <c r="Q186" s="376">
        <v>0</v>
      </c>
      <c r="R186" s="376">
        <v>0</v>
      </c>
      <c r="S186" s="376">
        <v>0</v>
      </c>
      <c r="T186" s="376">
        <v>0</v>
      </c>
      <c r="U186" s="376">
        <v>0</v>
      </c>
      <c r="V186" s="376">
        <v>0</v>
      </c>
      <c r="W186" s="376">
        <v>0</v>
      </c>
      <c r="X186" s="376">
        <v>0</v>
      </c>
      <c r="Y186" s="376">
        <v>0</v>
      </c>
      <c r="Z186" s="376">
        <v>0</v>
      </c>
      <c r="AA186" s="376">
        <v>0</v>
      </c>
      <c r="AB186" s="376">
        <v>0</v>
      </c>
      <c r="AC186" s="376">
        <v>0</v>
      </c>
      <c r="AD186" s="376">
        <v>0</v>
      </c>
      <c r="AF186" s="255"/>
    </row>
    <row r="187" spans="1:32">
      <c r="A187" s="351"/>
      <c r="B187" s="200" t="s">
        <v>505</v>
      </c>
      <c r="C187" s="376">
        <v>0</v>
      </c>
      <c r="D187" s="376">
        <v>0</v>
      </c>
      <c r="E187" s="376">
        <v>0</v>
      </c>
      <c r="F187" s="376">
        <v>0</v>
      </c>
      <c r="G187" s="376">
        <v>0</v>
      </c>
      <c r="H187" s="376">
        <v>0</v>
      </c>
      <c r="I187" s="376">
        <v>0</v>
      </c>
      <c r="J187" s="376">
        <v>0</v>
      </c>
      <c r="K187" s="376">
        <v>0</v>
      </c>
      <c r="L187" s="376">
        <v>0</v>
      </c>
      <c r="M187" s="376">
        <v>0</v>
      </c>
      <c r="N187" s="376">
        <v>0</v>
      </c>
      <c r="O187" s="376">
        <v>0</v>
      </c>
      <c r="P187" s="376">
        <v>0</v>
      </c>
      <c r="Q187" s="376">
        <v>0</v>
      </c>
      <c r="R187" s="376">
        <v>0</v>
      </c>
      <c r="S187" s="376">
        <v>0</v>
      </c>
      <c r="T187" s="376">
        <v>0</v>
      </c>
      <c r="U187" s="376">
        <v>0</v>
      </c>
      <c r="V187" s="376">
        <v>0</v>
      </c>
      <c r="W187" s="376">
        <v>0</v>
      </c>
      <c r="X187" s="376">
        <v>0</v>
      </c>
      <c r="Y187" s="376">
        <v>0</v>
      </c>
      <c r="Z187" s="376">
        <v>0</v>
      </c>
      <c r="AA187" s="376">
        <v>0</v>
      </c>
      <c r="AB187" s="376">
        <v>0</v>
      </c>
      <c r="AC187" s="376">
        <v>0</v>
      </c>
      <c r="AD187" s="376">
        <v>0</v>
      </c>
      <c r="AF187" s="255"/>
    </row>
    <row r="188" spans="1:32">
      <c r="A188" s="351"/>
      <c r="B188" s="200" t="s">
        <v>506</v>
      </c>
      <c r="C188" s="376">
        <v>0</v>
      </c>
      <c r="D188" s="376">
        <v>0</v>
      </c>
      <c r="E188" s="376">
        <v>0</v>
      </c>
      <c r="F188" s="376">
        <v>0</v>
      </c>
      <c r="G188" s="376">
        <v>0</v>
      </c>
      <c r="H188" s="376">
        <v>0</v>
      </c>
      <c r="I188" s="376">
        <v>0</v>
      </c>
      <c r="J188" s="376">
        <v>0</v>
      </c>
      <c r="K188" s="376">
        <v>0</v>
      </c>
      <c r="L188" s="376">
        <v>0</v>
      </c>
      <c r="M188" s="376">
        <v>0</v>
      </c>
      <c r="N188" s="376">
        <v>0</v>
      </c>
      <c r="O188" s="376">
        <v>0</v>
      </c>
      <c r="P188" s="376">
        <v>0</v>
      </c>
      <c r="Q188" s="376">
        <v>0</v>
      </c>
      <c r="R188" s="376">
        <v>0</v>
      </c>
      <c r="S188" s="376">
        <v>0</v>
      </c>
      <c r="T188" s="376">
        <v>0</v>
      </c>
      <c r="U188" s="376">
        <v>0</v>
      </c>
      <c r="V188" s="376">
        <v>0</v>
      </c>
      <c r="W188" s="376">
        <v>0</v>
      </c>
      <c r="X188" s="376">
        <v>0</v>
      </c>
      <c r="Y188" s="376">
        <v>0</v>
      </c>
      <c r="Z188" s="376">
        <v>0</v>
      </c>
      <c r="AA188" s="376">
        <v>0</v>
      </c>
      <c r="AB188" s="376">
        <v>0</v>
      </c>
      <c r="AC188" s="376">
        <v>0</v>
      </c>
      <c r="AD188" s="376">
        <v>0</v>
      </c>
      <c r="AF188" s="255"/>
    </row>
    <row r="189" spans="1:32">
      <c r="A189" s="356"/>
      <c r="B189" s="357" t="s">
        <v>650</v>
      </c>
      <c r="C189" s="377">
        <f>SUM(C175:C188)</f>
        <v>0</v>
      </c>
      <c r="D189" s="377">
        <f t="shared" ref="D189:G189" si="31">SUM(D175:D188)</f>
        <v>0</v>
      </c>
      <c r="E189" s="377">
        <f t="shared" si="31"/>
        <v>0</v>
      </c>
      <c r="F189" s="377">
        <f t="shared" si="31"/>
        <v>0</v>
      </c>
      <c r="G189" s="377">
        <f t="shared" si="31"/>
        <v>0</v>
      </c>
      <c r="H189" s="377">
        <v>0</v>
      </c>
      <c r="I189" s="377">
        <f t="shared" ref="I189" si="32">SUM(I175:I188)</f>
        <v>0</v>
      </c>
      <c r="J189" s="377">
        <v>0</v>
      </c>
      <c r="K189" s="377">
        <f t="shared" ref="K189:AD189" si="33">SUM(K175:K188)</f>
        <v>0</v>
      </c>
      <c r="L189" s="377">
        <f t="shared" si="33"/>
        <v>0</v>
      </c>
      <c r="M189" s="377">
        <f t="shared" si="33"/>
        <v>0</v>
      </c>
      <c r="N189" s="377">
        <f t="shared" si="33"/>
        <v>0</v>
      </c>
      <c r="O189" s="377">
        <f t="shared" si="33"/>
        <v>0</v>
      </c>
      <c r="P189" s="377">
        <f t="shared" si="33"/>
        <v>0</v>
      </c>
      <c r="Q189" s="377">
        <f t="shared" si="33"/>
        <v>0</v>
      </c>
      <c r="R189" s="377">
        <f t="shared" si="33"/>
        <v>0</v>
      </c>
      <c r="S189" s="377">
        <f t="shared" si="33"/>
        <v>0</v>
      </c>
      <c r="T189" s="377">
        <f t="shared" si="33"/>
        <v>0</v>
      </c>
      <c r="U189" s="377">
        <f t="shared" si="33"/>
        <v>0</v>
      </c>
      <c r="V189" s="377">
        <f t="shared" si="33"/>
        <v>0</v>
      </c>
      <c r="W189" s="377">
        <f t="shared" si="33"/>
        <v>0</v>
      </c>
      <c r="X189" s="377">
        <f t="shared" si="33"/>
        <v>0</v>
      </c>
      <c r="Y189" s="377">
        <f t="shared" si="33"/>
        <v>0</v>
      </c>
      <c r="Z189" s="377">
        <f t="shared" si="33"/>
        <v>0</v>
      </c>
      <c r="AA189" s="377">
        <f t="shared" si="33"/>
        <v>0</v>
      </c>
      <c r="AB189" s="377">
        <f t="shared" si="33"/>
        <v>0</v>
      </c>
      <c r="AC189" s="377">
        <f t="shared" si="33"/>
        <v>0</v>
      </c>
      <c r="AD189" s="377">
        <f t="shared" si="33"/>
        <v>0</v>
      </c>
      <c r="AF189" s="255"/>
    </row>
    <row r="190" spans="1:32" ht="49.5" customHeight="1">
      <c r="A190" s="378" t="s">
        <v>651</v>
      </c>
      <c r="B190" s="352" t="s">
        <v>226</v>
      </c>
      <c r="C190" s="376">
        <v>0</v>
      </c>
      <c r="D190" s="376">
        <v>0</v>
      </c>
      <c r="E190" s="376">
        <v>0</v>
      </c>
      <c r="F190" s="376">
        <v>0</v>
      </c>
      <c r="G190" s="376">
        <v>0</v>
      </c>
      <c r="H190" s="376">
        <v>0</v>
      </c>
      <c r="I190" s="376">
        <v>0</v>
      </c>
      <c r="J190" s="376">
        <v>0</v>
      </c>
      <c r="K190" s="376">
        <v>0</v>
      </c>
      <c r="L190" s="376">
        <v>0</v>
      </c>
      <c r="M190" s="376">
        <v>0</v>
      </c>
      <c r="N190" s="376">
        <v>0</v>
      </c>
      <c r="O190" s="376">
        <v>0</v>
      </c>
      <c r="P190" s="376">
        <v>0</v>
      </c>
      <c r="Q190" s="376">
        <v>0</v>
      </c>
      <c r="R190" s="376">
        <v>0</v>
      </c>
      <c r="S190" s="376">
        <v>0</v>
      </c>
      <c r="T190" s="376">
        <v>0</v>
      </c>
      <c r="U190" s="376">
        <v>0</v>
      </c>
      <c r="V190" s="376">
        <v>0</v>
      </c>
      <c r="W190" s="376">
        <v>0</v>
      </c>
      <c r="X190" s="376">
        <v>0</v>
      </c>
      <c r="Y190" s="376">
        <v>0</v>
      </c>
      <c r="Z190" s="376">
        <v>0</v>
      </c>
      <c r="AA190" s="376">
        <v>0</v>
      </c>
      <c r="AB190" s="376">
        <v>0</v>
      </c>
      <c r="AC190" s="376">
        <v>0</v>
      </c>
      <c r="AD190" s="376">
        <v>0</v>
      </c>
      <c r="AF190" s="255"/>
    </row>
    <row r="191" spans="1:32">
      <c r="A191" s="351"/>
      <c r="B191" s="199" t="s">
        <v>490</v>
      </c>
      <c r="C191" s="376">
        <v>0</v>
      </c>
      <c r="D191" s="376">
        <v>0</v>
      </c>
      <c r="E191" s="376">
        <v>0</v>
      </c>
      <c r="F191" s="376">
        <v>0</v>
      </c>
      <c r="G191" s="376">
        <v>0</v>
      </c>
      <c r="H191" s="376">
        <v>0</v>
      </c>
      <c r="I191" s="376">
        <v>0</v>
      </c>
      <c r="J191" s="376">
        <v>0</v>
      </c>
      <c r="K191" s="376">
        <v>0</v>
      </c>
      <c r="L191" s="376">
        <v>0</v>
      </c>
      <c r="M191" s="376">
        <v>0</v>
      </c>
      <c r="N191" s="376">
        <v>0</v>
      </c>
      <c r="O191" s="376">
        <v>0</v>
      </c>
      <c r="P191" s="376">
        <v>0</v>
      </c>
      <c r="Q191" s="376">
        <v>0</v>
      </c>
      <c r="R191" s="376">
        <v>0</v>
      </c>
      <c r="S191" s="376">
        <v>0</v>
      </c>
      <c r="T191" s="376">
        <v>0</v>
      </c>
      <c r="U191" s="376">
        <v>0</v>
      </c>
      <c r="V191" s="376">
        <v>0</v>
      </c>
      <c r="W191" s="376">
        <v>0</v>
      </c>
      <c r="X191" s="376">
        <v>0</v>
      </c>
      <c r="Y191" s="376">
        <v>0</v>
      </c>
      <c r="Z191" s="376">
        <v>0</v>
      </c>
      <c r="AA191" s="376">
        <v>0</v>
      </c>
      <c r="AB191" s="376">
        <v>0</v>
      </c>
      <c r="AC191" s="376">
        <v>0</v>
      </c>
      <c r="AD191" s="376">
        <v>0</v>
      </c>
      <c r="AF191" s="255"/>
    </row>
    <row r="192" spans="1:32">
      <c r="A192" s="351"/>
      <c r="B192" s="200" t="s">
        <v>491</v>
      </c>
      <c r="C192" s="376">
        <v>0</v>
      </c>
      <c r="D192" s="376">
        <v>0</v>
      </c>
      <c r="E192" s="376">
        <v>0</v>
      </c>
      <c r="F192" s="376">
        <v>0</v>
      </c>
      <c r="G192" s="376">
        <v>0</v>
      </c>
      <c r="H192" s="376">
        <v>0</v>
      </c>
      <c r="I192" s="376">
        <v>0</v>
      </c>
      <c r="J192" s="376">
        <v>0</v>
      </c>
      <c r="K192" s="376">
        <v>0</v>
      </c>
      <c r="L192" s="376">
        <v>0</v>
      </c>
      <c r="M192" s="376">
        <v>0</v>
      </c>
      <c r="N192" s="376">
        <v>0</v>
      </c>
      <c r="O192" s="376">
        <v>0</v>
      </c>
      <c r="P192" s="376">
        <v>0</v>
      </c>
      <c r="Q192" s="376">
        <v>0</v>
      </c>
      <c r="R192" s="376">
        <v>0</v>
      </c>
      <c r="S192" s="376">
        <v>0</v>
      </c>
      <c r="T192" s="376">
        <v>0</v>
      </c>
      <c r="U192" s="376">
        <v>0</v>
      </c>
      <c r="V192" s="376">
        <v>0</v>
      </c>
      <c r="W192" s="376">
        <v>0</v>
      </c>
      <c r="X192" s="376">
        <v>0</v>
      </c>
      <c r="Y192" s="376">
        <v>0</v>
      </c>
      <c r="Z192" s="376">
        <v>0</v>
      </c>
      <c r="AA192" s="376">
        <v>0</v>
      </c>
      <c r="AB192" s="376">
        <v>0</v>
      </c>
      <c r="AC192" s="376">
        <v>0</v>
      </c>
      <c r="AD192" s="376">
        <v>0</v>
      </c>
      <c r="AF192" s="255"/>
    </row>
    <row r="193" spans="1:32">
      <c r="A193" s="351"/>
      <c r="B193" s="199" t="s">
        <v>492</v>
      </c>
      <c r="C193" s="376">
        <v>0</v>
      </c>
      <c r="D193" s="376">
        <v>0</v>
      </c>
      <c r="E193" s="376">
        <v>0</v>
      </c>
      <c r="F193" s="376">
        <v>0</v>
      </c>
      <c r="G193" s="376">
        <v>0</v>
      </c>
      <c r="H193" s="376">
        <v>0</v>
      </c>
      <c r="I193" s="376">
        <v>0</v>
      </c>
      <c r="J193" s="376">
        <v>0</v>
      </c>
      <c r="K193" s="376">
        <v>0</v>
      </c>
      <c r="L193" s="376">
        <v>0</v>
      </c>
      <c r="M193" s="376">
        <v>0</v>
      </c>
      <c r="N193" s="376">
        <v>0</v>
      </c>
      <c r="O193" s="376">
        <v>0</v>
      </c>
      <c r="P193" s="376">
        <v>0</v>
      </c>
      <c r="Q193" s="376">
        <v>0</v>
      </c>
      <c r="R193" s="376">
        <v>0</v>
      </c>
      <c r="S193" s="376">
        <v>0</v>
      </c>
      <c r="T193" s="376">
        <v>0</v>
      </c>
      <c r="U193" s="376">
        <v>0</v>
      </c>
      <c r="V193" s="376">
        <v>0</v>
      </c>
      <c r="W193" s="376">
        <v>0</v>
      </c>
      <c r="X193" s="376">
        <v>0</v>
      </c>
      <c r="Y193" s="376">
        <v>0</v>
      </c>
      <c r="Z193" s="376">
        <v>0</v>
      </c>
      <c r="AA193" s="376">
        <v>0</v>
      </c>
      <c r="AB193" s="376">
        <v>0</v>
      </c>
      <c r="AC193" s="376">
        <v>0</v>
      </c>
      <c r="AD193" s="376">
        <v>0</v>
      </c>
      <c r="AF193" s="255"/>
    </row>
    <row r="194" spans="1:32">
      <c r="A194" s="351"/>
      <c r="B194" s="199" t="s">
        <v>493</v>
      </c>
      <c r="C194" s="376">
        <v>0</v>
      </c>
      <c r="D194" s="376">
        <v>0</v>
      </c>
      <c r="E194" s="376">
        <v>0</v>
      </c>
      <c r="F194" s="376">
        <v>0</v>
      </c>
      <c r="G194" s="376">
        <v>0</v>
      </c>
      <c r="H194" s="376">
        <v>0</v>
      </c>
      <c r="I194" s="376">
        <v>0</v>
      </c>
      <c r="J194" s="376">
        <v>0</v>
      </c>
      <c r="K194" s="376">
        <v>0</v>
      </c>
      <c r="L194" s="376">
        <v>0</v>
      </c>
      <c r="M194" s="376">
        <v>0</v>
      </c>
      <c r="N194" s="376">
        <v>0</v>
      </c>
      <c r="O194" s="376">
        <v>0</v>
      </c>
      <c r="P194" s="376">
        <v>0</v>
      </c>
      <c r="Q194" s="376">
        <v>0</v>
      </c>
      <c r="R194" s="376">
        <v>0</v>
      </c>
      <c r="S194" s="376">
        <v>0</v>
      </c>
      <c r="T194" s="376">
        <v>0</v>
      </c>
      <c r="U194" s="376">
        <v>0</v>
      </c>
      <c r="V194" s="376">
        <v>0</v>
      </c>
      <c r="W194" s="376">
        <v>0</v>
      </c>
      <c r="X194" s="376">
        <v>0</v>
      </c>
      <c r="Y194" s="376">
        <v>0</v>
      </c>
      <c r="Z194" s="376">
        <v>0</v>
      </c>
      <c r="AA194" s="376">
        <v>0</v>
      </c>
      <c r="AB194" s="376">
        <v>0</v>
      </c>
      <c r="AC194" s="376">
        <v>0</v>
      </c>
      <c r="AD194" s="376">
        <v>0</v>
      </c>
      <c r="AF194" s="255"/>
    </row>
    <row r="195" spans="1:32">
      <c r="A195" s="351"/>
      <c r="B195" s="199" t="s">
        <v>494</v>
      </c>
      <c r="C195" s="376">
        <v>0</v>
      </c>
      <c r="D195" s="376">
        <v>0</v>
      </c>
      <c r="E195" s="376">
        <v>0</v>
      </c>
      <c r="F195" s="376">
        <v>0</v>
      </c>
      <c r="G195" s="376">
        <v>0</v>
      </c>
      <c r="H195" s="376">
        <v>0</v>
      </c>
      <c r="I195" s="376">
        <v>0</v>
      </c>
      <c r="J195" s="376">
        <v>0</v>
      </c>
      <c r="K195" s="376">
        <v>0</v>
      </c>
      <c r="L195" s="376">
        <v>0</v>
      </c>
      <c r="M195" s="376">
        <v>0</v>
      </c>
      <c r="N195" s="376">
        <v>0</v>
      </c>
      <c r="O195" s="376">
        <v>0</v>
      </c>
      <c r="P195" s="376">
        <v>0</v>
      </c>
      <c r="Q195" s="376">
        <v>0</v>
      </c>
      <c r="R195" s="376">
        <v>0</v>
      </c>
      <c r="S195" s="376">
        <v>0</v>
      </c>
      <c r="T195" s="376">
        <v>0</v>
      </c>
      <c r="U195" s="376">
        <v>0</v>
      </c>
      <c r="V195" s="376">
        <v>0</v>
      </c>
      <c r="W195" s="376">
        <v>0</v>
      </c>
      <c r="X195" s="376">
        <v>0</v>
      </c>
      <c r="Y195" s="376">
        <v>0</v>
      </c>
      <c r="Z195" s="376">
        <v>0</v>
      </c>
      <c r="AA195" s="376">
        <v>0</v>
      </c>
      <c r="AB195" s="376">
        <v>0</v>
      </c>
      <c r="AC195" s="376">
        <v>0</v>
      </c>
      <c r="AD195" s="376">
        <v>0</v>
      </c>
      <c r="AF195" s="255"/>
    </row>
    <row r="196" spans="1:32">
      <c r="A196" s="351"/>
      <c r="B196" s="200" t="s">
        <v>495</v>
      </c>
      <c r="C196" s="376">
        <v>0</v>
      </c>
      <c r="D196" s="376">
        <v>0</v>
      </c>
      <c r="E196" s="376">
        <v>0</v>
      </c>
      <c r="F196" s="376">
        <v>0</v>
      </c>
      <c r="G196" s="376">
        <v>0</v>
      </c>
      <c r="H196" s="376">
        <v>0</v>
      </c>
      <c r="I196" s="376">
        <v>0</v>
      </c>
      <c r="J196" s="376">
        <v>0</v>
      </c>
      <c r="K196" s="376">
        <v>0</v>
      </c>
      <c r="L196" s="376">
        <v>0</v>
      </c>
      <c r="M196" s="376">
        <v>0</v>
      </c>
      <c r="N196" s="376">
        <v>0</v>
      </c>
      <c r="O196" s="376">
        <v>0</v>
      </c>
      <c r="P196" s="376">
        <v>0</v>
      </c>
      <c r="Q196" s="376">
        <v>0</v>
      </c>
      <c r="R196" s="376">
        <v>0</v>
      </c>
      <c r="S196" s="376">
        <v>0</v>
      </c>
      <c r="T196" s="376">
        <v>0</v>
      </c>
      <c r="U196" s="376">
        <v>0</v>
      </c>
      <c r="V196" s="376">
        <v>0</v>
      </c>
      <c r="W196" s="376">
        <v>0</v>
      </c>
      <c r="X196" s="376">
        <v>0</v>
      </c>
      <c r="Y196" s="376">
        <v>0</v>
      </c>
      <c r="Z196" s="376">
        <v>0</v>
      </c>
      <c r="AA196" s="376">
        <v>0</v>
      </c>
      <c r="AB196" s="376">
        <v>0</v>
      </c>
      <c r="AC196" s="376">
        <v>0</v>
      </c>
      <c r="AD196" s="376">
        <v>0</v>
      </c>
      <c r="AF196" s="255"/>
    </row>
    <row r="197" spans="1:32" ht="45">
      <c r="A197" s="351"/>
      <c r="B197" s="355" t="s">
        <v>496</v>
      </c>
      <c r="C197" s="376">
        <v>0</v>
      </c>
      <c r="D197" s="376">
        <v>0</v>
      </c>
      <c r="E197" s="376">
        <v>0</v>
      </c>
      <c r="F197" s="376">
        <v>0</v>
      </c>
      <c r="G197" s="376">
        <v>0</v>
      </c>
      <c r="H197" s="376">
        <v>0</v>
      </c>
      <c r="I197" s="376">
        <v>0</v>
      </c>
      <c r="J197" s="376">
        <v>0</v>
      </c>
      <c r="K197" s="376">
        <v>0</v>
      </c>
      <c r="L197" s="376">
        <v>0</v>
      </c>
      <c r="M197" s="376">
        <v>0</v>
      </c>
      <c r="N197" s="376">
        <v>0</v>
      </c>
      <c r="O197" s="376">
        <v>0</v>
      </c>
      <c r="P197" s="376">
        <v>0</v>
      </c>
      <c r="Q197" s="376">
        <v>0</v>
      </c>
      <c r="R197" s="376">
        <v>0</v>
      </c>
      <c r="S197" s="376">
        <v>0</v>
      </c>
      <c r="T197" s="376">
        <v>0</v>
      </c>
      <c r="U197" s="376">
        <v>0</v>
      </c>
      <c r="V197" s="376">
        <v>0</v>
      </c>
      <c r="W197" s="376">
        <v>0</v>
      </c>
      <c r="X197" s="376">
        <v>0</v>
      </c>
      <c r="Y197" s="376">
        <v>0</v>
      </c>
      <c r="Z197" s="376">
        <v>0</v>
      </c>
      <c r="AA197" s="376">
        <v>0</v>
      </c>
      <c r="AB197" s="376">
        <v>0</v>
      </c>
      <c r="AC197" s="376">
        <v>0</v>
      </c>
      <c r="AD197" s="376">
        <v>0</v>
      </c>
      <c r="AF197" s="255"/>
    </row>
    <row r="198" spans="1:32">
      <c r="A198" s="351"/>
      <c r="B198" s="200" t="s">
        <v>497</v>
      </c>
      <c r="C198" s="376">
        <v>0</v>
      </c>
      <c r="D198" s="376">
        <v>0</v>
      </c>
      <c r="E198" s="376">
        <v>0</v>
      </c>
      <c r="F198" s="376">
        <v>0</v>
      </c>
      <c r="G198" s="376">
        <v>0</v>
      </c>
      <c r="H198" s="376">
        <v>0</v>
      </c>
      <c r="I198" s="376">
        <v>0</v>
      </c>
      <c r="J198" s="376">
        <v>0</v>
      </c>
      <c r="K198" s="376">
        <v>0</v>
      </c>
      <c r="L198" s="376">
        <v>0</v>
      </c>
      <c r="M198" s="376">
        <v>0</v>
      </c>
      <c r="N198" s="376">
        <v>0</v>
      </c>
      <c r="O198" s="376">
        <v>0</v>
      </c>
      <c r="P198" s="376">
        <v>0</v>
      </c>
      <c r="Q198" s="376">
        <v>0</v>
      </c>
      <c r="R198" s="376">
        <v>0</v>
      </c>
      <c r="S198" s="376">
        <v>0</v>
      </c>
      <c r="T198" s="376">
        <v>0</v>
      </c>
      <c r="U198" s="376">
        <v>0</v>
      </c>
      <c r="V198" s="376">
        <v>0</v>
      </c>
      <c r="W198" s="376">
        <v>0</v>
      </c>
      <c r="X198" s="376">
        <v>0</v>
      </c>
      <c r="Y198" s="376">
        <v>0</v>
      </c>
      <c r="Z198" s="376">
        <v>0</v>
      </c>
      <c r="AA198" s="376">
        <v>0</v>
      </c>
      <c r="AB198" s="376">
        <v>0</v>
      </c>
      <c r="AC198" s="376">
        <v>0</v>
      </c>
      <c r="AD198" s="376">
        <v>0</v>
      </c>
      <c r="AF198" s="255"/>
    </row>
    <row r="199" spans="1:32">
      <c r="A199" s="351"/>
      <c r="B199" s="200" t="s">
        <v>498</v>
      </c>
      <c r="C199" s="376">
        <v>0</v>
      </c>
      <c r="D199" s="376">
        <v>0</v>
      </c>
      <c r="E199" s="376">
        <v>0</v>
      </c>
      <c r="F199" s="376">
        <v>0</v>
      </c>
      <c r="G199" s="376">
        <v>0</v>
      </c>
      <c r="H199" s="376">
        <v>0</v>
      </c>
      <c r="I199" s="376">
        <v>0</v>
      </c>
      <c r="J199" s="376">
        <v>0</v>
      </c>
      <c r="K199" s="376">
        <v>0</v>
      </c>
      <c r="L199" s="376">
        <v>0</v>
      </c>
      <c r="M199" s="376">
        <v>0</v>
      </c>
      <c r="N199" s="376">
        <v>0</v>
      </c>
      <c r="O199" s="376">
        <v>0</v>
      </c>
      <c r="P199" s="376">
        <v>0</v>
      </c>
      <c r="Q199" s="376">
        <v>0</v>
      </c>
      <c r="R199" s="376">
        <v>0</v>
      </c>
      <c r="S199" s="376">
        <v>0</v>
      </c>
      <c r="T199" s="376">
        <v>0</v>
      </c>
      <c r="U199" s="376">
        <v>0</v>
      </c>
      <c r="V199" s="376">
        <v>0</v>
      </c>
      <c r="W199" s="376">
        <v>0</v>
      </c>
      <c r="X199" s="376">
        <v>0</v>
      </c>
      <c r="Y199" s="376">
        <v>0</v>
      </c>
      <c r="Z199" s="376">
        <v>0</v>
      </c>
      <c r="AA199" s="376">
        <v>0</v>
      </c>
      <c r="AB199" s="376">
        <v>0</v>
      </c>
      <c r="AC199" s="376">
        <v>0</v>
      </c>
      <c r="AD199" s="376">
        <v>0</v>
      </c>
      <c r="AF199" s="255"/>
    </row>
    <row r="200" spans="1:32">
      <c r="A200" s="351"/>
      <c r="B200" s="200" t="s">
        <v>499</v>
      </c>
      <c r="C200" s="376">
        <v>0</v>
      </c>
      <c r="D200" s="376">
        <v>0</v>
      </c>
      <c r="E200" s="376">
        <v>0</v>
      </c>
      <c r="F200" s="376">
        <v>0</v>
      </c>
      <c r="G200" s="376">
        <v>0</v>
      </c>
      <c r="H200" s="376">
        <v>0</v>
      </c>
      <c r="I200" s="376">
        <v>0</v>
      </c>
      <c r="J200" s="376">
        <v>0</v>
      </c>
      <c r="K200" s="376">
        <v>0</v>
      </c>
      <c r="L200" s="376">
        <v>0</v>
      </c>
      <c r="M200" s="376">
        <v>0</v>
      </c>
      <c r="N200" s="376">
        <v>0</v>
      </c>
      <c r="O200" s="376">
        <v>0</v>
      </c>
      <c r="P200" s="376">
        <v>0</v>
      </c>
      <c r="Q200" s="376">
        <v>0</v>
      </c>
      <c r="R200" s="376">
        <v>0</v>
      </c>
      <c r="S200" s="376">
        <v>0</v>
      </c>
      <c r="T200" s="376">
        <v>0</v>
      </c>
      <c r="U200" s="376">
        <v>0</v>
      </c>
      <c r="V200" s="376">
        <v>0</v>
      </c>
      <c r="W200" s="376">
        <v>0</v>
      </c>
      <c r="X200" s="376">
        <v>0</v>
      </c>
      <c r="Y200" s="376">
        <v>0</v>
      </c>
      <c r="Z200" s="376">
        <v>0</v>
      </c>
      <c r="AA200" s="376">
        <v>0</v>
      </c>
      <c r="AB200" s="376">
        <v>0</v>
      </c>
      <c r="AC200" s="376">
        <v>0</v>
      </c>
      <c r="AD200" s="376">
        <v>0</v>
      </c>
      <c r="AF200" s="255"/>
    </row>
    <row r="201" spans="1:32">
      <c r="A201" s="351"/>
      <c r="B201" s="200" t="s">
        <v>500</v>
      </c>
      <c r="C201" s="376">
        <v>0</v>
      </c>
      <c r="D201" s="376">
        <v>0</v>
      </c>
      <c r="E201" s="376">
        <v>0</v>
      </c>
      <c r="F201" s="376">
        <v>0</v>
      </c>
      <c r="G201" s="376">
        <v>0</v>
      </c>
      <c r="H201" s="376">
        <v>0</v>
      </c>
      <c r="I201" s="376">
        <v>0</v>
      </c>
      <c r="J201" s="376">
        <v>0</v>
      </c>
      <c r="K201" s="376">
        <v>0</v>
      </c>
      <c r="L201" s="376">
        <v>0</v>
      </c>
      <c r="M201" s="376">
        <v>0</v>
      </c>
      <c r="N201" s="376">
        <v>0</v>
      </c>
      <c r="O201" s="376">
        <v>0</v>
      </c>
      <c r="P201" s="376">
        <v>0</v>
      </c>
      <c r="Q201" s="376">
        <v>0</v>
      </c>
      <c r="R201" s="376">
        <v>0</v>
      </c>
      <c r="S201" s="376">
        <v>0</v>
      </c>
      <c r="T201" s="376">
        <v>0</v>
      </c>
      <c r="U201" s="376">
        <v>0</v>
      </c>
      <c r="V201" s="376">
        <v>0</v>
      </c>
      <c r="W201" s="376">
        <v>0</v>
      </c>
      <c r="X201" s="376">
        <v>0</v>
      </c>
      <c r="Y201" s="376">
        <v>0</v>
      </c>
      <c r="Z201" s="376">
        <v>0</v>
      </c>
      <c r="AA201" s="376">
        <v>0</v>
      </c>
      <c r="AB201" s="376">
        <v>0</v>
      </c>
      <c r="AC201" s="376">
        <v>0</v>
      </c>
      <c r="AD201" s="376">
        <v>0</v>
      </c>
      <c r="AF201" s="255"/>
    </row>
    <row r="202" spans="1:32">
      <c r="A202" s="351"/>
      <c r="B202" s="200" t="s">
        <v>505</v>
      </c>
      <c r="C202" s="376">
        <v>0</v>
      </c>
      <c r="D202" s="376">
        <v>0</v>
      </c>
      <c r="E202" s="376">
        <v>0</v>
      </c>
      <c r="F202" s="376">
        <v>0</v>
      </c>
      <c r="G202" s="376">
        <v>0</v>
      </c>
      <c r="H202" s="376">
        <v>0</v>
      </c>
      <c r="I202" s="376">
        <v>0</v>
      </c>
      <c r="J202" s="376">
        <v>0</v>
      </c>
      <c r="K202" s="376">
        <v>0</v>
      </c>
      <c r="L202" s="376">
        <v>0</v>
      </c>
      <c r="M202" s="376">
        <v>0</v>
      </c>
      <c r="N202" s="376">
        <v>0</v>
      </c>
      <c r="O202" s="376">
        <v>0</v>
      </c>
      <c r="P202" s="376">
        <v>0</v>
      </c>
      <c r="Q202" s="376">
        <v>0</v>
      </c>
      <c r="R202" s="376">
        <v>0</v>
      </c>
      <c r="S202" s="376">
        <v>0</v>
      </c>
      <c r="T202" s="376">
        <v>0</v>
      </c>
      <c r="U202" s="376">
        <v>0</v>
      </c>
      <c r="V202" s="376">
        <v>0</v>
      </c>
      <c r="W202" s="376">
        <v>0</v>
      </c>
      <c r="X202" s="376">
        <v>0</v>
      </c>
      <c r="Y202" s="376">
        <v>0</v>
      </c>
      <c r="Z202" s="376">
        <v>0</v>
      </c>
      <c r="AA202" s="376">
        <v>0</v>
      </c>
      <c r="AB202" s="376">
        <v>0</v>
      </c>
      <c r="AC202" s="376">
        <v>0</v>
      </c>
      <c r="AD202" s="376">
        <v>0</v>
      </c>
      <c r="AF202" s="255"/>
    </row>
    <row r="203" spans="1:32">
      <c r="A203" s="351"/>
      <c r="B203" s="200" t="s">
        <v>506</v>
      </c>
      <c r="C203" s="376">
        <v>0</v>
      </c>
      <c r="D203" s="376">
        <v>0</v>
      </c>
      <c r="E203" s="376">
        <v>0</v>
      </c>
      <c r="F203" s="376">
        <v>0</v>
      </c>
      <c r="G203" s="376">
        <v>0</v>
      </c>
      <c r="H203" s="376">
        <v>0</v>
      </c>
      <c r="I203" s="376">
        <v>0</v>
      </c>
      <c r="J203" s="376">
        <v>0</v>
      </c>
      <c r="K203" s="376">
        <v>0</v>
      </c>
      <c r="L203" s="376">
        <v>0</v>
      </c>
      <c r="M203" s="376">
        <v>0</v>
      </c>
      <c r="N203" s="376">
        <v>0</v>
      </c>
      <c r="O203" s="376">
        <v>0</v>
      </c>
      <c r="P203" s="376">
        <v>0</v>
      </c>
      <c r="Q203" s="376">
        <v>0</v>
      </c>
      <c r="R203" s="376">
        <v>0</v>
      </c>
      <c r="S203" s="376">
        <v>0</v>
      </c>
      <c r="T203" s="376">
        <v>0</v>
      </c>
      <c r="U203" s="376">
        <v>0</v>
      </c>
      <c r="V203" s="376">
        <v>0</v>
      </c>
      <c r="W203" s="376">
        <v>0</v>
      </c>
      <c r="X203" s="376">
        <v>0</v>
      </c>
      <c r="Y203" s="376">
        <v>0</v>
      </c>
      <c r="Z203" s="376">
        <v>0</v>
      </c>
      <c r="AA203" s="376">
        <v>0</v>
      </c>
      <c r="AB203" s="376">
        <v>0</v>
      </c>
      <c r="AC203" s="376">
        <v>0</v>
      </c>
      <c r="AD203" s="376">
        <v>0</v>
      </c>
      <c r="AF203" s="255"/>
    </row>
    <row r="204" spans="1:32">
      <c r="A204" s="356"/>
      <c r="B204" s="357" t="s">
        <v>652</v>
      </c>
      <c r="C204" s="377">
        <f>SUM(C190:C203)</f>
        <v>0</v>
      </c>
      <c r="D204" s="377">
        <f t="shared" ref="D204:G204" si="34">SUM(D190:D203)</f>
        <v>0</v>
      </c>
      <c r="E204" s="377">
        <f t="shared" si="34"/>
        <v>0</v>
      </c>
      <c r="F204" s="377">
        <f t="shared" si="34"/>
        <v>0</v>
      </c>
      <c r="G204" s="377">
        <f t="shared" si="34"/>
        <v>0</v>
      </c>
      <c r="H204" s="377">
        <v>0</v>
      </c>
      <c r="I204" s="377">
        <f t="shared" ref="I204" si="35">SUM(I190:I203)</f>
        <v>0</v>
      </c>
      <c r="J204" s="377">
        <v>0</v>
      </c>
      <c r="K204" s="377">
        <f t="shared" ref="K204:AD204" si="36">SUM(K190:K203)</f>
        <v>0</v>
      </c>
      <c r="L204" s="377">
        <f t="shared" si="36"/>
        <v>0</v>
      </c>
      <c r="M204" s="377">
        <f t="shared" si="36"/>
        <v>0</v>
      </c>
      <c r="N204" s="377">
        <f t="shared" si="36"/>
        <v>0</v>
      </c>
      <c r="O204" s="377">
        <f t="shared" si="36"/>
        <v>0</v>
      </c>
      <c r="P204" s="377">
        <f t="shared" si="36"/>
        <v>0</v>
      </c>
      <c r="Q204" s="377">
        <f t="shared" si="36"/>
        <v>0</v>
      </c>
      <c r="R204" s="377">
        <f t="shared" si="36"/>
        <v>0</v>
      </c>
      <c r="S204" s="377">
        <f t="shared" si="36"/>
        <v>0</v>
      </c>
      <c r="T204" s="377">
        <f t="shared" si="36"/>
        <v>0</v>
      </c>
      <c r="U204" s="377">
        <f t="shared" si="36"/>
        <v>0</v>
      </c>
      <c r="V204" s="377">
        <f t="shared" si="36"/>
        <v>0</v>
      </c>
      <c r="W204" s="377">
        <f t="shared" si="36"/>
        <v>0</v>
      </c>
      <c r="X204" s="377">
        <f t="shared" si="36"/>
        <v>0</v>
      </c>
      <c r="Y204" s="377">
        <f t="shared" si="36"/>
        <v>0</v>
      </c>
      <c r="Z204" s="377">
        <f t="shared" si="36"/>
        <v>0</v>
      </c>
      <c r="AA204" s="377">
        <f t="shared" si="36"/>
        <v>0</v>
      </c>
      <c r="AB204" s="377">
        <f t="shared" si="36"/>
        <v>0</v>
      </c>
      <c r="AC204" s="377">
        <f t="shared" si="36"/>
        <v>0</v>
      </c>
      <c r="AD204" s="377">
        <f t="shared" si="36"/>
        <v>0</v>
      </c>
      <c r="AF204" s="255"/>
    </row>
    <row r="205" spans="1:32" ht="15" customHeight="1">
      <c r="A205" s="2864" t="s">
        <v>653</v>
      </c>
      <c r="B205" s="352" t="s">
        <v>226</v>
      </c>
      <c r="C205" s="365">
        <f>C25*'F35'!$C$39+C40*'F35'!$C$54+C55*'F35'!$C$69+C70*'F35'!$C$84+C85*'F35'!$C$99+C100*'F35'!$C$114+C115*'F35'!$C$129+C130*'F35'!$C$144+C145*'F35'!$C$159+C160*'F35'!$C$174+C175*'F35'!$C$189+C190</f>
        <v>0</v>
      </c>
      <c r="D205" s="365">
        <f>D25*'F35'!$C$39+D40*'F35'!$C$54+D55*'F35'!$C$69+D70*'F35'!$C$84+D85*'F35'!$C$99+D100*'F35'!$C$114+D115*'F35'!$C$129+D130*'F35'!$C$144+D145*'F35'!$C$159+D160*'F35'!$C$174+D175*'F35'!$C$189+D190</f>
        <v>0</v>
      </c>
      <c r="E205" s="365">
        <f>E25*'F35'!$C$39+E40*'F35'!$C$54+E55*'F35'!$C$69+E70*'F35'!$C$84+E85*'F35'!$C$99+E100*'F35'!$C$114+E115*'F35'!$C$129+E130*'F35'!$C$144+E145*'F35'!$C$159+E160*'F35'!$C$174+E175*'F35'!$C$189+E190</f>
        <v>0</v>
      </c>
      <c r="F205" s="365">
        <f>F25*'F35'!$C$39+F40*'F35'!$C$54+F55*'F35'!$C$69+F70*'F35'!$C$84+F85*'F35'!$C$99+F100*'F35'!$C$114+F115*'F35'!$C$129+F130*'F35'!$C$144+F145*'F35'!$C$159+F160*'F35'!$C$174+F175*'F35'!$C$189+F190</f>
        <v>0</v>
      </c>
      <c r="G205" s="365">
        <f>G25*'F35'!$C$39+G40*'F35'!$C$54+G55*'F35'!$C$69+G70*'F35'!$C$84+G85*'F35'!$C$99+G100*'F35'!$C$114+G115*'F35'!$C$129+G130*'F35'!$C$144+G145*'F35'!$C$159+G160*'F35'!$C$174+G175*'F35'!$C$189+G190</f>
        <v>0</v>
      </c>
      <c r="H205" s="365">
        <f>H25*'F35'!$C$39+H40*'F35'!$C$54+H55*'F35'!$C$69+H70*'F35'!$C$84+H85*'F35'!$C$99+H100*'F35'!$C$114+H115*'F35'!$C$129+H130*'F35'!$C$144+H145*'F35'!$C$159+H160*'F35'!$C$174+H175*'F35'!$C$189+H190</f>
        <v>0</v>
      </c>
      <c r="I205" s="365">
        <f>I25*'F35'!$C$39+I40*'F35'!$C$54+I55*'F35'!$C$69+I70*'F35'!$C$84+I85*'F35'!$C$99+I100*'F35'!$C$114+I115*'F35'!$C$129+I130*'F35'!$C$144+I145*'F35'!$C$159+I160*'F35'!$C$174+I175*'F35'!$C$189+I190</f>
        <v>0</v>
      </c>
      <c r="J205" s="365">
        <f>J25*'F35'!$C$39+J40*'F35'!$C$54+J55*'F35'!$C$69+J70*'F35'!$C$84+J85*'F35'!$C$99+J100*'F35'!$C$114+J115*'F35'!$C$129+J130*'F35'!$C$144+J145*'F35'!$C$159+J160*'F35'!$C$174+J175*'F35'!$C$189+J190</f>
        <v>0</v>
      </c>
      <c r="K205" s="365">
        <f>K25*'F35'!$C$39+K40*'F35'!$C$54+K55*'F35'!$C$69+K70*'F35'!$C$84+K85*'F35'!$C$99+K100*'F35'!$C$114+K115*'F35'!$C$129+K130*'F35'!$C$144+K145*'F35'!$C$159+K160*'F35'!$C$174+K175*'F35'!$C$189+K190</f>
        <v>0</v>
      </c>
      <c r="L205" s="365">
        <f>L25*'F35'!$C$39+L40*'F35'!$C$54+L55*'F35'!$C$69+L70*'F35'!$C$84+L85*'F35'!$C$99+L100*'F35'!$C$114+L115*'F35'!$C$129+L130*'F35'!$C$144+L145*'F35'!$C$159+L160*'F35'!$C$174+L175*'F35'!$C$189+L190</f>
        <v>0</v>
      </c>
      <c r="M205" s="365">
        <f>M25*'F35'!$C$39+M40*'F35'!$C$54+M55*'F35'!$C$69+M70*'F35'!$C$84+M85*'F35'!$C$99+M100*'F35'!$C$114+M115*'F35'!$C$129+M130*'F35'!$C$144+M145*'F35'!$C$159+M160*'F35'!$C$174+M175*'F35'!$C$189+M190</f>
        <v>0</v>
      </c>
      <c r="N205" s="365">
        <f>N25*'F35'!$C$39+N40*'F35'!$C$54+N55*'F35'!$C$69+N70*'F35'!$C$84+N85*'F35'!$C$99+N100*'F35'!$C$114+N115*'F35'!$C$129+N130*'F35'!$C$144+N145*'F35'!$C$159+N160*'F35'!$C$174+N175*'F35'!$C$189+N190</f>
        <v>0</v>
      </c>
      <c r="O205" s="365">
        <f>O25*'F35'!$C$39+O40*'F35'!$C$54+O55*'F35'!$C$69+O70*'F35'!$C$84+O85*'F35'!$C$99+O100*'F35'!$C$114+O115*'F35'!$C$129+O130*'F35'!$C$144+O145*'F35'!$C$159+O160*'F35'!$C$174+O175*'F35'!$C$189+O190</f>
        <v>0</v>
      </c>
      <c r="P205" s="365">
        <f>P25*'F35'!$C$39+P40*'F35'!$C$54+P55*'F35'!$C$69+P70*'F35'!$C$84+P85*'F35'!$C$99+P100*'F35'!$C$114+P115*'F35'!$C$129+P130*'F35'!$C$144+P145*'F35'!$C$159+P160*'F35'!$C$174+P175*'F35'!$C$189+P190</f>
        <v>0</v>
      </c>
      <c r="Q205" s="365">
        <f>Q25*'F35'!$C$39+Q40*'F35'!$C$54+Q55*'F35'!$C$69+Q70*'F35'!$C$84+Q85*'F35'!$C$99+Q100*'F35'!$C$114+Q115*'F35'!$C$129+Q130*'F35'!$C$144+Q145*'F35'!$C$159+Q160*'F35'!$C$174+Q175*'F35'!$C$189+Q190</f>
        <v>0</v>
      </c>
      <c r="R205" s="365">
        <f>R25*'F35'!$C$39+R40*'F35'!$C$54+R55*'F35'!$C$69+R70*'F35'!$C$84+R85*'F35'!$C$99+R100*'F35'!$C$114+R115*'F35'!$C$129+R130*'F35'!$C$144+R145*'F35'!$C$159+R160*'F35'!$C$174+R175*'F35'!$C$189+R190</f>
        <v>0</v>
      </c>
      <c r="S205" s="365">
        <f>S25*'F35'!$C$39+S40*'F35'!$C$54+S55*'F35'!$C$69+S70*'F35'!$C$84+S85*'F35'!$C$99+S100*'F35'!$C$114+S115*'F35'!$C$129+S130*'F35'!$C$144+S145*'F35'!$C$159+S160*'F35'!$C$174+S175*'F35'!$C$189+S190</f>
        <v>0</v>
      </c>
      <c r="T205" s="365">
        <f>T25*'F35'!$C$39+T40*'F35'!$C$54+T55*'F35'!$C$69+T70*'F35'!$C$84+T85*'F35'!$C$99+T100*'F35'!$C$114+T115*'F35'!$C$129+T130*'F35'!$C$144+T145*'F35'!$C$159+T160*'F35'!$C$174+T175*'F35'!$C$189+T190</f>
        <v>0</v>
      </c>
      <c r="U205" s="365">
        <f>U25*'F35'!$C$39+U40*'F35'!$C$54+U55*'F35'!$C$69+U70*'F35'!$C$84+U85*'F35'!$C$99+U100*'F35'!$C$114+U115*'F35'!$C$129+U130*'F35'!$C$144+U145*'F35'!$C$159+U160*'F35'!$C$174+U175*'F35'!$C$189+U190</f>
        <v>0</v>
      </c>
      <c r="V205" s="365">
        <f>V25*'F35'!$C$39+V40*'F35'!$C$54+V55*'F35'!$C$69+V70*'F35'!$C$84+V85*'F35'!$C$99+V100*'F35'!$C$114+V115*'F35'!$C$129+V130*'F35'!$C$144+V145*'F35'!$C$159+V160*'F35'!$C$174+V175*'F35'!$C$189+V190</f>
        <v>0</v>
      </c>
      <c r="W205" s="365">
        <f>W25*'F35'!$C$39+W40*'F35'!$C$54+W55*'F35'!$C$69+W70*'F35'!$C$84+W85*'F35'!$C$99+W100*'F35'!$C$114+W115*'F35'!$C$129+W130*'F35'!$C$144+W145*'F35'!$C$159+W160*'F35'!$C$174+W175*'F35'!$C$189+W190</f>
        <v>0</v>
      </c>
      <c r="X205" s="365">
        <f>X25*'F35'!$C$39+X40*'F35'!$C$54+X55*'F35'!$C$69+X70*'F35'!$C$84+X85*'F35'!$C$99+X100*'F35'!$C$114+X115*'F35'!$C$129+X130*'F35'!$C$144+X145*'F35'!$C$159+X160*'F35'!$C$174+X175*'F35'!$C$189+X190</f>
        <v>0</v>
      </c>
      <c r="Y205" s="365">
        <f>Y25*'F35'!$C$39+Y40*'F35'!$C$54+Y55*'F35'!$C$69+Y70*'F35'!$C$84+Y85*'F35'!$C$99+Y100*'F35'!$C$114+Y115*'F35'!$C$129+Y130*'F35'!$C$144+Y145*'F35'!$C$159+Y160*'F35'!$C$174+Y175*'F35'!$C$189+Y190</f>
        <v>0</v>
      </c>
      <c r="Z205" s="365">
        <f>Z25*'F35'!$C$39+Z40*'F35'!$C$54+Z55*'F35'!$C$69+Z70*'F35'!$C$84+Z85*'F35'!$C$99+Z100*'F35'!$C$114+Z115*'F35'!$C$129+Z130*'F35'!$C$144+Z145*'F35'!$C$159+Z160*'F35'!$C$174+Z175*'F35'!$C$189+Z190</f>
        <v>0</v>
      </c>
      <c r="AA205" s="365">
        <f>AA25*'F35'!$C$39+AA40*'F35'!$C$54+AA55*'F35'!$C$69+AA70*'F35'!$C$84+AA85*'F35'!$C$99+AA100*'F35'!$C$114+AA115*'F35'!$C$129+AA130*'F35'!$C$144+AA145*'F35'!$C$159+AA160*'F35'!$C$174+AA175*'F35'!$C$189+AA190</f>
        <v>0</v>
      </c>
      <c r="AB205" s="365">
        <f>AB25*'F35'!$C$39+AB40*'F35'!$C$54+AB55*'F35'!$C$69+AB70*'F35'!$C$84+AB85*'F35'!$C$99+AB100*'F35'!$C$114+AB115*'F35'!$C$129+AB130*'F35'!$C$144+AB145*'F35'!$C$159+AB160*'F35'!$C$174+AB175*'F35'!$C$189+AB190</f>
        <v>0</v>
      </c>
      <c r="AC205" s="365">
        <f>AC25*'F35'!$C$39+AC40*'F35'!$C$54+AC55*'F35'!$C$69+AC70*'F35'!$C$84+AC85*'F35'!$C$99+AC100*'F35'!$C$114+AC115*'F35'!$C$129+AC130*'F35'!$C$144+AC145*'F35'!$C$159+AC160*'F35'!$C$174+AC175*'F35'!$C$189+AC190</f>
        <v>0</v>
      </c>
      <c r="AD205" s="365">
        <f>AD25*'F35'!$C$39+AD40*'F35'!$C$54+AD55*'F35'!$C$69+AD70*'F35'!$C$84+AD85*'F35'!$C$99+AD100*'F35'!$C$114+AD115*'F35'!$C$129+AD130*'F35'!$C$144+AD145*'F35'!$C$159+AD160*'F35'!$C$174+AD175*'F35'!$C$189+AD190</f>
        <v>0</v>
      </c>
      <c r="AF205" s="255"/>
    </row>
    <row r="206" spans="1:32" ht="45.75" customHeight="1">
      <c r="A206" s="2865"/>
      <c r="B206" s="199" t="s">
        <v>490</v>
      </c>
      <c r="C206" s="365">
        <f>C26*'F35'!$C$39+C41*'F35'!$C$54+C56*'F35'!$C$69+C71*'F35'!$C$84+C86*'F35'!$C$99+C101*'F35'!$C$114+C116*'F35'!$C$129+C131*'F35'!$C$144+C146*'F35'!$C$159+C161*'F35'!$C$174+C176*'F35'!$C$189+C191</f>
        <v>0</v>
      </c>
      <c r="D206" s="365">
        <f>D26*'F35'!$C$39+D41*'F35'!$C$54+D56*'F35'!$C$69+D71*'F35'!$C$84+D86*'F35'!$C$99+D101*'F35'!$C$114+D116*'F35'!$C$129+D131*'F35'!$C$144+D146*'F35'!$C$159+D161*'F35'!$C$174+D176*'F35'!$C$189+D191</f>
        <v>0</v>
      </c>
      <c r="E206" s="365">
        <f>E26*'F35'!$C$39+E41*'F35'!$C$54+E56*'F35'!$C$69+E71*'F35'!$C$84+E86*'F35'!$C$99+E101*'F35'!$C$114+E116*'F35'!$C$129+E131*'F35'!$C$144+E146*'F35'!$C$159+E161*'F35'!$C$174+E176*'F35'!$C$189+E191</f>
        <v>0</v>
      </c>
      <c r="F206" s="365">
        <f>F26*'F35'!$C$39+F41*'F35'!$C$54+F56*'F35'!$C$69+F71*'F35'!$C$84+F86*'F35'!$C$99+F101*'F35'!$C$114+F116*'F35'!$C$129+F131*'F35'!$C$144+F146*'F35'!$C$159+F161*'F35'!$C$174+F176*'F35'!$C$189+F191</f>
        <v>0</v>
      </c>
      <c r="G206" s="365">
        <f>G26*'F35'!$C$39+G41*'F35'!$C$54+G56*'F35'!$C$69+G71*'F35'!$C$84+G86*'F35'!$C$99+G101*'F35'!$C$114+G116*'F35'!$C$129+G131*'F35'!$C$144+G146*'F35'!$C$159+G161*'F35'!$C$174+G176*'F35'!$C$189+G191</f>
        <v>0</v>
      </c>
      <c r="H206" s="365">
        <f>H26*'F35'!$C$39+H41*'F35'!$C$54+H56*'F35'!$C$69+H71*'F35'!$C$84+H86*'F35'!$C$99+H101*'F35'!$C$114+H116*'F35'!$C$129+H131*'F35'!$C$144+H146*'F35'!$C$159+H161*'F35'!$C$174+H176*'F35'!$C$189+H191</f>
        <v>0</v>
      </c>
      <c r="I206" s="365">
        <f>I26*'F35'!$C$39+I41*'F35'!$C$54+I56*'F35'!$C$69+I71*'F35'!$C$84+I86*'F35'!$C$99+I101*'F35'!$C$114+I116*'F35'!$C$129+I131*'F35'!$C$144+I146*'F35'!$C$159+I161*'F35'!$C$174+I176*'F35'!$C$189+I191</f>
        <v>0</v>
      </c>
      <c r="J206" s="365">
        <f>J26*'F35'!$C$39+J41*'F35'!$C$54+J56*'F35'!$C$69+J71*'F35'!$C$84+J86*'F35'!$C$99+J101*'F35'!$C$114+J116*'F35'!$C$129+J131*'F35'!$C$144+J146*'F35'!$C$159+J161*'F35'!$C$174+J176*'F35'!$C$189+J191</f>
        <v>0</v>
      </c>
      <c r="K206" s="365">
        <f>K26*'F35'!$C$39+K41*'F35'!$C$54+K56*'F35'!$C$69+K71*'F35'!$C$84+K86*'F35'!$C$99+K101*'F35'!$C$114+K116*'F35'!$C$129+K131*'F35'!$C$144+K146*'F35'!$C$159+K161*'F35'!$C$174+K176*'F35'!$C$189+K191</f>
        <v>0</v>
      </c>
      <c r="L206" s="365">
        <f>L26*'F35'!$C$39+L41*'F35'!$C$54+L56*'F35'!$C$69+L71*'F35'!$C$84+L86*'F35'!$C$99+L101*'F35'!$C$114+L116*'F35'!$C$129+L131*'F35'!$C$144+L146*'F35'!$C$159+L161*'F35'!$C$174+L176*'F35'!$C$189+L191</f>
        <v>0</v>
      </c>
      <c r="M206" s="365">
        <f>M26*'F35'!$C$39+M41*'F35'!$C$54+M56*'F35'!$C$69+M71*'F35'!$C$84+M86*'F35'!$C$99+M101*'F35'!$C$114+M116*'F35'!$C$129+M131*'F35'!$C$144+M146*'F35'!$C$159+M161*'F35'!$C$174+M176*'F35'!$C$189+M191</f>
        <v>0</v>
      </c>
      <c r="N206" s="365">
        <f>N26*'F35'!$C$39+N41*'F35'!$C$54+N56*'F35'!$C$69+N71*'F35'!$C$84+N86*'F35'!$C$99+N101*'F35'!$C$114+N116*'F35'!$C$129+N131*'F35'!$C$144+N146*'F35'!$C$159+N161*'F35'!$C$174+N176*'F35'!$C$189+N191</f>
        <v>0</v>
      </c>
      <c r="O206" s="365">
        <f>O26*'F35'!$C$39+O41*'F35'!$C$54+O56*'F35'!$C$69+O71*'F35'!$C$84+O86*'F35'!$C$99+O101*'F35'!$C$114+O116*'F35'!$C$129+O131*'F35'!$C$144+O146*'F35'!$C$159+O161*'F35'!$C$174+O176*'F35'!$C$189+O191</f>
        <v>0</v>
      </c>
      <c r="P206" s="365">
        <f>P26*'F35'!$C$39+P41*'F35'!$C$54+P56*'F35'!$C$69+P71*'F35'!$C$84+P86*'F35'!$C$99+P101*'F35'!$C$114+P116*'F35'!$C$129+P131*'F35'!$C$144+P146*'F35'!$C$159+P161*'F35'!$C$174+P176*'F35'!$C$189+P191</f>
        <v>0</v>
      </c>
      <c r="Q206" s="365">
        <f>Q26*'F35'!$C$39+Q41*'F35'!$C$54+Q56*'F35'!$C$69+Q71*'F35'!$C$84+Q86*'F35'!$C$99+Q101*'F35'!$C$114+Q116*'F35'!$C$129+Q131*'F35'!$C$144+Q146*'F35'!$C$159+Q161*'F35'!$C$174+Q176*'F35'!$C$189+Q191</f>
        <v>0</v>
      </c>
      <c r="R206" s="365">
        <f>R26*'F35'!$C$39+R41*'F35'!$C$54+R56*'F35'!$C$69+R71*'F35'!$C$84+R86*'F35'!$C$99+R101*'F35'!$C$114+R116*'F35'!$C$129+R131*'F35'!$C$144+R146*'F35'!$C$159+R161*'F35'!$C$174+R176*'F35'!$C$189+R191</f>
        <v>0</v>
      </c>
      <c r="S206" s="365">
        <f>S26*'F35'!$C$39+S41*'F35'!$C$54+S56*'F35'!$C$69+S71*'F35'!$C$84+S86*'F35'!$C$99+S101*'F35'!$C$114+S116*'F35'!$C$129+S131*'F35'!$C$144+S146*'F35'!$C$159+S161*'F35'!$C$174+S176*'F35'!$C$189+S191</f>
        <v>0</v>
      </c>
      <c r="T206" s="365">
        <f>T26*'F35'!$C$39+T41*'F35'!$C$54+T56*'F35'!$C$69+T71*'F35'!$C$84+T86*'F35'!$C$99+T101*'F35'!$C$114+T116*'F35'!$C$129+T131*'F35'!$C$144+T146*'F35'!$C$159+T161*'F35'!$C$174+T176*'F35'!$C$189+T191</f>
        <v>0</v>
      </c>
      <c r="U206" s="365">
        <f>U26*'F35'!$C$39+U41*'F35'!$C$54+U56*'F35'!$C$69+U71*'F35'!$C$84+U86*'F35'!$C$99+U101*'F35'!$C$114+U116*'F35'!$C$129+U131*'F35'!$C$144+U146*'F35'!$C$159+U161*'F35'!$C$174+U176*'F35'!$C$189+U191</f>
        <v>0</v>
      </c>
      <c r="V206" s="365">
        <f>V26*'F35'!$C$39+V41*'F35'!$C$54+V56*'F35'!$C$69+V71*'F35'!$C$84+V86*'F35'!$C$99+V101*'F35'!$C$114+V116*'F35'!$C$129+V131*'F35'!$C$144+V146*'F35'!$C$159+V161*'F35'!$C$174+V176*'F35'!$C$189+V191</f>
        <v>0</v>
      </c>
      <c r="W206" s="365">
        <f>W26*'F35'!$C$39+W41*'F35'!$C$54+W56*'F35'!$C$69+W71*'F35'!$C$84+W86*'F35'!$C$99+W101*'F35'!$C$114+W116*'F35'!$C$129+W131*'F35'!$C$144+W146*'F35'!$C$159+W161*'F35'!$C$174+W176*'F35'!$C$189+W191</f>
        <v>0</v>
      </c>
      <c r="X206" s="365">
        <f>X26*'F35'!$C$39+X41*'F35'!$C$54+X56*'F35'!$C$69+X71*'F35'!$C$84+X86*'F35'!$C$99+X101*'F35'!$C$114+X116*'F35'!$C$129+X131*'F35'!$C$144+X146*'F35'!$C$159+X161*'F35'!$C$174+X176*'F35'!$C$189+X191</f>
        <v>0</v>
      </c>
      <c r="Y206" s="365">
        <f>Y26*'F35'!$C$39+Y41*'F35'!$C$54+Y56*'F35'!$C$69+Y71*'F35'!$C$84+Y86*'F35'!$C$99+Y101*'F35'!$C$114+Y116*'F35'!$C$129+Y131*'F35'!$C$144+Y146*'F35'!$C$159+Y161*'F35'!$C$174+Y176*'F35'!$C$189+Y191</f>
        <v>0</v>
      </c>
      <c r="Z206" s="365">
        <f>Z26*'F35'!$C$39+Z41*'F35'!$C$54+Z56*'F35'!$C$69+Z71*'F35'!$C$84+Z86*'F35'!$C$99+Z101*'F35'!$C$114+Z116*'F35'!$C$129+Z131*'F35'!$C$144+Z146*'F35'!$C$159+Z161*'F35'!$C$174+Z176*'F35'!$C$189+Z191</f>
        <v>0</v>
      </c>
      <c r="AA206" s="365">
        <f>AA26*'F35'!$C$39+AA41*'F35'!$C$54+AA56*'F35'!$C$69+AA71*'F35'!$C$84+AA86*'F35'!$C$99+AA101*'F35'!$C$114+AA116*'F35'!$C$129+AA131*'F35'!$C$144+AA146*'F35'!$C$159+AA161*'F35'!$C$174+AA176*'F35'!$C$189+AA191</f>
        <v>0</v>
      </c>
      <c r="AB206" s="365">
        <f>AB26*'F35'!$C$39+AB41*'F35'!$C$54+AB56*'F35'!$C$69+AB71*'F35'!$C$84+AB86*'F35'!$C$99+AB101*'F35'!$C$114+AB116*'F35'!$C$129+AB131*'F35'!$C$144+AB146*'F35'!$C$159+AB161*'F35'!$C$174+AB176*'F35'!$C$189+AB191</f>
        <v>0</v>
      </c>
      <c r="AC206" s="365">
        <f>AC26*'F35'!$C$39+AC41*'F35'!$C$54+AC56*'F35'!$C$69+AC71*'F35'!$C$84+AC86*'F35'!$C$99+AC101*'F35'!$C$114+AC116*'F35'!$C$129+AC131*'F35'!$C$144+AC146*'F35'!$C$159+AC161*'F35'!$C$174+AC176*'F35'!$C$189+AC191</f>
        <v>0</v>
      </c>
      <c r="AD206" s="365">
        <f>AD26*'F35'!$C$39+AD41*'F35'!$C$54+AD56*'F35'!$C$69+AD71*'F35'!$C$84+AD86*'F35'!$C$99+AD101*'F35'!$C$114+AD116*'F35'!$C$129+AD131*'F35'!$C$144+AD146*'F35'!$C$159+AD161*'F35'!$C$174+AD176*'F35'!$C$189+AD191</f>
        <v>0</v>
      </c>
      <c r="AF206" s="255"/>
    </row>
    <row r="207" spans="1:32">
      <c r="A207" s="367"/>
      <c r="B207" s="200" t="s">
        <v>491</v>
      </c>
      <c r="C207" s="365">
        <f>C27*'F35'!$C$39+C42*'F35'!$C$54+C57*'F35'!$C$69+C72*'F35'!$C$84+C87*'F35'!$C$99+C102*'F35'!$C$114+C117*'F35'!$C$129+C132*'F35'!$C$144+C147*'F35'!$C$159+C162*'F35'!$C$174+C177*'F35'!$C$189+C192</f>
        <v>0</v>
      </c>
      <c r="D207" s="365">
        <f>D27*'F35'!$C$39+D42*'F35'!$C$54+D57*'F35'!$C$69+D72*'F35'!$C$84+D87*'F35'!$C$99+D102*'F35'!$C$114+D117*'F35'!$C$129+D132*'F35'!$C$144+D147*'F35'!$C$159+D162*'F35'!$C$174+D177*'F35'!$C$189+D192</f>
        <v>0</v>
      </c>
      <c r="E207" s="365">
        <f>E27*'F35'!$C$39+E42*'F35'!$C$54+E57*'F35'!$C$69+E72*'F35'!$C$84+E87*'F35'!$C$99+E102*'F35'!$C$114+E117*'F35'!$C$129+E132*'F35'!$C$144+E147*'F35'!$C$159+E162*'F35'!$C$174+E177*'F35'!$C$189+E192</f>
        <v>0</v>
      </c>
      <c r="F207" s="365">
        <f>F27*'F35'!$C$39+F42*'F35'!$C$54+F57*'F35'!$C$69+F72*'F35'!$C$84+F87*'F35'!$C$99+F102*'F35'!$C$114+F117*'F35'!$C$129+F132*'F35'!$C$144+F147*'F35'!$C$159+F162*'F35'!$C$174+F177*'F35'!$C$189+F192</f>
        <v>0</v>
      </c>
      <c r="G207" s="365">
        <f>G27*'F35'!$C$39+G42*'F35'!$C$54+G57*'F35'!$C$69+G72*'F35'!$C$84+G87*'F35'!$C$99+G102*'F35'!$C$114+G117*'F35'!$C$129+G132*'F35'!$C$144+G147*'F35'!$C$159+G162*'F35'!$C$174+G177*'F35'!$C$189+G192</f>
        <v>0</v>
      </c>
      <c r="H207" s="365">
        <f>H27*'F35'!$C$39+H42*'F35'!$C$54+H57*'F35'!$C$69+H72*'F35'!$C$84+H87*'F35'!$C$99+H102*'F35'!$C$114+H117*'F35'!$C$129+H132*'F35'!$C$144+H147*'F35'!$C$159+H162*'F35'!$C$174+H177*'F35'!$C$189+H192</f>
        <v>0</v>
      </c>
      <c r="I207" s="365">
        <f>I27*'F35'!$C$39+I42*'F35'!$C$54+I57*'F35'!$C$69+I72*'F35'!$C$84+I87*'F35'!$C$99+I102*'F35'!$C$114+I117*'F35'!$C$129+I132*'F35'!$C$144+I147*'F35'!$C$159+I162*'F35'!$C$174+I177*'F35'!$C$189+I192</f>
        <v>0</v>
      </c>
      <c r="J207" s="365">
        <f>J27*'F35'!$C$39+J42*'F35'!$C$54+J57*'F35'!$C$69+J72*'F35'!$C$84+J87*'F35'!$C$99+J102*'F35'!$C$114+J117*'F35'!$C$129+J132*'F35'!$C$144+J147*'F35'!$C$159+J162*'F35'!$C$174+J177*'F35'!$C$189+J192</f>
        <v>0</v>
      </c>
      <c r="K207" s="365">
        <f>K27*'F35'!$C$39+K42*'F35'!$C$54+K57*'F35'!$C$69+K72*'F35'!$C$84+K87*'F35'!$C$99+K102*'F35'!$C$114+K117*'F35'!$C$129+K132*'F35'!$C$144+K147*'F35'!$C$159+K162*'F35'!$C$174+K177*'F35'!$C$189+K192</f>
        <v>0</v>
      </c>
      <c r="L207" s="365">
        <f>L27*'F35'!$C$39+L42*'F35'!$C$54+L57*'F35'!$C$69+L72*'F35'!$C$84+L87*'F35'!$C$99+L102*'F35'!$C$114+L117*'F35'!$C$129+L132*'F35'!$C$144+L147*'F35'!$C$159+L162*'F35'!$C$174+L177*'F35'!$C$189+L192</f>
        <v>0</v>
      </c>
      <c r="M207" s="365">
        <f>M27*'F35'!$C$39+M42*'F35'!$C$54+M57*'F35'!$C$69+M72*'F35'!$C$84+M87*'F35'!$C$99+M102*'F35'!$C$114+M117*'F35'!$C$129+M132*'F35'!$C$144+M147*'F35'!$C$159+M162*'F35'!$C$174+M177*'F35'!$C$189+M192</f>
        <v>0</v>
      </c>
      <c r="N207" s="365">
        <f>N27*'F35'!$C$39+N42*'F35'!$C$54+N57*'F35'!$C$69+N72*'F35'!$C$84+N87*'F35'!$C$99+N102*'F35'!$C$114+N117*'F35'!$C$129+N132*'F35'!$C$144+N147*'F35'!$C$159+N162*'F35'!$C$174+N177*'F35'!$C$189+N192</f>
        <v>0</v>
      </c>
      <c r="O207" s="365">
        <f>O27*'F35'!$C$39+O42*'F35'!$C$54+O57*'F35'!$C$69+O72*'F35'!$C$84+O87*'F35'!$C$99+O102*'F35'!$C$114+O117*'F35'!$C$129+O132*'F35'!$C$144+O147*'F35'!$C$159+O162*'F35'!$C$174+O177*'F35'!$C$189+O192</f>
        <v>0</v>
      </c>
      <c r="P207" s="365">
        <f>P27*'F35'!$C$39+P42*'F35'!$C$54+P57*'F35'!$C$69+P72*'F35'!$C$84+P87*'F35'!$C$99+P102*'F35'!$C$114+P117*'F35'!$C$129+P132*'F35'!$C$144+P147*'F35'!$C$159+P162*'F35'!$C$174+P177*'F35'!$C$189+P192</f>
        <v>0</v>
      </c>
      <c r="Q207" s="365">
        <f>Q27*'F35'!$C$39+Q42*'F35'!$C$54+Q57*'F35'!$C$69+Q72*'F35'!$C$84+Q87*'F35'!$C$99+Q102*'F35'!$C$114+Q117*'F35'!$C$129+Q132*'F35'!$C$144+Q147*'F35'!$C$159+Q162*'F35'!$C$174+Q177*'F35'!$C$189+Q192</f>
        <v>0</v>
      </c>
      <c r="R207" s="365">
        <f>R27*'F35'!$C$39+R42*'F35'!$C$54+R57*'F35'!$C$69+R72*'F35'!$C$84+R87*'F35'!$C$99+R102*'F35'!$C$114+R117*'F35'!$C$129+R132*'F35'!$C$144+R147*'F35'!$C$159+R162*'F35'!$C$174+R177*'F35'!$C$189+R192</f>
        <v>0</v>
      </c>
      <c r="S207" s="365">
        <f>S27*'F35'!$C$39+S42*'F35'!$C$54+S57*'F35'!$C$69+S72*'F35'!$C$84+S87*'F35'!$C$99+S102*'F35'!$C$114+S117*'F35'!$C$129+S132*'F35'!$C$144+S147*'F35'!$C$159+S162*'F35'!$C$174+S177*'F35'!$C$189+S192</f>
        <v>0</v>
      </c>
      <c r="T207" s="365">
        <f>T27*'F35'!$C$39+T42*'F35'!$C$54+T57*'F35'!$C$69+T72*'F35'!$C$84+T87*'F35'!$C$99+T102*'F35'!$C$114+T117*'F35'!$C$129+T132*'F35'!$C$144+T147*'F35'!$C$159+T162*'F35'!$C$174+T177*'F35'!$C$189+T192</f>
        <v>0</v>
      </c>
      <c r="U207" s="365">
        <f>U27*'F35'!$C$39+U42*'F35'!$C$54+U57*'F35'!$C$69+U72*'F35'!$C$84+U87*'F35'!$C$99+U102*'F35'!$C$114+U117*'F35'!$C$129+U132*'F35'!$C$144+U147*'F35'!$C$159+U162*'F35'!$C$174+U177*'F35'!$C$189+U192</f>
        <v>0</v>
      </c>
      <c r="V207" s="365">
        <f>V27*'F35'!$C$39+V42*'F35'!$C$54+V57*'F35'!$C$69+V72*'F35'!$C$84+V87*'F35'!$C$99+V102*'F35'!$C$114+V117*'F35'!$C$129+V132*'F35'!$C$144+V147*'F35'!$C$159+V162*'F35'!$C$174+V177*'F35'!$C$189+V192</f>
        <v>0</v>
      </c>
      <c r="W207" s="365">
        <f>W27*'F35'!$C$39+W42*'F35'!$C$54+W57*'F35'!$C$69+W72*'F35'!$C$84+W87*'F35'!$C$99+W102*'F35'!$C$114+W117*'F35'!$C$129+W132*'F35'!$C$144+W147*'F35'!$C$159+W162*'F35'!$C$174+W177*'F35'!$C$189+W192</f>
        <v>0</v>
      </c>
      <c r="X207" s="365">
        <f>X27*'F35'!$C$39+X42*'F35'!$C$54+X57*'F35'!$C$69+X72*'F35'!$C$84+X87*'F35'!$C$99+X102*'F35'!$C$114+X117*'F35'!$C$129+X132*'F35'!$C$144+X147*'F35'!$C$159+X162*'F35'!$C$174+X177*'F35'!$C$189+X192</f>
        <v>0</v>
      </c>
      <c r="Y207" s="365">
        <f>Y27*'F35'!$C$39+Y42*'F35'!$C$54+Y57*'F35'!$C$69+Y72*'F35'!$C$84+Y87*'F35'!$C$99+Y102*'F35'!$C$114+Y117*'F35'!$C$129+Y132*'F35'!$C$144+Y147*'F35'!$C$159+Y162*'F35'!$C$174+Y177*'F35'!$C$189+Y192</f>
        <v>0</v>
      </c>
      <c r="Z207" s="365">
        <f>Z27*'F35'!$C$39+Z42*'F35'!$C$54+Z57*'F35'!$C$69+Z72*'F35'!$C$84+Z87*'F35'!$C$99+Z102*'F35'!$C$114+Z117*'F35'!$C$129+Z132*'F35'!$C$144+Z147*'F35'!$C$159+Z162*'F35'!$C$174+Z177*'F35'!$C$189+Z192</f>
        <v>0</v>
      </c>
      <c r="AA207" s="365">
        <f>AA27*'F35'!$C$39+AA42*'F35'!$C$54+AA57*'F35'!$C$69+AA72*'F35'!$C$84+AA87*'F35'!$C$99+AA102*'F35'!$C$114+AA117*'F35'!$C$129+AA132*'F35'!$C$144+AA147*'F35'!$C$159+AA162*'F35'!$C$174+AA177*'F35'!$C$189+AA192</f>
        <v>0</v>
      </c>
      <c r="AB207" s="365">
        <f>AB27*'F35'!$C$39+AB42*'F35'!$C$54+AB57*'F35'!$C$69+AB72*'F35'!$C$84+AB87*'F35'!$C$99+AB102*'F35'!$C$114+AB117*'F35'!$C$129+AB132*'F35'!$C$144+AB147*'F35'!$C$159+AB162*'F35'!$C$174+AB177*'F35'!$C$189+AB192</f>
        <v>0</v>
      </c>
      <c r="AC207" s="365">
        <f>AC27*'F35'!$C$39+AC42*'F35'!$C$54+AC57*'F35'!$C$69+AC72*'F35'!$C$84+AC87*'F35'!$C$99+AC102*'F35'!$C$114+AC117*'F35'!$C$129+AC132*'F35'!$C$144+AC147*'F35'!$C$159+AC162*'F35'!$C$174+AC177*'F35'!$C$189+AC192</f>
        <v>0</v>
      </c>
      <c r="AD207" s="365">
        <f>AD27*'F35'!$C$39+AD42*'F35'!$C$54+AD57*'F35'!$C$69+AD72*'F35'!$C$84+AD87*'F35'!$C$99+AD102*'F35'!$C$114+AD117*'F35'!$C$129+AD132*'F35'!$C$144+AD147*'F35'!$C$159+AD162*'F35'!$C$174+AD177*'F35'!$C$189+AD192</f>
        <v>0</v>
      </c>
      <c r="AF207" s="255"/>
    </row>
    <row r="208" spans="1:32">
      <c r="A208" s="367"/>
      <c r="B208" s="199" t="s">
        <v>492</v>
      </c>
      <c r="C208" s="365">
        <f>C28*'F35'!$C$39+C43*'F35'!$C$54+C58*'F35'!$C$69+C73*'F35'!$C$84+C88*'F35'!$C$99+C103*'F35'!$C$114+C118*'F35'!$C$129+C133*'F35'!$C$144+C148*'F35'!$C$159+C163*'F35'!$C$174+C178*'F35'!$C$189+C193</f>
        <v>0</v>
      </c>
      <c r="D208" s="365">
        <f>D28*'F35'!$C$39+D43*'F35'!$C$54+D58*'F35'!$C$69+D73*'F35'!$C$84+D88*'F35'!$C$99+D103*'F35'!$C$114+D118*'F35'!$C$129+D133*'F35'!$C$144+D148*'F35'!$C$159+D163*'F35'!$C$174+D178*'F35'!$C$189+D193</f>
        <v>0</v>
      </c>
      <c r="E208" s="365">
        <f>E28*'F35'!$C$39+E43*'F35'!$C$54+E58*'F35'!$C$69+E73*'F35'!$C$84+E88*'F35'!$C$99+E103*'F35'!$C$114+E118*'F35'!$C$129+E133*'F35'!$C$144+E148*'F35'!$C$159+E163*'F35'!$C$174+E178*'F35'!$C$189+E193</f>
        <v>0</v>
      </c>
      <c r="F208" s="365">
        <f>F28*'F35'!$C$39+F43*'F35'!$C$54+F58*'F35'!$C$69+F73*'F35'!$C$84+F88*'F35'!$C$99+F103*'F35'!$C$114+F118*'F35'!$C$129+F133*'F35'!$C$144+F148*'F35'!$C$159+F163*'F35'!$C$174+F178*'F35'!$C$189+F193</f>
        <v>0</v>
      </c>
      <c r="G208" s="365">
        <f>G28*'F35'!$C$39+G43*'F35'!$C$54+G58*'F35'!$C$69+G73*'F35'!$C$84+G88*'F35'!$C$99+G103*'F35'!$C$114+G118*'F35'!$C$129+G133*'F35'!$C$144+G148*'F35'!$C$159+G163*'F35'!$C$174+G178*'F35'!$C$189+G193</f>
        <v>0</v>
      </c>
      <c r="H208" s="365">
        <f>H28*'F35'!$C$39+H43*'F35'!$C$54+H58*'F35'!$C$69+H73*'F35'!$C$84+H88*'F35'!$C$99+H103*'F35'!$C$114+H118*'F35'!$C$129+H133*'F35'!$C$144+H148*'F35'!$C$159+H163*'F35'!$C$174+H178*'F35'!$C$189+H193</f>
        <v>0</v>
      </c>
      <c r="I208" s="365">
        <f>I28*'F35'!$C$39+I43*'F35'!$C$54+I58*'F35'!$C$69+I73*'F35'!$C$84+I88*'F35'!$C$99+I103*'F35'!$C$114+I118*'F35'!$C$129+I133*'F35'!$C$144+I148*'F35'!$C$159+I163*'F35'!$C$174+I178*'F35'!$C$189+I193</f>
        <v>0</v>
      </c>
      <c r="J208" s="365">
        <f>J28*'F35'!$C$39+J43*'F35'!$C$54+J58*'F35'!$C$69+J73*'F35'!$C$84+J88*'F35'!$C$99+J103*'F35'!$C$114+J118*'F35'!$C$129+J133*'F35'!$C$144+J148*'F35'!$C$159+J163*'F35'!$C$174+J178*'F35'!$C$189+J193</f>
        <v>0</v>
      </c>
      <c r="K208" s="365">
        <f>K28*'F35'!$C$39+K43*'F35'!$C$54+K58*'F35'!$C$69+K73*'F35'!$C$84+K88*'F35'!$C$99+K103*'F35'!$C$114+K118*'F35'!$C$129+K133*'F35'!$C$144+K148*'F35'!$C$159+K163*'F35'!$C$174+K178*'F35'!$C$189+K193</f>
        <v>0</v>
      </c>
      <c r="L208" s="365">
        <f>L28*'F35'!$C$39+L43*'F35'!$C$54+L58*'F35'!$C$69+L73*'F35'!$C$84+L88*'F35'!$C$99+L103*'F35'!$C$114+L118*'F35'!$C$129+L133*'F35'!$C$144+L148*'F35'!$C$159+L163*'F35'!$C$174+L178*'F35'!$C$189+L193</f>
        <v>0</v>
      </c>
      <c r="M208" s="365">
        <f>M28*'F35'!$C$39+M43*'F35'!$C$54+M58*'F35'!$C$69+M73*'F35'!$C$84+M88*'F35'!$C$99+M103*'F35'!$C$114+M118*'F35'!$C$129+M133*'F35'!$C$144+M148*'F35'!$C$159+M163*'F35'!$C$174+M178*'F35'!$C$189+M193</f>
        <v>0</v>
      </c>
      <c r="N208" s="365">
        <f>N28*'F35'!$C$39+N43*'F35'!$C$54+N58*'F35'!$C$69+N73*'F35'!$C$84+N88*'F35'!$C$99+N103*'F35'!$C$114+N118*'F35'!$C$129+N133*'F35'!$C$144+N148*'F35'!$C$159+N163*'F35'!$C$174+N178*'F35'!$C$189+N193</f>
        <v>0</v>
      </c>
      <c r="O208" s="365">
        <f>O28*'F35'!$C$39+O43*'F35'!$C$54+O58*'F35'!$C$69+O73*'F35'!$C$84+O88*'F35'!$C$99+O103*'F35'!$C$114+O118*'F35'!$C$129+O133*'F35'!$C$144+O148*'F35'!$C$159+O163*'F35'!$C$174+O178*'F35'!$C$189+O193</f>
        <v>0</v>
      </c>
      <c r="P208" s="365">
        <f>P28*'F35'!$C$39+P43*'F35'!$C$54+P58*'F35'!$C$69+P73*'F35'!$C$84+P88*'F35'!$C$99+P103*'F35'!$C$114+P118*'F35'!$C$129+P133*'F35'!$C$144+P148*'F35'!$C$159+P163*'F35'!$C$174+P178*'F35'!$C$189+P193</f>
        <v>0</v>
      </c>
      <c r="Q208" s="365">
        <f>Q28*'F35'!$C$39+Q43*'F35'!$C$54+Q58*'F35'!$C$69+Q73*'F35'!$C$84+Q88*'F35'!$C$99+Q103*'F35'!$C$114+Q118*'F35'!$C$129+Q133*'F35'!$C$144+Q148*'F35'!$C$159+Q163*'F35'!$C$174+Q178*'F35'!$C$189+Q193</f>
        <v>0</v>
      </c>
      <c r="R208" s="365">
        <f>R28*'F35'!$C$39+R43*'F35'!$C$54+R58*'F35'!$C$69+R73*'F35'!$C$84+R88*'F35'!$C$99+R103*'F35'!$C$114+R118*'F35'!$C$129+R133*'F35'!$C$144+R148*'F35'!$C$159+R163*'F35'!$C$174+R178*'F35'!$C$189+R193</f>
        <v>0</v>
      </c>
      <c r="S208" s="365">
        <f>S28*'F35'!$C$39+S43*'F35'!$C$54+S58*'F35'!$C$69+S73*'F35'!$C$84+S88*'F35'!$C$99+S103*'F35'!$C$114+S118*'F35'!$C$129+S133*'F35'!$C$144+S148*'F35'!$C$159+S163*'F35'!$C$174+S178*'F35'!$C$189+S193</f>
        <v>0</v>
      </c>
      <c r="T208" s="365">
        <f>T28*'F35'!$C$39+T43*'F35'!$C$54+T58*'F35'!$C$69+T73*'F35'!$C$84+T88*'F35'!$C$99+T103*'F35'!$C$114+T118*'F35'!$C$129+T133*'F35'!$C$144+T148*'F35'!$C$159+T163*'F35'!$C$174+T178*'F35'!$C$189+T193</f>
        <v>0</v>
      </c>
      <c r="U208" s="365">
        <f>U28*'F35'!$C$39+U43*'F35'!$C$54+U58*'F35'!$C$69+U73*'F35'!$C$84+U88*'F35'!$C$99+U103*'F35'!$C$114+U118*'F35'!$C$129+U133*'F35'!$C$144+U148*'F35'!$C$159+U163*'F35'!$C$174+U178*'F35'!$C$189+U193</f>
        <v>0</v>
      </c>
      <c r="V208" s="365">
        <f>V28*'F35'!$C$39+V43*'F35'!$C$54+V58*'F35'!$C$69+V73*'F35'!$C$84+V88*'F35'!$C$99+V103*'F35'!$C$114+V118*'F35'!$C$129+V133*'F35'!$C$144+V148*'F35'!$C$159+V163*'F35'!$C$174+V178*'F35'!$C$189+V193</f>
        <v>0</v>
      </c>
      <c r="W208" s="365">
        <f>W28*'F35'!$C$39+W43*'F35'!$C$54+W58*'F35'!$C$69+W73*'F35'!$C$84+W88*'F35'!$C$99+W103*'F35'!$C$114+W118*'F35'!$C$129+W133*'F35'!$C$144+W148*'F35'!$C$159+W163*'F35'!$C$174+W178*'F35'!$C$189+W193</f>
        <v>0</v>
      </c>
      <c r="X208" s="365">
        <f>X28*'F35'!$C$39+X43*'F35'!$C$54+X58*'F35'!$C$69+X73*'F35'!$C$84+X88*'F35'!$C$99+X103*'F35'!$C$114+X118*'F35'!$C$129+X133*'F35'!$C$144+X148*'F35'!$C$159+X163*'F35'!$C$174+X178*'F35'!$C$189+X193</f>
        <v>0</v>
      </c>
      <c r="Y208" s="365">
        <f>Y28*'F35'!$C$39+Y43*'F35'!$C$54+Y58*'F35'!$C$69+Y73*'F35'!$C$84+Y88*'F35'!$C$99+Y103*'F35'!$C$114+Y118*'F35'!$C$129+Y133*'F35'!$C$144+Y148*'F35'!$C$159+Y163*'F35'!$C$174+Y178*'F35'!$C$189+Y193</f>
        <v>0</v>
      </c>
      <c r="Z208" s="365">
        <f>Z28*'F35'!$C$39+Z43*'F35'!$C$54+Z58*'F35'!$C$69+Z73*'F35'!$C$84+Z88*'F35'!$C$99+Z103*'F35'!$C$114+Z118*'F35'!$C$129+Z133*'F35'!$C$144+Z148*'F35'!$C$159+Z163*'F35'!$C$174+Z178*'F35'!$C$189+Z193</f>
        <v>0</v>
      </c>
      <c r="AA208" s="365">
        <f>AA28*'F35'!$C$39+AA43*'F35'!$C$54+AA58*'F35'!$C$69+AA73*'F35'!$C$84+AA88*'F35'!$C$99+AA103*'F35'!$C$114+AA118*'F35'!$C$129+AA133*'F35'!$C$144+AA148*'F35'!$C$159+AA163*'F35'!$C$174+AA178*'F35'!$C$189+AA193</f>
        <v>0</v>
      </c>
      <c r="AB208" s="365">
        <f>AB28*'F35'!$C$39+AB43*'F35'!$C$54+AB58*'F35'!$C$69+AB73*'F35'!$C$84+AB88*'F35'!$C$99+AB103*'F35'!$C$114+AB118*'F35'!$C$129+AB133*'F35'!$C$144+AB148*'F35'!$C$159+AB163*'F35'!$C$174+AB178*'F35'!$C$189+AB193</f>
        <v>0</v>
      </c>
      <c r="AC208" s="365">
        <f>AC28*'F35'!$C$39+AC43*'F35'!$C$54+AC58*'F35'!$C$69+AC73*'F35'!$C$84+AC88*'F35'!$C$99+AC103*'F35'!$C$114+AC118*'F35'!$C$129+AC133*'F35'!$C$144+AC148*'F35'!$C$159+AC163*'F35'!$C$174+AC178*'F35'!$C$189+AC193</f>
        <v>0</v>
      </c>
      <c r="AD208" s="365">
        <f>AD28*'F35'!$C$39+AD43*'F35'!$C$54+AD58*'F35'!$C$69+AD73*'F35'!$C$84+AD88*'F35'!$C$99+AD103*'F35'!$C$114+AD118*'F35'!$C$129+AD133*'F35'!$C$144+AD148*'F35'!$C$159+AD163*'F35'!$C$174+AD178*'F35'!$C$189+AD193</f>
        <v>0</v>
      </c>
      <c r="AF208" s="255"/>
    </row>
    <row r="209" spans="1:32">
      <c r="A209" s="367"/>
      <c r="B209" s="199" t="s">
        <v>493</v>
      </c>
      <c r="C209" s="365">
        <f>C29*'F35'!$C$39+C44*'F35'!$C$54+C59*'F35'!$C$69+C74*'F35'!$C$84+C89*'F35'!$C$99+C104*'F35'!$C$114+C119*'F35'!$C$129+C134*'F35'!$C$144+C149*'F35'!$C$159+C164*'F35'!$C$174+C179*'F35'!$C$189+C194</f>
        <v>0</v>
      </c>
      <c r="D209" s="365">
        <f>D29*'F35'!$C$39+D44*'F35'!$C$54+D59*'F35'!$C$69+D74*'F35'!$C$84+D89*'F35'!$C$99+D104*'F35'!$C$114+D119*'F35'!$C$129+D134*'F35'!$C$144+D149*'F35'!$C$159+D164*'F35'!$C$174+D179*'F35'!$C$189+D194</f>
        <v>0</v>
      </c>
      <c r="E209" s="365">
        <f>E29*'F35'!$C$39+E44*'F35'!$C$54+E59*'F35'!$C$69+E74*'F35'!$C$84+E89*'F35'!$C$99+E104*'F35'!$C$114+E119*'F35'!$C$129+E134*'F35'!$C$144+E149*'F35'!$C$159+E164*'F35'!$C$174+E179*'F35'!$C$189+E194</f>
        <v>0</v>
      </c>
      <c r="F209" s="365">
        <f>F29*'F35'!$C$39+F44*'F35'!$C$54+F59*'F35'!$C$69+F74*'F35'!$C$84+F89*'F35'!$C$99+F104*'F35'!$C$114+F119*'F35'!$C$129+F134*'F35'!$C$144+F149*'F35'!$C$159+F164*'F35'!$C$174+F179*'F35'!$C$189+F194</f>
        <v>0</v>
      </c>
      <c r="G209" s="365">
        <f>G29*'F35'!$C$39+G44*'F35'!$C$54+G59*'F35'!$C$69+G74*'F35'!$C$84+G89*'F35'!$C$99+G104*'F35'!$C$114+G119*'F35'!$C$129+G134*'F35'!$C$144+G149*'F35'!$C$159+G164*'F35'!$C$174+G179*'F35'!$C$189+G194</f>
        <v>0</v>
      </c>
      <c r="H209" s="365">
        <f>H29*'F35'!$C$39+H44*'F35'!$C$54+H59*'F35'!$C$69+H74*'F35'!$C$84+H89*'F35'!$C$99+H104*'F35'!$C$114+H119*'F35'!$C$129+H134*'F35'!$C$144+H149*'F35'!$C$159+H164*'F35'!$C$174+H179*'F35'!$C$189+H194</f>
        <v>0</v>
      </c>
      <c r="I209" s="365">
        <f>I29*'F35'!$C$39+I44*'F35'!$C$54+I59*'F35'!$C$69+I74*'F35'!$C$84+I89*'F35'!$C$99+I104*'F35'!$C$114+I119*'F35'!$C$129+I134*'F35'!$C$144+I149*'F35'!$C$159+I164*'F35'!$C$174+I179*'F35'!$C$189+I194</f>
        <v>0</v>
      </c>
      <c r="J209" s="365">
        <f>J29*'F35'!$C$39+J44*'F35'!$C$54+J59*'F35'!$C$69+J74*'F35'!$C$84+J89*'F35'!$C$99+J104*'F35'!$C$114+J119*'F35'!$C$129+J134*'F35'!$C$144+J149*'F35'!$C$159+J164*'F35'!$C$174+J179*'F35'!$C$189+J194</f>
        <v>0</v>
      </c>
      <c r="K209" s="365">
        <f>K29*'F35'!$C$39+K44*'F35'!$C$54+K59*'F35'!$C$69+K74*'F35'!$C$84+K89*'F35'!$C$99+K104*'F35'!$C$114+K119*'F35'!$C$129+K134*'F35'!$C$144+K149*'F35'!$C$159+K164*'F35'!$C$174+K179*'F35'!$C$189+K194</f>
        <v>0</v>
      </c>
      <c r="L209" s="365">
        <f>L29*'F35'!$C$39+L44*'F35'!$C$54+L59*'F35'!$C$69+L74*'F35'!$C$84+L89*'F35'!$C$99+L104*'F35'!$C$114+L119*'F35'!$C$129+L134*'F35'!$C$144+L149*'F35'!$C$159+L164*'F35'!$C$174+L179*'F35'!$C$189+L194</f>
        <v>0</v>
      </c>
      <c r="M209" s="365">
        <f>M29*'F35'!$C$39+M44*'F35'!$C$54+M59*'F35'!$C$69+M74*'F35'!$C$84+M89*'F35'!$C$99+M104*'F35'!$C$114+M119*'F35'!$C$129+M134*'F35'!$C$144+M149*'F35'!$C$159+M164*'F35'!$C$174+M179*'F35'!$C$189+M194</f>
        <v>0</v>
      </c>
      <c r="N209" s="365">
        <f>N29*'F35'!$C$39+N44*'F35'!$C$54+N59*'F35'!$C$69+N74*'F35'!$C$84+N89*'F35'!$C$99+N104*'F35'!$C$114+N119*'F35'!$C$129+N134*'F35'!$C$144+N149*'F35'!$C$159+N164*'F35'!$C$174+N179*'F35'!$C$189+N194</f>
        <v>0</v>
      </c>
      <c r="O209" s="365">
        <f>O29*'F35'!$C$39+O44*'F35'!$C$54+O59*'F35'!$C$69+O74*'F35'!$C$84+O89*'F35'!$C$99+O104*'F35'!$C$114+O119*'F35'!$C$129+O134*'F35'!$C$144+O149*'F35'!$C$159+O164*'F35'!$C$174+O179*'F35'!$C$189+O194</f>
        <v>0</v>
      </c>
      <c r="P209" s="365">
        <f>P29*'F35'!$C$39+P44*'F35'!$C$54+P59*'F35'!$C$69+P74*'F35'!$C$84+P89*'F35'!$C$99+P104*'F35'!$C$114+P119*'F35'!$C$129+P134*'F35'!$C$144+P149*'F35'!$C$159+P164*'F35'!$C$174+P179*'F35'!$C$189+P194</f>
        <v>0</v>
      </c>
      <c r="Q209" s="365">
        <f>Q29*'F35'!$C$39+Q44*'F35'!$C$54+Q59*'F35'!$C$69+Q74*'F35'!$C$84+Q89*'F35'!$C$99+Q104*'F35'!$C$114+Q119*'F35'!$C$129+Q134*'F35'!$C$144+Q149*'F35'!$C$159+Q164*'F35'!$C$174+Q179*'F35'!$C$189+Q194</f>
        <v>0</v>
      </c>
      <c r="R209" s="365">
        <f>R29*'F35'!$C$39+R44*'F35'!$C$54+R59*'F35'!$C$69+R74*'F35'!$C$84+R89*'F35'!$C$99+R104*'F35'!$C$114+R119*'F35'!$C$129+R134*'F35'!$C$144+R149*'F35'!$C$159+R164*'F35'!$C$174+R179*'F35'!$C$189+R194</f>
        <v>0</v>
      </c>
      <c r="S209" s="365">
        <f>S29*'F35'!$C$39+S44*'F35'!$C$54+S59*'F35'!$C$69+S74*'F35'!$C$84+S89*'F35'!$C$99+S104*'F35'!$C$114+S119*'F35'!$C$129+S134*'F35'!$C$144+S149*'F35'!$C$159+S164*'F35'!$C$174+S179*'F35'!$C$189+S194</f>
        <v>0</v>
      </c>
      <c r="T209" s="365">
        <f>T29*'F35'!$C$39+T44*'F35'!$C$54+T59*'F35'!$C$69+T74*'F35'!$C$84+T89*'F35'!$C$99+T104*'F35'!$C$114+T119*'F35'!$C$129+T134*'F35'!$C$144+T149*'F35'!$C$159+T164*'F35'!$C$174+T179*'F35'!$C$189+T194</f>
        <v>0</v>
      </c>
      <c r="U209" s="365">
        <f>U29*'F35'!$C$39+U44*'F35'!$C$54+U59*'F35'!$C$69+U74*'F35'!$C$84+U89*'F35'!$C$99+U104*'F35'!$C$114+U119*'F35'!$C$129+U134*'F35'!$C$144+U149*'F35'!$C$159+U164*'F35'!$C$174+U179*'F35'!$C$189+U194</f>
        <v>0</v>
      </c>
      <c r="V209" s="365">
        <f>V29*'F35'!$C$39+V44*'F35'!$C$54+V59*'F35'!$C$69+V74*'F35'!$C$84+V89*'F35'!$C$99+V104*'F35'!$C$114+V119*'F35'!$C$129+V134*'F35'!$C$144+V149*'F35'!$C$159+V164*'F35'!$C$174+V179*'F35'!$C$189+V194</f>
        <v>0</v>
      </c>
      <c r="W209" s="365">
        <f>W29*'F35'!$C$39+W44*'F35'!$C$54+W59*'F35'!$C$69+W74*'F35'!$C$84+W89*'F35'!$C$99+W104*'F35'!$C$114+W119*'F35'!$C$129+W134*'F35'!$C$144+W149*'F35'!$C$159+W164*'F35'!$C$174+W179*'F35'!$C$189+W194</f>
        <v>0</v>
      </c>
      <c r="X209" s="365">
        <f>X29*'F35'!$C$39+X44*'F35'!$C$54+X59*'F35'!$C$69+X74*'F35'!$C$84+X89*'F35'!$C$99+X104*'F35'!$C$114+X119*'F35'!$C$129+X134*'F35'!$C$144+X149*'F35'!$C$159+X164*'F35'!$C$174+X179*'F35'!$C$189+X194</f>
        <v>0</v>
      </c>
      <c r="Y209" s="365">
        <f>Y29*'F35'!$C$39+Y44*'F35'!$C$54+Y59*'F35'!$C$69+Y74*'F35'!$C$84+Y89*'F35'!$C$99+Y104*'F35'!$C$114+Y119*'F35'!$C$129+Y134*'F35'!$C$144+Y149*'F35'!$C$159+Y164*'F35'!$C$174+Y179*'F35'!$C$189+Y194</f>
        <v>0</v>
      </c>
      <c r="Z209" s="365">
        <f>Z29*'F35'!$C$39+Z44*'F35'!$C$54+Z59*'F35'!$C$69+Z74*'F35'!$C$84+Z89*'F35'!$C$99+Z104*'F35'!$C$114+Z119*'F35'!$C$129+Z134*'F35'!$C$144+Z149*'F35'!$C$159+Z164*'F35'!$C$174+Z179*'F35'!$C$189+Z194</f>
        <v>0</v>
      </c>
      <c r="AA209" s="365">
        <f>AA29*'F35'!$C$39+AA44*'F35'!$C$54+AA59*'F35'!$C$69+AA74*'F35'!$C$84+AA89*'F35'!$C$99+AA104*'F35'!$C$114+AA119*'F35'!$C$129+AA134*'F35'!$C$144+AA149*'F35'!$C$159+AA164*'F35'!$C$174+AA179*'F35'!$C$189+AA194</f>
        <v>0</v>
      </c>
      <c r="AB209" s="365">
        <f>AB29*'F35'!$C$39+AB44*'F35'!$C$54+AB59*'F35'!$C$69+AB74*'F35'!$C$84+AB89*'F35'!$C$99+AB104*'F35'!$C$114+AB119*'F35'!$C$129+AB134*'F35'!$C$144+AB149*'F35'!$C$159+AB164*'F35'!$C$174+AB179*'F35'!$C$189+AB194</f>
        <v>0</v>
      </c>
      <c r="AC209" s="365">
        <f>AC29*'F35'!$C$39+AC44*'F35'!$C$54+AC59*'F35'!$C$69+AC74*'F35'!$C$84+AC89*'F35'!$C$99+AC104*'F35'!$C$114+AC119*'F35'!$C$129+AC134*'F35'!$C$144+AC149*'F35'!$C$159+AC164*'F35'!$C$174+AC179*'F35'!$C$189+AC194</f>
        <v>0</v>
      </c>
      <c r="AD209" s="365">
        <f>AD29*'F35'!$C$39+AD44*'F35'!$C$54+AD59*'F35'!$C$69+AD74*'F35'!$C$84+AD89*'F35'!$C$99+AD104*'F35'!$C$114+AD119*'F35'!$C$129+AD134*'F35'!$C$144+AD149*'F35'!$C$159+AD164*'F35'!$C$174+AD179*'F35'!$C$189+AD194</f>
        <v>0</v>
      </c>
      <c r="AF209" s="255"/>
    </row>
    <row r="210" spans="1:32">
      <c r="A210" s="351"/>
      <c r="B210" s="199" t="s">
        <v>494</v>
      </c>
      <c r="C210" s="365">
        <f>C30*'F35'!$C$39+C45*'F35'!$C$54+C60*'F35'!$C$69+C75*'F35'!$C$84+C90*'F35'!$C$99+C105*'F35'!$C$114+C120*'F35'!$C$129+C135*'F35'!$C$144+C150*'F35'!$C$159+C165*'F35'!$C$174+C180*'F35'!$C$189+C195</f>
        <v>0</v>
      </c>
      <c r="D210" s="365">
        <f>D30*'F35'!$C$39+D45*'F35'!$C$54+D60*'F35'!$C$69+D75*'F35'!$C$84+D90*'F35'!$C$99+D105*'F35'!$C$114+D120*'F35'!$C$129+D135*'F35'!$C$144+D150*'F35'!$C$159+D165*'F35'!$C$174+D180*'F35'!$C$189+D195</f>
        <v>0</v>
      </c>
      <c r="E210" s="365">
        <f>E30*'F35'!$C$39+E45*'F35'!$C$54+E60*'F35'!$C$69+E75*'F35'!$C$84+E90*'F35'!$C$99+E105*'F35'!$C$114+E120*'F35'!$C$129+E135*'F35'!$C$144+E150*'F35'!$C$159+E165*'F35'!$C$174+E180*'F35'!$C$189+E195</f>
        <v>0</v>
      </c>
      <c r="F210" s="365">
        <f>F30*'F35'!$C$39+F45*'F35'!$C$54+F60*'F35'!$C$69+F75*'F35'!$C$84+F90*'F35'!$C$99+F105*'F35'!$C$114+F120*'F35'!$C$129+F135*'F35'!$C$144+F150*'F35'!$C$159+F165*'F35'!$C$174+F180*'F35'!$C$189+F195</f>
        <v>0</v>
      </c>
      <c r="G210" s="365">
        <f>G30*'F35'!$C$39+G45*'F35'!$C$54+G60*'F35'!$C$69+G75*'F35'!$C$84+G90*'F35'!$C$99+G105*'F35'!$C$114+G120*'F35'!$C$129+G135*'F35'!$C$144+G150*'F35'!$C$159+G165*'F35'!$C$174+G180*'F35'!$C$189+G195</f>
        <v>0</v>
      </c>
      <c r="H210" s="365">
        <f>H30*'F35'!$C$39+H45*'F35'!$C$54+H60*'F35'!$C$69+H75*'F35'!$C$84+H90*'F35'!$C$99+H105*'F35'!$C$114+H120*'F35'!$C$129+H135*'F35'!$C$144+H150*'F35'!$C$159+H165*'F35'!$C$174+H180*'F35'!$C$189+H195</f>
        <v>0</v>
      </c>
      <c r="I210" s="365">
        <f>I30*'F35'!$C$39+I45*'F35'!$C$54+I60*'F35'!$C$69+I75*'F35'!$C$84+I90*'F35'!$C$99+I105*'F35'!$C$114+I120*'F35'!$C$129+I135*'F35'!$C$144+I150*'F35'!$C$159+I165*'F35'!$C$174+I180*'F35'!$C$189+I195</f>
        <v>0</v>
      </c>
      <c r="J210" s="365">
        <f>J30*'F35'!$C$39+J45*'F35'!$C$54+J60*'F35'!$C$69+J75*'F35'!$C$84+J90*'F35'!$C$99+J105*'F35'!$C$114+J120*'F35'!$C$129+J135*'F35'!$C$144+J150*'F35'!$C$159+J165*'F35'!$C$174+J180*'F35'!$C$189+J195</f>
        <v>0</v>
      </c>
      <c r="K210" s="365">
        <f>K30*'F35'!$C$39+K45*'F35'!$C$54+K60*'F35'!$C$69+K75*'F35'!$C$84+K90*'F35'!$C$99+K105*'F35'!$C$114+K120*'F35'!$C$129+K135*'F35'!$C$144+K150*'F35'!$C$159+K165*'F35'!$C$174+K180*'F35'!$C$189+K195</f>
        <v>0</v>
      </c>
      <c r="L210" s="365">
        <f>L30*'F35'!$C$39+L45*'F35'!$C$54+L60*'F35'!$C$69+L75*'F35'!$C$84+L90*'F35'!$C$99+L105*'F35'!$C$114+L120*'F35'!$C$129+L135*'F35'!$C$144+L150*'F35'!$C$159+L165*'F35'!$C$174+L180*'F35'!$C$189+L195</f>
        <v>0</v>
      </c>
      <c r="M210" s="365">
        <f>M30*'F35'!$C$39+M45*'F35'!$C$54+M60*'F35'!$C$69+M75*'F35'!$C$84+M90*'F35'!$C$99+M105*'F35'!$C$114+M120*'F35'!$C$129+M135*'F35'!$C$144+M150*'F35'!$C$159+M165*'F35'!$C$174+M180*'F35'!$C$189+M195</f>
        <v>0</v>
      </c>
      <c r="N210" s="365">
        <f>N30*'F35'!$C$39+N45*'F35'!$C$54+N60*'F35'!$C$69+N75*'F35'!$C$84+N90*'F35'!$C$99+N105*'F35'!$C$114+N120*'F35'!$C$129+N135*'F35'!$C$144+N150*'F35'!$C$159+N165*'F35'!$C$174+N180*'F35'!$C$189+N195</f>
        <v>0</v>
      </c>
      <c r="O210" s="365">
        <f>O30*'F35'!$C$39+O45*'F35'!$C$54+O60*'F35'!$C$69+O75*'F35'!$C$84+O90*'F35'!$C$99+O105*'F35'!$C$114+O120*'F35'!$C$129+O135*'F35'!$C$144+O150*'F35'!$C$159+O165*'F35'!$C$174+O180*'F35'!$C$189+O195</f>
        <v>0</v>
      </c>
      <c r="P210" s="365">
        <f>P30*'F35'!$C$39+P45*'F35'!$C$54+P60*'F35'!$C$69+P75*'F35'!$C$84+P90*'F35'!$C$99+P105*'F35'!$C$114+P120*'F35'!$C$129+P135*'F35'!$C$144+P150*'F35'!$C$159+P165*'F35'!$C$174+P180*'F35'!$C$189+P195</f>
        <v>0</v>
      </c>
      <c r="Q210" s="365">
        <f>Q30*'F35'!$C$39+Q45*'F35'!$C$54+Q60*'F35'!$C$69+Q75*'F35'!$C$84+Q90*'F35'!$C$99+Q105*'F35'!$C$114+Q120*'F35'!$C$129+Q135*'F35'!$C$144+Q150*'F35'!$C$159+Q165*'F35'!$C$174+Q180*'F35'!$C$189+Q195</f>
        <v>0</v>
      </c>
      <c r="R210" s="365">
        <f>R30*'F35'!$C$39+R45*'F35'!$C$54+R60*'F35'!$C$69+R75*'F35'!$C$84+R90*'F35'!$C$99+R105*'F35'!$C$114+R120*'F35'!$C$129+R135*'F35'!$C$144+R150*'F35'!$C$159+R165*'F35'!$C$174+R180*'F35'!$C$189+R195</f>
        <v>0</v>
      </c>
      <c r="S210" s="365">
        <f>S30*'F35'!$C$39+S45*'F35'!$C$54+S60*'F35'!$C$69+S75*'F35'!$C$84+S90*'F35'!$C$99+S105*'F35'!$C$114+S120*'F35'!$C$129+S135*'F35'!$C$144+S150*'F35'!$C$159+S165*'F35'!$C$174+S180*'F35'!$C$189+S195</f>
        <v>0</v>
      </c>
      <c r="T210" s="365">
        <f>T30*'F35'!$C$39+T45*'F35'!$C$54+T60*'F35'!$C$69+T75*'F35'!$C$84+T90*'F35'!$C$99+T105*'F35'!$C$114+T120*'F35'!$C$129+T135*'F35'!$C$144+T150*'F35'!$C$159+T165*'F35'!$C$174+T180*'F35'!$C$189+T195</f>
        <v>0</v>
      </c>
      <c r="U210" s="365">
        <f>U30*'F35'!$C$39+U45*'F35'!$C$54+U60*'F35'!$C$69+U75*'F35'!$C$84+U90*'F35'!$C$99+U105*'F35'!$C$114+U120*'F35'!$C$129+U135*'F35'!$C$144+U150*'F35'!$C$159+U165*'F35'!$C$174+U180*'F35'!$C$189+U195</f>
        <v>0</v>
      </c>
      <c r="V210" s="365">
        <f>V30*'F35'!$C$39+V45*'F35'!$C$54+V60*'F35'!$C$69+V75*'F35'!$C$84+V90*'F35'!$C$99+V105*'F35'!$C$114+V120*'F35'!$C$129+V135*'F35'!$C$144+V150*'F35'!$C$159+V165*'F35'!$C$174+V180*'F35'!$C$189+V195</f>
        <v>0</v>
      </c>
      <c r="W210" s="365">
        <f>W30*'F35'!$C$39+W45*'F35'!$C$54+W60*'F35'!$C$69+W75*'F35'!$C$84+W90*'F35'!$C$99+W105*'F35'!$C$114+W120*'F35'!$C$129+W135*'F35'!$C$144+W150*'F35'!$C$159+W165*'F35'!$C$174+W180*'F35'!$C$189+W195</f>
        <v>0</v>
      </c>
      <c r="X210" s="365">
        <f>X30*'F35'!$C$39+X45*'F35'!$C$54+X60*'F35'!$C$69+X75*'F35'!$C$84+X90*'F35'!$C$99+X105*'F35'!$C$114+X120*'F35'!$C$129+X135*'F35'!$C$144+X150*'F35'!$C$159+X165*'F35'!$C$174+X180*'F35'!$C$189+X195</f>
        <v>0</v>
      </c>
      <c r="Y210" s="365">
        <f>Y30*'F35'!$C$39+Y45*'F35'!$C$54+Y60*'F35'!$C$69+Y75*'F35'!$C$84+Y90*'F35'!$C$99+Y105*'F35'!$C$114+Y120*'F35'!$C$129+Y135*'F35'!$C$144+Y150*'F35'!$C$159+Y165*'F35'!$C$174+Y180*'F35'!$C$189+Y195</f>
        <v>0</v>
      </c>
      <c r="Z210" s="365">
        <f>Z30*'F35'!$C$39+Z45*'F35'!$C$54+Z60*'F35'!$C$69+Z75*'F35'!$C$84+Z90*'F35'!$C$99+Z105*'F35'!$C$114+Z120*'F35'!$C$129+Z135*'F35'!$C$144+Z150*'F35'!$C$159+Z165*'F35'!$C$174+Z180*'F35'!$C$189+Z195</f>
        <v>0</v>
      </c>
      <c r="AA210" s="365">
        <f>AA30*'F35'!$C$39+AA45*'F35'!$C$54+AA60*'F35'!$C$69+AA75*'F35'!$C$84+AA90*'F35'!$C$99+AA105*'F35'!$C$114+AA120*'F35'!$C$129+AA135*'F35'!$C$144+AA150*'F35'!$C$159+AA165*'F35'!$C$174+AA180*'F35'!$C$189+AA195</f>
        <v>0</v>
      </c>
      <c r="AB210" s="365">
        <f>AB30*'F35'!$C$39+AB45*'F35'!$C$54+AB60*'F35'!$C$69+AB75*'F35'!$C$84+AB90*'F35'!$C$99+AB105*'F35'!$C$114+AB120*'F35'!$C$129+AB135*'F35'!$C$144+AB150*'F35'!$C$159+AB165*'F35'!$C$174+AB180*'F35'!$C$189+AB195</f>
        <v>0</v>
      </c>
      <c r="AC210" s="365">
        <f>AC30*'F35'!$C$39+AC45*'F35'!$C$54+AC60*'F35'!$C$69+AC75*'F35'!$C$84+AC90*'F35'!$C$99+AC105*'F35'!$C$114+AC120*'F35'!$C$129+AC135*'F35'!$C$144+AC150*'F35'!$C$159+AC165*'F35'!$C$174+AC180*'F35'!$C$189+AC195</f>
        <v>0</v>
      </c>
      <c r="AD210" s="365">
        <f>AD30*'F35'!$C$39+AD45*'F35'!$C$54+AD60*'F35'!$C$69+AD75*'F35'!$C$84+AD90*'F35'!$C$99+AD105*'F35'!$C$114+AD120*'F35'!$C$129+AD135*'F35'!$C$144+AD150*'F35'!$C$159+AD165*'F35'!$C$174+AD180*'F35'!$C$189+AD195</f>
        <v>0</v>
      </c>
      <c r="AF210" s="255"/>
    </row>
    <row r="211" spans="1:32">
      <c r="A211" s="351"/>
      <c r="B211" s="200" t="s">
        <v>495</v>
      </c>
      <c r="C211" s="365">
        <f>C31*'F35'!$C$39+C46*'F35'!$C$54+C61*'F35'!$C$69+C76*'F35'!$C$84+C91*'F35'!$C$99+C106*'F35'!$C$114+C121*'F35'!$C$129+C136*'F35'!$C$144+C151*'F35'!$C$159+C166*'F35'!$C$174+C181*'F35'!$C$189+C196</f>
        <v>0</v>
      </c>
      <c r="D211" s="365">
        <f>D31*'F35'!$C$39+D46*'F35'!$C$54+D61*'F35'!$C$69+D76*'F35'!$C$84+D91*'F35'!$C$99+D106*'F35'!$C$114+D121*'F35'!$C$129+D136*'F35'!$C$144+D151*'F35'!$C$159+D166*'F35'!$C$174+D181*'F35'!$C$189+D196</f>
        <v>0</v>
      </c>
      <c r="E211" s="365">
        <f>E31*'F35'!$C$39+E46*'F35'!$C$54+E61*'F35'!$C$69+E76*'F35'!$C$84+E91*'F35'!$C$99+E106*'F35'!$C$114+E121*'F35'!$C$129+E136*'F35'!$C$144+E151*'F35'!$C$159+E166*'F35'!$C$174+E181*'F35'!$C$189+E196</f>
        <v>0</v>
      </c>
      <c r="F211" s="365">
        <f>F31*'F35'!$C$39+F46*'F35'!$C$54+F61*'F35'!$C$69+F76*'F35'!$C$84+F91*'F35'!$C$99+F106*'F35'!$C$114+F121*'F35'!$C$129+F136*'F35'!$C$144+F151*'F35'!$C$159+F166*'F35'!$C$174+F181*'F35'!$C$189+F196</f>
        <v>0</v>
      </c>
      <c r="G211" s="365">
        <f>G31*'F35'!$C$39+G46*'F35'!$C$54+G61*'F35'!$C$69+G76*'F35'!$C$84+G91*'F35'!$C$99+G106*'F35'!$C$114+G121*'F35'!$C$129+G136*'F35'!$C$144+G151*'F35'!$C$159+G166*'F35'!$C$174+G181*'F35'!$C$189+G196</f>
        <v>0</v>
      </c>
      <c r="H211" s="365">
        <f>H31*'F35'!$C$39+H46*'F35'!$C$54+H61*'F35'!$C$69+H76*'F35'!$C$84+H91*'F35'!$C$99+H106*'F35'!$C$114+H121*'F35'!$C$129+H136*'F35'!$C$144+H151*'F35'!$C$159+H166*'F35'!$C$174+H181*'F35'!$C$189+H196</f>
        <v>0</v>
      </c>
      <c r="I211" s="365">
        <f>I31*'F35'!$C$39+I46*'F35'!$C$54+I61*'F35'!$C$69+I76*'F35'!$C$84+I91*'F35'!$C$99+I106*'F35'!$C$114+I121*'F35'!$C$129+I136*'F35'!$C$144+I151*'F35'!$C$159+I166*'F35'!$C$174+I181*'F35'!$C$189+I196</f>
        <v>0</v>
      </c>
      <c r="J211" s="365">
        <f>J31*'F35'!$C$39+J46*'F35'!$C$54+J61*'F35'!$C$69+J76*'F35'!$C$84+J91*'F35'!$C$99+J106*'F35'!$C$114+J121*'F35'!$C$129+J136*'F35'!$C$144+J151*'F35'!$C$159+J166*'F35'!$C$174+J181*'F35'!$C$189+J196</f>
        <v>0</v>
      </c>
      <c r="K211" s="365">
        <f>K31*'F35'!$C$39+K46*'F35'!$C$54+K61*'F35'!$C$69+K76*'F35'!$C$84+K91*'F35'!$C$99+K106*'F35'!$C$114+K121*'F35'!$C$129+K136*'F35'!$C$144+K151*'F35'!$C$159+K166*'F35'!$C$174+K181*'F35'!$C$189+K196</f>
        <v>0</v>
      </c>
      <c r="L211" s="365">
        <f>L31*'F35'!$C$39+L46*'F35'!$C$54+L61*'F35'!$C$69+L76*'F35'!$C$84+L91*'F35'!$C$99+L106*'F35'!$C$114+L121*'F35'!$C$129+L136*'F35'!$C$144+L151*'F35'!$C$159+L166*'F35'!$C$174+L181*'F35'!$C$189+L196</f>
        <v>0</v>
      </c>
      <c r="M211" s="365">
        <f>M31*'F35'!$C$39+M46*'F35'!$C$54+M61*'F35'!$C$69+M76*'F35'!$C$84+M91*'F35'!$C$99+M106*'F35'!$C$114+M121*'F35'!$C$129+M136*'F35'!$C$144+M151*'F35'!$C$159+M166*'F35'!$C$174+M181*'F35'!$C$189+M196</f>
        <v>0</v>
      </c>
      <c r="N211" s="365">
        <f>N31*'F35'!$C$39+N46*'F35'!$C$54+N61*'F35'!$C$69+N76*'F35'!$C$84+N91*'F35'!$C$99+N106*'F35'!$C$114+N121*'F35'!$C$129+N136*'F35'!$C$144+N151*'F35'!$C$159+N166*'F35'!$C$174+N181*'F35'!$C$189+N196</f>
        <v>0</v>
      </c>
      <c r="O211" s="365">
        <f>O31*'F35'!$C$39+O46*'F35'!$C$54+O61*'F35'!$C$69+O76*'F35'!$C$84+O91*'F35'!$C$99+O106*'F35'!$C$114+O121*'F35'!$C$129+O136*'F35'!$C$144+O151*'F35'!$C$159+O166*'F35'!$C$174+O181*'F35'!$C$189+O196</f>
        <v>0</v>
      </c>
      <c r="P211" s="365">
        <f>P31*'F35'!$C$39+P46*'F35'!$C$54+P61*'F35'!$C$69+P76*'F35'!$C$84+P91*'F35'!$C$99+P106*'F35'!$C$114+P121*'F35'!$C$129+P136*'F35'!$C$144+P151*'F35'!$C$159+P166*'F35'!$C$174+P181*'F35'!$C$189+P196</f>
        <v>0</v>
      </c>
      <c r="Q211" s="365">
        <f>Q31*'F35'!$C$39+Q46*'F35'!$C$54+Q61*'F35'!$C$69+Q76*'F35'!$C$84+Q91*'F35'!$C$99+Q106*'F35'!$C$114+Q121*'F35'!$C$129+Q136*'F35'!$C$144+Q151*'F35'!$C$159+Q166*'F35'!$C$174+Q181*'F35'!$C$189+Q196</f>
        <v>0</v>
      </c>
      <c r="R211" s="365">
        <f>R31*'F35'!$C$39+R46*'F35'!$C$54+R61*'F35'!$C$69+R76*'F35'!$C$84+R91*'F35'!$C$99+R106*'F35'!$C$114+R121*'F35'!$C$129+R136*'F35'!$C$144+R151*'F35'!$C$159+R166*'F35'!$C$174+R181*'F35'!$C$189+R196</f>
        <v>0</v>
      </c>
      <c r="S211" s="365">
        <f>S31*'F35'!$C$39+S46*'F35'!$C$54+S61*'F35'!$C$69+S76*'F35'!$C$84+S91*'F35'!$C$99+S106*'F35'!$C$114+S121*'F35'!$C$129+S136*'F35'!$C$144+S151*'F35'!$C$159+S166*'F35'!$C$174+S181*'F35'!$C$189+S196</f>
        <v>0</v>
      </c>
      <c r="T211" s="365">
        <f>T31*'F35'!$C$39+T46*'F35'!$C$54+T61*'F35'!$C$69+T76*'F35'!$C$84+T91*'F35'!$C$99+T106*'F35'!$C$114+T121*'F35'!$C$129+T136*'F35'!$C$144+T151*'F35'!$C$159+T166*'F35'!$C$174+T181*'F35'!$C$189+T196</f>
        <v>0</v>
      </c>
      <c r="U211" s="365">
        <f>U31*'F35'!$C$39+U46*'F35'!$C$54+U61*'F35'!$C$69+U76*'F35'!$C$84+U91*'F35'!$C$99+U106*'F35'!$C$114+U121*'F35'!$C$129+U136*'F35'!$C$144+U151*'F35'!$C$159+U166*'F35'!$C$174+U181*'F35'!$C$189+U196</f>
        <v>0</v>
      </c>
      <c r="V211" s="365">
        <f>V31*'F35'!$C$39+V46*'F35'!$C$54+V61*'F35'!$C$69+V76*'F35'!$C$84+V91*'F35'!$C$99+V106*'F35'!$C$114+V121*'F35'!$C$129+V136*'F35'!$C$144+V151*'F35'!$C$159+V166*'F35'!$C$174+V181*'F35'!$C$189+V196</f>
        <v>0</v>
      </c>
      <c r="W211" s="365">
        <f>W31*'F35'!$C$39+W46*'F35'!$C$54+W61*'F35'!$C$69+W76*'F35'!$C$84+W91*'F35'!$C$99+W106*'F35'!$C$114+W121*'F35'!$C$129+W136*'F35'!$C$144+W151*'F35'!$C$159+W166*'F35'!$C$174+W181*'F35'!$C$189+W196</f>
        <v>0</v>
      </c>
      <c r="X211" s="365">
        <f>X31*'F35'!$C$39+X46*'F35'!$C$54+X61*'F35'!$C$69+X76*'F35'!$C$84+X91*'F35'!$C$99+X106*'F35'!$C$114+X121*'F35'!$C$129+X136*'F35'!$C$144+X151*'F35'!$C$159+X166*'F35'!$C$174+X181*'F35'!$C$189+X196</f>
        <v>0</v>
      </c>
      <c r="Y211" s="365">
        <f>Y31*'F35'!$C$39+Y46*'F35'!$C$54+Y61*'F35'!$C$69+Y76*'F35'!$C$84+Y91*'F35'!$C$99+Y106*'F35'!$C$114+Y121*'F35'!$C$129+Y136*'F35'!$C$144+Y151*'F35'!$C$159+Y166*'F35'!$C$174+Y181*'F35'!$C$189+Y196</f>
        <v>0</v>
      </c>
      <c r="Z211" s="365">
        <f>Z31*'F35'!$C$39+Z46*'F35'!$C$54+Z61*'F35'!$C$69+Z76*'F35'!$C$84+Z91*'F35'!$C$99+Z106*'F35'!$C$114+Z121*'F35'!$C$129+Z136*'F35'!$C$144+Z151*'F35'!$C$159+Z166*'F35'!$C$174+Z181*'F35'!$C$189+Z196</f>
        <v>0</v>
      </c>
      <c r="AA211" s="365">
        <f>AA31*'F35'!$C$39+AA46*'F35'!$C$54+AA61*'F35'!$C$69+AA76*'F35'!$C$84+AA91*'F35'!$C$99+AA106*'F35'!$C$114+AA121*'F35'!$C$129+AA136*'F35'!$C$144+AA151*'F35'!$C$159+AA166*'F35'!$C$174+AA181*'F35'!$C$189+AA196</f>
        <v>0</v>
      </c>
      <c r="AB211" s="365">
        <f>AB31*'F35'!$C$39+AB46*'F35'!$C$54+AB61*'F35'!$C$69+AB76*'F35'!$C$84+AB91*'F35'!$C$99+AB106*'F35'!$C$114+AB121*'F35'!$C$129+AB136*'F35'!$C$144+AB151*'F35'!$C$159+AB166*'F35'!$C$174+AB181*'F35'!$C$189+AB196</f>
        <v>0</v>
      </c>
      <c r="AC211" s="365">
        <f>AC31*'F35'!$C$39+AC46*'F35'!$C$54+AC61*'F35'!$C$69+AC76*'F35'!$C$84+AC91*'F35'!$C$99+AC106*'F35'!$C$114+AC121*'F35'!$C$129+AC136*'F35'!$C$144+AC151*'F35'!$C$159+AC166*'F35'!$C$174+AC181*'F35'!$C$189+AC196</f>
        <v>0</v>
      </c>
      <c r="AD211" s="365">
        <f>AD31*'F35'!$C$39+AD46*'F35'!$C$54+AD61*'F35'!$C$69+AD76*'F35'!$C$84+AD91*'F35'!$C$99+AD106*'F35'!$C$114+AD121*'F35'!$C$129+AD136*'F35'!$C$144+AD151*'F35'!$C$159+AD166*'F35'!$C$174+AD181*'F35'!$C$189+AD196</f>
        <v>0</v>
      </c>
      <c r="AF211" s="255"/>
    </row>
    <row r="212" spans="1:32">
      <c r="A212" s="351"/>
      <c r="B212" s="200" t="s">
        <v>496</v>
      </c>
      <c r="C212" s="365">
        <f>C32*'F35'!$C$39+C47*'F35'!$C$54+C62*'F35'!$C$69+C77*'F35'!$C$84+C92*'F35'!$C$99+C107*'F35'!$C$114+C122*'F35'!$C$129+C137*'F35'!$C$144+C152*'F35'!$C$159+C167*'F35'!$C$174+C182*'F35'!$C$189+C197</f>
        <v>0</v>
      </c>
      <c r="D212" s="365">
        <f>D32*'F35'!$C$39+D47*'F35'!$C$54+D62*'F35'!$C$69+D77*'F35'!$C$84+D92*'F35'!$C$99+D107*'F35'!$C$114+D122*'F35'!$C$129+D137*'F35'!$C$144+D152*'F35'!$C$159+D167*'F35'!$C$174+D182*'F35'!$C$189+D197</f>
        <v>0</v>
      </c>
      <c r="E212" s="365">
        <f>E32*'F35'!$C$39+E47*'F35'!$C$54+E62*'F35'!$C$69+E77*'F35'!$C$84+E92*'F35'!$C$99+E107*'F35'!$C$114+E122*'F35'!$C$129+E137*'F35'!$C$144+E152*'F35'!$C$159+E167*'F35'!$C$174+E182*'F35'!$C$189+E197</f>
        <v>0</v>
      </c>
      <c r="F212" s="365">
        <f>F32*'F35'!$C$39+F47*'F35'!$C$54+F62*'F35'!$C$69+F77*'F35'!$C$84+F92*'F35'!$C$99+F107*'F35'!$C$114+F122*'F35'!$C$129+F137*'F35'!$C$144+F152*'F35'!$C$159+F167*'F35'!$C$174+F182*'F35'!$C$189+F197</f>
        <v>0</v>
      </c>
      <c r="G212" s="365">
        <f>G32*'F35'!$C$39+G47*'F35'!$C$54+G62*'F35'!$C$69+G77*'F35'!$C$84+G92*'F35'!$C$99+G107*'F35'!$C$114+G122*'F35'!$C$129+G137*'F35'!$C$144+G152*'F35'!$C$159+G167*'F35'!$C$174+G182*'F35'!$C$189+G197</f>
        <v>0</v>
      </c>
      <c r="H212" s="365">
        <f>H32*'F35'!$C$39+H47*'F35'!$C$54+H62*'F35'!$C$69+H77*'F35'!$C$84+H92*'F35'!$C$99+H107*'F35'!$C$114+H122*'F35'!$C$129+H137*'F35'!$C$144+H152*'F35'!$C$159+H167*'F35'!$C$174+H182*'F35'!$C$189+H197</f>
        <v>0</v>
      </c>
      <c r="I212" s="365">
        <f>I32*'F35'!$C$39+I47*'F35'!$C$54+I62*'F35'!$C$69+I77*'F35'!$C$84+I92*'F35'!$C$99+I107*'F35'!$C$114+I122*'F35'!$C$129+I137*'F35'!$C$144+I152*'F35'!$C$159+I167*'F35'!$C$174+I182*'F35'!$C$189+I197</f>
        <v>0</v>
      </c>
      <c r="J212" s="365">
        <f>J32*'F35'!$C$39+J47*'F35'!$C$54+J62*'F35'!$C$69+J77*'F35'!$C$84+J92*'F35'!$C$99+J107*'F35'!$C$114+J122*'F35'!$C$129+J137*'F35'!$C$144+J152*'F35'!$C$159+J167*'F35'!$C$174+J182*'F35'!$C$189+J197</f>
        <v>0</v>
      </c>
      <c r="K212" s="365">
        <f>K32*'F35'!$C$39+K47*'F35'!$C$54+K62*'F35'!$C$69+K77*'F35'!$C$84+K92*'F35'!$C$99+K107*'F35'!$C$114+K122*'F35'!$C$129+K137*'F35'!$C$144+K152*'F35'!$C$159+K167*'F35'!$C$174+K182*'F35'!$C$189+K197</f>
        <v>0</v>
      </c>
      <c r="L212" s="365">
        <f>L32*'F35'!$C$39+L47*'F35'!$C$54+L62*'F35'!$C$69+L77*'F35'!$C$84+L92*'F35'!$C$99+L107*'F35'!$C$114+L122*'F35'!$C$129+L137*'F35'!$C$144+L152*'F35'!$C$159+L167*'F35'!$C$174+L182*'F35'!$C$189+L197</f>
        <v>0</v>
      </c>
      <c r="M212" s="365">
        <f>M32*'F35'!$C$39+M47*'F35'!$C$54+M62*'F35'!$C$69+M77*'F35'!$C$84+M92*'F35'!$C$99+M107*'F35'!$C$114+M122*'F35'!$C$129+M137*'F35'!$C$144+M152*'F35'!$C$159+M167*'F35'!$C$174+M182*'F35'!$C$189+M197</f>
        <v>0</v>
      </c>
      <c r="N212" s="365">
        <f>N32*'F35'!$C$39+N47*'F35'!$C$54+N62*'F35'!$C$69+N77*'F35'!$C$84+N92*'F35'!$C$99+N107*'F35'!$C$114+N122*'F35'!$C$129+N137*'F35'!$C$144+N152*'F35'!$C$159+N167*'F35'!$C$174+N182*'F35'!$C$189+N197</f>
        <v>0</v>
      </c>
      <c r="O212" s="365">
        <f>O32*'F35'!$C$39+O47*'F35'!$C$54+O62*'F35'!$C$69+O77*'F35'!$C$84+O92*'F35'!$C$99+O107*'F35'!$C$114+O122*'F35'!$C$129+O137*'F35'!$C$144+O152*'F35'!$C$159+O167*'F35'!$C$174+O182*'F35'!$C$189+O197</f>
        <v>0</v>
      </c>
      <c r="P212" s="365">
        <f>P32*'F35'!$C$39+P47*'F35'!$C$54+P62*'F35'!$C$69+P77*'F35'!$C$84+P92*'F35'!$C$99+P107*'F35'!$C$114+P122*'F35'!$C$129+P137*'F35'!$C$144+P152*'F35'!$C$159+P167*'F35'!$C$174+P182*'F35'!$C$189+P197</f>
        <v>0</v>
      </c>
      <c r="Q212" s="365">
        <f>Q32*'F35'!$C$39+Q47*'F35'!$C$54+Q62*'F35'!$C$69+Q77*'F35'!$C$84+Q92*'F35'!$C$99+Q107*'F35'!$C$114+Q122*'F35'!$C$129+Q137*'F35'!$C$144+Q152*'F35'!$C$159+Q167*'F35'!$C$174+Q182*'F35'!$C$189+Q197</f>
        <v>0</v>
      </c>
      <c r="R212" s="365">
        <f>R32*'F35'!$C$39+R47*'F35'!$C$54+R62*'F35'!$C$69+R77*'F35'!$C$84+R92*'F35'!$C$99+R107*'F35'!$C$114+R122*'F35'!$C$129+R137*'F35'!$C$144+R152*'F35'!$C$159+R167*'F35'!$C$174+R182*'F35'!$C$189+R197</f>
        <v>0</v>
      </c>
      <c r="S212" s="365">
        <f>S32*'F35'!$C$39+S47*'F35'!$C$54+S62*'F35'!$C$69+S77*'F35'!$C$84+S92*'F35'!$C$99+S107*'F35'!$C$114+S122*'F35'!$C$129+S137*'F35'!$C$144+S152*'F35'!$C$159+S167*'F35'!$C$174+S182*'F35'!$C$189+S197</f>
        <v>0</v>
      </c>
      <c r="T212" s="365">
        <f>T32*'F35'!$C$39+T47*'F35'!$C$54+T62*'F35'!$C$69+T77*'F35'!$C$84+T92*'F35'!$C$99+T107*'F35'!$C$114+T122*'F35'!$C$129+T137*'F35'!$C$144+T152*'F35'!$C$159+T167*'F35'!$C$174+T182*'F35'!$C$189+T197</f>
        <v>0</v>
      </c>
      <c r="U212" s="365">
        <f>U32*'F35'!$C$39+U47*'F35'!$C$54+U62*'F35'!$C$69+U77*'F35'!$C$84+U92*'F35'!$C$99+U107*'F35'!$C$114+U122*'F35'!$C$129+U137*'F35'!$C$144+U152*'F35'!$C$159+U167*'F35'!$C$174+U182*'F35'!$C$189+U197</f>
        <v>0</v>
      </c>
      <c r="V212" s="365">
        <f>V32*'F35'!$C$39+V47*'F35'!$C$54+V62*'F35'!$C$69+V77*'F35'!$C$84+V92*'F35'!$C$99+V107*'F35'!$C$114+V122*'F35'!$C$129+V137*'F35'!$C$144+V152*'F35'!$C$159+V167*'F35'!$C$174+V182*'F35'!$C$189+V197</f>
        <v>0</v>
      </c>
      <c r="W212" s="365">
        <f>W32*'F35'!$C$39+W47*'F35'!$C$54+W62*'F35'!$C$69+W77*'F35'!$C$84+W92*'F35'!$C$99+W107*'F35'!$C$114+W122*'F35'!$C$129+W137*'F35'!$C$144+W152*'F35'!$C$159+W167*'F35'!$C$174+W182*'F35'!$C$189+W197</f>
        <v>0</v>
      </c>
      <c r="X212" s="365">
        <f>X32*'F35'!$C$39+X47*'F35'!$C$54+X62*'F35'!$C$69+X77*'F35'!$C$84+X92*'F35'!$C$99+X107*'F35'!$C$114+X122*'F35'!$C$129+X137*'F35'!$C$144+X152*'F35'!$C$159+X167*'F35'!$C$174+X182*'F35'!$C$189+X197</f>
        <v>0</v>
      </c>
      <c r="Y212" s="365">
        <f>Y32*'F35'!$C$39+Y47*'F35'!$C$54+Y62*'F35'!$C$69+Y77*'F35'!$C$84+Y92*'F35'!$C$99+Y107*'F35'!$C$114+Y122*'F35'!$C$129+Y137*'F35'!$C$144+Y152*'F35'!$C$159+Y167*'F35'!$C$174+Y182*'F35'!$C$189+Y197</f>
        <v>0</v>
      </c>
      <c r="Z212" s="365">
        <f>Z32*'F35'!$C$39+Z47*'F35'!$C$54+Z62*'F35'!$C$69+Z77*'F35'!$C$84+Z92*'F35'!$C$99+Z107*'F35'!$C$114+Z122*'F35'!$C$129+Z137*'F35'!$C$144+Z152*'F35'!$C$159+Z167*'F35'!$C$174+Z182*'F35'!$C$189+Z197</f>
        <v>0</v>
      </c>
      <c r="AA212" s="365">
        <f>AA32*'F35'!$C$39+AA47*'F35'!$C$54+AA62*'F35'!$C$69+AA77*'F35'!$C$84+AA92*'F35'!$C$99+AA107*'F35'!$C$114+AA122*'F35'!$C$129+AA137*'F35'!$C$144+AA152*'F35'!$C$159+AA167*'F35'!$C$174+AA182*'F35'!$C$189+AA197</f>
        <v>0</v>
      </c>
      <c r="AB212" s="365">
        <f>AB32*'F35'!$C$39+AB47*'F35'!$C$54+AB62*'F35'!$C$69+AB77*'F35'!$C$84+AB92*'F35'!$C$99+AB107*'F35'!$C$114+AB122*'F35'!$C$129+AB137*'F35'!$C$144+AB152*'F35'!$C$159+AB167*'F35'!$C$174+AB182*'F35'!$C$189+AB197</f>
        <v>0</v>
      </c>
      <c r="AC212" s="365">
        <f>AC32*'F35'!$C$39+AC47*'F35'!$C$54+AC62*'F35'!$C$69+AC77*'F35'!$C$84+AC92*'F35'!$C$99+AC107*'F35'!$C$114+AC122*'F35'!$C$129+AC137*'F35'!$C$144+AC152*'F35'!$C$159+AC167*'F35'!$C$174+AC182*'F35'!$C$189+AC197</f>
        <v>0</v>
      </c>
      <c r="AD212" s="365">
        <f>AD32*'F35'!$C$39+AD47*'F35'!$C$54+AD62*'F35'!$C$69+AD77*'F35'!$C$84+AD92*'F35'!$C$99+AD107*'F35'!$C$114+AD122*'F35'!$C$129+AD137*'F35'!$C$144+AD152*'F35'!$C$159+AD167*'F35'!$C$174+AD182*'F35'!$C$189+AD197</f>
        <v>0</v>
      </c>
      <c r="AF212" s="255"/>
    </row>
    <row r="213" spans="1:32">
      <c r="A213" s="351"/>
      <c r="B213" s="200" t="s">
        <v>497</v>
      </c>
      <c r="C213" s="365">
        <f>C33*'F35'!$C$39+C48*'F35'!$C$54+C63*'F35'!$C$69+C78*'F35'!$C$84+C93*'F35'!$C$99+C108*'F35'!$C$114+C123*'F35'!$C$129+C138*'F35'!$C$144+C153*'F35'!$C$159+C168*'F35'!$C$174+C183*'F35'!$C$189+C198</f>
        <v>0</v>
      </c>
      <c r="D213" s="365">
        <f>D33*'F35'!$C$39+D48*'F35'!$C$54+D63*'F35'!$C$69+D78*'F35'!$C$84+D93*'F35'!$C$99+D108*'F35'!$C$114+D123*'F35'!$C$129+D138*'F35'!$C$144+D153*'F35'!$C$159+D168*'F35'!$C$174+D183*'F35'!$C$189+D198</f>
        <v>0</v>
      </c>
      <c r="E213" s="365">
        <f>E33*'F35'!$C$39+E48*'F35'!$C$54+E63*'F35'!$C$69+E78*'F35'!$C$84+E93*'F35'!$C$99+E108*'F35'!$C$114+E123*'F35'!$C$129+E138*'F35'!$C$144+E153*'F35'!$C$159+E168*'F35'!$C$174+E183*'F35'!$C$189+E198</f>
        <v>0</v>
      </c>
      <c r="F213" s="365">
        <f>F33*'F35'!$C$39+F48*'F35'!$C$54+F63*'F35'!$C$69+F78*'F35'!$C$84+F93*'F35'!$C$99+F108*'F35'!$C$114+F123*'F35'!$C$129+F138*'F35'!$C$144+F153*'F35'!$C$159+F168*'F35'!$C$174+F183*'F35'!$C$189+F198</f>
        <v>0</v>
      </c>
      <c r="G213" s="365">
        <f>G33*'F35'!$C$39+G48*'F35'!$C$54+G63*'F35'!$C$69+G78*'F35'!$C$84+G93*'F35'!$C$99+G108*'F35'!$C$114+G123*'F35'!$C$129+G138*'F35'!$C$144+G153*'F35'!$C$159+G168*'F35'!$C$174+G183*'F35'!$C$189+G198</f>
        <v>0</v>
      </c>
      <c r="H213" s="365">
        <f>H33*'F35'!$C$39+H48*'F35'!$C$54+H63*'F35'!$C$69+H78*'F35'!$C$84+H93*'F35'!$C$99+H108*'F35'!$C$114+H123*'F35'!$C$129+H138*'F35'!$C$144+H153*'F35'!$C$159+H168*'F35'!$C$174+H183*'F35'!$C$189+H198</f>
        <v>0</v>
      </c>
      <c r="I213" s="365">
        <f>I33*'F35'!$C$39+I48*'F35'!$C$54+I63*'F35'!$C$69+I78*'F35'!$C$84+I93*'F35'!$C$99+I108*'F35'!$C$114+I123*'F35'!$C$129+I138*'F35'!$C$144+I153*'F35'!$C$159+I168*'F35'!$C$174+I183*'F35'!$C$189+I198</f>
        <v>0</v>
      </c>
      <c r="J213" s="365">
        <f>J33*'F35'!$C$39+J48*'F35'!$C$54+J63*'F35'!$C$69+J78*'F35'!$C$84+J93*'F35'!$C$99+J108*'F35'!$C$114+J123*'F35'!$C$129+J138*'F35'!$C$144+J153*'F35'!$C$159+J168*'F35'!$C$174+J183*'F35'!$C$189+J198</f>
        <v>0</v>
      </c>
      <c r="K213" s="365">
        <f>K33*'F35'!$C$39+K48*'F35'!$C$54+K63*'F35'!$C$69+K78*'F35'!$C$84+K93*'F35'!$C$99+K108*'F35'!$C$114+K123*'F35'!$C$129+K138*'F35'!$C$144+K153*'F35'!$C$159+K168*'F35'!$C$174+K183*'F35'!$C$189+K198</f>
        <v>0</v>
      </c>
      <c r="L213" s="365">
        <f>L33*'F35'!$C$39+L48*'F35'!$C$54+L63*'F35'!$C$69+L78*'F35'!$C$84+L93*'F35'!$C$99+L108*'F35'!$C$114+L123*'F35'!$C$129+L138*'F35'!$C$144+L153*'F35'!$C$159+L168*'F35'!$C$174+L183*'F35'!$C$189+L198</f>
        <v>0</v>
      </c>
      <c r="M213" s="365">
        <f>M33*'F35'!$C$39+M48*'F35'!$C$54+M63*'F35'!$C$69+M78*'F35'!$C$84+M93*'F35'!$C$99+M108*'F35'!$C$114+M123*'F35'!$C$129+M138*'F35'!$C$144+M153*'F35'!$C$159+M168*'F35'!$C$174+M183*'F35'!$C$189+M198</f>
        <v>0</v>
      </c>
      <c r="N213" s="365">
        <f>N33*'F35'!$C$39+N48*'F35'!$C$54+N63*'F35'!$C$69+N78*'F35'!$C$84+N93*'F35'!$C$99+N108*'F35'!$C$114+N123*'F35'!$C$129+N138*'F35'!$C$144+N153*'F35'!$C$159+N168*'F35'!$C$174+N183*'F35'!$C$189+N198</f>
        <v>0</v>
      </c>
      <c r="O213" s="365">
        <f>O33*'F35'!$C$39+O48*'F35'!$C$54+O63*'F35'!$C$69+O78*'F35'!$C$84+O93*'F35'!$C$99+O108*'F35'!$C$114+O123*'F35'!$C$129+O138*'F35'!$C$144+O153*'F35'!$C$159+O168*'F35'!$C$174+O183*'F35'!$C$189+O198</f>
        <v>0</v>
      </c>
      <c r="P213" s="365">
        <f>P33*'F35'!$C$39+P48*'F35'!$C$54+P63*'F35'!$C$69+P78*'F35'!$C$84+P93*'F35'!$C$99+P108*'F35'!$C$114+P123*'F35'!$C$129+P138*'F35'!$C$144+P153*'F35'!$C$159+P168*'F35'!$C$174+P183*'F35'!$C$189+P198</f>
        <v>0</v>
      </c>
      <c r="Q213" s="365">
        <f>Q33*'F35'!$C$39+Q48*'F35'!$C$54+Q63*'F35'!$C$69+Q78*'F35'!$C$84+Q93*'F35'!$C$99+Q108*'F35'!$C$114+Q123*'F35'!$C$129+Q138*'F35'!$C$144+Q153*'F35'!$C$159+Q168*'F35'!$C$174+Q183*'F35'!$C$189+Q198</f>
        <v>0</v>
      </c>
      <c r="R213" s="365">
        <f>R33*'F35'!$C$39+R48*'F35'!$C$54+R63*'F35'!$C$69+R78*'F35'!$C$84+R93*'F35'!$C$99+R108*'F35'!$C$114+R123*'F35'!$C$129+R138*'F35'!$C$144+R153*'F35'!$C$159+R168*'F35'!$C$174+R183*'F35'!$C$189+R198</f>
        <v>0</v>
      </c>
      <c r="S213" s="365">
        <f>S33*'F35'!$C$39+S48*'F35'!$C$54+S63*'F35'!$C$69+S78*'F35'!$C$84+S93*'F35'!$C$99+S108*'F35'!$C$114+S123*'F35'!$C$129+S138*'F35'!$C$144+S153*'F35'!$C$159+S168*'F35'!$C$174+S183*'F35'!$C$189+S198</f>
        <v>0</v>
      </c>
      <c r="T213" s="365">
        <f>T33*'F35'!$C$39+T48*'F35'!$C$54+T63*'F35'!$C$69+T78*'F35'!$C$84+T93*'F35'!$C$99+T108*'F35'!$C$114+T123*'F35'!$C$129+T138*'F35'!$C$144+T153*'F35'!$C$159+T168*'F35'!$C$174+T183*'F35'!$C$189+T198</f>
        <v>0</v>
      </c>
      <c r="U213" s="365">
        <f>U33*'F35'!$C$39+U48*'F35'!$C$54+U63*'F35'!$C$69+U78*'F35'!$C$84+U93*'F35'!$C$99+U108*'F35'!$C$114+U123*'F35'!$C$129+U138*'F35'!$C$144+U153*'F35'!$C$159+U168*'F35'!$C$174+U183*'F35'!$C$189+U198</f>
        <v>0</v>
      </c>
      <c r="V213" s="365">
        <f>V33*'F35'!$C$39+V48*'F35'!$C$54+V63*'F35'!$C$69+V78*'F35'!$C$84+V93*'F35'!$C$99+V108*'F35'!$C$114+V123*'F35'!$C$129+V138*'F35'!$C$144+V153*'F35'!$C$159+V168*'F35'!$C$174+V183*'F35'!$C$189+V198</f>
        <v>0</v>
      </c>
      <c r="W213" s="365">
        <f>W33*'F35'!$C$39+W48*'F35'!$C$54+W63*'F35'!$C$69+W78*'F35'!$C$84+W93*'F35'!$C$99+W108*'F35'!$C$114+W123*'F35'!$C$129+W138*'F35'!$C$144+W153*'F35'!$C$159+W168*'F35'!$C$174+W183*'F35'!$C$189+W198</f>
        <v>0</v>
      </c>
      <c r="X213" s="365">
        <f>X33*'F35'!$C$39+X48*'F35'!$C$54+X63*'F35'!$C$69+X78*'F35'!$C$84+X93*'F35'!$C$99+X108*'F35'!$C$114+X123*'F35'!$C$129+X138*'F35'!$C$144+X153*'F35'!$C$159+X168*'F35'!$C$174+X183*'F35'!$C$189+X198</f>
        <v>0</v>
      </c>
      <c r="Y213" s="365">
        <f>Y33*'F35'!$C$39+Y48*'F35'!$C$54+Y63*'F35'!$C$69+Y78*'F35'!$C$84+Y93*'F35'!$C$99+Y108*'F35'!$C$114+Y123*'F35'!$C$129+Y138*'F35'!$C$144+Y153*'F35'!$C$159+Y168*'F35'!$C$174+Y183*'F35'!$C$189+Y198</f>
        <v>0</v>
      </c>
      <c r="Z213" s="365">
        <f>Z33*'F35'!$C$39+Z48*'F35'!$C$54+Z63*'F35'!$C$69+Z78*'F35'!$C$84+Z93*'F35'!$C$99+Z108*'F35'!$C$114+Z123*'F35'!$C$129+Z138*'F35'!$C$144+Z153*'F35'!$C$159+Z168*'F35'!$C$174+Z183*'F35'!$C$189+Z198</f>
        <v>0</v>
      </c>
      <c r="AA213" s="365">
        <f>AA33*'F35'!$C$39+AA48*'F35'!$C$54+AA63*'F35'!$C$69+AA78*'F35'!$C$84+AA93*'F35'!$C$99+AA108*'F35'!$C$114+AA123*'F35'!$C$129+AA138*'F35'!$C$144+AA153*'F35'!$C$159+AA168*'F35'!$C$174+AA183*'F35'!$C$189+AA198</f>
        <v>0</v>
      </c>
      <c r="AB213" s="365">
        <f>AB33*'F35'!$C$39+AB48*'F35'!$C$54+AB63*'F35'!$C$69+AB78*'F35'!$C$84+AB93*'F35'!$C$99+AB108*'F35'!$C$114+AB123*'F35'!$C$129+AB138*'F35'!$C$144+AB153*'F35'!$C$159+AB168*'F35'!$C$174+AB183*'F35'!$C$189+AB198</f>
        <v>0</v>
      </c>
      <c r="AC213" s="365">
        <f>AC33*'F35'!$C$39+AC48*'F35'!$C$54+AC63*'F35'!$C$69+AC78*'F35'!$C$84+AC93*'F35'!$C$99+AC108*'F35'!$C$114+AC123*'F35'!$C$129+AC138*'F35'!$C$144+AC153*'F35'!$C$159+AC168*'F35'!$C$174+AC183*'F35'!$C$189+AC198</f>
        <v>0</v>
      </c>
      <c r="AD213" s="365">
        <f>AD33*'F35'!$C$39+AD48*'F35'!$C$54+AD63*'F35'!$C$69+AD78*'F35'!$C$84+AD93*'F35'!$C$99+AD108*'F35'!$C$114+AD123*'F35'!$C$129+AD138*'F35'!$C$144+AD153*'F35'!$C$159+AD168*'F35'!$C$174+AD183*'F35'!$C$189+AD198</f>
        <v>0</v>
      </c>
      <c r="AF213" s="255"/>
    </row>
    <row r="214" spans="1:32">
      <c r="A214" s="351"/>
      <c r="B214" s="200" t="s">
        <v>498</v>
      </c>
      <c r="C214" s="365">
        <f>C34*'F35'!$C$39+C49*'F35'!$C$54+C64*'F35'!$C$69+C79*'F35'!$C$84+C94*'F35'!$C$99+C109*'F35'!$C$114+C124*'F35'!$C$129+C139*'F35'!$C$144+C154*'F35'!$C$159+C169*'F35'!$C$174+C184*'F35'!$C$189+C199</f>
        <v>0</v>
      </c>
      <c r="D214" s="365">
        <f>D34*'F35'!$C$39+D49*'F35'!$C$54+D64*'F35'!$C$69+D79*'F35'!$C$84+D94*'F35'!$C$99+D109*'F35'!$C$114+D124*'F35'!$C$129+D139*'F35'!$C$144+D154*'F35'!$C$159+D169*'F35'!$C$174+D184*'F35'!$C$189+D199</f>
        <v>0</v>
      </c>
      <c r="E214" s="365">
        <f>E34*'F35'!$C$39+E49*'F35'!$C$54+E64*'F35'!$C$69+E79*'F35'!$C$84+E94*'F35'!$C$99+E109*'F35'!$C$114+E124*'F35'!$C$129+E139*'F35'!$C$144+E154*'F35'!$C$159+E169*'F35'!$C$174+E184*'F35'!$C$189+E199</f>
        <v>0</v>
      </c>
      <c r="F214" s="365">
        <f>F34*'F35'!$C$39+F49*'F35'!$C$54+F64*'F35'!$C$69+F79*'F35'!$C$84+F94*'F35'!$C$99+F109*'F35'!$C$114+F124*'F35'!$C$129+F139*'F35'!$C$144+F154*'F35'!$C$159+F169*'F35'!$C$174+F184*'F35'!$C$189+F199</f>
        <v>0</v>
      </c>
      <c r="G214" s="365">
        <f>G34*'F35'!$C$39+G49*'F35'!$C$54+G64*'F35'!$C$69+G79*'F35'!$C$84+G94*'F35'!$C$99+G109*'F35'!$C$114+G124*'F35'!$C$129+G139*'F35'!$C$144+G154*'F35'!$C$159+G169*'F35'!$C$174+G184*'F35'!$C$189+G199</f>
        <v>0</v>
      </c>
      <c r="H214" s="365">
        <f>H34*'F35'!$C$39+H49*'F35'!$C$54+H64*'F35'!$C$69+H79*'F35'!$C$84+H94*'F35'!$C$99+H109*'F35'!$C$114+H124*'F35'!$C$129+H139*'F35'!$C$144+H154*'F35'!$C$159+H169*'F35'!$C$174+H184*'F35'!$C$189+H199</f>
        <v>0</v>
      </c>
      <c r="I214" s="365">
        <f>I34*'F35'!$C$39+I49*'F35'!$C$54+I64*'F35'!$C$69+I79*'F35'!$C$84+I94*'F35'!$C$99+I109*'F35'!$C$114+I124*'F35'!$C$129+I139*'F35'!$C$144+I154*'F35'!$C$159+I169*'F35'!$C$174+I184*'F35'!$C$189+I199</f>
        <v>0</v>
      </c>
      <c r="J214" s="365">
        <f>J34*'F35'!$C$39+J49*'F35'!$C$54+J64*'F35'!$C$69+J79*'F35'!$C$84+J94*'F35'!$C$99+J109*'F35'!$C$114+J124*'F35'!$C$129+J139*'F35'!$C$144+J154*'F35'!$C$159+J169*'F35'!$C$174+J184*'F35'!$C$189+J199</f>
        <v>0</v>
      </c>
      <c r="K214" s="365">
        <f>K34*'F35'!$C$39+K49*'F35'!$C$54+K64*'F35'!$C$69+K79*'F35'!$C$84+K94*'F35'!$C$99+K109*'F35'!$C$114+K124*'F35'!$C$129+K139*'F35'!$C$144+K154*'F35'!$C$159+K169*'F35'!$C$174+K184*'F35'!$C$189+K199</f>
        <v>0</v>
      </c>
      <c r="L214" s="365">
        <f>L34*'F35'!$C$39+L49*'F35'!$C$54+L64*'F35'!$C$69+L79*'F35'!$C$84+L94*'F35'!$C$99+L109*'F35'!$C$114+L124*'F35'!$C$129+L139*'F35'!$C$144+L154*'F35'!$C$159+L169*'F35'!$C$174+L184*'F35'!$C$189+L199</f>
        <v>0</v>
      </c>
      <c r="M214" s="365">
        <f>M34*'F35'!$C$39+M49*'F35'!$C$54+M64*'F35'!$C$69+M79*'F35'!$C$84+M94*'F35'!$C$99+M109*'F35'!$C$114+M124*'F35'!$C$129+M139*'F35'!$C$144+M154*'F35'!$C$159+M169*'F35'!$C$174+M184*'F35'!$C$189+M199</f>
        <v>0</v>
      </c>
      <c r="N214" s="365">
        <f>N34*'F35'!$C$39+N49*'F35'!$C$54+N64*'F35'!$C$69+N79*'F35'!$C$84+N94*'F35'!$C$99+N109*'F35'!$C$114+N124*'F35'!$C$129+N139*'F35'!$C$144+N154*'F35'!$C$159+N169*'F35'!$C$174+N184*'F35'!$C$189+N199</f>
        <v>0</v>
      </c>
      <c r="O214" s="365">
        <f>O34*'F35'!$C$39+O49*'F35'!$C$54+O64*'F35'!$C$69+O79*'F35'!$C$84+O94*'F35'!$C$99+O109*'F35'!$C$114+O124*'F35'!$C$129+O139*'F35'!$C$144+O154*'F35'!$C$159+O169*'F35'!$C$174+O184*'F35'!$C$189+O199</f>
        <v>0</v>
      </c>
      <c r="P214" s="365">
        <f>P34*'F35'!$C$39+P49*'F35'!$C$54+P64*'F35'!$C$69+P79*'F35'!$C$84+P94*'F35'!$C$99+P109*'F35'!$C$114+P124*'F35'!$C$129+P139*'F35'!$C$144+P154*'F35'!$C$159+P169*'F35'!$C$174+P184*'F35'!$C$189+P199</f>
        <v>0</v>
      </c>
      <c r="Q214" s="365">
        <f>Q34*'F35'!$C$39+Q49*'F35'!$C$54+Q64*'F35'!$C$69+Q79*'F35'!$C$84+Q94*'F35'!$C$99+Q109*'F35'!$C$114+Q124*'F35'!$C$129+Q139*'F35'!$C$144+Q154*'F35'!$C$159+Q169*'F35'!$C$174+Q184*'F35'!$C$189+Q199</f>
        <v>0</v>
      </c>
      <c r="R214" s="365">
        <f>R34*'F35'!$C$39+R49*'F35'!$C$54+R64*'F35'!$C$69+R79*'F35'!$C$84+R94*'F35'!$C$99+R109*'F35'!$C$114+R124*'F35'!$C$129+R139*'F35'!$C$144+R154*'F35'!$C$159+R169*'F35'!$C$174+R184*'F35'!$C$189+R199</f>
        <v>0</v>
      </c>
      <c r="S214" s="365">
        <f>S34*'F35'!$C$39+S49*'F35'!$C$54+S64*'F35'!$C$69+S79*'F35'!$C$84+S94*'F35'!$C$99+S109*'F35'!$C$114+S124*'F35'!$C$129+S139*'F35'!$C$144+S154*'F35'!$C$159+S169*'F35'!$C$174+S184*'F35'!$C$189+S199</f>
        <v>0</v>
      </c>
      <c r="T214" s="365">
        <f>T34*'F35'!$C$39+T49*'F35'!$C$54+T64*'F35'!$C$69+T79*'F35'!$C$84+T94*'F35'!$C$99+T109*'F35'!$C$114+T124*'F35'!$C$129+T139*'F35'!$C$144+T154*'F35'!$C$159+T169*'F35'!$C$174+T184*'F35'!$C$189+T199</f>
        <v>0</v>
      </c>
      <c r="U214" s="365">
        <f>U34*'F35'!$C$39+U49*'F35'!$C$54+U64*'F35'!$C$69+U79*'F35'!$C$84+U94*'F35'!$C$99+U109*'F35'!$C$114+U124*'F35'!$C$129+U139*'F35'!$C$144+U154*'F35'!$C$159+U169*'F35'!$C$174+U184*'F35'!$C$189+U199</f>
        <v>0</v>
      </c>
      <c r="V214" s="365">
        <f>V34*'F35'!$C$39+V49*'F35'!$C$54+V64*'F35'!$C$69+V79*'F35'!$C$84+V94*'F35'!$C$99+V109*'F35'!$C$114+V124*'F35'!$C$129+V139*'F35'!$C$144+V154*'F35'!$C$159+V169*'F35'!$C$174+V184*'F35'!$C$189+V199</f>
        <v>0</v>
      </c>
      <c r="W214" s="365">
        <f>W34*'F35'!$C$39+W49*'F35'!$C$54+W64*'F35'!$C$69+W79*'F35'!$C$84+W94*'F35'!$C$99+W109*'F35'!$C$114+W124*'F35'!$C$129+W139*'F35'!$C$144+W154*'F35'!$C$159+W169*'F35'!$C$174+W184*'F35'!$C$189+W199</f>
        <v>0</v>
      </c>
      <c r="X214" s="365">
        <f>X34*'F35'!$C$39+X49*'F35'!$C$54+X64*'F35'!$C$69+X79*'F35'!$C$84+X94*'F35'!$C$99+X109*'F35'!$C$114+X124*'F35'!$C$129+X139*'F35'!$C$144+X154*'F35'!$C$159+X169*'F35'!$C$174+X184*'F35'!$C$189+X199</f>
        <v>0</v>
      </c>
      <c r="Y214" s="365">
        <f>Y34*'F35'!$C$39+Y49*'F35'!$C$54+Y64*'F35'!$C$69+Y79*'F35'!$C$84+Y94*'F35'!$C$99+Y109*'F35'!$C$114+Y124*'F35'!$C$129+Y139*'F35'!$C$144+Y154*'F35'!$C$159+Y169*'F35'!$C$174+Y184*'F35'!$C$189+Y199</f>
        <v>0</v>
      </c>
      <c r="Z214" s="365">
        <f>Z34*'F35'!$C$39+Z49*'F35'!$C$54+Z64*'F35'!$C$69+Z79*'F35'!$C$84+Z94*'F35'!$C$99+Z109*'F35'!$C$114+Z124*'F35'!$C$129+Z139*'F35'!$C$144+Z154*'F35'!$C$159+Z169*'F35'!$C$174+Z184*'F35'!$C$189+Z199</f>
        <v>0</v>
      </c>
      <c r="AA214" s="365">
        <f>AA34*'F35'!$C$39+AA49*'F35'!$C$54+AA64*'F35'!$C$69+AA79*'F35'!$C$84+AA94*'F35'!$C$99+AA109*'F35'!$C$114+AA124*'F35'!$C$129+AA139*'F35'!$C$144+AA154*'F35'!$C$159+AA169*'F35'!$C$174+AA184*'F35'!$C$189+AA199</f>
        <v>0</v>
      </c>
      <c r="AB214" s="365">
        <f>AB34*'F35'!$C$39+AB49*'F35'!$C$54+AB64*'F35'!$C$69+AB79*'F35'!$C$84+AB94*'F35'!$C$99+AB109*'F35'!$C$114+AB124*'F35'!$C$129+AB139*'F35'!$C$144+AB154*'F35'!$C$159+AB169*'F35'!$C$174+AB184*'F35'!$C$189+AB199</f>
        <v>0</v>
      </c>
      <c r="AC214" s="365">
        <f>AC34*'F35'!$C$39+AC49*'F35'!$C$54+AC64*'F35'!$C$69+AC79*'F35'!$C$84+AC94*'F35'!$C$99+AC109*'F35'!$C$114+AC124*'F35'!$C$129+AC139*'F35'!$C$144+AC154*'F35'!$C$159+AC169*'F35'!$C$174+AC184*'F35'!$C$189+AC199</f>
        <v>0</v>
      </c>
      <c r="AD214" s="365">
        <f>AD34*'F35'!$C$39+AD49*'F35'!$C$54+AD64*'F35'!$C$69+AD79*'F35'!$C$84+AD94*'F35'!$C$99+AD109*'F35'!$C$114+AD124*'F35'!$C$129+AD139*'F35'!$C$144+AD154*'F35'!$C$159+AD169*'F35'!$C$174+AD184*'F35'!$C$189+AD199</f>
        <v>0</v>
      </c>
      <c r="AF214" s="255"/>
    </row>
    <row r="215" spans="1:32">
      <c r="A215" s="351"/>
      <c r="B215" s="200" t="s">
        <v>499</v>
      </c>
      <c r="C215" s="365">
        <f>C35*'F35'!$C$39+C50*'F35'!$C$54+C65*'F35'!$C$69+C80*'F35'!$C$84+C95*'F35'!$C$99+C110*'F35'!$C$114+C125*'F35'!$C$129+C140*'F35'!$C$144+C155*'F35'!$C$159+C170*'F35'!$C$174+C185*'F35'!$C$189+C200</f>
        <v>0</v>
      </c>
      <c r="D215" s="365">
        <f>D35*'F35'!$C$39+D50*'F35'!$C$54+D65*'F35'!$C$69+D80*'F35'!$C$84+D95*'F35'!$C$99+D110*'F35'!$C$114+D125*'F35'!$C$129+D140*'F35'!$C$144+D155*'F35'!$C$159+D170*'F35'!$C$174+D185*'F35'!$C$189+D200</f>
        <v>0</v>
      </c>
      <c r="E215" s="365">
        <f>E35*'F35'!$C$39+E50*'F35'!$C$54+E65*'F35'!$C$69+E80*'F35'!$C$84+E95*'F35'!$C$99+E110*'F35'!$C$114+E125*'F35'!$C$129+E140*'F35'!$C$144+E155*'F35'!$C$159+E170*'F35'!$C$174+E185*'F35'!$C$189+E200</f>
        <v>0</v>
      </c>
      <c r="F215" s="365">
        <f>F35*'F35'!$C$39+F50*'F35'!$C$54+F65*'F35'!$C$69+F80*'F35'!$C$84+F95*'F35'!$C$99+F110*'F35'!$C$114+F125*'F35'!$C$129+F140*'F35'!$C$144+F155*'F35'!$C$159+F170*'F35'!$C$174+F185*'F35'!$C$189+F200</f>
        <v>0</v>
      </c>
      <c r="G215" s="365">
        <f>G35*'F35'!$C$39+G50*'F35'!$C$54+G65*'F35'!$C$69+G80*'F35'!$C$84+G95*'F35'!$C$99+G110*'F35'!$C$114+G125*'F35'!$C$129+G140*'F35'!$C$144+G155*'F35'!$C$159+G170*'F35'!$C$174+G185*'F35'!$C$189+G200</f>
        <v>0</v>
      </c>
      <c r="H215" s="365">
        <f>H35*'F35'!$C$39+H50*'F35'!$C$54+H65*'F35'!$C$69+H80*'F35'!$C$84+H95*'F35'!$C$99+H110*'F35'!$C$114+H125*'F35'!$C$129+H140*'F35'!$C$144+H155*'F35'!$C$159+H170*'F35'!$C$174+H185*'F35'!$C$189+H200</f>
        <v>0</v>
      </c>
      <c r="I215" s="365">
        <f>I35*'F35'!$C$39+I50*'F35'!$C$54+I65*'F35'!$C$69+I80*'F35'!$C$84+I95*'F35'!$C$99+I110*'F35'!$C$114+I125*'F35'!$C$129+I140*'F35'!$C$144+I155*'F35'!$C$159+I170*'F35'!$C$174+I185*'F35'!$C$189+I200</f>
        <v>0</v>
      </c>
      <c r="J215" s="365">
        <f>J35*'F35'!$C$39+J50*'F35'!$C$54+J65*'F35'!$C$69+J80*'F35'!$C$84+J95*'F35'!$C$99+J110*'F35'!$C$114+J125*'F35'!$C$129+J140*'F35'!$C$144+J155*'F35'!$C$159+J170*'F35'!$C$174+J185*'F35'!$C$189+J200</f>
        <v>0</v>
      </c>
      <c r="K215" s="365">
        <f>K35*'F35'!$C$39+K50*'F35'!$C$54+K65*'F35'!$C$69+K80*'F35'!$C$84+K95*'F35'!$C$99+K110*'F35'!$C$114+K125*'F35'!$C$129+K140*'F35'!$C$144+K155*'F35'!$C$159+K170*'F35'!$C$174+K185*'F35'!$C$189+K200</f>
        <v>0</v>
      </c>
      <c r="L215" s="365">
        <f>L35*'F35'!$C$39+L50*'F35'!$C$54+L65*'F35'!$C$69+L80*'F35'!$C$84+L95*'F35'!$C$99+L110*'F35'!$C$114+L125*'F35'!$C$129+L140*'F35'!$C$144+L155*'F35'!$C$159+L170*'F35'!$C$174+L185*'F35'!$C$189+L200</f>
        <v>0</v>
      </c>
      <c r="M215" s="365">
        <f>M35*'F35'!$C$39+M50*'F35'!$C$54+M65*'F35'!$C$69+M80*'F35'!$C$84+M95*'F35'!$C$99+M110*'F35'!$C$114+M125*'F35'!$C$129+M140*'F35'!$C$144+M155*'F35'!$C$159+M170*'F35'!$C$174+M185*'F35'!$C$189+M200</f>
        <v>0</v>
      </c>
      <c r="N215" s="365">
        <f>N35*'F35'!$C$39+N50*'F35'!$C$54+N65*'F35'!$C$69+N80*'F35'!$C$84+N95*'F35'!$C$99+N110*'F35'!$C$114+N125*'F35'!$C$129+N140*'F35'!$C$144+N155*'F35'!$C$159+N170*'F35'!$C$174+N185*'F35'!$C$189+N200</f>
        <v>0</v>
      </c>
      <c r="O215" s="365">
        <f>O35*'F35'!$C$39+O50*'F35'!$C$54+O65*'F35'!$C$69+O80*'F35'!$C$84+O95*'F35'!$C$99+O110*'F35'!$C$114+O125*'F35'!$C$129+O140*'F35'!$C$144+O155*'F35'!$C$159+O170*'F35'!$C$174+O185*'F35'!$C$189+O200</f>
        <v>0</v>
      </c>
      <c r="P215" s="365">
        <f>P35*'F35'!$C$39+P50*'F35'!$C$54+P65*'F35'!$C$69+P80*'F35'!$C$84+P95*'F35'!$C$99+P110*'F35'!$C$114+P125*'F35'!$C$129+P140*'F35'!$C$144+P155*'F35'!$C$159+P170*'F35'!$C$174+P185*'F35'!$C$189+P200</f>
        <v>0</v>
      </c>
      <c r="Q215" s="365">
        <f>Q35*'F35'!$C$39+Q50*'F35'!$C$54+Q65*'F35'!$C$69+Q80*'F35'!$C$84+Q95*'F35'!$C$99+Q110*'F35'!$C$114+Q125*'F35'!$C$129+Q140*'F35'!$C$144+Q155*'F35'!$C$159+Q170*'F35'!$C$174+Q185*'F35'!$C$189+Q200</f>
        <v>0</v>
      </c>
      <c r="R215" s="365">
        <f>R35*'F35'!$C$39+R50*'F35'!$C$54+R65*'F35'!$C$69+R80*'F35'!$C$84+R95*'F35'!$C$99+R110*'F35'!$C$114+R125*'F35'!$C$129+R140*'F35'!$C$144+R155*'F35'!$C$159+R170*'F35'!$C$174+R185*'F35'!$C$189+R200</f>
        <v>0</v>
      </c>
      <c r="S215" s="365">
        <f>S35*'F35'!$C$39+S50*'F35'!$C$54+S65*'F35'!$C$69+S80*'F35'!$C$84+S95*'F35'!$C$99+S110*'F35'!$C$114+S125*'F35'!$C$129+S140*'F35'!$C$144+S155*'F35'!$C$159+S170*'F35'!$C$174+S185*'F35'!$C$189+S200</f>
        <v>0</v>
      </c>
      <c r="T215" s="365">
        <f>T35*'F35'!$C$39+T50*'F35'!$C$54+T65*'F35'!$C$69+T80*'F35'!$C$84+T95*'F35'!$C$99+T110*'F35'!$C$114+T125*'F35'!$C$129+T140*'F35'!$C$144+T155*'F35'!$C$159+T170*'F35'!$C$174+T185*'F35'!$C$189+T200</f>
        <v>0</v>
      </c>
      <c r="U215" s="365">
        <f>U35*'F35'!$C$39+U50*'F35'!$C$54+U65*'F35'!$C$69+U80*'F35'!$C$84+U95*'F35'!$C$99+U110*'F35'!$C$114+U125*'F35'!$C$129+U140*'F35'!$C$144+U155*'F35'!$C$159+U170*'F35'!$C$174+U185*'F35'!$C$189+U200</f>
        <v>0</v>
      </c>
      <c r="V215" s="365">
        <f>V35*'F35'!$C$39+V50*'F35'!$C$54+V65*'F35'!$C$69+V80*'F35'!$C$84+V95*'F35'!$C$99+V110*'F35'!$C$114+V125*'F35'!$C$129+V140*'F35'!$C$144+V155*'F35'!$C$159+V170*'F35'!$C$174+V185*'F35'!$C$189+V200</f>
        <v>0</v>
      </c>
      <c r="W215" s="365">
        <f>W35*'F35'!$C$39+W50*'F35'!$C$54+W65*'F35'!$C$69+W80*'F35'!$C$84+W95*'F35'!$C$99+W110*'F35'!$C$114+W125*'F35'!$C$129+W140*'F35'!$C$144+W155*'F35'!$C$159+W170*'F35'!$C$174+W185*'F35'!$C$189+W200</f>
        <v>0</v>
      </c>
      <c r="X215" s="365">
        <f>X35*'F35'!$C$39+X50*'F35'!$C$54+X65*'F35'!$C$69+X80*'F35'!$C$84+X95*'F35'!$C$99+X110*'F35'!$C$114+X125*'F35'!$C$129+X140*'F35'!$C$144+X155*'F35'!$C$159+X170*'F35'!$C$174+X185*'F35'!$C$189+X200</f>
        <v>0</v>
      </c>
      <c r="Y215" s="365">
        <f>Y35*'F35'!$C$39+Y50*'F35'!$C$54+Y65*'F35'!$C$69+Y80*'F35'!$C$84+Y95*'F35'!$C$99+Y110*'F35'!$C$114+Y125*'F35'!$C$129+Y140*'F35'!$C$144+Y155*'F35'!$C$159+Y170*'F35'!$C$174+Y185*'F35'!$C$189+Y200</f>
        <v>0</v>
      </c>
      <c r="Z215" s="365">
        <f>Z35*'F35'!$C$39+Z50*'F35'!$C$54+Z65*'F35'!$C$69+Z80*'F35'!$C$84+Z95*'F35'!$C$99+Z110*'F35'!$C$114+Z125*'F35'!$C$129+Z140*'F35'!$C$144+Z155*'F35'!$C$159+Z170*'F35'!$C$174+Z185*'F35'!$C$189+Z200</f>
        <v>0</v>
      </c>
      <c r="AA215" s="365">
        <f>AA35*'F35'!$C$39+AA50*'F35'!$C$54+AA65*'F35'!$C$69+AA80*'F35'!$C$84+AA95*'F35'!$C$99+AA110*'F35'!$C$114+AA125*'F35'!$C$129+AA140*'F35'!$C$144+AA155*'F35'!$C$159+AA170*'F35'!$C$174+AA185*'F35'!$C$189+AA200</f>
        <v>0</v>
      </c>
      <c r="AB215" s="365">
        <f>AB35*'F35'!$C$39+AB50*'F35'!$C$54+AB65*'F35'!$C$69+AB80*'F35'!$C$84+AB95*'F35'!$C$99+AB110*'F35'!$C$114+AB125*'F35'!$C$129+AB140*'F35'!$C$144+AB155*'F35'!$C$159+AB170*'F35'!$C$174+AB185*'F35'!$C$189+AB200</f>
        <v>0</v>
      </c>
      <c r="AC215" s="365">
        <f>AC35*'F35'!$C$39+AC50*'F35'!$C$54+AC65*'F35'!$C$69+AC80*'F35'!$C$84+AC95*'F35'!$C$99+AC110*'F35'!$C$114+AC125*'F35'!$C$129+AC140*'F35'!$C$144+AC155*'F35'!$C$159+AC170*'F35'!$C$174+AC185*'F35'!$C$189+AC200</f>
        <v>0</v>
      </c>
      <c r="AD215" s="365">
        <f>AD35*'F35'!$C$39+AD50*'F35'!$C$54+AD65*'F35'!$C$69+AD80*'F35'!$C$84+AD95*'F35'!$C$99+AD110*'F35'!$C$114+AD125*'F35'!$C$129+AD140*'F35'!$C$144+AD155*'F35'!$C$159+AD170*'F35'!$C$174+AD185*'F35'!$C$189+AD200</f>
        <v>0</v>
      </c>
      <c r="AF215" s="255"/>
    </row>
    <row r="216" spans="1:32">
      <c r="A216" s="351"/>
      <c r="B216" s="200" t="s">
        <v>500</v>
      </c>
      <c r="C216" s="365">
        <f>C36*'F35'!$C$39+C51*'F35'!$C$54+C66*'F35'!$C$69+C81*'F35'!$C$84+C96*'F35'!$C$99+C111*'F35'!$C$114+C126*'F35'!$C$129+C141*'F35'!$C$144+C156*'F35'!$C$159+C171*'F35'!$C$174+C186*'F35'!$C$189+C201</f>
        <v>0</v>
      </c>
      <c r="D216" s="365">
        <f>D36*'F35'!$C$39+D51*'F35'!$C$54+D66*'F35'!$C$69+D81*'F35'!$C$84+D96*'F35'!$C$99+D111*'F35'!$C$114+D126*'F35'!$C$129+D141*'F35'!$C$144+D156*'F35'!$C$159+D171*'F35'!$C$174+D186*'F35'!$C$189+D201</f>
        <v>0</v>
      </c>
      <c r="E216" s="365">
        <f>E36*'F35'!$C$39+E51*'F35'!$C$54+E66*'F35'!$C$69+E81*'F35'!$C$84+E96*'F35'!$C$99+E111*'F35'!$C$114+E126*'F35'!$C$129+E141*'F35'!$C$144+E156*'F35'!$C$159+E171*'F35'!$C$174+E186*'F35'!$C$189+E201</f>
        <v>0</v>
      </c>
      <c r="F216" s="365">
        <f>F36*'F35'!$C$39+F51*'F35'!$C$54+F66*'F35'!$C$69+F81*'F35'!$C$84+F96*'F35'!$C$99+F111*'F35'!$C$114+F126*'F35'!$C$129+F141*'F35'!$C$144+F156*'F35'!$C$159+F171*'F35'!$C$174+F186*'F35'!$C$189+F201</f>
        <v>0</v>
      </c>
      <c r="G216" s="365">
        <f>G36*'F35'!$C$39+G51*'F35'!$C$54+G66*'F35'!$C$69+G81*'F35'!$C$84+G96*'F35'!$C$99+G111*'F35'!$C$114+G126*'F35'!$C$129+G141*'F35'!$C$144+G156*'F35'!$C$159+G171*'F35'!$C$174+G186*'F35'!$C$189+G201</f>
        <v>0</v>
      </c>
      <c r="H216" s="365">
        <f>H36*'F35'!$C$39+H51*'F35'!$C$54+H66*'F35'!$C$69+H81*'F35'!$C$84+H96*'F35'!$C$99+H111*'F35'!$C$114+H126*'F35'!$C$129+H141*'F35'!$C$144+H156*'F35'!$C$159+H171*'F35'!$C$174+H186*'F35'!$C$189+H201</f>
        <v>0</v>
      </c>
      <c r="I216" s="365">
        <f>I36*'F35'!$C$39+I51*'F35'!$C$54+I66*'F35'!$C$69+I81*'F35'!$C$84+I96*'F35'!$C$99+I111*'F35'!$C$114+I126*'F35'!$C$129+I141*'F35'!$C$144+I156*'F35'!$C$159+I171*'F35'!$C$174+I186*'F35'!$C$189+I201</f>
        <v>0</v>
      </c>
      <c r="J216" s="365">
        <f>J36*'F35'!$C$39+J51*'F35'!$C$54+J66*'F35'!$C$69+J81*'F35'!$C$84+J96*'F35'!$C$99+J111*'F35'!$C$114+J126*'F35'!$C$129+J141*'F35'!$C$144+J156*'F35'!$C$159+J171*'F35'!$C$174+J186*'F35'!$C$189+J201</f>
        <v>0</v>
      </c>
      <c r="K216" s="365">
        <f>K36*'F35'!$C$39+K51*'F35'!$C$54+K66*'F35'!$C$69+K81*'F35'!$C$84+K96*'F35'!$C$99+K111*'F35'!$C$114+K126*'F35'!$C$129+K141*'F35'!$C$144+K156*'F35'!$C$159+K171*'F35'!$C$174+K186*'F35'!$C$189+K201</f>
        <v>0</v>
      </c>
      <c r="L216" s="365">
        <f>L36*'F35'!$C$39+L51*'F35'!$C$54+L66*'F35'!$C$69+L81*'F35'!$C$84+L96*'F35'!$C$99+L111*'F35'!$C$114+L126*'F35'!$C$129+L141*'F35'!$C$144+L156*'F35'!$C$159+L171*'F35'!$C$174+L186*'F35'!$C$189+L201</f>
        <v>0</v>
      </c>
      <c r="M216" s="365">
        <f>M36*'F35'!$C$39+M51*'F35'!$C$54+M66*'F35'!$C$69+M81*'F35'!$C$84+M96*'F35'!$C$99+M111*'F35'!$C$114+M126*'F35'!$C$129+M141*'F35'!$C$144+M156*'F35'!$C$159+M171*'F35'!$C$174+M186*'F35'!$C$189+M201</f>
        <v>0</v>
      </c>
      <c r="N216" s="365">
        <f>N36*'F35'!$C$39+N51*'F35'!$C$54+N66*'F35'!$C$69+N81*'F35'!$C$84+N96*'F35'!$C$99+N111*'F35'!$C$114+N126*'F35'!$C$129+N141*'F35'!$C$144+N156*'F35'!$C$159+N171*'F35'!$C$174+N186*'F35'!$C$189+N201</f>
        <v>0</v>
      </c>
      <c r="O216" s="365">
        <f>O36*'F35'!$C$39+O51*'F35'!$C$54+O66*'F35'!$C$69+O81*'F35'!$C$84+O96*'F35'!$C$99+O111*'F35'!$C$114+O126*'F35'!$C$129+O141*'F35'!$C$144+O156*'F35'!$C$159+O171*'F35'!$C$174+O186*'F35'!$C$189+O201</f>
        <v>0</v>
      </c>
      <c r="P216" s="365">
        <f>P36*'F35'!$C$39+P51*'F35'!$C$54+P66*'F35'!$C$69+P81*'F35'!$C$84+P96*'F35'!$C$99+P111*'F35'!$C$114+P126*'F35'!$C$129+P141*'F35'!$C$144+P156*'F35'!$C$159+P171*'F35'!$C$174+P186*'F35'!$C$189+P201</f>
        <v>0</v>
      </c>
      <c r="Q216" s="365">
        <f>Q36*'F35'!$C$39+Q51*'F35'!$C$54+Q66*'F35'!$C$69+Q81*'F35'!$C$84+Q96*'F35'!$C$99+Q111*'F35'!$C$114+Q126*'F35'!$C$129+Q141*'F35'!$C$144+Q156*'F35'!$C$159+Q171*'F35'!$C$174+Q186*'F35'!$C$189+Q201</f>
        <v>0</v>
      </c>
      <c r="R216" s="365">
        <f>R36*'F35'!$C$39+R51*'F35'!$C$54+R66*'F35'!$C$69+R81*'F35'!$C$84+R96*'F35'!$C$99+R111*'F35'!$C$114+R126*'F35'!$C$129+R141*'F35'!$C$144+R156*'F35'!$C$159+R171*'F35'!$C$174+R186*'F35'!$C$189+R201</f>
        <v>0</v>
      </c>
      <c r="S216" s="365">
        <f>S36*'F35'!$C$39+S51*'F35'!$C$54+S66*'F35'!$C$69+S81*'F35'!$C$84+S96*'F35'!$C$99+S111*'F35'!$C$114+S126*'F35'!$C$129+S141*'F35'!$C$144+S156*'F35'!$C$159+S171*'F35'!$C$174+S186*'F35'!$C$189+S201</f>
        <v>0</v>
      </c>
      <c r="T216" s="365">
        <f>T36*'F35'!$C$39+T51*'F35'!$C$54+T66*'F35'!$C$69+T81*'F35'!$C$84+T96*'F35'!$C$99+T111*'F35'!$C$114+T126*'F35'!$C$129+T141*'F35'!$C$144+T156*'F35'!$C$159+T171*'F35'!$C$174+T186*'F35'!$C$189+T201</f>
        <v>0</v>
      </c>
      <c r="U216" s="365">
        <f>U36*'F35'!$C$39+U51*'F35'!$C$54+U66*'F35'!$C$69+U81*'F35'!$C$84+U96*'F35'!$C$99+U111*'F35'!$C$114+U126*'F35'!$C$129+U141*'F35'!$C$144+U156*'F35'!$C$159+U171*'F35'!$C$174+U186*'F35'!$C$189+U201</f>
        <v>0</v>
      </c>
      <c r="V216" s="365">
        <f>V36*'F35'!$C$39+V51*'F35'!$C$54+V66*'F35'!$C$69+V81*'F35'!$C$84+V96*'F35'!$C$99+V111*'F35'!$C$114+V126*'F35'!$C$129+V141*'F35'!$C$144+V156*'F35'!$C$159+V171*'F35'!$C$174+V186*'F35'!$C$189+V201</f>
        <v>0</v>
      </c>
      <c r="W216" s="365">
        <f>W36*'F35'!$C$39+W51*'F35'!$C$54+W66*'F35'!$C$69+W81*'F35'!$C$84+W96*'F35'!$C$99+W111*'F35'!$C$114+W126*'F35'!$C$129+W141*'F35'!$C$144+W156*'F35'!$C$159+W171*'F35'!$C$174+W186*'F35'!$C$189+W201</f>
        <v>0</v>
      </c>
      <c r="X216" s="365">
        <f>X36*'F35'!$C$39+X51*'F35'!$C$54+X66*'F35'!$C$69+X81*'F35'!$C$84+X96*'F35'!$C$99+X111*'F35'!$C$114+X126*'F35'!$C$129+X141*'F35'!$C$144+X156*'F35'!$C$159+X171*'F35'!$C$174+X186*'F35'!$C$189+X201</f>
        <v>0</v>
      </c>
      <c r="Y216" s="365">
        <f>Y36*'F35'!$C$39+Y51*'F35'!$C$54+Y66*'F35'!$C$69+Y81*'F35'!$C$84+Y96*'F35'!$C$99+Y111*'F35'!$C$114+Y126*'F35'!$C$129+Y141*'F35'!$C$144+Y156*'F35'!$C$159+Y171*'F35'!$C$174+Y186*'F35'!$C$189+Y201</f>
        <v>0</v>
      </c>
      <c r="Z216" s="365">
        <f>Z36*'F35'!$C$39+Z51*'F35'!$C$54+Z66*'F35'!$C$69+Z81*'F35'!$C$84+Z96*'F35'!$C$99+Z111*'F35'!$C$114+Z126*'F35'!$C$129+Z141*'F35'!$C$144+Z156*'F35'!$C$159+Z171*'F35'!$C$174+Z186*'F35'!$C$189+Z201</f>
        <v>0</v>
      </c>
      <c r="AA216" s="365">
        <f>AA36*'F35'!$C$39+AA51*'F35'!$C$54+AA66*'F35'!$C$69+AA81*'F35'!$C$84+AA96*'F35'!$C$99+AA111*'F35'!$C$114+AA126*'F35'!$C$129+AA141*'F35'!$C$144+AA156*'F35'!$C$159+AA171*'F35'!$C$174+AA186*'F35'!$C$189+AA201</f>
        <v>0</v>
      </c>
      <c r="AB216" s="365">
        <f>AB36*'F35'!$C$39+AB51*'F35'!$C$54+AB66*'F35'!$C$69+AB81*'F35'!$C$84+AB96*'F35'!$C$99+AB111*'F35'!$C$114+AB126*'F35'!$C$129+AB141*'F35'!$C$144+AB156*'F35'!$C$159+AB171*'F35'!$C$174+AB186*'F35'!$C$189+AB201</f>
        <v>0</v>
      </c>
      <c r="AC216" s="365">
        <f>AC36*'F35'!$C$39+AC51*'F35'!$C$54+AC66*'F35'!$C$69+AC81*'F35'!$C$84+AC96*'F35'!$C$99+AC111*'F35'!$C$114+AC126*'F35'!$C$129+AC141*'F35'!$C$144+AC156*'F35'!$C$159+AC171*'F35'!$C$174+AC186*'F35'!$C$189+AC201</f>
        <v>0</v>
      </c>
      <c r="AD216" s="365">
        <f>AD36*'F35'!$C$39+AD51*'F35'!$C$54+AD66*'F35'!$C$69+AD81*'F35'!$C$84+AD96*'F35'!$C$99+AD111*'F35'!$C$114+AD126*'F35'!$C$129+AD141*'F35'!$C$144+AD156*'F35'!$C$159+AD171*'F35'!$C$174+AD186*'F35'!$C$189+AD201</f>
        <v>0</v>
      </c>
      <c r="AF216" s="255"/>
    </row>
    <row r="217" spans="1:32">
      <c r="A217" s="351"/>
      <c r="B217" s="200" t="s">
        <v>505</v>
      </c>
      <c r="C217" s="365">
        <f>C37*'F35'!$C$39+C52*'F35'!$C$54+C67*'F35'!$C$69+C82*'F35'!$C$84+C97*'F35'!$C$99+C112*'F35'!$C$114+C127*'F35'!$C$129+C142*'F35'!$C$144+C157*'F35'!$C$159+C172*'F35'!$C$174+C187*'F35'!$C$189+C202</f>
        <v>0</v>
      </c>
      <c r="D217" s="365">
        <f>D37*'F35'!$C$39+D52*'F35'!$C$54+D67*'F35'!$C$69+D82*'F35'!$C$84+D97*'F35'!$C$99+D112*'F35'!$C$114+D127*'F35'!$C$129+D142*'F35'!$C$144+D157*'F35'!$C$159+D172*'F35'!$C$174+D187*'F35'!$C$189+D202</f>
        <v>0</v>
      </c>
      <c r="E217" s="365">
        <f>E37*'F35'!$C$39+E52*'F35'!$C$54+E67*'F35'!$C$69+E82*'F35'!$C$84+E97*'F35'!$C$99+E112*'F35'!$C$114+E127*'F35'!$C$129+E142*'F35'!$C$144+E157*'F35'!$C$159+E172*'F35'!$C$174+E187*'F35'!$C$189+E202</f>
        <v>0</v>
      </c>
      <c r="F217" s="365">
        <f>F37*'F35'!$C$39+F52*'F35'!$C$54+F67*'F35'!$C$69+F82*'F35'!$C$84+F97*'F35'!$C$99+F112*'F35'!$C$114+F127*'F35'!$C$129+F142*'F35'!$C$144+F157*'F35'!$C$159+F172*'F35'!$C$174+F187*'F35'!$C$189+F202</f>
        <v>0</v>
      </c>
      <c r="G217" s="365">
        <f>G37*'F35'!$C$39+G52*'F35'!$C$54+G67*'F35'!$C$69+G82*'F35'!$C$84+G97*'F35'!$C$99+G112*'F35'!$C$114+G127*'F35'!$C$129+G142*'F35'!$C$144+G157*'F35'!$C$159+G172*'F35'!$C$174+G187*'F35'!$C$189+G202</f>
        <v>0</v>
      </c>
      <c r="H217" s="365">
        <f>H37*'F35'!$C$39+H52*'F35'!$C$54+H67*'F35'!$C$69+H82*'F35'!$C$84+H97*'F35'!$C$99+H112*'F35'!$C$114+H127*'F35'!$C$129+H142*'F35'!$C$144+H157*'F35'!$C$159+H172*'F35'!$C$174+H187*'F35'!$C$189+H202</f>
        <v>0</v>
      </c>
      <c r="I217" s="365">
        <f>I37*'F35'!$C$39+I52*'F35'!$C$54+I67*'F35'!$C$69+I82*'F35'!$C$84+I97*'F35'!$C$99+I112*'F35'!$C$114+I127*'F35'!$C$129+I142*'F35'!$C$144+I157*'F35'!$C$159+I172*'F35'!$C$174+I187*'F35'!$C$189+I202</f>
        <v>0</v>
      </c>
      <c r="J217" s="365">
        <f>J37*'F35'!$C$39+J52*'F35'!$C$54+J67*'F35'!$C$69+J82*'F35'!$C$84+J97*'F35'!$C$99+J112*'F35'!$C$114+J127*'F35'!$C$129+J142*'F35'!$C$144+J157*'F35'!$C$159+J172*'F35'!$C$174+J187*'F35'!$C$189+J202</f>
        <v>0</v>
      </c>
      <c r="K217" s="365">
        <f>K37*'F35'!$C$39+K52*'F35'!$C$54+K67*'F35'!$C$69+K82*'F35'!$C$84+K97*'F35'!$C$99+K112*'F35'!$C$114+K127*'F35'!$C$129+K142*'F35'!$C$144+K157*'F35'!$C$159+K172*'F35'!$C$174+K187*'F35'!$C$189+K202</f>
        <v>0</v>
      </c>
      <c r="L217" s="365">
        <f>L37*'F35'!$C$39+L52*'F35'!$C$54+L67*'F35'!$C$69+L82*'F35'!$C$84+L97*'F35'!$C$99+L112*'F35'!$C$114+L127*'F35'!$C$129+L142*'F35'!$C$144+L157*'F35'!$C$159+L172*'F35'!$C$174+L187*'F35'!$C$189+L202</f>
        <v>0</v>
      </c>
      <c r="M217" s="365">
        <f>M37*'F35'!$C$39+M52*'F35'!$C$54+M67*'F35'!$C$69+M82*'F35'!$C$84+M97*'F35'!$C$99+M112*'F35'!$C$114+M127*'F35'!$C$129+M142*'F35'!$C$144+M157*'F35'!$C$159+M172*'F35'!$C$174+M187*'F35'!$C$189+M202</f>
        <v>0</v>
      </c>
      <c r="N217" s="365">
        <f>N37*'F35'!$C$39+N52*'F35'!$C$54+N67*'F35'!$C$69+N82*'F35'!$C$84+N97*'F35'!$C$99+N112*'F35'!$C$114+N127*'F35'!$C$129+N142*'F35'!$C$144+N157*'F35'!$C$159+N172*'F35'!$C$174+N187*'F35'!$C$189+N202</f>
        <v>0</v>
      </c>
      <c r="O217" s="365">
        <f>O37*'F35'!$C$39+O52*'F35'!$C$54+O67*'F35'!$C$69+O82*'F35'!$C$84+O97*'F35'!$C$99+O112*'F35'!$C$114+O127*'F35'!$C$129+O142*'F35'!$C$144+O157*'F35'!$C$159+O172*'F35'!$C$174+O187*'F35'!$C$189+O202</f>
        <v>0</v>
      </c>
      <c r="P217" s="365">
        <f>P37*'F35'!$C$39+P52*'F35'!$C$54+P67*'F35'!$C$69+P82*'F35'!$C$84+P97*'F35'!$C$99+P112*'F35'!$C$114+P127*'F35'!$C$129+P142*'F35'!$C$144+P157*'F35'!$C$159+P172*'F35'!$C$174+P187*'F35'!$C$189+P202</f>
        <v>0</v>
      </c>
      <c r="Q217" s="365">
        <f>Q37*'F35'!$C$39+Q52*'F35'!$C$54+Q67*'F35'!$C$69+Q82*'F35'!$C$84+Q97*'F35'!$C$99+Q112*'F35'!$C$114+Q127*'F35'!$C$129+Q142*'F35'!$C$144+Q157*'F35'!$C$159+Q172*'F35'!$C$174+Q187*'F35'!$C$189+Q202</f>
        <v>0</v>
      </c>
      <c r="R217" s="365">
        <f>R37*'F35'!$C$39+R52*'F35'!$C$54+R67*'F35'!$C$69+R82*'F35'!$C$84+R97*'F35'!$C$99+R112*'F35'!$C$114+R127*'F35'!$C$129+R142*'F35'!$C$144+R157*'F35'!$C$159+R172*'F35'!$C$174+R187*'F35'!$C$189+R202</f>
        <v>0</v>
      </c>
      <c r="S217" s="365">
        <f>S37*'F35'!$C$39+S52*'F35'!$C$54+S67*'F35'!$C$69+S82*'F35'!$C$84+S97*'F35'!$C$99+S112*'F35'!$C$114+S127*'F35'!$C$129+S142*'F35'!$C$144+S157*'F35'!$C$159+S172*'F35'!$C$174+S187*'F35'!$C$189+S202</f>
        <v>0</v>
      </c>
      <c r="T217" s="365">
        <f>T37*'F35'!$C$39+T52*'F35'!$C$54+T67*'F35'!$C$69+T82*'F35'!$C$84+T97*'F35'!$C$99+T112*'F35'!$C$114+T127*'F35'!$C$129+T142*'F35'!$C$144+T157*'F35'!$C$159+T172*'F35'!$C$174+T187*'F35'!$C$189+T202</f>
        <v>0</v>
      </c>
      <c r="U217" s="365">
        <f>U37*'F35'!$C$39+U52*'F35'!$C$54+U67*'F35'!$C$69+U82*'F35'!$C$84+U97*'F35'!$C$99+U112*'F35'!$C$114+U127*'F35'!$C$129+U142*'F35'!$C$144+U157*'F35'!$C$159+U172*'F35'!$C$174+U187*'F35'!$C$189+U202</f>
        <v>0</v>
      </c>
      <c r="V217" s="365">
        <f>V37*'F35'!$C$39+V52*'F35'!$C$54+V67*'F35'!$C$69+V82*'F35'!$C$84+V97*'F35'!$C$99+V112*'F35'!$C$114+V127*'F35'!$C$129+V142*'F35'!$C$144+V157*'F35'!$C$159+V172*'F35'!$C$174+V187*'F35'!$C$189+V202</f>
        <v>0</v>
      </c>
      <c r="W217" s="365">
        <f>W37*'F35'!$C$39+W52*'F35'!$C$54+W67*'F35'!$C$69+W82*'F35'!$C$84+W97*'F35'!$C$99+W112*'F35'!$C$114+W127*'F35'!$C$129+W142*'F35'!$C$144+W157*'F35'!$C$159+W172*'F35'!$C$174+W187*'F35'!$C$189+W202</f>
        <v>0</v>
      </c>
      <c r="X217" s="365">
        <f>X37*'F35'!$C$39+X52*'F35'!$C$54+X67*'F35'!$C$69+X82*'F35'!$C$84+X97*'F35'!$C$99+X112*'F35'!$C$114+X127*'F35'!$C$129+X142*'F35'!$C$144+X157*'F35'!$C$159+X172*'F35'!$C$174+X187*'F35'!$C$189+X202</f>
        <v>0</v>
      </c>
      <c r="Y217" s="365">
        <f>Y37*'F35'!$C$39+Y52*'F35'!$C$54+Y67*'F35'!$C$69+Y82*'F35'!$C$84+Y97*'F35'!$C$99+Y112*'F35'!$C$114+Y127*'F35'!$C$129+Y142*'F35'!$C$144+Y157*'F35'!$C$159+Y172*'F35'!$C$174+Y187*'F35'!$C$189+Y202</f>
        <v>0</v>
      </c>
      <c r="Z217" s="365">
        <f>Z37*'F35'!$C$39+Z52*'F35'!$C$54+Z67*'F35'!$C$69+Z82*'F35'!$C$84+Z97*'F35'!$C$99+Z112*'F35'!$C$114+Z127*'F35'!$C$129+Z142*'F35'!$C$144+Z157*'F35'!$C$159+Z172*'F35'!$C$174+Z187*'F35'!$C$189+Z202</f>
        <v>0</v>
      </c>
      <c r="AA217" s="365">
        <f>AA37*'F35'!$C$39+AA52*'F35'!$C$54+AA67*'F35'!$C$69+AA82*'F35'!$C$84+AA97*'F35'!$C$99+AA112*'F35'!$C$114+AA127*'F35'!$C$129+AA142*'F35'!$C$144+AA157*'F35'!$C$159+AA172*'F35'!$C$174+AA187*'F35'!$C$189+AA202</f>
        <v>0</v>
      </c>
      <c r="AB217" s="365">
        <f>AB37*'F35'!$C$39+AB52*'F35'!$C$54+AB67*'F35'!$C$69+AB82*'F35'!$C$84+AB97*'F35'!$C$99+AB112*'F35'!$C$114+AB127*'F35'!$C$129+AB142*'F35'!$C$144+AB157*'F35'!$C$159+AB172*'F35'!$C$174+AB187*'F35'!$C$189+AB202</f>
        <v>0</v>
      </c>
      <c r="AC217" s="365">
        <f>AC37*'F35'!$C$39+AC52*'F35'!$C$54+AC67*'F35'!$C$69+AC82*'F35'!$C$84+AC97*'F35'!$C$99+AC112*'F35'!$C$114+AC127*'F35'!$C$129+AC142*'F35'!$C$144+AC157*'F35'!$C$159+AC172*'F35'!$C$174+AC187*'F35'!$C$189+AC202</f>
        <v>0</v>
      </c>
      <c r="AD217" s="365">
        <f>AD37*'F35'!$C$39+AD52*'F35'!$C$54+AD67*'F35'!$C$69+AD82*'F35'!$C$84+AD97*'F35'!$C$99+AD112*'F35'!$C$114+AD127*'F35'!$C$129+AD142*'F35'!$C$144+AD157*'F35'!$C$159+AD172*'F35'!$C$174+AD187*'F35'!$C$189+AD202</f>
        <v>0</v>
      </c>
      <c r="AF217" s="255"/>
    </row>
    <row r="218" spans="1:32">
      <c r="A218" s="351"/>
      <c r="B218" s="200" t="s">
        <v>506</v>
      </c>
      <c r="C218" s="365">
        <f>C38*'F35'!$C$39+C53*'F35'!$C$54+C68*'F35'!$C$69+C83*'F35'!$C$84+C98*'F35'!$C$99+C113*'F35'!$C$114+C128*'F35'!$C$129+C143*'F35'!$C$144+C158*'F35'!$C$159+C173*'F35'!$C$174+C188*'F35'!$C$189+C203</f>
        <v>0</v>
      </c>
      <c r="D218" s="365">
        <f>D38*'F35'!$C$39+D53*'F35'!$C$54+D68*'F35'!$C$69+D83*'F35'!$C$84+D98*'F35'!$C$99+D113*'F35'!$C$114+D128*'F35'!$C$129+D143*'F35'!$C$144+D158*'F35'!$C$159+D173*'F35'!$C$174+D188*'F35'!$C$189+D203</f>
        <v>0</v>
      </c>
      <c r="E218" s="365">
        <f>E38*'F35'!$C$39+E53*'F35'!$C$54+E68*'F35'!$C$69+E83*'F35'!$C$84+E98*'F35'!$C$99+E113*'F35'!$C$114+E128*'F35'!$C$129+E143*'F35'!$C$144+E158*'F35'!$C$159+E173*'F35'!$C$174+E188*'F35'!$C$189+E203</f>
        <v>0</v>
      </c>
      <c r="F218" s="365">
        <f>F38*'F35'!$C$39+F53*'F35'!$C$54+F68*'F35'!$C$69+F83*'F35'!$C$84+F98*'F35'!$C$99+F113*'F35'!$C$114+F128*'F35'!$C$129+F143*'F35'!$C$144+F158*'F35'!$C$159+F173*'F35'!$C$174+F188*'F35'!$C$189+F203</f>
        <v>0</v>
      </c>
      <c r="G218" s="365">
        <f>G38*'F35'!$C$39+G53*'F35'!$C$54+G68*'F35'!$C$69+G83*'F35'!$C$84+G98*'F35'!$C$99+G113*'F35'!$C$114+G128*'F35'!$C$129+G143*'F35'!$C$144+G158*'F35'!$C$159+G173*'F35'!$C$174+G188*'F35'!$C$189+G203</f>
        <v>0</v>
      </c>
      <c r="H218" s="365">
        <f>H38*'F35'!$C$39+H53*'F35'!$C$54+H68*'F35'!$C$69+H83*'F35'!$C$84+H98*'F35'!$C$99+H113*'F35'!$C$114+H128*'F35'!$C$129+H143*'F35'!$C$144+H158*'F35'!$C$159+H173*'F35'!$C$174+H188*'F35'!$C$189+H203</f>
        <v>0</v>
      </c>
      <c r="I218" s="365">
        <f>I38*'F35'!$C$39+I53*'F35'!$C$54+I68*'F35'!$C$69+I83*'F35'!$C$84+I98*'F35'!$C$99+I113*'F35'!$C$114+I128*'F35'!$C$129+I143*'F35'!$C$144+I158*'F35'!$C$159+I173*'F35'!$C$174+I188*'F35'!$C$189+I203</f>
        <v>0</v>
      </c>
      <c r="J218" s="365">
        <f>J38*'F35'!$C$39+J53*'F35'!$C$54+J68*'F35'!$C$69+J83*'F35'!$C$84+J98*'F35'!$C$99+J113*'F35'!$C$114+J128*'F35'!$C$129+J143*'F35'!$C$144+J158*'F35'!$C$159+J173*'F35'!$C$174+J188*'F35'!$C$189+J203</f>
        <v>0</v>
      </c>
      <c r="K218" s="365">
        <f>K38*'F35'!$C$39+K53*'F35'!$C$54+K68*'F35'!$C$69+K83*'F35'!$C$84+K98*'F35'!$C$99+K113*'F35'!$C$114+K128*'F35'!$C$129+K143*'F35'!$C$144+K158*'F35'!$C$159+K173*'F35'!$C$174+K188*'F35'!$C$189+K203</f>
        <v>0</v>
      </c>
      <c r="L218" s="365">
        <f>L38*'F35'!$C$39+L53*'F35'!$C$54+L68*'F35'!$C$69+L83*'F35'!$C$84+L98*'F35'!$C$99+L113*'F35'!$C$114+L128*'F35'!$C$129+L143*'F35'!$C$144+L158*'F35'!$C$159+L173*'F35'!$C$174+L188*'F35'!$C$189+L203</f>
        <v>0</v>
      </c>
      <c r="M218" s="365">
        <f>M38*'F35'!$C$39+M53*'F35'!$C$54+M68*'F35'!$C$69+M83*'F35'!$C$84+M98*'F35'!$C$99+M113*'F35'!$C$114+M128*'F35'!$C$129+M143*'F35'!$C$144+M158*'F35'!$C$159+M173*'F35'!$C$174+M188*'F35'!$C$189+M203</f>
        <v>0</v>
      </c>
      <c r="N218" s="365">
        <f>N38*'F35'!$C$39+N53*'F35'!$C$54+N68*'F35'!$C$69+N83*'F35'!$C$84+N98*'F35'!$C$99+N113*'F35'!$C$114+N128*'F35'!$C$129+N143*'F35'!$C$144+N158*'F35'!$C$159+N173*'F35'!$C$174+N188*'F35'!$C$189+N203</f>
        <v>0</v>
      </c>
      <c r="O218" s="365">
        <f>O38*'F35'!$C$39+O53*'F35'!$C$54+O68*'F35'!$C$69+O83*'F35'!$C$84+O98*'F35'!$C$99+O113*'F35'!$C$114+O128*'F35'!$C$129+O143*'F35'!$C$144+O158*'F35'!$C$159+O173*'F35'!$C$174+O188*'F35'!$C$189+O203</f>
        <v>0</v>
      </c>
      <c r="P218" s="365">
        <f>P38*'F35'!$C$39+P53*'F35'!$C$54+P68*'F35'!$C$69+P83*'F35'!$C$84+P98*'F35'!$C$99+P113*'F35'!$C$114+P128*'F35'!$C$129+P143*'F35'!$C$144+P158*'F35'!$C$159+P173*'F35'!$C$174+P188*'F35'!$C$189+P203</f>
        <v>0</v>
      </c>
      <c r="Q218" s="365">
        <f>Q38*'F35'!$C$39+Q53*'F35'!$C$54+Q68*'F35'!$C$69+Q83*'F35'!$C$84+Q98*'F35'!$C$99+Q113*'F35'!$C$114+Q128*'F35'!$C$129+Q143*'F35'!$C$144+Q158*'F35'!$C$159+Q173*'F35'!$C$174+Q188*'F35'!$C$189+Q203</f>
        <v>0</v>
      </c>
      <c r="R218" s="365">
        <f>R38*'F35'!$C$39+R53*'F35'!$C$54+R68*'F35'!$C$69+R83*'F35'!$C$84+R98*'F35'!$C$99+R113*'F35'!$C$114+R128*'F35'!$C$129+R143*'F35'!$C$144+R158*'F35'!$C$159+R173*'F35'!$C$174+R188*'F35'!$C$189+R203</f>
        <v>0</v>
      </c>
      <c r="S218" s="365">
        <f>S38*'F35'!$C$39+S53*'F35'!$C$54+S68*'F35'!$C$69+S83*'F35'!$C$84+S98*'F35'!$C$99+S113*'F35'!$C$114+S128*'F35'!$C$129+S143*'F35'!$C$144+S158*'F35'!$C$159+S173*'F35'!$C$174+S188*'F35'!$C$189+S203</f>
        <v>0</v>
      </c>
      <c r="T218" s="365">
        <f>T38*'F35'!$C$39+T53*'F35'!$C$54+T68*'F35'!$C$69+T83*'F35'!$C$84+T98*'F35'!$C$99+T113*'F35'!$C$114+T128*'F35'!$C$129+T143*'F35'!$C$144+T158*'F35'!$C$159+T173*'F35'!$C$174+T188*'F35'!$C$189+T203</f>
        <v>0</v>
      </c>
      <c r="U218" s="365">
        <f>U38*'F35'!$C$39+U53*'F35'!$C$54+U68*'F35'!$C$69+U83*'F35'!$C$84+U98*'F35'!$C$99+U113*'F35'!$C$114+U128*'F35'!$C$129+U143*'F35'!$C$144+U158*'F35'!$C$159+U173*'F35'!$C$174+U188*'F35'!$C$189+U203</f>
        <v>0</v>
      </c>
      <c r="V218" s="365">
        <f>V38*'F35'!$C$39+V53*'F35'!$C$54+V68*'F35'!$C$69+V83*'F35'!$C$84+V98*'F35'!$C$99+V113*'F35'!$C$114+V128*'F35'!$C$129+V143*'F35'!$C$144+V158*'F35'!$C$159+V173*'F35'!$C$174+V188*'F35'!$C$189+V203</f>
        <v>0</v>
      </c>
      <c r="W218" s="365">
        <f>W38*'F35'!$C$39+W53*'F35'!$C$54+W68*'F35'!$C$69+W83*'F35'!$C$84+W98*'F35'!$C$99+W113*'F35'!$C$114+W128*'F35'!$C$129+W143*'F35'!$C$144+W158*'F35'!$C$159+W173*'F35'!$C$174+W188*'F35'!$C$189+W203</f>
        <v>0</v>
      </c>
      <c r="X218" s="365">
        <f>X38*'F35'!$C$39+X53*'F35'!$C$54+X68*'F35'!$C$69+X83*'F35'!$C$84+X98*'F35'!$C$99+X113*'F35'!$C$114+X128*'F35'!$C$129+X143*'F35'!$C$144+X158*'F35'!$C$159+X173*'F35'!$C$174+X188*'F35'!$C$189+X203</f>
        <v>0</v>
      </c>
      <c r="Y218" s="365">
        <f>Y38*'F35'!$C$39+Y53*'F35'!$C$54+Y68*'F35'!$C$69+Y83*'F35'!$C$84+Y98*'F35'!$C$99+Y113*'F35'!$C$114+Y128*'F35'!$C$129+Y143*'F35'!$C$144+Y158*'F35'!$C$159+Y173*'F35'!$C$174+Y188*'F35'!$C$189+Y203</f>
        <v>0</v>
      </c>
      <c r="Z218" s="365">
        <f>Z38*'F35'!$C$39+Z53*'F35'!$C$54+Z68*'F35'!$C$69+Z83*'F35'!$C$84+Z98*'F35'!$C$99+Z113*'F35'!$C$114+Z128*'F35'!$C$129+Z143*'F35'!$C$144+Z158*'F35'!$C$159+Z173*'F35'!$C$174+Z188*'F35'!$C$189+Z203</f>
        <v>0</v>
      </c>
      <c r="AA218" s="365">
        <f>AA38*'F35'!$C$39+AA53*'F35'!$C$54+AA68*'F35'!$C$69+AA83*'F35'!$C$84+AA98*'F35'!$C$99+AA113*'F35'!$C$114+AA128*'F35'!$C$129+AA143*'F35'!$C$144+AA158*'F35'!$C$159+AA173*'F35'!$C$174+AA188*'F35'!$C$189+AA203</f>
        <v>0</v>
      </c>
      <c r="AB218" s="365">
        <f>AB38*'F35'!$C$39+AB53*'F35'!$C$54+AB68*'F35'!$C$69+AB83*'F35'!$C$84+AB98*'F35'!$C$99+AB113*'F35'!$C$114+AB128*'F35'!$C$129+AB143*'F35'!$C$144+AB158*'F35'!$C$159+AB173*'F35'!$C$174+AB188*'F35'!$C$189+AB203</f>
        <v>0</v>
      </c>
      <c r="AC218" s="365">
        <f>AC38*'F35'!$C$39+AC53*'F35'!$C$54+AC68*'F35'!$C$69+AC83*'F35'!$C$84+AC98*'F35'!$C$99+AC113*'F35'!$C$114+AC128*'F35'!$C$129+AC143*'F35'!$C$144+AC158*'F35'!$C$159+AC173*'F35'!$C$174+AC188*'F35'!$C$189+AC203</f>
        <v>0</v>
      </c>
      <c r="AD218" s="365">
        <f>AD38*'F35'!$C$39+AD53*'F35'!$C$54+AD68*'F35'!$C$69+AD83*'F35'!$C$84+AD98*'F35'!$C$99+AD113*'F35'!$C$114+AD128*'F35'!$C$129+AD143*'F35'!$C$144+AD158*'F35'!$C$159+AD173*'F35'!$C$174+AD188*'F35'!$C$189+AD203</f>
        <v>0</v>
      </c>
      <c r="AF218" s="255"/>
    </row>
    <row r="219" spans="1:32">
      <c r="A219" s="379"/>
      <c r="B219" s="350" t="s">
        <v>654</v>
      </c>
      <c r="C219" s="377">
        <f>SUM(C205:C218)</f>
        <v>0</v>
      </c>
      <c r="D219" s="377">
        <f t="shared" ref="D219:AD219" si="37">SUM(D205:D218)</f>
        <v>0</v>
      </c>
      <c r="E219" s="377">
        <f t="shared" si="37"/>
        <v>0</v>
      </c>
      <c r="F219" s="377">
        <f t="shared" si="37"/>
        <v>0</v>
      </c>
      <c r="G219" s="377">
        <f t="shared" si="37"/>
        <v>0</v>
      </c>
      <c r="H219" s="377">
        <f t="shared" si="37"/>
        <v>0</v>
      </c>
      <c r="I219" s="377">
        <f t="shared" si="37"/>
        <v>0</v>
      </c>
      <c r="J219" s="377">
        <f t="shared" si="37"/>
        <v>0</v>
      </c>
      <c r="K219" s="377">
        <f t="shared" si="37"/>
        <v>0</v>
      </c>
      <c r="L219" s="377">
        <f t="shared" si="37"/>
        <v>0</v>
      </c>
      <c r="M219" s="377">
        <f t="shared" si="37"/>
        <v>0</v>
      </c>
      <c r="N219" s="377">
        <f t="shared" si="37"/>
        <v>0</v>
      </c>
      <c r="O219" s="377">
        <f t="shared" si="37"/>
        <v>0</v>
      </c>
      <c r="P219" s="377">
        <f t="shared" si="37"/>
        <v>0</v>
      </c>
      <c r="Q219" s="377">
        <f t="shared" si="37"/>
        <v>0</v>
      </c>
      <c r="R219" s="377">
        <f t="shared" si="37"/>
        <v>0</v>
      </c>
      <c r="S219" s="377">
        <f t="shared" si="37"/>
        <v>0</v>
      </c>
      <c r="T219" s="377">
        <f t="shared" si="37"/>
        <v>0</v>
      </c>
      <c r="U219" s="377">
        <f t="shared" si="37"/>
        <v>0</v>
      </c>
      <c r="V219" s="377">
        <f t="shared" si="37"/>
        <v>0</v>
      </c>
      <c r="W219" s="377">
        <f t="shared" si="37"/>
        <v>0</v>
      </c>
      <c r="X219" s="377">
        <f t="shared" si="37"/>
        <v>0</v>
      </c>
      <c r="Y219" s="377">
        <f t="shared" si="37"/>
        <v>0</v>
      </c>
      <c r="Z219" s="377">
        <f t="shared" si="37"/>
        <v>0</v>
      </c>
      <c r="AA219" s="377">
        <f t="shared" si="37"/>
        <v>0</v>
      </c>
      <c r="AB219" s="377">
        <f t="shared" si="37"/>
        <v>0</v>
      </c>
      <c r="AC219" s="377">
        <f t="shared" si="37"/>
        <v>0</v>
      </c>
      <c r="AD219" s="377">
        <f t="shared" si="37"/>
        <v>0</v>
      </c>
      <c r="AF219" s="255"/>
    </row>
    <row r="220" spans="1:32">
      <c r="A220" s="380" t="s">
        <v>655</v>
      </c>
      <c r="B220" s="356"/>
      <c r="C220" s="377">
        <f>C219+C24</f>
        <v>0</v>
      </c>
      <c r="D220" s="377">
        <f t="shared" ref="D220:AD220" si="38">D219+D24</f>
        <v>0</v>
      </c>
      <c r="E220" s="377">
        <f t="shared" si="38"/>
        <v>0</v>
      </c>
      <c r="F220" s="377">
        <f t="shared" si="38"/>
        <v>0</v>
      </c>
      <c r="G220" s="377">
        <f t="shared" si="38"/>
        <v>0</v>
      </c>
      <c r="H220" s="377">
        <f t="shared" si="38"/>
        <v>0</v>
      </c>
      <c r="I220" s="377">
        <f t="shared" si="38"/>
        <v>0</v>
      </c>
      <c r="J220" s="377">
        <f t="shared" si="38"/>
        <v>0</v>
      </c>
      <c r="K220" s="377">
        <f t="shared" si="38"/>
        <v>0</v>
      </c>
      <c r="L220" s="377">
        <f t="shared" si="38"/>
        <v>0</v>
      </c>
      <c r="M220" s="377">
        <f t="shared" si="38"/>
        <v>0</v>
      </c>
      <c r="N220" s="377">
        <f t="shared" si="38"/>
        <v>0</v>
      </c>
      <c r="O220" s="377">
        <f t="shared" si="38"/>
        <v>0</v>
      </c>
      <c r="P220" s="377">
        <f t="shared" si="38"/>
        <v>0</v>
      </c>
      <c r="Q220" s="377">
        <f t="shared" si="38"/>
        <v>0</v>
      </c>
      <c r="R220" s="377">
        <f t="shared" si="38"/>
        <v>0</v>
      </c>
      <c r="S220" s="377">
        <f t="shared" si="38"/>
        <v>0</v>
      </c>
      <c r="T220" s="377">
        <f t="shared" si="38"/>
        <v>0</v>
      </c>
      <c r="U220" s="377">
        <f t="shared" si="38"/>
        <v>0</v>
      </c>
      <c r="V220" s="377">
        <f t="shared" si="38"/>
        <v>0</v>
      </c>
      <c r="W220" s="377">
        <f t="shared" si="38"/>
        <v>0</v>
      </c>
      <c r="X220" s="377">
        <f t="shared" si="38"/>
        <v>0</v>
      </c>
      <c r="Y220" s="377">
        <f t="shared" si="38"/>
        <v>0</v>
      </c>
      <c r="Z220" s="377">
        <f t="shared" si="38"/>
        <v>0</v>
      </c>
      <c r="AA220" s="377">
        <f t="shared" si="38"/>
        <v>0</v>
      </c>
      <c r="AB220" s="377">
        <f t="shared" si="38"/>
        <v>0</v>
      </c>
      <c r="AC220" s="377">
        <f t="shared" si="38"/>
        <v>0</v>
      </c>
      <c r="AD220" s="377">
        <f t="shared" si="38"/>
        <v>0</v>
      </c>
      <c r="AF220" s="255"/>
    </row>
  </sheetData>
  <mergeCells count="18">
    <mergeCell ref="K8:L8"/>
    <mergeCell ref="M8:N8"/>
    <mergeCell ref="AA8:AD8"/>
    <mergeCell ref="A205:A206"/>
    <mergeCell ref="O8:P8"/>
    <mergeCell ref="Q8:R8"/>
    <mergeCell ref="S8:T8"/>
    <mergeCell ref="U8:V8"/>
    <mergeCell ref="W8:X8"/>
    <mergeCell ref="Y8:Z8"/>
    <mergeCell ref="B7:B9"/>
    <mergeCell ref="C7:D8"/>
    <mergeCell ref="E7:F8"/>
    <mergeCell ref="G7:L7"/>
    <mergeCell ref="M7:X7"/>
    <mergeCell ref="AA7:AD7"/>
    <mergeCell ref="G8:H8"/>
    <mergeCell ref="I8:J8"/>
  </mergeCells>
  <pageMargins left="0.75" right="0.75" top="1" bottom="1" header="0.5" footer="0.5"/>
  <pageSetup orientation="portrait"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1"/>
  <sheetViews>
    <sheetView zoomScale="70" zoomScaleNormal="70" zoomScaleSheetLayoutView="30" workbookViewId="0">
      <selection activeCell="H16" sqref="H16"/>
    </sheetView>
  </sheetViews>
  <sheetFormatPr defaultColWidth="11.42578125" defaultRowHeight="15"/>
  <cols>
    <col min="1" max="1" width="8" style="1926" customWidth="1"/>
    <col min="2" max="2" width="41.5703125" style="1926" customWidth="1"/>
    <col min="3" max="3" width="9" style="1926" customWidth="1"/>
    <col min="4" max="4" width="9.42578125" style="1926" customWidth="1"/>
    <col min="5" max="5" width="12.28515625" style="1926" customWidth="1"/>
    <col min="6" max="6" width="14" style="1926" customWidth="1"/>
    <col min="7" max="7" width="9.28515625" style="1926" customWidth="1"/>
    <col min="8" max="8" width="11.42578125" style="1926" customWidth="1"/>
    <col min="9" max="9" width="10.140625" style="1926" customWidth="1"/>
    <col min="10" max="10" width="11.7109375" style="1926" customWidth="1"/>
    <col min="11" max="11" width="11" style="1926" customWidth="1"/>
    <col min="12" max="12" width="14.42578125" style="1926" customWidth="1"/>
    <col min="13" max="13" width="16.28515625" style="1926" customWidth="1"/>
    <col min="14" max="14" width="15" style="1926" customWidth="1"/>
    <col min="15" max="15" width="12.5703125" style="1926" customWidth="1"/>
    <col min="16" max="16" width="16.140625" style="1926" customWidth="1"/>
    <col min="17" max="17" width="15.7109375" style="1926" customWidth="1"/>
    <col min="18" max="18" width="13.5703125" style="1926" customWidth="1"/>
    <col min="19" max="20" width="14.7109375" style="1926" customWidth="1"/>
    <col min="21" max="21" width="12.28515625" style="1926" customWidth="1"/>
    <col min="22" max="23" width="14" style="1926" customWidth="1"/>
    <col min="24" max="24" width="10.85546875" style="1926" customWidth="1"/>
    <col min="25" max="25" width="10.7109375" style="1926" customWidth="1"/>
    <col min="26" max="26" width="17" style="1926" customWidth="1"/>
    <col min="27" max="257" width="11.42578125" style="1926"/>
    <col min="258" max="258" width="108.140625" style="1926" customWidth="1"/>
    <col min="259" max="259" width="28.7109375" style="1926" customWidth="1"/>
    <col min="260" max="260" width="32.5703125" style="1926" customWidth="1"/>
    <col min="261" max="261" width="28.7109375" style="1926" customWidth="1"/>
    <col min="262" max="263" width="31.7109375" style="1926" customWidth="1"/>
    <col min="264" max="264" width="30.140625" style="1926" customWidth="1"/>
    <col min="265" max="265" width="33.7109375" style="1926" customWidth="1"/>
    <col min="266" max="266" width="27" style="1926" customWidth="1"/>
    <col min="267" max="267" width="28.7109375" style="1926" customWidth="1"/>
    <col min="268" max="268" width="34.85546875" style="1926" customWidth="1"/>
    <col min="269" max="269" width="37" style="1926" customWidth="1"/>
    <col min="270" max="270" width="34.85546875" style="1926" customWidth="1"/>
    <col min="271" max="271" width="27.5703125" style="1926" customWidth="1"/>
    <col min="272" max="272" width="36.85546875" style="1926" customWidth="1"/>
    <col min="273" max="273" width="38.7109375" style="1926" customWidth="1"/>
    <col min="274" max="276" width="14.7109375" style="1926" customWidth="1"/>
    <col min="277" max="277" width="18.7109375" style="1926" customWidth="1"/>
    <col min="278" max="278" width="25.42578125" style="1926" customWidth="1"/>
    <col min="279" max="279" width="34.85546875" style="1926" customWidth="1"/>
    <col min="280" max="280" width="28" style="1926" customWidth="1"/>
    <col min="281" max="281" width="34.140625" style="1926" customWidth="1"/>
    <col min="282" max="282" width="34" style="1926" customWidth="1"/>
    <col min="283" max="513" width="11.42578125" style="1926"/>
    <col min="514" max="514" width="108.140625" style="1926" customWidth="1"/>
    <col min="515" max="515" width="28.7109375" style="1926" customWidth="1"/>
    <col min="516" max="516" width="32.5703125" style="1926" customWidth="1"/>
    <col min="517" max="517" width="28.7109375" style="1926" customWidth="1"/>
    <col min="518" max="519" width="31.7109375" style="1926" customWidth="1"/>
    <col min="520" max="520" width="30.140625" style="1926" customWidth="1"/>
    <col min="521" max="521" width="33.7109375" style="1926" customWidth="1"/>
    <col min="522" max="522" width="27" style="1926" customWidth="1"/>
    <col min="523" max="523" width="28.7109375" style="1926" customWidth="1"/>
    <col min="524" max="524" width="34.85546875" style="1926" customWidth="1"/>
    <col min="525" max="525" width="37" style="1926" customWidth="1"/>
    <col min="526" max="526" width="34.85546875" style="1926" customWidth="1"/>
    <col min="527" max="527" width="27.5703125" style="1926" customWidth="1"/>
    <col min="528" max="528" width="36.85546875" style="1926" customWidth="1"/>
    <col min="529" max="529" width="38.7109375" style="1926" customWidth="1"/>
    <col min="530" max="532" width="14.7109375" style="1926" customWidth="1"/>
    <col min="533" max="533" width="18.7109375" style="1926" customWidth="1"/>
    <col min="534" max="534" width="25.42578125" style="1926" customWidth="1"/>
    <col min="535" max="535" width="34.85546875" style="1926" customWidth="1"/>
    <col min="536" max="536" width="28" style="1926" customWidth="1"/>
    <col min="537" max="537" width="34.140625" style="1926" customWidth="1"/>
    <col min="538" max="538" width="34" style="1926" customWidth="1"/>
    <col min="539" max="769" width="11.42578125" style="1926"/>
    <col min="770" max="770" width="108.140625" style="1926" customWidth="1"/>
    <col min="771" max="771" width="28.7109375" style="1926" customWidth="1"/>
    <col min="772" max="772" width="32.5703125" style="1926" customWidth="1"/>
    <col min="773" max="773" width="28.7109375" style="1926" customWidth="1"/>
    <col min="774" max="775" width="31.7109375" style="1926" customWidth="1"/>
    <col min="776" max="776" width="30.140625" style="1926" customWidth="1"/>
    <col min="777" max="777" width="33.7109375" style="1926" customWidth="1"/>
    <col min="778" max="778" width="27" style="1926" customWidth="1"/>
    <col min="779" max="779" width="28.7109375" style="1926" customWidth="1"/>
    <col min="780" max="780" width="34.85546875" style="1926" customWidth="1"/>
    <col min="781" max="781" width="37" style="1926" customWidth="1"/>
    <col min="782" max="782" width="34.85546875" style="1926" customWidth="1"/>
    <col min="783" max="783" width="27.5703125" style="1926" customWidth="1"/>
    <col min="784" max="784" width="36.85546875" style="1926" customWidth="1"/>
    <col min="785" max="785" width="38.7109375" style="1926" customWidth="1"/>
    <col min="786" max="788" width="14.7109375" style="1926" customWidth="1"/>
    <col min="789" max="789" width="18.7109375" style="1926" customWidth="1"/>
    <col min="790" max="790" width="25.42578125" style="1926" customWidth="1"/>
    <col min="791" max="791" width="34.85546875" style="1926" customWidth="1"/>
    <col min="792" max="792" width="28" style="1926" customWidth="1"/>
    <col min="793" max="793" width="34.140625" style="1926" customWidth="1"/>
    <col min="794" max="794" width="34" style="1926" customWidth="1"/>
    <col min="795" max="1025" width="11.42578125" style="1926"/>
    <col min="1026" max="1026" width="108.140625" style="1926" customWidth="1"/>
    <col min="1027" max="1027" width="28.7109375" style="1926" customWidth="1"/>
    <col min="1028" max="1028" width="32.5703125" style="1926" customWidth="1"/>
    <col min="1029" max="1029" width="28.7109375" style="1926" customWidth="1"/>
    <col min="1030" max="1031" width="31.7109375" style="1926" customWidth="1"/>
    <col min="1032" max="1032" width="30.140625" style="1926" customWidth="1"/>
    <col min="1033" max="1033" width="33.7109375" style="1926" customWidth="1"/>
    <col min="1034" max="1034" width="27" style="1926" customWidth="1"/>
    <col min="1035" max="1035" width="28.7109375" style="1926" customWidth="1"/>
    <col min="1036" max="1036" width="34.85546875" style="1926" customWidth="1"/>
    <col min="1037" max="1037" width="37" style="1926" customWidth="1"/>
    <col min="1038" max="1038" width="34.85546875" style="1926" customWidth="1"/>
    <col min="1039" max="1039" width="27.5703125" style="1926" customWidth="1"/>
    <col min="1040" max="1040" width="36.85546875" style="1926" customWidth="1"/>
    <col min="1041" max="1041" width="38.7109375" style="1926" customWidth="1"/>
    <col min="1042" max="1044" width="14.7109375" style="1926" customWidth="1"/>
    <col min="1045" max="1045" width="18.7109375" style="1926" customWidth="1"/>
    <col min="1046" max="1046" width="25.42578125" style="1926" customWidth="1"/>
    <col min="1047" max="1047" width="34.85546875" style="1926" customWidth="1"/>
    <col min="1048" max="1048" width="28" style="1926" customWidth="1"/>
    <col min="1049" max="1049" width="34.140625" style="1926" customWidth="1"/>
    <col min="1050" max="1050" width="34" style="1926" customWidth="1"/>
    <col min="1051" max="1281" width="11.42578125" style="1926"/>
    <col min="1282" max="1282" width="108.140625" style="1926" customWidth="1"/>
    <col min="1283" max="1283" width="28.7109375" style="1926" customWidth="1"/>
    <col min="1284" max="1284" width="32.5703125" style="1926" customWidth="1"/>
    <col min="1285" max="1285" width="28.7109375" style="1926" customWidth="1"/>
    <col min="1286" max="1287" width="31.7109375" style="1926" customWidth="1"/>
    <col min="1288" max="1288" width="30.140625" style="1926" customWidth="1"/>
    <col min="1289" max="1289" width="33.7109375" style="1926" customWidth="1"/>
    <col min="1290" max="1290" width="27" style="1926" customWidth="1"/>
    <col min="1291" max="1291" width="28.7109375" style="1926" customWidth="1"/>
    <col min="1292" max="1292" width="34.85546875" style="1926" customWidth="1"/>
    <col min="1293" max="1293" width="37" style="1926" customWidth="1"/>
    <col min="1294" max="1294" width="34.85546875" style="1926" customWidth="1"/>
    <col min="1295" max="1295" width="27.5703125" style="1926" customWidth="1"/>
    <col min="1296" max="1296" width="36.85546875" style="1926" customWidth="1"/>
    <col min="1297" max="1297" width="38.7109375" style="1926" customWidth="1"/>
    <col min="1298" max="1300" width="14.7109375" style="1926" customWidth="1"/>
    <col min="1301" max="1301" width="18.7109375" style="1926" customWidth="1"/>
    <col min="1302" max="1302" width="25.42578125" style="1926" customWidth="1"/>
    <col min="1303" max="1303" width="34.85546875" style="1926" customWidth="1"/>
    <col min="1304" max="1304" width="28" style="1926" customWidth="1"/>
    <col min="1305" max="1305" width="34.140625" style="1926" customWidth="1"/>
    <col min="1306" max="1306" width="34" style="1926" customWidth="1"/>
    <col min="1307" max="1537" width="11.42578125" style="1926"/>
    <col min="1538" max="1538" width="108.140625" style="1926" customWidth="1"/>
    <col min="1539" max="1539" width="28.7109375" style="1926" customWidth="1"/>
    <col min="1540" max="1540" width="32.5703125" style="1926" customWidth="1"/>
    <col min="1541" max="1541" width="28.7109375" style="1926" customWidth="1"/>
    <col min="1542" max="1543" width="31.7109375" style="1926" customWidth="1"/>
    <col min="1544" max="1544" width="30.140625" style="1926" customWidth="1"/>
    <col min="1545" max="1545" width="33.7109375" style="1926" customWidth="1"/>
    <col min="1546" max="1546" width="27" style="1926" customWidth="1"/>
    <col min="1547" max="1547" width="28.7109375" style="1926" customWidth="1"/>
    <col min="1548" max="1548" width="34.85546875" style="1926" customWidth="1"/>
    <col min="1549" max="1549" width="37" style="1926" customWidth="1"/>
    <col min="1550" max="1550" width="34.85546875" style="1926" customWidth="1"/>
    <col min="1551" max="1551" width="27.5703125" style="1926" customWidth="1"/>
    <col min="1552" max="1552" width="36.85546875" style="1926" customWidth="1"/>
    <col min="1553" max="1553" width="38.7109375" style="1926" customWidth="1"/>
    <col min="1554" max="1556" width="14.7109375" style="1926" customWidth="1"/>
    <col min="1557" max="1557" width="18.7109375" style="1926" customWidth="1"/>
    <col min="1558" max="1558" width="25.42578125" style="1926" customWidth="1"/>
    <col min="1559" max="1559" width="34.85546875" style="1926" customWidth="1"/>
    <col min="1560" max="1560" width="28" style="1926" customWidth="1"/>
    <col min="1561" max="1561" width="34.140625" style="1926" customWidth="1"/>
    <col min="1562" max="1562" width="34" style="1926" customWidth="1"/>
    <col min="1563" max="1793" width="11.42578125" style="1926"/>
    <col min="1794" max="1794" width="108.140625" style="1926" customWidth="1"/>
    <col min="1795" max="1795" width="28.7109375" style="1926" customWidth="1"/>
    <col min="1796" max="1796" width="32.5703125" style="1926" customWidth="1"/>
    <col min="1797" max="1797" width="28.7109375" style="1926" customWidth="1"/>
    <col min="1798" max="1799" width="31.7109375" style="1926" customWidth="1"/>
    <col min="1800" max="1800" width="30.140625" style="1926" customWidth="1"/>
    <col min="1801" max="1801" width="33.7109375" style="1926" customWidth="1"/>
    <col min="1802" max="1802" width="27" style="1926" customWidth="1"/>
    <col min="1803" max="1803" width="28.7109375" style="1926" customWidth="1"/>
    <col min="1804" max="1804" width="34.85546875" style="1926" customWidth="1"/>
    <col min="1805" max="1805" width="37" style="1926" customWidth="1"/>
    <col min="1806" max="1806" width="34.85546875" style="1926" customWidth="1"/>
    <col min="1807" max="1807" width="27.5703125" style="1926" customWidth="1"/>
    <col min="1808" max="1808" width="36.85546875" style="1926" customWidth="1"/>
    <col min="1809" max="1809" width="38.7109375" style="1926" customWidth="1"/>
    <col min="1810" max="1812" width="14.7109375" style="1926" customWidth="1"/>
    <col min="1813" max="1813" width="18.7109375" style="1926" customWidth="1"/>
    <col min="1814" max="1814" width="25.42578125" style="1926" customWidth="1"/>
    <col min="1815" max="1815" width="34.85546875" style="1926" customWidth="1"/>
    <col min="1816" max="1816" width="28" style="1926" customWidth="1"/>
    <col min="1817" max="1817" width="34.140625" style="1926" customWidth="1"/>
    <col min="1818" max="1818" width="34" style="1926" customWidth="1"/>
    <col min="1819" max="2049" width="11.42578125" style="1926"/>
    <col min="2050" max="2050" width="108.140625" style="1926" customWidth="1"/>
    <col min="2051" max="2051" width="28.7109375" style="1926" customWidth="1"/>
    <col min="2052" max="2052" width="32.5703125" style="1926" customWidth="1"/>
    <col min="2053" max="2053" width="28.7109375" style="1926" customWidth="1"/>
    <col min="2054" max="2055" width="31.7109375" style="1926" customWidth="1"/>
    <col min="2056" max="2056" width="30.140625" style="1926" customWidth="1"/>
    <col min="2057" max="2057" width="33.7109375" style="1926" customWidth="1"/>
    <col min="2058" max="2058" width="27" style="1926" customWidth="1"/>
    <col min="2059" max="2059" width="28.7109375" style="1926" customWidth="1"/>
    <col min="2060" max="2060" width="34.85546875" style="1926" customWidth="1"/>
    <col min="2061" max="2061" width="37" style="1926" customWidth="1"/>
    <col min="2062" max="2062" width="34.85546875" style="1926" customWidth="1"/>
    <col min="2063" max="2063" width="27.5703125" style="1926" customWidth="1"/>
    <col min="2064" max="2064" width="36.85546875" style="1926" customWidth="1"/>
    <col min="2065" max="2065" width="38.7109375" style="1926" customWidth="1"/>
    <col min="2066" max="2068" width="14.7109375" style="1926" customWidth="1"/>
    <col min="2069" max="2069" width="18.7109375" style="1926" customWidth="1"/>
    <col min="2070" max="2070" width="25.42578125" style="1926" customWidth="1"/>
    <col min="2071" max="2071" width="34.85546875" style="1926" customWidth="1"/>
    <col min="2072" max="2072" width="28" style="1926" customWidth="1"/>
    <col min="2073" max="2073" width="34.140625" style="1926" customWidth="1"/>
    <col min="2074" max="2074" width="34" style="1926" customWidth="1"/>
    <col min="2075" max="2305" width="11.42578125" style="1926"/>
    <col min="2306" max="2306" width="108.140625" style="1926" customWidth="1"/>
    <col min="2307" max="2307" width="28.7109375" style="1926" customWidth="1"/>
    <col min="2308" max="2308" width="32.5703125" style="1926" customWidth="1"/>
    <col min="2309" max="2309" width="28.7109375" style="1926" customWidth="1"/>
    <col min="2310" max="2311" width="31.7109375" style="1926" customWidth="1"/>
    <col min="2312" max="2312" width="30.140625" style="1926" customWidth="1"/>
    <col min="2313" max="2313" width="33.7109375" style="1926" customWidth="1"/>
    <col min="2314" max="2314" width="27" style="1926" customWidth="1"/>
    <col min="2315" max="2315" width="28.7109375" style="1926" customWidth="1"/>
    <col min="2316" max="2316" width="34.85546875" style="1926" customWidth="1"/>
    <col min="2317" max="2317" width="37" style="1926" customWidth="1"/>
    <col min="2318" max="2318" width="34.85546875" style="1926" customWidth="1"/>
    <col min="2319" max="2319" width="27.5703125" style="1926" customWidth="1"/>
    <col min="2320" max="2320" width="36.85546875" style="1926" customWidth="1"/>
    <col min="2321" max="2321" width="38.7109375" style="1926" customWidth="1"/>
    <col min="2322" max="2324" width="14.7109375" style="1926" customWidth="1"/>
    <col min="2325" max="2325" width="18.7109375" style="1926" customWidth="1"/>
    <col min="2326" max="2326" width="25.42578125" style="1926" customWidth="1"/>
    <col min="2327" max="2327" width="34.85546875" style="1926" customWidth="1"/>
    <col min="2328" max="2328" width="28" style="1926" customWidth="1"/>
    <col min="2329" max="2329" width="34.140625" style="1926" customWidth="1"/>
    <col min="2330" max="2330" width="34" style="1926" customWidth="1"/>
    <col min="2331" max="2561" width="11.42578125" style="1926"/>
    <col min="2562" max="2562" width="108.140625" style="1926" customWidth="1"/>
    <col min="2563" max="2563" width="28.7109375" style="1926" customWidth="1"/>
    <col min="2564" max="2564" width="32.5703125" style="1926" customWidth="1"/>
    <col min="2565" max="2565" width="28.7109375" style="1926" customWidth="1"/>
    <col min="2566" max="2567" width="31.7109375" style="1926" customWidth="1"/>
    <col min="2568" max="2568" width="30.140625" style="1926" customWidth="1"/>
    <col min="2569" max="2569" width="33.7109375" style="1926" customWidth="1"/>
    <col min="2570" max="2570" width="27" style="1926" customWidth="1"/>
    <col min="2571" max="2571" width="28.7109375" style="1926" customWidth="1"/>
    <col min="2572" max="2572" width="34.85546875" style="1926" customWidth="1"/>
    <col min="2573" max="2573" width="37" style="1926" customWidth="1"/>
    <col min="2574" max="2574" width="34.85546875" style="1926" customWidth="1"/>
    <col min="2575" max="2575" width="27.5703125" style="1926" customWidth="1"/>
    <col min="2576" max="2576" width="36.85546875" style="1926" customWidth="1"/>
    <col min="2577" max="2577" width="38.7109375" style="1926" customWidth="1"/>
    <col min="2578" max="2580" width="14.7109375" style="1926" customWidth="1"/>
    <col min="2581" max="2581" width="18.7109375" style="1926" customWidth="1"/>
    <col min="2582" max="2582" width="25.42578125" style="1926" customWidth="1"/>
    <col min="2583" max="2583" width="34.85546875" style="1926" customWidth="1"/>
    <col min="2584" max="2584" width="28" style="1926" customWidth="1"/>
    <col min="2585" max="2585" width="34.140625" style="1926" customWidth="1"/>
    <col min="2586" max="2586" width="34" style="1926" customWidth="1"/>
    <col min="2587" max="2817" width="11.42578125" style="1926"/>
    <col min="2818" max="2818" width="108.140625" style="1926" customWidth="1"/>
    <col min="2819" max="2819" width="28.7109375" style="1926" customWidth="1"/>
    <col min="2820" max="2820" width="32.5703125" style="1926" customWidth="1"/>
    <col min="2821" max="2821" width="28.7109375" style="1926" customWidth="1"/>
    <col min="2822" max="2823" width="31.7109375" style="1926" customWidth="1"/>
    <col min="2824" max="2824" width="30.140625" style="1926" customWidth="1"/>
    <col min="2825" max="2825" width="33.7109375" style="1926" customWidth="1"/>
    <col min="2826" max="2826" width="27" style="1926" customWidth="1"/>
    <col min="2827" max="2827" width="28.7109375" style="1926" customWidth="1"/>
    <col min="2828" max="2828" width="34.85546875" style="1926" customWidth="1"/>
    <col min="2829" max="2829" width="37" style="1926" customWidth="1"/>
    <col min="2830" max="2830" width="34.85546875" style="1926" customWidth="1"/>
    <col min="2831" max="2831" width="27.5703125" style="1926" customWidth="1"/>
    <col min="2832" max="2832" width="36.85546875" style="1926" customWidth="1"/>
    <col min="2833" max="2833" width="38.7109375" style="1926" customWidth="1"/>
    <col min="2834" max="2836" width="14.7109375" style="1926" customWidth="1"/>
    <col min="2837" max="2837" width="18.7109375" style="1926" customWidth="1"/>
    <col min="2838" max="2838" width="25.42578125" style="1926" customWidth="1"/>
    <col min="2839" max="2839" width="34.85546875" style="1926" customWidth="1"/>
    <col min="2840" max="2840" width="28" style="1926" customWidth="1"/>
    <col min="2841" max="2841" width="34.140625" style="1926" customWidth="1"/>
    <col min="2842" max="2842" width="34" style="1926" customWidth="1"/>
    <col min="2843" max="3073" width="11.42578125" style="1926"/>
    <col min="3074" max="3074" width="108.140625" style="1926" customWidth="1"/>
    <col min="3075" max="3075" width="28.7109375" style="1926" customWidth="1"/>
    <col min="3076" max="3076" width="32.5703125" style="1926" customWidth="1"/>
    <col min="3077" max="3077" width="28.7109375" style="1926" customWidth="1"/>
    <col min="3078" max="3079" width="31.7109375" style="1926" customWidth="1"/>
    <col min="3080" max="3080" width="30.140625" style="1926" customWidth="1"/>
    <col min="3081" max="3081" width="33.7109375" style="1926" customWidth="1"/>
    <col min="3082" max="3082" width="27" style="1926" customWidth="1"/>
    <col min="3083" max="3083" width="28.7109375" style="1926" customWidth="1"/>
    <col min="3084" max="3084" width="34.85546875" style="1926" customWidth="1"/>
    <col min="3085" max="3085" width="37" style="1926" customWidth="1"/>
    <col min="3086" max="3086" width="34.85546875" style="1926" customWidth="1"/>
    <col min="3087" max="3087" width="27.5703125" style="1926" customWidth="1"/>
    <col min="3088" max="3088" width="36.85546875" style="1926" customWidth="1"/>
    <col min="3089" max="3089" width="38.7109375" style="1926" customWidth="1"/>
    <col min="3090" max="3092" width="14.7109375" style="1926" customWidth="1"/>
    <col min="3093" max="3093" width="18.7109375" style="1926" customWidth="1"/>
    <col min="3094" max="3094" width="25.42578125" style="1926" customWidth="1"/>
    <col min="3095" max="3095" width="34.85546875" style="1926" customWidth="1"/>
    <col min="3096" max="3096" width="28" style="1926" customWidth="1"/>
    <col min="3097" max="3097" width="34.140625" style="1926" customWidth="1"/>
    <col min="3098" max="3098" width="34" style="1926" customWidth="1"/>
    <col min="3099" max="3329" width="11.42578125" style="1926"/>
    <col min="3330" max="3330" width="108.140625" style="1926" customWidth="1"/>
    <col min="3331" max="3331" width="28.7109375" style="1926" customWidth="1"/>
    <col min="3332" max="3332" width="32.5703125" style="1926" customWidth="1"/>
    <col min="3333" max="3333" width="28.7109375" style="1926" customWidth="1"/>
    <col min="3334" max="3335" width="31.7109375" style="1926" customWidth="1"/>
    <col min="3336" max="3336" width="30.140625" style="1926" customWidth="1"/>
    <col min="3337" max="3337" width="33.7109375" style="1926" customWidth="1"/>
    <col min="3338" max="3338" width="27" style="1926" customWidth="1"/>
    <col min="3339" max="3339" width="28.7109375" style="1926" customWidth="1"/>
    <col min="3340" max="3340" width="34.85546875" style="1926" customWidth="1"/>
    <col min="3341" max="3341" width="37" style="1926" customWidth="1"/>
    <col min="3342" max="3342" width="34.85546875" style="1926" customWidth="1"/>
    <col min="3343" max="3343" width="27.5703125" style="1926" customWidth="1"/>
    <col min="3344" max="3344" width="36.85546875" style="1926" customWidth="1"/>
    <col min="3345" max="3345" width="38.7109375" style="1926" customWidth="1"/>
    <col min="3346" max="3348" width="14.7109375" style="1926" customWidth="1"/>
    <col min="3349" max="3349" width="18.7109375" style="1926" customWidth="1"/>
    <col min="3350" max="3350" width="25.42578125" style="1926" customWidth="1"/>
    <col min="3351" max="3351" width="34.85546875" style="1926" customWidth="1"/>
    <col min="3352" max="3352" width="28" style="1926" customWidth="1"/>
    <col min="3353" max="3353" width="34.140625" style="1926" customWidth="1"/>
    <col min="3354" max="3354" width="34" style="1926" customWidth="1"/>
    <col min="3355" max="3585" width="11.42578125" style="1926"/>
    <col min="3586" max="3586" width="108.140625" style="1926" customWidth="1"/>
    <col min="3587" max="3587" width="28.7109375" style="1926" customWidth="1"/>
    <col min="3588" max="3588" width="32.5703125" style="1926" customWidth="1"/>
    <col min="3589" max="3589" width="28.7109375" style="1926" customWidth="1"/>
    <col min="3590" max="3591" width="31.7109375" style="1926" customWidth="1"/>
    <col min="3592" max="3592" width="30.140625" style="1926" customWidth="1"/>
    <col min="3593" max="3593" width="33.7109375" style="1926" customWidth="1"/>
    <col min="3594" max="3594" width="27" style="1926" customWidth="1"/>
    <col min="3595" max="3595" width="28.7109375" style="1926" customWidth="1"/>
    <col min="3596" max="3596" width="34.85546875" style="1926" customWidth="1"/>
    <col min="3597" max="3597" width="37" style="1926" customWidth="1"/>
    <col min="3598" max="3598" width="34.85546875" style="1926" customWidth="1"/>
    <col min="3599" max="3599" width="27.5703125" style="1926" customWidth="1"/>
    <col min="3600" max="3600" width="36.85546875" style="1926" customWidth="1"/>
    <col min="3601" max="3601" width="38.7109375" style="1926" customWidth="1"/>
    <col min="3602" max="3604" width="14.7109375" style="1926" customWidth="1"/>
    <col min="3605" max="3605" width="18.7109375" style="1926" customWidth="1"/>
    <col min="3606" max="3606" width="25.42578125" style="1926" customWidth="1"/>
    <col min="3607" max="3607" width="34.85546875" style="1926" customWidth="1"/>
    <col min="3608" max="3608" width="28" style="1926" customWidth="1"/>
    <col min="3609" max="3609" width="34.140625" style="1926" customWidth="1"/>
    <col min="3610" max="3610" width="34" style="1926" customWidth="1"/>
    <col min="3611" max="3841" width="11.42578125" style="1926"/>
    <col min="3842" max="3842" width="108.140625" style="1926" customWidth="1"/>
    <col min="3843" max="3843" width="28.7109375" style="1926" customWidth="1"/>
    <col min="3844" max="3844" width="32.5703125" style="1926" customWidth="1"/>
    <col min="3845" max="3845" width="28.7109375" style="1926" customWidth="1"/>
    <col min="3846" max="3847" width="31.7109375" style="1926" customWidth="1"/>
    <col min="3848" max="3848" width="30.140625" style="1926" customWidth="1"/>
    <col min="3849" max="3849" width="33.7109375" style="1926" customWidth="1"/>
    <col min="3850" max="3850" width="27" style="1926" customWidth="1"/>
    <col min="3851" max="3851" width="28.7109375" style="1926" customWidth="1"/>
    <col min="3852" max="3852" width="34.85546875" style="1926" customWidth="1"/>
    <col min="3853" max="3853" width="37" style="1926" customWidth="1"/>
    <col min="3854" max="3854" width="34.85546875" style="1926" customWidth="1"/>
    <col min="3855" max="3855" width="27.5703125" style="1926" customWidth="1"/>
    <col min="3856" max="3856" width="36.85546875" style="1926" customWidth="1"/>
    <col min="3857" max="3857" width="38.7109375" style="1926" customWidth="1"/>
    <col min="3858" max="3860" width="14.7109375" style="1926" customWidth="1"/>
    <col min="3861" max="3861" width="18.7109375" style="1926" customWidth="1"/>
    <col min="3862" max="3862" width="25.42578125" style="1926" customWidth="1"/>
    <col min="3863" max="3863" width="34.85546875" style="1926" customWidth="1"/>
    <col min="3864" max="3864" width="28" style="1926" customWidth="1"/>
    <col min="3865" max="3865" width="34.140625" style="1926" customWidth="1"/>
    <col min="3866" max="3866" width="34" style="1926" customWidth="1"/>
    <col min="3867" max="4097" width="11.42578125" style="1926"/>
    <col min="4098" max="4098" width="108.140625" style="1926" customWidth="1"/>
    <col min="4099" max="4099" width="28.7109375" style="1926" customWidth="1"/>
    <col min="4100" max="4100" width="32.5703125" style="1926" customWidth="1"/>
    <col min="4101" max="4101" width="28.7109375" style="1926" customWidth="1"/>
    <col min="4102" max="4103" width="31.7109375" style="1926" customWidth="1"/>
    <col min="4104" max="4104" width="30.140625" style="1926" customWidth="1"/>
    <col min="4105" max="4105" width="33.7109375" style="1926" customWidth="1"/>
    <col min="4106" max="4106" width="27" style="1926" customWidth="1"/>
    <col min="4107" max="4107" width="28.7109375" style="1926" customWidth="1"/>
    <col min="4108" max="4108" width="34.85546875" style="1926" customWidth="1"/>
    <col min="4109" max="4109" width="37" style="1926" customWidth="1"/>
    <col min="4110" max="4110" width="34.85546875" style="1926" customWidth="1"/>
    <col min="4111" max="4111" width="27.5703125" style="1926" customWidth="1"/>
    <col min="4112" max="4112" width="36.85546875" style="1926" customWidth="1"/>
    <col min="4113" max="4113" width="38.7109375" style="1926" customWidth="1"/>
    <col min="4114" max="4116" width="14.7109375" style="1926" customWidth="1"/>
    <col min="4117" max="4117" width="18.7109375" style="1926" customWidth="1"/>
    <col min="4118" max="4118" width="25.42578125" style="1926" customWidth="1"/>
    <col min="4119" max="4119" width="34.85546875" style="1926" customWidth="1"/>
    <col min="4120" max="4120" width="28" style="1926" customWidth="1"/>
    <col min="4121" max="4121" width="34.140625" style="1926" customWidth="1"/>
    <col min="4122" max="4122" width="34" style="1926" customWidth="1"/>
    <col min="4123" max="4353" width="11.42578125" style="1926"/>
    <col min="4354" max="4354" width="108.140625" style="1926" customWidth="1"/>
    <col min="4355" max="4355" width="28.7109375" style="1926" customWidth="1"/>
    <col min="4356" max="4356" width="32.5703125" style="1926" customWidth="1"/>
    <col min="4357" max="4357" width="28.7109375" style="1926" customWidth="1"/>
    <col min="4358" max="4359" width="31.7109375" style="1926" customWidth="1"/>
    <col min="4360" max="4360" width="30.140625" style="1926" customWidth="1"/>
    <col min="4361" max="4361" width="33.7109375" style="1926" customWidth="1"/>
    <col min="4362" max="4362" width="27" style="1926" customWidth="1"/>
    <col min="4363" max="4363" width="28.7109375" style="1926" customWidth="1"/>
    <col min="4364" max="4364" width="34.85546875" style="1926" customWidth="1"/>
    <col min="4365" max="4365" width="37" style="1926" customWidth="1"/>
    <col min="4366" max="4366" width="34.85546875" style="1926" customWidth="1"/>
    <col min="4367" max="4367" width="27.5703125" style="1926" customWidth="1"/>
    <col min="4368" max="4368" width="36.85546875" style="1926" customWidth="1"/>
    <col min="4369" max="4369" width="38.7109375" style="1926" customWidth="1"/>
    <col min="4370" max="4372" width="14.7109375" style="1926" customWidth="1"/>
    <col min="4373" max="4373" width="18.7109375" style="1926" customWidth="1"/>
    <col min="4374" max="4374" width="25.42578125" style="1926" customWidth="1"/>
    <col min="4375" max="4375" width="34.85546875" style="1926" customWidth="1"/>
    <col min="4376" max="4376" width="28" style="1926" customWidth="1"/>
    <col min="4377" max="4377" width="34.140625" style="1926" customWidth="1"/>
    <col min="4378" max="4378" width="34" style="1926" customWidth="1"/>
    <col min="4379" max="4609" width="11.42578125" style="1926"/>
    <col min="4610" max="4610" width="108.140625" style="1926" customWidth="1"/>
    <col min="4611" max="4611" width="28.7109375" style="1926" customWidth="1"/>
    <col min="4612" max="4612" width="32.5703125" style="1926" customWidth="1"/>
    <col min="4613" max="4613" width="28.7109375" style="1926" customWidth="1"/>
    <col min="4614" max="4615" width="31.7109375" style="1926" customWidth="1"/>
    <col min="4616" max="4616" width="30.140625" style="1926" customWidth="1"/>
    <col min="4617" max="4617" width="33.7109375" style="1926" customWidth="1"/>
    <col min="4618" max="4618" width="27" style="1926" customWidth="1"/>
    <col min="4619" max="4619" width="28.7109375" style="1926" customWidth="1"/>
    <col min="4620" max="4620" width="34.85546875" style="1926" customWidth="1"/>
    <col min="4621" max="4621" width="37" style="1926" customWidth="1"/>
    <col min="4622" max="4622" width="34.85546875" style="1926" customWidth="1"/>
    <col min="4623" max="4623" width="27.5703125" style="1926" customWidth="1"/>
    <col min="4624" max="4624" width="36.85546875" style="1926" customWidth="1"/>
    <col min="4625" max="4625" width="38.7109375" style="1926" customWidth="1"/>
    <col min="4626" max="4628" width="14.7109375" style="1926" customWidth="1"/>
    <col min="4629" max="4629" width="18.7109375" style="1926" customWidth="1"/>
    <col min="4630" max="4630" width="25.42578125" style="1926" customWidth="1"/>
    <col min="4631" max="4631" width="34.85546875" style="1926" customWidth="1"/>
    <col min="4632" max="4632" width="28" style="1926" customWidth="1"/>
    <col min="4633" max="4633" width="34.140625" style="1926" customWidth="1"/>
    <col min="4634" max="4634" width="34" style="1926" customWidth="1"/>
    <col min="4635" max="4865" width="11.42578125" style="1926"/>
    <col min="4866" max="4866" width="108.140625" style="1926" customWidth="1"/>
    <col min="4867" max="4867" width="28.7109375" style="1926" customWidth="1"/>
    <col min="4868" max="4868" width="32.5703125" style="1926" customWidth="1"/>
    <col min="4869" max="4869" width="28.7109375" style="1926" customWidth="1"/>
    <col min="4870" max="4871" width="31.7109375" style="1926" customWidth="1"/>
    <col min="4872" max="4872" width="30.140625" style="1926" customWidth="1"/>
    <col min="4873" max="4873" width="33.7109375" style="1926" customWidth="1"/>
    <col min="4874" max="4874" width="27" style="1926" customWidth="1"/>
    <col min="4875" max="4875" width="28.7109375" style="1926" customWidth="1"/>
    <col min="4876" max="4876" width="34.85546875" style="1926" customWidth="1"/>
    <col min="4877" max="4877" width="37" style="1926" customWidth="1"/>
    <col min="4878" max="4878" width="34.85546875" style="1926" customWidth="1"/>
    <col min="4879" max="4879" width="27.5703125" style="1926" customWidth="1"/>
    <col min="4880" max="4880" width="36.85546875" style="1926" customWidth="1"/>
    <col min="4881" max="4881" width="38.7109375" style="1926" customWidth="1"/>
    <col min="4882" max="4884" width="14.7109375" style="1926" customWidth="1"/>
    <col min="4885" max="4885" width="18.7109375" style="1926" customWidth="1"/>
    <col min="4886" max="4886" width="25.42578125" style="1926" customWidth="1"/>
    <col min="4887" max="4887" width="34.85546875" style="1926" customWidth="1"/>
    <col min="4888" max="4888" width="28" style="1926" customWidth="1"/>
    <col min="4889" max="4889" width="34.140625" style="1926" customWidth="1"/>
    <col min="4890" max="4890" width="34" style="1926" customWidth="1"/>
    <col min="4891" max="5121" width="11.42578125" style="1926"/>
    <col min="5122" max="5122" width="108.140625" style="1926" customWidth="1"/>
    <col min="5123" max="5123" width="28.7109375" style="1926" customWidth="1"/>
    <col min="5124" max="5124" width="32.5703125" style="1926" customWidth="1"/>
    <col min="5125" max="5125" width="28.7109375" style="1926" customWidth="1"/>
    <col min="5126" max="5127" width="31.7109375" style="1926" customWidth="1"/>
    <col min="5128" max="5128" width="30.140625" style="1926" customWidth="1"/>
    <col min="5129" max="5129" width="33.7109375" style="1926" customWidth="1"/>
    <col min="5130" max="5130" width="27" style="1926" customWidth="1"/>
    <col min="5131" max="5131" width="28.7109375" style="1926" customWidth="1"/>
    <col min="5132" max="5132" width="34.85546875" style="1926" customWidth="1"/>
    <col min="5133" max="5133" width="37" style="1926" customWidth="1"/>
    <col min="5134" max="5134" width="34.85546875" style="1926" customWidth="1"/>
    <col min="5135" max="5135" width="27.5703125" style="1926" customWidth="1"/>
    <col min="5136" max="5136" width="36.85546875" style="1926" customWidth="1"/>
    <col min="5137" max="5137" width="38.7109375" style="1926" customWidth="1"/>
    <col min="5138" max="5140" width="14.7109375" style="1926" customWidth="1"/>
    <col min="5141" max="5141" width="18.7109375" style="1926" customWidth="1"/>
    <col min="5142" max="5142" width="25.42578125" style="1926" customWidth="1"/>
    <col min="5143" max="5143" width="34.85546875" style="1926" customWidth="1"/>
    <col min="5144" max="5144" width="28" style="1926" customWidth="1"/>
    <col min="5145" max="5145" width="34.140625" style="1926" customWidth="1"/>
    <col min="5146" max="5146" width="34" style="1926" customWidth="1"/>
    <col min="5147" max="5377" width="11.42578125" style="1926"/>
    <col min="5378" max="5378" width="108.140625" style="1926" customWidth="1"/>
    <col min="5379" max="5379" width="28.7109375" style="1926" customWidth="1"/>
    <col min="5380" max="5380" width="32.5703125" style="1926" customWidth="1"/>
    <col min="5381" max="5381" width="28.7109375" style="1926" customWidth="1"/>
    <col min="5382" max="5383" width="31.7109375" style="1926" customWidth="1"/>
    <col min="5384" max="5384" width="30.140625" style="1926" customWidth="1"/>
    <col min="5385" max="5385" width="33.7109375" style="1926" customWidth="1"/>
    <col min="5386" max="5386" width="27" style="1926" customWidth="1"/>
    <col min="5387" max="5387" width="28.7109375" style="1926" customWidth="1"/>
    <col min="5388" max="5388" width="34.85546875" style="1926" customWidth="1"/>
    <col min="5389" max="5389" width="37" style="1926" customWidth="1"/>
    <col min="5390" max="5390" width="34.85546875" style="1926" customWidth="1"/>
    <col min="5391" max="5391" width="27.5703125" style="1926" customWidth="1"/>
    <col min="5392" max="5392" width="36.85546875" style="1926" customWidth="1"/>
    <col min="5393" max="5393" width="38.7109375" style="1926" customWidth="1"/>
    <col min="5394" max="5396" width="14.7109375" style="1926" customWidth="1"/>
    <col min="5397" max="5397" width="18.7109375" style="1926" customWidth="1"/>
    <col min="5398" max="5398" width="25.42578125" style="1926" customWidth="1"/>
    <col min="5399" max="5399" width="34.85546875" style="1926" customWidth="1"/>
    <col min="5400" max="5400" width="28" style="1926" customWidth="1"/>
    <col min="5401" max="5401" width="34.140625" style="1926" customWidth="1"/>
    <col min="5402" max="5402" width="34" style="1926" customWidth="1"/>
    <col min="5403" max="5633" width="11.42578125" style="1926"/>
    <col min="5634" max="5634" width="108.140625" style="1926" customWidth="1"/>
    <col min="5635" max="5635" width="28.7109375" style="1926" customWidth="1"/>
    <col min="5636" max="5636" width="32.5703125" style="1926" customWidth="1"/>
    <col min="5637" max="5637" width="28.7109375" style="1926" customWidth="1"/>
    <col min="5638" max="5639" width="31.7109375" style="1926" customWidth="1"/>
    <col min="5640" max="5640" width="30.140625" style="1926" customWidth="1"/>
    <col min="5641" max="5641" width="33.7109375" style="1926" customWidth="1"/>
    <col min="5642" max="5642" width="27" style="1926" customWidth="1"/>
    <col min="5643" max="5643" width="28.7109375" style="1926" customWidth="1"/>
    <col min="5644" max="5644" width="34.85546875" style="1926" customWidth="1"/>
    <col min="5645" max="5645" width="37" style="1926" customWidth="1"/>
    <col min="5646" max="5646" width="34.85546875" style="1926" customWidth="1"/>
    <col min="5647" max="5647" width="27.5703125" style="1926" customWidth="1"/>
    <col min="5648" max="5648" width="36.85546875" style="1926" customWidth="1"/>
    <col min="5649" max="5649" width="38.7109375" style="1926" customWidth="1"/>
    <col min="5650" max="5652" width="14.7109375" style="1926" customWidth="1"/>
    <col min="5653" max="5653" width="18.7109375" style="1926" customWidth="1"/>
    <col min="5654" max="5654" width="25.42578125" style="1926" customWidth="1"/>
    <col min="5655" max="5655" width="34.85546875" style="1926" customWidth="1"/>
    <col min="5656" max="5656" width="28" style="1926" customWidth="1"/>
    <col min="5657" max="5657" width="34.140625" style="1926" customWidth="1"/>
    <col min="5658" max="5658" width="34" style="1926" customWidth="1"/>
    <col min="5659" max="5889" width="11.42578125" style="1926"/>
    <col min="5890" max="5890" width="108.140625" style="1926" customWidth="1"/>
    <col min="5891" max="5891" width="28.7109375" style="1926" customWidth="1"/>
    <col min="5892" max="5892" width="32.5703125" style="1926" customWidth="1"/>
    <col min="5893" max="5893" width="28.7109375" style="1926" customWidth="1"/>
    <col min="5894" max="5895" width="31.7109375" style="1926" customWidth="1"/>
    <col min="5896" max="5896" width="30.140625" style="1926" customWidth="1"/>
    <col min="5897" max="5897" width="33.7109375" style="1926" customWidth="1"/>
    <col min="5898" max="5898" width="27" style="1926" customWidth="1"/>
    <col min="5899" max="5899" width="28.7109375" style="1926" customWidth="1"/>
    <col min="5900" max="5900" width="34.85546875" style="1926" customWidth="1"/>
    <col min="5901" max="5901" width="37" style="1926" customWidth="1"/>
    <col min="5902" max="5902" width="34.85546875" style="1926" customWidth="1"/>
    <col min="5903" max="5903" width="27.5703125" style="1926" customWidth="1"/>
    <col min="5904" max="5904" width="36.85546875" style="1926" customWidth="1"/>
    <col min="5905" max="5905" width="38.7109375" style="1926" customWidth="1"/>
    <col min="5906" max="5908" width="14.7109375" style="1926" customWidth="1"/>
    <col min="5909" max="5909" width="18.7109375" style="1926" customWidth="1"/>
    <col min="5910" max="5910" width="25.42578125" style="1926" customWidth="1"/>
    <col min="5911" max="5911" width="34.85546875" style="1926" customWidth="1"/>
    <col min="5912" max="5912" width="28" style="1926" customWidth="1"/>
    <col min="5913" max="5913" width="34.140625" style="1926" customWidth="1"/>
    <col min="5914" max="5914" width="34" style="1926" customWidth="1"/>
    <col min="5915" max="6145" width="11.42578125" style="1926"/>
    <col min="6146" max="6146" width="108.140625" style="1926" customWidth="1"/>
    <col min="6147" max="6147" width="28.7109375" style="1926" customWidth="1"/>
    <col min="6148" max="6148" width="32.5703125" style="1926" customWidth="1"/>
    <col min="6149" max="6149" width="28.7109375" style="1926" customWidth="1"/>
    <col min="6150" max="6151" width="31.7109375" style="1926" customWidth="1"/>
    <col min="6152" max="6152" width="30.140625" style="1926" customWidth="1"/>
    <col min="6153" max="6153" width="33.7109375" style="1926" customWidth="1"/>
    <col min="6154" max="6154" width="27" style="1926" customWidth="1"/>
    <col min="6155" max="6155" width="28.7109375" style="1926" customWidth="1"/>
    <col min="6156" max="6156" width="34.85546875" style="1926" customWidth="1"/>
    <col min="6157" max="6157" width="37" style="1926" customWidth="1"/>
    <col min="6158" max="6158" width="34.85546875" style="1926" customWidth="1"/>
    <col min="6159" max="6159" width="27.5703125" style="1926" customWidth="1"/>
    <col min="6160" max="6160" width="36.85546875" style="1926" customWidth="1"/>
    <col min="6161" max="6161" width="38.7109375" style="1926" customWidth="1"/>
    <col min="6162" max="6164" width="14.7109375" style="1926" customWidth="1"/>
    <col min="6165" max="6165" width="18.7109375" style="1926" customWidth="1"/>
    <col min="6166" max="6166" width="25.42578125" style="1926" customWidth="1"/>
    <col min="6167" max="6167" width="34.85546875" style="1926" customWidth="1"/>
    <col min="6168" max="6168" width="28" style="1926" customWidth="1"/>
    <col min="6169" max="6169" width="34.140625" style="1926" customWidth="1"/>
    <col min="6170" max="6170" width="34" style="1926" customWidth="1"/>
    <col min="6171" max="6401" width="11.42578125" style="1926"/>
    <col min="6402" max="6402" width="108.140625" style="1926" customWidth="1"/>
    <col min="6403" max="6403" width="28.7109375" style="1926" customWidth="1"/>
    <col min="6404" max="6404" width="32.5703125" style="1926" customWidth="1"/>
    <col min="6405" max="6405" width="28.7109375" style="1926" customWidth="1"/>
    <col min="6406" max="6407" width="31.7109375" style="1926" customWidth="1"/>
    <col min="6408" max="6408" width="30.140625" style="1926" customWidth="1"/>
    <col min="6409" max="6409" width="33.7109375" style="1926" customWidth="1"/>
    <col min="6410" max="6410" width="27" style="1926" customWidth="1"/>
    <col min="6411" max="6411" width="28.7109375" style="1926" customWidth="1"/>
    <col min="6412" max="6412" width="34.85546875" style="1926" customWidth="1"/>
    <col min="6413" max="6413" width="37" style="1926" customWidth="1"/>
    <col min="6414" max="6414" width="34.85546875" style="1926" customWidth="1"/>
    <col min="6415" max="6415" width="27.5703125" style="1926" customWidth="1"/>
    <col min="6416" max="6416" width="36.85546875" style="1926" customWidth="1"/>
    <col min="6417" max="6417" width="38.7109375" style="1926" customWidth="1"/>
    <col min="6418" max="6420" width="14.7109375" style="1926" customWidth="1"/>
    <col min="6421" max="6421" width="18.7109375" style="1926" customWidth="1"/>
    <col min="6422" max="6422" width="25.42578125" style="1926" customWidth="1"/>
    <col min="6423" max="6423" width="34.85546875" style="1926" customWidth="1"/>
    <col min="6424" max="6424" width="28" style="1926" customWidth="1"/>
    <col min="6425" max="6425" width="34.140625" style="1926" customWidth="1"/>
    <col min="6426" max="6426" width="34" style="1926" customWidth="1"/>
    <col min="6427" max="6657" width="11.42578125" style="1926"/>
    <col min="6658" max="6658" width="108.140625" style="1926" customWidth="1"/>
    <col min="6659" max="6659" width="28.7109375" style="1926" customWidth="1"/>
    <col min="6660" max="6660" width="32.5703125" style="1926" customWidth="1"/>
    <col min="6661" max="6661" width="28.7109375" style="1926" customWidth="1"/>
    <col min="6662" max="6663" width="31.7109375" style="1926" customWidth="1"/>
    <col min="6664" max="6664" width="30.140625" style="1926" customWidth="1"/>
    <col min="6665" max="6665" width="33.7109375" style="1926" customWidth="1"/>
    <col min="6666" max="6666" width="27" style="1926" customWidth="1"/>
    <col min="6667" max="6667" width="28.7109375" style="1926" customWidth="1"/>
    <col min="6668" max="6668" width="34.85546875" style="1926" customWidth="1"/>
    <col min="6669" max="6669" width="37" style="1926" customWidth="1"/>
    <col min="6670" max="6670" width="34.85546875" style="1926" customWidth="1"/>
    <col min="6671" max="6671" width="27.5703125" style="1926" customWidth="1"/>
    <col min="6672" max="6672" width="36.85546875" style="1926" customWidth="1"/>
    <col min="6673" max="6673" width="38.7109375" style="1926" customWidth="1"/>
    <col min="6674" max="6676" width="14.7109375" style="1926" customWidth="1"/>
    <col min="6677" max="6677" width="18.7109375" style="1926" customWidth="1"/>
    <col min="6678" max="6678" width="25.42578125" style="1926" customWidth="1"/>
    <col min="6679" max="6679" width="34.85546875" style="1926" customWidth="1"/>
    <col min="6680" max="6680" width="28" style="1926" customWidth="1"/>
    <col min="6681" max="6681" width="34.140625" style="1926" customWidth="1"/>
    <col min="6682" max="6682" width="34" style="1926" customWidth="1"/>
    <col min="6683" max="6913" width="11.42578125" style="1926"/>
    <col min="6914" max="6914" width="108.140625" style="1926" customWidth="1"/>
    <col min="6915" max="6915" width="28.7109375" style="1926" customWidth="1"/>
    <col min="6916" max="6916" width="32.5703125" style="1926" customWidth="1"/>
    <col min="6917" max="6917" width="28.7109375" style="1926" customWidth="1"/>
    <col min="6918" max="6919" width="31.7109375" style="1926" customWidth="1"/>
    <col min="6920" max="6920" width="30.140625" style="1926" customWidth="1"/>
    <col min="6921" max="6921" width="33.7109375" style="1926" customWidth="1"/>
    <col min="6922" max="6922" width="27" style="1926" customWidth="1"/>
    <col min="6923" max="6923" width="28.7109375" style="1926" customWidth="1"/>
    <col min="6924" max="6924" width="34.85546875" style="1926" customWidth="1"/>
    <col min="6925" max="6925" width="37" style="1926" customWidth="1"/>
    <col min="6926" max="6926" width="34.85546875" style="1926" customWidth="1"/>
    <col min="6927" max="6927" width="27.5703125" style="1926" customWidth="1"/>
    <col min="6928" max="6928" width="36.85546875" style="1926" customWidth="1"/>
    <col min="6929" max="6929" width="38.7109375" style="1926" customWidth="1"/>
    <col min="6930" max="6932" width="14.7109375" style="1926" customWidth="1"/>
    <col min="6933" max="6933" width="18.7109375" style="1926" customWidth="1"/>
    <col min="6934" max="6934" width="25.42578125" style="1926" customWidth="1"/>
    <col min="6935" max="6935" width="34.85546875" style="1926" customWidth="1"/>
    <col min="6936" max="6936" width="28" style="1926" customWidth="1"/>
    <col min="6937" max="6937" width="34.140625" style="1926" customWidth="1"/>
    <col min="6938" max="6938" width="34" style="1926" customWidth="1"/>
    <col min="6939" max="7169" width="11.42578125" style="1926"/>
    <col min="7170" max="7170" width="108.140625" style="1926" customWidth="1"/>
    <col min="7171" max="7171" width="28.7109375" style="1926" customWidth="1"/>
    <col min="7172" max="7172" width="32.5703125" style="1926" customWidth="1"/>
    <col min="7173" max="7173" width="28.7109375" style="1926" customWidth="1"/>
    <col min="7174" max="7175" width="31.7109375" style="1926" customWidth="1"/>
    <col min="7176" max="7176" width="30.140625" style="1926" customWidth="1"/>
    <col min="7177" max="7177" width="33.7109375" style="1926" customWidth="1"/>
    <col min="7178" max="7178" width="27" style="1926" customWidth="1"/>
    <col min="7179" max="7179" width="28.7109375" style="1926" customWidth="1"/>
    <col min="7180" max="7180" width="34.85546875" style="1926" customWidth="1"/>
    <col min="7181" max="7181" width="37" style="1926" customWidth="1"/>
    <col min="7182" max="7182" width="34.85546875" style="1926" customWidth="1"/>
    <col min="7183" max="7183" width="27.5703125" style="1926" customWidth="1"/>
    <col min="7184" max="7184" width="36.85546875" style="1926" customWidth="1"/>
    <col min="7185" max="7185" width="38.7109375" style="1926" customWidth="1"/>
    <col min="7186" max="7188" width="14.7109375" style="1926" customWidth="1"/>
    <col min="7189" max="7189" width="18.7109375" style="1926" customWidth="1"/>
    <col min="7190" max="7190" width="25.42578125" style="1926" customWidth="1"/>
    <col min="7191" max="7191" width="34.85546875" style="1926" customWidth="1"/>
    <col min="7192" max="7192" width="28" style="1926" customWidth="1"/>
    <col min="7193" max="7193" width="34.140625" style="1926" customWidth="1"/>
    <col min="7194" max="7194" width="34" style="1926" customWidth="1"/>
    <col min="7195" max="7425" width="11.42578125" style="1926"/>
    <col min="7426" max="7426" width="108.140625" style="1926" customWidth="1"/>
    <col min="7427" max="7427" width="28.7109375" style="1926" customWidth="1"/>
    <col min="7428" max="7428" width="32.5703125" style="1926" customWidth="1"/>
    <col min="7429" max="7429" width="28.7109375" style="1926" customWidth="1"/>
    <col min="7430" max="7431" width="31.7109375" style="1926" customWidth="1"/>
    <col min="7432" max="7432" width="30.140625" style="1926" customWidth="1"/>
    <col min="7433" max="7433" width="33.7109375" style="1926" customWidth="1"/>
    <col min="7434" max="7434" width="27" style="1926" customWidth="1"/>
    <col min="7435" max="7435" width="28.7109375" style="1926" customWidth="1"/>
    <col min="7436" max="7436" width="34.85546875" style="1926" customWidth="1"/>
    <col min="7437" max="7437" width="37" style="1926" customWidth="1"/>
    <col min="7438" max="7438" width="34.85546875" style="1926" customWidth="1"/>
    <col min="7439" max="7439" width="27.5703125" style="1926" customWidth="1"/>
    <col min="7440" max="7440" width="36.85546875" style="1926" customWidth="1"/>
    <col min="7441" max="7441" width="38.7109375" style="1926" customWidth="1"/>
    <col min="7442" max="7444" width="14.7109375" style="1926" customWidth="1"/>
    <col min="7445" max="7445" width="18.7109375" style="1926" customWidth="1"/>
    <col min="7446" max="7446" width="25.42578125" style="1926" customWidth="1"/>
    <col min="7447" max="7447" width="34.85546875" style="1926" customWidth="1"/>
    <col min="7448" max="7448" width="28" style="1926" customWidth="1"/>
    <col min="7449" max="7449" width="34.140625" style="1926" customWidth="1"/>
    <col min="7450" max="7450" width="34" style="1926" customWidth="1"/>
    <col min="7451" max="7681" width="11.42578125" style="1926"/>
    <col min="7682" max="7682" width="108.140625" style="1926" customWidth="1"/>
    <col min="7683" max="7683" width="28.7109375" style="1926" customWidth="1"/>
    <col min="7684" max="7684" width="32.5703125" style="1926" customWidth="1"/>
    <col min="7685" max="7685" width="28.7109375" style="1926" customWidth="1"/>
    <col min="7686" max="7687" width="31.7109375" style="1926" customWidth="1"/>
    <col min="7688" max="7688" width="30.140625" style="1926" customWidth="1"/>
    <col min="7689" max="7689" width="33.7109375" style="1926" customWidth="1"/>
    <col min="7690" max="7690" width="27" style="1926" customWidth="1"/>
    <col min="7691" max="7691" width="28.7109375" style="1926" customWidth="1"/>
    <col min="7692" max="7692" width="34.85546875" style="1926" customWidth="1"/>
    <col min="7693" max="7693" width="37" style="1926" customWidth="1"/>
    <col min="7694" max="7694" width="34.85546875" style="1926" customWidth="1"/>
    <col min="7695" max="7695" width="27.5703125" style="1926" customWidth="1"/>
    <col min="7696" max="7696" width="36.85546875" style="1926" customWidth="1"/>
    <col min="7697" max="7697" width="38.7109375" style="1926" customWidth="1"/>
    <col min="7698" max="7700" width="14.7109375" style="1926" customWidth="1"/>
    <col min="7701" max="7701" width="18.7109375" style="1926" customWidth="1"/>
    <col min="7702" max="7702" width="25.42578125" style="1926" customWidth="1"/>
    <col min="7703" max="7703" width="34.85546875" style="1926" customWidth="1"/>
    <col min="7704" max="7704" width="28" style="1926" customWidth="1"/>
    <col min="7705" max="7705" width="34.140625" style="1926" customWidth="1"/>
    <col min="7706" max="7706" width="34" style="1926" customWidth="1"/>
    <col min="7707" max="7937" width="11.42578125" style="1926"/>
    <col min="7938" max="7938" width="108.140625" style="1926" customWidth="1"/>
    <col min="7939" max="7939" width="28.7109375" style="1926" customWidth="1"/>
    <col min="7940" max="7940" width="32.5703125" style="1926" customWidth="1"/>
    <col min="7941" max="7941" width="28.7109375" style="1926" customWidth="1"/>
    <col min="7942" max="7943" width="31.7109375" style="1926" customWidth="1"/>
    <col min="7944" max="7944" width="30.140625" style="1926" customWidth="1"/>
    <col min="7945" max="7945" width="33.7109375" style="1926" customWidth="1"/>
    <col min="7946" max="7946" width="27" style="1926" customWidth="1"/>
    <col min="7947" max="7947" width="28.7109375" style="1926" customWidth="1"/>
    <col min="7948" max="7948" width="34.85546875" style="1926" customWidth="1"/>
    <col min="7949" max="7949" width="37" style="1926" customWidth="1"/>
    <col min="7950" max="7950" width="34.85546875" style="1926" customWidth="1"/>
    <col min="7951" max="7951" width="27.5703125" style="1926" customWidth="1"/>
    <col min="7952" max="7952" width="36.85546875" style="1926" customWidth="1"/>
    <col min="7953" max="7953" width="38.7109375" style="1926" customWidth="1"/>
    <col min="7954" max="7956" width="14.7109375" style="1926" customWidth="1"/>
    <col min="7957" max="7957" width="18.7109375" style="1926" customWidth="1"/>
    <col min="7958" max="7958" width="25.42578125" style="1926" customWidth="1"/>
    <col min="7959" max="7959" width="34.85546875" style="1926" customWidth="1"/>
    <col min="7960" max="7960" width="28" style="1926" customWidth="1"/>
    <col min="7961" max="7961" width="34.140625" style="1926" customWidth="1"/>
    <col min="7962" max="7962" width="34" style="1926" customWidth="1"/>
    <col min="7963" max="8193" width="11.42578125" style="1926"/>
    <col min="8194" max="8194" width="108.140625" style="1926" customWidth="1"/>
    <col min="8195" max="8195" width="28.7109375" style="1926" customWidth="1"/>
    <col min="8196" max="8196" width="32.5703125" style="1926" customWidth="1"/>
    <col min="8197" max="8197" width="28.7109375" style="1926" customWidth="1"/>
    <col min="8198" max="8199" width="31.7109375" style="1926" customWidth="1"/>
    <col min="8200" max="8200" width="30.140625" style="1926" customWidth="1"/>
    <col min="8201" max="8201" width="33.7109375" style="1926" customWidth="1"/>
    <col min="8202" max="8202" width="27" style="1926" customWidth="1"/>
    <col min="8203" max="8203" width="28.7109375" style="1926" customWidth="1"/>
    <col min="8204" max="8204" width="34.85546875" style="1926" customWidth="1"/>
    <col min="8205" max="8205" width="37" style="1926" customWidth="1"/>
    <col min="8206" max="8206" width="34.85546875" style="1926" customWidth="1"/>
    <col min="8207" max="8207" width="27.5703125" style="1926" customWidth="1"/>
    <col min="8208" max="8208" width="36.85546875" style="1926" customWidth="1"/>
    <col min="8209" max="8209" width="38.7109375" style="1926" customWidth="1"/>
    <col min="8210" max="8212" width="14.7109375" style="1926" customWidth="1"/>
    <col min="8213" max="8213" width="18.7109375" style="1926" customWidth="1"/>
    <col min="8214" max="8214" width="25.42578125" style="1926" customWidth="1"/>
    <col min="8215" max="8215" width="34.85546875" style="1926" customWidth="1"/>
    <col min="8216" max="8216" width="28" style="1926" customWidth="1"/>
    <col min="8217" max="8217" width="34.140625" style="1926" customWidth="1"/>
    <col min="8218" max="8218" width="34" style="1926" customWidth="1"/>
    <col min="8219" max="8449" width="11.42578125" style="1926"/>
    <col min="8450" max="8450" width="108.140625" style="1926" customWidth="1"/>
    <col min="8451" max="8451" width="28.7109375" style="1926" customWidth="1"/>
    <col min="8452" max="8452" width="32.5703125" style="1926" customWidth="1"/>
    <col min="8453" max="8453" width="28.7109375" style="1926" customWidth="1"/>
    <col min="8454" max="8455" width="31.7109375" style="1926" customWidth="1"/>
    <col min="8456" max="8456" width="30.140625" style="1926" customWidth="1"/>
    <col min="8457" max="8457" width="33.7109375" style="1926" customWidth="1"/>
    <col min="8458" max="8458" width="27" style="1926" customWidth="1"/>
    <col min="8459" max="8459" width="28.7109375" style="1926" customWidth="1"/>
    <col min="8460" max="8460" width="34.85546875" style="1926" customWidth="1"/>
    <col min="8461" max="8461" width="37" style="1926" customWidth="1"/>
    <col min="8462" max="8462" width="34.85546875" style="1926" customWidth="1"/>
    <col min="8463" max="8463" width="27.5703125" style="1926" customWidth="1"/>
    <col min="8464" max="8464" width="36.85546875" style="1926" customWidth="1"/>
    <col min="8465" max="8465" width="38.7109375" style="1926" customWidth="1"/>
    <col min="8466" max="8468" width="14.7109375" style="1926" customWidth="1"/>
    <col min="8469" max="8469" width="18.7109375" style="1926" customWidth="1"/>
    <col min="8470" max="8470" width="25.42578125" style="1926" customWidth="1"/>
    <col min="8471" max="8471" width="34.85546875" style="1926" customWidth="1"/>
    <col min="8472" max="8472" width="28" style="1926" customWidth="1"/>
    <col min="8473" max="8473" width="34.140625" style="1926" customWidth="1"/>
    <col min="8474" max="8474" width="34" style="1926" customWidth="1"/>
    <col min="8475" max="8705" width="11.42578125" style="1926"/>
    <col min="8706" max="8706" width="108.140625" style="1926" customWidth="1"/>
    <col min="8707" max="8707" width="28.7109375" style="1926" customWidth="1"/>
    <col min="8708" max="8708" width="32.5703125" style="1926" customWidth="1"/>
    <col min="8709" max="8709" width="28.7109375" style="1926" customWidth="1"/>
    <col min="8710" max="8711" width="31.7109375" style="1926" customWidth="1"/>
    <col min="8712" max="8712" width="30.140625" style="1926" customWidth="1"/>
    <col min="8713" max="8713" width="33.7109375" style="1926" customWidth="1"/>
    <col min="8714" max="8714" width="27" style="1926" customWidth="1"/>
    <col min="8715" max="8715" width="28.7109375" style="1926" customWidth="1"/>
    <col min="8716" max="8716" width="34.85546875" style="1926" customWidth="1"/>
    <col min="8717" max="8717" width="37" style="1926" customWidth="1"/>
    <col min="8718" max="8718" width="34.85546875" style="1926" customWidth="1"/>
    <col min="8719" max="8719" width="27.5703125" style="1926" customWidth="1"/>
    <col min="8720" max="8720" width="36.85546875" style="1926" customWidth="1"/>
    <col min="8721" max="8721" width="38.7109375" style="1926" customWidth="1"/>
    <col min="8722" max="8724" width="14.7109375" style="1926" customWidth="1"/>
    <col min="8725" max="8725" width="18.7109375" style="1926" customWidth="1"/>
    <col min="8726" max="8726" width="25.42578125" style="1926" customWidth="1"/>
    <col min="8727" max="8727" width="34.85546875" style="1926" customWidth="1"/>
    <col min="8728" max="8728" width="28" style="1926" customWidth="1"/>
    <col min="8729" max="8729" width="34.140625" style="1926" customWidth="1"/>
    <col min="8730" max="8730" width="34" style="1926" customWidth="1"/>
    <col min="8731" max="8961" width="11.42578125" style="1926"/>
    <col min="8962" max="8962" width="108.140625" style="1926" customWidth="1"/>
    <col min="8963" max="8963" width="28.7109375" style="1926" customWidth="1"/>
    <col min="8964" max="8964" width="32.5703125" style="1926" customWidth="1"/>
    <col min="8965" max="8965" width="28.7109375" style="1926" customWidth="1"/>
    <col min="8966" max="8967" width="31.7109375" style="1926" customWidth="1"/>
    <col min="8968" max="8968" width="30.140625" style="1926" customWidth="1"/>
    <col min="8969" max="8969" width="33.7109375" style="1926" customWidth="1"/>
    <col min="8970" max="8970" width="27" style="1926" customWidth="1"/>
    <col min="8971" max="8971" width="28.7109375" style="1926" customWidth="1"/>
    <col min="8972" max="8972" width="34.85546875" style="1926" customWidth="1"/>
    <col min="8973" max="8973" width="37" style="1926" customWidth="1"/>
    <col min="8974" max="8974" width="34.85546875" style="1926" customWidth="1"/>
    <col min="8975" max="8975" width="27.5703125" style="1926" customWidth="1"/>
    <col min="8976" max="8976" width="36.85546875" style="1926" customWidth="1"/>
    <col min="8977" max="8977" width="38.7109375" style="1926" customWidth="1"/>
    <col min="8978" max="8980" width="14.7109375" style="1926" customWidth="1"/>
    <col min="8981" max="8981" width="18.7109375" style="1926" customWidth="1"/>
    <col min="8982" max="8982" width="25.42578125" style="1926" customWidth="1"/>
    <col min="8983" max="8983" width="34.85546875" style="1926" customWidth="1"/>
    <col min="8984" max="8984" width="28" style="1926" customWidth="1"/>
    <col min="8985" max="8985" width="34.140625" style="1926" customWidth="1"/>
    <col min="8986" max="8986" width="34" style="1926" customWidth="1"/>
    <col min="8987" max="9217" width="11.42578125" style="1926"/>
    <col min="9218" max="9218" width="108.140625" style="1926" customWidth="1"/>
    <col min="9219" max="9219" width="28.7109375" style="1926" customWidth="1"/>
    <col min="9220" max="9220" width="32.5703125" style="1926" customWidth="1"/>
    <col min="9221" max="9221" width="28.7109375" style="1926" customWidth="1"/>
    <col min="9222" max="9223" width="31.7109375" style="1926" customWidth="1"/>
    <col min="9224" max="9224" width="30.140625" style="1926" customWidth="1"/>
    <col min="9225" max="9225" width="33.7109375" style="1926" customWidth="1"/>
    <col min="9226" max="9226" width="27" style="1926" customWidth="1"/>
    <col min="9227" max="9227" width="28.7109375" style="1926" customWidth="1"/>
    <col min="9228" max="9228" width="34.85546875" style="1926" customWidth="1"/>
    <col min="9229" max="9229" width="37" style="1926" customWidth="1"/>
    <col min="9230" max="9230" width="34.85546875" style="1926" customWidth="1"/>
    <col min="9231" max="9231" width="27.5703125" style="1926" customWidth="1"/>
    <col min="9232" max="9232" width="36.85546875" style="1926" customWidth="1"/>
    <col min="9233" max="9233" width="38.7109375" style="1926" customWidth="1"/>
    <col min="9234" max="9236" width="14.7109375" style="1926" customWidth="1"/>
    <col min="9237" max="9237" width="18.7109375" style="1926" customWidth="1"/>
    <col min="9238" max="9238" width="25.42578125" style="1926" customWidth="1"/>
    <col min="9239" max="9239" width="34.85546875" style="1926" customWidth="1"/>
    <col min="9240" max="9240" width="28" style="1926" customWidth="1"/>
    <col min="9241" max="9241" width="34.140625" style="1926" customWidth="1"/>
    <col min="9242" max="9242" width="34" style="1926" customWidth="1"/>
    <col min="9243" max="9473" width="11.42578125" style="1926"/>
    <col min="9474" max="9474" width="108.140625" style="1926" customWidth="1"/>
    <col min="9475" max="9475" width="28.7109375" style="1926" customWidth="1"/>
    <col min="9476" max="9476" width="32.5703125" style="1926" customWidth="1"/>
    <col min="9477" max="9477" width="28.7109375" style="1926" customWidth="1"/>
    <col min="9478" max="9479" width="31.7109375" style="1926" customWidth="1"/>
    <col min="9480" max="9480" width="30.140625" style="1926" customWidth="1"/>
    <col min="9481" max="9481" width="33.7109375" style="1926" customWidth="1"/>
    <col min="9482" max="9482" width="27" style="1926" customWidth="1"/>
    <col min="9483" max="9483" width="28.7109375" style="1926" customWidth="1"/>
    <col min="9484" max="9484" width="34.85546875" style="1926" customWidth="1"/>
    <col min="9485" max="9485" width="37" style="1926" customWidth="1"/>
    <col min="9486" max="9486" width="34.85546875" style="1926" customWidth="1"/>
    <col min="9487" max="9487" width="27.5703125" style="1926" customWidth="1"/>
    <col min="9488" max="9488" width="36.85546875" style="1926" customWidth="1"/>
    <col min="9489" max="9489" width="38.7109375" style="1926" customWidth="1"/>
    <col min="9490" max="9492" width="14.7109375" style="1926" customWidth="1"/>
    <col min="9493" max="9493" width="18.7109375" style="1926" customWidth="1"/>
    <col min="9494" max="9494" width="25.42578125" style="1926" customWidth="1"/>
    <col min="9495" max="9495" width="34.85546875" style="1926" customWidth="1"/>
    <col min="9496" max="9496" width="28" style="1926" customWidth="1"/>
    <col min="9497" max="9497" width="34.140625" style="1926" customWidth="1"/>
    <col min="9498" max="9498" width="34" style="1926" customWidth="1"/>
    <col min="9499" max="9729" width="11.42578125" style="1926"/>
    <col min="9730" max="9730" width="108.140625" style="1926" customWidth="1"/>
    <col min="9731" max="9731" width="28.7109375" style="1926" customWidth="1"/>
    <col min="9732" max="9732" width="32.5703125" style="1926" customWidth="1"/>
    <col min="9733" max="9733" width="28.7109375" style="1926" customWidth="1"/>
    <col min="9734" max="9735" width="31.7109375" style="1926" customWidth="1"/>
    <col min="9736" max="9736" width="30.140625" style="1926" customWidth="1"/>
    <col min="9737" max="9737" width="33.7109375" style="1926" customWidth="1"/>
    <col min="9738" max="9738" width="27" style="1926" customWidth="1"/>
    <col min="9739" max="9739" width="28.7109375" style="1926" customWidth="1"/>
    <col min="9740" max="9740" width="34.85546875" style="1926" customWidth="1"/>
    <col min="9741" max="9741" width="37" style="1926" customWidth="1"/>
    <col min="9742" max="9742" width="34.85546875" style="1926" customWidth="1"/>
    <col min="9743" max="9743" width="27.5703125" style="1926" customWidth="1"/>
    <col min="9744" max="9744" width="36.85546875" style="1926" customWidth="1"/>
    <col min="9745" max="9745" width="38.7109375" style="1926" customWidth="1"/>
    <col min="9746" max="9748" width="14.7109375" style="1926" customWidth="1"/>
    <col min="9749" max="9749" width="18.7109375" style="1926" customWidth="1"/>
    <col min="9750" max="9750" width="25.42578125" style="1926" customWidth="1"/>
    <col min="9751" max="9751" width="34.85546875" style="1926" customWidth="1"/>
    <col min="9752" max="9752" width="28" style="1926" customWidth="1"/>
    <col min="9753" max="9753" width="34.140625" style="1926" customWidth="1"/>
    <col min="9754" max="9754" width="34" style="1926" customWidth="1"/>
    <col min="9755" max="9985" width="11.42578125" style="1926"/>
    <col min="9986" max="9986" width="108.140625" style="1926" customWidth="1"/>
    <col min="9987" max="9987" width="28.7109375" style="1926" customWidth="1"/>
    <col min="9988" max="9988" width="32.5703125" style="1926" customWidth="1"/>
    <col min="9989" max="9989" width="28.7109375" style="1926" customWidth="1"/>
    <col min="9990" max="9991" width="31.7109375" style="1926" customWidth="1"/>
    <col min="9992" max="9992" width="30.140625" style="1926" customWidth="1"/>
    <col min="9993" max="9993" width="33.7109375" style="1926" customWidth="1"/>
    <col min="9994" max="9994" width="27" style="1926" customWidth="1"/>
    <col min="9995" max="9995" width="28.7109375" style="1926" customWidth="1"/>
    <col min="9996" max="9996" width="34.85546875" style="1926" customWidth="1"/>
    <col min="9997" max="9997" width="37" style="1926" customWidth="1"/>
    <col min="9998" max="9998" width="34.85546875" style="1926" customWidth="1"/>
    <col min="9999" max="9999" width="27.5703125" style="1926" customWidth="1"/>
    <col min="10000" max="10000" width="36.85546875" style="1926" customWidth="1"/>
    <col min="10001" max="10001" width="38.7109375" style="1926" customWidth="1"/>
    <col min="10002" max="10004" width="14.7109375" style="1926" customWidth="1"/>
    <col min="10005" max="10005" width="18.7109375" style="1926" customWidth="1"/>
    <col min="10006" max="10006" width="25.42578125" style="1926" customWidth="1"/>
    <col min="10007" max="10007" width="34.85546875" style="1926" customWidth="1"/>
    <col min="10008" max="10008" width="28" style="1926" customWidth="1"/>
    <col min="10009" max="10009" width="34.140625" style="1926" customWidth="1"/>
    <col min="10010" max="10010" width="34" style="1926" customWidth="1"/>
    <col min="10011" max="10241" width="11.42578125" style="1926"/>
    <col min="10242" max="10242" width="108.140625" style="1926" customWidth="1"/>
    <col min="10243" max="10243" width="28.7109375" style="1926" customWidth="1"/>
    <col min="10244" max="10244" width="32.5703125" style="1926" customWidth="1"/>
    <col min="10245" max="10245" width="28.7109375" style="1926" customWidth="1"/>
    <col min="10246" max="10247" width="31.7109375" style="1926" customWidth="1"/>
    <col min="10248" max="10248" width="30.140625" style="1926" customWidth="1"/>
    <col min="10249" max="10249" width="33.7109375" style="1926" customWidth="1"/>
    <col min="10250" max="10250" width="27" style="1926" customWidth="1"/>
    <col min="10251" max="10251" width="28.7109375" style="1926" customWidth="1"/>
    <col min="10252" max="10252" width="34.85546875" style="1926" customWidth="1"/>
    <col min="10253" max="10253" width="37" style="1926" customWidth="1"/>
    <col min="10254" max="10254" width="34.85546875" style="1926" customWidth="1"/>
    <col min="10255" max="10255" width="27.5703125" style="1926" customWidth="1"/>
    <col min="10256" max="10256" width="36.85546875" style="1926" customWidth="1"/>
    <col min="10257" max="10257" width="38.7109375" style="1926" customWidth="1"/>
    <col min="10258" max="10260" width="14.7109375" style="1926" customWidth="1"/>
    <col min="10261" max="10261" width="18.7109375" style="1926" customWidth="1"/>
    <col min="10262" max="10262" width="25.42578125" style="1926" customWidth="1"/>
    <col min="10263" max="10263" width="34.85546875" style="1926" customWidth="1"/>
    <col min="10264" max="10264" width="28" style="1926" customWidth="1"/>
    <col min="10265" max="10265" width="34.140625" style="1926" customWidth="1"/>
    <col min="10266" max="10266" width="34" style="1926" customWidth="1"/>
    <col min="10267" max="10497" width="11.42578125" style="1926"/>
    <col min="10498" max="10498" width="108.140625" style="1926" customWidth="1"/>
    <col min="10499" max="10499" width="28.7109375" style="1926" customWidth="1"/>
    <col min="10500" max="10500" width="32.5703125" style="1926" customWidth="1"/>
    <col min="10501" max="10501" width="28.7109375" style="1926" customWidth="1"/>
    <col min="10502" max="10503" width="31.7109375" style="1926" customWidth="1"/>
    <col min="10504" max="10504" width="30.140625" style="1926" customWidth="1"/>
    <col min="10505" max="10505" width="33.7109375" style="1926" customWidth="1"/>
    <col min="10506" max="10506" width="27" style="1926" customWidth="1"/>
    <col min="10507" max="10507" width="28.7109375" style="1926" customWidth="1"/>
    <col min="10508" max="10508" width="34.85546875" style="1926" customWidth="1"/>
    <col min="10509" max="10509" width="37" style="1926" customWidth="1"/>
    <col min="10510" max="10510" width="34.85546875" style="1926" customWidth="1"/>
    <col min="10511" max="10511" width="27.5703125" style="1926" customWidth="1"/>
    <col min="10512" max="10512" width="36.85546875" style="1926" customWidth="1"/>
    <col min="10513" max="10513" width="38.7109375" style="1926" customWidth="1"/>
    <col min="10514" max="10516" width="14.7109375" style="1926" customWidth="1"/>
    <col min="10517" max="10517" width="18.7109375" style="1926" customWidth="1"/>
    <col min="10518" max="10518" width="25.42578125" style="1926" customWidth="1"/>
    <col min="10519" max="10519" width="34.85546875" style="1926" customWidth="1"/>
    <col min="10520" max="10520" width="28" style="1926" customWidth="1"/>
    <col min="10521" max="10521" width="34.140625" style="1926" customWidth="1"/>
    <col min="10522" max="10522" width="34" style="1926" customWidth="1"/>
    <col min="10523" max="10753" width="11.42578125" style="1926"/>
    <col min="10754" max="10754" width="108.140625" style="1926" customWidth="1"/>
    <col min="10755" max="10755" width="28.7109375" style="1926" customWidth="1"/>
    <col min="10756" max="10756" width="32.5703125" style="1926" customWidth="1"/>
    <col min="10757" max="10757" width="28.7109375" style="1926" customWidth="1"/>
    <col min="10758" max="10759" width="31.7109375" style="1926" customWidth="1"/>
    <col min="10760" max="10760" width="30.140625" style="1926" customWidth="1"/>
    <col min="10761" max="10761" width="33.7109375" style="1926" customWidth="1"/>
    <col min="10762" max="10762" width="27" style="1926" customWidth="1"/>
    <col min="10763" max="10763" width="28.7109375" style="1926" customWidth="1"/>
    <col min="10764" max="10764" width="34.85546875" style="1926" customWidth="1"/>
    <col min="10765" max="10765" width="37" style="1926" customWidth="1"/>
    <col min="10766" max="10766" width="34.85546875" style="1926" customWidth="1"/>
    <col min="10767" max="10767" width="27.5703125" style="1926" customWidth="1"/>
    <col min="10768" max="10768" width="36.85546875" style="1926" customWidth="1"/>
    <col min="10769" max="10769" width="38.7109375" style="1926" customWidth="1"/>
    <col min="10770" max="10772" width="14.7109375" style="1926" customWidth="1"/>
    <col min="10773" max="10773" width="18.7109375" style="1926" customWidth="1"/>
    <col min="10774" max="10774" width="25.42578125" style="1926" customWidth="1"/>
    <col min="10775" max="10775" width="34.85546875" style="1926" customWidth="1"/>
    <col min="10776" max="10776" width="28" style="1926" customWidth="1"/>
    <col min="10777" max="10777" width="34.140625" style="1926" customWidth="1"/>
    <col min="10778" max="10778" width="34" style="1926" customWidth="1"/>
    <col min="10779" max="11009" width="11.42578125" style="1926"/>
    <col min="11010" max="11010" width="108.140625" style="1926" customWidth="1"/>
    <col min="11011" max="11011" width="28.7109375" style="1926" customWidth="1"/>
    <col min="11012" max="11012" width="32.5703125" style="1926" customWidth="1"/>
    <col min="11013" max="11013" width="28.7109375" style="1926" customWidth="1"/>
    <col min="11014" max="11015" width="31.7109375" style="1926" customWidth="1"/>
    <col min="11016" max="11016" width="30.140625" style="1926" customWidth="1"/>
    <col min="11017" max="11017" width="33.7109375" style="1926" customWidth="1"/>
    <col min="11018" max="11018" width="27" style="1926" customWidth="1"/>
    <col min="11019" max="11019" width="28.7109375" style="1926" customWidth="1"/>
    <col min="11020" max="11020" width="34.85546875" style="1926" customWidth="1"/>
    <col min="11021" max="11021" width="37" style="1926" customWidth="1"/>
    <col min="11022" max="11022" width="34.85546875" style="1926" customWidth="1"/>
    <col min="11023" max="11023" width="27.5703125" style="1926" customWidth="1"/>
    <col min="11024" max="11024" width="36.85546875" style="1926" customWidth="1"/>
    <col min="11025" max="11025" width="38.7109375" style="1926" customWidth="1"/>
    <col min="11026" max="11028" width="14.7109375" style="1926" customWidth="1"/>
    <col min="11029" max="11029" width="18.7109375" style="1926" customWidth="1"/>
    <col min="11030" max="11030" width="25.42578125" style="1926" customWidth="1"/>
    <col min="11031" max="11031" width="34.85546875" style="1926" customWidth="1"/>
    <col min="11032" max="11032" width="28" style="1926" customWidth="1"/>
    <col min="11033" max="11033" width="34.140625" style="1926" customWidth="1"/>
    <col min="11034" max="11034" width="34" style="1926" customWidth="1"/>
    <col min="11035" max="11265" width="11.42578125" style="1926"/>
    <col min="11266" max="11266" width="108.140625" style="1926" customWidth="1"/>
    <col min="11267" max="11267" width="28.7109375" style="1926" customWidth="1"/>
    <col min="11268" max="11268" width="32.5703125" style="1926" customWidth="1"/>
    <col min="11269" max="11269" width="28.7109375" style="1926" customWidth="1"/>
    <col min="11270" max="11271" width="31.7109375" style="1926" customWidth="1"/>
    <col min="11272" max="11272" width="30.140625" style="1926" customWidth="1"/>
    <col min="11273" max="11273" width="33.7109375" style="1926" customWidth="1"/>
    <col min="11274" max="11274" width="27" style="1926" customWidth="1"/>
    <col min="11275" max="11275" width="28.7109375" style="1926" customWidth="1"/>
    <col min="11276" max="11276" width="34.85546875" style="1926" customWidth="1"/>
    <col min="11277" max="11277" width="37" style="1926" customWidth="1"/>
    <col min="11278" max="11278" width="34.85546875" style="1926" customWidth="1"/>
    <col min="11279" max="11279" width="27.5703125" style="1926" customWidth="1"/>
    <col min="11280" max="11280" width="36.85546875" style="1926" customWidth="1"/>
    <col min="11281" max="11281" width="38.7109375" style="1926" customWidth="1"/>
    <col min="11282" max="11284" width="14.7109375" style="1926" customWidth="1"/>
    <col min="11285" max="11285" width="18.7109375" style="1926" customWidth="1"/>
    <col min="11286" max="11286" width="25.42578125" style="1926" customWidth="1"/>
    <col min="11287" max="11287" width="34.85546875" style="1926" customWidth="1"/>
    <col min="11288" max="11288" width="28" style="1926" customWidth="1"/>
    <col min="11289" max="11289" width="34.140625" style="1926" customWidth="1"/>
    <col min="11290" max="11290" width="34" style="1926" customWidth="1"/>
    <col min="11291" max="11521" width="11.42578125" style="1926"/>
    <col min="11522" max="11522" width="108.140625" style="1926" customWidth="1"/>
    <col min="11523" max="11523" width="28.7109375" style="1926" customWidth="1"/>
    <col min="11524" max="11524" width="32.5703125" style="1926" customWidth="1"/>
    <col min="11525" max="11525" width="28.7109375" style="1926" customWidth="1"/>
    <col min="11526" max="11527" width="31.7109375" style="1926" customWidth="1"/>
    <col min="11528" max="11528" width="30.140625" style="1926" customWidth="1"/>
    <col min="11529" max="11529" width="33.7109375" style="1926" customWidth="1"/>
    <col min="11530" max="11530" width="27" style="1926" customWidth="1"/>
    <col min="11531" max="11531" width="28.7109375" style="1926" customWidth="1"/>
    <col min="11532" max="11532" width="34.85546875" style="1926" customWidth="1"/>
    <col min="11533" max="11533" width="37" style="1926" customWidth="1"/>
    <col min="11534" max="11534" width="34.85546875" style="1926" customWidth="1"/>
    <col min="11535" max="11535" width="27.5703125" style="1926" customWidth="1"/>
    <col min="11536" max="11536" width="36.85546875" style="1926" customWidth="1"/>
    <col min="11537" max="11537" width="38.7109375" style="1926" customWidth="1"/>
    <col min="11538" max="11540" width="14.7109375" style="1926" customWidth="1"/>
    <col min="11541" max="11541" width="18.7109375" style="1926" customWidth="1"/>
    <col min="11542" max="11542" width="25.42578125" style="1926" customWidth="1"/>
    <col min="11543" max="11543" width="34.85546875" style="1926" customWidth="1"/>
    <col min="11544" max="11544" width="28" style="1926" customWidth="1"/>
    <col min="11545" max="11545" width="34.140625" style="1926" customWidth="1"/>
    <col min="11546" max="11546" width="34" style="1926" customWidth="1"/>
    <col min="11547" max="11777" width="11.42578125" style="1926"/>
    <col min="11778" max="11778" width="108.140625" style="1926" customWidth="1"/>
    <col min="11779" max="11779" width="28.7109375" style="1926" customWidth="1"/>
    <col min="11780" max="11780" width="32.5703125" style="1926" customWidth="1"/>
    <col min="11781" max="11781" width="28.7109375" style="1926" customWidth="1"/>
    <col min="11782" max="11783" width="31.7109375" style="1926" customWidth="1"/>
    <col min="11784" max="11784" width="30.140625" style="1926" customWidth="1"/>
    <col min="11785" max="11785" width="33.7109375" style="1926" customWidth="1"/>
    <col min="11786" max="11786" width="27" style="1926" customWidth="1"/>
    <col min="11787" max="11787" width="28.7109375" style="1926" customWidth="1"/>
    <col min="11788" max="11788" width="34.85546875" style="1926" customWidth="1"/>
    <col min="11789" max="11789" width="37" style="1926" customWidth="1"/>
    <col min="11790" max="11790" width="34.85546875" style="1926" customWidth="1"/>
    <col min="11791" max="11791" width="27.5703125" style="1926" customWidth="1"/>
    <col min="11792" max="11792" width="36.85546875" style="1926" customWidth="1"/>
    <col min="11793" max="11793" width="38.7109375" style="1926" customWidth="1"/>
    <col min="11794" max="11796" width="14.7109375" style="1926" customWidth="1"/>
    <col min="11797" max="11797" width="18.7109375" style="1926" customWidth="1"/>
    <col min="11798" max="11798" width="25.42578125" style="1926" customWidth="1"/>
    <col min="11799" max="11799" width="34.85546875" style="1926" customWidth="1"/>
    <col min="11800" max="11800" width="28" style="1926" customWidth="1"/>
    <col min="11801" max="11801" width="34.140625" style="1926" customWidth="1"/>
    <col min="11802" max="11802" width="34" style="1926" customWidth="1"/>
    <col min="11803" max="12033" width="11.42578125" style="1926"/>
    <col min="12034" max="12034" width="108.140625" style="1926" customWidth="1"/>
    <col min="12035" max="12035" width="28.7109375" style="1926" customWidth="1"/>
    <col min="12036" max="12036" width="32.5703125" style="1926" customWidth="1"/>
    <col min="12037" max="12037" width="28.7109375" style="1926" customWidth="1"/>
    <col min="12038" max="12039" width="31.7109375" style="1926" customWidth="1"/>
    <col min="12040" max="12040" width="30.140625" style="1926" customWidth="1"/>
    <col min="12041" max="12041" width="33.7109375" style="1926" customWidth="1"/>
    <col min="12042" max="12042" width="27" style="1926" customWidth="1"/>
    <col min="12043" max="12043" width="28.7109375" style="1926" customWidth="1"/>
    <col min="12044" max="12044" width="34.85546875" style="1926" customWidth="1"/>
    <col min="12045" max="12045" width="37" style="1926" customWidth="1"/>
    <col min="12046" max="12046" width="34.85546875" style="1926" customWidth="1"/>
    <col min="12047" max="12047" width="27.5703125" style="1926" customWidth="1"/>
    <col min="12048" max="12048" width="36.85546875" style="1926" customWidth="1"/>
    <col min="12049" max="12049" width="38.7109375" style="1926" customWidth="1"/>
    <col min="12050" max="12052" width="14.7109375" style="1926" customWidth="1"/>
    <col min="12053" max="12053" width="18.7109375" style="1926" customWidth="1"/>
    <col min="12054" max="12054" width="25.42578125" style="1926" customWidth="1"/>
    <col min="12055" max="12055" width="34.85546875" style="1926" customWidth="1"/>
    <col min="12056" max="12056" width="28" style="1926" customWidth="1"/>
    <col min="12057" max="12057" width="34.140625" style="1926" customWidth="1"/>
    <col min="12058" max="12058" width="34" style="1926" customWidth="1"/>
    <col min="12059" max="12289" width="11.42578125" style="1926"/>
    <col min="12290" max="12290" width="108.140625" style="1926" customWidth="1"/>
    <col min="12291" max="12291" width="28.7109375" style="1926" customWidth="1"/>
    <col min="12292" max="12292" width="32.5703125" style="1926" customWidth="1"/>
    <col min="12293" max="12293" width="28.7109375" style="1926" customWidth="1"/>
    <col min="12294" max="12295" width="31.7109375" style="1926" customWidth="1"/>
    <col min="12296" max="12296" width="30.140625" style="1926" customWidth="1"/>
    <col min="12297" max="12297" width="33.7109375" style="1926" customWidth="1"/>
    <col min="12298" max="12298" width="27" style="1926" customWidth="1"/>
    <col min="12299" max="12299" width="28.7109375" style="1926" customWidth="1"/>
    <col min="12300" max="12300" width="34.85546875" style="1926" customWidth="1"/>
    <col min="12301" max="12301" width="37" style="1926" customWidth="1"/>
    <col min="12302" max="12302" width="34.85546875" style="1926" customWidth="1"/>
    <col min="12303" max="12303" width="27.5703125" style="1926" customWidth="1"/>
    <col min="12304" max="12304" width="36.85546875" style="1926" customWidth="1"/>
    <col min="12305" max="12305" width="38.7109375" style="1926" customWidth="1"/>
    <col min="12306" max="12308" width="14.7109375" style="1926" customWidth="1"/>
    <col min="12309" max="12309" width="18.7109375" style="1926" customWidth="1"/>
    <col min="12310" max="12310" width="25.42578125" style="1926" customWidth="1"/>
    <col min="12311" max="12311" width="34.85546875" style="1926" customWidth="1"/>
    <col min="12312" max="12312" width="28" style="1926" customWidth="1"/>
    <col min="12313" max="12313" width="34.140625" style="1926" customWidth="1"/>
    <col min="12314" max="12314" width="34" style="1926" customWidth="1"/>
    <col min="12315" max="12545" width="11.42578125" style="1926"/>
    <col min="12546" max="12546" width="108.140625" style="1926" customWidth="1"/>
    <col min="12547" max="12547" width="28.7109375" style="1926" customWidth="1"/>
    <col min="12548" max="12548" width="32.5703125" style="1926" customWidth="1"/>
    <col min="12549" max="12549" width="28.7109375" style="1926" customWidth="1"/>
    <col min="12550" max="12551" width="31.7109375" style="1926" customWidth="1"/>
    <col min="12552" max="12552" width="30.140625" style="1926" customWidth="1"/>
    <col min="12553" max="12553" width="33.7109375" style="1926" customWidth="1"/>
    <col min="12554" max="12554" width="27" style="1926" customWidth="1"/>
    <col min="12555" max="12555" width="28.7109375" style="1926" customWidth="1"/>
    <col min="12556" max="12556" width="34.85546875" style="1926" customWidth="1"/>
    <col min="12557" max="12557" width="37" style="1926" customWidth="1"/>
    <col min="12558" max="12558" width="34.85546875" style="1926" customWidth="1"/>
    <col min="12559" max="12559" width="27.5703125" style="1926" customWidth="1"/>
    <col min="12560" max="12560" width="36.85546875" style="1926" customWidth="1"/>
    <col min="12561" max="12561" width="38.7109375" style="1926" customWidth="1"/>
    <col min="12562" max="12564" width="14.7109375" style="1926" customWidth="1"/>
    <col min="12565" max="12565" width="18.7109375" style="1926" customWidth="1"/>
    <col min="12566" max="12566" width="25.42578125" style="1926" customWidth="1"/>
    <col min="12567" max="12567" width="34.85546875" style="1926" customWidth="1"/>
    <col min="12568" max="12568" width="28" style="1926" customWidth="1"/>
    <col min="12569" max="12569" width="34.140625" style="1926" customWidth="1"/>
    <col min="12570" max="12570" width="34" style="1926" customWidth="1"/>
    <col min="12571" max="12801" width="11.42578125" style="1926"/>
    <col min="12802" max="12802" width="108.140625" style="1926" customWidth="1"/>
    <col min="12803" max="12803" width="28.7109375" style="1926" customWidth="1"/>
    <col min="12804" max="12804" width="32.5703125" style="1926" customWidth="1"/>
    <col min="12805" max="12805" width="28.7109375" style="1926" customWidth="1"/>
    <col min="12806" max="12807" width="31.7109375" style="1926" customWidth="1"/>
    <col min="12808" max="12808" width="30.140625" style="1926" customWidth="1"/>
    <col min="12809" max="12809" width="33.7109375" style="1926" customWidth="1"/>
    <col min="12810" max="12810" width="27" style="1926" customWidth="1"/>
    <col min="12811" max="12811" width="28.7109375" style="1926" customWidth="1"/>
    <col min="12812" max="12812" width="34.85546875" style="1926" customWidth="1"/>
    <col min="12813" max="12813" width="37" style="1926" customWidth="1"/>
    <col min="12814" max="12814" width="34.85546875" style="1926" customWidth="1"/>
    <col min="12815" max="12815" width="27.5703125" style="1926" customWidth="1"/>
    <col min="12816" max="12816" width="36.85546875" style="1926" customWidth="1"/>
    <col min="12817" max="12817" width="38.7109375" style="1926" customWidth="1"/>
    <col min="12818" max="12820" width="14.7109375" style="1926" customWidth="1"/>
    <col min="12821" max="12821" width="18.7109375" style="1926" customWidth="1"/>
    <col min="12822" max="12822" width="25.42578125" style="1926" customWidth="1"/>
    <col min="12823" max="12823" width="34.85546875" style="1926" customWidth="1"/>
    <col min="12824" max="12824" width="28" style="1926" customWidth="1"/>
    <col min="12825" max="12825" width="34.140625" style="1926" customWidth="1"/>
    <col min="12826" max="12826" width="34" style="1926" customWidth="1"/>
    <col min="12827" max="13057" width="11.42578125" style="1926"/>
    <col min="13058" max="13058" width="108.140625" style="1926" customWidth="1"/>
    <col min="13059" max="13059" width="28.7109375" style="1926" customWidth="1"/>
    <col min="13060" max="13060" width="32.5703125" style="1926" customWidth="1"/>
    <col min="13061" max="13061" width="28.7109375" style="1926" customWidth="1"/>
    <col min="13062" max="13063" width="31.7109375" style="1926" customWidth="1"/>
    <col min="13064" max="13064" width="30.140625" style="1926" customWidth="1"/>
    <col min="13065" max="13065" width="33.7109375" style="1926" customWidth="1"/>
    <col min="13066" max="13066" width="27" style="1926" customWidth="1"/>
    <col min="13067" max="13067" width="28.7109375" style="1926" customWidth="1"/>
    <col min="13068" max="13068" width="34.85546875" style="1926" customWidth="1"/>
    <col min="13069" max="13069" width="37" style="1926" customWidth="1"/>
    <col min="13070" max="13070" width="34.85546875" style="1926" customWidth="1"/>
    <col min="13071" max="13071" width="27.5703125" style="1926" customWidth="1"/>
    <col min="13072" max="13072" width="36.85546875" style="1926" customWidth="1"/>
    <col min="13073" max="13073" width="38.7109375" style="1926" customWidth="1"/>
    <col min="13074" max="13076" width="14.7109375" style="1926" customWidth="1"/>
    <col min="13077" max="13077" width="18.7109375" style="1926" customWidth="1"/>
    <col min="13078" max="13078" width="25.42578125" style="1926" customWidth="1"/>
    <col min="13079" max="13079" width="34.85546875" style="1926" customWidth="1"/>
    <col min="13080" max="13080" width="28" style="1926" customWidth="1"/>
    <col min="13081" max="13081" width="34.140625" style="1926" customWidth="1"/>
    <col min="13082" max="13082" width="34" style="1926" customWidth="1"/>
    <col min="13083" max="13313" width="11.42578125" style="1926"/>
    <col min="13314" max="13314" width="108.140625" style="1926" customWidth="1"/>
    <col min="13315" max="13315" width="28.7109375" style="1926" customWidth="1"/>
    <col min="13316" max="13316" width="32.5703125" style="1926" customWidth="1"/>
    <col min="13317" max="13317" width="28.7109375" style="1926" customWidth="1"/>
    <col min="13318" max="13319" width="31.7109375" style="1926" customWidth="1"/>
    <col min="13320" max="13320" width="30.140625" style="1926" customWidth="1"/>
    <col min="13321" max="13321" width="33.7109375" style="1926" customWidth="1"/>
    <col min="13322" max="13322" width="27" style="1926" customWidth="1"/>
    <col min="13323" max="13323" width="28.7109375" style="1926" customWidth="1"/>
    <col min="13324" max="13324" width="34.85546875" style="1926" customWidth="1"/>
    <col min="13325" max="13325" width="37" style="1926" customWidth="1"/>
    <col min="13326" max="13326" width="34.85546875" style="1926" customWidth="1"/>
    <col min="13327" max="13327" width="27.5703125" style="1926" customWidth="1"/>
    <col min="13328" max="13328" width="36.85546875" style="1926" customWidth="1"/>
    <col min="13329" max="13329" width="38.7109375" style="1926" customWidth="1"/>
    <col min="13330" max="13332" width="14.7109375" style="1926" customWidth="1"/>
    <col min="13333" max="13333" width="18.7109375" style="1926" customWidth="1"/>
    <col min="13334" max="13334" width="25.42578125" style="1926" customWidth="1"/>
    <col min="13335" max="13335" width="34.85546875" style="1926" customWidth="1"/>
    <col min="13336" max="13336" width="28" style="1926" customWidth="1"/>
    <col min="13337" max="13337" width="34.140625" style="1926" customWidth="1"/>
    <col min="13338" max="13338" width="34" style="1926" customWidth="1"/>
    <col min="13339" max="13569" width="11.42578125" style="1926"/>
    <col min="13570" max="13570" width="108.140625" style="1926" customWidth="1"/>
    <col min="13571" max="13571" width="28.7109375" style="1926" customWidth="1"/>
    <col min="13572" max="13572" width="32.5703125" style="1926" customWidth="1"/>
    <col min="13573" max="13573" width="28.7109375" style="1926" customWidth="1"/>
    <col min="13574" max="13575" width="31.7109375" style="1926" customWidth="1"/>
    <col min="13576" max="13576" width="30.140625" style="1926" customWidth="1"/>
    <col min="13577" max="13577" width="33.7109375" style="1926" customWidth="1"/>
    <col min="13578" max="13578" width="27" style="1926" customWidth="1"/>
    <col min="13579" max="13579" width="28.7109375" style="1926" customWidth="1"/>
    <col min="13580" max="13580" width="34.85546875" style="1926" customWidth="1"/>
    <col min="13581" max="13581" width="37" style="1926" customWidth="1"/>
    <col min="13582" max="13582" width="34.85546875" style="1926" customWidth="1"/>
    <col min="13583" max="13583" width="27.5703125" style="1926" customWidth="1"/>
    <col min="13584" max="13584" width="36.85546875" style="1926" customWidth="1"/>
    <col min="13585" max="13585" width="38.7109375" style="1926" customWidth="1"/>
    <col min="13586" max="13588" width="14.7109375" style="1926" customWidth="1"/>
    <col min="13589" max="13589" width="18.7109375" style="1926" customWidth="1"/>
    <col min="13590" max="13590" width="25.42578125" style="1926" customWidth="1"/>
    <col min="13591" max="13591" width="34.85546875" style="1926" customWidth="1"/>
    <col min="13592" max="13592" width="28" style="1926" customWidth="1"/>
    <col min="13593" max="13593" width="34.140625" style="1926" customWidth="1"/>
    <col min="13594" max="13594" width="34" style="1926" customWidth="1"/>
    <col min="13595" max="13825" width="11.42578125" style="1926"/>
    <col min="13826" max="13826" width="108.140625" style="1926" customWidth="1"/>
    <col min="13827" max="13827" width="28.7109375" style="1926" customWidth="1"/>
    <col min="13828" max="13828" width="32.5703125" style="1926" customWidth="1"/>
    <col min="13829" max="13829" width="28.7109375" style="1926" customWidth="1"/>
    <col min="13830" max="13831" width="31.7109375" style="1926" customWidth="1"/>
    <col min="13832" max="13832" width="30.140625" style="1926" customWidth="1"/>
    <col min="13833" max="13833" width="33.7109375" style="1926" customWidth="1"/>
    <col min="13834" max="13834" width="27" style="1926" customWidth="1"/>
    <col min="13835" max="13835" width="28.7109375" style="1926" customWidth="1"/>
    <col min="13836" max="13836" width="34.85546875" style="1926" customWidth="1"/>
    <col min="13837" max="13837" width="37" style="1926" customWidth="1"/>
    <col min="13838" max="13838" width="34.85546875" style="1926" customWidth="1"/>
    <col min="13839" max="13839" width="27.5703125" style="1926" customWidth="1"/>
    <col min="13840" max="13840" width="36.85546875" style="1926" customWidth="1"/>
    <col min="13841" max="13841" width="38.7109375" style="1926" customWidth="1"/>
    <col min="13842" max="13844" width="14.7109375" style="1926" customWidth="1"/>
    <col min="13845" max="13845" width="18.7109375" style="1926" customWidth="1"/>
    <col min="13846" max="13846" width="25.42578125" style="1926" customWidth="1"/>
    <col min="13847" max="13847" width="34.85546875" style="1926" customWidth="1"/>
    <col min="13848" max="13848" width="28" style="1926" customWidth="1"/>
    <col min="13849" max="13849" width="34.140625" style="1926" customWidth="1"/>
    <col min="13850" max="13850" width="34" style="1926" customWidth="1"/>
    <col min="13851" max="14081" width="11.42578125" style="1926"/>
    <col min="14082" max="14082" width="108.140625" style="1926" customWidth="1"/>
    <col min="14083" max="14083" width="28.7109375" style="1926" customWidth="1"/>
    <col min="14084" max="14084" width="32.5703125" style="1926" customWidth="1"/>
    <col min="14085" max="14085" width="28.7109375" style="1926" customWidth="1"/>
    <col min="14086" max="14087" width="31.7109375" style="1926" customWidth="1"/>
    <col min="14088" max="14088" width="30.140625" style="1926" customWidth="1"/>
    <col min="14089" max="14089" width="33.7109375" style="1926" customWidth="1"/>
    <col min="14090" max="14090" width="27" style="1926" customWidth="1"/>
    <col min="14091" max="14091" width="28.7109375" style="1926" customWidth="1"/>
    <col min="14092" max="14092" width="34.85546875" style="1926" customWidth="1"/>
    <col min="14093" max="14093" width="37" style="1926" customWidth="1"/>
    <col min="14094" max="14094" width="34.85546875" style="1926" customWidth="1"/>
    <col min="14095" max="14095" width="27.5703125" style="1926" customWidth="1"/>
    <col min="14096" max="14096" width="36.85546875" style="1926" customWidth="1"/>
    <col min="14097" max="14097" width="38.7109375" style="1926" customWidth="1"/>
    <col min="14098" max="14100" width="14.7109375" style="1926" customWidth="1"/>
    <col min="14101" max="14101" width="18.7109375" style="1926" customWidth="1"/>
    <col min="14102" max="14102" width="25.42578125" style="1926" customWidth="1"/>
    <col min="14103" max="14103" width="34.85546875" style="1926" customWidth="1"/>
    <col min="14104" max="14104" width="28" style="1926" customWidth="1"/>
    <col min="14105" max="14105" width="34.140625" style="1926" customWidth="1"/>
    <col min="14106" max="14106" width="34" style="1926" customWidth="1"/>
    <col min="14107" max="14337" width="11.42578125" style="1926"/>
    <col min="14338" max="14338" width="108.140625" style="1926" customWidth="1"/>
    <col min="14339" max="14339" width="28.7109375" style="1926" customWidth="1"/>
    <col min="14340" max="14340" width="32.5703125" style="1926" customWidth="1"/>
    <col min="14341" max="14341" width="28.7109375" style="1926" customWidth="1"/>
    <col min="14342" max="14343" width="31.7109375" style="1926" customWidth="1"/>
    <col min="14344" max="14344" width="30.140625" style="1926" customWidth="1"/>
    <col min="14345" max="14345" width="33.7109375" style="1926" customWidth="1"/>
    <col min="14346" max="14346" width="27" style="1926" customWidth="1"/>
    <col min="14347" max="14347" width="28.7109375" style="1926" customWidth="1"/>
    <col min="14348" max="14348" width="34.85546875" style="1926" customWidth="1"/>
    <col min="14349" max="14349" width="37" style="1926" customWidth="1"/>
    <col min="14350" max="14350" width="34.85546875" style="1926" customWidth="1"/>
    <col min="14351" max="14351" width="27.5703125" style="1926" customWidth="1"/>
    <col min="14352" max="14352" width="36.85546875" style="1926" customWidth="1"/>
    <col min="14353" max="14353" width="38.7109375" style="1926" customWidth="1"/>
    <col min="14354" max="14356" width="14.7109375" style="1926" customWidth="1"/>
    <col min="14357" max="14357" width="18.7109375" style="1926" customWidth="1"/>
    <col min="14358" max="14358" width="25.42578125" style="1926" customWidth="1"/>
    <col min="14359" max="14359" width="34.85546875" style="1926" customWidth="1"/>
    <col min="14360" max="14360" width="28" style="1926" customWidth="1"/>
    <col min="14361" max="14361" width="34.140625" style="1926" customWidth="1"/>
    <col min="14362" max="14362" width="34" style="1926" customWidth="1"/>
    <col min="14363" max="14593" width="11.42578125" style="1926"/>
    <col min="14594" max="14594" width="108.140625" style="1926" customWidth="1"/>
    <col min="14595" max="14595" width="28.7109375" style="1926" customWidth="1"/>
    <col min="14596" max="14596" width="32.5703125" style="1926" customWidth="1"/>
    <col min="14597" max="14597" width="28.7109375" style="1926" customWidth="1"/>
    <col min="14598" max="14599" width="31.7109375" style="1926" customWidth="1"/>
    <col min="14600" max="14600" width="30.140625" style="1926" customWidth="1"/>
    <col min="14601" max="14601" width="33.7109375" style="1926" customWidth="1"/>
    <col min="14602" max="14602" width="27" style="1926" customWidth="1"/>
    <col min="14603" max="14603" width="28.7109375" style="1926" customWidth="1"/>
    <col min="14604" max="14604" width="34.85546875" style="1926" customWidth="1"/>
    <col min="14605" max="14605" width="37" style="1926" customWidth="1"/>
    <col min="14606" max="14606" width="34.85546875" style="1926" customWidth="1"/>
    <col min="14607" max="14607" width="27.5703125" style="1926" customWidth="1"/>
    <col min="14608" max="14608" width="36.85546875" style="1926" customWidth="1"/>
    <col min="14609" max="14609" width="38.7109375" style="1926" customWidth="1"/>
    <col min="14610" max="14612" width="14.7109375" style="1926" customWidth="1"/>
    <col min="14613" max="14613" width="18.7109375" style="1926" customWidth="1"/>
    <col min="14614" max="14614" width="25.42578125" style="1926" customWidth="1"/>
    <col min="14615" max="14615" width="34.85546875" style="1926" customWidth="1"/>
    <col min="14616" max="14616" width="28" style="1926" customWidth="1"/>
    <col min="14617" max="14617" width="34.140625" style="1926" customWidth="1"/>
    <col min="14618" max="14618" width="34" style="1926" customWidth="1"/>
    <col min="14619" max="14849" width="11.42578125" style="1926"/>
    <col min="14850" max="14850" width="108.140625" style="1926" customWidth="1"/>
    <col min="14851" max="14851" width="28.7109375" style="1926" customWidth="1"/>
    <col min="14852" max="14852" width="32.5703125" style="1926" customWidth="1"/>
    <col min="14853" max="14853" width="28.7109375" style="1926" customWidth="1"/>
    <col min="14854" max="14855" width="31.7109375" style="1926" customWidth="1"/>
    <col min="14856" max="14856" width="30.140625" style="1926" customWidth="1"/>
    <col min="14857" max="14857" width="33.7109375" style="1926" customWidth="1"/>
    <col min="14858" max="14858" width="27" style="1926" customWidth="1"/>
    <col min="14859" max="14859" width="28.7109375" style="1926" customWidth="1"/>
    <col min="14860" max="14860" width="34.85546875" style="1926" customWidth="1"/>
    <col min="14861" max="14861" width="37" style="1926" customWidth="1"/>
    <col min="14862" max="14862" width="34.85546875" style="1926" customWidth="1"/>
    <col min="14863" max="14863" width="27.5703125" style="1926" customWidth="1"/>
    <col min="14864" max="14864" width="36.85546875" style="1926" customWidth="1"/>
    <col min="14865" max="14865" width="38.7109375" style="1926" customWidth="1"/>
    <col min="14866" max="14868" width="14.7109375" style="1926" customWidth="1"/>
    <col min="14869" max="14869" width="18.7109375" style="1926" customWidth="1"/>
    <col min="14870" max="14870" width="25.42578125" style="1926" customWidth="1"/>
    <col min="14871" max="14871" width="34.85546875" style="1926" customWidth="1"/>
    <col min="14872" max="14872" width="28" style="1926" customWidth="1"/>
    <col min="14873" max="14873" width="34.140625" style="1926" customWidth="1"/>
    <col min="14874" max="14874" width="34" style="1926" customWidth="1"/>
    <col min="14875" max="15105" width="11.42578125" style="1926"/>
    <col min="15106" max="15106" width="108.140625" style="1926" customWidth="1"/>
    <col min="15107" max="15107" width="28.7109375" style="1926" customWidth="1"/>
    <col min="15108" max="15108" width="32.5703125" style="1926" customWidth="1"/>
    <col min="15109" max="15109" width="28.7109375" style="1926" customWidth="1"/>
    <col min="15110" max="15111" width="31.7109375" style="1926" customWidth="1"/>
    <col min="15112" max="15112" width="30.140625" style="1926" customWidth="1"/>
    <col min="15113" max="15113" width="33.7109375" style="1926" customWidth="1"/>
    <col min="15114" max="15114" width="27" style="1926" customWidth="1"/>
    <col min="15115" max="15115" width="28.7109375" style="1926" customWidth="1"/>
    <col min="15116" max="15116" width="34.85546875" style="1926" customWidth="1"/>
    <col min="15117" max="15117" width="37" style="1926" customWidth="1"/>
    <col min="15118" max="15118" width="34.85546875" style="1926" customWidth="1"/>
    <col min="15119" max="15119" width="27.5703125" style="1926" customWidth="1"/>
    <col min="15120" max="15120" width="36.85546875" style="1926" customWidth="1"/>
    <col min="15121" max="15121" width="38.7109375" style="1926" customWidth="1"/>
    <col min="15122" max="15124" width="14.7109375" style="1926" customWidth="1"/>
    <col min="15125" max="15125" width="18.7109375" style="1926" customWidth="1"/>
    <col min="15126" max="15126" width="25.42578125" style="1926" customWidth="1"/>
    <col min="15127" max="15127" width="34.85546875" style="1926" customWidth="1"/>
    <col min="15128" max="15128" width="28" style="1926" customWidth="1"/>
    <col min="15129" max="15129" width="34.140625" style="1926" customWidth="1"/>
    <col min="15130" max="15130" width="34" style="1926" customWidth="1"/>
    <col min="15131" max="15361" width="11.42578125" style="1926"/>
    <col min="15362" max="15362" width="108.140625" style="1926" customWidth="1"/>
    <col min="15363" max="15363" width="28.7109375" style="1926" customWidth="1"/>
    <col min="15364" max="15364" width="32.5703125" style="1926" customWidth="1"/>
    <col min="15365" max="15365" width="28.7109375" style="1926" customWidth="1"/>
    <col min="15366" max="15367" width="31.7109375" style="1926" customWidth="1"/>
    <col min="15368" max="15368" width="30.140625" style="1926" customWidth="1"/>
    <col min="15369" max="15369" width="33.7109375" style="1926" customWidth="1"/>
    <col min="15370" max="15370" width="27" style="1926" customWidth="1"/>
    <col min="15371" max="15371" width="28.7109375" style="1926" customWidth="1"/>
    <col min="15372" max="15372" width="34.85546875" style="1926" customWidth="1"/>
    <col min="15373" max="15373" width="37" style="1926" customWidth="1"/>
    <col min="15374" max="15374" width="34.85546875" style="1926" customWidth="1"/>
    <col min="15375" max="15375" width="27.5703125" style="1926" customWidth="1"/>
    <col min="15376" max="15376" width="36.85546875" style="1926" customWidth="1"/>
    <col min="15377" max="15377" width="38.7109375" style="1926" customWidth="1"/>
    <col min="15378" max="15380" width="14.7109375" style="1926" customWidth="1"/>
    <col min="15381" max="15381" width="18.7109375" style="1926" customWidth="1"/>
    <col min="15382" max="15382" width="25.42578125" style="1926" customWidth="1"/>
    <col min="15383" max="15383" width="34.85546875" style="1926" customWidth="1"/>
    <col min="15384" max="15384" width="28" style="1926" customWidth="1"/>
    <col min="15385" max="15385" width="34.140625" style="1926" customWidth="1"/>
    <col min="15386" max="15386" width="34" style="1926" customWidth="1"/>
    <col min="15387" max="15617" width="11.42578125" style="1926"/>
    <col min="15618" max="15618" width="108.140625" style="1926" customWidth="1"/>
    <col min="15619" max="15619" width="28.7109375" style="1926" customWidth="1"/>
    <col min="15620" max="15620" width="32.5703125" style="1926" customWidth="1"/>
    <col min="15621" max="15621" width="28.7109375" style="1926" customWidth="1"/>
    <col min="15622" max="15623" width="31.7109375" style="1926" customWidth="1"/>
    <col min="15624" max="15624" width="30.140625" style="1926" customWidth="1"/>
    <col min="15625" max="15625" width="33.7109375" style="1926" customWidth="1"/>
    <col min="15626" max="15626" width="27" style="1926" customWidth="1"/>
    <col min="15627" max="15627" width="28.7109375" style="1926" customWidth="1"/>
    <col min="15628" max="15628" width="34.85546875" style="1926" customWidth="1"/>
    <col min="15629" max="15629" width="37" style="1926" customWidth="1"/>
    <col min="15630" max="15630" width="34.85546875" style="1926" customWidth="1"/>
    <col min="15631" max="15631" width="27.5703125" style="1926" customWidth="1"/>
    <col min="15632" max="15632" width="36.85546875" style="1926" customWidth="1"/>
    <col min="15633" max="15633" width="38.7109375" style="1926" customWidth="1"/>
    <col min="15634" max="15636" width="14.7109375" style="1926" customWidth="1"/>
    <col min="15637" max="15637" width="18.7109375" style="1926" customWidth="1"/>
    <col min="15638" max="15638" width="25.42578125" style="1926" customWidth="1"/>
    <col min="15639" max="15639" width="34.85546875" style="1926" customWidth="1"/>
    <col min="15640" max="15640" width="28" style="1926" customWidth="1"/>
    <col min="15641" max="15641" width="34.140625" style="1926" customWidth="1"/>
    <col min="15642" max="15642" width="34" style="1926" customWidth="1"/>
    <col min="15643" max="15873" width="11.42578125" style="1926"/>
    <col min="15874" max="15874" width="108.140625" style="1926" customWidth="1"/>
    <col min="15875" max="15875" width="28.7109375" style="1926" customWidth="1"/>
    <col min="15876" max="15876" width="32.5703125" style="1926" customWidth="1"/>
    <col min="15877" max="15877" width="28.7109375" style="1926" customWidth="1"/>
    <col min="15878" max="15879" width="31.7109375" style="1926" customWidth="1"/>
    <col min="15880" max="15880" width="30.140625" style="1926" customWidth="1"/>
    <col min="15881" max="15881" width="33.7109375" style="1926" customWidth="1"/>
    <col min="15882" max="15882" width="27" style="1926" customWidth="1"/>
    <col min="15883" max="15883" width="28.7109375" style="1926" customWidth="1"/>
    <col min="15884" max="15884" width="34.85546875" style="1926" customWidth="1"/>
    <col min="15885" max="15885" width="37" style="1926" customWidth="1"/>
    <col min="15886" max="15886" width="34.85546875" style="1926" customWidth="1"/>
    <col min="15887" max="15887" width="27.5703125" style="1926" customWidth="1"/>
    <col min="15888" max="15888" width="36.85546875" style="1926" customWidth="1"/>
    <col min="15889" max="15889" width="38.7109375" style="1926" customWidth="1"/>
    <col min="15890" max="15892" width="14.7109375" style="1926" customWidth="1"/>
    <col min="15893" max="15893" width="18.7109375" style="1926" customWidth="1"/>
    <col min="15894" max="15894" width="25.42578125" style="1926" customWidth="1"/>
    <col min="15895" max="15895" width="34.85546875" style="1926" customWidth="1"/>
    <col min="15896" max="15896" width="28" style="1926" customWidth="1"/>
    <col min="15897" max="15897" width="34.140625" style="1926" customWidth="1"/>
    <col min="15898" max="15898" width="34" style="1926" customWidth="1"/>
    <col min="15899" max="16129" width="11.42578125" style="1926"/>
    <col min="16130" max="16130" width="108.140625" style="1926" customWidth="1"/>
    <col min="16131" max="16131" width="28.7109375" style="1926" customWidth="1"/>
    <col min="16132" max="16132" width="32.5703125" style="1926" customWidth="1"/>
    <col min="16133" max="16133" width="28.7109375" style="1926" customWidth="1"/>
    <col min="16134" max="16135" width="31.7109375" style="1926" customWidth="1"/>
    <col min="16136" max="16136" width="30.140625" style="1926" customWidth="1"/>
    <col min="16137" max="16137" width="33.7109375" style="1926" customWidth="1"/>
    <col min="16138" max="16138" width="27" style="1926" customWidth="1"/>
    <col min="16139" max="16139" width="28.7109375" style="1926" customWidth="1"/>
    <col min="16140" max="16140" width="34.85546875" style="1926" customWidth="1"/>
    <col min="16141" max="16141" width="37" style="1926" customWidth="1"/>
    <col min="16142" max="16142" width="34.85546875" style="1926" customWidth="1"/>
    <col min="16143" max="16143" width="27.5703125" style="1926" customWidth="1"/>
    <col min="16144" max="16144" width="36.85546875" style="1926" customWidth="1"/>
    <col min="16145" max="16145" width="38.7109375" style="1926" customWidth="1"/>
    <col min="16146" max="16148" width="14.7109375" style="1926" customWidth="1"/>
    <col min="16149" max="16149" width="18.7109375" style="1926" customWidth="1"/>
    <col min="16150" max="16150" width="25.42578125" style="1926" customWidth="1"/>
    <col min="16151" max="16151" width="34.85546875" style="1926" customWidth="1"/>
    <col min="16152" max="16152" width="28" style="1926" customWidth="1"/>
    <col min="16153" max="16153" width="34.140625" style="1926" customWidth="1"/>
    <col min="16154" max="16154" width="34" style="1926" customWidth="1"/>
    <col min="16155" max="16384" width="11.42578125" style="1926"/>
  </cols>
  <sheetData>
    <row r="1" spans="1:27" s="2076" customFormat="1" ht="24.75" customHeight="1">
      <c r="A1" s="2075"/>
      <c r="B1" s="242" t="s">
        <v>0</v>
      </c>
      <c r="C1">
        <v>4</v>
      </c>
      <c r="L1" s="2077" t="s">
        <v>2462</v>
      </c>
      <c r="M1" s="2077"/>
      <c r="N1" s="2077"/>
      <c r="O1" s="2077"/>
      <c r="P1" s="2077"/>
      <c r="Q1" s="2077"/>
      <c r="R1" s="2077"/>
      <c r="S1" s="2077"/>
      <c r="T1" s="2077"/>
      <c r="U1" s="2077"/>
      <c r="X1" s="2078"/>
      <c r="Y1" s="2078"/>
      <c r="Z1" s="2078"/>
      <c r="AA1" s="2078"/>
    </row>
    <row r="2" spans="1:27" s="2079" customFormat="1">
      <c r="B2" s="242" t="s">
        <v>2</v>
      </c>
      <c r="C2" s="242" t="s">
        <v>2509</v>
      </c>
      <c r="L2" s="2080" t="s">
        <v>2464</v>
      </c>
      <c r="M2" s="2081"/>
      <c r="N2" s="2082"/>
      <c r="O2" s="2083"/>
      <c r="P2" s="2084"/>
      <c r="Q2" s="2083"/>
      <c r="R2" s="2083"/>
      <c r="S2" s="2083"/>
      <c r="T2" s="2083"/>
      <c r="U2" s="2078"/>
      <c r="V2" s="2078"/>
      <c r="W2" s="2078"/>
      <c r="X2" s="2078"/>
      <c r="Y2" s="2078"/>
      <c r="Z2" s="2078"/>
      <c r="AA2" s="2078"/>
    </row>
    <row r="3" spans="1:27" s="2079" customFormat="1">
      <c r="B3" s="242" t="s">
        <v>4</v>
      </c>
      <c r="C3" t="s">
        <v>1560</v>
      </c>
      <c r="M3" s="2080"/>
      <c r="N3" s="3195"/>
      <c r="O3" s="3195"/>
      <c r="P3" s="3195"/>
      <c r="Q3" s="3195"/>
      <c r="R3" s="3195"/>
      <c r="S3" s="3195"/>
      <c r="T3" s="3195"/>
      <c r="U3" s="3195"/>
      <c r="V3" s="3195"/>
      <c r="W3" s="2078"/>
      <c r="X3" s="2085"/>
      <c r="Y3" s="2085"/>
      <c r="Z3" s="2085"/>
    </row>
    <row r="4" spans="1:27" s="2079" customFormat="1">
      <c r="B4" s="242" t="s">
        <v>6</v>
      </c>
      <c r="C4" t="s">
        <v>7</v>
      </c>
      <c r="M4" s="2075"/>
      <c r="N4" s="2078"/>
      <c r="O4" s="2078"/>
      <c r="P4" s="2078"/>
      <c r="Q4" s="2078"/>
      <c r="R4" s="2078"/>
      <c r="S4" s="2078"/>
      <c r="T4" s="2078"/>
      <c r="U4" s="2078"/>
      <c r="V4" s="2078"/>
      <c r="W4" s="2078"/>
      <c r="X4" s="2085"/>
      <c r="Y4" s="2085"/>
      <c r="Z4" s="2085"/>
    </row>
    <row r="5" spans="1:27" s="2079" customFormat="1">
      <c r="B5" s="242" t="s">
        <v>8</v>
      </c>
      <c r="C5" t="s">
        <v>9</v>
      </c>
      <c r="O5" s="2078"/>
      <c r="P5" s="2078"/>
      <c r="Q5" s="2078"/>
      <c r="R5" s="2078"/>
      <c r="S5" s="2078"/>
      <c r="T5" s="2078"/>
      <c r="U5" s="2078"/>
      <c r="V5" s="2078"/>
      <c r="W5" s="2078"/>
      <c r="X5" s="2086"/>
      <c r="Y5" s="2086"/>
      <c r="Z5" s="2086"/>
    </row>
    <row r="6" spans="1:27" s="2079" customFormat="1" ht="13.5" thickBot="1">
      <c r="B6" s="2087"/>
      <c r="C6" s="2080"/>
      <c r="D6" s="2078"/>
      <c r="E6" s="2078"/>
      <c r="F6" s="2078"/>
      <c r="G6" s="2078"/>
      <c r="H6" s="2078"/>
      <c r="I6" s="2078"/>
      <c r="J6" s="2078"/>
      <c r="K6" s="2078"/>
      <c r="L6" s="2078"/>
      <c r="M6" s="2078"/>
      <c r="N6" s="2088"/>
      <c r="O6" s="2088"/>
      <c r="P6" s="2088"/>
      <c r="Q6" s="2088"/>
      <c r="R6" s="2088"/>
      <c r="S6" s="2086"/>
      <c r="T6" s="2086"/>
      <c r="U6" s="2086"/>
      <c r="V6" s="2086"/>
      <c r="W6" s="2086"/>
      <c r="X6" s="2086"/>
      <c r="Y6" s="2086"/>
      <c r="Z6" s="2086"/>
    </row>
    <row r="7" spans="1:27" s="2079" customFormat="1" ht="36" customHeight="1">
      <c r="A7" s="2089"/>
      <c r="B7" s="2090"/>
      <c r="C7" s="3196" t="s">
        <v>2465</v>
      </c>
      <c r="D7" s="3197"/>
      <c r="E7" s="3198" t="s">
        <v>2466</v>
      </c>
      <c r="F7" s="3198" t="s">
        <v>2467</v>
      </c>
      <c r="G7" s="3199" t="s">
        <v>2468</v>
      </c>
      <c r="H7" s="3200"/>
      <c r="I7" s="3200"/>
      <c r="J7" s="3200"/>
      <c r="K7" s="3200"/>
      <c r="L7" s="3201"/>
      <c r="M7" s="3198" t="s">
        <v>2469</v>
      </c>
      <c r="N7" s="3196" t="s">
        <v>2470</v>
      </c>
      <c r="O7" s="3202"/>
      <c r="P7" s="3202"/>
      <c r="Q7" s="3203" t="s">
        <v>2471</v>
      </c>
      <c r="R7" s="3202" t="s">
        <v>2472</v>
      </c>
      <c r="S7" s="3202"/>
      <c r="T7" s="3202"/>
      <c r="U7" s="3197"/>
      <c r="V7" s="3206" t="s">
        <v>2473</v>
      </c>
      <c r="W7" s="3186"/>
      <c r="X7" s="3187"/>
      <c r="Y7" s="3187"/>
      <c r="Z7" s="3188"/>
    </row>
    <row r="8" spans="1:27" s="2079" customFormat="1" ht="44.25" customHeight="1">
      <c r="A8" s="2091"/>
      <c r="B8" s="2092"/>
      <c r="C8" s="3189"/>
      <c r="D8" s="3177"/>
      <c r="E8" s="3177"/>
      <c r="F8" s="3177"/>
      <c r="G8" s="3191" t="s">
        <v>2474</v>
      </c>
      <c r="H8" s="3192"/>
      <c r="I8" s="3191" t="s">
        <v>2244</v>
      </c>
      <c r="J8" s="3192"/>
      <c r="K8" s="3191" t="s">
        <v>2475</v>
      </c>
      <c r="L8" s="3192"/>
      <c r="M8" s="3177"/>
      <c r="N8" s="3177" t="s">
        <v>2476</v>
      </c>
      <c r="O8" s="3166" t="s">
        <v>2477</v>
      </c>
      <c r="P8" s="2093"/>
      <c r="Q8" s="3204"/>
      <c r="R8" s="3193">
        <v>0</v>
      </c>
      <c r="S8" s="3178">
        <v>0.2</v>
      </c>
      <c r="T8" s="3178">
        <v>0.5</v>
      </c>
      <c r="U8" s="3178">
        <v>1</v>
      </c>
      <c r="V8" s="3207"/>
      <c r="W8" s="3180" t="s">
        <v>2478</v>
      </c>
      <c r="X8" s="3182" t="s">
        <v>2479</v>
      </c>
      <c r="Y8" s="3182" t="s">
        <v>2480</v>
      </c>
      <c r="Z8" s="3184" t="s">
        <v>2481</v>
      </c>
    </row>
    <row r="9" spans="1:27" s="2079" customFormat="1" ht="15" customHeight="1">
      <c r="A9" s="2091"/>
      <c r="B9" s="2092"/>
      <c r="C9" s="3190"/>
      <c r="D9" s="3177"/>
      <c r="E9" s="3177"/>
      <c r="F9" s="3177"/>
      <c r="G9" s="3175" t="s">
        <v>2482</v>
      </c>
      <c r="H9" s="3175" t="s">
        <v>2483</v>
      </c>
      <c r="I9" s="3176" t="s">
        <v>2484</v>
      </c>
      <c r="J9" s="3176" t="s">
        <v>2485</v>
      </c>
      <c r="K9" s="3175" t="s">
        <v>2486</v>
      </c>
      <c r="L9" s="3175" t="s">
        <v>2487</v>
      </c>
      <c r="M9" s="3177"/>
      <c r="N9" s="3177"/>
      <c r="O9" s="3177"/>
      <c r="P9" s="3166" t="s">
        <v>2488</v>
      </c>
      <c r="Q9" s="3204"/>
      <c r="R9" s="3194"/>
      <c r="S9" s="3179"/>
      <c r="T9" s="3179"/>
      <c r="U9" s="3179"/>
      <c r="V9" s="3207"/>
      <c r="W9" s="3181"/>
      <c r="X9" s="3183"/>
      <c r="Y9" s="3183"/>
      <c r="Z9" s="3185"/>
    </row>
    <row r="10" spans="1:27" s="2079" customFormat="1" ht="63.75" customHeight="1">
      <c r="A10" s="2091"/>
      <c r="B10" s="2092"/>
      <c r="C10" s="3190"/>
      <c r="D10" s="3177"/>
      <c r="E10" s="3177"/>
      <c r="F10" s="3177"/>
      <c r="G10" s="3166"/>
      <c r="H10" s="3166"/>
      <c r="I10" s="3177"/>
      <c r="J10" s="3177"/>
      <c r="K10" s="3166"/>
      <c r="L10" s="3166"/>
      <c r="M10" s="3177"/>
      <c r="N10" s="3177"/>
      <c r="O10" s="3177"/>
      <c r="P10" s="3166"/>
      <c r="Q10" s="3205"/>
      <c r="R10" s="3194"/>
      <c r="S10" s="3179"/>
      <c r="T10" s="3179"/>
      <c r="U10" s="3179"/>
      <c r="V10" s="3178"/>
      <c r="W10" s="3181" t="s">
        <v>2489</v>
      </c>
      <c r="X10" s="3183"/>
      <c r="Y10" s="3183"/>
      <c r="Z10" s="3185"/>
    </row>
    <row r="11" spans="1:27" s="2079" customFormat="1" ht="25.5" customHeight="1">
      <c r="A11" s="2094"/>
      <c r="B11" s="2095"/>
      <c r="C11" s="2096" t="s">
        <v>1037</v>
      </c>
      <c r="D11" s="2097" t="s">
        <v>1041</v>
      </c>
      <c r="E11" s="2096" t="s">
        <v>1044</v>
      </c>
      <c r="F11" s="2097" t="s">
        <v>1047</v>
      </c>
      <c r="G11" s="2096" t="s">
        <v>1049</v>
      </c>
      <c r="H11" s="2096" t="s">
        <v>1052</v>
      </c>
      <c r="I11" s="2096" t="s">
        <v>1054</v>
      </c>
      <c r="J11" s="2096" t="s">
        <v>1057</v>
      </c>
      <c r="K11" s="2096" t="s">
        <v>1060</v>
      </c>
      <c r="L11" s="2096" t="s">
        <v>2313</v>
      </c>
      <c r="M11" s="2096" t="s">
        <v>2490</v>
      </c>
      <c r="N11" s="2098" t="s">
        <v>2317</v>
      </c>
      <c r="O11" s="2099" t="s">
        <v>1069</v>
      </c>
      <c r="P11" s="2098" t="s">
        <v>1072</v>
      </c>
      <c r="Q11" s="2100" t="s">
        <v>2491</v>
      </c>
      <c r="R11" s="2100" t="s">
        <v>1078</v>
      </c>
      <c r="S11" s="2100" t="s">
        <v>2323</v>
      </c>
      <c r="T11" s="2100" t="s">
        <v>2325</v>
      </c>
      <c r="U11" s="2100" t="s">
        <v>2327</v>
      </c>
      <c r="V11" s="2100" t="s">
        <v>2492</v>
      </c>
      <c r="W11" s="2097" t="s">
        <v>2330</v>
      </c>
      <c r="X11" s="2101" t="s">
        <v>2332</v>
      </c>
      <c r="Y11" s="2102" t="s">
        <v>2333</v>
      </c>
      <c r="Z11" s="2103" t="s">
        <v>2334</v>
      </c>
    </row>
    <row r="12" spans="1:27" s="2079" customFormat="1" ht="18.75" customHeight="1">
      <c r="A12" s="2104" t="s">
        <v>1037</v>
      </c>
      <c r="B12" s="2105" t="s">
        <v>2493</v>
      </c>
      <c r="C12" s="2106"/>
      <c r="D12" s="2106"/>
      <c r="E12" s="2106"/>
      <c r="F12" s="2107"/>
      <c r="G12" s="2107"/>
      <c r="H12" s="2107"/>
      <c r="I12" s="2107"/>
      <c r="J12" s="2107"/>
      <c r="K12" s="2108">
        <f>G12+H12+I12+J12</f>
        <v>0</v>
      </c>
      <c r="L12" s="2107"/>
      <c r="M12" s="2109">
        <f>F12-K12+L12</f>
        <v>0</v>
      </c>
      <c r="N12" s="2107"/>
      <c r="O12" s="2107"/>
      <c r="P12" s="2107"/>
      <c r="Q12" s="2110">
        <f>M12+N12-O12</f>
        <v>0</v>
      </c>
      <c r="R12" s="2107"/>
      <c r="S12" s="2107"/>
      <c r="T12" s="2107"/>
      <c r="U12" s="2107"/>
      <c r="V12" s="2109">
        <f>Q12-R12-0.8*S12-0.5*T12</f>
        <v>0</v>
      </c>
      <c r="W12" s="2111"/>
      <c r="X12" s="2112"/>
      <c r="Y12" s="2112"/>
      <c r="Z12" s="2113"/>
    </row>
    <row r="13" spans="1:27" s="2119" customFormat="1" ht="17.25" customHeight="1">
      <c r="A13" s="2114" t="s">
        <v>2299</v>
      </c>
      <c r="B13" s="2115" t="s">
        <v>2494</v>
      </c>
      <c r="C13" s="2106"/>
      <c r="D13" s="2106"/>
      <c r="E13" s="2106"/>
      <c r="F13" s="2116"/>
      <c r="G13" s="2116"/>
      <c r="H13" s="2116"/>
      <c r="I13" s="2116"/>
      <c r="J13" s="2116"/>
      <c r="K13" s="2116"/>
      <c r="L13" s="2116"/>
      <c r="M13" s="2116"/>
      <c r="N13" s="2116"/>
      <c r="O13" s="2116"/>
      <c r="P13" s="2116"/>
      <c r="Q13" s="2117"/>
      <c r="R13" s="2116"/>
      <c r="S13" s="2116"/>
      <c r="T13" s="2116"/>
      <c r="U13" s="2116"/>
      <c r="V13" s="2116"/>
      <c r="W13" s="2116"/>
      <c r="X13" s="2116"/>
      <c r="Y13" s="2116"/>
      <c r="Z13" s="2118"/>
    </row>
    <row r="14" spans="1:27" s="2119" customFormat="1" ht="18" customHeight="1">
      <c r="A14" s="2104" t="s">
        <v>2301</v>
      </c>
      <c r="B14" s="2120"/>
      <c r="C14" s="2106"/>
      <c r="D14" s="2106"/>
      <c r="E14" s="2106"/>
      <c r="F14" s="2116"/>
      <c r="G14" s="2116"/>
      <c r="H14" s="2116"/>
      <c r="I14" s="2116"/>
      <c r="J14" s="2116"/>
      <c r="K14" s="2116"/>
      <c r="L14" s="2116"/>
      <c r="M14" s="2116"/>
      <c r="N14" s="2116"/>
      <c r="O14" s="2116"/>
      <c r="P14" s="2116"/>
      <c r="Q14" s="2117"/>
      <c r="R14" s="2116"/>
      <c r="S14" s="2116"/>
      <c r="T14" s="2116"/>
      <c r="U14" s="2116"/>
      <c r="V14" s="2106"/>
      <c r="W14" s="2116"/>
      <c r="X14" s="2116"/>
      <c r="Y14" s="2116"/>
      <c r="Z14" s="2118"/>
    </row>
    <row r="15" spans="1:27" s="2079" customFormat="1" ht="15.75" customHeight="1">
      <c r="A15" s="2114" t="s">
        <v>2303</v>
      </c>
      <c r="B15" s="2120"/>
      <c r="C15" s="2106"/>
      <c r="D15" s="2106"/>
      <c r="E15" s="2106"/>
      <c r="F15" s="2116"/>
      <c r="G15" s="2116"/>
      <c r="H15" s="2116"/>
      <c r="I15" s="2116"/>
      <c r="J15" s="2116"/>
      <c r="K15" s="2116"/>
      <c r="L15" s="2116"/>
      <c r="M15" s="2116"/>
      <c r="N15" s="2116"/>
      <c r="O15" s="2116"/>
      <c r="P15" s="2116"/>
      <c r="Q15" s="2117"/>
      <c r="R15" s="2116"/>
      <c r="S15" s="2116"/>
      <c r="T15" s="2116"/>
      <c r="U15" s="2116"/>
      <c r="V15" s="2106"/>
      <c r="W15" s="2116"/>
      <c r="X15" s="2116"/>
      <c r="Y15" s="2116"/>
      <c r="Z15" s="2118"/>
    </row>
    <row r="16" spans="1:27" s="2079" customFormat="1" ht="16.899999999999999" customHeight="1">
      <c r="A16" s="2121" t="s">
        <v>2495</v>
      </c>
      <c r="B16" s="2120"/>
      <c r="C16" s="2106"/>
      <c r="D16" s="2106"/>
      <c r="E16" s="2106"/>
      <c r="F16" s="2116"/>
      <c r="G16" s="2116"/>
      <c r="H16" s="2116"/>
      <c r="I16" s="2116"/>
      <c r="J16" s="2116"/>
      <c r="K16" s="2116"/>
      <c r="L16" s="2116"/>
      <c r="M16" s="2116"/>
      <c r="N16" s="2116"/>
      <c r="O16" s="2116"/>
      <c r="P16" s="2116"/>
      <c r="Q16" s="2117"/>
      <c r="R16" s="2116"/>
      <c r="S16" s="2116"/>
      <c r="T16" s="2116"/>
      <c r="U16" s="2116"/>
      <c r="V16" s="2106"/>
      <c r="W16" s="2116"/>
      <c r="X16" s="2116"/>
      <c r="Y16" s="2116"/>
      <c r="Z16" s="2122"/>
    </row>
    <row r="17" spans="1:26" s="2079" customFormat="1" ht="15" customHeight="1">
      <c r="A17" s="2123"/>
      <c r="B17" s="3167" t="s">
        <v>2496</v>
      </c>
      <c r="C17" s="3168"/>
      <c r="D17" s="3168"/>
      <c r="E17" s="3168"/>
      <c r="F17" s="3168"/>
      <c r="G17" s="3168"/>
      <c r="H17" s="3168"/>
      <c r="I17" s="3168"/>
      <c r="J17" s="3168"/>
      <c r="K17" s="3168"/>
      <c r="L17" s="3168"/>
      <c r="M17" s="3168"/>
      <c r="N17" s="3168"/>
      <c r="O17" s="3168"/>
      <c r="P17" s="3168"/>
      <c r="Q17" s="3168"/>
      <c r="R17" s="3168"/>
      <c r="S17" s="3168"/>
      <c r="T17" s="3168"/>
      <c r="U17" s="3168"/>
      <c r="V17" s="3168"/>
      <c r="W17" s="3168"/>
      <c r="X17" s="3168"/>
      <c r="Y17" s="3168"/>
      <c r="Z17" s="3169"/>
    </row>
    <row r="18" spans="1:26" s="2079" customFormat="1" ht="22.5" customHeight="1">
      <c r="A18" s="2104" t="s">
        <v>1041</v>
      </c>
      <c r="B18" s="2124" t="s">
        <v>2497</v>
      </c>
      <c r="C18" s="2125"/>
      <c r="D18" s="2126"/>
      <c r="E18" s="2127"/>
      <c r="F18" s="2128"/>
      <c r="G18" s="2129"/>
      <c r="H18" s="2129"/>
      <c r="I18" s="2129"/>
      <c r="J18" s="2129"/>
      <c r="K18" s="2130">
        <f>G18+H18+I18+J18</f>
        <v>0</v>
      </c>
      <c r="L18" s="2129"/>
      <c r="M18" s="2109">
        <f>F18-K18+L18</f>
        <v>0</v>
      </c>
      <c r="N18" s="2129"/>
      <c r="O18" s="2129"/>
      <c r="P18" s="2131"/>
      <c r="Q18" s="2110">
        <f>M18+N18-O18</f>
        <v>0</v>
      </c>
      <c r="R18" s="2132"/>
      <c r="S18" s="2133"/>
      <c r="T18" s="2133"/>
      <c r="U18" s="2134"/>
      <c r="V18" s="2135"/>
      <c r="W18" s="2136"/>
      <c r="X18" s="2137"/>
      <c r="Y18" s="2138"/>
      <c r="Z18" s="2139"/>
    </row>
    <row r="19" spans="1:26" s="2079" customFormat="1" ht="21" customHeight="1">
      <c r="A19" s="2140" t="s">
        <v>1044</v>
      </c>
      <c r="B19" s="2141" t="s">
        <v>2498</v>
      </c>
      <c r="C19" s="2125"/>
      <c r="D19" s="2126"/>
      <c r="E19" s="2127"/>
      <c r="F19" s="2142"/>
      <c r="G19" s="2143"/>
      <c r="H19" s="2143"/>
      <c r="I19" s="2143"/>
      <c r="J19" s="2143"/>
      <c r="K19" s="2130">
        <f>G19+H19+I19+J19</f>
        <v>0</v>
      </c>
      <c r="L19" s="2143"/>
      <c r="M19" s="2109">
        <f>F19-K19+L19</f>
        <v>0</v>
      </c>
      <c r="N19" s="2143"/>
      <c r="O19" s="2143"/>
      <c r="P19" s="2144"/>
      <c r="Q19" s="2110">
        <f>M19+N19-O19</f>
        <v>0</v>
      </c>
      <c r="R19" s="2145">
        <f>R12</f>
        <v>0</v>
      </c>
      <c r="S19" s="2145">
        <f t="shared" ref="S19:U19" si="0">S12</f>
        <v>0</v>
      </c>
      <c r="T19" s="2145">
        <f t="shared" si="0"/>
        <v>0</v>
      </c>
      <c r="U19" s="2145">
        <f t="shared" si="0"/>
        <v>0</v>
      </c>
      <c r="V19" s="2146">
        <f>Q19-R19-0.8*S19-0.5*T19</f>
        <v>0</v>
      </c>
      <c r="W19" s="2137"/>
      <c r="X19" s="2137"/>
      <c r="Y19" s="2147"/>
      <c r="Z19" s="2148"/>
    </row>
    <row r="20" spans="1:26" s="2079" customFormat="1" ht="22.5" customHeight="1">
      <c r="A20" s="2114"/>
      <c r="B20" s="2141" t="s">
        <v>2499</v>
      </c>
      <c r="C20" s="2125"/>
      <c r="D20" s="2126"/>
      <c r="E20" s="2127"/>
      <c r="F20" s="2116"/>
      <c r="G20" s="2149"/>
      <c r="H20" s="2126"/>
      <c r="I20" s="2126"/>
      <c r="J20" s="2126"/>
      <c r="K20" s="2126"/>
      <c r="L20" s="2150"/>
      <c r="M20" s="2151"/>
      <c r="N20" s="2126"/>
      <c r="O20" s="2126"/>
      <c r="P20" s="2126"/>
      <c r="Q20" s="2152"/>
      <c r="R20" s="2125"/>
      <c r="S20" s="2117"/>
      <c r="T20" s="2117"/>
      <c r="U20" s="2153"/>
      <c r="V20" s="2125"/>
      <c r="W20" s="2154"/>
      <c r="X20" s="2155"/>
      <c r="Y20" s="2152"/>
      <c r="Z20" s="2156"/>
    </row>
    <row r="21" spans="1:26" s="2158" customFormat="1" ht="20.25" customHeight="1">
      <c r="A21" s="2114" t="s">
        <v>1047</v>
      </c>
      <c r="B21" s="2141" t="s">
        <v>2500</v>
      </c>
      <c r="C21" s="2125"/>
      <c r="D21" s="2117"/>
      <c r="E21" s="2127"/>
      <c r="F21" s="2157"/>
      <c r="G21" s="2143"/>
      <c r="H21" s="2143"/>
      <c r="I21" s="2143"/>
      <c r="J21" s="2143"/>
      <c r="K21" s="2130">
        <f>G21+H21+I21+J21</f>
        <v>0</v>
      </c>
      <c r="L21" s="2143"/>
      <c r="M21" s="2109">
        <f>F21-K21+L21</f>
        <v>0</v>
      </c>
      <c r="N21" s="2143"/>
      <c r="O21" s="2143"/>
      <c r="P21" s="2143"/>
      <c r="Q21" s="2110">
        <f>M21+N21-O21</f>
        <v>0</v>
      </c>
      <c r="R21" s="2149"/>
      <c r="S21" s="2126"/>
      <c r="T21" s="2126"/>
      <c r="U21" s="2150"/>
      <c r="V21" s="2135"/>
      <c r="W21" s="2136"/>
      <c r="X21" s="2136"/>
      <c r="Y21" s="2152"/>
      <c r="Z21" s="2156"/>
    </row>
    <row r="22" spans="1:26" s="2158" customFormat="1" ht="21.75" customHeight="1">
      <c r="A22" s="2159" t="s">
        <v>1049</v>
      </c>
      <c r="B22" s="2141"/>
      <c r="C22" s="2125"/>
      <c r="D22" s="2117"/>
      <c r="E22" s="2127"/>
      <c r="F22" s="2127"/>
      <c r="G22" s="2149"/>
      <c r="H22" s="2126"/>
      <c r="I22" s="2126"/>
      <c r="J22" s="2126"/>
      <c r="K22" s="2126"/>
      <c r="L22" s="2150"/>
      <c r="M22" s="2160"/>
      <c r="N22" s="2126"/>
      <c r="O22" s="2126"/>
      <c r="P22" s="2126"/>
      <c r="Q22" s="2152"/>
      <c r="R22" s="2149"/>
      <c r="S22" s="2126"/>
      <c r="T22" s="2126"/>
      <c r="U22" s="2150"/>
      <c r="V22" s="2125"/>
      <c r="W22" s="2153"/>
      <c r="X22" s="2152"/>
      <c r="Y22" s="2152"/>
      <c r="Z22" s="2156"/>
    </row>
    <row r="23" spans="1:26" s="2158" customFormat="1" ht="24" customHeight="1">
      <c r="A23" s="2159" t="s">
        <v>1052</v>
      </c>
      <c r="B23" s="2141" t="s">
        <v>2501</v>
      </c>
      <c r="C23" s="2125"/>
      <c r="D23" s="2117"/>
      <c r="E23" s="2127"/>
      <c r="F23" s="2157"/>
      <c r="G23" s="2143"/>
      <c r="H23" s="2143"/>
      <c r="I23" s="2143"/>
      <c r="J23" s="2143"/>
      <c r="K23" s="2130">
        <f>G23+H23+I23+J23</f>
        <v>0</v>
      </c>
      <c r="L23" s="2143"/>
      <c r="M23" s="2109">
        <f>F23-K23+L23</f>
        <v>0</v>
      </c>
      <c r="N23" s="2143"/>
      <c r="O23" s="2143"/>
      <c r="P23" s="2143"/>
      <c r="Q23" s="2110">
        <f>M23+N23-O23</f>
        <v>0</v>
      </c>
      <c r="R23" s="2149"/>
      <c r="S23" s="2126"/>
      <c r="T23" s="2126"/>
      <c r="U23" s="2150"/>
      <c r="V23" s="2135"/>
      <c r="W23" s="2136"/>
      <c r="X23" s="2136"/>
      <c r="Y23" s="2152"/>
      <c r="Z23" s="2156"/>
    </row>
    <row r="24" spans="1:26" s="2158" customFormat="1" ht="12">
      <c r="A24" s="2159" t="s">
        <v>1054</v>
      </c>
      <c r="B24" s="2161"/>
      <c r="C24" s="2125"/>
      <c r="D24" s="2117"/>
      <c r="E24" s="2127"/>
      <c r="F24" s="2127"/>
      <c r="G24" s="2149"/>
      <c r="H24" s="2126"/>
      <c r="I24" s="2126"/>
      <c r="J24" s="2126"/>
      <c r="K24" s="2126"/>
      <c r="L24" s="2150"/>
      <c r="M24" s="2160"/>
      <c r="N24" s="2126"/>
      <c r="O24" s="2126"/>
      <c r="P24" s="2126"/>
      <c r="Q24" s="2152"/>
      <c r="R24" s="2149"/>
      <c r="S24" s="2126"/>
      <c r="T24" s="2126"/>
      <c r="U24" s="2150"/>
      <c r="V24" s="2125"/>
      <c r="W24" s="2153"/>
      <c r="X24" s="2152"/>
      <c r="Y24" s="2152"/>
      <c r="Z24" s="2156"/>
    </row>
    <row r="25" spans="1:26" s="2158" customFormat="1" ht="12">
      <c r="A25" s="2159" t="s">
        <v>1057</v>
      </c>
      <c r="B25" s="2162"/>
      <c r="C25" s="2163"/>
      <c r="D25" s="2164"/>
      <c r="E25" s="2165"/>
      <c r="F25" s="2165"/>
      <c r="G25" s="2132"/>
      <c r="H25" s="2133"/>
      <c r="I25" s="2133"/>
      <c r="J25" s="2133"/>
      <c r="K25" s="2133"/>
      <c r="L25" s="2134"/>
      <c r="M25" s="2166"/>
      <c r="N25" s="2133"/>
      <c r="O25" s="2133"/>
      <c r="P25" s="2133"/>
      <c r="Q25" s="2138"/>
      <c r="R25" s="2132"/>
      <c r="S25" s="2133"/>
      <c r="T25" s="2133"/>
      <c r="U25" s="2134"/>
      <c r="V25" s="2163"/>
      <c r="W25" s="2167"/>
      <c r="X25" s="2138"/>
      <c r="Y25" s="2152"/>
      <c r="Z25" s="2156"/>
    </row>
    <row r="26" spans="1:26" s="2079" customFormat="1" ht="12">
      <c r="A26" s="2140"/>
      <c r="B26" s="3170" t="s">
        <v>2502</v>
      </c>
      <c r="C26" s="3171"/>
      <c r="D26" s="3171"/>
      <c r="E26" s="3171"/>
      <c r="F26" s="3170"/>
      <c r="G26" s="3170"/>
      <c r="H26" s="3170"/>
      <c r="I26" s="3170"/>
      <c r="J26" s="3170"/>
      <c r="K26" s="3170"/>
      <c r="L26" s="3170"/>
      <c r="M26" s="3170"/>
      <c r="N26" s="3170"/>
      <c r="O26" s="3170"/>
      <c r="P26" s="3170"/>
      <c r="Q26" s="3170"/>
      <c r="R26" s="3170"/>
      <c r="S26" s="3170"/>
      <c r="T26" s="3170"/>
      <c r="U26" s="3170"/>
      <c r="V26" s="3170"/>
      <c r="W26" s="3170"/>
      <c r="X26" s="3170"/>
      <c r="Y26" s="3170"/>
      <c r="Z26" s="3172"/>
    </row>
    <row r="27" spans="1:26" s="2079" customFormat="1" ht="21" customHeight="1">
      <c r="A27" s="2140" t="s">
        <v>1060</v>
      </c>
      <c r="B27" s="2168" t="s">
        <v>2503</v>
      </c>
      <c r="C27" s="2169"/>
      <c r="D27" s="2170"/>
      <c r="E27" s="2171"/>
      <c r="F27" s="2172"/>
      <c r="G27" s="2173"/>
      <c r="H27" s="2174"/>
      <c r="I27" s="2175"/>
      <c r="J27" s="2175"/>
      <c r="K27" s="2175"/>
      <c r="L27" s="2176"/>
      <c r="M27" s="2177"/>
      <c r="N27" s="2178"/>
      <c r="O27" s="2175"/>
      <c r="P27" s="2176"/>
      <c r="Q27" s="2179"/>
      <c r="R27" s="2180"/>
      <c r="S27" s="2180"/>
      <c r="T27" s="2180"/>
      <c r="U27" s="2180"/>
      <c r="V27" s="2146">
        <f>Q27-R27-0.8*S27-0.5*T27</f>
        <v>0</v>
      </c>
      <c r="W27" s="2180"/>
      <c r="X27" s="2181">
        <f>V27*0%</f>
        <v>0</v>
      </c>
      <c r="Y27" s="2180"/>
      <c r="Z27" s="2182"/>
    </row>
    <row r="28" spans="1:26" s="2079" customFormat="1" ht="12">
      <c r="A28" s="2114">
        <v>100</v>
      </c>
      <c r="B28" s="2168">
        <v>0.1</v>
      </c>
      <c r="C28" s="2173"/>
      <c r="D28" s="2174"/>
      <c r="E28" s="2183"/>
      <c r="F28" s="2172"/>
      <c r="G28" s="2173"/>
      <c r="H28" s="2174"/>
      <c r="I28" s="2175"/>
      <c r="J28" s="2175"/>
      <c r="K28" s="2175"/>
      <c r="L28" s="2176"/>
      <c r="M28" s="2177"/>
      <c r="N28" s="2178"/>
      <c r="O28" s="2175"/>
      <c r="P28" s="2176"/>
      <c r="Q28" s="2180"/>
      <c r="R28" s="2180"/>
      <c r="S28" s="2180"/>
      <c r="T28" s="2180"/>
      <c r="U28" s="2180"/>
      <c r="V28" s="2146">
        <f t="shared" ref="V28:V38" si="1">Q28-R28-0.8*S28-0.5*T28</f>
        <v>0</v>
      </c>
      <c r="W28" s="2180"/>
      <c r="X28" s="2181">
        <f>V28*10%</f>
        <v>0</v>
      </c>
      <c r="Y28" s="2180"/>
      <c r="Z28" s="2182"/>
    </row>
    <row r="29" spans="1:26" s="2079" customFormat="1" ht="12">
      <c r="A29" s="2114">
        <v>110</v>
      </c>
      <c r="B29" s="2168">
        <v>0.2</v>
      </c>
      <c r="C29" s="2184"/>
      <c r="D29" s="2106"/>
      <c r="E29" s="2185"/>
      <c r="F29" s="2172"/>
      <c r="G29" s="2184"/>
      <c r="H29" s="2106"/>
      <c r="I29" s="2175"/>
      <c r="J29" s="2175"/>
      <c r="K29" s="2175"/>
      <c r="L29" s="2176"/>
      <c r="M29" s="2177"/>
      <c r="N29" s="2178"/>
      <c r="O29" s="2175"/>
      <c r="P29" s="2176"/>
      <c r="Q29" s="2180"/>
      <c r="R29" s="2180"/>
      <c r="S29" s="2180"/>
      <c r="T29" s="2180"/>
      <c r="U29" s="2180"/>
      <c r="V29" s="2146">
        <f t="shared" si="1"/>
        <v>0</v>
      </c>
      <c r="W29" s="2180"/>
      <c r="X29" s="2181">
        <f>V29*20%</f>
        <v>0</v>
      </c>
      <c r="Y29" s="2180"/>
      <c r="Z29" s="2182"/>
    </row>
    <row r="30" spans="1:26" s="2079" customFormat="1" ht="12">
      <c r="A30" s="2114">
        <v>120</v>
      </c>
      <c r="B30" s="2168">
        <v>0.35</v>
      </c>
      <c r="C30" s="2173"/>
      <c r="D30" s="2174"/>
      <c r="E30" s="2183"/>
      <c r="F30" s="2172"/>
      <c r="G30" s="2173"/>
      <c r="H30" s="2174"/>
      <c r="I30" s="2175"/>
      <c r="J30" s="2175"/>
      <c r="K30" s="2175"/>
      <c r="L30" s="2176"/>
      <c r="M30" s="2177"/>
      <c r="N30" s="2178"/>
      <c r="O30" s="2175"/>
      <c r="P30" s="2176"/>
      <c r="Q30" s="2180"/>
      <c r="R30" s="2180"/>
      <c r="S30" s="2180"/>
      <c r="T30" s="2180"/>
      <c r="U30" s="2180"/>
      <c r="V30" s="2146">
        <f t="shared" si="1"/>
        <v>0</v>
      </c>
      <c r="W30" s="2180"/>
      <c r="X30" s="2181">
        <f>V30*35%</f>
        <v>0</v>
      </c>
      <c r="Y30" s="2180"/>
      <c r="Z30" s="2182"/>
    </row>
    <row r="31" spans="1:26" s="2079" customFormat="1" ht="12">
      <c r="A31" s="2114">
        <v>130</v>
      </c>
      <c r="B31" s="2168">
        <v>0.5</v>
      </c>
      <c r="C31" s="2149"/>
      <c r="D31" s="2126"/>
      <c r="E31" s="2150"/>
      <c r="F31" s="2172"/>
      <c r="G31" s="2173"/>
      <c r="H31" s="2174"/>
      <c r="I31" s="2175"/>
      <c r="J31" s="2175"/>
      <c r="K31" s="2175"/>
      <c r="L31" s="2176"/>
      <c r="M31" s="2177"/>
      <c r="N31" s="2178"/>
      <c r="O31" s="2175"/>
      <c r="P31" s="2176"/>
      <c r="Q31" s="2180"/>
      <c r="R31" s="2180"/>
      <c r="S31" s="2180"/>
      <c r="T31" s="2180"/>
      <c r="U31" s="2180"/>
      <c r="V31" s="2146">
        <f t="shared" si="1"/>
        <v>0</v>
      </c>
      <c r="W31" s="2180"/>
      <c r="X31" s="2181">
        <f>V31*50%</f>
        <v>0</v>
      </c>
      <c r="Y31" s="2180"/>
      <c r="Z31" s="2182"/>
    </row>
    <row r="32" spans="1:26" s="2079" customFormat="1" ht="12">
      <c r="A32" s="2114">
        <v>140</v>
      </c>
      <c r="B32" s="2168">
        <v>0.75</v>
      </c>
      <c r="C32" s="2149"/>
      <c r="D32" s="2126"/>
      <c r="E32" s="2150"/>
      <c r="F32" s="2172"/>
      <c r="G32" s="2173"/>
      <c r="H32" s="2174"/>
      <c r="I32" s="2175"/>
      <c r="J32" s="2175"/>
      <c r="K32" s="2175"/>
      <c r="L32" s="2176"/>
      <c r="M32" s="2177"/>
      <c r="N32" s="2178"/>
      <c r="O32" s="2175"/>
      <c r="P32" s="2176"/>
      <c r="Q32" s="2180"/>
      <c r="R32" s="2180"/>
      <c r="S32" s="2180"/>
      <c r="T32" s="2180"/>
      <c r="U32" s="2180"/>
      <c r="V32" s="2146">
        <f t="shared" si="1"/>
        <v>0</v>
      </c>
      <c r="W32" s="2180"/>
      <c r="X32" s="2181">
        <f>V32*75%</f>
        <v>0</v>
      </c>
      <c r="Y32" s="2180"/>
      <c r="Z32" s="2182"/>
    </row>
    <row r="33" spans="1:26" s="2079" customFormat="1" ht="12">
      <c r="A33" s="2114">
        <v>150</v>
      </c>
      <c r="B33" s="2168">
        <v>0.85</v>
      </c>
      <c r="C33" s="2186"/>
      <c r="D33" s="2187"/>
      <c r="E33" s="2188"/>
      <c r="F33" s="2172"/>
      <c r="G33" s="2189"/>
      <c r="H33" s="2190"/>
      <c r="I33" s="2191"/>
      <c r="J33" s="2191"/>
      <c r="K33" s="2191"/>
      <c r="L33" s="2192"/>
      <c r="M33" s="2193"/>
      <c r="N33" s="2194"/>
      <c r="O33" s="2191"/>
      <c r="P33" s="2192"/>
      <c r="Q33" s="2180"/>
      <c r="R33" s="2180"/>
      <c r="S33" s="2180"/>
      <c r="T33" s="2180"/>
      <c r="U33" s="2180"/>
      <c r="V33" s="2146">
        <f t="shared" si="1"/>
        <v>0</v>
      </c>
      <c r="W33" s="2180"/>
      <c r="X33" s="2181">
        <f>V33*85%</f>
        <v>0</v>
      </c>
      <c r="Y33" s="2180"/>
      <c r="Z33" s="2182"/>
    </row>
    <row r="34" spans="1:26" s="2079" customFormat="1" ht="12">
      <c r="A34" s="2114">
        <v>160</v>
      </c>
      <c r="B34" s="2168">
        <v>1</v>
      </c>
      <c r="C34" s="2149"/>
      <c r="D34" s="2126"/>
      <c r="E34" s="2150"/>
      <c r="F34" s="2172"/>
      <c r="G34" s="2173"/>
      <c r="H34" s="2174"/>
      <c r="I34" s="2175"/>
      <c r="J34" s="2175"/>
      <c r="K34" s="2175"/>
      <c r="L34" s="2176"/>
      <c r="M34" s="2177"/>
      <c r="N34" s="2178"/>
      <c r="O34" s="2175"/>
      <c r="P34" s="2176"/>
      <c r="Q34" s="2180"/>
      <c r="R34" s="2180"/>
      <c r="S34" s="2180"/>
      <c r="T34" s="2180"/>
      <c r="U34" s="2180"/>
      <c r="V34" s="2146">
        <f t="shared" si="1"/>
        <v>0</v>
      </c>
      <c r="W34" s="2180"/>
      <c r="X34" s="2181">
        <f>V34*100%</f>
        <v>0</v>
      </c>
      <c r="Y34" s="2180"/>
      <c r="Z34" s="2182"/>
    </row>
    <row r="35" spans="1:26" s="2079" customFormat="1" ht="12">
      <c r="A35" s="2114">
        <v>170</v>
      </c>
      <c r="B35" s="2168">
        <v>1.25</v>
      </c>
      <c r="C35" s="2149"/>
      <c r="D35" s="2126"/>
      <c r="E35" s="2150"/>
      <c r="F35" s="2172"/>
      <c r="G35" s="2173"/>
      <c r="H35" s="2174"/>
      <c r="I35" s="2175"/>
      <c r="J35" s="2175"/>
      <c r="K35" s="2175"/>
      <c r="L35" s="2176"/>
      <c r="M35" s="2177"/>
      <c r="N35" s="2178"/>
      <c r="O35" s="2175"/>
      <c r="P35" s="2176"/>
      <c r="Q35" s="2180"/>
      <c r="R35" s="2180"/>
      <c r="S35" s="2180"/>
      <c r="T35" s="2180"/>
      <c r="U35" s="2180"/>
      <c r="V35" s="2146">
        <f t="shared" si="1"/>
        <v>0</v>
      </c>
      <c r="W35" s="2180"/>
      <c r="X35" s="2181">
        <f>V35*125%</f>
        <v>0</v>
      </c>
      <c r="Y35" s="2180"/>
      <c r="Z35" s="2182"/>
    </row>
    <row r="36" spans="1:26" s="2079" customFormat="1" ht="12">
      <c r="A36" s="2114">
        <v>180</v>
      </c>
      <c r="B36" s="2168">
        <v>1.5</v>
      </c>
      <c r="C36" s="2186"/>
      <c r="D36" s="2187"/>
      <c r="E36" s="2150"/>
      <c r="F36" s="2172"/>
      <c r="G36" s="2173"/>
      <c r="H36" s="2174"/>
      <c r="I36" s="2175"/>
      <c r="J36" s="2175"/>
      <c r="K36" s="2175"/>
      <c r="L36" s="2176"/>
      <c r="M36" s="2177"/>
      <c r="N36" s="2178"/>
      <c r="O36" s="2175"/>
      <c r="P36" s="2176"/>
      <c r="Q36" s="2180"/>
      <c r="R36" s="2180"/>
      <c r="S36" s="2180"/>
      <c r="T36" s="2180"/>
      <c r="U36" s="2180"/>
      <c r="V36" s="2146">
        <f t="shared" si="1"/>
        <v>0</v>
      </c>
      <c r="W36" s="2180"/>
      <c r="X36" s="2181">
        <f>V36*150%</f>
        <v>0</v>
      </c>
      <c r="Y36" s="2180"/>
      <c r="Z36" s="2182"/>
    </row>
    <row r="37" spans="1:26" s="2079" customFormat="1" ht="12">
      <c r="A37" s="2114">
        <v>190</v>
      </c>
      <c r="B37" s="2168">
        <v>2</v>
      </c>
      <c r="C37" s="2186"/>
      <c r="D37" s="2187"/>
      <c r="E37" s="2188"/>
      <c r="F37" s="2172"/>
      <c r="G37" s="2189"/>
      <c r="H37" s="2190"/>
      <c r="I37" s="2191"/>
      <c r="J37" s="2191"/>
      <c r="K37" s="2191"/>
      <c r="L37" s="2192"/>
      <c r="M37" s="2193"/>
      <c r="N37" s="2194"/>
      <c r="O37" s="2191"/>
      <c r="P37" s="2192"/>
      <c r="Q37" s="2180"/>
      <c r="R37" s="2180"/>
      <c r="S37" s="2180"/>
      <c r="T37" s="2180"/>
      <c r="U37" s="2180"/>
      <c r="V37" s="2146">
        <f t="shared" si="1"/>
        <v>0</v>
      </c>
      <c r="W37" s="2180"/>
      <c r="X37" s="2181">
        <f>V37*200%</f>
        <v>0</v>
      </c>
      <c r="Y37" s="2180"/>
      <c r="Z37" s="2182"/>
    </row>
    <row r="38" spans="1:26" s="2079" customFormat="1" ht="12">
      <c r="A38" s="2114">
        <v>200</v>
      </c>
      <c r="B38" s="2168">
        <v>12.5</v>
      </c>
      <c r="C38" s="2186"/>
      <c r="D38" s="2187"/>
      <c r="E38" s="2188"/>
      <c r="F38" s="2172"/>
      <c r="G38" s="2189"/>
      <c r="H38" s="2190"/>
      <c r="I38" s="2191"/>
      <c r="J38" s="2191"/>
      <c r="K38" s="2191"/>
      <c r="L38" s="2192"/>
      <c r="M38" s="2193"/>
      <c r="N38" s="2194"/>
      <c r="O38" s="2191"/>
      <c r="P38" s="2192"/>
      <c r="Q38" s="2180"/>
      <c r="R38" s="2180"/>
      <c r="S38" s="2180"/>
      <c r="T38" s="2180"/>
      <c r="U38" s="2180"/>
      <c r="V38" s="2146">
        <f t="shared" si="1"/>
        <v>0</v>
      </c>
      <c r="W38" s="2180"/>
      <c r="X38" s="2181">
        <f>V38*1250%</f>
        <v>0</v>
      </c>
      <c r="Y38" s="2180"/>
      <c r="Z38" s="2182"/>
    </row>
    <row r="39" spans="1:26" s="2079" customFormat="1" ht="12">
      <c r="A39" s="2195">
        <v>210</v>
      </c>
      <c r="B39" s="2168" t="s">
        <v>2504</v>
      </c>
      <c r="C39" s="2186"/>
      <c r="D39" s="2187"/>
      <c r="E39" s="2188"/>
      <c r="F39" s="2196"/>
      <c r="G39" s="2191"/>
      <c r="H39" s="2191"/>
      <c r="I39" s="2191"/>
      <c r="J39" s="2191"/>
      <c r="K39" s="2191"/>
      <c r="L39" s="2192"/>
      <c r="M39" s="2193"/>
      <c r="N39" s="2194"/>
      <c r="O39" s="2191"/>
      <c r="P39" s="2192"/>
      <c r="Q39" s="2197"/>
      <c r="R39" s="2197"/>
      <c r="S39" s="2197"/>
      <c r="T39" s="2197"/>
      <c r="U39" s="2197"/>
      <c r="V39" s="2146">
        <f>Q39-R39-0.8*S39-0.5*T39</f>
        <v>0</v>
      </c>
      <c r="W39" s="2197"/>
      <c r="X39" s="2180"/>
      <c r="Y39" s="2197"/>
      <c r="Z39" s="2198"/>
    </row>
    <row r="40" spans="1:26" s="2079" customFormat="1" ht="15" customHeight="1">
      <c r="A40" s="3173" t="s">
        <v>2505</v>
      </c>
      <c r="B40" s="3174"/>
      <c r="C40" s="3174"/>
      <c r="D40" s="3174"/>
      <c r="E40" s="3174"/>
      <c r="F40" s="3174"/>
      <c r="G40" s="3174"/>
      <c r="H40" s="3174"/>
      <c r="I40" s="3174"/>
      <c r="J40" s="3174"/>
      <c r="K40" s="3174"/>
      <c r="L40" s="3174"/>
      <c r="M40" s="3174"/>
      <c r="N40" s="3174"/>
      <c r="O40" s="3174"/>
      <c r="P40" s="3174"/>
      <c r="Q40" s="3174"/>
      <c r="R40" s="3174"/>
      <c r="S40" s="3174"/>
      <c r="T40" s="3174"/>
      <c r="U40" s="3174"/>
      <c r="V40" s="3174"/>
      <c r="W40" s="3174"/>
      <c r="X40" s="3174"/>
      <c r="Y40" s="3174"/>
      <c r="Z40" s="2199"/>
    </row>
    <row r="41" spans="1:26" s="2079" customFormat="1" ht="12">
      <c r="A41" s="2200">
        <v>220</v>
      </c>
      <c r="B41" s="2201"/>
      <c r="C41" s="2202"/>
      <c r="D41" s="2203"/>
      <c r="E41" s="2204"/>
      <c r="F41" s="2202"/>
      <c r="G41" s="2203"/>
      <c r="H41" s="2203"/>
      <c r="I41" s="2203"/>
      <c r="J41" s="2203"/>
      <c r="K41" s="2203"/>
      <c r="L41" s="2203"/>
      <c r="M41" s="2205"/>
      <c r="N41" s="2203"/>
      <c r="O41" s="2203"/>
      <c r="P41" s="2203"/>
      <c r="Q41" s="2203"/>
      <c r="R41" s="2203"/>
      <c r="S41" s="2203"/>
      <c r="T41" s="2203"/>
      <c r="U41" s="2203"/>
      <c r="V41" s="2203"/>
      <c r="W41" s="2203"/>
      <c r="X41" s="2203"/>
      <c r="Y41" s="2206"/>
      <c r="Z41" s="2207"/>
    </row>
    <row r="42" spans="1:26" s="2079" customFormat="1" ht="12">
      <c r="A42" s="2208">
        <v>230</v>
      </c>
      <c r="B42" s="2209"/>
      <c r="C42" s="2149"/>
      <c r="D42" s="2191"/>
      <c r="E42" s="2150"/>
      <c r="F42" s="2149"/>
      <c r="G42" s="2191"/>
      <c r="H42" s="2191"/>
      <c r="I42" s="2191"/>
      <c r="J42" s="2191"/>
      <c r="K42" s="2191"/>
      <c r="L42" s="2191"/>
      <c r="M42" s="2193"/>
      <c r="N42" s="2191"/>
      <c r="O42" s="2191"/>
      <c r="P42" s="2191"/>
      <c r="Q42" s="2191"/>
      <c r="R42" s="2191"/>
      <c r="S42" s="2191"/>
      <c r="T42" s="2191"/>
      <c r="U42" s="2191"/>
      <c r="V42" s="2191"/>
      <c r="W42" s="2191"/>
      <c r="X42" s="2191"/>
      <c r="Y42" s="2192"/>
      <c r="Z42" s="2210"/>
    </row>
    <row r="43" spans="1:26" s="2079" customFormat="1" ht="12">
      <c r="A43" s="2208">
        <v>240</v>
      </c>
      <c r="B43" s="2209"/>
      <c r="C43" s="2149"/>
      <c r="D43" s="2191"/>
      <c r="E43" s="2150"/>
      <c r="F43" s="2149"/>
      <c r="G43" s="2191"/>
      <c r="H43" s="2191"/>
      <c r="I43" s="2191"/>
      <c r="J43" s="2191"/>
      <c r="K43" s="2191"/>
      <c r="L43" s="2191"/>
      <c r="M43" s="2193"/>
      <c r="N43" s="2191"/>
      <c r="O43" s="2191"/>
      <c r="P43" s="2191"/>
      <c r="Q43" s="2191"/>
      <c r="R43" s="2191"/>
      <c r="S43" s="2191"/>
      <c r="T43" s="2191"/>
      <c r="U43" s="2191"/>
      <c r="V43" s="2191"/>
      <c r="W43" s="2191"/>
      <c r="X43" s="2191"/>
      <c r="Y43" s="2192"/>
      <c r="Z43" s="2210"/>
    </row>
    <row r="44" spans="1:26" s="2079" customFormat="1" ht="12.75" thickBot="1">
      <c r="A44" s="2211">
        <v>250</v>
      </c>
      <c r="B44" s="2212"/>
      <c r="C44" s="2213"/>
      <c r="D44" s="2214"/>
      <c r="E44" s="2215"/>
      <c r="F44" s="2213"/>
      <c r="G44" s="2214"/>
      <c r="H44" s="2214"/>
      <c r="I44" s="2214"/>
      <c r="J44" s="2214"/>
      <c r="K44" s="2214"/>
      <c r="L44" s="2214"/>
      <c r="M44" s="2216"/>
      <c r="N44" s="2214"/>
      <c r="O44" s="2214"/>
      <c r="P44" s="2214"/>
      <c r="Q44" s="2214"/>
      <c r="R44" s="2214"/>
      <c r="S44" s="2214"/>
      <c r="T44" s="2214"/>
      <c r="U44" s="2214"/>
      <c r="V44" s="2214"/>
      <c r="W44" s="2214"/>
      <c r="X44" s="2214"/>
      <c r="Y44" s="2217"/>
      <c r="Z44" s="2218"/>
    </row>
    <row r="45" spans="1:26">
      <c r="A45" s="2219"/>
      <c r="G45" s="2220"/>
      <c r="H45" s="2221"/>
      <c r="I45" s="2221"/>
      <c r="J45" s="2222"/>
      <c r="K45" s="2222"/>
      <c r="L45" s="2222"/>
      <c r="M45" s="2222"/>
      <c r="N45" s="2222"/>
      <c r="O45" s="2222"/>
      <c r="P45" s="2222"/>
      <c r="Q45" s="2222"/>
      <c r="R45" s="2220"/>
      <c r="S45" s="2220"/>
      <c r="T45" s="2220"/>
      <c r="U45" s="2220"/>
      <c r="V45" s="2220"/>
      <c r="W45" s="2220"/>
      <c r="X45" s="2220"/>
      <c r="Y45" s="2220"/>
    </row>
    <row r="46" spans="1:26">
      <c r="A46" s="2219"/>
      <c r="B46" s="1926" t="s">
        <v>2506</v>
      </c>
      <c r="G46" s="2220"/>
      <c r="H46" s="2220"/>
      <c r="I46" s="2220"/>
      <c r="J46" s="2220"/>
      <c r="K46" s="2220"/>
      <c r="L46" s="2220"/>
      <c r="M46" s="2220"/>
      <c r="N46" s="2220"/>
      <c r="O46" s="2220"/>
      <c r="P46" s="2220"/>
      <c r="Q46" s="2220"/>
      <c r="R46" s="2220"/>
      <c r="S46" s="2220"/>
      <c r="T46" s="2220"/>
      <c r="U46" s="2220"/>
      <c r="V46" s="2220"/>
      <c r="W46" s="2220"/>
      <c r="X46" s="2220"/>
      <c r="Y46" s="2220"/>
    </row>
    <row r="47" spans="1:26">
      <c r="A47" s="2219"/>
      <c r="B47" s="2082"/>
      <c r="J47" s="2220"/>
      <c r="K47" s="2220"/>
      <c r="L47" s="2220"/>
      <c r="M47" s="2220"/>
      <c r="N47" s="2220"/>
      <c r="O47" s="2220"/>
      <c r="P47" s="2220"/>
      <c r="Q47" s="2220"/>
      <c r="R47" s="2220"/>
      <c r="S47" s="2220"/>
      <c r="T47" s="2220"/>
      <c r="U47" s="2220"/>
      <c r="V47" s="2220"/>
      <c r="W47" s="2220"/>
      <c r="X47" s="2220"/>
      <c r="Y47" s="2220"/>
    </row>
    <row r="51" spans="2:2">
      <c r="B51" s="2223"/>
    </row>
  </sheetData>
  <mergeCells count="36">
    <mergeCell ref="N3:V3"/>
    <mergeCell ref="C7:D7"/>
    <mergeCell ref="E7:E10"/>
    <mergeCell ref="F7:F10"/>
    <mergeCell ref="G7:L7"/>
    <mergeCell ref="M7:M10"/>
    <mergeCell ref="N7:P7"/>
    <mergeCell ref="Q7:Q10"/>
    <mergeCell ref="R7:U7"/>
    <mergeCell ref="V7:V10"/>
    <mergeCell ref="W7:Z7"/>
    <mergeCell ref="C8:C10"/>
    <mergeCell ref="D8:D10"/>
    <mergeCell ref="G8:H8"/>
    <mergeCell ref="I8:J8"/>
    <mergeCell ref="K8:L8"/>
    <mergeCell ref="N8:N10"/>
    <mergeCell ref="O8:O10"/>
    <mergeCell ref="R8:R10"/>
    <mergeCell ref="S8:S10"/>
    <mergeCell ref="P9:P10"/>
    <mergeCell ref="B17:Z17"/>
    <mergeCell ref="B26:Z26"/>
    <mergeCell ref="A40:Y40"/>
    <mergeCell ref="G9:G10"/>
    <mergeCell ref="H9:H10"/>
    <mergeCell ref="I9:I10"/>
    <mergeCell ref="J9:J10"/>
    <mergeCell ref="K9:K10"/>
    <mergeCell ref="L9:L10"/>
    <mergeCell ref="T8:T10"/>
    <mergeCell ref="U8:U10"/>
    <mergeCell ref="W8:W10"/>
    <mergeCell ref="X8:X10"/>
    <mergeCell ref="Y8:Y10"/>
    <mergeCell ref="Z8:Z10"/>
  </mergeCells>
  <conditionalFormatting sqref="D37:E39 B17 B24:B26">
    <cfRule type="cellIs" dxfId="59" priority="5" stopIfTrue="1" operator="equal">
      <formula>#REF!</formula>
    </cfRule>
  </conditionalFormatting>
  <conditionalFormatting sqref="B18:B23">
    <cfRule type="cellIs" dxfId="58" priority="4" stopIfTrue="1" operator="equal">
      <formula>#REF!</formula>
    </cfRule>
  </conditionalFormatting>
  <conditionalFormatting sqref="B27:B39">
    <cfRule type="cellIs" dxfId="57" priority="3" stopIfTrue="1" operator="equal">
      <formula>#REF!</formula>
    </cfRule>
  </conditionalFormatting>
  <conditionalFormatting sqref="C37:C39">
    <cfRule type="cellIs" dxfId="56" priority="2" stopIfTrue="1" operator="equal">
      <formula>#REF!</formula>
    </cfRule>
  </conditionalFormatting>
  <conditionalFormatting sqref="F37:F39">
    <cfRule type="cellIs" dxfId="55" priority="1" stopIfTrue="1" operator="equal">
      <formula>#REF!</formula>
    </cfRule>
  </conditionalFormatting>
  <pageMargins left="0.70866141732283472" right="0.70866141732283472" top="0.15748031496062992" bottom="0" header="0.31496062992125984" footer="0.31496062992125984"/>
  <pageSetup paperSize="9" scale="14" fitToHeight="3" orientation="landscape" cellComments="asDisplayed" r:id="rId1"/>
  <headerFooter alignWithMargins="0">
    <oddFooter>&amp;C&amp;60&amp;U&amp;A&amp;R&amp;40&amp;P of &amp;N</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2"/>
  <sheetViews>
    <sheetView zoomScale="70" zoomScaleNormal="70" zoomScaleSheetLayoutView="30" workbookViewId="0">
      <selection activeCell="H16" sqref="H16"/>
    </sheetView>
  </sheetViews>
  <sheetFormatPr defaultColWidth="11.42578125" defaultRowHeight="15"/>
  <cols>
    <col min="1" max="1" width="5.85546875" style="1926" customWidth="1"/>
    <col min="2" max="2" width="44.140625" style="1926" customWidth="1"/>
    <col min="3" max="3" width="9" style="1926" customWidth="1"/>
    <col min="4" max="4" width="10.42578125" style="1926" customWidth="1"/>
    <col min="5" max="5" width="11.7109375" style="1926" customWidth="1"/>
    <col min="6" max="6" width="18.42578125" style="1926" customWidth="1"/>
    <col min="7" max="7" width="14.85546875" style="1926" customWidth="1"/>
    <col min="8" max="8" width="15.140625" style="1926" customWidth="1"/>
    <col min="9" max="9" width="15.42578125" style="1926" customWidth="1"/>
    <col min="10" max="10" width="18.42578125" style="1926" customWidth="1"/>
    <col min="11" max="11" width="13.7109375" style="1926" customWidth="1"/>
    <col min="12" max="13" width="18.28515625" style="1926" customWidth="1"/>
    <col min="14" max="14" width="15.42578125" style="1926" customWidth="1"/>
    <col min="15" max="15" width="16.140625" style="1926" customWidth="1"/>
    <col min="16" max="16" width="25.42578125" style="1926" customWidth="1"/>
    <col min="17" max="17" width="20" style="1926" customWidth="1"/>
    <col min="18" max="18" width="12.85546875" style="1926" customWidth="1"/>
    <col min="19" max="19" width="12.42578125" style="1926" customWidth="1"/>
    <col min="20" max="20" width="12.140625" style="1926" customWidth="1"/>
    <col min="21" max="21" width="12.28515625" style="1926" customWidth="1"/>
    <col min="22" max="22" width="13.28515625" style="1926" customWidth="1"/>
    <col min="23" max="23" width="13.7109375" style="1926" customWidth="1"/>
    <col min="24" max="24" width="13" style="1926" customWidth="1"/>
    <col min="25" max="25" width="12.7109375" style="1926" customWidth="1"/>
    <col min="26" max="26" width="15.140625" style="1926" customWidth="1"/>
    <col min="27" max="257" width="11.42578125" style="1926"/>
    <col min="258" max="258" width="108.140625" style="1926" customWidth="1"/>
    <col min="259" max="259" width="28.7109375" style="1926" customWidth="1"/>
    <col min="260" max="260" width="32.5703125" style="1926" customWidth="1"/>
    <col min="261" max="261" width="28.7109375" style="1926" customWidth="1"/>
    <col min="262" max="263" width="31.7109375" style="1926" customWidth="1"/>
    <col min="264" max="264" width="30.140625" style="1926" customWidth="1"/>
    <col min="265" max="265" width="33.7109375" style="1926" customWidth="1"/>
    <col min="266" max="266" width="27" style="1926" customWidth="1"/>
    <col min="267" max="267" width="28.7109375" style="1926" customWidth="1"/>
    <col min="268" max="268" width="34.85546875" style="1926" customWidth="1"/>
    <col min="269" max="269" width="37" style="1926" customWidth="1"/>
    <col min="270" max="270" width="34.85546875" style="1926" customWidth="1"/>
    <col min="271" max="271" width="27.5703125" style="1926" customWidth="1"/>
    <col min="272" max="272" width="36.85546875" style="1926" customWidth="1"/>
    <col min="273" max="273" width="38.7109375" style="1926" customWidth="1"/>
    <col min="274" max="276" width="14.7109375" style="1926" customWidth="1"/>
    <col min="277" max="277" width="18.7109375" style="1926" customWidth="1"/>
    <col min="278" max="278" width="25.42578125" style="1926" customWidth="1"/>
    <col min="279" max="279" width="34.85546875" style="1926" customWidth="1"/>
    <col min="280" max="280" width="28" style="1926" customWidth="1"/>
    <col min="281" max="281" width="34.140625" style="1926" customWidth="1"/>
    <col min="282" max="282" width="34" style="1926" customWidth="1"/>
    <col min="283" max="513" width="11.42578125" style="1926"/>
    <col min="514" max="514" width="108.140625" style="1926" customWidth="1"/>
    <col min="515" max="515" width="28.7109375" style="1926" customWidth="1"/>
    <col min="516" max="516" width="32.5703125" style="1926" customWidth="1"/>
    <col min="517" max="517" width="28.7109375" style="1926" customWidth="1"/>
    <col min="518" max="519" width="31.7109375" style="1926" customWidth="1"/>
    <col min="520" max="520" width="30.140625" style="1926" customWidth="1"/>
    <col min="521" max="521" width="33.7109375" style="1926" customWidth="1"/>
    <col min="522" max="522" width="27" style="1926" customWidth="1"/>
    <col min="523" max="523" width="28.7109375" style="1926" customWidth="1"/>
    <col min="524" max="524" width="34.85546875" style="1926" customWidth="1"/>
    <col min="525" max="525" width="37" style="1926" customWidth="1"/>
    <col min="526" max="526" width="34.85546875" style="1926" customWidth="1"/>
    <col min="527" max="527" width="27.5703125" style="1926" customWidth="1"/>
    <col min="528" max="528" width="36.85546875" style="1926" customWidth="1"/>
    <col min="529" max="529" width="38.7109375" style="1926" customWidth="1"/>
    <col min="530" max="532" width="14.7109375" style="1926" customWidth="1"/>
    <col min="533" max="533" width="18.7109375" style="1926" customWidth="1"/>
    <col min="534" max="534" width="25.42578125" style="1926" customWidth="1"/>
    <col min="535" max="535" width="34.85546875" style="1926" customWidth="1"/>
    <col min="536" max="536" width="28" style="1926" customWidth="1"/>
    <col min="537" max="537" width="34.140625" style="1926" customWidth="1"/>
    <col min="538" max="538" width="34" style="1926" customWidth="1"/>
    <col min="539" max="769" width="11.42578125" style="1926"/>
    <col min="770" max="770" width="108.140625" style="1926" customWidth="1"/>
    <col min="771" max="771" width="28.7109375" style="1926" customWidth="1"/>
    <col min="772" max="772" width="32.5703125" style="1926" customWidth="1"/>
    <col min="773" max="773" width="28.7109375" style="1926" customWidth="1"/>
    <col min="774" max="775" width="31.7109375" style="1926" customWidth="1"/>
    <col min="776" max="776" width="30.140625" style="1926" customWidth="1"/>
    <col min="777" max="777" width="33.7109375" style="1926" customWidth="1"/>
    <col min="778" max="778" width="27" style="1926" customWidth="1"/>
    <col min="779" max="779" width="28.7109375" style="1926" customWidth="1"/>
    <col min="780" max="780" width="34.85546875" style="1926" customWidth="1"/>
    <col min="781" max="781" width="37" style="1926" customWidth="1"/>
    <col min="782" max="782" width="34.85546875" style="1926" customWidth="1"/>
    <col min="783" max="783" width="27.5703125" style="1926" customWidth="1"/>
    <col min="784" max="784" width="36.85546875" style="1926" customWidth="1"/>
    <col min="785" max="785" width="38.7109375" style="1926" customWidth="1"/>
    <col min="786" max="788" width="14.7109375" style="1926" customWidth="1"/>
    <col min="789" max="789" width="18.7109375" style="1926" customWidth="1"/>
    <col min="790" max="790" width="25.42578125" style="1926" customWidth="1"/>
    <col min="791" max="791" width="34.85546875" style="1926" customWidth="1"/>
    <col min="792" max="792" width="28" style="1926" customWidth="1"/>
    <col min="793" max="793" width="34.140625" style="1926" customWidth="1"/>
    <col min="794" max="794" width="34" style="1926" customWidth="1"/>
    <col min="795" max="1025" width="11.42578125" style="1926"/>
    <col min="1026" max="1026" width="108.140625" style="1926" customWidth="1"/>
    <col min="1027" max="1027" width="28.7109375" style="1926" customWidth="1"/>
    <col min="1028" max="1028" width="32.5703125" style="1926" customWidth="1"/>
    <col min="1029" max="1029" width="28.7109375" style="1926" customWidth="1"/>
    <col min="1030" max="1031" width="31.7109375" style="1926" customWidth="1"/>
    <col min="1032" max="1032" width="30.140625" style="1926" customWidth="1"/>
    <col min="1033" max="1033" width="33.7109375" style="1926" customWidth="1"/>
    <col min="1034" max="1034" width="27" style="1926" customWidth="1"/>
    <col min="1035" max="1035" width="28.7109375" style="1926" customWidth="1"/>
    <col min="1036" max="1036" width="34.85546875" style="1926" customWidth="1"/>
    <col min="1037" max="1037" width="37" style="1926" customWidth="1"/>
    <col min="1038" max="1038" width="34.85546875" style="1926" customWidth="1"/>
    <col min="1039" max="1039" width="27.5703125" style="1926" customWidth="1"/>
    <col min="1040" max="1040" width="36.85546875" style="1926" customWidth="1"/>
    <col min="1041" max="1041" width="38.7109375" style="1926" customWidth="1"/>
    <col min="1042" max="1044" width="14.7109375" style="1926" customWidth="1"/>
    <col min="1045" max="1045" width="18.7109375" style="1926" customWidth="1"/>
    <col min="1046" max="1046" width="25.42578125" style="1926" customWidth="1"/>
    <col min="1047" max="1047" width="34.85546875" style="1926" customWidth="1"/>
    <col min="1048" max="1048" width="28" style="1926" customWidth="1"/>
    <col min="1049" max="1049" width="34.140625" style="1926" customWidth="1"/>
    <col min="1050" max="1050" width="34" style="1926" customWidth="1"/>
    <col min="1051" max="1281" width="11.42578125" style="1926"/>
    <col min="1282" max="1282" width="108.140625" style="1926" customWidth="1"/>
    <col min="1283" max="1283" width="28.7109375" style="1926" customWidth="1"/>
    <col min="1284" max="1284" width="32.5703125" style="1926" customWidth="1"/>
    <col min="1285" max="1285" width="28.7109375" style="1926" customWidth="1"/>
    <col min="1286" max="1287" width="31.7109375" style="1926" customWidth="1"/>
    <col min="1288" max="1288" width="30.140625" style="1926" customWidth="1"/>
    <col min="1289" max="1289" width="33.7109375" style="1926" customWidth="1"/>
    <col min="1290" max="1290" width="27" style="1926" customWidth="1"/>
    <col min="1291" max="1291" width="28.7109375" style="1926" customWidth="1"/>
    <col min="1292" max="1292" width="34.85546875" style="1926" customWidth="1"/>
    <col min="1293" max="1293" width="37" style="1926" customWidth="1"/>
    <col min="1294" max="1294" width="34.85546875" style="1926" customWidth="1"/>
    <col min="1295" max="1295" width="27.5703125" style="1926" customWidth="1"/>
    <col min="1296" max="1296" width="36.85546875" style="1926" customWidth="1"/>
    <col min="1297" max="1297" width="38.7109375" style="1926" customWidth="1"/>
    <col min="1298" max="1300" width="14.7109375" style="1926" customWidth="1"/>
    <col min="1301" max="1301" width="18.7109375" style="1926" customWidth="1"/>
    <col min="1302" max="1302" width="25.42578125" style="1926" customWidth="1"/>
    <col min="1303" max="1303" width="34.85546875" style="1926" customWidth="1"/>
    <col min="1304" max="1304" width="28" style="1926" customWidth="1"/>
    <col min="1305" max="1305" width="34.140625" style="1926" customWidth="1"/>
    <col min="1306" max="1306" width="34" style="1926" customWidth="1"/>
    <col min="1307" max="1537" width="11.42578125" style="1926"/>
    <col min="1538" max="1538" width="108.140625" style="1926" customWidth="1"/>
    <col min="1539" max="1539" width="28.7109375" style="1926" customWidth="1"/>
    <col min="1540" max="1540" width="32.5703125" style="1926" customWidth="1"/>
    <col min="1541" max="1541" width="28.7109375" style="1926" customWidth="1"/>
    <col min="1542" max="1543" width="31.7109375" style="1926" customWidth="1"/>
    <col min="1544" max="1544" width="30.140625" style="1926" customWidth="1"/>
    <col min="1545" max="1545" width="33.7109375" style="1926" customWidth="1"/>
    <col min="1546" max="1546" width="27" style="1926" customWidth="1"/>
    <col min="1547" max="1547" width="28.7109375" style="1926" customWidth="1"/>
    <col min="1548" max="1548" width="34.85546875" style="1926" customWidth="1"/>
    <col min="1549" max="1549" width="37" style="1926" customWidth="1"/>
    <col min="1550" max="1550" width="34.85546875" style="1926" customWidth="1"/>
    <col min="1551" max="1551" width="27.5703125" style="1926" customWidth="1"/>
    <col min="1552" max="1552" width="36.85546875" style="1926" customWidth="1"/>
    <col min="1553" max="1553" width="38.7109375" style="1926" customWidth="1"/>
    <col min="1554" max="1556" width="14.7109375" style="1926" customWidth="1"/>
    <col min="1557" max="1557" width="18.7109375" style="1926" customWidth="1"/>
    <col min="1558" max="1558" width="25.42578125" style="1926" customWidth="1"/>
    <col min="1559" max="1559" width="34.85546875" style="1926" customWidth="1"/>
    <col min="1560" max="1560" width="28" style="1926" customWidth="1"/>
    <col min="1561" max="1561" width="34.140625" style="1926" customWidth="1"/>
    <col min="1562" max="1562" width="34" style="1926" customWidth="1"/>
    <col min="1563" max="1793" width="11.42578125" style="1926"/>
    <col min="1794" max="1794" width="108.140625" style="1926" customWidth="1"/>
    <col min="1795" max="1795" width="28.7109375" style="1926" customWidth="1"/>
    <col min="1796" max="1796" width="32.5703125" style="1926" customWidth="1"/>
    <col min="1797" max="1797" width="28.7109375" style="1926" customWidth="1"/>
    <col min="1798" max="1799" width="31.7109375" style="1926" customWidth="1"/>
    <col min="1800" max="1800" width="30.140625" style="1926" customWidth="1"/>
    <col min="1801" max="1801" width="33.7109375" style="1926" customWidth="1"/>
    <col min="1802" max="1802" width="27" style="1926" customWidth="1"/>
    <col min="1803" max="1803" width="28.7109375" style="1926" customWidth="1"/>
    <col min="1804" max="1804" width="34.85546875" style="1926" customWidth="1"/>
    <col min="1805" max="1805" width="37" style="1926" customWidth="1"/>
    <col min="1806" max="1806" width="34.85546875" style="1926" customWidth="1"/>
    <col min="1807" max="1807" width="27.5703125" style="1926" customWidth="1"/>
    <col min="1808" max="1808" width="36.85546875" style="1926" customWidth="1"/>
    <col min="1809" max="1809" width="38.7109375" style="1926" customWidth="1"/>
    <col min="1810" max="1812" width="14.7109375" style="1926" customWidth="1"/>
    <col min="1813" max="1813" width="18.7109375" style="1926" customWidth="1"/>
    <col min="1814" max="1814" width="25.42578125" style="1926" customWidth="1"/>
    <col min="1815" max="1815" width="34.85546875" style="1926" customWidth="1"/>
    <col min="1816" max="1816" width="28" style="1926" customWidth="1"/>
    <col min="1817" max="1817" width="34.140625" style="1926" customWidth="1"/>
    <col min="1818" max="1818" width="34" style="1926" customWidth="1"/>
    <col min="1819" max="2049" width="11.42578125" style="1926"/>
    <col min="2050" max="2050" width="108.140625" style="1926" customWidth="1"/>
    <col min="2051" max="2051" width="28.7109375" style="1926" customWidth="1"/>
    <col min="2052" max="2052" width="32.5703125" style="1926" customWidth="1"/>
    <col min="2053" max="2053" width="28.7109375" style="1926" customWidth="1"/>
    <col min="2054" max="2055" width="31.7109375" style="1926" customWidth="1"/>
    <col min="2056" max="2056" width="30.140625" style="1926" customWidth="1"/>
    <col min="2057" max="2057" width="33.7109375" style="1926" customWidth="1"/>
    <col min="2058" max="2058" width="27" style="1926" customWidth="1"/>
    <col min="2059" max="2059" width="28.7109375" style="1926" customWidth="1"/>
    <col min="2060" max="2060" width="34.85546875" style="1926" customWidth="1"/>
    <col min="2061" max="2061" width="37" style="1926" customWidth="1"/>
    <col min="2062" max="2062" width="34.85546875" style="1926" customWidth="1"/>
    <col min="2063" max="2063" width="27.5703125" style="1926" customWidth="1"/>
    <col min="2064" max="2064" width="36.85546875" style="1926" customWidth="1"/>
    <col min="2065" max="2065" width="38.7109375" style="1926" customWidth="1"/>
    <col min="2066" max="2068" width="14.7109375" style="1926" customWidth="1"/>
    <col min="2069" max="2069" width="18.7109375" style="1926" customWidth="1"/>
    <col min="2070" max="2070" width="25.42578125" style="1926" customWidth="1"/>
    <col min="2071" max="2071" width="34.85546875" style="1926" customWidth="1"/>
    <col min="2072" max="2072" width="28" style="1926" customWidth="1"/>
    <col min="2073" max="2073" width="34.140625" style="1926" customWidth="1"/>
    <col min="2074" max="2074" width="34" style="1926" customWidth="1"/>
    <col min="2075" max="2305" width="11.42578125" style="1926"/>
    <col min="2306" max="2306" width="108.140625" style="1926" customWidth="1"/>
    <col min="2307" max="2307" width="28.7109375" style="1926" customWidth="1"/>
    <col min="2308" max="2308" width="32.5703125" style="1926" customWidth="1"/>
    <col min="2309" max="2309" width="28.7109375" style="1926" customWidth="1"/>
    <col min="2310" max="2311" width="31.7109375" style="1926" customWidth="1"/>
    <col min="2312" max="2312" width="30.140625" style="1926" customWidth="1"/>
    <col min="2313" max="2313" width="33.7109375" style="1926" customWidth="1"/>
    <col min="2314" max="2314" width="27" style="1926" customWidth="1"/>
    <col min="2315" max="2315" width="28.7109375" style="1926" customWidth="1"/>
    <col min="2316" max="2316" width="34.85546875" style="1926" customWidth="1"/>
    <col min="2317" max="2317" width="37" style="1926" customWidth="1"/>
    <col min="2318" max="2318" width="34.85546875" style="1926" customWidth="1"/>
    <col min="2319" max="2319" width="27.5703125" style="1926" customWidth="1"/>
    <col min="2320" max="2320" width="36.85546875" style="1926" customWidth="1"/>
    <col min="2321" max="2321" width="38.7109375" style="1926" customWidth="1"/>
    <col min="2322" max="2324" width="14.7109375" style="1926" customWidth="1"/>
    <col min="2325" max="2325" width="18.7109375" style="1926" customWidth="1"/>
    <col min="2326" max="2326" width="25.42578125" style="1926" customWidth="1"/>
    <col min="2327" max="2327" width="34.85546875" style="1926" customWidth="1"/>
    <col min="2328" max="2328" width="28" style="1926" customWidth="1"/>
    <col min="2329" max="2329" width="34.140625" style="1926" customWidth="1"/>
    <col min="2330" max="2330" width="34" style="1926" customWidth="1"/>
    <col min="2331" max="2561" width="11.42578125" style="1926"/>
    <col min="2562" max="2562" width="108.140625" style="1926" customWidth="1"/>
    <col min="2563" max="2563" width="28.7109375" style="1926" customWidth="1"/>
    <col min="2564" max="2564" width="32.5703125" style="1926" customWidth="1"/>
    <col min="2565" max="2565" width="28.7109375" style="1926" customWidth="1"/>
    <col min="2566" max="2567" width="31.7109375" style="1926" customWidth="1"/>
    <col min="2568" max="2568" width="30.140625" style="1926" customWidth="1"/>
    <col min="2569" max="2569" width="33.7109375" style="1926" customWidth="1"/>
    <col min="2570" max="2570" width="27" style="1926" customWidth="1"/>
    <col min="2571" max="2571" width="28.7109375" style="1926" customWidth="1"/>
    <col min="2572" max="2572" width="34.85546875" style="1926" customWidth="1"/>
    <col min="2573" max="2573" width="37" style="1926" customWidth="1"/>
    <col min="2574" max="2574" width="34.85546875" style="1926" customWidth="1"/>
    <col min="2575" max="2575" width="27.5703125" style="1926" customWidth="1"/>
    <col min="2576" max="2576" width="36.85546875" style="1926" customWidth="1"/>
    <col min="2577" max="2577" width="38.7109375" style="1926" customWidth="1"/>
    <col min="2578" max="2580" width="14.7109375" style="1926" customWidth="1"/>
    <col min="2581" max="2581" width="18.7109375" style="1926" customWidth="1"/>
    <col min="2582" max="2582" width="25.42578125" style="1926" customWidth="1"/>
    <col min="2583" max="2583" width="34.85546875" style="1926" customWidth="1"/>
    <col min="2584" max="2584" width="28" style="1926" customWidth="1"/>
    <col min="2585" max="2585" width="34.140625" style="1926" customWidth="1"/>
    <col min="2586" max="2586" width="34" style="1926" customWidth="1"/>
    <col min="2587" max="2817" width="11.42578125" style="1926"/>
    <col min="2818" max="2818" width="108.140625" style="1926" customWidth="1"/>
    <col min="2819" max="2819" width="28.7109375" style="1926" customWidth="1"/>
    <col min="2820" max="2820" width="32.5703125" style="1926" customWidth="1"/>
    <col min="2821" max="2821" width="28.7109375" style="1926" customWidth="1"/>
    <col min="2822" max="2823" width="31.7109375" style="1926" customWidth="1"/>
    <col min="2824" max="2824" width="30.140625" style="1926" customWidth="1"/>
    <col min="2825" max="2825" width="33.7109375" style="1926" customWidth="1"/>
    <col min="2826" max="2826" width="27" style="1926" customWidth="1"/>
    <col min="2827" max="2827" width="28.7109375" style="1926" customWidth="1"/>
    <col min="2828" max="2828" width="34.85546875" style="1926" customWidth="1"/>
    <col min="2829" max="2829" width="37" style="1926" customWidth="1"/>
    <col min="2830" max="2830" width="34.85546875" style="1926" customWidth="1"/>
    <col min="2831" max="2831" width="27.5703125" style="1926" customWidth="1"/>
    <col min="2832" max="2832" width="36.85546875" style="1926" customWidth="1"/>
    <col min="2833" max="2833" width="38.7109375" style="1926" customWidth="1"/>
    <col min="2834" max="2836" width="14.7109375" style="1926" customWidth="1"/>
    <col min="2837" max="2837" width="18.7109375" style="1926" customWidth="1"/>
    <col min="2838" max="2838" width="25.42578125" style="1926" customWidth="1"/>
    <col min="2839" max="2839" width="34.85546875" style="1926" customWidth="1"/>
    <col min="2840" max="2840" width="28" style="1926" customWidth="1"/>
    <col min="2841" max="2841" width="34.140625" style="1926" customWidth="1"/>
    <col min="2842" max="2842" width="34" style="1926" customWidth="1"/>
    <col min="2843" max="3073" width="11.42578125" style="1926"/>
    <col min="3074" max="3074" width="108.140625" style="1926" customWidth="1"/>
    <col min="3075" max="3075" width="28.7109375" style="1926" customWidth="1"/>
    <col min="3076" max="3076" width="32.5703125" style="1926" customWidth="1"/>
    <col min="3077" max="3077" width="28.7109375" style="1926" customWidth="1"/>
    <col min="3078" max="3079" width="31.7109375" style="1926" customWidth="1"/>
    <col min="3080" max="3080" width="30.140625" style="1926" customWidth="1"/>
    <col min="3081" max="3081" width="33.7109375" style="1926" customWidth="1"/>
    <col min="3082" max="3082" width="27" style="1926" customWidth="1"/>
    <col min="3083" max="3083" width="28.7109375" style="1926" customWidth="1"/>
    <col min="3084" max="3084" width="34.85546875" style="1926" customWidth="1"/>
    <col min="3085" max="3085" width="37" style="1926" customWidth="1"/>
    <col min="3086" max="3086" width="34.85546875" style="1926" customWidth="1"/>
    <col min="3087" max="3087" width="27.5703125" style="1926" customWidth="1"/>
    <col min="3088" max="3088" width="36.85546875" style="1926" customWidth="1"/>
    <col min="3089" max="3089" width="38.7109375" style="1926" customWidth="1"/>
    <col min="3090" max="3092" width="14.7109375" style="1926" customWidth="1"/>
    <col min="3093" max="3093" width="18.7109375" style="1926" customWidth="1"/>
    <col min="3094" max="3094" width="25.42578125" style="1926" customWidth="1"/>
    <col min="3095" max="3095" width="34.85546875" style="1926" customWidth="1"/>
    <col min="3096" max="3096" width="28" style="1926" customWidth="1"/>
    <col min="3097" max="3097" width="34.140625" style="1926" customWidth="1"/>
    <col min="3098" max="3098" width="34" style="1926" customWidth="1"/>
    <col min="3099" max="3329" width="11.42578125" style="1926"/>
    <col min="3330" max="3330" width="108.140625" style="1926" customWidth="1"/>
    <col min="3331" max="3331" width="28.7109375" style="1926" customWidth="1"/>
    <col min="3332" max="3332" width="32.5703125" style="1926" customWidth="1"/>
    <col min="3333" max="3333" width="28.7109375" style="1926" customWidth="1"/>
    <col min="3334" max="3335" width="31.7109375" style="1926" customWidth="1"/>
    <col min="3336" max="3336" width="30.140625" style="1926" customWidth="1"/>
    <col min="3337" max="3337" width="33.7109375" style="1926" customWidth="1"/>
    <col min="3338" max="3338" width="27" style="1926" customWidth="1"/>
    <col min="3339" max="3339" width="28.7109375" style="1926" customWidth="1"/>
    <col min="3340" max="3340" width="34.85546875" style="1926" customWidth="1"/>
    <col min="3341" max="3341" width="37" style="1926" customWidth="1"/>
    <col min="3342" max="3342" width="34.85546875" style="1926" customWidth="1"/>
    <col min="3343" max="3343" width="27.5703125" style="1926" customWidth="1"/>
    <col min="3344" max="3344" width="36.85546875" style="1926" customWidth="1"/>
    <col min="3345" max="3345" width="38.7109375" style="1926" customWidth="1"/>
    <col min="3346" max="3348" width="14.7109375" style="1926" customWidth="1"/>
    <col min="3349" max="3349" width="18.7109375" style="1926" customWidth="1"/>
    <col min="3350" max="3350" width="25.42578125" style="1926" customWidth="1"/>
    <col min="3351" max="3351" width="34.85546875" style="1926" customWidth="1"/>
    <col min="3352" max="3352" width="28" style="1926" customWidth="1"/>
    <col min="3353" max="3353" width="34.140625" style="1926" customWidth="1"/>
    <col min="3354" max="3354" width="34" style="1926" customWidth="1"/>
    <col min="3355" max="3585" width="11.42578125" style="1926"/>
    <col min="3586" max="3586" width="108.140625" style="1926" customWidth="1"/>
    <col min="3587" max="3587" width="28.7109375" style="1926" customWidth="1"/>
    <col min="3588" max="3588" width="32.5703125" style="1926" customWidth="1"/>
    <col min="3589" max="3589" width="28.7109375" style="1926" customWidth="1"/>
    <col min="3590" max="3591" width="31.7109375" style="1926" customWidth="1"/>
    <col min="3592" max="3592" width="30.140625" style="1926" customWidth="1"/>
    <col min="3593" max="3593" width="33.7109375" style="1926" customWidth="1"/>
    <col min="3594" max="3594" width="27" style="1926" customWidth="1"/>
    <col min="3595" max="3595" width="28.7109375" style="1926" customWidth="1"/>
    <col min="3596" max="3596" width="34.85546875" style="1926" customWidth="1"/>
    <col min="3597" max="3597" width="37" style="1926" customWidth="1"/>
    <col min="3598" max="3598" width="34.85546875" style="1926" customWidth="1"/>
    <col min="3599" max="3599" width="27.5703125" style="1926" customWidth="1"/>
    <col min="3600" max="3600" width="36.85546875" style="1926" customWidth="1"/>
    <col min="3601" max="3601" width="38.7109375" style="1926" customWidth="1"/>
    <col min="3602" max="3604" width="14.7109375" style="1926" customWidth="1"/>
    <col min="3605" max="3605" width="18.7109375" style="1926" customWidth="1"/>
    <col min="3606" max="3606" width="25.42578125" style="1926" customWidth="1"/>
    <col min="3607" max="3607" width="34.85546875" style="1926" customWidth="1"/>
    <col min="3608" max="3608" width="28" style="1926" customWidth="1"/>
    <col min="3609" max="3609" width="34.140625" style="1926" customWidth="1"/>
    <col min="3610" max="3610" width="34" style="1926" customWidth="1"/>
    <col min="3611" max="3841" width="11.42578125" style="1926"/>
    <col min="3842" max="3842" width="108.140625" style="1926" customWidth="1"/>
    <col min="3843" max="3843" width="28.7109375" style="1926" customWidth="1"/>
    <col min="3844" max="3844" width="32.5703125" style="1926" customWidth="1"/>
    <col min="3845" max="3845" width="28.7109375" style="1926" customWidth="1"/>
    <col min="3846" max="3847" width="31.7109375" style="1926" customWidth="1"/>
    <col min="3848" max="3848" width="30.140625" style="1926" customWidth="1"/>
    <col min="3849" max="3849" width="33.7109375" style="1926" customWidth="1"/>
    <col min="3850" max="3850" width="27" style="1926" customWidth="1"/>
    <col min="3851" max="3851" width="28.7109375" style="1926" customWidth="1"/>
    <col min="3852" max="3852" width="34.85546875" style="1926" customWidth="1"/>
    <col min="3853" max="3853" width="37" style="1926" customWidth="1"/>
    <col min="3854" max="3854" width="34.85546875" style="1926" customWidth="1"/>
    <col min="3855" max="3855" width="27.5703125" style="1926" customWidth="1"/>
    <col min="3856" max="3856" width="36.85546875" style="1926" customWidth="1"/>
    <col min="3857" max="3857" width="38.7109375" style="1926" customWidth="1"/>
    <col min="3858" max="3860" width="14.7109375" style="1926" customWidth="1"/>
    <col min="3861" max="3861" width="18.7109375" style="1926" customWidth="1"/>
    <col min="3862" max="3862" width="25.42578125" style="1926" customWidth="1"/>
    <col min="3863" max="3863" width="34.85546875" style="1926" customWidth="1"/>
    <col min="3864" max="3864" width="28" style="1926" customWidth="1"/>
    <col min="3865" max="3865" width="34.140625" style="1926" customWidth="1"/>
    <col min="3866" max="3866" width="34" style="1926" customWidth="1"/>
    <col min="3867" max="4097" width="11.42578125" style="1926"/>
    <col min="4098" max="4098" width="108.140625" style="1926" customWidth="1"/>
    <col min="4099" max="4099" width="28.7109375" style="1926" customWidth="1"/>
    <col min="4100" max="4100" width="32.5703125" style="1926" customWidth="1"/>
    <col min="4101" max="4101" width="28.7109375" style="1926" customWidth="1"/>
    <col min="4102" max="4103" width="31.7109375" style="1926" customWidth="1"/>
    <col min="4104" max="4104" width="30.140625" style="1926" customWidth="1"/>
    <col min="4105" max="4105" width="33.7109375" style="1926" customWidth="1"/>
    <col min="4106" max="4106" width="27" style="1926" customWidth="1"/>
    <col min="4107" max="4107" width="28.7109375" style="1926" customWidth="1"/>
    <col min="4108" max="4108" width="34.85546875" style="1926" customWidth="1"/>
    <col min="4109" max="4109" width="37" style="1926" customWidth="1"/>
    <col min="4110" max="4110" width="34.85546875" style="1926" customWidth="1"/>
    <col min="4111" max="4111" width="27.5703125" style="1926" customWidth="1"/>
    <col min="4112" max="4112" width="36.85546875" style="1926" customWidth="1"/>
    <col min="4113" max="4113" width="38.7109375" style="1926" customWidth="1"/>
    <col min="4114" max="4116" width="14.7109375" style="1926" customWidth="1"/>
    <col min="4117" max="4117" width="18.7109375" style="1926" customWidth="1"/>
    <col min="4118" max="4118" width="25.42578125" style="1926" customWidth="1"/>
    <col min="4119" max="4119" width="34.85546875" style="1926" customWidth="1"/>
    <col min="4120" max="4120" width="28" style="1926" customWidth="1"/>
    <col min="4121" max="4121" width="34.140625" style="1926" customWidth="1"/>
    <col min="4122" max="4122" width="34" style="1926" customWidth="1"/>
    <col min="4123" max="4353" width="11.42578125" style="1926"/>
    <col min="4354" max="4354" width="108.140625" style="1926" customWidth="1"/>
    <col min="4355" max="4355" width="28.7109375" style="1926" customWidth="1"/>
    <col min="4356" max="4356" width="32.5703125" style="1926" customWidth="1"/>
    <col min="4357" max="4357" width="28.7109375" style="1926" customWidth="1"/>
    <col min="4358" max="4359" width="31.7109375" style="1926" customWidth="1"/>
    <col min="4360" max="4360" width="30.140625" style="1926" customWidth="1"/>
    <col min="4361" max="4361" width="33.7109375" style="1926" customWidth="1"/>
    <col min="4362" max="4362" width="27" style="1926" customWidth="1"/>
    <col min="4363" max="4363" width="28.7109375" style="1926" customWidth="1"/>
    <col min="4364" max="4364" width="34.85546875" style="1926" customWidth="1"/>
    <col min="4365" max="4365" width="37" style="1926" customWidth="1"/>
    <col min="4366" max="4366" width="34.85546875" style="1926" customWidth="1"/>
    <col min="4367" max="4367" width="27.5703125" style="1926" customWidth="1"/>
    <col min="4368" max="4368" width="36.85546875" style="1926" customWidth="1"/>
    <col min="4369" max="4369" width="38.7109375" style="1926" customWidth="1"/>
    <col min="4370" max="4372" width="14.7109375" style="1926" customWidth="1"/>
    <col min="4373" max="4373" width="18.7109375" style="1926" customWidth="1"/>
    <col min="4374" max="4374" width="25.42578125" style="1926" customWidth="1"/>
    <col min="4375" max="4375" width="34.85546875" style="1926" customWidth="1"/>
    <col min="4376" max="4376" width="28" style="1926" customWidth="1"/>
    <col min="4377" max="4377" width="34.140625" style="1926" customWidth="1"/>
    <col min="4378" max="4378" width="34" style="1926" customWidth="1"/>
    <col min="4379" max="4609" width="11.42578125" style="1926"/>
    <col min="4610" max="4610" width="108.140625" style="1926" customWidth="1"/>
    <col min="4611" max="4611" width="28.7109375" style="1926" customWidth="1"/>
    <col min="4612" max="4612" width="32.5703125" style="1926" customWidth="1"/>
    <col min="4613" max="4613" width="28.7109375" style="1926" customWidth="1"/>
    <col min="4614" max="4615" width="31.7109375" style="1926" customWidth="1"/>
    <col min="4616" max="4616" width="30.140625" style="1926" customWidth="1"/>
    <col min="4617" max="4617" width="33.7109375" style="1926" customWidth="1"/>
    <col min="4618" max="4618" width="27" style="1926" customWidth="1"/>
    <col min="4619" max="4619" width="28.7109375" style="1926" customWidth="1"/>
    <col min="4620" max="4620" width="34.85546875" style="1926" customWidth="1"/>
    <col min="4621" max="4621" width="37" style="1926" customWidth="1"/>
    <col min="4622" max="4622" width="34.85546875" style="1926" customWidth="1"/>
    <col min="4623" max="4623" width="27.5703125" style="1926" customWidth="1"/>
    <col min="4624" max="4624" width="36.85546875" style="1926" customWidth="1"/>
    <col min="4625" max="4625" width="38.7109375" style="1926" customWidth="1"/>
    <col min="4626" max="4628" width="14.7109375" style="1926" customWidth="1"/>
    <col min="4629" max="4629" width="18.7109375" style="1926" customWidth="1"/>
    <col min="4630" max="4630" width="25.42578125" style="1926" customWidth="1"/>
    <col min="4631" max="4631" width="34.85546875" style="1926" customWidth="1"/>
    <col min="4632" max="4632" width="28" style="1926" customWidth="1"/>
    <col min="4633" max="4633" width="34.140625" style="1926" customWidth="1"/>
    <col min="4634" max="4634" width="34" style="1926" customWidth="1"/>
    <col min="4635" max="4865" width="11.42578125" style="1926"/>
    <col min="4866" max="4866" width="108.140625" style="1926" customWidth="1"/>
    <col min="4867" max="4867" width="28.7109375" style="1926" customWidth="1"/>
    <col min="4868" max="4868" width="32.5703125" style="1926" customWidth="1"/>
    <col min="4869" max="4869" width="28.7109375" style="1926" customWidth="1"/>
    <col min="4870" max="4871" width="31.7109375" style="1926" customWidth="1"/>
    <col min="4872" max="4872" width="30.140625" style="1926" customWidth="1"/>
    <col min="4873" max="4873" width="33.7109375" style="1926" customWidth="1"/>
    <col min="4874" max="4874" width="27" style="1926" customWidth="1"/>
    <col min="4875" max="4875" width="28.7109375" style="1926" customWidth="1"/>
    <col min="4876" max="4876" width="34.85546875" style="1926" customWidth="1"/>
    <col min="4877" max="4877" width="37" style="1926" customWidth="1"/>
    <col min="4878" max="4878" width="34.85546875" style="1926" customWidth="1"/>
    <col min="4879" max="4879" width="27.5703125" style="1926" customWidth="1"/>
    <col min="4880" max="4880" width="36.85546875" style="1926" customWidth="1"/>
    <col min="4881" max="4881" width="38.7109375" style="1926" customWidth="1"/>
    <col min="4882" max="4884" width="14.7109375" style="1926" customWidth="1"/>
    <col min="4885" max="4885" width="18.7109375" style="1926" customWidth="1"/>
    <col min="4886" max="4886" width="25.42578125" style="1926" customWidth="1"/>
    <col min="4887" max="4887" width="34.85546875" style="1926" customWidth="1"/>
    <col min="4888" max="4888" width="28" style="1926" customWidth="1"/>
    <col min="4889" max="4889" width="34.140625" style="1926" customWidth="1"/>
    <col min="4890" max="4890" width="34" style="1926" customWidth="1"/>
    <col min="4891" max="5121" width="11.42578125" style="1926"/>
    <col min="5122" max="5122" width="108.140625" style="1926" customWidth="1"/>
    <col min="5123" max="5123" width="28.7109375" style="1926" customWidth="1"/>
    <col min="5124" max="5124" width="32.5703125" style="1926" customWidth="1"/>
    <col min="5125" max="5125" width="28.7109375" style="1926" customWidth="1"/>
    <col min="5126" max="5127" width="31.7109375" style="1926" customWidth="1"/>
    <col min="5128" max="5128" width="30.140625" style="1926" customWidth="1"/>
    <col min="5129" max="5129" width="33.7109375" style="1926" customWidth="1"/>
    <col min="5130" max="5130" width="27" style="1926" customWidth="1"/>
    <col min="5131" max="5131" width="28.7109375" style="1926" customWidth="1"/>
    <col min="5132" max="5132" width="34.85546875" style="1926" customWidth="1"/>
    <col min="5133" max="5133" width="37" style="1926" customWidth="1"/>
    <col min="5134" max="5134" width="34.85546875" style="1926" customWidth="1"/>
    <col min="5135" max="5135" width="27.5703125" style="1926" customWidth="1"/>
    <col min="5136" max="5136" width="36.85546875" style="1926" customWidth="1"/>
    <col min="5137" max="5137" width="38.7109375" style="1926" customWidth="1"/>
    <col min="5138" max="5140" width="14.7109375" style="1926" customWidth="1"/>
    <col min="5141" max="5141" width="18.7109375" style="1926" customWidth="1"/>
    <col min="5142" max="5142" width="25.42578125" style="1926" customWidth="1"/>
    <col min="5143" max="5143" width="34.85546875" style="1926" customWidth="1"/>
    <col min="5144" max="5144" width="28" style="1926" customWidth="1"/>
    <col min="5145" max="5145" width="34.140625" style="1926" customWidth="1"/>
    <col min="5146" max="5146" width="34" style="1926" customWidth="1"/>
    <col min="5147" max="5377" width="11.42578125" style="1926"/>
    <col min="5378" max="5378" width="108.140625" style="1926" customWidth="1"/>
    <col min="5379" max="5379" width="28.7109375" style="1926" customWidth="1"/>
    <col min="5380" max="5380" width="32.5703125" style="1926" customWidth="1"/>
    <col min="5381" max="5381" width="28.7109375" style="1926" customWidth="1"/>
    <col min="5382" max="5383" width="31.7109375" style="1926" customWidth="1"/>
    <col min="5384" max="5384" width="30.140625" style="1926" customWidth="1"/>
    <col min="5385" max="5385" width="33.7109375" style="1926" customWidth="1"/>
    <col min="5386" max="5386" width="27" style="1926" customWidth="1"/>
    <col min="5387" max="5387" width="28.7109375" style="1926" customWidth="1"/>
    <col min="5388" max="5388" width="34.85546875" style="1926" customWidth="1"/>
    <col min="5389" max="5389" width="37" style="1926" customWidth="1"/>
    <col min="5390" max="5390" width="34.85546875" style="1926" customWidth="1"/>
    <col min="5391" max="5391" width="27.5703125" style="1926" customWidth="1"/>
    <col min="5392" max="5392" width="36.85546875" style="1926" customWidth="1"/>
    <col min="5393" max="5393" width="38.7109375" style="1926" customWidth="1"/>
    <col min="5394" max="5396" width="14.7109375" style="1926" customWidth="1"/>
    <col min="5397" max="5397" width="18.7109375" style="1926" customWidth="1"/>
    <col min="5398" max="5398" width="25.42578125" style="1926" customWidth="1"/>
    <col min="5399" max="5399" width="34.85546875" style="1926" customWidth="1"/>
    <col min="5400" max="5400" width="28" style="1926" customWidth="1"/>
    <col min="5401" max="5401" width="34.140625" style="1926" customWidth="1"/>
    <col min="5402" max="5402" width="34" style="1926" customWidth="1"/>
    <col min="5403" max="5633" width="11.42578125" style="1926"/>
    <col min="5634" max="5634" width="108.140625" style="1926" customWidth="1"/>
    <col min="5635" max="5635" width="28.7109375" style="1926" customWidth="1"/>
    <col min="5636" max="5636" width="32.5703125" style="1926" customWidth="1"/>
    <col min="5637" max="5637" width="28.7109375" style="1926" customWidth="1"/>
    <col min="5638" max="5639" width="31.7109375" style="1926" customWidth="1"/>
    <col min="5640" max="5640" width="30.140625" style="1926" customWidth="1"/>
    <col min="5641" max="5641" width="33.7109375" style="1926" customWidth="1"/>
    <col min="5642" max="5642" width="27" style="1926" customWidth="1"/>
    <col min="5643" max="5643" width="28.7109375" style="1926" customWidth="1"/>
    <col min="5644" max="5644" width="34.85546875" style="1926" customWidth="1"/>
    <col min="5645" max="5645" width="37" style="1926" customWidth="1"/>
    <col min="5646" max="5646" width="34.85546875" style="1926" customWidth="1"/>
    <col min="5647" max="5647" width="27.5703125" style="1926" customWidth="1"/>
    <col min="5648" max="5648" width="36.85546875" style="1926" customWidth="1"/>
    <col min="5649" max="5649" width="38.7109375" style="1926" customWidth="1"/>
    <col min="5650" max="5652" width="14.7109375" style="1926" customWidth="1"/>
    <col min="5653" max="5653" width="18.7109375" style="1926" customWidth="1"/>
    <col min="5654" max="5654" width="25.42578125" style="1926" customWidth="1"/>
    <col min="5655" max="5655" width="34.85546875" style="1926" customWidth="1"/>
    <col min="5656" max="5656" width="28" style="1926" customWidth="1"/>
    <col min="5657" max="5657" width="34.140625" style="1926" customWidth="1"/>
    <col min="5658" max="5658" width="34" style="1926" customWidth="1"/>
    <col min="5659" max="5889" width="11.42578125" style="1926"/>
    <col min="5890" max="5890" width="108.140625" style="1926" customWidth="1"/>
    <col min="5891" max="5891" width="28.7109375" style="1926" customWidth="1"/>
    <col min="5892" max="5892" width="32.5703125" style="1926" customWidth="1"/>
    <col min="5893" max="5893" width="28.7109375" style="1926" customWidth="1"/>
    <col min="5894" max="5895" width="31.7109375" style="1926" customWidth="1"/>
    <col min="5896" max="5896" width="30.140625" style="1926" customWidth="1"/>
    <col min="5897" max="5897" width="33.7109375" style="1926" customWidth="1"/>
    <col min="5898" max="5898" width="27" style="1926" customWidth="1"/>
    <col min="5899" max="5899" width="28.7109375" style="1926" customWidth="1"/>
    <col min="5900" max="5900" width="34.85546875" style="1926" customWidth="1"/>
    <col min="5901" max="5901" width="37" style="1926" customWidth="1"/>
    <col min="5902" max="5902" width="34.85546875" style="1926" customWidth="1"/>
    <col min="5903" max="5903" width="27.5703125" style="1926" customWidth="1"/>
    <col min="5904" max="5904" width="36.85546875" style="1926" customWidth="1"/>
    <col min="5905" max="5905" width="38.7109375" style="1926" customWidth="1"/>
    <col min="5906" max="5908" width="14.7109375" style="1926" customWidth="1"/>
    <col min="5909" max="5909" width="18.7109375" style="1926" customWidth="1"/>
    <col min="5910" max="5910" width="25.42578125" style="1926" customWidth="1"/>
    <col min="5911" max="5911" width="34.85546875" style="1926" customWidth="1"/>
    <col min="5912" max="5912" width="28" style="1926" customWidth="1"/>
    <col min="5913" max="5913" width="34.140625" style="1926" customWidth="1"/>
    <col min="5914" max="5914" width="34" style="1926" customWidth="1"/>
    <col min="5915" max="6145" width="11.42578125" style="1926"/>
    <col min="6146" max="6146" width="108.140625" style="1926" customWidth="1"/>
    <col min="6147" max="6147" width="28.7109375" style="1926" customWidth="1"/>
    <col min="6148" max="6148" width="32.5703125" style="1926" customWidth="1"/>
    <col min="6149" max="6149" width="28.7109375" style="1926" customWidth="1"/>
    <col min="6150" max="6151" width="31.7109375" style="1926" customWidth="1"/>
    <col min="6152" max="6152" width="30.140625" style="1926" customWidth="1"/>
    <col min="6153" max="6153" width="33.7109375" style="1926" customWidth="1"/>
    <col min="6154" max="6154" width="27" style="1926" customWidth="1"/>
    <col min="6155" max="6155" width="28.7109375" style="1926" customWidth="1"/>
    <col min="6156" max="6156" width="34.85546875" style="1926" customWidth="1"/>
    <col min="6157" max="6157" width="37" style="1926" customWidth="1"/>
    <col min="6158" max="6158" width="34.85546875" style="1926" customWidth="1"/>
    <col min="6159" max="6159" width="27.5703125" style="1926" customWidth="1"/>
    <col min="6160" max="6160" width="36.85546875" style="1926" customWidth="1"/>
    <col min="6161" max="6161" width="38.7109375" style="1926" customWidth="1"/>
    <col min="6162" max="6164" width="14.7109375" style="1926" customWidth="1"/>
    <col min="6165" max="6165" width="18.7109375" style="1926" customWidth="1"/>
    <col min="6166" max="6166" width="25.42578125" style="1926" customWidth="1"/>
    <col min="6167" max="6167" width="34.85546875" style="1926" customWidth="1"/>
    <col min="6168" max="6168" width="28" style="1926" customWidth="1"/>
    <col min="6169" max="6169" width="34.140625" style="1926" customWidth="1"/>
    <col min="6170" max="6170" width="34" style="1926" customWidth="1"/>
    <col min="6171" max="6401" width="11.42578125" style="1926"/>
    <col min="6402" max="6402" width="108.140625" style="1926" customWidth="1"/>
    <col min="6403" max="6403" width="28.7109375" style="1926" customWidth="1"/>
    <col min="6404" max="6404" width="32.5703125" style="1926" customWidth="1"/>
    <col min="6405" max="6405" width="28.7109375" style="1926" customWidth="1"/>
    <col min="6406" max="6407" width="31.7109375" style="1926" customWidth="1"/>
    <col min="6408" max="6408" width="30.140625" style="1926" customWidth="1"/>
    <col min="6409" max="6409" width="33.7109375" style="1926" customWidth="1"/>
    <col min="6410" max="6410" width="27" style="1926" customWidth="1"/>
    <col min="6411" max="6411" width="28.7109375" style="1926" customWidth="1"/>
    <col min="6412" max="6412" width="34.85546875" style="1926" customWidth="1"/>
    <col min="6413" max="6413" width="37" style="1926" customWidth="1"/>
    <col min="6414" max="6414" width="34.85546875" style="1926" customWidth="1"/>
    <col min="6415" max="6415" width="27.5703125" style="1926" customWidth="1"/>
    <col min="6416" max="6416" width="36.85546875" style="1926" customWidth="1"/>
    <col min="6417" max="6417" width="38.7109375" style="1926" customWidth="1"/>
    <col min="6418" max="6420" width="14.7109375" style="1926" customWidth="1"/>
    <col min="6421" max="6421" width="18.7109375" style="1926" customWidth="1"/>
    <col min="6422" max="6422" width="25.42578125" style="1926" customWidth="1"/>
    <col min="6423" max="6423" width="34.85546875" style="1926" customWidth="1"/>
    <col min="6424" max="6424" width="28" style="1926" customWidth="1"/>
    <col min="6425" max="6425" width="34.140625" style="1926" customWidth="1"/>
    <col min="6426" max="6426" width="34" style="1926" customWidth="1"/>
    <col min="6427" max="6657" width="11.42578125" style="1926"/>
    <col min="6658" max="6658" width="108.140625" style="1926" customWidth="1"/>
    <col min="6659" max="6659" width="28.7109375" style="1926" customWidth="1"/>
    <col min="6660" max="6660" width="32.5703125" style="1926" customWidth="1"/>
    <col min="6661" max="6661" width="28.7109375" style="1926" customWidth="1"/>
    <col min="6662" max="6663" width="31.7109375" style="1926" customWidth="1"/>
    <col min="6664" max="6664" width="30.140625" style="1926" customWidth="1"/>
    <col min="6665" max="6665" width="33.7109375" style="1926" customWidth="1"/>
    <col min="6666" max="6666" width="27" style="1926" customWidth="1"/>
    <col min="6667" max="6667" width="28.7109375" style="1926" customWidth="1"/>
    <col min="6668" max="6668" width="34.85546875" style="1926" customWidth="1"/>
    <col min="6669" max="6669" width="37" style="1926" customWidth="1"/>
    <col min="6670" max="6670" width="34.85546875" style="1926" customWidth="1"/>
    <col min="6671" max="6671" width="27.5703125" style="1926" customWidth="1"/>
    <col min="6672" max="6672" width="36.85546875" style="1926" customWidth="1"/>
    <col min="6673" max="6673" width="38.7109375" style="1926" customWidth="1"/>
    <col min="6674" max="6676" width="14.7109375" style="1926" customWidth="1"/>
    <col min="6677" max="6677" width="18.7109375" style="1926" customWidth="1"/>
    <col min="6678" max="6678" width="25.42578125" style="1926" customWidth="1"/>
    <col min="6679" max="6679" width="34.85546875" style="1926" customWidth="1"/>
    <col min="6680" max="6680" width="28" style="1926" customWidth="1"/>
    <col min="6681" max="6681" width="34.140625" style="1926" customWidth="1"/>
    <col min="6682" max="6682" width="34" style="1926" customWidth="1"/>
    <col min="6683" max="6913" width="11.42578125" style="1926"/>
    <col min="6914" max="6914" width="108.140625" style="1926" customWidth="1"/>
    <col min="6915" max="6915" width="28.7109375" style="1926" customWidth="1"/>
    <col min="6916" max="6916" width="32.5703125" style="1926" customWidth="1"/>
    <col min="6917" max="6917" width="28.7109375" style="1926" customWidth="1"/>
    <col min="6918" max="6919" width="31.7109375" style="1926" customWidth="1"/>
    <col min="6920" max="6920" width="30.140625" style="1926" customWidth="1"/>
    <col min="6921" max="6921" width="33.7109375" style="1926" customWidth="1"/>
    <col min="6922" max="6922" width="27" style="1926" customWidth="1"/>
    <col min="6923" max="6923" width="28.7109375" style="1926" customWidth="1"/>
    <col min="6924" max="6924" width="34.85546875" style="1926" customWidth="1"/>
    <col min="6925" max="6925" width="37" style="1926" customWidth="1"/>
    <col min="6926" max="6926" width="34.85546875" style="1926" customWidth="1"/>
    <col min="6927" max="6927" width="27.5703125" style="1926" customWidth="1"/>
    <col min="6928" max="6928" width="36.85546875" style="1926" customWidth="1"/>
    <col min="6929" max="6929" width="38.7109375" style="1926" customWidth="1"/>
    <col min="6930" max="6932" width="14.7109375" style="1926" customWidth="1"/>
    <col min="6933" max="6933" width="18.7109375" style="1926" customWidth="1"/>
    <col min="6934" max="6934" width="25.42578125" style="1926" customWidth="1"/>
    <col min="6935" max="6935" width="34.85546875" style="1926" customWidth="1"/>
    <col min="6936" max="6936" width="28" style="1926" customWidth="1"/>
    <col min="6937" max="6937" width="34.140625" style="1926" customWidth="1"/>
    <col min="6938" max="6938" width="34" style="1926" customWidth="1"/>
    <col min="6939" max="7169" width="11.42578125" style="1926"/>
    <col min="7170" max="7170" width="108.140625" style="1926" customWidth="1"/>
    <col min="7171" max="7171" width="28.7109375" style="1926" customWidth="1"/>
    <col min="7172" max="7172" width="32.5703125" style="1926" customWidth="1"/>
    <col min="7173" max="7173" width="28.7109375" style="1926" customWidth="1"/>
    <col min="7174" max="7175" width="31.7109375" style="1926" customWidth="1"/>
    <col min="7176" max="7176" width="30.140625" style="1926" customWidth="1"/>
    <col min="7177" max="7177" width="33.7109375" style="1926" customWidth="1"/>
    <col min="7178" max="7178" width="27" style="1926" customWidth="1"/>
    <col min="7179" max="7179" width="28.7109375" style="1926" customWidth="1"/>
    <col min="7180" max="7180" width="34.85546875" style="1926" customWidth="1"/>
    <col min="7181" max="7181" width="37" style="1926" customWidth="1"/>
    <col min="7182" max="7182" width="34.85546875" style="1926" customWidth="1"/>
    <col min="7183" max="7183" width="27.5703125" style="1926" customWidth="1"/>
    <col min="7184" max="7184" width="36.85546875" style="1926" customWidth="1"/>
    <col min="7185" max="7185" width="38.7109375" style="1926" customWidth="1"/>
    <col min="7186" max="7188" width="14.7109375" style="1926" customWidth="1"/>
    <col min="7189" max="7189" width="18.7109375" style="1926" customWidth="1"/>
    <col min="7190" max="7190" width="25.42578125" style="1926" customWidth="1"/>
    <col min="7191" max="7191" width="34.85546875" style="1926" customWidth="1"/>
    <col min="7192" max="7192" width="28" style="1926" customWidth="1"/>
    <col min="7193" max="7193" width="34.140625" style="1926" customWidth="1"/>
    <col min="7194" max="7194" width="34" style="1926" customWidth="1"/>
    <col min="7195" max="7425" width="11.42578125" style="1926"/>
    <col min="7426" max="7426" width="108.140625" style="1926" customWidth="1"/>
    <col min="7427" max="7427" width="28.7109375" style="1926" customWidth="1"/>
    <col min="7428" max="7428" width="32.5703125" style="1926" customWidth="1"/>
    <col min="7429" max="7429" width="28.7109375" style="1926" customWidth="1"/>
    <col min="7430" max="7431" width="31.7109375" style="1926" customWidth="1"/>
    <col min="7432" max="7432" width="30.140625" style="1926" customWidth="1"/>
    <col min="7433" max="7433" width="33.7109375" style="1926" customWidth="1"/>
    <col min="7434" max="7434" width="27" style="1926" customWidth="1"/>
    <col min="7435" max="7435" width="28.7109375" style="1926" customWidth="1"/>
    <col min="7436" max="7436" width="34.85546875" style="1926" customWidth="1"/>
    <col min="7437" max="7437" width="37" style="1926" customWidth="1"/>
    <col min="7438" max="7438" width="34.85546875" style="1926" customWidth="1"/>
    <col min="7439" max="7439" width="27.5703125" style="1926" customWidth="1"/>
    <col min="7440" max="7440" width="36.85546875" style="1926" customWidth="1"/>
    <col min="7441" max="7441" width="38.7109375" style="1926" customWidth="1"/>
    <col min="7442" max="7444" width="14.7109375" style="1926" customWidth="1"/>
    <col min="7445" max="7445" width="18.7109375" style="1926" customWidth="1"/>
    <col min="7446" max="7446" width="25.42578125" style="1926" customWidth="1"/>
    <col min="7447" max="7447" width="34.85546875" style="1926" customWidth="1"/>
    <col min="7448" max="7448" width="28" style="1926" customWidth="1"/>
    <col min="7449" max="7449" width="34.140625" style="1926" customWidth="1"/>
    <col min="7450" max="7450" width="34" style="1926" customWidth="1"/>
    <col min="7451" max="7681" width="11.42578125" style="1926"/>
    <col min="7682" max="7682" width="108.140625" style="1926" customWidth="1"/>
    <col min="7683" max="7683" width="28.7109375" style="1926" customWidth="1"/>
    <col min="7684" max="7684" width="32.5703125" style="1926" customWidth="1"/>
    <col min="7685" max="7685" width="28.7109375" style="1926" customWidth="1"/>
    <col min="7686" max="7687" width="31.7109375" style="1926" customWidth="1"/>
    <col min="7688" max="7688" width="30.140625" style="1926" customWidth="1"/>
    <col min="7689" max="7689" width="33.7109375" style="1926" customWidth="1"/>
    <col min="7690" max="7690" width="27" style="1926" customWidth="1"/>
    <col min="7691" max="7691" width="28.7109375" style="1926" customWidth="1"/>
    <col min="7692" max="7692" width="34.85546875" style="1926" customWidth="1"/>
    <col min="7693" max="7693" width="37" style="1926" customWidth="1"/>
    <col min="7694" max="7694" width="34.85546875" style="1926" customWidth="1"/>
    <col min="7695" max="7695" width="27.5703125" style="1926" customWidth="1"/>
    <col min="7696" max="7696" width="36.85546875" style="1926" customWidth="1"/>
    <col min="7697" max="7697" width="38.7109375" style="1926" customWidth="1"/>
    <col min="7698" max="7700" width="14.7109375" style="1926" customWidth="1"/>
    <col min="7701" max="7701" width="18.7109375" style="1926" customWidth="1"/>
    <col min="7702" max="7702" width="25.42578125" style="1926" customWidth="1"/>
    <col min="7703" max="7703" width="34.85546875" style="1926" customWidth="1"/>
    <col min="7704" max="7704" width="28" style="1926" customWidth="1"/>
    <col min="7705" max="7705" width="34.140625" style="1926" customWidth="1"/>
    <col min="7706" max="7706" width="34" style="1926" customWidth="1"/>
    <col min="7707" max="7937" width="11.42578125" style="1926"/>
    <col min="7938" max="7938" width="108.140625" style="1926" customWidth="1"/>
    <col min="7939" max="7939" width="28.7109375" style="1926" customWidth="1"/>
    <col min="7940" max="7940" width="32.5703125" style="1926" customWidth="1"/>
    <col min="7941" max="7941" width="28.7109375" style="1926" customWidth="1"/>
    <col min="7942" max="7943" width="31.7109375" style="1926" customWidth="1"/>
    <col min="7944" max="7944" width="30.140625" style="1926" customWidth="1"/>
    <col min="7945" max="7945" width="33.7109375" style="1926" customWidth="1"/>
    <col min="7946" max="7946" width="27" style="1926" customWidth="1"/>
    <col min="7947" max="7947" width="28.7109375" style="1926" customWidth="1"/>
    <col min="7948" max="7948" width="34.85546875" style="1926" customWidth="1"/>
    <col min="7949" max="7949" width="37" style="1926" customWidth="1"/>
    <col min="7950" max="7950" width="34.85546875" style="1926" customWidth="1"/>
    <col min="7951" max="7951" width="27.5703125" style="1926" customWidth="1"/>
    <col min="7952" max="7952" width="36.85546875" style="1926" customWidth="1"/>
    <col min="7953" max="7953" width="38.7109375" style="1926" customWidth="1"/>
    <col min="7954" max="7956" width="14.7109375" style="1926" customWidth="1"/>
    <col min="7957" max="7957" width="18.7109375" style="1926" customWidth="1"/>
    <col min="7958" max="7958" width="25.42578125" style="1926" customWidth="1"/>
    <col min="7959" max="7959" width="34.85546875" style="1926" customWidth="1"/>
    <col min="7960" max="7960" width="28" style="1926" customWidth="1"/>
    <col min="7961" max="7961" width="34.140625" style="1926" customWidth="1"/>
    <col min="7962" max="7962" width="34" style="1926" customWidth="1"/>
    <col min="7963" max="8193" width="11.42578125" style="1926"/>
    <col min="8194" max="8194" width="108.140625" style="1926" customWidth="1"/>
    <col min="8195" max="8195" width="28.7109375" style="1926" customWidth="1"/>
    <col min="8196" max="8196" width="32.5703125" style="1926" customWidth="1"/>
    <col min="8197" max="8197" width="28.7109375" style="1926" customWidth="1"/>
    <col min="8198" max="8199" width="31.7109375" style="1926" customWidth="1"/>
    <col min="8200" max="8200" width="30.140625" style="1926" customWidth="1"/>
    <col min="8201" max="8201" width="33.7109375" style="1926" customWidth="1"/>
    <col min="8202" max="8202" width="27" style="1926" customWidth="1"/>
    <col min="8203" max="8203" width="28.7109375" style="1926" customWidth="1"/>
    <col min="8204" max="8204" width="34.85546875" style="1926" customWidth="1"/>
    <col min="8205" max="8205" width="37" style="1926" customWidth="1"/>
    <col min="8206" max="8206" width="34.85546875" style="1926" customWidth="1"/>
    <col min="8207" max="8207" width="27.5703125" style="1926" customWidth="1"/>
    <col min="8208" max="8208" width="36.85546875" style="1926" customWidth="1"/>
    <col min="8209" max="8209" width="38.7109375" style="1926" customWidth="1"/>
    <col min="8210" max="8212" width="14.7109375" style="1926" customWidth="1"/>
    <col min="8213" max="8213" width="18.7109375" style="1926" customWidth="1"/>
    <col min="8214" max="8214" width="25.42578125" style="1926" customWidth="1"/>
    <col min="8215" max="8215" width="34.85546875" style="1926" customWidth="1"/>
    <col min="8216" max="8216" width="28" style="1926" customWidth="1"/>
    <col min="8217" max="8217" width="34.140625" style="1926" customWidth="1"/>
    <col min="8218" max="8218" width="34" style="1926" customWidth="1"/>
    <col min="8219" max="8449" width="11.42578125" style="1926"/>
    <col min="8450" max="8450" width="108.140625" style="1926" customWidth="1"/>
    <col min="8451" max="8451" width="28.7109375" style="1926" customWidth="1"/>
    <col min="8452" max="8452" width="32.5703125" style="1926" customWidth="1"/>
    <col min="8453" max="8453" width="28.7109375" style="1926" customWidth="1"/>
    <col min="8454" max="8455" width="31.7109375" style="1926" customWidth="1"/>
    <col min="8456" max="8456" width="30.140625" style="1926" customWidth="1"/>
    <col min="8457" max="8457" width="33.7109375" style="1926" customWidth="1"/>
    <col min="8458" max="8458" width="27" style="1926" customWidth="1"/>
    <col min="8459" max="8459" width="28.7109375" style="1926" customWidth="1"/>
    <col min="8460" max="8460" width="34.85546875" style="1926" customWidth="1"/>
    <col min="8461" max="8461" width="37" style="1926" customWidth="1"/>
    <col min="8462" max="8462" width="34.85546875" style="1926" customWidth="1"/>
    <col min="8463" max="8463" width="27.5703125" style="1926" customWidth="1"/>
    <col min="8464" max="8464" width="36.85546875" style="1926" customWidth="1"/>
    <col min="8465" max="8465" width="38.7109375" style="1926" customWidth="1"/>
    <col min="8466" max="8468" width="14.7109375" style="1926" customWidth="1"/>
    <col min="8469" max="8469" width="18.7109375" style="1926" customWidth="1"/>
    <col min="8470" max="8470" width="25.42578125" style="1926" customWidth="1"/>
    <col min="8471" max="8471" width="34.85546875" style="1926" customWidth="1"/>
    <col min="8472" max="8472" width="28" style="1926" customWidth="1"/>
    <col min="8473" max="8473" width="34.140625" style="1926" customWidth="1"/>
    <col min="8474" max="8474" width="34" style="1926" customWidth="1"/>
    <col min="8475" max="8705" width="11.42578125" style="1926"/>
    <col min="8706" max="8706" width="108.140625" style="1926" customWidth="1"/>
    <col min="8707" max="8707" width="28.7109375" style="1926" customWidth="1"/>
    <col min="8708" max="8708" width="32.5703125" style="1926" customWidth="1"/>
    <col min="8709" max="8709" width="28.7109375" style="1926" customWidth="1"/>
    <col min="8710" max="8711" width="31.7109375" style="1926" customWidth="1"/>
    <col min="8712" max="8712" width="30.140625" style="1926" customWidth="1"/>
    <col min="8713" max="8713" width="33.7109375" style="1926" customWidth="1"/>
    <col min="8714" max="8714" width="27" style="1926" customWidth="1"/>
    <col min="8715" max="8715" width="28.7109375" style="1926" customWidth="1"/>
    <col min="8716" max="8716" width="34.85546875" style="1926" customWidth="1"/>
    <col min="8717" max="8717" width="37" style="1926" customWidth="1"/>
    <col min="8718" max="8718" width="34.85546875" style="1926" customWidth="1"/>
    <col min="8719" max="8719" width="27.5703125" style="1926" customWidth="1"/>
    <col min="8720" max="8720" width="36.85546875" style="1926" customWidth="1"/>
    <col min="8721" max="8721" width="38.7109375" style="1926" customWidth="1"/>
    <col min="8722" max="8724" width="14.7109375" style="1926" customWidth="1"/>
    <col min="8725" max="8725" width="18.7109375" style="1926" customWidth="1"/>
    <col min="8726" max="8726" width="25.42578125" style="1926" customWidth="1"/>
    <col min="8727" max="8727" width="34.85546875" style="1926" customWidth="1"/>
    <col min="8728" max="8728" width="28" style="1926" customWidth="1"/>
    <col min="8729" max="8729" width="34.140625" style="1926" customWidth="1"/>
    <col min="8730" max="8730" width="34" style="1926" customWidth="1"/>
    <col min="8731" max="8961" width="11.42578125" style="1926"/>
    <col min="8962" max="8962" width="108.140625" style="1926" customWidth="1"/>
    <col min="8963" max="8963" width="28.7109375" style="1926" customWidth="1"/>
    <col min="8964" max="8964" width="32.5703125" style="1926" customWidth="1"/>
    <col min="8965" max="8965" width="28.7109375" style="1926" customWidth="1"/>
    <col min="8966" max="8967" width="31.7109375" style="1926" customWidth="1"/>
    <col min="8968" max="8968" width="30.140625" style="1926" customWidth="1"/>
    <col min="8969" max="8969" width="33.7109375" style="1926" customWidth="1"/>
    <col min="8970" max="8970" width="27" style="1926" customWidth="1"/>
    <col min="8971" max="8971" width="28.7109375" style="1926" customWidth="1"/>
    <col min="8972" max="8972" width="34.85546875" style="1926" customWidth="1"/>
    <col min="8973" max="8973" width="37" style="1926" customWidth="1"/>
    <col min="8974" max="8974" width="34.85546875" style="1926" customWidth="1"/>
    <col min="8975" max="8975" width="27.5703125" style="1926" customWidth="1"/>
    <col min="8976" max="8976" width="36.85546875" style="1926" customWidth="1"/>
    <col min="8977" max="8977" width="38.7109375" style="1926" customWidth="1"/>
    <col min="8978" max="8980" width="14.7109375" style="1926" customWidth="1"/>
    <col min="8981" max="8981" width="18.7109375" style="1926" customWidth="1"/>
    <col min="8982" max="8982" width="25.42578125" style="1926" customWidth="1"/>
    <col min="8983" max="8983" width="34.85546875" style="1926" customWidth="1"/>
    <col min="8984" max="8984" width="28" style="1926" customWidth="1"/>
    <col min="8985" max="8985" width="34.140625" style="1926" customWidth="1"/>
    <col min="8986" max="8986" width="34" style="1926" customWidth="1"/>
    <col min="8987" max="9217" width="11.42578125" style="1926"/>
    <col min="9218" max="9218" width="108.140625" style="1926" customWidth="1"/>
    <col min="9219" max="9219" width="28.7109375" style="1926" customWidth="1"/>
    <col min="9220" max="9220" width="32.5703125" style="1926" customWidth="1"/>
    <col min="9221" max="9221" width="28.7109375" style="1926" customWidth="1"/>
    <col min="9222" max="9223" width="31.7109375" style="1926" customWidth="1"/>
    <col min="9224" max="9224" width="30.140625" style="1926" customWidth="1"/>
    <col min="9225" max="9225" width="33.7109375" style="1926" customWidth="1"/>
    <col min="9226" max="9226" width="27" style="1926" customWidth="1"/>
    <col min="9227" max="9227" width="28.7109375" style="1926" customWidth="1"/>
    <col min="9228" max="9228" width="34.85546875" style="1926" customWidth="1"/>
    <col min="9229" max="9229" width="37" style="1926" customWidth="1"/>
    <col min="9230" max="9230" width="34.85546875" style="1926" customWidth="1"/>
    <col min="9231" max="9231" width="27.5703125" style="1926" customWidth="1"/>
    <col min="9232" max="9232" width="36.85546875" style="1926" customWidth="1"/>
    <col min="9233" max="9233" width="38.7109375" style="1926" customWidth="1"/>
    <col min="9234" max="9236" width="14.7109375" style="1926" customWidth="1"/>
    <col min="9237" max="9237" width="18.7109375" style="1926" customWidth="1"/>
    <col min="9238" max="9238" width="25.42578125" style="1926" customWidth="1"/>
    <col min="9239" max="9239" width="34.85546875" style="1926" customWidth="1"/>
    <col min="9240" max="9240" width="28" style="1926" customWidth="1"/>
    <col min="9241" max="9241" width="34.140625" style="1926" customWidth="1"/>
    <col min="9242" max="9242" width="34" style="1926" customWidth="1"/>
    <col min="9243" max="9473" width="11.42578125" style="1926"/>
    <col min="9474" max="9474" width="108.140625" style="1926" customWidth="1"/>
    <col min="9475" max="9475" width="28.7109375" style="1926" customWidth="1"/>
    <col min="9476" max="9476" width="32.5703125" style="1926" customWidth="1"/>
    <col min="9477" max="9477" width="28.7109375" style="1926" customWidth="1"/>
    <col min="9478" max="9479" width="31.7109375" style="1926" customWidth="1"/>
    <col min="9480" max="9480" width="30.140625" style="1926" customWidth="1"/>
    <col min="9481" max="9481" width="33.7109375" style="1926" customWidth="1"/>
    <col min="9482" max="9482" width="27" style="1926" customWidth="1"/>
    <col min="9483" max="9483" width="28.7109375" style="1926" customWidth="1"/>
    <col min="9484" max="9484" width="34.85546875" style="1926" customWidth="1"/>
    <col min="9485" max="9485" width="37" style="1926" customWidth="1"/>
    <col min="9486" max="9486" width="34.85546875" style="1926" customWidth="1"/>
    <col min="9487" max="9487" width="27.5703125" style="1926" customWidth="1"/>
    <col min="9488" max="9488" width="36.85546875" style="1926" customWidth="1"/>
    <col min="9489" max="9489" width="38.7109375" style="1926" customWidth="1"/>
    <col min="9490" max="9492" width="14.7109375" style="1926" customWidth="1"/>
    <col min="9493" max="9493" width="18.7109375" style="1926" customWidth="1"/>
    <col min="9494" max="9494" width="25.42578125" style="1926" customWidth="1"/>
    <col min="9495" max="9495" width="34.85546875" style="1926" customWidth="1"/>
    <col min="9496" max="9496" width="28" style="1926" customWidth="1"/>
    <col min="9497" max="9497" width="34.140625" style="1926" customWidth="1"/>
    <col min="9498" max="9498" width="34" style="1926" customWidth="1"/>
    <col min="9499" max="9729" width="11.42578125" style="1926"/>
    <col min="9730" max="9730" width="108.140625" style="1926" customWidth="1"/>
    <col min="9731" max="9731" width="28.7109375" style="1926" customWidth="1"/>
    <col min="9732" max="9732" width="32.5703125" style="1926" customWidth="1"/>
    <col min="9733" max="9733" width="28.7109375" style="1926" customWidth="1"/>
    <col min="9734" max="9735" width="31.7109375" style="1926" customWidth="1"/>
    <col min="9736" max="9736" width="30.140625" style="1926" customWidth="1"/>
    <col min="9737" max="9737" width="33.7109375" style="1926" customWidth="1"/>
    <col min="9738" max="9738" width="27" style="1926" customWidth="1"/>
    <col min="9739" max="9739" width="28.7109375" style="1926" customWidth="1"/>
    <col min="9740" max="9740" width="34.85546875" style="1926" customWidth="1"/>
    <col min="9741" max="9741" width="37" style="1926" customWidth="1"/>
    <col min="9742" max="9742" width="34.85546875" style="1926" customWidth="1"/>
    <col min="9743" max="9743" width="27.5703125" style="1926" customWidth="1"/>
    <col min="9744" max="9744" width="36.85546875" style="1926" customWidth="1"/>
    <col min="9745" max="9745" width="38.7109375" style="1926" customWidth="1"/>
    <col min="9746" max="9748" width="14.7109375" style="1926" customWidth="1"/>
    <col min="9749" max="9749" width="18.7109375" style="1926" customWidth="1"/>
    <col min="9750" max="9750" width="25.42578125" style="1926" customWidth="1"/>
    <col min="9751" max="9751" width="34.85546875" style="1926" customWidth="1"/>
    <col min="9752" max="9752" width="28" style="1926" customWidth="1"/>
    <col min="9753" max="9753" width="34.140625" style="1926" customWidth="1"/>
    <col min="9754" max="9754" width="34" style="1926" customWidth="1"/>
    <col min="9755" max="9985" width="11.42578125" style="1926"/>
    <col min="9986" max="9986" width="108.140625" style="1926" customWidth="1"/>
    <col min="9987" max="9987" width="28.7109375" style="1926" customWidth="1"/>
    <col min="9988" max="9988" width="32.5703125" style="1926" customWidth="1"/>
    <col min="9989" max="9989" width="28.7109375" style="1926" customWidth="1"/>
    <col min="9990" max="9991" width="31.7109375" style="1926" customWidth="1"/>
    <col min="9992" max="9992" width="30.140625" style="1926" customWidth="1"/>
    <col min="9993" max="9993" width="33.7109375" style="1926" customWidth="1"/>
    <col min="9994" max="9994" width="27" style="1926" customWidth="1"/>
    <col min="9995" max="9995" width="28.7109375" style="1926" customWidth="1"/>
    <col min="9996" max="9996" width="34.85546875" style="1926" customWidth="1"/>
    <col min="9997" max="9997" width="37" style="1926" customWidth="1"/>
    <col min="9998" max="9998" width="34.85546875" style="1926" customWidth="1"/>
    <col min="9999" max="9999" width="27.5703125" style="1926" customWidth="1"/>
    <col min="10000" max="10000" width="36.85546875" style="1926" customWidth="1"/>
    <col min="10001" max="10001" width="38.7109375" style="1926" customWidth="1"/>
    <col min="10002" max="10004" width="14.7109375" style="1926" customWidth="1"/>
    <col min="10005" max="10005" width="18.7109375" style="1926" customWidth="1"/>
    <col min="10006" max="10006" width="25.42578125" style="1926" customWidth="1"/>
    <col min="10007" max="10007" width="34.85546875" style="1926" customWidth="1"/>
    <col min="10008" max="10008" width="28" style="1926" customWidth="1"/>
    <col min="10009" max="10009" width="34.140625" style="1926" customWidth="1"/>
    <col min="10010" max="10010" width="34" style="1926" customWidth="1"/>
    <col min="10011" max="10241" width="11.42578125" style="1926"/>
    <col min="10242" max="10242" width="108.140625" style="1926" customWidth="1"/>
    <col min="10243" max="10243" width="28.7109375" style="1926" customWidth="1"/>
    <col min="10244" max="10244" width="32.5703125" style="1926" customWidth="1"/>
    <col min="10245" max="10245" width="28.7109375" style="1926" customWidth="1"/>
    <col min="10246" max="10247" width="31.7109375" style="1926" customWidth="1"/>
    <col min="10248" max="10248" width="30.140625" style="1926" customWidth="1"/>
    <col min="10249" max="10249" width="33.7109375" style="1926" customWidth="1"/>
    <col min="10250" max="10250" width="27" style="1926" customWidth="1"/>
    <col min="10251" max="10251" width="28.7109375" style="1926" customWidth="1"/>
    <col min="10252" max="10252" width="34.85546875" style="1926" customWidth="1"/>
    <col min="10253" max="10253" width="37" style="1926" customWidth="1"/>
    <col min="10254" max="10254" width="34.85546875" style="1926" customWidth="1"/>
    <col min="10255" max="10255" width="27.5703125" style="1926" customWidth="1"/>
    <col min="10256" max="10256" width="36.85546875" style="1926" customWidth="1"/>
    <col min="10257" max="10257" width="38.7109375" style="1926" customWidth="1"/>
    <col min="10258" max="10260" width="14.7109375" style="1926" customWidth="1"/>
    <col min="10261" max="10261" width="18.7109375" style="1926" customWidth="1"/>
    <col min="10262" max="10262" width="25.42578125" style="1926" customWidth="1"/>
    <col min="10263" max="10263" width="34.85546875" style="1926" customWidth="1"/>
    <col min="10264" max="10264" width="28" style="1926" customWidth="1"/>
    <col min="10265" max="10265" width="34.140625" style="1926" customWidth="1"/>
    <col min="10266" max="10266" width="34" style="1926" customWidth="1"/>
    <col min="10267" max="10497" width="11.42578125" style="1926"/>
    <col min="10498" max="10498" width="108.140625" style="1926" customWidth="1"/>
    <col min="10499" max="10499" width="28.7109375" style="1926" customWidth="1"/>
    <col min="10500" max="10500" width="32.5703125" style="1926" customWidth="1"/>
    <col min="10501" max="10501" width="28.7109375" style="1926" customWidth="1"/>
    <col min="10502" max="10503" width="31.7109375" style="1926" customWidth="1"/>
    <col min="10504" max="10504" width="30.140625" style="1926" customWidth="1"/>
    <col min="10505" max="10505" width="33.7109375" style="1926" customWidth="1"/>
    <col min="10506" max="10506" width="27" style="1926" customWidth="1"/>
    <col min="10507" max="10507" width="28.7109375" style="1926" customWidth="1"/>
    <col min="10508" max="10508" width="34.85546875" style="1926" customWidth="1"/>
    <col min="10509" max="10509" width="37" style="1926" customWidth="1"/>
    <col min="10510" max="10510" width="34.85546875" style="1926" customWidth="1"/>
    <col min="10511" max="10511" width="27.5703125" style="1926" customWidth="1"/>
    <col min="10512" max="10512" width="36.85546875" style="1926" customWidth="1"/>
    <col min="10513" max="10513" width="38.7109375" style="1926" customWidth="1"/>
    <col min="10514" max="10516" width="14.7109375" style="1926" customWidth="1"/>
    <col min="10517" max="10517" width="18.7109375" style="1926" customWidth="1"/>
    <col min="10518" max="10518" width="25.42578125" style="1926" customWidth="1"/>
    <col min="10519" max="10519" width="34.85546875" style="1926" customWidth="1"/>
    <col min="10520" max="10520" width="28" style="1926" customWidth="1"/>
    <col min="10521" max="10521" width="34.140625" style="1926" customWidth="1"/>
    <col min="10522" max="10522" width="34" style="1926" customWidth="1"/>
    <col min="10523" max="10753" width="11.42578125" style="1926"/>
    <col min="10754" max="10754" width="108.140625" style="1926" customWidth="1"/>
    <col min="10755" max="10755" width="28.7109375" style="1926" customWidth="1"/>
    <col min="10756" max="10756" width="32.5703125" style="1926" customWidth="1"/>
    <col min="10757" max="10757" width="28.7109375" style="1926" customWidth="1"/>
    <col min="10758" max="10759" width="31.7109375" style="1926" customWidth="1"/>
    <col min="10760" max="10760" width="30.140625" style="1926" customWidth="1"/>
    <col min="10761" max="10761" width="33.7109375" style="1926" customWidth="1"/>
    <col min="10762" max="10762" width="27" style="1926" customWidth="1"/>
    <col min="10763" max="10763" width="28.7109375" style="1926" customWidth="1"/>
    <col min="10764" max="10764" width="34.85546875" style="1926" customWidth="1"/>
    <col min="10765" max="10765" width="37" style="1926" customWidth="1"/>
    <col min="10766" max="10766" width="34.85546875" style="1926" customWidth="1"/>
    <col min="10767" max="10767" width="27.5703125" style="1926" customWidth="1"/>
    <col min="10768" max="10768" width="36.85546875" style="1926" customWidth="1"/>
    <col min="10769" max="10769" width="38.7109375" style="1926" customWidth="1"/>
    <col min="10770" max="10772" width="14.7109375" style="1926" customWidth="1"/>
    <col min="10773" max="10773" width="18.7109375" style="1926" customWidth="1"/>
    <col min="10774" max="10774" width="25.42578125" style="1926" customWidth="1"/>
    <col min="10775" max="10775" width="34.85546875" style="1926" customWidth="1"/>
    <col min="10776" max="10776" width="28" style="1926" customWidth="1"/>
    <col min="10777" max="10777" width="34.140625" style="1926" customWidth="1"/>
    <col min="10778" max="10778" width="34" style="1926" customWidth="1"/>
    <col min="10779" max="11009" width="11.42578125" style="1926"/>
    <col min="11010" max="11010" width="108.140625" style="1926" customWidth="1"/>
    <col min="11011" max="11011" width="28.7109375" style="1926" customWidth="1"/>
    <col min="11012" max="11012" width="32.5703125" style="1926" customWidth="1"/>
    <col min="11013" max="11013" width="28.7109375" style="1926" customWidth="1"/>
    <col min="11014" max="11015" width="31.7109375" style="1926" customWidth="1"/>
    <col min="11016" max="11016" width="30.140625" style="1926" customWidth="1"/>
    <col min="11017" max="11017" width="33.7109375" style="1926" customWidth="1"/>
    <col min="11018" max="11018" width="27" style="1926" customWidth="1"/>
    <col min="11019" max="11019" width="28.7109375" style="1926" customWidth="1"/>
    <col min="11020" max="11020" width="34.85546875" style="1926" customWidth="1"/>
    <col min="11021" max="11021" width="37" style="1926" customWidth="1"/>
    <col min="11022" max="11022" width="34.85546875" style="1926" customWidth="1"/>
    <col min="11023" max="11023" width="27.5703125" style="1926" customWidth="1"/>
    <col min="11024" max="11024" width="36.85546875" style="1926" customWidth="1"/>
    <col min="11025" max="11025" width="38.7109375" style="1926" customWidth="1"/>
    <col min="11026" max="11028" width="14.7109375" style="1926" customWidth="1"/>
    <col min="11029" max="11029" width="18.7109375" style="1926" customWidth="1"/>
    <col min="11030" max="11030" width="25.42578125" style="1926" customWidth="1"/>
    <col min="11031" max="11031" width="34.85546875" style="1926" customWidth="1"/>
    <col min="11032" max="11032" width="28" style="1926" customWidth="1"/>
    <col min="11033" max="11033" width="34.140625" style="1926" customWidth="1"/>
    <col min="11034" max="11034" width="34" style="1926" customWidth="1"/>
    <col min="11035" max="11265" width="11.42578125" style="1926"/>
    <col min="11266" max="11266" width="108.140625" style="1926" customWidth="1"/>
    <col min="11267" max="11267" width="28.7109375" style="1926" customWidth="1"/>
    <col min="11268" max="11268" width="32.5703125" style="1926" customWidth="1"/>
    <col min="11269" max="11269" width="28.7109375" style="1926" customWidth="1"/>
    <col min="11270" max="11271" width="31.7109375" style="1926" customWidth="1"/>
    <col min="11272" max="11272" width="30.140625" style="1926" customWidth="1"/>
    <col min="11273" max="11273" width="33.7109375" style="1926" customWidth="1"/>
    <col min="11274" max="11274" width="27" style="1926" customWidth="1"/>
    <col min="11275" max="11275" width="28.7109375" style="1926" customWidth="1"/>
    <col min="11276" max="11276" width="34.85546875" style="1926" customWidth="1"/>
    <col min="11277" max="11277" width="37" style="1926" customWidth="1"/>
    <col min="11278" max="11278" width="34.85546875" style="1926" customWidth="1"/>
    <col min="11279" max="11279" width="27.5703125" style="1926" customWidth="1"/>
    <col min="11280" max="11280" width="36.85546875" style="1926" customWidth="1"/>
    <col min="11281" max="11281" width="38.7109375" style="1926" customWidth="1"/>
    <col min="11282" max="11284" width="14.7109375" style="1926" customWidth="1"/>
    <col min="11285" max="11285" width="18.7109375" style="1926" customWidth="1"/>
    <col min="11286" max="11286" width="25.42578125" style="1926" customWidth="1"/>
    <col min="11287" max="11287" width="34.85546875" style="1926" customWidth="1"/>
    <col min="11288" max="11288" width="28" style="1926" customWidth="1"/>
    <col min="11289" max="11289" width="34.140625" style="1926" customWidth="1"/>
    <col min="11290" max="11290" width="34" style="1926" customWidth="1"/>
    <col min="11291" max="11521" width="11.42578125" style="1926"/>
    <col min="11522" max="11522" width="108.140625" style="1926" customWidth="1"/>
    <col min="11523" max="11523" width="28.7109375" style="1926" customWidth="1"/>
    <col min="11524" max="11524" width="32.5703125" style="1926" customWidth="1"/>
    <col min="11525" max="11525" width="28.7109375" style="1926" customWidth="1"/>
    <col min="11526" max="11527" width="31.7109375" style="1926" customWidth="1"/>
    <col min="11528" max="11528" width="30.140625" style="1926" customWidth="1"/>
    <col min="11529" max="11529" width="33.7109375" style="1926" customWidth="1"/>
    <col min="11530" max="11530" width="27" style="1926" customWidth="1"/>
    <col min="11531" max="11531" width="28.7109375" style="1926" customWidth="1"/>
    <col min="11532" max="11532" width="34.85546875" style="1926" customWidth="1"/>
    <col min="11533" max="11533" width="37" style="1926" customWidth="1"/>
    <col min="11534" max="11534" width="34.85546875" style="1926" customWidth="1"/>
    <col min="11535" max="11535" width="27.5703125" style="1926" customWidth="1"/>
    <col min="11536" max="11536" width="36.85546875" style="1926" customWidth="1"/>
    <col min="11537" max="11537" width="38.7109375" style="1926" customWidth="1"/>
    <col min="11538" max="11540" width="14.7109375" style="1926" customWidth="1"/>
    <col min="11541" max="11541" width="18.7109375" style="1926" customWidth="1"/>
    <col min="11542" max="11542" width="25.42578125" style="1926" customWidth="1"/>
    <col min="11543" max="11543" width="34.85546875" style="1926" customWidth="1"/>
    <col min="11544" max="11544" width="28" style="1926" customWidth="1"/>
    <col min="11545" max="11545" width="34.140625" style="1926" customWidth="1"/>
    <col min="11546" max="11546" width="34" style="1926" customWidth="1"/>
    <col min="11547" max="11777" width="11.42578125" style="1926"/>
    <col min="11778" max="11778" width="108.140625" style="1926" customWidth="1"/>
    <col min="11779" max="11779" width="28.7109375" style="1926" customWidth="1"/>
    <col min="11780" max="11780" width="32.5703125" style="1926" customWidth="1"/>
    <col min="11781" max="11781" width="28.7109375" style="1926" customWidth="1"/>
    <col min="11782" max="11783" width="31.7109375" style="1926" customWidth="1"/>
    <col min="11784" max="11784" width="30.140625" style="1926" customWidth="1"/>
    <col min="11785" max="11785" width="33.7109375" style="1926" customWidth="1"/>
    <col min="11786" max="11786" width="27" style="1926" customWidth="1"/>
    <col min="11787" max="11787" width="28.7109375" style="1926" customWidth="1"/>
    <col min="11788" max="11788" width="34.85546875" style="1926" customWidth="1"/>
    <col min="11789" max="11789" width="37" style="1926" customWidth="1"/>
    <col min="11790" max="11790" width="34.85546875" style="1926" customWidth="1"/>
    <col min="11791" max="11791" width="27.5703125" style="1926" customWidth="1"/>
    <col min="11792" max="11792" width="36.85546875" style="1926" customWidth="1"/>
    <col min="11793" max="11793" width="38.7109375" style="1926" customWidth="1"/>
    <col min="11794" max="11796" width="14.7109375" style="1926" customWidth="1"/>
    <col min="11797" max="11797" width="18.7109375" style="1926" customWidth="1"/>
    <col min="11798" max="11798" width="25.42578125" style="1926" customWidth="1"/>
    <col min="11799" max="11799" width="34.85546875" style="1926" customWidth="1"/>
    <col min="11800" max="11800" width="28" style="1926" customWidth="1"/>
    <col min="11801" max="11801" width="34.140625" style="1926" customWidth="1"/>
    <col min="11802" max="11802" width="34" style="1926" customWidth="1"/>
    <col min="11803" max="12033" width="11.42578125" style="1926"/>
    <col min="12034" max="12034" width="108.140625" style="1926" customWidth="1"/>
    <col min="12035" max="12035" width="28.7109375" style="1926" customWidth="1"/>
    <col min="12036" max="12036" width="32.5703125" style="1926" customWidth="1"/>
    <col min="12037" max="12037" width="28.7109375" style="1926" customWidth="1"/>
    <col min="12038" max="12039" width="31.7109375" style="1926" customWidth="1"/>
    <col min="12040" max="12040" width="30.140625" style="1926" customWidth="1"/>
    <col min="12041" max="12041" width="33.7109375" style="1926" customWidth="1"/>
    <col min="12042" max="12042" width="27" style="1926" customWidth="1"/>
    <col min="12043" max="12043" width="28.7109375" style="1926" customWidth="1"/>
    <col min="12044" max="12044" width="34.85546875" style="1926" customWidth="1"/>
    <col min="12045" max="12045" width="37" style="1926" customWidth="1"/>
    <col min="12046" max="12046" width="34.85546875" style="1926" customWidth="1"/>
    <col min="12047" max="12047" width="27.5703125" style="1926" customWidth="1"/>
    <col min="12048" max="12048" width="36.85546875" style="1926" customWidth="1"/>
    <col min="12049" max="12049" width="38.7109375" style="1926" customWidth="1"/>
    <col min="12050" max="12052" width="14.7109375" style="1926" customWidth="1"/>
    <col min="12053" max="12053" width="18.7109375" style="1926" customWidth="1"/>
    <col min="12054" max="12054" width="25.42578125" style="1926" customWidth="1"/>
    <col min="12055" max="12055" width="34.85546875" style="1926" customWidth="1"/>
    <col min="12056" max="12056" width="28" style="1926" customWidth="1"/>
    <col min="12057" max="12057" width="34.140625" style="1926" customWidth="1"/>
    <col min="12058" max="12058" width="34" style="1926" customWidth="1"/>
    <col min="12059" max="12289" width="11.42578125" style="1926"/>
    <col min="12290" max="12290" width="108.140625" style="1926" customWidth="1"/>
    <col min="12291" max="12291" width="28.7109375" style="1926" customWidth="1"/>
    <col min="12292" max="12292" width="32.5703125" style="1926" customWidth="1"/>
    <col min="12293" max="12293" width="28.7109375" style="1926" customWidth="1"/>
    <col min="12294" max="12295" width="31.7109375" style="1926" customWidth="1"/>
    <col min="12296" max="12296" width="30.140625" style="1926" customWidth="1"/>
    <col min="12297" max="12297" width="33.7109375" style="1926" customWidth="1"/>
    <col min="12298" max="12298" width="27" style="1926" customWidth="1"/>
    <col min="12299" max="12299" width="28.7109375" style="1926" customWidth="1"/>
    <col min="12300" max="12300" width="34.85546875" style="1926" customWidth="1"/>
    <col min="12301" max="12301" width="37" style="1926" customWidth="1"/>
    <col min="12302" max="12302" width="34.85546875" style="1926" customWidth="1"/>
    <col min="12303" max="12303" width="27.5703125" style="1926" customWidth="1"/>
    <col min="12304" max="12304" width="36.85546875" style="1926" customWidth="1"/>
    <col min="12305" max="12305" width="38.7109375" style="1926" customWidth="1"/>
    <col min="12306" max="12308" width="14.7109375" style="1926" customWidth="1"/>
    <col min="12309" max="12309" width="18.7109375" style="1926" customWidth="1"/>
    <col min="12310" max="12310" width="25.42578125" style="1926" customWidth="1"/>
    <col min="12311" max="12311" width="34.85546875" style="1926" customWidth="1"/>
    <col min="12312" max="12312" width="28" style="1926" customWidth="1"/>
    <col min="12313" max="12313" width="34.140625" style="1926" customWidth="1"/>
    <col min="12314" max="12314" width="34" style="1926" customWidth="1"/>
    <col min="12315" max="12545" width="11.42578125" style="1926"/>
    <col min="12546" max="12546" width="108.140625" style="1926" customWidth="1"/>
    <col min="12547" max="12547" width="28.7109375" style="1926" customWidth="1"/>
    <col min="12548" max="12548" width="32.5703125" style="1926" customWidth="1"/>
    <col min="12549" max="12549" width="28.7109375" style="1926" customWidth="1"/>
    <col min="12550" max="12551" width="31.7109375" style="1926" customWidth="1"/>
    <col min="12552" max="12552" width="30.140625" style="1926" customWidth="1"/>
    <col min="12553" max="12553" width="33.7109375" style="1926" customWidth="1"/>
    <col min="12554" max="12554" width="27" style="1926" customWidth="1"/>
    <col min="12555" max="12555" width="28.7109375" style="1926" customWidth="1"/>
    <col min="12556" max="12556" width="34.85546875" style="1926" customWidth="1"/>
    <col min="12557" max="12557" width="37" style="1926" customWidth="1"/>
    <col min="12558" max="12558" width="34.85546875" style="1926" customWidth="1"/>
    <col min="12559" max="12559" width="27.5703125" style="1926" customWidth="1"/>
    <col min="12560" max="12560" width="36.85546875" style="1926" customWidth="1"/>
    <col min="12561" max="12561" width="38.7109375" style="1926" customWidth="1"/>
    <col min="12562" max="12564" width="14.7109375" style="1926" customWidth="1"/>
    <col min="12565" max="12565" width="18.7109375" style="1926" customWidth="1"/>
    <col min="12566" max="12566" width="25.42578125" style="1926" customWidth="1"/>
    <col min="12567" max="12567" width="34.85546875" style="1926" customWidth="1"/>
    <col min="12568" max="12568" width="28" style="1926" customWidth="1"/>
    <col min="12569" max="12569" width="34.140625" style="1926" customWidth="1"/>
    <col min="12570" max="12570" width="34" style="1926" customWidth="1"/>
    <col min="12571" max="12801" width="11.42578125" style="1926"/>
    <col min="12802" max="12802" width="108.140625" style="1926" customWidth="1"/>
    <col min="12803" max="12803" width="28.7109375" style="1926" customWidth="1"/>
    <col min="12804" max="12804" width="32.5703125" style="1926" customWidth="1"/>
    <col min="12805" max="12805" width="28.7109375" style="1926" customWidth="1"/>
    <col min="12806" max="12807" width="31.7109375" style="1926" customWidth="1"/>
    <col min="12808" max="12808" width="30.140625" style="1926" customWidth="1"/>
    <col min="12809" max="12809" width="33.7109375" style="1926" customWidth="1"/>
    <col min="12810" max="12810" width="27" style="1926" customWidth="1"/>
    <col min="12811" max="12811" width="28.7109375" style="1926" customWidth="1"/>
    <col min="12812" max="12812" width="34.85546875" style="1926" customWidth="1"/>
    <col min="12813" max="12813" width="37" style="1926" customWidth="1"/>
    <col min="12814" max="12814" width="34.85546875" style="1926" customWidth="1"/>
    <col min="12815" max="12815" width="27.5703125" style="1926" customWidth="1"/>
    <col min="12816" max="12816" width="36.85546875" style="1926" customWidth="1"/>
    <col min="12817" max="12817" width="38.7109375" style="1926" customWidth="1"/>
    <col min="12818" max="12820" width="14.7109375" style="1926" customWidth="1"/>
    <col min="12821" max="12821" width="18.7109375" style="1926" customWidth="1"/>
    <col min="12822" max="12822" width="25.42578125" style="1926" customWidth="1"/>
    <col min="12823" max="12823" width="34.85546875" style="1926" customWidth="1"/>
    <col min="12824" max="12824" width="28" style="1926" customWidth="1"/>
    <col min="12825" max="12825" width="34.140625" style="1926" customWidth="1"/>
    <col min="12826" max="12826" width="34" style="1926" customWidth="1"/>
    <col min="12827" max="13057" width="11.42578125" style="1926"/>
    <col min="13058" max="13058" width="108.140625" style="1926" customWidth="1"/>
    <col min="13059" max="13059" width="28.7109375" style="1926" customWidth="1"/>
    <col min="13060" max="13060" width="32.5703125" style="1926" customWidth="1"/>
    <col min="13061" max="13061" width="28.7109375" style="1926" customWidth="1"/>
    <col min="13062" max="13063" width="31.7109375" style="1926" customWidth="1"/>
    <col min="13064" max="13064" width="30.140625" style="1926" customWidth="1"/>
    <col min="13065" max="13065" width="33.7109375" style="1926" customWidth="1"/>
    <col min="13066" max="13066" width="27" style="1926" customWidth="1"/>
    <col min="13067" max="13067" width="28.7109375" style="1926" customWidth="1"/>
    <col min="13068" max="13068" width="34.85546875" style="1926" customWidth="1"/>
    <col min="13069" max="13069" width="37" style="1926" customWidth="1"/>
    <col min="13070" max="13070" width="34.85546875" style="1926" customWidth="1"/>
    <col min="13071" max="13071" width="27.5703125" style="1926" customWidth="1"/>
    <col min="13072" max="13072" width="36.85546875" style="1926" customWidth="1"/>
    <col min="13073" max="13073" width="38.7109375" style="1926" customWidth="1"/>
    <col min="13074" max="13076" width="14.7109375" style="1926" customWidth="1"/>
    <col min="13077" max="13077" width="18.7109375" style="1926" customWidth="1"/>
    <col min="13078" max="13078" width="25.42578125" style="1926" customWidth="1"/>
    <col min="13079" max="13079" width="34.85546875" style="1926" customWidth="1"/>
    <col min="13080" max="13080" width="28" style="1926" customWidth="1"/>
    <col min="13081" max="13081" width="34.140625" style="1926" customWidth="1"/>
    <col min="13082" max="13082" width="34" style="1926" customWidth="1"/>
    <col min="13083" max="13313" width="11.42578125" style="1926"/>
    <col min="13314" max="13314" width="108.140625" style="1926" customWidth="1"/>
    <col min="13315" max="13315" width="28.7109375" style="1926" customWidth="1"/>
    <col min="13316" max="13316" width="32.5703125" style="1926" customWidth="1"/>
    <col min="13317" max="13317" width="28.7109375" style="1926" customWidth="1"/>
    <col min="13318" max="13319" width="31.7109375" style="1926" customWidth="1"/>
    <col min="13320" max="13320" width="30.140625" style="1926" customWidth="1"/>
    <col min="13321" max="13321" width="33.7109375" style="1926" customWidth="1"/>
    <col min="13322" max="13322" width="27" style="1926" customWidth="1"/>
    <col min="13323" max="13323" width="28.7109375" style="1926" customWidth="1"/>
    <col min="13324" max="13324" width="34.85546875" style="1926" customWidth="1"/>
    <col min="13325" max="13325" width="37" style="1926" customWidth="1"/>
    <col min="13326" max="13326" width="34.85546875" style="1926" customWidth="1"/>
    <col min="13327" max="13327" width="27.5703125" style="1926" customWidth="1"/>
    <col min="13328" max="13328" width="36.85546875" style="1926" customWidth="1"/>
    <col min="13329" max="13329" width="38.7109375" style="1926" customWidth="1"/>
    <col min="13330" max="13332" width="14.7109375" style="1926" customWidth="1"/>
    <col min="13333" max="13333" width="18.7109375" style="1926" customWidth="1"/>
    <col min="13334" max="13334" width="25.42578125" style="1926" customWidth="1"/>
    <col min="13335" max="13335" width="34.85546875" style="1926" customWidth="1"/>
    <col min="13336" max="13336" width="28" style="1926" customWidth="1"/>
    <col min="13337" max="13337" width="34.140625" style="1926" customWidth="1"/>
    <col min="13338" max="13338" width="34" style="1926" customWidth="1"/>
    <col min="13339" max="13569" width="11.42578125" style="1926"/>
    <col min="13570" max="13570" width="108.140625" style="1926" customWidth="1"/>
    <col min="13571" max="13571" width="28.7109375" style="1926" customWidth="1"/>
    <col min="13572" max="13572" width="32.5703125" style="1926" customWidth="1"/>
    <col min="13573" max="13573" width="28.7109375" style="1926" customWidth="1"/>
    <col min="13574" max="13575" width="31.7109375" style="1926" customWidth="1"/>
    <col min="13576" max="13576" width="30.140625" style="1926" customWidth="1"/>
    <col min="13577" max="13577" width="33.7109375" style="1926" customWidth="1"/>
    <col min="13578" max="13578" width="27" style="1926" customWidth="1"/>
    <col min="13579" max="13579" width="28.7109375" style="1926" customWidth="1"/>
    <col min="13580" max="13580" width="34.85546875" style="1926" customWidth="1"/>
    <col min="13581" max="13581" width="37" style="1926" customWidth="1"/>
    <col min="13582" max="13582" width="34.85546875" style="1926" customWidth="1"/>
    <col min="13583" max="13583" width="27.5703125" style="1926" customWidth="1"/>
    <col min="13584" max="13584" width="36.85546875" style="1926" customWidth="1"/>
    <col min="13585" max="13585" width="38.7109375" style="1926" customWidth="1"/>
    <col min="13586" max="13588" width="14.7109375" style="1926" customWidth="1"/>
    <col min="13589" max="13589" width="18.7109375" style="1926" customWidth="1"/>
    <col min="13590" max="13590" width="25.42578125" style="1926" customWidth="1"/>
    <col min="13591" max="13591" width="34.85546875" style="1926" customWidth="1"/>
    <col min="13592" max="13592" width="28" style="1926" customWidth="1"/>
    <col min="13593" max="13593" width="34.140625" style="1926" customWidth="1"/>
    <col min="13594" max="13594" width="34" style="1926" customWidth="1"/>
    <col min="13595" max="13825" width="11.42578125" style="1926"/>
    <col min="13826" max="13826" width="108.140625" style="1926" customWidth="1"/>
    <col min="13827" max="13827" width="28.7109375" style="1926" customWidth="1"/>
    <col min="13828" max="13828" width="32.5703125" style="1926" customWidth="1"/>
    <col min="13829" max="13829" width="28.7109375" style="1926" customWidth="1"/>
    <col min="13830" max="13831" width="31.7109375" style="1926" customWidth="1"/>
    <col min="13832" max="13832" width="30.140625" style="1926" customWidth="1"/>
    <col min="13833" max="13833" width="33.7109375" style="1926" customWidth="1"/>
    <col min="13834" max="13834" width="27" style="1926" customWidth="1"/>
    <col min="13835" max="13835" width="28.7109375" style="1926" customWidth="1"/>
    <col min="13836" max="13836" width="34.85546875" style="1926" customWidth="1"/>
    <col min="13837" max="13837" width="37" style="1926" customWidth="1"/>
    <col min="13838" max="13838" width="34.85546875" style="1926" customWidth="1"/>
    <col min="13839" max="13839" width="27.5703125" style="1926" customWidth="1"/>
    <col min="13840" max="13840" width="36.85546875" style="1926" customWidth="1"/>
    <col min="13841" max="13841" width="38.7109375" style="1926" customWidth="1"/>
    <col min="13842" max="13844" width="14.7109375" style="1926" customWidth="1"/>
    <col min="13845" max="13845" width="18.7109375" style="1926" customWidth="1"/>
    <col min="13846" max="13846" width="25.42578125" style="1926" customWidth="1"/>
    <col min="13847" max="13847" width="34.85546875" style="1926" customWidth="1"/>
    <col min="13848" max="13848" width="28" style="1926" customWidth="1"/>
    <col min="13849" max="13849" width="34.140625" style="1926" customWidth="1"/>
    <col min="13850" max="13850" width="34" style="1926" customWidth="1"/>
    <col min="13851" max="14081" width="11.42578125" style="1926"/>
    <col min="14082" max="14082" width="108.140625" style="1926" customWidth="1"/>
    <col min="14083" max="14083" width="28.7109375" style="1926" customWidth="1"/>
    <col min="14084" max="14084" width="32.5703125" style="1926" customWidth="1"/>
    <col min="14085" max="14085" width="28.7109375" style="1926" customWidth="1"/>
    <col min="14086" max="14087" width="31.7109375" style="1926" customWidth="1"/>
    <col min="14088" max="14088" width="30.140625" style="1926" customWidth="1"/>
    <col min="14089" max="14089" width="33.7109375" style="1926" customWidth="1"/>
    <col min="14090" max="14090" width="27" style="1926" customWidth="1"/>
    <col min="14091" max="14091" width="28.7109375" style="1926" customWidth="1"/>
    <col min="14092" max="14092" width="34.85546875" style="1926" customWidth="1"/>
    <col min="14093" max="14093" width="37" style="1926" customWidth="1"/>
    <col min="14094" max="14094" width="34.85546875" style="1926" customWidth="1"/>
    <col min="14095" max="14095" width="27.5703125" style="1926" customWidth="1"/>
    <col min="14096" max="14096" width="36.85546875" style="1926" customWidth="1"/>
    <col min="14097" max="14097" width="38.7109375" style="1926" customWidth="1"/>
    <col min="14098" max="14100" width="14.7109375" style="1926" customWidth="1"/>
    <col min="14101" max="14101" width="18.7109375" style="1926" customWidth="1"/>
    <col min="14102" max="14102" width="25.42578125" style="1926" customWidth="1"/>
    <col min="14103" max="14103" width="34.85546875" style="1926" customWidth="1"/>
    <col min="14104" max="14104" width="28" style="1926" customWidth="1"/>
    <col min="14105" max="14105" width="34.140625" style="1926" customWidth="1"/>
    <col min="14106" max="14106" width="34" style="1926" customWidth="1"/>
    <col min="14107" max="14337" width="11.42578125" style="1926"/>
    <col min="14338" max="14338" width="108.140625" style="1926" customWidth="1"/>
    <col min="14339" max="14339" width="28.7109375" style="1926" customWidth="1"/>
    <col min="14340" max="14340" width="32.5703125" style="1926" customWidth="1"/>
    <col min="14341" max="14341" width="28.7109375" style="1926" customWidth="1"/>
    <col min="14342" max="14343" width="31.7109375" style="1926" customWidth="1"/>
    <col min="14344" max="14344" width="30.140625" style="1926" customWidth="1"/>
    <col min="14345" max="14345" width="33.7109375" style="1926" customWidth="1"/>
    <col min="14346" max="14346" width="27" style="1926" customWidth="1"/>
    <col min="14347" max="14347" width="28.7109375" style="1926" customWidth="1"/>
    <col min="14348" max="14348" width="34.85546875" style="1926" customWidth="1"/>
    <col min="14349" max="14349" width="37" style="1926" customWidth="1"/>
    <col min="14350" max="14350" width="34.85546875" style="1926" customWidth="1"/>
    <col min="14351" max="14351" width="27.5703125" style="1926" customWidth="1"/>
    <col min="14352" max="14352" width="36.85546875" style="1926" customWidth="1"/>
    <col min="14353" max="14353" width="38.7109375" style="1926" customWidth="1"/>
    <col min="14354" max="14356" width="14.7109375" style="1926" customWidth="1"/>
    <col min="14357" max="14357" width="18.7109375" style="1926" customWidth="1"/>
    <col min="14358" max="14358" width="25.42578125" style="1926" customWidth="1"/>
    <col min="14359" max="14359" width="34.85546875" style="1926" customWidth="1"/>
    <col min="14360" max="14360" width="28" style="1926" customWidth="1"/>
    <col min="14361" max="14361" width="34.140625" style="1926" customWidth="1"/>
    <col min="14362" max="14362" width="34" style="1926" customWidth="1"/>
    <col min="14363" max="14593" width="11.42578125" style="1926"/>
    <col min="14594" max="14594" width="108.140625" style="1926" customWidth="1"/>
    <col min="14595" max="14595" width="28.7109375" style="1926" customWidth="1"/>
    <col min="14596" max="14596" width="32.5703125" style="1926" customWidth="1"/>
    <col min="14597" max="14597" width="28.7109375" style="1926" customWidth="1"/>
    <col min="14598" max="14599" width="31.7109375" style="1926" customWidth="1"/>
    <col min="14600" max="14600" width="30.140625" style="1926" customWidth="1"/>
    <col min="14601" max="14601" width="33.7109375" style="1926" customWidth="1"/>
    <col min="14602" max="14602" width="27" style="1926" customWidth="1"/>
    <col min="14603" max="14603" width="28.7109375" style="1926" customWidth="1"/>
    <col min="14604" max="14604" width="34.85546875" style="1926" customWidth="1"/>
    <col min="14605" max="14605" width="37" style="1926" customWidth="1"/>
    <col min="14606" max="14606" width="34.85546875" style="1926" customWidth="1"/>
    <col min="14607" max="14607" width="27.5703125" style="1926" customWidth="1"/>
    <col min="14608" max="14608" width="36.85546875" style="1926" customWidth="1"/>
    <col min="14609" max="14609" width="38.7109375" style="1926" customWidth="1"/>
    <col min="14610" max="14612" width="14.7109375" style="1926" customWidth="1"/>
    <col min="14613" max="14613" width="18.7109375" style="1926" customWidth="1"/>
    <col min="14614" max="14614" width="25.42578125" style="1926" customWidth="1"/>
    <col min="14615" max="14615" width="34.85546875" style="1926" customWidth="1"/>
    <col min="14616" max="14616" width="28" style="1926" customWidth="1"/>
    <col min="14617" max="14617" width="34.140625" style="1926" customWidth="1"/>
    <col min="14618" max="14618" width="34" style="1926" customWidth="1"/>
    <col min="14619" max="14849" width="11.42578125" style="1926"/>
    <col min="14850" max="14850" width="108.140625" style="1926" customWidth="1"/>
    <col min="14851" max="14851" width="28.7109375" style="1926" customWidth="1"/>
    <col min="14852" max="14852" width="32.5703125" style="1926" customWidth="1"/>
    <col min="14853" max="14853" width="28.7109375" style="1926" customWidth="1"/>
    <col min="14854" max="14855" width="31.7109375" style="1926" customWidth="1"/>
    <col min="14856" max="14856" width="30.140625" style="1926" customWidth="1"/>
    <col min="14857" max="14857" width="33.7109375" style="1926" customWidth="1"/>
    <col min="14858" max="14858" width="27" style="1926" customWidth="1"/>
    <col min="14859" max="14859" width="28.7109375" style="1926" customWidth="1"/>
    <col min="14860" max="14860" width="34.85546875" style="1926" customWidth="1"/>
    <col min="14861" max="14861" width="37" style="1926" customWidth="1"/>
    <col min="14862" max="14862" width="34.85546875" style="1926" customWidth="1"/>
    <col min="14863" max="14863" width="27.5703125" style="1926" customWidth="1"/>
    <col min="14864" max="14864" width="36.85546875" style="1926" customWidth="1"/>
    <col min="14865" max="14865" width="38.7109375" style="1926" customWidth="1"/>
    <col min="14866" max="14868" width="14.7109375" style="1926" customWidth="1"/>
    <col min="14869" max="14869" width="18.7109375" style="1926" customWidth="1"/>
    <col min="14870" max="14870" width="25.42578125" style="1926" customWidth="1"/>
    <col min="14871" max="14871" width="34.85546875" style="1926" customWidth="1"/>
    <col min="14872" max="14872" width="28" style="1926" customWidth="1"/>
    <col min="14873" max="14873" width="34.140625" style="1926" customWidth="1"/>
    <col min="14874" max="14874" width="34" style="1926" customWidth="1"/>
    <col min="14875" max="15105" width="11.42578125" style="1926"/>
    <col min="15106" max="15106" width="108.140625" style="1926" customWidth="1"/>
    <col min="15107" max="15107" width="28.7109375" style="1926" customWidth="1"/>
    <col min="15108" max="15108" width="32.5703125" style="1926" customWidth="1"/>
    <col min="15109" max="15109" width="28.7109375" style="1926" customWidth="1"/>
    <col min="15110" max="15111" width="31.7109375" style="1926" customWidth="1"/>
    <col min="15112" max="15112" width="30.140625" style="1926" customWidth="1"/>
    <col min="15113" max="15113" width="33.7109375" style="1926" customWidth="1"/>
    <col min="15114" max="15114" width="27" style="1926" customWidth="1"/>
    <col min="15115" max="15115" width="28.7109375" style="1926" customWidth="1"/>
    <col min="15116" max="15116" width="34.85546875" style="1926" customWidth="1"/>
    <col min="15117" max="15117" width="37" style="1926" customWidth="1"/>
    <col min="15118" max="15118" width="34.85546875" style="1926" customWidth="1"/>
    <col min="15119" max="15119" width="27.5703125" style="1926" customWidth="1"/>
    <col min="15120" max="15120" width="36.85546875" style="1926" customWidth="1"/>
    <col min="15121" max="15121" width="38.7109375" style="1926" customWidth="1"/>
    <col min="15122" max="15124" width="14.7109375" style="1926" customWidth="1"/>
    <col min="15125" max="15125" width="18.7109375" style="1926" customWidth="1"/>
    <col min="15126" max="15126" width="25.42578125" style="1926" customWidth="1"/>
    <col min="15127" max="15127" width="34.85546875" style="1926" customWidth="1"/>
    <col min="15128" max="15128" width="28" style="1926" customWidth="1"/>
    <col min="15129" max="15129" width="34.140625" style="1926" customWidth="1"/>
    <col min="15130" max="15130" width="34" style="1926" customWidth="1"/>
    <col min="15131" max="15361" width="11.42578125" style="1926"/>
    <col min="15362" max="15362" width="108.140625" style="1926" customWidth="1"/>
    <col min="15363" max="15363" width="28.7109375" style="1926" customWidth="1"/>
    <col min="15364" max="15364" width="32.5703125" style="1926" customWidth="1"/>
    <col min="15365" max="15365" width="28.7109375" style="1926" customWidth="1"/>
    <col min="15366" max="15367" width="31.7109375" style="1926" customWidth="1"/>
    <col min="15368" max="15368" width="30.140625" style="1926" customWidth="1"/>
    <col min="15369" max="15369" width="33.7109375" style="1926" customWidth="1"/>
    <col min="15370" max="15370" width="27" style="1926" customWidth="1"/>
    <col min="15371" max="15371" width="28.7109375" style="1926" customWidth="1"/>
    <col min="15372" max="15372" width="34.85546875" style="1926" customWidth="1"/>
    <col min="15373" max="15373" width="37" style="1926" customWidth="1"/>
    <col min="15374" max="15374" width="34.85546875" style="1926" customWidth="1"/>
    <col min="15375" max="15375" width="27.5703125" style="1926" customWidth="1"/>
    <col min="15376" max="15376" width="36.85546875" style="1926" customWidth="1"/>
    <col min="15377" max="15377" width="38.7109375" style="1926" customWidth="1"/>
    <col min="15378" max="15380" width="14.7109375" style="1926" customWidth="1"/>
    <col min="15381" max="15381" width="18.7109375" style="1926" customWidth="1"/>
    <col min="15382" max="15382" width="25.42578125" style="1926" customWidth="1"/>
    <col min="15383" max="15383" width="34.85546875" style="1926" customWidth="1"/>
    <col min="15384" max="15384" width="28" style="1926" customWidth="1"/>
    <col min="15385" max="15385" width="34.140625" style="1926" customWidth="1"/>
    <col min="15386" max="15386" width="34" style="1926" customWidth="1"/>
    <col min="15387" max="15617" width="11.42578125" style="1926"/>
    <col min="15618" max="15618" width="108.140625" style="1926" customWidth="1"/>
    <col min="15619" max="15619" width="28.7109375" style="1926" customWidth="1"/>
    <col min="15620" max="15620" width="32.5703125" style="1926" customWidth="1"/>
    <col min="15621" max="15621" width="28.7109375" style="1926" customWidth="1"/>
    <col min="15622" max="15623" width="31.7109375" style="1926" customWidth="1"/>
    <col min="15624" max="15624" width="30.140625" style="1926" customWidth="1"/>
    <col min="15625" max="15625" width="33.7109375" style="1926" customWidth="1"/>
    <col min="15626" max="15626" width="27" style="1926" customWidth="1"/>
    <col min="15627" max="15627" width="28.7109375" style="1926" customWidth="1"/>
    <col min="15628" max="15628" width="34.85546875" style="1926" customWidth="1"/>
    <col min="15629" max="15629" width="37" style="1926" customWidth="1"/>
    <col min="15630" max="15630" width="34.85546875" style="1926" customWidth="1"/>
    <col min="15631" max="15631" width="27.5703125" style="1926" customWidth="1"/>
    <col min="15632" max="15632" width="36.85546875" style="1926" customWidth="1"/>
    <col min="15633" max="15633" width="38.7109375" style="1926" customWidth="1"/>
    <col min="15634" max="15636" width="14.7109375" style="1926" customWidth="1"/>
    <col min="15637" max="15637" width="18.7109375" style="1926" customWidth="1"/>
    <col min="15638" max="15638" width="25.42578125" style="1926" customWidth="1"/>
    <col min="15639" max="15639" width="34.85546875" style="1926" customWidth="1"/>
    <col min="15640" max="15640" width="28" style="1926" customWidth="1"/>
    <col min="15641" max="15641" width="34.140625" style="1926" customWidth="1"/>
    <col min="15642" max="15642" width="34" style="1926" customWidth="1"/>
    <col min="15643" max="15873" width="11.42578125" style="1926"/>
    <col min="15874" max="15874" width="108.140625" style="1926" customWidth="1"/>
    <col min="15875" max="15875" width="28.7109375" style="1926" customWidth="1"/>
    <col min="15876" max="15876" width="32.5703125" style="1926" customWidth="1"/>
    <col min="15877" max="15877" width="28.7109375" style="1926" customWidth="1"/>
    <col min="15878" max="15879" width="31.7109375" style="1926" customWidth="1"/>
    <col min="15880" max="15880" width="30.140625" style="1926" customWidth="1"/>
    <col min="15881" max="15881" width="33.7109375" style="1926" customWidth="1"/>
    <col min="15882" max="15882" width="27" style="1926" customWidth="1"/>
    <col min="15883" max="15883" width="28.7109375" style="1926" customWidth="1"/>
    <col min="15884" max="15884" width="34.85546875" style="1926" customWidth="1"/>
    <col min="15885" max="15885" width="37" style="1926" customWidth="1"/>
    <col min="15886" max="15886" width="34.85546875" style="1926" customWidth="1"/>
    <col min="15887" max="15887" width="27.5703125" style="1926" customWidth="1"/>
    <col min="15888" max="15888" width="36.85546875" style="1926" customWidth="1"/>
    <col min="15889" max="15889" width="38.7109375" style="1926" customWidth="1"/>
    <col min="15890" max="15892" width="14.7109375" style="1926" customWidth="1"/>
    <col min="15893" max="15893" width="18.7109375" style="1926" customWidth="1"/>
    <col min="15894" max="15894" width="25.42578125" style="1926" customWidth="1"/>
    <col min="15895" max="15895" width="34.85546875" style="1926" customWidth="1"/>
    <col min="15896" max="15896" width="28" style="1926" customWidth="1"/>
    <col min="15897" max="15897" width="34.140625" style="1926" customWidth="1"/>
    <col min="15898" max="15898" width="34" style="1926" customWidth="1"/>
    <col min="15899" max="16129" width="11.42578125" style="1926"/>
    <col min="16130" max="16130" width="108.140625" style="1926" customWidth="1"/>
    <col min="16131" max="16131" width="28.7109375" style="1926" customWidth="1"/>
    <col min="16132" max="16132" width="32.5703125" style="1926" customWidth="1"/>
    <col min="16133" max="16133" width="28.7109375" style="1926" customWidth="1"/>
    <col min="16134" max="16135" width="31.7109375" style="1926" customWidth="1"/>
    <col min="16136" max="16136" width="30.140625" style="1926" customWidth="1"/>
    <col min="16137" max="16137" width="33.7109375" style="1926" customWidth="1"/>
    <col min="16138" max="16138" width="27" style="1926" customWidth="1"/>
    <col min="16139" max="16139" width="28.7109375" style="1926" customWidth="1"/>
    <col min="16140" max="16140" width="34.85546875" style="1926" customWidth="1"/>
    <col min="16141" max="16141" width="37" style="1926" customWidth="1"/>
    <col min="16142" max="16142" width="34.85546875" style="1926" customWidth="1"/>
    <col min="16143" max="16143" width="27.5703125" style="1926" customWidth="1"/>
    <col min="16144" max="16144" width="36.85546875" style="1926" customWidth="1"/>
    <col min="16145" max="16145" width="38.7109375" style="1926" customWidth="1"/>
    <col min="16146" max="16148" width="14.7109375" style="1926" customWidth="1"/>
    <col min="16149" max="16149" width="18.7109375" style="1926" customWidth="1"/>
    <col min="16150" max="16150" width="25.42578125" style="1926" customWidth="1"/>
    <col min="16151" max="16151" width="34.85546875" style="1926" customWidth="1"/>
    <col min="16152" max="16152" width="28" style="1926" customWidth="1"/>
    <col min="16153" max="16153" width="34.140625" style="1926" customWidth="1"/>
    <col min="16154" max="16154" width="34" style="1926" customWidth="1"/>
    <col min="16155" max="16384" width="11.42578125" style="1926"/>
  </cols>
  <sheetData>
    <row r="1" spans="1:27" s="2076" customFormat="1" ht="24.75" customHeight="1">
      <c r="A1" s="2075"/>
      <c r="B1" s="242" t="s">
        <v>0</v>
      </c>
      <c r="C1">
        <v>5</v>
      </c>
      <c r="L1" s="2077" t="s">
        <v>2462</v>
      </c>
      <c r="M1" s="2077"/>
      <c r="N1" s="2077"/>
      <c r="O1" s="2077"/>
      <c r="P1" s="2077"/>
      <c r="Q1" s="2077"/>
      <c r="R1" s="2077"/>
      <c r="S1" s="2077"/>
      <c r="T1" s="2077"/>
      <c r="U1" s="2077"/>
      <c r="X1" s="2078"/>
      <c r="Y1" s="2078"/>
      <c r="Z1" s="2078"/>
      <c r="AA1" s="2078"/>
    </row>
    <row r="2" spans="1:27" s="2079" customFormat="1">
      <c r="B2" s="242" t="s">
        <v>2</v>
      </c>
      <c r="C2" s="242" t="s">
        <v>2510</v>
      </c>
      <c r="L2" s="2080" t="s">
        <v>2464</v>
      </c>
      <c r="M2" s="2081"/>
      <c r="N2" s="2082"/>
      <c r="O2" s="2083"/>
      <c r="P2" s="2084"/>
      <c r="Q2" s="2083"/>
      <c r="R2" s="2083"/>
      <c r="S2" s="2083"/>
      <c r="T2" s="2083"/>
      <c r="U2" s="2078"/>
      <c r="V2" s="2078"/>
      <c r="W2" s="2078"/>
      <c r="X2" s="2078"/>
      <c r="Y2" s="2078"/>
      <c r="Z2" s="2078"/>
      <c r="AA2" s="2078"/>
    </row>
    <row r="3" spans="1:27" s="2079" customFormat="1">
      <c r="B3" s="242" t="s">
        <v>4</v>
      </c>
      <c r="C3" t="s">
        <v>1560</v>
      </c>
      <c r="M3" s="2080"/>
      <c r="N3" s="3195"/>
      <c r="O3" s="3195"/>
      <c r="P3" s="3195"/>
      <c r="Q3" s="3195"/>
      <c r="R3" s="3195"/>
      <c r="S3" s="3195"/>
      <c r="T3" s="3195"/>
      <c r="U3" s="3195"/>
      <c r="V3" s="3195"/>
      <c r="W3" s="2078"/>
      <c r="X3" s="2085"/>
      <c r="Y3" s="2085"/>
      <c r="Z3" s="2085"/>
    </row>
    <row r="4" spans="1:27" s="2079" customFormat="1">
      <c r="B4" s="242" t="s">
        <v>6</v>
      </c>
      <c r="C4" t="s">
        <v>7</v>
      </c>
      <c r="M4" s="2075"/>
      <c r="N4" s="2078"/>
      <c r="O4" s="2078"/>
      <c r="P4" s="2078"/>
      <c r="Q4" s="2078"/>
      <c r="R4" s="2078"/>
      <c r="S4" s="2078"/>
      <c r="T4" s="2078"/>
      <c r="U4" s="2078"/>
      <c r="V4" s="2078"/>
      <c r="W4" s="2078"/>
      <c r="X4" s="2085"/>
      <c r="Y4" s="2085"/>
      <c r="Z4" s="2085"/>
    </row>
    <row r="5" spans="1:27" s="2079" customFormat="1">
      <c r="B5" s="242" t="s">
        <v>8</v>
      </c>
      <c r="C5" t="s">
        <v>9</v>
      </c>
      <c r="O5" s="2078"/>
      <c r="P5" s="2078"/>
      <c r="Q5" s="2078"/>
      <c r="R5" s="2078"/>
      <c r="S5" s="2078"/>
      <c r="T5" s="2078"/>
      <c r="U5" s="2078"/>
      <c r="V5" s="2078"/>
      <c r="W5" s="2078"/>
      <c r="X5" s="2086"/>
      <c r="Y5" s="2086"/>
      <c r="Z5" s="2086"/>
    </row>
    <row r="6" spans="1:27" s="2079" customFormat="1" ht="13.5" thickBot="1">
      <c r="B6" s="2087"/>
      <c r="C6" s="2080"/>
      <c r="D6" s="2078"/>
      <c r="E6" s="2078"/>
      <c r="F6" s="2078"/>
      <c r="G6" s="2078"/>
      <c r="H6" s="2078"/>
      <c r="I6" s="2078"/>
      <c r="J6" s="2078"/>
      <c r="K6" s="2078"/>
      <c r="L6" s="2078"/>
      <c r="M6" s="2078"/>
      <c r="N6" s="2088"/>
      <c r="O6" s="2088"/>
      <c r="P6" s="2088"/>
      <c r="Q6" s="2088"/>
      <c r="R6" s="2088"/>
      <c r="S6" s="2086"/>
      <c r="T6" s="2086"/>
      <c r="U6" s="2086"/>
      <c r="V6" s="2086"/>
      <c r="W6" s="2086"/>
      <c r="X6" s="2086"/>
      <c r="Y6" s="2086"/>
      <c r="Z6" s="2086"/>
    </row>
    <row r="7" spans="1:27" s="2079" customFormat="1" ht="36" customHeight="1">
      <c r="A7" s="2089"/>
      <c r="B7" s="2090"/>
      <c r="C7" s="3196" t="s">
        <v>2465</v>
      </c>
      <c r="D7" s="3197"/>
      <c r="E7" s="3198" t="s">
        <v>2466</v>
      </c>
      <c r="F7" s="3198" t="s">
        <v>2467</v>
      </c>
      <c r="G7" s="3199" t="s">
        <v>2468</v>
      </c>
      <c r="H7" s="3200"/>
      <c r="I7" s="3200"/>
      <c r="J7" s="3200"/>
      <c r="K7" s="3200"/>
      <c r="L7" s="3201"/>
      <c r="M7" s="3198" t="s">
        <v>2469</v>
      </c>
      <c r="N7" s="3196" t="s">
        <v>2470</v>
      </c>
      <c r="O7" s="3202"/>
      <c r="P7" s="3202"/>
      <c r="Q7" s="3203" t="s">
        <v>2471</v>
      </c>
      <c r="R7" s="3202" t="s">
        <v>2472</v>
      </c>
      <c r="S7" s="3202"/>
      <c r="T7" s="3202"/>
      <c r="U7" s="3197"/>
      <c r="V7" s="3206" t="s">
        <v>2473</v>
      </c>
      <c r="W7" s="3186"/>
      <c r="X7" s="3187"/>
      <c r="Y7" s="3187"/>
      <c r="Z7" s="3188"/>
    </row>
    <row r="8" spans="1:27" s="2079" customFormat="1" ht="44.25" customHeight="1">
      <c r="A8" s="2091"/>
      <c r="B8" s="2092"/>
      <c r="C8" s="3189"/>
      <c r="D8" s="3177"/>
      <c r="E8" s="3177"/>
      <c r="F8" s="3177"/>
      <c r="G8" s="3191" t="s">
        <v>2474</v>
      </c>
      <c r="H8" s="3192"/>
      <c r="I8" s="3191" t="s">
        <v>2244</v>
      </c>
      <c r="J8" s="3192"/>
      <c r="K8" s="3191" t="s">
        <v>2475</v>
      </c>
      <c r="L8" s="3192"/>
      <c r="M8" s="3177"/>
      <c r="N8" s="3177" t="s">
        <v>2476</v>
      </c>
      <c r="O8" s="3166" t="s">
        <v>2477</v>
      </c>
      <c r="P8" s="2093"/>
      <c r="Q8" s="3204"/>
      <c r="R8" s="3193">
        <v>0</v>
      </c>
      <c r="S8" s="3178">
        <v>0.2</v>
      </c>
      <c r="T8" s="3178">
        <v>0.5</v>
      </c>
      <c r="U8" s="3178">
        <v>1</v>
      </c>
      <c r="V8" s="3207"/>
      <c r="W8" s="3180" t="s">
        <v>2478</v>
      </c>
      <c r="X8" s="3182" t="s">
        <v>2479</v>
      </c>
      <c r="Y8" s="3182" t="s">
        <v>2480</v>
      </c>
      <c r="Z8" s="3184" t="s">
        <v>2481</v>
      </c>
    </row>
    <row r="9" spans="1:27" s="2079" customFormat="1" ht="15" customHeight="1">
      <c r="A9" s="2091"/>
      <c r="B9" s="2092"/>
      <c r="C9" s="3190"/>
      <c r="D9" s="3177"/>
      <c r="E9" s="3177"/>
      <c r="F9" s="3177"/>
      <c r="G9" s="3175" t="s">
        <v>2482</v>
      </c>
      <c r="H9" s="3175" t="s">
        <v>2483</v>
      </c>
      <c r="I9" s="3176" t="s">
        <v>2484</v>
      </c>
      <c r="J9" s="3176" t="s">
        <v>2485</v>
      </c>
      <c r="K9" s="3175" t="s">
        <v>2486</v>
      </c>
      <c r="L9" s="3175" t="s">
        <v>2487</v>
      </c>
      <c r="M9" s="3177"/>
      <c r="N9" s="3177"/>
      <c r="O9" s="3177"/>
      <c r="P9" s="3166" t="s">
        <v>2488</v>
      </c>
      <c r="Q9" s="3204"/>
      <c r="R9" s="3194"/>
      <c r="S9" s="3179"/>
      <c r="T9" s="3179"/>
      <c r="U9" s="3179"/>
      <c r="V9" s="3207"/>
      <c r="W9" s="3181"/>
      <c r="X9" s="3183"/>
      <c r="Y9" s="3183"/>
      <c r="Z9" s="3185"/>
    </row>
    <row r="10" spans="1:27" s="2079" customFormat="1" ht="63.75" customHeight="1">
      <c r="A10" s="2091"/>
      <c r="B10" s="2092"/>
      <c r="C10" s="3190"/>
      <c r="D10" s="3177"/>
      <c r="E10" s="3177"/>
      <c r="F10" s="3177"/>
      <c r="G10" s="3166"/>
      <c r="H10" s="3166"/>
      <c r="I10" s="3177"/>
      <c r="J10" s="3177"/>
      <c r="K10" s="3166"/>
      <c r="L10" s="3166"/>
      <c r="M10" s="3177"/>
      <c r="N10" s="3177"/>
      <c r="O10" s="3177"/>
      <c r="P10" s="3166"/>
      <c r="Q10" s="3205"/>
      <c r="R10" s="3194"/>
      <c r="S10" s="3179"/>
      <c r="T10" s="3179"/>
      <c r="U10" s="3179"/>
      <c r="V10" s="3178"/>
      <c r="W10" s="3181" t="s">
        <v>2489</v>
      </c>
      <c r="X10" s="3183"/>
      <c r="Y10" s="3183"/>
      <c r="Z10" s="3185"/>
    </row>
    <row r="11" spans="1:27" s="2079" customFormat="1" ht="25.5" customHeight="1">
      <c r="A11" s="2094"/>
      <c r="B11" s="2095"/>
      <c r="C11" s="2096" t="s">
        <v>1037</v>
      </c>
      <c r="D11" s="2097" t="s">
        <v>1041</v>
      </c>
      <c r="E11" s="2096" t="s">
        <v>1044</v>
      </c>
      <c r="F11" s="2097" t="s">
        <v>1047</v>
      </c>
      <c r="G11" s="2096" t="s">
        <v>1049</v>
      </c>
      <c r="H11" s="2096" t="s">
        <v>1052</v>
      </c>
      <c r="I11" s="2096" t="s">
        <v>1054</v>
      </c>
      <c r="J11" s="2096" t="s">
        <v>1057</v>
      </c>
      <c r="K11" s="2096" t="s">
        <v>1060</v>
      </c>
      <c r="L11" s="2096" t="s">
        <v>2313</v>
      </c>
      <c r="M11" s="2096" t="s">
        <v>2490</v>
      </c>
      <c r="N11" s="2098" t="s">
        <v>2317</v>
      </c>
      <c r="O11" s="2099" t="s">
        <v>1069</v>
      </c>
      <c r="P11" s="2098" t="s">
        <v>1072</v>
      </c>
      <c r="Q11" s="2100" t="s">
        <v>2491</v>
      </c>
      <c r="R11" s="2100" t="s">
        <v>1078</v>
      </c>
      <c r="S11" s="2100" t="s">
        <v>2323</v>
      </c>
      <c r="T11" s="2100" t="s">
        <v>2325</v>
      </c>
      <c r="U11" s="2100" t="s">
        <v>2327</v>
      </c>
      <c r="V11" s="2100" t="s">
        <v>2492</v>
      </c>
      <c r="W11" s="2097" t="s">
        <v>2330</v>
      </c>
      <c r="X11" s="2101" t="s">
        <v>2332</v>
      </c>
      <c r="Y11" s="2102" t="s">
        <v>2333</v>
      </c>
      <c r="Z11" s="2103" t="s">
        <v>2334</v>
      </c>
    </row>
    <row r="12" spans="1:27" s="2079" customFormat="1" ht="18.75" customHeight="1">
      <c r="A12" s="2104" t="s">
        <v>1037</v>
      </c>
      <c r="B12" s="2105" t="s">
        <v>2493</v>
      </c>
      <c r="C12" s="2106"/>
      <c r="D12" s="2106"/>
      <c r="E12" s="2106"/>
      <c r="F12" s="2107"/>
      <c r="G12" s="2107"/>
      <c r="H12" s="2107"/>
      <c r="I12" s="2107"/>
      <c r="J12" s="2107"/>
      <c r="K12" s="2108">
        <f>G12+H12+I12+J12</f>
        <v>0</v>
      </c>
      <c r="L12" s="2107"/>
      <c r="M12" s="2109">
        <f>F12-K12+L12</f>
        <v>0</v>
      </c>
      <c r="N12" s="2107"/>
      <c r="O12" s="2107"/>
      <c r="P12" s="2107"/>
      <c r="Q12" s="2110">
        <f>M12+N12-O12</f>
        <v>0</v>
      </c>
      <c r="R12" s="2107"/>
      <c r="S12" s="2107"/>
      <c r="T12" s="2107"/>
      <c r="U12" s="2107"/>
      <c r="V12" s="2109">
        <f>Q12-R12-0.8*S12-0.5*T12</f>
        <v>0</v>
      </c>
      <c r="W12" s="2111"/>
      <c r="X12" s="2112"/>
      <c r="Y12" s="2112"/>
      <c r="Z12" s="2113"/>
    </row>
    <row r="13" spans="1:27" s="2119" customFormat="1" ht="17.25" customHeight="1">
      <c r="A13" s="2114" t="s">
        <v>2299</v>
      </c>
      <c r="B13" s="2115" t="s">
        <v>2494</v>
      </c>
      <c r="C13" s="2106"/>
      <c r="D13" s="2106"/>
      <c r="E13" s="2106"/>
      <c r="F13" s="2116"/>
      <c r="G13" s="2116"/>
      <c r="H13" s="2116"/>
      <c r="I13" s="2116"/>
      <c r="J13" s="2116"/>
      <c r="K13" s="2116"/>
      <c r="L13" s="2116"/>
      <c r="M13" s="2116"/>
      <c r="N13" s="2116"/>
      <c r="O13" s="2116"/>
      <c r="P13" s="2116"/>
      <c r="Q13" s="2117"/>
      <c r="R13" s="2116"/>
      <c r="S13" s="2116"/>
      <c r="T13" s="2116"/>
      <c r="U13" s="2116"/>
      <c r="V13" s="2116"/>
      <c r="W13" s="2116"/>
      <c r="X13" s="2116"/>
      <c r="Y13" s="2116"/>
      <c r="Z13" s="2118"/>
    </row>
    <row r="14" spans="1:27" s="2119" customFormat="1" ht="18" customHeight="1">
      <c r="A14" s="2104" t="s">
        <v>2301</v>
      </c>
      <c r="B14" s="2120"/>
      <c r="C14" s="2106"/>
      <c r="D14" s="2106"/>
      <c r="E14" s="2106"/>
      <c r="F14" s="2116"/>
      <c r="G14" s="2116"/>
      <c r="H14" s="2116"/>
      <c r="I14" s="2116"/>
      <c r="J14" s="2116"/>
      <c r="K14" s="2116"/>
      <c r="L14" s="2116"/>
      <c r="M14" s="2116"/>
      <c r="N14" s="2116"/>
      <c r="O14" s="2116"/>
      <c r="P14" s="2116"/>
      <c r="Q14" s="2117"/>
      <c r="R14" s="2116"/>
      <c r="S14" s="2116"/>
      <c r="T14" s="2116"/>
      <c r="U14" s="2116"/>
      <c r="V14" s="2106"/>
      <c r="W14" s="2116"/>
      <c r="X14" s="2116"/>
      <c r="Y14" s="2116"/>
      <c r="Z14" s="2118"/>
    </row>
    <row r="15" spans="1:27" s="2079" customFormat="1" ht="15.75" customHeight="1">
      <c r="A15" s="2114" t="s">
        <v>2303</v>
      </c>
      <c r="B15" s="2120"/>
      <c r="C15" s="2106"/>
      <c r="D15" s="2106"/>
      <c r="E15" s="2106"/>
      <c r="F15" s="2116"/>
      <c r="G15" s="2116"/>
      <c r="H15" s="2116"/>
      <c r="I15" s="2116"/>
      <c r="J15" s="2116"/>
      <c r="K15" s="2116"/>
      <c r="L15" s="2116"/>
      <c r="M15" s="2116"/>
      <c r="N15" s="2116"/>
      <c r="O15" s="2116"/>
      <c r="P15" s="2116"/>
      <c r="Q15" s="2117"/>
      <c r="R15" s="2116"/>
      <c r="S15" s="2116"/>
      <c r="T15" s="2116"/>
      <c r="U15" s="2116"/>
      <c r="V15" s="2106"/>
      <c r="W15" s="2116"/>
      <c r="X15" s="2116"/>
      <c r="Y15" s="2116"/>
      <c r="Z15" s="2118"/>
    </row>
    <row r="16" spans="1:27" s="2079" customFormat="1" ht="16.899999999999999" customHeight="1">
      <c r="A16" s="2121" t="s">
        <v>2495</v>
      </c>
      <c r="B16" s="2120"/>
      <c r="C16" s="2106"/>
      <c r="D16" s="2106"/>
      <c r="E16" s="2106"/>
      <c r="F16" s="2116"/>
      <c r="G16" s="2116"/>
      <c r="H16" s="2116"/>
      <c r="I16" s="2116"/>
      <c r="J16" s="2116"/>
      <c r="K16" s="2116"/>
      <c r="L16" s="2116"/>
      <c r="M16" s="2116"/>
      <c r="N16" s="2116"/>
      <c r="O16" s="2116"/>
      <c r="P16" s="2116"/>
      <c r="Q16" s="2117"/>
      <c r="R16" s="2116"/>
      <c r="S16" s="2116"/>
      <c r="T16" s="2116"/>
      <c r="U16" s="2116"/>
      <c r="V16" s="2106"/>
      <c r="W16" s="2116"/>
      <c r="X16" s="2116"/>
      <c r="Y16" s="2116"/>
      <c r="Z16" s="2122"/>
    </row>
    <row r="17" spans="1:26" s="2079" customFormat="1" ht="15" customHeight="1">
      <c r="A17" s="2123"/>
      <c r="B17" s="3167" t="s">
        <v>2496</v>
      </c>
      <c r="C17" s="3168"/>
      <c r="D17" s="3168"/>
      <c r="E17" s="3168"/>
      <c r="F17" s="3168"/>
      <c r="G17" s="3168"/>
      <c r="H17" s="3168"/>
      <c r="I17" s="3168"/>
      <c r="J17" s="3168"/>
      <c r="K17" s="3168"/>
      <c r="L17" s="3168"/>
      <c r="M17" s="3168"/>
      <c r="N17" s="3168"/>
      <c r="O17" s="3168"/>
      <c r="P17" s="3168"/>
      <c r="Q17" s="3168"/>
      <c r="R17" s="3168"/>
      <c r="S17" s="3168"/>
      <c r="T17" s="3168"/>
      <c r="U17" s="3168"/>
      <c r="V17" s="3168"/>
      <c r="W17" s="3168"/>
      <c r="X17" s="3168"/>
      <c r="Y17" s="3168"/>
      <c r="Z17" s="3169"/>
    </row>
    <row r="18" spans="1:26" s="2079" customFormat="1" ht="22.5" customHeight="1">
      <c r="A18" s="2104" t="s">
        <v>1041</v>
      </c>
      <c r="B18" s="2124" t="s">
        <v>2497</v>
      </c>
      <c r="C18" s="2125"/>
      <c r="D18" s="2126"/>
      <c r="E18" s="2127"/>
      <c r="F18" s="2128"/>
      <c r="G18" s="2129"/>
      <c r="H18" s="2129"/>
      <c r="I18" s="2129"/>
      <c r="J18" s="2129"/>
      <c r="K18" s="2130">
        <f>G18+H18+I18+J18</f>
        <v>0</v>
      </c>
      <c r="L18" s="2129"/>
      <c r="M18" s="2109">
        <f>F18-K18+L18</f>
        <v>0</v>
      </c>
      <c r="N18" s="2129"/>
      <c r="O18" s="2129"/>
      <c r="P18" s="2131"/>
      <c r="Q18" s="2110">
        <f>M18+N18-O18</f>
        <v>0</v>
      </c>
      <c r="R18" s="2132"/>
      <c r="S18" s="2133"/>
      <c r="T18" s="2133"/>
      <c r="U18" s="2134"/>
      <c r="V18" s="2135"/>
      <c r="W18" s="2136"/>
      <c r="X18" s="2137"/>
      <c r="Y18" s="2138"/>
      <c r="Z18" s="2139"/>
    </row>
    <row r="19" spans="1:26" s="2079" customFormat="1" ht="21" customHeight="1">
      <c r="A19" s="2140" t="s">
        <v>1044</v>
      </c>
      <c r="B19" s="2141" t="s">
        <v>2498</v>
      </c>
      <c r="C19" s="2125"/>
      <c r="D19" s="2126"/>
      <c r="E19" s="2127"/>
      <c r="F19" s="2142"/>
      <c r="G19" s="2143"/>
      <c r="H19" s="2143"/>
      <c r="I19" s="2143"/>
      <c r="J19" s="2143"/>
      <c r="K19" s="2130">
        <f>G19+H19+I19+J19</f>
        <v>0</v>
      </c>
      <c r="L19" s="2143"/>
      <c r="M19" s="2109">
        <f>F19-K19+L19</f>
        <v>0</v>
      </c>
      <c r="N19" s="2143"/>
      <c r="O19" s="2143"/>
      <c r="P19" s="2144"/>
      <c r="Q19" s="2110">
        <f>M19+N19-O19</f>
        <v>0</v>
      </c>
      <c r="R19" s="2145">
        <f>R12</f>
        <v>0</v>
      </c>
      <c r="S19" s="2145">
        <f t="shared" ref="S19:U19" si="0">S12</f>
        <v>0</v>
      </c>
      <c r="T19" s="2145">
        <f t="shared" si="0"/>
        <v>0</v>
      </c>
      <c r="U19" s="2145">
        <f t="shared" si="0"/>
        <v>0</v>
      </c>
      <c r="V19" s="2146">
        <f>Q19-R19-0.8*S19-0.5*T19</f>
        <v>0</v>
      </c>
      <c r="W19" s="2137"/>
      <c r="X19" s="2137"/>
      <c r="Y19" s="2147"/>
      <c r="Z19" s="2148"/>
    </row>
    <row r="20" spans="1:26" s="2079" customFormat="1" ht="22.5" customHeight="1">
      <c r="A20" s="2114"/>
      <c r="B20" s="2141" t="s">
        <v>2499</v>
      </c>
      <c r="C20" s="2125"/>
      <c r="D20" s="2126"/>
      <c r="E20" s="2127"/>
      <c r="F20" s="2116"/>
      <c r="G20" s="2149"/>
      <c r="H20" s="2126"/>
      <c r="I20" s="2126"/>
      <c r="J20" s="2126"/>
      <c r="K20" s="2126"/>
      <c r="L20" s="2150"/>
      <c r="M20" s="2151"/>
      <c r="N20" s="2126"/>
      <c r="O20" s="2126"/>
      <c r="P20" s="2126"/>
      <c r="Q20" s="2152"/>
      <c r="R20" s="2125"/>
      <c r="S20" s="2117"/>
      <c r="T20" s="2117"/>
      <c r="U20" s="2153"/>
      <c r="V20" s="2125"/>
      <c r="W20" s="2154"/>
      <c r="X20" s="2155"/>
      <c r="Y20" s="2152"/>
      <c r="Z20" s="2156"/>
    </row>
    <row r="21" spans="1:26" s="2158" customFormat="1" ht="20.25" customHeight="1">
      <c r="A21" s="2114" t="s">
        <v>1047</v>
      </c>
      <c r="B21" s="2141" t="s">
        <v>2500</v>
      </c>
      <c r="C21" s="2125"/>
      <c r="D21" s="2117"/>
      <c r="E21" s="2127"/>
      <c r="F21" s="2157"/>
      <c r="G21" s="2143"/>
      <c r="H21" s="2143"/>
      <c r="I21" s="2143"/>
      <c r="J21" s="2143"/>
      <c r="K21" s="2130">
        <f>G21+H21+I21+J21</f>
        <v>0</v>
      </c>
      <c r="L21" s="2143"/>
      <c r="M21" s="2109">
        <f>F21-K21+L21</f>
        <v>0</v>
      </c>
      <c r="N21" s="2143"/>
      <c r="O21" s="2143"/>
      <c r="P21" s="2143"/>
      <c r="Q21" s="2110">
        <f>M21+N21-O21</f>
        <v>0</v>
      </c>
      <c r="R21" s="2149"/>
      <c r="S21" s="2126"/>
      <c r="T21" s="2126"/>
      <c r="U21" s="2150"/>
      <c r="V21" s="2135"/>
      <c r="W21" s="2136"/>
      <c r="X21" s="2136"/>
      <c r="Y21" s="2152"/>
      <c r="Z21" s="2156"/>
    </row>
    <row r="22" spans="1:26" s="2158" customFormat="1" ht="21.75" customHeight="1">
      <c r="A22" s="2159" t="s">
        <v>1049</v>
      </c>
      <c r="B22" s="2141"/>
      <c r="C22" s="2125"/>
      <c r="D22" s="2117"/>
      <c r="E22" s="2127"/>
      <c r="F22" s="2127"/>
      <c r="G22" s="2149"/>
      <c r="H22" s="2126"/>
      <c r="I22" s="2126"/>
      <c r="J22" s="2126"/>
      <c r="K22" s="2126"/>
      <c r="L22" s="2150"/>
      <c r="M22" s="2160"/>
      <c r="N22" s="2126"/>
      <c r="O22" s="2126"/>
      <c r="P22" s="2126"/>
      <c r="Q22" s="2152"/>
      <c r="R22" s="2149"/>
      <c r="S22" s="2126"/>
      <c r="T22" s="2126"/>
      <c r="U22" s="2150"/>
      <c r="V22" s="2125"/>
      <c r="W22" s="2153"/>
      <c r="X22" s="2152"/>
      <c r="Y22" s="2152"/>
      <c r="Z22" s="2156"/>
    </row>
    <row r="23" spans="1:26" s="2158" customFormat="1" ht="24" customHeight="1">
      <c r="A23" s="2159" t="s">
        <v>1052</v>
      </c>
      <c r="B23" s="2141" t="s">
        <v>2501</v>
      </c>
      <c r="C23" s="2125"/>
      <c r="D23" s="2117"/>
      <c r="E23" s="2127"/>
      <c r="F23" s="2157"/>
      <c r="G23" s="2143"/>
      <c r="H23" s="2143"/>
      <c r="I23" s="2143"/>
      <c r="J23" s="2143"/>
      <c r="K23" s="2130">
        <f>G23+H23+I23+J23</f>
        <v>0</v>
      </c>
      <c r="L23" s="2143"/>
      <c r="M23" s="2109">
        <f>F23-K23+L23</f>
        <v>0</v>
      </c>
      <c r="N23" s="2143"/>
      <c r="O23" s="2143"/>
      <c r="P23" s="2143"/>
      <c r="Q23" s="2110">
        <f>M23+N23-O23</f>
        <v>0</v>
      </c>
      <c r="R23" s="2149"/>
      <c r="S23" s="2126"/>
      <c r="T23" s="2126"/>
      <c r="U23" s="2150"/>
      <c r="V23" s="2135"/>
      <c r="W23" s="2136"/>
      <c r="X23" s="2136"/>
      <c r="Y23" s="2152"/>
      <c r="Z23" s="2156"/>
    </row>
    <row r="24" spans="1:26" s="2158" customFormat="1" ht="12">
      <c r="A24" s="2159" t="s">
        <v>1054</v>
      </c>
      <c r="B24" s="2161"/>
      <c r="C24" s="2125"/>
      <c r="D24" s="2117"/>
      <c r="E24" s="2127"/>
      <c r="F24" s="2127"/>
      <c r="G24" s="2149"/>
      <c r="H24" s="2126"/>
      <c r="I24" s="2126"/>
      <c r="J24" s="2126"/>
      <c r="K24" s="2126"/>
      <c r="L24" s="2150"/>
      <c r="M24" s="2160"/>
      <c r="N24" s="2126"/>
      <c r="O24" s="2126"/>
      <c r="P24" s="2126"/>
      <c r="Q24" s="2152"/>
      <c r="R24" s="2149"/>
      <c r="S24" s="2126"/>
      <c r="T24" s="2126"/>
      <c r="U24" s="2150"/>
      <c r="V24" s="2125"/>
      <c r="W24" s="2153"/>
      <c r="X24" s="2152"/>
      <c r="Y24" s="2152"/>
      <c r="Z24" s="2156"/>
    </row>
    <row r="25" spans="1:26" s="2158" customFormat="1" ht="12">
      <c r="A25" s="2159" t="s">
        <v>1057</v>
      </c>
      <c r="B25" s="2162"/>
      <c r="C25" s="2163"/>
      <c r="D25" s="2164"/>
      <c r="E25" s="2165"/>
      <c r="F25" s="2165"/>
      <c r="G25" s="2132"/>
      <c r="H25" s="2133"/>
      <c r="I25" s="2133"/>
      <c r="J25" s="2133"/>
      <c r="K25" s="2133"/>
      <c r="L25" s="2134"/>
      <c r="M25" s="2166"/>
      <c r="N25" s="2133"/>
      <c r="O25" s="2133"/>
      <c r="P25" s="2133"/>
      <c r="Q25" s="2138"/>
      <c r="R25" s="2132"/>
      <c r="S25" s="2133"/>
      <c r="T25" s="2133"/>
      <c r="U25" s="2134"/>
      <c r="V25" s="2163"/>
      <c r="W25" s="2167"/>
      <c r="X25" s="2138"/>
      <c r="Y25" s="2152"/>
      <c r="Z25" s="2156"/>
    </row>
    <row r="26" spans="1:26" s="2079" customFormat="1" ht="12">
      <c r="A26" s="2140"/>
      <c r="B26" s="3170" t="s">
        <v>2502</v>
      </c>
      <c r="C26" s="3171"/>
      <c r="D26" s="3171"/>
      <c r="E26" s="3171"/>
      <c r="F26" s="3170"/>
      <c r="G26" s="3170"/>
      <c r="H26" s="3170"/>
      <c r="I26" s="3170"/>
      <c r="J26" s="3170"/>
      <c r="K26" s="3170"/>
      <c r="L26" s="3170"/>
      <c r="M26" s="3170"/>
      <c r="N26" s="3170"/>
      <c r="O26" s="3170"/>
      <c r="P26" s="3170"/>
      <c r="Q26" s="3170"/>
      <c r="R26" s="3170"/>
      <c r="S26" s="3170"/>
      <c r="T26" s="3170"/>
      <c r="U26" s="3170"/>
      <c r="V26" s="3170"/>
      <c r="W26" s="3170"/>
      <c r="X26" s="3170"/>
      <c r="Y26" s="3170"/>
      <c r="Z26" s="3172"/>
    </row>
    <row r="27" spans="1:26" s="2079" customFormat="1" ht="21" customHeight="1">
      <c r="A27" s="2140" t="s">
        <v>1060</v>
      </c>
      <c r="B27" s="2168" t="s">
        <v>2503</v>
      </c>
      <c r="C27" s="2169"/>
      <c r="D27" s="2170"/>
      <c r="E27" s="2171"/>
      <c r="F27" s="2172"/>
      <c r="G27" s="2173"/>
      <c r="H27" s="2174"/>
      <c r="I27" s="2175"/>
      <c r="J27" s="2175"/>
      <c r="K27" s="2175"/>
      <c r="L27" s="2176"/>
      <c r="M27" s="2177"/>
      <c r="N27" s="2178"/>
      <c r="O27" s="2175"/>
      <c r="P27" s="2176"/>
      <c r="Q27" s="2179"/>
      <c r="R27" s="2180"/>
      <c r="S27" s="2180"/>
      <c r="T27" s="2180"/>
      <c r="U27" s="2180"/>
      <c r="V27" s="2146">
        <f>Q27-R27-0.8*S27-0.5*T27</f>
        <v>0</v>
      </c>
      <c r="W27" s="2180"/>
      <c r="X27" s="2181">
        <f>V27*0%</f>
        <v>0</v>
      </c>
      <c r="Y27" s="2180"/>
      <c r="Z27" s="2182"/>
    </row>
    <row r="28" spans="1:26" s="2079" customFormat="1" ht="12">
      <c r="A28" s="2114">
        <v>100</v>
      </c>
      <c r="B28" s="2168">
        <v>0.1</v>
      </c>
      <c r="C28" s="2173"/>
      <c r="D28" s="2174"/>
      <c r="E28" s="2183"/>
      <c r="F28" s="2172"/>
      <c r="G28" s="2173"/>
      <c r="H28" s="2174"/>
      <c r="I28" s="2175"/>
      <c r="J28" s="2175"/>
      <c r="K28" s="2175"/>
      <c r="L28" s="2176"/>
      <c r="M28" s="2177"/>
      <c r="N28" s="2178"/>
      <c r="O28" s="2175"/>
      <c r="P28" s="2176"/>
      <c r="Q28" s="2180"/>
      <c r="R28" s="2180"/>
      <c r="S28" s="2180"/>
      <c r="T28" s="2180"/>
      <c r="U28" s="2180"/>
      <c r="V28" s="2146">
        <f t="shared" ref="V28:V38" si="1">Q28-R28-0.8*S28-0.5*T28</f>
        <v>0</v>
      </c>
      <c r="W28" s="2180"/>
      <c r="X28" s="2181">
        <f>V28*10%</f>
        <v>0</v>
      </c>
      <c r="Y28" s="2180"/>
      <c r="Z28" s="2182"/>
    </row>
    <row r="29" spans="1:26" s="2079" customFormat="1" ht="12">
      <c r="A29" s="2114">
        <v>110</v>
      </c>
      <c r="B29" s="2168">
        <v>0.2</v>
      </c>
      <c r="C29" s="2184"/>
      <c r="D29" s="2106"/>
      <c r="E29" s="2185"/>
      <c r="F29" s="2172"/>
      <c r="G29" s="2184"/>
      <c r="H29" s="2106"/>
      <c r="I29" s="2175"/>
      <c r="J29" s="2175"/>
      <c r="K29" s="2175"/>
      <c r="L29" s="2176"/>
      <c r="M29" s="2177"/>
      <c r="N29" s="2178"/>
      <c r="O29" s="2175"/>
      <c r="P29" s="2176"/>
      <c r="Q29" s="2180"/>
      <c r="R29" s="2180"/>
      <c r="S29" s="2180"/>
      <c r="T29" s="2180"/>
      <c r="U29" s="2180"/>
      <c r="V29" s="2146">
        <f t="shared" si="1"/>
        <v>0</v>
      </c>
      <c r="W29" s="2180"/>
      <c r="X29" s="2181">
        <f>V29*20%</f>
        <v>0</v>
      </c>
      <c r="Y29" s="2180"/>
      <c r="Z29" s="2182"/>
    </row>
    <row r="30" spans="1:26" s="2079" customFormat="1" ht="12">
      <c r="A30" s="2114">
        <v>120</v>
      </c>
      <c r="B30" s="2168">
        <v>0.35</v>
      </c>
      <c r="C30" s="2173"/>
      <c r="D30" s="2174"/>
      <c r="E30" s="2183"/>
      <c r="F30" s="2172"/>
      <c r="G30" s="2173"/>
      <c r="H30" s="2174"/>
      <c r="I30" s="2175"/>
      <c r="J30" s="2175"/>
      <c r="K30" s="2175"/>
      <c r="L30" s="2176"/>
      <c r="M30" s="2177"/>
      <c r="N30" s="2178"/>
      <c r="O30" s="2175"/>
      <c r="P30" s="2176"/>
      <c r="Q30" s="2180"/>
      <c r="R30" s="2180"/>
      <c r="S30" s="2180"/>
      <c r="T30" s="2180"/>
      <c r="U30" s="2180"/>
      <c r="V30" s="2146">
        <f t="shared" si="1"/>
        <v>0</v>
      </c>
      <c r="W30" s="2180"/>
      <c r="X30" s="2181">
        <f>V30*35%</f>
        <v>0</v>
      </c>
      <c r="Y30" s="2180"/>
      <c r="Z30" s="2182"/>
    </row>
    <row r="31" spans="1:26" s="2079" customFormat="1" ht="12">
      <c r="A31" s="2114">
        <v>130</v>
      </c>
      <c r="B31" s="2168">
        <v>0.5</v>
      </c>
      <c r="C31" s="2149"/>
      <c r="D31" s="2126"/>
      <c r="E31" s="2150"/>
      <c r="F31" s="2172"/>
      <c r="G31" s="2173"/>
      <c r="H31" s="2174"/>
      <c r="I31" s="2175"/>
      <c r="J31" s="2175"/>
      <c r="K31" s="2175"/>
      <c r="L31" s="2176"/>
      <c r="M31" s="2177"/>
      <c r="N31" s="2178"/>
      <c r="O31" s="2175"/>
      <c r="P31" s="2176"/>
      <c r="Q31" s="2180"/>
      <c r="R31" s="2180"/>
      <c r="S31" s="2180"/>
      <c r="T31" s="2180"/>
      <c r="U31" s="2180"/>
      <c r="V31" s="2146">
        <f t="shared" si="1"/>
        <v>0</v>
      </c>
      <c r="W31" s="2180"/>
      <c r="X31" s="2181">
        <f>V31*50%</f>
        <v>0</v>
      </c>
      <c r="Y31" s="2180"/>
      <c r="Z31" s="2182"/>
    </row>
    <row r="32" spans="1:26" s="2079" customFormat="1" ht="12">
      <c r="A32" s="2114">
        <v>140</v>
      </c>
      <c r="B32" s="2168">
        <v>0.75</v>
      </c>
      <c r="C32" s="2149"/>
      <c r="D32" s="2126"/>
      <c r="E32" s="2150"/>
      <c r="F32" s="2172"/>
      <c r="G32" s="2173"/>
      <c r="H32" s="2174"/>
      <c r="I32" s="2175"/>
      <c r="J32" s="2175"/>
      <c r="K32" s="2175"/>
      <c r="L32" s="2176"/>
      <c r="M32" s="2177"/>
      <c r="N32" s="2178"/>
      <c r="O32" s="2175"/>
      <c r="P32" s="2176"/>
      <c r="Q32" s="2180"/>
      <c r="R32" s="2180"/>
      <c r="S32" s="2180"/>
      <c r="T32" s="2180"/>
      <c r="U32" s="2180"/>
      <c r="V32" s="2146">
        <f t="shared" si="1"/>
        <v>0</v>
      </c>
      <c r="W32" s="2180"/>
      <c r="X32" s="2181">
        <f>V32*75%</f>
        <v>0</v>
      </c>
      <c r="Y32" s="2180"/>
      <c r="Z32" s="2182"/>
    </row>
    <row r="33" spans="1:26" s="2079" customFormat="1" ht="12">
      <c r="A33" s="2114">
        <v>150</v>
      </c>
      <c r="B33" s="2168">
        <v>0.85</v>
      </c>
      <c r="C33" s="2186"/>
      <c r="D33" s="2187"/>
      <c r="E33" s="2188"/>
      <c r="F33" s="2172"/>
      <c r="G33" s="2189"/>
      <c r="H33" s="2190"/>
      <c r="I33" s="2191"/>
      <c r="J33" s="2191"/>
      <c r="K33" s="2191"/>
      <c r="L33" s="2192"/>
      <c r="M33" s="2193"/>
      <c r="N33" s="2194"/>
      <c r="O33" s="2191"/>
      <c r="P33" s="2192"/>
      <c r="Q33" s="2180"/>
      <c r="R33" s="2180"/>
      <c r="S33" s="2180"/>
      <c r="T33" s="2180"/>
      <c r="U33" s="2180"/>
      <c r="V33" s="2146">
        <f t="shared" si="1"/>
        <v>0</v>
      </c>
      <c r="W33" s="2180"/>
      <c r="X33" s="2181">
        <f>V33*85%</f>
        <v>0</v>
      </c>
      <c r="Y33" s="2180"/>
      <c r="Z33" s="2182"/>
    </row>
    <row r="34" spans="1:26" s="2079" customFormat="1" ht="12">
      <c r="A34" s="2114">
        <v>160</v>
      </c>
      <c r="B34" s="2168">
        <v>1</v>
      </c>
      <c r="C34" s="2149"/>
      <c r="D34" s="2126"/>
      <c r="E34" s="2150"/>
      <c r="F34" s="2172"/>
      <c r="G34" s="2173"/>
      <c r="H34" s="2174"/>
      <c r="I34" s="2175"/>
      <c r="J34" s="2175"/>
      <c r="K34" s="2175"/>
      <c r="L34" s="2176"/>
      <c r="M34" s="2177"/>
      <c r="N34" s="2178"/>
      <c r="O34" s="2175"/>
      <c r="P34" s="2176"/>
      <c r="Q34" s="2180"/>
      <c r="R34" s="2180"/>
      <c r="S34" s="2180"/>
      <c r="T34" s="2180"/>
      <c r="U34" s="2180"/>
      <c r="V34" s="2146">
        <f t="shared" si="1"/>
        <v>0</v>
      </c>
      <c r="W34" s="2180"/>
      <c r="X34" s="2181">
        <f>V34*100%</f>
        <v>0</v>
      </c>
      <c r="Y34" s="2180"/>
      <c r="Z34" s="2182"/>
    </row>
    <row r="35" spans="1:26" s="2079" customFormat="1" ht="12">
      <c r="A35" s="2114">
        <v>170</v>
      </c>
      <c r="B35" s="2168">
        <v>1.25</v>
      </c>
      <c r="C35" s="2149"/>
      <c r="D35" s="2126"/>
      <c r="E35" s="2150"/>
      <c r="F35" s="2172"/>
      <c r="G35" s="2173"/>
      <c r="H35" s="2174"/>
      <c r="I35" s="2175"/>
      <c r="J35" s="2175"/>
      <c r="K35" s="2175"/>
      <c r="L35" s="2176"/>
      <c r="M35" s="2177"/>
      <c r="N35" s="2178"/>
      <c r="O35" s="2175"/>
      <c r="P35" s="2176"/>
      <c r="Q35" s="2180"/>
      <c r="R35" s="2180"/>
      <c r="S35" s="2180"/>
      <c r="T35" s="2180"/>
      <c r="U35" s="2180"/>
      <c r="V35" s="2146">
        <f t="shared" si="1"/>
        <v>0</v>
      </c>
      <c r="W35" s="2180"/>
      <c r="X35" s="2181">
        <f>V35*125%</f>
        <v>0</v>
      </c>
      <c r="Y35" s="2180"/>
      <c r="Z35" s="2182"/>
    </row>
    <row r="36" spans="1:26" s="2079" customFormat="1" ht="12">
      <c r="A36" s="2114">
        <v>180</v>
      </c>
      <c r="B36" s="2168">
        <v>1.5</v>
      </c>
      <c r="C36" s="2186"/>
      <c r="D36" s="2187"/>
      <c r="E36" s="2150"/>
      <c r="F36" s="2172"/>
      <c r="G36" s="2173"/>
      <c r="H36" s="2174"/>
      <c r="I36" s="2175"/>
      <c r="J36" s="2175"/>
      <c r="K36" s="2175"/>
      <c r="L36" s="2176"/>
      <c r="M36" s="2177"/>
      <c r="N36" s="2178"/>
      <c r="O36" s="2175"/>
      <c r="P36" s="2176"/>
      <c r="Q36" s="2180"/>
      <c r="R36" s="2180"/>
      <c r="S36" s="2180"/>
      <c r="T36" s="2180"/>
      <c r="U36" s="2180"/>
      <c r="V36" s="2146">
        <f t="shared" si="1"/>
        <v>0</v>
      </c>
      <c r="W36" s="2180"/>
      <c r="X36" s="2181">
        <f>V36*150%</f>
        <v>0</v>
      </c>
      <c r="Y36" s="2180"/>
      <c r="Z36" s="2182"/>
    </row>
    <row r="37" spans="1:26" s="2079" customFormat="1" ht="12">
      <c r="A37" s="2114">
        <v>190</v>
      </c>
      <c r="B37" s="2168">
        <v>2</v>
      </c>
      <c r="C37" s="2186"/>
      <c r="D37" s="2187"/>
      <c r="E37" s="2188"/>
      <c r="F37" s="2172"/>
      <c r="G37" s="2189"/>
      <c r="H37" s="2190"/>
      <c r="I37" s="2191"/>
      <c r="J37" s="2191"/>
      <c r="K37" s="2191"/>
      <c r="L37" s="2192"/>
      <c r="M37" s="2193"/>
      <c r="N37" s="2194"/>
      <c r="O37" s="2191"/>
      <c r="P37" s="2192"/>
      <c r="Q37" s="2180"/>
      <c r="R37" s="2180"/>
      <c r="S37" s="2180"/>
      <c r="T37" s="2180"/>
      <c r="U37" s="2180"/>
      <c r="V37" s="2146">
        <f t="shared" si="1"/>
        <v>0</v>
      </c>
      <c r="W37" s="2180"/>
      <c r="X37" s="2181">
        <f>V37*200%</f>
        <v>0</v>
      </c>
      <c r="Y37" s="2180"/>
      <c r="Z37" s="2182"/>
    </row>
    <row r="38" spans="1:26" s="2079" customFormat="1" ht="12">
      <c r="A38" s="2114">
        <v>200</v>
      </c>
      <c r="B38" s="2168">
        <v>12.5</v>
      </c>
      <c r="C38" s="2186"/>
      <c r="D38" s="2187"/>
      <c r="E38" s="2188"/>
      <c r="F38" s="2172"/>
      <c r="G38" s="2189"/>
      <c r="H38" s="2190"/>
      <c r="I38" s="2191"/>
      <c r="J38" s="2191"/>
      <c r="K38" s="2191"/>
      <c r="L38" s="2192"/>
      <c r="M38" s="2193"/>
      <c r="N38" s="2194"/>
      <c r="O38" s="2191"/>
      <c r="P38" s="2192"/>
      <c r="Q38" s="2180"/>
      <c r="R38" s="2180"/>
      <c r="S38" s="2180"/>
      <c r="T38" s="2180"/>
      <c r="U38" s="2180"/>
      <c r="V38" s="2146">
        <f t="shared" si="1"/>
        <v>0</v>
      </c>
      <c r="W38" s="2180"/>
      <c r="X38" s="2181">
        <f>V38*1250%</f>
        <v>0</v>
      </c>
      <c r="Y38" s="2180"/>
      <c r="Z38" s="2182"/>
    </row>
    <row r="39" spans="1:26" s="2079" customFormat="1" ht="12">
      <c r="A39" s="2195">
        <v>210</v>
      </c>
      <c r="B39" s="2168" t="s">
        <v>2504</v>
      </c>
      <c r="C39" s="2186"/>
      <c r="D39" s="2187"/>
      <c r="E39" s="2188"/>
      <c r="F39" s="2196"/>
      <c r="G39" s="2191"/>
      <c r="H39" s="2191"/>
      <c r="I39" s="2191"/>
      <c r="J39" s="2191"/>
      <c r="K39" s="2191"/>
      <c r="L39" s="2192"/>
      <c r="M39" s="2193"/>
      <c r="N39" s="2194"/>
      <c r="O39" s="2191"/>
      <c r="P39" s="2192"/>
      <c r="Q39" s="2197"/>
      <c r="R39" s="2197"/>
      <c r="S39" s="2197"/>
      <c r="T39" s="2197"/>
      <c r="U39" s="2197"/>
      <c r="V39" s="2146">
        <f>Q39-R39-0.8*S39-0.5*T39</f>
        <v>0</v>
      </c>
      <c r="W39" s="2197"/>
      <c r="X39" s="2180"/>
      <c r="Y39" s="2197"/>
      <c r="Z39" s="2198"/>
    </row>
    <row r="40" spans="1:26" s="2079" customFormat="1" ht="15" customHeight="1">
      <c r="A40" s="3173" t="s">
        <v>2505</v>
      </c>
      <c r="B40" s="3174"/>
      <c r="C40" s="3174"/>
      <c r="D40" s="3174"/>
      <c r="E40" s="3174"/>
      <c r="F40" s="3174"/>
      <c r="G40" s="3174"/>
      <c r="H40" s="3174"/>
      <c r="I40" s="3174"/>
      <c r="J40" s="3174"/>
      <c r="K40" s="3174"/>
      <c r="L40" s="3174"/>
      <c r="M40" s="3174"/>
      <c r="N40" s="3174"/>
      <c r="O40" s="3174"/>
      <c r="P40" s="3174"/>
      <c r="Q40" s="3174"/>
      <c r="R40" s="3174"/>
      <c r="S40" s="3174"/>
      <c r="T40" s="3174"/>
      <c r="U40" s="3174"/>
      <c r="V40" s="3174"/>
      <c r="W40" s="3174"/>
      <c r="X40" s="3174"/>
      <c r="Y40" s="3174"/>
      <c r="Z40" s="2199"/>
    </row>
    <row r="41" spans="1:26" s="2079" customFormat="1" ht="12">
      <c r="A41" s="2200">
        <v>220</v>
      </c>
      <c r="B41" s="2201"/>
      <c r="C41" s="2202"/>
      <c r="D41" s="2203"/>
      <c r="E41" s="2204"/>
      <c r="F41" s="2202"/>
      <c r="G41" s="2203"/>
      <c r="H41" s="2203"/>
      <c r="I41" s="2203"/>
      <c r="J41" s="2203"/>
      <c r="K41" s="2203"/>
      <c r="L41" s="2203"/>
      <c r="M41" s="2205"/>
      <c r="N41" s="2203"/>
      <c r="O41" s="2203"/>
      <c r="P41" s="2203"/>
      <c r="Q41" s="2203"/>
      <c r="R41" s="2203"/>
      <c r="S41" s="2203"/>
      <c r="T41" s="2203"/>
      <c r="U41" s="2203"/>
      <c r="V41" s="2203"/>
      <c r="W41" s="2203"/>
      <c r="X41" s="2203"/>
      <c r="Y41" s="2206"/>
      <c r="Z41" s="2207"/>
    </row>
    <row r="42" spans="1:26" s="2079" customFormat="1" ht="12">
      <c r="A42" s="2208">
        <v>230</v>
      </c>
      <c r="B42" s="2209"/>
      <c r="C42" s="2149"/>
      <c r="D42" s="2191"/>
      <c r="E42" s="2150"/>
      <c r="F42" s="2149"/>
      <c r="G42" s="2191"/>
      <c r="H42" s="2191"/>
      <c r="I42" s="2191"/>
      <c r="J42" s="2191"/>
      <c r="K42" s="2191"/>
      <c r="L42" s="2191"/>
      <c r="M42" s="2193"/>
      <c r="N42" s="2191"/>
      <c r="O42" s="2191"/>
      <c r="P42" s="2191"/>
      <c r="Q42" s="2191"/>
      <c r="R42" s="2191"/>
      <c r="S42" s="2191"/>
      <c r="T42" s="2191"/>
      <c r="U42" s="2191"/>
      <c r="V42" s="2191"/>
      <c r="W42" s="2191"/>
      <c r="X42" s="2191"/>
      <c r="Y42" s="2192"/>
      <c r="Z42" s="2210"/>
    </row>
    <row r="43" spans="1:26" s="2079" customFormat="1" ht="12">
      <c r="A43" s="2208">
        <v>240</v>
      </c>
      <c r="B43" s="2209"/>
      <c r="C43" s="2149"/>
      <c r="D43" s="2191"/>
      <c r="E43" s="2150"/>
      <c r="F43" s="2149"/>
      <c r="G43" s="2191"/>
      <c r="H43" s="2191"/>
      <c r="I43" s="2191"/>
      <c r="J43" s="2191"/>
      <c r="K43" s="2191"/>
      <c r="L43" s="2191"/>
      <c r="M43" s="2193"/>
      <c r="N43" s="2191"/>
      <c r="O43" s="2191"/>
      <c r="P43" s="2191"/>
      <c r="Q43" s="2191"/>
      <c r="R43" s="2191"/>
      <c r="S43" s="2191"/>
      <c r="T43" s="2191"/>
      <c r="U43" s="2191"/>
      <c r="V43" s="2191"/>
      <c r="W43" s="2191"/>
      <c r="X43" s="2191"/>
      <c r="Y43" s="2192"/>
      <c r="Z43" s="2210"/>
    </row>
    <row r="44" spans="1:26" s="2079" customFormat="1" ht="12.75" thickBot="1">
      <c r="A44" s="2211">
        <v>250</v>
      </c>
      <c r="B44" s="2212"/>
      <c r="C44" s="2213"/>
      <c r="D44" s="2214"/>
      <c r="E44" s="2215"/>
      <c r="F44" s="2213"/>
      <c r="G44" s="2214"/>
      <c r="H44" s="2214"/>
      <c r="I44" s="2214"/>
      <c r="J44" s="2214"/>
      <c r="K44" s="2214"/>
      <c r="L44" s="2214"/>
      <c r="M44" s="2216"/>
      <c r="N44" s="2214"/>
      <c r="O44" s="2214"/>
      <c r="P44" s="2214"/>
      <c r="Q44" s="2214"/>
      <c r="R44" s="2214"/>
      <c r="S44" s="2214"/>
      <c r="T44" s="2214"/>
      <c r="U44" s="2214"/>
      <c r="V44" s="2214"/>
      <c r="W44" s="2214"/>
      <c r="X44" s="2214"/>
      <c r="Y44" s="2217"/>
      <c r="Z44" s="2218"/>
    </row>
    <row r="45" spans="1:26">
      <c r="A45" s="2219"/>
      <c r="G45" s="2220"/>
      <c r="H45" s="2221"/>
      <c r="I45" s="2221"/>
      <c r="J45" s="2222"/>
      <c r="K45" s="2222"/>
      <c r="L45" s="2222"/>
      <c r="M45" s="2222"/>
      <c r="N45" s="2222"/>
      <c r="O45" s="2222"/>
      <c r="P45" s="2222"/>
      <c r="Q45" s="2222"/>
      <c r="R45" s="2220"/>
      <c r="S45" s="2220"/>
      <c r="T45" s="2220"/>
      <c r="U45" s="2220"/>
      <c r="V45" s="2220"/>
      <c r="W45" s="2220"/>
      <c r="X45" s="2220"/>
      <c r="Y45" s="2220"/>
    </row>
    <row r="46" spans="1:26">
      <c r="A46" s="2219"/>
      <c r="B46" s="1926" t="s">
        <v>2506</v>
      </c>
      <c r="G46" s="2220"/>
      <c r="H46" s="2220"/>
      <c r="I46" s="2220"/>
      <c r="J46" s="2220"/>
      <c r="K46" s="2220"/>
      <c r="L46" s="2220"/>
      <c r="M46" s="2220"/>
      <c r="N46" s="2220"/>
      <c r="O46" s="2220"/>
      <c r="P46" s="2220"/>
      <c r="Q46" s="2220"/>
      <c r="R46" s="2220"/>
      <c r="S46" s="2220"/>
      <c r="T46" s="2220"/>
      <c r="U46" s="2220"/>
      <c r="V46" s="2220"/>
      <c r="W46" s="2220"/>
      <c r="X46" s="2220"/>
      <c r="Y46" s="2220"/>
    </row>
    <row r="47" spans="1:26">
      <c r="A47" s="2219"/>
      <c r="B47" s="2082"/>
      <c r="J47" s="2220"/>
      <c r="K47" s="2220"/>
      <c r="L47" s="2220"/>
      <c r="M47" s="2220"/>
      <c r="N47" s="2220"/>
      <c r="O47" s="2220"/>
      <c r="P47" s="2220"/>
      <c r="Q47" s="2220"/>
      <c r="R47" s="2220"/>
      <c r="S47" s="2220"/>
      <c r="T47" s="2220"/>
      <c r="U47" s="2220"/>
      <c r="V47" s="2220"/>
      <c r="W47" s="2220"/>
      <c r="X47" s="2220"/>
      <c r="Y47" s="2220"/>
    </row>
    <row r="52" spans="2:2">
      <c r="B52" s="2223"/>
    </row>
  </sheetData>
  <mergeCells count="36">
    <mergeCell ref="N3:V3"/>
    <mergeCell ref="C7:D7"/>
    <mergeCell ref="E7:E10"/>
    <mergeCell ref="F7:F10"/>
    <mergeCell ref="G7:L7"/>
    <mergeCell ref="M7:M10"/>
    <mergeCell ref="N7:P7"/>
    <mergeCell ref="Q7:Q10"/>
    <mergeCell ref="R7:U7"/>
    <mergeCell ref="V7:V10"/>
    <mergeCell ref="W7:Z7"/>
    <mergeCell ref="C8:C10"/>
    <mergeCell ref="D8:D10"/>
    <mergeCell ref="G8:H8"/>
    <mergeCell ref="I8:J8"/>
    <mergeCell ref="K8:L8"/>
    <mergeCell ref="N8:N10"/>
    <mergeCell ref="O8:O10"/>
    <mergeCell ref="R8:R10"/>
    <mergeCell ref="S8:S10"/>
    <mergeCell ref="P9:P10"/>
    <mergeCell ref="B17:Z17"/>
    <mergeCell ref="B26:Z26"/>
    <mergeCell ref="A40:Y40"/>
    <mergeCell ref="G9:G10"/>
    <mergeCell ref="H9:H10"/>
    <mergeCell ref="I9:I10"/>
    <mergeCell ref="J9:J10"/>
    <mergeCell ref="K9:K10"/>
    <mergeCell ref="L9:L10"/>
    <mergeCell ref="T8:T10"/>
    <mergeCell ref="U8:U10"/>
    <mergeCell ref="W8:W10"/>
    <mergeCell ref="X8:X10"/>
    <mergeCell ref="Y8:Y10"/>
    <mergeCell ref="Z8:Z10"/>
  </mergeCells>
  <conditionalFormatting sqref="D37:E39 B17 B24:B26">
    <cfRule type="cellIs" dxfId="54" priority="5" stopIfTrue="1" operator="equal">
      <formula>#REF!</formula>
    </cfRule>
  </conditionalFormatting>
  <conditionalFormatting sqref="B18:B23">
    <cfRule type="cellIs" dxfId="53" priority="4" stopIfTrue="1" operator="equal">
      <formula>#REF!</formula>
    </cfRule>
  </conditionalFormatting>
  <conditionalFormatting sqref="B27:B39">
    <cfRule type="cellIs" dxfId="52" priority="3" stopIfTrue="1" operator="equal">
      <formula>#REF!</formula>
    </cfRule>
  </conditionalFormatting>
  <conditionalFormatting sqref="C37:C39">
    <cfRule type="cellIs" dxfId="51" priority="2" stopIfTrue="1" operator="equal">
      <formula>#REF!</formula>
    </cfRule>
  </conditionalFormatting>
  <conditionalFormatting sqref="F37:F39">
    <cfRule type="cellIs" dxfId="50" priority="1" stopIfTrue="1" operator="equal">
      <formula>#REF!</formula>
    </cfRule>
  </conditionalFormatting>
  <pageMargins left="0.70866141732283472" right="0.70866141732283472" top="0.15748031496062992" bottom="0" header="0.31496062992125984" footer="0.31496062992125984"/>
  <pageSetup paperSize="9" scale="14" fitToHeight="3" orientation="landscape" cellComments="asDisplayed" r:id="rId1"/>
  <headerFooter alignWithMargins="0">
    <oddFooter>&amp;C&amp;60&amp;U&amp;A&amp;R&amp;40&amp;P of &amp;N</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1"/>
  <sheetViews>
    <sheetView zoomScale="70" zoomScaleNormal="70" zoomScaleSheetLayoutView="30" workbookViewId="0">
      <selection activeCell="H16" sqref="H16"/>
    </sheetView>
  </sheetViews>
  <sheetFormatPr defaultColWidth="11.42578125" defaultRowHeight="15"/>
  <cols>
    <col min="1" max="1" width="7" style="1926" customWidth="1"/>
    <col min="2" max="2" width="42.85546875" style="1926" customWidth="1"/>
    <col min="3" max="3" width="11.140625" style="1926" customWidth="1"/>
    <col min="4" max="4" width="9.85546875" style="1926" customWidth="1"/>
    <col min="5" max="5" width="12.140625" style="1926" customWidth="1"/>
    <col min="6" max="6" width="16.140625" style="1926" customWidth="1"/>
    <col min="7" max="7" width="14.140625" style="1926" customWidth="1"/>
    <col min="8" max="8" width="16.85546875" style="1926" customWidth="1"/>
    <col min="9" max="9" width="12.85546875" style="1926" customWidth="1"/>
    <col min="10" max="10" width="13" style="1926" customWidth="1"/>
    <col min="11" max="11" width="15.28515625" style="1926" customWidth="1"/>
    <col min="12" max="12" width="15.42578125" style="1926" customWidth="1"/>
    <col min="13" max="13" width="19.85546875" style="1926" customWidth="1"/>
    <col min="14" max="14" width="15.5703125" style="1926" customWidth="1"/>
    <col min="15" max="15" width="15.85546875" style="1926" customWidth="1"/>
    <col min="16" max="16" width="15.5703125" style="1926" customWidth="1"/>
    <col min="17" max="17" width="14.5703125" style="1926" customWidth="1"/>
    <col min="18" max="18" width="10.42578125" style="1926" customWidth="1"/>
    <col min="19" max="19" width="12" style="1926" customWidth="1"/>
    <col min="20" max="20" width="10.28515625" style="1926" customWidth="1"/>
    <col min="21" max="21" width="10.42578125" style="1926" customWidth="1"/>
    <col min="22" max="22" width="13.42578125" style="1926" customWidth="1"/>
    <col min="23" max="23" width="18" style="1926" customWidth="1"/>
    <col min="24" max="24" width="14.7109375" style="1926" customWidth="1"/>
    <col min="25" max="25" width="14.42578125" style="1926" customWidth="1"/>
    <col min="26" max="26" width="15.85546875" style="1926" customWidth="1"/>
    <col min="27" max="257" width="11.42578125" style="1926"/>
    <col min="258" max="258" width="108.140625" style="1926" customWidth="1"/>
    <col min="259" max="259" width="28.7109375" style="1926" customWidth="1"/>
    <col min="260" max="260" width="32.5703125" style="1926" customWidth="1"/>
    <col min="261" max="261" width="28.7109375" style="1926" customWidth="1"/>
    <col min="262" max="263" width="31.7109375" style="1926" customWidth="1"/>
    <col min="264" max="264" width="30.140625" style="1926" customWidth="1"/>
    <col min="265" max="265" width="33.7109375" style="1926" customWidth="1"/>
    <col min="266" max="266" width="27" style="1926" customWidth="1"/>
    <col min="267" max="267" width="28.7109375" style="1926" customWidth="1"/>
    <col min="268" max="268" width="34.85546875" style="1926" customWidth="1"/>
    <col min="269" max="269" width="37" style="1926" customWidth="1"/>
    <col min="270" max="270" width="34.85546875" style="1926" customWidth="1"/>
    <col min="271" max="271" width="27.5703125" style="1926" customWidth="1"/>
    <col min="272" max="272" width="36.85546875" style="1926" customWidth="1"/>
    <col min="273" max="273" width="38.7109375" style="1926" customWidth="1"/>
    <col min="274" max="276" width="14.7109375" style="1926" customWidth="1"/>
    <col min="277" max="277" width="18.7109375" style="1926" customWidth="1"/>
    <col min="278" max="278" width="25.42578125" style="1926" customWidth="1"/>
    <col min="279" max="279" width="34.85546875" style="1926" customWidth="1"/>
    <col min="280" max="280" width="28" style="1926" customWidth="1"/>
    <col min="281" max="281" width="34.140625" style="1926" customWidth="1"/>
    <col min="282" max="282" width="34" style="1926" customWidth="1"/>
    <col min="283" max="513" width="11.42578125" style="1926"/>
    <col min="514" max="514" width="108.140625" style="1926" customWidth="1"/>
    <col min="515" max="515" width="28.7109375" style="1926" customWidth="1"/>
    <col min="516" max="516" width="32.5703125" style="1926" customWidth="1"/>
    <col min="517" max="517" width="28.7109375" style="1926" customWidth="1"/>
    <col min="518" max="519" width="31.7109375" style="1926" customWidth="1"/>
    <col min="520" max="520" width="30.140625" style="1926" customWidth="1"/>
    <col min="521" max="521" width="33.7109375" style="1926" customWidth="1"/>
    <col min="522" max="522" width="27" style="1926" customWidth="1"/>
    <col min="523" max="523" width="28.7109375" style="1926" customWidth="1"/>
    <col min="524" max="524" width="34.85546875" style="1926" customWidth="1"/>
    <col min="525" max="525" width="37" style="1926" customWidth="1"/>
    <col min="526" max="526" width="34.85546875" style="1926" customWidth="1"/>
    <col min="527" max="527" width="27.5703125" style="1926" customWidth="1"/>
    <col min="528" max="528" width="36.85546875" style="1926" customWidth="1"/>
    <col min="529" max="529" width="38.7109375" style="1926" customWidth="1"/>
    <col min="530" max="532" width="14.7109375" style="1926" customWidth="1"/>
    <col min="533" max="533" width="18.7109375" style="1926" customWidth="1"/>
    <col min="534" max="534" width="25.42578125" style="1926" customWidth="1"/>
    <col min="535" max="535" width="34.85546875" style="1926" customWidth="1"/>
    <col min="536" max="536" width="28" style="1926" customWidth="1"/>
    <col min="537" max="537" width="34.140625" style="1926" customWidth="1"/>
    <col min="538" max="538" width="34" style="1926" customWidth="1"/>
    <col min="539" max="769" width="11.42578125" style="1926"/>
    <col min="770" max="770" width="108.140625" style="1926" customWidth="1"/>
    <col min="771" max="771" width="28.7109375" style="1926" customWidth="1"/>
    <col min="772" max="772" width="32.5703125" style="1926" customWidth="1"/>
    <col min="773" max="773" width="28.7109375" style="1926" customWidth="1"/>
    <col min="774" max="775" width="31.7109375" style="1926" customWidth="1"/>
    <col min="776" max="776" width="30.140625" style="1926" customWidth="1"/>
    <col min="777" max="777" width="33.7109375" style="1926" customWidth="1"/>
    <col min="778" max="778" width="27" style="1926" customWidth="1"/>
    <col min="779" max="779" width="28.7109375" style="1926" customWidth="1"/>
    <col min="780" max="780" width="34.85546875" style="1926" customWidth="1"/>
    <col min="781" max="781" width="37" style="1926" customWidth="1"/>
    <col min="782" max="782" width="34.85546875" style="1926" customWidth="1"/>
    <col min="783" max="783" width="27.5703125" style="1926" customWidth="1"/>
    <col min="784" max="784" width="36.85546875" style="1926" customWidth="1"/>
    <col min="785" max="785" width="38.7109375" style="1926" customWidth="1"/>
    <col min="786" max="788" width="14.7109375" style="1926" customWidth="1"/>
    <col min="789" max="789" width="18.7109375" style="1926" customWidth="1"/>
    <col min="790" max="790" width="25.42578125" style="1926" customWidth="1"/>
    <col min="791" max="791" width="34.85546875" style="1926" customWidth="1"/>
    <col min="792" max="792" width="28" style="1926" customWidth="1"/>
    <col min="793" max="793" width="34.140625" style="1926" customWidth="1"/>
    <col min="794" max="794" width="34" style="1926" customWidth="1"/>
    <col min="795" max="1025" width="11.42578125" style="1926"/>
    <col min="1026" max="1026" width="108.140625" style="1926" customWidth="1"/>
    <col min="1027" max="1027" width="28.7109375" style="1926" customWidth="1"/>
    <col min="1028" max="1028" width="32.5703125" style="1926" customWidth="1"/>
    <col min="1029" max="1029" width="28.7109375" style="1926" customWidth="1"/>
    <col min="1030" max="1031" width="31.7109375" style="1926" customWidth="1"/>
    <col min="1032" max="1032" width="30.140625" style="1926" customWidth="1"/>
    <col min="1033" max="1033" width="33.7109375" style="1926" customWidth="1"/>
    <col min="1034" max="1034" width="27" style="1926" customWidth="1"/>
    <col min="1035" max="1035" width="28.7109375" style="1926" customWidth="1"/>
    <col min="1036" max="1036" width="34.85546875" style="1926" customWidth="1"/>
    <col min="1037" max="1037" width="37" style="1926" customWidth="1"/>
    <col min="1038" max="1038" width="34.85546875" style="1926" customWidth="1"/>
    <col min="1039" max="1039" width="27.5703125" style="1926" customWidth="1"/>
    <col min="1040" max="1040" width="36.85546875" style="1926" customWidth="1"/>
    <col min="1041" max="1041" width="38.7109375" style="1926" customWidth="1"/>
    <col min="1042" max="1044" width="14.7109375" style="1926" customWidth="1"/>
    <col min="1045" max="1045" width="18.7109375" style="1926" customWidth="1"/>
    <col min="1046" max="1046" width="25.42578125" style="1926" customWidth="1"/>
    <col min="1047" max="1047" width="34.85546875" style="1926" customWidth="1"/>
    <col min="1048" max="1048" width="28" style="1926" customWidth="1"/>
    <col min="1049" max="1049" width="34.140625" style="1926" customWidth="1"/>
    <col min="1050" max="1050" width="34" style="1926" customWidth="1"/>
    <col min="1051" max="1281" width="11.42578125" style="1926"/>
    <col min="1282" max="1282" width="108.140625" style="1926" customWidth="1"/>
    <col min="1283" max="1283" width="28.7109375" style="1926" customWidth="1"/>
    <col min="1284" max="1284" width="32.5703125" style="1926" customWidth="1"/>
    <col min="1285" max="1285" width="28.7109375" style="1926" customWidth="1"/>
    <col min="1286" max="1287" width="31.7109375" style="1926" customWidth="1"/>
    <col min="1288" max="1288" width="30.140625" style="1926" customWidth="1"/>
    <col min="1289" max="1289" width="33.7109375" style="1926" customWidth="1"/>
    <col min="1290" max="1290" width="27" style="1926" customWidth="1"/>
    <col min="1291" max="1291" width="28.7109375" style="1926" customWidth="1"/>
    <col min="1292" max="1292" width="34.85546875" style="1926" customWidth="1"/>
    <col min="1293" max="1293" width="37" style="1926" customWidth="1"/>
    <col min="1294" max="1294" width="34.85546875" style="1926" customWidth="1"/>
    <col min="1295" max="1295" width="27.5703125" style="1926" customWidth="1"/>
    <col min="1296" max="1296" width="36.85546875" style="1926" customWidth="1"/>
    <col min="1297" max="1297" width="38.7109375" style="1926" customWidth="1"/>
    <col min="1298" max="1300" width="14.7109375" style="1926" customWidth="1"/>
    <col min="1301" max="1301" width="18.7109375" style="1926" customWidth="1"/>
    <col min="1302" max="1302" width="25.42578125" style="1926" customWidth="1"/>
    <col min="1303" max="1303" width="34.85546875" style="1926" customWidth="1"/>
    <col min="1304" max="1304" width="28" style="1926" customWidth="1"/>
    <col min="1305" max="1305" width="34.140625" style="1926" customWidth="1"/>
    <col min="1306" max="1306" width="34" style="1926" customWidth="1"/>
    <col min="1307" max="1537" width="11.42578125" style="1926"/>
    <col min="1538" max="1538" width="108.140625" style="1926" customWidth="1"/>
    <col min="1539" max="1539" width="28.7109375" style="1926" customWidth="1"/>
    <col min="1540" max="1540" width="32.5703125" style="1926" customWidth="1"/>
    <col min="1541" max="1541" width="28.7109375" style="1926" customWidth="1"/>
    <col min="1542" max="1543" width="31.7109375" style="1926" customWidth="1"/>
    <col min="1544" max="1544" width="30.140625" style="1926" customWidth="1"/>
    <col min="1545" max="1545" width="33.7109375" style="1926" customWidth="1"/>
    <col min="1546" max="1546" width="27" style="1926" customWidth="1"/>
    <col min="1547" max="1547" width="28.7109375" style="1926" customWidth="1"/>
    <col min="1548" max="1548" width="34.85546875" style="1926" customWidth="1"/>
    <col min="1549" max="1549" width="37" style="1926" customWidth="1"/>
    <col min="1550" max="1550" width="34.85546875" style="1926" customWidth="1"/>
    <col min="1551" max="1551" width="27.5703125" style="1926" customWidth="1"/>
    <col min="1552" max="1552" width="36.85546875" style="1926" customWidth="1"/>
    <col min="1553" max="1553" width="38.7109375" style="1926" customWidth="1"/>
    <col min="1554" max="1556" width="14.7109375" style="1926" customWidth="1"/>
    <col min="1557" max="1557" width="18.7109375" style="1926" customWidth="1"/>
    <col min="1558" max="1558" width="25.42578125" style="1926" customWidth="1"/>
    <col min="1559" max="1559" width="34.85546875" style="1926" customWidth="1"/>
    <col min="1560" max="1560" width="28" style="1926" customWidth="1"/>
    <col min="1561" max="1561" width="34.140625" style="1926" customWidth="1"/>
    <col min="1562" max="1562" width="34" style="1926" customWidth="1"/>
    <col min="1563" max="1793" width="11.42578125" style="1926"/>
    <col min="1794" max="1794" width="108.140625" style="1926" customWidth="1"/>
    <col min="1795" max="1795" width="28.7109375" style="1926" customWidth="1"/>
    <col min="1796" max="1796" width="32.5703125" style="1926" customWidth="1"/>
    <col min="1797" max="1797" width="28.7109375" style="1926" customWidth="1"/>
    <col min="1798" max="1799" width="31.7109375" style="1926" customWidth="1"/>
    <col min="1800" max="1800" width="30.140625" style="1926" customWidth="1"/>
    <col min="1801" max="1801" width="33.7109375" style="1926" customWidth="1"/>
    <col min="1802" max="1802" width="27" style="1926" customWidth="1"/>
    <col min="1803" max="1803" width="28.7109375" style="1926" customWidth="1"/>
    <col min="1804" max="1804" width="34.85546875" style="1926" customWidth="1"/>
    <col min="1805" max="1805" width="37" style="1926" customWidth="1"/>
    <col min="1806" max="1806" width="34.85546875" style="1926" customWidth="1"/>
    <col min="1807" max="1807" width="27.5703125" style="1926" customWidth="1"/>
    <col min="1808" max="1808" width="36.85546875" style="1926" customWidth="1"/>
    <col min="1809" max="1809" width="38.7109375" style="1926" customWidth="1"/>
    <col min="1810" max="1812" width="14.7109375" style="1926" customWidth="1"/>
    <col min="1813" max="1813" width="18.7109375" style="1926" customWidth="1"/>
    <col min="1814" max="1814" width="25.42578125" style="1926" customWidth="1"/>
    <col min="1815" max="1815" width="34.85546875" style="1926" customWidth="1"/>
    <col min="1816" max="1816" width="28" style="1926" customWidth="1"/>
    <col min="1817" max="1817" width="34.140625" style="1926" customWidth="1"/>
    <col min="1818" max="1818" width="34" style="1926" customWidth="1"/>
    <col min="1819" max="2049" width="11.42578125" style="1926"/>
    <col min="2050" max="2050" width="108.140625" style="1926" customWidth="1"/>
    <col min="2051" max="2051" width="28.7109375" style="1926" customWidth="1"/>
    <col min="2052" max="2052" width="32.5703125" style="1926" customWidth="1"/>
    <col min="2053" max="2053" width="28.7109375" style="1926" customWidth="1"/>
    <col min="2054" max="2055" width="31.7109375" style="1926" customWidth="1"/>
    <col min="2056" max="2056" width="30.140625" style="1926" customWidth="1"/>
    <col min="2057" max="2057" width="33.7109375" style="1926" customWidth="1"/>
    <col min="2058" max="2058" width="27" style="1926" customWidth="1"/>
    <col min="2059" max="2059" width="28.7109375" style="1926" customWidth="1"/>
    <col min="2060" max="2060" width="34.85546875" style="1926" customWidth="1"/>
    <col min="2061" max="2061" width="37" style="1926" customWidth="1"/>
    <col min="2062" max="2062" width="34.85546875" style="1926" customWidth="1"/>
    <col min="2063" max="2063" width="27.5703125" style="1926" customWidth="1"/>
    <col min="2064" max="2064" width="36.85546875" style="1926" customWidth="1"/>
    <col min="2065" max="2065" width="38.7109375" style="1926" customWidth="1"/>
    <col min="2066" max="2068" width="14.7109375" style="1926" customWidth="1"/>
    <col min="2069" max="2069" width="18.7109375" style="1926" customWidth="1"/>
    <col min="2070" max="2070" width="25.42578125" style="1926" customWidth="1"/>
    <col min="2071" max="2071" width="34.85546875" style="1926" customWidth="1"/>
    <col min="2072" max="2072" width="28" style="1926" customWidth="1"/>
    <col min="2073" max="2073" width="34.140625" style="1926" customWidth="1"/>
    <col min="2074" max="2074" width="34" style="1926" customWidth="1"/>
    <col min="2075" max="2305" width="11.42578125" style="1926"/>
    <col min="2306" max="2306" width="108.140625" style="1926" customWidth="1"/>
    <col min="2307" max="2307" width="28.7109375" style="1926" customWidth="1"/>
    <col min="2308" max="2308" width="32.5703125" style="1926" customWidth="1"/>
    <col min="2309" max="2309" width="28.7109375" style="1926" customWidth="1"/>
    <col min="2310" max="2311" width="31.7109375" style="1926" customWidth="1"/>
    <col min="2312" max="2312" width="30.140625" style="1926" customWidth="1"/>
    <col min="2313" max="2313" width="33.7109375" style="1926" customWidth="1"/>
    <col min="2314" max="2314" width="27" style="1926" customWidth="1"/>
    <col min="2315" max="2315" width="28.7109375" style="1926" customWidth="1"/>
    <col min="2316" max="2316" width="34.85546875" style="1926" customWidth="1"/>
    <col min="2317" max="2317" width="37" style="1926" customWidth="1"/>
    <col min="2318" max="2318" width="34.85546875" style="1926" customWidth="1"/>
    <col min="2319" max="2319" width="27.5703125" style="1926" customWidth="1"/>
    <col min="2320" max="2320" width="36.85546875" style="1926" customWidth="1"/>
    <col min="2321" max="2321" width="38.7109375" style="1926" customWidth="1"/>
    <col min="2322" max="2324" width="14.7109375" style="1926" customWidth="1"/>
    <col min="2325" max="2325" width="18.7109375" style="1926" customWidth="1"/>
    <col min="2326" max="2326" width="25.42578125" style="1926" customWidth="1"/>
    <col min="2327" max="2327" width="34.85546875" style="1926" customWidth="1"/>
    <col min="2328" max="2328" width="28" style="1926" customWidth="1"/>
    <col min="2329" max="2329" width="34.140625" style="1926" customWidth="1"/>
    <col min="2330" max="2330" width="34" style="1926" customWidth="1"/>
    <col min="2331" max="2561" width="11.42578125" style="1926"/>
    <col min="2562" max="2562" width="108.140625" style="1926" customWidth="1"/>
    <col min="2563" max="2563" width="28.7109375" style="1926" customWidth="1"/>
    <col min="2564" max="2564" width="32.5703125" style="1926" customWidth="1"/>
    <col min="2565" max="2565" width="28.7109375" style="1926" customWidth="1"/>
    <col min="2566" max="2567" width="31.7109375" style="1926" customWidth="1"/>
    <col min="2568" max="2568" width="30.140625" style="1926" customWidth="1"/>
    <col min="2569" max="2569" width="33.7109375" style="1926" customWidth="1"/>
    <col min="2570" max="2570" width="27" style="1926" customWidth="1"/>
    <col min="2571" max="2571" width="28.7109375" style="1926" customWidth="1"/>
    <col min="2572" max="2572" width="34.85546875" style="1926" customWidth="1"/>
    <col min="2573" max="2573" width="37" style="1926" customWidth="1"/>
    <col min="2574" max="2574" width="34.85546875" style="1926" customWidth="1"/>
    <col min="2575" max="2575" width="27.5703125" style="1926" customWidth="1"/>
    <col min="2576" max="2576" width="36.85546875" style="1926" customWidth="1"/>
    <col min="2577" max="2577" width="38.7109375" style="1926" customWidth="1"/>
    <col min="2578" max="2580" width="14.7109375" style="1926" customWidth="1"/>
    <col min="2581" max="2581" width="18.7109375" style="1926" customWidth="1"/>
    <col min="2582" max="2582" width="25.42578125" style="1926" customWidth="1"/>
    <col min="2583" max="2583" width="34.85546875" style="1926" customWidth="1"/>
    <col min="2584" max="2584" width="28" style="1926" customWidth="1"/>
    <col min="2585" max="2585" width="34.140625" style="1926" customWidth="1"/>
    <col min="2586" max="2586" width="34" style="1926" customWidth="1"/>
    <col min="2587" max="2817" width="11.42578125" style="1926"/>
    <col min="2818" max="2818" width="108.140625" style="1926" customWidth="1"/>
    <col min="2819" max="2819" width="28.7109375" style="1926" customWidth="1"/>
    <col min="2820" max="2820" width="32.5703125" style="1926" customWidth="1"/>
    <col min="2821" max="2821" width="28.7109375" style="1926" customWidth="1"/>
    <col min="2822" max="2823" width="31.7109375" style="1926" customWidth="1"/>
    <col min="2824" max="2824" width="30.140625" style="1926" customWidth="1"/>
    <col min="2825" max="2825" width="33.7109375" style="1926" customWidth="1"/>
    <col min="2826" max="2826" width="27" style="1926" customWidth="1"/>
    <col min="2827" max="2827" width="28.7109375" style="1926" customWidth="1"/>
    <col min="2828" max="2828" width="34.85546875" style="1926" customWidth="1"/>
    <col min="2829" max="2829" width="37" style="1926" customWidth="1"/>
    <col min="2830" max="2830" width="34.85546875" style="1926" customWidth="1"/>
    <col min="2831" max="2831" width="27.5703125" style="1926" customWidth="1"/>
    <col min="2832" max="2832" width="36.85546875" style="1926" customWidth="1"/>
    <col min="2833" max="2833" width="38.7109375" style="1926" customWidth="1"/>
    <col min="2834" max="2836" width="14.7109375" style="1926" customWidth="1"/>
    <col min="2837" max="2837" width="18.7109375" style="1926" customWidth="1"/>
    <col min="2838" max="2838" width="25.42578125" style="1926" customWidth="1"/>
    <col min="2839" max="2839" width="34.85546875" style="1926" customWidth="1"/>
    <col min="2840" max="2840" width="28" style="1926" customWidth="1"/>
    <col min="2841" max="2841" width="34.140625" style="1926" customWidth="1"/>
    <col min="2842" max="2842" width="34" style="1926" customWidth="1"/>
    <col min="2843" max="3073" width="11.42578125" style="1926"/>
    <col min="3074" max="3074" width="108.140625" style="1926" customWidth="1"/>
    <col min="3075" max="3075" width="28.7109375" style="1926" customWidth="1"/>
    <col min="3076" max="3076" width="32.5703125" style="1926" customWidth="1"/>
    <col min="3077" max="3077" width="28.7109375" style="1926" customWidth="1"/>
    <col min="3078" max="3079" width="31.7109375" style="1926" customWidth="1"/>
    <col min="3080" max="3080" width="30.140625" style="1926" customWidth="1"/>
    <col min="3081" max="3081" width="33.7109375" style="1926" customWidth="1"/>
    <col min="3082" max="3082" width="27" style="1926" customWidth="1"/>
    <col min="3083" max="3083" width="28.7109375" style="1926" customWidth="1"/>
    <col min="3084" max="3084" width="34.85546875" style="1926" customWidth="1"/>
    <col min="3085" max="3085" width="37" style="1926" customWidth="1"/>
    <col min="3086" max="3086" width="34.85546875" style="1926" customWidth="1"/>
    <col min="3087" max="3087" width="27.5703125" style="1926" customWidth="1"/>
    <col min="3088" max="3088" width="36.85546875" style="1926" customWidth="1"/>
    <col min="3089" max="3089" width="38.7109375" style="1926" customWidth="1"/>
    <col min="3090" max="3092" width="14.7109375" style="1926" customWidth="1"/>
    <col min="3093" max="3093" width="18.7109375" style="1926" customWidth="1"/>
    <col min="3094" max="3094" width="25.42578125" style="1926" customWidth="1"/>
    <col min="3095" max="3095" width="34.85546875" style="1926" customWidth="1"/>
    <col min="3096" max="3096" width="28" style="1926" customWidth="1"/>
    <col min="3097" max="3097" width="34.140625" style="1926" customWidth="1"/>
    <col min="3098" max="3098" width="34" style="1926" customWidth="1"/>
    <col min="3099" max="3329" width="11.42578125" style="1926"/>
    <col min="3330" max="3330" width="108.140625" style="1926" customWidth="1"/>
    <col min="3331" max="3331" width="28.7109375" style="1926" customWidth="1"/>
    <col min="3332" max="3332" width="32.5703125" style="1926" customWidth="1"/>
    <col min="3333" max="3333" width="28.7109375" style="1926" customWidth="1"/>
    <col min="3334" max="3335" width="31.7109375" style="1926" customWidth="1"/>
    <col min="3336" max="3336" width="30.140625" style="1926" customWidth="1"/>
    <col min="3337" max="3337" width="33.7109375" style="1926" customWidth="1"/>
    <col min="3338" max="3338" width="27" style="1926" customWidth="1"/>
    <col min="3339" max="3339" width="28.7109375" style="1926" customWidth="1"/>
    <col min="3340" max="3340" width="34.85546875" style="1926" customWidth="1"/>
    <col min="3341" max="3341" width="37" style="1926" customWidth="1"/>
    <col min="3342" max="3342" width="34.85546875" style="1926" customWidth="1"/>
    <col min="3343" max="3343" width="27.5703125" style="1926" customWidth="1"/>
    <col min="3344" max="3344" width="36.85546875" style="1926" customWidth="1"/>
    <col min="3345" max="3345" width="38.7109375" style="1926" customWidth="1"/>
    <col min="3346" max="3348" width="14.7109375" style="1926" customWidth="1"/>
    <col min="3349" max="3349" width="18.7109375" style="1926" customWidth="1"/>
    <col min="3350" max="3350" width="25.42578125" style="1926" customWidth="1"/>
    <col min="3351" max="3351" width="34.85546875" style="1926" customWidth="1"/>
    <col min="3352" max="3352" width="28" style="1926" customWidth="1"/>
    <col min="3353" max="3353" width="34.140625" style="1926" customWidth="1"/>
    <col min="3354" max="3354" width="34" style="1926" customWidth="1"/>
    <col min="3355" max="3585" width="11.42578125" style="1926"/>
    <col min="3586" max="3586" width="108.140625" style="1926" customWidth="1"/>
    <col min="3587" max="3587" width="28.7109375" style="1926" customWidth="1"/>
    <col min="3588" max="3588" width="32.5703125" style="1926" customWidth="1"/>
    <col min="3589" max="3589" width="28.7109375" style="1926" customWidth="1"/>
    <col min="3590" max="3591" width="31.7109375" style="1926" customWidth="1"/>
    <col min="3592" max="3592" width="30.140625" style="1926" customWidth="1"/>
    <col min="3593" max="3593" width="33.7109375" style="1926" customWidth="1"/>
    <col min="3594" max="3594" width="27" style="1926" customWidth="1"/>
    <col min="3595" max="3595" width="28.7109375" style="1926" customWidth="1"/>
    <col min="3596" max="3596" width="34.85546875" style="1926" customWidth="1"/>
    <col min="3597" max="3597" width="37" style="1926" customWidth="1"/>
    <col min="3598" max="3598" width="34.85546875" style="1926" customWidth="1"/>
    <col min="3599" max="3599" width="27.5703125" style="1926" customWidth="1"/>
    <col min="3600" max="3600" width="36.85546875" style="1926" customWidth="1"/>
    <col min="3601" max="3601" width="38.7109375" style="1926" customWidth="1"/>
    <col min="3602" max="3604" width="14.7109375" style="1926" customWidth="1"/>
    <col min="3605" max="3605" width="18.7109375" style="1926" customWidth="1"/>
    <col min="3606" max="3606" width="25.42578125" style="1926" customWidth="1"/>
    <col min="3607" max="3607" width="34.85546875" style="1926" customWidth="1"/>
    <col min="3608" max="3608" width="28" style="1926" customWidth="1"/>
    <col min="3609" max="3609" width="34.140625" style="1926" customWidth="1"/>
    <col min="3610" max="3610" width="34" style="1926" customWidth="1"/>
    <col min="3611" max="3841" width="11.42578125" style="1926"/>
    <col min="3842" max="3842" width="108.140625" style="1926" customWidth="1"/>
    <col min="3843" max="3843" width="28.7109375" style="1926" customWidth="1"/>
    <col min="3844" max="3844" width="32.5703125" style="1926" customWidth="1"/>
    <col min="3845" max="3845" width="28.7109375" style="1926" customWidth="1"/>
    <col min="3846" max="3847" width="31.7109375" style="1926" customWidth="1"/>
    <col min="3848" max="3848" width="30.140625" style="1926" customWidth="1"/>
    <col min="3849" max="3849" width="33.7109375" style="1926" customWidth="1"/>
    <col min="3850" max="3850" width="27" style="1926" customWidth="1"/>
    <col min="3851" max="3851" width="28.7109375" style="1926" customWidth="1"/>
    <col min="3852" max="3852" width="34.85546875" style="1926" customWidth="1"/>
    <col min="3853" max="3853" width="37" style="1926" customWidth="1"/>
    <col min="3854" max="3854" width="34.85546875" style="1926" customWidth="1"/>
    <col min="3855" max="3855" width="27.5703125" style="1926" customWidth="1"/>
    <col min="3856" max="3856" width="36.85546875" style="1926" customWidth="1"/>
    <col min="3857" max="3857" width="38.7109375" style="1926" customWidth="1"/>
    <col min="3858" max="3860" width="14.7109375" style="1926" customWidth="1"/>
    <col min="3861" max="3861" width="18.7109375" style="1926" customWidth="1"/>
    <col min="3862" max="3862" width="25.42578125" style="1926" customWidth="1"/>
    <col min="3863" max="3863" width="34.85546875" style="1926" customWidth="1"/>
    <col min="3864" max="3864" width="28" style="1926" customWidth="1"/>
    <col min="3865" max="3865" width="34.140625" style="1926" customWidth="1"/>
    <col min="3866" max="3866" width="34" style="1926" customWidth="1"/>
    <col min="3867" max="4097" width="11.42578125" style="1926"/>
    <col min="4098" max="4098" width="108.140625" style="1926" customWidth="1"/>
    <col min="4099" max="4099" width="28.7109375" style="1926" customWidth="1"/>
    <col min="4100" max="4100" width="32.5703125" style="1926" customWidth="1"/>
    <col min="4101" max="4101" width="28.7109375" style="1926" customWidth="1"/>
    <col min="4102" max="4103" width="31.7109375" style="1926" customWidth="1"/>
    <col min="4104" max="4104" width="30.140625" style="1926" customWidth="1"/>
    <col min="4105" max="4105" width="33.7109375" style="1926" customWidth="1"/>
    <col min="4106" max="4106" width="27" style="1926" customWidth="1"/>
    <col min="4107" max="4107" width="28.7109375" style="1926" customWidth="1"/>
    <col min="4108" max="4108" width="34.85546875" style="1926" customWidth="1"/>
    <col min="4109" max="4109" width="37" style="1926" customWidth="1"/>
    <col min="4110" max="4110" width="34.85546875" style="1926" customWidth="1"/>
    <col min="4111" max="4111" width="27.5703125" style="1926" customWidth="1"/>
    <col min="4112" max="4112" width="36.85546875" style="1926" customWidth="1"/>
    <col min="4113" max="4113" width="38.7109375" style="1926" customWidth="1"/>
    <col min="4114" max="4116" width="14.7109375" style="1926" customWidth="1"/>
    <col min="4117" max="4117" width="18.7109375" style="1926" customWidth="1"/>
    <col min="4118" max="4118" width="25.42578125" style="1926" customWidth="1"/>
    <col min="4119" max="4119" width="34.85546875" style="1926" customWidth="1"/>
    <col min="4120" max="4120" width="28" style="1926" customWidth="1"/>
    <col min="4121" max="4121" width="34.140625" style="1926" customWidth="1"/>
    <col min="4122" max="4122" width="34" style="1926" customWidth="1"/>
    <col min="4123" max="4353" width="11.42578125" style="1926"/>
    <col min="4354" max="4354" width="108.140625" style="1926" customWidth="1"/>
    <col min="4355" max="4355" width="28.7109375" style="1926" customWidth="1"/>
    <col min="4356" max="4356" width="32.5703125" style="1926" customWidth="1"/>
    <col min="4357" max="4357" width="28.7109375" style="1926" customWidth="1"/>
    <col min="4358" max="4359" width="31.7109375" style="1926" customWidth="1"/>
    <col min="4360" max="4360" width="30.140625" style="1926" customWidth="1"/>
    <col min="4361" max="4361" width="33.7109375" style="1926" customWidth="1"/>
    <col min="4362" max="4362" width="27" style="1926" customWidth="1"/>
    <col min="4363" max="4363" width="28.7109375" style="1926" customWidth="1"/>
    <col min="4364" max="4364" width="34.85546875" style="1926" customWidth="1"/>
    <col min="4365" max="4365" width="37" style="1926" customWidth="1"/>
    <col min="4366" max="4366" width="34.85546875" style="1926" customWidth="1"/>
    <col min="4367" max="4367" width="27.5703125" style="1926" customWidth="1"/>
    <col min="4368" max="4368" width="36.85546875" style="1926" customWidth="1"/>
    <col min="4369" max="4369" width="38.7109375" style="1926" customWidth="1"/>
    <col min="4370" max="4372" width="14.7109375" style="1926" customWidth="1"/>
    <col min="4373" max="4373" width="18.7109375" style="1926" customWidth="1"/>
    <col min="4374" max="4374" width="25.42578125" style="1926" customWidth="1"/>
    <col min="4375" max="4375" width="34.85546875" style="1926" customWidth="1"/>
    <col min="4376" max="4376" width="28" style="1926" customWidth="1"/>
    <col min="4377" max="4377" width="34.140625" style="1926" customWidth="1"/>
    <col min="4378" max="4378" width="34" style="1926" customWidth="1"/>
    <col min="4379" max="4609" width="11.42578125" style="1926"/>
    <col min="4610" max="4610" width="108.140625" style="1926" customWidth="1"/>
    <col min="4611" max="4611" width="28.7109375" style="1926" customWidth="1"/>
    <col min="4612" max="4612" width="32.5703125" style="1926" customWidth="1"/>
    <col min="4613" max="4613" width="28.7109375" style="1926" customWidth="1"/>
    <col min="4614" max="4615" width="31.7109375" style="1926" customWidth="1"/>
    <col min="4616" max="4616" width="30.140625" style="1926" customWidth="1"/>
    <col min="4617" max="4617" width="33.7109375" style="1926" customWidth="1"/>
    <col min="4618" max="4618" width="27" style="1926" customWidth="1"/>
    <col min="4619" max="4619" width="28.7109375" style="1926" customWidth="1"/>
    <col min="4620" max="4620" width="34.85546875" style="1926" customWidth="1"/>
    <col min="4621" max="4621" width="37" style="1926" customWidth="1"/>
    <col min="4622" max="4622" width="34.85546875" style="1926" customWidth="1"/>
    <col min="4623" max="4623" width="27.5703125" style="1926" customWidth="1"/>
    <col min="4624" max="4624" width="36.85546875" style="1926" customWidth="1"/>
    <col min="4625" max="4625" width="38.7109375" style="1926" customWidth="1"/>
    <col min="4626" max="4628" width="14.7109375" style="1926" customWidth="1"/>
    <col min="4629" max="4629" width="18.7109375" style="1926" customWidth="1"/>
    <col min="4630" max="4630" width="25.42578125" style="1926" customWidth="1"/>
    <col min="4631" max="4631" width="34.85546875" style="1926" customWidth="1"/>
    <col min="4632" max="4632" width="28" style="1926" customWidth="1"/>
    <col min="4633" max="4633" width="34.140625" style="1926" customWidth="1"/>
    <col min="4634" max="4634" width="34" style="1926" customWidth="1"/>
    <col min="4635" max="4865" width="11.42578125" style="1926"/>
    <col min="4866" max="4866" width="108.140625" style="1926" customWidth="1"/>
    <col min="4867" max="4867" width="28.7109375" style="1926" customWidth="1"/>
    <col min="4868" max="4868" width="32.5703125" style="1926" customWidth="1"/>
    <col min="4869" max="4869" width="28.7109375" style="1926" customWidth="1"/>
    <col min="4870" max="4871" width="31.7109375" style="1926" customWidth="1"/>
    <col min="4872" max="4872" width="30.140625" style="1926" customWidth="1"/>
    <col min="4873" max="4873" width="33.7109375" style="1926" customWidth="1"/>
    <col min="4874" max="4874" width="27" style="1926" customWidth="1"/>
    <col min="4875" max="4875" width="28.7109375" style="1926" customWidth="1"/>
    <col min="4876" max="4876" width="34.85546875" style="1926" customWidth="1"/>
    <col min="4877" max="4877" width="37" style="1926" customWidth="1"/>
    <col min="4878" max="4878" width="34.85546875" style="1926" customWidth="1"/>
    <col min="4879" max="4879" width="27.5703125" style="1926" customWidth="1"/>
    <col min="4880" max="4880" width="36.85546875" style="1926" customWidth="1"/>
    <col min="4881" max="4881" width="38.7109375" style="1926" customWidth="1"/>
    <col min="4882" max="4884" width="14.7109375" style="1926" customWidth="1"/>
    <col min="4885" max="4885" width="18.7109375" style="1926" customWidth="1"/>
    <col min="4886" max="4886" width="25.42578125" style="1926" customWidth="1"/>
    <col min="4887" max="4887" width="34.85546875" style="1926" customWidth="1"/>
    <col min="4888" max="4888" width="28" style="1926" customWidth="1"/>
    <col min="4889" max="4889" width="34.140625" style="1926" customWidth="1"/>
    <col min="4890" max="4890" width="34" style="1926" customWidth="1"/>
    <col min="4891" max="5121" width="11.42578125" style="1926"/>
    <col min="5122" max="5122" width="108.140625" style="1926" customWidth="1"/>
    <col min="5123" max="5123" width="28.7109375" style="1926" customWidth="1"/>
    <col min="5124" max="5124" width="32.5703125" style="1926" customWidth="1"/>
    <col min="5125" max="5125" width="28.7109375" style="1926" customWidth="1"/>
    <col min="5126" max="5127" width="31.7109375" style="1926" customWidth="1"/>
    <col min="5128" max="5128" width="30.140625" style="1926" customWidth="1"/>
    <col min="5129" max="5129" width="33.7109375" style="1926" customWidth="1"/>
    <col min="5130" max="5130" width="27" style="1926" customWidth="1"/>
    <col min="5131" max="5131" width="28.7109375" style="1926" customWidth="1"/>
    <col min="5132" max="5132" width="34.85546875" style="1926" customWidth="1"/>
    <col min="5133" max="5133" width="37" style="1926" customWidth="1"/>
    <col min="5134" max="5134" width="34.85546875" style="1926" customWidth="1"/>
    <col min="5135" max="5135" width="27.5703125" style="1926" customWidth="1"/>
    <col min="5136" max="5136" width="36.85546875" style="1926" customWidth="1"/>
    <col min="5137" max="5137" width="38.7109375" style="1926" customWidth="1"/>
    <col min="5138" max="5140" width="14.7109375" style="1926" customWidth="1"/>
    <col min="5141" max="5141" width="18.7109375" style="1926" customWidth="1"/>
    <col min="5142" max="5142" width="25.42578125" style="1926" customWidth="1"/>
    <col min="5143" max="5143" width="34.85546875" style="1926" customWidth="1"/>
    <col min="5144" max="5144" width="28" style="1926" customWidth="1"/>
    <col min="5145" max="5145" width="34.140625" style="1926" customWidth="1"/>
    <col min="5146" max="5146" width="34" style="1926" customWidth="1"/>
    <col min="5147" max="5377" width="11.42578125" style="1926"/>
    <col min="5378" max="5378" width="108.140625" style="1926" customWidth="1"/>
    <col min="5379" max="5379" width="28.7109375" style="1926" customWidth="1"/>
    <col min="5380" max="5380" width="32.5703125" style="1926" customWidth="1"/>
    <col min="5381" max="5381" width="28.7109375" style="1926" customWidth="1"/>
    <col min="5382" max="5383" width="31.7109375" style="1926" customWidth="1"/>
    <col min="5384" max="5384" width="30.140625" style="1926" customWidth="1"/>
    <col min="5385" max="5385" width="33.7109375" style="1926" customWidth="1"/>
    <col min="5386" max="5386" width="27" style="1926" customWidth="1"/>
    <col min="5387" max="5387" width="28.7109375" style="1926" customWidth="1"/>
    <col min="5388" max="5388" width="34.85546875" style="1926" customWidth="1"/>
    <col min="5389" max="5389" width="37" style="1926" customWidth="1"/>
    <col min="5390" max="5390" width="34.85546875" style="1926" customWidth="1"/>
    <col min="5391" max="5391" width="27.5703125" style="1926" customWidth="1"/>
    <col min="5392" max="5392" width="36.85546875" style="1926" customWidth="1"/>
    <col min="5393" max="5393" width="38.7109375" style="1926" customWidth="1"/>
    <col min="5394" max="5396" width="14.7109375" style="1926" customWidth="1"/>
    <col min="5397" max="5397" width="18.7109375" style="1926" customWidth="1"/>
    <col min="5398" max="5398" width="25.42578125" style="1926" customWidth="1"/>
    <col min="5399" max="5399" width="34.85546875" style="1926" customWidth="1"/>
    <col min="5400" max="5400" width="28" style="1926" customWidth="1"/>
    <col min="5401" max="5401" width="34.140625" style="1926" customWidth="1"/>
    <col min="5402" max="5402" width="34" style="1926" customWidth="1"/>
    <col min="5403" max="5633" width="11.42578125" style="1926"/>
    <col min="5634" max="5634" width="108.140625" style="1926" customWidth="1"/>
    <col min="5635" max="5635" width="28.7109375" style="1926" customWidth="1"/>
    <col min="5636" max="5636" width="32.5703125" style="1926" customWidth="1"/>
    <col min="5637" max="5637" width="28.7109375" style="1926" customWidth="1"/>
    <col min="5638" max="5639" width="31.7109375" style="1926" customWidth="1"/>
    <col min="5640" max="5640" width="30.140625" style="1926" customWidth="1"/>
    <col min="5641" max="5641" width="33.7109375" style="1926" customWidth="1"/>
    <col min="5642" max="5642" width="27" style="1926" customWidth="1"/>
    <col min="5643" max="5643" width="28.7109375" style="1926" customWidth="1"/>
    <col min="5644" max="5644" width="34.85546875" style="1926" customWidth="1"/>
    <col min="5645" max="5645" width="37" style="1926" customWidth="1"/>
    <col min="5646" max="5646" width="34.85546875" style="1926" customWidth="1"/>
    <col min="5647" max="5647" width="27.5703125" style="1926" customWidth="1"/>
    <col min="5648" max="5648" width="36.85546875" style="1926" customWidth="1"/>
    <col min="5649" max="5649" width="38.7109375" style="1926" customWidth="1"/>
    <col min="5650" max="5652" width="14.7109375" style="1926" customWidth="1"/>
    <col min="5653" max="5653" width="18.7109375" style="1926" customWidth="1"/>
    <col min="5654" max="5654" width="25.42578125" style="1926" customWidth="1"/>
    <col min="5655" max="5655" width="34.85546875" style="1926" customWidth="1"/>
    <col min="5656" max="5656" width="28" style="1926" customWidth="1"/>
    <col min="5657" max="5657" width="34.140625" style="1926" customWidth="1"/>
    <col min="5658" max="5658" width="34" style="1926" customWidth="1"/>
    <col min="5659" max="5889" width="11.42578125" style="1926"/>
    <col min="5890" max="5890" width="108.140625" style="1926" customWidth="1"/>
    <col min="5891" max="5891" width="28.7109375" style="1926" customWidth="1"/>
    <col min="5892" max="5892" width="32.5703125" style="1926" customWidth="1"/>
    <col min="5893" max="5893" width="28.7109375" style="1926" customWidth="1"/>
    <col min="5894" max="5895" width="31.7109375" style="1926" customWidth="1"/>
    <col min="5896" max="5896" width="30.140625" style="1926" customWidth="1"/>
    <col min="5897" max="5897" width="33.7109375" style="1926" customWidth="1"/>
    <col min="5898" max="5898" width="27" style="1926" customWidth="1"/>
    <col min="5899" max="5899" width="28.7109375" style="1926" customWidth="1"/>
    <col min="5900" max="5900" width="34.85546875" style="1926" customWidth="1"/>
    <col min="5901" max="5901" width="37" style="1926" customWidth="1"/>
    <col min="5902" max="5902" width="34.85546875" style="1926" customWidth="1"/>
    <col min="5903" max="5903" width="27.5703125" style="1926" customWidth="1"/>
    <col min="5904" max="5904" width="36.85546875" style="1926" customWidth="1"/>
    <col min="5905" max="5905" width="38.7109375" style="1926" customWidth="1"/>
    <col min="5906" max="5908" width="14.7109375" style="1926" customWidth="1"/>
    <col min="5909" max="5909" width="18.7109375" style="1926" customWidth="1"/>
    <col min="5910" max="5910" width="25.42578125" style="1926" customWidth="1"/>
    <col min="5911" max="5911" width="34.85546875" style="1926" customWidth="1"/>
    <col min="5912" max="5912" width="28" style="1926" customWidth="1"/>
    <col min="5913" max="5913" width="34.140625" style="1926" customWidth="1"/>
    <col min="5914" max="5914" width="34" style="1926" customWidth="1"/>
    <col min="5915" max="6145" width="11.42578125" style="1926"/>
    <col min="6146" max="6146" width="108.140625" style="1926" customWidth="1"/>
    <col min="6147" max="6147" width="28.7109375" style="1926" customWidth="1"/>
    <col min="6148" max="6148" width="32.5703125" style="1926" customWidth="1"/>
    <col min="6149" max="6149" width="28.7109375" style="1926" customWidth="1"/>
    <col min="6150" max="6151" width="31.7109375" style="1926" customWidth="1"/>
    <col min="6152" max="6152" width="30.140625" style="1926" customWidth="1"/>
    <col min="6153" max="6153" width="33.7109375" style="1926" customWidth="1"/>
    <col min="6154" max="6154" width="27" style="1926" customWidth="1"/>
    <col min="6155" max="6155" width="28.7109375" style="1926" customWidth="1"/>
    <col min="6156" max="6156" width="34.85546875" style="1926" customWidth="1"/>
    <col min="6157" max="6157" width="37" style="1926" customWidth="1"/>
    <col min="6158" max="6158" width="34.85546875" style="1926" customWidth="1"/>
    <col min="6159" max="6159" width="27.5703125" style="1926" customWidth="1"/>
    <col min="6160" max="6160" width="36.85546875" style="1926" customWidth="1"/>
    <col min="6161" max="6161" width="38.7109375" style="1926" customWidth="1"/>
    <col min="6162" max="6164" width="14.7109375" style="1926" customWidth="1"/>
    <col min="6165" max="6165" width="18.7109375" style="1926" customWidth="1"/>
    <col min="6166" max="6166" width="25.42578125" style="1926" customWidth="1"/>
    <col min="6167" max="6167" width="34.85546875" style="1926" customWidth="1"/>
    <col min="6168" max="6168" width="28" style="1926" customWidth="1"/>
    <col min="6169" max="6169" width="34.140625" style="1926" customWidth="1"/>
    <col min="6170" max="6170" width="34" style="1926" customWidth="1"/>
    <col min="6171" max="6401" width="11.42578125" style="1926"/>
    <col min="6402" max="6402" width="108.140625" style="1926" customWidth="1"/>
    <col min="6403" max="6403" width="28.7109375" style="1926" customWidth="1"/>
    <col min="6404" max="6404" width="32.5703125" style="1926" customWidth="1"/>
    <col min="6405" max="6405" width="28.7109375" style="1926" customWidth="1"/>
    <col min="6406" max="6407" width="31.7109375" style="1926" customWidth="1"/>
    <col min="6408" max="6408" width="30.140625" style="1926" customWidth="1"/>
    <col min="6409" max="6409" width="33.7109375" style="1926" customWidth="1"/>
    <col min="6410" max="6410" width="27" style="1926" customWidth="1"/>
    <col min="6411" max="6411" width="28.7109375" style="1926" customWidth="1"/>
    <col min="6412" max="6412" width="34.85546875" style="1926" customWidth="1"/>
    <col min="6413" max="6413" width="37" style="1926" customWidth="1"/>
    <col min="6414" max="6414" width="34.85546875" style="1926" customWidth="1"/>
    <col min="6415" max="6415" width="27.5703125" style="1926" customWidth="1"/>
    <col min="6416" max="6416" width="36.85546875" style="1926" customWidth="1"/>
    <col min="6417" max="6417" width="38.7109375" style="1926" customWidth="1"/>
    <col min="6418" max="6420" width="14.7109375" style="1926" customWidth="1"/>
    <col min="6421" max="6421" width="18.7109375" style="1926" customWidth="1"/>
    <col min="6422" max="6422" width="25.42578125" style="1926" customWidth="1"/>
    <col min="6423" max="6423" width="34.85546875" style="1926" customWidth="1"/>
    <col min="6424" max="6424" width="28" style="1926" customWidth="1"/>
    <col min="6425" max="6425" width="34.140625" style="1926" customWidth="1"/>
    <col min="6426" max="6426" width="34" style="1926" customWidth="1"/>
    <col min="6427" max="6657" width="11.42578125" style="1926"/>
    <col min="6658" max="6658" width="108.140625" style="1926" customWidth="1"/>
    <col min="6659" max="6659" width="28.7109375" style="1926" customWidth="1"/>
    <col min="6660" max="6660" width="32.5703125" style="1926" customWidth="1"/>
    <col min="6661" max="6661" width="28.7109375" style="1926" customWidth="1"/>
    <col min="6662" max="6663" width="31.7109375" style="1926" customWidth="1"/>
    <col min="6664" max="6664" width="30.140625" style="1926" customWidth="1"/>
    <col min="6665" max="6665" width="33.7109375" style="1926" customWidth="1"/>
    <col min="6666" max="6666" width="27" style="1926" customWidth="1"/>
    <col min="6667" max="6667" width="28.7109375" style="1926" customWidth="1"/>
    <col min="6668" max="6668" width="34.85546875" style="1926" customWidth="1"/>
    <col min="6669" max="6669" width="37" style="1926" customWidth="1"/>
    <col min="6670" max="6670" width="34.85546875" style="1926" customWidth="1"/>
    <col min="6671" max="6671" width="27.5703125" style="1926" customWidth="1"/>
    <col min="6672" max="6672" width="36.85546875" style="1926" customWidth="1"/>
    <col min="6673" max="6673" width="38.7109375" style="1926" customWidth="1"/>
    <col min="6674" max="6676" width="14.7109375" style="1926" customWidth="1"/>
    <col min="6677" max="6677" width="18.7109375" style="1926" customWidth="1"/>
    <col min="6678" max="6678" width="25.42578125" style="1926" customWidth="1"/>
    <col min="6679" max="6679" width="34.85546875" style="1926" customWidth="1"/>
    <col min="6680" max="6680" width="28" style="1926" customWidth="1"/>
    <col min="6681" max="6681" width="34.140625" style="1926" customWidth="1"/>
    <col min="6682" max="6682" width="34" style="1926" customWidth="1"/>
    <col min="6683" max="6913" width="11.42578125" style="1926"/>
    <col min="6914" max="6914" width="108.140625" style="1926" customWidth="1"/>
    <col min="6915" max="6915" width="28.7109375" style="1926" customWidth="1"/>
    <col min="6916" max="6916" width="32.5703125" style="1926" customWidth="1"/>
    <col min="6917" max="6917" width="28.7109375" style="1926" customWidth="1"/>
    <col min="6918" max="6919" width="31.7109375" style="1926" customWidth="1"/>
    <col min="6920" max="6920" width="30.140625" style="1926" customWidth="1"/>
    <col min="6921" max="6921" width="33.7109375" style="1926" customWidth="1"/>
    <col min="6922" max="6922" width="27" style="1926" customWidth="1"/>
    <col min="6923" max="6923" width="28.7109375" style="1926" customWidth="1"/>
    <col min="6924" max="6924" width="34.85546875" style="1926" customWidth="1"/>
    <col min="6925" max="6925" width="37" style="1926" customWidth="1"/>
    <col min="6926" max="6926" width="34.85546875" style="1926" customWidth="1"/>
    <col min="6927" max="6927" width="27.5703125" style="1926" customWidth="1"/>
    <col min="6928" max="6928" width="36.85546875" style="1926" customWidth="1"/>
    <col min="6929" max="6929" width="38.7109375" style="1926" customWidth="1"/>
    <col min="6930" max="6932" width="14.7109375" style="1926" customWidth="1"/>
    <col min="6933" max="6933" width="18.7109375" style="1926" customWidth="1"/>
    <col min="6934" max="6934" width="25.42578125" style="1926" customWidth="1"/>
    <col min="6935" max="6935" width="34.85546875" style="1926" customWidth="1"/>
    <col min="6936" max="6936" width="28" style="1926" customWidth="1"/>
    <col min="6937" max="6937" width="34.140625" style="1926" customWidth="1"/>
    <col min="6938" max="6938" width="34" style="1926" customWidth="1"/>
    <col min="6939" max="7169" width="11.42578125" style="1926"/>
    <col min="7170" max="7170" width="108.140625" style="1926" customWidth="1"/>
    <col min="7171" max="7171" width="28.7109375" style="1926" customWidth="1"/>
    <col min="7172" max="7172" width="32.5703125" style="1926" customWidth="1"/>
    <col min="7173" max="7173" width="28.7109375" style="1926" customWidth="1"/>
    <col min="7174" max="7175" width="31.7109375" style="1926" customWidth="1"/>
    <col min="7176" max="7176" width="30.140625" style="1926" customWidth="1"/>
    <col min="7177" max="7177" width="33.7109375" style="1926" customWidth="1"/>
    <col min="7178" max="7178" width="27" style="1926" customWidth="1"/>
    <col min="7179" max="7179" width="28.7109375" style="1926" customWidth="1"/>
    <col min="7180" max="7180" width="34.85546875" style="1926" customWidth="1"/>
    <col min="7181" max="7181" width="37" style="1926" customWidth="1"/>
    <col min="7182" max="7182" width="34.85546875" style="1926" customWidth="1"/>
    <col min="7183" max="7183" width="27.5703125" style="1926" customWidth="1"/>
    <col min="7184" max="7184" width="36.85546875" style="1926" customWidth="1"/>
    <col min="7185" max="7185" width="38.7109375" style="1926" customWidth="1"/>
    <col min="7186" max="7188" width="14.7109375" style="1926" customWidth="1"/>
    <col min="7189" max="7189" width="18.7109375" style="1926" customWidth="1"/>
    <col min="7190" max="7190" width="25.42578125" style="1926" customWidth="1"/>
    <col min="7191" max="7191" width="34.85546875" style="1926" customWidth="1"/>
    <col min="7192" max="7192" width="28" style="1926" customWidth="1"/>
    <col min="7193" max="7193" width="34.140625" style="1926" customWidth="1"/>
    <col min="7194" max="7194" width="34" style="1926" customWidth="1"/>
    <col min="7195" max="7425" width="11.42578125" style="1926"/>
    <col min="7426" max="7426" width="108.140625" style="1926" customWidth="1"/>
    <col min="7427" max="7427" width="28.7109375" style="1926" customWidth="1"/>
    <col min="7428" max="7428" width="32.5703125" style="1926" customWidth="1"/>
    <col min="7429" max="7429" width="28.7109375" style="1926" customWidth="1"/>
    <col min="7430" max="7431" width="31.7109375" style="1926" customWidth="1"/>
    <col min="7432" max="7432" width="30.140625" style="1926" customWidth="1"/>
    <col min="7433" max="7433" width="33.7109375" style="1926" customWidth="1"/>
    <col min="7434" max="7434" width="27" style="1926" customWidth="1"/>
    <col min="7435" max="7435" width="28.7109375" style="1926" customWidth="1"/>
    <col min="7436" max="7436" width="34.85546875" style="1926" customWidth="1"/>
    <col min="7437" max="7437" width="37" style="1926" customWidth="1"/>
    <col min="7438" max="7438" width="34.85546875" style="1926" customWidth="1"/>
    <col min="7439" max="7439" width="27.5703125" style="1926" customWidth="1"/>
    <col min="7440" max="7440" width="36.85546875" style="1926" customWidth="1"/>
    <col min="7441" max="7441" width="38.7109375" style="1926" customWidth="1"/>
    <col min="7442" max="7444" width="14.7109375" style="1926" customWidth="1"/>
    <col min="7445" max="7445" width="18.7109375" style="1926" customWidth="1"/>
    <col min="7446" max="7446" width="25.42578125" style="1926" customWidth="1"/>
    <col min="7447" max="7447" width="34.85546875" style="1926" customWidth="1"/>
    <col min="7448" max="7448" width="28" style="1926" customWidth="1"/>
    <col min="7449" max="7449" width="34.140625" style="1926" customWidth="1"/>
    <col min="7450" max="7450" width="34" style="1926" customWidth="1"/>
    <col min="7451" max="7681" width="11.42578125" style="1926"/>
    <col min="7682" max="7682" width="108.140625" style="1926" customWidth="1"/>
    <col min="7683" max="7683" width="28.7109375" style="1926" customWidth="1"/>
    <col min="7684" max="7684" width="32.5703125" style="1926" customWidth="1"/>
    <col min="7685" max="7685" width="28.7109375" style="1926" customWidth="1"/>
    <col min="7686" max="7687" width="31.7109375" style="1926" customWidth="1"/>
    <col min="7688" max="7688" width="30.140625" style="1926" customWidth="1"/>
    <col min="7689" max="7689" width="33.7109375" style="1926" customWidth="1"/>
    <col min="7690" max="7690" width="27" style="1926" customWidth="1"/>
    <col min="7691" max="7691" width="28.7109375" style="1926" customWidth="1"/>
    <col min="7692" max="7692" width="34.85546875" style="1926" customWidth="1"/>
    <col min="7693" max="7693" width="37" style="1926" customWidth="1"/>
    <col min="7694" max="7694" width="34.85546875" style="1926" customWidth="1"/>
    <col min="7695" max="7695" width="27.5703125" style="1926" customWidth="1"/>
    <col min="7696" max="7696" width="36.85546875" style="1926" customWidth="1"/>
    <col min="7697" max="7697" width="38.7109375" style="1926" customWidth="1"/>
    <col min="7698" max="7700" width="14.7109375" style="1926" customWidth="1"/>
    <col min="7701" max="7701" width="18.7109375" style="1926" customWidth="1"/>
    <col min="7702" max="7702" width="25.42578125" style="1926" customWidth="1"/>
    <col min="7703" max="7703" width="34.85546875" style="1926" customWidth="1"/>
    <col min="7704" max="7704" width="28" style="1926" customWidth="1"/>
    <col min="7705" max="7705" width="34.140625" style="1926" customWidth="1"/>
    <col min="7706" max="7706" width="34" style="1926" customWidth="1"/>
    <col min="7707" max="7937" width="11.42578125" style="1926"/>
    <col min="7938" max="7938" width="108.140625" style="1926" customWidth="1"/>
    <col min="7939" max="7939" width="28.7109375" style="1926" customWidth="1"/>
    <col min="7940" max="7940" width="32.5703125" style="1926" customWidth="1"/>
    <col min="7941" max="7941" width="28.7109375" style="1926" customWidth="1"/>
    <col min="7942" max="7943" width="31.7109375" style="1926" customWidth="1"/>
    <col min="7944" max="7944" width="30.140625" style="1926" customWidth="1"/>
    <col min="7945" max="7945" width="33.7109375" style="1926" customWidth="1"/>
    <col min="7946" max="7946" width="27" style="1926" customWidth="1"/>
    <col min="7947" max="7947" width="28.7109375" style="1926" customWidth="1"/>
    <col min="7948" max="7948" width="34.85546875" style="1926" customWidth="1"/>
    <col min="7949" max="7949" width="37" style="1926" customWidth="1"/>
    <col min="7950" max="7950" width="34.85546875" style="1926" customWidth="1"/>
    <col min="7951" max="7951" width="27.5703125" style="1926" customWidth="1"/>
    <col min="7952" max="7952" width="36.85546875" style="1926" customWidth="1"/>
    <col min="7953" max="7953" width="38.7109375" style="1926" customWidth="1"/>
    <col min="7954" max="7956" width="14.7109375" style="1926" customWidth="1"/>
    <col min="7957" max="7957" width="18.7109375" style="1926" customWidth="1"/>
    <col min="7958" max="7958" width="25.42578125" style="1926" customWidth="1"/>
    <col min="7959" max="7959" width="34.85546875" style="1926" customWidth="1"/>
    <col min="7960" max="7960" width="28" style="1926" customWidth="1"/>
    <col min="7961" max="7961" width="34.140625" style="1926" customWidth="1"/>
    <col min="7962" max="7962" width="34" style="1926" customWidth="1"/>
    <col min="7963" max="8193" width="11.42578125" style="1926"/>
    <col min="8194" max="8194" width="108.140625" style="1926" customWidth="1"/>
    <col min="8195" max="8195" width="28.7109375" style="1926" customWidth="1"/>
    <col min="8196" max="8196" width="32.5703125" style="1926" customWidth="1"/>
    <col min="8197" max="8197" width="28.7109375" style="1926" customWidth="1"/>
    <col min="8198" max="8199" width="31.7109375" style="1926" customWidth="1"/>
    <col min="8200" max="8200" width="30.140625" style="1926" customWidth="1"/>
    <col min="8201" max="8201" width="33.7109375" style="1926" customWidth="1"/>
    <col min="8202" max="8202" width="27" style="1926" customWidth="1"/>
    <col min="8203" max="8203" width="28.7109375" style="1926" customWidth="1"/>
    <col min="8204" max="8204" width="34.85546875" style="1926" customWidth="1"/>
    <col min="8205" max="8205" width="37" style="1926" customWidth="1"/>
    <col min="8206" max="8206" width="34.85546875" style="1926" customWidth="1"/>
    <col min="8207" max="8207" width="27.5703125" style="1926" customWidth="1"/>
    <col min="8208" max="8208" width="36.85546875" style="1926" customWidth="1"/>
    <col min="8209" max="8209" width="38.7109375" style="1926" customWidth="1"/>
    <col min="8210" max="8212" width="14.7109375" style="1926" customWidth="1"/>
    <col min="8213" max="8213" width="18.7109375" style="1926" customWidth="1"/>
    <col min="8214" max="8214" width="25.42578125" style="1926" customWidth="1"/>
    <col min="8215" max="8215" width="34.85546875" style="1926" customWidth="1"/>
    <col min="8216" max="8216" width="28" style="1926" customWidth="1"/>
    <col min="8217" max="8217" width="34.140625" style="1926" customWidth="1"/>
    <col min="8218" max="8218" width="34" style="1926" customWidth="1"/>
    <col min="8219" max="8449" width="11.42578125" style="1926"/>
    <col min="8450" max="8450" width="108.140625" style="1926" customWidth="1"/>
    <col min="8451" max="8451" width="28.7109375" style="1926" customWidth="1"/>
    <col min="8452" max="8452" width="32.5703125" style="1926" customWidth="1"/>
    <col min="8453" max="8453" width="28.7109375" style="1926" customWidth="1"/>
    <col min="8454" max="8455" width="31.7109375" style="1926" customWidth="1"/>
    <col min="8456" max="8456" width="30.140625" style="1926" customWidth="1"/>
    <col min="8457" max="8457" width="33.7109375" style="1926" customWidth="1"/>
    <col min="8458" max="8458" width="27" style="1926" customWidth="1"/>
    <col min="8459" max="8459" width="28.7109375" style="1926" customWidth="1"/>
    <col min="8460" max="8460" width="34.85546875" style="1926" customWidth="1"/>
    <col min="8461" max="8461" width="37" style="1926" customWidth="1"/>
    <col min="8462" max="8462" width="34.85546875" style="1926" customWidth="1"/>
    <col min="8463" max="8463" width="27.5703125" style="1926" customWidth="1"/>
    <col min="8464" max="8464" width="36.85546875" style="1926" customWidth="1"/>
    <col min="8465" max="8465" width="38.7109375" style="1926" customWidth="1"/>
    <col min="8466" max="8468" width="14.7109375" style="1926" customWidth="1"/>
    <col min="8469" max="8469" width="18.7109375" style="1926" customWidth="1"/>
    <col min="8470" max="8470" width="25.42578125" style="1926" customWidth="1"/>
    <col min="8471" max="8471" width="34.85546875" style="1926" customWidth="1"/>
    <col min="8472" max="8472" width="28" style="1926" customWidth="1"/>
    <col min="8473" max="8473" width="34.140625" style="1926" customWidth="1"/>
    <col min="8474" max="8474" width="34" style="1926" customWidth="1"/>
    <col min="8475" max="8705" width="11.42578125" style="1926"/>
    <col min="8706" max="8706" width="108.140625" style="1926" customWidth="1"/>
    <col min="8707" max="8707" width="28.7109375" style="1926" customWidth="1"/>
    <col min="8708" max="8708" width="32.5703125" style="1926" customWidth="1"/>
    <col min="8709" max="8709" width="28.7109375" style="1926" customWidth="1"/>
    <col min="8710" max="8711" width="31.7109375" style="1926" customWidth="1"/>
    <col min="8712" max="8712" width="30.140625" style="1926" customWidth="1"/>
    <col min="8713" max="8713" width="33.7109375" style="1926" customWidth="1"/>
    <col min="8714" max="8714" width="27" style="1926" customWidth="1"/>
    <col min="8715" max="8715" width="28.7109375" style="1926" customWidth="1"/>
    <col min="8716" max="8716" width="34.85546875" style="1926" customWidth="1"/>
    <col min="8717" max="8717" width="37" style="1926" customWidth="1"/>
    <col min="8718" max="8718" width="34.85546875" style="1926" customWidth="1"/>
    <col min="8719" max="8719" width="27.5703125" style="1926" customWidth="1"/>
    <col min="8720" max="8720" width="36.85546875" style="1926" customWidth="1"/>
    <col min="8721" max="8721" width="38.7109375" style="1926" customWidth="1"/>
    <col min="8722" max="8724" width="14.7109375" style="1926" customWidth="1"/>
    <col min="8725" max="8725" width="18.7109375" style="1926" customWidth="1"/>
    <col min="8726" max="8726" width="25.42578125" style="1926" customWidth="1"/>
    <col min="8727" max="8727" width="34.85546875" style="1926" customWidth="1"/>
    <col min="8728" max="8728" width="28" style="1926" customWidth="1"/>
    <col min="8729" max="8729" width="34.140625" style="1926" customWidth="1"/>
    <col min="8730" max="8730" width="34" style="1926" customWidth="1"/>
    <col min="8731" max="8961" width="11.42578125" style="1926"/>
    <col min="8962" max="8962" width="108.140625" style="1926" customWidth="1"/>
    <col min="8963" max="8963" width="28.7109375" style="1926" customWidth="1"/>
    <col min="8964" max="8964" width="32.5703125" style="1926" customWidth="1"/>
    <col min="8965" max="8965" width="28.7109375" style="1926" customWidth="1"/>
    <col min="8966" max="8967" width="31.7109375" style="1926" customWidth="1"/>
    <col min="8968" max="8968" width="30.140625" style="1926" customWidth="1"/>
    <col min="8969" max="8969" width="33.7109375" style="1926" customWidth="1"/>
    <col min="8970" max="8970" width="27" style="1926" customWidth="1"/>
    <col min="8971" max="8971" width="28.7109375" style="1926" customWidth="1"/>
    <col min="8972" max="8972" width="34.85546875" style="1926" customWidth="1"/>
    <col min="8973" max="8973" width="37" style="1926" customWidth="1"/>
    <col min="8974" max="8974" width="34.85546875" style="1926" customWidth="1"/>
    <col min="8975" max="8975" width="27.5703125" style="1926" customWidth="1"/>
    <col min="8976" max="8976" width="36.85546875" style="1926" customWidth="1"/>
    <col min="8977" max="8977" width="38.7109375" style="1926" customWidth="1"/>
    <col min="8978" max="8980" width="14.7109375" style="1926" customWidth="1"/>
    <col min="8981" max="8981" width="18.7109375" style="1926" customWidth="1"/>
    <col min="8982" max="8982" width="25.42578125" style="1926" customWidth="1"/>
    <col min="8983" max="8983" width="34.85546875" style="1926" customWidth="1"/>
    <col min="8984" max="8984" width="28" style="1926" customWidth="1"/>
    <col min="8985" max="8985" width="34.140625" style="1926" customWidth="1"/>
    <col min="8986" max="8986" width="34" style="1926" customWidth="1"/>
    <col min="8987" max="9217" width="11.42578125" style="1926"/>
    <col min="9218" max="9218" width="108.140625" style="1926" customWidth="1"/>
    <col min="9219" max="9219" width="28.7109375" style="1926" customWidth="1"/>
    <col min="9220" max="9220" width="32.5703125" style="1926" customWidth="1"/>
    <col min="9221" max="9221" width="28.7109375" style="1926" customWidth="1"/>
    <col min="9222" max="9223" width="31.7109375" style="1926" customWidth="1"/>
    <col min="9224" max="9224" width="30.140625" style="1926" customWidth="1"/>
    <col min="9225" max="9225" width="33.7109375" style="1926" customWidth="1"/>
    <col min="9226" max="9226" width="27" style="1926" customWidth="1"/>
    <col min="9227" max="9227" width="28.7109375" style="1926" customWidth="1"/>
    <col min="9228" max="9228" width="34.85546875" style="1926" customWidth="1"/>
    <col min="9229" max="9229" width="37" style="1926" customWidth="1"/>
    <col min="9230" max="9230" width="34.85546875" style="1926" customWidth="1"/>
    <col min="9231" max="9231" width="27.5703125" style="1926" customWidth="1"/>
    <col min="9232" max="9232" width="36.85546875" style="1926" customWidth="1"/>
    <col min="9233" max="9233" width="38.7109375" style="1926" customWidth="1"/>
    <col min="9234" max="9236" width="14.7109375" style="1926" customWidth="1"/>
    <col min="9237" max="9237" width="18.7109375" style="1926" customWidth="1"/>
    <col min="9238" max="9238" width="25.42578125" style="1926" customWidth="1"/>
    <col min="9239" max="9239" width="34.85546875" style="1926" customWidth="1"/>
    <col min="9240" max="9240" width="28" style="1926" customWidth="1"/>
    <col min="9241" max="9241" width="34.140625" style="1926" customWidth="1"/>
    <col min="9242" max="9242" width="34" style="1926" customWidth="1"/>
    <col min="9243" max="9473" width="11.42578125" style="1926"/>
    <col min="9474" max="9474" width="108.140625" style="1926" customWidth="1"/>
    <col min="9475" max="9475" width="28.7109375" style="1926" customWidth="1"/>
    <col min="9476" max="9476" width="32.5703125" style="1926" customWidth="1"/>
    <col min="9477" max="9477" width="28.7109375" style="1926" customWidth="1"/>
    <col min="9478" max="9479" width="31.7109375" style="1926" customWidth="1"/>
    <col min="9480" max="9480" width="30.140625" style="1926" customWidth="1"/>
    <col min="9481" max="9481" width="33.7109375" style="1926" customWidth="1"/>
    <col min="9482" max="9482" width="27" style="1926" customWidth="1"/>
    <col min="9483" max="9483" width="28.7109375" style="1926" customWidth="1"/>
    <col min="9484" max="9484" width="34.85546875" style="1926" customWidth="1"/>
    <col min="9485" max="9485" width="37" style="1926" customWidth="1"/>
    <col min="9486" max="9486" width="34.85546875" style="1926" customWidth="1"/>
    <col min="9487" max="9487" width="27.5703125" style="1926" customWidth="1"/>
    <col min="9488" max="9488" width="36.85546875" style="1926" customWidth="1"/>
    <col min="9489" max="9489" width="38.7109375" style="1926" customWidth="1"/>
    <col min="9490" max="9492" width="14.7109375" style="1926" customWidth="1"/>
    <col min="9493" max="9493" width="18.7109375" style="1926" customWidth="1"/>
    <col min="9494" max="9494" width="25.42578125" style="1926" customWidth="1"/>
    <col min="9495" max="9495" width="34.85546875" style="1926" customWidth="1"/>
    <col min="9496" max="9496" width="28" style="1926" customWidth="1"/>
    <col min="9497" max="9497" width="34.140625" style="1926" customWidth="1"/>
    <col min="9498" max="9498" width="34" style="1926" customWidth="1"/>
    <col min="9499" max="9729" width="11.42578125" style="1926"/>
    <col min="9730" max="9730" width="108.140625" style="1926" customWidth="1"/>
    <col min="9731" max="9731" width="28.7109375" style="1926" customWidth="1"/>
    <col min="9732" max="9732" width="32.5703125" style="1926" customWidth="1"/>
    <col min="9733" max="9733" width="28.7109375" style="1926" customWidth="1"/>
    <col min="9734" max="9735" width="31.7109375" style="1926" customWidth="1"/>
    <col min="9736" max="9736" width="30.140625" style="1926" customWidth="1"/>
    <col min="9737" max="9737" width="33.7109375" style="1926" customWidth="1"/>
    <col min="9738" max="9738" width="27" style="1926" customWidth="1"/>
    <col min="9739" max="9739" width="28.7109375" style="1926" customWidth="1"/>
    <col min="9740" max="9740" width="34.85546875" style="1926" customWidth="1"/>
    <col min="9741" max="9741" width="37" style="1926" customWidth="1"/>
    <col min="9742" max="9742" width="34.85546875" style="1926" customWidth="1"/>
    <col min="9743" max="9743" width="27.5703125" style="1926" customWidth="1"/>
    <col min="9744" max="9744" width="36.85546875" style="1926" customWidth="1"/>
    <col min="9745" max="9745" width="38.7109375" style="1926" customWidth="1"/>
    <col min="9746" max="9748" width="14.7109375" style="1926" customWidth="1"/>
    <col min="9749" max="9749" width="18.7109375" style="1926" customWidth="1"/>
    <col min="9750" max="9750" width="25.42578125" style="1926" customWidth="1"/>
    <col min="9751" max="9751" width="34.85546875" style="1926" customWidth="1"/>
    <col min="9752" max="9752" width="28" style="1926" customWidth="1"/>
    <col min="9753" max="9753" width="34.140625" style="1926" customWidth="1"/>
    <col min="9754" max="9754" width="34" style="1926" customWidth="1"/>
    <col min="9755" max="9985" width="11.42578125" style="1926"/>
    <col min="9986" max="9986" width="108.140625" style="1926" customWidth="1"/>
    <col min="9987" max="9987" width="28.7109375" style="1926" customWidth="1"/>
    <col min="9988" max="9988" width="32.5703125" style="1926" customWidth="1"/>
    <col min="9989" max="9989" width="28.7109375" style="1926" customWidth="1"/>
    <col min="9990" max="9991" width="31.7109375" style="1926" customWidth="1"/>
    <col min="9992" max="9992" width="30.140625" style="1926" customWidth="1"/>
    <col min="9993" max="9993" width="33.7109375" style="1926" customWidth="1"/>
    <col min="9994" max="9994" width="27" style="1926" customWidth="1"/>
    <col min="9995" max="9995" width="28.7109375" style="1926" customWidth="1"/>
    <col min="9996" max="9996" width="34.85546875" style="1926" customWidth="1"/>
    <col min="9997" max="9997" width="37" style="1926" customWidth="1"/>
    <col min="9998" max="9998" width="34.85546875" style="1926" customWidth="1"/>
    <col min="9999" max="9999" width="27.5703125" style="1926" customWidth="1"/>
    <col min="10000" max="10000" width="36.85546875" style="1926" customWidth="1"/>
    <col min="10001" max="10001" width="38.7109375" style="1926" customWidth="1"/>
    <col min="10002" max="10004" width="14.7109375" style="1926" customWidth="1"/>
    <col min="10005" max="10005" width="18.7109375" style="1926" customWidth="1"/>
    <col min="10006" max="10006" width="25.42578125" style="1926" customWidth="1"/>
    <col min="10007" max="10007" width="34.85546875" style="1926" customWidth="1"/>
    <col min="10008" max="10008" width="28" style="1926" customWidth="1"/>
    <col min="10009" max="10009" width="34.140625" style="1926" customWidth="1"/>
    <col min="10010" max="10010" width="34" style="1926" customWidth="1"/>
    <col min="10011" max="10241" width="11.42578125" style="1926"/>
    <col min="10242" max="10242" width="108.140625" style="1926" customWidth="1"/>
    <col min="10243" max="10243" width="28.7109375" style="1926" customWidth="1"/>
    <col min="10244" max="10244" width="32.5703125" style="1926" customWidth="1"/>
    <col min="10245" max="10245" width="28.7109375" style="1926" customWidth="1"/>
    <col min="10246" max="10247" width="31.7109375" style="1926" customWidth="1"/>
    <col min="10248" max="10248" width="30.140625" style="1926" customWidth="1"/>
    <col min="10249" max="10249" width="33.7109375" style="1926" customWidth="1"/>
    <col min="10250" max="10250" width="27" style="1926" customWidth="1"/>
    <col min="10251" max="10251" width="28.7109375" style="1926" customWidth="1"/>
    <col min="10252" max="10252" width="34.85546875" style="1926" customWidth="1"/>
    <col min="10253" max="10253" width="37" style="1926" customWidth="1"/>
    <col min="10254" max="10254" width="34.85546875" style="1926" customWidth="1"/>
    <col min="10255" max="10255" width="27.5703125" style="1926" customWidth="1"/>
    <col min="10256" max="10256" width="36.85546875" style="1926" customWidth="1"/>
    <col min="10257" max="10257" width="38.7109375" style="1926" customWidth="1"/>
    <col min="10258" max="10260" width="14.7109375" style="1926" customWidth="1"/>
    <col min="10261" max="10261" width="18.7109375" style="1926" customWidth="1"/>
    <col min="10262" max="10262" width="25.42578125" style="1926" customWidth="1"/>
    <col min="10263" max="10263" width="34.85546875" style="1926" customWidth="1"/>
    <col min="10264" max="10264" width="28" style="1926" customWidth="1"/>
    <col min="10265" max="10265" width="34.140625" style="1926" customWidth="1"/>
    <col min="10266" max="10266" width="34" style="1926" customWidth="1"/>
    <col min="10267" max="10497" width="11.42578125" style="1926"/>
    <col min="10498" max="10498" width="108.140625" style="1926" customWidth="1"/>
    <col min="10499" max="10499" width="28.7109375" style="1926" customWidth="1"/>
    <col min="10500" max="10500" width="32.5703125" style="1926" customWidth="1"/>
    <col min="10501" max="10501" width="28.7109375" style="1926" customWidth="1"/>
    <col min="10502" max="10503" width="31.7109375" style="1926" customWidth="1"/>
    <col min="10504" max="10504" width="30.140625" style="1926" customWidth="1"/>
    <col min="10505" max="10505" width="33.7109375" style="1926" customWidth="1"/>
    <col min="10506" max="10506" width="27" style="1926" customWidth="1"/>
    <col min="10507" max="10507" width="28.7109375" style="1926" customWidth="1"/>
    <col min="10508" max="10508" width="34.85546875" style="1926" customWidth="1"/>
    <col min="10509" max="10509" width="37" style="1926" customWidth="1"/>
    <col min="10510" max="10510" width="34.85546875" style="1926" customWidth="1"/>
    <col min="10511" max="10511" width="27.5703125" style="1926" customWidth="1"/>
    <col min="10512" max="10512" width="36.85546875" style="1926" customWidth="1"/>
    <col min="10513" max="10513" width="38.7109375" style="1926" customWidth="1"/>
    <col min="10514" max="10516" width="14.7109375" style="1926" customWidth="1"/>
    <col min="10517" max="10517" width="18.7109375" style="1926" customWidth="1"/>
    <col min="10518" max="10518" width="25.42578125" style="1926" customWidth="1"/>
    <col min="10519" max="10519" width="34.85546875" style="1926" customWidth="1"/>
    <col min="10520" max="10520" width="28" style="1926" customWidth="1"/>
    <col min="10521" max="10521" width="34.140625" style="1926" customWidth="1"/>
    <col min="10522" max="10522" width="34" style="1926" customWidth="1"/>
    <col min="10523" max="10753" width="11.42578125" style="1926"/>
    <col min="10754" max="10754" width="108.140625" style="1926" customWidth="1"/>
    <col min="10755" max="10755" width="28.7109375" style="1926" customWidth="1"/>
    <col min="10756" max="10756" width="32.5703125" style="1926" customWidth="1"/>
    <col min="10757" max="10757" width="28.7109375" style="1926" customWidth="1"/>
    <col min="10758" max="10759" width="31.7109375" style="1926" customWidth="1"/>
    <col min="10760" max="10760" width="30.140625" style="1926" customWidth="1"/>
    <col min="10761" max="10761" width="33.7109375" style="1926" customWidth="1"/>
    <col min="10762" max="10762" width="27" style="1926" customWidth="1"/>
    <col min="10763" max="10763" width="28.7109375" style="1926" customWidth="1"/>
    <col min="10764" max="10764" width="34.85546875" style="1926" customWidth="1"/>
    <col min="10765" max="10765" width="37" style="1926" customWidth="1"/>
    <col min="10766" max="10766" width="34.85546875" style="1926" customWidth="1"/>
    <col min="10767" max="10767" width="27.5703125" style="1926" customWidth="1"/>
    <col min="10768" max="10768" width="36.85546875" style="1926" customWidth="1"/>
    <col min="10769" max="10769" width="38.7109375" style="1926" customWidth="1"/>
    <col min="10770" max="10772" width="14.7109375" style="1926" customWidth="1"/>
    <col min="10773" max="10773" width="18.7109375" style="1926" customWidth="1"/>
    <col min="10774" max="10774" width="25.42578125" style="1926" customWidth="1"/>
    <col min="10775" max="10775" width="34.85546875" style="1926" customWidth="1"/>
    <col min="10776" max="10776" width="28" style="1926" customWidth="1"/>
    <col min="10777" max="10777" width="34.140625" style="1926" customWidth="1"/>
    <col min="10778" max="10778" width="34" style="1926" customWidth="1"/>
    <col min="10779" max="11009" width="11.42578125" style="1926"/>
    <col min="11010" max="11010" width="108.140625" style="1926" customWidth="1"/>
    <col min="11011" max="11011" width="28.7109375" style="1926" customWidth="1"/>
    <col min="11012" max="11012" width="32.5703125" style="1926" customWidth="1"/>
    <col min="11013" max="11013" width="28.7109375" style="1926" customWidth="1"/>
    <col min="11014" max="11015" width="31.7109375" style="1926" customWidth="1"/>
    <col min="11016" max="11016" width="30.140625" style="1926" customWidth="1"/>
    <col min="11017" max="11017" width="33.7109375" style="1926" customWidth="1"/>
    <col min="11018" max="11018" width="27" style="1926" customWidth="1"/>
    <col min="11019" max="11019" width="28.7109375" style="1926" customWidth="1"/>
    <col min="11020" max="11020" width="34.85546875" style="1926" customWidth="1"/>
    <col min="11021" max="11021" width="37" style="1926" customWidth="1"/>
    <col min="11022" max="11022" width="34.85546875" style="1926" customWidth="1"/>
    <col min="11023" max="11023" width="27.5703125" style="1926" customWidth="1"/>
    <col min="11024" max="11024" width="36.85546875" style="1926" customWidth="1"/>
    <col min="11025" max="11025" width="38.7109375" style="1926" customWidth="1"/>
    <col min="11026" max="11028" width="14.7109375" style="1926" customWidth="1"/>
    <col min="11029" max="11029" width="18.7109375" style="1926" customWidth="1"/>
    <col min="11030" max="11030" width="25.42578125" style="1926" customWidth="1"/>
    <col min="11031" max="11031" width="34.85546875" style="1926" customWidth="1"/>
    <col min="11032" max="11032" width="28" style="1926" customWidth="1"/>
    <col min="11033" max="11033" width="34.140625" style="1926" customWidth="1"/>
    <col min="11034" max="11034" width="34" style="1926" customWidth="1"/>
    <col min="11035" max="11265" width="11.42578125" style="1926"/>
    <col min="11266" max="11266" width="108.140625" style="1926" customWidth="1"/>
    <col min="11267" max="11267" width="28.7109375" style="1926" customWidth="1"/>
    <col min="11268" max="11268" width="32.5703125" style="1926" customWidth="1"/>
    <col min="11269" max="11269" width="28.7109375" style="1926" customWidth="1"/>
    <col min="11270" max="11271" width="31.7109375" style="1926" customWidth="1"/>
    <col min="11272" max="11272" width="30.140625" style="1926" customWidth="1"/>
    <col min="11273" max="11273" width="33.7109375" style="1926" customWidth="1"/>
    <col min="11274" max="11274" width="27" style="1926" customWidth="1"/>
    <col min="11275" max="11275" width="28.7109375" style="1926" customWidth="1"/>
    <col min="11276" max="11276" width="34.85546875" style="1926" customWidth="1"/>
    <col min="11277" max="11277" width="37" style="1926" customWidth="1"/>
    <col min="11278" max="11278" width="34.85546875" style="1926" customWidth="1"/>
    <col min="11279" max="11279" width="27.5703125" style="1926" customWidth="1"/>
    <col min="11280" max="11280" width="36.85546875" style="1926" customWidth="1"/>
    <col min="11281" max="11281" width="38.7109375" style="1926" customWidth="1"/>
    <col min="11282" max="11284" width="14.7109375" style="1926" customWidth="1"/>
    <col min="11285" max="11285" width="18.7109375" style="1926" customWidth="1"/>
    <col min="11286" max="11286" width="25.42578125" style="1926" customWidth="1"/>
    <col min="11287" max="11287" width="34.85546875" style="1926" customWidth="1"/>
    <col min="11288" max="11288" width="28" style="1926" customWidth="1"/>
    <col min="11289" max="11289" width="34.140625" style="1926" customWidth="1"/>
    <col min="11290" max="11290" width="34" style="1926" customWidth="1"/>
    <col min="11291" max="11521" width="11.42578125" style="1926"/>
    <col min="11522" max="11522" width="108.140625" style="1926" customWidth="1"/>
    <col min="11523" max="11523" width="28.7109375" style="1926" customWidth="1"/>
    <col min="11524" max="11524" width="32.5703125" style="1926" customWidth="1"/>
    <col min="11525" max="11525" width="28.7109375" style="1926" customWidth="1"/>
    <col min="11526" max="11527" width="31.7109375" style="1926" customWidth="1"/>
    <col min="11528" max="11528" width="30.140625" style="1926" customWidth="1"/>
    <col min="11529" max="11529" width="33.7109375" style="1926" customWidth="1"/>
    <col min="11530" max="11530" width="27" style="1926" customWidth="1"/>
    <col min="11531" max="11531" width="28.7109375" style="1926" customWidth="1"/>
    <col min="11532" max="11532" width="34.85546875" style="1926" customWidth="1"/>
    <col min="11533" max="11533" width="37" style="1926" customWidth="1"/>
    <col min="11534" max="11534" width="34.85546875" style="1926" customWidth="1"/>
    <col min="11535" max="11535" width="27.5703125" style="1926" customWidth="1"/>
    <col min="11536" max="11536" width="36.85546875" style="1926" customWidth="1"/>
    <col min="11537" max="11537" width="38.7109375" style="1926" customWidth="1"/>
    <col min="11538" max="11540" width="14.7109375" style="1926" customWidth="1"/>
    <col min="11541" max="11541" width="18.7109375" style="1926" customWidth="1"/>
    <col min="11542" max="11542" width="25.42578125" style="1926" customWidth="1"/>
    <col min="11543" max="11543" width="34.85546875" style="1926" customWidth="1"/>
    <col min="11544" max="11544" width="28" style="1926" customWidth="1"/>
    <col min="11545" max="11545" width="34.140625" style="1926" customWidth="1"/>
    <col min="11546" max="11546" width="34" style="1926" customWidth="1"/>
    <col min="11547" max="11777" width="11.42578125" style="1926"/>
    <col min="11778" max="11778" width="108.140625" style="1926" customWidth="1"/>
    <col min="11779" max="11779" width="28.7109375" style="1926" customWidth="1"/>
    <col min="11780" max="11780" width="32.5703125" style="1926" customWidth="1"/>
    <col min="11781" max="11781" width="28.7109375" style="1926" customWidth="1"/>
    <col min="11782" max="11783" width="31.7109375" style="1926" customWidth="1"/>
    <col min="11784" max="11784" width="30.140625" style="1926" customWidth="1"/>
    <col min="11785" max="11785" width="33.7109375" style="1926" customWidth="1"/>
    <col min="11786" max="11786" width="27" style="1926" customWidth="1"/>
    <col min="11787" max="11787" width="28.7109375" style="1926" customWidth="1"/>
    <col min="11788" max="11788" width="34.85546875" style="1926" customWidth="1"/>
    <col min="11789" max="11789" width="37" style="1926" customWidth="1"/>
    <col min="11790" max="11790" width="34.85546875" style="1926" customWidth="1"/>
    <col min="11791" max="11791" width="27.5703125" style="1926" customWidth="1"/>
    <col min="11792" max="11792" width="36.85546875" style="1926" customWidth="1"/>
    <col min="11793" max="11793" width="38.7109375" style="1926" customWidth="1"/>
    <col min="11794" max="11796" width="14.7109375" style="1926" customWidth="1"/>
    <col min="11797" max="11797" width="18.7109375" style="1926" customWidth="1"/>
    <col min="11798" max="11798" width="25.42578125" style="1926" customWidth="1"/>
    <col min="11799" max="11799" width="34.85546875" style="1926" customWidth="1"/>
    <col min="11800" max="11800" width="28" style="1926" customWidth="1"/>
    <col min="11801" max="11801" width="34.140625" style="1926" customWidth="1"/>
    <col min="11802" max="11802" width="34" style="1926" customWidth="1"/>
    <col min="11803" max="12033" width="11.42578125" style="1926"/>
    <col min="12034" max="12034" width="108.140625" style="1926" customWidth="1"/>
    <col min="12035" max="12035" width="28.7109375" style="1926" customWidth="1"/>
    <col min="12036" max="12036" width="32.5703125" style="1926" customWidth="1"/>
    <col min="12037" max="12037" width="28.7109375" style="1926" customWidth="1"/>
    <col min="12038" max="12039" width="31.7109375" style="1926" customWidth="1"/>
    <col min="12040" max="12040" width="30.140625" style="1926" customWidth="1"/>
    <col min="12041" max="12041" width="33.7109375" style="1926" customWidth="1"/>
    <col min="12042" max="12042" width="27" style="1926" customWidth="1"/>
    <col min="12043" max="12043" width="28.7109375" style="1926" customWidth="1"/>
    <col min="12044" max="12044" width="34.85546875" style="1926" customWidth="1"/>
    <col min="12045" max="12045" width="37" style="1926" customWidth="1"/>
    <col min="12046" max="12046" width="34.85546875" style="1926" customWidth="1"/>
    <col min="12047" max="12047" width="27.5703125" style="1926" customWidth="1"/>
    <col min="12048" max="12048" width="36.85546875" style="1926" customWidth="1"/>
    <col min="12049" max="12049" width="38.7109375" style="1926" customWidth="1"/>
    <col min="12050" max="12052" width="14.7109375" style="1926" customWidth="1"/>
    <col min="12053" max="12053" width="18.7109375" style="1926" customWidth="1"/>
    <col min="12054" max="12054" width="25.42578125" style="1926" customWidth="1"/>
    <col min="12055" max="12055" width="34.85546875" style="1926" customWidth="1"/>
    <col min="12056" max="12056" width="28" style="1926" customWidth="1"/>
    <col min="12057" max="12057" width="34.140625" style="1926" customWidth="1"/>
    <col min="12058" max="12058" width="34" style="1926" customWidth="1"/>
    <col min="12059" max="12289" width="11.42578125" style="1926"/>
    <col min="12290" max="12290" width="108.140625" style="1926" customWidth="1"/>
    <col min="12291" max="12291" width="28.7109375" style="1926" customWidth="1"/>
    <col min="12292" max="12292" width="32.5703125" style="1926" customWidth="1"/>
    <col min="12293" max="12293" width="28.7109375" style="1926" customWidth="1"/>
    <col min="12294" max="12295" width="31.7109375" style="1926" customWidth="1"/>
    <col min="12296" max="12296" width="30.140625" style="1926" customWidth="1"/>
    <col min="12297" max="12297" width="33.7109375" style="1926" customWidth="1"/>
    <col min="12298" max="12298" width="27" style="1926" customWidth="1"/>
    <col min="12299" max="12299" width="28.7109375" style="1926" customWidth="1"/>
    <col min="12300" max="12300" width="34.85546875" style="1926" customWidth="1"/>
    <col min="12301" max="12301" width="37" style="1926" customWidth="1"/>
    <col min="12302" max="12302" width="34.85546875" style="1926" customWidth="1"/>
    <col min="12303" max="12303" width="27.5703125" style="1926" customWidth="1"/>
    <col min="12304" max="12304" width="36.85546875" style="1926" customWidth="1"/>
    <col min="12305" max="12305" width="38.7109375" style="1926" customWidth="1"/>
    <col min="12306" max="12308" width="14.7109375" style="1926" customWidth="1"/>
    <col min="12309" max="12309" width="18.7109375" style="1926" customWidth="1"/>
    <col min="12310" max="12310" width="25.42578125" style="1926" customWidth="1"/>
    <col min="12311" max="12311" width="34.85546875" style="1926" customWidth="1"/>
    <col min="12312" max="12312" width="28" style="1926" customWidth="1"/>
    <col min="12313" max="12313" width="34.140625" style="1926" customWidth="1"/>
    <col min="12314" max="12314" width="34" style="1926" customWidth="1"/>
    <col min="12315" max="12545" width="11.42578125" style="1926"/>
    <col min="12546" max="12546" width="108.140625" style="1926" customWidth="1"/>
    <col min="12547" max="12547" width="28.7109375" style="1926" customWidth="1"/>
    <col min="12548" max="12548" width="32.5703125" style="1926" customWidth="1"/>
    <col min="12549" max="12549" width="28.7109375" style="1926" customWidth="1"/>
    <col min="12550" max="12551" width="31.7109375" style="1926" customWidth="1"/>
    <col min="12552" max="12552" width="30.140625" style="1926" customWidth="1"/>
    <col min="12553" max="12553" width="33.7109375" style="1926" customWidth="1"/>
    <col min="12554" max="12554" width="27" style="1926" customWidth="1"/>
    <col min="12555" max="12555" width="28.7109375" style="1926" customWidth="1"/>
    <col min="12556" max="12556" width="34.85546875" style="1926" customWidth="1"/>
    <col min="12557" max="12557" width="37" style="1926" customWidth="1"/>
    <col min="12558" max="12558" width="34.85546875" style="1926" customWidth="1"/>
    <col min="12559" max="12559" width="27.5703125" style="1926" customWidth="1"/>
    <col min="12560" max="12560" width="36.85546875" style="1926" customWidth="1"/>
    <col min="12561" max="12561" width="38.7109375" style="1926" customWidth="1"/>
    <col min="12562" max="12564" width="14.7109375" style="1926" customWidth="1"/>
    <col min="12565" max="12565" width="18.7109375" style="1926" customWidth="1"/>
    <col min="12566" max="12566" width="25.42578125" style="1926" customWidth="1"/>
    <col min="12567" max="12567" width="34.85546875" style="1926" customWidth="1"/>
    <col min="12568" max="12568" width="28" style="1926" customWidth="1"/>
    <col min="12569" max="12569" width="34.140625" style="1926" customWidth="1"/>
    <col min="12570" max="12570" width="34" style="1926" customWidth="1"/>
    <col min="12571" max="12801" width="11.42578125" style="1926"/>
    <col min="12802" max="12802" width="108.140625" style="1926" customWidth="1"/>
    <col min="12803" max="12803" width="28.7109375" style="1926" customWidth="1"/>
    <col min="12804" max="12804" width="32.5703125" style="1926" customWidth="1"/>
    <col min="12805" max="12805" width="28.7109375" style="1926" customWidth="1"/>
    <col min="12806" max="12807" width="31.7109375" style="1926" customWidth="1"/>
    <col min="12808" max="12808" width="30.140625" style="1926" customWidth="1"/>
    <col min="12809" max="12809" width="33.7109375" style="1926" customWidth="1"/>
    <col min="12810" max="12810" width="27" style="1926" customWidth="1"/>
    <col min="12811" max="12811" width="28.7109375" style="1926" customWidth="1"/>
    <col min="12812" max="12812" width="34.85546875" style="1926" customWidth="1"/>
    <col min="12813" max="12813" width="37" style="1926" customWidth="1"/>
    <col min="12814" max="12814" width="34.85546875" style="1926" customWidth="1"/>
    <col min="12815" max="12815" width="27.5703125" style="1926" customWidth="1"/>
    <col min="12816" max="12816" width="36.85546875" style="1926" customWidth="1"/>
    <col min="12817" max="12817" width="38.7109375" style="1926" customWidth="1"/>
    <col min="12818" max="12820" width="14.7109375" style="1926" customWidth="1"/>
    <col min="12821" max="12821" width="18.7109375" style="1926" customWidth="1"/>
    <col min="12822" max="12822" width="25.42578125" style="1926" customWidth="1"/>
    <col min="12823" max="12823" width="34.85546875" style="1926" customWidth="1"/>
    <col min="12824" max="12824" width="28" style="1926" customWidth="1"/>
    <col min="12825" max="12825" width="34.140625" style="1926" customWidth="1"/>
    <col min="12826" max="12826" width="34" style="1926" customWidth="1"/>
    <col min="12827" max="13057" width="11.42578125" style="1926"/>
    <col min="13058" max="13058" width="108.140625" style="1926" customWidth="1"/>
    <col min="13059" max="13059" width="28.7109375" style="1926" customWidth="1"/>
    <col min="13060" max="13060" width="32.5703125" style="1926" customWidth="1"/>
    <col min="13061" max="13061" width="28.7109375" style="1926" customWidth="1"/>
    <col min="13062" max="13063" width="31.7109375" style="1926" customWidth="1"/>
    <col min="13064" max="13064" width="30.140625" style="1926" customWidth="1"/>
    <col min="13065" max="13065" width="33.7109375" style="1926" customWidth="1"/>
    <col min="13066" max="13066" width="27" style="1926" customWidth="1"/>
    <col min="13067" max="13067" width="28.7109375" style="1926" customWidth="1"/>
    <col min="13068" max="13068" width="34.85546875" style="1926" customWidth="1"/>
    <col min="13069" max="13069" width="37" style="1926" customWidth="1"/>
    <col min="13070" max="13070" width="34.85546875" style="1926" customWidth="1"/>
    <col min="13071" max="13071" width="27.5703125" style="1926" customWidth="1"/>
    <col min="13072" max="13072" width="36.85546875" style="1926" customWidth="1"/>
    <col min="13073" max="13073" width="38.7109375" style="1926" customWidth="1"/>
    <col min="13074" max="13076" width="14.7109375" style="1926" customWidth="1"/>
    <col min="13077" max="13077" width="18.7109375" style="1926" customWidth="1"/>
    <col min="13078" max="13078" width="25.42578125" style="1926" customWidth="1"/>
    <col min="13079" max="13079" width="34.85546875" style="1926" customWidth="1"/>
    <col min="13080" max="13080" width="28" style="1926" customWidth="1"/>
    <col min="13081" max="13081" width="34.140625" style="1926" customWidth="1"/>
    <col min="13082" max="13082" width="34" style="1926" customWidth="1"/>
    <col min="13083" max="13313" width="11.42578125" style="1926"/>
    <col min="13314" max="13314" width="108.140625" style="1926" customWidth="1"/>
    <col min="13315" max="13315" width="28.7109375" style="1926" customWidth="1"/>
    <col min="13316" max="13316" width="32.5703125" style="1926" customWidth="1"/>
    <col min="13317" max="13317" width="28.7109375" style="1926" customWidth="1"/>
    <col min="13318" max="13319" width="31.7109375" style="1926" customWidth="1"/>
    <col min="13320" max="13320" width="30.140625" style="1926" customWidth="1"/>
    <col min="13321" max="13321" width="33.7109375" style="1926" customWidth="1"/>
    <col min="13322" max="13322" width="27" style="1926" customWidth="1"/>
    <col min="13323" max="13323" width="28.7109375" style="1926" customWidth="1"/>
    <col min="13324" max="13324" width="34.85546875" style="1926" customWidth="1"/>
    <col min="13325" max="13325" width="37" style="1926" customWidth="1"/>
    <col min="13326" max="13326" width="34.85546875" style="1926" customWidth="1"/>
    <col min="13327" max="13327" width="27.5703125" style="1926" customWidth="1"/>
    <col min="13328" max="13328" width="36.85546875" style="1926" customWidth="1"/>
    <col min="13329" max="13329" width="38.7109375" style="1926" customWidth="1"/>
    <col min="13330" max="13332" width="14.7109375" style="1926" customWidth="1"/>
    <col min="13333" max="13333" width="18.7109375" style="1926" customWidth="1"/>
    <col min="13334" max="13334" width="25.42578125" style="1926" customWidth="1"/>
    <col min="13335" max="13335" width="34.85546875" style="1926" customWidth="1"/>
    <col min="13336" max="13336" width="28" style="1926" customWidth="1"/>
    <col min="13337" max="13337" width="34.140625" style="1926" customWidth="1"/>
    <col min="13338" max="13338" width="34" style="1926" customWidth="1"/>
    <col min="13339" max="13569" width="11.42578125" style="1926"/>
    <col min="13570" max="13570" width="108.140625" style="1926" customWidth="1"/>
    <col min="13571" max="13571" width="28.7109375" style="1926" customWidth="1"/>
    <col min="13572" max="13572" width="32.5703125" style="1926" customWidth="1"/>
    <col min="13573" max="13573" width="28.7109375" style="1926" customWidth="1"/>
    <col min="13574" max="13575" width="31.7109375" style="1926" customWidth="1"/>
    <col min="13576" max="13576" width="30.140625" style="1926" customWidth="1"/>
    <col min="13577" max="13577" width="33.7109375" style="1926" customWidth="1"/>
    <col min="13578" max="13578" width="27" style="1926" customWidth="1"/>
    <col min="13579" max="13579" width="28.7109375" style="1926" customWidth="1"/>
    <col min="13580" max="13580" width="34.85546875" style="1926" customWidth="1"/>
    <col min="13581" max="13581" width="37" style="1926" customWidth="1"/>
    <col min="13582" max="13582" width="34.85546875" style="1926" customWidth="1"/>
    <col min="13583" max="13583" width="27.5703125" style="1926" customWidth="1"/>
    <col min="13584" max="13584" width="36.85546875" style="1926" customWidth="1"/>
    <col min="13585" max="13585" width="38.7109375" style="1926" customWidth="1"/>
    <col min="13586" max="13588" width="14.7109375" style="1926" customWidth="1"/>
    <col min="13589" max="13589" width="18.7109375" style="1926" customWidth="1"/>
    <col min="13590" max="13590" width="25.42578125" style="1926" customWidth="1"/>
    <col min="13591" max="13591" width="34.85546875" style="1926" customWidth="1"/>
    <col min="13592" max="13592" width="28" style="1926" customWidth="1"/>
    <col min="13593" max="13593" width="34.140625" style="1926" customWidth="1"/>
    <col min="13594" max="13594" width="34" style="1926" customWidth="1"/>
    <col min="13595" max="13825" width="11.42578125" style="1926"/>
    <col min="13826" max="13826" width="108.140625" style="1926" customWidth="1"/>
    <col min="13827" max="13827" width="28.7109375" style="1926" customWidth="1"/>
    <col min="13828" max="13828" width="32.5703125" style="1926" customWidth="1"/>
    <col min="13829" max="13829" width="28.7109375" style="1926" customWidth="1"/>
    <col min="13830" max="13831" width="31.7109375" style="1926" customWidth="1"/>
    <col min="13832" max="13832" width="30.140625" style="1926" customWidth="1"/>
    <col min="13833" max="13833" width="33.7109375" style="1926" customWidth="1"/>
    <col min="13834" max="13834" width="27" style="1926" customWidth="1"/>
    <col min="13835" max="13835" width="28.7109375" style="1926" customWidth="1"/>
    <col min="13836" max="13836" width="34.85546875" style="1926" customWidth="1"/>
    <col min="13837" max="13837" width="37" style="1926" customWidth="1"/>
    <col min="13838" max="13838" width="34.85546875" style="1926" customWidth="1"/>
    <col min="13839" max="13839" width="27.5703125" style="1926" customWidth="1"/>
    <col min="13840" max="13840" width="36.85546875" style="1926" customWidth="1"/>
    <col min="13841" max="13841" width="38.7109375" style="1926" customWidth="1"/>
    <col min="13842" max="13844" width="14.7109375" style="1926" customWidth="1"/>
    <col min="13845" max="13845" width="18.7109375" style="1926" customWidth="1"/>
    <col min="13846" max="13846" width="25.42578125" style="1926" customWidth="1"/>
    <col min="13847" max="13847" width="34.85546875" style="1926" customWidth="1"/>
    <col min="13848" max="13848" width="28" style="1926" customWidth="1"/>
    <col min="13849" max="13849" width="34.140625" style="1926" customWidth="1"/>
    <col min="13850" max="13850" width="34" style="1926" customWidth="1"/>
    <col min="13851" max="14081" width="11.42578125" style="1926"/>
    <col min="14082" max="14082" width="108.140625" style="1926" customWidth="1"/>
    <col min="14083" max="14083" width="28.7109375" style="1926" customWidth="1"/>
    <col min="14084" max="14084" width="32.5703125" style="1926" customWidth="1"/>
    <col min="14085" max="14085" width="28.7109375" style="1926" customWidth="1"/>
    <col min="14086" max="14087" width="31.7109375" style="1926" customWidth="1"/>
    <col min="14088" max="14088" width="30.140625" style="1926" customWidth="1"/>
    <col min="14089" max="14089" width="33.7109375" style="1926" customWidth="1"/>
    <col min="14090" max="14090" width="27" style="1926" customWidth="1"/>
    <col min="14091" max="14091" width="28.7109375" style="1926" customWidth="1"/>
    <col min="14092" max="14092" width="34.85546875" style="1926" customWidth="1"/>
    <col min="14093" max="14093" width="37" style="1926" customWidth="1"/>
    <col min="14094" max="14094" width="34.85546875" style="1926" customWidth="1"/>
    <col min="14095" max="14095" width="27.5703125" style="1926" customWidth="1"/>
    <col min="14096" max="14096" width="36.85546875" style="1926" customWidth="1"/>
    <col min="14097" max="14097" width="38.7109375" style="1926" customWidth="1"/>
    <col min="14098" max="14100" width="14.7109375" style="1926" customWidth="1"/>
    <col min="14101" max="14101" width="18.7109375" style="1926" customWidth="1"/>
    <col min="14102" max="14102" width="25.42578125" style="1926" customWidth="1"/>
    <col min="14103" max="14103" width="34.85546875" style="1926" customWidth="1"/>
    <col min="14104" max="14104" width="28" style="1926" customWidth="1"/>
    <col min="14105" max="14105" width="34.140625" style="1926" customWidth="1"/>
    <col min="14106" max="14106" width="34" style="1926" customWidth="1"/>
    <col min="14107" max="14337" width="11.42578125" style="1926"/>
    <col min="14338" max="14338" width="108.140625" style="1926" customWidth="1"/>
    <col min="14339" max="14339" width="28.7109375" style="1926" customWidth="1"/>
    <col min="14340" max="14340" width="32.5703125" style="1926" customWidth="1"/>
    <col min="14341" max="14341" width="28.7109375" style="1926" customWidth="1"/>
    <col min="14342" max="14343" width="31.7109375" style="1926" customWidth="1"/>
    <col min="14344" max="14344" width="30.140625" style="1926" customWidth="1"/>
    <col min="14345" max="14345" width="33.7109375" style="1926" customWidth="1"/>
    <col min="14346" max="14346" width="27" style="1926" customWidth="1"/>
    <col min="14347" max="14347" width="28.7109375" style="1926" customWidth="1"/>
    <col min="14348" max="14348" width="34.85546875" style="1926" customWidth="1"/>
    <col min="14349" max="14349" width="37" style="1926" customWidth="1"/>
    <col min="14350" max="14350" width="34.85546875" style="1926" customWidth="1"/>
    <col min="14351" max="14351" width="27.5703125" style="1926" customWidth="1"/>
    <col min="14352" max="14352" width="36.85546875" style="1926" customWidth="1"/>
    <col min="14353" max="14353" width="38.7109375" style="1926" customWidth="1"/>
    <col min="14354" max="14356" width="14.7109375" style="1926" customWidth="1"/>
    <col min="14357" max="14357" width="18.7109375" style="1926" customWidth="1"/>
    <col min="14358" max="14358" width="25.42578125" style="1926" customWidth="1"/>
    <col min="14359" max="14359" width="34.85546875" style="1926" customWidth="1"/>
    <col min="14360" max="14360" width="28" style="1926" customWidth="1"/>
    <col min="14361" max="14361" width="34.140625" style="1926" customWidth="1"/>
    <col min="14362" max="14362" width="34" style="1926" customWidth="1"/>
    <col min="14363" max="14593" width="11.42578125" style="1926"/>
    <col min="14594" max="14594" width="108.140625" style="1926" customWidth="1"/>
    <col min="14595" max="14595" width="28.7109375" style="1926" customWidth="1"/>
    <col min="14596" max="14596" width="32.5703125" style="1926" customWidth="1"/>
    <col min="14597" max="14597" width="28.7109375" style="1926" customWidth="1"/>
    <col min="14598" max="14599" width="31.7109375" style="1926" customWidth="1"/>
    <col min="14600" max="14600" width="30.140625" style="1926" customWidth="1"/>
    <col min="14601" max="14601" width="33.7109375" style="1926" customWidth="1"/>
    <col min="14602" max="14602" width="27" style="1926" customWidth="1"/>
    <col min="14603" max="14603" width="28.7109375" style="1926" customWidth="1"/>
    <col min="14604" max="14604" width="34.85546875" style="1926" customWidth="1"/>
    <col min="14605" max="14605" width="37" style="1926" customWidth="1"/>
    <col min="14606" max="14606" width="34.85546875" style="1926" customWidth="1"/>
    <col min="14607" max="14607" width="27.5703125" style="1926" customWidth="1"/>
    <col min="14608" max="14608" width="36.85546875" style="1926" customWidth="1"/>
    <col min="14609" max="14609" width="38.7109375" style="1926" customWidth="1"/>
    <col min="14610" max="14612" width="14.7109375" style="1926" customWidth="1"/>
    <col min="14613" max="14613" width="18.7109375" style="1926" customWidth="1"/>
    <col min="14614" max="14614" width="25.42578125" style="1926" customWidth="1"/>
    <col min="14615" max="14615" width="34.85546875" style="1926" customWidth="1"/>
    <col min="14616" max="14616" width="28" style="1926" customWidth="1"/>
    <col min="14617" max="14617" width="34.140625" style="1926" customWidth="1"/>
    <col min="14618" max="14618" width="34" style="1926" customWidth="1"/>
    <col min="14619" max="14849" width="11.42578125" style="1926"/>
    <col min="14850" max="14850" width="108.140625" style="1926" customWidth="1"/>
    <col min="14851" max="14851" width="28.7109375" style="1926" customWidth="1"/>
    <col min="14852" max="14852" width="32.5703125" style="1926" customWidth="1"/>
    <col min="14853" max="14853" width="28.7109375" style="1926" customWidth="1"/>
    <col min="14854" max="14855" width="31.7109375" style="1926" customWidth="1"/>
    <col min="14856" max="14856" width="30.140625" style="1926" customWidth="1"/>
    <col min="14857" max="14857" width="33.7109375" style="1926" customWidth="1"/>
    <col min="14858" max="14858" width="27" style="1926" customWidth="1"/>
    <col min="14859" max="14859" width="28.7109375" style="1926" customWidth="1"/>
    <col min="14860" max="14860" width="34.85546875" style="1926" customWidth="1"/>
    <col min="14861" max="14861" width="37" style="1926" customWidth="1"/>
    <col min="14862" max="14862" width="34.85546875" style="1926" customWidth="1"/>
    <col min="14863" max="14863" width="27.5703125" style="1926" customWidth="1"/>
    <col min="14864" max="14864" width="36.85546875" style="1926" customWidth="1"/>
    <col min="14865" max="14865" width="38.7109375" style="1926" customWidth="1"/>
    <col min="14866" max="14868" width="14.7109375" style="1926" customWidth="1"/>
    <col min="14869" max="14869" width="18.7109375" style="1926" customWidth="1"/>
    <col min="14870" max="14870" width="25.42578125" style="1926" customWidth="1"/>
    <col min="14871" max="14871" width="34.85546875" style="1926" customWidth="1"/>
    <col min="14872" max="14872" width="28" style="1926" customWidth="1"/>
    <col min="14873" max="14873" width="34.140625" style="1926" customWidth="1"/>
    <col min="14874" max="14874" width="34" style="1926" customWidth="1"/>
    <col min="14875" max="15105" width="11.42578125" style="1926"/>
    <col min="15106" max="15106" width="108.140625" style="1926" customWidth="1"/>
    <col min="15107" max="15107" width="28.7109375" style="1926" customWidth="1"/>
    <col min="15108" max="15108" width="32.5703125" style="1926" customWidth="1"/>
    <col min="15109" max="15109" width="28.7109375" style="1926" customWidth="1"/>
    <col min="15110" max="15111" width="31.7109375" style="1926" customWidth="1"/>
    <col min="15112" max="15112" width="30.140625" style="1926" customWidth="1"/>
    <col min="15113" max="15113" width="33.7109375" style="1926" customWidth="1"/>
    <col min="15114" max="15114" width="27" style="1926" customWidth="1"/>
    <col min="15115" max="15115" width="28.7109375" style="1926" customWidth="1"/>
    <col min="15116" max="15116" width="34.85546875" style="1926" customWidth="1"/>
    <col min="15117" max="15117" width="37" style="1926" customWidth="1"/>
    <col min="15118" max="15118" width="34.85546875" style="1926" customWidth="1"/>
    <col min="15119" max="15119" width="27.5703125" style="1926" customWidth="1"/>
    <col min="15120" max="15120" width="36.85546875" style="1926" customWidth="1"/>
    <col min="15121" max="15121" width="38.7109375" style="1926" customWidth="1"/>
    <col min="15122" max="15124" width="14.7109375" style="1926" customWidth="1"/>
    <col min="15125" max="15125" width="18.7109375" style="1926" customWidth="1"/>
    <col min="15126" max="15126" width="25.42578125" style="1926" customWidth="1"/>
    <col min="15127" max="15127" width="34.85546875" style="1926" customWidth="1"/>
    <col min="15128" max="15128" width="28" style="1926" customWidth="1"/>
    <col min="15129" max="15129" width="34.140625" style="1926" customWidth="1"/>
    <col min="15130" max="15130" width="34" style="1926" customWidth="1"/>
    <col min="15131" max="15361" width="11.42578125" style="1926"/>
    <col min="15362" max="15362" width="108.140625" style="1926" customWidth="1"/>
    <col min="15363" max="15363" width="28.7109375" style="1926" customWidth="1"/>
    <col min="15364" max="15364" width="32.5703125" style="1926" customWidth="1"/>
    <col min="15365" max="15365" width="28.7109375" style="1926" customWidth="1"/>
    <col min="15366" max="15367" width="31.7109375" style="1926" customWidth="1"/>
    <col min="15368" max="15368" width="30.140625" style="1926" customWidth="1"/>
    <col min="15369" max="15369" width="33.7109375" style="1926" customWidth="1"/>
    <col min="15370" max="15370" width="27" style="1926" customWidth="1"/>
    <col min="15371" max="15371" width="28.7109375" style="1926" customWidth="1"/>
    <col min="15372" max="15372" width="34.85546875" style="1926" customWidth="1"/>
    <col min="15373" max="15373" width="37" style="1926" customWidth="1"/>
    <col min="15374" max="15374" width="34.85546875" style="1926" customWidth="1"/>
    <col min="15375" max="15375" width="27.5703125" style="1926" customWidth="1"/>
    <col min="15376" max="15376" width="36.85546875" style="1926" customWidth="1"/>
    <col min="15377" max="15377" width="38.7109375" style="1926" customWidth="1"/>
    <col min="15378" max="15380" width="14.7109375" style="1926" customWidth="1"/>
    <col min="15381" max="15381" width="18.7109375" style="1926" customWidth="1"/>
    <col min="15382" max="15382" width="25.42578125" style="1926" customWidth="1"/>
    <col min="15383" max="15383" width="34.85546875" style="1926" customWidth="1"/>
    <col min="15384" max="15384" width="28" style="1926" customWidth="1"/>
    <col min="15385" max="15385" width="34.140625" style="1926" customWidth="1"/>
    <col min="15386" max="15386" width="34" style="1926" customWidth="1"/>
    <col min="15387" max="15617" width="11.42578125" style="1926"/>
    <col min="15618" max="15618" width="108.140625" style="1926" customWidth="1"/>
    <col min="15619" max="15619" width="28.7109375" style="1926" customWidth="1"/>
    <col min="15620" max="15620" width="32.5703125" style="1926" customWidth="1"/>
    <col min="15621" max="15621" width="28.7109375" style="1926" customWidth="1"/>
    <col min="15622" max="15623" width="31.7109375" style="1926" customWidth="1"/>
    <col min="15624" max="15624" width="30.140625" style="1926" customWidth="1"/>
    <col min="15625" max="15625" width="33.7109375" style="1926" customWidth="1"/>
    <col min="15626" max="15626" width="27" style="1926" customWidth="1"/>
    <col min="15627" max="15627" width="28.7109375" style="1926" customWidth="1"/>
    <col min="15628" max="15628" width="34.85546875" style="1926" customWidth="1"/>
    <col min="15629" max="15629" width="37" style="1926" customWidth="1"/>
    <col min="15630" max="15630" width="34.85546875" style="1926" customWidth="1"/>
    <col min="15631" max="15631" width="27.5703125" style="1926" customWidth="1"/>
    <col min="15632" max="15632" width="36.85546875" style="1926" customWidth="1"/>
    <col min="15633" max="15633" width="38.7109375" style="1926" customWidth="1"/>
    <col min="15634" max="15636" width="14.7109375" style="1926" customWidth="1"/>
    <col min="15637" max="15637" width="18.7109375" style="1926" customWidth="1"/>
    <col min="15638" max="15638" width="25.42578125" style="1926" customWidth="1"/>
    <col min="15639" max="15639" width="34.85546875" style="1926" customWidth="1"/>
    <col min="15640" max="15640" width="28" style="1926" customWidth="1"/>
    <col min="15641" max="15641" width="34.140625" style="1926" customWidth="1"/>
    <col min="15642" max="15642" width="34" style="1926" customWidth="1"/>
    <col min="15643" max="15873" width="11.42578125" style="1926"/>
    <col min="15874" max="15874" width="108.140625" style="1926" customWidth="1"/>
    <col min="15875" max="15875" width="28.7109375" style="1926" customWidth="1"/>
    <col min="15876" max="15876" width="32.5703125" style="1926" customWidth="1"/>
    <col min="15877" max="15877" width="28.7109375" style="1926" customWidth="1"/>
    <col min="15878" max="15879" width="31.7109375" style="1926" customWidth="1"/>
    <col min="15880" max="15880" width="30.140625" style="1926" customWidth="1"/>
    <col min="15881" max="15881" width="33.7109375" style="1926" customWidth="1"/>
    <col min="15882" max="15882" width="27" style="1926" customWidth="1"/>
    <col min="15883" max="15883" width="28.7109375" style="1926" customWidth="1"/>
    <col min="15884" max="15884" width="34.85546875" style="1926" customWidth="1"/>
    <col min="15885" max="15885" width="37" style="1926" customWidth="1"/>
    <col min="15886" max="15886" width="34.85546875" style="1926" customWidth="1"/>
    <col min="15887" max="15887" width="27.5703125" style="1926" customWidth="1"/>
    <col min="15888" max="15888" width="36.85546875" style="1926" customWidth="1"/>
    <col min="15889" max="15889" width="38.7109375" style="1926" customWidth="1"/>
    <col min="15890" max="15892" width="14.7109375" style="1926" customWidth="1"/>
    <col min="15893" max="15893" width="18.7109375" style="1926" customWidth="1"/>
    <col min="15894" max="15894" width="25.42578125" style="1926" customWidth="1"/>
    <col min="15895" max="15895" width="34.85546875" style="1926" customWidth="1"/>
    <col min="15896" max="15896" width="28" style="1926" customWidth="1"/>
    <col min="15897" max="15897" width="34.140625" style="1926" customWidth="1"/>
    <col min="15898" max="15898" width="34" style="1926" customWidth="1"/>
    <col min="15899" max="16129" width="11.42578125" style="1926"/>
    <col min="16130" max="16130" width="108.140625" style="1926" customWidth="1"/>
    <col min="16131" max="16131" width="28.7109375" style="1926" customWidth="1"/>
    <col min="16132" max="16132" width="32.5703125" style="1926" customWidth="1"/>
    <col min="16133" max="16133" width="28.7109375" style="1926" customWidth="1"/>
    <col min="16134" max="16135" width="31.7109375" style="1926" customWidth="1"/>
    <col min="16136" max="16136" width="30.140625" style="1926" customWidth="1"/>
    <col min="16137" max="16137" width="33.7109375" style="1926" customWidth="1"/>
    <col min="16138" max="16138" width="27" style="1926" customWidth="1"/>
    <col min="16139" max="16139" width="28.7109375" style="1926" customWidth="1"/>
    <col min="16140" max="16140" width="34.85546875" style="1926" customWidth="1"/>
    <col min="16141" max="16141" width="37" style="1926" customWidth="1"/>
    <col min="16142" max="16142" width="34.85546875" style="1926" customWidth="1"/>
    <col min="16143" max="16143" width="27.5703125" style="1926" customWidth="1"/>
    <col min="16144" max="16144" width="36.85546875" style="1926" customWidth="1"/>
    <col min="16145" max="16145" width="38.7109375" style="1926" customWidth="1"/>
    <col min="16146" max="16148" width="14.7109375" style="1926" customWidth="1"/>
    <col min="16149" max="16149" width="18.7109375" style="1926" customWidth="1"/>
    <col min="16150" max="16150" width="25.42578125" style="1926" customWidth="1"/>
    <col min="16151" max="16151" width="34.85546875" style="1926" customWidth="1"/>
    <col min="16152" max="16152" width="28" style="1926" customWidth="1"/>
    <col min="16153" max="16153" width="34.140625" style="1926" customWidth="1"/>
    <col min="16154" max="16154" width="34" style="1926" customWidth="1"/>
    <col min="16155" max="16384" width="11.42578125" style="1926"/>
  </cols>
  <sheetData>
    <row r="1" spans="1:27" s="2076" customFormat="1" ht="24.75" customHeight="1">
      <c r="A1" s="2075"/>
      <c r="B1" s="242" t="s">
        <v>0</v>
      </c>
      <c r="C1">
        <v>6</v>
      </c>
      <c r="L1" s="2077" t="s">
        <v>2462</v>
      </c>
      <c r="M1" s="2077"/>
      <c r="N1" s="2077"/>
      <c r="O1" s="2077"/>
      <c r="P1" s="2077"/>
      <c r="Q1" s="2077"/>
      <c r="R1" s="2077"/>
      <c r="S1" s="2077"/>
      <c r="T1" s="2077"/>
      <c r="U1" s="2077"/>
      <c r="X1" s="2078"/>
      <c r="Y1" s="2078"/>
      <c r="Z1" s="2078"/>
      <c r="AA1" s="2078"/>
    </row>
    <row r="2" spans="1:27" s="2079" customFormat="1">
      <c r="B2" s="242" t="s">
        <v>2</v>
      </c>
      <c r="C2" s="242" t="s">
        <v>2511</v>
      </c>
      <c r="L2" s="2080" t="s">
        <v>2464</v>
      </c>
      <c r="M2" s="2081"/>
      <c r="N2" s="2082"/>
      <c r="O2" s="2083"/>
      <c r="P2" s="2084"/>
      <c r="Q2" s="2083"/>
      <c r="R2" s="2083"/>
      <c r="S2" s="2083"/>
      <c r="T2" s="2083"/>
      <c r="U2" s="2078"/>
      <c r="V2" s="2078"/>
      <c r="W2" s="2078"/>
      <c r="X2" s="2078"/>
      <c r="Y2" s="2078"/>
      <c r="Z2" s="2078"/>
      <c r="AA2" s="2078"/>
    </row>
    <row r="3" spans="1:27" s="2079" customFormat="1">
      <c r="B3" s="242" t="s">
        <v>4</v>
      </c>
      <c r="C3" t="s">
        <v>1560</v>
      </c>
      <c r="M3" s="2080"/>
      <c r="N3" s="3195"/>
      <c r="O3" s="3195"/>
      <c r="P3" s="3195"/>
      <c r="Q3" s="3195"/>
      <c r="R3" s="3195"/>
      <c r="S3" s="3195"/>
      <c r="T3" s="3195"/>
      <c r="U3" s="3195"/>
      <c r="V3" s="3195"/>
      <c r="W3" s="2078"/>
      <c r="X3" s="2085"/>
      <c r="Y3" s="2085"/>
      <c r="Z3" s="2085"/>
    </row>
    <row r="4" spans="1:27" s="2079" customFormat="1">
      <c r="B4" s="242" t="s">
        <v>6</v>
      </c>
      <c r="C4" t="s">
        <v>7</v>
      </c>
      <c r="M4" s="2075"/>
      <c r="N4" s="2078"/>
      <c r="O4" s="2078"/>
      <c r="P4" s="2078"/>
      <c r="Q4" s="2078"/>
      <c r="R4" s="2078"/>
      <c r="S4" s="2078"/>
      <c r="T4" s="2078"/>
      <c r="U4" s="2078"/>
      <c r="V4" s="2078"/>
      <c r="W4" s="2078"/>
      <c r="X4" s="2085"/>
      <c r="Y4" s="2085"/>
      <c r="Z4" s="2085"/>
    </row>
    <row r="5" spans="1:27" s="2079" customFormat="1">
      <c r="B5" s="242" t="s">
        <v>8</v>
      </c>
      <c r="C5" t="s">
        <v>9</v>
      </c>
      <c r="O5" s="2078"/>
      <c r="P5" s="2078"/>
      <c r="Q5" s="2078"/>
      <c r="R5" s="2078"/>
      <c r="S5" s="2078"/>
      <c r="T5" s="2078"/>
      <c r="U5" s="2078"/>
      <c r="V5" s="2078"/>
      <c r="W5" s="2078"/>
      <c r="X5" s="2086"/>
      <c r="Y5" s="2086"/>
      <c r="Z5" s="2086"/>
    </row>
    <row r="6" spans="1:27" s="2079" customFormat="1" ht="13.5" thickBot="1">
      <c r="B6" s="2087"/>
      <c r="C6" s="2080"/>
      <c r="D6" s="2078"/>
      <c r="E6" s="2078"/>
      <c r="F6" s="2078"/>
      <c r="G6" s="2078"/>
      <c r="H6" s="2078"/>
      <c r="I6" s="2078"/>
      <c r="J6" s="2078"/>
      <c r="K6" s="2078"/>
      <c r="L6" s="2078"/>
      <c r="M6" s="2078"/>
      <c r="N6" s="2088"/>
      <c r="O6" s="2088"/>
      <c r="P6" s="2088"/>
      <c r="Q6" s="2088"/>
      <c r="R6" s="2088"/>
      <c r="S6" s="2086"/>
      <c r="T6" s="2086"/>
      <c r="U6" s="2086"/>
      <c r="V6" s="2086"/>
      <c r="W6" s="2086"/>
      <c r="X6" s="2086"/>
      <c r="Y6" s="2086"/>
      <c r="Z6" s="2086"/>
    </row>
    <row r="7" spans="1:27" s="2079" customFormat="1" ht="36" customHeight="1">
      <c r="A7" s="2089"/>
      <c r="B7" s="2090"/>
      <c r="C7" s="3196" t="s">
        <v>2465</v>
      </c>
      <c r="D7" s="3197"/>
      <c r="E7" s="3198" t="s">
        <v>2466</v>
      </c>
      <c r="F7" s="3198" t="s">
        <v>2467</v>
      </c>
      <c r="G7" s="3199" t="s">
        <v>2468</v>
      </c>
      <c r="H7" s="3200"/>
      <c r="I7" s="3200"/>
      <c r="J7" s="3200"/>
      <c r="K7" s="3200"/>
      <c r="L7" s="3201"/>
      <c r="M7" s="3198" t="s">
        <v>2469</v>
      </c>
      <c r="N7" s="3196" t="s">
        <v>2470</v>
      </c>
      <c r="O7" s="3202"/>
      <c r="P7" s="3202"/>
      <c r="Q7" s="3203" t="s">
        <v>2471</v>
      </c>
      <c r="R7" s="3202" t="s">
        <v>2472</v>
      </c>
      <c r="S7" s="3202"/>
      <c r="T7" s="3202"/>
      <c r="U7" s="3197"/>
      <c r="V7" s="3206" t="s">
        <v>2473</v>
      </c>
      <c r="W7" s="3186"/>
      <c r="X7" s="3187"/>
      <c r="Y7" s="3187"/>
      <c r="Z7" s="3188"/>
    </row>
    <row r="8" spans="1:27" s="2079" customFormat="1" ht="44.25" customHeight="1">
      <c r="A8" s="2091"/>
      <c r="B8" s="2092"/>
      <c r="C8" s="3189"/>
      <c r="D8" s="3177"/>
      <c r="E8" s="3177"/>
      <c r="F8" s="3177"/>
      <c r="G8" s="3191" t="s">
        <v>2474</v>
      </c>
      <c r="H8" s="3192"/>
      <c r="I8" s="3191" t="s">
        <v>2244</v>
      </c>
      <c r="J8" s="3192"/>
      <c r="K8" s="3191" t="s">
        <v>2475</v>
      </c>
      <c r="L8" s="3192"/>
      <c r="M8" s="3177"/>
      <c r="N8" s="3177" t="s">
        <v>2476</v>
      </c>
      <c r="O8" s="3166" t="s">
        <v>2477</v>
      </c>
      <c r="P8" s="2093"/>
      <c r="Q8" s="3204"/>
      <c r="R8" s="3193">
        <v>0</v>
      </c>
      <c r="S8" s="3178">
        <v>0.2</v>
      </c>
      <c r="T8" s="3178">
        <v>0.5</v>
      </c>
      <c r="U8" s="3178">
        <v>1</v>
      </c>
      <c r="V8" s="3207"/>
      <c r="W8" s="3180" t="s">
        <v>2478</v>
      </c>
      <c r="X8" s="3182" t="s">
        <v>2479</v>
      </c>
      <c r="Y8" s="3182" t="s">
        <v>2480</v>
      </c>
      <c r="Z8" s="3184" t="s">
        <v>2481</v>
      </c>
    </row>
    <row r="9" spans="1:27" s="2079" customFormat="1" ht="15" customHeight="1">
      <c r="A9" s="2091"/>
      <c r="B9" s="2092"/>
      <c r="C9" s="3190"/>
      <c r="D9" s="3177"/>
      <c r="E9" s="3177"/>
      <c r="F9" s="3177"/>
      <c r="G9" s="3175" t="s">
        <v>2482</v>
      </c>
      <c r="H9" s="3175" t="s">
        <v>2483</v>
      </c>
      <c r="I9" s="3176" t="s">
        <v>2484</v>
      </c>
      <c r="J9" s="3176" t="s">
        <v>2485</v>
      </c>
      <c r="K9" s="3175" t="s">
        <v>2486</v>
      </c>
      <c r="L9" s="3175" t="s">
        <v>2487</v>
      </c>
      <c r="M9" s="3177"/>
      <c r="N9" s="3177"/>
      <c r="O9" s="3177"/>
      <c r="P9" s="3166" t="s">
        <v>2488</v>
      </c>
      <c r="Q9" s="3204"/>
      <c r="R9" s="3194"/>
      <c r="S9" s="3179"/>
      <c r="T9" s="3179"/>
      <c r="U9" s="3179"/>
      <c r="V9" s="3207"/>
      <c r="W9" s="3181"/>
      <c r="X9" s="3183"/>
      <c r="Y9" s="3183"/>
      <c r="Z9" s="3185"/>
    </row>
    <row r="10" spans="1:27" s="2079" customFormat="1" ht="63.75" customHeight="1">
      <c r="A10" s="2091"/>
      <c r="B10" s="2092"/>
      <c r="C10" s="3190"/>
      <c r="D10" s="3177"/>
      <c r="E10" s="3177"/>
      <c r="F10" s="3177"/>
      <c r="G10" s="3166"/>
      <c r="H10" s="3166"/>
      <c r="I10" s="3177"/>
      <c r="J10" s="3177"/>
      <c r="K10" s="3166"/>
      <c r="L10" s="3166"/>
      <c r="M10" s="3177"/>
      <c r="N10" s="3177"/>
      <c r="O10" s="3177"/>
      <c r="P10" s="3166"/>
      <c r="Q10" s="3205"/>
      <c r="R10" s="3194"/>
      <c r="S10" s="3179"/>
      <c r="T10" s="3179"/>
      <c r="U10" s="3179"/>
      <c r="V10" s="3178"/>
      <c r="W10" s="3181" t="s">
        <v>2489</v>
      </c>
      <c r="X10" s="3183"/>
      <c r="Y10" s="3183"/>
      <c r="Z10" s="3185"/>
    </row>
    <row r="11" spans="1:27" s="2079" customFormat="1" ht="25.5" customHeight="1">
      <c r="A11" s="2094"/>
      <c r="B11" s="2095"/>
      <c r="C11" s="2096" t="s">
        <v>1037</v>
      </c>
      <c r="D11" s="2097" t="s">
        <v>1041</v>
      </c>
      <c r="E11" s="2096" t="s">
        <v>1044</v>
      </c>
      <c r="F11" s="2097" t="s">
        <v>1047</v>
      </c>
      <c r="G11" s="2096" t="s">
        <v>1049</v>
      </c>
      <c r="H11" s="2096" t="s">
        <v>1052</v>
      </c>
      <c r="I11" s="2096" t="s">
        <v>1054</v>
      </c>
      <c r="J11" s="2096" t="s">
        <v>1057</v>
      </c>
      <c r="K11" s="2096" t="s">
        <v>1060</v>
      </c>
      <c r="L11" s="2096" t="s">
        <v>2313</v>
      </c>
      <c r="M11" s="2096" t="s">
        <v>2490</v>
      </c>
      <c r="N11" s="2098" t="s">
        <v>2317</v>
      </c>
      <c r="O11" s="2099" t="s">
        <v>1069</v>
      </c>
      <c r="P11" s="2098" t="s">
        <v>1072</v>
      </c>
      <c r="Q11" s="2100" t="s">
        <v>2491</v>
      </c>
      <c r="R11" s="2100" t="s">
        <v>1078</v>
      </c>
      <c r="S11" s="2100" t="s">
        <v>2323</v>
      </c>
      <c r="T11" s="2100" t="s">
        <v>2325</v>
      </c>
      <c r="U11" s="2100" t="s">
        <v>2327</v>
      </c>
      <c r="V11" s="2100" t="s">
        <v>2492</v>
      </c>
      <c r="W11" s="2097" t="s">
        <v>2330</v>
      </c>
      <c r="X11" s="2101" t="s">
        <v>2332</v>
      </c>
      <c r="Y11" s="2102" t="s">
        <v>2333</v>
      </c>
      <c r="Z11" s="2103" t="s">
        <v>2334</v>
      </c>
    </row>
    <row r="12" spans="1:27" s="2079" customFormat="1" ht="18.75" customHeight="1">
      <c r="A12" s="2104" t="s">
        <v>1037</v>
      </c>
      <c r="B12" s="2105" t="s">
        <v>2493</v>
      </c>
      <c r="C12" s="2106"/>
      <c r="D12" s="2106"/>
      <c r="E12" s="2106"/>
      <c r="F12" s="2107"/>
      <c r="G12" s="2107"/>
      <c r="H12" s="2107"/>
      <c r="I12" s="2107"/>
      <c r="J12" s="2107"/>
      <c r="K12" s="2108">
        <f>G12+H12+I12+J12</f>
        <v>0</v>
      </c>
      <c r="L12" s="2107"/>
      <c r="M12" s="2109">
        <f>F12-K12+L12</f>
        <v>0</v>
      </c>
      <c r="N12" s="2107"/>
      <c r="O12" s="2107"/>
      <c r="P12" s="2107"/>
      <c r="Q12" s="2110">
        <f>M12+N12-O12</f>
        <v>0</v>
      </c>
      <c r="R12" s="2107"/>
      <c r="S12" s="2107"/>
      <c r="T12" s="2107"/>
      <c r="U12" s="2107"/>
      <c r="V12" s="2109">
        <f>Q12-R12-0.8*S12-0.5*T12</f>
        <v>0</v>
      </c>
      <c r="W12" s="2111"/>
      <c r="X12" s="2112"/>
      <c r="Y12" s="2112"/>
      <c r="Z12" s="2113"/>
    </row>
    <row r="13" spans="1:27" s="2119" customFormat="1" ht="17.25" customHeight="1">
      <c r="A13" s="2114" t="s">
        <v>2299</v>
      </c>
      <c r="B13" s="2115" t="s">
        <v>2494</v>
      </c>
      <c r="C13" s="2106"/>
      <c r="D13" s="2106"/>
      <c r="E13" s="2106"/>
      <c r="F13" s="2116"/>
      <c r="G13" s="2116"/>
      <c r="H13" s="2116"/>
      <c r="I13" s="2116"/>
      <c r="J13" s="2116"/>
      <c r="K13" s="2116"/>
      <c r="L13" s="2116"/>
      <c r="M13" s="2116"/>
      <c r="N13" s="2116"/>
      <c r="O13" s="2116"/>
      <c r="P13" s="2116"/>
      <c r="Q13" s="2117"/>
      <c r="R13" s="2116"/>
      <c r="S13" s="2116"/>
      <c r="T13" s="2116"/>
      <c r="U13" s="2116"/>
      <c r="V13" s="2116"/>
      <c r="W13" s="2116"/>
      <c r="X13" s="2116"/>
      <c r="Y13" s="2116"/>
      <c r="Z13" s="2118"/>
    </row>
    <row r="14" spans="1:27" s="2119" customFormat="1" ht="18" customHeight="1">
      <c r="A14" s="2104" t="s">
        <v>2301</v>
      </c>
      <c r="B14" s="2120"/>
      <c r="C14" s="2106"/>
      <c r="D14" s="2106"/>
      <c r="E14" s="2106"/>
      <c r="F14" s="2116"/>
      <c r="G14" s="2116"/>
      <c r="H14" s="2116"/>
      <c r="I14" s="2116"/>
      <c r="J14" s="2116"/>
      <c r="K14" s="2116"/>
      <c r="L14" s="2116"/>
      <c r="M14" s="2116"/>
      <c r="N14" s="2116"/>
      <c r="O14" s="2116"/>
      <c r="P14" s="2116"/>
      <c r="Q14" s="2117"/>
      <c r="R14" s="2116"/>
      <c r="S14" s="2116"/>
      <c r="T14" s="2116"/>
      <c r="U14" s="2116"/>
      <c r="V14" s="2106"/>
      <c r="W14" s="2116"/>
      <c r="X14" s="2116"/>
      <c r="Y14" s="2116"/>
      <c r="Z14" s="2118"/>
    </row>
    <row r="15" spans="1:27" s="2079" customFormat="1" ht="15.75" customHeight="1">
      <c r="A15" s="2114" t="s">
        <v>2303</v>
      </c>
      <c r="B15" s="2120"/>
      <c r="C15" s="2106"/>
      <c r="D15" s="2106"/>
      <c r="E15" s="2106"/>
      <c r="F15" s="2116"/>
      <c r="G15" s="2116"/>
      <c r="H15" s="2116"/>
      <c r="I15" s="2116"/>
      <c r="J15" s="2116"/>
      <c r="K15" s="2116"/>
      <c r="L15" s="2116"/>
      <c r="M15" s="2116"/>
      <c r="N15" s="2116"/>
      <c r="O15" s="2116"/>
      <c r="P15" s="2116"/>
      <c r="Q15" s="2117"/>
      <c r="R15" s="2116"/>
      <c r="S15" s="2116"/>
      <c r="T15" s="2116"/>
      <c r="U15" s="2116"/>
      <c r="V15" s="2106"/>
      <c r="W15" s="2116"/>
      <c r="X15" s="2116"/>
      <c r="Y15" s="2116"/>
      <c r="Z15" s="2118"/>
    </row>
    <row r="16" spans="1:27" s="2079" customFormat="1" ht="16.899999999999999" customHeight="1">
      <c r="A16" s="2121" t="s">
        <v>2495</v>
      </c>
      <c r="B16" s="2120"/>
      <c r="C16" s="2106"/>
      <c r="D16" s="2106"/>
      <c r="E16" s="2106"/>
      <c r="F16" s="2116"/>
      <c r="G16" s="2116"/>
      <c r="H16" s="2116"/>
      <c r="I16" s="2116"/>
      <c r="J16" s="2116"/>
      <c r="K16" s="2116"/>
      <c r="L16" s="2116"/>
      <c r="M16" s="2116"/>
      <c r="N16" s="2116"/>
      <c r="O16" s="2116"/>
      <c r="P16" s="2116"/>
      <c r="Q16" s="2117"/>
      <c r="R16" s="2116"/>
      <c r="S16" s="2116"/>
      <c r="T16" s="2116"/>
      <c r="U16" s="2116"/>
      <c r="V16" s="2106"/>
      <c r="W16" s="2116"/>
      <c r="X16" s="2116"/>
      <c r="Y16" s="2116"/>
      <c r="Z16" s="2122"/>
    </row>
    <row r="17" spans="1:26" s="2079" customFormat="1" ht="15" customHeight="1">
      <c r="A17" s="2123"/>
      <c r="B17" s="3167" t="s">
        <v>2496</v>
      </c>
      <c r="C17" s="3168"/>
      <c r="D17" s="3168"/>
      <c r="E17" s="3168"/>
      <c r="F17" s="3168"/>
      <c r="G17" s="3168"/>
      <c r="H17" s="3168"/>
      <c r="I17" s="3168"/>
      <c r="J17" s="3168"/>
      <c r="K17" s="3168"/>
      <c r="L17" s="3168"/>
      <c r="M17" s="3168"/>
      <c r="N17" s="3168"/>
      <c r="O17" s="3168"/>
      <c r="P17" s="3168"/>
      <c r="Q17" s="3168"/>
      <c r="R17" s="3168"/>
      <c r="S17" s="3168"/>
      <c r="T17" s="3168"/>
      <c r="U17" s="3168"/>
      <c r="V17" s="3168"/>
      <c r="W17" s="3168"/>
      <c r="X17" s="3168"/>
      <c r="Y17" s="3168"/>
      <c r="Z17" s="3169"/>
    </row>
    <row r="18" spans="1:26" s="2079" customFormat="1" ht="22.5" customHeight="1">
      <c r="A18" s="2104" t="s">
        <v>1041</v>
      </c>
      <c r="B18" s="2124" t="s">
        <v>2497</v>
      </c>
      <c r="C18" s="2125"/>
      <c r="D18" s="2126"/>
      <c r="E18" s="2127"/>
      <c r="F18" s="2128"/>
      <c r="G18" s="2129"/>
      <c r="H18" s="2129"/>
      <c r="I18" s="2129"/>
      <c r="J18" s="2129"/>
      <c r="K18" s="2130">
        <f>G18+H18+I18+J18</f>
        <v>0</v>
      </c>
      <c r="L18" s="2129"/>
      <c r="M18" s="2109">
        <f>F18-K18+L18</f>
        <v>0</v>
      </c>
      <c r="N18" s="2129"/>
      <c r="O18" s="2129"/>
      <c r="P18" s="2131"/>
      <c r="Q18" s="2110">
        <f>M18+N18-O18</f>
        <v>0</v>
      </c>
      <c r="R18" s="2132"/>
      <c r="S18" s="2133"/>
      <c r="T18" s="2133"/>
      <c r="U18" s="2134"/>
      <c r="V18" s="2135"/>
      <c r="W18" s="2136"/>
      <c r="X18" s="2137"/>
      <c r="Y18" s="2138"/>
      <c r="Z18" s="2139"/>
    </row>
    <row r="19" spans="1:26" s="2079" customFormat="1" ht="21" customHeight="1">
      <c r="A19" s="2140" t="s">
        <v>1044</v>
      </c>
      <c r="B19" s="2141" t="s">
        <v>2498</v>
      </c>
      <c r="C19" s="2125"/>
      <c r="D19" s="2126"/>
      <c r="E19" s="2127"/>
      <c r="F19" s="2142"/>
      <c r="G19" s="2143"/>
      <c r="H19" s="2143"/>
      <c r="I19" s="2143"/>
      <c r="J19" s="2143"/>
      <c r="K19" s="2130">
        <f>G19+H19+I19+J19</f>
        <v>0</v>
      </c>
      <c r="L19" s="2143"/>
      <c r="M19" s="2109">
        <f>F19-K19+L19</f>
        <v>0</v>
      </c>
      <c r="N19" s="2143"/>
      <c r="O19" s="2143"/>
      <c r="P19" s="2144"/>
      <c r="Q19" s="2110">
        <f>M19+N19-O19</f>
        <v>0</v>
      </c>
      <c r="R19" s="2145">
        <f>R12</f>
        <v>0</v>
      </c>
      <c r="S19" s="2145">
        <f t="shared" ref="S19:U19" si="0">S12</f>
        <v>0</v>
      </c>
      <c r="T19" s="2145">
        <f t="shared" si="0"/>
        <v>0</v>
      </c>
      <c r="U19" s="2145">
        <f t="shared" si="0"/>
        <v>0</v>
      </c>
      <c r="V19" s="2146">
        <f>Q19-R19-0.8*S19-0.5*T19</f>
        <v>0</v>
      </c>
      <c r="W19" s="2137"/>
      <c r="X19" s="2137"/>
      <c r="Y19" s="2147"/>
      <c r="Z19" s="2148"/>
    </row>
    <row r="20" spans="1:26" s="2079" customFormat="1" ht="22.5" customHeight="1">
      <c r="A20" s="2114"/>
      <c r="B20" s="2141" t="s">
        <v>2499</v>
      </c>
      <c r="C20" s="2125"/>
      <c r="D20" s="2126"/>
      <c r="E20" s="2127"/>
      <c r="F20" s="2116"/>
      <c r="G20" s="2149"/>
      <c r="H20" s="2126"/>
      <c r="I20" s="2126"/>
      <c r="J20" s="2126"/>
      <c r="K20" s="2126"/>
      <c r="L20" s="2150"/>
      <c r="M20" s="2151"/>
      <c r="N20" s="2126"/>
      <c r="O20" s="2126"/>
      <c r="P20" s="2126"/>
      <c r="Q20" s="2152"/>
      <c r="R20" s="2125"/>
      <c r="S20" s="2117"/>
      <c r="T20" s="2117"/>
      <c r="U20" s="2153"/>
      <c r="V20" s="2125"/>
      <c r="W20" s="2154"/>
      <c r="X20" s="2155"/>
      <c r="Y20" s="2152"/>
      <c r="Z20" s="2156"/>
    </row>
    <row r="21" spans="1:26" s="2158" customFormat="1" ht="20.25" customHeight="1">
      <c r="A21" s="2114" t="s">
        <v>1047</v>
      </c>
      <c r="B21" s="2141" t="s">
        <v>2500</v>
      </c>
      <c r="C21" s="2125"/>
      <c r="D21" s="2117"/>
      <c r="E21" s="2127"/>
      <c r="F21" s="2157"/>
      <c r="G21" s="2143"/>
      <c r="H21" s="2143"/>
      <c r="I21" s="2143"/>
      <c r="J21" s="2143"/>
      <c r="K21" s="2130">
        <f>G21+H21+I21+J21</f>
        <v>0</v>
      </c>
      <c r="L21" s="2143"/>
      <c r="M21" s="2109">
        <f>F21-K21+L21</f>
        <v>0</v>
      </c>
      <c r="N21" s="2143"/>
      <c r="O21" s="2143"/>
      <c r="P21" s="2143"/>
      <c r="Q21" s="2110">
        <f>M21+N21-O21</f>
        <v>0</v>
      </c>
      <c r="R21" s="2149"/>
      <c r="S21" s="2126"/>
      <c r="T21" s="2126"/>
      <c r="U21" s="2150"/>
      <c r="V21" s="2135"/>
      <c r="W21" s="2136"/>
      <c r="X21" s="2136"/>
      <c r="Y21" s="2152"/>
      <c r="Z21" s="2156"/>
    </row>
    <row r="22" spans="1:26" s="2158" customFormat="1" ht="21.75" customHeight="1">
      <c r="A22" s="2159" t="s">
        <v>1049</v>
      </c>
      <c r="B22" s="2141"/>
      <c r="C22" s="2125"/>
      <c r="D22" s="2117"/>
      <c r="E22" s="2127"/>
      <c r="F22" s="2127"/>
      <c r="G22" s="2149"/>
      <c r="H22" s="2126"/>
      <c r="I22" s="2126"/>
      <c r="J22" s="2126"/>
      <c r="K22" s="2126"/>
      <c r="L22" s="2150"/>
      <c r="M22" s="2160"/>
      <c r="N22" s="2126"/>
      <c r="O22" s="2126"/>
      <c r="P22" s="2126"/>
      <c r="Q22" s="2152"/>
      <c r="R22" s="2149"/>
      <c r="S22" s="2126"/>
      <c r="T22" s="2126"/>
      <c r="U22" s="2150"/>
      <c r="V22" s="2125"/>
      <c r="W22" s="2153"/>
      <c r="X22" s="2152"/>
      <c r="Y22" s="2152"/>
      <c r="Z22" s="2156"/>
    </row>
    <row r="23" spans="1:26" s="2158" customFormat="1" ht="24" customHeight="1">
      <c r="A23" s="2159" t="s">
        <v>1052</v>
      </c>
      <c r="B23" s="2141" t="s">
        <v>2501</v>
      </c>
      <c r="C23" s="2125"/>
      <c r="D23" s="2117"/>
      <c r="E23" s="2127"/>
      <c r="F23" s="2157"/>
      <c r="G23" s="2143"/>
      <c r="H23" s="2143"/>
      <c r="I23" s="2143"/>
      <c r="J23" s="2143"/>
      <c r="K23" s="2130">
        <f>G23+H23+I23+J23</f>
        <v>0</v>
      </c>
      <c r="L23" s="2143"/>
      <c r="M23" s="2109">
        <f>F23-K23+L23</f>
        <v>0</v>
      </c>
      <c r="N23" s="2143"/>
      <c r="O23" s="2143"/>
      <c r="P23" s="2143"/>
      <c r="Q23" s="2110">
        <f>M23+N23-O23</f>
        <v>0</v>
      </c>
      <c r="R23" s="2149"/>
      <c r="S23" s="2126"/>
      <c r="T23" s="2126"/>
      <c r="U23" s="2150"/>
      <c r="V23" s="2135"/>
      <c r="W23" s="2136"/>
      <c r="X23" s="2136"/>
      <c r="Y23" s="2152"/>
      <c r="Z23" s="2156"/>
    </row>
    <row r="24" spans="1:26" s="2158" customFormat="1" ht="12">
      <c r="A24" s="2159" t="s">
        <v>1054</v>
      </c>
      <c r="B24" s="2161"/>
      <c r="C24" s="2125"/>
      <c r="D24" s="2117"/>
      <c r="E24" s="2127"/>
      <c r="F24" s="2127"/>
      <c r="G24" s="2149"/>
      <c r="H24" s="2126"/>
      <c r="I24" s="2126"/>
      <c r="J24" s="2126"/>
      <c r="K24" s="2126"/>
      <c r="L24" s="2150"/>
      <c r="M24" s="2160"/>
      <c r="N24" s="2126"/>
      <c r="O24" s="2126"/>
      <c r="P24" s="2126"/>
      <c r="Q24" s="2152"/>
      <c r="R24" s="2149"/>
      <c r="S24" s="2126"/>
      <c r="T24" s="2126"/>
      <c r="U24" s="2150"/>
      <c r="V24" s="2125"/>
      <c r="W24" s="2153"/>
      <c r="X24" s="2152"/>
      <c r="Y24" s="2152"/>
      <c r="Z24" s="2156"/>
    </row>
    <row r="25" spans="1:26" s="2158" customFormat="1" ht="12">
      <c r="A25" s="2159" t="s">
        <v>1057</v>
      </c>
      <c r="B25" s="2162"/>
      <c r="C25" s="2163"/>
      <c r="D25" s="2164"/>
      <c r="E25" s="2165"/>
      <c r="F25" s="2165"/>
      <c r="G25" s="2132"/>
      <c r="H25" s="2133"/>
      <c r="I25" s="2133"/>
      <c r="J25" s="2133"/>
      <c r="K25" s="2133"/>
      <c r="L25" s="2134"/>
      <c r="M25" s="2166"/>
      <c r="N25" s="2133"/>
      <c r="O25" s="2133"/>
      <c r="P25" s="2133"/>
      <c r="Q25" s="2138"/>
      <c r="R25" s="2132"/>
      <c r="S25" s="2133"/>
      <c r="T25" s="2133"/>
      <c r="U25" s="2134"/>
      <c r="V25" s="2163"/>
      <c r="W25" s="2167"/>
      <c r="X25" s="2138"/>
      <c r="Y25" s="2152"/>
      <c r="Z25" s="2156"/>
    </row>
    <row r="26" spans="1:26" s="2079" customFormat="1" ht="12">
      <c r="A26" s="2140"/>
      <c r="B26" s="3170" t="s">
        <v>2502</v>
      </c>
      <c r="C26" s="3171"/>
      <c r="D26" s="3171"/>
      <c r="E26" s="3171"/>
      <c r="F26" s="3170"/>
      <c r="G26" s="3170"/>
      <c r="H26" s="3170"/>
      <c r="I26" s="3170"/>
      <c r="J26" s="3170"/>
      <c r="K26" s="3170"/>
      <c r="L26" s="3170"/>
      <c r="M26" s="3170"/>
      <c r="N26" s="3170"/>
      <c r="O26" s="3170"/>
      <c r="P26" s="3170"/>
      <c r="Q26" s="3170"/>
      <c r="R26" s="3170"/>
      <c r="S26" s="3170"/>
      <c r="T26" s="3170"/>
      <c r="U26" s="3170"/>
      <c r="V26" s="3170"/>
      <c r="W26" s="3170"/>
      <c r="X26" s="3170"/>
      <c r="Y26" s="3170"/>
      <c r="Z26" s="3172"/>
    </row>
    <row r="27" spans="1:26" s="2079" customFormat="1" ht="21" customHeight="1">
      <c r="A27" s="2140" t="s">
        <v>1060</v>
      </c>
      <c r="B27" s="2168" t="s">
        <v>2503</v>
      </c>
      <c r="C27" s="2169"/>
      <c r="D27" s="2170"/>
      <c r="E27" s="2171"/>
      <c r="F27" s="2172"/>
      <c r="G27" s="2173"/>
      <c r="H27" s="2174"/>
      <c r="I27" s="2175"/>
      <c r="J27" s="2175"/>
      <c r="K27" s="2175"/>
      <c r="L27" s="2176"/>
      <c r="M27" s="2177"/>
      <c r="N27" s="2178"/>
      <c r="O27" s="2175"/>
      <c r="P27" s="2176"/>
      <c r="Q27" s="2179"/>
      <c r="R27" s="2180"/>
      <c r="S27" s="2180"/>
      <c r="T27" s="2180"/>
      <c r="U27" s="2180"/>
      <c r="V27" s="2146">
        <f>Q27-R27-0.8*S27-0.5*T27</f>
        <v>0</v>
      </c>
      <c r="W27" s="2180"/>
      <c r="X27" s="2181">
        <f>V27*0%</f>
        <v>0</v>
      </c>
      <c r="Y27" s="2180"/>
      <c r="Z27" s="2182"/>
    </row>
    <row r="28" spans="1:26" s="2079" customFormat="1" ht="12">
      <c r="A28" s="2114">
        <v>100</v>
      </c>
      <c r="B28" s="2168">
        <v>0.1</v>
      </c>
      <c r="C28" s="2173"/>
      <c r="D28" s="2174"/>
      <c r="E28" s="2183"/>
      <c r="F28" s="2172"/>
      <c r="G28" s="2173"/>
      <c r="H28" s="2174"/>
      <c r="I28" s="2175"/>
      <c r="J28" s="2175"/>
      <c r="K28" s="2175"/>
      <c r="L28" s="2176"/>
      <c r="M28" s="2177"/>
      <c r="N28" s="2178"/>
      <c r="O28" s="2175"/>
      <c r="P28" s="2176"/>
      <c r="Q28" s="2180"/>
      <c r="R28" s="2180"/>
      <c r="S28" s="2180"/>
      <c r="T28" s="2180"/>
      <c r="U28" s="2180"/>
      <c r="V28" s="2146">
        <f t="shared" ref="V28:V38" si="1">Q28-R28-0.8*S28-0.5*T28</f>
        <v>0</v>
      </c>
      <c r="W28" s="2180"/>
      <c r="X28" s="2181">
        <f>V28*10%</f>
        <v>0</v>
      </c>
      <c r="Y28" s="2180"/>
      <c r="Z28" s="2182"/>
    </row>
    <row r="29" spans="1:26" s="2079" customFormat="1" ht="12">
      <c r="A29" s="2114">
        <v>110</v>
      </c>
      <c r="B29" s="2168">
        <v>0.2</v>
      </c>
      <c r="C29" s="2184"/>
      <c r="D29" s="2106"/>
      <c r="E29" s="2185"/>
      <c r="F29" s="2172"/>
      <c r="G29" s="2184"/>
      <c r="H29" s="2106"/>
      <c r="I29" s="2175"/>
      <c r="J29" s="2175"/>
      <c r="K29" s="2175"/>
      <c r="L29" s="2176"/>
      <c r="M29" s="2177"/>
      <c r="N29" s="2178"/>
      <c r="O29" s="2175"/>
      <c r="P29" s="2176"/>
      <c r="Q29" s="2180"/>
      <c r="R29" s="2180"/>
      <c r="S29" s="2180"/>
      <c r="T29" s="2180"/>
      <c r="U29" s="2180"/>
      <c r="V29" s="2146">
        <f t="shared" si="1"/>
        <v>0</v>
      </c>
      <c r="W29" s="2180"/>
      <c r="X29" s="2181">
        <f>V29*20%</f>
        <v>0</v>
      </c>
      <c r="Y29" s="2180"/>
      <c r="Z29" s="2182"/>
    </row>
    <row r="30" spans="1:26" s="2079" customFormat="1" ht="12">
      <c r="A30" s="2114">
        <v>120</v>
      </c>
      <c r="B30" s="2168">
        <v>0.35</v>
      </c>
      <c r="C30" s="2173"/>
      <c r="D30" s="2174"/>
      <c r="E30" s="2183"/>
      <c r="F30" s="2172"/>
      <c r="G30" s="2173"/>
      <c r="H30" s="2174"/>
      <c r="I30" s="2175"/>
      <c r="J30" s="2175"/>
      <c r="K30" s="2175"/>
      <c r="L30" s="2176"/>
      <c r="M30" s="2177"/>
      <c r="N30" s="2178"/>
      <c r="O30" s="2175"/>
      <c r="P30" s="2176"/>
      <c r="Q30" s="2180"/>
      <c r="R30" s="2180"/>
      <c r="S30" s="2180"/>
      <c r="T30" s="2180"/>
      <c r="U30" s="2180"/>
      <c r="V30" s="2146">
        <f t="shared" si="1"/>
        <v>0</v>
      </c>
      <c r="W30" s="2180"/>
      <c r="X30" s="2181">
        <f>V30*35%</f>
        <v>0</v>
      </c>
      <c r="Y30" s="2180"/>
      <c r="Z30" s="2182"/>
    </row>
    <row r="31" spans="1:26" s="2079" customFormat="1" ht="12">
      <c r="A31" s="2114">
        <v>130</v>
      </c>
      <c r="B31" s="2168">
        <v>0.5</v>
      </c>
      <c r="C31" s="2149"/>
      <c r="D31" s="2126"/>
      <c r="E31" s="2150"/>
      <c r="F31" s="2172"/>
      <c r="G31" s="2173"/>
      <c r="H31" s="2174"/>
      <c r="I31" s="2175"/>
      <c r="J31" s="2175"/>
      <c r="K31" s="2175"/>
      <c r="L31" s="2176"/>
      <c r="M31" s="2177"/>
      <c r="N31" s="2178"/>
      <c r="O31" s="2175"/>
      <c r="P31" s="2176"/>
      <c r="Q31" s="2180"/>
      <c r="R31" s="2180"/>
      <c r="S31" s="2180"/>
      <c r="T31" s="2180"/>
      <c r="U31" s="2180"/>
      <c r="V31" s="2146">
        <f t="shared" si="1"/>
        <v>0</v>
      </c>
      <c r="W31" s="2180"/>
      <c r="X31" s="2181">
        <f>V31*50%</f>
        <v>0</v>
      </c>
      <c r="Y31" s="2180"/>
      <c r="Z31" s="2182"/>
    </row>
    <row r="32" spans="1:26" s="2079" customFormat="1" ht="12">
      <c r="A32" s="2114">
        <v>140</v>
      </c>
      <c r="B32" s="2168">
        <v>0.75</v>
      </c>
      <c r="C32" s="2149"/>
      <c r="D32" s="2126"/>
      <c r="E32" s="2150"/>
      <c r="F32" s="2172"/>
      <c r="G32" s="2173"/>
      <c r="H32" s="2174"/>
      <c r="I32" s="2175"/>
      <c r="J32" s="2175"/>
      <c r="K32" s="2175"/>
      <c r="L32" s="2176"/>
      <c r="M32" s="2177"/>
      <c r="N32" s="2178"/>
      <c r="O32" s="2175"/>
      <c r="P32" s="2176"/>
      <c r="Q32" s="2180"/>
      <c r="R32" s="2180"/>
      <c r="S32" s="2180"/>
      <c r="T32" s="2180"/>
      <c r="U32" s="2180"/>
      <c r="V32" s="2146">
        <f t="shared" si="1"/>
        <v>0</v>
      </c>
      <c r="W32" s="2180"/>
      <c r="X32" s="2181">
        <f>V32*75%</f>
        <v>0</v>
      </c>
      <c r="Y32" s="2180"/>
      <c r="Z32" s="2182"/>
    </row>
    <row r="33" spans="1:26" s="2079" customFormat="1" ht="12">
      <c r="A33" s="2114">
        <v>150</v>
      </c>
      <c r="B33" s="2168">
        <v>0.85</v>
      </c>
      <c r="C33" s="2186"/>
      <c r="D33" s="2187"/>
      <c r="E33" s="2188"/>
      <c r="F33" s="2172"/>
      <c r="G33" s="2189"/>
      <c r="H33" s="2190"/>
      <c r="I33" s="2191"/>
      <c r="J33" s="2191"/>
      <c r="K33" s="2191"/>
      <c r="L33" s="2192"/>
      <c r="M33" s="2193"/>
      <c r="N33" s="2194"/>
      <c r="O33" s="2191"/>
      <c r="P33" s="2192"/>
      <c r="Q33" s="2180"/>
      <c r="R33" s="2180"/>
      <c r="S33" s="2180"/>
      <c r="T33" s="2180"/>
      <c r="U33" s="2180"/>
      <c r="V33" s="2146">
        <f t="shared" si="1"/>
        <v>0</v>
      </c>
      <c r="W33" s="2180"/>
      <c r="X33" s="2181">
        <f>V33*85%</f>
        <v>0</v>
      </c>
      <c r="Y33" s="2180"/>
      <c r="Z33" s="2182"/>
    </row>
    <row r="34" spans="1:26" s="2079" customFormat="1" ht="12">
      <c r="A34" s="2114">
        <v>160</v>
      </c>
      <c r="B34" s="2168">
        <v>1</v>
      </c>
      <c r="C34" s="2149"/>
      <c r="D34" s="2126"/>
      <c r="E34" s="2150"/>
      <c r="F34" s="2172"/>
      <c r="G34" s="2173"/>
      <c r="H34" s="2174"/>
      <c r="I34" s="2175"/>
      <c r="J34" s="2175"/>
      <c r="K34" s="2175"/>
      <c r="L34" s="2176"/>
      <c r="M34" s="2177"/>
      <c r="N34" s="2178"/>
      <c r="O34" s="2175"/>
      <c r="P34" s="2176"/>
      <c r="Q34" s="2180"/>
      <c r="R34" s="2180"/>
      <c r="S34" s="2180"/>
      <c r="T34" s="2180"/>
      <c r="U34" s="2180"/>
      <c r="V34" s="2146">
        <f t="shared" si="1"/>
        <v>0</v>
      </c>
      <c r="W34" s="2180"/>
      <c r="X34" s="2181">
        <f>V34*100%</f>
        <v>0</v>
      </c>
      <c r="Y34" s="2180"/>
      <c r="Z34" s="2182"/>
    </row>
    <row r="35" spans="1:26" s="2079" customFormat="1" ht="12">
      <c r="A35" s="2114">
        <v>170</v>
      </c>
      <c r="B35" s="2168">
        <v>1.25</v>
      </c>
      <c r="C35" s="2149"/>
      <c r="D35" s="2126"/>
      <c r="E35" s="2150"/>
      <c r="F35" s="2172"/>
      <c r="G35" s="2173"/>
      <c r="H35" s="2174"/>
      <c r="I35" s="2175"/>
      <c r="J35" s="2175"/>
      <c r="K35" s="2175"/>
      <c r="L35" s="2176"/>
      <c r="M35" s="2177"/>
      <c r="N35" s="2178"/>
      <c r="O35" s="2175"/>
      <c r="P35" s="2176"/>
      <c r="Q35" s="2180"/>
      <c r="R35" s="2180"/>
      <c r="S35" s="2180"/>
      <c r="T35" s="2180"/>
      <c r="U35" s="2180"/>
      <c r="V35" s="2146">
        <f t="shared" si="1"/>
        <v>0</v>
      </c>
      <c r="W35" s="2180"/>
      <c r="X35" s="2181">
        <f>V35*125%</f>
        <v>0</v>
      </c>
      <c r="Y35" s="2180"/>
      <c r="Z35" s="2182"/>
    </row>
    <row r="36" spans="1:26" s="2079" customFormat="1" ht="12">
      <c r="A36" s="2114">
        <v>180</v>
      </c>
      <c r="B36" s="2168">
        <v>1.5</v>
      </c>
      <c r="C36" s="2186"/>
      <c r="D36" s="2187"/>
      <c r="E36" s="2150"/>
      <c r="F36" s="2172"/>
      <c r="G36" s="2173"/>
      <c r="H36" s="2174"/>
      <c r="I36" s="2175"/>
      <c r="J36" s="2175"/>
      <c r="K36" s="2175"/>
      <c r="L36" s="2176"/>
      <c r="M36" s="2177"/>
      <c r="N36" s="2178"/>
      <c r="O36" s="2175"/>
      <c r="P36" s="2176"/>
      <c r="Q36" s="2180"/>
      <c r="R36" s="2180"/>
      <c r="S36" s="2180"/>
      <c r="T36" s="2180"/>
      <c r="U36" s="2180"/>
      <c r="V36" s="2146">
        <f t="shared" si="1"/>
        <v>0</v>
      </c>
      <c r="W36" s="2180"/>
      <c r="X36" s="2181">
        <f>V36*150%</f>
        <v>0</v>
      </c>
      <c r="Y36" s="2180"/>
      <c r="Z36" s="2182"/>
    </row>
    <row r="37" spans="1:26" s="2079" customFormat="1" ht="12">
      <c r="A37" s="2114">
        <v>190</v>
      </c>
      <c r="B37" s="2168">
        <v>2</v>
      </c>
      <c r="C37" s="2186"/>
      <c r="D37" s="2187"/>
      <c r="E37" s="2188"/>
      <c r="F37" s="2172"/>
      <c r="G37" s="2189"/>
      <c r="H37" s="2190"/>
      <c r="I37" s="2191"/>
      <c r="J37" s="2191"/>
      <c r="K37" s="2191"/>
      <c r="L37" s="2192"/>
      <c r="M37" s="2193"/>
      <c r="N37" s="2194"/>
      <c r="O37" s="2191"/>
      <c r="P37" s="2192"/>
      <c r="Q37" s="2180"/>
      <c r="R37" s="2180"/>
      <c r="S37" s="2180"/>
      <c r="T37" s="2180"/>
      <c r="U37" s="2180"/>
      <c r="V37" s="2146">
        <f t="shared" si="1"/>
        <v>0</v>
      </c>
      <c r="W37" s="2180"/>
      <c r="X37" s="2181">
        <f>V37*200%</f>
        <v>0</v>
      </c>
      <c r="Y37" s="2180"/>
      <c r="Z37" s="2182"/>
    </row>
    <row r="38" spans="1:26" s="2079" customFormat="1" ht="12">
      <c r="A38" s="2114">
        <v>200</v>
      </c>
      <c r="B38" s="2168">
        <v>12.5</v>
      </c>
      <c r="C38" s="2186"/>
      <c r="D38" s="2187"/>
      <c r="E38" s="2188"/>
      <c r="F38" s="2172"/>
      <c r="G38" s="2189"/>
      <c r="H38" s="2190"/>
      <c r="I38" s="2191"/>
      <c r="J38" s="2191"/>
      <c r="K38" s="2191"/>
      <c r="L38" s="2192"/>
      <c r="M38" s="2193"/>
      <c r="N38" s="2194"/>
      <c r="O38" s="2191"/>
      <c r="P38" s="2192"/>
      <c r="Q38" s="2180"/>
      <c r="R38" s="2180"/>
      <c r="S38" s="2180"/>
      <c r="T38" s="2180"/>
      <c r="U38" s="2180"/>
      <c r="V38" s="2146">
        <f t="shared" si="1"/>
        <v>0</v>
      </c>
      <c r="W38" s="2180"/>
      <c r="X38" s="2181">
        <f>V38*1250%</f>
        <v>0</v>
      </c>
      <c r="Y38" s="2180"/>
      <c r="Z38" s="2182"/>
    </row>
    <row r="39" spans="1:26" s="2079" customFormat="1" ht="12">
      <c r="A39" s="2195">
        <v>210</v>
      </c>
      <c r="B39" s="2168" t="s">
        <v>2504</v>
      </c>
      <c r="C39" s="2186"/>
      <c r="D39" s="2187"/>
      <c r="E39" s="2188"/>
      <c r="F39" s="2196"/>
      <c r="G39" s="2191"/>
      <c r="H39" s="2191"/>
      <c r="I39" s="2191"/>
      <c r="J39" s="2191"/>
      <c r="K39" s="2191"/>
      <c r="L39" s="2192"/>
      <c r="M39" s="2193"/>
      <c r="N39" s="2194"/>
      <c r="O39" s="2191"/>
      <c r="P39" s="2192"/>
      <c r="Q39" s="2197"/>
      <c r="R39" s="2197"/>
      <c r="S39" s="2197"/>
      <c r="T39" s="2197"/>
      <c r="U39" s="2197"/>
      <c r="V39" s="2146">
        <f>Q39-R39-0.8*S39-0.5*T39</f>
        <v>0</v>
      </c>
      <c r="W39" s="2197"/>
      <c r="X39" s="2180"/>
      <c r="Y39" s="2197"/>
      <c r="Z39" s="2198"/>
    </row>
    <row r="40" spans="1:26" s="2079" customFormat="1" ht="15" customHeight="1">
      <c r="A40" s="3173" t="s">
        <v>2505</v>
      </c>
      <c r="B40" s="3174"/>
      <c r="C40" s="3174"/>
      <c r="D40" s="3174"/>
      <c r="E40" s="3174"/>
      <c r="F40" s="3174"/>
      <c r="G40" s="3174"/>
      <c r="H40" s="3174"/>
      <c r="I40" s="3174"/>
      <c r="J40" s="3174"/>
      <c r="K40" s="3174"/>
      <c r="L40" s="3174"/>
      <c r="M40" s="3174"/>
      <c r="N40" s="3174"/>
      <c r="O40" s="3174"/>
      <c r="P40" s="3174"/>
      <c r="Q40" s="3174"/>
      <c r="R40" s="3174"/>
      <c r="S40" s="3174"/>
      <c r="T40" s="3174"/>
      <c r="U40" s="3174"/>
      <c r="V40" s="3174"/>
      <c r="W40" s="3174"/>
      <c r="X40" s="3174"/>
      <c r="Y40" s="3174"/>
      <c r="Z40" s="2199"/>
    </row>
    <row r="41" spans="1:26" s="2079" customFormat="1" ht="12">
      <c r="A41" s="2200">
        <v>220</v>
      </c>
      <c r="B41" s="2201"/>
      <c r="C41" s="2202"/>
      <c r="D41" s="2203"/>
      <c r="E41" s="2204"/>
      <c r="F41" s="2202"/>
      <c r="G41" s="2203"/>
      <c r="H41" s="2203"/>
      <c r="I41" s="2203"/>
      <c r="J41" s="2203"/>
      <c r="K41" s="2203"/>
      <c r="L41" s="2203"/>
      <c r="M41" s="2205"/>
      <c r="N41" s="2203"/>
      <c r="O41" s="2203"/>
      <c r="P41" s="2203"/>
      <c r="Q41" s="2203"/>
      <c r="R41" s="2203"/>
      <c r="S41" s="2203"/>
      <c r="T41" s="2203"/>
      <c r="U41" s="2203"/>
      <c r="V41" s="2203"/>
      <c r="W41" s="2203"/>
      <c r="X41" s="2203"/>
      <c r="Y41" s="2206"/>
      <c r="Z41" s="2207"/>
    </row>
    <row r="42" spans="1:26" s="2079" customFormat="1" ht="12">
      <c r="A42" s="2208">
        <v>230</v>
      </c>
      <c r="B42" s="2209"/>
      <c r="C42" s="2149"/>
      <c r="D42" s="2191"/>
      <c r="E42" s="2150"/>
      <c r="F42" s="2149"/>
      <c r="G42" s="2191"/>
      <c r="H42" s="2191"/>
      <c r="I42" s="2191"/>
      <c r="J42" s="2191"/>
      <c r="K42" s="2191"/>
      <c r="L42" s="2191"/>
      <c r="M42" s="2193"/>
      <c r="N42" s="2191"/>
      <c r="O42" s="2191"/>
      <c r="P42" s="2191"/>
      <c r="Q42" s="2191"/>
      <c r="R42" s="2191"/>
      <c r="S42" s="2191"/>
      <c r="T42" s="2191"/>
      <c r="U42" s="2191"/>
      <c r="V42" s="2191"/>
      <c r="W42" s="2191"/>
      <c r="X42" s="2191"/>
      <c r="Y42" s="2192"/>
      <c r="Z42" s="2210"/>
    </row>
    <row r="43" spans="1:26" s="2079" customFormat="1" ht="12">
      <c r="A43" s="2208">
        <v>240</v>
      </c>
      <c r="B43" s="2209"/>
      <c r="C43" s="2149"/>
      <c r="D43" s="2191"/>
      <c r="E43" s="2150"/>
      <c r="F43" s="2149"/>
      <c r="G43" s="2191"/>
      <c r="H43" s="2191"/>
      <c r="I43" s="2191"/>
      <c r="J43" s="2191"/>
      <c r="K43" s="2191"/>
      <c r="L43" s="2191"/>
      <c r="M43" s="2193"/>
      <c r="N43" s="2191"/>
      <c r="O43" s="2191"/>
      <c r="P43" s="2191"/>
      <c r="Q43" s="2191"/>
      <c r="R43" s="2191"/>
      <c r="S43" s="2191"/>
      <c r="T43" s="2191"/>
      <c r="U43" s="2191"/>
      <c r="V43" s="2191"/>
      <c r="W43" s="2191"/>
      <c r="X43" s="2191"/>
      <c r="Y43" s="2192"/>
      <c r="Z43" s="2210"/>
    </row>
    <row r="44" spans="1:26" s="2079" customFormat="1" ht="12.75" thickBot="1">
      <c r="A44" s="2211">
        <v>250</v>
      </c>
      <c r="B44" s="2212"/>
      <c r="C44" s="2213"/>
      <c r="D44" s="2214"/>
      <c r="E44" s="2215"/>
      <c r="F44" s="2213"/>
      <c r="G44" s="2214"/>
      <c r="H44" s="2214"/>
      <c r="I44" s="2214"/>
      <c r="J44" s="2214"/>
      <c r="K44" s="2214"/>
      <c r="L44" s="2214"/>
      <c r="M44" s="2216"/>
      <c r="N44" s="2214"/>
      <c r="O44" s="2214"/>
      <c r="P44" s="2214"/>
      <c r="Q44" s="2214"/>
      <c r="R44" s="2214"/>
      <c r="S44" s="2214"/>
      <c r="T44" s="2214"/>
      <c r="U44" s="2214"/>
      <c r="V44" s="2214"/>
      <c r="W44" s="2214"/>
      <c r="X44" s="2214"/>
      <c r="Y44" s="2217"/>
      <c r="Z44" s="2218"/>
    </row>
    <row r="45" spans="1:26">
      <c r="A45" s="2219"/>
      <c r="G45" s="2220"/>
      <c r="H45" s="2221"/>
      <c r="I45" s="2221"/>
      <c r="J45" s="2222"/>
      <c r="K45" s="2222"/>
      <c r="L45" s="2222"/>
      <c r="M45" s="2222"/>
      <c r="N45" s="2222"/>
      <c r="O45" s="2222"/>
      <c r="P45" s="2222"/>
      <c r="Q45" s="2222"/>
      <c r="R45" s="2220"/>
      <c r="S45" s="2220"/>
      <c r="T45" s="2220"/>
      <c r="U45" s="2220"/>
      <c r="V45" s="2220"/>
      <c r="W45" s="2220"/>
      <c r="X45" s="2220"/>
      <c r="Y45" s="2220"/>
    </row>
    <row r="46" spans="1:26">
      <c r="A46" s="2219"/>
      <c r="B46" s="1926" t="s">
        <v>2506</v>
      </c>
      <c r="G46" s="2220"/>
      <c r="H46" s="2220"/>
      <c r="I46" s="2220"/>
      <c r="J46" s="2220"/>
      <c r="K46" s="2220"/>
      <c r="L46" s="2220"/>
      <c r="M46" s="2220"/>
      <c r="N46" s="2220"/>
      <c r="O46" s="2220"/>
      <c r="P46" s="2220"/>
      <c r="Q46" s="2220"/>
      <c r="R46" s="2220"/>
      <c r="S46" s="2220"/>
      <c r="T46" s="2220"/>
      <c r="U46" s="2220"/>
      <c r="V46" s="2220"/>
      <c r="W46" s="2220"/>
      <c r="X46" s="2220"/>
      <c r="Y46" s="2220"/>
    </row>
    <row r="47" spans="1:26">
      <c r="A47" s="2219"/>
      <c r="B47" s="2082"/>
      <c r="J47" s="2220"/>
      <c r="K47" s="2220"/>
      <c r="L47" s="2220"/>
      <c r="M47" s="2220"/>
      <c r="N47" s="2220"/>
      <c r="O47" s="2220"/>
      <c r="P47" s="2220"/>
      <c r="Q47" s="2220"/>
      <c r="R47" s="2220"/>
      <c r="S47" s="2220"/>
      <c r="T47" s="2220"/>
      <c r="U47" s="2220"/>
      <c r="V47" s="2220"/>
      <c r="W47" s="2220"/>
      <c r="X47" s="2220"/>
      <c r="Y47" s="2220"/>
    </row>
    <row r="51" spans="2:2">
      <c r="B51" s="2223"/>
    </row>
  </sheetData>
  <mergeCells count="36">
    <mergeCell ref="N3:V3"/>
    <mergeCell ref="C7:D7"/>
    <mergeCell ref="E7:E10"/>
    <mergeCell ref="F7:F10"/>
    <mergeCell ref="G7:L7"/>
    <mergeCell ref="M7:M10"/>
    <mergeCell ref="N7:P7"/>
    <mergeCell ref="Q7:Q10"/>
    <mergeCell ref="R7:U7"/>
    <mergeCell ref="V7:V10"/>
    <mergeCell ref="W7:Z7"/>
    <mergeCell ref="C8:C10"/>
    <mergeCell ref="D8:D10"/>
    <mergeCell ref="G8:H8"/>
    <mergeCell ref="I8:J8"/>
    <mergeCell ref="K8:L8"/>
    <mergeCell ref="N8:N10"/>
    <mergeCell ref="O8:O10"/>
    <mergeCell ref="R8:R10"/>
    <mergeCell ref="S8:S10"/>
    <mergeCell ref="P9:P10"/>
    <mergeCell ref="B17:Z17"/>
    <mergeCell ref="B26:Z26"/>
    <mergeCell ref="A40:Y40"/>
    <mergeCell ref="G9:G10"/>
    <mergeCell ref="H9:H10"/>
    <mergeCell ref="I9:I10"/>
    <mergeCell ref="J9:J10"/>
    <mergeCell ref="K9:K10"/>
    <mergeCell ref="L9:L10"/>
    <mergeCell ref="T8:T10"/>
    <mergeCell ref="U8:U10"/>
    <mergeCell ref="W8:W10"/>
    <mergeCell ref="X8:X10"/>
    <mergeCell ref="Y8:Y10"/>
    <mergeCell ref="Z8:Z10"/>
  </mergeCells>
  <conditionalFormatting sqref="D37:E39 B17 B24:B26">
    <cfRule type="cellIs" dxfId="49" priority="5" stopIfTrue="1" operator="equal">
      <formula>#REF!</formula>
    </cfRule>
  </conditionalFormatting>
  <conditionalFormatting sqref="B18:B23">
    <cfRule type="cellIs" dxfId="48" priority="4" stopIfTrue="1" operator="equal">
      <formula>#REF!</formula>
    </cfRule>
  </conditionalFormatting>
  <conditionalFormatting sqref="B27:B39">
    <cfRule type="cellIs" dxfId="47" priority="3" stopIfTrue="1" operator="equal">
      <formula>#REF!</formula>
    </cfRule>
  </conditionalFormatting>
  <conditionalFormatting sqref="C37:C39">
    <cfRule type="cellIs" dxfId="46" priority="2" stopIfTrue="1" operator="equal">
      <formula>#REF!</formula>
    </cfRule>
  </conditionalFormatting>
  <conditionalFormatting sqref="F37:F39">
    <cfRule type="cellIs" dxfId="45" priority="1" stopIfTrue="1" operator="equal">
      <formula>#REF!</formula>
    </cfRule>
  </conditionalFormatting>
  <pageMargins left="0.70866141732283472" right="0.70866141732283472" top="0.15748031496062992" bottom="0" header="0.31496062992125984" footer="0.31496062992125984"/>
  <pageSetup paperSize="9" scale="14" fitToHeight="3" orientation="landscape" cellComments="asDisplayed" r:id="rId1"/>
  <headerFooter alignWithMargins="0">
    <oddFooter>&amp;C&amp;60&amp;U&amp;A&amp;R&amp;40&amp;P of &amp;N</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3"/>
  <sheetViews>
    <sheetView zoomScale="55" zoomScaleNormal="55" zoomScaleSheetLayoutView="30" workbookViewId="0">
      <selection activeCell="H16" sqref="H16"/>
    </sheetView>
  </sheetViews>
  <sheetFormatPr defaultColWidth="11.42578125" defaultRowHeight="15"/>
  <cols>
    <col min="1" max="1" width="8" style="1926" customWidth="1"/>
    <col min="2" max="2" width="43.28515625" style="1926" customWidth="1"/>
    <col min="3" max="3" width="12.85546875" style="1926" customWidth="1"/>
    <col min="4" max="4" width="12.5703125" style="1926" customWidth="1"/>
    <col min="5" max="5" width="12.28515625" style="1926" customWidth="1"/>
    <col min="6" max="6" width="15.5703125" style="1926" customWidth="1"/>
    <col min="7" max="7" width="11.42578125" style="1926" customWidth="1"/>
    <col min="8" max="8" width="10" style="1926" customWidth="1"/>
    <col min="9" max="9" width="11.42578125" style="1926" customWidth="1"/>
    <col min="10" max="10" width="11" style="1926" customWidth="1"/>
    <col min="11" max="11" width="11.42578125" style="1926" customWidth="1"/>
    <col min="12" max="12" width="13.85546875" style="1926" customWidth="1"/>
    <col min="13" max="13" width="21" style="1926" customWidth="1"/>
    <col min="14" max="14" width="14.5703125" style="1926" customWidth="1"/>
    <col min="15" max="15" width="16.85546875" style="1926" customWidth="1"/>
    <col min="16" max="16" width="18.42578125" style="1926" customWidth="1"/>
    <col min="17" max="17" width="16.140625" style="1926" customWidth="1"/>
    <col min="18" max="18" width="11" style="1926" customWidth="1"/>
    <col min="19" max="19" width="8.7109375" style="1926" customWidth="1"/>
    <col min="20" max="20" width="11.140625" style="1926" customWidth="1"/>
    <col min="21" max="21" width="13.140625" style="1926" customWidth="1"/>
    <col min="22" max="22" width="12.28515625" style="1926" customWidth="1"/>
    <col min="23" max="23" width="13.5703125" style="1926" customWidth="1"/>
    <col min="24" max="24" width="12.42578125" style="1926" customWidth="1"/>
    <col min="25" max="25" width="13.5703125" style="1926" customWidth="1"/>
    <col min="26" max="26" width="12.85546875" style="1926" customWidth="1"/>
    <col min="27" max="257" width="11.42578125" style="1926"/>
    <col min="258" max="258" width="108.140625" style="1926" customWidth="1"/>
    <col min="259" max="259" width="28.7109375" style="1926" customWidth="1"/>
    <col min="260" max="260" width="32.5703125" style="1926" customWidth="1"/>
    <col min="261" max="261" width="28.7109375" style="1926" customWidth="1"/>
    <col min="262" max="263" width="31.7109375" style="1926" customWidth="1"/>
    <col min="264" max="264" width="30.140625" style="1926" customWidth="1"/>
    <col min="265" max="265" width="33.7109375" style="1926" customWidth="1"/>
    <col min="266" max="266" width="27" style="1926" customWidth="1"/>
    <col min="267" max="267" width="28.7109375" style="1926" customWidth="1"/>
    <col min="268" max="268" width="34.85546875" style="1926" customWidth="1"/>
    <col min="269" max="269" width="37" style="1926" customWidth="1"/>
    <col min="270" max="270" width="34.85546875" style="1926" customWidth="1"/>
    <col min="271" max="271" width="27.5703125" style="1926" customWidth="1"/>
    <col min="272" max="272" width="36.85546875" style="1926" customWidth="1"/>
    <col min="273" max="273" width="38.7109375" style="1926" customWidth="1"/>
    <col min="274" max="276" width="14.7109375" style="1926" customWidth="1"/>
    <col min="277" max="277" width="18.7109375" style="1926" customWidth="1"/>
    <col min="278" max="278" width="25.42578125" style="1926" customWidth="1"/>
    <col min="279" max="279" width="34.85546875" style="1926" customWidth="1"/>
    <col min="280" max="280" width="28" style="1926" customWidth="1"/>
    <col min="281" max="281" width="34.140625" style="1926" customWidth="1"/>
    <col min="282" max="282" width="34" style="1926" customWidth="1"/>
    <col min="283" max="513" width="11.42578125" style="1926"/>
    <col min="514" max="514" width="108.140625" style="1926" customWidth="1"/>
    <col min="515" max="515" width="28.7109375" style="1926" customWidth="1"/>
    <col min="516" max="516" width="32.5703125" style="1926" customWidth="1"/>
    <col min="517" max="517" width="28.7109375" style="1926" customWidth="1"/>
    <col min="518" max="519" width="31.7109375" style="1926" customWidth="1"/>
    <col min="520" max="520" width="30.140625" style="1926" customWidth="1"/>
    <col min="521" max="521" width="33.7109375" style="1926" customWidth="1"/>
    <col min="522" max="522" width="27" style="1926" customWidth="1"/>
    <col min="523" max="523" width="28.7109375" style="1926" customWidth="1"/>
    <col min="524" max="524" width="34.85546875" style="1926" customWidth="1"/>
    <col min="525" max="525" width="37" style="1926" customWidth="1"/>
    <col min="526" max="526" width="34.85546875" style="1926" customWidth="1"/>
    <col min="527" max="527" width="27.5703125" style="1926" customWidth="1"/>
    <col min="528" max="528" width="36.85546875" style="1926" customWidth="1"/>
    <col min="529" max="529" width="38.7109375" style="1926" customWidth="1"/>
    <col min="530" max="532" width="14.7109375" style="1926" customWidth="1"/>
    <col min="533" max="533" width="18.7109375" style="1926" customWidth="1"/>
    <col min="534" max="534" width="25.42578125" style="1926" customWidth="1"/>
    <col min="535" max="535" width="34.85546875" style="1926" customWidth="1"/>
    <col min="536" max="536" width="28" style="1926" customWidth="1"/>
    <col min="537" max="537" width="34.140625" style="1926" customWidth="1"/>
    <col min="538" max="538" width="34" style="1926" customWidth="1"/>
    <col min="539" max="769" width="11.42578125" style="1926"/>
    <col min="770" max="770" width="108.140625" style="1926" customWidth="1"/>
    <col min="771" max="771" width="28.7109375" style="1926" customWidth="1"/>
    <col min="772" max="772" width="32.5703125" style="1926" customWidth="1"/>
    <col min="773" max="773" width="28.7109375" style="1926" customWidth="1"/>
    <col min="774" max="775" width="31.7109375" style="1926" customWidth="1"/>
    <col min="776" max="776" width="30.140625" style="1926" customWidth="1"/>
    <col min="777" max="777" width="33.7109375" style="1926" customWidth="1"/>
    <col min="778" max="778" width="27" style="1926" customWidth="1"/>
    <col min="779" max="779" width="28.7109375" style="1926" customWidth="1"/>
    <col min="780" max="780" width="34.85546875" style="1926" customWidth="1"/>
    <col min="781" max="781" width="37" style="1926" customWidth="1"/>
    <col min="782" max="782" width="34.85546875" style="1926" customWidth="1"/>
    <col min="783" max="783" width="27.5703125" style="1926" customWidth="1"/>
    <col min="784" max="784" width="36.85546875" style="1926" customWidth="1"/>
    <col min="785" max="785" width="38.7109375" style="1926" customWidth="1"/>
    <col min="786" max="788" width="14.7109375" style="1926" customWidth="1"/>
    <col min="789" max="789" width="18.7109375" style="1926" customWidth="1"/>
    <col min="790" max="790" width="25.42578125" style="1926" customWidth="1"/>
    <col min="791" max="791" width="34.85546875" style="1926" customWidth="1"/>
    <col min="792" max="792" width="28" style="1926" customWidth="1"/>
    <col min="793" max="793" width="34.140625" style="1926" customWidth="1"/>
    <col min="794" max="794" width="34" style="1926" customWidth="1"/>
    <col min="795" max="1025" width="11.42578125" style="1926"/>
    <col min="1026" max="1026" width="108.140625" style="1926" customWidth="1"/>
    <col min="1027" max="1027" width="28.7109375" style="1926" customWidth="1"/>
    <col min="1028" max="1028" width="32.5703125" style="1926" customWidth="1"/>
    <col min="1029" max="1029" width="28.7109375" style="1926" customWidth="1"/>
    <col min="1030" max="1031" width="31.7109375" style="1926" customWidth="1"/>
    <col min="1032" max="1032" width="30.140625" style="1926" customWidth="1"/>
    <col min="1033" max="1033" width="33.7109375" style="1926" customWidth="1"/>
    <col min="1034" max="1034" width="27" style="1926" customWidth="1"/>
    <col min="1035" max="1035" width="28.7109375" style="1926" customWidth="1"/>
    <col min="1036" max="1036" width="34.85546875" style="1926" customWidth="1"/>
    <col min="1037" max="1037" width="37" style="1926" customWidth="1"/>
    <col min="1038" max="1038" width="34.85546875" style="1926" customWidth="1"/>
    <col min="1039" max="1039" width="27.5703125" style="1926" customWidth="1"/>
    <col min="1040" max="1040" width="36.85546875" style="1926" customWidth="1"/>
    <col min="1041" max="1041" width="38.7109375" style="1926" customWidth="1"/>
    <col min="1042" max="1044" width="14.7109375" style="1926" customWidth="1"/>
    <col min="1045" max="1045" width="18.7109375" style="1926" customWidth="1"/>
    <col min="1046" max="1046" width="25.42578125" style="1926" customWidth="1"/>
    <col min="1047" max="1047" width="34.85546875" style="1926" customWidth="1"/>
    <col min="1048" max="1048" width="28" style="1926" customWidth="1"/>
    <col min="1049" max="1049" width="34.140625" style="1926" customWidth="1"/>
    <col min="1050" max="1050" width="34" style="1926" customWidth="1"/>
    <col min="1051" max="1281" width="11.42578125" style="1926"/>
    <col min="1282" max="1282" width="108.140625" style="1926" customWidth="1"/>
    <col min="1283" max="1283" width="28.7109375" style="1926" customWidth="1"/>
    <col min="1284" max="1284" width="32.5703125" style="1926" customWidth="1"/>
    <col min="1285" max="1285" width="28.7109375" style="1926" customWidth="1"/>
    <col min="1286" max="1287" width="31.7109375" style="1926" customWidth="1"/>
    <col min="1288" max="1288" width="30.140625" style="1926" customWidth="1"/>
    <col min="1289" max="1289" width="33.7109375" style="1926" customWidth="1"/>
    <col min="1290" max="1290" width="27" style="1926" customWidth="1"/>
    <col min="1291" max="1291" width="28.7109375" style="1926" customWidth="1"/>
    <col min="1292" max="1292" width="34.85546875" style="1926" customWidth="1"/>
    <col min="1293" max="1293" width="37" style="1926" customWidth="1"/>
    <col min="1294" max="1294" width="34.85546875" style="1926" customWidth="1"/>
    <col min="1295" max="1295" width="27.5703125" style="1926" customWidth="1"/>
    <col min="1296" max="1296" width="36.85546875" style="1926" customWidth="1"/>
    <col min="1297" max="1297" width="38.7109375" style="1926" customWidth="1"/>
    <col min="1298" max="1300" width="14.7109375" style="1926" customWidth="1"/>
    <col min="1301" max="1301" width="18.7109375" style="1926" customWidth="1"/>
    <col min="1302" max="1302" width="25.42578125" style="1926" customWidth="1"/>
    <col min="1303" max="1303" width="34.85546875" style="1926" customWidth="1"/>
    <col min="1304" max="1304" width="28" style="1926" customWidth="1"/>
    <col min="1305" max="1305" width="34.140625" style="1926" customWidth="1"/>
    <col min="1306" max="1306" width="34" style="1926" customWidth="1"/>
    <col min="1307" max="1537" width="11.42578125" style="1926"/>
    <col min="1538" max="1538" width="108.140625" style="1926" customWidth="1"/>
    <col min="1539" max="1539" width="28.7109375" style="1926" customWidth="1"/>
    <col min="1540" max="1540" width="32.5703125" style="1926" customWidth="1"/>
    <col min="1541" max="1541" width="28.7109375" style="1926" customWidth="1"/>
    <col min="1542" max="1543" width="31.7109375" style="1926" customWidth="1"/>
    <col min="1544" max="1544" width="30.140625" style="1926" customWidth="1"/>
    <col min="1545" max="1545" width="33.7109375" style="1926" customWidth="1"/>
    <col min="1546" max="1546" width="27" style="1926" customWidth="1"/>
    <col min="1547" max="1547" width="28.7109375" style="1926" customWidth="1"/>
    <col min="1548" max="1548" width="34.85546875" style="1926" customWidth="1"/>
    <col min="1549" max="1549" width="37" style="1926" customWidth="1"/>
    <col min="1550" max="1550" width="34.85546875" style="1926" customWidth="1"/>
    <col min="1551" max="1551" width="27.5703125" style="1926" customWidth="1"/>
    <col min="1552" max="1552" width="36.85546875" style="1926" customWidth="1"/>
    <col min="1553" max="1553" width="38.7109375" style="1926" customWidth="1"/>
    <col min="1554" max="1556" width="14.7109375" style="1926" customWidth="1"/>
    <col min="1557" max="1557" width="18.7109375" style="1926" customWidth="1"/>
    <col min="1558" max="1558" width="25.42578125" style="1926" customWidth="1"/>
    <col min="1559" max="1559" width="34.85546875" style="1926" customWidth="1"/>
    <col min="1560" max="1560" width="28" style="1926" customWidth="1"/>
    <col min="1561" max="1561" width="34.140625" style="1926" customWidth="1"/>
    <col min="1562" max="1562" width="34" style="1926" customWidth="1"/>
    <col min="1563" max="1793" width="11.42578125" style="1926"/>
    <col min="1794" max="1794" width="108.140625" style="1926" customWidth="1"/>
    <col min="1795" max="1795" width="28.7109375" style="1926" customWidth="1"/>
    <col min="1796" max="1796" width="32.5703125" style="1926" customWidth="1"/>
    <col min="1797" max="1797" width="28.7109375" style="1926" customWidth="1"/>
    <col min="1798" max="1799" width="31.7109375" style="1926" customWidth="1"/>
    <col min="1800" max="1800" width="30.140625" style="1926" customWidth="1"/>
    <col min="1801" max="1801" width="33.7109375" style="1926" customWidth="1"/>
    <col min="1802" max="1802" width="27" style="1926" customWidth="1"/>
    <col min="1803" max="1803" width="28.7109375" style="1926" customWidth="1"/>
    <col min="1804" max="1804" width="34.85546875" style="1926" customWidth="1"/>
    <col min="1805" max="1805" width="37" style="1926" customWidth="1"/>
    <col min="1806" max="1806" width="34.85546875" style="1926" customWidth="1"/>
    <col min="1807" max="1807" width="27.5703125" style="1926" customWidth="1"/>
    <col min="1808" max="1808" width="36.85546875" style="1926" customWidth="1"/>
    <col min="1809" max="1809" width="38.7109375" style="1926" customWidth="1"/>
    <col min="1810" max="1812" width="14.7109375" style="1926" customWidth="1"/>
    <col min="1813" max="1813" width="18.7109375" style="1926" customWidth="1"/>
    <col min="1814" max="1814" width="25.42578125" style="1926" customWidth="1"/>
    <col min="1815" max="1815" width="34.85546875" style="1926" customWidth="1"/>
    <col min="1816" max="1816" width="28" style="1926" customWidth="1"/>
    <col min="1817" max="1817" width="34.140625" style="1926" customWidth="1"/>
    <col min="1818" max="1818" width="34" style="1926" customWidth="1"/>
    <col min="1819" max="2049" width="11.42578125" style="1926"/>
    <col min="2050" max="2050" width="108.140625" style="1926" customWidth="1"/>
    <col min="2051" max="2051" width="28.7109375" style="1926" customWidth="1"/>
    <col min="2052" max="2052" width="32.5703125" style="1926" customWidth="1"/>
    <col min="2053" max="2053" width="28.7109375" style="1926" customWidth="1"/>
    <col min="2054" max="2055" width="31.7109375" style="1926" customWidth="1"/>
    <col min="2056" max="2056" width="30.140625" style="1926" customWidth="1"/>
    <col min="2057" max="2057" width="33.7109375" style="1926" customWidth="1"/>
    <col min="2058" max="2058" width="27" style="1926" customWidth="1"/>
    <col min="2059" max="2059" width="28.7109375" style="1926" customWidth="1"/>
    <col min="2060" max="2060" width="34.85546875" style="1926" customWidth="1"/>
    <col min="2061" max="2061" width="37" style="1926" customWidth="1"/>
    <col min="2062" max="2062" width="34.85546875" style="1926" customWidth="1"/>
    <col min="2063" max="2063" width="27.5703125" style="1926" customWidth="1"/>
    <col min="2064" max="2064" width="36.85546875" style="1926" customWidth="1"/>
    <col min="2065" max="2065" width="38.7109375" style="1926" customWidth="1"/>
    <col min="2066" max="2068" width="14.7109375" style="1926" customWidth="1"/>
    <col min="2069" max="2069" width="18.7109375" style="1926" customWidth="1"/>
    <col min="2070" max="2070" width="25.42578125" style="1926" customWidth="1"/>
    <col min="2071" max="2071" width="34.85546875" style="1926" customWidth="1"/>
    <col min="2072" max="2072" width="28" style="1926" customWidth="1"/>
    <col min="2073" max="2073" width="34.140625" style="1926" customWidth="1"/>
    <col min="2074" max="2074" width="34" style="1926" customWidth="1"/>
    <col min="2075" max="2305" width="11.42578125" style="1926"/>
    <col min="2306" max="2306" width="108.140625" style="1926" customWidth="1"/>
    <col min="2307" max="2307" width="28.7109375" style="1926" customWidth="1"/>
    <col min="2308" max="2308" width="32.5703125" style="1926" customWidth="1"/>
    <col min="2309" max="2309" width="28.7109375" style="1926" customWidth="1"/>
    <col min="2310" max="2311" width="31.7109375" style="1926" customWidth="1"/>
    <col min="2312" max="2312" width="30.140625" style="1926" customWidth="1"/>
    <col min="2313" max="2313" width="33.7109375" style="1926" customWidth="1"/>
    <col min="2314" max="2314" width="27" style="1926" customWidth="1"/>
    <col min="2315" max="2315" width="28.7109375" style="1926" customWidth="1"/>
    <col min="2316" max="2316" width="34.85546875" style="1926" customWidth="1"/>
    <col min="2317" max="2317" width="37" style="1926" customWidth="1"/>
    <col min="2318" max="2318" width="34.85546875" style="1926" customWidth="1"/>
    <col min="2319" max="2319" width="27.5703125" style="1926" customWidth="1"/>
    <col min="2320" max="2320" width="36.85546875" style="1926" customWidth="1"/>
    <col min="2321" max="2321" width="38.7109375" style="1926" customWidth="1"/>
    <col min="2322" max="2324" width="14.7109375" style="1926" customWidth="1"/>
    <col min="2325" max="2325" width="18.7109375" style="1926" customWidth="1"/>
    <col min="2326" max="2326" width="25.42578125" style="1926" customWidth="1"/>
    <col min="2327" max="2327" width="34.85546875" style="1926" customWidth="1"/>
    <col min="2328" max="2328" width="28" style="1926" customWidth="1"/>
    <col min="2329" max="2329" width="34.140625" style="1926" customWidth="1"/>
    <col min="2330" max="2330" width="34" style="1926" customWidth="1"/>
    <col min="2331" max="2561" width="11.42578125" style="1926"/>
    <col min="2562" max="2562" width="108.140625" style="1926" customWidth="1"/>
    <col min="2563" max="2563" width="28.7109375" style="1926" customWidth="1"/>
    <col min="2564" max="2564" width="32.5703125" style="1926" customWidth="1"/>
    <col min="2565" max="2565" width="28.7109375" style="1926" customWidth="1"/>
    <col min="2566" max="2567" width="31.7109375" style="1926" customWidth="1"/>
    <col min="2568" max="2568" width="30.140625" style="1926" customWidth="1"/>
    <col min="2569" max="2569" width="33.7109375" style="1926" customWidth="1"/>
    <col min="2570" max="2570" width="27" style="1926" customWidth="1"/>
    <col min="2571" max="2571" width="28.7109375" style="1926" customWidth="1"/>
    <col min="2572" max="2572" width="34.85546875" style="1926" customWidth="1"/>
    <col min="2573" max="2573" width="37" style="1926" customWidth="1"/>
    <col min="2574" max="2574" width="34.85546875" style="1926" customWidth="1"/>
    <col min="2575" max="2575" width="27.5703125" style="1926" customWidth="1"/>
    <col min="2576" max="2576" width="36.85546875" style="1926" customWidth="1"/>
    <col min="2577" max="2577" width="38.7109375" style="1926" customWidth="1"/>
    <col min="2578" max="2580" width="14.7109375" style="1926" customWidth="1"/>
    <col min="2581" max="2581" width="18.7109375" style="1926" customWidth="1"/>
    <col min="2582" max="2582" width="25.42578125" style="1926" customWidth="1"/>
    <col min="2583" max="2583" width="34.85546875" style="1926" customWidth="1"/>
    <col min="2584" max="2584" width="28" style="1926" customWidth="1"/>
    <col min="2585" max="2585" width="34.140625" style="1926" customWidth="1"/>
    <col min="2586" max="2586" width="34" style="1926" customWidth="1"/>
    <col min="2587" max="2817" width="11.42578125" style="1926"/>
    <col min="2818" max="2818" width="108.140625" style="1926" customWidth="1"/>
    <col min="2819" max="2819" width="28.7109375" style="1926" customWidth="1"/>
    <col min="2820" max="2820" width="32.5703125" style="1926" customWidth="1"/>
    <col min="2821" max="2821" width="28.7109375" style="1926" customWidth="1"/>
    <col min="2822" max="2823" width="31.7109375" style="1926" customWidth="1"/>
    <col min="2824" max="2824" width="30.140625" style="1926" customWidth="1"/>
    <col min="2825" max="2825" width="33.7109375" style="1926" customWidth="1"/>
    <col min="2826" max="2826" width="27" style="1926" customWidth="1"/>
    <col min="2827" max="2827" width="28.7109375" style="1926" customWidth="1"/>
    <col min="2828" max="2828" width="34.85546875" style="1926" customWidth="1"/>
    <col min="2829" max="2829" width="37" style="1926" customWidth="1"/>
    <col min="2830" max="2830" width="34.85546875" style="1926" customWidth="1"/>
    <col min="2831" max="2831" width="27.5703125" style="1926" customWidth="1"/>
    <col min="2832" max="2832" width="36.85546875" style="1926" customWidth="1"/>
    <col min="2833" max="2833" width="38.7109375" style="1926" customWidth="1"/>
    <col min="2834" max="2836" width="14.7109375" style="1926" customWidth="1"/>
    <col min="2837" max="2837" width="18.7109375" style="1926" customWidth="1"/>
    <col min="2838" max="2838" width="25.42578125" style="1926" customWidth="1"/>
    <col min="2839" max="2839" width="34.85546875" style="1926" customWidth="1"/>
    <col min="2840" max="2840" width="28" style="1926" customWidth="1"/>
    <col min="2841" max="2841" width="34.140625" style="1926" customWidth="1"/>
    <col min="2842" max="2842" width="34" style="1926" customWidth="1"/>
    <col min="2843" max="3073" width="11.42578125" style="1926"/>
    <col min="3074" max="3074" width="108.140625" style="1926" customWidth="1"/>
    <col min="3075" max="3075" width="28.7109375" style="1926" customWidth="1"/>
    <col min="3076" max="3076" width="32.5703125" style="1926" customWidth="1"/>
    <col min="3077" max="3077" width="28.7109375" style="1926" customWidth="1"/>
    <col min="3078" max="3079" width="31.7109375" style="1926" customWidth="1"/>
    <col min="3080" max="3080" width="30.140625" style="1926" customWidth="1"/>
    <col min="3081" max="3081" width="33.7109375" style="1926" customWidth="1"/>
    <col min="3082" max="3082" width="27" style="1926" customWidth="1"/>
    <col min="3083" max="3083" width="28.7109375" style="1926" customWidth="1"/>
    <col min="3084" max="3084" width="34.85546875" style="1926" customWidth="1"/>
    <col min="3085" max="3085" width="37" style="1926" customWidth="1"/>
    <col min="3086" max="3086" width="34.85546875" style="1926" customWidth="1"/>
    <col min="3087" max="3087" width="27.5703125" style="1926" customWidth="1"/>
    <col min="3088" max="3088" width="36.85546875" style="1926" customWidth="1"/>
    <col min="3089" max="3089" width="38.7109375" style="1926" customWidth="1"/>
    <col min="3090" max="3092" width="14.7109375" style="1926" customWidth="1"/>
    <col min="3093" max="3093" width="18.7109375" style="1926" customWidth="1"/>
    <col min="3094" max="3094" width="25.42578125" style="1926" customWidth="1"/>
    <col min="3095" max="3095" width="34.85546875" style="1926" customWidth="1"/>
    <col min="3096" max="3096" width="28" style="1926" customWidth="1"/>
    <col min="3097" max="3097" width="34.140625" style="1926" customWidth="1"/>
    <col min="3098" max="3098" width="34" style="1926" customWidth="1"/>
    <col min="3099" max="3329" width="11.42578125" style="1926"/>
    <col min="3330" max="3330" width="108.140625" style="1926" customWidth="1"/>
    <col min="3331" max="3331" width="28.7109375" style="1926" customWidth="1"/>
    <col min="3332" max="3332" width="32.5703125" style="1926" customWidth="1"/>
    <col min="3333" max="3333" width="28.7109375" style="1926" customWidth="1"/>
    <col min="3334" max="3335" width="31.7109375" style="1926" customWidth="1"/>
    <col min="3336" max="3336" width="30.140625" style="1926" customWidth="1"/>
    <col min="3337" max="3337" width="33.7109375" style="1926" customWidth="1"/>
    <col min="3338" max="3338" width="27" style="1926" customWidth="1"/>
    <col min="3339" max="3339" width="28.7109375" style="1926" customWidth="1"/>
    <col min="3340" max="3340" width="34.85546875" style="1926" customWidth="1"/>
    <col min="3341" max="3341" width="37" style="1926" customWidth="1"/>
    <col min="3342" max="3342" width="34.85546875" style="1926" customWidth="1"/>
    <col min="3343" max="3343" width="27.5703125" style="1926" customWidth="1"/>
    <col min="3344" max="3344" width="36.85546875" style="1926" customWidth="1"/>
    <col min="3345" max="3345" width="38.7109375" style="1926" customWidth="1"/>
    <col min="3346" max="3348" width="14.7109375" style="1926" customWidth="1"/>
    <col min="3349" max="3349" width="18.7109375" style="1926" customWidth="1"/>
    <col min="3350" max="3350" width="25.42578125" style="1926" customWidth="1"/>
    <col min="3351" max="3351" width="34.85546875" style="1926" customWidth="1"/>
    <col min="3352" max="3352" width="28" style="1926" customWidth="1"/>
    <col min="3353" max="3353" width="34.140625" style="1926" customWidth="1"/>
    <col min="3354" max="3354" width="34" style="1926" customWidth="1"/>
    <col min="3355" max="3585" width="11.42578125" style="1926"/>
    <col min="3586" max="3586" width="108.140625" style="1926" customWidth="1"/>
    <col min="3587" max="3587" width="28.7109375" style="1926" customWidth="1"/>
    <col min="3588" max="3588" width="32.5703125" style="1926" customWidth="1"/>
    <col min="3589" max="3589" width="28.7109375" style="1926" customWidth="1"/>
    <col min="3590" max="3591" width="31.7109375" style="1926" customWidth="1"/>
    <col min="3592" max="3592" width="30.140625" style="1926" customWidth="1"/>
    <col min="3593" max="3593" width="33.7109375" style="1926" customWidth="1"/>
    <col min="3594" max="3594" width="27" style="1926" customWidth="1"/>
    <col min="3595" max="3595" width="28.7109375" style="1926" customWidth="1"/>
    <col min="3596" max="3596" width="34.85546875" style="1926" customWidth="1"/>
    <col min="3597" max="3597" width="37" style="1926" customWidth="1"/>
    <col min="3598" max="3598" width="34.85546875" style="1926" customWidth="1"/>
    <col min="3599" max="3599" width="27.5703125" style="1926" customWidth="1"/>
    <col min="3600" max="3600" width="36.85546875" style="1926" customWidth="1"/>
    <col min="3601" max="3601" width="38.7109375" style="1926" customWidth="1"/>
    <col min="3602" max="3604" width="14.7109375" style="1926" customWidth="1"/>
    <col min="3605" max="3605" width="18.7109375" style="1926" customWidth="1"/>
    <col min="3606" max="3606" width="25.42578125" style="1926" customWidth="1"/>
    <col min="3607" max="3607" width="34.85546875" style="1926" customWidth="1"/>
    <col min="3608" max="3608" width="28" style="1926" customWidth="1"/>
    <col min="3609" max="3609" width="34.140625" style="1926" customWidth="1"/>
    <col min="3610" max="3610" width="34" style="1926" customWidth="1"/>
    <col min="3611" max="3841" width="11.42578125" style="1926"/>
    <col min="3842" max="3842" width="108.140625" style="1926" customWidth="1"/>
    <col min="3843" max="3843" width="28.7109375" style="1926" customWidth="1"/>
    <col min="3844" max="3844" width="32.5703125" style="1926" customWidth="1"/>
    <col min="3845" max="3845" width="28.7109375" style="1926" customWidth="1"/>
    <col min="3846" max="3847" width="31.7109375" style="1926" customWidth="1"/>
    <col min="3848" max="3848" width="30.140625" style="1926" customWidth="1"/>
    <col min="3849" max="3849" width="33.7109375" style="1926" customWidth="1"/>
    <col min="3850" max="3850" width="27" style="1926" customWidth="1"/>
    <col min="3851" max="3851" width="28.7109375" style="1926" customWidth="1"/>
    <col min="3852" max="3852" width="34.85546875" style="1926" customWidth="1"/>
    <col min="3853" max="3853" width="37" style="1926" customWidth="1"/>
    <col min="3854" max="3854" width="34.85546875" style="1926" customWidth="1"/>
    <col min="3855" max="3855" width="27.5703125" style="1926" customWidth="1"/>
    <col min="3856" max="3856" width="36.85546875" style="1926" customWidth="1"/>
    <col min="3857" max="3857" width="38.7109375" style="1926" customWidth="1"/>
    <col min="3858" max="3860" width="14.7109375" style="1926" customWidth="1"/>
    <col min="3861" max="3861" width="18.7109375" style="1926" customWidth="1"/>
    <col min="3862" max="3862" width="25.42578125" style="1926" customWidth="1"/>
    <col min="3863" max="3863" width="34.85546875" style="1926" customWidth="1"/>
    <col min="3864" max="3864" width="28" style="1926" customWidth="1"/>
    <col min="3865" max="3865" width="34.140625" style="1926" customWidth="1"/>
    <col min="3866" max="3866" width="34" style="1926" customWidth="1"/>
    <col min="3867" max="4097" width="11.42578125" style="1926"/>
    <col min="4098" max="4098" width="108.140625" style="1926" customWidth="1"/>
    <col min="4099" max="4099" width="28.7109375" style="1926" customWidth="1"/>
    <col min="4100" max="4100" width="32.5703125" style="1926" customWidth="1"/>
    <col min="4101" max="4101" width="28.7109375" style="1926" customWidth="1"/>
    <col min="4102" max="4103" width="31.7109375" style="1926" customWidth="1"/>
    <col min="4104" max="4104" width="30.140625" style="1926" customWidth="1"/>
    <col min="4105" max="4105" width="33.7109375" style="1926" customWidth="1"/>
    <col min="4106" max="4106" width="27" style="1926" customWidth="1"/>
    <col min="4107" max="4107" width="28.7109375" style="1926" customWidth="1"/>
    <col min="4108" max="4108" width="34.85546875" style="1926" customWidth="1"/>
    <col min="4109" max="4109" width="37" style="1926" customWidth="1"/>
    <col min="4110" max="4110" width="34.85546875" style="1926" customWidth="1"/>
    <col min="4111" max="4111" width="27.5703125" style="1926" customWidth="1"/>
    <col min="4112" max="4112" width="36.85546875" style="1926" customWidth="1"/>
    <col min="4113" max="4113" width="38.7109375" style="1926" customWidth="1"/>
    <col min="4114" max="4116" width="14.7109375" style="1926" customWidth="1"/>
    <col min="4117" max="4117" width="18.7109375" style="1926" customWidth="1"/>
    <col min="4118" max="4118" width="25.42578125" style="1926" customWidth="1"/>
    <col min="4119" max="4119" width="34.85546875" style="1926" customWidth="1"/>
    <col min="4120" max="4120" width="28" style="1926" customWidth="1"/>
    <col min="4121" max="4121" width="34.140625" style="1926" customWidth="1"/>
    <col min="4122" max="4122" width="34" style="1926" customWidth="1"/>
    <col min="4123" max="4353" width="11.42578125" style="1926"/>
    <col min="4354" max="4354" width="108.140625" style="1926" customWidth="1"/>
    <col min="4355" max="4355" width="28.7109375" style="1926" customWidth="1"/>
    <col min="4356" max="4356" width="32.5703125" style="1926" customWidth="1"/>
    <col min="4357" max="4357" width="28.7109375" style="1926" customWidth="1"/>
    <col min="4358" max="4359" width="31.7109375" style="1926" customWidth="1"/>
    <col min="4360" max="4360" width="30.140625" style="1926" customWidth="1"/>
    <col min="4361" max="4361" width="33.7109375" style="1926" customWidth="1"/>
    <col min="4362" max="4362" width="27" style="1926" customWidth="1"/>
    <col min="4363" max="4363" width="28.7109375" style="1926" customWidth="1"/>
    <col min="4364" max="4364" width="34.85546875" style="1926" customWidth="1"/>
    <col min="4365" max="4365" width="37" style="1926" customWidth="1"/>
    <col min="4366" max="4366" width="34.85546875" style="1926" customWidth="1"/>
    <col min="4367" max="4367" width="27.5703125" style="1926" customWidth="1"/>
    <col min="4368" max="4368" width="36.85546875" style="1926" customWidth="1"/>
    <col min="4369" max="4369" width="38.7109375" style="1926" customWidth="1"/>
    <col min="4370" max="4372" width="14.7109375" style="1926" customWidth="1"/>
    <col min="4373" max="4373" width="18.7109375" style="1926" customWidth="1"/>
    <col min="4374" max="4374" width="25.42578125" style="1926" customWidth="1"/>
    <col min="4375" max="4375" width="34.85546875" style="1926" customWidth="1"/>
    <col min="4376" max="4376" width="28" style="1926" customWidth="1"/>
    <col min="4377" max="4377" width="34.140625" style="1926" customWidth="1"/>
    <col min="4378" max="4378" width="34" style="1926" customWidth="1"/>
    <col min="4379" max="4609" width="11.42578125" style="1926"/>
    <col min="4610" max="4610" width="108.140625" style="1926" customWidth="1"/>
    <col min="4611" max="4611" width="28.7109375" style="1926" customWidth="1"/>
    <col min="4612" max="4612" width="32.5703125" style="1926" customWidth="1"/>
    <col min="4613" max="4613" width="28.7109375" style="1926" customWidth="1"/>
    <col min="4614" max="4615" width="31.7109375" style="1926" customWidth="1"/>
    <col min="4616" max="4616" width="30.140625" style="1926" customWidth="1"/>
    <col min="4617" max="4617" width="33.7109375" style="1926" customWidth="1"/>
    <col min="4618" max="4618" width="27" style="1926" customWidth="1"/>
    <col min="4619" max="4619" width="28.7109375" style="1926" customWidth="1"/>
    <col min="4620" max="4620" width="34.85546875" style="1926" customWidth="1"/>
    <col min="4621" max="4621" width="37" style="1926" customWidth="1"/>
    <col min="4622" max="4622" width="34.85546875" style="1926" customWidth="1"/>
    <col min="4623" max="4623" width="27.5703125" style="1926" customWidth="1"/>
    <col min="4624" max="4624" width="36.85546875" style="1926" customWidth="1"/>
    <col min="4625" max="4625" width="38.7109375" style="1926" customWidth="1"/>
    <col min="4626" max="4628" width="14.7109375" style="1926" customWidth="1"/>
    <col min="4629" max="4629" width="18.7109375" style="1926" customWidth="1"/>
    <col min="4630" max="4630" width="25.42578125" style="1926" customWidth="1"/>
    <col min="4631" max="4631" width="34.85546875" style="1926" customWidth="1"/>
    <col min="4632" max="4632" width="28" style="1926" customWidth="1"/>
    <col min="4633" max="4633" width="34.140625" style="1926" customWidth="1"/>
    <col min="4634" max="4634" width="34" style="1926" customWidth="1"/>
    <col min="4635" max="4865" width="11.42578125" style="1926"/>
    <col min="4866" max="4866" width="108.140625" style="1926" customWidth="1"/>
    <col min="4867" max="4867" width="28.7109375" style="1926" customWidth="1"/>
    <col min="4868" max="4868" width="32.5703125" style="1926" customWidth="1"/>
    <col min="4869" max="4869" width="28.7109375" style="1926" customWidth="1"/>
    <col min="4870" max="4871" width="31.7109375" style="1926" customWidth="1"/>
    <col min="4872" max="4872" width="30.140625" style="1926" customWidth="1"/>
    <col min="4873" max="4873" width="33.7109375" style="1926" customWidth="1"/>
    <col min="4874" max="4874" width="27" style="1926" customWidth="1"/>
    <col min="4875" max="4875" width="28.7109375" style="1926" customWidth="1"/>
    <col min="4876" max="4876" width="34.85546875" style="1926" customWidth="1"/>
    <col min="4877" max="4877" width="37" style="1926" customWidth="1"/>
    <col min="4878" max="4878" width="34.85546875" style="1926" customWidth="1"/>
    <col min="4879" max="4879" width="27.5703125" style="1926" customWidth="1"/>
    <col min="4880" max="4880" width="36.85546875" style="1926" customWidth="1"/>
    <col min="4881" max="4881" width="38.7109375" style="1926" customWidth="1"/>
    <col min="4882" max="4884" width="14.7109375" style="1926" customWidth="1"/>
    <col min="4885" max="4885" width="18.7109375" style="1926" customWidth="1"/>
    <col min="4886" max="4886" width="25.42578125" style="1926" customWidth="1"/>
    <col min="4887" max="4887" width="34.85546875" style="1926" customWidth="1"/>
    <col min="4888" max="4888" width="28" style="1926" customWidth="1"/>
    <col min="4889" max="4889" width="34.140625" style="1926" customWidth="1"/>
    <col min="4890" max="4890" width="34" style="1926" customWidth="1"/>
    <col min="4891" max="5121" width="11.42578125" style="1926"/>
    <col min="5122" max="5122" width="108.140625" style="1926" customWidth="1"/>
    <col min="5123" max="5123" width="28.7109375" style="1926" customWidth="1"/>
    <col min="5124" max="5124" width="32.5703125" style="1926" customWidth="1"/>
    <col min="5125" max="5125" width="28.7109375" style="1926" customWidth="1"/>
    <col min="5126" max="5127" width="31.7109375" style="1926" customWidth="1"/>
    <col min="5128" max="5128" width="30.140625" style="1926" customWidth="1"/>
    <col min="5129" max="5129" width="33.7109375" style="1926" customWidth="1"/>
    <col min="5130" max="5130" width="27" style="1926" customWidth="1"/>
    <col min="5131" max="5131" width="28.7109375" style="1926" customWidth="1"/>
    <col min="5132" max="5132" width="34.85546875" style="1926" customWidth="1"/>
    <col min="5133" max="5133" width="37" style="1926" customWidth="1"/>
    <col min="5134" max="5134" width="34.85546875" style="1926" customWidth="1"/>
    <col min="5135" max="5135" width="27.5703125" style="1926" customWidth="1"/>
    <col min="5136" max="5136" width="36.85546875" style="1926" customWidth="1"/>
    <col min="5137" max="5137" width="38.7109375" style="1926" customWidth="1"/>
    <col min="5138" max="5140" width="14.7109375" style="1926" customWidth="1"/>
    <col min="5141" max="5141" width="18.7109375" style="1926" customWidth="1"/>
    <col min="5142" max="5142" width="25.42578125" style="1926" customWidth="1"/>
    <col min="5143" max="5143" width="34.85546875" style="1926" customWidth="1"/>
    <col min="5144" max="5144" width="28" style="1926" customWidth="1"/>
    <col min="5145" max="5145" width="34.140625" style="1926" customWidth="1"/>
    <col min="5146" max="5146" width="34" style="1926" customWidth="1"/>
    <col min="5147" max="5377" width="11.42578125" style="1926"/>
    <col min="5378" max="5378" width="108.140625" style="1926" customWidth="1"/>
    <col min="5379" max="5379" width="28.7109375" style="1926" customWidth="1"/>
    <col min="5380" max="5380" width="32.5703125" style="1926" customWidth="1"/>
    <col min="5381" max="5381" width="28.7109375" style="1926" customWidth="1"/>
    <col min="5382" max="5383" width="31.7109375" style="1926" customWidth="1"/>
    <col min="5384" max="5384" width="30.140625" style="1926" customWidth="1"/>
    <col min="5385" max="5385" width="33.7109375" style="1926" customWidth="1"/>
    <col min="5386" max="5386" width="27" style="1926" customWidth="1"/>
    <col min="5387" max="5387" width="28.7109375" style="1926" customWidth="1"/>
    <col min="5388" max="5388" width="34.85546875" style="1926" customWidth="1"/>
    <col min="5389" max="5389" width="37" style="1926" customWidth="1"/>
    <col min="5390" max="5390" width="34.85546875" style="1926" customWidth="1"/>
    <col min="5391" max="5391" width="27.5703125" style="1926" customWidth="1"/>
    <col min="5392" max="5392" width="36.85546875" style="1926" customWidth="1"/>
    <col min="5393" max="5393" width="38.7109375" style="1926" customWidth="1"/>
    <col min="5394" max="5396" width="14.7109375" style="1926" customWidth="1"/>
    <col min="5397" max="5397" width="18.7109375" style="1926" customWidth="1"/>
    <col min="5398" max="5398" width="25.42578125" style="1926" customWidth="1"/>
    <col min="5399" max="5399" width="34.85546875" style="1926" customWidth="1"/>
    <col min="5400" max="5400" width="28" style="1926" customWidth="1"/>
    <col min="5401" max="5401" width="34.140625" style="1926" customWidth="1"/>
    <col min="5402" max="5402" width="34" style="1926" customWidth="1"/>
    <col min="5403" max="5633" width="11.42578125" style="1926"/>
    <col min="5634" max="5634" width="108.140625" style="1926" customWidth="1"/>
    <col min="5635" max="5635" width="28.7109375" style="1926" customWidth="1"/>
    <col min="5636" max="5636" width="32.5703125" style="1926" customWidth="1"/>
    <col min="5637" max="5637" width="28.7109375" style="1926" customWidth="1"/>
    <col min="5638" max="5639" width="31.7109375" style="1926" customWidth="1"/>
    <col min="5640" max="5640" width="30.140625" style="1926" customWidth="1"/>
    <col min="5641" max="5641" width="33.7109375" style="1926" customWidth="1"/>
    <col min="5642" max="5642" width="27" style="1926" customWidth="1"/>
    <col min="5643" max="5643" width="28.7109375" style="1926" customWidth="1"/>
    <col min="5644" max="5644" width="34.85546875" style="1926" customWidth="1"/>
    <col min="5645" max="5645" width="37" style="1926" customWidth="1"/>
    <col min="5646" max="5646" width="34.85546875" style="1926" customWidth="1"/>
    <col min="5647" max="5647" width="27.5703125" style="1926" customWidth="1"/>
    <col min="5648" max="5648" width="36.85546875" style="1926" customWidth="1"/>
    <col min="5649" max="5649" width="38.7109375" style="1926" customWidth="1"/>
    <col min="5650" max="5652" width="14.7109375" style="1926" customWidth="1"/>
    <col min="5653" max="5653" width="18.7109375" style="1926" customWidth="1"/>
    <col min="5654" max="5654" width="25.42578125" style="1926" customWidth="1"/>
    <col min="5655" max="5655" width="34.85546875" style="1926" customWidth="1"/>
    <col min="5656" max="5656" width="28" style="1926" customWidth="1"/>
    <col min="5657" max="5657" width="34.140625" style="1926" customWidth="1"/>
    <col min="5658" max="5658" width="34" style="1926" customWidth="1"/>
    <col min="5659" max="5889" width="11.42578125" style="1926"/>
    <col min="5890" max="5890" width="108.140625" style="1926" customWidth="1"/>
    <col min="5891" max="5891" width="28.7109375" style="1926" customWidth="1"/>
    <col min="5892" max="5892" width="32.5703125" style="1926" customWidth="1"/>
    <col min="5893" max="5893" width="28.7109375" style="1926" customWidth="1"/>
    <col min="5894" max="5895" width="31.7109375" style="1926" customWidth="1"/>
    <col min="5896" max="5896" width="30.140625" style="1926" customWidth="1"/>
    <col min="5897" max="5897" width="33.7109375" style="1926" customWidth="1"/>
    <col min="5898" max="5898" width="27" style="1926" customWidth="1"/>
    <col min="5899" max="5899" width="28.7109375" style="1926" customWidth="1"/>
    <col min="5900" max="5900" width="34.85546875" style="1926" customWidth="1"/>
    <col min="5901" max="5901" width="37" style="1926" customWidth="1"/>
    <col min="5902" max="5902" width="34.85546875" style="1926" customWidth="1"/>
    <col min="5903" max="5903" width="27.5703125" style="1926" customWidth="1"/>
    <col min="5904" max="5904" width="36.85546875" style="1926" customWidth="1"/>
    <col min="5905" max="5905" width="38.7109375" style="1926" customWidth="1"/>
    <col min="5906" max="5908" width="14.7109375" style="1926" customWidth="1"/>
    <col min="5909" max="5909" width="18.7109375" style="1926" customWidth="1"/>
    <col min="5910" max="5910" width="25.42578125" style="1926" customWidth="1"/>
    <col min="5911" max="5911" width="34.85546875" style="1926" customWidth="1"/>
    <col min="5912" max="5912" width="28" style="1926" customWidth="1"/>
    <col min="5913" max="5913" width="34.140625" style="1926" customWidth="1"/>
    <col min="5914" max="5914" width="34" style="1926" customWidth="1"/>
    <col min="5915" max="6145" width="11.42578125" style="1926"/>
    <col min="6146" max="6146" width="108.140625" style="1926" customWidth="1"/>
    <col min="6147" max="6147" width="28.7109375" style="1926" customWidth="1"/>
    <col min="6148" max="6148" width="32.5703125" style="1926" customWidth="1"/>
    <col min="6149" max="6149" width="28.7109375" style="1926" customWidth="1"/>
    <col min="6150" max="6151" width="31.7109375" style="1926" customWidth="1"/>
    <col min="6152" max="6152" width="30.140625" style="1926" customWidth="1"/>
    <col min="6153" max="6153" width="33.7109375" style="1926" customWidth="1"/>
    <col min="6154" max="6154" width="27" style="1926" customWidth="1"/>
    <col min="6155" max="6155" width="28.7109375" style="1926" customWidth="1"/>
    <col min="6156" max="6156" width="34.85546875" style="1926" customWidth="1"/>
    <col min="6157" max="6157" width="37" style="1926" customWidth="1"/>
    <col min="6158" max="6158" width="34.85546875" style="1926" customWidth="1"/>
    <col min="6159" max="6159" width="27.5703125" style="1926" customWidth="1"/>
    <col min="6160" max="6160" width="36.85546875" style="1926" customWidth="1"/>
    <col min="6161" max="6161" width="38.7109375" style="1926" customWidth="1"/>
    <col min="6162" max="6164" width="14.7109375" style="1926" customWidth="1"/>
    <col min="6165" max="6165" width="18.7109375" style="1926" customWidth="1"/>
    <col min="6166" max="6166" width="25.42578125" style="1926" customWidth="1"/>
    <col min="6167" max="6167" width="34.85546875" style="1926" customWidth="1"/>
    <col min="6168" max="6168" width="28" style="1926" customWidth="1"/>
    <col min="6169" max="6169" width="34.140625" style="1926" customWidth="1"/>
    <col min="6170" max="6170" width="34" style="1926" customWidth="1"/>
    <col min="6171" max="6401" width="11.42578125" style="1926"/>
    <col min="6402" max="6402" width="108.140625" style="1926" customWidth="1"/>
    <col min="6403" max="6403" width="28.7109375" style="1926" customWidth="1"/>
    <col min="6404" max="6404" width="32.5703125" style="1926" customWidth="1"/>
    <col min="6405" max="6405" width="28.7109375" style="1926" customWidth="1"/>
    <col min="6406" max="6407" width="31.7109375" style="1926" customWidth="1"/>
    <col min="6408" max="6408" width="30.140625" style="1926" customWidth="1"/>
    <col min="6409" max="6409" width="33.7109375" style="1926" customWidth="1"/>
    <col min="6410" max="6410" width="27" style="1926" customWidth="1"/>
    <col min="6411" max="6411" width="28.7109375" style="1926" customWidth="1"/>
    <col min="6412" max="6412" width="34.85546875" style="1926" customWidth="1"/>
    <col min="6413" max="6413" width="37" style="1926" customWidth="1"/>
    <col min="6414" max="6414" width="34.85546875" style="1926" customWidth="1"/>
    <col min="6415" max="6415" width="27.5703125" style="1926" customWidth="1"/>
    <col min="6416" max="6416" width="36.85546875" style="1926" customWidth="1"/>
    <col min="6417" max="6417" width="38.7109375" style="1926" customWidth="1"/>
    <col min="6418" max="6420" width="14.7109375" style="1926" customWidth="1"/>
    <col min="6421" max="6421" width="18.7109375" style="1926" customWidth="1"/>
    <col min="6422" max="6422" width="25.42578125" style="1926" customWidth="1"/>
    <col min="6423" max="6423" width="34.85546875" style="1926" customWidth="1"/>
    <col min="6424" max="6424" width="28" style="1926" customWidth="1"/>
    <col min="6425" max="6425" width="34.140625" style="1926" customWidth="1"/>
    <col min="6426" max="6426" width="34" style="1926" customWidth="1"/>
    <col min="6427" max="6657" width="11.42578125" style="1926"/>
    <col min="6658" max="6658" width="108.140625" style="1926" customWidth="1"/>
    <col min="6659" max="6659" width="28.7109375" style="1926" customWidth="1"/>
    <col min="6660" max="6660" width="32.5703125" style="1926" customWidth="1"/>
    <col min="6661" max="6661" width="28.7109375" style="1926" customWidth="1"/>
    <col min="6662" max="6663" width="31.7109375" style="1926" customWidth="1"/>
    <col min="6664" max="6664" width="30.140625" style="1926" customWidth="1"/>
    <col min="6665" max="6665" width="33.7109375" style="1926" customWidth="1"/>
    <col min="6666" max="6666" width="27" style="1926" customWidth="1"/>
    <col min="6667" max="6667" width="28.7109375" style="1926" customWidth="1"/>
    <col min="6668" max="6668" width="34.85546875" style="1926" customWidth="1"/>
    <col min="6669" max="6669" width="37" style="1926" customWidth="1"/>
    <col min="6670" max="6670" width="34.85546875" style="1926" customWidth="1"/>
    <col min="6671" max="6671" width="27.5703125" style="1926" customWidth="1"/>
    <col min="6672" max="6672" width="36.85546875" style="1926" customWidth="1"/>
    <col min="6673" max="6673" width="38.7109375" style="1926" customWidth="1"/>
    <col min="6674" max="6676" width="14.7109375" style="1926" customWidth="1"/>
    <col min="6677" max="6677" width="18.7109375" style="1926" customWidth="1"/>
    <col min="6678" max="6678" width="25.42578125" style="1926" customWidth="1"/>
    <col min="6679" max="6679" width="34.85546875" style="1926" customWidth="1"/>
    <col min="6680" max="6680" width="28" style="1926" customWidth="1"/>
    <col min="6681" max="6681" width="34.140625" style="1926" customWidth="1"/>
    <col min="6682" max="6682" width="34" style="1926" customWidth="1"/>
    <col min="6683" max="6913" width="11.42578125" style="1926"/>
    <col min="6914" max="6914" width="108.140625" style="1926" customWidth="1"/>
    <col min="6915" max="6915" width="28.7109375" style="1926" customWidth="1"/>
    <col min="6916" max="6916" width="32.5703125" style="1926" customWidth="1"/>
    <col min="6917" max="6917" width="28.7109375" style="1926" customWidth="1"/>
    <col min="6918" max="6919" width="31.7109375" style="1926" customWidth="1"/>
    <col min="6920" max="6920" width="30.140625" style="1926" customWidth="1"/>
    <col min="6921" max="6921" width="33.7109375" style="1926" customWidth="1"/>
    <col min="6922" max="6922" width="27" style="1926" customWidth="1"/>
    <col min="6923" max="6923" width="28.7109375" style="1926" customWidth="1"/>
    <col min="6924" max="6924" width="34.85546875" style="1926" customWidth="1"/>
    <col min="6925" max="6925" width="37" style="1926" customWidth="1"/>
    <col min="6926" max="6926" width="34.85546875" style="1926" customWidth="1"/>
    <col min="6927" max="6927" width="27.5703125" style="1926" customWidth="1"/>
    <col min="6928" max="6928" width="36.85546875" style="1926" customWidth="1"/>
    <col min="6929" max="6929" width="38.7109375" style="1926" customWidth="1"/>
    <col min="6930" max="6932" width="14.7109375" style="1926" customWidth="1"/>
    <col min="6933" max="6933" width="18.7109375" style="1926" customWidth="1"/>
    <col min="6934" max="6934" width="25.42578125" style="1926" customWidth="1"/>
    <col min="6935" max="6935" width="34.85546875" style="1926" customWidth="1"/>
    <col min="6936" max="6936" width="28" style="1926" customWidth="1"/>
    <col min="6937" max="6937" width="34.140625" style="1926" customWidth="1"/>
    <col min="6938" max="6938" width="34" style="1926" customWidth="1"/>
    <col min="6939" max="7169" width="11.42578125" style="1926"/>
    <col min="7170" max="7170" width="108.140625" style="1926" customWidth="1"/>
    <col min="7171" max="7171" width="28.7109375" style="1926" customWidth="1"/>
    <col min="7172" max="7172" width="32.5703125" style="1926" customWidth="1"/>
    <col min="7173" max="7173" width="28.7109375" style="1926" customWidth="1"/>
    <col min="7174" max="7175" width="31.7109375" style="1926" customWidth="1"/>
    <col min="7176" max="7176" width="30.140625" style="1926" customWidth="1"/>
    <col min="7177" max="7177" width="33.7109375" style="1926" customWidth="1"/>
    <col min="7178" max="7178" width="27" style="1926" customWidth="1"/>
    <col min="7179" max="7179" width="28.7109375" style="1926" customWidth="1"/>
    <col min="7180" max="7180" width="34.85546875" style="1926" customWidth="1"/>
    <col min="7181" max="7181" width="37" style="1926" customWidth="1"/>
    <col min="7182" max="7182" width="34.85546875" style="1926" customWidth="1"/>
    <col min="7183" max="7183" width="27.5703125" style="1926" customWidth="1"/>
    <col min="7184" max="7184" width="36.85546875" style="1926" customWidth="1"/>
    <col min="7185" max="7185" width="38.7109375" style="1926" customWidth="1"/>
    <col min="7186" max="7188" width="14.7109375" style="1926" customWidth="1"/>
    <col min="7189" max="7189" width="18.7109375" style="1926" customWidth="1"/>
    <col min="7190" max="7190" width="25.42578125" style="1926" customWidth="1"/>
    <col min="7191" max="7191" width="34.85546875" style="1926" customWidth="1"/>
    <col min="7192" max="7192" width="28" style="1926" customWidth="1"/>
    <col min="7193" max="7193" width="34.140625" style="1926" customWidth="1"/>
    <col min="7194" max="7194" width="34" style="1926" customWidth="1"/>
    <col min="7195" max="7425" width="11.42578125" style="1926"/>
    <col min="7426" max="7426" width="108.140625" style="1926" customWidth="1"/>
    <col min="7427" max="7427" width="28.7109375" style="1926" customWidth="1"/>
    <col min="7428" max="7428" width="32.5703125" style="1926" customWidth="1"/>
    <col min="7429" max="7429" width="28.7109375" style="1926" customWidth="1"/>
    <col min="7430" max="7431" width="31.7109375" style="1926" customWidth="1"/>
    <col min="7432" max="7432" width="30.140625" style="1926" customWidth="1"/>
    <col min="7433" max="7433" width="33.7109375" style="1926" customWidth="1"/>
    <col min="7434" max="7434" width="27" style="1926" customWidth="1"/>
    <col min="7435" max="7435" width="28.7109375" style="1926" customWidth="1"/>
    <col min="7436" max="7436" width="34.85546875" style="1926" customWidth="1"/>
    <col min="7437" max="7437" width="37" style="1926" customWidth="1"/>
    <col min="7438" max="7438" width="34.85546875" style="1926" customWidth="1"/>
    <col min="7439" max="7439" width="27.5703125" style="1926" customWidth="1"/>
    <col min="7440" max="7440" width="36.85546875" style="1926" customWidth="1"/>
    <col min="7441" max="7441" width="38.7109375" style="1926" customWidth="1"/>
    <col min="7442" max="7444" width="14.7109375" style="1926" customWidth="1"/>
    <col min="7445" max="7445" width="18.7109375" style="1926" customWidth="1"/>
    <col min="7446" max="7446" width="25.42578125" style="1926" customWidth="1"/>
    <col min="7447" max="7447" width="34.85546875" style="1926" customWidth="1"/>
    <col min="7448" max="7448" width="28" style="1926" customWidth="1"/>
    <col min="7449" max="7449" width="34.140625" style="1926" customWidth="1"/>
    <col min="7450" max="7450" width="34" style="1926" customWidth="1"/>
    <col min="7451" max="7681" width="11.42578125" style="1926"/>
    <col min="7682" max="7682" width="108.140625" style="1926" customWidth="1"/>
    <col min="7683" max="7683" width="28.7109375" style="1926" customWidth="1"/>
    <col min="7684" max="7684" width="32.5703125" style="1926" customWidth="1"/>
    <col min="7685" max="7685" width="28.7109375" style="1926" customWidth="1"/>
    <col min="7686" max="7687" width="31.7109375" style="1926" customWidth="1"/>
    <col min="7688" max="7688" width="30.140625" style="1926" customWidth="1"/>
    <col min="7689" max="7689" width="33.7109375" style="1926" customWidth="1"/>
    <col min="7690" max="7690" width="27" style="1926" customWidth="1"/>
    <col min="7691" max="7691" width="28.7109375" style="1926" customWidth="1"/>
    <col min="7692" max="7692" width="34.85546875" style="1926" customWidth="1"/>
    <col min="7693" max="7693" width="37" style="1926" customWidth="1"/>
    <col min="7694" max="7694" width="34.85546875" style="1926" customWidth="1"/>
    <col min="7695" max="7695" width="27.5703125" style="1926" customWidth="1"/>
    <col min="7696" max="7696" width="36.85546875" style="1926" customWidth="1"/>
    <col min="7697" max="7697" width="38.7109375" style="1926" customWidth="1"/>
    <col min="7698" max="7700" width="14.7109375" style="1926" customWidth="1"/>
    <col min="7701" max="7701" width="18.7109375" style="1926" customWidth="1"/>
    <col min="7702" max="7702" width="25.42578125" style="1926" customWidth="1"/>
    <col min="7703" max="7703" width="34.85546875" style="1926" customWidth="1"/>
    <col min="7704" max="7704" width="28" style="1926" customWidth="1"/>
    <col min="7705" max="7705" width="34.140625" style="1926" customWidth="1"/>
    <col min="7706" max="7706" width="34" style="1926" customWidth="1"/>
    <col min="7707" max="7937" width="11.42578125" style="1926"/>
    <col min="7938" max="7938" width="108.140625" style="1926" customWidth="1"/>
    <col min="7939" max="7939" width="28.7109375" style="1926" customWidth="1"/>
    <col min="7940" max="7940" width="32.5703125" style="1926" customWidth="1"/>
    <col min="7941" max="7941" width="28.7109375" style="1926" customWidth="1"/>
    <col min="7942" max="7943" width="31.7109375" style="1926" customWidth="1"/>
    <col min="7944" max="7944" width="30.140625" style="1926" customWidth="1"/>
    <col min="7945" max="7945" width="33.7109375" style="1926" customWidth="1"/>
    <col min="7946" max="7946" width="27" style="1926" customWidth="1"/>
    <col min="7947" max="7947" width="28.7109375" style="1926" customWidth="1"/>
    <col min="7948" max="7948" width="34.85546875" style="1926" customWidth="1"/>
    <col min="7949" max="7949" width="37" style="1926" customWidth="1"/>
    <col min="7950" max="7950" width="34.85546875" style="1926" customWidth="1"/>
    <col min="7951" max="7951" width="27.5703125" style="1926" customWidth="1"/>
    <col min="7952" max="7952" width="36.85546875" style="1926" customWidth="1"/>
    <col min="7953" max="7953" width="38.7109375" style="1926" customWidth="1"/>
    <col min="7954" max="7956" width="14.7109375" style="1926" customWidth="1"/>
    <col min="7957" max="7957" width="18.7109375" style="1926" customWidth="1"/>
    <col min="7958" max="7958" width="25.42578125" style="1926" customWidth="1"/>
    <col min="7959" max="7959" width="34.85546875" style="1926" customWidth="1"/>
    <col min="7960" max="7960" width="28" style="1926" customWidth="1"/>
    <col min="7961" max="7961" width="34.140625" style="1926" customWidth="1"/>
    <col min="7962" max="7962" width="34" style="1926" customWidth="1"/>
    <col min="7963" max="8193" width="11.42578125" style="1926"/>
    <col min="8194" max="8194" width="108.140625" style="1926" customWidth="1"/>
    <col min="8195" max="8195" width="28.7109375" style="1926" customWidth="1"/>
    <col min="8196" max="8196" width="32.5703125" style="1926" customWidth="1"/>
    <col min="8197" max="8197" width="28.7109375" style="1926" customWidth="1"/>
    <col min="8198" max="8199" width="31.7109375" style="1926" customWidth="1"/>
    <col min="8200" max="8200" width="30.140625" style="1926" customWidth="1"/>
    <col min="8201" max="8201" width="33.7109375" style="1926" customWidth="1"/>
    <col min="8202" max="8202" width="27" style="1926" customWidth="1"/>
    <col min="8203" max="8203" width="28.7109375" style="1926" customWidth="1"/>
    <col min="8204" max="8204" width="34.85546875" style="1926" customWidth="1"/>
    <col min="8205" max="8205" width="37" style="1926" customWidth="1"/>
    <col min="8206" max="8206" width="34.85546875" style="1926" customWidth="1"/>
    <col min="8207" max="8207" width="27.5703125" style="1926" customWidth="1"/>
    <col min="8208" max="8208" width="36.85546875" style="1926" customWidth="1"/>
    <col min="8209" max="8209" width="38.7109375" style="1926" customWidth="1"/>
    <col min="8210" max="8212" width="14.7109375" style="1926" customWidth="1"/>
    <col min="8213" max="8213" width="18.7109375" style="1926" customWidth="1"/>
    <col min="8214" max="8214" width="25.42578125" style="1926" customWidth="1"/>
    <col min="8215" max="8215" width="34.85546875" style="1926" customWidth="1"/>
    <col min="8216" max="8216" width="28" style="1926" customWidth="1"/>
    <col min="8217" max="8217" width="34.140625" style="1926" customWidth="1"/>
    <col min="8218" max="8218" width="34" style="1926" customWidth="1"/>
    <col min="8219" max="8449" width="11.42578125" style="1926"/>
    <col min="8450" max="8450" width="108.140625" style="1926" customWidth="1"/>
    <col min="8451" max="8451" width="28.7109375" style="1926" customWidth="1"/>
    <col min="8452" max="8452" width="32.5703125" style="1926" customWidth="1"/>
    <col min="8453" max="8453" width="28.7109375" style="1926" customWidth="1"/>
    <col min="8454" max="8455" width="31.7109375" style="1926" customWidth="1"/>
    <col min="8456" max="8456" width="30.140625" style="1926" customWidth="1"/>
    <col min="8457" max="8457" width="33.7109375" style="1926" customWidth="1"/>
    <col min="8458" max="8458" width="27" style="1926" customWidth="1"/>
    <col min="8459" max="8459" width="28.7109375" style="1926" customWidth="1"/>
    <col min="8460" max="8460" width="34.85546875" style="1926" customWidth="1"/>
    <col min="8461" max="8461" width="37" style="1926" customWidth="1"/>
    <col min="8462" max="8462" width="34.85546875" style="1926" customWidth="1"/>
    <col min="8463" max="8463" width="27.5703125" style="1926" customWidth="1"/>
    <col min="8464" max="8464" width="36.85546875" style="1926" customWidth="1"/>
    <col min="8465" max="8465" width="38.7109375" style="1926" customWidth="1"/>
    <col min="8466" max="8468" width="14.7109375" style="1926" customWidth="1"/>
    <col min="8469" max="8469" width="18.7109375" style="1926" customWidth="1"/>
    <col min="8470" max="8470" width="25.42578125" style="1926" customWidth="1"/>
    <col min="8471" max="8471" width="34.85546875" style="1926" customWidth="1"/>
    <col min="8472" max="8472" width="28" style="1926" customWidth="1"/>
    <col min="8473" max="8473" width="34.140625" style="1926" customWidth="1"/>
    <col min="8474" max="8474" width="34" style="1926" customWidth="1"/>
    <col min="8475" max="8705" width="11.42578125" style="1926"/>
    <col min="8706" max="8706" width="108.140625" style="1926" customWidth="1"/>
    <col min="8707" max="8707" width="28.7109375" style="1926" customWidth="1"/>
    <col min="8708" max="8708" width="32.5703125" style="1926" customWidth="1"/>
    <col min="8709" max="8709" width="28.7109375" style="1926" customWidth="1"/>
    <col min="8710" max="8711" width="31.7109375" style="1926" customWidth="1"/>
    <col min="8712" max="8712" width="30.140625" style="1926" customWidth="1"/>
    <col min="8713" max="8713" width="33.7109375" style="1926" customWidth="1"/>
    <col min="8714" max="8714" width="27" style="1926" customWidth="1"/>
    <col min="8715" max="8715" width="28.7109375" style="1926" customWidth="1"/>
    <col min="8716" max="8716" width="34.85546875" style="1926" customWidth="1"/>
    <col min="8717" max="8717" width="37" style="1926" customWidth="1"/>
    <col min="8718" max="8718" width="34.85546875" style="1926" customWidth="1"/>
    <col min="8719" max="8719" width="27.5703125" style="1926" customWidth="1"/>
    <col min="8720" max="8720" width="36.85546875" style="1926" customWidth="1"/>
    <col min="8721" max="8721" width="38.7109375" style="1926" customWidth="1"/>
    <col min="8722" max="8724" width="14.7109375" style="1926" customWidth="1"/>
    <col min="8725" max="8725" width="18.7109375" style="1926" customWidth="1"/>
    <col min="8726" max="8726" width="25.42578125" style="1926" customWidth="1"/>
    <col min="8727" max="8727" width="34.85546875" style="1926" customWidth="1"/>
    <col min="8728" max="8728" width="28" style="1926" customWidth="1"/>
    <col min="8729" max="8729" width="34.140625" style="1926" customWidth="1"/>
    <col min="8730" max="8730" width="34" style="1926" customWidth="1"/>
    <col min="8731" max="8961" width="11.42578125" style="1926"/>
    <col min="8962" max="8962" width="108.140625" style="1926" customWidth="1"/>
    <col min="8963" max="8963" width="28.7109375" style="1926" customWidth="1"/>
    <col min="8964" max="8964" width="32.5703125" style="1926" customWidth="1"/>
    <col min="8965" max="8965" width="28.7109375" style="1926" customWidth="1"/>
    <col min="8966" max="8967" width="31.7109375" style="1926" customWidth="1"/>
    <col min="8968" max="8968" width="30.140625" style="1926" customWidth="1"/>
    <col min="8969" max="8969" width="33.7109375" style="1926" customWidth="1"/>
    <col min="8970" max="8970" width="27" style="1926" customWidth="1"/>
    <col min="8971" max="8971" width="28.7109375" style="1926" customWidth="1"/>
    <col min="8972" max="8972" width="34.85546875" style="1926" customWidth="1"/>
    <col min="8973" max="8973" width="37" style="1926" customWidth="1"/>
    <col min="8974" max="8974" width="34.85546875" style="1926" customWidth="1"/>
    <col min="8975" max="8975" width="27.5703125" style="1926" customWidth="1"/>
    <col min="8976" max="8976" width="36.85546875" style="1926" customWidth="1"/>
    <col min="8977" max="8977" width="38.7109375" style="1926" customWidth="1"/>
    <col min="8978" max="8980" width="14.7109375" style="1926" customWidth="1"/>
    <col min="8981" max="8981" width="18.7109375" style="1926" customWidth="1"/>
    <col min="8982" max="8982" width="25.42578125" style="1926" customWidth="1"/>
    <col min="8983" max="8983" width="34.85546875" style="1926" customWidth="1"/>
    <col min="8984" max="8984" width="28" style="1926" customWidth="1"/>
    <col min="8985" max="8985" width="34.140625" style="1926" customWidth="1"/>
    <col min="8986" max="8986" width="34" style="1926" customWidth="1"/>
    <col min="8987" max="9217" width="11.42578125" style="1926"/>
    <col min="9218" max="9218" width="108.140625" style="1926" customWidth="1"/>
    <col min="9219" max="9219" width="28.7109375" style="1926" customWidth="1"/>
    <col min="9220" max="9220" width="32.5703125" style="1926" customWidth="1"/>
    <col min="9221" max="9221" width="28.7109375" style="1926" customWidth="1"/>
    <col min="9222" max="9223" width="31.7109375" style="1926" customWidth="1"/>
    <col min="9224" max="9224" width="30.140625" style="1926" customWidth="1"/>
    <col min="9225" max="9225" width="33.7109375" style="1926" customWidth="1"/>
    <col min="9226" max="9226" width="27" style="1926" customWidth="1"/>
    <col min="9227" max="9227" width="28.7109375" style="1926" customWidth="1"/>
    <col min="9228" max="9228" width="34.85546875" style="1926" customWidth="1"/>
    <col min="9229" max="9229" width="37" style="1926" customWidth="1"/>
    <col min="9230" max="9230" width="34.85546875" style="1926" customWidth="1"/>
    <col min="9231" max="9231" width="27.5703125" style="1926" customWidth="1"/>
    <col min="9232" max="9232" width="36.85546875" style="1926" customWidth="1"/>
    <col min="9233" max="9233" width="38.7109375" style="1926" customWidth="1"/>
    <col min="9234" max="9236" width="14.7109375" style="1926" customWidth="1"/>
    <col min="9237" max="9237" width="18.7109375" style="1926" customWidth="1"/>
    <col min="9238" max="9238" width="25.42578125" style="1926" customWidth="1"/>
    <col min="9239" max="9239" width="34.85546875" style="1926" customWidth="1"/>
    <col min="9240" max="9240" width="28" style="1926" customWidth="1"/>
    <col min="9241" max="9241" width="34.140625" style="1926" customWidth="1"/>
    <col min="9242" max="9242" width="34" style="1926" customWidth="1"/>
    <col min="9243" max="9473" width="11.42578125" style="1926"/>
    <col min="9474" max="9474" width="108.140625" style="1926" customWidth="1"/>
    <col min="9475" max="9475" width="28.7109375" style="1926" customWidth="1"/>
    <col min="9476" max="9476" width="32.5703125" style="1926" customWidth="1"/>
    <col min="9477" max="9477" width="28.7109375" style="1926" customWidth="1"/>
    <col min="9478" max="9479" width="31.7109375" style="1926" customWidth="1"/>
    <col min="9480" max="9480" width="30.140625" style="1926" customWidth="1"/>
    <col min="9481" max="9481" width="33.7109375" style="1926" customWidth="1"/>
    <col min="9482" max="9482" width="27" style="1926" customWidth="1"/>
    <col min="9483" max="9483" width="28.7109375" style="1926" customWidth="1"/>
    <col min="9484" max="9484" width="34.85546875" style="1926" customWidth="1"/>
    <col min="9485" max="9485" width="37" style="1926" customWidth="1"/>
    <col min="9486" max="9486" width="34.85546875" style="1926" customWidth="1"/>
    <col min="9487" max="9487" width="27.5703125" style="1926" customWidth="1"/>
    <col min="9488" max="9488" width="36.85546875" style="1926" customWidth="1"/>
    <col min="9489" max="9489" width="38.7109375" style="1926" customWidth="1"/>
    <col min="9490" max="9492" width="14.7109375" style="1926" customWidth="1"/>
    <col min="9493" max="9493" width="18.7109375" style="1926" customWidth="1"/>
    <col min="9494" max="9494" width="25.42578125" style="1926" customWidth="1"/>
    <col min="9495" max="9495" width="34.85546875" style="1926" customWidth="1"/>
    <col min="9496" max="9496" width="28" style="1926" customWidth="1"/>
    <col min="9497" max="9497" width="34.140625" style="1926" customWidth="1"/>
    <col min="9498" max="9498" width="34" style="1926" customWidth="1"/>
    <col min="9499" max="9729" width="11.42578125" style="1926"/>
    <col min="9730" max="9730" width="108.140625" style="1926" customWidth="1"/>
    <col min="9731" max="9731" width="28.7109375" style="1926" customWidth="1"/>
    <col min="9732" max="9732" width="32.5703125" style="1926" customWidth="1"/>
    <col min="9733" max="9733" width="28.7109375" style="1926" customWidth="1"/>
    <col min="9734" max="9735" width="31.7109375" style="1926" customWidth="1"/>
    <col min="9736" max="9736" width="30.140625" style="1926" customWidth="1"/>
    <col min="9737" max="9737" width="33.7109375" style="1926" customWidth="1"/>
    <col min="9738" max="9738" width="27" style="1926" customWidth="1"/>
    <col min="9739" max="9739" width="28.7109375" style="1926" customWidth="1"/>
    <col min="9740" max="9740" width="34.85546875" style="1926" customWidth="1"/>
    <col min="9741" max="9741" width="37" style="1926" customWidth="1"/>
    <col min="9742" max="9742" width="34.85546875" style="1926" customWidth="1"/>
    <col min="9743" max="9743" width="27.5703125" style="1926" customWidth="1"/>
    <col min="9744" max="9744" width="36.85546875" style="1926" customWidth="1"/>
    <col min="9745" max="9745" width="38.7109375" style="1926" customWidth="1"/>
    <col min="9746" max="9748" width="14.7109375" style="1926" customWidth="1"/>
    <col min="9749" max="9749" width="18.7109375" style="1926" customWidth="1"/>
    <col min="9750" max="9750" width="25.42578125" style="1926" customWidth="1"/>
    <col min="9751" max="9751" width="34.85546875" style="1926" customWidth="1"/>
    <col min="9752" max="9752" width="28" style="1926" customWidth="1"/>
    <col min="9753" max="9753" width="34.140625" style="1926" customWidth="1"/>
    <col min="9754" max="9754" width="34" style="1926" customWidth="1"/>
    <col min="9755" max="9985" width="11.42578125" style="1926"/>
    <col min="9986" max="9986" width="108.140625" style="1926" customWidth="1"/>
    <col min="9987" max="9987" width="28.7109375" style="1926" customWidth="1"/>
    <col min="9988" max="9988" width="32.5703125" style="1926" customWidth="1"/>
    <col min="9989" max="9989" width="28.7109375" style="1926" customWidth="1"/>
    <col min="9990" max="9991" width="31.7109375" style="1926" customWidth="1"/>
    <col min="9992" max="9992" width="30.140625" style="1926" customWidth="1"/>
    <col min="9993" max="9993" width="33.7109375" style="1926" customWidth="1"/>
    <col min="9994" max="9994" width="27" style="1926" customWidth="1"/>
    <col min="9995" max="9995" width="28.7109375" style="1926" customWidth="1"/>
    <col min="9996" max="9996" width="34.85546875" style="1926" customWidth="1"/>
    <col min="9997" max="9997" width="37" style="1926" customWidth="1"/>
    <col min="9998" max="9998" width="34.85546875" style="1926" customWidth="1"/>
    <col min="9999" max="9999" width="27.5703125" style="1926" customWidth="1"/>
    <col min="10000" max="10000" width="36.85546875" style="1926" customWidth="1"/>
    <col min="10001" max="10001" width="38.7109375" style="1926" customWidth="1"/>
    <col min="10002" max="10004" width="14.7109375" style="1926" customWidth="1"/>
    <col min="10005" max="10005" width="18.7109375" style="1926" customWidth="1"/>
    <col min="10006" max="10006" width="25.42578125" style="1926" customWidth="1"/>
    <col min="10007" max="10007" width="34.85546875" style="1926" customWidth="1"/>
    <col min="10008" max="10008" width="28" style="1926" customWidth="1"/>
    <col min="10009" max="10009" width="34.140625" style="1926" customWidth="1"/>
    <col min="10010" max="10010" width="34" style="1926" customWidth="1"/>
    <col min="10011" max="10241" width="11.42578125" style="1926"/>
    <col min="10242" max="10242" width="108.140625" style="1926" customWidth="1"/>
    <col min="10243" max="10243" width="28.7109375" style="1926" customWidth="1"/>
    <col min="10244" max="10244" width="32.5703125" style="1926" customWidth="1"/>
    <col min="10245" max="10245" width="28.7109375" style="1926" customWidth="1"/>
    <col min="10246" max="10247" width="31.7109375" style="1926" customWidth="1"/>
    <col min="10248" max="10248" width="30.140625" style="1926" customWidth="1"/>
    <col min="10249" max="10249" width="33.7109375" style="1926" customWidth="1"/>
    <col min="10250" max="10250" width="27" style="1926" customWidth="1"/>
    <col min="10251" max="10251" width="28.7109375" style="1926" customWidth="1"/>
    <col min="10252" max="10252" width="34.85546875" style="1926" customWidth="1"/>
    <col min="10253" max="10253" width="37" style="1926" customWidth="1"/>
    <col min="10254" max="10254" width="34.85546875" style="1926" customWidth="1"/>
    <col min="10255" max="10255" width="27.5703125" style="1926" customWidth="1"/>
    <col min="10256" max="10256" width="36.85546875" style="1926" customWidth="1"/>
    <col min="10257" max="10257" width="38.7109375" style="1926" customWidth="1"/>
    <col min="10258" max="10260" width="14.7109375" style="1926" customWidth="1"/>
    <col min="10261" max="10261" width="18.7109375" style="1926" customWidth="1"/>
    <col min="10262" max="10262" width="25.42578125" style="1926" customWidth="1"/>
    <col min="10263" max="10263" width="34.85546875" style="1926" customWidth="1"/>
    <col min="10264" max="10264" width="28" style="1926" customWidth="1"/>
    <col min="10265" max="10265" width="34.140625" style="1926" customWidth="1"/>
    <col min="10266" max="10266" width="34" style="1926" customWidth="1"/>
    <col min="10267" max="10497" width="11.42578125" style="1926"/>
    <col min="10498" max="10498" width="108.140625" style="1926" customWidth="1"/>
    <col min="10499" max="10499" width="28.7109375" style="1926" customWidth="1"/>
    <col min="10500" max="10500" width="32.5703125" style="1926" customWidth="1"/>
    <col min="10501" max="10501" width="28.7109375" style="1926" customWidth="1"/>
    <col min="10502" max="10503" width="31.7109375" style="1926" customWidth="1"/>
    <col min="10504" max="10504" width="30.140625" style="1926" customWidth="1"/>
    <col min="10505" max="10505" width="33.7109375" style="1926" customWidth="1"/>
    <col min="10506" max="10506" width="27" style="1926" customWidth="1"/>
    <col min="10507" max="10507" width="28.7109375" style="1926" customWidth="1"/>
    <col min="10508" max="10508" width="34.85546875" style="1926" customWidth="1"/>
    <col min="10509" max="10509" width="37" style="1926" customWidth="1"/>
    <col min="10510" max="10510" width="34.85546875" style="1926" customWidth="1"/>
    <col min="10511" max="10511" width="27.5703125" style="1926" customWidth="1"/>
    <col min="10512" max="10512" width="36.85546875" style="1926" customWidth="1"/>
    <col min="10513" max="10513" width="38.7109375" style="1926" customWidth="1"/>
    <col min="10514" max="10516" width="14.7109375" style="1926" customWidth="1"/>
    <col min="10517" max="10517" width="18.7109375" style="1926" customWidth="1"/>
    <col min="10518" max="10518" width="25.42578125" style="1926" customWidth="1"/>
    <col min="10519" max="10519" width="34.85546875" style="1926" customWidth="1"/>
    <col min="10520" max="10520" width="28" style="1926" customWidth="1"/>
    <col min="10521" max="10521" width="34.140625" style="1926" customWidth="1"/>
    <col min="10522" max="10522" width="34" style="1926" customWidth="1"/>
    <col min="10523" max="10753" width="11.42578125" style="1926"/>
    <col min="10754" max="10754" width="108.140625" style="1926" customWidth="1"/>
    <col min="10755" max="10755" width="28.7109375" style="1926" customWidth="1"/>
    <col min="10756" max="10756" width="32.5703125" style="1926" customWidth="1"/>
    <col min="10757" max="10757" width="28.7109375" style="1926" customWidth="1"/>
    <col min="10758" max="10759" width="31.7109375" style="1926" customWidth="1"/>
    <col min="10760" max="10760" width="30.140625" style="1926" customWidth="1"/>
    <col min="10761" max="10761" width="33.7109375" style="1926" customWidth="1"/>
    <col min="10762" max="10762" width="27" style="1926" customWidth="1"/>
    <col min="10763" max="10763" width="28.7109375" style="1926" customWidth="1"/>
    <col min="10764" max="10764" width="34.85546875" style="1926" customWidth="1"/>
    <col min="10765" max="10765" width="37" style="1926" customWidth="1"/>
    <col min="10766" max="10766" width="34.85546875" style="1926" customWidth="1"/>
    <col min="10767" max="10767" width="27.5703125" style="1926" customWidth="1"/>
    <col min="10768" max="10768" width="36.85546875" style="1926" customWidth="1"/>
    <col min="10769" max="10769" width="38.7109375" style="1926" customWidth="1"/>
    <col min="10770" max="10772" width="14.7109375" style="1926" customWidth="1"/>
    <col min="10773" max="10773" width="18.7109375" style="1926" customWidth="1"/>
    <col min="10774" max="10774" width="25.42578125" style="1926" customWidth="1"/>
    <col min="10775" max="10775" width="34.85546875" style="1926" customWidth="1"/>
    <col min="10776" max="10776" width="28" style="1926" customWidth="1"/>
    <col min="10777" max="10777" width="34.140625" style="1926" customWidth="1"/>
    <col min="10778" max="10778" width="34" style="1926" customWidth="1"/>
    <col min="10779" max="11009" width="11.42578125" style="1926"/>
    <col min="11010" max="11010" width="108.140625" style="1926" customWidth="1"/>
    <col min="11011" max="11011" width="28.7109375" style="1926" customWidth="1"/>
    <col min="11012" max="11012" width="32.5703125" style="1926" customWidth="1"/>
    <col min="11013" max="11013" width="28.7109375" style="1926" customWidth="1"/>
    <col min="11014" max="11015" width="31.7109375" style="1926" customWidth="1"/>
    <col min="11016" max="11016" width="30.140625" style="1926" customWidth="1"/>
    <col min="11017" max="11017" width="33.7109375" style="1926" customWidth="1"/>
    <col min="11018" max="11018" width="27" style="1926" customWidth="1"/>
    <col min="11019" max="11019" width="28.7109375" style="1926" customWidth="1"/>
    <col min="11020" max="11020" width="34.85546875" style="1926" customWidth="1"/>
    <col min="11021" max="11021" width="37" style="1926" customWidth="1"/>
    <col min="11022" max="11022" width="34.85546875" style="1926" customWidth="1"/>
    <col min="11023" max="11023" width="27.5703125" style="1926" customWidth="1"/>
    <col min="11024" max="11024" width="36.85546875" style="1926" customWidth="1"/>
    <col min="11025" max="11025" width="38.7109375" style="1926" customWidth="1"/>
    <col min="11026" max="11028" width="14.7109375" style="1926" customWidth="1"/>
    <col min="11029" max="11029" width="18.7109375" style="1926" customWidth="1"/>
    <col min="11030" max="11030" width="25.42578125" style="1926" customWidth="1"/>
    <col min="11031" max="11031" width="34.85546875" style="1926" customWidth="1"/>
    <col min="11032" max="11032" width="28" style="1926" customWidth="1"/>
    <col min="11033" max="11033" width="34.140625" style="1926" customWidth="1"/>
    <col min="11034" max="11034" width="34" style="1926" customWidth="1"/>
    <col min="11035" max="11265" width="11.42578125" style="1926"/>
    <col min="11266" max="11266" width="108.140625" style="1926" customWidth="1"/>
    <col min="11267" max="11267" width="28.7109375" style="1926" customWidth="1"/>
    <col min="11268" max="11268" width="32.5703125" style="1926" customWidth="1"/>
    <col min="11269" max="11269" width="28.7109375" style="1926" customWidth="1"/>
    <col min="11270" max="11271" width="31.7109375" style="1926" customWidth="1"/>
    <col min="11272" max="11272" width="30.140625" style="1926" customWidth="1"/>
    <col min="11273" max="11273" width="33.7109375" style="1926" customWidth="1"/>
    <col min="11274" max="11274" width="27" style="1926" customWidth="1"/>
    <col min="11275" max="11275" width="28.7109375" style="1926" customWidth="1"/>
    <col min="11276" max="11276" width="34.85546875" style="1926" customWidth="1"/>
    <col min="11277" max="11277" width="37" style="1926" customWidth="1"/>
    <col min="11278" max="11278" width="34.85546875" style="1926" customWidth="1"/>
    <col min="11279" max="11279" width="27.5703125" style="1926" customWidth="1"/>
    <col min="11280" max="11280" width="36.85546875" style="1926" customWidth="1"/>
    <col min="11281" max="11281" width="38.7109375" style="1926" customWidth="1"/>
    <col min="11282" max="11284" width="14.7109375" style="1926" customWidth="1"/>
    <col min="11285" max="11285" width="18.7109375" style="1926" customWidth="1"/>
    <col min="11286" max="11286" width="25.42578125" style="1926" customWidth="1"/>
    <col min="11287" max="11287" width="34.85546875" style="1926" customWidth="1"/>
    <col min="11288" max="11288" width="28" style="1926" customWidth="1"/>
    <col min="11289" max="11289" width="34.140625" style="1926" customWidth="1"/>
    <col min="11290" max="11290" width="34" style="1926" customWidth="1"/>
    <col min="11291" max="11521" width="11.42578125" style="1926"/>
    <col min="11522" max="11522" width="108.140625" style="1926" customWidth="1"/>
    <col min="11523" max="11523" width="28.7109375" style="1926" customWidth="1"/>
    <col min="11524" max="11524" width="32.5703125" style="1926" customWidth="1"/>
    <col min="11525" max="11525" width="28.7109375" style="1926" customWidth="1"/>
    <col min="11526" max="11527" width="31.7109375" style="1926" customWidth="1"/>
    <col min="11528" max="11528" width="30.140625" style="1926" customWidth="1"/>
    <col min="11529" max="11529" width="33.7109375" style="1926" customWidth="1"/>
    <col min="11530" max="11530" width="27" style="1926" customWidth="1"/>
    <col min="11531" max="11531" width="28.7109375" style="1926" customWidth="1"/>
    <col min="11532" max="11532" width="34.85546875" style="1926" customWidth="1"/>
    <col min="11533" max="11533" width="37" style="1926" customWidth="1"/>
    <col min="11534" max="11534" width="34.85546875" style="1926" customWidth="1"/>
    <col min="11535" max="11535" width="27.5703125" style="1926" customWidth="1"/>
    <col min="11536" max="11536" width="36.85546875" style="1926" customWidth="1"/>
    <col min="11537" max="11537" width="38.7109375" style="1926" customWidth="1"/>
    <col min="11538" max="11540" width="14.7109375" style="1926" customWidth="1"/>
    <col min="11541" max="11541" width="18.7109375" style="1926" customWidth="1"/>
    <col min="11542" max="11542" width="25.42578125" style="1926" customWidth="1"/>
    <col min="11543" max="11543" width="34.85546875" style="1926" customWidth="1"/>
    <col min="11544" max="11544" width="28" style="1926" customWidth="1"/>
    <col min="11545" max="11545" width="34.140625" style="1926" customWidth="1"/>
    <col min="11546" max="11546" width="34" style="1926" customWidth="1"/>
    <col min="11547" max="11777" width="11.42578125" style="1926"/>
    <col min="11778" max="11778" width="108.140625" style="1926" customWidth="1"/>
    <col min="11779" max="11779" width="28.7109375" style="1926" customWidth="1"/>
    <col min="11780" max="11780" width="32.5703125" style="1926" customWidth="1"/>
    <col min="11781" max="11781" width="28.7109375" style="1926" customWidth="1"/>
    <col min="11782" max="11783" width="31.7109375" style="1926" customWidth="1"/>
    <col min="11784" max="11784" width="30.140625" style="1926" customWidth="1"/>
    <col min="11785" max="11785" width="33.7109375" style="1926" customWidth="1"/>
    <col min="11786" max="11786" width="27" style="1926" customWidth="1"/>
    <col min="11787" max="11787" width="28.7109375" style="1926" customWidth="1"/>
    <col min="11788" max="11788" width="34.85546875" style="1926" customWidth="1"/>
    <col min="11789" max="11789" width="37" style="1926" customWidth="1"/>
    <col min="11790" max="11790" width="34.85546875" style="1926" customWidth="1"/>
    <col min="11791" max="11791" width="27.5703125" style="1926" customWidth="1"/>
    <col min="11792" max="11792" width="36.85546875" style="1926" customWidth="1"/>
    <col min="11793" max="11793" width="38.7109375" style="1926" customWidth="1"/>
    <col min="11794" max="11796" width="14.7109375" style="1926" customWidth="1"/>
    <col min="11797" max="11797" width="18.7109375" style="1926" customWidth="1"/>
    <col min="11798" max="11798" width="25.42578125" style="1926" customWidth="1"/>
    <col min="11799" max="11799" width="34.85546875" style="1926" customWidth="1"/>
    <col min="11800" max="11800" width="28" style="1926" customWidth="1"/>
    <col min="11801" max="11801" width="34.140625" style="1926" customWidth="1"/>
    <col min="11802" max="11802" width="34" style="1926" customWidth="1"/>
    <col min="11803" max="12033" width="11.42578125" style="1926"/>
    <col min="12034" max="12034" width="108.140625" style="1926" customWidth="1"/>
    <col min="12035" max="12035" width="28.7109375" style="1926" customWidth="1"/>
    <col min="12036" max="12036" width="32.5703125" style="1926" customWidth="1"/>
    <col min="12037" max="12037" width="28.7109375" style="1926" customWidth="1"/>
    <col min="12038" max="12039" width="31.7109375" style="1926" customWidth="1"/>
    <col min="12040" max="12040" width="30.140625" style="1926" customWidth="1"/>
    <col min="12041" max="12041" width="33.7109375" style="1926" customWidth="1"/>
    <col min="12042" max="12042" width="27" style="1926" customWidth="1"/>
    <col min="12043" max="12043" width="28.7109375" style="1926" customWidth="1"/>
    <col min="12044" max="12044" width="34.85546875" style="1926" customWidth="1"/>
    <col min="12045" max="12045" width="37" style="1926" customWidth="1"/>
    <col min="12046" max="12046" width="34.85546875" style="1926" customWidth="1"/>
    <col min="12047" max="12047" width="27.5703125" style="1926" customWidth="1"/>
    <col min="12048" max="12048" width="36.85546875" style="1926" customWidth="1"/>
    <col min="12049" max="12049" width="38.7109375" style="1926" customWidth="1"/>
    <col min="12050" max="12052" width="14.7109375" style="1926" customWidth="1"/>
    <col min="12053" max="12053" width="18.7109375" style="1926" customWidth="1"/>
    <col min="12054" max="12054" width="25.42578125" style="1926" customWidth="1"/>
    <col min="12055" max="12055" width="34.85546875" style="1926" customWidth="1"/>
    <col min="12056" max="12056" width="28" style="1926" customWidth="1"/>
    <col min="12057" max="12057" width="34.140625" style="1926" customWidth="1"/>
    <col min="12058" max="12058" width="34" style="1926" customWidth="1"/>
    <col min="12059" max="12289" width="11.42578125" style="1926"/>
    <col min="12290" max="12290" width="108.140625" style="1926" customWidth="1"/>
    <col min="12291" max="12291" width="28.7109375" style="1926" customWidth="1"/>
    <col min="12292" max="12292" width="32.5703125" style="1926" customWidth="1"/>
    <col min="12293" max="12293" width="28.7109375" style="1926" customWidth="1"/>
    <col min="12294" max="12295" width="31.7109375" style="1926" customWidth="1"/>
    <col min="12296" max="12296" width="30.140625" style="1926" customWidth="1"/>
    <col min="12297" max="12297" width="33.7109375" style="1926" customWidth="1"/>
    <col min="12298" max="12298" width="27" style="1926" customWidth="1"/>
    <col min="12299" max="12299" width="28.7109375" style="1926" customWidth="1"/>
    <col min="12300" max="12300" width="34.85546875" style="1926" customWidth="1"/>
    <col min="12301" max="12301" width="37" style="1926" customWidth="1"/>
    <col min="12302" max="12302" width="34.85546875" style="1926" customWidth="1"/>
    <col min="12303" max="12303" width="27.5703125" style="1926" customWidth="1"/>
    <col min="12304" max="12304" width="36.85546875" style="1926" customWidth="1"/>
    <col min="12305" max="12305" width="38.7109375" style="1926" customWidth="1"/>
    <col min="12306" max="12308" width="14.7109375" style="1926" customWidth="1"/>
    <col min="12309" max="12309" width="18.7109375" style="1926" customWidth="1"/>
    <col min="12310" max="12310" width="25.42578125" style="1926" customWidth="1"/>
    <col min="12311" max="12311" width="34.85546875" style="1926" customWidth="1"/>
    <col min="12312" max="12312" width="28" style="1926" customWidth="1"/>
    <col min="12313" max="12313" width="34.140625" style="1926" customWidth="1"/>
    <col min="12314" max="12314" width="34" style="1926" customWidth="1"/>
    <col min="12315" max="12545" width="11.42578125" style="1926"/>
    <col min="12546" max="12546" width="108.140625" style="1926" customWidth="1"/>
    <col min="12547" max="12547" width="28.7109375" style="1926" customWidth="1"/>
    <col min="12548" max="12548" width="32.5703125" style="1926" customWidth="1"/>
    <col min="12549" max="12549" width="28.7109375" style="1926" customWidth="1"/>
    <col min="12550" max="12551" width="31.7109375" style="1926" customWidth="1"/>
    <col min="12552" max="12552" width="30.140625" style="1926" customWidth="1"/>
    <col min="12553" max="12553" width="33.7109375" style="1926" customWidth="1"/>
    <col min="12554" max="12554" width="27" style="1926" customWidth="1"/>
    <col min="12555" max="12555" width="28.7109375" style="1926" customWidth="1"/>
    <col min="12556" max="12556" width="34.85546875" style="1926" customWidth="1"/>
    <col min="12557" max="12557" width="37" style="1926" customWidth="1"/>
    <col min="12558" max="12558" width="34.85546875" style="1926" customWidth="1"/>
    <col min="12559" max="12559" width="27.5703125" style="1926" customWidth="1"/>
    <col min="12560" max="12560" width="36.85546875" style="1926" customWidth="1"/>
    <col min="12561" max="12561" width="38.7109375" style="1926" customWidth="1"/>
    <col min="12562" max="12564" width="14.7109375" style="1926" customWidth="1"/>
    <col min="12565" max="12565" width="18.7109375" style="1926" customWidth="1"/>
    <col min="12566" max="12566" width="25.42578125" style="1926" customWidth="1"/>
    <col min="12567" max="12567" width="34.85546875" style="1926" customWidth="1"/>
    <col min="12568" max="12568" width="28" style="1926" customWidth="1"/>
    <col min="12569" max="12569" width="34.140625" style="1926" customWidth="1"/>
    <col min="12570" max="12570" width="34" style="1926" customWidth="1"/>
    <col min="12571" max="12801" width="11.42578125" style="1926"/>
    <col min="12802" max="12802" width="108.140625" style="1926" customWidth="1"/>
    <col min="12803" max="12803" width="28.7109375" style="1926" customWidth="1"/>
    <col min="12804" max="12804" width="32.5703125" style="1926" customWidth="1"/>
    <col min="12805" max="12805" width="28.7109375" style="1926" customWidth="1"/>
    <col min="12806" max="12807" width="31.7109375" style="1926" customWidth="1"/>
    <col min="12808" max="12808" width="30.140625" style="1926" customWidth="1"/>
    <col min="12809" max="12809" width="33.7109375" style="1926" customWidth="1"/>
    <col min="12810" max="12810" width="27" style="1926" customWidth="1"/>
    <col min="12811" max="12811" width="28.7109375" style="1926" customWidth="1"/>
    <col min="12812" max="12812" width="34.85546875" style="1926" customWidth="1"/>
    <col min="12813" max="12813" width="37" style="1926" customWidth="1"/>
    <col min="12814" max="12814" width="34.85546875" style="1926" customWidth="1"/>
    <col min="12815" max="12815" width="27.5703125" style="1926" customWidth="1"/>
    <col min="12816" max="12816" width="36.85546875" style="1926" customWidth="1"/>
    <col min="12817" max="12817" width="38.7109375" style="1926" customWidth="1"/>
    <col min="12818" max="12820" width="14.7109375" style="1926" customWidth="1"/>
    <col min="12821" max="12821" width="18.7109375" style="1926" customWidth="1"/>
    <col min="12822" max="12822" width="25.42578125" style="1926" customWidth="1"/>
    <col min="12823" max="12823" width="34.85546875" style="1926" customWidth="1"/>
    <col min="12824" max="12824" width="28" style="1926" customWidth="1"/>
    <col min="12825" max="12825" width="34.140625" style="1926" customWidth="1"/>
    <col min="12826" max="12826" width="34" style="1926" customWidth="1"/>
    <col min="12827" max="13057" width="11.42578125" style="1926"/>
    <col min="13058" max="13058" width="108.140625" style="1926" customWidth="1"/>
    <col min="13059" max="13059" width="28.7109375" style="1926" customWidth="1"/>
    <col min="13060" max="13060" width="32.5703125" style="1926" customWidth="1"/>
    <col min="13061" max="13061" width="28.7109375" style="1926" customWidth="1"/>
    <col min="13062" max="13063" width="31.7109375" style="1926" customWidth="1"/>
    <col min="13064" max="13064" width="30.140625" style="1926" customWidth="1"/>
    <col min="13065" max="13065" width="33.7109375" style="1926" customWidth="1"/>
    <col min="13066" max="13066" width="27" style="1926" customWidth="1"/>
    <col min="13067" max="13067" width="28.7109375" style="1926" customWidth="1"/>
    <col min="13068" max="13068" width="34.85546875" style="1926" customWidth="1"/>
    <col min="13069" max="13069" width="37" style="1926" customWidth="1"/>
    <col min="13070" max="13070" width="34.85546875" style="1926" customWidth="1"/>
    <col min="13071" max="13071" width="27.5703125" style="1926" customWidth="1"/>
    <col min="13072" max="13072" width="36.85546875" style="1926" customWidth="1"/>
    <col min="13073" max="13073" width="38.7109375" style="1926" customWidth="1"/>
    <col min="13074" max="13076" width="14.7109375" style="1926" customWidth="1"/>
    <col min="13077" max="13077" width="18.7109375" style="1926" customWidth="1"/>
    <col min="13078" max="13078" width="25.42578125" style="1926" customWidth="1"/>
    <col min="13079" max="13079" width="34.85546875" style="1926" customWidth="1"/>
    <col min="13080" max="13080" width="28" style="1926" customWidth="1"/>
    <col min="13081" max="13081" width="34.140625" style="1926" customWidth="1"/>
    <col min="13082" max="13082" width="34" style="1926" customWidth="1"/>
    <col min="13083" max="13313" width="11.42578125" style="1926"/>
    <col min="13314" max="13314" width="108.140625" style="1926" customWidth="1"/>
    <col min="13315" max="13315" width="28.7109375" style="1926" customWidth="1"/>
    <col min="13316" max="13316" width="32.5703125" style="1926" customWidth="1"/>
    <col min="13317" max="13317" width="28.7109375" style="1926" customWidth="1"/>
    <col min="13318" max="13319" width="31.7109375" style="1926" customWidth="1"/>
    <col min="13320" max="13320" width="30.140625" style="1926" customWidth="1"/>
    <col min="13321" max="13321" width="33.7109375" style="1926" customWidth="1"/>
    <col min="13322" max="13322" width="27" style="1926" customWidth="1"/>
    <col min="13323" max="13323" width="28.7109375" style="1926" customWidth="1"/>
    <col min="13324" max="13324" width="34.85546875" style="1926" customWidth="1"/>
    <col min="13325" max="13325" width="37" style="1926" customWidth="1"/>
    <col min="13326" max="13326" width="34.85546875" style="1926" customWidth="1"/>
    <col min="13327" max="13327" width="27.5703125" style="1926" customWidth="1"/>
    <col min="13328" max="13328" width="36.85546875" style="1926" customWidth="1"/>
    <col min="13329" max="13329" width="38.7109375" style="1926" customWidth="1"/>
    <col min="13330" max="13332" width="14.7109375" style="1926" customWidth="1"/>
    <col min="13333" max="13333" width="18.7109375" style="1926" customWidth="1"/>
    <col min="13334" max="13334" width="25.42578125" style="1926" customWidth="1"/>
    <col min="13335" max="13335" width="34.85546875" style="1926" customWidth="1"/>
    <col min="13336" max="13336" width="28" style="1926" customWidth="1"/>
    <col min="13337" max="13337" width="34.140625" style="1926" customWidth="1"/>
    <col min="13338" max="13338" width="34" style="1926" customWidth="1"/>
    <col min="13339" max="13569" width="11.42578125" style="1926"/>
    <col min="13570" max="13570" width="108.140625" style="1926" customWidth="1"/>
    <col min="13571" max="13571" width="28.7109375" style="1926" customWidth="1"/>
    <col min="13572" max="13572" width="32.5703125" style="1926" customWidth="1"/>
    <col min="13573" max="13573" width="28.7109375" style="1926" customWidth="1"/>
    <col min="13574" max="13575" width="31.7109375" style="1926" customWidth="1"/>
    <col min="13576" max="13576" width="30.140625" style="1926" customWidth="1"/>
    <col min="13577" max="13577" width="33.7109375" style="1926" customWidth="1"/>
    <col min="13578" max="13578" width="27" style="1926" customWidth="1"/>
    <col min="13579" max="13579" width="28.7109375" style="1926" customWidth="1"/>
    <col min="13580" max="13580" width="34.85546875" style="1926" customWidth="1"/>
    <col min="13581" max="13581" width="37" style="1926" customWidth="1"/>
    <col min="13582" max="13582" width="34.85546875" style="1926" customWidth="1"/>
    <col min="13583" max="13583" width="27.5703125" style="1926" customWidth="1"/>
    <col min="13584" max="13584" width="36.85546875" style="1926" customWidth="1"/>
    <col min="13585" max="13585" width="38.7109375" style="1926" customWidth="1"/>
    <col min="13586" max="13588" width="14.7109375" style="1926" customWidth="1"/>
    <col min="13589" max="13589" width="18.7109375" style="1926" customWidth="1"/>
    <col min="13590" max="13590" width="25.42578125" style="1926" customWidth="1"/>
    <col min="13591" max="13591" width="34.85546875" style="1926" customWidth="1"/>
    <col min="13592" max="13592" width="28" style="1926" customWidth="1"/>
    <col min="13593" max="13593" width="34.140625" style="1926" customWidth="1"/>
    <col min="13594" max="13594" width="34" style="1926" customWidth="1"/>
    <col min="13595" max="13825" width="11.42578125" style="1926"/>
    <col min="13826" max="13826" width="108.140625" style="1926" customWidth="1"/>
    <col min="13827" max="13827" width="28.7109375" style="1926" customWidth="1"/>
    <col min="13828" max="13828" width="32.5703125" style="1926" customWidth="1"/>
    <col min="13829" max="13829" width="28.7109375" style="1926" customWidth="1"/>
    <col min="13830" max="13831" width="31.7109375" style="1926" customWidth="1"/>
    <col min="13832" max="13832" width="30.140625" style="1926" customWidth="1"/>
    <col min="13833" max="13833" width="33.7109375" style="1926" customWidth="1"/>
    <col min="13834" max="13834" width="27" style="1926" customWidth="1"/>
    <col min="13835" max="13835" width="28.7109375" style="1926" customWidth="1"/>
    <col min="13836" max="13836" width="34.85546875" style="1926" customWidth="1"/>
    <col min="13837" max="13837" width="37" style="1926" customWidth="1"/>
    <col min="13838" max="13838" width="34.85546875" style="1926" customWidth="1"/>
    <col min="13839" max="13839" width="27.5703125" style="1926" customWidth="1"/>
    <col min="13840" max="13840" width="36.85546875" style="1926" customWidth="1"/>
    <col min="13841" max="13841" width="38.7109375" style="1926" customWidth="1"/>
    <col min="13842" max="13844" width="14.7109375" style="1926" customWidth="1"/>
    <col min="13845" max="13845" width="18.7109375" style="1926" customWidth="1"/>
    <col min="13846" max="13846" width="25.42578125" style="1926" customWidth="1"/>
    <col min="13847" max="13847" width="34.85546875" style="1926" customWidth="1"/>
    <col min="13848" max="13848" width="28" style="1926" customWidth="1"/>
    <col min="13849" max="13849" width="34.140625" style="1926" customWidth="1"/>
    <col min="13850" max="13850" width="34" style="1926" customWidth="1"/>
    <col min="13851" max="14081" width="11.42578125" style="1926"/>
    <col min="14082" max="14082" width="108.140625" style="1926" customWidth="1"/>
    <col min="14083" max="14083" width="28.7109375" style="1926" customWidth="1"/>
    <col min="14084" max="14084" width="32.5703125" style="1926" customWidth="1"/>
    <col min="14085" max="14085" width="28.7109375" style="1926" customWidth="1"/>
    <col min="14086" max="14087" width="31.7109375" style="1926" customWidth="1"/>
    <col min="14088" max="14088" width="30.140625" style="1926" customWidth="1"/>
    <col min="14089" max="14089" width="33.7109375" style="1926" customWidth="1"/>
    <col min="14090" max="14090" width="27" style="1926" customWidth="1"/>
    <col min="14091" max="14091" width="28.7109375" style="1926" customWidth="1"/>
    <col min="14092" max="14092" width="34.85546875" style="1926" customWidth="1"/>
    <col min="14093" max="14093" width="37" style="1926" customWidth="1"/>
    <col min="14094" max="14094" width="34.85546875" style="1926" customWidth="1"/>
    <col min="14095" max="14095" width="27.5703125" style="1926" customWidth="1"/>
    <col min="14096" max="14096" width="36.85546875" style="1926" customWidth="1"/>
    <col min="14097" max="14097" width="38.7109375" style="1926" customWidth="1"/>
    <col min="14098" max="14100" width="14.7109375" style="1926" customWidth="1"/>
    <col min="14101" max="14101" width="18.7109375" style="1926" customWidth="1"/>
    <col min="14102" max="14102" width="25.42578125" style="1926" customWidth="1"/>
    <col min="14103" max="14103" width="34.85546875" style="1926" customWidth="1"/>
    <col min="14104" max="14104" width="28" style="1926" customWidth="1"/>
    <col min="14105" max="14105" width="34.140625" style="1926" customWidth="1"/>
    <col min="14106" max="14106" width="34" style="1926" customWidth="1"/>
    <col min="14107" max="14337" width="11.42578125" style="1926"/>
    <col min="14338" max="14338" width="108.140625" style="1926" customWidth="1"/>
    <col min="14339" max="14339" width="28.7109375" style="1926" customWidth="1"/>
    <col min="14340" max="14340" width="32.5703125" style="1926" customWidth="1"/>
    <col min="14341" max="14341" width="28.7109375" style="1926" customWidth="1"/>
    <col min="14342" max="14343" width="31.7109375" style="1926" customWidth="1"/>
    <col min="14344" max="14344" width="30.140625" style="1926" customWidth="1"/>
    <col min="14345" max="14345" width="33.7109375" style="1926" customWidth="1"/>
    <col min="14346" max="14346" width="27" style="1926" customWidth="1"/>
    <col min="14347" max="14347" width="28.7109375" style="1926" customWidth="1"/>
    <col min="14348" max="14348" width="34.85546875" style="1926" customWidth="1"/>
    <col min="14349" max="14349" width="37" style="1926" customWidth="1"/>
    <col min="14350" max="14350" width="34.85546875" style="1926" customWidth="1"/>
    <col min="14351" max="14351" width="27.5703125" style="1926" customWidth="1"/>
    <col min="14352" max="14352" width="36.85546875" style="1926" customWidth="1"/>
    <col min="14353" max="14353" width="38.7109375" style="1926" customWidth="1"/>
    <col min="14354" max="14356" width="14.7109375" style="1926" customWidth="1"/>
    <col min="14357" max="14357" width="18.7109375" style="1926" customWidth="1"/>
    <col min="14358" max="14358" width="25.42578125" style="1926" customWidth="1"/>
    <col min="14359" max="14359" width="34.85546875" style="1926" customWidth="1"/>
    <col min="14360" max="14360" width="28" style="1926" customWidth="1"/>
    <col min="14361" max="14361" width="34.140625" style="1926" customWidth="1"/>
    <col min="14362" max="14362" width="34" style="1926" customWidth="1"/>
    <col min="14363" max="14593" width="11.42578125" style="1926"/>
    <col min="14594" max="14594" width="108.140625" style="1926" customWidth="1"/>
    <col min="14595" max="14595" width="28.7109375" style="1926" customWidth="1"/>
    <col min="14596" max="14596" width="32.5703125" style="1926" customWidth="1"/>
    <col min="14597" max="14597" width="28.7109375" style="1926" customWidth="1"/>
    <col min="14598" max="14599" width="31.7109375" style="1926" customWidth="1"/>
    <col min="14600" max="14600" width="30.140625" style="1926" customWidth="1"/>
    <col min="14601" max="14601" width="33.7109375" style="1926" customWidth="1"/>
    <col min="14602" max="14602" width="27" style="1926" customWidth="1"/>
    <col min="14603" max="14603" width="28.7109375" style="1926" customWidth="1"/>
    <col min="14604" max="14604" width="34.85546875" style="1926" customWidth="1"/>
    <col min="14605" max="14605" width="37" style="1926" customWidth="1"/>
    <col min="14606" max="14606" width="34.85546875" style="1926" customWidth="1"/>
    <col min="14607" max="14607" width="27.5703125" style="1926" customWidth="1"/>
    <col min="14608" max="14608" width="36.85546875" style="1926" customWidth="1"/>
    <col min="14609" max="14609" width="38.7109375" style="1926" customWidth="1"/>
    <col min="14610" max="14612" width="14.7109375" style="1926" customWidth="1"/>
    <col min="14613" max="14613" width="18.7109375" style="1926" customWidth="1"/>
    <col min="14614" max="14614" width="25.42578125" style="1926" customWidth="1"/>
    <col min="14615" max="14615" width="34.85546875" style="1926" customWidth="1"/>
    <col min="14616" max="14616" width="28" style="1926" customWidth="1"/>
    <col min="14617" max="14617" width="34.140625" style="1926" customWidth="1"/>
    <col min="14618" max="14618" width="34" style="1926" customWidth="1"/>
    <col min="14619" max="14849" width="11.42578125" style="1926"/>
    <col min="14850" max="14850" width="108.140625" style="1926" customWidth="1"/>
    <col min="14851" max="14851" width="28.7109375" style="1926" customWidth="1"/>
    <col min="14852" max="14852" width="32.5703125" style="1926" customWidth="1"/>
    <col min="14853" max="14853" width="28.7109375" style="1926" customWidth="1"/>
    <col min="14854" max="14855" width="31.7109375" style="1926" customWidth="1"/>
    <col min="14856" max="14856" width="30.140625" style="1926" customWidth="1"/>
    <col min="14857" max="14857" width="33.7109375" style="1926" customWidth="1"/>
    <col min="14858" max="14858" width="27" style="1926" customWidth="1"/>
    <col min="14859" max="14859" width="28.7109375" style="1926" customWidth="1"/>
    <col min="14860" max="14860" width="34.85546875" style="1926" customWidth="1"/>
    <col min="14861" max="14861" width="37" style="1926" customWidth="1"/>
    <col min="14862" max="14862" width="34.85546875" style="1926" customWidth="1"/>
    <col min="14863" max="14863" width="27.5703125" style="1926" customWidth="1"/>
    <col min="14864" max="14864" width="36.85546875" style="1926" customWidth="1"/>
    <col min="14865" max="14865" width="38.7109375" style="1926" customWidth="1"/>
    <col min="14866" max="14868" width="14.7109375" style="1926" customWidth="1"/>
    <col min="14869" max="14869" width="18.7109375" style="1926" customWidth="1"/>
    <col min="14870" max="14870" width="25.42578125" style="1926" customWidth="1"/>
    <col min="14871" max="14871" width="34.85546875" style="1926" customWidth="1"/>
    <col min="14872" max="14872" width="28" style="1926" customWidth="1"/>
    <col min="14873" max="14873" width="34.140625" style="1926" customWidth="1"/>
    <col min="14874" max="14874" width="34" style="1926" customWidth="1"/>
    <col min="14875" max="15105" width="11.42578125" style="1926"/>
    <col min="15106" max="15106" width="108.140625" style="1926" customWidth="1"/>
    <col min="15107" max="15107" width="28.7109375" style="1926" customWidth="1"/>
    <col min="15108" max="15108" width="32.5703125" style="1926" customWidth="1"/>
    <col min="15109" max="15109" width="28.7109375" style="1926" customWidth="1"/>
    <col min="15110" max="15111" width="31.7109375" style="1926" customWidth="1"/>
    <col min="15112" max="15112" width="30.140625" style="1926" customWidth="1"/>
    <col min="15113" max="15113" width="33.7109375" style="1926" customWidth="1"/>
    <col min="15114" max="15114" width="27" style="1926" customWidth="1"/>
    <col min="15115" max="15115" width="28.7109375" style="1926" customWidth="1"/>
    <col min="15116" max="15116" width="34.85546875" style="1926" customWidth="1"/>
    <col min="15117" max="15117" width="37" style="1926" customWidth="1"/>
    <col min="15118" max="15118" width="34.85546875" style="1926" customWidth="1"/>
    <col min="15119" max="15119" width="27.5703125" style="1926" customWidth="1"/>
    <col min="15120" max="15120" width="36.85546875" style="1926" customWidth="1"/>
    <col min="15121" max="15121" width="38.7109375" style="1926" customWidth="1"/>
    <col min="15122" max="15124" width="14.7109375" style="1926" customWidth="1"/>
    <col min="15125" max="15125" width="18.7109375" style="1926" customWidth="1"/>
    <col min="15126" max="15126" width="25.42578125" style="1926" customWidth="1"/>
    <col min="15127" max="15127" width="34.85546875" style="1926" customWidth="1"/>
    <col min="15128" max="15128" width="28" style="1926" customWidth="1"/>
    <col min="15129" max="15129" width="34.140625" style="1926" customWidth="1"/>
    <col min="15130" max="15130" width="34" style="1926" customWidth="1"/>
    <col min="15131" max="15361" width="11.42578125" style="1926"/>
    <col min="15362" max="15362" width="108.140625" style="1926" customWidth="1"/>
    <col min="15363" max="15363" width="28.7109375" style="1926" customWidth="1"/>
    <col min="15364" max="15364" width="32.5703125" style="1926" customWidth="1"/>
    <col min="15365" max="15365" width="28.7109375" style="1926" customWidth="1"/>
    <col min="15366" max="15367" width="31.7109375" style="1926" customWidth="1"/>
    <col min="15368" max="15368" width="30.140625" style="1926" customWidth="1"/>
    <col min="15369" max="15369" width="33.7109375" style="1926" customWidth="1"/>
    <col min="15370" max="15370" width="27" style="1926" customWidth="1"/>
    <col min="15371" max="15371" width="28.7109375" style="1926" customWidth="1"/>
    <col min="15372" max="15372" width="34.85546875" style="1926" customWidth="1"/>
    <col min="15373" max="15373" width="37" style="1926" customWidth="1"/>
    <col min="15374" max="15374" width="34.85546875" style="1926" customWidth="1"/>
    <col min="15375" max="15375" width="27.5703125" style="1926" customWidth="1"/>
    <col min="15376" max="15376" width="36.85546875" style="1926" customWidth="1"/>
    <col min="15377" max="15377" width="38.7109375" style="1926" customWidth="1"/>
    <col min="15378" max="15380" width="14.7109375" style="1926" customWidth="1"/>
    <col min="15381" max="15381" width="18.7109375" style="1926" customWidth="1"/>
    <col min="15382" max="15382" width="25.42578125" style="1926" customWidth="1"/>
    <col min="15383" max="15383" width="34.85546875" style="1926" customWidth="1"/>
    <col min="15384" max="15384" width="28" style="1926" customWidth="1"/>
    <col min="15385" max="15385" width="34.140625" style="1926" customWidth="1"/>
    <col min="15386" max="15386" width="34" style="1926" customWidth="1"/>
    <col min="15387" max="15617" width="11.42578125" style="1926"/>
    <col min="15618" max="15618" width="108.140625" style="1926" customWidth="1"/>
    <col min="15619" max="15619" width="28.7109375" style="1926" customWidth="1"/>
    <col min="15620" max="15620" width="32.5703125" style="1926" customWidth="1"/>
    <col min="15621" max="15621" width="28.7109375" style="1926" customWidth="1"/>
    <col min="15622" max="15623" width="31.7109375" style="1926" customWidth="1"/>
    <col min="15624" max="15624" width="30.140625" style="1926" customWidth="1"/>
    <col min="15625" max="15625" width="33.7109375" style="1926" customWidth="1"/>
    <col min="15626" max="15626" width="27" style="1926" customWidth="1"/>
    <col min="15627" max="15627" width="28.7109375" style="1926" customWidth="1"/>
    <col min="15628" max="15628" width="34.85546875" style="1926" customWidth="1"/>
    <col min="15629" max="15629" width="37" style="1926" customWidth="1"/>
    <col min="15630" max="15630" width="34.85546875" style="1926" customWidth="1"/>
    <col min="15631" max="15631" width="27.5703125" style="1926" customWidth="1"/>
    <col min="15632" max="15632" width="36.85546875" style="1926" customWidth="1"/>
    <col min="15633" max="15633" width="38.7109375" style="1926" customWidth="1"/>
    <col min="15634" max="15636" width="14.7109375" style="1926" customWidth="1"/>
    <col min="15637" max="15637" width="18.7109375" style="1926" customWidth="1"/>
    <col min="15638" max="15638" width="25.42578125" style="1926" customWidth="1"/>
    <col min="15639" max="15639" width="34.85546875" style="1926" customWidth="1"/>
    <col min="15640" max="15640" width="28" style="1926" customWidth="1"/>
    <col min="15641" max="15641" width="34.140625" style="1926" customWidth="1"/>
    <col min="15642" max="15642" width="34" style="1926" customWidth="1"/>
    <col min="15643" max="15873" width="11.42578125" style="1926"/>
    <col min="15874" max="15874" width="108.140625" style="1926" customWidth="1"/>
    <col min="15875" max="15875" width="28.7109375" style="1926" customWidth="1"/>
    <col min="15876" max="15876" width="32.5703125" style="1926" customWidth="1"/>
    <col min="15877" max="15877" width="28.7109375" style="1926" customWidth="1"/>
    <col min="15878" max="15879" width="31.7109375" style="1926" customWidth="1"/>
    <col min="15880" max="15880" width="30.140625" style="1926" customWidth="1"/>
    <col min="15881" max="15881" width="33.7109375" style="1926" customWidth="1"/>
    <col min="15882" max="15882" width="27" style="1926" customWidth="1"/>
    <col min="15883" max="15883" width="28.7109375" style="1926" customWidth="1"/>
    <col min="15884" max="15884" width="34.85546875" style="1926" customWidth="1"/>
    <col min="15885" max="15885" width="37" style="1926" customWidth="1"/>
    <col min="15886" max="15886" width="34.85546875" style="1926" customWidth="1"/>
    <col min="15887" max="15887" width="27.5703125" style="1926" customWidth="1"/>
    <col min="15888" max="15888" width="36.85546875" style="1926" customWidth="1"/>
    <col min="15889" max="15889" width="38.7109375" style="1926" customWidth="1"/>
    <col min="15890" max="15892" width="14.7109375" style="1926" customWidth="1"/>
    <col min="15893" max="15893" width="18.7109375" style="1926" customWidth="1"/>
    <col min="15894" max="15894" width="25.42578125" style="1926" customWidth="1"/>
    <col min="15895" max="15895" width="34.85546875" style="1926" customWidth="1"/>
    <col min="15896" max="15896" width="28" style="1926" customWidth="1"/>
    <col min="15897" max="15897" width="34.140625" style="1926" customWidth="1"/>
    <col min="15898" max="15898" width="34" style="1926" customWidth="1"/>
    <col min="15899" max="16129" width="11.42578125" style="1926"/>
    <col min="16130" max="16130" width="108.140625" style="1926" customWidth="1"/>
    <col min="16131" max="16131" width="28.7109375" style="1926" customWidth="1"/>
    <col min="16132" max="16132" width="32.5703125" style="1926" customWidth="1"/>
    <col min="16133" max="16133" width="28.7109375" style="1926" customWidth="1"/>
    <col min="16134" max="16135" width="31.7109375" style="1926" customWidth="1"/>
    <col min="16136" max="16136" width="30.140625" style="1926" customWidth="1"/>
    <col min="16137" max="16137" width="33.7109375" style="1926" customWidth="1"/>
    <col min="16138" max="16138" width="27" style="1926" customWidth="1"/>
    <col min="16139" max="16139" width="28.7109375" style="1926" customWidth="1"/>
    <col min="16140" max="16140" width="34.85546875" style="1926" customWidth="1"/>
    <col min="16141" max="16141" width="37" style="1926" customWidth="1"/>
    <col min="16142" max="16142" width="34.85546875" style="1926" customWidth="1"/>
    <col min="16143" max="16143" width="27.5703125" style="1926" customWidth="1"/>
    <col min="16144" max="16144" width="36.85546875" style="1926" customWidth="1"/>
    <col min="16145" max="16145" width="38.7109375" style="1926" customWidth="1"/>
    <col min="16146" max="16148" width="14.7109375" style="1926" customWidth="1"/>
    <col min="16149" max="16149" width="18.7109375" style="1926" customWidth="1"/>
    <col min="16150" max="16150" width="25.42578125" style="1926" customWidth="1"/>
    <col min="16151" max="16151" width="34.85546875" style="1926" customWidth="1"/>
    <col min="16152" max="16152" width="28" style="1926" customWidth="1"/>
    <col min="16153" max="16153" width="34.140625" style="1926" customWidth="1"/>
    <col min="16154" max="16154" width="34" style="1926" customWidth="1"/>
    <col min="16155" max="16384" width="11.42578125" style="1926"/>
  </cols>
  <sheetData>
    <row r="1" spans="1:27" s="2076" customFormat="1" ht="24.75" customHeight="1">
      <c r="A1" s="2075"/>
      <c r="B1" s="242" t="s">
        <v>0</v>
      </c>
      <c r="C1">
        <v>7</v>
      </c>
      <c r="L1" s="2077" t="s">
        <v>2462</v>
      </c>
      <c r="M1" s="2077"/>
      <c r="N1" s="2077"/>
      <c r="O1" s="2077"/>
      <c r="P1" s="2077"/>
      <c r="Q1" s="2077"/>
      <c r="R1" s="2077"/>
      <c r="S1" s="2077"/>
      <c r="T1" s="2077"/>
      <c r="U1" s="2077"/>
      <c r="X1" s="2078"/>
      <c r="Y1" s="2078"/>
      <c r="Z1" s="2078"/>
      <c r="AA1" s="2078"/>
    </row>
    <row r="2" spans="1:27" s="2079" customFormat="1">
      <c r="B2" s="242" t="s">
        <v>2</v>
      </c>
      <c r="C2" s="242" t="s">
        <v>2512</v>
      </c>
      <c r="L2" s="2080" t="s">
        <v>2464</v>
      </c>
      <c r="M2" s="2081"/>
      <c r="N2" s="2082"/>
      <c r="O2" s="2083"/>
      <c r="P2" s="2084"/>
      <c r="Q2" s="2083"/>
      <c r="R2" s="2083"/>
      <c r="S2" s="2083"/>
      <c r="T2" s="2083"/>
      <c r="U2" s="2078"/>
      <c r="V2" s="2078"/>
      <c r="W2" s="2078"/>
      <c r="X2" s="2078"/>
      <c r="Y2" s="2078"/>
      <c r="Z2" s="2078"/>
      <c r="AA2" s="2078"/>
    </row>
    <row r="3" spans="1:27" s="2079" customFormat="1">
      <c r="B3" s="242" t="s">
        <v>4</v>
      </c>
      <c r="C3" t="s">
        <v>1560</v>
      </c>
      <c r="M3" s="2080"/>
      <c r="N3" s="3195"/>
      <c r="O3" s="3195"/>
      <c r="P3" s="3195"/>
      <c r="Q3" s="3195"/>
      <c r="R3" s="3195"/>
      <c r="S3" s="3195"/>
      <c r="T3" s="3195"/>
      <c r="U3" s="3195"/>
      <c r="V3" s="3195"/>
      <c r="W3" s="2078"/>
      <c r="X3" s="2085"/>
      <c r="Y3" s="2085"/>
      <c r="Z3" s="2085"/>
    </row>
    <row r="4" spans="1:27" s="2079" customFormat="1">
      <c r="B4" s="242" t="s">
        <v>6</v>
      </c>
      <c r="C4" t="s">
        <v>7</v>
      </c>
      <c r="M4" s="2075"/>
      <c r="N4" s="2078"/>
      <c r="O4" s="2078"/>
      <c r="P4" s="2078"/>
      <c r="Q4" s="2078"/>
      <c r="R4" s="2078"/>
      <c r="S4" s="2078"/>
      <c r="T4" s="2078"/>
      <c r="U4" s="2078"/>
      <c r="V4" s="2078"/>
      <c r="W4" s="2078"/>
      <c r="X4" s="2085"/>
      <c r="Y4" s="2085"/>
      <c r="Z4" s="2085"/>
    </row>
    <row r="5" spans="1:27" s="2079" customFormat="1">
      <c r="B5" s="242" t="s">
        <v>8</v>
      </c>
      <c r="C5" t="s">
        <v>9</v>
      </c>
      <c r="O5" s="2078"/>
      <c r="P5" s="2078"/>
      <c r="Q5" s="2078"/>
      <c r="R5" s="2078"/>
      <c r="S5" s="2078"/>
      <c r="T5" s="2078"/>
      <c r="U5" s="2078"/>
      <c r="V5" s="2078"/>
      <c r="W5" s="2078"/>
      <c r="X5" s="2086"/>
      <c r="Y5" s="2086"/>
      <c r="Z5" s="2086"/>
    </row>
    <row r="6" spans="1:27" s="2079" customFormat="1" ht="13.5" thickBot="1">
      <c r="B6" s="2087"/>
      <c r="C6" s="2080"/>
      <c r="D6" s="2078"/>
      <c r="E6" s="2078"/>
      <c r="F6" s="2078"/>
      <c r="G6" s="2078"/>
      <c r="H6" s="2078"/>
      <c r="I6" s="2078"/>
      <c r="J6" s="2078"/>
      <c r="K6" s="2078"/>
      <c r="L6" s="2078"/>
      <c r="M6" s="2078"/>
      <c r="N6" s="2088"/>
      <c r="O6" s="2088"/>
      <c r="P6" s="2088"/>
      <c r="Q6" s="2088"/>
      <c r="R6" s="2088"/>
      <c r="S6" s="2086"/>
      <c r="T6" s="2086"/>
      <c r="U6" s="2086"/>
      <c r="V6" s="2086"/>
      <c r="W6" s="2086"/>
      <c r="X6" s="2086"/>
      <c r="Y6" s="2086"/>
      <c r="Z6" s="2086"/>
    </row>
    <row r="7" spans="1:27" s="2079" customFormat="1" ht="36" customHeight="1">
      <c r="A7" s="2089"/>
      <c r="B7" s="2090"/>
      <c r="C7" s="3196" t="s">
        <v>2465</v>
      </c>
      <c r="D7" s="3197"/>
      <c r="E7" s="3198" t="s">
        <v>2466</v>
      </c>
      <c r="F7" s="3198" t="s">
        <v>2467</v>
      </c>
      <c r="G7" s="3199" t="s">
        <v>2468</v>
      </c>
      <c r="H7" s="3200"/>
      <c r="I7" s="3200"/>
      <c r="J7" s="3200"/>
      <c r="K7" s="3200"/>
      <c r="L7" s="3201"/>
      <c r="M7" s="3198" t="s">
        <v>2469</v>
      </c>
      <c r="N7" s="3196" t="s">
        <v>2470</v>
      </c>
      <c r="O7" s="3202"/>
      <c r="P7" s="3202"/>
      <c r="Q7" s="3203" t="s">
        <v>2471</v>
      </c>
      <c r="R7" s="3202" t="s">
        <v>2472</v>
      </c>
      <c r="S7" s="3202"/>
      <c r="T7" s="3202"/>
      <c r="U7" s="3197"/>
      <c r="V7" s="3206" t="s">
        <v>2473</v>
      </c>
      <c r="W7" s="3186"/>
      <c r="X7" s="3187"/>
      <c r="Y7" s="3187"/>
      <c r="Z7" s="3188"/>
    </row>
    <row r="8" spans="1:27" s="2079" customFormat="1" ht="44.25" customHeight="1">
      <c r="A8" s="2091"/>
      <c r="B8" s="2092"/>
      <c r="C8" s="3189"/>
      <c r="D8" s="3177"/>
      <c r="E8" s="3177"/>
      <c r="F8" s="3177"/>
      <c r="G8" s="3191" t="s">
        <v>2474</v>
      </c>
      <c r="H8" s="3192"/>
      <c r="I8" s="3191" t="s">
        <v>2244</v>
      </c>
      <c r="J8" s="3192"/>
      <c r="K8" s="3191" t="s">
        <v>2475</v>
      </c>
      <c r="L8" s="3192"/>
      <c r="M8" s="3177"/>
      <c r="N8" s="3177" t="s">
        <v>2476</v>
      </c>
      <c r="O8" s="3166" t="s">
        <v>2477</v>
      </c>
      <c r="P8" s="2093"/>
      <c r="Q8" s="3204"/>
      <c r="R8" s="3193">
        <v>0</v>
      </c>
      <c r="S8" s="3178">
        <v>0.2</v>
      </c>
      <c r="T8" s="3178">
        <v>0.5</v>
      </c>
      <c r="U8" s="3178">
        <v>1</v>
      </c>
      <c r="V8" s="3207"/>
      <c r="W8" s="3180" t="s">
        <v>2478</v>
      </c>
      <c r="X8" s="3182" t="s">
        <v>2479</v>
      </c>
      <c r="Y8" s="3182" t="s">
        <v>2480</v>
      </c>
      <c r="Z8" s="3184" t="s">
        <v>2481</v>
      </c>
    </row>
    <row r="9" spans="1:27" s="2079" customFormat="1" ht="15" customHeight="1">
      <c r="A9" s="2091"/>
      <c r="B9" s="2092"/>
      <c r="C9" s="3190"/>
      <c r="D9" s="3177"/>
      <c r="E9" s="3177"/>
      <c r="F9" s="3177"/>
      <c r="G9" s="3175" t="s">
        <v>2482</v>
      </c>
      <c r="H9" s="3175" t="s">
        <v>2483</v>
      </c>
      <c r="I9" s="3176" t="s">
        <v>2484</v>
      </c>
      <c r="J9" s="3176" t="s">
        <v>2485</v>
      </c>
      <c r="K9" s="3175" t="s">
        <v>2486</v>
      </c>
      <c r="L9" s="3175" t="s">
        <v>2487</v>
      </c>
      <c r="M9" s="3177"/>
      <c r="N9" s="3177"/>
      <c r="O9" s="3177"/>
      <c r="P9" s="3166" t="s">
        <v>2488</v>
      </c>
      <c r="Q9" s="3204"/>
      <c r="R9" s="3194"/>
      <c r="S9" s="3179"/>
      <c r="T9" s="3179"/>
      <c r="U9" s="3179"/>
      <c r="V9" s="3207"/>
      <c r="W9" s="3181"/>
      <c r="X9" s="3183"/>
      <c r="Y9" s="3183"/>
      <c r="Z9" s="3185"/>
    </row>
    <row r="10" spans="1:27" s="2079" customFormat="1" ht="63.75" customHeight="1">
      <c r="A10" s="2091"/>
      <c r="B10" s="2092"/>
      <c r="C10" s="3190"/>
      <c r="D10" s="3177"/>
      <c r="E10" s="3177"/>
      <c r="F10" s="3177"/>
      <c r="G10" s="3166"/>
      <c r="H10" s="3166"/>
      <c r="I10" s="3177"/>
      <c r="J10" s="3177"/>
      <c r="K10" s="3166"/>
      <c r="L10" s="3166"/>
      <c r="M10" s="3177"/>
      <c r="N10" s="3177"/>
      <c r="O10" s="3177"/>
      <c r="P10" s="3166"/>
      <c r="Q10" s="3205"/>
      <c r="R10" s="3194"/>
      <c r="S10" s="3179"/>
      <c r="T10" s="3179"/>
      <c r="U10" s="3179"/>
      <c r="V10" s="3178"/>
      <c r="W10" s="3181" t="s">
        <v>2489</v>
      </c>
      <c r="X10" s="3183"/>
      <c r="Y10" s="3183"/>
      <c r="Z10" s="3185"/>
    </row>
    <row r="11" spans="1:27" s="2079" customFormat="1" ht="25.5" customHeight="1">
      <c r="A11" s="2094"/>
      <c r="B11" s="2095"/>
      <c r="C11" s="2096" t="s">
        <v>1037</v>
      </c>
      <c r="D11" s="2097" t="s">
        <v>1041</v>
      </c>
      <c r="E11" s="2096" t="s">
        <v>1044</v>
      </c>
      <c r="F11" s="2097" t="s">
        <v>1047</v>
      </c>
      <c r="G11" s="2096" t="s">
        <v>1049</v>
      </c>
      <c r="H11" s="2096" t="s">
        <v>1052</v>
      </c>
      <c r="I11" s="2096" t="s">
        <v>1054</v>
      </c>
      <c r="J11" s="2096" t="s">
        <v>1057</v>
      </c>
      <c r="K11" s="2096" t="s">
        <v>1060</v>
      </c>
      <c r="L11" s="2096" t="s">
        <v>2313</v>
      </c>
      <c r="M11" s="2096" t="s">
        <v>2490</v>
      </c>
      <c r="N11" s="2098" t="s">
        <v>2317</v>
      </c>
      <c r="O11" s="2099" t="s">
        <v>1069</v>
      </c>
      <c r="P11" s="2098" t="s">
        <v>1072</v>
      </c>
      <c r="Q11" s="2100" t="s">
        <v>2491</v>
      </c>
      <c r="R11" s="2100" t="s">
        <v>1078</v>
      </c>
      <c r="S11" s="2100" t="s">
        <v>2323</v>
      </c>
      <c r="T11" s="2100" t="s">
        <v>2325</v>
      </c>
      <c r="U11" s="2100" t="s">
        <v>2327</v>
      </c>
      <c r="V11" s="2100" t="s">
        <v>2492</v>
      </c>
      <c r="W11" s="2097" t="s">
        <v>2330</v>
      </c>
      <c r="X11" s="2101" t="s">
        <v>2332</v>
      </c>
      <c r="Y11" s="2102" t="s">
        <v>2333</v>
      </c>
      <c r="Z11" s="2103" t="s">
        <v>2334</v>
      </c>
    </row>
    <row r="12" spans="1:27" s="2079" customFormat="1" ht="18.75" customHeight="1">
      <c r="A12" s="2104" t="s">
        <v>1037</v>
      </c>
      <c r="B12" s="2105" t="s">
        <v>2493</v>
      </c>
      <c r="C12" s="2106"/>
      <c r="D12" s="2106"/>
      <c r="E12" s="2106"/>
      <c r="F12" s="2107"/>
      <c r="G12" s="2107"/>
      <c r="H12" s="2107"/>
      <c r="I12" s="2107"/>
      <c r="J12" s="2107"/>
      <c r="K12" s="2108">
        <f>G12+H12+I12+J12</f>
        <v>0</v>
      </c>
      <c r="L12" s="2107"/>
      <c r="M12" s="2109">
        <f>F12-K12+L12</f>
        <v>0</v>
      </c>
      <c r="N12" s="2107"/>
      <c r="O12" s="2107"/>
      <c r="P12" s="2107"/>
      <c r="Q12" s="2110">
        <f>M12+N12-O12</f>
        <v>0</v>
      </c>
      <c r="R12" s="2107"/>
      <c r="S12" s="2107"/>
      <c r="T12" s="2107"/>
      <c r="U12" s="2107"/>
      <c r="V12" s="2109">
        <f>Q12-R12-0.8*S12-0.5*T12</f>
        <v>0</v>
      </c>
      <c r="W12" s="2111"/>
      <c r="X12" s="2112"/>
      <c r="Y12" s="2112"/>
      <c r="Z12" s="2113"/>
    </row>
    <row r="13" spans="1:27" s="2119" customFormat="1" ht="17.25" customHeight="1">
      <c r="A13" s="2114" t="s">
        <v>2299</v>
      </c>
      <c r="B13" s="2115" t="s">
        <v>2494</v>
      </c>
      <c r="C13" s="2106"/>
      <c r="D13" s="2106"/>
      <c r="E13" s="2106"/>
      <c r="F13" s="2116"/>
      <c r="G13" s="2116"/>
      <c r="H13" s="2116"/>
      <c r="I13" s="2116"/>
      <c r="J13" s="2116"/>
      <c r="K13" s="2116"/>
      <c r="L13" s="2116"/>
      <c r="M13" s="2116"/>
      <c r="N13" s="2116"/>
      <c r="O13" s="2116"/>
      <c r="P13" s="2116"/>
      <c r="Q13" s="2117"/>
      <c r="R13" s="2116"/>
      <c r="S13" s="2116"/>
      <c r="T13" s="2116"/>
      <c r="U13" s="2116"/>
      <c r="V13" s="2116"/>
      <c r="W13" s="2116"/>
      <c r="X13" s="2116"/>
      <c r="Y13" s="2116"/>
      <c r="Z13" s="2118"/>
    </row>
    <row r="14" spans="1:27" s="2119" customFormat="1" ht="18" customHeight="1">
      <c r="A14" s="2104" t="s">
        <v>2301</v>
      </c>
      <c r="B14" s="2120"/>
      <c r="C14" s="2106"/>
      <c r="D14" s="2106"/>
      <c r="E14" s="2106"/>
      <c r="F14" s="2116"/>
      <c r="G14" s="2116"/>
      <c r="H14" s="2116"/>
      <c r="I14" s="2116"/>
      <c r="J14" s="2116"/>
      <c r="K14" s="2116"/>
      <c r="L14" s="2116"/>
      <c r="M14" s="2116"/>
      <c r="N14" s="2116"/>
      <c r="O14" s="2116"/>
      <c r="P14" s="2116"/>
      <c r="Q14" s="2117"/>
      <c r="R14" s="2116"/>
      <c r="S14" s="2116"/>
      <c r="T14" s="2116"/>
      <c r="U14" s="2116"/>
      <c r="V14" s="2106"/>
      <c r="W14" s="2116"/>
      <c r="X14" s="2116"/>
      <c r="Y14" s="2116"/>
      <c r="Z14" s="2118"/>
    </row>
    <row r="15" spans="1:27" s="2079" customFormat="1" ht="15.75" customHeight="1">
      <c r="A15" s="2114" t="s">
        <v>2303</v>
      </c>
      <c r="B15" s="2120"/>
      <c r="C15" s="2106"/>
      <c r="D15" s="2106"/>
      <c r="E15" s="2106"/>
      <c r="F15" s="2116"/>
      <c r="G15" s="2116"/>
      <c r="H15" s="2116"/>
      <c r="I15" s="2116"/>
      <c r="J15" s="2116"/>
      <c r="K15" s="2116"/>
      <c r="L15" s="2116"/>
      <c r="M15" s="2116"/>
      <c r="N15" s="2116"/>
      <c r="O15" s="2116"/>
      <c r="P15" s="2116"/>
      <c r="Q15" s="2117"/>
      <c r="R15" s="2116"/>
      <c r="S15" s="2116"/>
      <c r="T15" s="2116"/>
      <c r="U15" s="2116"/>
      <c r="V15" s="2106"/>
      <c r="W15" s="2116"/>
      <c r="X15" s="2116"/>
      <c r="Y15" s="2116"/>
      <c r="Z15" s="2118"/>
    </row>
    <row r="16" spans="1:27" s="2079" customFormat="1" ht="16.899999999999999" customHeight="1">
      <c r="A16" s="2121" t="s">
        <v>2495</v>
      </c>
      <c r="B16" s="2120"/>
      <c r="C16" s="2106"/>
      <c r="D16" s="2106"/>
      <c r="E16" s="2106"/>
      <c r="F16" s="2116"/>
      <c r="G16" s="2116"/>
      <c r="H16" s="2116"/>
      <c r="I16" s="2116"/>
      <c r="J16" s="2116"/>
      <c r="K16" s="2116"/>
      <c r="L16" s="2116"/>
      <c r="M16" s="2116"/>
      <c r="N16" s="2116"/>
      <c r="O16" s="2116"/>
      <c r="P16" s="2116"/>
      <c r="Q16" s="2117"/>
      <c r="R16" s="2116"/>
      <c r="S16" s="2116"/>
      <c r="T16" s="2116"/>
      <c r="U16" s="2116"/>
      <c r="V16" s="2106"/>
      <c r="W16" s="2116"/>
      <c r="X16" s="2116"/>
      <c r="Y16" s="2116"/>
      <c r="Z16" s="2122"/>
    </row>
    <row r="17" spans="1:26" s="2079" customFormat="1" ht="15" customHeight="1">
      <c r="A17" s="2123"/>
      <c r="B17" s="3167" t="s">
        <v>2496</v>
      </c>
      <c r="C17" s="3168"/>
      <c r="D17" s="3168"/>
      <c r="E17" s="3168"/>
      <c r="F17" s="3168"/>
      <c r="G17" s="3168"/>
      <c r="H17" s="3168"/>
      <c r="I17" s="3168"/>
      <c r="J17" s="3168"/>
      <c r="K17" s="3168"/>
      <c r="L17" s="3168"/>
      <c r="M17" s="3168"/>
      <c r="N17" s="3168"/>
      <c r="O17" s="3168"/>
      <c r="P17" s="3168"/>
      <c r="Q17" s="3168"/>
      <c r="R17" s="3168"/>
      <c r="S17" s="3168"/>
      <c r="T17" s="3168"/>
      <c r="U17" s="3168"/>
      <c r="V17" s="3168"/>
      <c r="W17" s="3168"/>
      <c r="X17" s="3168"/>
      <c r="Y17" s="3168"/>
      <c r="Z17" s="3169"/>
    </row>
    <row r="18" spans="1:26" s="2079" customFormat="1" ht="22.5" customHeight="1">
      <c r="A18" s="2104" t="s">
        <v>1041</v>
      </c>
      <c r="B18" s="2124" t="s">
        <v>2497</v>
      </c>
      <c r="C18" s="2125"/>
      <c r="D18" s="2126"/>
      <c r="E18" s="2127"/>
      <c r="F18" s="2128"/>
      <c r="G18" s="2129"/>
      <c r="H18" s="2129"/>
      <c r="I18" s="2129"/>
      <c r="J18" s="2129"/>
      <c r="K18" s="2130">
        <f>G18+H18+I18+J18</f>
        <v>0</v>
      </c>
      <c r="L18" s="2129"/>
      <c r="M18" s="2109">
        <f>F18-K18+L18</f>
        <v>0</v>
      </c>
      <c r="N18" s="2129"/>
      <c r="O18" s="2129"/>
      <c r="P18" s="2131"/>
      <c r="Q18" s="2110">
        <f>M18+N18-O18</f>
        <v>0</v>
      </c>
      <c r="R18" s="2132"/>
      <c r="S18" s="2133"/>
      <c r="T18" s="2133"/>
      <c r="U18" s="2134"/>
      <c r="V18" s="2135"/>
      <c r="W18" s="2136"/>
      <c r="X18" s="2137"/>
      <c r="Y18" s="2138"/>
      <c r="Z18" s="2139"/>
    </row>
    <row r="19" spans="1:26" s="2079" customFormat="1" ht="21" customHeight="1">
      <c r="A19" s="2140" t="s">
        <v>1044</v>
      </c>
      <c r="B19" s="2141" t="s">
        <v>2498</v>
      </c>
      <c r="C19" s="2125"/>
      <c r="D19" s="2126"/>
      <c r="E19" s="2127"/>
      <c r="F19" s="2142"/>
      <c r="G19" s="2143"/>
      <c r="H19" s="2143"/>
      <c r="I19" s="2143"/>
      <c r="J19" s="2143"/>
      <c r="K19" s="2130">
        <f>G19+H19+I19+J19</f>
        <v>0</v>
      </c>
      <c r="L19" s="2143"/>
      <c r="M19" s="2109">
        <f>F19-K19+L19</f>
        <v>0</v>
      </c>
      <c r="N19" s="2143"/>
      <c r="O19" s="2143"/>
      <c r="P19" s="2144"/>
      <c r="Q19" s="2110">
        <f>M19+N19-O19</f>
        <v>0</v>
      </c>
      <c r="R19" s="2145">
        <f>R12</f>
        <v>0</v>
      </c>
      <c r="S19" s="2145">
        <f t="shared" ref="S19:U19" si="0">S12</f>
        <v>0</v>
      </c>
      <c r="T19" s="2145">
        <f t="shared" si="0"/>
        <v>0</v>
      </c>
      <c r="U19" s="2145">
        <f t="shared" si="0"/>
        <v>0</v>
      </c>
      <c r="V19" s="2146">
        <f>Q19-R19-0.8*S19-0.5*T19</f>
        <v>0</v>
      </c>
      <c r="W19" s="2137"/>
      <c r="X19" s="2137"/>
      <c r="Y19" s="2147"/>
      <c r="Z19" s="2148"/>
    </row>
    <row r="20" spans="1:26" s="2079" customFormat="1" ht="22.5" customHeight="1">
      <c r="A20" s="2114"/>
      <c r="B20" s="2141" t="s">
        <v>2499</v>
      </c>
      <c r="C20" s="2125"/>
      <c r="D20" s="2126"/>
      <c r="E20" s="2127"/>
      <c r="F20" s="2116"/>
      <c r="G20" s="2149"/>
      <c r="H20" s="2126"/>
      <c r="I20" s="2126"/>
      <c r="J20" s="2126"/>
      <c r="K20" s="2126"/>
      <c r="L20" s="2150"/>
      <c r="M20" s="2151"/>
      <c r="N20" s="2126"/>
      <c r="O20" s="2126"/>
      <c r="P20" s="2126"/>
      <c r="Q20" s="2152"/>
      <c r="R20" s="2125"/>
      <c r="S20" s="2117"/>
      <c r="T20" s="2117"/>
      <c r="U20" s="2153"/>
      <c r="V20" s="2125"/>
      <c r="W20" s="2154"/>
      <c r="X20" s="2155"/>
      <c r="Y20" s="2152"/>
      <c r="Z20" s="2156"/>
    </row>
    <row r="21" spans="1:26" s="2158" customFormat="1" ht="20.25" customHeight="1">
      <c r="A21" s="2114" t="s">
        <v>1047</v>
      </c>
      <c r="B21" s="2141" t="s">
        <v>2500</v>
      </c>
      <c r="C21" s="2125"/>
      <c r="D21" s="2117"/>
      <c r="E21" s="2127"/>
      <c r="F21" s="2157"/>
      <c r="G21" s="2143"/>
      <c r="H21" s="2143"/>
      <c r="I21" s="2143"/>
      <c r="J21" s="2143"/>
      <c r="K21" s="2130">
        <f>G21+H21+I21+J21</f>
        <v>0</v>
      </c>
      <c r="L21" s="2143"/>
      <c r="M21" s="2109">
        <f>F21-K21+L21</f>
        <v>0</v>
      </c>
      <c r="N21" s="2143"/>
      <c r="O21" s="2143"/>
      <c r="P21" s="2143"/>
      <c r="Q21" s="2110">
        <f>M21+N21-O21</f>
        <v>0</v>
      </c>
      <c r="R21" s="2149"/>
      <c r="S21" s="2126"/>
      <c r="T21" s="2126"/>
      <c r="U21" s="2150"/>
      <c r="V21" s="2135"/>
      <c r="W21" s="2136"/>
      <c r="X21" s="2136"/>
      <c r="Y21" s="2152"/>
      <c r="Z21" s="2156"/>
    </row>
    <row r="22" spans="1:26" s="2158" customFormat="1" ht="21.75" customHeight="1">
      <c r="A22" s="2159" t="s">
        <v>1049</v>
      </c>
      <c r="B22" s="2141"/>
      <c r="C22" s="2125"/>
      <c r="D22" s="2117"/>
      <c r="E22" s="2127"/>
      <c r="F22" s="2127"/>
      <c r="G22" s="2149"/>
      <c r="H22" s="2126"/>
      <c r="I22" s="2126"/>
      <c r="J22" s="2126"/>
      <c r="K22" s="2126"/>
      <c r="L22" s="2150"/>
      <c r="M22" s="2160"/>
      <c r="N22" s="2126"/>
      <c r="O22" s="2126"/>
      <c r="P22" s="2126"/>
      <c r="Q22" s="2152"/>
      <c r="R22" s="2149"/>
      <c r="S22" s="2126"/>
      <c r="T22" s="2126"/>
      <c r="U22" s="2150"/>
      <c r="V22" s="2125"/>
      <c r="W22" s="2153"/>
      <c r="X22" s="2152"/>
      <c r="Y22" s="2152"/>
      <c r="Z22" s="2156"/>
    </row>
    <row r="23" spans="1:26" s="2158" customFormat="1" ht="24" customHeight="1">
      <c r="A23" s="2159" t="s">
        <v>1052</v>
      </c>
      <c r="B23" s="2141" t="s">
        <v>2501</v>
      </c>
      <c r="C23" s="2125"/>
      <c r="D23" s="2117"/>
      <c r="E23" s="2127"/>
      <c r="F23" s="2157"/>
      <c r="G23" s="2143"/>
      <c r="H23" s="2143"/>
      <c r="I23" s="2143"/>
      <c r="J23" s="2143"/>
      <c r="K23" s="2130">
        <f>G23+H23+I23+J23</f>
        <v>0</v>
      </c>
      <c r="L23" s="2143"/>
      <c r="M23" s="2109">
        <f>F23-K23+L23</f>
        <v>0</v>
      </c>
      <c r="N23" s="2143"/>
      <c r="O23" s="2143"/>
      <c r="P23" s="2143"/>
      <c r="Q23" s="2110">
        <f>M23+N23-O23</f>
        <v>0</v>
      </c>
      <c r="R23" s="2149"/>
      <c r="S23" s="2126"/>
      <c r="T23" s="2126"/>
      <c r="U23" s="2150"/>
      <c r="V23" s="2135"/>
      <c r="W23" s="2136"/>
      <c r="X23" s="2136"/>
      <c r="Y23" s="2152"/>
      <c r="Z23" s="2156"/>
    </row>
    <row r="24" spans="1:26" s="2158" customFormat="1" ht="12">
      <c r="A24" s="2159" t="s">
        <v>1054</v>
      </c>
      <c r="B24" s="2161"/>
      <c r="C24" s="2125"/>
      <c r="D24" s="2117"/>
      <c r="E24" s="2127"/>
      <c r="F24" s="2127"/>
      <c r="G24" s="2149"/>
      <c r="H24" s="2126"/>
      <c r="I24" s="2126"/>
      <c r="J24" s="2126"/>
      <c r="K24" s="2126"/>
      <c r="L24" s="2150"/>
      <c r="M24" s="2160"/>
      <c r="N24" s="2126"/>
      <c r="O24" s="2126"/>
      <c r="P24" s="2126"/>
      <c r="Q24" s="2152"/>
      <c r="R24" s="2149"/>
      <c r="S24" s="2126"/>
      <c r="T24" s="2126"/>
      <c r="U24" s="2150"/>
      <c r="V24" s="2125"/>
      <c r="W24" s="2153"/>
      <c r="X24" s="2152"/>
      <c r="Y24" s="2152"/>
      <c r="Z24" s="2156"/>
    </row>
    <row r="25" spans="1:26" s="2158" customFormat="1" ht="12">
      <c r="A25" s="2159" t="s">
        <v>1057</v>
      </c>
      <c r="B25" s="2162"/>
      <c r="C25" s="2163"/>
      <c r="D25" s="2164"/>
      <c r="E25" s="2165"/>
      <c r="F25" s="2165"/>
      <c r="G25" s="2132"/>
      <c r="H25" s="2133"/>
      <c r="I25" s="2133"/>
      <c r="J25" s="2133"/>
      <c r="K25" s="2133"/>
      <c r="L25" s="2134"/>
      <c r="M25" s="2166"/>
      <c r="N25" s="2133"/>
      <c r="O25" s="2133"/>
      <c r="P25" s="2133"/>
      <c r="Q25" s="2138"/>
      <c r="R25" s="2132"/>
      <c r="S25" s="2133"/>
      <c r="T25" s="2133"/>
      <c r="U25" s="2134"/>
      <c r="V25" s="2163"/>
      <c r="W25" s="2167"/>
      <c r="X25" s="2138"/>
      <c r="Y25" s="2152"/>
      <c r="Z25" s="2156"/>
    </row>
    <row r="26" spans="1:26" s="2079" customFormat="1" ht="12">
      <c r="A26" s="2140"/>
      <c r="B26" s="3170" t="s">
        <v>2502</v>
      </c>
      <c r="C26" s="3171"/>
      <c r="D26" s="3171"/>
      <c r="E26" s="3171"/>
      <c r="F26" s="3170"/>
      <c r="G26" s="3170"/>
      <c r="H26" s="3170"/>
      <c r="I26" s="3170"/>
      <c r="J26" s="3170"/>
      <c r="K26" s="3170"/>
      <c r="L26" s="3170"/>
      <c r="M26" s="3170"/>
      <c r="N26" s="3170"/>
      <c r="O26" s="3170"/>
      <c r="P26" s="3170"/>
      <c r="Q26" s="3170"/>
      <c r="R26" s="3170"/>
      <c r="S26" s="3170"/>
      <c r="T26" s="3170"/>
      <c r="U26" s="3170"/>
      <c r="V26" s="3170"/>
      <c r="W26" s="3170"/>
      <c r="X26" s="3170"/>
      <c r="Y26" s="3170"/>
      <c r="Z26" s="3172"/>
    </row>
    <row r="27" spans="1:26" s="2079" customFormat="1" ht="21" customHeight="1">
      <c r="A27" s="2140" t="s">
        <v>1060</v>
      </c>
      <c r="B27" s="2168" t="s">
        <v>2503</v>
      </c>
      <c r="C27" s="2169"/>
      <c r="D27" s="2170"/>
      <c r="E27" s="2171"/>
      <c r="F27" s="2172"/>
      <c r="G27" s="2173"/>
      <c r="H27" s="2174"/>
      <c r="I27" s="2175"/>
      <c r="J27" s="2175"/>
      <c r="K27" s="2175"/>
      <c r="L27" s="2176"/>
      <c r="M27" s="2177"/>
      <c r="N27" s="2178"/>
      <c r="O27" s="2175"/>
      <c r="P27" s="2176"/>
      <c r="Q27" s="2179"/>
      <c r="R27" s="2180"/>
      <c r="S27" s="2180"/>
      <c r="T27" s="2180"/>
      <c r="U27" s="2180"/>
      <c r="V27" s="2146">
        <f>Q27-R27-0.8*S27-0.5*T27</f>
        <v>0</v>
      </c>
      <c r="W27" s="2180"/>
      <c r="X27" s="2181">
        <f>V27*0%</f>
        <v>0</v>
      </c>
      <c r="Y27" s="2180"/>
      <c r="Z27" s="2182"/>
    </row>
    <row r="28" spans="1:26" s="2079" customFormat="1" ht="12">
      <c r="A28" s="2114">
        <v>100</v>
      </c>
      <c r="B28" s="2168">
        <v>0.1</v>
      </c>
      <c r="C28" s="2173"/>
      <c r="D28" s="2174"/>
      <c r="E28" s="2183"/>
      <c r="F28" s="2172"/>
      <c r="G28" s="2173"/>
      <c r="H28" s="2174"/>
      <c r="I28" s="2175"/>
      <c r="J28" s="2175"/>
      <c r="K28" s="2175"/>
      <c r="L28" s="2176"/>
      <c r="M28" s="2177"/>
      <c r="N28" s="2178"/>
      <c r="O28" s="2175"/>
      <c r="P28" s="2176"/>
      <c r="Q28" s="2180"/>
      <c r="R28" s="2180"/>
      <c r="S28" s="2180"/>
      <c r="T28" s="2180"/>
      <c r="U28" s="2180"/>
      <c r="V28" s="2146">
        <f t="shared" ref="V28:V38" si="1">Q28-R28-0.8*S28-0.5*T28</f>
        <v>0</v>
      </c>
      <c r="W28" s="2180"/>
      <c r="X28" s="2181">
        <f>V28*10%</f>
        <v>0</v>
      </c>
      <c r="Y28" s="2180"/>
      <c r="Z28" s="2182"/>
    </row>
    <row r="29" spans="1:26" s="2079" customFormat="1" ht="12">
      <c r="A29" s="2114">
        <v>110</v>
      </c>
      <c r="B29" s="2168">
        <v>0.2</v>
      </c>
      <c r="C29" s="2184"/>
      <c r="D29" s="2106"/>
      <c r="E29" s="2185"/>
      <c r="F29" s="2172"/>
      <c r="G29" s="2184"/>
      <c r="H29" s="2106"/>
      <c r="I29" s="2175"/>
      <c r="J29" s="2175"/>
      <c r="K29" s="2175"/>
      <c r="L29" s="2176"/>
      <c r="M29" s="2177"/>
      <c r="N29" s="2178"/>
      <c r="O29" s="2175"/>
      <c r="P29" s="2176"/>
      <c r="Q29" s="2180"/>
      <c r="R29" s="2180"/>
      <c r="S29" s="2180"/>
      <c r="T29" s="2180"/>
      <c r="U29" s="2180"/>
      <c r="V29" s="2146">
        <f t="shared" si="1"/>
        <v>0</v>
      </c>
      <c r="W29" s="2180"/>
      <c r="X29" s="2181">
        <f>V29*20%</f>
        <v>0</v>
      </c>
      <c r="Y29" s="2180"/>
      <c r="Z29" s="2182"/>
    </row>
    <row r="30" spans="1:26" s="2079" customFormat="1" ht="12">
      <c r="A30" s="2114">
        <v>120</v>
      </c>
      <c r="B30" s="2168">
        <v>0.35</v>
      </c>
      <c r="C30" s="2173"/>
      <c r="D30" s="2174"/>
      <c r="E30" s="2183"/>
      <c r="F30" s="2172"/>
      <c r="G30" s="2173"/>
      <c r="H30" s="2174"/>
      <c r="I30" s="2175"/>
      <c r="J30" s="2175"/>
      <c r="K30" s="2175"/>
      <c r="L30" s="2176"/>
      <c r="M30" s="2177"/>
      <c r="N30" s="2178"/>
      <c r="O30" s="2175"/>
      <c r="P30" s="2176"/>
      <c r="Q30" s="2180"/>
      <c r="R30" s="2180"/>
      <c r="S30" s="2180"/>
      <c r="T30" s="2180"/>
      <c r="U30" s="2180"/>
      <c r="V30" s="2146">
        <f t="shared" si="1"/>
        <v>0</v>
      </c>
      <c r="W30" s="2180"/>
      <c r="X30" s="2181">
        <f>V30*35%</f>
        <v>0</v>
      </c>
      <c r="Y30" s="2180"/>
      <c r="Z30" s="2182"/>
    </row>
    <row r="31" spans="1:26" s="2079" customFormat="1" ht="12">
      <c r="A31" s="2114">
        <v>130</v>
      </c>
      <c r="B31" s="2168">
        <v>0.5</v>
      </c>
      <c r="C31" s="2149"/>
      <c r="D31" s="2126"/>
      <c r="E31" s="2150"/>
      <c r="F31" s="2172"/>
      <c r="G31" s="2173"/>
      <c r="H31" s="2174"/>
      <c r="I31" s="2175"/>
      <c r="J31" s="2175"/>
      <c r="K31" s="2175"/>
      <c r="L31" s="2176"/>
      <c r="M31" s="2177"/>
      <c r="N31" s="2178"/>
      <c r="O31" s="2175"/>
      <c r="P31" s="2176"/>
      <c r="Q31" s="2180"/>
      <c r="R31" s="2180"/>
      <c r="S31" s="2180"/>
      <c r="T31" s="2180"/>
      <c r="U31" s="2180"/>
      <c r="V31" s="2146">
        <f t="shared" si="1"/>
        <v>0</v>
      </c>
      <c r="W31" s="2180"/>
      <c r="X31" s="2181">
        <f>V31*50%</f>
        <v>0</v>
      </c>
      <c r="Y31" s="2180"/>
      <c r="Z31" s="2182"/>
    </row>
    <row r="32" spans="1:26" s="2079" customFormat="1" ht="12">
      <c r="A32" s="2114">
        <v>140</v>
      </c>
      <c r="B32" s="2168">
        <v>0.75</v>
      </c>
      <c r="C32" s="2149"/>
      <c r="D32" s="2126"/>
      <c r="E32" s="2150"/>
      <c r="F32" s="2172"/>
      <c r="G32" s="2173"/>
      <c r="H32" s="2174"/>
      <c r="I32" s="2175"/>
      <c r="J32" s="2175"/>
      <c r="K32" s="2175"/>
      <c r="L32" s="2176"/>
      <c r="M32" s="2177"/>
      <c r="N32" s="2178"/>
      <c r="O32" s="2175"/>
      <c r="P32" s="2176"/>
      <c r="Q32" s="2180"/>
      <c r="R32" s="2180"/>
      <c r="S32" s="2180"/>
      <c r="T32" s="2180"/>
      <c r="U32" s="2180"/>
      <c r="V32" s="2146">
        <f t="shared" si="1"/>
        <v>0</v>
      </c>
      <c r="W32" s="2180"/>
      <c r="X32" s="2181">
        <f>V32*75%</f>
        <v>0</v>
      </c>
      <c r="Y32" s="2180"/>
      <c r="Z32" s="2182"/>
    </row>
    <row r="33" spans="1:26" s="2079" customFormat="1" ht="12">
      <c r="A33" s="2114">
        <v>150</v>
      </c>
      <c r="B33" s="2168">
        <v>0.85</v>
      </c>
      <c r="C33" s="2186"/>
      <c r="D33" s="2187"/>
      <c r="E33" s="2188"/>
      <c r="F33" s="2172"/>
      <c r="G33" s="2189"/>
      <c r="H33" s="2190"/>
      <c r="I33" s="2191"/>
      <c r="J33" s="2191"/>
      <c r="K33" s="2191"/>
      <c r="L33" s="2192"/>
      <c r="M33" s="2193"/>
      <c r="N33" s="2194"/>
      <c r="O33" s="2191"/>
      <c r="P33" s="2192"/>
      <c r="Q33" s="2180"/>
      <c r="R33" s="2180"/>
      <c r="S33" s="2180"/>
      <c r="T33" s="2180"/>
      <c r="U33" s="2180"/>
      <c r="V33" s="2146">
        <f t="shared" si="1"/>
        <v>0</v>
      </c>
      <c r="W33" s="2180"/>
      <c r="X33" s="2181">
        <f>V33*85%</f>
        <v>0</v>
      </c>
      <c r="Y33" s="2180"/>
      <c r="Z33" s="2182"/>
    </row>
    <row r="34" spans="1:26" s="2079" customFormat="1" ht="12">
      <c r="A34" s="2114">
        <v>160</v>
      </c>
      <c r="B34" s="2168">
        <v>1</v>
      </c>
      <c r="C34" s="2149"/>
      <c r="D34" s="2126"/>
      <c r="E34" s="2150"/>
      <c r="F34" s="2172"/>
      <c r="G34" s="2173"/>
      <c r="H34" s="2174"/>
      <c r="I34" s="2175"/>
      <c r="J34" s="2175"/>
      <c r="K34" s="2175"/>
      <c r="L34" s="2176"/>
      <c r="M34" s="2177"/>
      <c r="N34" s="2178"/>
      <c r="O34" s="2175"/>
      <c r="P34" s="2176"/>
      <c r="Q34" s="2180"/>
      <c r="R34" s="2180"/>
      <c r="S34" s="2180"/>
      <c r="T34" s="2180"/>
      <c r="U34" s="2180"/>
      <c r="V34" s="2146">
        <f t="shared" si="1"/>
        <v>0</v>
      </c>
      <c r="W34" s="2180"/>
      <c r="X34" s="2181">
        <f>V34*100%</f>
        <v>0</v>
      </c>
      <c r="Y34" s="2180"/>
      <c r="Z34" s="2182"/>
    </row>
    <row r="35" spans="1:26" s="2079" customFormat="1" ht="12">
      <c r="A35" s="2114">
        <v>170</v>
      </c>
      <c r="B35" s="2168">
        <v>1.25</v>
      </c>
      <c r="C35" s="2149"/>
      <c r="D35" s="2126"/>
      <c r="E35" s="2150"/>
      <c r="F35" s="2172"/>
      <c r="G35" s="2173"/>
      <c r="H35" s="2174"/>
      <c r="I35" s="2175"/>
      <c r="J35" s="2175"/>
      <c r="K35" s="2175"/>
      <c r="L35" s="2176"/>
      <c r="M35" s="2177"/>
      <c r="N35" s="2178"/>
      <c r="O35" s="2175"/>
      <c r="P35" s="2176"/>
      <c r="Q35" s="2180"/>
      <c r="R35" s="2180"/>
      <c r="S35" s="2180"/>
      <c r="T35" s="2180"/>
      <c r="U35" s="2180"/>
      <c r="V35" s="2146">
        <f t="shared" si="1"/>
        <v>0</v>
      </c>
      <c r="W35" s="2180"/>
      <c r="X35" s="2181">
        <f>V35*125%</f>
        <v>0</v>
      </c>
      <c r="Y35" s="2180"/>
      <c r="Z35" s="2182"/>
    </row>
    <row r="36" spans="1:26" s="2079" customFormat="1" ht="12">
      <c r="A36" s="2114">
        <v>180</v>
      </c>
      <c r="B36" s="2168">
        <v>1.5</v>
      </c>
      <c r="C36" s="2186"/>
      <c r="D36" s="2187"/>
      <c r="E36" s="2150"/>
      <c r="F36" s="2172"/>
      <c r="G36" s="2173"/>
      <c r="H36" s="2174"/>
      <c r="I36" s="2175"/>
      <c r="J36" s="2175"/>
      <c r="K36" s="2175"/>
      <c r="L36" s="2176"/>
      <c r="M36" s="2177"/>
      <c r="N36" s="2178"/>
      <c r="O36" s="2175"/>
      <c r="P36" s="2176"/>
      <c r="Q36" s="2180"/>
      <c r="R36" s="2180"/>
      <c r="S36" s="2180"/>
      <c r="T36" s="2180"/>
      <c r="U36" s="2180"/>
      <c r="V36" s="2146">
        <f t="shared" si="1"/>
        <v>0</v>
      </c>
      <c r="W36" s="2180"/>
      <c r="X36" s="2181">
        <f>V36*150%</f>
        <v>0</v>
      </c>
      <c r="Y36" s="2180"/>
      <c r="Z36" s="2182"/>
    </row>
    <row r="37" spans="1:26" s="2079" customFormat="1" ht="12">
      <c r="A37" s="2114">
        <v>190</v>
      </c>
      <c r="B37" s="2168">
        <v>2</v>
      </c>
      <c r="C37" s="2186"/>
      <c r="D37" s="2187"/>
      <c r="E37" s="2188"/>
      <c r="F37" s="2172"/>
      <c r="G37" s="2189"/>
      <c r="H37" s="2190"/>
      <c r="I37" s="2191"/>
      <c r="J37" s="2191"/>
      <c r="K37" s="2191"/>
      <c r="L37" s="2192"/>
      <c r="M37" s="2193"/>
      <c r="N37" s="2194"/>
      <c r="O37" s="2191"/>
      <c r="P37" s="2192"/>
      <c r="Q37" s="2180"/>
      <c r="R37" s="2180"/>
      <c r="S37" s="2180"/>
      <c r="T37" s="2180"/>
      <c r="U37" s="2180"/>
      <c r="V37" s="2146">
        <f t="shared" si="1"/>
        <v>0</v>
      </c>
      <c r="W37" s="2180"/>
      <c r="X37" s="2181">
        <f>V37*200%</f>
        <v>0</v>
      </c>
      <c r="Y37" s="2180"/>
      <c r="Z37" s="2182"/>
    </row>
    <row r="38" spans="1:26" s="2079" customFormat="1" ht="12">
      <c r="A38" s="2114">
        <v>200</v>
      </c>
      <c r="B38" s="2168">
        <v>12.5</v>
      </c>
      <c r="C38" s="2186"/>
      <c r="D38" s="2187"/>
      <c r="E38" s="2188"/>
      <c r="F38" s="2172"/>
      <c r="G38" s="2189"/>
      <c r="H38" s="2190"/>
      <c r="I38" s="2191"/>
      <c r="J38" s="2191"/>
      <c r="K38" s="2191"/>
      <c r="L38" s="2192"/>
      <c r="M38" s="2193"/>
      <c r="N38" s="2194"/>
      <c r="O38" s="2191"/>
      <c r="P38" s="2192"/>
      <c r="Q38" s="2180"/>
      <c r="R38" s="2180"/>
      <c r="S38" s="2180"/>
      <c r="T38" s="2180"/>
      <c r="U38" s="2180"/>
      <c r="V38" s="2146">
        <f t="shared" si="1"/>
        <v>0</v>
      </c>
      <c r="W38" s="2180"/>
      <c r="X38" s="2181">
        <f>V38*1250%</f>
        <v>0</v>
      </c>
      <c r="Y38" s="2180"/>
      <c r="Z38" s="2182"/>
    </row>
    <row r="39" spans="1:26" s="2079" customFormat="1" ht="12">
      <c r="A39" s="2195">
        <v>210</v>
      </c>
      <c r="B39" s="2168" t="s">
        <v>2504</v>
      </c>
      <c r="C39" s="2186"/>
      <c r="D39" s="2187"/>
      <c r="E39" s="2188"/>
      <c r="F39" s="2196"/>
      <c r="G39" s="2191"/>
      <c r="H39" s="2191"/>
      <c r="I39" s="2191"/>
      <c r="J39" s="2191"/>
      <c r="K39" s="2191"/>
      <c r="L39" s="2192"/>
      <c r="M39" s="2193"/>
      <c r="N39" s="2194"/>
      <c r="O39" s="2191"/>
      <c r="P39" s="2192"/>
      <c r="Q39" s="2197"/>
      <c r="R39" s="2197"/>
      <c r="S39" s="2197"/>
      <c r="T39" s="2197"/>
      <c r="U39" s="2197"/>
      <c r="V39" s="2146">
        <f>Q39-R39-0.8*S39-0.5*T39</f>
        <v>0</v>
      </c>
      <c r="W39" s="2197"/>
      <c r="X39" s="2180"/>
      <c r="Y39" s="2197"/>
      <c r="Z39" s="2198"/>
    </row>
    <row r="40" spans="1:26" s="2079" customFormat="1" ht="15" customHeight="1">
      <c r="A40" s="3173" t="s">
        <v>2505</v>
      </c>
      <c r="B40" s="3174"/>
      <c r="C40" s="3174"/>
      <c r="D40" s="3174"/>
      <c r="E40" s="3174"/>
      <c r="F40" s="3174"/>
      <c r="G40" s="3174"/>
      <c r="H40" s="3174"/>
      <c r="I40" s="3174"/>
      <c r="J40" s="3174"/>
      <c r="K40" s="3174"/>
      <c r="L40" s="3174"/>
      <c r="M40" s="3174"/>
      <c r="N40" s="3174"/>
      <c r="O40" s="3174"/>
      <c r="P40" s="3174"/>
      <c r="Q40" s="3174"/>
      <c r="R40" s="3174"/>
      <c r="S40" s="3174"/>
      <c r="T40" s="3174"/>
      <c r="U40" s="3174"/>
      <c r="V40" s="3174"/>
      <c r="W40" s="3174"/>
      <c r="X40" s="3174"/>
      <c r="Y40" s="3174"/>
      <c r="Z40" s="2199"/>
    </row>
    <row r="41" spans="1:26" s="2079" customFormat="1" ht="12">
      <c r="A41" s="2200">
        <v>220</v>
      </c>
      <c r="B41" s="2201"/>
      <c r="C41" s="2202"/>
      <c r="D41" s="2203"/>
      <c r="E41" s="2204"/>
      <c r="F41" s="2202"/>
      <c r="G41" s="2203"/>
      <c r="H41" s="2203"/>
      <c r="I41" s="2203"/>
      <c r="J41" s="2203"/>
      <c r="K41" s="2203"/>
      <c r="L41" s="2203"/>
      <c r="M41" s="2205"/>
      <c r="N41" s="2203"/>
      <c r="O41" s="2203"/>
      <c r="P41" s="2203"/>
      <c r="Q41" s="2203"/>
      <c r="R41" s="2203"/>
      <c r="S41" s="2203"/>
      <c r="T41" s="2203"/>
      <c r="U41" s="2203"/>
      <c r="V41" s="2203"/>
      <c r="W41" s="2203"/>
      <c r="X41" s="2203"/>
      <c r="Y41" s="2206"/>
      <c r="Z41" s="2207"/>
    </row>
    <row r="42" spans="1:26" s="2079" customFormat="1" ht="12">
      <c r="A42" s="2208">
        <v>230</v>
      </c>
      <c r="B42" s="2209"/>
      <c r="C42" s="2149"/>
      <c r="D42" s="2191"/>
      <c r="E42" s="2150"/>
      <c r="F42" s="2149"/>
      <c r="G42" s="2191"/>
      <c r="H42" s="2191"/>
      <c r="I42" s="2191"/>
      <c r="J42" s="2191"/>
      <c r="K42" s="2191"/>
      <c r="L42" s="2191"/>
      <c r="M42" s="2193"/>
      <c r="N42" s="2191"/>
      <c r="O42" s="2191"/>
      <c r="P42" s="2191"/>
      <c r="Q42" s="2191"/>
      <c r="R42" s="2191"/>
      <c r="S42" s="2191"/>
      <c r="T42" s="2191"/>
      <c r="U42" s="2191"/>
      <c r="V42" s="2191"/>
      <c r="W42" s="2191"/>
      <c r="X42" s="2191"/>
      <c r="Y42" s="2192"/>
      <c r="Z42" s="2210"/>
    </row>
    <row r="43" spans="1:26" s="2079" customFormat="1" ht="12">
      <c r="A43" s="2208">
        <v>240</v>
      </c>
      <c r="B43" s="2209"/>
      <c r="C43" s="2149"/>
      <c r="D43" s="2191"/>
      <c r="E43" s="2150"/>
      <c r="F43" s="2149"/>
      <c r="G43" s="2191"/>
      <c r="H43" s="2191"/>
      <c r="I43" s="2191"/>
      <c r="J43" s="2191"/>
      <c r="K43" s="2191"/>
      <c r="L43" s="2191"/>
      <c r="M43" s="2193"/>
      <c r="N43" s="2191"/>
      <c r="O43" s="2191"/>
      <c r="P43" s="2191"/>
      <c r="Q43" s="2191"/>
      <c r="R43" s="2191"/>
      <c r="S43" s="2191"/>
      <c r="T43" s="2191"/>
      <c r="U43" s="2191"/>
      <c r="V43" s="2191"/>
      <c r="W43" s="2191"/>
      <c r="X43" s="2191"/>
      <c r="Y43" s="2192"/>
      <c r="Z43" s="2210"/>
    </row>
    <row r="44" spans="1:26" s="2079" customFormat="1" ht="12.75" thickBot="1">
      <c r="A44" s="2211">
        <v>250</v>
      </c>
      <c r="B44" s="2212"/>
      <c r="C44" s="2213"/>
      <c r="D44" s="2214"/>
      <c r="E44" s="2215"/>
      <c r="F44" s="2213"/>
      <c r="G44" s="2214"/>
      <c r="H44" s="2214"/>
      <c r="I44" s="2214"/>
      <c r="J44" s="2214"/>
      <c r="K44" s="2214"/>
      <c r="L44" s="2214"/>
      <c r="M44" s="2216"/>
      <c r="N44" s="2214"/>
      <c r="O44" s="2214"/>
      <c r="P44" s="2214"/>
      <c r="Q44" s="2214"/>
      <c r="R44" s="2214"/>
      <c r="S44" s="2214"/>
      <c r="T44" s="2214"/>
      <c r="U44" s="2214"/>
      <c r="V44" s="2214"/>
      <c r="W44" s="2214"/>
      <c r="X44" s="2214"/>
      <c r="Y44" s="2217"/>
      <c r="Z44" s="2218"/>
    </row>
    <row r="45" spans="1:26">
      <c r="A45" s="2219"/>
      <c r="G45" s="2220"/>
      <c r="H45" s="2221"/>
      <c r="I45" s="2221"/>
      <c r="J45" s="2222"/>
      <c r="K45" s="2222"/>
      <c r="L45" s="2222"/>
      <c r="M45" s="2222"/>
      <c r="N45" s="2222"/>
      <c r="O45" s="2222"/>
      <c r="P45" s="2222"/>
      <c r="Q45" s="2222"/>
      <c r="R45" s="2220"/>
      <c r="S45" s="2220"/>
      <c r="T45" s="2220"/>
      <c r="U45" s="2220"/>
      <c r="V45" s="2220"/>
      <c r="W45" s="2220"/>
      <c r="X45" s="2220"/>
      <c r="Y45" s="2220"/>
    </row>
    <row r="46" spans="1:26">
      <c r="A46" s="2219"/>
      <c r="B46" s="1926" t="s">
        <v>2506</v>
      </c>
      <c r="G46" s="2220"/>
      <c r="H46" s="2220"/>
      <c r="I46" s="2220"/>
      <c r="J46" s="2220"/>
      <c r="K46" s="2220"/>
      <c r="L46" s="2220"/>
      <c r="M46" s="2220"/>
      <c r="N46" s="2220"/>
      <c r="O46" s="2220"/>
      <c r="P46" s="2220"/>
      <c r="Q46" s="2220"/>
      <c r="R46" s="2220"/>
      <c r="S46" s="2220"/>
      <c r="T46" s="2220"/>
      <c r="U46" s="2220"/>
      <c r="V46" s="2220"/>
      <c r="W46" s="2220"/>
      <c r="X46" s="2220"/>
      <c r="Y46" s="2220"/>
    </row>
    <row r="47" spans="1:26">
      <c r="A47" s="2219"/>
      <c r="B47" s="2082"/>
      <c r="J47" s="2220"/>
      <c r="K47" s="2220"/>
      <c r="L47" s="2220"/>
      <c r="M47" s="2220"/>
      <c r="N47" s="2220"/>
      <c r="O47" s="2220"/>
      <c r="P47" s="2220"/>
      <c r="Q47" s="2220"/>
      <c r="R47" s="2220"/>
      <c r="S47" s="2220"/>
      <c r="T47" s="2220"/>
      <c r="U47" s="2220"/>
      <c r="V47" s="2220"/>
      <c r="W47" s="2220"/>
      <c r="X47" s="2220"/>
      <c r="Y47" s="2220"/>
    </row>
    <row r="53" spans="2:2">
      <c r="B53" s="2223"/>
    </row>
  </sheetData>
  <mergeCells count="36">
    <mergeCell ref="N3:V3"/>
    <mergeCell ref="C7:D7"/>
    <mergeCell ref="E7:E10"/>
    <mergeCell ref="F7:F10"/>
    <mergeCell ref="G7:L7"/>
    <mergeCell ref="M7:M10"/>
    <mergeCell ref="N7:P7"/>
    <mergeCell ref="Q7:Q10"/>
    <mergeCell ref="R7:U7"/>
    <mergeCell ref="V7:V10"/>
    <mergeCell ref="W7:Z7"/>
    <mergeCell ref="C8:C10"/>
    <mergeCell ref="D8:D10"/>
    <mergeCell ref="G8:H8"/>
    <mergeCell ref="I8:J8"/>
    <mergeCell ref="K8:L8"/>
    <mergeCell ref="N8:N10"/>
    <mergeCell ref="O8:O10"/>
    <mergeCell ref="R8:R10"/>
    <mergeCell ref="S8:S10"/>
    <mergeCell ref="P9:P10"/>
    <mergeCell ref="B17:Z17"/>
    <mergeCell ref="B26:Z26"/>
    <mergeCell ref="A40:Y40"/>
    <mergeCell ref="G9:G10"/>
    <mergeCell ref="H9:H10"/>
    <mergeCell ref="I9:I10"/>
    <mergeCell ref="J9:J10"/>
    <mergeCell ref="K9:K10"/>
    <mergeCell ref="L9:L10"/>
    <mergeCell ref="T8:T10"/>
    <mergeCell ref="U8:U10"/>
    <mergeCell ref="W8:W10"/>
    <mergeCell ref="X8:X10"/>
    <mergeCell ref="Y8:Y10"/>
    <mergeCell ref="Z8:Z10"/>
  </mergeCells>
  <conditionalFormatting sqref="D37:E39 B17 B24:B26">
    <cfRule type="cellIs" dxfId="44" priority="5" stopIfTrue="1" operator="equal">
      <formula>#REF!</formula>
    </cfRule>
  </conditionalFormatting>
  <conditionalFormatting sqref="B18:B23">
    <cfRule type="cellIs" dxfId="43" priority="4" stopIfTrue="1" operator="equal">
      <formula>#REF!</formula>
    </cfRule>
  </conditionalFormatting>
  <conditionalFormatting sqref="B27:B39">
    <cfRule type="cellIs" dxfId="42" priority="3" stopIfTrue="1" operator="equal">
      <formula>#REF!</formula>
    </cfRule>
  </conditionalFormatting>
  <conditionalFormatting sqref="C37:C39">
    <cfRule type="cellIs" dxfId="41" priority="2" stopIfTrue="1" operator="equal">
      <formula>#REF!</formula>
    </cfRule>
  </conditionalFormatting>
  <conditionalFormatting sqref="F37:F39">
    <cfRule type="cellIs" dxfId="40" priority="1" stopIfTrue="1" operator="equal">
      <formula>#REF!</formula>
    </cfRule>
  </conditionalFormatting>
  <pageMargins left="0.70866141732283472" right="0.70866141732283472" top="0.15748031496062992" bottom="0" header="0.31496062992125984" footer="0.31496062992125984"/>
  <pageSetup paperSize="9" scale="14" fitToHeight="3" orientation="landscape" cellComments="asDisplayed" r:id="rId1"/>
  <headerFooter alignWithMargins="0">
    <oddFooter>&amp;C&amp;60&amp;U&amp;A&amp;R&amp;40&amp;P of &amp;N</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7"/>
  <sheetViews>
    <sheetView zoomScale="55" zoomScaleNormal="55" zoomScaleSheetLayoutView="30" workbookViewId="0">
      <selection activeCell="H16" sqref="H16"/>
    </sheetView>
  </sheetViews>
  <sheetFormatPr defaultColWidth="11.42578125" defaultRowHeight="15"/>
  <cols>
    <col min="1" max="1" width="6.42578125" style="1926" customWidth="1"/>
    <col min="2" max="2" width="52.7109375" style="1926" customWidth="1"/>
    <col min="3" max="3" width="9.7109375" style="1926" customWidth="1"/>
    <col min="4" max="4" width="11.42578125" style="1926" customWidth="1"/>
    <col min="5" max="5" width="16" style="1926" customWidth="1"/>
    <col min="6" max="6" width="15.85546875" style="1926" customWidth="1"/>
    <col min="7" max="7" width="17.42578125" style="1926" customWidth="1"/>
    <col min="8" max="8" width="12.85546875" style="1926" customWidth="1"/>
    <col min="9" max="9" width="16.28515625" style="1926" customWidth="1"/>
    <col min="10" max="10" width="10.28515625" style="1926" customWidth="1"/>
    <col min="11" max="11" width="11.85546875" style="1926" customWidth="1"/>
    <col min="12" max="12" width="16.5703125" style="1926" customWidth="1"/>
    <col min="13" max="13" width="19.28515625" style="1926" customWidth="1"/>
    <col min="14" max="14" width="20.7109375" style="1926" customWidth="1"/>
    <col min="15" max="15" width="13.85546875" style="1926" customWidth="1"/>
    <col min="16" max="16" width="18.5703125" style="1926" customWidth="1"/>
    <col min="17" max="17" width="20.7109375" style="1926" customWidth="1"/>
    <col min="18" max="20" width="14.7109375" style="1926" customWidth="1"/>
    <col min="21" max="21" width="18.7109375" style="1926" customWidth="1"/>
    <col min="22" max="22" width="25.42578125" style="1926" customWidth="1"/>
    <col min="23" max="23" width="34.85546875" style="1926" customWidth="1"/>
    <col min="24" max="24" width="28" style="1926" customWidth="1"/>
    <col min="25" max="25" width="34.140625" style="1926" customWidth="1"/>
    <col min="26" max="26" width="34" style="1926" customWidth="1"/>
    <col min="27" max="257" width="11.42578125" style="1926"/>
    <col min="258" max="258" width="108.140625" style="1926" customWidth="1"/>
    <col min="259" max="259" width="28.7109375" style="1926" customWidth="1"/>
    <col min="260" max="260" width="32.5703125" style="1926" customWidth="1"/>
    <col min="261" max="261" width="28.7109375" style="1926" customWidth="1"/>
    <col min="262" max="263" width="31.7109375" style="1926" customWidth="1"/>
    <col min="264" max="264" width="30.140625" style="1926" customWidth="1"/>
    <col min="265" max="265" width="33.7109375" style="1926" customWidth="1"/>
    <col min="266" max="266" width="27" style="1926" customWidth="1"/>
    <col min="267" max="267" width="28.7109375" style="1926" customWidth="1"/>
    <col min="268" max="268" width="34.85546875" style="1926" customWidth="1"/>
    <col min="269" max="269" width="37" style="1926" customWidth="1"/>
    <col min="270" max="270" width="34.85546875" style="1926" customWidth="1"/>
    <col min="271" max="271" width="27.5703125" style="1926" customWidth="1"/>
    <col min="272" max="272" width="36.85546875" style="1926" customWidth="1"/>
    <col min="273" max="273" width="38.7109375" style="1926" customWidth="1"/>
    <col min="274" max="276" width="14.7109375" style="1926" customWidth="1"/>
    <col min="277" max="277" width="18.7109375" style="1926" customWidth="1"/>
    <col min="278" max="278" width="25.42578125" style="1926" customWidth="1"/>
    <col min="279" max="279" width="34.85546875" style="1926" customWidth="1"/>
    <col min="280" max="280" width="28" style="1926" customWidth="1"/>
    <col min="281" max="281" width="34.140625" style="1926" customWidth="1"/>
    <col min="282" max="282" width="34" style="1926" customWidth="1"/>
    <col min="283" max="513" width="11.42578125" style="1926"/>
    <col min="514" max="514" width="108.140625" style="1926" customWidth="1"/>
    <col min="515" max="515" width="28.7109375" style="1926" customWidth="1"/>
    <col min="516" max="516" width="32.5703125" style="1926" customWidth="1"/>
    <col min="517" max="517" width="28.7109375" style="1926" customWidth="1"/>
    <col min="518" max="519" width="31.7109375" style="1926" customWidth="1"/>
    <col min="520" max="520" width="30.140625" style="1926" customWidth="1"/>
    <col min="521" max="521" width="33.7109375" style="1926" customWidth="1"/>
    <col min="522" max="522" width="27" style="1926" customWidth="1"/>
    <col min="523" max="523" width="28.7109375" style="1926" customWidth="1"/>
    <col min="524" max="524" width="34.85546875" style="1926" customWidth="1"/>
    <col min="525" max="525" width="37" style="1926" customWidth="1"/>
    <col min="526" max="526" width="34.85546875" style="1926" customWidth="1"/>
    <col min="527" max="527" width="27.5703125" style="1926" customWidth="1"/>
    <col min="528" max="528" width="36.85546875" style="1926" customWidth="1"/>
    <col min="529" max="529" width="38.7109375" style="1926" customWidth="1"/>
    <col min="530" max="532" width="14.7109375" style="1926" customWidth="1"/>
    <col min="533" max="533" width="18.7109375" style="1926" customWidth="1"/>
    <col min="534" max="534" width="25.42578125" style="1926" customWidth="1"/>
    <col min="535" max="535" width="34.85546875" style="1926" customWidth="1"/>
    <col min="536" max="536" width="28" style="1926" customWidth="1"/>
    <col min="537" max="537" width="34.140625" style="1926" customWidth="1"/>
    <col min="538" max="538" width="34" style="1926" customWidth="1"/>
    <col min="539" max="769" width="11.42578125" style="1926"/>
    <col min="770" max="770" width="108.140625" style="1926" customWidth="1"/>
    <col min="771" max="771" width="28.7109375" style="1926" customWidth="1"/>
    <col min="772" max="772" width="32.5703125" style="1926" customWidth="1"/>
    <col min="773" max="773" width="28.7109375" style="1926" customWidth="1"/>
    <col min="774" max="775" width="31.7109375" style="1926" customWidth="1"/>
    <col min="776" max="776" width="30.140625" style="1926" customWidth="1"/>
    <col min="777" max="777" width="33.7109375" style="1926" customWidth="1"/>
    <col min="778" max="778" width="27" style="1926" customWidth="1"/>
    <col min="779" max="779" width="28.7109375" style="1926" customWidth="1"/>
    <col min="780" max="780" width="34.85546875" style="1926" customWidth="1"/>
    <col min="781" max="781" width="37" style="1926" customWidth="1"/>
    <col min="782" max="782" width="34.85546875" style="1926" customWidth="1"/>
    <col min="783" max="783" width="27.5703125" style="1926" customWidth="1"/>
    <col min="784" max="784" width="36.85546875" style="1926" customWidth="1"/>
    <col min="785" max="785" width="38.7109375" style="1926" customWidth="1"/>
    <col min="786" max="788" width="14.7109375" style="1926" customWidth="1"/>
    <col min="789" max="789" width="18.7109375" style="1926" customWidth="1"/>
    <col min="790" max="790" width="25.42578125" style="1926" customWidth="1"/>
    <col min="791" max="791" width="34.85546875" style="1926" customWidth="1"/>
    <col min="792" max="792" width="28" style="1926" customWidth="1"/>
    <col min="793" max="793" width="34.140625" style="1926" customWidth="1"/>
    <col min="794" max="794" width="34" style="1926" customWidth="1"/>
    <col min="795" max="1025" width="11.42578125" style="1926"/>
    <col min="1026" max="1026" width="108.140625" style="1926" customWidth="1"/>
    <col min="1027" max="1027" width="28.7109375" style="1926" customWidth="1"/>
    <col min="1028" max="1028" width="32.5703125" style="1926" customWidth="1"/>
    <col min="1029" max="1029" width="28.7109375" style="1926" customWidth="1"/>
    <col min="1030" max="1031" width="31.7109375" style="1926" customWidth="1"/>
    <col min="1032" max="1032" width="30.140625" style="1926" customWidth="1"/>
    <col min="1033" max="1033" width="33.7109375" style="1926" customWidth="1"/>
    <col min="1034" max="1034" width="27" style="1926" customWidth="1"/>
    <col min="1035" max="1035" width="28.7109375" style="1926" customWidth="1"/>
    <col min="1036" max="1036" width="34.85546875" style="1926" customWidth="1"/>
    <col min="1037" max="1037" width="37" style="1926" customWidth="1"/>
    <col min="1038" max="1038" width="34.85546875" style="1926" customWidth="1"/>
    <col min="1039" max="1039" width="27.5703125" style="1926" customWidth="1"/>
    <col min="1040" max="1040" width="36.85546875" style="1926" customWidth="1"/>
    <col min="1041" max="1041" width="38.7109375" style="1926" customWidth="1"/>
    <col min="1042" max="1044" width="14.7109375" style="1926" customWidth="1"/>
    <col min="1045" max="1045" width="18.7109375" style="1926" customWidth="1"/>
    <col min="1046" max="1046" width="25.42578125" style="1926" customWidth="1"/>
    <col min="1047" max="1047" width="34.85546875" style="1926" customWidth="1"/>
    <col min="1048" max="1048" width="28" style="1926" customWidth="1"/>
    <col min="1049" max="1049" width="34.140625" style="1926" customWidth="1"/>
    <col min="1050" max="1050" width="34" style="1926" customWidth="1"/>
    <col min="1051" max="1281" width="11.42578125" style="1926"/>
    <col min="1282" max="1282" width="108.140625" style="1926" customWidth="1"/>
    <col min="1283" max="1283" width="28.7109375" style="1926" customWidth="1"/>
    <col min="1284" max="1284" width="32.5703125" style="1926" customWidth="1"/>
    <col min="1285" max="1285" width="28.7109375" style="1926" customWidth="1"/>
    <col min="1286" max="1287" width="31.7109375" style="1926" customWidth="1"/>
    <col min="1288" max="1288" width="30.140625" style="1926" customWidth="1"/>
    <col min="1289" max="1289" width="33.7109375" style="1926" customWidth="1"/>
    <col min="1290" max="1290" width="27" style="1926" customWidth="1"/>
    <col min="1291" max="1291" width="28.7109375" style="1926" customWidth="1"/>
    <col min="1292" max="1292" width="34.85546875" style="1926" customWidth="1"/>
    <col min="1293" max="1293" width="37" style="1926" customWidth="1"/>
    <col min="1294" max="1294" width="34.85546875" style="1926" customWidth="1"/>
    <col min="1295" max="1295" width="27.5703125" style="1926" customWidth="1"/>
    <col min="1296" max="1296" width="36.85546875" style="1926" customWidth="1"/>
    <col min="1297" max="1297" width="38.7109375" style="1926" customWidth="1"/>
    <col min="1298" max="1300" width="14.7109375" style="1926" customWidth="1"/>
    <col min="1301" max="1301" width="18.7109375" style="1926" customWidth="1"/>
    <col min="1302" max="1302" width="25.42578125" style="1926" customWidth="1"/>
    <col min="1303" max="1303" width="34.85546875" style="1926" customWidth="1"/>
    <col min="1304" max="1304" width="28" style="1926" customWidth="1"/>
    <col min="1305" max="1305" width="34.140625" style="1926" customWidth="1"/>
    <col min="1306" max="1306" width="34" style="1926" customWidth="1"/>
    <col min="1307" max="1537" width="11.42578125" style="1926"/>
    <col min="1538" max="1538" width="108.140625" style="1926" customWidth="1"/>
    <col min="1539" max="1539" width="28.7109375" style="1926" customWidth="1"/>
    <col min="1540" max="1540" width="32.5703125" style="1926" customWidth="1"/>
    <col min="1541" max="1541" width="28.7109375" style="1926" customWidth="1"/>
    <col min="1542" max="1543" width="31.7109375" style="1926" customWidth="1"/>
    <col min="1544" max="1544" width="30.140625" style="1926" customWidth="1"/>
    <col min="1545" max="1545" width="33.7109375" style="1926" customWidth="1"/>
    <col min="1546" max="1546" width="27" style="1926" customWidth="1"/>
    <col min="1547" max="1547" width="28.7109375" style="1926" customWidth="1"/>
    <col min="1548" max="1548" width="34.85546875" style="1926" customWidth="1"/>
    <col min="1549" max="1549" width="37" style="1926" customWidth="1"/>
    <col min="1550" max="1550" width="34.85546875" style="1926" customWidth="1"/>
    <col min="1551" max="1551" width="27.5703125" style="1926" customWidth="1"/>
    <col min="1552" max="1552" width="36.85546875" style="1926" customWidth="1"/>
    <col min="1553" max="1553" width="38.7109375" style="1926" customWidth="1"/>
    <col min="1554" max="1556" width="14.7109375" style="1926" customWidth="1"/>
    <col min="1557" max="1557" width="18.7109375" style="1926" customWidth="1"/>
    <col min="1558" max="1558" width="25.42578125" style="1926" customWidth="1"/>
    <col min="1559" max="1559" width="34.85546875" style="1926" customWidth="1"/>
    <col min="1560" max="1560" width="28" style="1926" customWidth="1"/>
    <col min="1561" max="1561" width="34.140625" style="1926" customWidth="1"/>
    <col min="1562" max="1562" width="34" style="1926" customWidth="1"/>
    <col min="1563" max="1793" width="11.42578125" style="1926"/>
    <col min="1794" max="1794" width="108.140625" style="1926" customWidth="1"/>
    <col min="1795" max="1795" width="28.7109375" style="1926" customWidth="1"/>
    <col min="1796" max="1796" width="32.5703125" style="1926" customWidth="1"/>
    <col min="1797" max="1797" width="28.7109375" style="1926" customWidth="1"/>
    <col min="1798" max="1799" width="31.7109375" style="1926" customWidth="1"/>
    <col min="1800" max="1800" width="30.140625" style="1926" customWidth="1"/>
    <col min="1801" max="1801" width="33.7109375" style="1926" customWidth="1"/>
    <col min="1802" max="1802" width="27" style="1926" customWidth="1"/>
    <col min="1803" max="1803" width="28.7109375" style="1926" customWidth="1"/>
    <col min="1804" max="1804" width="34.85546875" style="1926" customWidth="1"/>
    <col min="1805" max="1805" width="37" style="1926" customWidth="1"/>
    <col min="1806" max="1806" width="34.85546875" style="1926" customWidth="1"/>
    <col min="1807" max="1807" width="27.5703125" style="1926" customWidth="1"/>
    <col min="1808" max="1808" width="36.85546875" style="1926" customWidth="1"/>
    <col min="1809" max="1809" width="38.7109375" style="1926" customWidth="1"/>
    <col min="1810" max="1812" width="14.7109375" style="1926" customWidth="1"/>
    <col min="1813" max="1813" width="18.7109375" style="1926" customWidth="1"/>
    <col min="1814" max="1814" width="25.42578125" style="1926" customWidth="1"/>
    <col min="1815" max="1815" width="34.85546875" style="1926" customWidth="1"/>
    <col min="1816" max="1816" width="28" style="1926" customWidth="1"/>
    <col min="1817" max="1817" width="34.140625" style="1926" customWidth="1"/>
    <col min="1818" max="1818" width="34" style="1926" customWidth="1"/>
    <col min="1819" max="2049" width="11.42578125" style="1926"/>
    <col min="2050" max="2050" width="108.140625" style="1926" customWidth="1"/>
    <col min="2051" max="2051" width="28.7109375" style="1926" customWidth="1"/>
    <col min="2052" max="2052" width="32.5703125" style="1926" customWidth="1"/>
    <col min="2053" max="2053" width="28.7109375" style="1926" customWidth="1"/>
    <col min="2054" max="2055" width="31.7109375" style="1926" customWidth="1"/>
    <col min="2056" max="2056" width="30.140625" style="1926" customWidth="1"/>
    <col min="2057" max="2057" width="33.7109375" style="1926" customWidth="1"/>
    <col min="2058" max="2058" width="27" style="1926" customWidth="1"/>
    <col min="2059" max="2059" width="28.7109375" style="1926" customWidth="1"/>
    <col min="2060" max="2060" width="34.85546875" style="1926" customWidth="1"/>
    <col min="2061" max="2061" width="37" style="1926" customWidth="1"/>
    <col min="2062" max="2062" width="34.85546875" style="1926" customWidth="1"/>
    <col min="2063" max="2063" width="27.5703125" style="1926" customWidth="1"/>
    <col min="2064" max="2064" width="36.85546875" style="1926" customWidth="1"/>
    <col min="2065" max="2065" width="38.7109375" style="1926" customWidth="1"/>
    <col min="2066" max="2068" width="14.7109375" style="1926" customWidth="1"/>
    <col min="2069" max="2069" width="18.7109375" style="1926" customWidth="1"/>
    <col min="2070" max="2070" width="25.42578125" style="1926" customWidth="1"/>
    <col min="2071" max="2071" width="34.85546875" style="1926" customWidth="1"/>
    <col min="2072" max="2072" width="28" style="1926" customWidth="1"/>
    <col min="2073" max="2073" width="34.140625" style="1926" customWidth="1"/>
    <col min="2074" max="2074" width="34" style="1926" customWidth="1"/>
    <col min="2075" max="2305" width="11.42578125" style="1926"/>
    <col min="2306" max="2306" width="108.140625" style="1926" customWidth="1"/>
    <col min="2307" max="2307" width="28.7109375" style="1926" customWidth="1"/>
    <col min="2308" max="2308" width="32.5703125" style="1926" customWidth="1"/>
    <col min="2309" max="2309" width="28.7109375" style="1926" customWidth="1"/>
    <col min="2310" max="2311" width="31.7109375" style="1926" customWidth="1"/>
    <col min="2312" max="2312" width="30.140625" style="1926" customWidth="1"/>
    <col min="2313" max="2313" width="33.7109375" style="1926" customWidth="1"/>
    <col min="2314" max="2314" width="27" style="1926" customWidth="1"/>
    <col min="2315" max="2315" width="28.7109375" style="1926" customWidth="1"/>
    <col min="2316" max="2316" width="34.85546875" style="1926" customWidth="1"/>
    <col min="2317" max="2317" width="37" style="1926" customWidth="1"/>
    <col min="2318" max="2318" width="34.85546875" style="1926" customWidth="1"/>
    <col min="2319" max="2319" width="27.5703125" style="1926" customWidth="1"/>
    <col min="2320" max="2320" width="36.85546875" style="1926" customWidth="1"/>
    <col min="2321" max="2321" width="38.7109375" style="1926" customWidth="1"/>
    <col min="2322" max="2324" width="14.7109375" style="1926" customWidth="1"/>
    <col min="2325" max="2325" width="18.7109375" style="1926" customWidth="1"/>
    <col min="2326" max="2326" width="25.42578125" style="1926" customWidth="1"/>
    <col min="2327" max="2327" width="34.85546875" style="1926" customWidth="1"/>
    <col min="2328" max="2328" width="28" style="1926" customWidth="1"/>
    <col min="2329" max="2329" width="34.140625" style="1926" customWidth="1"/>
    <col min="2330" max="2330" width="34" style="1926" customWidth="1"/>
    <col min="2331" max="2561" width="11.42578125" style="1926"/>
    <col min="2562" max="2562" width="108.140625" style="1926" customWidth="1"/>
    <col min="2563" max="2563" width="28.7109375" style="1926" customWidth="1"/>
    <col min="2564" max="2564" width="32.5703125" style="1926" customWidth="1"/>
    <col min="2565" max="2565" width="28.7109375" style="1926" customWidth="1"/>
    <col min="2566" max="2567" width="31.7109375" style="1926" customWidth="1"/>
    <col min="2568" max="2568" width="30.140625" style="1926" customWidth="1"/>
    <col min="2569" max="2569" width="33.7109375" style="1926" customWidth="1"/>
    <col min="2570" max="2570" width="27" style="1926" customWidth="1"/>
    <col min="2571" max="2571" width="28.7109375" style="1926" customWidth="1"/>
    <col min="2572" max="2572" width="34.85546875" style="1926" customWidth="1"/>
    <col min="2573" max="2573" width="37" style="1926" customWidth="1"/>
    <col min="2574" max="2574" width="34.85546875" style="1926" customWidth="1"/>
    <col min="2575" max="2575" width="27.5703125" style="1926" customWidth="1"/>
    <col min="2576" max="2576" width="36.85546875" style="1926" customWidth="1"/>
    <col min="2577" max="2577" width="38.7109375" style="1926" customWidth="1"/>
    <col min="2578" max="2580" width="14.7109375" style="1926" customWidth="1"/>
    <col min="2581" max="2581" width="18.7109375" style="1926" customWidth="1"/>
    <col min="2582" max="2582" width="25.42578125" style="1926" customWidth="1"/>
    <col min="2583" max="2583" width="34.85546875" style="1926" customWidth="1"/>
    <col min="2584" max="2584" width="28" style="1926" customWidth="1"/>
    <col min="2585" max="2585" width="34.140625" style="1926" customWidth="1"/>
    <col min="2586" max="2586" width="34" style="1926" customWidth="1"/>
    <col min="2587" max="2817" width="11.42578125" style="1926"/>
    <col min="2818" max="2818" width="108.140625" style="1926" customWidth="1"/>
    <col min="2819" max="2819" width="28.7109375" style="1926" customWidth="1"/>
    <col min="2820" max="2820" width="32.5703125" style="1926" customWidth="1"/>
    <col min="2821" max="2821" width="28.7109375" style="1926" customWidth="1"/>
    <col min="2822" max="2823" width="31.7109375" style="1926" customWidth="1"/>
    <col min="2824" max="2824" width="30.140625" style="1926" customWidth="1"/>
    <col min="2825" max="2825" width="33.7109375" style="1926" customWidth="1"/>
    <col min="2826" max="2826" width="27" style="1926" customWidth="1"/>
    <col min="2827" max="2827" width="28.7109375" style="1926" customWidth="1"/>
    <col min="2828" max="2828" width="34.85546875" style="1926" customWidth="1"/>
    <col min="2829" max="2829" width="37" style="1926" customWidth="1"/>
    <col min="2830" max="2830" width="34.85546875" style="1926" customWidth="1"/>
    <col min="2831" max="2831" width="27.5703125" style="1926" customWidth="1"/>
    <col min="2832" max="2832" width="36.85546875" style="1926" customWidth="1"/>
    <col min="2833" max="2833" width="38.7109375" style="1926" customWidth="1"/>
    <col min="2834" max="2836" width="14.7109375" style="1926" customWidth="1"/>
    <col min="2837" max="2837" width="18.7109375" style="1926" customWidth="1"/>
    <col min="2838" max="2838" width="25.42578125" style="1926" customWidth="1"/>
    <col min="2839" max="2839" width="34.85546875" style="1926" customWidth="1"/>
    <col min="2840" max="2840" width="28" style="1926" customWidth="1"/>
    <col min="2841" max="2841" width="34.140625" style="1926" customWidth="1"/>
    <col min="2842" max="2842" width="34" style="1926" customWidth="1"/>
    <col min="2843" max="3073" width="11.42578125" style="1926"/>
    <col min="3074" max="3074" width="108.140625" style="1926" customWidth="1"/>
    <col min="3075" max="3075" width="28.7109375" style="1926" customWidth="1"/>
    <col min="3076" max="3076" width="32.5703125" style="1926" customWidth="1"/>
    <col min="3077" max="3077" width="28.7109375" style="1926" customWidth="1"/>
    <col min="3078" max="3079" width="31.7109375" style="1926" customWidth="1"/>
    <col min="3080" max="3080" width="30.140625" style="1926" customWidth="1"/>
    <col min="3081" max="3081" width="33.7109375" style="1926" customWidth="1"/>
    <col min="3082" max="3082" width="27" style="1926" customWidth="1"/>
    <col min="3083" max="3083" width="28.7109375" style="1926" customWidth="1"/>
    <col min="3084" max="3084" width="34.85546875" style="1926" customWidth="1"/>
    <col min="3085" max="3085" width="37" style="1926" customWidth="1"/>
    <col min="3086" max="3086" width="34.85546875" style="1926" customWidth="1"/>
    <col min="3087" max="3087" width="27.5703125" style="1926" customWidth="1"/>
    <col min="3088" max="3088" width="36.85546875" style="1926" customWidth="1"/>
    <col min="3089" max="3089" width="38.7109375" style="1926" customWidth="1"/>
    <col min="3090" max="3092" width="14.7109375" style="1926" customWidth="1"/>
    <col min="3093" max="3093" width="18.7109375" style="1926" customWidth="1"/>
    <col min="3094" max="3094" width="25.42578125" style="1926" customWidth="1"/>
    <col min="3095" max="3095" width="34.85546875" style="1926" customWidth="1"/>
    <col min="3096" max="3096" width="28" style="1926" customWidth="1"/>
    <col min="3097" max="3097" width="34.140625" style="1926" customWidth="1"/>
    <col min="3098" max="3098" width="34" style="1926" customWidth="1"/>
    <col min="3099" max="3329" width="11.42578125" style="1926"/>
    <col min="3330" max="3330" width="108.140625" style="1926" customWidth="1"/>
    <col min="3331" max="3331" width="28.7109375" style="1926" customWidth="1"/>
    <col min="3332" max="3332" width="32.5703125" style="1926" customWidth="1"/>
    <col min="3333" max="3333" width="28.7109375" style="1926" customWidth="1"/>
    <col min="3334" max="3335" width="31.7109375" style="1926" customWidth="1"/>
    <col min="3336" max="3336" width="30.140625" style="1926" customWidth="1"/>
    <col min="3337" max="3337" width="33.7109375" style="1926" customWidth="1"/>
    <col min="3338" max="3338" width="27" style="1926" customWidth="1"/>
    <col min="3339" max="3339" width="28.7109375" style="1926" customWidth="1"/>
    <col min="3340" max="3340" width="34.85546875" style="1926" customWidth="1"/>
    <col min="3341" max="3341" width="37" style="1926" customWidth="1"/>
    <col min="3342" max="3342" width="34.85546875" style="1926" customWidth="1"/>
    <col min="3343" max="3343" width="27.5703125" style="1926" customWidth="1"/>
    <col min="3344" max="3344" width="36.85546875" style="1926" customWidth="1"/>
    <col min="3345" max="3345" width="38.7109375" style="1926" customWidth="1"/>
    <col min="3346" max="3348" width="14.7109375" style="1926" customWidth="1"/>
    <col min="3349" max="3349" width="18.7109375" style="1926" customWidth="1"/>
    <col min="3350" max="3350" width="25.42578125" style="1926" customWidth="1"/>
    <col min="3351" max="3351" width="34.85546875" style="1926" customWidth="1"/>
    <col min="3352" max="3352" width="28" style="1926" customWidth="1"/>
    <col min="3353" max="3353" width="34.140625" style="1926" customWidth="1"/>
    <col min="3354" max="3354" width="34" style="1926" customWidth="1"/>
    <col min="3355" max="3585" width="11.42578125" style="1926"/>
    <col min="3586" max="3586" width="108.140625" style="1926" customWidth="1"/>
    <col min="3587" max="3587" width="28.7109375" style="1926" customWidth="1"/>
    <col min="3588" max="3588" width="32.5703125" style="1926" customWidth="1"/>
    <col min="3589" max="3589" width="28.7109375" style="1926" customWidth="1"/>
    <col min="3590" max="3591" width="31.7109375" style="1926" customWidth="1"/>
    <col min="3592" max="3592" width="30.140625" style="1926" customWidth="1"/>
    <col min="3593" max="3593" width="33.7109375" style="1926" customWidth="1"/>
    <col min="3594" max="3594" width="27" style="1926" customWidth="1"/>
    <col min="3595" max="3595" width="28.7109375" style="1926" customWidth="1"/>
    <col min="3596" max="3596" width="34.85546875" style="1926" customWidth="1"/>
    <col min="3597" max="3597" width="37" style="1926" customWidth="1"/>
    <col min="3598" max="3598" width="34.85546875" style="1926" customWidth="1"/>
    <col min="3599" max="3599" width="27.5703125" style="1926" customWidth="1"/>
    <col min="3600" max="3600" width="36.85546875" style="1926" customWidth="1"/>
    <col min="3601" max="3601" width="38.7109375" style="1926" customWidth="1"/>
    <col min="3602" max="3604" width="14.7109375" style="1926" customWidth="1"/>
    <col min="3605" max="3605" width="18.7109375" style="1926" customWidth="1"/>
    <col min="3606" max="3606" width="25.42578125" style="1926" customWidth="1"/>
    <col min="3607" max="3607" width="34.85546875" style="1926" customWidth="1"/>
    <col min="3608" max="3608" width="28" style="1926" customWidth="1"/>
    <col min="3609" max="3609" width="34.140625" style="1926" customWidth="1"/>
    <col min="3610" max="3610" width="34" style="1926" customWidth="1"/>
    <col min="3611" max="3841" width="11.42578125" style="1926"/>
    <col min="3842" max="3842" width="108.140625" style="1926" customWidth="1"/>
    <col min="3843" max="3843" width="28.7109375" style="1926" customWidth="1"/>
    <col min="3844" max="3844" width="32.5703125" style="1926" customWidth="1"/>
    <col min="3845" max="3845" width="28.7109375" style="1926" customWidth="1"/>
    <col min="3846" max="3847" width="31.7109375" style="1926" customWidth="1"/>
    <col min="3848" max="3848" width="30.140625" style="1926" customWidth="1"/>
    <col min="3849" max="3849" width="33.7109375" style="1926" customWidth="1"/>
    <col min="3850" max="3850" width="27" style="1926" customWidth="1"/>
    <col min="3851" max="3851" width="28.7109375" style="1926" customWidth="1"/>
    <col min="3852" max="3852" width="34.85546875" style="1926" customWidth="1"/>
    <col min="3853" max="3853" width="37" style="1926" customWidth="1"/>
    <col min="3854" max="3854" width="34.85546875" style="1926" customWidth="1"/>
    <col min="3855" max="3855" width="27.5703125" style="1926" customWidth="1"/>
    <col min="3856" max="3856" width="36.85546875" style="1926" customWidth="1"/>
    <col min="3857" max="3857" width="38.7109375" style="1926" customWidth="1"/>
    <col min="3858" max="3860" width="14.7109375" style="1926" customWidth="1"/>
    <col min="3861" max="3861" width="18.7109375" style="1926" customWidth="1"/>
    <col min="3862" max="3862" width="25.42578125" style="1926" customWidth="1"/>
    <col min="3863" max="3863" width="34.85546875" style="1926" customWidth="1"/>
    <col min="3864" max="3864" width="28" style="1926" customWidth="1"/>
    <col min="3865" max="3865" width="34.140625" style="1926" customWidth="1"/>
    <col min="3866" max="3866" width="34" style="1926" customWidth="1"/>
    <col min="3867" max="4097" width="11.42578125" style="1926"/>
    <col min="4098" max="4098" width="108.140625" style="1926" customWidth="1"/>
    <col min="4099" max="4099" width="28.7109375" style="1926" customWidth="1"/>
    <col min="4100" max="4100" width="32.5703125" style="1926" customWidth="1"/>
    <col min="4101" max="4101" width="28.7109375" style="1926" customWidth="1"/>
    <col min="4102" max="4103" width="31.7109375" style="1926" customWidth="1"/>
    <col min="4104" max="4104" width="30.140625" style="1926" customWidth="1"/>
    <col min="4105" max="4105" width="33.7109375" style="1926" customWidth="1"/>
    <col min="4106" max="4106" width="27" style="1926" customWidth="1"/>
    <col min="4107" max="4107" width="28.7109375" style="1926" customWidth="1"/>
    <col min="4108" max="4108" width="34.85546875" style="1926" customWidth="1"/>
    <col min="4109" max="4109" width="37" style="1926" customWidth="1"/>
    <col min="4110" max="4110" width="34.85546875" style="1926" customWidth="1"/>
    <col min="4111" max="4111" width="27.5703125" style="1926" customWidth="1"/>
    <col min="4112" max="4112" width="36.85546875" style="1926" customWidth="1"/>
    <col min="4113" max="4113" width="38.7109375" style="1926" customWidth="1"/>
    <col min="4114" max="4116" width="14.7109375" style="1926" customWidth="1"/>
    <col min="4117" max="4117" width="18.7109375" style="1926" customWidth="1"/>
    <col min="4118" max="4118" width="25.42578125" style="1926" customWidth="1"/>
    <col min="4119" max="4119" width="34.85546875" style="1926" customWidth="1"/>
    <col min="4120" max="4120" width="28" style="1926" customWidth="1"/>
    <col min="4121" max="4121" width="34.140625" style="1926" customWidth="1"/>
    <col min="4122" max="4122" width="34" style="1926" customWidth="1"/>
    <col min="4123" max="4353" width="11.42578125" style="1926"/>
    <col min="4354" max="4354" width="108.140625" style="1926" customWidth="1"/>
    <col min="4355" max="4355" width="28.7109375" style="1926" customWidth="1"/>
    <col min="4356" max="4356" width="32.5703125" style="1926" customWidth="1"/>
    <col min="4357" max="4357" width="28.7109375" style="1926" customWidth="1"/>
    <col min="4358" max="4359" width="31.7109375" style="1926" customWidth="1"/>
    <col min="4360" max="4360" width="30.140625" style="1926" customWidth="1"/>
    <col min="4361" max="4361" width="33.7109375" style="1926" customWidth="1"/>
    <col min="4362" max="4362" width="27" style="1926" customWidth="1"/>
    <col min="4363" max="4363" width="28.7109375" style="1926" customWidth="1"/>
    <col min="4364" max="4364" width="34.85546875" style="1926" customWidth="1"/>
    <col min="4365" max="4365" width="37" style="1926" customWidth="1"/>
    <col min="4366" max="4366" width="34.85546875" style="1926" customWidth="1"/>
    <col min="4367" max="4367" width="27.5703125" style="1926" customWidth="1"/>
    <col min="4368" max="4368" width="36.85546875" style="1926" customWidth="1"/>
    <col min="4369" max="4369" width="38.7109375" style="1926" customWidth="1"/>
    <col min="4370" max="4372" width="14.7109375" style="1926" customWidth="1"/>
    <col min="4373" max="4373" width="18.7109375" style="1926" customWidth="1"/>
    <col min="4374" max="4374" width="25.42578125" style="1926" customWidth="1"/>
    <col min="4375" max="4375" width="34.85546875" style="1926" customWidth="1"/>
    <col min="4376" max="4376" width="28" style="1926" customWidth="1"/>
    <col min="4377" max="4377" width="34.140625" style="1926" customWidth="1"/>
    <col min="4378" max="4378" width="34" style="1926" customWidth="1"/>
    <col min="4379" max="4609" width="11.42578125" style="1926"/>
    <col min="4610" max="4610" width="108.140625" style="1926" customWidth="1"/>
    <col min="4611" max="4611" width="28.7109375" style="1926" customWidth="1"/>
    <col min="4612" max="4612" width="32.5703125" style="1926" customWidth="1"/>
    <col min="4613" max="4613" width="28.7109375" style="1926" customWidth="1"/>
    <col min="4614" max="4615" width="31.7109375" style="1926" customWidth="1"/>
    <col min="4616" max="4616" width="30.140625" style="1926" customWidth="1"/>
    <col min="4617" max="4617" width="33.7109375" style="1926" customWidth="1"/>
    <col min="4618" max="4618" width="27" style="1926" customWidth="1"/>
    <col min="4619" max="4619" width="28.7109375" style="1926" customWidth="1"/>
    <col min="4620" max="4620" width="34.85546875" style="1926" customWidth="1"/>
    <col min="4621" max="4621" width="37" style="1926" customWidth="1"/>
    <col min="4622" max="4622" width="34.85546875" style="1926" customWidth="1"/>
    <col min="4623" max="4623" width="27.5703125" style="1926" customWidth="1"/>
    <col min="4624" max="4624" width="36.85546875" style="1926" customWidth="1"/>
    <col min="4625" max="4625" width="38.7109375" style="1926" customWidth="1"/>
    <col min="4626" max="4628" width="14.7109375" style="1926" customWidth="1"/>
    <col min="4629" max="4629" width="18.7109375" style="1926" customWidth="1"/>
    <col min="4630" max="4630" width="25.42578125" style="1926" customWidth="1"/>
    <col min="4631" max="4631" width="34.85546875" style="1926" customWidth="1"/>
    <col min="4632" max="4632" width="28" style="1926" customWidth="1"/>
    <col min="4633" max="4633" width="34.140625" style="1926" customWidth="1"/>
    <col min="4634" max="4634" width="34" style="1926" customWidth="1"/>
    <col min="4635" max="4865" width="11.42578125" style="1926"/>
    <col min="4866" max="4866" width="108.140625" style="1926" customWidth="1"/>
    <col min="4867" max="4867" width="28.7109375" style="1926" customWidth="1"/>
    <col min="4868" max="4868" width="32.5703125" style="1926" customWidth="1"/>
    <col min="4869" max="4869" width="28.7109375" style="1926" customWidth="1"/>
    <col min="4870" max="4871" width="31.7109375" style="1926" customWidth="1"/>
    <col min="4872" max="4872" width="30.140625" style="1926" customWidth="1"/>
    <col min="4873" max="4873" width="33.7109375" style="1926" customWidth="1"/>
    <col min="4874" max="4874" width="27" style="1926" customWidth="1"/>
    <col min="4875" max="4875" width="28.7109375" style="1926" customWidth="1"/>
    <col min="4876" max="4876" width="34.85546875" style="1926" customWidth="1"/>
    <col min="4877" max="4877" width="37" style="1926" customWidth="1"/>
    <col min="4878" max="4878" width="34.85546875" style="1926" customWidth="1"/>
    <col min="4879" max="4879" width="27.5703125" style="1926" customWidth="1"/>
    <col min="4880" max="4880" width="36.85546875" style="1926" customWidth="1"/>
    <col min="4881" max="4881" width="38.7109375" style="1926" customWidth="1"/>
    <col min="4882" max="4884" width="14.7109375" style="1926" customWidth="1"/>
    <col min="4885" max="4885" width="18.7109375" style="1926" customWidth="1"/>
    <col min="4886" max="4886" width="25.42578125" style="1926" customWidth="1"/>
    <col min="4887" max="4887" width="34.85546875" style="1926" customWidth="1"/>
    <col min="4888" max="4888" width="28" style="1926" customWidth="1"/>
    <col min="4889" max="4889" width="34.140625" style="1926" customWidth="1"/>
    <col min="4890" max="4890" width="34" style="1926" customWidth="1"/>
    <col min="4891" max="5121" width="11.42578125" style="1926"/>
    <col min="5122" max="5122" width="108.140625" style="1926" customWidth="1"/>
    <col min="5123" max="5123" width="28.7109375" style="1926" customWidth="1"/>
    <col min="5124" max="5124" width="32.5703125" style="1926" customWidth="1"/>
    <col min="5125" max="5125" width="28.7109375" style="1926" customWidth="1"/>
    <col min="5126" max="5127" width="31.7109375" style="1926" customWidth="1"/>
    <col min="5128" max="5128" width="30.140625" style="1926" customWidth="1"/>
    <col min="5129" max="5129" width="33.7109375" style="1926" customWidth="1"/>
    <col min="5130" max="5130" width="27" style="1926" customWidth="1"/>
    <col min="5131" max="5131" width="28.7109375" style="1926" customWidth="1"/>
    <col min="5132" max="5132" width="34.85546875" style="1926" customWidth="1"/>
    <col min="5133" max="5133" width="37" style="1926" customWidth="1"/>
    <col min="5134" max="5134" width="34.85546875" style="1926" customWidth="1"/>
    <col min="5135" max="5135" width="27.5703125" style="1926" customWidth="1"/>
    <col min="5136" max="5136" width="36.85546875" style="1926" customWidth="1"/>
    <col min="5137" max="5137" width="38.7109375" style="1926" customWidth="1"/>
    <col min="5138" max="5140" width="14.7109375" style="1926" customWidth="1"/>
    <col min="5141" max="5141" width="18.7109375" style="1926" customWidth="1"/>
    <col min="5142" max="5142" width="25.42578125" style="1926" customWidth="1"/>
    <col min="5143" max="5143" width="34.85546875" style="1926" customWidth="1"/>
    <col min="5144" max="5144" width="28" style="1926" customWidth="1"/>
    <col min="5145" max="5145" width="34.140625" style="1926" customWidth="1"/>
    <col min="5146" max="5146" width="34" style="1926" customWidth="1"/>
    <col min="5147" max="5377" width="11.42578125" style="1926"/>
    <col min="5378" max="5378" width="108.140625" style="1926" customWidth="1"/>
    <col min="5379" max="5379" width="28.7109375" style="1926" customWidth="1"/>
    <col min="5380" max="5380" width="32.5703125" style="1926" customWidth="1"/>
    <col min="5381" max="5381" width="28.7109375" style="1926" customWidth="1"/>
    <col min="5382" max="5383" width="31.7109375" style="1926" customWidth="1"/>
    <col min="5384" max="5384" width="30.140625" style="1926" customWidth="1"/>
    <col min="5385" max="5385" width="33.7109375" style="1926" customWidth="1"/>
    <col min="5386" max="5386" width="27" style="1926" customWidth="1"/>
    <col min="5387" max="5387" width="28.7109375" style="1926" customWidth="1"/>
    <col min="5388" max="5388" width="34.85546875" style="1926" customWidth="1"/>
    <col min="5389" max="5389" width="37" style="1926" customWidth="1"/>
    <col min="5390" max="5390" width="34.85546875" style="1926" customWidth="1"/>
    <col min="5391" max="5391" width="27.5703125" style="1926" customWidth="1"/>
    <col min="5392" max="5392" width="36.85546875" style="1926" customWidth="1"/>
    <col min="5393" max="5393" width="38.7109375" style="1926" customWidth="1"/>
    <col min="5394" max="5396" width="14.7109375" style="1926" customWidth="1"/>
    <col min="5397" max="5397" width="18.7109375" style="1926" customWidth="1"/>
    <col min="5398" max="5398" width="25.42578125" style="1926" customWidth="1"/>
    <col min="5399" max="5399" width="34.85546875" style="1926" customWidth="1"/>
    <col min="5400" max="5400" width="28" style="1926" customWidth="1"/>
    <col min="5401" max="5401" width="34.140625" style="1926" customWidth="1"/>
    <col min="5402" max="5402" width="34" style="1926" customWidth="1"/>
    <col min="5403" max="5633" width="11.42578125" style="1926"/>
    <col min="5634" max="5634" width="108.140625" style="1926" customWidth="1"/>
    <col min="5635" max="5635" width="28.7109375" style="1926" customWidth="1"/>
    <col min="5636" max="5636" width="32.5703125" style="1926" customWidth="1"/>
    <col min="5637" max="5637" width="28.7109375" style="1926" customWidth="1"/>
    <col min="5638" max="5639" width="31.7109375" style="1926" customWidth="1"/>
    <col min="5640" max="5640" width="30.140625" style="1926" customWidth="1"/>
    <col min="5641" max="5641" width="33.7109375" style="1926" customWidth="1"/>
    <col min="5642" max="5642" width="27" style="1926" customWidth="1"/>
    <col min="5643" max="5643" width="28.7109375" style="1926" customWidth="1"/>
    <col min="5644" max="5644" width="34.85546875" style="1926" customWidth="1"/>
    <col min="5645" max="5645" width="37" style="1926" customWidth="1"/>
    <col min="5646" max="5646" width="34.85546875" style="1926" customWidth="1"/>
    <col min="5647" max="5647" width="27.5703125" style="1926" customWidth="1"/>
    <col min="5648" max="5648" width="36.85546875" style="1926" customWidth="1"/>
    <col min="5649" max="5649" width="38.7109375" style="1926" customWidth="1"/>
    <col min="5650" max="5652" width="14.7109375" style="1926" customWidth="1"/>
    <col min="5653" max="5653" width="18.7109375" style="1926" customWidth="1"/>
    <col min="5654" max="5654" width="25.42578125" style="1926" customWidth="1"/>
    <col min="5655" max="5655" width="34.85546875" style="1926" customWidth="1"/>
    <col min="5656" max="5656" width="28" style="1926" customWidth="1"/>
    <col min="5657" max="5657" width="34.140625" style="1926" customWidth="1"/>
    <col min="5658" max="5658" width="34" style="1926" customWidth="1"/>
    <col min="5659" max="5889" width="11.42578125" style="1926"/>
    <col min="5890" max="5890" width="108.140625" style="1926" customWidth="1"/>
    <col min="5891" max="5891" width="28.7109375" style="1926" customWidth="1"/>
    <col min="5892" max="5892" width="32.5703125" style="1926" customWidth="1"/>
    <col min="5893" max="5893" width="28.7109375" style="1926" customWidth="1"/>
    <col min="5894" max="5895" width="31.7109375" style="1926" customWidth="1"/>
    <col min="5896" max="5896" width="30.140625" style="1926" customWidth="1"/>
    <col min="5897" max="5897" width="33.7109375" style="1926" customWidth="1"/>
    <col min="5898" max="5898" width="27" style="1926" customWidth="1"/>
    <col min="5899" max="5899" width="28.7109375" style="1926" customWidth="1"/>
    <col min="5900" max="5900" width="34.85546875" style="1926" customWidth="1"/>
    <col min="5901" max="5901" width="37" style="1926" customWidth="1"/>
    <col min="5902" max="5902" width="34.85546875" style="1926" customWidth="1"/>
    <col min="5903" max="5903" width="27.5703125" style="1926" customWidth="1"/>
    <col min="5904" max="5904" width="36.85546875" style="1926" customWidth="1"/>
    <col min="5905" max="5905" width="38.7109375" style="1926" customWidth="1"/>
    <col min="5906" max="5908" width="14.7109375" style="1926" customWidth="1"/>
    <col min="5909" max="5909" width="18.7109375" style="1926" customWidth="1"/>
    <col min="5910" max="5910" width="25.42578125" style="1926" customWidth="1"/>
    <col min="5911" max="5911" width="34.85546875" style="1926" customWidth="1"/>
    <col min="5912" max="5912" width="28" style="1926" customWidth="1"/>
    <col min="5913" max="5913" width="34.140625" style="1926" customWidth="1"/>
    <col min="5914" max="5914" width="34" style="1926" customWidth="1"/>
    <col min="5915" max="6145" width="11.42578125" style="1926"/>
    <col min="6146" max="6146" width="108.140625" style="1926" customWidth="1"/>
    <col min="6147" max="6147" width="28.7109375" style="1926" customWidth="1"/>
    <col min="6148" max="6148" width="32.5703125" style="1926" customWidth="1"/>
    <col min="6149" max="6149" width="28.7109375" style="1926" customWidth="1"/>
    <col min="6150" max="6151" width="31.7109375" style="1926" customWidth="1"/>
    <col min="6152" max="6152" width="30.140625" style="1926" customWidth="1"/>
    <col min="6153" max="6153" width="33.7109375" style="1926" customWidth="1"/>
    <col min="6154" max="6154" width="27" style="1926" customWidth="1"/>
    <col min="6155" max="6155" width="28.7109375" style="1926" customWidth="1"/>
    <col min="6156" max="6156" width="34.85546875" style="1926" customWidth="1"/>
    <col min="6157" max="6157" width="37" style="1926" customWidth="1"/>
    <col min="6158" max="6158" width="34.85546875" style="1926" customWidth="1"/>
    <col min="6159" max="6159" width="27.5703125" style="1926" customWidth="1"/>
    <col min="6160" max="6160" width="36.85546875" style="1926" customWidth="1"/>
    <col min="6161" max="6161" width="38.7109375" style="1926" customWidth="1"/>
    <col min="6162" max="6164" width="14.7109375" style="1926" customWidth="1"/>
    <col min="6165" max="6165" width="18.7109375" style="1926" customWidth="1"/>
    <col min="6166" max="6166" width="25.42578125" style="1926" customWidth="1"/>
    <col min="6167" max="6167" width="34.85546875" style="1926" customWidth="1"/>
    <col min="6168" max="6168" width="28" style="1926" customWidth="1"/>
    <col min="6169" max="6169" width="34.140625" style="1926" customWidth="1"/>
    <col min="6170" max="6170" width="34" style="1926" customWidth="1"/>
    <col min="6171" max="6401" width="11.42578125" style="1926"/>
    <col min="6402" max="6402" width="108.140625" style="1926" customWidth="1"/>
    <col min="6403" max="6403" width="28.7109375" style="1926" customWidth="1"/>
    <col min="6404" max="6404" width="32.5703125" style="1926" customWidth="1"/>
    <col min="6405" max="6405" width="28.7109375" style="1926" customWidth="1"/>
    <col min="6406" max="6407" width="31.7109375" style="1926" customWidth="1"/>
    <col min="6408" max="6408" width="30.140625" style="1926" customWidth="1"/>
    <col min="6409" max="6409" width="33.7109375" style="1926" customWidth="1"/>
    <col min="6410" max="6410" width="27" style="1926" customWidth="1"/>
    <col min="6411" max="6411" width="28.7109375" style="1926" customWidth="1"/>
    <col min="6412" max="6412" width="34.85546875" style="1926" customWidth="1"/>
    <col min="6413" max="6413" width="37" style="1926" customWidth="1"/>
    <col min="6414" max="6414" width="34.85546875" style="1926" customWidth="1"/>
    <col min="6415" max="6415" width="27.5703125" style="1926" customWidth="1"/>
    <col min="6416" max="6416" width="36.85546875" style="1926" customWidth="1"/>
    <col min="6417" max="6417" width="38.7109375" style="1926" customWidth="1"/>
    <col min="6418" max="6420" width="14.7109375" style="1926" customWidth="1"/>
    <col min="6421" max="6421" width="18.7109375" style="1926" customWidth="1"/>
    <col min="6422" max="6422" width="25.42578125" style="1926" customWidth="1"/>
    <col min="6423" max="6423" width="34.85546875" style="1926" customWidth="1"/>
    <col min="6424" max="6424" width="28" style="1926" customWidth="1"/>
    <col min="6425" max="6425" width="34.140625" style="1926" customWidth="1"/>
    <col min="6426" max="6426" width="34" style="1926" customWidth="1"/>
    <col min="6427" max="6657" width="11.42578125" style="1926"/>
    <col min="6658" max="6658" width="108.140625" style="1926" customWidth="1"/>
    <col min="6659" max="6659" width="28.7109375" style="1926" customWidth="1"/>
    <col min="6660" max="6660" width="32.5703125" style="1926" customWidth="1"/>
    <col min="6661" max="6661" width="28.7109375" style="1926" customWidth="1"/>
    <col min="6662" max="6663" width="31.7109375" style="1926" customWidth="1"/>
    <col min="6664" max="6664" width="30.140625" style="1926" customWidth="1"/>
    <col min="6665" max="6665" width="33.7109375" style="1926" customWidth="1"/>
    <col min="6666" max="6666" width="27" style="1926" customWidth="1"/>
    <col min="6667" max="6667" width="28.7109375" style="1926" customWidth="1"/>
    <col min="6668" max="6668" width="34.85546875" style="1926" customWidth="1"/>
    <col min="6669" max="6669" width="37" style="1926" customWidth="1"/>
    <col min="6670" max="6670" width="34.85546875" style="1926" customWidth="1"/>
    <col min="6671" max="6671" width="27.5703125" style="1926" customWidth="1"/>
    <col min="6672" max="6672" width="36.85546875" style="1926" customWidth="1"/>
    <col min="6673" max="6673" width="38.7109375" style="1926" customWidth="1"/>
    <col min="6674" max="6676" width="14.7109375" style="1926" customWidth="1"/>
    <col min="6677" max="6677" width="18.7109375" style="1926" customWidth="1"/>
    <col min="6678" max="6678" width="25.42578125" style="1926" customWidth="1"/>
    <col min="6679" max="6679" width="34.85546875" style="1926" customWidth="1"/>
    <col min="6680" max="6680" width="28" style="1926" customWidth="1"/>
    <col min="6681" max="6681" width="34.140625" style="1926" customWidth="1"/>
    <col min="6682" max="6682" width="34" style="1926" customWidth="1"/>
    <col min="6683" max="6913" width="11.42578125" style="1926"/>
    <col min="6914" max="6914" width="108.140625" style="1926" customWidth="1"/>
    <col min="6915" max="6915" width="28.7109375" style="1926" customWidth="1"/>
    <col min="6916" max="6916" width="32.5703125" style="1926" customWidth="1"/>
    <col min="6917" max="6917" width="28.7109375" style="1926" customWidth="1"/>
    <col min="6918" max="6919" width="31.7109375" style="1926" customWidth="1"/>
    <col min="6920" max="6920" width="30.140625" style="1926" customWidth="1"/>
    <col min="6921" max="6921" width="33.7109375" style="1926" customWidth="1"/>
    <col min="6922" max="6922" width="27" style="1926" customWidth="1"/>
    <col min="6923" max="6923" width="28.7109375" style="1926" customWidth="1"/>
    <col min="6924" max="6924" width="34.85546875" style="1926" customWidth="1"/>
    <col min="6925" max="6925" width="37" style="1926" customWidth="1"/>
    <col min="6926" max="6926" width="34.85546875" style="1926" customWidth="1"/>
    <col min="6927" max="6927" width="27.5703125" style="1926" customWidth="1"/>
    <col min="6928" max="6928" width="36.85546875" style="1926" customWidth="1"/>
    <col min="6929" max="6929" width="38.7109375" style="1926" customWidth="1"/>
    <col min="6930" max="6932" width="14.7109375" style="1926" customWidth="1"/>
    <col min="6933" max="6933" width="18.7109375" style="1926" customWidth="1"/>
    <col min="6934" max="6934" width="25.42578125" style="1926" customWidth="1"/>
    <col min="6935" max="6935" width="34.85546875" style="1926" customWidth="1"/>
    <col min="6936" max="6936" width="28" style="1926" customWidth="1"/>
    <col min="6937" max="6937" width="34.140625" style="1926" customWidth="1"/>
    <col min="6938" max="6938" width="34" style="1926" customWidth="1"/>
    <col min="6939" max="7169" width="11.42578125" style="1926"/>
    <col min="7170" max="7170" width="108.140625" style="1926" customWidth="1"/>
    <col min="7171" max="7171" width="28.7109375" style="1926" customWidth="1"/>
    <col min="7172" max="7172" width="32.5703125" style="1926" customWidth="1"/>
    <col min="7173" max="7173" width="28.7109375" style="1926" customWidth="1"/>
    <col min="7174" max="7175" width="31.7109375" style="1926" customWidth="1"/>
    <col min="7176" max="7176" width="30.140625" style="1926" customWidth="1"/>
    <col min="7177" max="7177" width="33.7109375" style="1926" customWidth="1"/>
    <col min="7178" max="7178" width="27" style="1926" customWidth="1"/>
    <col min="7179" max="7179" width="28.7109375" style="1926" customWidth="1"/>
    <col min="7180" max="7180" width="34.85546875" style="1926" customWidth="1"/>
    <col min="7181" max="7181" width="37" style="1926" customWidth="1"/>
    <col min="7182" max="7182" width="34.85546875" style="1926" customWidth="1"/>
    <col min="7183" max="7183" width="27.5703125" style="1926" customWidth="1"/>
    <col min="7184" max="7184" width="36.85546875" style="1926" customWidth="1"/>
    <col min="7185" max="7185" width="38.7109375" style="1926" customWidth="1"/>
    <col min="7186" max="7188" width="14.7109375" style="1926" customWidth="1"/>
    <col min="7189" max="7189" width="18.7109375" style="1926" customWidth="1"/>
    <col min="7190" max="7190" width="25.42578125" style="1926" customWidth="1"/>
    <col min="7191" max="7191" width="34.85546875" style="1926" customWidth="1"/>
    <col min="7192" max="7192" width="28" style="1926" customWidth="1"/>
    <col min="7193" max="7193" width="34.140625" style="1926" customWidth="1"/>
    <col min="7194" max="7194" width="34" style="1926" customWidth="1"/>
    <col min="7195" max="7425" width="11.42578125" style="1926"/>
    <col min="7426" max="7426" width="108.140625" style="1926" customWidth="1"/>
    <col min="7427" max="7427" width="28.7109375" style="1926" customWidth="1"/>
    <col min="7428" max="7428" width="32.5703125" style="1926" customWidth="1"/>
    <col min="7429" max="7429" width="28.7109375" style="1926" customWidth="1"/>
    <col min="7430" max="7431" width="31.7109375" style="1926" customWidth="1"/>
    <col min="7432" max="7432" width="30.140625" style="1926" customWidth="1"/>
    <col min="7433" max="7433" width="33.7109375" style="1926" customWidth="1"/>
    <col min="7434" max="7434" width="27" style="1926" customWidth="1"/>
    <col min="7435" max="7435" width="28.7109375" style="1926" customWidth="1"/>
    <col min="7436" max="7436" width="34.85546875" style="1926" customWidth="1"/>
    <col min="7437" max="7437" width="37" style="1926" customWidth="1"/>
    <col min="7438" max="7438" width="34.85546875" style="1926" customWidth="1"/>
    <col min="7439" max="7439" width="27.5703125" style="1926" customWidth="1"/>
    <col min="7440" max="7440" width="36.85546875" style="1926" customWidth="1"/>
    <col min="7441" max="7441" width="38.7109375" style="1926" customWidth="1"/>
    <col min="7442" max="7444" width="14.7109375" style="1926" customWidth="1"/>
    <col min="7445" max="7445" width="18.7109375" style="1926" customWidth="1"/>
    <col min="7446" max="7446" width="25.42578125" style="1926" customWidth="1"/>
    <col min="7447" max="7447" width="34.85546875" style="1926" customWidth="1"/>
    <col min="7448" max="7448" width="28" style="1926" customWidth="1"/>
    <col min="7449" max="7449" width="34.140625" style="1926" customWidth="1"/>
    <col min="7450" max="7450" width="34" style="1926" customWidth="1"/>
    <col min="7451" max="7681" width="11.42578125" style="1926"/>
    <col min="7682" max="7682" width="108.140625" style="1926" customWidth="1"/>
    <col min="7683" max="7683" width="28.7109375" style="1926" customWidth="1"/>
    <col min="7684" max="7684" width="32.5703125" style="1926" customWidth="1"/>
    <col min="7685" max="7685" width="28.7109375" style="1926" customWidth="1"/>
    <col min="7686" max="7687" width="31.7109375" style="1926" customWidth="1"/>
    <col min="7688" max="7688" width="30.140625" style="1926" customWidth="1"/>
    <col min="7689" max="7689" width="33.7109375" style="1926" customWidth="1"/>
    <col min="7690" max="7690" width="27" style="1926" customWidth="1"/>
    <col min="7691" max="7691" width="28.7109375" style="1926" customWidth="1"/>
    <col min="7692" max="7692" width="34.85546875" style="1926" customWidth="1"/>
    <col min="7693" max="7693" width="37" style="1926" customWidth="1"/>
    <col min="7694" max="7694" width="34.85546875" style="1926" customWidth="1"/>
    <col min="7695" max="7695" width="27.5703125" style="1926" customWidth="1"/>
    <col min="7696" max="7696" width="36.85546875" style="1926" customWidth="1"/>
    <col min="7697" max="7697" width="38.7109375" style="1926" customWidth="1"/>
    <col min="7698" max="7700" width="14.7109375" style="1926" customWidth="1"/>
    <col min="7701" max="7701" width="18.7109375" style="1926" customWidth="1"/>
    <col min="7702" max="7702" width="25.42578125" style="1926" customWidth="1"/>
    <col min="7703" max="7703" width="34.85546875" style="1926" customWidth="1"/>
    <col min="7704" max="7704" width="28" style="1926" customWidth="1"/>
    <col min="7705" max="7705" width="34.140625" style="1926" customWidth="1"/>
    <col min="7706" max="7706" width="34" style="1926" customWidth="1"/>
    <col min="7707" max="7937" width="11.42578125" style="1926"/>
    <col min="7938" max="7938" width="108.140625" style="1926" customWidth="1"/>
    <col min="7939" max="7939" width="28.7109375" style="1926" customWidth="1"/>
    <col min="7940" max="7940" width="32.5703125" style="1926" customWidth="1"/>
    <col min="7941" max="7941" width="28.7109375" style="1926" customWidth="1"/>
    <col min="7942" max="7943" width="31.7109375" style="1926" customWidth="1"/>
    <col min="7944" max="7944" width="30.140625" style="1926" customWidth="1"/>
    <col min="7945" max="7945" width="33.7109375" style="1926" customWidth="1"/>
    <col min="7946" max="7946" width="27" style="1926" customWidth="1"/>
    <col min="7947" max="7947" width="28.7109375" style="1926" customWidth="1"/>
    <col min="7948" max="7948" width="34.85546875" style="1926" customWidth="1"/>
    <col min="7949" max="7949" width="37" style="1926" customWidth="1"/>
    <col min="7950" max="7950" width="34.85546875" style="1926" customWidth="1"/>
    <col min="7951" max="7951" width="27.5703125" style="1926" customWidth="1"/>
    <col min="7952" max="7952" width="36.85546875" style="1926" customWidth="1"/>
    <col min="7953" max="7953" width="38.7109375" style="1926" customWidth="1"/>
    <col min="7954" max="7956" width="14.7109375" style="1926" customWidth="1"/>
    <col min="7957" max="7957" width="18.7109375" style="1926" customWidth="1"/>
    <col min="7958" max="7958" width="25.42578125" style="1926" customWidth="1"/>
    <col min="7959" max="7959" width="34.85546875" style="1926" customWidth="1"/>
    <col min="7960" max="7960" width="28" style="1926" customWidth="1"/>
    <col min="7961" max="7961" width="34.140625" style="1926" customWidth="1"/>
    <col min="7962" max="7962" width="34" style="1926" customWidth="1"/>
    <col min="7963" max="8193" width="11.42578125" style="1926"/>
    <col min="8194" max="8194" width="108.140625" style="1926" customWidth="1"/>
    <col min="8195" max="8195" width="28.7109375" style="1926" customWidth="1"/>
    <col min="8196" max="8196" width="32.5703125" style="1926" customWidth="1"/>
    <col min="8197" max="8197" width="28.7109375" style="1926" customWidth="1"/>
    <col min="8198" max="8199" width="31.7109375" style="1926" customWidth="1"/>
    <col min="8200" max="8200" width="30.140625" style="1926" customWidth="1"/>
    <col min="8201" max="8201" width="33.7109375" style="1926" customWidth="1"/>
    <col min="8202" max="8202" width="27" style="1926" customWidth="1"/>
    <col min="8203" max="8203" width="28.7109375" style="1926" customWidth="1"/>
    <col min="8204" max="8204" width="34.85546875" style="1926" customWidth="1"/>
    <col min="8205" max="8205" width="37" style="1926" customWidth="1"/>
    <col min="8206" max="8206" width="34.85546875" style="1926" customWidth="1"/>
    <col min="8207" max="8207" width="27.5703125" style="1926" customWidth="1"/>
    <col min="8208" max="8208" width="36.85546875" style="1926" customWidth="1"/>
    <col min="8209" max="8209" width="38.7109375" style="1926" customWidth="1"/>
    <col min="8210" max="8212" width="14.7109375" style="1926" customWidth="1"/>
    <col min="8213" max="8213" width="18.7109375" style="1926" customWidth="1"/>
    <col min="8214" max="8214" width="25.42578125" style="1926" customWidth="1"/>
    <col min="8215" max="8215" width="34.85546875" style="1926" customWidth="1"/>
    <col min="8216" max="8216" width="28" style="1926" customWidth="1"/>
    <col min="8217" max="8217" width="34.140625" style="1926" customWidth="1"/>
    <col min="8218" max="8218" width="34" style="1926" customWidth="1"/>
    <col min="8219" max="8449" width="11.42578125" style="1926"/>
    <col min="8450" max="8450" width="108.140625" style="1926" customWidth="1"/>
    <col min="8451" max="8451" width="28.7109375" style="1926" customWidth="1"/>
    <col min="8452" max="8452" width="32.5703125" style="1926" customWidth="1"/>
    <col min="8453" max="8453" width="28.7109375" style="1926" customWidth="1"/>
    <col min="8454" max="8455" width="31.7109375" style="1926" customWidth="1"/>
    <col min="8456" max="8456" width="30.140625" style="1926" customWidth="1"/>
    <col min="8457" max="8457" width="33.7109375" style="1926" customWidth="1"/>
    <col min="8458" max="8458" width="27" style="1926" customWidth="1"/>
    <col min="8459" max="8459" width="28.7109375" style="1926" customWidth="1"/>
    <col min="8460" max="8460" width="34.85546875" style="1926" customWidth="1"/>
    <col min="8461" max="8461" width="37" style="1926" customWidth="1"/>
    <col min="8462" max="8462" width="34.85546875" style="1926" customWidth="1"/>
    <col min="8463" max="8463" width="27.5703125" style="1926" customWidth="1"/>
    <col min="8464" max="8464" width="36.85546875" style="1926" customWidth="1"/>
    <col min="8465" max="8465" width="38.7109375" style="1926" customWidth="1"/>
    <col min="8466" max="8468" width="14.7109375" style="1926" customWidth="1"/>
    <col min="8469" max="8469" width="18.7109375" style="1926" customWidth="1"/>
    <col min="8470" max="8470" width="25.42578125" style="1926" customWidth="1"/>
    <col min="8471" max="8471" width="34.85546875" style="1926" customWidth="1"/>
    <col min="8472" max="8472" width="28" style="1926" customWidth="1"/>
    <col min="8473" max="8473" width="34.140625" style="1926" customWidth="1"/>
    <col min="8474" max="8474" width="34" style="1926" customWidth="1"/>
    <col min="8475" max="8705" width="11.42578125" style="1926"/>
    <col min="8706" max="8706" width="108.140625" style="1926" customWidth="1"/>
    <col min="8707" max="8707" width="28.7109375" style="1926" customWidth="1"/>
    <col min="8708" max="8708" width="32.5703125" style="1926" customWidth="1"/>
    <col min="8709" max="8709" width="28.7109375" style="1926" customWidth="1"/>
    <col min="8710" max="8711" width="31.7109375" style="1926" customWidth="1"/>
    <col min="8712" max="8712" width="30.140625" style="1926" customWidth="1"/>
    <col min="8713" max="8713" width="33.7109375" style="1926" customWidth="1"/>
    <col min="8714" max="8714" width="27" style="1926" customWidth="1"/>
    <col min="8715" max="8715" width="28.7109375" style="1926" customWidth="1"/>
    <col min="8716" max="8716" width="34.85546875" style="1926" customWidth="1"/>
    <col min="8717" max="8717" width="37" style="1926" customWidth="1"/>
    <col min="8718" max="8718" width="34.85546875" style="1926" customWidth="1"/>
    <col min="8719" max="8719" width="27.5703125" style="1926" customWidth="1"/>
    <col min="8720" max="8720" width="36.85546875" style="1926" customWidth="1"/>
    <col min="8721" max="8721" width="38.7109375" style="1926" customWidth="1"/>
    <col min="8722" max="8724" width="14.7109375" style="1926" customWidth="1"/>
    <col min="8725" max="8725" width="18.7109375" style="1926" customWidth="1"/>
    <col min="8726" max="8726" width="25.42578125" style="1926" customWidth="1"/>
    <col min="8727" max="8727" width="34.85546875" style="1926" customWidth="1"/>
    <col min="8728" max="8728" width="28" style="1926" customWidth="1"/>
    <col min="8729" max="8729" width="34.140625" style="1926" customWidth="1"/>
    <col min="8730" max="8730" width="34" style="1926" customWidth="1"/>
    <col min="8731" max="8961" width="11.42578125" style="1926"/>
    <col min="8962" max="8962" width="108.140625" style="1926" customWidth="1"/>
    <col min="8963" max="8963" width="28.7109375" style="1926" customWidth="1"/>
    <col min="8964" max="8964" width="32.5703125" style="1926" customWidth="1"/>
    <col min="8965" max="8965" width="28.7109375" style="1926" customWidth="1"/>
    <col min="8966" max="8967" width="31.7109375" style="1926" customWidth="1"/>
    <col min="8968" max="8968" width="30.140625" style="1926" customWidth="1"/>
    <col min="8969" max="8969" width="33.7109375" style="1926" customWidth="1"/>
    <col min="8970" max="8970" width="27" style="1926" customWidth="1"/>
    <col min="8971" max="8971" width="28.7109375" style="1926" customWidth="1"/>
    <col min="8972" max="8972" width="34.85546875" style="1926" customWidth="1"/>
    <col min="8973" max="8973" width="37" style="1926" customWidth="1"/>
    <col min="8974" max="8974" width="34.85546875" style="1926" customWidth="1"/>
    <col min="8975" max="8975" width="27.5703125" style="1926" customWidth="1"/>
    <col min="8976" max="8976" width="36.85546875" style="1926" customWidth="1"/>
    <col min="8977" max="8977" width="38.7109375" style="1926" customWidth="1"/>
    <col min="8978" max="8980" width="14.7109375" style="1926" customWidth="1"/>
    <col min="8981" max="8981" width="18.7109375" style="1926" customWidth="1"/>
    <col min="8982" max="8982" width="25.42578125" style="1926" customWidth="1"/>
    <col min="8983" max="8983" width="34.85546875" style="1926" customWidth="1"/>
    <col min="8984" max="8984" width="28" style="1926" customWidth="1"/>
    <col min="8985" max="8985" width="34.140625" style="1926" customWidth="1"/>
    <col min="8986" max="8986" width="34" style="1926" customWidth="1"/>
    <col min="8987" max="9217" width="11.42578125" style="1926"/>
    <col min="9218" max="9218" width="108.140625" style="1926" customWidth="1"/>
    <col min="9219" max="9219" width="28.7109375" style="1926" customWidth="1"/>
    <col min="9220" max="9220" width="32.5703125" style="1926" customWidth="1"/>
    <col min="9221" max="9221" width="28.7109375" style="1926" customWidth="1"/>
    <col min="9222" max="9223" width="31.7109375" style="1926" customWidth="1"/>
    <col min="9224" max="9224" width="30.140625" style="1926" customWidth="1"/>
    <col min="9225" max="9225" width="33.7109375" style="1926" customWidth="1"/>
    <col min="9226" max="9226" width="27" style="1926" customWidth="1"/>
    <col min="9227" max="9227" width="28.7109375" style="1926" customWidth="1"/>
    <col min="9228" max="9228" width="34.85546875" style="1926" customWidth="1"/>
    <col min="9229" max="9229" width="37" style="1926" customWidth="1"/>
    <col min="9230" max="9230" width="34.85546875" style="1926" customWidth="1"/>
    <col min="9231" max="9231" width="27.5703125" style="1926" customWidth="1"/>
    <col min="9232" max="9232" width="36.85546875" style="1926" customWidth="1"/>
    <col min="9233" max="9233" width="38.7109375" style="1926" customWidth="1"/>
    <col min="9234" max="9236" width="14.7109375" style="1926" customWidth="1"/>
    <col min="9237" max="9237" width="18.7109375" style="1926" customWidth="1"/>
    <col min="9238" max="9238" width="25.42578125" style="1926" customWidth="1"/>
    <col min="9239" max="9239" width="34.85546875" style="1926" customWidth="1"/>
    <col min="9240" max="9240" width="28" style="1926" customWidth="1"/>
    <col min="9241" max="9241" width="34.140625" style="1926" customWidth="1"/>
    <col min="9242" max="9242" width="34" style="1926" customWidth="1"/>
    <col min="9243" max="9473" width="11.42578125" style="1926"/>
    <col min="9474" max="9474" width="108.140625" style="1926" customWidth="1"/>
    <col min="9475" max="9475" width="28.7109375" style="1926" customWidth="1"/>
    <col min="9476" max="9476" width="32.5703125" style="1926" customWidth="1"/>
    <col min="9477" max="9477" width="28.7109375" style="1926" customWidth="1"/>
    <col min="9478" max="9479" width="31.7109375" style="1926" customWidth="1"/>
    <col min="9480" max="9480" width="30.140625" style="1926" customWidth="1"/>
    <col min="9481" max="9481" width="33.7109375" style="1926" customWidth="1"/>
    <col min="9482" max="9482" width="27" style="1926" customWidth="1"/>
    <col min="9483" max="9483" width="28.7109375" style="1926" customWidth="1"/>
    <col min="9484" max="9484" width="34.85546875" style="1926" customWidth="1"/>
    <col min="9485" max="9485" width="37" style="1926" customWidth="1"/>
    <col min="9486" max="9486" width="34.85546875" style="1926" customWidth="1"/>
    <col min="9487" max="9487" width="27.5703125" style="1926" customWidth="1"/>
    <col min="9488" max="9488" width="36.85546875" style="1926" customWidth="1"/>
    <col min="9489" max="9489" width="38.7109375" style="1926" customWidth="1"/>
    <col min="9490" max="9492" width="14.7109375" style="1926" customWidth="1"/>
    <col min="9493" max="9493" width="18.7109375" style="1926" customWidth="1"/>
    <col min="9494" max="9494" width="25.42578125" style="1926" customWidth="1"/>
    <col min="9495" max="9495" width="34.85546875" style="1926" customWidth="1"/>
    <col min="9496" max="9496" width="28" style="1926" customWidth="1"/>
    <col min="9497" max="9497" width="34.140625" style="1926" customWidth="1"/>
    <col min="9498" max="9498" width="34" style="1926" customWidth="1"/>
    <col min="9499" max="9729" width="11.42578125" style="1926"/>
    <col min="9730" max="9730" width="108.140625" style="1926" customWidth="1"/>
    <col min="9731" max="9731" width="28.7109375" style="1926" customWidth="1"/>
    <col min="9732" max="9732" width="32.5703125" style="1926" customWidth="1"/>
    <col min="9733" max="9733" width="28.7109375" style="1926" customWidth="1"/>
    <col min="9734" max="9735" width="31.7109375" style="1926" customWidth="1"/>
    <col min="9736" max="9736" width="30.140625" style="1926" customWidth="1"/>
    <col min="9737" max="9737" width="33.7109375" style="1926" customWidth="1"/>
    <col min="9738" max="9738" width="27" style="1926" customWidth="1"/>
    <col min="9739" max="9739" width="28.7109375" style="1926" customWidth="1"/>
    <col min="9740" max="9740" width="34.85546875" style="1926" customWidth="1"/>
    <col min="9741" max="9741" width="37" style="1926" customWidth="1"/>
    <col min="9742" max="9742" width="34.85546875" style="1926" customWidth="1"/>
    <col min="9743" max="9743" width="27.5703125" style="1926" customWidth="1"/>
    <col min="9744" max="9744" width="36.85546875" style="1926" customWidth="1"/>
    <col min="9745" max="9745" width="38.7109375" style="1926" customWidth="1"/>
    <col min="9746" max="9748" width="14.7109375" style="1926" customWidth="1"/>
    <col min="9749" max="9749" width="18.7109375" style="1926" customWidth="1"/>
    <col min="9750" max="9750" width="25.42578125" style="1926" customWidth="1"/>
    <col min="9751" max="9751" width="34.85546875" style="1926" customWidth="1"/>
    <col min="9752" max="9752" width="28" style="1926" customWidth="1"/>
    <col min="9753" max="9753" width="34.140625" style="1926" customWidth="1"/>
    <col min="9754" max="9754" width="34" style="1926" customWidth="1"/>
    <col min="9755" max="9985" width="11.42578125" style="1926"/>
    <col min="9986" max="9986" width="108.140625" style="1926" customWidth="1"/>
    <col min="9987" max="9987" width="28.7109375" style="1926" customWidth="1"/>
    <col min="9988" max="9988" width="32.5703125" style="1926" customWidth="1"/>
    <col min="9989" max="9989" width="28.7109375" style="1926" customWidth="1"/>
    <col min="9990" max="9991" width="31.7109375" style="1926" customWidth="1"/>
    <col min="9992" max="9992" width="30.140625" style="1926" customWidth="1"/>
    <col min="9993" max="9993" width="33.7109375" style="1926" customWidth="1"/>
    <col min="9994" max="9994" width="27" style="1926" customWidth="1"/>
    <col min="9995" max="9995" width="28.7109375" style="1926" customWidth="1"/>
    <col min="9996" max="9996" width="34.85546875" style="1926" customWidth="1"/>
    <col min="9997" max="9997" width="37" style="1926" customWidth="1"/>
    <col min="9998" max="9998" width="34.85546875" style="1926" customWidth="1"/>
    <col min="9999" max="9999" width="27.5703125" style="1926" customWidth="1"/>
    <col min="10000" max="10000" width="36.85546875" style="1926" customWidth="1"/>
    <col min="10001" max="10001" width="38.7109375" style="1926" customWidth="1"/>
    <col min="10002" max="10004" width="14.7109375" style="1926" customWidth="1"/>
    <col min="10005" max="10005" width="18.7109375" style="1926" customWidth="1"/>
    <col min="10006" max="10006" width="25.42578125" style="1926" customWidth="1"/>
    <col min="10007" max="10007" width="34.85546875" style="1926" customWidth="1"/>
    <col min="10008" max="10008" width="28" style="1926" customWidth="1"/>
    <col min="10009" max="10009" width="34.140625" style="1926" customWidth="1"/>
    <col min="10010" max="10010" width="34" style="1926" customWidth="1"/>
    <col min="10011" max="10241" width="11.42578125" style="1926"/>
    <col min="10242" max="10242" width="108.140625" style="1926" customWidth="1"/>
    <col min="10243" max="10243" width="28.7109375" style="1926" customWidth="1"/>
    <col min="10244" max="10244" width="32.5703125" style="1926" customWidth="1"/>
    <col min="10245" max="10245" width="28.7109375" style="1926" customWidth="1"/>
    <col min="10246" max="10247" width="31.7109375" style="1926" customWidth="1"/>
    <col min="10248" max="10248" width="30.140625" style="1926" customWidth="1"/>
    <col min="10249" max="10249" width="33.7109375" style="1926" customWidth="1"/>
    <col min="10250" max="10250" width="27" style="1926" customWidth="1"/>
    <col min="10251" max="10251" width="28.7109375" style="1926" customWidth="1"/>
    <col min="10252" max="10252" width="34.85546875" style="1926" customWidth="1"/>
    <col min="10253" max="10253" width="37" style="1926" customWidth="1"/>
    <col min="10254" max="10254" width="34.85546875" style="1926" customWidth="1"/>
    <col min="10255" max="10255" width="27.5703125" style="1926" customWidth="1"/>
    <col min="10256" max="10256" width="36.85546875" style="1926" customWidth="1"/>
    <col min="10257" max="10257" width="38.7109375" style="1926" customWidth="1"/>
    <col min="10258" max="10260" width="14.7109375" style="1926" customWidth="1"/>
    <col min="10261" max="10261" width="18.7109375" style="1926" customWidth="1"/>
    <col min="10262" max="10262" width="25.42578125" style="1926" customWidth="1"/>
    <col min="10263" max="10263" width="34.85546875" style="1926" customWidth="1"/>
    <col min="10264" max="10264" width="28" style="1926" customWidth="1"/>
    <col min="10265" max="10265" width="34.140625" style="1926" customWidth="1"/>
    <col min="10266" max="10266" width="34" style="1926" customWidth="1"/>
    <col min="10267" max="10497" width="11.42578125" style="1926"/>
    <col min="10498" max="10498" width="108.140625" style="1926" customWidth="1"/>
    <col min="10499" max="10499" width="28.7109375" style="1926" customWidth="1"/>
    <col min="10500" max="10500" width="32.5703125" style="1926" customWidth="1"/>
    <col min="10501" max="10501" width="28.7109375" style="1926" customWidth="1"/>
    <col min="10502" max="10503" width="31.7109375" style="1926" customWidth="1"/>
    <col min="10504" max="10504" width="30.140625" style="1926" customWidth="1"/>
    <col min="10505" max="10505" width="33.7109375" style="1926" customWidth="1"/>
    <col min="10506" max="10506" width="27" style="1926" customWidth="1"/>
    <col min="10507" max="10507" width="28.7109375" style="1926" customWidth="1"/>
    <col min="10508" max="10508" width="34.85546875" style="1926" customWidth="1"/>
    <col min="10509" max="10509" width="37" style="1926" customWidth="1"/>
    <col min="10510" max="10510" width="34.85546875" style="1926" customWidth="1"/>
    <col min="10511" max="10511" width="27.5703125" style="1926" customWidth="1"/>
    <col min="10512" max="10512" width="36.85546875" style="1926" customWidth="1"/>
    <col min="10513" max="10513" width="38.7109375" style="1926" customWidth="1"/>
    <col min="10514" max="10516" width="14.7109375" style="1926" customWidth="1"/>
    <col min="10517" max="10517" width="18.7109375" style="1926" customWidth="1"/>
    <col min="10518" max="10518" width="25.42578125" style="1926" customWidth="1"/>
    <col min="10519" max="10519" width="34.85546875" style="1926" customWidth="1"/>
    <col min="10520" max="10520" width="28" style="1926" customWidth="1"/>
    <col min="10521" max="10521" width="34.140625" style="1926" customWidth="1"/>
    <col min="10522" max="10522" width="34" style="1926" customWidth="1"/>
    <col min="10523" max="10753" width="11.42578125" style="1926"/>
    <col min="10754" max="10754" width="108.140625" style="1926" customWidth="1"/>
    <col min="10755" max="10755" width="28.7109375" style="1926" customWidth="1"/>
    <col min="10756" max="10756" width="32.5703125" style="1926" customWidth="1"/>
    <col min="10757" max="10757" width="28.7109375" style="1926" customWidth="1"/>
    <col min="10758" max="10759" width="31.7109375" style="1926" customWidth="1"/>
    <col min="10760" max="10760" width="30.140625" style="1926" customWidth="1"/>
    <col min="10761" max="10761" width="33.7109375" style="1926" customWidth="1"/>
    <col min="10762" max="10762" width="27" style="1926" customWidth="1"/>
    <col min="10763" max="10763" width="28.7109375" style="1926" customWidth="1"/>
    <col min="10764" max="10764" width="34.85546875" style="1926" customWidth="1"/>
    <col min="10765" max="10765" width="37" style="1926" customWidth="1"/>
    <col min="10766" max="10766" width="34.85546875" style="1926" customWidth="1"/>
    <col min="10767" max="10767" width="27.5703125" style="1926" customWidth="1"/>
    <col min="10768" max="10768" width="36.85546875" style="1926" customWidth="1"/>
    <col min="10769" max="10769" width="38.7109375" style="1926" customWidth="1"/>
    <col min="10770" max="10772" width="14.7109375" style="1926" customWidth="1"/>
    <col min="10773" max="10773" width="18.7109375" style="1926" customWidth="1"/>
    <col min="10774" max="10774" width="25.42578125" style="1926" customWidth="1"/>
    <col min="10775" max="10775" width="34.85546875" style="1926" customWidth="1"/>
    <col min="10776" max="10776" width="28" style="1926" customWidth="1"/>
    <col min="10777" max="10777" width="34.140625" style="1926" customWidth="1"/>
    <col min="10778" max="10778" width="34" style="1926" customWidth="1"/>
    <col min="10779" max="11009" width="11.42578125" style="1926"/>
    <col min="11010" max="11010" width="108.140625" style="1926" customWidth="1"/>
    <col min="11011" max="11011" width="28.7109375" style="1926" customWidth="1"/>
    <col min="11012" max="11012" width="32.5703125" style="1926" customWidth="1"/>
    <col min="11013" max="11013" width="28.7109375" style="1926" customWidth="1"/>
    <col min="11014" max="11015" width="31.7109375" style="1926" customWidth="1"/>
    <col min="11016" max="11016" width="30.140625" style="1926" customWidth="1"/>
    <col min="11017" max="11017" width="33.7109375" style="1926" customWidth="1"/>
    <col min="11018" max="11018" width="27" style="1926" customWidth="1"/>
    <col min="11019" max="11019" width="28.7109375" style="1926" customWidth="1"/>
    <col min="11020" max="11020" width="34.85546875" style="1926" customWidth="1"/>
    <col min="11021" max="11021" width="37" style="1926" customWidth="1"/>
    <col min="11022" max="11022" width="34.85546875" style="1926" customWidth="1"/>
    <col min="11023" max="11023" width="27.5703125" style="1926" customWidth="1"/>
    <col min="11024" max="11024" width="36.85546875" style="1926" customWidth="1"/>
    <col min="11025" max="11025" width="38.7109375" style="1926" customWidth="1"/>
    <col min="11026" max="11028" width="14.7109375" style="1926" customWidth="1"/>
    <col min="11029" max="11029" width="18.7109375" style="1926" customWidth="1"/>
    <col min="11030" max="11030" width="25.42578125" style="1926" customWidth="1"/>
    <col min="11031" max="11031" width="34.85546875" style="1926" customWidth="1"/>
    <col min="11032" max="11032" width="28" style="1926" customWidth="1"/>
    <col min="11033" max="11033" width="34.140625" style="1926" customWidth="1"/>
    <col min="11034" max="11034" width="34" style="1926" customWidth="1"/>
    <col min="11035" max="11265" width="11.42578125" style="1926"/>
    <col min="11266" max="11266" width="108.140625" style="1926" customWidth="1"/>
    <col min="11267" max="11267" width="28.7109375" style="1926" customWidth="1"/>
    <col min="11268" max="11268" width="32.5703125" style="1926" customWidth="1"/>
    <col min="11269" max="11269" width="28.7109375" style="1926" customWidth="1"/>
    <col min="11270" max="11271" width="31.7109375" style="1926" customWidth="1"/>
    <col min="11272" max="11272" width="30.140625" style="1926" customWidth="1"/>
    <col min="11273" max="11273" width="33.7109375" style="1926" customWidth="1"/>
    <col min="11274" max="11274" width="27" style="1926" customWidth="1"/>
    <col min="11275" max="11275" width="28.7109375" style="1926" customWidth="1"/>
    <col min="11276" max="11276" width="34.85546875" style="1926" customWidth="1"/>
    <col min="11277" max="11277" width="37" style="1926" customWidth="1"/>
    <col min="11278" max="11278" width="34.85546875" style="1926" customWidth="1"/>
    <col min="11279" max="11279" width="27.5703125" style="1926" customWidth="1"/>
    <col min="11280" max="11280" width="36.85546875" style="1926" customWidth="1"/>
    <col min="11281" max="11281" width="38.7109375" style="1926" customWidth="1"/>
    <col min="11282" max="11284" width="14.7109375" style="1926" customWidth="1"/>
    <col min="11285" max="11285" width="18.7109375" style="1926" customWidth="1"/>
    <col min="11286" max="11286" width="25.42578125" style="1926" customWidth="1"/>
    <col min="11287" max="11287" width="34.85546875" style="1926" customWidth="1"/>
    <col min="11288" max="11288" width="28" style="1926" customWidth="1"/>
    <col min="11289" max="11289" width="34.140625" style="1926" customWidth="1"/>
    <col min="11290" max="11290" width="34" style="1926" customWidth="1"/>
    <col min="11291" max="11521" width="11.42578125" style="1926"/>
    <col min="11522" max="11522" width="108.140625" style="1926" customWidth="1"/>
    <col min="11523" max="11523" width="28.7109375" style="1926" customWidth="1"/>
    <col min="11524" max="11524" width="32.5703125" style="1926" customWidth="1"/>
    <col min="11525" max="11525" width="28.7109375" style="1926" customWidth="1"/>
    <col min="11526" max="11527" width="31.7109375" style="1926" customWidth="1"/>
    <col min="11528" max="11528" width="30.140625" style="1926" customWidth="1"/>
    <col min="11529" max="11529" width="33.7109375" style="1926" customWidth="1"/>
    <col min="11530" max="11530" width="27" style="1926" customWidth="1"/>
    <col min="11531" max="11531" width="28.7109375" style="1926" customWidth="1"/>
    <col min="11532" max="11532" width="34.85546875" style="1926" customWidth="1"/>
    <col min="11533" max="11533" width="37" style="1926" customWidth="1"/>
    <col min="11534" max="11534" width="34.85546875" style="1926" customWidth="1"/>
    <col min="11535" max="11535" width="27.5703125" style="1926" customWidth="1"/>
    <col min="11536" max="11536" width="36.85546875" style="1926" customWidth="1"/>
    <col min="11537" max="11537" width="38.7109375" style="1926" customWidth="1"/>
    <col min="11538" max="11540" width="14.7109375" style="1926" customWidth="1"/>
    <col min="11541" max="11541" width="18.7109375" style="1926" customWidth="1"/>
    <col min="11542" max="11542" width="25.42578125" style="1926" customWidth="1"/>
    <col min="11543" max="11543" width="34.85546875" style="1926" customWidth="1"/>
    <col min="11544" max="11544" width="28" style="1926" customWidth="1"/>
    <col min="11545" max="11545" width="34.140625" style="1926" customWidth="1"/>
    <col min="11546" max="11546" width="34" style="1926" customWidth="1"/>
    <col min="11547" max="11777" width="11.42578125" style="1926"/>
    <col min="11778" max="11778" width="108.140625" style="1926" customWidth="1"/>
    <col min="11779" max="11779" width="28.7109375" style="1926" customWidth="1"/>
    <col min="11780" max="11780" width="32.5703125" style="1926" customWidth="1"/>
    <col min="11781" max="11781" width="28.7109375" style="1926" customWidth="1"/>
    <col min="11782" max="11783" width="31.7109375" style="1926" customWidth="1"/>
    <col min="11784" max="11784" width="30.140625" style="1926" customWidth="1"/>
    <col min="11785" max="11785" width="33.7109375" style="1926" customWidth="1"/>
    <col min="11786" max="11786" width="27" style="1926" customWidth="1"/>
    <col min="11787" max="11787" width="28.7109375" style="1926" customWidth="1"/>
    <col min="11788" max="11788" width="34.85546875" style="1926" customWidth="1"/>
    <col min="11789" max="11789" width="37" style="1926" customWidth="1"/>
    <col min="11790" max="11790" width="34.85546875" style="1926" customWidth="1"/>
    <col min="11791" max="11791" width="27.5703125" style="1926" customWidth="1"/>
    <col min="11792" max="11792" width="36.85546875" style="1926" customWidth="1"/>
    <col min="11793" max="11793" width="38.7109375" style="1926" customWidth="1"/>
    <col min="11794" max="11796" width="14.7109375" style="1926" customWidth="1"/>
    <col min="11797" max="11797" width="18.7109375" style="1926" customWidth="1"/>
    <col min="11798" max="11798" width="25.42578125" style="1926" customWidth="1"/>
    <col min="11799" max="11799" width="34.85546875" style="1926" customWidth="1"/>
    <col min="11800" max="11800" width="28" style="1926" customWidth="1"/>
    <col min="11801" max="11801" width="34.140625" style="1926" customWidth="1"/>
    <col min="11802" max="11802" width="34" style="1926" customWidth="1"/>
    <col min="11803" max="12033" width="11.42578125" style="1926"/>
    <col min="12034" max="12034" width="108.140625" style="1926" customWidth="1"/>
    <col min="12035" max="12035" width="28.7109375" style="1926" customWidth="1"/>
    <col min="12036" max="12036" width="32.5703125" style="1926" customWidth="1"/>
    <col min="12037" max="12037" width="28.7109375" style="1926" customWidth="1"/>
    <col min="12038" max="12039" width="31.7109375" style="1926" customWidth="1"/>
    <col min="12040" max="12040" width="30.140625" style="1926" customWidth="1"/>
    <col min="12041" max="12041" width="33.7109375" style="1926" customWidth="1"/>
    <col min="12042" max="12042" width="27" style="1926" customWidth="1"/>
    <col min="12043" max="12043" width="28.7109375" style="1926" customWidth="1"/>
    <col min="12044" max="12044" width="34.85546875" style="1926" customWidth="1"/>
    <col min="12045" max="12045" width="37" style="1926" customWidth="1"/>
    <col min="12046" max="12046" width="34.85546875" style="1926" customWidth="1"/>
    <col min="12047" max="12047" width="27.5703125" style="1926" customWidth="1"/>
    <col min="12048" max="12048" width="36.85546875" style="1926" customWidth="1"/>
    <col min="12049" max="12049" width="38.7109375" style="1926" customWidth="1"/>
    <col min="12050" max="12052" width="14.7109375" style="1926" customWidth="1"/>
    <col min="12053" max="12053" width="18.7109375" style="1926" customWidth="1"/>
    <col min="12054" max="12054" width="25.42578125" style="1926" customWidth="1"/>
    <col min="12055" max="12055" width="34.85546875" style="1926" customWidth="1"/>
    <col min="12056" max="12056" width="28" style="1926" customWidth="1"/>
    <col min="12057" max="12057" width="34.140625" style="1926" customWidth="1"/>
    <col min="12058" max="12058" width="34" style="1926" customWidth="1"/>
    <col min="12059" max="12289" width="11.42578125" style="1926"/>
    <col min="12290" max="12290" width="108.140625" style="1926" customWidth="1"/>
    <col min="12291" max="12291" width="28.7109375" style="1926" customWidth="1"/>
    <col min="12292" max="12292" width="32.5703125" style="1926" customWidth="1"/>
    <col min="12293" max="12293" width="28.7109375" style="1926" customWidth="1"/>
    <col min="12294" max="12295" width="31.7109375" style="1926" customWidth="1"/>
    <col min="12296" max="12296" width="30.140625" style="1926" customWidth="1"/>
    <col min="12297" max="12297" width="33.7109375" style="1926" customWidth="1"/>
    <col min="12298" max="12298" width="27" style="1926" customWidth="1"/>
    <col min="12299" max="12299" width="28.7109375" style="1926" customWidth="1"/>
    <col min="12300" max="12300" width="34.85546875" style="1926" customWidth="1"/>
    <col min="12301" max="12301" width="37" style="1926" customWidth="1"/>
    <col min="12302" max="12302" width="34.85546875" style="1926" customWidth="1"/>
    <col min="12303" max="12303" width="27.5703125" style="1926" customWidth="1"/>
    <col min="12304" max="12304" width="36.85546875" style="1926" customWidth="1"/>
    <col min="12305" max="12305" width="38.7109375" style="1926" customWidth="1"/>
    <col min="12306" max="12308" width="14.7109375" style="1926" customWidth="1"/>
    <col min="12309" max="12309" width="18.7109375" style="1926" customWidth="1"/>
    <col min="12310" max="12310" width="25.42578125" style="1926" customWidth="1"/>
    <col min="12311" max="12311" width="34.85546875" style="1926" customWidth="1"/>
    <col min="12312" max="12312" width="28" style="1926" customWidth="1"/>
    <col min="12313" max="12313" width="34.140625" style="1926" customWidth="1"/>
    <col min="12314" max="12314" width="34" style="1926" customWidth="1"/>
    <col min="12315" max="12545" width="11.42578125" style="1926"/>
    <col min="12546" max="12546" width="108.140625" style="1926" customWidth="1"/>
    <col min="12547" max="12547" width="28.7109375" style="1926" customWidth="1"/>
    <col min="12548" max="12548" width="32.5703125" style="1926" customWidth="1"/>
    <col min="12549" max="12549" width="28.7109375" style="1926" customWidth="1"/>
    <col min="12550" max="12551" width="31.7109375" style="1926" customWidth="1"/>
    <col min="12552" max="12552" width="30.140625" style="1926" customWidth="1"/>
    <col min="12553" max="12553" width="33.7109375" style="1926" customWidth="1"/>
    <col min="12554" max="12554" width="27" style="1926" customWidth="1"/>
    <col min="12555" max="12555" width="28.7109375" style="1926" customWidth="1"/>
    <col min="12556" max="12556" width="34.85546875" style="1926" customWidth="1"/>
    <col min="12557" max="12557" width="37" style="1926" customWidth="1"/>
    <col min="12558" max="12558" width="34.85546875" style="1926" customWidth="1"/>
    <col min="12559" max="12559" width="27.5703125" style="1926" customWidth="1"/>
    <col min="12560" max="12560" width="36.85546875" style="1926" customWidth="1"/>
    <col min="12561" max="12561" width="38.7109375" style="1926" customWidth="1"/>
    <col min="12562" max="12564" width="14.7109375" style="1926" customWidth="1"/>
    <col min="12565" max="12565" width="18.7109375" style="1926" customWidth="1"/>
    <col min="12566" max="12566" width="25.42578125" style="1926" customWidth="1"/>
    <col min="12567" max="12567" width="34.85546875" style="1926" customWidth="1"/>
    <col min="12568" max="12568" width="28" style="1926" customWidth="1"/>
    <col min="12569" max="12569" width="34.140625" style="1926" customWidth="1"/>
    <col min="12570" max="12570" width="34" style="1926" customWidth="1"/>
    <col min="12571" max="12801" width="11.42578125" style="1926"/>
    <col min="12802" max="12802" width="108.140625" style="1926" customWidth="1"/>
    <col min="12803" max="12803" width="28.7109375" style="1926" customWidth="1"/>
    <col min="12804" max="12804" width="32.5703125" style="1926" customWidth="1"/>
    <col min="12805" max="12805" width="28.7109375" style="1926" customWidth="1"/>
    <col min="12806" max="12807" width="31.7109375" style="1926" customWidth="1"/>
    <col min="12808" max="12808" width="30.140625" style="1926" customWidth="1"/>
    <col min="12809" max="12809" width="33.7109375" style="1926" customWidth="1"/>
    <col min="12810" max="12810" width="27" style="1926" customWidth="1"/>
    <col min="12811" max="12811" width="28.7109375" style="1926" customWidth="1"/>
    <col min="12812" max="12812" width="34.85546875" style="1926" customWidth="1"/>
    <col min="12813" max="12813" width="37" style="1926" customWidth="1"/>
    <col min="12814" max="12814" width="34.85546875" style="1926" customWidth="1"/>
    <col min="12815" max="12815" width="27.5703125" style="1926" customWidth="1"/>
    <col min="12816" max="12816" width="36.85546875" style="1926" customWidth="1"/>
    <col min="12817" max="12817" width="38.7109375" style="1926" customWidth="1"/>
    <col min="12818" max="12820" width="14.7109375" style="1926" customWidth="1"/>
    <col min="12821" max="12821" width="18.7109375" style="1926" customWidth="1"/>
    <col min="12822" max="12822" width="25.42578125" style="1926" customWidth="1"/>
    <col min="12823" max="12823" width="34.85546875" style="1926" customWidth="1"/>
    <col min="12824" max="12824" width="28" style="1926" customWidth="1"/>
    <col min="12825" max="12825" width="34.140625" style="1926" customWidth="1"/>
    <col min="12826" max="12826" width="34" style="1926" customWidth="1"/>
    <col min="12827" max="13057" width="11.42578125" style="1926"/>
    <col min="13058" max="13058" width="108.140625" style="1926" customWidth="1"/>
    <col min="13059" max="13059" width="28.7109375" style="1926" customWidth="1"/>
    <col min="13060" max="13060" width="32.5703125" style="1926" customWidth="1"/>
    <col min="13061" max="13061" width="28.7109375" style="1926" customWidth="1"/>
    <col min="13062" max="13063" width="31.7109375" style="1926" customWidth="1"/>
    <col min="13064" max="13064" width="30.140625" style="1926" customWidth="1"/>
    <col min="13065" max="13065" width="33.7109375" style="1926" customWidth="1"/>
    <col min="13066" max="13066" width="27" style="1926" customWidth="1"/>
    <col min="13067" max="13067" width="28.7109375" style="1926" customWidth="1"/>
    <col min="13068" max="13068" width="34.85546875" style="1926" customWidth="1"/>
    <col min="13069" max="13069" width="37" style="1926" customWidth="1"/>
    <col min="13070" max="13070" width="34.85546875" style="1926" customWidth="1"/>
    <col min="13071" max="13071" width="27.5703125" style="1926" customWidth="1"/>
    <col min="13072" max="13072" width="36.85546875" style="1926" customWidth="1"/>
    <col min="13073" max="13073" width="38.7109375" style="1926" customWidth="1"/>
    <col min="13074" max="13076" width="14.7109375" style="1926" customWidth="1"/>
    <col min="13077" max="13077" width="18.7109375" style="1926" customWidth="1"/>
    <col min="13078" max="13078" width="25.42578125" style="1926" customWidth="1"/>
    <col min="13079" max="13079" width="34.85546875" style="1926" customWidth="1"/>
    <col min="13080" max="13080" width="28" style="1926" customWidth="1"/>
    <col min="13081" max="13081" width="34.140625" style="1926" customWidth="1"/>
    <col min="13082" max="13082" width="34" style="1926" customWidth="1"/>
    <col min="13083" max="13313" width="11.42578125" style="1926"/>
    <col min="13314" max="13314" width="108.140625" style="1926" customWidth="1"/>
    <col min="13315" max="13315" width="28.7109375" style="1926" customWidth="1"/>
    <col min="13316" max="13316" width="32.5703125" style="1926" customWidth="1"/>
    <col min="13317" max="13317" width="28.7109375" style="1926" customWidth="1"/>
    <col min="13318" max="13319" width="31.7109375" style="1926" customWidth="1"/>
    <col min="13320" max="13320" width="30.140625" style="1926" customWidth="1"/>
    <col min="13321" max="13321" width="33.7109375" style="1926" customWidth="1"/>
    <col min="13322" max="13322" width="27" style="1926" customWidth="1"/>
    <col min="13323" max="13323" width="28.7109375" style="1926" customWidth="1"/>
    <col min="13324" max="13324" width="34.85546875" style="1926" customWidth="1"/>
    <col min="13325" max="13325" width="37" style="1926" customWidth="1"/>
    <col min="13326" max="13326" width="34.85546875" style="1926" customWidth="1"/>
    <col min="13327" max="13327" width="27.5703125" style="1926" customWidth="1"/>
    <col min="13328" max="13328" width="36.85546875" style="1926" customWidth="1"/>
    <col min="13329" max="13329" width="38.7109375" style="1926" customWidth="1"/>
    <col min="13330" max="13332" width="14.7109375" style="1926" customWidth="1"/>
    <col min="13333" max="13333" width="18.7109375" style="1926" customWidth="1"/>
    <col min="13334" max="13334" width="25.42578125" style="1926" customWidth="1"/>
    <col min="13335" max="13335" width="34.85546875" style="1926" customWidth="1"/>
    <col min="13336" max="13336" width="28" style="1926" customWidth="1"/>
    <col min="13337" max="13337" width="34.140625" style="1926" customWidth="1"/>
    <col min="13338" max="13338" width="34" style="1926" customWidth="1"/>
    <col min="13339" max="13569" width="11.42578125" style="1926"/>
    <col min="13570" max="13570" width="108.140625" style="1926" customWidth="1"/>
    <col min="13571" max="13571" width="28.7109375" style="1926" customWidth="1"/>
    <col min="13572" max="13572" width="32.5703125" style="1926" customWidth="1"/>
    <col min="13573" max="13573" width="28.7109375" style="1926" customWidth="1"/>
    <col min="13574" max="13575" width="31.7109375" style="1926" customWidth="1"/>
    <col min="13576" max="13576" width="30.140625" style="1926" customWidth="1"/>
    <col min="13577" max="13577" width="33.7109375" style="1926" customWidth="1"/>
    <col min="13578" max="13578" width="27" style="1926" customWidth="1"/>
    <col min="13579" max="13579" width="28.7109375" style="1926" customWidth="1"/>
    <col min="13580" max="13580" width="34.85546875" style="1926" customWidth="1"/>
    <col min="13581" max="13581" width="37" style="1926" customWidth="1"/>
    <col min="13582" max="13582" width="34.85546875" style="1926" customWidth="1"/>
    <col min="13583" max="13583" width="27.5703125" style="1926" customWidth="1"/>
    <col min="13584" max="13584" width="36.85546875" style="1926" customWidth="1"/>
    <col min="13585" max="13585" width="38.7109375" style="1926" customWidth="1"/>
    <col min="13586" max="13588" width="14.7109375" style="1926" customWidth="1"/>
    <col min="13589" max="13589" width="18.7109375" style="1926" customWidth="1"/>
    <col min="13590" max="13590" width="25.42578125" style="1926" customWidth="1"/>
    <col min="13591" max="13591" width="34.85546875" style="1926" customWidth="1"/>
    <col min="13592" max="13592" width="28" style="1926" customWidth="1"/>
    <col min="13593" max="13593" width="34.140625" style="1926" customWidth="1"/>
    <col min="13594" max="13594" width="34" style="1926" customWidth="1"/>
    <col min="13595" max="13825" width="11.42578125" style="1926"/>
    <col min="13826" max="13826" width="108.140625" style="1926" customWidth="1"/>
    <col min="13827" max="13827" width="28.7109375" style="1926" customWidth="1"/>
    <col min="13828" max="13828" width="32.5703125" style="1926" customWidth="1"/>
    <col min="13829" max="13829" width="28.7109375" style="1926" customWidth="1"/>
    <col min="13830" max="13831" width="31.7109375" style="1926" customWidth="1"/>
    <col min="13832" max="13832" width="30.140625" style="1926" customWidth="1"/>
    <col min="13833" max="13833" width="33.7109375" style="1926" customWidth="1"/>
    <col min="13834" max="13834" width="27" style="1926" customWidth="1"/>
    <col min="13835" max="13835" width="28.7109375" style="1926" customWidth="1"/>
    <col min="13836" max="13836" width="34.85546875" style="1926" customWidth="1"/>
    <col min="13837" max="13837" width="37" style="1926" customWidth="1"/>
    <col min="13838" max="13838" width="34.85546875" style="1926" customWidth="1"/>
    <col min="13839" max="13839" width="27.5703125" style="1926" customWidth="1"/>
    <col min="13840" max="13840" width="36.85546875" style="1926" customWidth="1"/>
    <col min="13841" max="13841" width="38.7109375" style="1926" customWidth="1"/>
    <col min="13842" max="13844" width="14.7109375" style="1926" customWidth="1"/>
    <col min="13845" max="13845" width="18.7109375" style="1926" customWidth="1"/>
    <col min="13846" max="13846" width="25.42578125" style="1926" customWidth="1"/>
    <col min="13847" max="13847" width="34.85546875" style="1926" customWidth="1"/>
    <col min="13848" max="13848" width="28" style="1926" customWidth="1"/>
    <col min="13849" max="13849" width="34.140625" style="1926" customWidth="1"/>
    <col min="13850" max="13850" width="34" style="1926" customWidth="1"/>
    <col min="13851" max="14081" width="11.42578125" style="1926"/>
    <col min="14082" max="14082" width="108.140625" style="1926" customWidth="1"/>
    <col min="14083" max="14083" width="28.7109375" style="1926" customWidth="1"/>
    <col min="14084" max="14084" width="32.5703125" style="1926" customWidth="1"/>
    <col min="14085" max="14085" width="28.7109375" style="1926" customWidth="1"/>
    <col min="14086" max="14087" width="31.7109375" style="1926" customWidth="1"/>
    <col min="14088" max="14088" width="30.140625" style="1926" customWidth="1"/>
    <col min="14089" max="14089" width="33.7109375" style="1926" customWidth="1"/>
    <col min="14090" max="14090" width="27" style="1926" customWidth="1"/>
    <col min="14091" max="14091" width="28.7109375" style="1926" customWidth="1"/>
    <col min="14092" max="14092" width="34.85546875" style="1926" customWidth="1"/>
    <col min="14093" max="14093" width="37" style="1926" customWidth="1"/>
    <col min="14094" max="14094" width="34.85546875" style="1926" customWidth="1"/>
    <col min="14095" max="14095" width="27.5703125" style="1926" customWidth="1"/>
    <col min="14096" max="14096" width="36.85546875" style="1926" customWidth="1"/>
    <col min="14097" max="14097" width="38.7109375" style="1926" customWidth="1"/>
    <col min="14098" max="14100" width="14.7109375" style="1926" customWidth="1"/>
    <col min="14101" max="14101" width="18.7109375" style="1926" customWidth="1"/>
    <col min="14102" max="14102" width="25.42578125" style="1926" customWidth="1"/>
    <col min="14103" max="14103" width="34.85546875" style="1926" customWidth="1"/>
    <col min="14104" max="14104" width="28" style="1926" customWidth="1"/>
    <col min="14105" max="14105" width="34.140625" style="1926" customWidth="1"/>
    <col min="14106" max="14106" width="34" style="1926" customWidth="1"/>
    <col min="14107" max="14337" width="11.42578125" style="1926"/>
    <col min="14338" max="14338" width="108.140625" style="1926" customWidth="1"/>
    <col min="14339" max="14339" width="28.7109375" style="1926" customWidth="1"/>
    <col min="14340" max="14340" width="32.5703125" style="1926" customWidth="1"/>
    <col min="14341" max="14341" width="28.7109375" style="1926" customWidth="1"/>
    <col min="14342" max="14343" width="31.7109375" style="1926" customWidth="1"/>
    <col min="14344" max="14344" width="30.140625" style="1926" customWidth="1"/>
    <col min="14345" max="14345" width="33.7109375" style="1926" customWidth="1"/>
    <col min="14346" max="14346" width="27" style="1926" customWidth="1"/>
    <col min="14347" max="14347" width="28.7109375" style="1926" customWidth="1"/>
    <col min="14348" max="14348" width="34.85546875" style="1926" customWidth="1"/>
    <col min="14349" max="14349" width="37" style="1926" customWidth="1"/>
    <col min="14350" max="14350" width="34.85546875" style="1926" customWidth="1"/>
    <col min="14351" max="14351" width="27.5703125" style="1926" customWidth="1"/>
    <col min="14352" max="14352" width="36.85546875" style="1926" customWidth="1"/>
    <col min="14353" max="14353" width="38.7109375" style="1926" customWidth="1"/>
    <col min="14354" max="14356" width="14.7109375" style="1926" customWidth="1"/>
    <col min="14357" max="14357" width="18.7109375" style="1926" customWidth="1"/>
    <col min="14358" max="14358" width="25.42578125" style="1926" customWidth="1"/>
    <col min="14359" max="14359" width="34.85546875" style="1926" customWidth="1"/>
    <col min="14360" max="14360" width="28" style="1926" customWidth="1"/>
    <col min="14361" max="14361" width="34.140625" style="1926" customWidth="1"/>
    <col min="14362" max="14362" width="34" style="1926" customWidth="1"/>
    <col min="14363" max="14593" width="11.42578125" style="1926"/>
    <col min="14594" max="14594" width="108.140625" style="1926" customWidth="1"/>
    <col min="14595" max="14595" width="28.7109375" style="1926" customWidth="1"/>
    <col min="14596" max="14596" width="32.5703125" style="1926" customWidth="1"/>
    <col min="14597" max="14597" width="28.7109375" style="1926" customWidth="1"/>
    <col min="14598" max="14599" width="31.7109375" style="1926" customWidth="1"/>
    <col min="14600" max="14600" width="30.140625" style="1926" customWidth="1"/>
    <col min="14601" max="14601" width="33.7109375" style="1926" customWidth="1"/>
    <col min="14602" max="14602" width="27" style="1926" customWidth="1"/>
    <col min="14603" max="14603" width="28.7109375" style="1926" customWidth="1"/>
    <col min="14604" max="14604" width="34.85546875" style="1926" customWidth="1"/>
    <col min="14605" max="14605" width="37" style="1926" customWidth="1"/>
    <col min="14606" max="14606" width="34.85546875" style="1926" customWidth="1"/>
    <col min="14607" max="14607" width="27.5703125" style="1926" customWidth="1"/>
    <col min="14608" max="14608" width="36.85546875" style="1926" customWidth="1"/>
    <col min="14609" max="14609" width="38.7109375" style="1926" customWidth="1"/>
    <col min="14610" max="14612" width="14.7109375" style="1926" customWidth="1"/>
    <col min="14613" max="14613" width="18.7109375" style="1926" customWidth="1"/>
    <col min="14614" max="14614" width="25.42578125" style="1926" customWidth="1"/>
    <col min="14615" max="14615" width="34.85546875" style="1926" customWidth="1"/>
    <col min="14616" max="14616" width="28" style="1926" customWidth="1"/>
    <col min="14617" max="14617" width="34.140625" style="1926" customWidth="1"/>
    <col min="14618" max="14618" width="34" style="1926" customWidth="1"/>
    <col min="14619" max="14849" width="11.42578125" style="1926"/>
    <col min="14850" max="14850" width="108.140625" style="1926" customWidth="1"/>
    <col min="14851" max="14851" width="28.7109375" style="1926" customWidth="1"/>
    <col min="14852" max="14852" width="32.5703125" style="1926" customWidth="1"/>
    <col min="14853" max="14853" width="28.7109375" style="1926" customWidth="1"/>
    <col min="14854" max="14855" width="31.7109375" style="1926" customWidth="1"/>
    <col min="14856" max="14856" width="30.140625" style="1926" customWidth="1"/>
    <col min="14857" max="14857" width="33.7109375" style="1926" customWidth="1"/>
    <col min="14858" max="14858" width="27" style="1926" customWidth="1"/>
    <col min="14859" max="14859" width="28.7109375" style="1926" customWidth="1"/>
    <col min="14860" max="14860" width="34.85546875" style="1926" customWidth="1"/>
    <col min="14861" max="14861" width="37" style="1926" customWidth="1"/>
    <col min="14862" max="14862" width="34.85546875" style="1926" customWidth="1"/>
    <col min="14863" max="14863" width="27.5703125" style="1926" customWidth="1"/>
    <col min="14864" max="14864" width="36.85546875" style="1926" customWidth="1"/>
    <col min="14865" max="14865" width="38.7109375" style="1926" customWidth="1"/>
    <col min="14866" max="14868" width="14.7109375" style="1926" customWidth="1"/>
    <col min="14869" max="14869" width="18.7109375" style="1926" customWidth="1"/>
    <col min="14870" max="14870" width="25.42578125" style="1926" customWidth="1"/>
    <col min="14871" max="14871" width="34.85546875" style="1926" customWidth="1"/>
    <col min="14872" max="14872" width="28" style="1926" customWidth="1"/>
    <col min="14873" max="14873" width="34.140625" style="1926" customWidth="1"/>
    <col min="14874" max="14874" width="34" style="1926" customWidth="1"/>
    <col min="14875" max="15105" width="11.42578125" style="1926"/>
    <col min="15106" max="15106" width="108.140625" style="1926" customWidth="1"/>
    <col min="15107" max="15107" width="28.7109375" style="1926" customWidth="1"/>
    <col min="15108" max="15108" width="32.5703125" style="1926" customWidth="1"/>
    <col min="15109" max="15109" width="28.7109375" style="1926" customWidth="1"/>
    <col min="15110" max="15111" width="31.7109375" style="1926" customWidth="1"/>
    <col min="15112" max="15112" width="30.140625" style="1926" customWidth="1"/>
    <col min="15113" max="15113" width="33.7109375" style="1926" customWidth="1"/>
    <col min="15114" max="15114" width="27" style="1926" customWidth="1"/>
    <col min="15115" max="15115" width="28.7109375" style="1926" customWidth="1"/>
    <col min="15116" max="15116" width="34.85546875" style="1926" customWidth="1"/>
    <col min="15117" max="15117" width="37" style="1926" customWidth="1"/>
    <col min="15118" max="15118" width="34.85546875" style="1926" customWidth="1"/>
    <col min="15119" max="15119" width="27.5703125" style="1926" customWidth="1"/>
    <col min="15120" max="15120" width="36.85546875" style="1926" customWidth="1"/>
    <col min="15121" max="15121" width="38.7109375" style="1926" customWidth="1"/>
    <col min="15122" max="15124" width="14.7109375" style="1926" customWidth="1"/>
    <col min="15125" max="15125" width="18.7109375" style="1926" customWidth="1"/>
    <col min="15126" max="15126" width="25.42578125" style="1926" customWidth="1"/>
    <col min="15127" max="15127" width="34.85546875" style="1926" customWidth="1"/>
    <col min="15128" max="15128" width="28" style="1926" customWidth="1"/>
    <col min="15129" max="15129" width="34.140625" style="1926" customWidth="1"/>
    <col min="15130" max="15130" width="34" style="1926" customWidth="1"/>
    <col min="15131" max="15361" width="11.42578125" style="1926"/>
    <col min="15362" max="15362" width="108.140625" style="1926" customWidth="1"/>
    <col min="15363" max="15363" width="28.7109375" style="1926" customWidth="1"/>
    <col min="15364" max="15364" width="32.5703125" style="1926" customWidth="1"/>
    <col min="15365" max="15365" width="28.7109375" style="1926" customWidth="1"/>
    <col min="15366" max="15367" width="31.7109375" style="1926" customWidth="1"/>
    <col min="15368" max="15368" width="30.140625" style="1926" customWidth="1"/>
    <col min="15369" max="15369" width="33.7109375" style="1926" customWidth="1"/>
    <col min="15370" max="15370" width="27" style="1926" customWidth="1"/>
    <col min="15371" max="15371" width="28.7109375" style="1926" customWidth="1"/>
    <col min="15372" max="15372" width="34.85546875" style="1926" customWidth="1"/>
    <col min="15373" max="15373" width="37" style="1926" customWidth="1"/>
    <col min="15374" max="15374" width="34.85546875" style="1926" customWidth="1"/>
    <col min="15375" max="15375" width="27.5703125" style="1926" customWidth="1"/>
    <col min="15376" max="15376" width="36.85546875" style="1926" customWidth="1"/>
    <col min="15377" max="15377" width="38.7109375" style="1926" customWidth="1"/>
    <col min="15378" max="15380" width="14.7109375" style="1926" customWidth="1"/>
    <col min="15381" max="15381" width="18.7109375" style="1926" customWidth="1"/>
    <col min="15382" max="15382" width="25.42578125" style="1926" customWidth="1"/>
    <col min="15383" max="15383" width="34.85546875" style="1926" customWidth="1"/>
    <col min="15384" max="15384" width="28" style="1926" customWidth="1"/>
    <col min="15385" max="15385" width="34.140625" style="1926" customWidth="1"/>
    <col min="15386" max="15386" width="34" style="1926" customWidth="1"/>
    <col min="15387" max="15617" width="11.42578125" style="1926"/>
    <col min="15618" max="15618" width="108.140625" style="1926" customWidth="1"/>
    <col min="15619" max="15619" width="28.7109375" style="1926" customWidth="1"/>
    <col min="15620" max="15620" width="32.5703125" style="1926" customWidth="1"/>
    <col min="15621" max="15621" width="28.7109375" style="1926" customWidth="1"/>
    <col min="15622" max="15623" width="31.7109375" style="1926" customWidth="1"/>
    <col min="15624" max="15624" width="30.140625" style="1926" customWidth="1"/>
    <col min="15625" max="15625" width="33.7109375" style="1926" customWidth="1"/>
    <col min="15626" max="15626" width="27" style="1926" customWidth="1"/>
    <col min="15627" max="15627" width="28.7109375" style="1926" customWidth="1"/>
    <col min="15628" max="15628" width="34.85546875" style="1926" customWidth="1"/>
    <col min="15629" max="15629" width="37" style="1926" customWidth="1"/>
    <col min="15630" max="15630" width="34.85546875" style="1926" customWidth="1"/>
    <col min="15631" max="15631" width="27.5703125" style="1926" customWidth="1"/>
    <col min="15632" max="15632" width="36.85546875" style="1926" customWidth="1"/>
    <col min="15633" max="15633" width="38.7109375" style="1926" customWidth="1"/>
    <col min="15634" max="15636" width="14.7109375" style="1926" customWidth="1"/>
    <col min="15637" max="15637" width="18.7109375" style="1926" customWidth="1"/>
    <col min="15638" max="15638" width="25.42578125" style="1926" customWidth="1"/>
    <col min="15639" max="15639" width="34.85546875" style="1926" customWidth="1"/>
    <col min="15640" max="15640" width="28" style="1926" customWidth="1"/>
    <col min="15641" max="15641" width="34.140625" style="1926" customWidth="1"/>
    <col min="15642" max="15642" width="34" style="1926" customWidth="1"/>
    <col min="15643" max="15873" width="11.42578125" style="1926"/>
    <col min="15874" max="15874" width="108.140625" style="1926" customWidth="1"/>
    <col min="15875" max="15875" width="28.7109375" style="1926" customWidth="1"/>
    <col min="15876" max="15876" width="32.5703125" style="1926" customWidth="1"/>
    <col min="15877" max="15877" width="28.7109375" style="1926" customWidth="1"/>
    <col min="15878" max="15879" width="31.7109375" style="1926" customWidth="1"/>
    <col min="15880" max="15880" width="30.140625" style="1926" customWidth="1"/>
    <col min="15881" max="15881" width="33.7109375" style="1926" customWidth="1"/>
    <col min="15882" max="15882" width="27" style="1926" customWidth="1"/>
    <col min="15883" max="15883" width="28.7109375" style="1926" customWidth="1"/>
    <col min="15884" max="15884" width="34.85546875" style="1926" customWidth="1"/>
    <col min="15885" max="15885" width="37" style="1926" customWidth="1"/>
    <col min="15886" max="15886" width="34.85546875" style="1926" customWidth="1"/>
    <col min="15887" max="15887" width="27.5703125" style="1926" customWidth="1"/>
    <col min="15888" max="15888" width="36.85546875" style="1926" customWidth="1"/>
    <col min="15889" max="15889" width="38.7109375" style="1926" customWidth="1"/>
    <col min="15890" max="15892" width="14.7109375" style="1926" customWidth="1"/>
    <col min="15893" max="15893" width="18.7109375" style="1926" customWidth="1"/>
    <col min="15894" max="15894" width="25.42578125" style="1926" customWidth="1"/>
    <col min="15895" max="15895" width="34.85546875" style="1926" customWidth="1"/>
    <col min="15896" max="15896" width="28" style="1926" customWidth="1"/>
    <col min="15897" max="15897" width="34.140625" style="1926" customWidth="1"/>
    <col min="15898" max="15898" width="34" style="1926" customWidth="1"/>
    <col min="15899" max="16129" width="11.42578125" style="1926"/>
    <col min="16130" max="16130" width="108.140625" style="1926" customWidth="1"/>
    <col min="16131" max="16131" width="28.7109375" style="1926" customWidth="1"/>
    <col min="16132" max="16132" width="32.5703125" style="1926" customWidth="1"/>
    <col min="16133" max="16133" width="28.7109375" style="1926" customWidth="1"/>
    <col min="16134" max="16135" width="31.7109375" style="1926" customWidth="1"/>
    <col min="16136" max="16136" width="30.140625" style="1926" customWidth="1"/>
    <col min="16137" max="16137" width="33.7109375" style="1926" customWidth="1"/>
    <col min="16138" max="16138" width="27" style="1926" customWidth="1"/>
    <col min="16139" max="16139" width="28.7109375" style="1926" customWidth="1"/>
    <col min="16140" max="16140" width="34.85546875" style="1926" customWidth="1"/>
    <col min="16141" max="16141" width="37" style="1926" customWidth="1"/>
    <col min="16142" max="16142" width="34.85546875" style="1926" customWidth="1"/>
    <col min="16143" max="16143" width="27.5703125" style="1926" customWidth="1"/>
    <col min="16144" max="16144" width="36.85546875" style="1926" customWidth="1"/>
    <col min="16145" max="16145" width="38.7109375" style="1926" customWidth="1"/>
    <col min="16146" max="16148" width="14.7109375" style="1926" customWidth="1"/>
    <col min="16149" max="16149" width="18.7109375" style="1926" customWidth="1"/>
    <col min="16150" max="16150" width="25.42578125" style="1926" customWidth="1"/>
    <col min="16151" max="16151" width="34.85546875" style="1926" customWidth="1"/>
    <col min="16152" max="16152" width="28" style="1926" customWidth="1"/>
    <col min="16153" max="16153" width="34.140625" style="1926" customWidth="1"/>
    <col min="16154" max="16154" width="34" style="1926" customWidth="1"/>
    <col min="16155" max="16384" width="11.42578125" style="1926"/>
  </cols>
  <sheetData>
    <row r="1" spans="1:27" s="2076" customFormat="1" ht="24.75" customHeight="1">
      <c r="A1" s="2075"/>
      <c r="B1" s="242" t="s">
        <v>0</v>
      </c>
      <c r="C1">
        <v>8</v>
      </c>
      <c r="L1" s="2077" t="s">
        <v>2462</v>
      </c>
      <c r="M1" s="2077"/>
      <c r="N1" s="2077"/>
      <c r="O1" s="2077"/>
      <c r="P1" s="2077"/>
      <c r="Q1" s="2077"/>
      <c r="R1" s="2077"/>
      <c r="S1" s="2077"/>
      <c r="T1" s="2077"/>
      <c r="U1" s="2077"/>
      <c r="X1" s="2078"/>
      <c r="Y1" s="2078"/>
      <c r="Z1" s="2078"/>
      <c r="AA1" s="2078"/>
    </row>
    <row r="2" spans="1:27" s="2079" customFormat="1">
      <c r="B2" s="242" t="s">
        <v>2</v>
      </c>
      <c r="C2" s="242" t="s">
        <v>2513</v>
      </c>
      <c r="L2" s="2080" t="s">
        <v>2464</v>
      </c>
      <c r="M2" s="2081"/>
      <c r="N2" s="2082"/>
      <c r="O2" s="2083"/>
      <c r="P2" s="2084"/>
      <c r="Q2" s="2083"/>
      <c r="R2" s="2083"/>
      <c r="S2" s="2083"/>
      <c r="T2" s="2083"/>
      <c r="U2" s="2078"/>
      <c r="V2" s="2078"/>
      <c r="W2" s="2078"/>
      <c r="X2" s="2078"/>
      <c r="Y2" s="2078"/>
      <c r="Z2" s="2078"/>
      <c r="AA2" s="2078"/>
    </row>
    <row r="3" spans="1:27" s="2079" customFormat="1">
      <c r="B3" s="242" t="s">
        <v>4</v>
      </c>
      <c r="C3" t="s">
        <v>1560</v>
      </c>
      <c r="M3" s="2080"/>
      <c r="N3" s="3195"/>
      <c r="O3" s="3195"/>
      <c r="P3" s="3195"/>
      <c r="Q3" s="3195"/>
      <c r="R3" s="3195"/>
      <c r="S3" s="3195"/>
      <c r="T3" s="3195"/>
      <c r="U3" s="3195"/>
      <c r="V3" s="3195"/>
      <c r="W3" s="2078"/>
      <c r="X3" s="2085"/>
      <c r="Y3" s="2085"/>
      <c r="Z3" s="2085"/>
    </row>
    <row r="4" spans="1:27" s="2079" customFormat="1">
      <c r="B4" s="242" t="s">
        <v>6</v>
      </c>
      <c r="C4" t="s">
        <v>7</v>
      </c>
      <c r="M4" s="2075"/>
      <c r="N4" s="2078"/>
      <c r="O4" s="2078"/>
      <c r="P4" s="2078"/>
      <c r="Q4" s="2078"/>
      <c r="R4" s="2078"/>
      <c r="S4" s="2078"/>
      <c r="T4" s="2078"/>
      <c r="U4" s="2078"/>
      <c r="V4" s="2078"/>
      <c r="W4" s="2078"/>
      <c r="X4" s="2085"/>
      <c r="Y4" s="2085"/>
      <c r="Z4" s="2085"/>
    </row>
    <row r="5" spans="1:27" s="2079" customFormat="1">
      <c r="B5" s="242" t="s">
        <v>8</v>
      </c>
      <c r="C5" t="s">
        <v>9</v>
      </c>
      <c r="O5" s="2078"/>
      <c r="P5" s="2078"/>
      <c r="Q5" s="2078"/>
      <c r="R5" s="2078"/>
      <c r="S5" s="2078"/>
      <c r="T5" s="2078"/>
      <c r="U5" s="2078"/>
      <c r="V5" s="2078"/>
      <c r="W5" s="2078"/>
      <c r="X5" s="2086"/>
      <c r="Y5" s="2086"/>
      <c r="Z5" s="2086"/>
    </row>
    <row r="6" spans="1:27" s="2079" customFormat="1" ht="13.5" thickBot="1">
      <c r="B6" s="2087"/>
      <c r="C6" s="2080"/>
      <c r="D6" s="2078"/>
      <c r="E6" s="2078"/>
      <c r="F6" s="2078"/>
      <c r="G6" s="2078"/>
      <c r="H6" s="2078"/>
      <c r="I6" s="2078"/>
      <c r="J6" s="2078"/>
      <c r="K6" s="2078"/>
      <c r="L6" s="2078"/>
      <c r="M6" s="2078"/>
      <c r="N6" s="2088"/>
      <c r="O6" s="2088"/>
      <c r="P6" s="2088"/>
      <c r="Q6" s="2088"/>
      <c r="R6" s="2088"/>
      <c r="S6" s="2086"/>
      <c r="T6" s="2086"/>
      <c r="U6" s="2086"/>
      <c r="V6" s="2086"/>
      <c r="W6" s="2086"/>
      <c r="X6" s="2086"/>
      <c r="Y6" s="2086"/>
      <c r="Z6" s="2086"/>
    </row>
    <row r="7" spans="1:27" s="2079" customFormat="1" ht="36" customHeight="1">
      <c r="A7" s="2089"/>
      <c r="B7" s="2090"/>
      <c r="C7" s="3196" t="s">
        <v>2465</v>
      </c>
      <c r="D7" s="3197"/>
      <c r="E7" s="3198" t="s">
        <v>2466</v>
      </c>
      <c r="F7" s="3198" t="s">
        <v>2467</v>
      </c>
      <c r="G7" s="3199" t="s">
        <v>2468</v>
      </c>
      <c r="H7" s="3200"/>
      <c r="I7" s="3200"/>
      <c r="J7" s="3200"/>
      <c r="K7" s="3200"/>
      <c r="L7" s="3201"/>
      <c r="M7" s="3198" t="s">
        <v>2469</v>
      </c>
      <c r="N7" s="3196" t="s">
        <v>2470</v>
      </c>
      <c r="O7" s="3202"/>
      <c r="P7" s="3202"/>
      <c r="Q7" s="3203" t="s">
        <v>2471</v>
      </c>
      <c r="R7" s="3202" t="s">
        <v>2472</v>
      </c>
      <c r="S7" s="3202"/>
      <c r="T7" s="3202"/>
      <c r="U7" s="3197"/>
      <c r="V7" s="3206" t="s">
        <v>2473</v>
      </c>
      <c r="W7" s="3186"/>
      <c r="X7" s="3187"/>
      <c r="Y7" s="3187"/>
      <c r="Z7" s="3188"/>
    </row>
    <row r="8" spans="1:27" s="2079" customFormat="1" ht="44.25" customHeight="1">
      <c r="A8" s="2091"/>
      <c r="B8" s="2092"/>
      <c r="C8" s="3189"/>
      <c r="D8" s="3177"/>
      <c r="E8" s="3177"/>
      <c r="F8" s="3177"/>
      <c r="G8" s="3191" t="s">
        <v>2474</v>
      </c>
      <c r="H8" s="3192"/>
      <c r="I8" s="3191" t="s">
        <v>2244</v>
      </c>
      <c r="J8" s="3192"/>
      <c r="K8" s="3191" t="s">
        <v>2475</v>
      </c>
      <c r="L8" s="3192"/>
      <c r="M8" s="3177"/>
      <c r="N8" s="3177" t="s">
        <v>2476</v>
      </c>
      <c r="O8" s="3166" t="s">
        <v>2477</v>
      </c>
      <c r="P8" s="2093"/>
      <c r="Q8" s="3204"/>
      <c r="R8" s="3193">
        <v>0</v>
      </c>
      <c r="S8" s="3178">
        <v>0.2</v>
      </c>
      <c r="T8" s="3178">
        <v>0.5</v>
      </c>
      <c r="U8" s="3178">
        <v>1</v>
      </c>
      <c r="V8" s="3207"/>
      <c r="W8" s="3180" t="s">
        <v>2478</v>
      </c>
      <c r="X8" s="3182" t="s">
        <v>2479</v>
      </c>
      <c r="Y8" s="3182" t="s">
        <v>2480</v>
      </c>
      <c r="Z8" s="3184" t="s">
        <v>2481</v>
      </c>
    </row>
    <row r="9" spans="1:27" s="2079" customFormat="1" ht="15" customHeight="1">
      <c r="A9" s="2091"/>
      <c r="B9" s="2092"/>
      <c r="C9" s="3190"/>
      <c r="D9" s="3177"/>
      <c r="E9" s="3177"/>
      <c r="F9" s="3177"/>
      <c r="G9" s="3175" t="s">
        <v>2482</v>
      </c>
      <c r="H9" s="3175" t="s">
        <v>2483</v>
      </c>
      <c r="I9" s="3176" t="s">
        <v>2484</v>
      </c>
      <c r="J9" s="3176" t="s">
        <v>2485</v>
      </c>
      <c r="K9" s="3175" t="s">
        <v>2486</v>
      </c>
      <c r="L9" s="3175" t="s">
        <v>2487</v>
      </c>
      <c r="M9" s="3177"/>
      <c r="N9" s="3177"/>
      <c r="O9" s="3177"/>
      <c r="P9" s="3166" t="s">
        <v>2488</v>
      </c>
      <c r="Q9" s="3204"/>
      <c r="R9" s="3194"/>
      <c r="S9" s="3179"/>
      <c r="T9" s="3179"/>
      <c r="U9" s="3179"/>
      <c r="V9" s="3207"/>
      <c r="W9" s="3181"/>
      <c r="X9" s="3183"/>
      <c r="Y9" s="3183"/>
      <c r="Z9" s="3185"/>
    </row>
    <row r="10" spans="1:27" s="2079" customFormat="1" ht="63.75" customHeight="1">
      <c r="A10" s="2091"/>
      <c r="B10" s="2092"/>
      <c r="C10" s="3190"/>
      <c r="D10" s="3177"/>
      <c r="E10" s="3177"/>
      <c r="F10" s="3177"/>
      <c r="G10" s="3166"/>
      <c r="H10" s="3166"/>
      <c r="I10" s="3177"/>
      <c r="J10" s="3177"/>
      <c r="K10" s="3166"/>
      <c r="L10" s="3166"/>
      <c r="M10" s="3177"/>
      <c r="N10" s="3177"/>
      <c r="O10" s="3177"/>
      <c r="P10" s="3166"/>
      <c r="Q10" s="3205"/>
      <c r="R10" s="3194"/>
      <c r="S10" s="3179"/>
      <c r="T10" s="3179"/>
      <c r="U10" s="3179"/>
      <c r="V10" s="3178"/>
      <c r="W10" s="3181" t="s">
        <v>2489</v>
      </c>
      <c r="X10" s="3183"/>
      <c r="Y10" s="3183"/>
      <c r="Z10" s="3185"/>
    </row>
    <row r="11" spans="1:27" s="2079" customFormat="1" ht="25.5" customHeight="1">
      <c r="A11" s="2094"/>
      <c r="B11" s="2095"/>
      <c r="C11" s="2096" t="s">
        <v>1037</v>
      </c>
      <c r="D11" s="2097" t="s">
        <v>1041</v>
      </c>
      <c r="E11" s="2096" t="s">
        <v>1044</v>
      </c>
      <c r="F11" s="2097" t="s">
        <v>1047</v>
      </c>
      <c r="G11" s="2096" t="s">
        <v>1049</v>
      </c>
      <c r="H11" s="2096" t="s">
        <v>1052</v>
      </c>
      <c r="I11" s="2096" t="s">
        <v>1054</v>
      </c>
      <c r="J11" s="2096" t="s">
        <v>1057</v>
      </c>
      <c r="K11" s="2096" t="s">
        <v>1060</v>
      </c>
      <c r="L11" s="2096" t="s">
        <v>2313</v>
      </c>
      <c r="M11" s="2096" t="s">
        <v>2490</v>
      </c>
      <c r="N11" s="2098" t="s">
        <v>2317</v>
      </c>
      <c r="O11" s="2099" t="s">
        <v>1069</v>
      </c>
      <c r="P11" s="2098" t="s">
        <v>1072</v>
      </c>
      <c r="Q11" s="2100" t="s">
        <v>2491</v>
      </c>
      <c r="R11" s="2100" t="s">
        <v>1078</v>
      </c>
      <c r="S11" s="2100" t="s">
        <v>2323</v>
      </c>
      <c r="T11" s="2100" t="s">
        <v>2325</v>
      </c>
      <c r="U11" s="2100" t="s">
        <v>2327</v>
      </c>
      <c r="V11" s="2100" t="s">
        <v>2492</v>
      </c>
      <c r="W11" s="2097" t="s">
        <v>2330</v>
      </c>
      <c r="X11" s="2101" t="s">
        <v>2332</v>
      </c>
      <c r="Y11" s="2102" t="s">
        <v>2333</v>
      </c>
      <c r="Z11" s="2103" t="s">
        <v>2334</v>
      </c>
    </row>
    <row r="12" spans="1:27" s="2079" customFormat="1" ht="18.75" customHeight="1">
      <c r="A12" s="2104" t="s">
        <v>1037</v>
      </c>
      <c r="B12" s="2105" t="s">
        <v>2493</v>
      </c>
      <c r="C12" s="2106"/>
      <c r="D12" s="2106"/>
      <c r="E12" s="2106"/>
      <c r="F12" s="2107"/>
      <c r="G12" s="2107"/>
      <c r="H12" s="2107"/>
      <c r="I12" s="2107"/>
      <c r="J12" s="2107"/>
      <c r="K12" s="2108">
        <f>G12+H12+I12+J12</f>
        <v>0</v>
      </c>
      <c r="L12" s="2107"/>
      <c r="M12" s="2109">
        <f>F12-K12+L12</f>
        <v>0</v>
      </c>
      <c r="N12" s="2107"/>
      <c r="O12" s="2107"/>
      <c r="P12" s="2107"/>
      <c r="Q12" s="2110">
        <f>M12+N12-O12</f>
        <v>0</v>
      </c>
      <c r="R12" s="2107"/>
      <c r="S12" s="2107"/>
      <c r="T12" s="2107"/>
      <c r="U12" s="2107"/>
      <c r="V12" s="2109">
        <f>Q12-R12-0.8*S12-0.5*T12</f>
        <v>0</v>
      </c>
      <c r="W12" s="2111"/>
      <c r="X12" s="2112"/>
      <c r="Y12" s="2112"/>
      <c r="Z12" s="2113"/>
    </row>
    <row r="13" spans="1:27" s="2119" customFormat="1" ht="17.25" customHeight="1">
      <c r="A13" s="2114" t="s">
        <v>2299</v>
      </c>
      <c r="B13" s="2115" t="s">
        <v>2494</v>
      </c>
      <c r="C13" s="2106"/>
      <c r="D13" s="2106"/>
      <c r="E13" s="2106"/>
      <c r="F13" s="2116"/>
      <c r="G13" s="2116"/>
      <c r="H13" s="2116"/>
      <c r="I13" s="2116"/>
      <c r="J13" s="2116"/>
      <c r="K13" s="2116"/>
      <c r="L13" s="2116"/>
      <c r="M13" s="2116"/>
      <c r="N13" s="2116"/>
      <c r="O13" s="2116"/>
      <c r="P13" s="2116"/>
      <c r="Q13" s="2117"/>
      <c r="R13" s="2116"/>
      <c r="S13" s="2116"/>
      <c r="T13" s="2116"/>
      <c r="U13" s="2116"/>
      <c r="V13" s="2116"/>
      <c r="W13" s="2116"/>
      <c r="X13" s="2116"/>
      <c r="Y13" s="2116"/>
      <c r="Z13" s="2118"/>
    </row>
    <row r="14" spans="1:27" s="2119" customFormat="1" ht="18" customHeight="1">
      <c r="A14" s="2104" t="s">
        <v>2301</v>
      </c>
      <c r="B14" s="2120"/>
      <c r="C14" s="2106"/>
      <c r="D14" s="2106"/>
      <c r="E14" s="2106"/>
      <c r="F14" s="2116"/>
      <c r="G14" s="2116"/>
      <c r="H14" s="2116"/>
      <c r="I14" s="2116"/>
      <c r="J14" s="2116"/>
      <c r="K14" s="2116"/>
      <c r="L14" s="2116"/>
      <c r="M14" s="2116"/>
      <c r="N14" s="2116"/>
      <c r="O14" s="2116"/>
      <c r="P14" s="2116"/>
      <c r="Q14" s="2117"/>
      <c r="R14" s="2116"/>
      <c r="S14" s="2116"/>
      <c r="T14" s="2116"/>
      <c r="U14" s="2116"/>
      <c r="V14" s="2106"/>
      <c r="W14" s="2116"/>
      <c r="X14" s="2116"/>
      <c r="Y14" s="2116"/>
      <c r="Z14" s="2118"/>
    </row>
    <row r="15" spans="1:27" s="2079" customFormat="1" ht="15.75" customHeight="1">
      <c r="A15" s="2114" t="s">
        <v>2303</v>
      </c>
      <c r="B15" s="2120"/>
      <c r="C15" s="2106"/>
      <c r="D15" s="2106"/>
      <c r="E15" s="2106"/>
      <c r="F15" s="2116"/>
      <c r="G15" s="2116"/>
      <c r="H15" s="2116"/>
      <c r="I15" s="2116"/>
      <c r="J15" s="2116"/>
      <c r="K15" s="2116"/>
      <c r="L15" s="2116"/>
      <c r="M15" s="2116"/>
      <c r="N15" s="2116"/>
      <c r="O15" s="2116"/>
      <c r="P15" s="2116"/>
      <c r="Q15" s="2117"/>
      <c r="R15" s="2116"/>
      <c r="S15" s="2116"/>
      <c r="T15" s="2116"/>
      <c r="U15" s="2116"/>
      <c r="V15" s="2106"/>
      <c r="W15" s="2116"/>
      <c r="X15" s="2116"/>
      <c r="Y15" s="2116"/>
      <c r="Z15" s="2118"/>
    </row>
    <row r="16" spans="1:27" s="2079" customFormat="1" ht="16.899999999999999" customHeight="1">
      <c r="A16" s="2121" t="s">
        <v>2495</v>
      </c>
      <c r="B16" s="2120"/>
      <c r="C16" s="2106"/>
      <c r="D16" s="2106"/>
      <c r="E16" s="2106"/>
      <c r="F16" s="2116"/>
      <c r="G16" s="2116"/>
      <c r="H16" s="2116"/>
      <c r="I16" s="2116"/>
      <c r="J16" s="2116"/>
      <c r="K16" s="2116"/>
      <c r="L16" s="2116"/>
      <c r="M16" s="2116"/>
      <c r="N16" s="2116"/>
      <c r="O16" s="2116"/>
      <c r="P16" s="2116"/>
      <c r="Q16" s="2117"/>
      <c r="R16" s="2116"/>
      <c r="S16" s="2116"/>
      <c r="T16" s="2116"/>
      <c r="U16" s="2116"/>
      <c r="V16" s="2106"/>
      <c r="W16" s="2116"/>
      <c r="X16" s="2116"/>
      <c r="Y16" s="2116"/>
      <c r="Z16" s="2122"/>
    </row>
    <row r="17" spans="1:26" s="2079" customFormat="1" ht="15" customHeight="1">
      <c r="A17" s="2123"/>
      <c r="B17" s="3167" t="s">
        <v>2496</v>
      </c>
      <c r="C17" s="3168"/>
      <c r="D17" s="3168"/>
      <c r="E17" s="3168"/>
      <c r="F17" s="3168"/>
      <c r="G17" s="3168"/>
      <c r="H17" s="3168"/>
      <c r="I17" s="3168"/>
      <c r="J17" s="3168"/>
      <c r="K17" s="3168"/>
      <c r="L17" s="3168"/>
      <c r="M17" s="3168"/>
      <c r="N17" s="3168"/>
      <c r="O17" s="3168"/>
      <c r="P17" s="3168"/>
      <c r="Q17" s="3168"/>
      <c r="R17" s="3168"/>
      <c r="S17" s="3168"/>
      <c r="T17" s="3168"/>
      <c r="U17" s="3168"/>
      <c r="V17" s="3168"/>
      <c r="W17" s="3168"/>
      <c r="X17" s="3168"/>
      <c r="Y17" s="3168"/>
      <c r="Z17" s="3169"/>
    </row>
    <row r="18" spans="1:26" s="2079" customFormat="1" ht="22.5" customHeight="1">
      <c r="A18" s="2104" t="s">
        <v>1041</v>
      </c>
      <c r="B18" s="2124" t="s">
        <v>2497</v>
      </c>
      <c r="C18" s="2125"/>
      <c r="D18" s="2126"/>
      <c r="E18" s="2127"/>
      <c r="F18" s="2128"/>
      <c r="G18" s="2129"/>
      <c r="H18" s="2129"/>
      <c r="I18" s="2129"/>
      <c r="J18" s="2129"/>
      <c r="K18" s="2130">
        <f>G18+H18+I18+J18</f>
        <v>0</v>
      </c>
      <c r="L18" s="2129"/>
      <c r="M18" s="2109">
        <f>F18-K18+L18</f>
        <v>0</v>
      </c>
      <c r="N18" s="2129"/>
      <c r="O18" s="2129"/>
      <c r="P18" s="2131"/>
      <c r="Q18" s="2110">
        <f>M18+N18-O18</f>
        <v>0</v>
      </c>
      <c r="R18" s="2132"/>
      <c r="S18" s="2133"/>
      <c r="T18" s="2133"/>
      <c r="U18" s="2134"/>
      <c r="V18" s="2135"/>
      <c r="W18" s="2136"/>
      <c r="X18" s="2137"/>
      <c r="Y18" s="2138"/>
      <c r="Z18" s="2139"/>
    </row>
    <row r="19" spans="1:26" s="2079" customFormat="1" ht="21" customHeight="1">
      <c r="A19" s="2140" t="s">
        <v>1044</v>
      </c>
      <c r="B19" s="2141" t="s">
        <v>2498</v>
      </c>
      <c r="C19" s="2125"/>
      <c r="D19" s="2126"/>
      <c r="E19" s="2127"/>
      <c r="F19" s="2142"/>
      <c r="G19" s="2143"/>
      <c r="H19" s="2143"/>
      <c r="I19" s="2143"/>
      <c r="J19" s="2143"/>
      <c r="K19" s="2130">
        <f>G19+H19+I19+J19</f>
        <v>0</v>
      </c>
      <c r="L19" s="2143"/>
      <c r="M19" s="2109">
        <f>F19-K19+L19</f>
        <v>0</v>
      </c>
      <c r="N19" s="2143"/>
      <c r="O19" s="2143"/>
      <c r="P19" s="2144"/>
      <c r="Q19" s="2110">
        <f>M19+N19-O19</f>
        <v>0</v>
      </c>
      <c r="R19" s="2145">
        <f>R12</f>
        <v>0</v>
      </c>
      <c r="S19" s="2145">
        <f t="shared" ref="S19:U19" si="0">S12</f>
        <v>0</v>
      </c>
      <c r="T19" s="2145">
        <f t="shared" si="0"/>
        <v>0</v>
      </c>
      <c r="U19" s="2145">
        <f t="shared" si="0"/>
        <v>0</v>
      </c>
      <c r="V19" s="2146">
        <f>Q19-R19-0.8*S19-0.5*T19</f>
        <v>0</v>
      </c>
      <c r="W19" s="2137"/>
      <c r="X19" s="2137"/>
      <c r="Y19" s="2147"/>
      <c r="Z19" s="2148"/>
    </row>
    <row r="20" spans="1:26" s="2079" customFormat="1" ht="22.5" customHeight="1">
      <c r="A20" s="2114"/>
      <c r="B20" s="2141" t="s">
        <v>2499</v>
      </c>
      <c r="C20" s="2125"/>
      <c r="D20" s="2126"/>
      <c r="E20" s="2127"/>
      <c r="F20" s="2116"/>
      <c r="G20" s="2149"/>
      <c r="H20" s="2126"/>
      <c r="I20" s="2126"/>
      <c r="J20" s="2126"/>
      <c r="K20" s="2126"/>
      <c r="L20" s="2150"/>
      <c r="M20" s="2151"/>
      <c r="N20" s="2126"/>
      <c r="O20" s="2126"/>
      <c r="P20" s="2126"/>
      <c r="Q20" s="2152"/>
      <c r="R20" s="2125"/>
      <c r="S20" s="2117"/>
      <c r="T20" s="2117"/>
      <c r="U20" s="2153"/>
      <c r="V20" s="2125"/>
      <c r="W20" s="2154"/>
      <c r="X20" s="2155"/>
      <c r="Y20" s="2152"/>
      <c r="Z20" s="2156"/>
    </row>
    <row r="21" spans="1:26" s="2158" customFormat="1" ht="20.25" customHeight="1">
      <c r="A21" s="2114" t="s">
        <v>1047</v>
      </c>
      <c r="B21" s="2141" t="s">
        <v>2500</v>
      </c>
      <c r="C21" s="2125"/>
      <c r="D21" s="2117"/>
      <c r="E21" s="2127"/>
      <c r="F21" s="2157"/>
      <c r="G21" s="2143"/>
      <c r="H21" s="2143"/>
      <c r="I21" s="2143"/>
      <c r="J21" s="2143"/>
      <c r="K21" s="2130">
        <f>G21+H21+I21+J21</f>
        <v>0</v>
      </c>
      <c r="L21" s="2143"/>
      <c r="M21" s="2109">
        <f>F21-K21+L21</f>
        <v>0</v>
      </c>
      <c r="N21" s="2143"/>
      <c r="O21" s="2143"/>
      <c r="P21" s="2143"/>
      <c r="Q21" s="2110">
        <f>M21+N21-O21</f>
        <v>0</v>
      </c>
      <c r="R21" s="2149"/>
      <c r="S21" s="2126"/>
      <c r="T21" s="2126"/>
      <c r="U21" s="2150"/>
      <c r="V21" s="2135"/>
      <c r="W21" s="2136"/>
      <c r="X21" s="2136"/>
      <c r="Y21" s="2152"/>
      <c r="Z21" s="2156"/>
    </row>
    <row r="22" spans="1:26" s="2158" customFormat="1" ht="21.75" customHeight="1">
      <c r="A22" s="2159" t="s">
        <v>1049</v>
      </c>
      <c r="B22" s="2141"/>
      <c r="C22" s="2125"/>
      <c r="D22" s="2117"/>
      <c r="E22" s="2127"/>
      <c r="F22" s="2127"/>
      <c r="G22" s="2149"/>
      <c r="H22" s="2126"/>
      <c r="I22" s="2126"/>
      <c r="J22" s="2126"/>
      <c r="K22" s="2126"/>
      <c r="L22" s="2150"/>
      <c r="M22" s="2160"/>
      <c r="N22" s="2126"/>
      <c r="O22" s="2126"/>
      <c r="P22" s="2126"/>
      <c r="Q22" s="2152"/>
      <c r="R22" s="2149"/>
      <c r="S22" s="2126"/>
      <c r="T22" s="2126"/>
      <c r="U22" s="2150"/>
      <c r="V22" s="2125"/>
      <c r="W22" s="2153"/>
      <c r="X22" s="2152"/>
      <c r="Y22" s="2152"/>
      <c r="Z22" s="2156"/>
    </row>
    <row r="23" spans="1:26" s="2158" customFormat="1" ht="24" customHeight="1">
      <c r="A23" s="2159" t="s">
        <v>1052</v>
      </c>
      <c r="B23" s="2141" t="s">
        <v>2501</v>
      </c>
      <c r="C23" s="2125"/>
      <c r="D23" s="2117"/>
      <c r="E23" s="2127"/>
      <c r="F23" s="2157"/>
      <c r="G23" s="2143"/>
      <c r="H23" s="2143"/>
      <c r="I23" s="2143"/>
      <c r="J23" s="2143"/>
      <c r="K23" s="2130">
        <f>G23+H23+I23+J23</f>
        <v>0</v>
      </c>
      <c r="L23" s="2143"/>
      <c r="M23" s="2109">
        <f>F23-K23+L23</f>
        <v>0</v>
      </c>
      <c r="N23" s="2143"/>
      <c r="O23" s="2143"/>
      <c r="P23" s="2143"/>
      <c r="Q23" s="2110">
        <f>M23+N23-O23</f>
        <v>0</v>
      </c>
      <c r="R23" s="2149"/>
      <c r="S23" s="2126"/>
      <c r="T23" s="2126"/>
      <c r="U23" s="2150"/>
      <c r="V23" s="2135"/>
      <c r="W23" s="2136"/>
      <c r="X23" s="2136"/>
      <c r="Y23" s="2152"/>
      <c r="Z23" s="2156"/>
    </row>
    <row r="24" spans="1:26" s="2158" customFormat="1" ht="12">
      <c r="A24" s="2159" t="s">
        <v>1054</v>
      </c>
      <c r="B24" s="2161"/>
      <c r="C24" s="2125"/>
      <c r="D24" s="2117"/>
      <c r="E24" s="2127"/>
      <c r="F24" s="2127"/>
      <c r="G24" s="2149"/>
      <c r="H24" s="2126"/>
      <c r="I24" s="2126"/>
      <c r="J24" s="2126"/>
      <c r="K24" s="2126"/>
      <c r="L24" s="2150"/>
      <c r="M24" s="2160"/>
      <c r="N24" s="2126"/>
      <c r="O24" s="2126"/>
      <c r="P24" s="2126"/>
      <c r="Q24" s="2152"/>
      <c r="R24" s="2149"/>
      <c r="S24" s="2126"/>
      <c r="T24" s="2126"/>
      <c r="U24" s="2150"/>
      <c r="V24" s="2125"/>
      <c r="W24" s="2153"/>
      <c r="X24" s="2152"/>
      <c r="Y24" s="2152"/>
      <c r="Z24" s="2156"/>
    </row>
    <row r="25" spans="1:26" s="2158" customFormat="1" ht="12">
      <c r="A25" s="2159" t="s">
        <v>1057</v>
      </c>
      <c r="B25" s="2162"/>
      <c r="C25" s="2163"/>
      <c r="D25" s="2164"/>
      <c r="E25" s="2165"/>
      <c r="F25" s="2165"/>
      <c r="G25" s="2132"/>
      <c r="H25" s="2133"/>
      <c r="I25" s="2133"/>
      <c r="J25" s="2133"/>
      <c r="K25" s="2133"/>
      <c r="L25" s="2134"/>
      <c r="M25" s="2166"/>
      <c r="N25" s="2133"/>
      <c r="O25" s="2133"/>
      <c r="P25" s="2133"/>
      <c r="Q25" s="2138"/>
      <c r="R25" s="2132"/>
      <c r="S25" s="2133"/>
      <c r="T25" s="2133"/>
      <c r="U25" s="2134"/>
      <c r="V25" s="2163"/>
      <c r="W25" s="2167"/>
      <c r="X25" s="2138"/>
      <c r="Y25" s="2152"/>
      <c r="Z25" s="2156"/>
    </row>
    <row r="26" spans="1:26" s="2079" customFormat="1" ht="12">
      <c r="A26" s="2140"/>
      <c r="B26" s="3170" t="s">
        <v>2502</v>
      </c>
      <c r="C26" s="3171"/>
      <c r="D26" s="3171"/>
      <c r="E26" s="3171"/>
      <c r="F26" s="3170"/>
      <c r="G26" s="3170"/>
      <c r="H26" s="3170"/>
      <c r="I26" s="3170"/>
      <c r="J26" s="3170"/>
      <c r="K26" s="3170"/>
      <c r="L26" s="3170"/>
      <c r="M26" s="3170"/>
      <c r="N26" s="3170"/>
      <c r="O26" s="3170"/>
      <c r="P26" s="3170"/>
      <c r="Q26" s="3170"/>
      <c r="R26" s="3170"/>
      <c r="S26" s="3170"/>
      <c r="T26" s="3170"/>
      <c r="U26" s="3170"/>
      <c r="V26" s="3170"/>
      <c r="W26" s="3170"/>
      <c r="X26" s="3170"/>
      <c r="Y26" s="3170"/>
      <c r="Z26" s="3172"/>
    </row>
    <row r="27" spans="1:26" s="2079" customFormat="1" ht="21" customHeight="1">
      <c r="A27" s="2140" t="s">
        <v>1060</v>
      </c>
      <c r="B27" s="2168" t="s">
        <v>2503</v>
      </c>
      <c r="C27" s="2169"/>
      <c r="D27" s="2170"/>
      <c r="E27" s="2171"/>
      <c r="F27" s="2172"/>
      <c r="G27" s="2173"/>
      <c r="H27" s="2174"/>
      <c r="I27" s="2175"/>
      <c r="J27" s="2175"/>
      <c r="K27" s="2175"/>
      <c r="L27" s="2176"/>
      <c r="M27" s="2177"/>
      <c r="N27" s="2178"/>
      <c r="O27" s="2175"/>
      <c r="P27" s="2176"/>
      <c r="Q27" s="2179"/>
      <c r="R27" s="2180"/>
      <c r="S27" s="2180"/>
      <c r="T27" s="2180"/>
      <c r="U27" s="2180"/>
      <c r="V27" s="2146">
        <f>Q27-R27-0.8*S27-0.5*T27</f>
        <v>0</v>
      </c>
      <c r="W27" s="2180"/>
      <c r="X27" s="2181">
        <f>V27*0%</f>
        <v>0</v>
      </c>
      <c r="Y27" s="2180"/>
      <c r="Z27" s="2182"/>
    </row>
    <row r="28" spans="1:26" s="2079" customFormat="1" ht="12">
      <c r="A28" s="2114">
        <v>100</v>
      </c>
      <c r="B28" s="2168">
        <v>0.1</v>
      </c>
      <c r="C28" s="2173"/>
      <c r="D28" s="2174"/>
      <c r="E28" s="2183"/>
      <c r="F28" s="2172"/>
      <c r="G28" s="2173"/>
      <c r="H28" s="2174"/>
      <c r="I28" s="2175"/>
      <c r="J28" s="2175"/>
      <c r="K28" s="2175"/>
      <c r="L28" s="2176"/>
      <c r="M28" s="2177"/>
      <c r="N28" s="2178"/>
      <c r="O28" s="2175"/>
      <c r="P28" s="2176"/>
      <c r="Q28" s="2180"/>
      <c r="R28" s="2180"/>
      <c r="S28" s="2180"/>
      <c r="T28" s="2180"/>
      <c r="U28" s="2180"/>
      <c r="V28" s="2146">
        <f t="shared" ref="V28:V38" si="1">Q28-R28-0.8*S28-0.5*T28</f>
        <v>0</v>
      </c>
      <c r="W28" s="2180"/>
      <c r="X28" s="2181">
        <f>V28*10%</f>
        <v>0</v>
      </c>
      <c r="Y28" s="2180"/>
      <c r="Z28" s="2182"/>
    </row>
    <row r="29" spans="1:26" s="2079" customFormat="1" ht="12">
      <c r="A29" s="2114">
        <v>110</v>
      </c>
      <c r="B29" s="2168">
        <v>0.2</v>
      </c>
      <c r="C29" s="2184"/>
      <c r="D29" s="2106"/>
      <c r="E29" s="2185"/>
      <c r="F29" s="2172"/>
      <c r="G29" s="2184"/>
      <c r="H29" s="2106"/>
      <c r="I29" s="2175"/>
      <c r="J29" s="2175"/>
      <c r="K29" s="2175"/>
      <c r="L29" s="2176"/>
      <c r="M29" s="2177"/>
      <c r="N29" s="2178"/>
      <c r="O29" s="2175"/>
      <c r="P29" s="2176"/>
      <c r="Q29" s="2180"/>
      <c r="R29" s="2180"/>
      <c r="S29" s="2180"/>
      <c r="T29" s="2180"/>
      <c r="U29" s="2180"/>
      <c r="V29" s="2146">
        <f t="shared" si="1"/>
        <v>0</v>
      </c>
      <c r="W29" s="2180"/>
      <c r="X29" s="2181">
        <f>V29*20%</f>
        <v>0</v>
      </c>
      <c r="Y29" s="2180"/>
      <c r="Z29" s="2182"/>
    </row>
    <row r="30" spans="1:26" s="2079" customFormat="1" ht="12">
      <c r="A30" s="2114">
        <v>120</v>
      </c>
      <c r="B30" s="2168">
        <v>0.35</v>
      </c>
      <c r="C30" s="2173"/>
      <c r="D30" s="2174"/>
      <c r="E30" s="2183"/>
      <c r="F30" s="2172"/>
      <c r="G30" s="2173"/>
      <c r="H30" s="2174"/>
      <c r="I30" s="2175"/>
      <c r="J30" s="2175"/>
      <c r="K30" s="2175"/>
      <c r="L30" s="2176"/>
      <c r="M30" s="2177"/>
      <c r="N30" s="2178"/>
      <c r="O30" s="2175"/>
      <c r="P30" s="2176"/>
      <c r="Q30" s="2180"/>
      <c r="R30" s="2180"/>
      <c r="S30" s="2180"/>
      <c r="T30" s="2180"/>
      <c r="U30" s="2180"/>
      <c r="V30" s="2146">
        <f t="shared" si="1"/>
        <v>0</v>
      </c>
      <c r="W30" s="2180"/>
      <c r="X30" s="2181">
        <f>V30*35%</f>
        <v>0</v>
      </c>
      <c r="Y30" s="2180"/>
      <c r="Z30" s="2182"/>
    </row>
    <row r="31" spans="1:26" s="2079" customFormat="1" ht="12">
      <c r="A31" s="2114">
        <v>130</v>
      </c>
      <c r="B31" s="2168">
        <v>0.5</v>
      </c>
      <c r="C31" s="2149"/>
      <c r="D31" s="2126"/>
      <c r="E31" s="2150"/>
      <c r="F31" s="2172"/>
      <c r="G31" s="2173"/>
      <c r="H31" s="2174"/>
      <c r="I31" s="2175"/>
      <c r="J31" s="2175"/>
      <c r="K31" s="2175"/>
      <c r="L31" s="2176"/>
      <c r="M31" s="2177"/>
      <c r="N31" s="2178"/>
      <c r="O31" s="2175"/>
      <c r="P31" s="2176"/>
      <c r="Q31" s="2180"/>
      <c r="R31" s="2180"/>
      <c r="S31" s="2180"/>
      <c r="T31" s="2180"/>
      <c r="U31" s="2180"/>
      <c r="V31" s="2146">
        <f t="shared" si="1"/>
        <v>0</v>
      </c>
      <c r="W31" s="2180"/>
      <c r="X31" s="2181">
        <f>V31*50%</f>
        <v>0</v>
      </c>
      <c r="Y31" s="2180"/>
      <c r="Z31" s="2182"/>
    </row>
    <row r="32" spans="1:26" s="2079" customFormat="1" ht="12">
      <c r="A32" s="2114">
        <v>140</v>
      </c>
      <c r="B32" s="2168">
        <v>0.75</v>
      </c>
      <c r="C32" s="2149"/>
      <c r="D32" s="2126"/>
      <c r="E32" s="2150"/>
      <c r="F32" s="2172"/>
      <c r="G32" s="2173"/>
      <c r="H32" s="2174"/>
      <c r="I32" s="2175"/>
      <c r="J32" s="2175"/>
      <c r="K32" s="2175"/>
      <c r="L32" s="2176"/>
      <c r="M32" s="2177"/>
      <c r="N32" s="2178"/>
      <c r="O32" s="2175"/>
      <c r="P32" s="2176"/>
      <c r="Q32" s="2180"/>
      <c r="R32" s="2180"/>
      <c r="S32" s="2180"/>
      <c r="T32" s="2180"/>
      <c r="U32" s="2180"/>
      <c r="V32" s="2146">
        <f t="shared" si="1"/>
        <v>0</v>
      </c>
      <c r="W32" s="2180"/>
      <c r="X32" s="2181">
        <f>V32*75%</f>
        <v>0</v>
      </c>
      <c r="Y32" s="2180"/>
      <c r="Z32" s="2182"/>
    </row>
    <row r="33" spans="1:26" s="2079" customFormat="1" ht="12">
      <c r="A33" s="2114">
        <v>150</v>
      </c>
      <c r="B33" s="2168">
        <v>0.85</v>
      </c>
      <c r="C33" s="2186"/>
      <c r="D33" s="2187"/>
      <c r="E33" s="2188"/>
      <c r="F33" s="2172"/>
      <c r="G33" s="2189"/>
      <c r="H33" s="2190"/>
      <c r="I33" s="2191"/>
      <c r="J33" s="2191"/>
      <c r="K33" s="2191"/>
      <c r="L33" s="2192"/>
      <c r="M33" s="2193"/>
      <c r="N33" s="2194"/>
      <c r="O33" s="2191"/>
      <c r="P33" s="2192"/>
      <c r="Q33" s="2180"/>
      <c r="R33" s="2180"/>
      <c r="S33" s="2180"/>
      <c r="T33" s="2180"/>
      <c r="U33" s="2180"/>
      <c r="V33" s="2146">
        <f t="shared" si="1"/>
        <v>0</v>
      </c>
      <c r="W33" s="2180"/>
      <c r="X33" s="2181">
        <f>V33*85%</f>
        <v>0</v>
      </c>
      <c r="Y33" s="2180"/>
      <c r="Z33" s="2182"/>
    </row>
    <row r="34" spans="1:26" s="2079" customFormat="1" ht="12">
      <c r="A34" s="2114">
        <v>160</v>
      </c>
      <c r="B34" s="2168">
        <v>1</v>
      </c>
      <c r="C34" s="2149"/>
      <c r="D34" s="2126"/>
      <c r="E34" s="2150"/>
      <c r="F34" s="2172"/>
      <c r="G34" s="2173"/>
      <c r="H34" s="2174"/>
      <c r="I34" s="2175"/>
      <c r="J34" s="2175"/>
      <c r="K34" s="2175"/>
      <c r="L34" s="2176"/>
      <c r="M34" s="2177"/>
      <c r="N34" s="2178"/>
      <c r="O34" s="2175"/>
      <c r="P34" s="2176"/>
      <c r="Q34" s="2180"/>
      <c r="R34" s="2180"/>
      <c r="S34" s="2180"/>
      <c r="T34" s="2180"/>
      <c r="U34" s="2180"/>
      <c r="V34" s="2146">
        <f t="shared" si="1"/>
        <v>0</v>
      </c>
      <c r="W34" s="2180"/>
      <c r="X34" s="2181">
        <f>V34*100%</f>
        <v>0</v>
      </c>
      <c r="Y34" s="2180"/>
      <c r="Z34" s="2182"/>
    </row>
    <row r="35" spans="1:26" s="2079" customFormat="1" ht="12">
      <c r="A35" s="2114">
        <v>170</v>
      </c>
      <c r="B35" s="2168">
        <v>1.25</v>
      </c>
      <c r="C35" s="2149"/>
      <c r="D35" s="2126"/>
      <c r="E35" s="2150"/>
      <c r="F35" s="2172"/>
      <c r="G35" s="2173"/>
      <c r="H35" s="2174"/>
      <c r="I35" s="2175"/>
      <c r="J35" s="2175"/>
      <c r="K35" s="2175"/>
      <c r="L35" s="2176"/>
      <c r="M35" s="2177"/>
      <c r="N35" s="2178"/>
      <c r="O35" s="2175"/>
      <c r="P35" s="2176"/>
      <c r="Q35" s="2180"/>
      <c r="R35" s="2180"/>
      <c r="S35" s="2180"/>
      <c r="T35" s="2180"/>
      <c r="U35" s="2180"/>
      <c r="V35" s="2146">
        <f t="shared" si="1"/>
        <v>0</v>
      </c>
      <c r="W35" s="2180"/>
      <c r="X35" s="2181">
        <f>V35*125%</f>
        <v>0</v>
      </c>
      <c r="Y35" s="2180"/>
      <c r="Z35" s="2182"/>
    </row>
    <row r="36" spans="1:26" s="2079" customFormat="1" ht="12">
      <c r="A36" s="2114">
        <v>180</v>
      </c>
      <c r="B36" s="2168">
        <v>1.5</v>
      </c>
      <c r="C36" s="2186"/>
      <c r="D36" s="2187"/>
      <c r="E36" s="2150"/>
      <c r="F36" s="2172"/>
      <c r="G36" s="2173"/>
      <c r="H36" s="2174"/>
      <c r="I36" s="2175"/>
      <c r="J36" s="2175"/>
      <c r="K36" s="2175"/>
      <c r="L36" s="2176"/>
      <c r="M36" s="2177"/>
      <c r="N36" s="2178"/>
      <c r="O36" s="2175"/>
      <c r="P36" s="2176"/>
      <c r="Q36" s="2180"/>
      <c r="R36" s="2180"/>
      <c r="S36" s="2180"/>
      <c r="T36" s="2180"/>
      <c r="U36" s="2180"/>
      <c r="V36" s="2146">
        <f t="shared" si="1"/>
        <v>0</v>
      </c>
      <c r="W36" s="2180"/>
      <c r="X36" s="2181">
        <f>V36*150%</f>
        <v>0</v>
      </c>
      <c r="Y36" s="2180"/>
      <c r="Z36" s="2182"/>
    </row>
    <row r="37" spans="1:26" s="2079" customFormat="1" ht="12">
      <c r="A37" s="2114">
        <v>190</v>
      </c>
      <c r="B37" s="2168">
        <v>2</v>
      </c>
      <c r="C37" s="2186"/>
      <c r="D37" s="2187"/>
      <c r="E37" s="2188"/>
      <c r="F37" s="2172"/>
      <c r="G37" s="2189"/>
      <c r="H37" s="2190"/>
      <c r="I37" s="2191"/>
      <c r="J37" s="2191"/>
      <c r="K37" s="2191"/>
      <c r="L37" s="2192"/>
      <c r="M37" s="2193"/>
      <c r="N37" s="2194"/>
      <c r="O37" s="2191"/>
      <c r="P37" s="2192"/>
      <c r="Q37" s="2180"/>
      <c r="R37" s="2180"/>
      <c r="S37" s="2180"/>
      <c r="T37" s="2180"/>
      <c r="U37" s="2180"/>
      <c r="V37" s="2146">
        <f t="shared" si="1"/>
        <v>0</v>
      </c>
      <c r="W37" s="2180"/>
      <c r="X37" s="2181">
        <f>V37*200%</f>
        <v>0</v>
      </c>
      <c r="Y37" s="2180"/>
      <c r="Z37" s="2182"/>
    </row>
    <row r="38" spans="1:26" s="2079" customFormat="1" ht="12">
      <c r="A38" s="2114">
        <v>200</v>
      </c>
      <c r="B38" s="2168">
        <v>12.5</v>
      </c>
      <c r="C38" s="2186"/>
      <c r="D38" s="2187"/>
      <c r="E38" s="2188"/>
      <c r="F38" s="2172"/>
      <c r="G38" s="2189"/>
      <c r="H38" s="2190"/>
      <c r="I38" s="2191"/>
      <c r="J38" s="2191"/>
      <c r="K38" s="2191"/>
      <c r="L38" s="2192"/>
      <c r="M38" s="2193"/>
      <c r="N38" s="2194"/>
      <c r="O38" s="2191"/>
      <c r="P38" s="2192"/>
      <c r="Q38" s="2180"/>
      <c r="R38" s="2180"/>
      <c r="S38" s="2180"/>
      <c r="T38" s="2180"/>
      <c r="U38" s="2180"/>
      <c r="V38" s="2146">
        <f t="shared" si="1"/>
        <v>0</v>
      </c>
      <c r="W38" s="2180"/>
      <c r="X38" s="2181">
        <f>V38*1250%</f>
        <v>0</v>
      </c>
      <c r="Y38" s="2180"/>
      <c r="Z38" s="2182"/>
    </row>
    <row r="39" spans="1:26" s="2079" customFormat="1" ht="12">
      <c r="A39" s="2195">
        <v>210</v>
      </c>
      <c r="B39" s="2168" t="s">
        <v>2504</v>
      </c>
      <c r="C39" s="2186"/>
      <c r="D39" s="2187"/>
      <c r="E39" s="2188"/>
      <c r="F39" s="2196"/>
      <c r="G39" s="2191"/>
      <c r="H39" s="2191"/>
      <c r="I39" s="2191"/>
      <c r="J39" s="2191"/>
      <c r="K39" s="2191"/>
      <c r="L39" s="2192"/>
      <c r="M39" s="2193"/>
      <c r="N39" s="2194"/>
      <c r="O39" s="2191"/>
      <c r="P39" s="2192"/>
      <c r="Q39" s="2197"/>
      <c r="R39" s="2197"/>
      <c r="S39" s="2197"/>
      <c r="T39" s="2197"/>
      <c r="U39" s="2197"/>
      <c r="V39" s="2146">
        <f>Q39-R39-0.8*S39-0.5*T39</f>
        <v>0</v>
      </c>
      <c r="W39" s="2197"/>
      <c r="X39" s="2180"/>
      <c r="Y39" s="2197"/>
      <c r="Z39" s="2198"/>
    </row>
    <row r="40" spans="1:26" s="2079" customFormat="1" ht="15" customHeight="1">
      <c r="A40" s="3173" t="s">
        <v>2505</v>
      </c>
      <c r="B40" s="3174"/>
      <c r="C40" s="3174"/>
      <c r="D40" s="3174"/>
      <c r="E40" s="3174"/>
      <c r="F40" s="3174"/>
      <c r="G40" s="3174"/>
      <c r="H40" s="3174"/>
      <c r="I40" s="3174"/>
      <c r="J40" s="3174"/>
      <c r="K40" s="3174"/>
      <c r="L40" s="3174"/>
      <c r="M40" s="3174"/>
      <c r="N40" s="3174"/>
      <c r="O40" s="3174"/>
      <c r="P40" s="3174"/>
      <c r="Q40" s="3174"/>
      <c r="R40" s="3174"/>
      <c r="S40" s="3174"/>
      <c r="T40" s="3174"/>
      <c r="U40" s="3174"/>
      <c r="V40" s="3174"/>
      <c r="W40" s="3174"/>
      <c r="X40" s="3174"/>
      <c r="Y40" s="3174"/>
      <c r="Z40" s="2199"/>
    </row>
    <row r="41" spans="1:26" s="2079" customFormat="1" ht="12">
      <c r="A41" s="2200">
        <v>220</v>
      </c>
      <c r="B41" s="2201"/>
      <c r="C41" s="2202"/>
      <c r="D41" s="2203"/>
      <c r="E41" s="2204"/>
      <c r="F41" s="2202"/>
      <c r="G41" s="2203"/>
      <c r="H41" s="2203"/>
      <c r="I41" s="2203"/>
      <c r="J41" s="2203"/>
      <c r="K41" s="2203"/>
      <c r="L41" s="2203"/>
      <c r="M41" s="2205"/>
      <c r="N41" s="2203"/>
      <c r="O41" s="2203"/>
      <c r="P41" s="2203"/>
      <c r="Q41" s="2203"/>
      <c r="R41" s="2203"/>
      <c r="S41" s="2203"/>
      <c r="T41" s="2203"/>
      <c r="U41" s="2203"/>
      <c r="V41" s="2203"/>
      <c r="W41" s="2203"/>
      <c r="X41" s="2203"/>
      <c r="Y41" s="2206"/>
      <c r="Z41" s="2207"/>
    </row>
    <row r="42" spans="1:26" s="2079" customFormat="1" ht="12">
      <c r="A42" s="2208">
        <v>230</v>
      </c>
      <c r="B42" s="2209"/>
      <c r="C42" s="2149"/>
      <c r="D42" s="2191"/>
      <c r="E42" s="2150"/>
      <c r="F42" s="2149"/>
      <c r="G42" s="2191"/>
      <c r="H42" s="2191"/>
      <c r="I42" s="2191"/>
      <c r="J42" s="2191"/>
      <c r="K42" s="2191"/>
      <c r="L42" s="2191"/>
      <c r="M42" s="2193"/>
      <c r="N42" s="2191"/>
      <c r="O42" s="2191"/>
      <c r="P42" s="2191"/>
      <c r="Q42" s="2191"/>
      <c r="R42" s="2191"/>
      <c r="S42" s="2191"/>
      <c r="T42" s="2191"/>
      <c r="U42" s="2191"/>
      <c r="V42" s="2191"/>
      <c r="W42" s="2191"/>
      <c r="X42" s="2191"/>
      <c r="Y42" s="2192"/>
      <c r="Z42" s="2210"/>
    </row>
    <row r="43" spans="1:26" s="2079" customFormat="1" ht="12">
      <c r="A43" s="2208">
        <v>240</v>
      </c>
      <c r="B43" s="2209"/>
      <c r="C43" s="2149"/>
      <c r="D43" s="2191"/>
      <c r="E43" s="2150"/>
      <c r="F43" s="2149"/>
      <c r="G43" s="2191"/>
      <c r="H43" s="2191"/>
      <c r="I43" s="2191"/>
      <c r="J43" s="2191"/>
      <c r="K43" s="2191"/>
      <c r="L43" s="2191"/>
      <c r="M43" s="2193"/>
      <c r="N43" s="2191"/>
      <c r="O43" s="2191"/>
      <c r="P43" s="2191"/>
      <c r="Q43" s="2191"/>
      <c r="R43" s="2191"/>
      <c r="S43" s="2191"/>
      <c r="T43" s="2191"/>
      <c r="U43" s="2191"/>
      <c r="V43" s="2191"/>
      <c r="W43" s="2191"/>
      <c r="X43" s="2191"/>
      <c r="Y43" s="2192"/>
      <c r="Z43" s="2210"/>
    </row>
    <row r="44" spans="1:26" s="2079" customFormat="1" ht="12.75" thickBot="1">
      <c r="A44" s="2211">
        <v>250</v>
      </c>
      <c r="B44" s="2212"/>
      <c r="C44" s="2213"/>
      <c r="D44" s="2214"/>
      <c r="E44" s="2215"/>
      <c r="F44" s="2213"/>
      <c r="G44" s="2214"/>
      <c r="H44" s="2214"/>
      <c r="I44" s="2214"/>
      <c r="J44" s="2214"/>
      <c r="K44" s="2214"/>
      <c r="L44" s="2214"/>
      <c r="M44" s="2216"/>
      <c r="N44" s="2214"/>
      <c r="O44" s="2214"/>
      <c r="P44" s="2214"/>
      <c r="Q44" s="2214"/>
      <c r="R44" s="2214"/>
      <c r="S44" s="2214"/>
      <c r="T44" s="2214"/>
      <c r="U44" s="2214"/>
      <c r="V44" s="2214"/>
      <c r="W44" s="2214"/>
      <c r="X44" s="2214"/>
      <c r="Y44" s="2217"/>
      <c r="Z44" s="2218"/>
    </row>
    <row r="45" spans="1:26">
      <c r="A45" s="2219"/>
      <c r="G45" s="2220"/>
      <c r="H45" s="2221"/>
      <c r="I45" s="2221"/>
      <c r="J45" s="2222"/>
      <c r="K45" s="2222"/>
      <c r="L45" s="2222"/>
      <c r="M45" s="2222"/>
      <c r="N45" s="2222"/>
      <c r="O45" s="2222"/>
      <c r="P45" s="2222"/>
      <c r="Q45" s="2222"/>
      <c r="R45" s="2220"/>
      <c r="S45" s="2220"/>
      <c r="T45" s="2220"/>
      <c r="U45" s="2220"/>
      <c r="V45" s="2220"/>
      <c r="W45" s="2220"/>
      <c r="X45" s="2220"/>
      <c r="Y45" s="2220"/>
    </row>
    <row r="46" spans="1:26">
      <c r="A46" s="2219"/>
      <c r="B46" s="1926" t="s">
        <v>2506</v>
      </c>
      <c r="G46" s="2220"/>
      <c r="H46" s="2220"/>
      <c r="I46" s="2220"/>
      <c r="J46" s="2220"/>
      <c r="K46" s="2220"/>
      <c r="L46" s="2220"/>
      <c r="M46" s="2220"/>
      <c r="N46" s="2220"/>
      <c r="O46" s="2220"/>
      <c r="P46" s="2220"/>
      <c r="Q46" s="2220"/>
      <c r="R46" s="2220"/>
      <c r="S46" s="2220"/>
      <c r="T46" s="2220"/>
      <c r="U46" s="2220"/>
      <c r="V46" s="2220"/>
      <c r="W46" s="2220"/>
      <c r="X46" s="2220"/>
      <c r="Y46" s="2220"/>
    </row>
    <row r="47" spans="1:26">
      <c r="A47" s="2219"/>
      <c r="B47" s="2082"/>
      <c r="J47" s="2220"/>
      <c r="K47" s="2220"/>
      <c r="L47" s="2220"/>
      <c r="M47" s="2220"/>
      <c r="N47" s="2220"/>
      <c r="O47" s="2220"/>
      <c r="P47" s="2220"/>
      <c r="Q47" s="2220"/>
      <c r="R47" s="2220"/>
      <c r="S47" s="2220"/>
      <c r="T47" s="2220"/>
      <c r="U47" s="2220"/>
      <c r="V47" s="2220"/>
      <c r="W47" s="2220"/>
      <c r="X47" s="2220"/>
      <c r="Y47" s="2220"/>
    </row>
  </sheetData>
  <mergeCells count="36">
    <mergeCell ref="N3:V3"/>
    <mergeCell ref="C7:D7"/>
    <mergeCell ref="E7:E10"/>
    <mergeCell ref="F7:F10"/>
    <mergeCell ref="G7:L7"/>
    <mergeCell ref="M7:M10"/>
    <mergeCell ref="N7:P7"/>
    <mergeCell ref="Q7:Q10"/>
    <mergeCell ref="R7:U7"/>
    <mergeCell ref="V7:V10"/>
    <mergeCell ref="W7:Z7"/>
    <mergeCell ref="C8:C10"/>
    <mergeCell ref="D8:D10"/>
    <mergeCell ref="G8:H8"/>
    <mergeCell ref="I8:J8"/>
    <mergeCell ref="K8:L8"/>
    <mergeCell ref="N8:N10"/>
    <mergeCell ref="O8:O10"/>
    <mergeCell ref="R8:R10"/>
    <mergeCell ref="S8:S10"/>
    <mergeCell ref="P9:P10"/>
    <mergeCell ref="B17:Z17"/>
    <mergeCell ref="B26:Z26"/>
    <mergeCell ref="A40:Y40"/>
    <mergeCell ref="G9:G10"/>
    <mergeCell ref="H9:H10"/>
    <mergeCell ref="I9:I10"/>
    <mergeCell ref="J9:J10"/>
    <mergeCell ref="K9:K10"/>
    <mergeCell ref="L9:L10"/>
    <mergeCell ref="T8:T10"/>
    <mergeCell ref="U8:U10"/>
    <mergeCell ref="W8:W10"/>
    <mergeCell ref="X8:X10"/>
    <mergeCell ref="Y8:Y10"/>
    <mergeCell ref="Z8:Z10"/>
  </mergeCells>
  <conditionalFormatting sqref="D37:E39 B17 B24:B26">
    <cfRule type="cellIs" dxfId="39" priority="5" stopIfTrue="1" operator="equal">
      <formula>#REF!</formula>
    </cfRule>
  </conditionalFormatting>
  <conditionalFormatting sqref="B18:B23">
    <cfRule type="cellIs" dxfId="38" priority="4" stopIfTrue="1" operator="equal">
      <formula>#REF!</formula>
    </cfRule>
  </conditionalFormatting>
  <conditionalFormatting sqref="B27:B39">
    <cfRule type="cellIs" dxfId="37" priority="3" stopIfTrue="1" operator="equal">
      <formula>#REF!</formula>
    </cfRule>
  </conditionalFormatting>
  <conditionalFormatting sqref="C37:C39">
    <cfRule type="cellIs" dxfId="36" priority="2" stopIfTrue="1" operator="equal">
      <formula>#REF!</formula>
    </cfRule>
  </conditionalFormatting>
  <conditionalFormatting sqref="F37:F39">
    <cfRule type="cellIs" dxfId="35" priority="1" stopIfTrue="1" operator="equal">
      <formula>#REF!</formula>
    </cfRule>
  </conditionalFormatting>
  <pageMargins left="0.70866141732283472" right="0.70866141732283472" top="0.15748031496062992" bottom="0" header="0.31496062992125984" footer="0.31496062992125984"/>
  <pageSetup paperSize="9" scale="14" fitToHeight="3" orientation="landscape" cellComments="asDisplayed" r:id="rId1"/>
  <headerFooter alignWithMargins="0">
    <oddFooter>&amp;C&amp;60&amp;U&amp;A&amp;R&amp;40&amp;P of &amp;N</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0"/>
  <sheetViews>
    <sheetView zoomScale="70" zoomScaleNormal="70" zoomScaleSheetLayoutView="30" workbookViewId="0">
      <selection activeCell="H16" sqref="H16"/>
    </sheetView>
  </sheetViews>
  <sheetFormatPr defaultColWidth="11.42578125" defaultRowHeight="15"/>
  <cols>
    <col min="1" max="1" width="7.140625" style="1926" customWidth="1"/>
    <col min="2" max="2" width="46.85546875" style="1926" customWidth="1"/>
    <col min="3" max="3" width="8.28515625" style="1926" customWidth="1"/>
    <col min="4" max="4" width="8.140625" style="1926" customWidth="1"/>
    <col min="5" max="5" width="9.85546875" style="1926" customWidth="1"/>
    <col min="6" max="6" width="14.140625" style="1926" customWidth="1"/>
    <col min="7" max="7" width="14.5703125" style="1926" customWidth="1"/>
    <col min="8" max="8" width="12.28515625" style="1926" customWidth="1"/>
    <col min="9" max="9" width="13.7109375" style="1926" customWidth="1"/>
    <col min="10" max="10" width="14.28515625" style="1926" customWidth="1"/>
    <col min="11" max="11" width="12.85546875" style="1926" customWidth="1"/>
    <col min="12" max="12" width="14.42578125" style="1926" customWidth="1"/>
    <col min="13" max="13" width="18.5703125" style="1926" customWidth="1"/>
    <col min="14" max="14" width="14.5703125" style="1926" customWidth="1"/>
    <col min="15" max="15" width="16.42578125" style="1926" customWidth="1"/>
    <col min="16" max="16" width="17.5703125" style="1926" customWidth="1"/>
    <col min="17" max="17" width="15.5703125" style="1926" customWidth="1"/>
    <col min="18" max="18" width="11.7109375" style="1926" customWidth="1"/>
    <col min="19" max="19" width="13.42578125" style="1926" customWidth="1"/>
    <col min="20" max="20" width="11.7109375" style="1926" customWidth="1"/>
    <col min="21" max="21" width="16.42578125" style="1926" customWidth="1"/>
    <col min="22" max="22" width="16.85546875" style="1926" customWidth="1"/>
    <col min="23" max="23" width="12.5703125" style="1926" customWidth="1"/>
    <col min="24" max="24" width="14.85546875" style="1926" customWidth="1"/>
    <col min="25" max="25" width="15.28515625" style="1926" customWidth="1"/>
    <col min="26" max="26" width="18.5703125" style="1926" customWidth="1"/>
    <col min="27" max="257" width="11.42578125" style="1926"/>
    <col min="258" max="258" width="108.140625" style="1926" customWidth="1"/>
    <col min="259" max="259" width="28.7109375" style="1926" customWidth="1"/>
    <col min="260" max="260" width="32.5703125" style="1926" customWidth="1"/>
    <col min="261" max="261" width="28.7109375" style="1926" customWidth="1"/>
    <col min="262" max="263" width="31.7109375" style="1926" customWidth="1"/>
    <col min="264" max="264" width="30.140625" style="1926" customWidth="1"/>
    <col min="265" max="265" width="33.7109375" style="1926" customWidth="1"/>
    <col min="266" max="266" width="27" style="1926" customWidth="1"/>
    <col min="267" max="267" width="28.7109375" style="1926" customWidth="1"/>
    <col min="268" max="268" width="34.85546875" style="1926" customWidth="1"/>
    <col min="269" max="269" width="37" style="1926" customWidth="1"/>
    <col min="270" max="270" width="34.85546875" style="1926" customWidth="1"/>
    <col min="271" max="271" width="27.5703125" style="1926" customWidth="1"/>
    <col min="272" max="272" width="36.85546875" style="1926" customWidth="1"/>
    <col min="273" max="273" width="38.7109375" style="1926" customWidth="1"/>
    <col min="274" max="276" width="14.7109375" style="1926" customWidth="1"/>
    <col min="277" max="277" width="18.7109375" style="1926" customWidth="1"/>
    <col min="278" max="278" width="25.42578125" style="1926" customWidth="1"/>
    <col min="279" max="279" width="34.85546875" style="1926" customWidth="1"/>
    <col min="280" max="280" width="28" style="1926" customWidth="1"/>
    <col min="281" max="281" width="34.140625" style="1926" customWidth="1"/>
    <col min="282" max="282" width="34" style="1926" customWidth="1"/>
    <col min="283" max="513" width="11.42578125" style="1926"/>
    <col min="514" max="514" width="108.140625" style="1926" customWidth="1"/>
    <col min="515" max="515" width="28.7109375" style="1926" customWidth="1"/>
    <col min="516" max="516" width="32.5703125" style="1926" customWidth="1"/>
    <col min="517" max="517" width="28.7109375" style="1926" customWidth="1"/>
    <col min="518" max="519" width="31.7109375" style="1926" customWidth="1"/>
    <col min="520" max="520" width="30.140625" style="1926" customWidth="1"/>
    <col min="521" max="521" width="33.7109375" style="1926" customWidth="1"/>
    <col min="522" max="522" width="27" style="1926" customWidth="1"/>
    <col min="523" max="523" width="28.7109375" style="1926" customWidth="1"/>
    <col min="524" max="524" width="34.85546875" style="1926" customWidth="1"/>
    <col min="525" max="525" width="37" style="1926" customWidth="1"/>
    <col min="526" max="526" width="34.85546875" style="1926" customWidth="1"/>
    <col min="527" max="527" width="27.5703125" style="1926" customWidth="1"/>
    <col min="528" max="528" width="36.85546875" style="1926" customWidth="1"/>
    <col min="529" max="529" width="38.7109375" style="1926" customWidth="1"/>
    <col min="530" max="532" width="14.7109375" style="1926" customWidth="1"/>
    <col min="533" max="533" width="18.7109375" style="1926" customWidth="1"/>
    <col min="534" max="534" width="25.42578125" style="1926" customWidth="1"/>
    <col min="535" max="535" width="34.85546875" style="1926" customWidth="1"/>
    <col min="536" max="536" width="28" style="1926" customWidth="1"/>
    <col min="537" max="537" width="34.140625" style="1926" customWidth="1"/>
    <col min="538" max="538" width="34" style="1926" customWidth="1"/>
    <col min="539" max="769" width="11.42578125" style="1926"/>
    <col min="770" max="770" width="108.140625" style="1926" customWidth="1"/>
    <col min="771" max="771" width="28.7109375" style="1926" customWidth="1"/>
    <col min="772" max="772" width="32.5703125" style="1926" customWidth="1"/>
    <col min="773" max="773" width="28.7109375" style="1926" customWidth="1"/>
    <col min="774" max="775" width="31.7109375" style="1926" customWidth="1"/>
    <col min="776" max="776" width="30.140625" style="1926" customWidth="1"/>
    <col min="777" max="777" width="33.7109375" style="1926" customWidth="1"/>
    <col min="778" max="778" width="27" style="1926" customWidth="1"/>
    <col min="779" max="779" width="28.7109375" style="1926" customWidth="1"/>
    <col min="780" max="780" width="34.85546875" style="1926" customWidth="1"/>
    <col min="781" max="781" width="37" style="1926" customWidth="1"/>
    <col min="782" max="782" width="34.85546875" style="1926" customWidth="1"/>
    <col min="783" max="783" width="27.5703125" style="1926" customWidth="1"/>
    <col min="784" max="784" width="36.85546875" style="1926" customWidth="1"/>
    <col min="785" max="785" width="38.7109375" style="1926" customWidth="1"/>
    <col min="786" max="788" width="14.7109375" style="1926" customWidth="1"/>
    <col min="789" max="789" width="18.7109375" style="1926" customWidth="1"/>
    <col min="790" max="790" width="25.42578125" style="1926" customWidth="1"/>
    <col min="791" max="791" width="34.85546875" style="1926" customWidth="1"/>
    <col min="792" max="792" width="28" style="1926" customWidth="1"/>
    <col min="793" max="793" width="34.140625" style="1926" customWidth="1"/>
    <col min="794" max="794" width="34" style="1926" customWidth="1"/>
    <col min="795" max="1025" width="11.42578125" style="1926"/>
    <col min="1026" max="1026" width="108.140625" style="1926" customWidth="1"/>
    <col min="1027" max="1027" width="28.7109375" style="1926" customWidth="1"/>
    <col min="1028" max="1028" width="32.5703125" style="1926" customWidth="1"/>
    <col min="1029" max="1029" width="28.7109375" style="1926" customWidth="1"/>
    <col min="1030" max="1031" width="31.7109375" style="1926" customWidth="1"/>
    <col min="1032" max="1032" width="30.140625" style="1926" customWidth="1"/>
    <col min="1033" max="1033" width="33.7109375" style="1926" customWidth="1"/>
    <col min="1034" max="1034" width="27" style="1926" customWidth="1"/>
    <col min="1035" max="1035" width="28.7109375" style="1926" customWidth="1"/>
    <col min="1036" max="1036" width="34.85546875" style="1926" customWidth="1"/>
    <col min="1037" max="1037" width="37" style="1926" customWidth="1"/>
    <col min="1038" max="1038" width="34.85546875" style="1926" customWidth="1"/>
    <col min="1039" max="1039" width="27.5703125" style="1926" customWidth="1"/>
    <col min="1040" max="1040" width="36.85546875" style="1926" customWidth="1"/>
    <col min="1041" max="1041" width="38.7109375" style="1926" customWidth="1"/>
    <col min="1042" max="1044" width="14.7109375" style="1926" customWidth="1"/>
    <col min="1045" max="1045" width="18.7109375" style="1926" customWidth="1"/>
    <col min="1046" max="1046" width="25.42578125" style="1926" customWidth="1"/>
    <col min="1047" max="1047" width="34.85546875" style="1926" customWidth="1"/>
    <col min="1048" max="1048" width="28" style="1926" customWidth="1"/>
    <col min="1049" max="1049" width="34.140625" style="1926" customWidth="1"/>
    <col min="1050" max="1050" width="34" style="1926" customWidth="1"/>
    <col min="1051" max="1281" width="11.42578125" style="1926"/>
    <col min="1282" max="1282" width="108.140625" style="1926" customWidth="1"/>
    <col min="1283" max="1283" width="28.7109375" style="1926" customWidth="1"/>
    <col min="1284" max="1284" width="32.5703125" style="1926" customWidth="1"/>
    <col min="1285" max="1285" width="28.7109375" style="1926" customWidth="1"/>
    <col min="1286" max="1287" width="31.7109375" style="1926" customWidth="1"/>
    <col min="1288" max="1288" width="30.140625" style="1926" customWidth="1"/>
    <col min="1289" max="1289" width="33.7109375" style="1926" customWidth="1"/>
    <col min="1290" max="1290" width="27" style="1926" customWidth="1"/>
    <col min="1291" max="1291" width="28.7109375" style="1926" customWidth="1"/>
    <col min="1292" max="1292" width="34.85546875" style="1926" customWidth="1"/>
    <col min="1293" max="1293" width="37" style="1926" customWidth="1"/>
    <col min="1294" max="1294" width="34.85546875" style="1926" customWidth="1"/>
    <col min="1295" max="1295" width="27.5703125" style="1926" customWidth="1"/>
    <col min="1296" max="1296" width="36.85546875" style="1926" customWidth="1"/>
    <col min="1297" max="1297" width="38.7109375" style="1926" customWidth="1"/>
    <col min="1298" max="1300" width="14.7109375" style="1926" customWidth="1"/>
    <col min="1301" max="1301" width="18.7109375" style="1926" customWidth="1"/>
    <col min="1302" max="1302" width="25.42578125" style="1926" customWidth="1"/>
    <col min="1303" max="1303" width="34.85546875" style="1926" customWidth="1"/>
    <col min="1304" max="1304" width="28" style="1926" customWidth="1"/>
    <col min="1305" max="1305" width="34.140625" style="1926" customWidth="1"/>
    <col min="1306" max="1306" width="34" style="1926" customWidth="1"/>
    <col min="1307" max="1537" width="11.42578125" style="1926"/>
    <col min="1538" max="1538" width="108.140625" style="1926" customWidth="1"/>
    <col min="1539" max="1539" width="28.7109375" style="1926" customWidth="1"/>
    <col min="1540" max="1540" width="32.5703125" style="1926" customWidth="1"/>
    <col min="1541" max="1541" width="28.7109375" style="1926" customWidth="1"/>
    <col min="1542" max="1543" width="31.7109375" style="1926" customWidth="1"/>
    <col min="1544" max="1544" width="30.140625" style="1926" customWidth="1"/>
    <col min="1545" max="1545" width="33.7109375" style="1926" customWidth="1"/>
    <col min="1546" max="1546" width="27" style="1926" customWidth="1"/>
    <col min="1547" max="1547" width="28.7109375" style="1926" customWidth="1"/>
    <col min="1548" max="1548" width="34.85546875" style="1926" customWidth="1"/>
    <col min="1549" max="1549" width="37" style="1926" customWidth="1"/>
    <col min="1550" max="1550" width="34.85546875" style="1926" customWidth="1"/>
    <col min="1551" max="1551" width="27.5703125" style="1926" customWidth="1"/>
    <col min="1552" max="1552" width="36.85546875" style="1926" customWidth="1"/>
    <col min="1553" max="1553" width="38.7109375" style="1926" customWidth="1"/>
    <col min="1554" max="1556" width="14.7109375" style="1926" customWidth="1"/>
    <col min="1557" max="1557" width="18.7109375" style="1926" customWidth="1"/>
    <col min="1558" max="1558" width="25.42578125" style="1926" customWidth="1"/>
    <col min="1559" max="1559" width="34.85546875" style="1926" customWidth="1"/>
    <col min="1560" max="1560" width="28" style="1926" customWidth="1"/>
    <col min="1561" max="1561" width="34.140625" style="1926" customWidth="1"/>
    <col min="1562" max="1562" width="34" style="1926" customWidth="1"/>
    <col min="1563" max="1793" width="11.42578125" style="1926"/>
    <col min="1794" max="1794" width="108.140625" style="1926" customWidth="1"/>
    <col min="1795" max="1795" width="28.7109375" style="1926" customWidth="1"/>
    <col min="1796" max="1796" width="32.5703125" style="1926" customWidth="1"/>
    <col min="1797" max="1797" width="28.7109375" style="1926" customWidth="1"/>
    <col min="1798" max="1799" width="31.7109375" style="1926" customWidth="1"/>
    <col min="1800" max="1800" width="30.140625" style="1926" customWidth="1"/>
    <col min="1801" max="1801" width="33.7109375" style="1926" customWidth="1"/>
    <col min="1802" max="1802" width="27" style="1926" customWidth="1"/>
    <col min="1803" max="1803" width="28.7109375" style="1926" customWidth="1"/>
    <col min="1804" max="1804" width="34.85546875" style="1926" customWidth="1"/>
    <col min="1805" max="1805" width="37" style="1926" customWidth="1"/>
    <col min="1806" max="1806" width="34.85546875" style="1926" customWidth="1"/>
    <col min="1807" max="1807" width="27.5703125" style="1926" customWidth="1"/>
    <col min="1808" max="1808" width="36.85546875" style="1926" customWidth="1"/>
    <col min="1809" max="1809" width="38.7109375" style="1926" customWidth="1"/>
    <col min="1810" max="1812" width="14.7109375" style="1926" customWidth="1"/>
    <col min="1813" max="1813" width="18.7109375" style="1926" customWidth="1"/>
    <col min="1814" max="1814" width="25.42578125" style="1926" customWidth="1"/>
    <col min="1815" max="1815" width="34.85546875" style="1926" customWidth="1"/>
    <col min="1816" max="1816" width="28" style="1926" customWidth="1"/>
    <col min="1817" max="1817" width="34.140625" style="1926" customWidth="1"/>
    <col min="1818" max="1818" width="34" style="1926" customWidth="1"/>
    <col min="1819" max="2049" width="11.42578125" style="1926"/>
    <col min="2050" max="2050" width="108.140625" style="1926" customWidth="1"/>
    <col min="2051" max="2051" width="28.7109375" style="1926" customWidth="1"/>
    <col min="2052" max="2052" width="32.5703125" style="1926" customWidth="1"/>
    <col min="2053" max="2053" width="28.7109375" style="1926" customWidth="1"/>
    <col min="2054" max="2055" width="31.7109375" style="1926" customWidth="1"/>
    <col min="2056" max="2056" width="30.140625" style="1926" customWidth="1"/>
    <col min="2057" max="2057" width="33.7109375" style="1926" customWidth="1"/>
    <col min="2058" max="2058" width="27" style="1926" customWidth="1"/>
    <col min="2059" max="2059" width="28.7109375" style="1926" customWidth="1"/>
    <col min="2060" max="2060" width="34.85546875" style="1926" customWidth="1"/>
    <col min="2061" max="2061" width="37" style="1926" customWidth="1"/>
    <col min="2062" max="2062" width="34.85546875" style="1926" customWidth="1"/>
    <col min="2063" max="2063" width="27.5703125" style="1926" customWidth="1"/>
    <col min="2064" max="2064" width="36.85546875" style="1926" customWidth="1"/>
    <col min="2065" max="2065" width="38.7109375" style="1926" customWidth="1"/>
    <col min="2066" max="2068" width="14.7109375" style="1926" customWidth="1"/>
    <col min="2069" max="2069" width="18.7109375" style="1926" customWidth="1"/>
    <col min="2070" max="2070" width="25.42578125" style="1926" customWidth="1"/>
    <col min="2071" max="2071" width="34.85546875" style="1926" customWidth="1"/>
    <col min="2072" max="2072" width="28" style="1926" customWidth="1"/>
    <col min="2073" max="2073" width="34.140625" style="1926" customWidth="1"/>
    <col min="2074" max="2074" width="34" style="1926" customWidth="1"/>
    <col min="2075" max="2305" width="11.42578125" style="1926"/>
    <col min="2306" max="2306" width="108.140625" style="1926" customWidth="1"/>
    <col min="2307" max="2307" width="28.7109375" style="1926" customWidth="1"/>
    <col min="2308" max="2308" width="32.5703125" style="1926" customWidth="1"/>
    <col min="2309" max="2309" width="28.7109375" style="1926" customWidth="1"/>
    <col min="2310" max="2311" width="31.7109375" style="1926" customWidth="1"/>
    <col min="2312" max="2312" width="30.140625" style="1926" customWidth="1"/>
    <col min="2313" max="2313" width="33.7109375" style="1926" customWidth="1"/>
    <col min="2314" max="2314" width="27" style="1926" customWidth="1"/>
    <col min="2315" max="2315" width="28.7109375" style="1926" customWidth="1"/>
    <col min="2316" max="2316" width="34.85546875" style="1926" customWidth="1"/>
    <col min="2317" max="2317" width="37" style="1926" customWidth="1"/>
    <col min="2318" max="2318" width="34.85546875" style="1926" customWidth="1"/>
    <col min="2319" max="2319" width="27.5703125" style="1926" customWidth="1"/>
    <col min="2320" max="2320" width="36.85546875" style="1926" customWidth="1"/>
    <col min="2321" max="2321" width="38.7109375" style="1926" customWidth="1"/>
    <col min="2322" max="2324" width="14.7109375" style="1926" customWidth="1"/>
    <col min="2325" max="2325" width="18.7109375" style="1926" customWidth="1"/>
    <col min="2326" max="2326" width="25.42578125" style="1926" customWidth="1"/>
    <col min="2327" max="2327" width="34.85546875" style="1926" customWidth="1"/>
    <col min="2328" max="2328" width="28" style="1926" customWidth="1"/>
    <col min="2329" max="2329" width="34.140625" style="1926" customWidth="1"/>
    <col min="2330" max="2330" width="34" style="1926" customWidth="1"/>
    <col min="2331" max="2561" width="11.42578125" style="1926"/>
    <col min="2562" max="2562" width="108.140625" style="1926" customWidth="1"/>
    <col min="2563" max="2563" width="28.7109375" style="1926" customWidth="1"/>
    <col min="2564" max="2564" width="32.5703125" style="1926" customWidth="1"/>
    <col min="2565" max="2565" width="28.7109375" style="1926" customWidth="1"/>
    <col min="2566" max="2567" width="31.7109375" style="1926" customWidth="1"/>
    <col min="2568" max="2568" width="30.140625" style="1926" customWidth="1"/>
    <col min="2569" max="2569" width="33.7109375" style="1926" customWidth="1"/>
    <col min="2570" max="2570" width="27" style="1926" customWidth="1"/>
    <col min="2571" max="2571" width="28.7109375" style="1926" customWidth="1"/>
    <col min="2572" max="2572" width="34.85546875" style="1926" customWidth="1"/>
    <col min="2573" max="2573" width="37" style="1926" customWidth="1"/>
    <col min="2574" max="2574" width="34.85546875" style="1926" customWidth="1"/>
    <col min="2575" max="2575" width="27.5703125" style="1926" customWidth="1"/>
    <col min="2576" max="2576" width="36.85546875" style="1926" customWidth="1"/>
    <col min="2577" max="2577" width="38.7109375" style="1926" customWidth="1"/>
    <col min="2578" max="2580" width="14.7109375" style="1926" customWidth="1"/>
    <col min="2581" max="2581" width="18.7109375" style="1926" customWidth="1"/>
    <col min="2582" max="2582" width="25.42578125" style="1926" customWidth="1"/>
    <col min="2583" max="2583" width="34.85546875" style="1926" customWidth="1"/>
    <col min="2584" max="2584" width="28" style="1926" customWidth="1"/>
    <col min="2585" max="2585" width="34.140625" style="1926" customWidth="1"/>
    <col min="2586" max="2586" width="34" style="1926" customWidth="1"/>
    <col min="2587" max="2817" width="11.42578125" style="1926"/>
    <col min="2818" max="2818" width="108.140625" style="1926" customWidth="1"/>
    <col min="2819" max="2819" width="28.7109375" style="1926" customWidth="1"/>
    <col min="2820" max="2820" width="32.5703125" style="1926" customWidth="1"/>
    <col min="2821" max="2821" width="28.7109375" style="1926" customWidth="1"/>
    <col min="2822" max="2823" width="31.7109375" style="1926" customWidth="1"/>
    <col min="2824" max="2824" width="30.140625" style="1926" customWidth="1"/>
    <col min="2825" max="2825" width="33.7109375" style="1926" customWidth="1"/>
    <col min="2826" max="2826" width="27" style="1926" customWidth="1"/>
    <col min="2827" max="2827" width="28.7109375" style="1926" customWidth="1"/>
    <col min="2828" max="2828" width="34.85546875" style="1926" customWidth="1"/>
    <col min="2829" max="2829" width="37" style="1926" customWidth="1"/>
    <col min="2830" max="2830" width="34.85546875" style="1926" customWidth="1"/>
    <col min="2831" max="2831" width="27.5703125" style="1926" customWidth="1"/>
    <col min="2832" max="2832" width="36.85546875" style="1926" customWidth="1"/>
    <col min="2833" max="2833" width="38.7109375" style="1926" customWidth="1"/>
    <col min="2834" max="2836" width="14.7109375" style="1926" customWidth="1"/>
    <col min="2837" max="2837" width="18.7109375" style="1926" customWidth="1"/>
    <col min="2838" max="2838" width="25.42578125" style="1926" customWidth="1"/>
    <col min="2839" max="2839" width="34.85546875" style="1926" customWidth="1"/>
    <col min="2840" max="2840" width="28" style="1926" customWidth="1"/>
    <col min="2841" max="2841" width="34.140625" style="1926" customWidth="1"/>
    <col min="2842" max="2842" width="34" style="1926" customWidth="1"/>
    <col min="2843" max="3073" width="11.42578125" style="1926"/>
    <col min="3074" max="3074" width="108.140625" style="1926" customWidth="1"/>
    <col min="3075" max="3075" width="28.7109375" style="1926" customWidth="1"/>
    <col min="3076" max="3076" width="32.5703125" style="1926" customWidth="1"/>
    <col min="3077" max="3077" width="28.7109375" style="1926" customWidth="1"/>
    <col min="3078" max="3079" width="31.7109375" style="1926" customWidth="1"/>
    <col min="3080" max="3080" width="30.140625" style="1926" customWidth="1"/>
    <col min="3081" max="3081" width="33.7109375" style="1926" customWidth="1"/>
    <col min="3082" max="3082" width="27" style="1926" customWidth="1"/>
    <col min="3083" max="3083" width="28.7109375" style="1926" customWidth="1"/>
    <col min="3084" max="3084" width="34.85546875" style="1926" customWidth="1"/>
    <col min="3085" max="3085" width="37" style="1926" customWidth="1"/>
    <col min="3086" max="3086" width="34.85546875" style="1926" customWidth="1"/>
    <col min="3087" max="3087" width="27.5703125" style="1926" customWidth="1"/>
    <col min="3088" max="3088" width="36.85546875" style="1926" customWidth="1"/>
    <col min="3089" max="3089" width="38.7109375" style="1926" customWidth="1"/>
    <col min="3090" max="3092" width="14.7109375" style="1926" customWidth="1"/>
    <col min="3093" max="3093" width="18.7109375" style="1926" customWidth="1"/>
    <col min="3094" max="3094" width="25.42578125" style="1926" customWidth="1"/>
    <col min="3095" max="3095" width="34.85546875" style="1926" customWidth="1"/>
    <col min="3096" max="3096" width="28" style="1926" customWidth="1"/>
    <col min="3097" max="3097" width="34.140625" style="1926" customWidth="1"/>
    <col min="3098" max="3098" width="34" style="1926" customWidth="1"/>
    <col min="3099" max="3329" width="11.42578125" style="1926"/>
    <col min="3330" max="3330" width="108.140625" style="1926" customWidth="1"/>
    <col min="3331" max="3331" width="28.7109375" style="1926" customWidth="1"/>
    <col min="3332" max="3332" width="32.5703125" style="1926" customWidth="1"/>
    <col min="3333" max="3333" width="28.7109375" style="1926" customWidth="1"/>
    <col min="3334" max="3335" width="31.7109375" style="1926" customWidth="1"/>
    <col min="3336" max="3336" width="30.140625" style="1926" customWidth="1"/>
    <col min="3337" max="3337" width="33.7109375" style="1926" customWidth="1"/>
    <col min="3338" max="3338" width="27" style="1926" customWidth="1"/>
    <col min="3339" max="3339" width="28.7109375" style="1926" customWidth="1"/>
    <col min="3340" max="3340" width="34.85546875" style="1926" customWidth="1"/>
    <col min="3341" max="3341" width="37" style="1926" customWidth="1"/>
    <col min="3342" max="3342" width="34.85546875" style="1926" customWidth="1"/>
    <col min="3343" max="3343" width="27.5703125" style="1926" customWidth="1"/>
    <col min="3344" max="3344" width="36.85546875" style="1926" customWidth="1"/>
    <col min="3345" max="3345" width="38.7109375" style="1926" customWidth="1"/>
    <col min="3346" max="3348" width="14.7109375" style="1926" customWidth="1"/>
    <col min="3349" max="3349" width="18.7109375" style="1926" customWidth="1"/>
    <col min="3350" max="3350" width="25.42578125" style="1926" customWidth="1"/>
    <col min="3351" max="3351" width="34.85546875" style="1926" customWidth="1"/>
    <col min="3352" max="3352" width="28" style="1926" customWidth="1"/>
    <col min="3353" max="3353" width="34.140625" style="1926" customWidth="1"/>
    <col min="3354" max="3354" width="34" style="1926" customWidth="1"/>
    <col min="3355" max="3585" width="11.42578125" style="1926"/>
    <col min="3586" max="3586" width="108.140625" style="1926" customWidth="1"/>
    <col min="3587" max="3587" width="28.7109375" style="1926" customWidth="1"/>
    <col min="3588" max="3588" width="32.5703125" style="1926" customWidth="1"/>
    <col min="3589" max="3589" width="28.7109375" style="1926" customWidth="1"/>
    <col min="3590" max="3591" width="31.7109375" style="1926" customWidth="1"/>
    <col min="3592" max="3592" width="30.140625" style="1926" customWidth="1"/>
    <col min="3593" max="3593" width="33.7109375" style="1926" customWidth="1"/>
    <col min="3594" max="3594" width="27" style="1926" customWidth="1"/>
    <col min="3595" max="3595" width="28.7109375" style="1926" customWidth="1"/>
    <col min="3596" max="3596" width="34.85546875" style="1926" customWidth="1"/>
    <col min="3597" max="3597" width="37" style="1926" customWidth="1"/>
    <col min="3598" max="3598" width="34.85546875" style="1926" customWidth="1"/>
    <col min="3599" max="3599" width="27.5703125" style="1926" customWidth="1"/>
    <col min="3600" max="3600" width="36.85546875" style="1926" customWidth="1"/>
    <col min="3601" max="3601" width="38.7109375" style="1926" customWidth="1"/>
    <col min="3602" max="3604" width="14.7109375" style="1926" customWidth="1"/>
    <col min="3605" max="3605" width="18.7109375" style="1926" customWidth="1"/>
    <col min="3606" max="3606" width="25.42578125" style="1926" customWidth="1"/>
    <col min="3607" max="3607" width="34.85546875" style="1926" customWidth="1"/>
    <col min="3608" max="3608" width="28" style="1926" customWidth="1"/>
    <col min="3609" max="3609" width="34.140625" style="1926" customWidth="1"/>
    <col min="3610" max="3610" width="34" style="1926" customWidth="1"/>
    <col min="3611" max="3841" width="11.42578125" style="1926"/>
    <col min="3842" max="3842" width="108.140625" style="1926" customWidth="1"/>
    <col min="3843" max="3843" width="28.7109375" style="1926" customWidth="1"/>
    <col min="3844" max="3844" width="32.5703125" style="1926" customWidth="1"/>
    <col min="3845" max="3845" width="28.7109375" style="1926" customWidth="1"/>
    <col min="3846" max="3847" width="31.7109375" style="1926" customWidth="1"/>
    <col min="3848" max="3848" width="30.140625" style="1926" customWidth="1"/>
    <col min="3849" max="3849" width="33.7109375" style="1926" customWidth="1"/>
    <col min="3850" max="3850" width="27" style="1926" customWidth="1"/>
    <col min="3851" max="3851" width="28.7109375" style="1926" customWidth="1"/>
    <col min="3852" max="3852" width="34.85546875" style="1926" customWidth="1"/>
    <col min="3853" max="3853" width="37" style="1926" customWidth="1"/>
    <col min="3854" max="3854" width="34.85546875" style="1926" customWidth="1"/>
    <col min="3855" max="3855" width="27.5703125" style="1926" customWidth="1"/>
    <col min="3856" max="3856" width="36.85546875" style="1926" customWidth="1"/>
    <col min="3857" max="3857" width="38.7109375" style="1926" customWidth="1"/>
    <col min="3858" max="3860" width="14.7109375" style="1926" customWidth="1"/>
    <col min="3861" max="3861" width="18.7109375" style="1926" customWidth="1"/>
    <col min="3862" max="3862" width="25.42578125" style="1926" customWidth="1"/>
    <col min="3863" max="3863" width="34.85546875" style="1926" customWidth="1"/>
    <col min="3864" max="3864" width="28" style="1926" customWidth="1"/>
    <col min="3865" max="3865" width="34.140625" style="1926" customWidth="1"/>
    <col min="3866" max="3866" width="34" style="1926" customWidth="1"/>
    <col min="3867" max="4097" width="11.42578125" style="1926"/>
    <col min="4098" max="4098" width="108.140625" style="1926" customWidth="1"/>
    <col min="4099" max="4099" width="28.7109375" style="1926" customWidth="1"/>
    <col min="4100" max="4100" width="32.5703125" style="1926" customWidth="1"/>
    <col min="4101" max="4101" width="28.7109375" style="1926" customWidth="1"/>
    <col min="4102" max="4103" width="31.7109375" style="1926" customWidth="1"/>
    <col min="4104" max="4104" width="30.140625" style="1926" customWidth="1"/>
    <col min="4105" max="4105" width="33.7109375" style="1926" customWidth="1"/>
    <col min="4106" max="4106" width="27" style="1926" customWidth="1"/>
    <col min="4107" max="4107" width="28.7109375" style="1926" customWidth="1"/>
    <col min="4108" max="4108" width="34.85546875" style="1926" customWidth="1"/>
    <col min="4109" max="4109" width="37" style="1926" customWidth="1"/>
    <col min="4110" max="4110" width="34.85546875" style="1926" customWidth="1"/>
    <col min="4111" max="4111" width="27.5703125" style="1926" customWidth="1"/>
    <col min="4112" max="4112" width="36.85546875" style="1926" customWidth="1"/>
    <col min="4113" max="4113" width="38.7109375" style="1926" customWidth="1"/>
    <col min="4114" max="4116" width="14.7109375" style="1926" customWidth="1"/>
    <col min="4117" max="4117" width="18.7109375" style="1926" customWidth="1"/>
    <col min="4118" max="4118" width="25.42578125" style="1926" customWidth="1"/>
    <col min="4119" max="4119" width="34.85546875" style="1926" customWidth="1"/>
    <col min="4120" max="4120" width="28" style="1926" customWidth="1"/>
    <col min="4121" max="4121" width="34.140625" style="1926" customWidth="1"/>
    <col min="4122" max="4122" width="34" style="1926" customWidth="1"/>
    <col min="4123" max="4353" width="11.42578125" style="1926"/>
    <col min="4354" max="4354" width="108.140625" style="1926" customWidth="1"/>
    <col min="4355" max="4355" width="28.7109375" style="1926" customWidth="1"/>
    <col min="4356" max="4356" width="32.5703125" style="1926" customWidth="1"/>
    <col min="4357" max="4357" width="28.7109375" style="1926" customWidth="1"/>
    <col min="4358" max="4359" width="31.7109375" style="1926" customWidth="1"/>
    <col min="4360" max="4360" width="30.140625" style="1926" customWidth="1"/>
    <col min="4361" max="4361" width="33.7109375" style="1926" customWidth="1"/>
    <col min="4362" max="4362" width="27" style="1926" customWidth="1"/>
    <col min="4363" max="4363" width="28.7109375" style="1926" customWidth="1"/>
    <col min="4364" max="4364" width="34.85546875" style="1926" customWidth="1"/>
    <col min="4365" max="4365" width="37" style="1926" customWidth="1"/>
    <col min="4366" max="4366" width="34.85546875" style="1926" customWidth="1"/>
    <col min="4367" max="4367" width="27.5703125" style="1926" customWidth="1"/>
    <col min="4368" max="4368" width="36.85546875" style="1926" customWidth="1"/>
    <col min="4369" max="4369" width="38.7109375" style="1926" customWidth="1"/>
    <col min="4370" max="4372" width="14.7109375" style="1926" customWidth="1"/>
    <col min="4373" max="4373" width="18.7109375" style="1926" customWidth="1"/>
    <col min="4374" max="4374" width="25.42578125" style="1926" customWidth="1"/>
    <col min="4375" max="4375" width="34.85546875" style="1926" customWidth="1"/>
    <col min="4376" max="4376" width="28" style="1926" customWidth="1"/>
    <col min="4377" max="4377" width="34.140625" style="1926" customWidth="1"/>
    <col min="4378" max="4378" width="34" style="1926" customWidth="1"/>
    <col min="4379" max="4609" width="11.42578125" style="1926"/>
    <col min="4610" max="4610" width="108.140625" style="1926" customWidth="1"/>
    <col min="4611" max="4611" width="28.7109375" style="1926" customWidth="1"/>
    <col min="4612" max="4612" width="32.5703125" style="1926" customWidth="1"/>
    <col min="4613" max="4613" width="28.7109375" style="1926" customWidth="1"/>
    <col min="4614" max="4615" width="31.7109375" style="1926" customWidth="1"/>
    <col min="4616" max="4616" width="30.140625" style="1926" customWidth="1"/>
    <col min="4617" max="4617" width="33.7109375" style="1926" customWidth="1"/>
    <col min="4618" max="4618" width="27" style="1926" customWidth="1"/>
    <col min="4619" max="4619" width="28.7109375" style="1926" customWidth="1"/>
    <col min="4620" max="4620" width="34.85546875" style="1926" customWidth="1"/>
    <col min="4621" max="4621" width="37" style="1926" customWidth="1"/>
    <col min="4622" max="4622" width="34.85546875" style="1926" customWidth="1"/>
    <col min="4623" max="4623" width="27.5703125" style="1926" customWidth="1"/>
    <col min="4624" max="4624" width="36.85546875" style="1926" customWidth="1"/>
    <col min="4625" max="4625" width="38.7109375" style="1926" customWidth="1"/>
    <col min="4626" max="4628" width="14.7109375" style="1926" customWidth="1"/>
    <col min="4629" max="4629" width="18.7109375" style="1926" customWidth="1"/>
    <col min="4630" max="4630" width="25.42578125" style="1926" customWidth="1"/>
    <col min="4631" max="4631" width="34.85546875" style="1926" customWidth="1"/>
    <col min="4632" max="4632" width="28" style="1926" customWidth="1"/>
    <col min="4633" max="4633" width="34.140625" style="1926" customWidth="1"/>
    <col min="4634" max="4634" width="34" style="1926" customWidth="1"/>
    <col min="4635" max="4865" width="11.42578125" style="1926"/>
    <col min="4866" max="4866" width="108.140625" style="1926" customWidth="1"/>
    <col min="4867" max="4867" width="28.7109375" style="1926" customWidth="1"/>
    <col min="4868" max="4868" width="32.5703125" style="1926" customWidth="1"/>
    <col min="4869" max="4869" width="28.7109375" style="1926" customWidth="1"/>
    <col min="4870" max="4871" width="31.7109375" style="1926" customWidth="1"/>
    <col min="4872" max="4872" width="30.140625" style="1926" customWidth="1"/>
    <col min="4873" max="4873" width="33.7109375" style="1926" customWidth="1"/>
    <col min="4874" max="4874" width="27" style="1926" customWidth="1"/>
    <col min="4875" max="4875" width="28.7109375" style="1926" customWidth="1"/>
    <col min="4876" max="4876" width="34.85546875" style="1926" customWidth="1"/>
    <col min="4877" max="4877" width="37" style="1926" customWidth="1"/>
    <col min="4878" max="4878" width="34.85546875" style="1926" customWidth="1"/>
    <col min="4879" max="4879" width="27.5703125" style="1926" customWidth="1"/>
    <col min="4880" max="4880" width="36.85546875" style="1926" customWidth="1"/>
    <col min="4881" max="4881" width="38.7109375" style="1926" customWidth="1"/>
    <col min="4882" max="4884" width="14.7109375" style="1926" customWidth="1"/>
    <col min="4885" max="4885" width="18.7109375" style="1926" customWidth="1"/>
    <col min="4886" max="4886" width="25.42578125" style="1926" customWidth="1"/>
    <col min="4887" max="4887" width="34.85546875" style="1926" customWidth="1"/>
    <col min="4888" max="4888" width="28" style="1926" customWidth="1"/>
    <col min="4889" max="4889" width="34.140625" style="1926" customWidth="1"/>
    <col min="4890" max="4890" width="34" style="1926" customWidth="1"/>
    <col min="4891" max="5121" width="11.42578125" style="1926"/>
    <col min="5122" max="5122" width="108.140625" style="1926" customWidth="1"/>
    <col min="5123" max="5123" width="28.7109375" style="1926" customWidth="1"/>
    <col min="5124" max="5124" width="32.5703125" style="1926" customWidth="1"/>
    <col min="5125" max="5125" width="28.7109375" style="1926" customWidth="1"/>
    <col min="5126" max="5127" width="31.7109375" style="1926" customWidth="1"/>
    <col min="5128" max="5128" width="30.140625" style="1926" customWidth="1"/>
    <col min="5129" max="5129" width="33.7109375" style="1926" customWidth="1"/>
    <col min="5130" max="5130" width="27" style="1926" customWidth="1"/>
    <col min="5131" max="5131" width="28.7109375" style="1926" customWidth="1"/>
    <col min="5132" max="5132" width="34.85546875" style="1926" customWidth="1"/>
    <col min="5133" max="5133" width="37" style="1926" customWidth="1"/>
    <col min="5134" max="5134" width="34.85546875" style="1926" customWidth="1"/>
    <col min="5135" max="5135" width="27.5703125" style="1926" customWidth="1"/>
    <col min="5136" max="5136" width="36.85546875" style="1926" customWidth="1"/>
    <col min="5137" max="5137" width="38.7109375" style="1926" customWidth="1"/>
    <col min="5138" max="5140" width="14.7109375" style="1926" customWidth="1"/>
    <col min="5141" max="5141" width="18.7109375" style="1926" customWidth="1"/>
    <col min="5142" max="5142" width="25.42578125" style="1926" customWidth="1"/>
    <col min="5143" max="5143" width="34.85546875" style="1926" customWidth="1"/>
    <col min="5144" max="5144" width="28" style="1926" customWidth="1"/>
    <col min="5145" max="5145" width="34.140625" style="1926" customWidth="1"/>
    <col min="5146" max="5146" width="34" style="1926" customWidth="1"/>
    <col min="5147" max="5377" width="11.42578125" style="1926"/>
    <col min="5378" max="5378" width="108.140625" style="1926" customWidth="1"/>
    <col min="5379" max="5379" width="28.7109375" style="1926" customWidth="1"/>
    <col min="5380" max="5380" width="32.5703125" style="1926" customWidth="1"/>
    <col min="5381" max="5381" width="28.7109375" style="1926" customWidth="1"/>
    <col min="5382" max="5383" width="31.7109375" style="1926" customWidth="1"/>
    <col min="5384" max="5384" width="30.140625" style="1926" customWidth="1"/>
    <col min="5385" max="5385" width="33.7109375" style="1926" customWidth="1"/>
    <col min="5386" max="5386" width="27" style="1926" customWidth="1"/>
    <col min="5387" max="5387" width="28.7109375" style="1926" customWidth="1"/>
    <col min="5388" max="5388" width="34.85546875" style="1926" customWidth="1"/>
    <col min="5389" max="5389" width="37" style="1926" customWidth="1"/>
    <col min="5390" max="5390" width="34.85546875" style="1926" customWidth="1"/>
    <col min="5391" max="5391" width="27.5703125" style="1926" customWidth="1"/>
    <col min="5392" max="5392" width="36.85546875" style="1926" customWidth="1"/>
    <col min="5393" max="5393" width="38.7109375" style="1926" customWidth="1"/>
    <col min="5394" max="5396" width="14.7109375" style="1926" customWidth="1"/>
    <col min="5397" max="5397" width="18.7109375" style="1926" customWidth="1"/>
    <col min="5398" max="5398" width="25.42578125" style="1926" customWidth="1"/>
    <col min="5399" max="5399" width="34.85546875" style="1926" customWidth="1"/>
    <col min="5400" max="5400" width="28" style="1926" customWidth="1"/>
    <col min="5401" max="5401" width="34.140625" style="1926" customWidth="1"/>
    <col min="5402" max="5402" width="34" style="1926" customWidth="1"/>
    <col min="5403" max="5633" width="11.42578125" style="1926"/>
    <col min="5634" max="5634" width="108.140625" style="1926" customWidth="1"/>
    <col min="5635" max="5635" width="28.7109375" style="1926" customWidth="1"/>
    <col min="5636" max="5636" width="32.5703125" style="1926" customWidth="1"/>
    <col min="5637" max="5637" width="28.7109375" style="1926" customWidth="1"/>
    <col min="5638" max="5639" width="31.7109375" style="1926" customWidth="1"/>
    <col min="5640" max="5640" width="30.140625" style="1926" customWidth="1"/>
    <col min="5641" max="5641" width="33.7109375" style="1926" customWidth="1"/>
    <col min="5642" max="5642" width="27" style="1926" customWidth="1"/>
    <col min="5643" max="5643" width="28.7109375" style="1926" customWidth="1"/>
    <col min="5644" max="5644" width="34.85546875" style="1926" customWidth="1"/>
    <col min="5645" max="5645" width="37" style="1926" customWidth="1"/>
    <col min="5646" max="5646" width="34.85546875" style="1926" customWidth="1"/>
    <col min="5647" max="5647" width="27.5703125" style="1926" customWidth="1"/>
    <col min="5648" max="5648" width="36.85546875" style="1926" customWidth="1"/>
    <col min="5649" max="5649" width="38.7109375" style="1926" customWidth="1"/>
    <col min="5650" max="5652" width="14.7109375" style="1926" customWidth="1"/>
    <col min="5653" max="5653" width="18.7109375" style="1926" customWidth="1"/>
    <col min="5654" max="5654" width="25.42578125" style="1926" customWidth="1"/>
    <col min="5655" max="5655" width="34.85546875" style="1926" customWidth="1"/>
    <col min="5656" max="5656" width="28" style="1926" customWidth="1"/>
    <col min="5657" max="5657" width="34.140625" style="1926" customWidth="1"/>
    <col min="5658" max="5658" width="34" style="1926" customWidth="1"/>
    <col min="5659" max="5889" width="11.42578125" style="1926"/>
    <col min="5890" max="5890" width="108.140625" style="1926" customWidth="1"/>
    <col min="5891" max="5891" width="28.7109375" style="1926" customWidth="1"/>
    <col min="5892" max="5892" width="32.5703125" style="1926" customWidth="1"/>
    <col min="5893" max="5893" width="28.7109375" style="1926" customWidth="1"/>
    <col min="5894" max="5895" width="31.7109375" style="1926" customWidth="1"/>
    <col min="5896" max="5896" width="30.140625" style="1926" customWidth="1"/>
    <col min="5897" max="5897" width="33.7109375" style="1926" customWidth="1"/>
    <col min="5898" max="5898" width="27" style="1926" customWidth="1"/>
    <col min="5899" max="5899" width="28.7109375" style="1926" customWidth="1"/>
    <col min="5900" max="5900" width="34.85546875" style="1926" customWidth="1"/>
    <col min="5901" max="5901" width="37" style="1926" customWidth="1"/>
    <col min="5902" max="5902" width="34.85546875" style="1926" customWidth="1"/>
    <col min="5903" max="5903" width="27.5703125" style="1926" customWidth="1"/>
    <col min="5904" max="5904" width="36.85546875" style="1926" customWidth="1"/>
    <col min="5905" max="5905" width="38.7109375" style="1926" customWidth="1"/>
    <col min="5906" max="5908" width="14.7109375" style="1926" customWidth="1"/>
    <col min="5909" max="5909" width="18.7109375" style="1926" customWidth="1"/>
    <col min="5910" max="5910" width="25.42578125" style="1926" customWidth="1"/>
    <col min="5911" max="5911" width="34.85546875" style="1926" customWidth="1"/>
    <col min="5912" max="5912" width="28" style="1926" customWidth="1"/>
    <col min="5913" max="5913" width="34.140625" style="1926" customWidth="1"/>
    <col min="5914" max="5914" width="34" style="1926" customWidth="1"/>
    <col min="5915" max="6145" width="11.42578125" style="1926"/>
    <col min="6146" max="6146" width="108.140625" style="1926" customWidth="1"/>
    <col min="6147" max="6147" width="28.7109375" style="1926" customWidth="1"/>
    <col min="6148" max="6148" width="32.5703125" style="1926" customWidth="1"/>
    <col min="6149" max="6149" width="28.7109375" style="1926" customWidth="1"/>
    <col min="6150" max="6151" width="31.7109375" style="1926" customWidth="1"/>
    <col min="6152" max="6152" width="30.140625" style="1926" customWidth="1"/>
    <col min="6153" max="6153" width="33.7109375" style="1926" customWidth="1"/>
    <col min="6154" max="6154" width="27" style="1926" customWidth="1"/>
    <col min="6155" max="6155" width="28.7109375" style="1926" customWidth="1"/>
    <col min="6156" max="6156" width="34.85546875" style="1926" customWidth="1"/>
    <col min="6157" max="6157" width="37" style="1926" customWidth="1"/>
    <col min="6158" max="6158" width="34.85546875" style="1926" customWidth="1"/>
    <col min="6159" max="6159" width="27.5703125" style="1926" customWidth="1"/>
    <col min="6160" max="6160" width="36.85546875" style="1926" customWidth="1"/>
    <col min="6161" max="6161" width="38.7109375" style="1926" customWidth="1"/>
    <col min="6162" max="6164" width="14.7109375" style="1926" customWidth="1"/>
    <col min="6165" max="6165" width="18.7109375" style="1926" customWidth="1"/>
    <col min="6166" max="6166" width="25.42578125" style="1926" customWidth="1"/>
    <col min="6167" max="6167" width="34.85546875" style="1926" customWidth="1"/>
    <col min="6168" max="6168" width="28" style="1926" customWidth="1"/>
    <col min="6169" max="6169" width="34.140625" style="1926" customWidth="1"/>
    <col min="6170" max="6170" width="34" style="1926" customWidth="1"/>
    <col min="6171" max="6401" width="11.42578125" style="1926"/>
    <col min="6402" max="6402" width="108.140625" style="1926" customWidth="1"/>
    <col min="6403" max="6403" width="28.7109375" style="1926" customWidth="1"/>
    <col min="6404" max="6404" width="32.5703125" style="1926" customWidth="1"/>
    <col min="6405" max="6405" width="28.7109375" style="1926" customWidth="1"/>
    <col min="6406" max="6407" width="31.7109375" style="1926" customWidth="1"/>
    <col min="6408" max="6408" width="30.140625" style="1926" customWidth="1"/>
    <col min="6409" max="6409" width="33.7109375" style="1926" customWidth="1"/>
    <col min="6410" max="6410" width="27" style="1926" customWidth="1"/>
    <col min="6411" max="6411" width="28.7109375" style="1926" customWidth="1"/>
    <col min="6412" max="6412" width="34.85546875" style="1926" customWidth="1"/>
    <col min="6413" max="6413" width="37" style="1926" customWidth="1"/>
    <col min="6414" max="6414" width="34.85546875" style="1926" customWidth="1"/>
    <col min="6415" max="6415" width="27.5703125" style="1926" customWidth="1"/>
    <col min="6416" max="6416" width="36.85546875" style="1926" customWidth="1"/>
    <col min="6417" max="6417" width="38.7109375" style="1926" customWidth="1"/>
    <col min="6418" max="6420" width="14.7109375" style="1926" customWidth="1"/>
    <col min="6421" max="6421" width="18.7109375" style="1926" customWidth="1"/>
    <col min="6422" max="6422" width="25.42578125" style="1926" customWidth="1"/>
    <col min="6423" max="6423" width="34.85546875" style="1926" customWidth="1"/>
    <col min="6424" max="6424" width="28" style="1926" customWidth="1"/>
    <col min="6425" max="6425" width="34.140625" style="1926" customWidth="1"/>
    <col min="6426" max="6426" width="34" style="1926" customWidth="1"/>
    <col min="6427" max="6657" width="11.42578125" style="1926"/>
    <col min="6658" max="6658" width="108.140625" style="1926" customWidth="1"/>
    <col min="6659" max="6659" width="28.7109375" style="1926" customWidth="1"/>
    <col min="6660" max="6660" width="32.5703125" style="1926" customWidth="1"/>
    <col min="6661" max="6661" width="28.7109375" style="1926" customWidth="1"/>
    <col min="6662" max="6663" width="31.7109375" style="1926" customWidth="1"/>
    <col min="6664" max="6664" width="30.140625" style="1926" customWidth="1"/>
    <col min="6665" max="6665" width="33.7109375" style="1926" customWidth="1"/>
    <col min="6666" max="6666" width="27" style="1926" customWidth="1"/>
    <col min="6667" max="6667" width="28.7109375" style="1926" customWidth="1"/>
    <col min="6668" max="6668" width="34.85546875" style="1926" customWidth="1"/>
    <col min="6669" max="6669" width="37" style="1926" customWidth="1"/>
    <col min="6670" max="6670" width="34.85546875" style="1926" customWidth="1"/>
    <col min="6671" max="6671" width="27.5703125" style="1926" customWidth="1"/>
    <col min="6672" max="6672" width="36.85546875" style="1926" customWidth="1"/>
    <col min="6673" max="6673" width="38.7109375" style="1926" customWidth="1"/>
    <col min="6674" max="6676" width="14.7109375" style="1926" customWidth="1"/>
    <col min="6677" max="6677" width="18.7109375" style="1926" customWidth="1"/>
    <col min="6678" max="6678" width="25.42578125" style="1926" customWidth="1"/>
    <col min="6679" max="6679" width="34.85546875" style="1926" customWidth="1"/>
    <col min="6680" max="6680" width="28" style="1926" customWidth="1"/>
    <col min="6681" max="6681" width="34.140625" style="1926" customWidth="1"/>
    <col min="6682" max="6682" width="34" style="1926" customWidth="1"/>
    <col min="6683" max="6913" width="11.42578125" style="1926"/>
    <col min="6914" max="6914" width="108.140625" style="1926" customWidth="1"/>
    <col min="6915" max="6915" width="28.7109375" style="1926" customWidth="1"/>
    <col min="6916" max="6916" width="32.5703125" style="1926" customWidth="1"/>
    <col min="6917" max="6917" width="28.7109375" style="1926" customWidth="1"/>
    <col min="6918" max="6919" width="31.7109375" style="1926" customWidth="1"/>
    <col min="6920" max="6920" width="30.140625" style="1926" customWidth="1"/>
    <col min="6921" max="6921" width="33.7109375" style="1926" customWidth="1"/>
    <col min="6922" max="6922" width="27" style="1926" customWidth="1"/>
    <col min="6923" max="6923" width="28.7109375" style="1926" customWidth="1"/>
    <col min="6924" max="6924" width="34.85546875" style="1926" customWidth="1"/>
    <col min="6925" max="6925" width="37" style="1926" customWidth="1"/>
    <col min="6926" max="6926" width="34.85546875" style="1926" customWidth="1"/>
    <col min="6927" max="6927" width="27.5703125" style="1926" customWidth="1"/>
    <col min="6928" max="6928" width="36.85546875" style="1926" customWidth="1"/>
    <col min="6929" max="6929" width="38.7109375" style="1926" customWidth="1"/>
    <col min="6930" max="6932" width="14.7109375" style="1926" customWidth="1"/>
    <col min="6933" max="6933" width="18.7109375" style="1926" customWidth="1"/>
    <col min="6934" max="6934" width="25.42578125" style="1926" customWidth="1"/>
    <col min="6935" max="6935" width="34.85546875" style="1926" customWidth="1"/>
    <col min="6936" max="6936" width="28" style="1926" customWidth="1"/>
    <col min="6937" max="6937" width="34.140625" style="1926" customWidth="1"/>
    <col min="6938" max="6938" width="34" style="1926" customWidth="1"/>
    <col min="6939" max="7169" width="11.42578125" style="1926"/>
    <col min="7170" max="7170" width="108.140625" style="1926" customWidth="1"/>
    <col min="7171" max="7171" width="28.7109375" style="1926" customWidth="1"/>
    <col min="7172" max="7172" width="32.5703125" style="1926" customWidth="1"/>
    <col min="7173" max="7173" width="28.7109375" style="1926" customWidth="1"/>
    <col min="7174" max="7175" width="31.7109375" style="1926" customWidth="1"/>
    <col min="7176" max="7176" width="30.140625" style="1926" customWidth="1"/>
    <col min="7177" max="7177" width="33.7109375" style="1926" customWidth="1"/>
    <col min="7178" max="7178" width="27" style="1926" customWidth="1"/>
    <col min="7179" max="7179" width="28.7109375" style="1926" customWidth="1"/>
    <col min="7180" max="7180" width="34.85546875" style="1926" customWidth="1"/>
    <col min="7181" max="7181" width="37" style="1926" customWidth="1"/>
    <col min="7182" max="7182" width="34.85546875" style="1926" customWidth="1"/>
    <col min="7183" max="7183" width="27.5703125" style="1926" customWidth="1"/>
    <col min="7184" max="7184" width="36.85546875" style="1926" customWidth="1"/>
    <col min="7185" max="7185" width="38.7109375" style="1926" customWidth="1"/>
    <col min="7186" max="7188" width="14.7109375" style="1926" customWidth="1"/>
    <col min="7189" max="7189" width="18.7109375" style="1926" customWidth="1"/>
    <col min="7190" max="7190" width="25.42578125" style="1926" customWidth="1"/>
    <col min="7191" max="7191" width="34.85546875" style="1926" customWidth="1"/>
    <col min="7192" max="7192" width="28" style="1926" customWidth="1"/>
    <col min="7193" max="7193" width="34.140625" style="1926" customWidth="1"/>
    <col min="7194" max="7194" width="34" style="1926" customWidth="1"/>
    <col min="7195" max="7425" width="11.42578125" style="1926"/>
    <col min="7426" max="7426" width="108.140625" style="1926" customWidth="1"/>
    <col min="7427" max="7427" width="28.7109375" style="1926" customWidth="1"/>
    <col min="7428" max="7428" width="32.5703125" style="1926" customWidth="1"/>
    <col min="7429" max="7429" width="28.7109375" style="1926" customWidth="1"/>
    <col min="7430" max="7431" width="31.7109375" style="1926" customWidth="1"/>
    <col min="7432" max="7432" width="30.140625" style="1926" customWidth="1"/>
    <col min="7433" max="7433" width="33.7109375" style="1926" customWidth="1"/>
    <col min="7434" max="7434" width="27" style="1926" customWidth="1"/>
    <col min="7435" max="7435" width="28.7109375" style="1926" customWidth="1"/>
    <col min="7436" max="7436" width="34.85546875" style="1926" customWidth="1"/>
    <col min="7437" max="7437" width="37" style="1926" customWidth="1"/>
    <col min="7438" max="7438" width="34.85546875" style="1926" customWidth="1"/>
    <col min="7439" max="7439" width="27.5703125" style="1926" customWidth="1"/>
    <col min="7440" max="7440" width="36.85546875" style="1926" customWidth="1"/>
    <col min="7441" max="7441" width="38.7109375" style="1926" customWidth="1"/>
    <col min="7442" max="7444" width="14.7109375" style="1926" customWidth="1"/>
    <col min="7445" max="7445" width="18.7109375" style="1926" customWidth="1"/>
    <col min="7446" max="7446" width="25.42578125" style="1926" customWidth="1"/>
    <col min="7447" max="7447" width="34.85546875" style="1926" customWidth="1"/>
    <col min="7448" max="7448" width="28" style="1926" customWidth="1"/>
    <col min="7449" max="7449" width="34.140625" style="1926" customWidth="1"/>
    <col min="7450" max="7450" width="34" style="1926" customWidth="1"/>
    <col min="7451" max="7681" width="11.42578125" style="1926"/>
    <col min="7682" max="7682" width="108.140625" style="1926" customWidth="1"/>
    <col min="7683" max="7683" width="28.7109375" style="1926" customWidth="1"/>
    <col min="7684" max="7684" width="32.5703125" style="1926" customWidth="1"/>
    <col min="7685" max="7685" width="28.7109375" style="1926" customWidth="1"/>
    <col min="7686" max="7687" width="31.7109375" style="1926" customWidth="1"/>
    <col min="7688" max="7688" width="30.140625" style="1926" customWidth="1"/>
    <col min="7689" max="7689" width="33.7109375" style="1926" customWidth="1"/>
    <col min="7690" max="7690" width="27" style="1926" customWidth="1"/>
    <col min="7691" max="7691" width="28.7109375" style="1926" customWidth="1"/>
    <col min="7692" max="7692" width="34.85546875" style="1926" customWidth="1"/>
    <col min="7693" max="7693" width="37" style="1926" customWidth="1"/>
    <col min="7694" max="7694" width="34.85546875" style="1926" customWidth="1"/>
    <col min="7695" max="7695" width="27.5703125" style="1926" customWidth="1"/>
    <col min="7696" max="7696" width="36.85546875" style="1926" customWidth="1"/>
    <col min="7697" max="7697" width="38.7109375" style="1926" customWidth="1"/>
    <col min="7698" max="7700" width="14.7109375" style="1926" customWidth="1"/>
    <col min="7701" max="7701" width="18.7109375" style="1926" customWidth="1"/>
    <col min="7702" max="7702" width="25.42578125" style="1926" customWidth="1"/>
    <col min="7703" max="7703" width="34.85546875" style="1926" customWidth="1"/>
    <col min="7704" max="7704" width="28" style="1926" customWidth="1"/>
    <col min="7705" max="7705" width="34.140625" style="1926" customWidth="1"/>
    <col min="7706" max="7706" width="34" style="1926" customWidth="1"/>
    <col min="7707" max="7937" width="11.42578125" style="1926"/>
    <col min="7938" max="7938" width="108.140625" style="1926" customWidth="1"/>
    <col min="7939" max="7939" width="28.7109375" style="1926" customWidth="1"/>
    <col min="7940" max="7940" width="32.5703125" style="1926" customWidth="1"/>
    <col min="7941" max="7941" width="28.7109375" style="1926" customWidth="1"/>
    <col min="7942" max="7943" width="31.7109375" style="1926" customWidth="1"/>
    <col min="7944" max="7944" width="30.140625" style="1926" customWidth="1"/>
    <col min="7945" max="7945" width="33.7109375" style="1926" customWidth="1"/>
    <col min="7946" max="7946" width="27" style="1926" customWidth="1"/>
    <col min="7947" max="7947" width="28.7109375" style="1926" customWidth="1"/>
    <col min="7948" max="7948" width="34.85546875" style="1926" customWidth="1"/>
    <col min="7949" max="7949" width="37" style="1926" customWidth="1"/>
    <col min="7950" max="7950" width="34.85546875" style="1926" customWidth="1"/>
    <col min="7951" max="7951" width="27.5703125" style="1926" customWidth="1"/>
    <col min="7952" max="7952" width="36.85546875" style="1926" customWidth="1"/>
    <col min="7953" max="7953" width="38.7109375" style="1926" customWidth="1"/>
    <col min="7954" max="7956" width="14.7109375" style="1926" customWidth="1"/>
    <col min="7957" max="7957" width="18.7109375" style="1926" customWidth="1"/>
    <col min="7958" max="7958" width="25.42578125" style="1926" customWidth="1"/>
    <col min="7959" max="7959" width="34.85546875" style="1926" customWidth="1"/>
    <col min="7960" max="7960" width="28" style="1926" customWidth="1"/>
    <col min="7961" max="7961" width="34.140625" style="1926" customWidth="1"/>
    <col min="7962" max="7962" width="34" style="1926" customWidth="1"/>
    <col min="7963" max="8193" width="11.42578125" style="1926"/>
    <col min="8194" max="8194" width="108.140625" style="1926" customWidth="1"/>
    <col min="8195" max="8195" width="28.7109375" style="1926" customWidth="1"/>
    <col min="8196" max="8196" width="32.5703125" style="1926" customWidth="1"/>
    <col min="8197" max="8197" width="28.7109375" style="1926" customWidth="1"/>
    <col min="8198" max="8199" width="31.7109375" style="1926" customWidth="1"/>
    <col min="8200" max="8200" width="30.140625" style="1926" customWidth="1"/>
    <col min="8201" max="8201" width="33.7109375" style="1926" customWidth="1"/>
    <col min="8202" max="8202" width="27" style="1926" customWidth="1"/>
    <col min="8203" max="8203" width="28.7109375" style="1926" customWidth="1"/>
    <col min="8204" max="8204" width="34.85546875" style="1926" customWidth="1"/>
    <col min="8205" max="8205" width="37" style="1926" customWidth="1"/>
    <col min="8206" max="8206" width="34.85546875" style="1926" customWidth="1"/>
    <col min="8207" max="8207" width="27.5703125" style="1926" customWidth="1"/>
    <col min="8208" max="8208" width="36.85546875" style="1926" customWidth="1"/>
    <col min="8209" max="8209" width="38.7109375" style="1926" customWidth="1"/>
    <col min="8210" max="8212" width="14.7109375" style="1926" customWidth="1"/>
    <col min="8213" max="8213" width="18.7109375" style="1926" customWidth="1"/>
    <col min="8214" max="8214" width="25.42578125" style="1926" customWidth="1"/>
    <col min="8215" max="8215" width="34.85546875" style="1926" customWidth="1"/>
    <col min="8216" max="8216" width="28" style="1926" customWidth="1"/>
    <col min="8217" max="8217" width="34.140625" style="1926" customWidth="1"/>
    <col min="8218" max="8218" width="34" style="1926" customWidth="1"/>
    <col min="8219" max="8449" width="11.42578125" style="1926"/>
    <col min="8450" max="8450" width="108.140625" style="1926" customWidth="1"/>
    <col min="8451" max="8451" width="28.7109375" style="1926" customWidth="1"/>
    <col min="8452" max="8452" width="32.5703125" style="1926" customWidth="1"/>
    <col min="8453" max="8453" width="28.7109375" style="1926" customWidth="1"/>
    <col min="8454" max="8455" width="31.7109375" style="1926" customWidth="1"/>
    <col min="8456" max="8456" width="30.140625" style="1926" customWidth="1"/>
    <col min="8457" max="8457" width="33.7109375" style="1926" customWidth="1"/>
    <col min="8458" max="8458" width="27" style="1926" customWidth="1"/>
    <col min="8459" max="8459" width="28.7109375" style="1926" customWidth="1"/>
    <col min="8460" max="8460" width="34.85546875" style="1926" customWidth="1"/>
    <col min="8461" max="8461" width="37" style="1926" customWidth="1"/>
    <col min="8462" max="8462" width="34.85546875" style="1926" customWidth="1"/>
    <col min="8463" max="8463" width="27.5703125" style="1926" customWidth="1"/>
    <col min="8464" max="8464" width="36.85546875" style="1926" customWidth="1"/>
    <col min="8465" max="8465" width="38.7109375" style="1926" customWidth="1"/>
    <col min="8466" max="8468" width="14.7109375" style="1926" customWidth="1"/>
    <col min="8469" max="8469" width="18.7109375" style="1926" customWidth="1"/>
    <col min="8470" max="8470" width="25.42578125" style="1926" customWidth="1"/>
    <col min="8471" max="8471" width="34.85546875" style="1926" customWidth="1"/>
    <col min="8472" max="8472" width="28" style="1926" customWidth="1"/>
    <col min="8473" max="8473" width="34.140625" style="1926" customWidth="1"/>
    <col min="8474" max="8474" width="34" style="1926" customWidth="1"/>
    <col min="8475" max="8705" width="11.42578125" style="1926"/>
    <col min="8706" max="8706" width="108.140625" style="1926" customWidth="1"/>
    <col min="8707" max="8707" width="28.7109375" style="1926" customWidth="1"/>
    <col min="8708" max="8708" width="32.5703125" style="1926" customWidth="1"/>
    <col min="8709" max="8709" width="28.7109375" style="1926" customWidth="1"/>
    <col min="8710" max="8711" width="31.7109375" style="1926" customWidth="1"/>
    <col min="8712" max="8712" width="30.140625" style="1926" customWidth="1"/>
    <col min="8713" max="8713" width="33.7109375" style="1926" customWidth="1"/>
    <col min="8714" max="8714" width="27" style="1926" customWidth="1"/>
    <col min="8715" max="8715" width="28.7109375" style="1926" customWidth="1"/>
    <col min="8716" max="8716" width="34.85546875" style="1926" customWidth="1"/>
    <col min="8717" max="8717" width="37" style="1926" customWidth="1"/>
    <col min="8718" max="8718" width="34.85546875" style="1926" customWidth="1"/>
    <col min="8719" max="8719" width="27.5703125" style="1926" customWidth="1"/>
    <col min="8720" max="8720" width="36.85546875" style="1926" customWidth="1"/>
    <col min="8721" max="8721" width="38.7109375" style="1926" customWidth="1"/>
    <col min="8722" max="8724" width="14.7109375" style="1926" customWidth="1"/>
    <col min="8725" max="8725" width="18.7109375" style="1926" customWidth="1"/>
    <col min="8726" max="8726" width="25.42578125" style="1926" customWidth="1"/>
    <col min="8727" max="8727" width="34.85546875" style="1926" customWidth="1"/>
    <col min="8728" max="8728" width="28" style="1926" customWidth="1"/>
    <col min="8729" max="8729" width="34.140625" style="1926" customWidth="1"/>
    <col min="8730" max="8730" width="34" style="1926" customWidth="1"/>
    <col min="8731" max="8961" width="11.42578125" style="1926"/>
    <col min="8962" max="8962" width="108.140625" style="1926" customWidth="1"/>
    <col min="8963" max="8963" width="28.7109375" style="1926" customWidth="1"/>
    <col min="8964" max="8964" width="32.5703125" style="1926" customWidth="1"/>
    <col min="8965" max="8965" width="28.7109375" style="1926" customWidth="1"/>
    <col min="8966" max="8967" width="31.7109375" style="1926" customWidth="1"/>
    <col min="8968" max="8968" width="30.140625" style="1926" customWidth="1"/>
    <col min="8969" max="8969" width="33.7109375" style="1926" customWidth="1"/>
    <col min="8970" max="8970" width="27" style="1926" customWidth="1"/>
    <col min="8971" max="8971" width="28.7109375" style="1926" customWidth="1"/>
    <col min="8972" max="8972" width="34.85546875" style="1926" customWidth="1"/>
    <col min="8973" max="8973" width="37" style="1926" customWidth="1"/>
    <col min="8974" max="8974" width="34.85546875" style="1926" customWidth="1"/>
    <col min="8975" max="8975" width="27.5703125" style="1926" customWidth="1"/>
    <col min="8976" max="8976" width="36.85546875" style="1926" customWidth="1"/>
    <col min="8977" max="8977" width="38.7109375" style="1926" customWidth="1"/>
    <col min="8978" max="8980" width="14.7109375" style="1926" customWidth="1"/>
    <col min="8981" max="8981" width="18.7109375" style="1926" customWidth="1"/>
    <col min="8982" max="8982" width="25.42578125" style="1926" customWidth="1"/>
    <col min="8983" max="8983" width="34.85546875" style="1926" customWidth="1"/>
    <col min="8984" max="8984" width="28" style="1926" customWidth="1"/>
    <col min="8985" max="8985" width="34.140625" style="1926" customWidth="1"/>
    <col min="8986" max="8986" width="34" style="1926" customWidth="1"/>
    <col min="8987" max="9217" width="11.42578125" style="1926"/>
    <col min="9218" max="9218" width="108.140625" style="1926" customWidth="1"/>
    <col min="9219" max="9219" width="28.7109375" style="1926" customWidth="1"/>
    <col min="9220" max="9220" width="32.5703125" style="1926" customWidth="1"/>
    <col min="9221" max="9221" width="28.7109375" style="1926" customWidth="1"/>
    <col min="9222" max="9223" width="31.7109375" style="1926" customWidth="1"/>
    <col min="9224" max="9224" width="30.140625" style="1926" customWidth="1"/>
    <col min="9225" max="9225" width="33.7109375" style="1926" customWidth="1"/>
    <col min="9226" max="9226" width="27" style="1926" customWidth="1"/>
    <col min="9227" max="9227" width="28.7109375" style="1926" customWidth="1"/>
    <col min="9228" max="9228" width="34.85546875" style="1926" customWidth="1"/>
    <col min="9229" max="9229" width="37" style="1926" customWidth="1"/>
    <col min="9230" max="9230" width="34.85546875" style="1926" customWidth="1"/>
    <col min="9231" max="9231" width="27.5703125" style="1926" customWidth="1"/>
    <col min="9232" max="9232" width="36.85546875" style="1926" customWidth="1"/>
    <col min="9233" max="9233" width="38.7109375" style="1926" customWidth="1"/>
    <col min="9234" max="9236" width="14.7109375" style="1926" customWidth="1"/>
    <col min="9237" max="9237" width="18.7109375" style="1926" customWidth="1"/>
    <col min="9238" max="9238" width="25.42578125" style="1926" customWidth="1"/>
    <col min="9239" max="9239" width="34.85546875" style="1926" customWidth="1"/>
    <col min="9240" max="9240" width="28" style="1926" customWidth="1"/>
    <col min="9241" max="9241" width="34.140625" style="1926" customWidth="1"/>
    <col min="9242" max="9242" width="34" style="1926" customWidth="1"/>
    <col min="9243" max="9473" width="11.42578125" style="1926"/>
    <col min="9474" max="9474" width="108.140625" style="1926" customWidth="1"/>
    <col min="9475" max="9475" width="28.7109375" style="1926" customWidth="1"/>
    <col min="9476" max="9476" width="32.5703125" style="1926" customWidth="1"/>
    <col min="9477" max="9477" width="28.7109375" style="1926" customWidth="1"/>
    <col min="9478" max="9479" width="31.7109375" style="1926" customWidth="1"/>
    <col min="9480" max="9480" width="30.140625" style="1926" customWidth="1"/>
    <col min="9481" max="9481" width="33.7109375" style="1926" customWidth="1"/>
    <col min="9482" max="9482" width="27" style="1926" customWidth="1"/>
    <col min="9483" max="9483" width="28.7109375" style="1926" customWidth="1"/>
    <col min="9484" max="9484" width="34.85546875" style="1926" customWidth="1"/>
    <col min="9485" max="9485" width="37" style="1926" customWidth="1"/>
    <col min="9486" max="9486" width="34.85546875" style="1926" customWidth="1"/>
    <col min="9487" max="9487" width="27.5703125" style="1926" customWidth="1"/>
    <col min="9488" max="9488" width="36.85546875" style="1926" customWidth="1"/>
    <col min="9489" max="9489" width="38.7109375" style="1926" customWidth="1"/>
    <col min="9490" max="9492" width="14.7109375" style="1926" customWidth="1"/>
    <col min="9493" max="9493" width="18.7109375" style="1926" customWidth="1"/>
    <col min="9494" max="9494" width="25.42578125" style="1926" customWidth="1"/>
    <col min="9495" max="9495" width="34.85546875" style="1926" customWidth="1"/>
    <col min="9496" max="9496" width="28" style="1926" customWidth="1"/>
    <col min="9497" max="9497" width="34.140625" style="1926" customWidth="1"/>
    <col min="9498" max="9498" width="34" style="1926" customWidth="1"/>
    <col min="9499" max="9729" width="11.42578125" style="1926"/>
    <col min="9730" max="9730" width="108.140625" style="1926" customWidth="1"/>
    <col min="9731" max="9731" width="28.7109375" style="1926" customWidth="1"/>
    <col min="9732" max="9732" width="32.5703125" style="1926" customWidth="1"/>
    <col min="9733" max="9733" width="28.7109375" style="1926" customWidth="1"/>
    <col min="9734" max="9735" width="31.7109375" style="1926" customWidth="1"/>
    <col min="9736" max="9736" width="30.140625" style="1926" customWidth="1"/>
    <col min="9737" max="9737" width="33.7109375" style="1926" customWidth="1"/>
    <col min="9738" max="9738" width="27" style="1926" customWidth="1"/>
    <col min="9739" max="9739" width="28.7109375" style="1926" customWidth="1"/>
    <col min="9740" max="9740" width="34.85546875" style="1926" customWidth="1"/>
    <col min="9741" max="9741" width="37" style="1926" customWidth="1"/>
    <col min="9742" max="9742" width="34.85546875" style="1926" customWidth="1"/>
    <col min="9743" max="9743" width="27.5703125" style="1926" customWidth="1"/>
    <col min="9744" max="9744" width="36.85546875" style="1926" customWidth="1"/>
    <col min="9745" max="9745" width="38.7109375" style="1926" customWidth="1"/>
    <col min="9746" max="9748" width="14.7109375" style="1926" customWidth="1"/>
    <col min="9749" max="9749" width="18.7109375" style="1926" customWidth="1"/>
    <col min="9750" max="9750" width="25.42578125" style="1926" customWidth="1"/>
    <col min="9751" max="9751" width="34.85546875" style="1926" customWidth="1"/>
    <col min="9752" max="9752" width="28" style="1926" customWidth="1"/>
    <col min="9753" max="9753" width="34.140625" style="1926" customWidth="1"/>
    <col min="9754" max="9754" width="34" style="1926" customWidth="1"/>
    <col min="9755" max="9985" width="11.42578125" style="1926"/>
    <col min="9986" max="9986" width="108.140625" style="1926" customWidth="1"/>
    <col min="9987" max="9987" width="28.7109375" style="1926" customWidth="1"/>
    <col min="9988" max="9988" width="32.5703125" style="1926" customWidth="1"/>
    <col min="9989" max="9989" width="28.7109375" style="1926" customWidth="1"/>
    <col min="9990" max="9991" width="31.7109375" style="1926" customWidth="1"/>
    <col min="9992" max="9992" width="30.140625" style="1926" customWidth="1"/>
    <col min="9993" max="9993" width="33.7109375" style="1926" customWidth="1"/>
    <col min="9994" max="9994" width="27" style="1926" customWidth="1"/>
    <col min="9995" max="9995" width="28.7109375" style="1926" customWidth="1"/>
    <col min="9996" max="9996" width="34.85546875" style="1926" customWidth="1"/>
    <col min="9997" max="9997" width="37" style="1926" customWidth="1"/>
    <col min="9998" max="9998" width="34.85546875" style="1926" customWidth="1"/>
    <col min="9999" max="9999" width="27.5703125" style="1926" customWidth="1"/>
    <col min="10000" max="10000" width="36.85546875" style="1926" customWidth="1"/>
    <col min="10001" max="10001" width="38.7109375" style="1926" customWidth="1"/>
    <col min="10002" max="10004" width="14.7109375" style="1926" customWidth="1"/>
    <col min="10005" max="10005" width="18.7109375" style="1926" customWidth="1"/>
    <col min="10006" max="10006" width="25.42578125" style="1926" customWidth="1"/>
    <col min="10007" max="10007" width="34.85546875" style="1926" customWidth="1"/>
    <col min="10008" max="10008" width="28" style="1926" customWidth="1"/>
    <col min="10009" max="10009" width="34.140625" style="1926" customWidth="1"/>
    <col min="10010" max="10010" width="34" style="1926" customWidth="1"/>
    <col min="10011" max="10241" width="11.42578125" style="1926"/>
    <col min="10242" max="10242" width="108.140625" style="1926" customWidth="1"/>
    <col min="10243" max="10243" width="28.7109375" style="1926" customWidth="1"/>
    <col min="10244" max="10244" width="32.5703125" style="1926" customWidth="1"/>
    <col min="10245" max="10245" width="28.7109375" style="1926" customWidth="1"/>
    <col min="10246" max="10247" width="31.7109375" style="1926" customWidth="1"/>
    <col min="10248" max="10248" width="30.140625" style="1926" customWidth="1"/>
    <col min="10249" max="10249" width="33.7109375" style="1926" customWidth="1"/>
    <col min="10250" max="10250" width="27" style="1926" customWidth="1"/>
    <col min="10251" max="10251" width="28.7109375" style="1926" customWidth="1"/>
    <col min="10252" max="10252" width="34.85546875" style="1926" customWidth="1"/>
    <col min="10253" max="10253" width="37" style="1926" customWidth="1"/>
    <col min="10254" max="10254" width="34.85546875" style="1926" customWidth="1"/>
    <col min="10255" max="10255" width="27.5703125" style="1926" customWidth="1"/>
    <col min="10256" max="10256" width="36.85546875" style="1926" customWidth="1"/>
    <col min="10257" max="10257" width="38.7109375" style="1926" customWidth="1"/>
    <col min="10258" max="10260" width="14.7109375" style="1926" customWidth="1"/>
    <col min="10261" max="10261" width="18.7109375" style="1926" customWidth="1"/>
    <col min="10262" max="10262" width="25.42578125" style="1926" customWidth="1"/>
    <col min="10263" max="10263" width="34.85546875" style="1926" customWidth="1"/>
    <col min="10264" max="10264" width="28" style="1926" customWidth="1"/>
    <col min="10265" max="10265" width="34.140625" style="1926" customWidth="1"/>
    <col min="10266" max="10266" width="34" style="1926" customWidth="1"/>
    <col min="10267" max="10497" width="11.42578125" style="1926"/>
    <col min="10498" max="10498" width="108.140625" style="1926" customWidth="1"/>
    <col min="10499" max="10499" width="28.7109375" style="1926" customWidth="1"/>
    <col min="10500" max="10500" width="32.5703125" style="1926" customWidth="1"/>
    <col min="10501" max="10501" width="28.7109375" style="1926" customWidth="1"/>
    <col min="10502" max="10503" width="31.7109375" style="1926" customWidth="1"/>
    <col min="10504" max="10504" width="30.140625" style="1926" customWidth="1"/>
    <col min="10505" max="10505" width="33.7109375" style="1926" customWidth="1"/>
    <col min="10506" max="10506" width="27" style="1926" customWidth="1"/>
    <col min="10507" max="10507" width="28.7109375" style="1926" customWidth="1"/>
    <col min="10508" max="10508" width="34.85546875" style="1926" customWidth="1"/>
    <col min="10509" max="10509" width="37" style="1926" customWidth="1"/>
    <col min="10510" max="10510" width="34.85546875" style="1926" customWidth="1"/>
    <col min="10511" max="10511" width="27.5703125" style="1926" customWidth="1"/>
    <col min="10512" max="10512" width="36.85546875" style="1926" customWidth="1"/>
    <col min="10513" max="10513" width="38.7109375" style="1926" customWidth="1"/>
    <col min="10514" max="10516" width="14.7109375" style="1926" customWidth="1"/>
    <col min="10517" max="10517" width="18.7109375" style="1926" customWidth="1"/>
    <col min="10518" max="10518" width="25.42578125" style="1926" customWidth="1"/>
    <col min="10519" max="10519" width="34.85546875" style="1926" customWidth="1"/>
    <col min="10520" max="10520" width="28" style="1926" customWidth="1"/>
    <col min="10521" max="10521" width="34.140625" style="1926" customWidth="1"/>
    <col min="10522" max="10522" width="34" style="1926" customWidth="1"/>
    <col min="10523" max="10753" width="11.42578125" style="1926"/>
    <col min="10754" max="10754" width="108.140625" style="1926" customWidth="1"/>
    <col min="10755" max="10755" width="28.7109375" style="1926" customWidth="1"/>
    <col min="10756" max="10756" width="32.5703125" style="1926" customWidth="1"/>
    <col min="10757" max="10757" width="28.7109375" style="1926" customWidth="1"/>
    <col min="10758" max="10759" width="31.7109375" style="1926" customWidth="1"/>
    <col min="10760" max="10760" width="30.140625" style="1926" customWidth="1"/>
    <col min="10761" max="10761" width="33.7109375" style="1926" customWidth="1"/>
    <col min="10762" max="10762" width="27" style="1926" customWidth="1"/>
    <col min="10763" max="10763" width="28.7109375" style="1926" customWidth="1"/>
    <col min="10764" max="10764" width="34.85546875" style="1926" customWidth="1"/>
    <col min="10765" max="10765" width="37" style="1926" customWidth="1"/>
    <col min="10766" max="10766" width="34.85546875" style="1926" customWidth="1"/>
    <col min="10767" max="10767" width="27.5703125" style="1926" customWidth="1"/>
    <col min="10768" max="10768" width="36.85546875" style="1926" customWidth="1"/>
    <col min="10769" max="10769" width="38.7109375" style="1926" customWidth="1"/>
    <col min="10770" max="10772" width="14.7109375" style="1926" customWidth="1"/>
    <col min="10773" max="10773" width="18.7109375" style="1926" customWidth="1"/>
    <col min="10774" max="10774" width="25.42578125" style="1926" customWidth="1"/>
    <col min="10775" max="10775" width="34.85546875" style="1926" customWidth="1"/>
    <col min="10776" max="10776" width="28" style="1926" customWidth="1"/>
    <col min="10777" max="10777" width="34.140625" style="1926" customWidth="1"/>
    <col min="10778" max="10778" width="34" style="1926" customWidth="1"/>
    <col min="10779" max="11009" width="11.42578125" style="1926"/>
    <col min="11010" max="11010" width="108.140625" style="1926" customWidth="1"/>
    <col min="11011" max="11011" width="28.7109375" style="1926" customWidth="1"/>
    <col min="11012" max="11012" width="32.5703125" style="1926" customWidth="1"/>
    <col min="11013" max="11013" width="28.7109375" style="1926" customWidth="1"/>
    <col min="11014" max="11015" width="31.7109375" style="1926" customWidth="1"/>
    <col min="11016" max="11016" width="30.140625" style="1926" customWidth="1"/>
    <col min="11017" max="11017" width="33.7109375" style="1926" customWidth="1"/>
    <col min="11018" max="11018" width="27" style="1926" customWidth="1"/>
    <col min="11019" max="11019" width="28.7109375" style="1926" customWidth="1"/>
    <col min="11020" max="11020" width="34.85546875" style="1926" customWidth="1"/>
    <col min="11021" max="11021" width="37" style="1926" customWidth="1"/>
    <col min="11022" max="11022" width="34.85546875" style="1926" customWidth="1"/>
    <col min="11023" max="11023" width="27.5703125" style="1926" customWidth="1"/>
    <col min="11024" max="11024" width="36.85546875" style="1926" customWidth="1"/>
    <col min="11025" max="11025" width="38.7109375" style="1926" customWidth="1"/>
    <col min="11026" max="11028" width="14.7109375" style="1926" customWidth="1"/>
    <col min="11029" max="11029" width="18.7109375" style="1926" customWidth="1"/>
    <col min="11030" max="11030" width="25.42578125" style="1926" customWidth="1"/>
    <col min="11031" max="11031" width="34.85546875" style="1926" customWidth="1"/>
    <col min="11032" max="11032" width="28" style="1926" customWidth="1"/>
    <col min="11033" max="11033" width="34.140625" style="1926" customWidth="1"/>
    <col min="11034" max="11034" width="34" style="1926" customWidth="1"/>
    <col min="11035" max="11265" width="11.42578125" style="1926"/>
    <col min="11266" max="11266" width="108.140625" style="1926" customWidth="1"/>
    <col min="11267" max="11267" width="28.7109375" style="1926" customWidth="1"/>
    <col min="11268" max="11268" width="32.5703125" style="1926" customWidth="1"/>
    <col min="11269" max="11269" width="28.7109375" style="1926" customWidth="1"/>
    <col min="11270" max="11271" width="31.7109375" style="1926" customWidth="1"/>
    <col min="11272" max="11272" width="30.140625" style="1926" customWidth="1"/>
    <col min="11273" max="11273" width="33.7109375" style="1926" customWidth="1"/>
    <col min="11274" max="11274" width="27" style="1926" customWidth="1"/>
    <col min="11275" max="11275" width="28.7109375" style="1926" customWidth="1"/>
    <col min="11276" max="11276" width="34.85546875" style="1926" customWidth="1"/>
    <col min="11277" max="11277" width="37" style="1926" customWidth="1"/>
    <col min="11278" max="11278" width="34.85546875" style="1926" customWidth="1"/>
    <col min="11279" max="11279" width="27.5703125" style="1926" customWidth="1"/>
    <col min="11280" max="11280" width="36.85546875" style="1926" customWidth="1"/>
    <col min="11281" max="11281" width="38.7109375" style="1926" customWidth="1"/>
    <col min="11282" max="11284" width="14.7109375" style="1926" customWidth="1"/>
    <col min="11285" max="11285" width="18.7109375" style="1926" customWidth="1"/>
    <col min="11286" max="11286" width="25.42578125" style="1926" customWidth="1"/>
    <col min="11287" max="11287" width="34.85546875" style="1926" customWidth="1"/>
    <col min="11288" max="11288" width="28" style="1926" customWidth="1"/>
    <col min="11289" max="11289" width="34.140625" style="1926" customWidth="1"/>
    <col min="11290" max="11290" width="34" style="1926" customWidth="1"/>
    <col min="11291" max="11521" width="11.42578125" style="1926"/>
    <col min="11522" max="11522" width="108.140625" style="1926" customWidth="1"/>
    <col min="11523" max="11523" width="28.7109375" style="1926" customWidth="1"/>
    <col min="11524" max="11524" width="32.5703125" style="1926" customWidth="1"/>
    <col min="11525" max="11525" width="28.7109375" style="1926" customWidth="1"/>
    <col min="11526" max="11527" width="31.7109375" style="1926" customWidth="1"/>
    <col min="11528" max="11528" width="30.140625" style="1926" customWidth="1"/>
    <col min="11529" max="11529" width="33.7109375" style="1926" customWidth="1"/>
    <col min="11530" max="11530" width="27" style="1926" customWidth="1"/>
    <col min="11531" max="11531" width="28.7109375" style="1926" customWidth="1"/>
    <col min="11532" max="11532" width="34.85546875" style="1926" customWidth="1"/>
    <col min="11533" max="11533" width="37" style="1926" customWidth="1"/>
    <col min="11534" max="11534" width="34.85546875" style="1926" customWidth="1"/>
    <col min="11535" max="11535" width="27.5703125" style="1926" customWidth="1"/>
    <col min="11536" max="11536" width="36.85546875" style="1926" customWidth="1"/>
    <col min="11537" max="11537" width="38.7109375" style="1926" customWidth="1"/>
    <col min="11538" max="11540" width="14.7109375" style="1926" customWidth="1"/>
    <col min="11541" max="11541" width="18.7109375" style="1926" customWidth="1"/>
    <col min="11542" max="11542" width="25.42578125" style="1926" customWidth="1"/>
    <col min="11543" max="11543" width="34.85546875" style="1926" customWidth="1"/>
    <col min="11544" max="11544" width="28" style="1926" customWidth="1"/>
    <col min="11545" max="11545" width="34.140625" style="1926" customWidth="1"/>
    <col min="11546" max="11546" width="34" style="1926" customWidth="1"/>
    <col min="11547" max="11777" width="11.42578125" style="1926"/>
    <col min="11778" max="11778" width="108.140625" style="1926" customWidth="1"/>
    <col min="11779" max="11779" width="28.7109375" style="1926" customWidth="1"/>
    <col min="11780" max="11780" width="32.5703125" style="1926" customWidth="1"/>
    <col min="11781" max="11781" width="28.7109375" style="1926" customWidth="1"/>
    <col min="11782" max="11783" width="31.7109375" style="1926" customWidth="1"/>
    <col min="11784" max="11784" width="30.140625" style="1926" customWidth="1"/>
    <col min="11785" max="11785" width="33.7109375" style="1926" customWidth="1"/>
    <col min="11786" max="11786" width="27" style="1926" customWidth="1"/>
    <col min="11787" max="11787" width="28.7109375" style="1926" customWidth="1"/>
    <col min="11788" max="11788" width="34.85546875" style="1926" customWidth="1"/>
    <col min="11789" max="11789" width="37" style="1926" customWidth="1"/>
    <col min="11790" max="11790" width="34.85546875" style="1926" customWidth="1"/>
    <col min="11791" max="11791" width="27.5703125" style="1926" customWidth="1"/>
    <col min="11792" max="11792" width="36.85546875" style="1926" customWidth="1"/>
    <col min="11793" max="11793" width="38.7109375" style="1926" customWidth="1"/>
    <col min="11794" max="11796" width="14.7109375" style="1926" customWidth="1"/>
    <col min="11797" max="11797" width="18.7109375" style="1926" customWidth="1"/>
    <col min="11798" max="11798" width="25.42578125" style="1926" customWidth="1"/>
    <col min="11799" max="11799" width="34.85546875" style="1926" customWidth="1"/>
    <col min="11800" max="11800" width="28" style="1926" customWidth="1"/>
    <col min="11801" max="11801" width="34.140625" style="1926" customWidth="1"/>
    <col min="11802" max="11802" width="34" style="1926" customWidth="1"/>
    <col min="11803" max="12033" width="11.42578125" style="1926"/>
    <col min="12034" max="12034" width="108.140625" style="1926" customWidth="1"/>
    <col min="12035" max="12035" width="28.7109375" style="1926" customWidth="1"/>
    <col min="12036" max="12036" width="32.5703125" style="1926" customWidth="1"/>
    <col min="12037" max="12037" width="28.7109375" style="1926" customWidth="1"/>
    <col min="12038" max="12039" width="31.7109375" style="1926" customWidth="1"/>
    <col min="12040" max="12040" width="30.140625" style="1926" customWidth="1"/>
    <col min="12041" max="12041" width="33.7109375" style="1926" customWidth="1"/>
    <col min="12042" max="12042" width="27" style="1926" customWidth="1"/>
    <col min="12043" max="12043" width="28.7109375" style="1926" customWidth="1"/>
    <col min="12044" max="12044" width="34.85546875" style="1926" customWidth="1"/>
    <col min="12045" max="12045" width="37" style="1926" customWidth="1"/>
    <col min="12046" max="12046" width="34.85546875" style="1926" customWidth="1"/>
    <col min="12047" max="12047" width="27.5703125" style="1926" customWidth="1"/>
    <col min="12048" max="12048" width="36.85546875" style="1926" customWidth="1"/>
    <col min="12049" max="12049" width="38.7109375" style="1926" customWidth="1"/>
    <col min="12050" max="12052" width="14.7109375" style="1926" customWidth="1"/>
    <col min="12053" max="12053" width="18.7109375" style="1926" customWidth="1"/>
    <col min="12054" max="12054" width="25.42578125" style="1926" customWidth="1"/>
    <col min="12055" max="12055" width="34.85546875" style="1926" customWidth="1"/>
    <col min="12056" max="12056" width="28" style="1926" customWidth="1"/>
    <col min="12057" max="12057" width="34.140625" style="1926" customWidth="1"/>
    <col min="12058" max="12058" width="34" style="1926" customWidth="1"/>
    <col min="12059" max="12289" width="11.42578125" style="1926"/>
    <col min="12290" max="12290" width="108.140625" style="1926" customWidth="1"/>
    <col min="12291" max="12291" width="28.7109375" style="1926" customWidth="1"/>
    <col min="12292" max="12292" width="32.5703125" style="1926" customWidth="1"/>
    <col min="12293" max="12293" width="28.7109375" style="1926" customWidth="1"/>
    <col min="12294" max="12295" width="31.7109375" style="1926" customWidth="1"/>
    <col min="12296" max="12296" width="30.140625" style="1926" customWidth="1"/>
    <col min="12297" max="12297" width="33.7109375" style="1926" customWidth="1"/>
    <col min="12298" max="12298" width="27" style="1926" customWidth="1"/>
    <col min="12299" max="12299" width="28.7109375" style="1926" customWidth="1"/>
    <col min="12300" max="12300" width="34.85546875" style="1926" customWidth="1"/>
    <col min="12301" max="12301" width="37" style="1926" customWidth="1"/>
    <col min="12302" max="12302" width="34.85546875" style="1926" customWidth="1"/>
    <col min="12303" max="12303" width="27.5703125" style="1926" customWidth="1"/>
    <col min="12304" max="12304" width="36.85546875" style="1926" customWidth="1"/>
    <col min="12305" max="12305" width="38.7109375" style="1926" customWidth="1"/>
    <col min="12306" max="12308" width="14.7109375" style="1926" customWidth="1"/>
    <col min="12309" max="12309" width="18.7109375" style="1926" customWidth="1"/>
    <col min="12310" max="12310" width="25.42578125" style="1926" customWidth="1"/>
    <col min="12311" max="12311" width="34.85546875" style="1926" customWidth="1"/>
    <col min="12312" max="12312" width="28" style="1926" customWidth="1"/>
    <col min="12313" max="12313" width="34.140625" style="1926" customWidth="1"/>
    <col min="12314" max="12314" width="34" style="1926" customWidth="1"/>
    <col min="12315" max="12545" width="11.42578125" style="1926"/>
    <col min="12546" max="12546" width="108.140625" style="1926" customWidth="1"/>
    <col min="12547" max="12547" width="28.7109375" style="1926" customWidth="1"/>
    <col min="12548" max="12548" width="32.5703125" style="1926" customWidth="1"/>
    <col min="12549" max="12549" width="28.7109375" style="1926" customWidth="1"/>
    <col min="12550" max="12551" width="31.7109375" style="1926" customWidth="1"/>
    <col min="12552" max="12552" width="30.140625" style="1926" customWidth="1"/>
    <col min="12553" max="12553" width="33.7109375" style="1926" customWidth="1"/>
    <col min="12554" max="12554" width="27" style="1926" customWidth="1"/>
    <col min="12555" max="12555" width="28.7109375" style="1926" customWidth="1"/>
    <col min="12556" max="12556" width="34.85546875" style="1926" customWidth="1"/>
    <col min="12557" max="12557" width="37" style="1926" customWidth="1"/>
    <col min="12558" max="12558" width="34.85546875" style="1926" customWidth="1"/>
    <col min="12559" max="12559" width="27.5703125" style="1926" customWidth="1"/>
    <col min="12560" max="12560" width="36.85546875" style="1926" customWidth="1"/>
    <col min="12561" max="12561" width="38.7109375" style="1926" customWidth="1"/>
    <col min="12562" max="12564" width="14.7109375" style="1926" customWidth="1"/>
    <col min="12565" max="12565" width="18.7109375" style="1926" customWidth="1"/>
    <col min="12566" max="12566" width="25.42578125" style="1926" customWidth="1"/>
    <col min="12567" max="12567" width="34.85546875" style="1926" customWidth="1"/>
    <col min="12568" max="12568" width="28" style="1926" customWidth="1"/>
    <col min="12569" max="12569" width="34.140625" style="1926" customWidth="1"/>
    <col min="12570" max="12570" width="34" style="1926" customWidth="1"/>
    <col min="12571" max="12801" width="11.42578125" style="1926"/>
    <col min="12802" max="12802" width="108.140625" style="1926" customWidth="1"/>
    <col min="12803" max="12803" width="28.7109375" style="1926" customWidth="1"/>
    <col min="12804" max="12804" width="32.5703125" style="1926" customWidth="1"/>
    <col min="12805" max="12805" width="28.7109375" style="1926" customWidth="1"/>
    <col min="12806" max="12807" width="31.7109375" style="1926" customWidth="1"/>
    <col min="12808" max="12808" width="30.140625" style="1926" customWidth="1"/>
    <col min="12809" max="12809" width="33.7109375" style="1926" customWidth="1"/>
    <col min="12810" max="12810" width="27" style="1926" customWidth="1"/>
    <col min="12811" max="12811" width="28.7109375" style="1926" customWidth="1"/>
    <col min="12812" max="12812" width="34.85546875" style="1926" customWidth="1"/>
    <col min="12813" max="12813" width="37" style="1926" customWidth="1"/>
    <col min="12814" max="12814" width="34.85546875" style="1926" customWidth="1"/>
    <col min="12815" max="12815" width="27.5703125" style="1926" customWidth="1"/>
    <col min="12816" max="12816" width="36.85546875" style="1926" customWidth="1"/>
    <col min="12817" max="12817" width="38.7109375" style="1926" customWidth="1"/>
    <col min="12818" max="12820" width="14.7109375" style="1926" customWidth="1"/>
    <col min="12821" max="12821" width="18.7109375" style="1926" customWidth="1"/>
    <col min="12822" max="12822" width="25.42578125" style="1926" customWidth="1"/>
    <col min="12823" max="12823" width="34.85546875" style="1926" customWidth="1"/>
    <col min="12824" max="12824" width="28" style="1926" customWidth="1"/>
    <col min="12825" max="12825" width="34.140625" style="1926" customWidth="1"/>
    <col min="12826" max="12826" width="34" style="1926" customWidth="1"/>
    <col min="12827" max="13057" width="11.42578125" style="1926"/>
    <col min="13058" max="13058" width="108.140625" style="1926" customWidth="1"/>
    <col min="13059" max="13059" width="28.7109375" style="1926" customWidth="1"/>
    <col min="13060" max="13060" width="32.5703125" style="1926" customWidth="1"/>
    <col min="13061" max="13061" width="28.7109375" style="1926" customWidth="1"/>
    <col min="13062" max="13063" width="31.7109375" style="1926" customWidth="1"/>
    <col min="13064" max="13064" width="30.140625" style="1926" customWidth="1"/>
    <col min="13065" max="13065" width="33.7109375" style="1926" customWidth="1"/>
    <col min="13066" max="13066" width="27" style="1926" customWidth="1"/>
    <col min="13067" max="13067" width="28.7109375" style="1926" customWidth="1"/>
    <col min="13068" max="13068" width="34.85546875" style="1926" customWidth="1"/>
    <col min="13069" max="13069" width="37" style="1926" customWidth="1"/>
    <col min="13070" max="13070" width="34.85546875" style="1926" customWidth="1"/>
    <col min="13071" max="13071" width="27.5703125" style="1926" customWidth="1"/>
    <col min="13072" max="13072" width="36.85546875" style="1926" customWidth="1"/>
    <col min="13073" max="13073" width="38.7109375" style="1926" customWidth="1"/>
    <col min="13074" max="13076" width="14.7109375" style="1926" customWidth="1"/>
    <col min="13077" max="13077" width="18.7109375" style="1926" customWidth="1"/>
    <col min="13078" max="13078" width="25.42578125" style="1926" customWidth="1"/>
    <col min="13079" max="13079" width="34.85546875" style="1926" customWidth="1"/>
    <col min="13080" max="13080" width="28" style="1926" customWidth="1"/>
    <col min="13081" max="13081" width="34.140625" style="1926" customWidth="1"/>
    <col min="13082" max="13082" width="34" style="1926" customWidth="1"/>
    <col min="13083" max="13313" width="11.42578125" style="1926"/>
    <col min="13314" max="13314" width="108.140625" style="1926" customWidth="1"/>
    <col min="13315" max="13315" width="28.7109375" style="1926" customWidth="1"/>
    <col min="13316" max="13316" width="32.5703125" style="1926" customWidth="1"/>
    <col min="13317" max="13317" width="28.7109375" style="1926" customWidth="1"/>
    <col min="13318" max="13319" width="31.7109375" style="1926" customWidth="1"/>
    <col min="13320" max="13320" width="30.140625" style="1926" customWidth="1"/>
    <col min="13321" max="13321" width="33.7109375" style="1926" customWidth="1"/>
    <col min="13322" max="13322" width="27" style="1926" customWidth="1"/>
    <col min="13323" max="13323" width="28.7109375" style="1926" customWidth="1"/>
    <col min="13324" max="13324" width="34.85546875" style="1926" customWidth="1"/>
    <col min="13325" max="13325" width="37" style="1926" customWidth="1"/>
    <col min="13326" max="13326" width="34.85546875" style="1926" customWidth="1"/>
    <col min="13327" max="13327" width="27.5703125" style="1926" customWidth="1"/>
    <col min="13328" max="13328" width="36.85546875" style="1926" customWidth="1"/>
    <col min="13329" max="13329" width="38.7109375" style="1926" customWidth="1"/>
    <col min="13330" max="13332" width="14.7109375" style="1926" customWidth="1"/>
    <col min="13333" max="13333" width="18.7109375" style="1926" customWidth="1"/>
    <col min="13334" max="13334" width="25.42578125" style="1926" customWidth="1"/>
    <col min="13335" max="13335" width="34.85546875" style="1926" customWidth="1"/>
    <col min="13336" max="13336" width="28" style="1926" customWidth="1"/>
    <col min="13337" max="13337" width="34.140625" style="1926" customWidth="1"/>
    <col min="13338" max="13338" width="34" style="1926" customWidth="1"/>
    <col min="13339" max="13569" width="11.42578125" style="1926"/>
    <col min="13570" max="13570" width="108.140625" style="1926" customWidth="1"/>
    <col min="13571" max="13571" width="28.7109375" style="1926" customWidth="1"/>
    <col min="13572" max="13572" width="32.5703125" style="1926" customWidth="1"/>
    <col min="13573" max="13573" width="28.7109375" style="1926" customWidth="1"/>
    <col min="13574" max="13575" width="31.7109375" style="1926" customWidth="1"/>
    <col min="13576" max="13576" width="30.140625" style="1926" customWidth="1"/>
    <col min="13577" max="13577" width="33.7109375" style="1926" customWidth="1"/>
    <col min="13578" max="13578" width="27" style="1926" customWidth="1"/>
    <col min="13579" max="13579" width="28.7109375" style="1926" customWidth="1"/>
    <col min="13580" max="13580" width="34.85546875" style="1926" customWidth="1"/>
    <col min="13581" max="13581" width="37" style="1926" customWidth="1"/>
    <col min="13582" max="13582" width="34.85546875" style="1926" customWidth="1"/>
    <col min="13583" max="13583" width="27.5703125" style="1926" customWidth="1"/>
    <col min="13584" max="13584" width="36.85546875" style="1926" customWidth="1"/>
    <col min="13585" max="13585" width="38.7109375" style="1926" customWidth="1"/>
    <col min="13586" max="13588" width="14.7109375" style="1926" customWidth="1"/>
    <col min="13589" max="13589" width="18.7109375" style="1926" customWidth="1"/>
    <col min="13590" max="13590" width="25.42578125" style="1926" customWidth="1"/>
    <col min="13591" max="13591" width="34.85546875" style="1926" customWidth="1"/>
    <col min="13592" max="13592" width="28" style="1926" customWidth="1"/>
    <col min="13593" max="13593" width="34.140625" style="1926" customWidth="1"/>
    <col min="13594" max="13594" width="34" style="1926" customWidth="1"/>
    <col min="13595" max="13825" width="11.42578125" style="1926"/>
    <col min="13826" max="13826" width="108.140625" style="1926" customWidth="1"/>
    <col min="13827" max="13827" width="28.7109375" style="1926" customWidth="1"/>
    <col min="13828" max="13828" width="32.5703125" style="1926" customWidth="1"/>
    <col min="13829" max="13829" width="28.7109375" style="1926" customWidth="1"/>
    <col min="13830" max="13831" width="31.7109375" style="1926" customWidth="1"/>
    <col min="13832" max="13832" width="30.140625" style="1926" customWidth="1"/>
    <col min="13833" max="13833" width="33.7109375" style="1926" customWidth="1"/>
    <col min="13834" max="13834" width="27" style="1926" customWidth="1"/>
    <col min="13835" max="13835" width="28.7109375" style="1926" customWidth="1"/>
    <col min="13836" max="13836" width="34.85546875" style="1926" customWidth="1"/>
    <col min="13837" max="13837" width="37" style="1926" customWidth="1"/>
    <col min="13838" max="13838" width="34.85546875" style="1926" customWidth="1"/>
    <col min="13839" max="13839" width="27.5703125" style="1926" customWidth="1"/>
    <col min="13840" max="13840" width="36.85546875" style="1926" customWidth="1"/>
    <col min="13841" max="13841" width="38.7109375" style="1926" customWidth="1"/>
    <col min="13842" max="13844" width="14.7109375" style="1926" customWidth="1"/>
    <col min="13845" max="13845" width="18.7109375" style="1926" customWidth="1"/>
    <col min="13846" max="13846" width="25.42578125" style="1926" customWidth="1"/>
    <col min="13847" max="13847" width="34.85546875" style="1926" customWidth="1"/>
    <col min="13848" max="13848" width="28" style="1926" customWidth="1"/>
    <col min="13849" max="13849" width="34.140625" style="1926" customWidth="1"/>
    <col min="13850" max="13850" width="34" style="1926" customWidth="1"/>
    <col min="13851" max="14081" width="11.42578125" style="1926"/>
    <col min="14082" max="14082" width="108.140625" style="1926" customWidth="1"/>
    <col min="14083" max="14083" width="28.7109375" style="1926" customWidth="1"/>
    <col min="14084" max="14084" width="32.5703125" style="1926" customWidth="1"/>
    <col min="14085" max="14085" width="28.7109375" style="1926" customWidth="1"/>
    <col min="14086" max="14087" width="31.7109375" style="1926" customWidth="1"/>
    <col min="14088" max="14088" width="30.140625" style="1926" customWidth="1"/>
    <col min="14089" max="14089" width="33.7109375" style="1926" customWidth="1"/>
    <col min="14090" max="14090" width="27" style="1926" customWidth="1"/>
    <col min="14091" max="14091" width="28.7109375" style="1926" customWidth="1"/>
    <col min="14092" max="14092" width="34.85546875" style="1926" customWidth="1"/>
    <col min="14093" max="14093" width="37" style="1926" customWidth="1"/>
    <col min="14094" max="14094" width="34.85546875" style="1926" customWidth="1"/>
    <col min="14095" max="14095" width="27.5703125" style="1926" customWidth="1"/>
    <col min="14096" max="14096" width="36.85546875" style="1926" customWidth="1"/>
    <col min="14097" max="14097" width="38.7109375" style="1926" customWidth="1"/>
    <col min="14098" max="14100" width="14.7109375" style="1926" customWidth="1"/>
    <col min="14101" max="14101" width="18.7109375" style="1926" customWidth="1"/>
    <col min="14102" max="14102" width="25.42578125" style="1926" customWidth="1"/>
    <col min="14103" max="14103" width="34.85546875" style="1926" customWidth="1"/>
    <col min="14104" max="14104" width="28" style="1926" customWidth="1"/>
    <col min="14105" max="14105" width="34.140625" style="1926" customWidth="1"/>
    <col min="14106" max="14106" width="34" style="1926" customWidth="1"/>
    <col min="14107" max="14337" width="11.42578125" style="1926"/>
    <col min="14338" max="14338" width="108.140625" style="1926" customWidth="1"/>
    <col min="14339" max="14339" width="28.7109375" style="1926" customWidth="1"/>
    <col min="14340" max="14340" width="32.5703125" style="1926" customWidth="1"/>
    <col min="14341" max="14341" width="28.7109375" style="1926" customWidth="1"/>
    <col min="14342" max="14343" width="31.7109375" style="1926" customWidth="1"/>
    <col min="14344" max="14344" width="30.140625" style="1926" customWidth="1"/>
    <col min="14345" max="14345" width="33.7109375" style="1926" customWidth="1"/>
    <col min="14346" max="14346" width="27" style="1926" customWidth="1"/>
    <col min="14347" max="14347" width="28.7109375" style="1926" customWidth="1"/>
    <col min="14348" max="14348" width="34.85546875" style="1926" customWidth="1"/>
    <col min="14349" max="14349" width="37" style="1926" customWidth="1"/>
    <col min="14350" max="14350" width="34.85546875" style="1926" customWidth="1"/>
    <col min="14351" max="14351" width="27.5703125" style="1926" customWidth="1"/>
    <col min="14352" max="14352" width="36.85546875" style="1926" customWidth="1"/>
    <col min="14353" max="14353" width="38.7109375" style="1926" customWidth="1"/>
    <col min="14354" max="14356" width="14.7109375" style="1926" customWidth="1"/>
    <col min="14357" max="14357" width="18.7109375" style="1926" customWidth="1"/>
    <col min="14358" max="14358" width="25.42578125" style="1926" customWidth="1"/>
    <col min="14359" max="14359" width="34.85546875" style="1926" customWidth="1"/>
    <col min="14360" max="14360" width="28" style="1926" customWidth="1"/>
    <col min="14361" max="14361" width="34.140625" style="1926" customWidth="1"/>
    <col min="14362" max="14362" width="34" style="1926" customWidth="1"/>
    <col min="14363" max="14593" width="11.42578125" style="1926"/>
    <col min="14594" max="14594" width="108.140625" style="1926" customWidth="1"/>
    <col min="14595" max="14595" width="28.7109375" style="1926" customWidth="1"/>
    <col min="14596" max="14596" width="32.5703125" style="1926" customWidth="1"/>
    <col min="14597" max="14597" width="28.7109375" style="1926" customWidth="1"/>
    <col min="14598" max="14599" width="31.7109375" style="1926" customWidth="1"/>
    <col min="14600" max="14600" width="30.140625" style="1926" customWidth="1"/>
    <col min="14601" max="14601" width="33.7109375" style="1926" customWidth="1"/>
    <col min="14602" max="14602" width="27" style="1926" customWidth="1"/>
    <col min="14603" max="14603" width="28.7109375" style="1926" customWidth="1"/>
    <col min="14604" max="14604" width="34.85546875" style="1926" customWidth="1"/>
    <col min="14605" max="14605" width="37" style="1926" customWidth="1"/>
    <col min="14606" max="14606" width="34.85546875" style="1926" customWidth="1"/>
    <col min="14607" max="14607" width="27.5703125" style="1926" customWidth="1"/>
    <col min="14608" max="14608" width="36.85546875" style="1926" customWidth="1"/>
    <col min="14609" max="14609" width="38.7109375" style="1926" customWidth="1"/>
    <col min="14610" max="14612" width="14.7109375" style="1926" customWidth="1"/>
    <col min="14613" max="14613" width="18.7109375" style="1926" customWidth="1"/>
    <col min="14614" max="14614" width="25.42578125" style="1926" customWidth="1"/>
    <col min="14615" max="14615" width="34.85546875" style="1926" customWidth="1"/>
    <col min="14616" max="14616" width="28" style="1926" customWidth="1"/>
    <col min="14617" max="14617" width="34.140625" style="1926" customWidth="1"/>
    <col min="14618" max="14618" width="34" style="1926" customWidth="1"/>
    <col min="14619" max="14849" width="11.42578125" style="1926"/>
    <col min="14850" max="14850" width="108.140625" style="1926" customWidth="1"/>
    <col min="14851" max="14851" width="28.7109375" style="1926" customWidth="1"/>
    <col min="14852" max="14852" width="32.5703125" style="1926" customWidth="1"/>
    <col min="14853" max="14853" width="28.7109375" style="1926" customWidth="1"/>
    <col min="14854" max="14855" width="31.7109375" style="1926" customWidth="1"/>
    <col min="14856" max="14856" width="30.140625" style="1926" customWidth="1"/>
    <col min="14857" max="14857" width="33.7109375" style="1926" customWidth="1"/>
    <col min="14858" max="14858" width="27" style="1926" customWidth="1"/>
    <col min="14859" max="14859" width="28.7109375" style="1926" customWidth="1"/>
    <col min="14860" max="14860" width="34.85546875" style="1926" customWidth="1"/>
    <col min="14861" max="14861" width="37" style="1926" customWidth="1"/>
    <col min="14862" max="14862" width="34.85546875" style="1926" customWidth="1"/>
    <col min="14863" max="14863" width="27.5703125" style="1926" customWidth="1"/>
    <col min="14864" max="14864" width="36.85546875" style="1926" customWidth="1"/>
    <col min="14865" max="14865" width="38.7109375" style="1926" customWidth="1"/>
    <col min="14866" max="14868" width="14.7109375" style="1926" customWidth="1"/>
    <col min="14869" max="14869" width="18.7109375" style="1926" customWidth="1"/>
    <col min="14870" max="14870" width="25.42578125" style="1926" customWidth="1"/>
    <col min="14871" max="14871" width="34.85546875" style="1926" customWidth="1"/>
    <col min="14872" max="14872" width="28" style="1926" customWidth="1"/>
    <col min="14873" max="14873" width="34.140625" style="1926" customWidth="1"/>
    <col min="14874" max="14874" width="34" style="1926" customWidth="1"/>
    <col min="14875" max="15105" width="11.42578125" style="1926"/>
    <col min="15106" max="15106" width="108.140625" style="1926" customWidth="1"/>
    <col min="15107" max="15107" width="28.7109375" style="1926" customWidth="1"/>
    <col min="15108" max="15108" width="32.5703125" style="1926" customWidth="1"/>
    <col min="15109" max="15109" width="28.7109375" style="1926" customWidth="1"/>
    <col min="15110" max="15111" width="31.7109375" style="1926" customWidth="1"/>
    <col min="15112" max="15112" width="30.140625" style="1926" customWidth="1"/>
    <col min="15113" max="15113" width="33.7109375" style="1926" customWidth="1"/>
    <col min="15114" max="15114" width="27" style="1926" customWidth="1"/>
    <col min="15115" max="15115" width="28.7109375" style="1926" customWidth="1"/>
    <col min="15116" max="15116" width="34.85546875" style="1926" customWidth="1"/>
    <col min="15117" max="15117" width="37" style="1926" customWidth="1"/>
    <col min="15118" max="15118" width="34.85546875" style="1926" customWidth="1"/>
    <col min="15119" max="15119" width="27.5703125" style="1926" customWidth="1"/>
    <col min="15120" max="15120" width="36.85546875" style="1926" customWidth="1"/>
    <col min="15121" max="15121" width="38.7109375" style="1926" customWidth="1"/>
    <col min="15122" max="15124" width="14.7109375" style="1926" customWidth="1"/>
    <col min="15125" max="15125" width="18.7109375" style="1926" customWidth="1"/>
    <col min="15126" max="15126" width="25.42578125" style="1926" customWidth="1"/>
    <col min="15127" max="15127" width="34.85546875" style="1926" customWidth="1"/>
    <col min="15128" max="15128" width="28" style="1926" customWidth="1"/>
    <col min="15129" max="15129" width="34.140625" style="1926" customWidth="1"/>
    <col min="15130" max="15130" width="34" style="1926" customWidth="1"/>
    <col min="15131" max="15361" width="11.42578125" style="1926"/>
    <col min="15362" max="15362" width="108.140625" style="1926" customWidth="1"/>
    <col min="15363" max="15363" width="28.7109375" style="1926" customWidth="1"/>
    <col min="15364" max="15364" width="32.5703125" style="1926" customWidth="1"/>
    <col min="15365" max="15365" width="28.7109375" style="1926" customWidth="1"/>
    <col min="15366" max="15367" width="31.7109375" style="1926" customWidth="1"/>
    <col min="15368" max="15368" width="30.140625" style="1926" customWidth="1"/>
    <col min="15369" max="15369" width="33.7109375" style="1926" customWidth="1"/>
    <col min="15370" max="15370" width="27" style="1926" customWidth="1"/>
    <col min="15371" max="15371" width="28.7109375" style="1926" customWidth="1"/>
    <col min="15372" max="15372" width="34.85546875" style="1926" customWidth="1"/>
    <col min="15373" max="15373" width="37" style="1926" customWidth="1"/>
    <col min="15374" max="15374" width="34.85546875" style="1926" customWidth="1"/>
    <col min="15375" max="15375" width="27.5703125" style="1926" customWidth="1"/>
    <col min="15376" max="15376" width="36.85546875" style="1926" customWidth="1"/>
    <col min="15377" max="15377" width="38.7109375" style="1926" customWidth="1"/>
    <col min="15378" max="15380" width="14.7109375" style="1926" customWidth="1"/>
    <col min="15381" max="15381" width="18.7109375" style="1926" customWidth="1"/>
    <col min="15382" max="15382" width="25.42578125" style="1926" customWidth="1"/>
    <col min="15383" max="15383" width="34.85546875" style="1926" customWidth="1"/>
    <col min="15384" max="15384" width="28" style="1926" customWidth="1"/>
    <col min="15385" max="15385" width="34.140625" style="1926" customWidth="1"/>
    <col min="15386" max="15386" width="34" style="1926" customWidth="1"/>
    <col min="15387" max="15617" width="11.42578125" style="1926"/>
    <col min="15618" max="15618" width="108.140625" style="1926" customWidth="1"/>
    <col min="15619" max="15619" width="28.7109375" style="1926" customWidth="1"/>
    <col min="15620" max="15620" width="32.5703125" style="1926" customWidth="1"/>
    <col min="15621" max="15621" width="28.7109375" style="1926" customWidth="1"/>
    <col min="15622" max="15623" width="31.7109375" style="1926" customWidth="1"/>
    <col min="15624" max="15624" width="30.140625" style="1926" customWidth="1"/>
    <col min="15625" max="15625" width="33.7109375" style="1926" customWidth="1"/>
    <col min="15626" max="15626" width="27" style="1926" customWidth="1"/>
    <col min="15627" max="15627" width="28.7109375" style="1926" customWidth="1"/>
    <col min="15628" max="15628" width="34.85546875" style="1926" customWidth="1"/>
    <col min="15629" max="15629" width="37" style="1926" customWidth="1"/>
    <col min="15630" max="15630" width="34.85546875" style="1926" customWidth="1"/>
    <col min="15631" max="15631" width="27.5703125" style="1926" customWidth="1"/>
    <col min="15632" max="15632" width="36.85546875" style="1926" customWidth="1"/>
    <col min="15633" max="15633" width="38.7109375" style="1926" customWidth="1"/>
    <col min="15634" max="15636" width="14.7109375" style="1926" customWidth="1"/>
    <col min="15637" max="15637" width="18.7109375" style="1926" customWidth="1"/>
    <col min="15638" max="15638" width="25.42578125" style="1926" customWidth="1"/>
    <col min="15639" max="15639" width="34.85546875" style="1926" customWidth="1"/>
    <col min="15640" max="15640" width="28" style="1926" customWidth="1"/>
    <col min="15641" max="15641" width="34.140625" style="1926" customWidth="1"/>
    <col min="15642" max="15642" width="34" style="1926" customWidth="1"/>
    <col min="15643" max="15873" width="11.42578125" style="1926"/>
    <col min="15874" max="15874" width="108.140625" style="1926" customWidth="1"/>
    <col min="15875" max="15875" width="28.7109375" style="1926" customWidth="1"/>
    <col min="15876" max="15876" width="32.5703125" style="1926" customWidth="1"/>
    <col min="15877" max="15877" width="28.7109375" style="1926" customWidth="1"/>
    <col min="15878" max="15879" width="31.7109375" style="1926" customWidth="1"/>
    <col min="15880" max="15880" width="30.140625" style="1926" customWidth="1"/>
    <col min="15881" max="15881" width="33.7109375" style="1926" customWidth="1"/>
    <col min="15882" max="15882" width="27" style="1926" customWidth="1"/>
    <col min="15883" max="15883" width="28.7109375" style="1926" customWidth="1"/>
    <col min="15884" max="15884" width="34.85546875" style="1926" customWidth="1"/>
    <col min="15885" max="15885" width="37" style="1926" customWidth="1"/>
    <col min="15886" max="15886" width="34.85546875" style="1926" customWidth="1"/>
    <col min="15887" max="15887" width="27.5703125" style="1926" customWidth="1"/>
    <col min="15888" max="15888" width="36.85546875" style="1926" customWidth="1"/>
    <col min="15889" max="15889" width="38.7109375" style="1926" customWidth="1"/>
    <col min="15890" max="15892" width="14.7109375" style="1926" customWidth="1"/>
    <col min="15893" max="15893" width="18.7109375" style="1926" customWidth="1"/>
    <col min="15894" max="15894" width="25.42578125" style="1926" customWidth="1"/>
    <col min="15895" max="15895" width="34.85546875" style="1926" customWidth="1"/>
    <col min="15896" max="15896" width="28" style="1926" customWidth="1"/>
    <col min="15897" max="15897" width="34.140625" style="1926" customWidth="1"/>
    <col min="15898" max="15898" width="34" style="1926" customWidth="1"/>
    <col min="15899" max="16129" width="11.42578125" style="1926"/>
    <col min="16130" max="16130" width="108.140625" style="1926" customWidth="1"/>
    <col min="16131" max="16131" width="28.7109375" style="1926" customWidth="1"/>
    <col min="16132" max="16132" width="32.5703125" style="1926" customWidth="1"/>
    <col min="16133" max="16133" width="28.7109375" style="1926" customWidth="1"/>
    <col min="16134" max="16135" width="31.7109375" style="1926" customWidth="1"/>
    <col min="16136" max="16136" width="30.140625" style="1926" customWidth="1"/>
    <col min="16137" max="16137" width="33.7109375" style="1926" customWidth="1"/>
    <col min="16138" max="16138" width="27" style="1926" customWidth="1"/>
    <col min="16139" max="16139" width="28.7109375" style="1926" customWidth="1"/>
    <col min="16140" max="16140" width="34.85546875" style="1926" customWidth="1"/>
    <col min="16141" max="16141" width="37" style="1926" customWidth="1"/>
    <col min="16142" max="16142" width="34.85546875" style="1926" customWidth="1"/>
    <col min="16143" max="16143" width="27.5703125" style="1926" customWidth="1"/>
    <col min="16144" max="16144" width="36.85546875" style="1926" customWidth="1"/>
    <col min="16145" max="16145" width="38.7109375" style="1926" customWidth="1"/>
    <col min="16146" max="16148" width="14.7109375" style="1926" customWidth="1"/>
    <col min="16149" max="16149" width="18.7109375" style="1926" customWidth="1"/>
    <col min="16150" max="16150" width="25.42578125" style="1926" customWidth="1"/>
    <col min="16151" max="16151" width="34.85546875" style="1926" customWidth="1"/>
    <col min="16152" max="16152" width="28" style="1926" customWidth="1"/>
    <col min="16153" max="16153" width="34.140625" style="1926" customWidth="1"/>
    <col min="16154" max="16154" width="34" style="1926" customWidth="1"/>
    <col min="16155" max="16384" width="11.42578125" style="1926"/>
  </cols>
  <sheetData>
    <row r="1" spans="1:27" s="2076" customFormat="1" ht="24.75" customHeight="1">
      <c r="A1" s="2075"/>
      <c r="B1" s="242" t="s">
        <v>0</v>
      </c>
      <c r="C1">
        <v>9</v>
      </c>
      <c r="L1" s="2077" t="s">
        <v>2462</v>
      </c>
      <c r="M1" s="2077"/>
      <c r="N1" s="2077"/>
      <c r="O1" s="2077"/>
      <c r="P1" s="2077"/>
      <c r="Q1" s="2077"/>
      <c r="R1" s="2077"/>
      <c r="S1" s="2077"/>
      <c r="T1" s="2077"/>
      <c r="U1" s="2077"/>
      <c r="X1" s="2078"/>
      <c r="Y1" s="2078"/>
      <c r="Z1" s="2078"/>
      <c r="AA1" s="2078"/>
    </row>
    <row r="2" spans="1:27" s="2079" customFormat="1">
      <c r="B2" s="242" t="s">
        <v>2</v>
      </c>
      <c r="C2" s="242" t="s">
        <v>2514</v>
      </c>
      <c r="L2" s="2080" t="s">
        <v>2464</v>
      </c>
      <c r="M2" s="2081"/>
      <c r="N2" s="2082"/>
      <c r="O2" s="2083"/>
      <c r="P2" s="2084"/>
      <c r="Q2" s="2083"/>
      <c r="R2" s="2083"/>
      <c r="S2" s="2083"/>
      <c r="T2" s="2083"/>
      <c r="U2" s="2078"/>
      <c r="V2" s="2078"/>
      <c r="W2" s="2078"/>
      <c r="X2" s="2078"/>
      <c r="Y2" s="2078"/>
      <c r="Z2" s="2078"/>
      <c r="AA2" s="2078"/>
    </row>
    <row r="3" spans="1:27" s="2079" customFormat="1">
      <c r="B3" s="242" t="s">
        <v>4</v>
      </c>
      <c r="C3" t="s">
        <v>1560</v>
      </c>
      <c r="M3" s="2080"/>
      <c r="N3" s="3195"/>
      <c r="O3" s="3195"/>
      <c r="P3" s="3195"/>
      <c r="Q3" s="3195"/>
      <c r="R3" s="3195"/>
      <c r="S3" s="3195"/>
      <c r="T3" s="3195"/>
      <c r="U3" s="3195"/>
      <c r="V3" s="3195"/>
      <c r="W3" s="2078"/>
      <c r="X3" s="2085"/>
      <c r="Y3" s="2085"/>
      <c r="Z3" s="2085"/>
    </row>
    <row r="4" spans="1:27" s="2079" customFormat="1">
      <c r="B4" s="242" t="s">
        <v>6</v>
      </c>
      <c r="C4" t="s">
        <v>7</v>
      </c>
      <c r="M4" s="2075"/>
      <c r="N4" s="2078"/>
      <c r="O4" s="2078"/>
      <c r="P4" s="2078"/>
      <c r="Q4" s="2078"/>
      <c r="R4" s="2078"/>
      <c r="S4" s="2078"/>
      <c r="T4" s="2078"/>
      <c r="U4" s="2078"/>
      <c r="V4" s="2078"/>
      <c r="W4" s="2078"/>
      <c r="X4" s="2085"/>
      <c r="Y4" s="2085"/>
      <c r="Z4" s="2085"/>
    </row>
    <row r="5" spans="1:27" s="2079" customFormat="1">
      <c r="B5" s="242" t="s">
        <v>8</v>
      </c>
      <c r="C5" t="s">
        <v>9</v>
      </c>
      <c r="O5" s="2078"/>
      <c r="P5" s="2078"/>
      <c r="Q5" s="2078"/>
      <c r="R5" s="2078"/>
      <c r="S5" s="2078"/>
      <c r="T5" s="2078"/>
      <c r="U5" s="2078"/>
      <c r="V5" s="2078"/>
      <c r="W5" s="2078"/>
      <c r="X5" s="2086"/>
      <c r="Y5" s="2086"/>
      <c r="Z5" s="2086"/>
    </row>
    <row r="6" spans="1:27" s="2079" customFormat="1" ht="13.5" thickBot="1">
      <c r="B6" s="2087"/>
      <c r="C6" s="2080"/>
      <c r="D6" s="2078"/>
      <c r="E6" s="2078"/>
      <c r="F6" s="2078"/>
      <c r="G6" s="2078"/>
      <c r="H6" s="2078"/>
      <c r="I6" s="2078"/>
      <c r="J6" s="2078"/>
      <c r="K6" s="2078"/>
      <c r="L6" s="2078"/>
      <c r="M6" s="2078"/>
      <c r="N6" s="2088"/>
      <c r="O6" s="2088"/>
      <c r="P6" s="2088"/>
      <c r="Q6" s="2088"/>
      <c r="R6" s="2088"/>
      <c r="S6" s="2086"/>
      <c r="T6" s="2086"/>
      <c r="U6" s="2086"/>
      <c r="V6" s="2086"/>
      <c r="W6" s="2086"/>
      <c r="X6" s="2086"/>
      <c r="Y6" s="2086"/>
      <c r="Z6" s="2086"/>
    </row>
    <row r="7" spans="1:27" s="2079" customFormat="1" ht="36" customHeight="1">
      <c r="A7" s="2089"/>
      <c r="B7" s="2090"/>
      <c r="C7" s="3196" t="s">
        <v>2465</v>
      </c>
      <c r="D7" s="3197"/>
      <c r="E7" s="3198" t="s">
        <v>2466</v>
      </c>
      <c r="F7" s="3198" t="s">
        <v>2467</v>
      </c>
      <c r="G7" s="3199" t="s">
        <v>2468</v>
      </c>
      <c r="H7" s="3200"/>
      <c r="I7" s="3200"/>
      <c r="J7" s="3200"/>
      <c r="K7" s="3200"/>
      <c r="L7" s="3201"/>
      <c r="M7" s="3198" t="s">
        <v>2469</v>
      </c>
      <c r="N7" s="3196" t="s">
        <v>2470</v>
      </c>
      <c r="O7" s="3202"/>
      <c r="P7" s="3202"/>
      <c r="Q7" s="3203" t="s">
        <v>2471</v>
      </c>
      <c r="R7" s="3202" t="s">
        <v>2472</v>
      </c>
      <c r="S7" s="3202"/>
      <c r="T7" s="3202"/>
      <c r="U7" s="3197"/>
      <c r="V7" s="3206" t="s">
        <v>2473</v>
      </c>
      <c r="W7" s="3186"/>
      <c r="X7" s="3187"/>
      <c r="Y7" s="3187"/>
      <c r="Z7" s="3188"/>
    </row>
    <row r="8" spans="1:27" s="2079" customFormat="1" ht="44.25" customHeight="1">
      <c r="A8" s="2091"/>
      <c r="B8" s="2092"/>
      <c r="C8" s="3189"/>
      <c r="D8" s="3177"/>
      <c r="E8" s="3177"/>
      <c r="F8" s="3177"/>
      <c r="G8" s="3191" t="s">
        <v>2474</v>
      </c>
      <c r="H8" s="3192"/>
      <c r="I8" s="3191" t="s">
        <v>2244</v>
      </c>
      <c r="J8" s="3192"/>
      <c r="K8" s="3191" t="s">
        <v>2475</v>
      </c>
      <c r="L8" s="3192"/>
      <c r="M8" s="3177"/>
      <c r="N8" s="3177" t="s">
        <v>2476</v>
      </c>
      <c r="O8" s="3166" t="s">
        <v>2477</v>
      </c>
      <c r="P8" s="2093"/>
      <c r="Q8" s="3204"/>
      <c r="R8" s="3193">
        <v>0</v>
      </c>
      <c r="S8" s="3178">
        <v>0.2</v>
      </c>
      <c r="T8" s="3178">
        <v>0.5</v>
      </c>
      <c r="U8" s="3178">
        <v>1</v>
      </c>
      <c r="V8" s="3207"/>
      <c r="W8" s="3180" t="s">
        <v>2478</v>
      </c>
      <c r="X8" s="3182" t="s">
        <v>2479</v>
      </c>
      <c r="Y8" s="3182" t="s">
        <v>2480</v>
      </c>
      <c r="Z8" s="3184" t="s">
        <v>2481</v>
      </c>
    </row>
    <row r="9" spans="1:27" s="2079" customFormat="1" ht="15" customHeight="1">
      <c r="A9" s="2091"/>
      <c r="B9" s="2092"/>
      <c r="C9" s="3190"/>
      <c r="D9" s="3177"/>
      <c r="E9" s="3177"/>
      <c r="F9" s="3177"/>
      <c r="G9" s="3175" t="s">
        <v>2482</v>
      </c>
      <c r="H9" s="3175" t="s">
        <v>2483</v>
      </c>
      <c r="I9" s="3176" t="s">
        <v>2484</v>
      </c>
      <c r="J9" s="3176" t="s">
        <v>2485</v>
      </c>
      <c r="K9" s="3175" t="s">
        <v>2486</v>
      </c>
      <c r="L9" s="3175" t="s">
        <v>2487</v>
      </c>
      <c r="M9" s="3177"/>
      <c r="N9" s="3177"/>
      <c r="O9" s="3177"/>
      <c r="P9" s="3166" t="s">
        <v>2488</v>
      </c>
      <c r="Q9" s="3204"/>
      <c r="R9" s="3194"/>
      <c r="S9" s="3179"/>
      <c r="T9" s="3179"/>
      <c r="U9" s="3179"/>
      <c r="V9" s="3207"/>
      <c r="W9" s="3181"/>
      <c r="X9" s="3183"/>
      <c r="Y9" s="3183"/>
      <c r="Z9" s="3185"/>
    </row>
    <row r="10" spans="1:27" s="2079" customFormat="1" ht="63.75" customHeight="1">
      <c r="A10" s="2091"/>
      <c r="B10" s="2092"/>
      <c r="C10" s="3190"/>
      <c r="D10" s="3177"/>
      <c r="E10" s="3177"/>
      <c r="F10" s="3177"/>
      <c r="G10" s="3166"/>
      <c r="H10" s="3166"/>
      <c r="I10" s="3177"/>
      <c r="J10" s="3177"/>
      <c r="K10" s="3166"/>
      <c r="L10" s="3166"/>
      <c r="M10" s="3177"/>
      <c r="N10" s="3177"/>
      <c r="O10" s="3177"/>
      <c r="P10" s="3166"/>
      <c r="Q10" s="3205"/>
      <c r="R10" s="3194"/>
      <c r="S10" s="3179"/>
      <c r="T10" s="3179"/>
      <c r="U10" s="3179"/>
      <c r="V10" s="3178"/>
      <c r="W10" s="3181" t="s">
        <v>2489</v>
      </c>
      <c r="X10" s="3183"/>
      <c r="Y10" s="3183"/>
      <c r="Z10" s="3185"/>
    </row>
    <row r="11" spans="1:27" s="2079" customFormat="1" ht="25.5" customHeight="1">
      <c r="A11" s="2094"/>
      <c r="B11" s="2095"/>
      <c r="C11" s="2096" t="s">
        <v>1037</v>
      </c>
      <c r="D11" s="2097" t="s">
        <v>1041</v>
      </c>
      <c r="E11" s="2096" t="s">
        <v>1044</v>
      </c>
      <c r="F11" s="2097" t="s">
        <v>1047</v>
      </c>
      <c r="G11" s="2096" t="s">
        <v>1049</v>
      </c>
      <c r="H11" s="2096" t="s">
        <v>1052</v>
      </c>
      <c r="I11" s="2096" t="s">
        <v>1054</v>
      </c>
      <c r="J11" s="2096" t="s">
        <v>1057</v>
      </c>
      <c r="K11" s="2096" t="s">
        <v>1060</v>
      </c>
      <c r="L11" s="2096" t="s">
        <v>2313</v>
      </c>
      <c r="M11" s="2096" t="s">
        <v>2490</v>
      </c>
      <c r="N11" s="2098" t="s">
        <v>2317</v>
      </c>
      <c r="O11" s="2099" t="s">
        <v>1069</v>
      </c>
      <c r="P11" s="2098" t="s">
        <v>1072</v>
      </c>
      <c r="Q11" s="2100" t="s">
        <v>2491</v>
      </c>
      <c r="R11" s="2100" t="s">
        <v>1078</v>
      </c>
      <c r="S11" s="2100" t="s">
        <v>2323</v>
      </c>
      <c r="T11" s="2100" t="s">
        <v>2325</v>
      </c>
      <c r="U11" s="2100" t="s">
        <v>2327</v>
      </c>
      <c r="V11" s="2100" t="s">
        <v>2492</v>
      </c>
      <c r="W11" s="2097" t="s">
        <v>2330</v>
      </c>
      <c r="X11" s="2101" t="s">
        <v>2332</v>
      </c>
      <c r="Y11" s="2102" t="s">
        <v>2333</v>
      </c>
      <c r="Z11" s="2103" t="s">
        <v>2334</v>
      </c>
    </row>
    <row r="12" spans="1:27" s="2079" customFormat="1" ht="18.75" customHeight="1">
      <c r="A12" s="2104" t="s">
        <v>1037</v>
      </c>
      <c r="B12" s="2105" t="s">
        <v>2493</v>
      </c>
      <c r="C12" s="2106"/>
      <c r="D12" s="2106"/>
      <c r="E12" s="2106"/>
      <c r="F12" s="2107"/>
      <c r="G12" s="2107"/>
      <c r="H12" s="2107"/>
      <c r="I12" s="2107"/>
      <c r="J12" s="2107"/>
      <c r="K12" s="2108">
        <f>G12+H12+I12+J12</f>
        <v>0</v>
      </c>
      <c r="L12" s="2107"/>
      <c r="M12" s="2109">
        <f>F12-K12+L12</f>
        <v>0</v>
      </c>
      <c r="N12" s="2107"/>
      <c r="O12" s="2107"/>
      <c r="P12" s="2107"/>
      <c r="Q12" s="2110">
        <f>M12+N12-O12</f>
        <v>0</v>
      </c>
      <c r="R12" s="2107"/>
      <c r="S12" s="2107"/>
      <c r="T12" s="2107"/>
      <c r="U12" s="2107"/>
      <c r="V12" s="2109">
        <f>Q12-R12-0.8*S12-0.5*T12</f>
        <v>0</v>
      </c>
      <c r="W12" s="2111"/>
      <c r="X12" s="2112"/>
      <c r="Y12" s="2112"/>
      <c r="Z12" s="2113"/>
    </row>
    <row r="13" spans="1:27" s="2119" customFormat="1" ht="17.25" customHeight="1">
      <c r="A13" s="2114" t="s">
        <v>2299</v>
      </c>
      <c r="B13" s="2115" t="s">
        <v>2494</v>
      </c>
      <c r="C13" s="2106"/>
      <c r="D13" s="2106"/>
      <c r="E13" s="2106"/>
      <c r="F13" s="2116"/>
      <c r="G13" s="2116"/>
      <c r="H13" s="2116"/>
      <c r="I13" s="2116"/>
      <c r="J13" s="2116"/>
      <c r="K13" s="2116"/>
      <c r="L13" s="2116"/>
      <c r="M13" s="2116"/>
      <c r="N13" s="2116"/>
      <c r="O13" s="2116"/>
      <c r="P13" s="2116"/>
      <c r="Q13" s="2117"/>
      <c r="R13" s="2116"/>
      <c r="S13" s="2116"/>
      <c r="T13" s="2116"/>
      <c r="U13" s="2116"/>
      <c r="V13" s="2116"/>
      <c r="W13" s="2116"/>
      <c r="X13" s="2116"/>
      <c r="Y13" s="2116"/>
      <c r="Z13" s="2118"/>
    </row>
    <row r="14" spans="1:27" s="2119" customFormat="1" ht="18" customHeight="1">
      <c r="A14" s="2104" t="s">
        <v>2301</v>
      </c>
      <c r="B14" s="2120"/>
      <c r="C14" s="2106"/>
      <c r="D14" s="2106"/>
      <c r="E14" s="2106"/>
      <c r="F14" s="2116"/>
      <c r="G14" s="2116"/>
      <c r="H14" s="2116"/>
      <c r="I14" s="2116"/>
      <c r="J14" s="2116"/>
      <c r="K14" s="2116"/>
      <c r="L14" s="2116"/>
      <c r="M14" s="2116"/>
      <c r="N14" s="2116"/>
      <c r="O14" s="2116"/>
      <c r="P14" s="2116"/>
      <c r="Q14" s="2117"/>
      <c r="R14" s="2116"/>
      <c r="S14" s="2116"/>
      <c r="T14" s="2116"/>
      <c r="U14" s="2116"/>
      <c r="V14" s="2106"/>
      <c r="W14" s="2116"/>
      <c r="X14" s="2116"/>
      <c r="Y14" s="2116"/>
      <c r="Z14" s="2118"/>
    </row>
    <row r="15" spans="1:27" s="2079" customFormat="1" ht="15.75" customHeight="1">
      <c r="A15" s="2114" t="s">
        <v>2303</v>
      </c>
      <c r="B15" s="2120"/>
      <c r="C15" s="2106"/>
      <c r="D15" s="2106"/>
      <c r="E15" s="2106"/>
      <c r="F15" s="2116"/>
      <c r="G15" s="2116"/>
      <c r="H15" s="2116"/>
      <c r="I15" s="2116"/>
      <c r="J15" s="2116"/>
      <c r="K15" s="2116"/>
      <c r="L15" s="2116"/>
      <c r="M15" s="2116"/>
      <c r="N15" s="2116"/>
      <c r="O15" s="2116"/>
      <c r="P15" s="2116"/>
      <c r="Q15" s="2117"/>
      <c r="R15" s="2116"/>
      <c r="S15" s="2116"/>
      <c r="T15" s="2116"/>
      <c r="U15" s="2116"/>
      <c r="V15" s="2106"/>
      <c r="W15" s="2116"/>
      <c r="X15" s="2116"/>
      <c r="Y15" s="2116"/>
      <c r="Z15" s="2118"/>
    </row>
    <row r="16" spans="1:27" s="2079" customFormat="1" ht="16.899999999999999" customHeight="1">
      <c r="A16" s="2121" t="s">
        <v>2495</v>
      </c>
      <c r="B16" s="2120"/>
      <c r="C16" s="2106"/>
      <c r="D16" s="2106"/>
      <c r="E16" s="2106"/>
      <c r="F16" s="2116"/>
      <c r="G16" s="2116"/>
      <c r="H16" s="2116"/>
      <c r="I16" s="2116"/>
      <c r="J16" s="2116"/>
      <c r="K16" s="2116"/>
      <c r="L16" s="2116"/>
      <c r="M16" s="2116"/>
      <c r="N16" s="2116"/>
      <c r="O16" s="2116"/>
      <c r="P16" s="2116"/>
      <c r="Q16" s="2117"/>
      <c r="R16" s="2116"/>
      <c r="S16" s="2116"/>
      <c r="T16" s="2116"/>
      <c r="U16" s="2116"/>
      <c r="V16" s="2106"/>
      <c r="W16" s="2116"/>
      <c r="X16" s="2116"/>
      <c r="Y16" s="2116"/>
      <c r="Z16" s="2122"/>
    </row>
    <row r="17" spans="1:26" s="2079" customFormat="1" ht="15" customHeight="1">
      <c r="A17" s="2123"/>
      <c r="B17" s="3167" t="s">
        <v>2496</v>
      </c>
      <c r="C17" s="3168"/>
      <c r="D17" s="3168"/>
      <c r="E17" s="3168"/>
      <c r="F17" s="3168"/>
      <c r="G17" s="3168"/>
      <c r="H17" s="3168"/>
      <c r="I17" s="3168"/>
      <c r="J17" s="3168"/>
      <c r="K17" s="3168"/>
      <c r="L17" s="3168"/>
      <c r="M17" s="3168"/>
      <c r="N17" s="3168"/>
      <c r="O17" s="3168"/>
      <c r="P17" s="3168"/>
      <c r="Q17" s="3168"/>
      <c r="R17" s="3168"/>
      <c r="S17" s="3168"/>
      <c r="T17" s="3168"/>
      <c r="U17" s="3168"/>
      <c r="V17" s="3168"/>
      <c r="W17" s="3168"/>
      <c r="X17" s="3168"/>
      <c r="Y17" s="3168"/>
      <c r="Z17" s="3169"/>
    </row>
    <row r="18" spans="1:26" s="2079" customFormat="1" ht="22.5" customHeight="1">
      <c r="A18" s="2104" t="s">
        <v>1041</v>
      </c>
      <c r="B18" s="2124" t="s">
        <v>2497</v>
      </c>
      <c r="C18" s="2125"/>
      <c r="D18" s="2126"/>
      <c r="E18" s="2127"/>
      <c r="F18" s="2128"/>
      <c r="G18" s="2129"/>
      <c r="H18" s="2129"/>
      <c r="I18" s="2129"/>
      <c r="J18" s="2129"/>
      <c r="K18" s="2130">
        <f>G18+H18+I18+J18</f>
        <v>0</v>
      </c>
      <c r="L18" s="2129"/>
      <c r="M18" s="2109">
        <f>F18-K18+L18</f>
        <v>0</v>
      </c>
      <c r="N18" s="2129"/>
      <c r="O18" s="2129"/>
      <c r="P18" s="2131"/>
      <c r="Q18" s="2110">
        <f>M18+N18-O18</f>
        <v>0</v>
      </c>
      <c r="R18" s="2132"/>
      <c r="S18" s="2133"/>
      <c r="T18" s="2133"/>
      <c r="U18" s="2134"/>
      <c r="V18" s="2135"/>
      <c r="W18" s="2136"/>
      <c r="X18" s="2137"/>
      <c r="Y18" s="2138"/>
      <c r="Z18" s="2139"/>
    </row>
    <row r="19" spans="1:26" s="2079" customFormat="1" ht="21" customHeight="1">
      <c r="A19" s="2140" t="s">
        <v>1044</v>
      </c>
      <c r="B19" s="2141" t="s">
        <v>2498</v>
      </c>
      <c r="C19" s="2125"/>
      <c r="D19" s="2126"/>
      <c r="E19" s="2127"/>
      <c r="F19" s="2142"/>
      <c r="G19" s="2143"/>
      <c r="H19" s="2143"/>
      <c r="I19" s="2143"/>
      <c r="J19" s="2143"/>
      <c r="K19" s="2130">
        <f>G19+H19+I19+J19</f>
        <v>0</v>
      </c>
      <c r="L19" s="2143"/>
      <c r="M19" s="2109">
        <f>F19-K19+L19</f>
        <v>0</v>
      </c>
      <c r="N19" s="2143"/>
      <c r="O19" s="2143"/>
      <c r="P19" s="2144"/>
      <c r="Q19" s="2110">
        <f>M19+N19-O19</f>
        <v>0</v>
      </c>
      <c r="R19" s="2145">
        <f>R12</f>
        <v>0</v>
      </c>
      <c r="S19" s="2145">
        <f t="shared" ref="S19:U19" si="0">S12</f>
        <v>0</v>
      </c>
      <c r="T19" s="2145">
        <f t="shared" si="0"/>
        <v>0</v>
      </c>
      <c r="U19" s="2145">
        <f t="shared" si="0"/>
        <v>0</v>
      </c>
      <c r="V19" s="2146">
        <f>Q19-R19-0.8*S19-0.5*T19</f>
        <v>0</v>
      </c>
      <c r="W19" s="2137"/>
      <c r="X19" s="2137"/>
      <c r="Y19" s="2147"/>
      <c r="Z19" s="2148"/>
    </row>
    <row r="20" spans="1:26" s="2079" customFormat="1" ht="22.5" customHeight="1">
      <c r="A20" s="2114"/>
      <c r="B20" s="2141" t="s">
        <v>2499</v>
      </c>
      <c r="C20" s="2125"/>
      <c r="D20" s="2126"/>
      <c r="E20" s="2127"/>
      <c r="F20" s="2116"/>
      <c r="G20" s="2149"/>
      <c r="H20" s="2126"/>
      <c r="I20" s="2126"/>
      <c r="J20" s="2126"/>
      <c r="K20" s="2126"/>
      <c r="L20" s="2150"/>
      <c r="M20" s="2151"/>
      <c r="N20" s="2126"/>
      <c r="O20" s="2126"/>
      <c r="P20" s="2126"/>
      <c r="Q20" s="2152"/>
      <c r="R20" s="2125"/>
      <c r="S20" s="2117"/>
      <c r="T20" s="2117"/>
      <c r="U20" s="2153"/>
      <c r="V20" s="2125"/>
      <c r="W20" s="2154"/>
      <c r="X20" s="2155"/>
      <c r="Y20" s="2152"/>
      <c r="Z20" s="2156"/>
    </row>
    <row r="21" spans="1:26" s="2158" customFormat="1" ht="20.25" customHeight="1">
      <c r="A21" s="2114" t="s">
        <v>1047</v>
      </c>
      <c r="B21" s="2141" t="s">
        <v>2500</v>
      </c>
      <c r="C21" s="2125"/>
      <c r="D21" s="2117"/>
      <c r="E21" s="2127"/>
      <c r="F21" s="2157"/>
      <c r="G21" s="2143"/>
      <c r="H21" s="2143"/>
      <c r="I21" s="2143"/>
      <c r="J21" s="2143"/>
      <c r="K21" s="2130">
        <f>G21+H21+I21+J21</f>
        <v>0</v>
      </c>
      <c r="L21" s="2143"/>
      <c r="M21" s="2109">
        <f>F21-K21+L21</f>
        <v>0</v>
      </c>
      <c r="N21" s="2143"/>
      <c r="O21" s="2143"/>
      <c r="P21" s="2143"/>
      <c r="Q21" s="2110">
        <f>M21+N21-O21</f>
        <v>0</v>
      </c>
      <c r="R21" s="2149"/>
      <c r="S21" s="2126"/>
      <c r="T21" s="2126"/>
      <c r="U21" s="2150"/>
      <c r="V21" s="2135"/>
      <c r="W21" s="2136"/>
      <c r="X21" s="2136"/>
      <c r="Y21" s="2152"/>
      <c r="Z21" s="2156"/>
    </row>
    <row r="22" spans="1:26" s="2158" customFormat="1" ht="21.75" customHeight="1">
      <c r="A22" s="2159" t="s">
        <v>1049</v>
      </c>
      <c r="B22" s="2141"/>
      <c r="C22" s="2125"/>
      <c r="D22" s="2117"/>
      <c r="E22" s="2127"/>
      <c r="F22" s="2127"/>
      <c r="G22" s="2149"/>
      <c r="H22" s="2126"/>
      <c r="I22" s="2126"/>
      <c r="J22" s="2126"/>
      <c r="K22" s="2126"/>
      <c r="L22" s="2150"/>
      <c r="M22" s="2160"/>
      <c r="N22" s="2126"/>
      <c r="O22" s="2126"/>
      <c r="P22" s="2126"/>
      <c r="Q22" s="2152"/>
      <c r="R22" s="2149"/>
      <c r="S22" s="2126"/>
      <c r="T22" s="2126"/>
      <c r="U22" s="2150"/>
      <c r="V22" s="2125"/>
      <c r="W22" s="2153"/>
      <c r="X22" s="2152"/>
      <c r="Y22" s="2152"/>
      <c r="Z22" s="2156"/>
    </row>
    <row r="23" spans="1:26" s="2158" customFormat="1" ht="24" customHeight="1">
      <c r="A23" s="2159" t="s">
        <v>1052</v>
      </c>
      <c r="B23" s="2141" t="s">
        <v>2501</v>
      </c>
      <c r="C23" s="2125"/>
      <c r="D23" s="2117"/>
      <c r="E23" s="2127"/>
      <c r="F23" s="2157"/>
      <c r="G23" s="2143"/>
      <c r="H23" s="2143"/>
      <c r="I23" s="2143"/>
      <c r="J23" s="2143"/>
      <c r="K23" s="2130">
        <f>G23+H23+I23+J23</f>
        <v>0</v>
      </c>
      <c r="L23" s="2143"/>
      <c r="M23" s="2109">
        <f>F23-K23+L23</f>
        <v>0</v>
      </c>
      <c r="N23" s="2143"/>
      <c r="O23" s="2143"/>
      <c r="P23" s="2143"/>
      <c r="Q23" s="2110">
        <f>M23+N23-O23</f>
        <v>0</v>
      </c>
      <c r="R23" s="2149"/>
      <c r="S23" s="2126"/>
      <c r="T23" s="2126"/>
      <c r="U23" s="2150"/>
      <c r="V23" s="2135"/>
      <c r="W23" s="2136"/>
      <c r="X23" s="2136"/>
      <c r="Y23" s="2152"/>
      <c r="Z23" s="2156"/>
    </row>
    <row r="24" spans="1:26" s="2158" customFormat="1" ht="12">
      <c r="A24" s="2159" t="s">
        <v>1054</v>
      </c>
      <c r="B24" s="2161"/>
      <c r="C24" s="2125"/>
      <c r="D24" s="2117"/>
      <c r="E24" s="2127"/>
      <c r="F24" s="2127"/>
      <c r="G24" s="2149"/>
      <c r="H24" s="2126"/>
      <c r="I24" s="2126"/>
      <c r="J24" s="2126"/>
      <c r="K24" s="2126"/>
      <c r="L24" s="2150"/>
      <c r="M24" s="2160"/>
      <c r="N24" s="2126"/>
      <c r="O24" s="2126"/>
      <c r="P24" s="2126"/>
      <c r="Q24" s="2152"/>
      <c r="R24" s="2149"/>
      <c r="S24" s="2126"/>
      <c r="T24" s="2126"/>
      <c r="U24" s="2150"/>
      <c r="V24" s="2125"/>
      <c r="W24" s="2153"/>
      <c r="X24" s="2152"/>
      <c r="Y24" s="2152"/>
      <c r="Z24" s="2156"/>
    </row>
    <row r="25" spans="1:26" s="2158" customFormat="1" ht="12">
      <c r="A25" s="2159" t="s">
        <v>1057</v>
      </c>
      <c r="B25" s="2162"/>
      <c r="C25" s="2163"/>
      <c r="D25" s="2164"/>
      <c r="E25" s="2165"/>
      <c r="F25" s="2165"/>
      <c r="G25" s="2132"/>
      <c r="H25" s="2133"/>
      <c r="I25" s="2133"/>
      <c r="J25" s="2133"/>
      <c r="K25" s="2133"/>
      <c r="L25" s="2134"/>
      <c r="M25" s="2166"/>
      <c r="N25" s="2133"/>
      <c r="O25" s="2133"/>
      <c r="P25" s="2133"/>
      <c r="Q25" s="2138"/>
      <c r="R25" s="2132"/>
      <c r="S25" s="2133"/>
      <c r="T25" s="2133"/>
      <c r="U25" s="2134"/>
      <c r="V25" s="2163"/>
      <c r="W25" s="2167"/>
      <c r="X25" s="2138"/>
      <c r="Y25" s="2152"/>
      <c r="Z25" s="2156"/>
    </row>
    <row r="26" spans="1:26" s="2079" customFormat="1" ht="12">
      <c r="A26" s="2140"/>
      <c r="B26" s="3170" t="s">
        <v>2502</v>
      </c>
      <c r="C26" s="3171"/>
      <c r="D26" s="3171"/>
      <c r="E26" s="3171"/>
      <c r="F26" s="3170"/>
      <c r="G26" s="3170"/>
      <c r="H26" s="3170"/>
      <c r="I26" s="3170"/>
      <c r="J26" s="3170"/>
      <c r="K26" s="3170"/>
      <c r="L26" s="3170"/>
      <c r="M26" s="3170"/>
      <c r="N26" s="3170"/>
      <c r="O26" s="3170"/>
      <c r="P26" s="3170"/>
      <c r="Q26" s="3170"/>
      <c r="R26" s="3170"/>
      <c r="S26" s="3170"/>
      <c r="T26" s="3170"/>
      <c r="U26" s="3170"/>
      <c r="V26" s="3170"/>
      <c r="W26" s="3170"/>
      <c r="X26" s="3170"/>
      <c r="Y26" s="3170"/>
      <c r="Z26" s="3172"/>
    </row>
    <row r="27" spans="1:26" s="2079" customFormat="1" ht="21" customHeight="1">
      <c r="A27" s="2140" t="s">
        <v>1060</v>
      </c>
      <c r="B27" s="2168" t="s">
        <v>2503</v>
      </c>
      <c r="C27" s="2169"/>
      <c r="D27" s="2170"/>
      <c r="E27" s="2171"/>
      <c r="F27" s="2172"/>
      <c r="G27" s="2173"/>
      <c r="H27" s="2174"/>
      <c r="I27" s="2175"/>
      <c r="J27" s="2175"/>
      <c r="K27" s="2175"/>
      <c r="L27" s="2176"/>
      <c r="M27" s="2177"/>
      <c r="N27" s="2178"/>
      <c r="O27" s="2175"/>
      <c r="P27" s="2176"/>
      <c r="Q27" s="2179"/>
      <c r="R27" s="2180"/>
      <c r="S27" s="2180"/>
      <c r="T27" s="2180"/>
      <c r="U27" s="2180"/>
      <c r="V27" s="2146">
        <f>Q27-R27-0.8*S27-0.5*T27</f>
        <v>0</v>
      </c>
      <c r="W27" s="2180"/>
      <c r="X27" s="2181">
        <f>V27*0%</f>
        <v>0</v>
      </c>
      <c r="Y27" s="2180"/>
      <c r="Z27" s="2182"/>
    </row>
    <row r="28" spans="1:26" s="2079" customFormat="1" ht="12">
      <c r="A28" s="2114">
        <v>100</v>
      </c>
      <c r="B28" s="2168">
        <v>0.1</v>
      </c>
      <c r="C28" s="2173"/>
      <c r="D28" s="2174"/>
      <c r="E28" s="2183"/>
      <c r="F28" s="2172"/>
      <c r="G28" s="2173"/>
      <c r="H28" s="2174"/>
      <c r="I28" s="2175"/>
      <c r="J28" s="2175"/>
      <c r="K28" s="2175"/>
      <c r="L28" s="2176"/>
      <c r="M28" s="2177"/>
      <c r="N28" s="2178"/>
      <c r="O28" s="2175"/>
      <c r="P28" s="2176"/>
      <c r="Q28" s="2180"/>
      <c r="R28" s="2180"/>
      <c r="S28" s="2180"/>
      <c r="T28" s="2180"/>
      <c r="U28" s="2180"/>
      <c r="V28" s="2146">
        <f t="shared" ref="V28:V38" si="1">Q28-R28-0.8*S28-0.5*T28</f>
        <v>0</v>
      </c>
      <c r="W28" s="2180"/>
      <c r="X28" s="2181">
        <f>V28*10%</f>
        <v>0</v>
      </c>
      <c r="Y28" s="2180"/>
      <c r="Z28" s="2182"/>
    </row>
    <row r="29" spans="1:26" s="2079" customFormat="1" ht="12">
      <c r="A29" s="2114">
        <v>110</v>
      </c>
      <c r="B29" s="2168">
        <v>0.2</v>
      </c>
      <c r="C29" s="2184"/>
      <c r="D29" s="2106"/>
      <c r="E29" s="2185"/>
      <c r="F29" s="2172"/>
      <c r="G29" s="2184"/>
      <c r="H29" s="2106"/>
      <c r="I29" s="2175"/>
      <c r="J29" s="2175"/>
      <c r="K29" s="2175"/>
      <c r="L29" s="2176"/>
      <c r="M29" s="2177"/>
      <c r="N29" s="2178"/>
      <c r="O29" s="2175"/>
      <c r="P29" s="2176"/>
      <c r="Q29" s="2180"/>
      <c r="R29" s="2180"/>
      <c r="S29" s="2180"/>
      <c r="T29" s="2180"/>
      <c r="U29" s="2180"/>
      <c r="V29" s="2146">
        <f t="shared" si="1"/>
        <v>0</v>
      </c>
      <c r="W29" s="2180"/>
      <c r="X29" s="2181">
        <f>V29*20%</f>
        <v>0</v>
      </c>
      <c r="Y29" s="2180"/>
      <c r="Z29" s="2182"/>
    </row>
    <row r="30" spans="1:26" s="2079" customFormat="1" ht="12">
      <c r="A30" s="2114">
        <v>120</v>
      </c>
      <c r="B30" s="2168">
        <v>0.35</v>
      </c>
      <c r="C30" s="2173"/>
      <c r="D30" s="2174"/>
      <c r="E30" s="2183"/>
      <c r="F30" s="2172"/>
      <c r="G30" s="2173"/>
      <c r="H30" s="2174"/>
      <c r="I30" s="2175"/>
      <c r="J30" s="2175"/>
      <c r="K30" s="2175"/>
      <c r="L30" s="2176"/>
      <c r="M30" s="2177"/>
      <c r="N30" s="2178"/>
      <c r="O30" s="2175"/>
      <c r="P30" s="2176"/>
      <c r="Q30" s="2180"/>
      <c r="R30" s="2180"/>
      <c r="S30" s="2180"/>
      <c r="T30" s="2180"/>
      <c r="U30" s="2180"/>
      <c r="V30" s="2146">
        <f t="shared" si="1"/>
        <v>0</v>
      </c>
      <c r="W30" s="2180"/>
      <c r="X30" s="2181">
        <f>V30*35%</f>
        <v>0</v>
      </c>
      <c r="Y30" s="2180"/>
      <c r="Z30" s="2182"/>
    </row>
    <row r="31" spans="1:26" s="2079" customFormat="1" ht="12">
      <c r="A31" s="2114">
        <v>130</v>
      </c>
      <c r="B31" s="2168">
        <v>0.5</v>
      </c>
      <c r="C31" s="2149"/>
      <c r="D31" s="2126"/>
      <c r="E31" s="2150"/>
      <c r="F31" s="2172"/>
      <c r="G31" s="2173"/>
      <c r="H31" s="2174"/>
      <c r="I31" s="2175"/>
      <c r="J31" s="2175"/>
      <c r="K31" s="2175"/>
      <c r="L31" s="2176"/>
      <c r="M31" s="2177"/>
      <c r="N31" s="2178"/>
      <c r="O31" s="2175"/>
      <c r="P31" s="2176"/>
      <c r="Q31" s="2180"/>
      <c r="R31" s="2180"/>
      <c r="S31" s="2180"/>
      <c r="T31" s="2180"/>
      <c r="U31" s="2180"/>
      <c r="V31" s="2146">
        <f t="shared" si="1"/>
        <v>0</v>
      </c>
      <c r="W31" s="2180"/>
      <c r="X31" s="2181">
        <f>V31*50%</f>
        <v>0</v>
      </c>
      <c r="Y31" s="2180"/>
      <c r="Z31" s="2182"/>
    </row>
    <row r="32" spans="1:26" s="2079" customFormat="1" ht="12">
      <c r="A32" s="2114">
        <v>140</v>
      </c>
      <c r="B32" s="2168">
        <v>0.75</v>
      </c>
      <c r="C32" s="2149"/>
      <c r="D32" s="2126"/>
      <c r="E32" s="2150"/>
      <c r="F32" s="2172"/>
      <c r="G32" s="2173"/>
      <c r="H32" s="2174"/>
      <c r="I32" s="2175"/>
      <c r="J32" s="2175"/>
      <c r="K32" s="2175"/>
      <c r="L32" s="2176"/>
      <c r="M32" s="2177"/>
      <c r="N32" s="2178"/>
      <c r="O32" s="2175"/>
      <c r="P32" s="2176"/>
      <c r="Q32" s="2180"/>
      <c r="R32" s="2180"/>
      <c r="S32" s="2180"/>
      <c r="T32" s="2180"/>
      <c r="U32" s="2180"/>
      <c r="V32" s="2146">
        <f t="shared" si="1"/>
        <v>0</v>
      </c>
      <c r="W32" s="2180"/>
      <c r="X32" s="2181">
        <f>V32*75%</f>
        <v>0</v>
      </c>
      <c r="Y32" s="2180"/>
      <c r="Z32" s="2182"/>
    </row>
    <row r="33" spans="1:26" s="2079" customFormat="1" ht="12">
      <c r="A33" s="2114">
        <v>150</v>
      </c>
      <c r="B33" s="2168">
        <v>0.85</v>
      </c>
      <c r="C33" s="2186"/>
      <c r="D33" s="2187"/>
      <c r="E33" s="2188"/>
      <c r="F33" s="2172"/>
      <c r="G33" s="2189"/>
      <c r="H33" s="2190"/>
      <c r="I33" s="2191"/>
      <c r="J33" s="2191"/>
      <c r="K33" s="2191"/>
      <c r="L33" s="2192"/>
      <c r="M33" s="2193"/>
      <c r="N33" s="2194"/>
      <c r="O33" s="2191"/>
      <c r="P33" s="2192"/>
      <c r="Q33" s="2180"/>
      <c r="R33" s="2180"/>
      <c r="S33" s="2180"/>
      <c r="T33" s="2180"/>
      <c r="U33" s="2180"/>
      <c r="V33" s="2146">
        <f t="shared" si="1"/>
        <v>0</v>
      </c>
      <c r="W33" s="2180"/>
      <c r="X33" s="2181">
        <f>V33*85%</f>
        <v>0</v>
      </c>
      <c r="Y33" s="2180"/>
      <c r="Z33" s="2182"/>
    </row>
    <row r="34" spans="1:26" s="2079" customFormat="1" ht="12">
      <c r="A34" s="2114">
        <v>160</v>
      </c>
      <c r="B34" s="2168">
        <v>1</v>
      </c>
      <c r="C34" s="2149"/>
      <c r="D34" s="2126"/>
      <c r="E34" s="2150"/>
      <c r="F34" s="2172"/>
      <c r="G34" s="2173"/>
      <c r="H34" s="2174"/>
      <c r="I34" s="2175"/>
      <c r="J34" s="2175"/>
      <c r="K34" s="2175"/>
      <c r="L34" s="2176"/>
      <c r="M34" s="2177"/>
      <c r="N34" s="2178"/>
      <c r="O34" s="2175"/>
      <c r="P34" s="2176"/>
      <c r="Q34" s="2180"/>
      <c r="R34" s="2180"/>
      <c r="S34" s="2180"/>
      <c r="T34" s="2180"/>
      <c r="U34" s="2180"/>
      <c r="V34" s="2146">
        <f t="shared" si="1"/>
        <v>0</v>
      </c>
      <c r="W34" s="2180"/>
      <c r="X34" s="2181">
        <f>V34*100%</f>
        <v>0</v>
      </c>
      <c r="Y34" s="2180"/>
      <c r="Z34" s="2182"/>
    </row>
    <row r="35" spans="1:26" s="2079" customFormat="1" ht="12">
      <c r="A35" s="2114">
        <v>170</v>
      </c>
      <c r="B35" s="2168">
        <v>1.25</v>
      </c>
      <c r="C35" s="2149"/>
      <c r="D35" s="2126"/>
      <c r="E35" s="2150"/>
      <c r="F35" s="2172"/>
      <c r="G35" s="2173"/>
      <c r="H35" s="2174"/>
      <c r="I35" s="2175"/>
      <c r="J35" s="2175"/>
      <c r="K35" s="2175"/>
      <c r="L35" s="2176"/>
      <c r="M35" s="2177"/>
      <c r="N35" s="2178"/>
      <c r="O35" s="2175"/>
      <c r="P35" s="2176"/>
      <c r="Q35" s="2180"/>
      <c r="R35" s="2180"/>
      <c r="S35" s="2180"/>
      <c r="T35" s="2180"/>
      <c r="U35" s="2180"/>
      <c r="V35" s="2146">
        <f t="shared" si="1"/>
        <v>0</v>
      </c>
      <c r="W35" s="2180"/>
      <c r="X35" s="2181">
        <f>V35*125%</f>
        <v>0</v>
      </c>
      <c r="Y35" s="2180"/>
      <c r="Z35" s="2182"/>
    </row>
    <row r="36" spans="1:26" s="2079" customFormat="1" ht="12">
      <c r="A36" s="2114">
        <v>180</v>
      </c>
      <c r="B36" s="2168">
        <v>1.5</v>
      </c>
      <c r="C36" s="2186"/>
      <c r="D36" s="2187"/>
      <c r="E36" s="2150"/>
      <c r="F36" s="2172"/>
      <c r="G36" s="2173"/>
      <c r="H36" s="2174"/>
      <c r="I36" s="2175"/>
      <c r="J36" s="2175"/>
      <c r="K36" s="2175"/>
      <c r="L36" s="2176"/>
      <c r="M36" s="2177"/>
      <c r="N36" s="2178"/>
      <c r="O36" s="2175"/>
      <c r="P36" s="2176"/>
      <c r="Q36" s="2180"/>
      <c r="R36" s="2180"/>
      <c r="S36" s="2180"/>
      <c r="T36" s="2180"/>
      <c r="U36" s="2180"/>
      <c r="V36" s="2146">
        <f t="shared" si="1"/>
        <v>0</v>
      </c>
      <c r="W36" s="2180"/>
      <c r="X36" s="2181">
        <f>V36*150%</f>
        <v>0</v>
      </c>
      <c r="Y36" s="2180"/>
      <c r="Z36" s="2182"/>
    </row>
    <row r="37" spans="1:26" s="2079" customFormat="1" ht="12">
      <c r="A37" s="2114">
        <v>190</v>
      </c>
      <c r="B37" s="2168">
        <v>2</v>
      </c>
      <c r="C37" s="2186"/>
      <c r="D37" s="2187"/>
      <c r="E37" s="2188"/>
      <c r="F37" s="2172"/>
      <c r="G37" s="2189"/>
      <c r="H37" s="2190"/>
      <c r="I37" s="2191"/>
      <c r="J37" s="2191"/>
      <c r="K37" s="2191"/>
      <c r="L37" s="2192"/>
      <c r="M37" s="2193"/>
      <c r="N37" s="2194"/>
      <c r="O37" s="2191"/>
      <c r="P37" s="2192"/>
      <c r="Q37" s="2180"/>
      <c r="R37" s="2180"/>
      <c r="S37" s="2180"/>
      <c r="T37" s="2180"/>
      <c r="U37" s="2180"/>
      <c r="V37" s="2146">
        <f t="shared" si="1"/>
        <v>0</v>
      </c>
      <c r="W37" s="2180"/>
      <c r="X37" s="2181">
        <f>V37*200%</f>
        <v>0</v>
      </c>
      <c r="Y37" s="2180"/>
      <c r="Z37" s="2182"/>
    </row>
    <row r="38" spans="1:26" s="2079" customFormat="1" ht="12">
      <c r="A38" s="2114">
        <v>200</v>
      </c>
      <c r="B38" s="2168">
        <v>12.5</v>
      </c>
      <c r="C38" s="2186"/>
      <c r="D38" s="2187"/>
      <c r="E38" s="2188"/>
      <c r="F38" s="2172"/>
      <c r="G38" s="2189"/>
      <c r="H38" s="2190"/>
      <c r="I38" s="2191"/>
      <c r="J38" s="2191"/>
      <c r="K38" s="2191"/>
      <c r="L38" s="2192"/>
      <c r="M38" s="2193"/>
      <c r="N38" s="2194"/>
      <c r="O38" s="2191"/>
      <c r="P38" s="2192"/>
      <c r="Q38" s="2180"/>
      <c r="R38" s="2180"/>
      <c r="S38" s="2180"/>
      <c r="T38" s="2180"/>
      <c r="U38" s="2180"/>
      <c r="V38" s="2146">
        <f t="shared" si="1"/>
        <v>0</v>
      </c>
      <c r="W38" s="2180"/>
      <c r="X38" s="2181">
        <f>V38*1250%</f>
        <v>0</v>
      </c>
      <c r="Y38" s="2180"/>
      <c r="Z38" s="2182"/>
    </row>
    <row r="39" spans="1:26" s="2079" customFormat="1" ht="12">
      <c r="A39" s="2195">
        <v>210</v>
      </c>
      <c r="B39" s="2168" t="s">
        <v>2504</v>
      </c>
      <c r="C39" s="2186"/>
      <c r="D39" s="2187"/>
      <c r="E39" s="2188"/>
      <c r="F39" s="2196"/>
      <c r="G39" s="2191"/>
      <c r="H39" s="2191"/>
      <c r="I39" s="2191"/>
      <c r="J39" s="2191"/>
      <c r="K39" s="2191"/>
      <c r="L39" s="2192"/>
      <c r="M39" s="2193"/>
      <c r="N39" s="2194"/>
      <c r="O39" s="2191"/>
      <c r="P39" s="2192"/>
      <c r="Q39" s="2197"/>
      <c r="R39" s="2197"/>
      <c r="S39" s="2197"/>
      <c r="T39" s="2197"/>
      <c r="U39" s="2197"/>
      <c r="V39" s="2146">
        <f>Q39-R39-0.8*S39-0.5*T39</f>
        <v>0</v>
      </c>
      <c r="W39" s="2197"/>
      <c r="X39" s="2180"/>
      <c r="Y39" s="2197"/>
      <c r="Z39" s="2198"/>
    </row>
    <row r="40" spans="1:26" s="2079" customFormat="1" ht="15" customHeight="1">
      <c r="A40" s="3173" t="s">
        <v>2505</v>
      </c>
      <c r="B40" s="3174"/>
      <c r="C40" s="3174"/>
      <c r="D40" s="3174"/>
      <c r="E40" s="3174"/>
      <c r="F40" s="3174"/>
      <c r="G40" s="3174"/>
      <c r="H40" s="3174"/>
      <c r="I40" s="3174"/>
      <c r="J40" s="3174"/>
      <c r="K40" s="3174"/>
      <c r="L40" s="3174"/>
      <c r="M40" s="3174"/>
      <c r="N40" s="3174"/>
      <c r="O40" s="3174"/>
      <c r="P40" s="3174"/>
      <c r="Q40" s="3174"/>
      <c r="R40" s="3174"/>
      <c r="S40" s="3174"/>
      <c r="T40" s="3174"/>
      <c r="U40" s="3174"/>
      <c r="V40" s="3174"/>
      <c r="W40" s="3174"/>
      <c r="X40" s="3174"/>
      <c r="Y40" s="3174"/>
      <c r="Z40" s="2199"/>
    </row>
    <row r="41" spans="1:26" s="2079" customFormat="1" ht="12">
      <c r="A41" s="2200">
        <v>220</v>
      </c>
      <c r="B41" s="2201"/>
      <c r="C41" s="2202"/>
      <c r="D41" s="2203"/>
      <c r="E41" s="2204"/>
      <c r="F41" s="2202"/>
      <c r="G41" s="2203"/>
      <c r="H41" s="2203"/>
      <c r="I41" s="2203"/>
      <c r="J41" s="2203"/>
      <c r="K41" s="2203"/>
      <c r="L41" s="2203"/>
      <c r="M41" s="2205"/>
      <c r="N41" s="2203"/>
      <c r="O41" s="2203"/>
      <c r="P41" s="2203"/>
      <c r="Q41" s="2203"/>
      <c r="R41" s="2203"/>
      <c r="S41" s="2203"/>
      <c r="T41" s="2203"/>
      <c r="U41" s="2203"/>
      <c r="V41" s="2203"/>
      <c r="W41" s="2203"/>
      <c r="X41" s="2203"/>
      <c r="Y41" s="2206"/>
      <c r="Z41" s="2207"/>
    </row>
    <row r="42" spans="1:26" s="2079" customFormat="1" ht="12">
      <c r="A42" s="2208">
        <v>230</v>
      </c>
      <c r="B42" s="2209"/>
      <c r="C42" s="2149"/>
      <c r="D42" s="2191"/>
      <c r="E42" s="2150"/>
      <c r="F42" s="2149"/>
      <c r="G42" s="2191"/>
      <c r="H42" s="2191"/>
      <c r="I42" s="2191"/>
      <c r="J42" s="2191"/>
      <c r="K42" s="2191"/>
      <c r="L42" s="2191"/>
      <c r="M42" s="2193"/>
      <c r="N42" s="2191"/>
      <c r="O42" s="2191"/>
      <c r="P42" s="2191"/>
      <c r="Q42" s="2191"/>
      <c r="R42" s="2191"/>
      <c r="S42" s="2191"/>
      <c r="T42" s="2191"/>
      <c r="U42" s="2191"/>
      <c r="V42" s="2191"/>
      <c r="W42" s="2191"/>
      <c r="X42" s="2191"/>
      <c r="Y42" s="2192"/>
      <c r="Z42" s="2210"/>
    </row>
    <row r="43" spans="1:26" s="2079" customFormat="1" ht="12">
      <c r="A43" s="2208">
        <v>240</v>
      </c>
      <c r="B43" s="2209"/>
      <c r="C43" s="2149"/>
      <c r="D43" s="2191"/>
      <c r="E43" s="2150"/>
      <c r="F43" s="2149"/>
      <c r="G43" s="2191"/>
      <c r="H43" s="2191"/>
      <c r="I43" s="2191"/>
      <c r="J43" s="2191"/>
      <c r="K43" s="2191"/>
      <c r="L43" s="2191"/>
      <c r="M43" s="2193"/>
      <c r="N43" s="2191"/>
      <c r="O43" s="2191"/>
      <c r="P43" s="2191"/>
      <c r="Q43" s="2191"/>
      <c r="R43" s="2191"/>
      <c r="S43" s="2191"/>
      <c r="T43" s="2191"/>
      <c r="U43" s="2191"/>
      <c r="V43" s="2191"/>
      <c r="W43" s="2191"/>
      <c r="X43" s="2191"/>
      <c r="Y43" s="2192"/>
      <c r="Z43" s="2210"/>
    </row>
    <row r="44" spans="1:26" s="2079" customFormat="1" ht="12.75" thickBot="1">
      <c r="A44" s="2211">
        <v>250</v>
      </c>
      <c r="B44" s="2212"/>
      <c r="C44" s="2213"/>
      <c r="D44" s="2214"/>
      <c r="E44" s="2215"/>
      <c r="F44" s="2213"/>
      <c r="G44" s="2214"/>
      <c r="H44" s="2214"/>
      <c r="I44" s="2214"/>
      <c r="J44" s="2214"/>
      <c r="K44" s="2214"/>
      <c r="L44" s="2214"/>
      <c r="M44" s="2216"/>
      <c r="N44" s="2214"/>
      <c r="O44" s="2214"/>
      <c r="P44" s="2214"/>
      <c r="Q44" s="2214"/>
      <c r="R44" s="2214"/>
      <c r="S44" s="2214"/>
      <c r="T44" s="2214"/>
      <c r="U44" s="2214"/>
      <c r="V44" s="2214"/>
      <c r="W44" s="2214"/>
      <c r="X44" s="2214"/>
      <c r="Y44" s="2217"/>
      <c r="Z44" s="2218"/>
    </row>
    <row r="45" spans="1:26">
      <c r="A45" s="2219"/>
      <c r="G45" s="2220"/>
      <c r="H45" s="2221"/>
      <c r="I45" s="2221"/>
      <c r="J45" s="2222"/>
      <c r="K45" s="2222"/>
      <c r="L45" s="2222"/>
      <c r="M45" s="2222"/>
      <c r="N45" s="2222"/>
      <c r="O45" s="2222"/>
      <c r="P45" s="2222"/>
      <c r="Q45" s="2222"/>
      <c r="R45" s="2220"/>
      <c r="S45" s="2220"/>
      <c r="T45" s="2220"/>
      <c r="U45" s="2220"/>
      <c r="V45" s="2220"/>
      <c r="W45" s="2220"/>
      <c r="X45" s="2220"/>
      <c r="Y45" s="2220"/>
    </row>
    <row r="46" spans="1:26">
      <c r="A46" s="2219"/>
      <c r="B46" s="1926" t="s">
        <v>2506</v>
      </c>
      <c r="G46" s="2220"/>
      <c r="H46" s="2220"/>
      <c r="I46" s="2220"/>
      <c r="J46" s="2220"/>
      <c r="K46" s="2220"/>
      <c r="L46" s="2220"/>
      <c r="M46" s="2220"/>
      <c r="N46" s="2220"/>
      <c r="O46" s="2220"/>
      <c r="P46" s="2220"/>
      <c r="Q46" s="2220"/>
      <c r="R46" s="2220"/>
      <c r="S46" s="2220"/>
      <c r="T46" s="2220"/>
      <c r="U46" s="2220"/>
      <c r="V46" s="2220"/>
      <c r="W46" s="2220"/>
      <c r="X46" s="2220"/>
      <c r="Y46" s="2220"/>
    </row>
    <row r="47" spans="1:26">
      <c r="A47" s="2219"/>
      <c r="B47" s="2082"/>
      <c r="J47" s="2220"/>
      <c r="K47" s="2220"/>
      <c r="L47" s="2220"/>
      <c r="M47" s="2220"/>
      <c r="N47" s="2220"/>
      <c r="O47" s="2220"/>
      <c r="P47" s="2220"/>
      <c r="Q47" s="2220"/>
      <c r="R47" s="2220"/>
      <c r="S47" s="2220"/>
      <c r="T47" s="2220"/>
      <c r="U47" s="2220"/>
      <c r="V47" s="2220"/>
      <c r="W47" s="2220"/>
      <c r="X47" s="2220"/>
      <c r="Y47" s="2220"/>
    </row>
    <row r="50" spans="2:2">
      <c r="B50" s="2223"/>
    </row>
  </sheetData>
  <mergeCells count="36">
    <mergeCell ref="N3:V3"/>
    <mergeCell ref="C7:D7"/>
    <mergeCell ref="E7:E10"/>
    <mergeCell ref="F7:F10"/>
    <mergeCell ref="G7:L7"/>
    <mergeCell ref="M7:M10"/>
    <mergeCell ref="N7:P7"/>
    <mergeCell ref="Q7:Q10"/>
    <mergeCell ref="R7:U7"/>
    <mergeCell ref="V7:V10"/>
    <mergeCell ref="W7:Z7"/>
    <mergeCell ref="C8:C10"/>
    <mergeCell ref="D8:D10"/>
    <mergeCell ref="G8:H8"/>
    <mergeCell ref="I8:J8"/>
    <mergeCell ref="K8:L8"/>
    <mergeCell ref="N8:N10"/>
    <mergeCell ref="O8:O10"/>
    <mergeCell ref="R8:R10"/>
    <mergeCell ref="S8:S10"/>
    <mergeCell ref="P9:P10"/>
    <mergeCell ref="B17:Z17"/>
    <mergeCell ref="B26:Z26"/>
    <mergeCell ref="A40:Y40"/>
    <mergeCell ref="G9:G10"/>
    <mergeCell ref="H9:H10"/>
    <mergeCell ref="I9:I10"/>
    <mergeCell ref="J9:J10"/>
    <mergeCell ref="K9:K10"/>
    <mergeCell ref="L9:L10"/>
    <mergeCell ref="T8:T10"/>
    <mergeCell ref="U8:U10"/>
    <mergeCell ref="W8:W10"/>
    <mergeCell ref="X8:X10"/>
    <mergeCell ref="Y8:Y10"/>
    <mergeCell ref="Z8:Z10"/>
  </mergeCells>
  <conditionalFormatting sqref="D37:E39 B17 B24:B26">
    <cfRule type="cellIs" dxfId="34" priority="5" stopIfTrue="1" operator="equal">
      <formula>#REF!</formula>
    </cfRule>
  </conditionalFormatting>
  <conditionalFormatting sqref="B18:B23">
    <cfRule type="cellIs" dxfId="33" priority="4" stopIfTrue="1" operator="equal">
      <formula>#REF!</formula>
    </cfRule>
  </conditionalFormatting>
  <conditionalFormatting sqref="B27:B39">
    <cfRule type="cellIs" dxfId="32" priority="3" stopIfTrue="1" operator="equal">
      <formula>#REF!</formula>
    </cfRule>
  </conditionalFormatting>
  <conditionalFormatting sqref="C37:C39">
    <cfRule type="cellIs" dxfId="31" priority="2" stopIfTrue="1" operator="equal">
      <formula>#REF!</formula>
    </cfRule>
  </conditionalFormatting>
  <conditionalFormatting sqref="F37:F39">
    <cfRule type="cellIs" dxfId="30" priority="1" stopIfTrue="1" operator="equal">
      <formula>#REF!</formula>
    </cfRule>
  </conditionalFormatting>
  <pageMargins left="0.70866141732283472" right="0.70866141732283472" top="0.15748031496062992" bottom="0" header="0.31496062992125984" footer="0.31496062992125984"/>
  <pageSetup paperSize="9" scale="14" fitToHeight="3" orientation="landscape" cellComments="asDisplayed" r:id="rId1"/>
  <headerFooter alignWithMargins="0">
    <oddFooter>&amp;C&amp;60&amp;U&amp;A&amp;R&amp;40&amp;P of &amp;N</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7"/>
  <sheetViews>
    <sheetView zoomScale="70" zoomScaleNormal="70" zoomScaleSheetLayoutView="30" workbookViewId="0">
      <selection activeCell="H16" sqref="H16"/>
    </sheetView>
  </sheetViews>
  <sheetFormatPr defaultColWidth="11.42578125" defaultRowHeight="15"/>
  <cols>
    <col min="1" max="1" width="7.140625" style="1926" customWidth="1"/>
    <col min="2" max="2" width="41" style="1926" customWidth="1"/>
    <col min="3" max="3" width="12.28515625" style="1926" customWidth="1"/>
    <col min="4" max="4" width="13.5703125" style="1926" customWidth="1"/>
    <col min="5" max="5" width="13.42578125" style="1926" customWidth="1"/>
    <col min="6" max="7" width="14.42578125" style="1926" customWidth="1"/>
    <col min="8" max="8" width="14.85546875" style="1926" customWidth="1"/>
    <col min="9" max="9" width="17.7109375" style="1926" customWidth="1"/>
    <col min="10" max="10" width="20.140625" style="1926" customWidth="1"/>
    <col min="11" max="11" width="17.5703125" style="1926" customWidth="1"/>
    <col min="12" max="12" width="15" style="1926" customWidth="1"/>
    <col min="13" max="13" width="14.7109375" style="1926" customWidth="1"/>
    <col min="14" max="14" width="19.5703125" style="1926" customWidth="1"/>
    <col min="15" max="15" width="15.85546875" style="1926" customWidth="1"/>
    <col min="16" max="16" width="18" style="1926" customWidth="1"/>
    <col min="17" max="17" width="14.28515625" style="1926" customWidth="1"/>
    <col min="18" max="18" width="13.42578125" style="1926" customWidth="1"/>
    <col min="19" max="19" width="12.42578125" style="1926" customWidth="1"/>
    <col min="20" max="20" width="13.140625" style="1926" customWidth="1"/>
    <col min="21" max="21" width="14.7109375" style="1926" customWidth="1"/>
    <col min="22" max="22" width="16.85546875" style="1926" customWidth="1"/>
    <col min="23" max="23" width="24.28515625" style="1926" customWidth="1"/>
    <col min="24" max="24" width="16.5703125" style="1926" customWidth="1"/>
    <col min="25" max="25" width="19.7109375" style="1926" customWidth="1"/>
    <col min="26" max="26" width="21.5703125" style="1926" customWidth="1"/>
    <col min="27" max="257" width="11.42578125" style="1926"/>
    <col min="258" max="258" width="108.140625" style="1926" customWidth="1"/>
    <col min="259" max="259" width="28.7109375" style="1926" customWidth="1"/>
    <col min="260" max="260" width="32.5703125" style="1926" customWidth="1"/>
    <col min="261" max="261" width="28.7109375" style="1926" customWidth="1"/>
    <col min="262" max="263" width="31.7109375" style="1926" customWidth="1"/>
    <col min="264" max="264" width="30.140625" style="1926" customWidth="1"/>
    <col min="265" max="265" width="33.7109375" style="1926" customWidth="1"/>
    <col min="266" max="266" width="27" style="1926" customWidth="1"/>
    <col min="267" max="267" width="28.7109375" style="1926" customWidth="1"/>
    <col min="268" max="268" width="34.85546875" style="1926" customWidth="1"/>
    <col min="269" max="269" width="37" style="1926" customWidth="1"/>
    <col min="270" max="270" width="34.85546875" style="1926" customWidth="1"/>
    <col min="271" max="271" width="27.5703125" style="1926" customWidth="1"/>
    <col min="272" max="272" width="36.85546875" style="1926" customWidth="1"/>
    <col min="273" max="273" width="38.7109375" style="1926" customWidth="1"/>
    <col min="274" max="276" width="14.7109375" style="1926" customWidth="1"/>
    <col min="277" max="277" width="18.7109375" style="1926" customWidth="1"/>
    <col min="278" max="278" width="25.42578125" style="1926" customWidth="1"/>
    <col min="279" max="279" width="34.85546875" style="1926" customWidth="1"/>
    <col min="280" max="280" width="28" style="1926" customWidth="1"/>
    <col min="281" max="281" width="34.140625" style="1926" customWidth="1"/>
    <col min="282" max="282" width="34" style="1926" customWidth="1"/>
    <col min="283" max="513" width="11.42578125" style="1926"/>
    <col min="514" max="514" width="108.140625" style="1926" customWidth="1"/>
    <col min="515" max="515" width="28.7109375" style="1926" customWidth="1"/>
    <col min="516" max="516" width="32.5703125" style="1926" customWidth="1"/>
    <col min="517" max="517" width="28.7109375" style="1926" customWidth="1"/>
    <col min="518" max="519" width="31.7109375" style="1926" customWidth="1"/>
    <col min="520" max="520" width="30.140625" style="1926" customWidth="1"/>
    <col min="521" max="521" width="33.7109375" style="1926" customWidth="1"/>
    <col min="522" max="522" width="27" style="1926" customWidth="1"/>
    <col min="523" max="523" width="28.7109375" style="1926" customWidth="1"/>
    <col min="524" max="524" width="34.85546875" style="1926" customWidth="1"/>
    <col min="525" max="525" width="37" style="1926" customWidth="1"/>
    <col min="526" max="526" width="34.85546875" style="1926" customWidth="1"/>
    <col min="527" max="527" width="27.5703125" style="1926" customWidth="1"/>
    <col min="528" max="528" width="36.85546875" style="1926" customWidth="1"/>
    <col min="529" max="529" width="38.7109375" style="1926" customWidth="1"/>
    <col min="530" max="532" width="14.7109375" style="1926" customWidth="1"/>
    <col min="533" max="533" width="18.7109375" style="1926" customWidth="1"/>
    <col min="534" max="534" width="25.42578125" style="1926" customWidth="1"/>
    <col min="535" max="535" width="34.85546875" style="1926" customWidth="1"/>
    <col min="536" max="536" width="28" style="1926" customWidth="1"/>
    <col min="537" max="537" width="34.140625" style="1926" customWidth="1"/>
    <col min="538" max="538" width="34" style="1926" customWidth="1"/>
    <col min="539" max="769" width="11.42578125" style="1926"/>
    <col min="770" max="770" width="108.140625" style="1926" customWidth="1"/>
    <col min="771" max="771" width="28.7109375" style="1926" customWidth="1"/>
    <col min="772" max="772" width="32.5703125" style="1926" customWidth="1"/>
    <col min="773" max="773" width="28.7109375" style="1926" customWidth="1"/>
    <col min="774" max="775" width="31.7109375" style="1926" customWidth="1"/>
    <col min="776" max="776" width="30.140625" style="1926" customWidth="1"/>
    <col min="777" max="777" width="33.7109375" style="1926" customWidth="1"/>
    <col min="778" max="778" width="27" style="1926" customWidth="1"/>
    <col min="779" max="779" width="28.7109375" style="1926" customWidth="1"/>
    <col min="780" max="780" width="34.85546875" style="1926" customWidth="1"/>
    <col min="781" max="781" width="37" style="1926" customWidth="1"/>
    <col min="782" max="782" width="34.85546875" style="1926" customWidth="1"/>
    <col min="783" max="783" width="27.5703125" style="1926" customWidth="1"/>
    <col min="784" max="784" width="36.85546875" style="1926" customWidth="1"/>
    <col min="785" max="785" width="38.7109375" style="1926" customWidth="1"/>
    <col min="786" max="788" width="14.7109375" style="1926" customWidth="1"/>
    <col min="789" max="789" width="18.7109375" style="1926" customWidth="1"/>
    <col min="790" max="790" width="25.42578125" style="1926" customWidth="1"/>
    <col min="791" max="791" width="34.85546875" style="1926" customWidth="1"/>
    <col min="792" max="792" width="28" style="1926" customWidth="1"/>
    <col min="793" max="793" width="34.140625" style="1926" customWidth="1"/>
    <col min="794" max="794" width="34" style="1926" customWidth="1"/>
    <col min="795" max="1025" width="11.42578125" style="1926"/>
    <col min="1026" max="1026" width="108.140625" style="1926" customWidth="1"/>
    <col min="1027" max="1027" width="28.7109375" style="1926" customWidth="1"/>
    <col min="1028" max="1028" width="32.5703125" style="1926" customWidth="1"/>
    <col min="1029" max="1029" width="28.7109375" style="1926" customWidth="1"/>
    <col min="1030" max="1031" width="31.7109375" style="1926" customWidth="1"/>
    <col min="1032" max="1032" width="30.140625" style="1926" customWidth="1"/>
    <col min="1033" max="1033" width="33.7109375" style="1926" customWidth="1"/>
    <col min="1034" max="1034" width="27" style="1926" customWidth="1"/>
    <col min="1035" max="1035" width="28.7109375" style="1926" customWidth="1"/>
    <col min="1036" max="1036" width="34.85546875" style="1926" customWidth="1"/>
    <col min="1037" max="1037" width="37" style="1926" customWidth="1"/>
    <col min="1038" max="1038" width="34.85546875" style="1926" customWidth="1"/>
    <col min="1039" max="1039" width="27.5703125" style="1926" customWidth="1"/>
    <col min="1040" max="1040" width="36.85546875" style="1926" customWidth="1"/>
    <col min="1041" max="1041" width="38.7109375" style="1926" customWidth="1"/>
    <col min="1042" max="1044" width="14.7109375" style="1926" customWidth="1"/>
    <col min="1045" max="1045" width="18.7109375" style="1926" customWidth="1"/>
    <col min="1046" max="1046" width="25.42578125" style="1926" customWidth="1"/>
    <col min="1047" max="1047" width="34.85546875" style="1926" customWidth="1"/>
    <col min="1048" max="1048" width="28" style="1926" customWidth="1"/>
    <col min="1049" max="1049" width="34.140625" style="1926" customWidth="1"/>
    <col min="1050" max="1050" width="34" style="1926" customWidth="1"/>
    <col min="1051" max="1281" width="11.42578125" style="1926"/>
    <col min="1282" max="1282" width="108.140625" style="1926" customWidth="1"/>
    <col min="1283" max="1283" width="28.7109375" style="1926" customWidth="1"/>
    <col min="1284" max="1284" width="32.5703125" style="1926" customWidth="1"/>
    <col min="1285" max="1285" width="28.7109375" style="1926" customWidth="1"/>
    <col min="1286" max="1287" width="31.7109375" style="1926" customWidth="1"/>
    <col min="1288" max="1288" width="30.140625" style="1926" customWidth="1"/>
    <col min="1289" max="1289" width="33.7109375" style="1926" customWidth="1"/>
    <col min="1290" max="1290" width="27" style="1926" customWidth="1"/>
    <col min="1291" max="1291" width="28.7109375" style="1926" customWidth="1"/>
    <col min="1292" max="1292" width="34.85546875" style="1926" customWidth="1"/>
    <col min="1293" max="1293" width="37" style="1926" customWidth="1"/>
    <col min="1294" max="1294" width="34.85546875" style="1926" customWidth="1"/>
    <col min="1295" max="1295" width="27.5703125" style="1926" customWidth="1"/>
    <col min="1296" max="1296" width="36.85546875" style="1926" customWidth="1"/>
    <col min="1297" max="1297" width="38.7109375" style="1926" customWidth="1"/>
    <col min="1298" max="1300" width="14.7109375" style="1926" customWidth="1"/>
    <col min="1301" max="1301" width="18.7109375" style="1926" customWidth="1"/>
    <col min="1302" max="1302" width="25.42578125" style="1926" customWidth="1"/>
    <col min="1303" max="1303" width="34.85546875" style="1926" customWidth="1"/>
    <col min="1304" max="1304" width="28" style="1926" customWidth="1"/>
    <col min="1305" max="1305" width="34.140625" style="1926" customWidth="1"/>
    <col min="1306" max="1306" width="34" style="1926" customWidth="1"/>
    <col min="1307" max="1537" width="11.42578125" style="1926"/>
    <col min="1538" max="1538" width="108.140625" style="1926" customWidth="1"/>
    <col min="1539" max="1539" width="28.7109375" style="1926" customWidth="1"/>
    <col min="1540" max="1540" width="32.5703125" style="1926" customWidth="1"/>
    <col min="1541" max="1541" width="28.7109375" style="1926" customWidth="1"/>
    <col min="1542" max="1543" width="31.7109375" style="1926" customWidth="1"/>
    <col min="1544" max="1544" width="30.140625" style="1926" customWidth="1"/>
    <col min="1545" max="1545" width="33.7109375" style="1926" customWidth="1"/>
    <col min="1546" max="1546" width="27" style="1926" customWidth="1"/>
    <col min="1547" max="1547" width="28.7109375" style="1926" customWidth="1"/>
    <col min="1548" max="1548" width="34.85546875" style="1926" customWidth="1"/>
    <col min="1549" max="1549" width="37" style="1926" customWidth="1"/>
    <col min="1550" max="1550" width="34.85546875" style="1926" customWidth="1"/>
    <col min="1551" max="1551" width="27.5703125" style="1926" customWidth="1"/>
    <col min="1552" max="1552" width="36.85546875" style="1926" customWidth="1"/>
    <col min="1553" max="1553" width="38.7109375" style="1926" customWidth="1"/>
    <col min="1554" max="1556" width="14.7109375" style="1926" customWidth="1"/>
    <col min="1557" max="1557" width="18.7109375" style="1926" customWidth="1"/>
    <col min="1558" max="1558" width="25.42578125" style="1926" customWidth="1"/>
    <col min="1559" max="1559" width="34.85546875" style="1926" customWidth="1"/>
    <col min="1560" max="1560" width="28" style="1926" customWidth="1"/>
    <col min="1561" max="1561" width="34.140625" style="1926" customWidth="1"/>
    <col min="1562" max="1562" width="34" style="1926" customWidth="1"/>
    <col min="1563" max="1793" width="11.42578125" style="1926"/>
    <col min="1794" max="1794" width="108.140625" style="1926" customWidth="1"/>
    <col min="1795" max="1795" width="28.7109375" style="1926" customWidth="1"/>
    <col min="1796" max="1796" width="32.5703125" style="1926" customWidth="1"/>
    <col min="1797" max="1797" width="28.7109375" style="1926" customWidth="1"/>
    <col min="1798" max="1799" width="31.7109375" style="1926" customWidth="1"/>
    <col min="1800" max="1800" width="30.140625" style="1926" customWidth="1"/>
    <col min="1801" max="1801" width="33.7109375" style="1926" customWidth="1"/>
    <col min="1802" max="1802" width="27" style="1926" customWidth="1"/>
    <col min="1803" max="1803" width="28.7109375" style="1926" customWidth="1"/>
    <col min="1804" max="1804" width="34.85546875" style="1926" customWidth="1"/>
    <col min="1805" max="1805" width="37" style="1926" customWidth="1"/>
    <col min="1806" max="1806" width="34.85546875" style="1926" customWidth="1"/>
    <col min="1807" max="1807" width="27.5703125" style="1926" customWidth="1"/>
    <col min="1808" max="1808" width="36.85546875" style="1926" customWidth="1"/>
    <col min="1809" max="1809" width="38.7109375" style="1926" customWidth="1"/>
    <col min="1810" max="1812" width="14.7109375" style="1926" customWidth="1"/>
    <col min="1813" max="1813" width="18.7109375" style="1926" customWidth="1"/>
    <col min="1814" max="1814" width="25.42578125" style="1926" customWidth="1"/>
    <col min="1815" max="1815" width="34.85546875" style="1926" customWidth="1"/>
    <col min="1816" max="1816" width="28" style="1926" customWidth="1"/>
    <col min="1817" max="1817" width="34.140625" style="1926" customWidth="1"/>
    <col min="1818" max="1818" width="34" style="1926" customWidth="1"/>
    <col min="1819" max="2049" width="11.42578125" style="1926"/>
    <col min="2050" max="2050" width="108.140625" style="1926" customWidth="1"/>
    <col min="2051" max="2051" width="28.7109375" style="1926" customWidth="1"/>
    <col min="2052" max="2052" width="32.5703125" style="1926" customWidth="1"/>
    <col min="2053" max="2053" width="28.7109375" style="1926" customWidth="1"/>
    <col min="2054" max="2055" width="31.7109375" style="1926" customWidth="1"/>
    <col min="2056" max="2056" width="30.140625" style="1926" customWidth="1"/>
    <col min="2057" max="2057" width="33.7109375" style="1926" customWidth="1"/>
    <col min="2058" max="2058" width="27" style="1926" customWidth="1"/>
    <col min="2059" max="2059" width="28.7109375" style="1926" customWidth="1"/>
    <col min="2060" max="2060" width="34.85546875" style="1926" customWidth="1"/>
    <col min="2061" max="2061" width="37" style="1926" customWidth="1"/>
    <col min="2062" max="2062" width="34.85546875" style="1926" customWidth="1"/>
    <col min="2063" max="2063" width="27.5703125" style="1926" customWidth="1"/>
    <col min="2064" max="2064" width="36.85546875" style="1926" customWidth="1"/>
    <col min="2065" max="2065" width="38.7109375" style="1926" customWidth="1"/>
    <col min="2066" max="2068" width="14.7109375" style="1926" customWidth="1"/>
    <col min="2069" max="2069" width="18.7109375" style="1926" customWidth="1"/>
    <col min="2070" max="2070" width="25.42578125" style="1926" customWidth="1"/>
    <col min="2071" max="2071" width="34.85546875" style="1926" customWidth="1"/>
    <col min="2072" max="2072" width="28" style="1926" customWidth="1"/>
    <col min="2073" max="2073" width="34.140625" style="1926" customWidth="1"/>
    <col min="2074" max="2074" width="34" style="1926" customWidth="1"/>
    <col min="2075" max="2305" width="11.42578125" style="1926"/>
    <col min="2306" max="2306" width="108.140625" style="1926" customWidth="1"/>
    <col min="2307" max="2307" width="28.7109375" style="1926" customWidth="1"/>
    <col min="2308" max="2308" width="32.5703125" style="1926" customWidth="1"/>
    <col min="2309" max="2309" width="28.7109375" style="1926" customWidth="1"/>
    <col min="2310" max="2311" width="31.7109375" style="1926" customWidth="1"/>
    <col min="2312" max="2312" width="30.140625" style="1926" customWidth="1"/>
    <col min="2313" max="2313" width="33.7109375" style="1926" customWidth="1"/>
    <col min="2314" max="2314" width="27" style="1926" customWidth="1"/>
    <col min="2315" max="2315" width="28.7109375" style="1926" customWidth="1"/>
    <col min="2316" max="2316" width="34.85546875" style="1926" customWidth="1"/>
    <col min="2317" max="2317" width="37" style="1926" customWidth="1"/>
    <col min="2318" max="2318" width="34.85546875" style="1926" customWidth="1"/>
    <col min="2319" max="2319" width="27.5703125" style="1926" customWidth="1"/>
    <col min="2320" max="2320" width="36.85546875" style="1926" customWidth="1"/>
    <col min="2321" max="2321" width="38.7109375" style="1926" customWidth="1"/>
    <col min="2322" max="2324" width="14.7109375" style="1926" customWidth="1"/>
    <col min="2325" max="2325" width="18.7109375" style="1926" customWidth="1"/>
    <col min="2326" max="2326" width="25.42578125" style="1926" customWidth="1"/>
    <col min="2327" max="2327" width="34.85546875" style="1926" customWidth="1"/>
    <col min="2328" max="2328" width="28" style="1926" customWidth="1"/>
    <col min="2329" max="2329" width="34.140625" style="1926" customWidth="1"/>
    <col min="2330" max="2330" width="34" style="1926" customWidth="1"/>
    <col min="2331" max="2561" width="11.42578125" style="1926"/>
    <col min="2562" max="2562" width="108.140625" style="1926" customWidth="1"/>
    <col min="2563" max="2563" width="28.7109375" style="1926" customWidth="1"/>
    <col min="2564" max="2564" width="32.5703125" style="1926" customWidth="1"/>
    <col min="2565" max="2565" width="28.7109375" style="1926" customWidth="1"/>
    <col min="2566" max="2567" width="31.7109375" style="1926" customWidth="1"/>
    <col min="2568" max="2568" width="30.140625" style="1926" customWidth="1"/>
    <col min="2569" max="2569" width="33.7109375" style="1926" customWidth="1"/>
    <col min="2570" max="2570" width="27" style="1926" customWidth="1"/>
    <col min="2571" max="2571" width="28.7109375" style="1926" customWidth="1"/>
    <col min="2572" max="2572" width="34.85546875" style="1926" customWidth="1"/>
    <col min="2573" max="2573" width="37" style="1926" customWidth="1"/>
    <col min="2574" max="2574" width="34.85546875" style="1926" customWidth="1"/>
    <col min="2575" max="2575" width="27.5703125" style="1926" customWidth="1"/>
    <col min="2576" max="2576" width="36.85546875" style="1926" customWidth="1"/>
    <col min="2577" max="2577" width="38.7109375" style="1926" customWidth="1"/>
    <col min="2578" max="2580" width="14.7109375" style="1926" customWidth="1"/>
    <col min="2581" max="2581" width="18.7109375" style="1926" customWidth="1"/>
    <col min="2582" max="2582" width="25.42578125" style="1926" customWidth="1"/>
    <col min="2583" max="2583" width="34.85546875" style="1926" customWidth="1"/>
    <col min="2584" max="2584" width="28" style="1926" customWidth="1"/>
    <col min="2585" max="2585" width="34.140625" style="1926" customWidth="1"/>
    <col min="2586" max="2586" width="34" style="1926" customWidth="1"/>
    <col min="2587" max="2817" width="11.42578125" style="1926"/>
    <col min="2818" max="2818" width="108.140625" style="1926" customWidth="1"/>
    <col min="2819" max="2819" width="28.7109375" style="1926" customWidth="1"/>
    <col min="2820" max="2820" width="32.5703125" style="1926" customWidth="1"/>
    <col min="2821" max="2821" width="28.7109375" style="1926" customWidth="1"/>
    <col min="2822" max="2823" width="31.7109375" style="1926" customWidth="1"/>
    <col min="2824" max="2824" width="30.140625" style="1926" customWidth="1"/>
    <col min="2825" max="2825" width="33.7109375" style="1926" customWidth="1"/>
    <col min="2826" max="2826" width="27" style="1926" customWidth="1"/>
    <col min="2827" max="2827" width="28.7109375" style="1926" customWidth="1"/>
    <col min="2828" max="2828" width="34.85546875" style="1926" customWidth="1"/>
    <col min="2829" max="2829" width="37" style="1926" customWidth="1"/>
    <col min="2830" max="2830" width="34.85546875" style="1926" customWidth="1"/>
    <col min="2831" max="2831" width="27.5703125" style="1926" customWidth="1"/>
    <col min="2832" max="2832" width="36.85546875" style="1926" customWidth="1"/>
    <col min="2833" max="2833" width="38.7109375" style="1926" customWidth="1"/>
    <col min="2834" max="2836" width="14.7109375" style="1926" customWidth="1"/>
    <col min="2837" max="2837" width="18.7109375" style="1926" customWidth="1"/>
    <col min="2838" max="2838" width="25.42578125" style="1926" customWidth="1"/>
    <col min="2839" max="2839" width="34.85546875" style="1926" customWidth="1"/>
    <col min="2840" max="2840" width="28" style="1926" customWidth="1"/>
    <col min="2841" max="2841" width="34.140625" style="1926" customWidth="1"/>
    <col min="2842" max="2842" width="34" style="1926" customWidth="1"/>
    <col min="2843" max="3073" width="11.42578125" style="1926"/>
    <col min="3074" max="3074" width="108.140625" style="1926" customWidth="1"/>
    <col min="3075" max="3075" width="28.7109375" style="1926" customWidth="1"/>
    <col min="3076" max="3076" width="32.5703125" style="1926" customWidth="1"/>
    <col min="3077" max="3077" width="28.7109375" style="1926" customWidth="1"/>
    <col min="3078" max="3079" width="31.7109375" style="1926" customWidth="1"/>
    <col min="3080" max="3080" width="30.140625" style="1926" customWidth="1"/>
    <col min="3081" max="3081" width="33.7109375" style="1926" customWidth="1"/>
    <col min="3082" max="3082" width="27" style="1926" customWidth="1"/>
    <col min="3083" max="3083" width="28.7109375" style="1926" customWidth="1"/>
    <col min="3084" max="3084" width="34.85546875" style="1926" customWidth="1"/>
    <col min="3085" max="3085" width="37" style="1926" customWidth="1"/>
    <col min="3086" max="3086" width="34.85546875" style="1926" customWidth="1"/>
    <col min="3087" max="3087" width="27.5703125" style="1926" customWidth="1"/>
    <col min="3088" max="3088" width="36.85546875" style="1926" customWidth="1"/>
    <col min="3089" max="3089" width="38.7109375" style="1926" customWidth="1"/>
    <col min="3090" max="3092" width="14.7109375" style="1926" customWidth="1"/>
    <col min="3093" max="3093" width="18.7109375" style="1926" customWidth="1"/>
    <col min="3094" max="3094" width="25.42578125" style="1926" customWidth="1"/>
    <col min="3095" max="3095" width="34.85546875" style="1926" customWidth="1"/>
    <col min="3096" max="3096" width="28" style="1926" customWidth="1"/>
    <col min="3097" max="3097" width="34.140625" style="1926" customWidth="1"/>
    <col min="3098" max="3098" width="34" style="1926" customWidth="1"/>
    <col min="3099" max="3329" width="11.42578125" style="1926"/>
    <col min="3330" max="3330" width="108.140625" style="1926" customWidth="1"/>
    <col min="3331" max="3331" width="28.7109375" style="1926" customWidth="1"/>
    <col min="3332" max="3332" width="32.5703125" style="1926" customWidth="1"/>
    <col min="3333" max="3333" width="28.7109375" style="1926" customWidth="1"/>
    <col min="3334" max="3335" width="31.7109375" style="1926" customWidth="1"/>
    <col min="3336" max="3336" width="30.140625" style="1926" customWidth="1"/>
    <col min="3337" max="3337" width="33.7109375" style="1926" customWidth="1"/>
    <col min="3338" max="3338" width="27" style="1926" customWidth="1"/>
    <col min="3339" max="3339" width="28.7109375" style="1926" customWidth="1"/>
    <col min="3340" max="3340" width="34.85546875" style="1926" customWidth="1"/>
    <col min="3341" max="3341" width="37" style="1926" customWidth="1"/>
    <col min="3342" max="3342" width="34.85546875" style="1926" customWidth="1"/>
    <col min="3343" max="3343" width="27.5703125" style="1926" customWidth="1"/>
    <col min="3344" max="3344" width="36.85546875" style="1926" customWidth="1"/>
    <col min="3345" max="3345" width="38.7109375" style="1926" customWidth="1"/>
    <col min="3346" max="3348" width="14.7109375" style="1926" customWidth="1"/>
    <col min="3349" max="3349" width="18.7109375" style="1926" customWidth="1"/>
    <col min="3350" max="3350" width="25.42578125" style="1926" customWidth="1"/>
    <col min="3351" max="3351" width="34.85546875" style="1926" customWidth="1"/>
    <col min="3352" max="3352" width="28" style="1926" customWidth="1"/>
    <col min="3353" max="3353" width="34.140625" style="1926" customWidth="1"/>
    <col min="3354" max="3354" width="34" style="1926" customWidth="1"/>
    <col min="3355" max="3585" width="11.42578125" style="1926"/>
    <col min="3586" max="3586" width="108.140625" style="1926" customWidth="1"/>
    <col min="3587" max="3587" width="28.7109375" style="1926" customWidth="1"/>
    <col min="3588" max="3588" width="32.5703125" style="1926" customWidth="1"/>
    <col min="3589" max="3589" width="28.7109375" style="1926" customWidth="1"/>
    <col min="3590" max="3591" width="31.7109375" style="1926" customWidth="1"/>
    <col min="3592" max="3592" width="30.140625" style="1926" customWidth="1"/>
    <col min="3593" max="3593" width="33.7109375" style="1926" customWidth="1"/>
    <col min="3594" max="3594" width="27" style="1926" customWidth="1"/>
    <col min="3595" max="3595" width="28.7109375" style="1926" customWidth="1"/>
    <col min="3596" max="3596" width="34.85546875" style="1926" customWidth="1"/>
    <col min="3597" max="3597" width="37" style="1926" customWidth="1"/>
    <col min="3598" max="3598" width="34.85546875" style="1926" customWidth="1"/>
    <col min="3599" max="3599" width="27.5703125" style="1926" customWidth="1"/>
    <col min="3600" max="3600" width="36.85546875" style="1926" customWidth="1"/>
    <col min="3601" max="3601" width="38.7109375" style="1926" customWidth="1"/>
    <col min="3602" max="3604" width="14.7109375" style="1926" customWidth="1"/>
    <col min="3605" max="3605" width="18.7109375" style="1926" customWidth="1"/>
    <col min="3606" max="3606" width="25.42578125" style="1926" customWidth="1"/>
    <col min="3607" max="3607" width="34.85546875" style="1926" customWidth="1"/>
    <col min="3608" max="3608" width="28" style="1926" customWidth="1"/>
    <col min="3609" max="3609" width="34.140625" style="1926" customWidth="1"/>
    <col min="3610" max="3610" width="34" style="1926" customWidth="1"/>
    <col min="3611" max="3841" width="11.42578125" style="1926"/>
    <col min="3842" max="3842" width="108.140625" style="1926" customWidth="1"/>
    <col min="3843" max="3843" width="28.7109375" style="1926" customWidth="1"/>
    <col min="3844" max="3844" width="32.5703125" style="1926" customWidth="1"/>
    <col min="3845" max="3845" width="28.7109375" style="1926" customWidth="1"/>
    <col min="3846" max="3847" width="31.7109375" style="1926" customWidth="1"/>
    <col min="3848" max="3848" width="30.140625" style="1926" customWidth="1"/>
    <col min="3849" max="3849" width="33.7109375" style="1926" customWidth="1"/>
    <col min="3850" max="3850" width="27" style="1926" customWidth="1"/>
    <col min="3851" max="3851" width="28.7109375" style="1926" customWidth="1"/>
    <col min="3852" max="3852" width="34.85546875" style="1926" customWidth="1"/>
    <col min="3853" max="3853" width="37" style="1926" customWidth="1"/>
    <col min="3854" max="3854" width="34.85546875" style="1926" customWidth="1"/>
    <col min="3855" max="3855" width="27.5703125" style="1926" customWidth="1"/>
    <col min="3856" max="3856" width="36.85546875" style="1926" customWidth="1"/>
    <col min="3857" max="3857" width="38.7109375" style="1926" customWidth="1"/>
    <col min="3858" max="3860" width="14.7109375" style="1926" customWidth="1"/>
    <col min="3861" max="3861" width="18.7109375" style="1926" customWidth="1"/>
    <col min="3862" max="3862" width="25.42578125" style="1926" customWidth="1"/>
    <col min="3863" max="3863" width="34.85546875" style="1926" customWidth="1"/>
    <col min="3864" max="3864" width="28" style="1926" customWidth="1"/>
    <col min="3865" max="3865" width="34.140625" style="1926" customWidth="1"/>
    <col min="3866" max="3866" width="34" style="1926" customWidth="1"/>
    <col min="3867" max="4097" width="11.42578125" style="1926"/>
    <col min="4098" max="4098" width="108.140625" style="1926" customWidth="1"/>
    <col min="4099" max="4099" width="28.7109375" style="1926" customWidth="1"/>
    <col min="4100" max="4100" width="32.5703125" style="1926" customWidth="1"/>
    <col min="4101" max="4101" width="28.7109375" style="1926" customWidth="1"/>
    <col min="4102" max="4103" width="31.7109375" style="1926" customWidth="1"/>
    <col min="4104" max="4104" width="30.140625" style="1926" customWidth="1"/>
    <col min="4105" max="4105" width="33.7109375" style="1926" customWidth="1"/>
    <col min="4106" max="4106" width="27" style="1926" customWidth="1"/>
    <col min="4107" max="4107" width="28.7109375" style="1926" customWidth="1"/>
    <col min="4108" max="4108" width="34.85546875" style="1926" customWidth="1"/>
    <col min="4109" max="4109" width="37" style="1926" customWidth="1"/>
    <col min="4110" max="4110" width="34.85546875" style="1926" customWidth="1"/>
    <col min="4111" max="4111" width="27.5703125" style="1926" customWidth="1"/>
    <col min="4112" max="4112" width="36.85546875" style="1926" customWidth="1"/>
    <col min="4113" max="4113" width="38.7109375" style="1926" customWidth="1"/>
    <col min="4114" max="4116" width="14.7109375" style="1926" customWidth="1"/>
    <col min="4117" max="4117" width="18.7109375" style="1926" customWidth="1"/>
    <col min="4118" max="4118" width="25.42578125" style="1926" customWidth="1"/>
    <col min="4119" max="4119" width="34.85546875" style="1926" customWidth="1"/>
    <col min="4120" max="4120" width="28" style="1926" customWidth="1"/>
    <col min="4121" max="4121" width="34.140625" style="1926" customWidth="1"/>
    <col min="4122" max="4122" width="34" style="1926" customWidth="1"/>
    <col min="4123" max="4353" width="11.42578125" style="1926"/>
    <col min="4354" max="4354" width="108.140625" style="1926" customWidth="1"/>
    <col min="4355" max="4355" width="28.7109375" style="1926" customWidth="1"/>
    <col min="4356" max="4356" width="32.5703125" style="1926" customWidth="1"/>
    <col min="4357" max="4357" width="28.7109375" style="1926" customWidth="1"/>
    <col min="4358" max="4359" width="31.7109375" style="1926" customWidth="1"/>
    <col min="4360" max="4360" width="30.140625" style="1926" customWidth="1"/>
    <col min="4361" max="4361" width="33.7109375" style="1926" customWidth="1"/>
    <col min="4362" max="4362" width="27" style="1926" customWidth="1"/>
    <col min="4363" max="4363" width="28.7109375" style="1926" customWidth="1"/>
    <col min="4364" max="4364" width="34.85546875" style="1926" customWidth="1"/>
    <col min="4365" max="4365" width="37" style="1926" customWidth="1"/>
    <col min="4366" max="4366" width="34.85546875" style="1926" customWidth="1"/>
    <col min="4367" max="4367" width="27.5703125" style="1926" customWidth="1"/>
    <col min="4368" max="4368" width="36.85546875" style="1926" customWidth="1"/>
    <col min="4369" max="4369" width="38.7109375" style="1926" customWidth="1"/>
    <col min="4370" max="4372" width="14.7109375" style="1926" customWidth="1"/>
    <col min="4373" max="4373" width="18.7109375" style="1926" customWidth="1"/>
    <col min="4374" max="4374" width="25.42578125" style="1926" customWidth="1"/>
    <col min="4375" max="4375" width="34.85546875" style="1926" customWidth="1"/>
    <col min="4376" max="4376" width="28" style="1926" customWidth="1"/>
    <col min="4377" max="4377" width="34.140625" style="1926" customWidth="1"/>
    <col min="4378" max="4378" width="34" style="1926" customWidth="1"/>
    <col min="4379" max="4609" width="11.42578125" style="1926"/>
    <col min="4610" max="4610" width="108.140625" style="1926" customWidth="1"/>
    <col min="4611" max="4611" width="28.7109375" style="1926" customWidth="1"/>
    <col min="4612" max="4612" width="32.5703125" style="1926" customWidth="1"/>
    <col min="4613" max="4613" width="28.7109375" style="1926" customWidth="1"/>
    <col min="4614" max="4615" width="31.7109375" style="1926" customWidth="1"/>
    <col min="4616" max="4616" width="30.140625" style="1926" customWidth="1"/>
    <col min="4617" max="4617" width="33.7109375" style="1926" customWidth="1"/>
    <col min="4618" max="4618" width="27" style="1926" customWidth="1"/>
    <col min="4619" max="4619" width="28.7109375" style="1926" customWidth="1"/>
    <col min="4620" max="4620" width="34.85546875" style="1926" customWidth="1"/>
    <col min="4621" max="4621" width="37" style="1926" customWidth="1"/>
    <col min="4622" max="4622" width="34.85546875" style="1926" customWidth="1"/>
    <col min="4623" max="4623" width="27.5703125" style="1926" customWidth="1"/>
    <col min="4624" max="4624" width="36.85546875" style="1926" customWidth="1"/>
    <col min="4625" max="4625" width="38.7109375" style="1926" customWidth="1"/>
    <col min="4626" max="4628" width="14.7109375" style="1926" customWidth="1"/>
    <col min="4629" max="4629" width="18.7109375" style="1926" customWidth="1"/>
    <col min="4630" max="4630" width="25.42578125" style="1926" customWidth="1"/>
    <col min="4631" max="4631" width="34.85546875" style="1926" customWidth="1"/>
    <col min="4632" max="4632" width="28" style="1926" customWidth="1"/>
    <col min="4633" max="4633" width="34.140625" style="1926" customWidth="1"/>
    <col min="4634" max="4634" width="34" style="1926" customWidth="1"/>
    <col min="4635" max="4865" width="11.42578125" style="1926"/>
    <col min="4866" max="4866" width="108.140625" style="1926" customWidth="1"/>
    <col min="4867" max="4867" width="28.7109375" style="1926" customWidth="1"/>
    <col min="4868" max="4868" width="32.5703125" style="1926" customWidth="1"/>
    <col min="4869" max="4869" width="28.7109375" style="1926" customWidth="1"/>
    <col min="4870" max="4871" width="31.7109375" style="1926" customWidth="1"/>
    <col min="4872" max="4872" width="30.140625" style="1926" customWidth="1"/>
    <col min="4873" max="4873" width="33.7109375" style="1926" customWidth="1"/>
    <col min="4874" max="4874" width="27" style="1926" customWidth="1"/>
    <col min="4875" max="4875" width="28.7109375" style="1926" customWidth="1"/>
    <col min="4876" max="4876" width="34.85546875" style="1926" customWidth="1"/>
    <col min="4877" max="4877" width="37" style="1926" customWidth="1"/>
    <col min="4878" max="4878" width="34.85546875" style="1926" customWidth="1"/>
    <col min="4879" max="4879" width="27.5703125" style="1926" customWidth="1"/>
    <col min="4880" max="4880" width="36.85546875" style="1926" customWidth="1"/>
    <col min="4881" max="4881" width="38.7109375" style="1926" customWidth="1"/>
    <col min="4882" max="4884" width="14.7109375" style="1926" customWidth="1"/>
    <col min="4885" max="4885" width="18.7109375" style="1926" customWidth="1"/>
    <col min="4886" max="4886" width="25.42578125" style="1926" customWidth="1"/>
    <col min="4887" max="4887" width="34.85546875" style="1926" customWidth="1"/>
    <col min="4888" max="4888" width="28" style="1926" customWidth="1"/>
    <col min="4889" max="4889" width="34.140625" style="1926" customWidth="1"/>
    <col min="4890" max="4890" width="34" style="1926" customWidth="1"/>
    <col min="4891" max="5121" width="11.42578125" style="1926"/>
    <col min="5122" max="5122" width="108.140625" style="1926" customWidth="1"/>
    <col min="5123" max="5123" width="28.7109375" style="1926" customWidth="1"/>
    <col min="5124" max="5124" width="32.5703125" style="1926" customWidth="1"/>
    <col min="5125" max="5125" width="28.7109375" style="1926" customWidth="1"/>
    <col min="5126" max="5127" width="31.7109375" style="1926" customWidth="1"/>
    <col min="5128" max="5128" width="30.140625" style="1926" customWidth="1"/>
    <col min="5129" max="5129" width="33.7109375" style="1926" customWidth="1"/>
    <col min="5130" max="5130" width="27" style="1926" customWidth="1"/>
    <col min="5131" max="5131" width="28.7109375" style="1926" customWidth="1"/>
    <col min="5132" max="5132" width="34.85546875" style="1926" customWidth="1"/>
    <col min="5133" max="5133" width="37" style="1926" customWidth="1"/>
    <col min="5134" max="5134" width="34.85546875" style="1926" customWidth="1"/>
    <col min="5135" max="5135" width="27.5703125" style="1926" customWidth="1"/>
    <col min="5136" max="5136" width="36.85546875" style="1926" customWidth="1"/>
    <col min="5137" max="5137" width="38.7109375" style="1926" customWidth="1"/>
    <col min="5138" max="5140" width="14.7109375" style="1926" customWidth="1"/>
    <col min="5141" max="5141" width="18.7109375" style="1926" customWidth="1"/>
    <col min="5142" max="5142" width="25.42578125" style="1926" customWidth="1"/>
    <col min="5143" max="5143" width="34.85546875" style="1926" customWidth="1"/>
    <col min="5144" max="5144" width="28" style="1926" customWidth="1"/>
    <col min="5145" max="5145" width="34.140625" style="1926" customWidth="1"/>
    <col min="5146" max="5146" width="34" style="1926" customWidth="1"/>
    <col min="5147" max="5377" width="11.42578125" style="1926"/>
    <col min="5378" max="5378" width="108.140625" style="1926" customWidth="1"/>
    <col min="5379" max="5379" width="28.7109375" style="1926" customWidth="1"/>
    <col min="5380" max="5380" width="32.5703125" style="1926" customWidth="1"/>
    <col min="5381" max="5381" width="28.7109375" style="1926" customWidth="1"/>
    <col min="5382" max="5383" width="31.7109375" style="1926" customWidth="1"/>
    <col min="5384" max="5384" width="30.140625" style="1926" customWidth="1"/>
    <col min="5385" max="5385" width="33.7109375" style="1926" customWidth="1"/>
    <col min="5386" max="5386" width="27" style="1926" customWidth="1"/>
    <col min="5387" max="5387" width="28.7109375" style="1926" customWidth="1"/>
    <col min="5388" max="5388" width="34.85546875" style="1926" customWidth="1"/>
    <col min="5389" max="5389" width="37" style="1926" customWidth="1"/>
    <col min="5390" max="5390" width="34.85546875" style="1926" customWidth="1"/>
    <col min="5391" max="5391" width="27.5703125" style="1926" customWidth="1"/>
    <col min="5392" max="5392" width="36.85546875" style="1926" customWidth="1"/>
    <col min="5393" max="5393" width="38.7109375" style="1926" customWidth="1"/>
    <col min="5394" max="5396" width="14.7109375" style="1926" customWidth="1"/>
    <col min="5397" max="5397" width="18.7109375" style="1926" customWidth="1"/>
    <col min="5398" max="5398" width="25.42578125" style="1926" customWidth="1"/>
    <col min="5399" max="5399" width="34.85546875" style="1926" customWidth="1"/>
    <col min="5400" max="5400" width="28" style="1926" customWidth="1"/>
    <col min="5401" max="5401" width="34.140625" style="1926" customWidth="1"/>
    <col min="5402" max="5402" width="34" style="1926" customWidth="1"/>
    <col min="5403" max="5633" width="11.42578125" style="1926"/>
    <col min="5634" max="5634" width="108.140625" style="1926" customWidth="1"/>
    <col min="5635" max="5635" width="28.7109375" style="1926" customWidth="1"/>
    <col min="5636" max="5636" width="32.5703125" style="1926" customWidth="1"/>
    <col min="5637" max="5637" width="28.7109375" style="1926" customWidth="1"/>
    <col min="5638" max="5639" width="31.7109375" style="1926" customWidth="1"/>
    <col min="5640" max="5640" width="30.140625" style="1926" customWidth="1"/>
    <col min="5641" max="5641" width="33.7109375" style="1926" customWidth="1"/>
    <col min="5642" max="5642" width="27" style="1926" customWidth="1"/>
    <col min="5643" max="5643" width="28.7109375" style="1926" customWidth="1"/>
    <col min="5644" max="5644" width="34.85546875" style="1926" customWidth="1"/>
    <col min="5645" max="5645" width="37" style="1926" customWidth="1"/>
    <col min="5646" max="5646" width="34.85546875" style="1926" customWidth="1"/>
    <col min="5647" max="5647" width="27.5703125" style="1926" customWidth="1"/>
    <col min="5648" max="5648" width="36.85546875" style="1926" customWidth="1"/>
    <col min="5649" max="5649" width="38.7109375" style="1926" customWidth="1"/>
    <col min="5650" max="5652" width="14.7109375" style="1926" customWidth="1"/>
    <col min="5653" max="5653" width="18.7109375" style="1926" customWidth="1"/>
    <col min="5654" max="5654" width="25.42578125" style="1926" customWidth="1"/>
    <col min="5655" max="5655" width="34.85546875" style="1926" customWidth="1"/>
    <col min="5656" max="5656" width="28" style="1926" customWidth="1"/>
    <col min="5657" max="5657" width="34.140625" style="1926" customWidth="1"/>
    <col min="5658" max="5658" width="34" style="1926" customWidth="1"/>
    <col min="5659" max="5889" width="11.42578125" style="1926"/>
    <col min="5890" max="5890" width="108.140625" style="1926" customWidth="1"/>
    <col min="5891" max="5891" width="28.7109375" style="1926" customWidth="1"/>
    <col min="5892" max="5892" width="32.5703125" style="1926" customWidth="1"/>
    <col min="5893" max="5893" width="28.7109375" style="1926" customWidth="1"/>
    <col min="5894" max="5895" width="31.7109375" style="1926" customWidth="1"/>
    <col min="5896" max="5896" width="30.140625" style="1926" customWidth="1"/>
    <col min="5897" max="5897" width="33.7109375" style="1926" customWidth="1"/>
    <col min="5898" max="5898" width="27" style="1926" customWidth="1"/>
    <col min="5899" max="5899" width="28.7109375" style="1926" customWidth="1"/>
    <col min="5900" max="5900" width="34.85546875" style="1926" customWidth="1"/>
    <col min="5901" max="5901" width="37" style="1926" customWidth="1"/>
    <col min="5902" max="5902" width="34.85546875" style="1926" customWidth="1"/>
    <col min="5903" max="5903" width="27.5703125" style="1926" customWidth="1"/>
    <col min="5904" max="5904" width="36.85546875" style="1926" customWidth="1"/>
    <col min="5905" max="5905" width="38.7109375" style="1926" customWidth="1"/>
    <col min="5906" max="5908" width="14.7109375" style="1926" customWidth="1"/>
    <col min="5909" max="5909" width="18.7109375" style="1926" customWidth="1"/>
    <col min="5910" max="5910" width="25.42578125" style="1926" customWidth="1"/>
    <col min="5911" max="5911" width="34.85546875" style="1926" customWidth="1"/>
    <col min="5912" max="5912" width="28" style="1926" customWidth="1"/>
    <col min="5913" max="5913" width="34.140625" style="1926" customWidth="1"/>
    <col min="5914" max="5914" width="34" style="1926" customWidth="1"/>
    <col min="5915" max="6145" width="11.42578125" style="1926"/>
    <col min="6146" max="6146" width="108.140625" style="1926" customWidth="1"/>
    <col min="6147" max="6147" width="28.7109375" style="1926" customWidth="1"/>
    <col min="6148" max="6148" width="32.5703125" style="1926" customWidth="1"/>
    <col min="6149" max="6149" width="28.7109375" style="1926" customWidth="1"/>
    <col min="6150" max="6151" width="31.7109375" style="1926" customWidth="1"/>
    <col min="6152" max="6152" width="30.140625" style="1926" customWidth="1"/>
    <col min="6153" max="6153" width="33.7109375" style="1926" customWidth="1"/>
    <col min="6154" max="6154" width="27" style="1926" customWidth="1"/>
    <col min="6155" max="6155" width="28.7109375" style="1926" customWidth="1"/>
    <col min="6156" max="6156" width="34.85546875" style="1926" customWidth="1"/>
    <col min="6157" max="6157" width="37" style="1926" customWidth="1"/>
    <col min="6158" max="6158" width="34.85546875" style="1926" customWidth="1"/>
    <col min="6159" max="6159" width="27.5703125" style="1926" customWidth="1"/>
    <col min="6160" max="6160" width="36.85546875" style="1926" customWidth="1"/>
    <col min="6161" max="6161" width="38.7109375" style="1926" customWidth="1"/>
    <col min="6162" max="6164" width="14.7109375" style="1926" customWidth="1"/>
    <col min="6165" max="6165" width="18.7109375" style="1926" customWidth="1"/>
    <col min="6166" max="6166" width="25.42578125" style="1926" customWidth="1"/>
    <col min="6167" max="6167" width="34.85546875" style="1926" customWidth="1"/>
    <col min="6168" max="6168" width="28" style="1926" customWidth="1"/>
    <col min="6169" max="6169" width="34.140625" style="1926" customWidth="1"/>
    <col min="6170" max="6170" width="34" style="1926" customWidth="1"/>
    <col min="6171" max="6401" width="11.42578125" style="1926"/>
    <col min="6402" max="6402" width="108.140625" style="1926" customWidth="1"/>
    <col min="6403" max="6403" width="28.7109375" style="1926" customWidth="1"/>
    <col min="6404" max="6404" width="32.5703125" style="1926" customWidth="1"/>
    <col min="6405" max="6405" width="28.7109375" style="1926" customWidth="1"/>
    <col min="6406" max="6407" width="31.7109375" style="1926" customWidth="1"/>
    <col min="6408" max="6408" width="30.140625" style="1926" customWidth="1"/>
    <col min="6409" max="6409" width="33.7109375" style="1926" customWidth="1"/>
    <col min="6410" max="6410" width="27" style="1926" customWidth="1"/>
    <col min="6411" max="6411" width="28.7109375" style="1926" customWidth="1"/>
    <col min="6412" max="6412" width="34.85546875" style="1926" customWidth="1"/>
    <col min="6413" max="6413" width="37" style="1926" customWidth="1"/>
    <col min="6414" max="6414" width="34.85546875" style="1926" customWidth="1"/>
    <col min="6415" max="6415" width="27.5703125" style="1926" customWidth="1"/>
    <col min="6416" max="6416" width="36.85546875" style="1926" customWidth="1"/>
    <col min="6417" max="6417" width="38.7109375" style="1926" customWidth="1"/>
    <col min="6418" max="6420" width="14.7109375" style="1926" customWidth="1"/>
    <col min="6421" max="6421" width="18.7109375" style="1926" customWidth="1"/>
    <col min="6422" max="6422" width="25.42578125" style="1926" customWidth="1"/>
    <col min="6423" max="6423" width="34.85546875" style="1926" customWidth="1"/>
    <col min="6424" max="6424" width="28" style="1926" customWidth="1"/>
    <col min="6425" max="6425" width="34.140625" style="1926" customWidth="1"/>
    <col min="6426" max="6426" width="34" style="1926" customWidth="1"/>
    <col min="6427" max="6657" width="11.42578125" style="1926"/>
    <col min="6658" max="6658" width="108.140625" style="1926" customWidth="1"/>
    <col min="6659" max="6659" width="28.7109375" style="1926" customWidth="1"/>
    <col min="6660" max="6660" width="32.5703125" style="1926" customWidth="1"/>
    <col min="6661" max="6661" width="28.7109375" style="1926" customWidth="1"/>
    <col min="6662" max="6663" width="31.7109375" style="1926" customWidth="1"/>
    <col min="6664" max="6664" width="30.140625" style="1926" customWidth="1"/>
    <col min="6665" max="6665" width="33.7109375" style="1926" customWidth="1"/>
    <col min="6666" max="6666" width="27" style="1926" customWidth="1"/>
    <col min="6667" max="6667" width="28.7109375" style="1926" customWidth="1"/>
    <col min="6668" max="6668" width="34.85546875" style="1926" customWidth="1"/>
    <col min="6669" max="6669" width="37" style="1926" customWidth="1"/>
    <col min="6670" max="6670" width="34.85546875" style="1926" customWidth="1"/>
    <col min="6671" max="6671" width="27.5703125" style="1926" customWidth="1"/>
    <col min="6672" max="6672" width="36.85546875" style="1926" customWidth="1"/>
    <col min="6673" max="6673" width="38.7109375" style="1926" customWidth="1"/>
    <col min="6674" max="6676" width="14.7109375" style="1926" customWidth="1"/>
    <col min="6677" max="6677" width="18.7109375" style="1926" customWidth="1"/>
    <col min="6678" max="6678" width="25.42578125" style="1926" customWidth="1"/>
    <col min="6679" max="6679" width="34.85546875" style="1926" customWidth="1"/>
    <col min="6680" max="6680" width="28" style="1926" customWidth="1"/>
    <col min="6681" max="6681" width="34.140625" style="1926" customWidth="1"/>
    <col min="6682" max="6682" width="34" style="1926" customWidth="1"/>
    <col min="6683" max="6913" width="11.42578125" style="1926"/>
    <col min="6914" max="6914" width="108.140625" style="1926" customWidth="1"/>
    <col min="6915" max="6915" width="28.7109375" style="1926" customWidth="1"/>
    <col min="6916" max="6916" width="32.5703125" style="1926" customWidth="1"/>
    <col min="6917" max="6917" width="28.7109375" style="1926" customWidth="1"/>
    <col min="6918" max="6919" width="31.7109375" style="1926" customWidth="1"/>
    <col min="6920" max="6920" width="30.140625" style="1926" customWidth="1"/>
    <col min="6921" max="6921" width="33.7109375" style="1926" customWidth="1"/>
    <col min="6922" max="6922" width="27" style="1926" customWidth="1"/>
    <col min="6923" max="6923" width="28.7109375" style="1926" customWidth="1"/>
    <col min="6924" max="6924" width="34.85546875" style="1926" customWidth="1"/>
    <col min="6925" max="6925" width="37" style="1926" customWidth="1"/>
    <col min="6926" max="6926" width="34.85546875" style="1926" customWidth="1"/>
    <col min="6927" max="6927" width="27.5703125" style="1926" customWidth="1"/>
    <col min="6928" max="6928" width="36.85546875" style="1926" customWidth="1"/>
    <col min="6929" max="6929" width="38.7109375" style="1926" customWidth="1"/>
    <col min="6930" max="6932" width="14.7109375" style="1926" customWidth="1"/>
    <col min="6933" max="6933" width="18.7109375" style="1926" customWidth="1"/>
    <col min="6934" max="6934" width="25.42578125" style="1926" customWidth="1"/>
    <col min="6935" max="6935" width="34.85546875" style="1926" customWidth="1"/>
    <col min="6936" max="6936" width="28" style="1926" customWidth="1"/>
    <col min="6937" max="6937" width="34.140625" style="1926" customWidth="1"/>
    <col min="6938" max="6938" width="34" style="1926" customWidth="1"/>
    <col min="6939" max="7169" width="11.42578125" style="1926"/>
    <col min="7170" max="7170" width="108.140625" style="1926" customWidth="1"/>
    <col min="7171" max="7171" width="28.7109375" style="1926" customWidth="1"/>
    <col min="7172" max="7172" width="32.5703125" style="1926" customWidth="1"/>
    <col min="7173" max="7173" width="28.7109375" style="1926" customWidth="1"/>
    <col min="7174" max="7175" width="31.7109375" style="1926" customWidth="1"/>
    <col min="7176" max="7176" width="30.140625" style="1926" customWidth="1"/>
    <col min="7177" max="7177" width="33.7109375" style="1926" customWidth="1"/>
    <col min="7178" max="7178" width="27" style="1926" customWidth="1"/>
    <col min="7179" max="7179" width="28.7109375" style="1926" customWidth="1"/>
    <col min="7180" max="7180" width="34.85546875" style="1926" customWidth="1"/>
    <col min="7181" max="7181" width="37" style="1926" customWidth="1"/>
    <col min="7182" max="7182" width="34.85546875" style="1926" customWidth="1"/>
    <col min="7183" max="7183" width="27.5703125" style="1926" customWidth="1"/>
    <col min="7184" max="7184" width="36.85546875" style="1926" customWidth="1"/>
    <col min="7185" max="7185" width="38.7109375" style="1926" customWidth="1"/>
    <col min="7186" max="7188" width="14.7109375" style="1926" customWidth="1"/>
    <col min="7189" max="7189" width="18.7109375" style="1926" customWidth="1"/>
    <col min="7190" max="7190" width="25.42578125" style="1926" customWidth="1"/>
    <col min="7191" max="7191" width="34.85546875" style="1926" customWidth="1"/>
    <col min="7192" max="7192" width="28" style="1926" customWidth="1"/>
    <col min="7193" max="7193" width="34.140625" style="1926" customWidth="1"/>
    <col min="7194" max="7194" width="34" style="1926" customWidth="1"/>
    <col min="7195" max="7425" width="11.42578125" style="1926"/>
    <col min="7426" max="7426" width="108.140625" style="1926" customWidth="1"/>
    <col min="7427" max="7427" width="28.7109375" style="1926" customWidth="1"/>
    <col min="7428" max="7428" width="32.5703125" style="1926" customWidth="1"/>
    <col min="7429" max="7429" width="28.7109375" style="1926" customWidth="1"/>
    <col min="7430" max="7431" width="31.7109375" style="1926" customWidth="1"/>
    <col min="7432" max="7432" width="30.140625" style="1926" customWidth="1"/>
    <col min="7433" max="7433" width="33.7109375" style="1926" customWidth="1"/>
    <col min="7434" max="7434" width="27" style="1926" customWidth="1"/>
    <col min="7435" max="7435" width="28.7109375" style="1926" customWidth="1"/>
    <col min="7436" max="7436" width="34.85546875" style="1926" customWidth="1"/>
    <col min="7437" max="7437" width="37" style="1926" customWidth="1"/>
    <col min="7438" max="7438" width="34.85546875" style="1926" customWidth="1"/>
    <col min="7439" max="7439" width="27.5703125" style="1926" customWidth="1"/>
    <col min="7440" max="7440" width="36.85546875" style="1926" customWidth="1"/>
    <col min="7441" max="7441" width="38.7109375" style="1926" customWidth="1"/>
    <col min="7442" max="7444" width="14.7109375" style="1926" customWidth="1"/>
    <col min="7445" max="7445" width="18.7109375" style="1926" customWidth="1"/>
    <col min="7446" max="7446" width="25.42578125" style="1926" customWidth="1"/>
    <col min="7447" max="7447" width="34.85546875" style="1926" customWidth="1"/>
    <col min="7448" max="7448" width="28" style="1926" customWidth="1"/>
    <col min="7449" max="7449" width="34.140625" style="1926" customWidth="1"/>
    <col min="7450" max="7450" width="34" style="1926" customWidth="1"/>
    <col min="7451" max="7681" width="11.42578125" style="1926"/>
    <col min="7682" max="7682" width="108.140625" style="1926" customWidth="1"/>
    <col min="7683" max="7683" width="28.7109375" style="1926" customWidth="1"/>
    <col min="7684" max="7684" width="32.5703125" style="1926" customWidth="1"/>
    <col min="7685" max="7685" width="28.7109375" style="1926" customWidth="1"/>
    <col min="7686" max="7687" width="31.7109375" style="1926" customWidth="1"/>
    <col min="7688" max="7688" width="30.140625" style="1926" customWidth="1"/>
    <col min="7689" max="7689" width="33.7109375" style="1926" customWidth="1"/>
    <col min="7690" max="7690" width="27" style="1926" customWidth="1"/>
    <col min="7691" max="7691" width="28.7109375" style="1926" customWidth="1"/>
    <col min="7692" max="7692" width="34.85546875" style="1926" customWidth="1"/>
    <col min="7693" max="7693" width="37" style="1926" customWidth="1"/>
    <col min="7694" max="7694" width="34.85546875" style="1926" customWidth="1"/>
    <col min="7695" max="7695" width="27.5703125" style="1926" customWidth="1"/>
    <col min="7696" max="7696" width="36.85546875" style="1926" customWidth="1"/>
    <col min="7697" max="7697" width="38.7109375" style="1926" customWidth="1"/>
    <col min="7698" max="7700" width="14.7109375" style="1926" customWidth="1"/>
    <col min="7701" max="7701" width="18.7109375" style="1926" customWidth="1"/>
    <col min="7702" max="7702" width="25.42578125" style="1926" customWidth="1"/>
    <col min="7703" max="7703" width="34.85546875" style="1926" customWidth="1"/>
    <col min="7704" max="7704" width="28" style="1926" customWidth="1"/>
    <col min="7705" max="7705" width="34.140625" style="1926" customWidth="1"/>
    <col min="7706" max="7706" width="34" style="1926" customWidth="1"/>
    <col min="7707" max="7937" width="11.42578125" style="1926"/>
    <col min="7938" max="7938" width="108.140625" style="1926" customWidth="1"/>
    <col min="7939" max="7939" width="28.7109375" style="1926" customWidth="1"/>
    <col min="7940" max="7940" width="32.5703125" style="1926" customWidth="1"/>
    <col min="7941" max="7941" width="28.7109375" style="1926" customWidth="1"/>
    <col min="7942" max="7943" width="31.7109375" style="1926" customWidth="1"/>
    <col min="7944" max="7944" width="30.140625" style="1926" customWidth="1"/>
    <col min="7945" max="7945" width="33.7109375" style="1926" customWidth="1"/>
    <col min="7946" max="7946" width="27" style="1926" customWidth="1"/>
    <col min="7947" max="7947" width="28.7109375" style="1926" customWidth="1"/>
    <col min="7948" max="7948" width="34.85546875" style="1926" customWidth="1"/>
    <col min="7949" max="7949" width="37" style="1926" customWidth="1"/>
    <col min="7950" max="7950" width="34.85546875" style="1926" customWidth="1"/>
    <col min="7951" max="7951" width="27.5703125" style="1926" customWidth="1"/>
    <col min="7952" max="7952" width="36.85546875" style="1926" customWidth="1"/>
    <col min="7953" max="7953" width="38.7109375" style="1926" customWidth="1"/>
    <col min="7954" max="7956" width="14.7109375" style="1926" customWidth="1"/>
    <col min="7957" max="7957" width="18.7109375" style="1926" customWidth="1"/>
    <col min="7958" max="7958" width="25.42578125" style="1926" customWidth="1"/>
    <col min="7959" max="7959" width="34.85546875" style="1926" customWidth="1"/>
    <col min="7960" max="7960" width="28" style="1926" customWidth="1"/>
    <col min="7961" max="7961" width="34.140625" style="1926" customWidth="1"/>
    <col min="7962" max="7962" width="34" style="1926" customWidth="1"/>
    <col min="7963" max="8193" width="11.42578125" style="1926"/>
    <col min="8194" max="8194" width="108.140625" style="1926" customWidth="1"/>
    <col min="8195" max="8195" width="28.7109375" style="1926" customWidth="1"/>
    <col min="8196" max="8196" width="32.5703125" style="1926" customWidth="1"/>
    <col min="8197" max="8197" width="28.7109375" style="1926" customWidth="1"/>
    <col min="8198" max="8199" width="31.7109375" style="1926" customWidth="1"/>
    <col min="8200" max="8200" width="30.140625" style="1926" customWidth="1"/>
    <col min="8201" max="8201" width="33.7109375" style="1926" customWidth="1"/>
    <col min="8202" max="8202" width="27" style="1926" customWidth="1"/>
    <col min="8203" max="8203" width="28.7109375" style="1926" customWidth="1"/>
    <col min="8204" max="8204" width="34.85546875" style="1926" customWidth="1"/>
    <col min="8205" max="8205" width="37" style="1926" customWidth="1"/>
    <col min="8206" max="8206" width="34.85546875" style="1926" customWidth="1"/>
    <col min="8207" max="8207" width="27.5703125" style="1926" customWidth="1"/>
    <col min="8208" max="8208" width="36.85546875" style="1926" customWidth="1"/>
    <col min="8209" max="8209" width="38.7109375" style="1926" customWidth="1"/>
    <col min="8210" max="8212" width="14.7109375" style="1926" customWidth="1"/>
    <col min="8213" max="8213" width="18.7109375" style="1926" customWidth="1"/>
    <col min="8214" max="8214" width="25.42578125" style="1926" customWidth="1"/>
    <col min="8215" max="8215" width="34.85546875" style="1926" customWidth="1"/>
    <col min="8216" max="8216" width="28" style="1926" customWidth="1"/>
    <col min="8217" max="8217" width="34.140625" style="1926" customWidth="1"/>
    <col min="8218" max="8218" width="34" style="1926" customWidth="1"/>
    <col min="8219" max="8449" width="11.42578125" style="1926"/>
    <col min="8450" max="8450" width="108.140625" style="1926" customWidth="1"/>
    <col min="8451" max="8451" width="28.7109375" style="1926" customWidth="1"/>
    <col min="8452" max="8452" width="32.5703125" style="1926" customWidth="1"/>
    <col min="8453" max="8453" width="28.7109375" style="1926" customWidth="1"/>
    <col min="8454" max="8455" width="31.7109375" style="1926" customWidth="1"/>
    <col min="8456" max="8456" width="30.140625" style="1926" customWidth="1"/>
    <col min="8457" max="8457" width="33.7109375" style="1926" customWidth="1"/>
    <col min="8458" max="8458" width="27" style="1926" customWidth="1"/>
    <col min="8459" max="8459" width="28.7109375" style="1926" customWidth="1"/>
    <col min="8460" max="8460" width="34.85546875" style="1926" customWidth="1"/>
    <col min="8461" max="8461" width="37" style="1926" customWidth="1"/>
    <col min="8462" max="8462" width="34.85546875" style="1926" customWidth="1"/>
    <col min="8463" max="8463" width="27.5703125" style="1926" customWidth="1"/>
    <col min="8464" max="8464" width="36.85546875" style="1926" customWidth="1"/>
    <col min="8465" max="8465" width="38.7109375" style="1926" customWidth="1"/>
    <col min="8466" max="8468" width="14.7109375" style="1926" customWidth="1"/>
    <col min="8469" max="8469" width="18.7109375" style="1926" customWidth="1"/>
    <col min="8470" max="8470" width="25.42578125" style="1926" customWidth="1"/>
    <col min="8471" max="8471" width="34.85546875" style="1926" customWidth="1"/>
    <col min="8472" max="8472" width="28" style="1926" customWidth="1"/>
    <col min="8473" max="8473" width="34.140625" style="1926" customWidth="1"/>
    <col min="8474" max="8474" width="34" style="1926" customWidth="1"/>
    <col min="8475" max="8705" width="11.42578125" style="1926"/>
    <col min="8706" max="8706" width="108.140625" style="1926" customWidth="1"/>
    <col min="8707" max="8707" width="28.7109375" style="1926" customWidth="1"/>
    <col min="8708" max="8708" width="32.5703125" style="1926" customWidth="1"/>
    <col min="8709" max="8709" width="28.7109375" style="1926" customWidth="1"/>
    <col min="8710" max="8711" width="31.7109375" style="1926" customWidth="1"/>
    <col min="8712" max="8712" width="30.140625" style="1926" customWidth="1"/>
    <col min="8713" max="8713" width="33.7109375" style="1926" customWidth="1"/>
    <col min="8714" max="8714" width="27" style="1926" customWidth="1"/>
    <col min="8715" max="8715" width="28.7109375" style="1926" customWidth="1"/>
    <col min="8716" max="8716" width="34.85546875" style="1926" customWidth="1"/>
    <col min="8717" max="8717" width="37" style="1926" customWidth="1"/>
    <col min="8718" max="8718" width="34.85546875" style="1926" customWidth="1"/>
    <col min="8719" max="8719" width="27.5703125" style="1926" customWidth="1"/>
    <col min="8720" max="8720" width="36.85546875" style="1926" customWidth="1"/>
    <col min="8721" max="8721" width="38.7109375" style="1926" customWidth="1"/>
    <col min="8722" max="8724" width="14.7109375" style="1926" customWidth="1"/>
    <col min="8725" max="8725" width="18.7109375" style="1926" customWidth="1"/>
    <col min="8726" max="8726" width="25.42578125" style="1926" customWidth="1"/>
    <col min="8727" max="8727" width="34.85546875" style="1926" customWidth="1"/>
    <col min="8728" max="8728" width="28" style="1926" customWidth="1"/>
    <col min="8729" max="8729" width="34.140625" style="1926" customWidth="1"/>
    <col min="8730" max="8730" width="34" style="1926" customWidth="1"/>
    <col min="8731" max="8961" width="11.42578125" style="1926"/>
    <col min="8962" max="8962" width="108.140625" style="1926" customWidth="1"/>
    <col min="8963" max="8963" width="28.7109375" style="1926" customWidth="1"/>
    <col min="8964" max="8964" width="32.5703125" style="1926" customWidth="1"/>
    <col min="8965" max="8965" width="28.7109375" style="1926" customWidth="1"/>
    <col min="8966" max="8967" width="31.7109375" style="1926" customWidth="1"/>
    <col min="8968" max="8968" width="30.140625" style="1926" customWidth="1"/>
    <col min="8969" max="8969" width="33.7109375" style="1926" customWidth="1"/>
    <col min="8970" max="8970" width="27" style="1926" customWidth="1"/>
    <col min="8971" max="8971" width="28.7109375" style="1926" customWidth="1"/>
    <col min="8972" max="8972" width="34.85546875" style="1926" customWidth="1"/>
    <col min="8973" max="8973" width="37" style="1926" customWidth="1"/>
    <col min="8974" max="8974" width="34.85546875" style="1926" customWidth="1"/>
    <col min="8975" max="8975" width="27.5703125" style="1926" customWidth="1"/>
    <col min="8976" max="8976" width="36.85546875" style="1926" customWidth="1"/>
    <col min="8977" max="8977" width="38.7109375" style="1926" customWidth="1"/>
    <col min="8978" max="8980" width="14.7109375" style="1926" customWidth="1"/>
    <col min="8981" max="8981" width="18.7109375" style="1926" customWidth="1"/>
    <col min="8982" max="8982" width="25.42578125" style="1926" customWidth="1"/>
    <col min="8983" max="8983" width="34.85546875" style="1926" customWidth="1"/>
    <col min="8984" max="8984" width="28" style="1926" customWidth="1"/>
    <col min="8985" max="8985" width="34.140625" style="1926" customWidth="1"/>
    <col min="8986" max="8986" width="34" style="1926" customWidth="1"/>
    <col min="8987" max="9217" width="11.42578125" style="1926"/>
    <col min="9218" max="9218" width="108.140625" style="1926" customWidth="1"/>
    <col min="9219" max="9219" width="28.7109375" style="1926" customWidth="1"/>
    <col min="9220" max="9220" width="32.5703125" style="1926" customWidth="1"/>
    <col min="9221" max="9221" width="28.7109375" style="1926" customWidth="1"/>
    <col min="9222" max="9223" width="31.7109375" style="1926" customWidth="1"/>
    <col min="9224" max="9224" width="30.140625" style="1926" customWidth="1"/>
    <col min="9225" max="9225" width="33.7109375" style="1926" customWidth="1"/>
    <col min="9226" max="9226" width="27" style="1926" customWidth="1"/>
    <col min="9227" max="9227" width="28.7109375" style="1926" customWidth="1"/>
    <col min="9228" max="9228" width="34.85546875" style="1926" customWidth="1"/>
    <col min="9229" max="9229" width="37" style="1926" customWidth="1"/>
    <col min="9230" max="9230" width="34.85546875" style="1926" customWidth="1"/>
    <col min="9231" max="9231" width="27.5703125" style="1926" customWidth="1"/>
    <col min="9232" max="9232" width="36.85546875" style="1926" customWidth="1"/>
    <col min="9233" max="9233" width="38.7109375" style="1926" customWidth="1"/>
    <col min="9234" max="9236" width="14.7109375" style="1926" customWidth="1"/>
    <col min="9237" max="9237" width="18.7109375" style="1926" customWidth="1"/>
    <col min="9238" max="9238" width="25.42578125" style="1926" customWidth="1"/>
    <col min="9239" max="9239" width="34.85546875" style="1926" customWidth="1"/>
    <col min="9240" max="9240" width="28" style="1926" customWidth="1"/>
    <col min="9241" max="9241" width="34.140625" style="1926" customWidth="1"/>
    <col min="9242" max="9242" width="34" style="1926" customWidth="1"/>
    <col min="9243" max="9473" width="11.42578125" style="1926"/>
    <col min="9474" max="9474" width="108.140625" style="1926" customWidth="1"/>
    <col min="9475" max="9475" width="28.7109375" style="1926" customWidth="1"/>
    <col min="9476" max="9476" width="32.5703125" style="1926" customWidth="1"/>
    <col min="9477" max="9477" width="28.7109375" style="1926" customWidth="1"/>
    <col min="9478" max="9479" width="31.7109375" style="1926" customWidth="1"/>
    <col min="9480" max="9480" width="30.140625" style="1926" customWidth="1"/>
    <col min="9481" max="9481" width="33.7109375" style="1926" customWidth="1"/>
    <col min="9482" max="9482" width="27" style="1926" customWidth="1"/>
    <col min="9483" max="9483" width="28.7109375" style="1926" customWidth="1"/>
    <col min="9484" max="9484" width="34.85546875" style="1926" customWidth="1"/>
    <col min="9485" max="9485" width="37" style="1926" customWidth="1"/>
    <col min="9486" max="9486" width="34.85546875" style="1926" customWidth="1"/>
    <col min="9487" max="9487" width="27.5703125" style="1926" customWidth="1"/>
    <col min="9488" max="9488" width="36.85546875" style="1926" customWidth="1"/>
    <col min="9489" max="9489" width="38.7109375" style="1926" customWidth="1"/>
    <col min="9490" max="9492" width="14.7109375" style="1926" customWidth="1"/>
    <col min="9493" max="9493" width="18.7109375" style="1926" customWidth="1"/>
    <col min="9494" max="9494" width="25.42578125" style="1926" customWidth="1"/>
    <col min="9495" max="9495" width="34.85546875" style="1926" customWidth="1"/>
    <col min="9496" max="9496" width="28" style="1926" customWidth="1"/>
    <col min="9497" max="9497" width="34.140625" style="1926" customWidth="1"/>
    <col min="9498" max="9498" width="34" style="1926" customWidth="1"/>
    <col min="9499" max="9729" width="11.42578125" style="1926"/>
    <col min="9730" max="9730" width="108.140625" style="1926" customWidth="1"/>
    <col min="9731" max="9731" width="28.7109375" style="1926" customWidth="1"/>
    <col min="9732" max="9732" width="32.5703125" style="1926" customWidth="1"/>
    <col min="9733" max="9733" width="28.7109375" style="1926" customWidth="1"/>
    <col min="9734" max="9735" width="31.7109375" style="1926" customWidth="1"/>
    <col min="9736" max="9736" width="30.140625" style="1926" customWidth="1"/>
    <col min="9737" max="9737" width="33.7109375" style="1926" customWidth="1"/>
    <col min="9738" max="9738" width="27" style="1926" customWidth="1"/>
    <col min="9739" max="9739" width="28.7109375" style="1926" customWidth="1"/>
    <col min="9740" max="9740" width="34.85546875" style="1926" customWidth="1"/>
    <col min="9741" max="9741" width="37" style="1926" customWidth="1"/>
    <col min="9742" max="9742" width="34.85546875" style="1926" customWidth="1"/>
    <col min="9743" max="9743" width="27.5703125" style="1926" customWidth="1"/>
    <col min="9744" max="9744" width="36.85546875" style="1926" customWidth="1"/>
    <col min="9745" max="9745" width="38.7109375" style="1926" customWidth="1"/>
    <col min="9746" max="9748" width="14.7109375" style="1926" customWidth="1"/>
    <col min="9749" max="9749" width="18.7109375" style="1926" customWidth="1"/>
    <col min="9750" max="9750" width="25.42578125" style="1926" customWidth="1"/>
    <col min="9751" max="9751" width="34.85546875" style="1926" customWidth="1"/>
    <col min="9752" max="9752" width="28" style="1926" customWidth="1"/>
    <col min="9753" max="9753" width="34.140625" style="1926" customWidth="1"/>
    <col min="9754" max="9754" width="34" style="1926" customWidth="1"/>
    <col min="9755" max="9985" width="11.42578125" style="1926"/>
    <col min="9986" max="9986" width="108.140625" style="1926" customWidth="1"/>
    <col min="9987" max="9987" width="28.7109375" style="1926" customWidth="1"/>
    <col min="9988" max="9988" width="32.5703125" style="1926" customWidth="1"/>
    <col min="9989" max="9989" width="28.7109375" style="1926" customWidth="1"/>
    <col min="9990" max="9991" width="31.7109375" style="1926" customWidth="1"/>
    <col min="9992" max="9992" width="30.140625" style="1926" customWidth="1"/>
    <col min="9993" max="9993" width="33.7109375" style="1926" customWidth="1"/>
    <col min="9994" max="9994" width="27" style="1926" customWidth="1"/>
    <col min="9995" max="9995" width="28.7109375" style="1926" customWidth="1"/>
    <col min="9996" max="9996" width="34.85546875" style="1926" customWidth="1"/>
    <col min="9997" max="9997" width="37" style="1926" customWidth="1"/>
    <col min="9998" max="9998" width="34.85546875" style="1926" customWidth="1"/>
    <col min="9999" max="9999" width="27.5703125" style="1926" customWidth="1"/>
    <col min="10000" max="10000" width="36.85546875" style="1926" customWidth="1"/>
    <col min="10001" max="10001" width="38.7109375" style="1926" customWidth="1"/>
    <col min="10002" max="10004" width="14.7109375" style="1926" customWidth="1"/>
    <col min="10005" max="10005" width="18.7109375" style="1926" customWidth="1"/>
    <col min="10006" max="10006" width="25.42578125" style="1926" customWidth="1"/>
    <col min="10007" max="10007" width="34.85546875" style="1926" customWidth="1"/>
    <col min="10008" max="10008" width="28" style="1926" customWidth="1"/>
    <col min="10009" max="10009" width="34.140625" style="1926" customWidth="1"/>
    <col min="10010" max="10010" width="34" style="1926" customWidth="1"/>
    <col min="10011" max="10241" width="11.42578125" style="1926"/>
    <col min="10242" max="10242" width="108.140625" style="1926" customWidth="1"/>
    <col min="10243" max="10243" width="28.7109375" style="1926" customWidth="1"/>
    <col min="10244" max="10244" width="32.5703125" style="1926" customWidth="1"/>
    <col min="10245" max="10245" width="28.7109375" style="1926" customWidth="1"/>
    <col min="10246" max="10247" width="31.7109375" style="1926" customWidth="1"/>
    <col min="10248" max="10248" width="30.140625" style="1926" customWidth="1"/>
    <col min="10249" max="10249" width="33.7109375" style="1926" customWidth="1"/>
    <col min="10250" max="10250" width="27" style="1926" customWidth="1"/>
    <col min="10251" max="10251" width="28.7109375" style="1926" customWidth="1"/>
    <col min="10252" max="10252" width="34.85546875" style="1926" customWidth="1"/>
    <col min="10253" max="10253" width="37" style="1926" customWidth="1"/>
    <col min="10254" max="10254" width="34.85546875" style="1926" customWidth="1"/>
    <col min="10255" max="10255" width="27.5703125" style="1926" customWidth="1"/>
    <col min="10256" max="10256" width="36.85546875" style="1926" customWidth="1"/>
    <col min="10257" max="10257" width="38.7109375" style="1926" customWidth="1"/>
    <col min="10258" max="10260" width="14.7109375" style="1926" customWidth="1"/>
    <col min="10261" max="10261" width="18.7109375" style="1926" customWidth="1"/>
    <col min="10262" max="10262" width="25.42578125" style="1926" customWidth="1"/>
    <col min="10263" max="10263" width="34.85546875" style="1926" customWidth="1"/>
    <col min="10264" max="10264" width="28" style="1926" customWidth="1"/>
    <col min="10265" max="10265" width="34.140625" style="1926" customWidth="1"/>
    <col min="10266" max="10266" width="34" style="1926" customWidth="1"/>
    <col min="10267" max="10497" width="11.42578125" style="1926"/>
    <col min="10498" max="10498" width="108.140625" style="1926" customWidth="1"/>
    <col min="10499" max="10499" width="28.7109375" style="1926" customWidth="1"/>
    <col min="10500" max="10500" width="32.5703125" style="1926" customWidth="1"/>
    <col min="10501" max="10501" width="28.7109375" style="1926" customWidth="1"/>
    <col min="10502" max="10503" width="31.7109375" style="1926" customWidth="1"/>
    <col min="10504" max="10504" width="30.140625" style="1926" customWidth="1"/>
    <col min="10505" max="10505" width="33.7109375" style="1926" customWidth="1"/>
    <col min="10506" max="10506" width="27" style="1926" customWidth="1"/>
    <col min="10507" max="10507" width="28.7109375" style="1926" customWidth="1"/>
    <col min="10508" max="10508" width="34.85546875" style="1926" customWidth="1"/>
    <col min="10509" max="10509" width="37" style="1926" customWidth="1"/>
    <col min="10510" max="10510" width="34.85546875" style="1926" customWidth="1"/>
    <col min="10511" max="10511" width="27.5703125" style="1926" customWidth="1"/>
    <col min="10512" max="10512" width="36.85546875" style="1926" customWidth="1"/>
    <col min="10513" max="10513" width="38.7109375" style="1926" customWidth="1"/>
    <col min="10514" max="10516" width="14.7109375" style="1926" customWidth="1"/>
    <col min="10517" max="10517" width="18.7109375" style="1926" customWidth="1"/>
    <col min="10518" max="10518" width="25.42578125" style="1926" customWidth="1"/>
    <col min="10519" max="10519" width="34.85546875" style="1926" customWidth="1"/>
    <col min="10520" max="10520" width="28" style="1926" customWidth="1"/>
    <col min="10521" max="10521" width="34.140625" style="1926" customWidth="1"/>
    <col min="10522" max="10522" width="34" style="1926" customWidth="1"/>
    <col min="10523" max="10753" width="11.42578125" style="1926"/>
    <col min="10754" max="10754" width="108.140625" style="1926" customWidth="1"/>
    <col min="10755" max="10755" width="28.7109375" style="1926" customWidth="1"/>
    <col min="10756" max="10756" width="32.5703125" style="1926" customWidth="1"/>
    <col min="10757" max="10757" width="28.7109375" style="1926" customWidth="1"/>
    <col min="10758" max="10759" width="31.7109375" style="1926" customWidth="1"/>
    <col min="10760" max="10760" width="30.140625" style="1926" customWidth="1"/>
    <col min="10761" max="10761" width="33.7109375" style="1926" customWidth="1"/>
    <col min="10762" max="10762" width="27" style="1926" customWidth="1"/>
    <col min="10763" max="10763" width="28.7109375" style="1926" customWidth="1"/>
    <col min="10764" max="10764" width="34.85546875" style="1926" customWidth="1"/>
    <col min="10765" max="10765" width="37" style="1926" customWidth="1"/>
    <col min="10766" max="10766" width="34.85546875" style="1926" customWidth="1"/>
    <col min="10767" max="10767" width="27.5703125" style="1926" customWidth="1"/>
    <col min="10768" max="10768" width="36.85546875" style="1926" customWidth="1"/>
    <col min="10769" max="10769" width="38.7109375" style="1926" customWidth="1"/>
    <col min="10770" max="10772" width="14.7109375" style="1926" customWidth="1"/>
    <col min="10773" max="10773" width="18.7109375" style="1926" customWidth="1"/>
    <col min="10774" max="10774" width="25.42578125" style="1926" customWidth="1"/>
    <col min="10775" max="10775" width="34.85546875" style="1926" customWidth="1"/>
    <col min="10776" max="10776" width="28" style="1926" customWidth="1"/>
    <col min="10777" max="10777" width="34.140625" style="1926" customWidth="1"/>
    <col min="10778" max="10778" width="34" style="1926" customWidth="1"/>
    <col min="10779" max="11009" width="11.42578125" style="1926"/>
    <col min="11010" max="11010" width="108.140625" style="1926" customWidth="1"/>
    <col min="11011" max="11011" width="28.7109375" style="1926" customWidth="1"/>
    <col min="11012" max="11012" width="32.5703125" style="1926" customWidth="1"/>
    <col min="11013" max="11013" width="28.7109375" style="1926" customWidth="1"/>
    <col min="11014" max="11015" width="31.7109375" style="1926" customWidth="1"/>
    <col min="11016" max="11016" width="30.140625" style="1926" customWidth="1"/>
    <col min="11017" max="11017" width="33.7109375" style="1926" customWidth="1"/>
    <col min="11018" max="11018" width="27" style="1926" customWidth="1"/>
    <col min="11019" max="11019" width="28.7109375" style="1926" customWidth="1"/>
    <col min="11020" max="11020" width="34.85546875" style="1926" customWidth="1"/>
    <col min="11021" max="11021" width="37" style="1926" customWidth="1"/>
    <col min="11022" max="11022" width="34.85546875" style="1926" customWidth="1"/>
    <col min="11023" max="11023" width="27.5703125" style="1926" customWidth="1"/>
    <col min="11024" max="11024" width="36.85546875" style="1926" customWidth="1"/>
    <col min="11025" max="11025" width="38.7109375" style="1926" customWidth="1"/>
    <col min="11026" max="11028" width="14.7109375" style="1926" customWidth="1"/>
    <col min="11029" max="11029" width="18.7109375" style="1926" customWidth="1"/>
    <col min="11030" max="11030" width="25.42578125" style="1926" customWidth="1"/>
    <col min="11031" max="11031" width="34.85546875" style="1926" customWidth="1"/>
    <col min="11032" max="11032" width="28" style="1926" customWidth="1"/>
    <col min="11033" max="11033" width="34.140625" style="1926" customWidth="1"/>
    <col min="11034" max="11034" width="34" style="1926" customWidth="1"/>
    <col min="11035" max="11265" width="11.42578125" style="1926"/>
    <col min="11266" max="11266" width="108.140625" style="1926" customWidth="1"/>
    <col min="11267" max="11267" width="28.7109375" style="1926" customWidth="1"/>
    <col min="11268" max="11268" width="32.5703125" style="1926" customWidth="1"/>
    <col min="11269" max="11269" width="28.7109375" style="1926" customWidth="1"/>
    <col min="11270" max="11271" width="31.7109375" style="1926" customWidth="1"/>
    <col min="11272" max="11272" width="30.140625" style="1926" customWidth="1"/>
    <col min="11273" max="11273" width="33.7109375" style="1926" customWidth="1"/>
    <col min="11274" max="11274" width="27" style="1926" customWidth="1"/>
    <col min="11275" max="11275" width="28.7109375" style="1926" customWidth="1"/>
    <col min="11276" max="11276" width="34.85546875" style="1926" customWidth="1"/>
    <col min="11277" max="11277" width="37" style="1926" customWidth="1"/>
    <col min="11278" max="11278" width="34.85546875" style="1926" customWidth="1"/>
    <col min="11279" max="11279" width="27.5703125" style="1926" customWidth="1"/>
    <col min="11280" max="11280" width="36.85546875" style="1926" customWidth="1"/>
    <col min="11281" max="11281" width="38.7109375" style="1926" customWidth="1"/>
    <col min="11282" max="11284" width="14.7109375" style="1926" customWidth="1"/>
    <col min="11285" max="11285" width="18.7109375" style="1926" customWidth="1"/>
    <col min="11286" max="11286" width="25.42578125" style="1926" customWidth="1"/>
    <col min="11287" max="11287" width="34.85546875" style="1926" customWidth="1"/>
    <col min="11288" max="11288" width="28" style="1926" customWidth="1"/>
    <col min="11289" max="11289" width="34.140625" style="1926" customWidth="1"/>
    <col min="11290" max="11290" width="34" style="1926" customWidth="1"/>
    <col min="11291" max="11521" width="11.42578125" style="1926"/>
    <col min="11522" max="11522" width="108.140625" style="1926" customWidth="1"/>
    <col min="11523" max="11523" width="28.7109375" style="1926" customWidth="1"/>
    <col min="11524" max="11524" width="32.5703125" style="1926" customWidth="1"/>
    <col min="11525" max="11525" width="28.7109375" style="1926" customWidth="1"/>
    <col min="11526" max="11527" width="31.7109375" style="1926" customWidth="1"/>
    <col min="11528" max="11528" width="30.140625" style="1926" customWidth="1"/>
    <col min="11529" max="11529" width="33.7109375" style="1926" customWidth="1"/>
    <col min="11530" max="11530" width="27" style="1926" customWidth="1"/>
    <col min="11531" max="11531" width="28.7109375" style="1926" customWidth="1"/>
    <col min="11532" max="11532" width="34.85546875" style="1926" customWidth="1"/>
    <col min="11533" max="11533" width="37" style="1926" customWidth="1"/>
    <col min="11534" max="11534" width="34.85546875" style="1926" customWidth="1"/>
    <col min="11535" max="11535" width="27.5703125" style="1926" customWidth="1"/>
    <col min="11536" max="11536" width="36.85546875" style="1926" customWidth="1"/>
    <col min="11537" max="11537" width="38.7109375" style="1926" customWidth="1"/>
    <col min="11538" max="11540" width="14.7109375" style="1926" customWidth="1"/>
    <col min="11541" max="11541" width="18.7109375" style="1926" customWidth="1"/>
    <col min="11542" max="11542" width="25.42578125" style="1926" customWidth="1"/>
    <col min="11543" max="11543" width="34.85546875" style="1926" customWidth="1"/>
    <col min="11544" max="11544" width="28" style="1926" customWidth="1"/>
    <col min="11545" max="11545" width="34.140625" style="1926" customWidth="1"/>
    <col min="11546" max="11546" width="34" style="1926" customWidth="1"/>
    <col min="11547" max="11777" width="11.42578125" style="1926"/>
    <col min="11778" max="11778" width="108.140625" style="1926" customWidth="1"/>
    <col min="11779" max="11779" width="28.7109375" style="1926" customWidth="1"/>
    <col min="11780" max="11780" width="32.5703125" style="1926" customWidth="1"/>
    <col min="11781" max="11781" width="28.7109375" style="1926" customWidth="1"/>
    <col min="11782" max="11783" width="31.7109375" style="1926" customWidth="1"/>
    <col min="11784" max="11784" width="30.140625" style="1926" customWidth="1"/>
    <col min="11785" max="11785" width="33.7109375" style="1926" customWidth="1"/>
    <col min="11786" max="11786" width="27" style="1926" customWidth="1"/>
    <col min="11787" max="11787" width="28.7109375" style="1926" customWidth="1"/>
    <col min="11788" max="11788" width="34.85546875" style="1926" customWidth="1"/>
    <col min="11789" max="11789" width="37" style="1926" customWidth="1"/>
    <col min="11790" max="11790" width="34.85546875" style="1926" customWidth="1"/>
    <col min="11791" max="11791" width="27.5703125" style="1926" customWidth="1"/>
    <col min="11792" max="11792" width="36.85546875" style="1926" customWidth="1"/>
    <col min="11793" max="11793" width="38.7109375" style="1926" customWidth="1"/>
    <col min="11794" max="11796" width="14.7109375" style="1926" customWidth="1"/>
    <col min="11797" max="11797" width="18.7109375" style="1926" customWidth="1"/>
    <col min="11798" max="11798" width="25.42578125" style="1926" customWidth="1"/>
    <col min="11799" max="11799" width="34.85546875" style="1926" customWidth="1"/>
    <col min="11800" max="11800" width="28" style="1926" customWidth="1"/>
    <col min="11801" max="11801" width="34.140625" style="1926" customWidth="1"/>
    <col min="11802" max="11802" width="34" style="1926" customWidth="1"/>
    <col min="11803" max="12033" width="11.42578125" style="1926"/>
    <col min="12034" max="12034" width="108.140625" style="1926" customWidth="1"/>
    <col min="12035" max="12035" width="28.7109375" style="1926" customWidth="1"/>
    <col min="12036" max="12036" width="32.5703125" style="1926" customWidth="1"/>
    <col min="12037" max="12037" width="28.7109375" style="1926" customWidth="1"/>
    <col min="12038" max="12039" width="31.7109375" style="1926" customWidth="1"/>
    <col min="12040" max="12040" width="30.140625" style="1926" customWidth="1"/>
    <col min="12041" max="12041" width="33.7109375" style="1926" customWidth="1"/>
    <col min="12042" max="12042" width="27" style="1926" customWidth="1"/>
    <col min="12043" max="12043" width="28.7109375" style="1926" customWidth="1"/>
    <col min="12044" max="12044" width="34.85546875" style="1926" customWidth="1"/>
    <col min="12045" max="12045" width="37" style="1926" customWidth="1"/>
    <col min="12046" max="12046" width="34.85546875" style="1926" customWidth="1"/>
    <col min="12047" max="12047" width="27.5703125" style="1926" customWidth="1"/>
    <col min="12048" max="12048" width="36.85546875" style="1926" customWidth="1"/>
    <col min="12049" max="12049" width="38.7109375" style="1926" customWidth="1"/>
    <col min="12050" max="12052" width="14.7109375" style="1926" customWidth="1"/>
    <col min="12053" max="12053" width="18.7109375" style="1926" customWidth="1"/>
    <col min="12054" max="12054" width="25.42578125" style="1926" customWidth="1"/>
    <col min="12055" max="12055" width="34.85546875" style="1926" customWidth="1"/>
    <col min="12056" max="12056" width="28" style="1926" customWidth="1"/>
    <col min="12057" max="12057" width="34.140625" style="1926" customWidth="1"/>
    <col min="12058" max="12058" width="34" style="1926" customWidth="1"/>
    <col min="12059" max="12289" width="11.42578125" style="1926"/>
    <col min="12290" max="12290" width="108.140625" style="1926" customWidth="1"/>
    <col min="12291" max="12291" width="28.7109375" style="1926" customWidth="1"/>
    <col min="12292" max="12292" width="32.5703125" style="1926" customWidth="1"/>
    <col min="12293" max="12293" width="28.7109375" style="1926" customWidth="1"/>
    <col min="12294" max="12295" width="31.7109375" style="1926" customWidth="1"/>
    <col min="12296" max="12296" width="30.140625" style="1926" customWidth="1"/>
    <col min="12297" max="12297" width="33.7109375" style="1926" customWidth="1"/>
    <col min="12298" max="12298" width="27" style="1926" customWidth="1"/>
    <col min="12299" max="12299" width="28.7109375" style="1926" customWidth="1"/>
    <col min="12300" max="12300" width="34.85546875" style="1926" customWidth="1"/>
    <col min="12301" max="12301" width="37" style="1926" customWidth="1"/>
    <col min="12302" max="12302" width="34.85546875" style="1926" customWidth="1"/>
    <col min="12303" max="12303" width="27.5703125" style="1926" customWidth="1"/>
    <col min="12304" max="12304" width="36.85546875" style="1926" customWidth="1"/>
    <col min="12305" max="12305" width="38.7109375" style="1926" customWidth="1"/>
    <col min="12306" max="12308" width="14.7109375" style="1926" customWidth="1"/>
    <col min="12309" max="12309" width="18.7109375" style="1926" customWidth="1"/>
    <col min="12310" max="12310" width="25.42578125" style="1926" customWidth="1"/>
    <col min="12311" max="12311" width="34.85546875" style="1926" customWidth="1"/>
    <col min="12312" max="12312" width="28" style="1926" customWidth="1"/>
    <col min="12313" max="12313" width="34.140625" style="1926" customWidth="1"/>
    <col min="12314" max="12314" width="34" style="1926" customWidth="1"/>
    <col min="12315" max="12545" width="11.42578125" style="1926"/>
    <col min="12546" max="12546" width="108.140625" style="1926" customWidth="1"/>
    <col min="12547" max="12547" width="28.7109375" style="1926" customWidth="1"/>
    <col min="12548" max="12548" width="32.5703125" style="1926" customWidth="1"/>
    <col min="12549" max="12549" width="28.7109375" style="1926" customWidth="1"/>
    <col min="12550" max="12551" width="31.7109375" style="1926" customWidth="1"/>
    <col min="12552" max="12552" width="30.140625" style="1926" customWidth="1"/>
    <col min="12553" max="12553" width="33.7109375" style="1926" customWidth="1"/>
    <col min="12554" max="12554" width="27" style="1926" customWidth="1"/>
    <col min="12555" max="12555" width="28.7109375" style="1926" customWidth="1"/>
    <col min="12556" max="12556" width="34.85546875" style="1926" customWidth="1"/>
    <col min="12557" max="12557" width="37" style="1926" customWidth="1"/>
    <col min="12558" max="12558" width="34.85546875" style="1926" customWidth="1"/>
    <col min="12559" max="12559" width="27.5703125" style="1926" customWidth="1"/>
    <col min="12560" max="12560" width="36.85546875" style="1926" customWidth="1"/>
    <col min="12561" max="12561" width="38.7109375" style="1926" customWidth="1"/>
    <col min="12562" max="12564" width="14.7109375" style="1926" customWidth="1"/>
    <col min="12565" max="12565" width="18.7109375" style="1926" customWidth="1"/>
    <col min="12566" max="12566" width="25.42578125" style="1926" customWidth="1"/>
    <col min="12567" max="12567" width="34.85546875" style="1926" customWidth="1"/>
    <col min="12568" max="12568" width="28" style="1926" customWidth="1"/>
    <col min="12569" max="12569" width="34.140625" style="1926" customWidth="1"/>
    <col min="12570" max="12570" width="34" style="1926" customWidth="1"/>
    <col min="12571" max="12801" width="11.42578125" style="1926"/>
    <col min="12802" max="12802" width="108.140625" style="1926" customWidth="1"/>
    <col min="12803" max="12803" width="28.7109375" style="1926" customWidth="1"/>
    <col min="12804" max="12804" width="32.5703125" style="1926" customWidth="1"/>
    <col min="12805" max="12805" width="28.7109375" style="1926" customWidth="1"/>
    <col min="12806" max="12807" width="31.7109375" style="1926" customWidth="1"/>
    <col min="12808" max="12808" width="30.140625" style="1926" customWidth="1"/>
    <col min="12809" max="12809" width="33.7109375" style="1926" customWidth="1"/>
    <col min="12810" max="12810" width="27" style="1926" customWidth="1"/>
    <col min="12811" max="12811" width="28.7109375" style="1926" customWidth="1"/>
    <col min="12812" max="12812" width="34.85546875" style="1926" customWidth="1"/>
    <col min="12813" max="12813" width="37" style="1926" customWidth="1"/>
    <col min="12814" max="12814" width="34.85546875" style="1926" customWidth="1"/>
    <col min="12815" max="12815" width="27.5703125" style="1926" customWidth="1"/>
    <col min="12816" max="12816" width="36.85546875" style="1926" customWidth="1"/>
    <col min="12817" max="12817" width="38.7109375" style="1926" customWidth="1"/>
    <col min="12818" max="12820" width="14.7109375" style="1926" customWidth="1"/>
    <col min="12821" max="12821" width="18.7109375" style="1926" customWidth="1"/>
    <col min="12822" max="12822" width="25.42578125" style="1926" customWidth="1"/>
    <col min="12823" max="12823" width="34.85546875" style="1926" customWidth="1"/>
    <col min="12824" max="12824" width="28" style="1926" customWidth="1"/>
    <col min="12825" max="12825" width="34.140625" style="1926" customWidth="1"/>
    <col min="12826" max="12826" width="34" style="1926" customWidth="1"/>
    <col min="12827" max="13057" width="11.42578125" style="1926"/>
    <col min="13058" max="13058" width="108.140625" style="1926" customWidth="1"/>
    <col min="13059" max="13059" width="28.7109375" style="1926" customWidth="1"/>
    <col min="13060" max="13060" width="32.5703125" style="1926" customWidth="1"/>
    <col min="13061" max="13061" width="28.7109375" style="1926" customWidth="1"/>
    <col min="13062" max="13063" width="31.7109375" style="1926" customWidth="1"/>
    <col min="13064" max="13064" width="30.140625" style="1926" customWidth="1"/>
    <col min="13065" max="13065" width="33.7109375" style="1926" customWidth="1"/>
    <col min="13066" max="13066" width="27" style="1926" customWidth="1"/>
    <col min="13067" max="13067" width="28.7109375" style="1926" customWidth="1"/>
    <col min="13068" max="13068" width="34.85546875" style="1926" customWidth="1"/>
    <col min="13069" max="13069" width="37" style="1926" customWidth="1"/>
    <col min="13070" max="13070" width="34.85546875" style="1926" customWidth="1"/>
    <col min="13071" max="13071" width="27.5703125" style="1926" customWidth="1"/>
    <col min="13072" max="13072" width="36.85546875" style="1926" customWidth="1"/>
    <col min="13073" max="13073" width="38.7109375" style="1926" customWidth="1"/>
    <col min="13074" max="13076" width="14.7109375" style="1926" customWidth="1"/>
    <col min="13077" max="13077" width="18.7109375" style="1926" customWidth="1"/>
    <col min="13078" max="13078" width="25.42578125" style="1926" customWidth="1"/>
    <col min="13079" max="13079" width="34.85546875" style="1926" customWidth="1"/>
    <col min="13080" max="13080" width="28" style="1926" customWidth="1"/>
    <col min="13081" max="13081" width="34.140625" style="1926" customWidth="1"/>
    <col min="13082" max="13082" width="34" style="1926" customWidth="1"/>
    <col min="13083" max="13313" width="11.42578125" style="1926"/>
    <col min="13314" max="13314" width="108.140625" style="1926" customWidth="1"/>
    <col min="13315" max="13315" width="28.7109375" style="1926" customWidth="1"/>
    <col min="13316" max="13316" width="32.5703125" style="1926" customWidth="1"/>
    <col min="13317" max="13317" width="28.7109375" style="1926" customWidth="1"/>
    <col min="13318" max="13319" width="31.7109375" style="1926" customWidth="1"/>
    <col min="13320" max="13320" width="30.140625" style="1926" customWidth="1"/>
    <col min="13321" max="13321" width="33.7109375" style="1926" customWidth="1"/>
    <col min="13322" max="13322" width="27" style="1926" customWidth="1"/>
    <col min="13323" max="13323" width="28.7109375" style="1926" customWidth="1"/>
    <col min="13324" max="13324" width="34.85546875" style="1926" customWidth="1"/>
    <col min="13325" max="13325" width="37" style="1926" customWidth="1"/>
    <col min="13326" max="13326" width="34.85546875" style="1926" customWidth="1"/>
    <col min="13327" max="13327" width="27.5703125" style="1926" customWidth="1"/>
    <col min="13328" max="13328" width="36.85546875" style="1926" customWidth="1"/>
    <col min="13329" max="13329" width="38.7109375" style="1926" customWidth="1"/>
    <col min="13330" max="13332" width="14.7109375" style="1926" customWidth="1"/>
    <col min="13333" max="13333" width="18.7109375" style="1926" customWidth="1"/>
    <col min="13334" max="13334" width="25.42578125" style="1926" customWidth="1"/>
    <col min="13335" max="13335" width="34.85546875" style="1926" customWidth="1"/>
    <col min="13336" max="13336" width="28" style="1926" customWidth="1"/>
    <col min="13337" max="13337" width="34.140625" style="1926" customWidth="1"/>
    <col min="13338" max="13338" width="34" style="1926" customWidth="1"/>
    <col min="13339" max="13569" width="11.42578125" style="1926"/>
    <col min="13570" max="13570" width="108.140625" style="1926" customWidth="1"/>
    <col min="13571" max="13571" width="28.7109375" style="1926" customWidth="1"/>
    <col min="13572" max="13572" width="32.5703125" style="1926" customWidth="1"/>
    <col min="13573" max="13573" width="28.7109375" style="1926" customWidth="1"/>
    <col min="13574" max="13575" width="31.7109375" style="1926" customWidth="1"/>
    <col min="13576" max="13576" width="30.140625" style="1926" customWidth="1"/>
    <col min="13577" max="13577" width="33.7109375" style="1926" customWidth="1"/>
    <col min="13578" max="13578" width="27" style="1926" customWidth="1"/>
    <col min="13579" max="13579" width="28.7109375" style="1926" customWidth="1"/>
    <col min="13580" max="13580" width="34.85546875" style="1926" customWidth="1"/>
    <col min="13581" max="13581" width="37" style="1926" customWidth="1"/>
    <col min="13582" max="13582" width="34.85546875" style="1926" customWidth="1"/>
    <col min="13583" max="13583" width="27.5703125" style="1926" customWidth="1"/>
    <col min="13584" max="13584" width="36.85546875" style="1926" customWidth="1"/>
    <col min="13585" max="13585" width="38.7109375" style="1926" customWidth="1"/>
    <col min="13586" max="13588" width="14.7109375" style="1926" customWidth="1"/>
    <col min="13589" max="13589" width="18.7109375" style="1926" customWidth="1"/>
    <col min="13590" max="13590" width="25.42578125" style="1926" customWidth="1"/>
    <col min="13591" max="13591" width="34.85546875" style="1926" customWidth="1"/>
    <col min="13592" max="13592" width="28" style="1926" customWidth="1"/>
    <col min="13593" max="13593" width="34.140625" style="1926" customWidth="1"/>
    <col min="13594" max="13594" width="34" style="1926" customWidth="1"/>
    <col min="13595" max="13825" width="11.42578125" style="1926"/>
    <col min="13826" max="13826" width="108.140625" style="1926" customWidth="1"/>
    <col min="13827" max="13827" width="28.7109375" style="1926" customWidth="1"/>
    <col min="13828" max="13828" width="32.5703125" style="1926" customWidth="1"/>
    <col min="13829" max="13829" width="28.7109375" style="1926" customWidth="1"/>
    <col min="13830" max="13831" width="31.7109375" style="1926" customWidth="1"/>
    <col min="13832" max="13832" width="30.140625" style="1926" customWidth="1"/>
    <col min="13833" max="13833" width="33.7109375" style="1926" customWidth="1"/>
    <col min="13834" max="13834" width="27" style="1926" customWidth="1"/>
    <col min="13835" max="13835" width="28.7109375" style="1926" customWidth="1"/>
    <col min="13836" max="13836" width="34.85546875" style="1926" customWidth="1"/>
    <col min="13837" max="13837" width="37" style="1926" customWidth="1"/>
    <col min="13838" max="13838" width="34.85546875" style="1926" customWidth="1"/>
    <col min="13839" max="13839" width="27.5703125" style="1926" customWidth="1"/>
    <col min="13840" max="13840" width="36.85546875" style="1926" customWidth="1"/>
    <col min="13841" max="13841" width="38.7109375" style="1926" customWidth="1"/>
    <col min="13842" max="13844" width="14.7109375" style="1926" customWidth="1"/>
    <col min="13845" max="13845" width="18.7109375" style="1926" customWidth="1"/>
    <col min="13846" max="13846" width="25.42578125" style="1926" customWidth="1"/>
    <col min="13847" max="13847" width="34.85546875" style="1926" customWidth="1"/>
    <col min="13848" max="13848" width="28" style="1926" customWidth="1"/>
    <col min="13849" max="13849" width="34.140625" style="1926" customWidth="1"/>
    <col min="13850" max="13850" width="34" style="1926" customWidth="1"/>
    <col min="13851" max="14081" width="11.42578125" style="1926"/>
    <col min="14082" max="14082" width="108.140625" style="1926" customWidth="1"/>
    <col min="14083" max="14083" width="28.7109375" style="1926" customWidth="1"/>
    <col min="14084" max="14084" width="32.5703125" style="1926" customWidth="1"/>
    <col min="14085" max="14085" width="28.7109375" style="1926" customWidth="1"/>
    <col min="14086" max="14087" width="31.7109375" style="1926" customWidth="1"/>
    <col min="14088" max="14088" width="30.140625" style="1926" customWidth="1"/>
    <col min="14089" max="14089" width="33.7109375" style="1926" customWidth="1"/>
    <col min="14090" max="14090" width="27" style="1926" customWidth="1"/>
    <col min="14091" max="14091" width="28.7109375" style="1926" customWidth="1"/>
    <col min="14092" max="14092" width="34.85546875" style="1926" customWidth="1"/>
    <col min="14093" max="14093" width="37" style="1926" customWidth="1"/>
    <col min="14094" max="14094" width="34.85546875" style="1926" customWidth="1"/>
    <col min="14095" max="14095" width="27.5703125" style="1926" customWidth="1"/>
    <col min="14096" max="14096" width="36.85546875" style="1926" customWidth="1"/>
    <col min="14097" max="14097" width="38.7109375" style="1926" customWidth="1"/>
    <col min="14098" max="14100" width="14.7109375" style="1926" customWidth="1"/>
    <col min="14101" max="14101" width="18.7109375" style="1926" customWidth="1"/>
    <col min="14102" max="14102" width="25.42578125" style="1926" customWidth="1"/>
    <col min="14103" max="14103" width="34.85546875" style="1926" customWidth="1"/>
    <col min="14104" max="14104" width="28" style="1926" customWidth="1"/>
    <col min="14105" max="14105" width="34.140625" style="1926" customWidth="1"/>
    <col min="14106" max="14106" width="34" style="1926" customWidth="1"/>
    <col min="14107" max="14337" width="11.42578125" style="1926"/>
    <col min="14338" max="14338" width="108.140625" style="1926" customWidth="1"/>
    <col min="14339" max="14339" width="28.7109375" style="1926" customWidth="1"/>
    <col min="14340" max="14340" width="32.5703125" style="1926" customWidth="1"/>
    <col min="14341" max="14341" width="28.7109375" style="1926" customWidth="1"/>
    <col min="14342" max="14343" width="31.7109375" style="1926" customWidth="1"/>
    <col min="14344" max="14344" width="30.140625" style="1926" customWidth="1"/>
    <col min="14345" max="14345" width="33.7109375" style="1926" customWidth="1"/>
    <col min="14346" max="14346" width="27" style="1926" customWidth="1"/>
    <col min="14347" max="14347" width="28.7109375" style="1926" customWidth="1"/>
    <col min="14348" max="14348" width="34.85546875" style="1926" customWidth="1"/>
    <col min="14349" max="14349" width="37" style="1926" customWidth="1"/>
    <col min="14350" max="14350" width="34.85546875" style="1926" customWidth="1"/>
    <col min="14351" max="14351" width="27.5703125" style="1926" customWidth="1"/>
    <col min="14352" max="14352" width="36.85546875" style="1926" customWidth="1"/>
    <col min="14353" max="14353" width="38.7109375" style="1926" customWidth="1"/>
    <col min="14354" max="14356" width="14.7109375" style="1926" customWidth="1"/>
    <col min="14357" max="14357" width="18.7109375" style="1926" customWidth="1"/>
    <col min="14358" max="14358" width="25.42578125" style="1926" customWidth="1"/>
    <col min="14359" max="14359" width="34.85546875" style="1926" customWidth="1"/>
    <col min="14360" max="14360" width="28" style="1926" customWidth="1"/>
    <col min="14361" max="14361" width="34.140625" style="1926" customWidth="1"/>
    <col min="14362" max="14362" width="34" style="1926" customWidth="1"/>
    <col min="14363" max="14593" width="11.42578125" style="1926"/>
    <col min="14594" max="14594" width="108.140625" style="1926" customWidth="1"/>
    <col min="14595" max="14595" width="28.7109375" style="1926" customWidth="1"/>
    <col min="14596" max="14596" width="32.5703125" style="1926" customWidth="1"/>
    <col min="14597" max="14597" width="28.7109375" style="1926" customWidth="1"/>
    <col min="14598" max="14599" width="31.7109375" style="1926" customWidth="1"/>
    <col min="14600" max="14600" width="30.140625" style="1926" customWidth="1"/>
    <col min="14601" max="14601" width="33.7109375" style="1926" customWidth="1"/>
    <col min="14602" max="14602" width="27" style="1926" customWidth="1"/>
    <col min="14603" max="14603" width="28.7109375" style="1926" customWidth="1"/>
    <col min="14604" max="14604" width="34.85546875" style="1926" customWidth="1"/>
    <col min="14605" max="14605" width="37" style="1926" customWidth="1"/>
    <col min="14606" max="14606" width="34.85546875" style="1926" customWidth="1"/>
    <col min="14607" max="14607" width="27.5703125" style="1926" customWidth="1"/>
    <col min="14608" max="14608" width="36.85546875" style="1926" customWidth="1"/>
    <col min="14609" max="14609" width="38.7109375" style="1926" customWidth="1"/>
    <col min="14610" max="14612" width="14.7109375" style="1926" customWidth="1"/>
    <col min="14613" max="14613" width="18.7109375" style="1926" customWidth="1"/>
    <col min="14614" max="14614" width="25.42578125" style="1926" customWidth="1"/>
    <col min="14615" max="14615" width="34.85546875" style="1926" customWidth="1"/>
    <col min="14616" max="14616" width="28" style="1926" customWidth="1"/>
    <col min="14617" max="14617" width="34.140625" style="1926" customWidth="1"/>
    <col min="14618" max="14618" width="34" style="1926" customWidth="1"/>
    <col min="14619" max="14849" width="11.42578125" style="1926"/>
    <col min="14850" max="14850" width="108.140625" style="1926" customWidth="1"/>
    <col min="14851" max="14851" width="28.7109375" style="1926" customWidth="1"/>
    <col min="14852" max="14852" width="32.5703125" style="1926" customWidth="1"/>
    <col min="14853" max="14853" width="28.7109375" style="1926" customWidth="1"/>
    <col min="14854" max="14855" width="31.7109375" style="1926" customWidth="1"/>
    <col min="14856" max="14856" width="30.140625" style="1926" customWidth="1"/>
    <col min="14857" max="14857" width="33.7109375" style="1926" customWidth="1"/>
    <col min="14858" max="14858" width="27" style="1926" customWidth="1"/>
    <col min="14859" max="14859" width="28.7109375" style="1926" customWidth="1"/>
    <col min="14860" max="14860" width="34.85546875" style="1926" customWidth="1"/>
    <col min="14861" max="14861" width="37" style="1926" customWidth="1"/>
    <col min="14862" max="14862" width="34.85546875" style="1926" customWidth="1"/>
    <col min="14863" max="14863" width="27.5703125" style="1926" customWidth="1"/>
    <col min="14864" max="14864" width="36.85546875" style="1926" customWidth="1"/>
    <col min="14865" max="14865" width="38.7109375" style="1926" customWidth="1"/>
    <col min="14866" max="14868" width="14.7109375" style="1926" customWidth="1"/>
    <col min="14869" max="14869" width="18.7109375" style="1926" customWidth="1"/>
    <col min="14870" max="14870" width="25.42578125" style="1926" customWidth="1"/>
    <col min="14871" max="14871" width="34.85546875" style="1926" customWidth="1"/>
    <col min="14872" max="14872" width="28" style="1926" customWidth="1"/>
    <col min="14873" max="14873" width="34.140625" style="1926" customWidth="1"/>
    <col min="14874" max="14874" width="34" style="1926" customWidth="1"/>
    <col min="14875" max="15105" width="11.42578125" style="1926"/>
    <col min="15106" max="15106" width="108.140625" style="1926" customWidth="1"/>
    <col min="15107" max="15107" width="28.7109375" style="1926" customWidth="1"/>
    <col min="15108" max="15108" width="32.5703125" style="1926" customWidth="1"/>
    <col min="15109" max="15109" width="28.7109375" style="1926" customWidth="1"/>
    <col min="15110" max="15111" width="31.7109375" style="1926" customWidth="1"/>
    <col min="15112" max="15112" width="30.140625" style="1926" customWidth="1"/>
    <col min="15113" max="15113" width="33.7109375" style="1926" customWidth="1"/>
    <col min="15114" max="15114" width="27" style="1926" customWidth="1"/>
    <col min="15115" max="15115" width="28.7109375" style="1926" customWidth="1"/>
    <col min="15116" max="15116" width="34.85546875" style="1926" customWidth="1"/>
    <col min="15117" max="15117" width="37" style="1926" customWidth="1"/>
    <col min="15118" max="15118" width="34.85546875" style="1926" customWidth="1"/>
    <col min="15119" max="15119" width="27.5703125" style="1926" customWidth="1"/>
    <col min="15120" max="15120" width="36.85546875" style="1926" customWidth="1"/>
    <col min="15121" max="15121" width="38.7109375" style="1926" customWidth="1"/>
    <col min="15122" max="15124" width="14.7109375" style="1926" customWidth="1"/>
    <col min="15125" max="15125" width="18.7109375" style="1926" customWidth="1"/>
    <col min="15126" max="15126" width="25.42578125" style="1926" customWidth="1"/>
    <col min="15127" max="15127" width="34.85546875" style="1926" customWidth="1"/>
    <col min="15128" max="15128" width="28" style="1926" customWidth="1"/>
    <col min="15129" max="15129" width="34.140625" style="1926" customWidth="1"/>
    <col min="15130" max="15130" width="34" style="1926" customWidth="1"/>
    <col min="15131" max="15361" width="11.42578125" style="1926"/>
    <col min="15362" max="15362" width="108.140625" style="1926" customWidth="1"/>
    <col min="15363" max="15363" width="28.7109375" style="1926" customWidth="1"/>
    <col min="15364" max="15364" width="32.5703125" style="1926" customWidth="1"/>
    <col min="15365" max="15365" width="28.7109375" style="1926" customWidth="1"/>
    <col min="15366" max="15367" width="31.7109375" style="1926" customWidth="1"/>
    <col min="15368" max="15368" width="30.140625" style="1926" customWidth="1"/>
    <col min="15369" max="15369" width="33.7109375" style="1926" customWidth="1"/>
    <col min="15370" max="15370" width="27" style="1926" customWidth="1"/>
    <col min="15371" max="15371" width="28.7109375" style="1926" customWidth="1"/>
    <col min="15372" max="15372" width="34.85546875" style="1926" customWidth="1"/>
    <col min="15373" max="15373" width="37" style="1926" customWidth="1"/>
    <col min="15374" max="15374" width="34.85546875" style="1926" customWidth="1"/>
    <col min="15375" max="15375" width="27.5703125" style="1926" customWidth="1"/>
    <col min="15376" max="15376" width="36.85546875" style="1926" customWidth="1"/>
    <col min="15377" max="15377" width="38.7109375" style="1926" customWidth="1"/>
    <col min="15378" max="15380" width="14.7109375" style="1926" customWidth="1"/>
    <col min="15381" max="15381" width="18.7109375" style="1926" customWidth="1"/>
    <col min="15382" max="15382" width="25.42578125" style="1926" customWidth="1"/>
    <col min="15383" max="15383" width="34.85546875" style="1926" customWidth="1"/>
    <col min="15384" max="15384" width="28" style="1926" customWidth="1"/>
    <col min="15385" max="15385" width="34.140625" style="1926" customWidth="1"/>
    <col min="15386" max="15386" width="34" style="1926" customWidth="1"/>
    <col min="15387" max="15617" width="11.42578125" style="1926"/>
    <col min="15618" max="15618" width="108.140625" style="1926" customWidth="1"/>
    <col min="15619" max="15619" width="28.7109375" style="1926" customWidth="1"/>
    <col min="15620" max="15620" width="32.5703125" style="1926" customWidth="1"/>
    <col min="15621" max="15621" width="28.7109375" style="1926" customWidth="1"/>
    <col min="15622" max="15623" width="31.7109375" style="1926" customWidth="1"/>
    <col min="15624" max="15624" width="30.140625" style="1926" customWidth="1"/>
    <col min="15625" max="15625" width="33.7109375" style="1926" customWidth="1"/>
    <col min="15626" max="15626" width="27" style="1926" customWidth="1"/>
    <col min="15627" max="15627" width="28.7109375" style="1926" customWidth="1"/>
    <col min="15628" max="15628" width="34.85546875" style="1926" customWidth="1"/>
    <col min="15629" max="15629" width="37" style="1926" customWidth="1"/>
    <col min="15630" max="15630" width="34.85546875" style="1926" customWidth="1"/>
    <col min="15631" max="15631" width="27.5703125" style="1926" customWidth="1"/>
    <col min="15632" max="15632" width="36.85546875" style="1926" customWidth="1"/>
    <col min="15633" max="15633" width="38.7109375" style="1926" customWidth="1"/>
    <col min="15634" max="15636" width="14.7109375" style="1926" customWidth="1"/>
    <col min="15637" max="15637" width="18.7109375" style="1926" customWidth="1"/>
    <col min="15638" max="15638" width="25.42578125" style="1926" customWidth="1"/>
    <col min="15639" max="15639" width="34.85546875" style="1926" customWidth="1"/>
    <col min="15640" max="15640" width="28" style="1926" customWidth="1"/>
    <col min="15641" max="15641" width="34.140625" style="1926" customWidth="1"/>
    <col min="15642" max="15642" width="34" style="1926" customWidth="1"/>
    <col min="15643" max="15873" width="11.42578125" style="1926"/>
    <col min="15874" max="15874" width="108.140625" style="1926" customWidth="1"/>
    <col min="15875" max="15875" width="28.7109375" style="1926" customWidth="1"/>
    <col min="15876" max="15876" width="32.5703125" style="1926" customWidth="1"/>
    <col min="15877" max="15877" width="28.7109375" style="1926" customWidth="1"/>
    <col min="15878" max="15879" width="31.7109375" style="1926" customWidth="1"/>
    <col min="15880" max="15880" width="30.140625" style="1926" customWidth="1"/>
    <col min="15881" max="15881" width="33.7109375" style="1926" customWidth="1"/>
    <col min="15882" max="15882" width="27" style="1926" customWidth="1"/>
    <col min="15883" max="15883" width="28.7109375" style="1926" customWidth="1"/>
    <col min="15884" max="15884" width="34.85546875" style="1926" customWidth="1"/>
    <col min="15885" max="15885" width="37" style="1926" customWidth="1"/>
    <col min="15886" max="15886" width="34.85546875" style="1926" customWidth="1"/>
    <col min="15887" max="15887" width="27.5703125" style="1926" customWidth="1"/>
    <col min="15888" max="15888" width="36.85546875" style="1926" customWidth="1"/>
    <col min="15889" max="15889" width="38.7109375" style="1926" customWidth="1"/>
    <col min="15890" max="15892" width="14.7109375" style="1926" customWidth="1"/>
    <col min="15893" max="15893" width="18.7109375" style="1926" customWidth="1"/>
    <col min="15894" max="15894" width="25.42578125" style="1926" customWidth="1"/>
    <col min="15895" max="15895" width="34.85546875" style="1926" customWidth="1"/>
    <col min="15896" max="15896" width="28" style="1926" customWidth="1"/>
    <col min="15897" max="15897" width="34.140625" style="1926" customWidth="1"/>
    <col min="15898" max="15898" width="34" style="1926" customWidth="1"/>
    <col min="15899" max="16129" width="11.42578125" style="1926"/>
    <col min="16130" max="16130" width="108.140625" style="1926" customWidth="1"/>
    <col min="16131" max="16131" width="28.7109375" style="1926" customWidth="1"/>
    <col min="16132" max="16132" width="32.5703125" style="1926" customWidth="1"/>
    <col min="16133" max="16133" width="28.7109375" style="1926" customWidth="1"/>
    <col min="16134" max="16135" width="31.7109375" style="1926" customWidth="1"/>
    <col min="16136" max="16136" width="30.140625" style="1926" customWidth="1"/>
    <col min="16137" max="16137" width="33.7109375" style="1926" customWidth="1"/>
    <col min="16138" max="16138" width="27" style="1926" customWidth="1"/>
    <col min="16139" max="16139" width="28.7109375" style="1926" customWidth="1"/>
    <col min="16140" max="16140" width="34.85546875" style="1926" customWidth="1"/>
    <col min="16141" max="16141" width="37" style="1926" customWidth="1"/>
    <col min="16142" max="16142" width="34.85546875" style="1926" customWidth="1"/>
    <col min="16143" max="16143" width="27.5703125" style="1926" customWidth="1"/>
    <col min="16144" max="16144" width="36.85546875" style="1926" customWidth="1"/>
    <col min="16145" max="16145" width="38.7109375" style="1926" customWidth="1"/>
    <col min="16146" max="16148" width="14.7109375" style="1926" customWidth="1"/>
    <col min="16149" max="16149" width="18.7109375" style="1926" customWidth="1"/>
    <col min="16150" max="16150" width="25.42578125" style="1926" customWidth="1"/>
    <col min="16151" max="16151" width="34.85546875" style="1926" customWidth="1"/>
    <col min="16152" max="16152" width="28" style="1926" customWidth="1"/>
    <col min="16153" max="16153" width="34.140625" style="1926" customWidth="1"/>
    <col min="16154" max="16154" width="34" style="1926" customWidth="1"/>
    <col min="16155" max="16384" width="11.42578125" style="1926"/>
  </cols>
  <sheetData>
    <row r="1" spans="1:27" s="2076" customFormat="1" ht="24.75" customHeight="1">
      <c r="A1" s="2075"/>
      <c r="B1" s="242" t="s">
        <v>0</v>
      </c>
      <c r="C1">
        <v>10</v>
      </c>
      <c r="L1" s="2077" t="s">
        <v>2462</v>
      </c>
      <c r="M1" s="2077"/>
      <c r="N1" s="2077"/>
      <c r="O1" s="2077"/>
      <c r="P1" s="2077"/>
      <c r="Q1" s="2077"/>
      <c r="R1" s="2077"/>
      <c r="S1" s="2077"/>
      <c r="T1" s="2077"/>
      <c r="U1" s="2077"/>
      <c r="X1" s="2078"/>
      <c r="Y1" s="2078"/>
      <c r="Z1" s="2078"/>
      <c r="AA1" s="2078"/>
    </row>
    <row r="2" spans="1:27" s="2079" customFormat="1">
      <c r="B2" s="242" t="s">
        <v>2</v>
      </c>
      <c r="C2" s="242" t="s">
        <v>2515</v>
      </c>
      <c r="L2" s="2080" t="s">
        <v>2464</v>
      </c>
      <c r="M2" s="2081"/>
      <c r="N2" s="2082"/>
      <c r="O2" s="2083"/>
      <c r="P2" s="2084"/>
      <c r="Q2" s="2083"/>
      <c r="R2" s="2083"/>
      <c r="S2" s="2083"/>
      <c r="T2" s="2083"/>
      <c r="U2" s="2078"/>
      <c r="V2" s="2078"/>
      <c r="W2" s="2078"/>
      <c r="X2" s="2078"/>
      <c r="Y2" s="2078"/>
      <c r="Z2" s="2078"/>
      <c r="AA2" s="2078"/>
    </row>
    <row r="3" spans="1:27" s="2079" customFormat="1">
      <c r="B3" s="242" t="s">
        <v>4</v>
      </c>
      <c r="C3" t="s">
        <v>1560</v>
      </c>
      <c r="M3" s="2080"/>
      <c r="N3" s="3195"/>
      <c r="O3" s="3195"/>
      <c r="P3" s="3195"/>
      <c r="Q3" s="3195"/>
      <c r="R3" s="3195"/>
      <c r="S3" s="3195"/>
      <c r="T3" s="3195"/>
      <c r="U3" s="3195"/>
      <c r="V3" s="3195"/>
      <c r="W3" s="2078"/>
      <c r="X3" s="2085"/>
      <c r="Y3" s="2085"/>
      <c r="Z3" s="2085"/>
    </row>
    <row r="4" spans="1:27" s="2079" customFormat="1">
      <c r="B4" s="242" t="s">
        <v>6</v>
      </c>
      <c r="C4" t="s">
        <v>7</v>
      </c>
      <c r="M4" s="2075"/>
      <c r="N4" s="2078"/>
      <c r="O4" s="2078"/>
      <c r="P4" s="2078"/>
      <c r="Q4" s="2078"/>
      <c r="R4" s="2078"/>
      <c r="S4" s="2078"/>
      <c r="T4" s="2078"/>
      <c r="U4" s="2078"/>
      <c r="V4" s="2078"/>
      <c r="W4" s="2078"/>
      <c r="X4" s="2085"/>
      <c r="Y4" s="2085"/>
      <c r="Z4" s="2085"/>
    </row>
    <row r="5" spans="1:27" s="2079" customFormat="1">
      <c r="B5" s="242" t="s">
        <v>8</v>
      </c>
      <c r="C5" t="s">
        <v>9</v>
      </c>
      <c r="O5" s="2078"/>
      <c r="P5" s="2078"/>
      <c r="Q5" s="2078"/>
      <c r="R5" s="2078"/>
      <c r="S5" s="2078"/>
      <c r="T5" s="2078"/>
      <c r="U5" s="2078"/>
      <c r="V5" s="2078"/>
      <c r="W5" s="2078"/>
      <c r="X5" s="2086"/>
      <c r="Y5" s="2086"/>
      <c r="Z5" s="2086"/>
    </row>
    <row r="6" spans="1:27" s="2079" customFormat="1" ht="13.5" thickBot="1">
      <c r="B6" s="2087"/>
      <c r="C6" s="2080"/>
      <c r="D6" s="2078"/>
      <c r="E6" s="2078"/>
      <c r="F6" s="2078"/>
      <c r="G6" s="2078"/>
      <c r="H6" s="2078"/>
      <c r="I6" s="2078"/>
      <c r="J6" s="2078"/>
      <c r="K6" s="2078"/>
      <c r="L6" s="2078"/>
      <c r="M6" s="2078"/>
      <c r="N6" s="2088"/>
      <c r="O6" s="2088"/>
      <c r="P6" s="2088"/>
      <c r="Q6" s="2088"/>
      <c r="R6" s="2088"/>
      <c r="S6" s="2086"/>
      <c r="T6" s="2086"/>
      <c r="U6" s="2086"/>
      <c r="V6" s="2086"/>
      <c r="W6" s="2086"/>
      <c r="X6" s="2086"/>
      <c r="Y6" s="2086"/>
      <c r="Z6" s="2086"/>
    </row>
    <row r="7" spans="1:27" s="2079" customFormat="1" ht="36" customHeight="1">
      <c r="A7" s="2089"/>
      <c r="B7" s="2090"/>
      <c r="C7" s="3196" t="s">
        <v>2465</v>
      </c>
      <c r="D7" s="3197"/>
      <c r="E7" s="3198" t="s">
        <v>2466</v>
      </c>
      <c r="F7" s="3198" t="s">
        <v>2467</v>
      </c>
      <c r="G7" s="3199" t="s">
        <v>2468</v>
      </c>
      <c r="H7" s="3200"/>
      <c r="I7" s="3200"/>
      <c r="J7" s="3200"/>
      <c r="K7" s="3200"/>
      <c r="L7" s="3201"/>
      <c r="M7" s="3198" t="s">
        <v>2469</v>
      </c>
      <c r="N7" s="3196" t="s">
        <v>2470</v>
      </c>
      <c r="O7" s="3202"/>
      <c r="P7" s="3202"/>
      <c r="Q7" s="3203" t="s">
        <v>2471</v>
      </c>
      <c r="R7" s="3202" t="s">
        <v>2472</v>
      </c>
      <c r="S7" s="3202"/>
      <c r="T7" s="3202"/>
      <c r="U7" s="3197"/>
      <c r="V7" s="3206" t="s">
        <v>2473</v>
      </c>
      <c r="W7" s="3186"/>
      <c r="X7" s="3187"/>
      <c r="Y7" s="3187"/>
      <c r="Z7" s="3188"/>
    </row>
    <row r="8" spans="1:27" s="2079" customFormat="1" ht="44.25" customHeight="1">
      <c r="A8" s="2091"/>
      <c r="B8" s="2092"/>
      <c r="C8" s="3189"/>
      <c r="D8" s="3177"/>
      <c r="E8" s="3177"/>
      <c r="F8" s="3177"/>
      <c r="G8" s="3191" t="s">
        <v>2474</v>
      </c>
      <c r="H8" s="3192"/>
      <c r="I8" s="3191" t="s">
        <v>2244</v>
      </c>
      <c r="J8" s="3192"/>
      <c r="K8" s="3191" t="s">
        <v>2475</v>
      </c>
      <c r="L8" s="3192"/>
      <c r="M8" s="3177"/>
      <c r="N8" s="3177" t="s">
        <v>2476</v>
      </c>
      <c r="O8" s="3166" t="s">
        <v>2477</v>
      </c>
      <c r="P8" s="2093"/>
      <c r="Q8" s="3204"/>
      <c r="R8" s="3193">
        <v>0</v>
      </c>
      <c r="S8" s="3178">
        <v>0.2</v>
      </c>
      <c r="T8" s="3178">
        <v>0.5</v>
      </c>
      <c r="U8" s="3178">
        <v>1</v>
      </c>
      <c r="V8" s="3207"/>
      <c r="W8" s="3180" t="s">
        <v>2478</v>
      </c>
      <c r="X8" s="3182" t="s">
        <v>2479</v>
      </c>
      <c r="Y8" s="3182" t="s">
        <v>2480</v>
      </c>
      <c r="Z8" s="3184" t="s">
        <v>2481</v>
      </c>
    </row>
    <row r="9" spans="1:27" s="2079" customFormat="1" ht="15" customHeight="1">
      <c r="A9" s="2091"/>
      <c r="B9" s="2092"/>
      <c r="C9" s="3190"/>
      <c r="D9" s="3177"/>
      <c r="E9" s="3177"/>
      <c r="F9" s="3177"/>
      <c r="G9" s="3175" t="s">
        <v>2482</v>
      </c>
      <c r="H9" s="3175" t="s">
        <v>2483</v>
      </c>
      <c r="I9" s="3176" t="s">
        <v>2484</v>
      </c>
      <c r="J9" s="3176" t="s">
        <v>2485</v>
      </c>
      <c r="K9" s="3175" t="s">
        <v>2486</v>
      </c>
      <c r="L9" s="3175" t="s">
        <v>2487</v>
      </c>
      <c r="M9" s="3177"/>
      <c r="N9" s="3177"/>
      <c r="O9" s="3177"/>
      <c r="P9" s="3166" t="s">
        <v>2488</v>
      </c>
      <c r="Q9" s="3204"/>
      <c r="R9" s="3194"/>
      <c r="S9" s="3179"/>
      <c r="T9" s="3179"/>
      <c r="U9" s="3179"/>
      <c r="V9" s="3207"/>
      <c r="W9" s="3181"/>
      <c r="X9" s="3183"/>
      <c r="Y9" s="3183"/>
      <c r="Z9" s="3185"/>
    </row>
    <row r="10" spans="1:27" s="2079" customFormat="1" ht="63.75" customHeight="1">
      <c r="A10" s="2091"/>
      <c r="B10" s="2092"/>
      <c r="C10" s="3190"/>
      <c r="D10" s="3177"/>
      <c r="E10" s="3177"/>
      <c r="F10" s="3177"/>
      <c r="G10" s="3166"/>
      <c r="H10" s="3166"/>
      <c r="I10" s="3177"/>
      <c r="J10" s="3177"/>
      <c r="K10" s="3166"/>
      <c r="L10" s="3166"/>
      <c r="M10" s="3177"/>
      <c r="N10" s="3177"/>
      <c r="O10" s="3177"/>
      <c r="P10" s="3166"/>
      <c r="Q10" s="3205"/>
      <c r="R10" s="3194"/>
      <c r="S10" s="3179"/>
      <c r="T10" s="3179"/>
      <c r="U10" s="3179"/>
      <c r="V10" s="3178"/>
      <c r="W10" s="3181" t="s">
        <v>2489</v>
      </c>
      <c r="X10" s="3183"/>
      <c r="Y10" s="3183"/>
      <c r="Z10" s="3185"/>
    </row>
    <row r="11" spans="1:27" s="2079" customFormat="1" ht="25.5" customHeight="1">
      <c r="A11" s="2094"/>
      <c r="B11" s="2095"/>
      <c r="C11" s="2096" t="s">
        <v>1037</v>
      </c>
      <c r="D11" s="2097" t="s">
        <v>1041</v>
      </c>
      <c r="E11" s="2096" t="s">
        <v>1044</v>
      </c>
      <c r="F11" s="2097" t="s">
        <v>1047</v>
      </c>
      <c r="G11" s="2096" t="s">
        <v>1049</v>
      </c>
      <c r="H11" s="2096" t="s">
        <v>1052</v>
      </c>
      <c r="I11" s="2096" t="s">
        <v>1054</v>
      </c>
      <c r="J11" s="2096" t="s">
        <v>1057</v>
      </c>
      <c r="K11" s="2096" t="s">
        <v>1060</v>
      </c>
      <c r="L11" s="2096" t="s">
        <v>2313</v>
      </c>
      <c r="M11" s="2096" t="s">
        <v>2490</v>
      </c>
      <c r="N11" s="2098" t="s">
        <v>2317</v>
      </c>
      <c r="O11" s="2099" t="s">
        <v>1069</v>
      </c>
      <c r="P11" s="2098" t="s">
        <v>1072</v>
      </c>
      <c r="Q11" s="2100" t="s">
        <v>2491</v>
      </c>
      <c r="R11" s="2100" t="s">
        <v>1078</v>
      </c>
      <c r="S11" s="2100" t="s">
        <v>2323</v>
      </c>
      <c r="T11" s="2100" t="s">
        <v>2325</v>
      </c>
      <c r="U11" s="2100" t="s">
        <v>2327</v>
      </c>
      <c r="V11" s="2100" t="s">
        <v>2492</v>
      </c>
      <c r="W11" s="2097" t="s">
        <v>2330</v>
      </c>
      <c r="X11" s="2101" t="s">
        <v>2332</v>
      </c>
      <c r="Y11" s="2102" t="s">
        <v>2333</v>
      </c>
      <c r="Z11" s="2103" t="s">
        <v>2334</v>
      </c>
    </row>
    <row r="12" spans="1:27" s="2079" customFormat="1" ht="18.75" customHeight="1">
      <c r="A12" s="2104" t="s">
        <v>1037</v>
      </c>
      <c r="B12" s="2105" t="s">
        <v>2493</v>
      </c>
      <c r="C12" s="2106"/>
      <c r="D12" s="2106"/>
      <c r="E12" s="2106"/>
      <c r="F12" s="2107"/>
      <c r="G12" s="2107"/>
      <c r="H12" s="2107"/>
      <c r="I12" s="2107"/>
      <c r="J12" s="2107"/>
      <c r="K12" s="2108">
        <f>G12+H12+I12+J12</f>
        <v>0</v>
      </c>
      <c r="L12" s="2107"/>
      <c r="M12" s="2109">
        <f>F12-K12+L12</f>
        <v>0</v>
      </c>
      <c r="N12" s="2107"/>
      <c r="O12" s="2107"/>
      <c r="P12" s="2107"/>
      <c r="Q12" s="2110">
        <f>M12+N12-O12</f>
        <v>0</v>
      </c>
      <c r="R12" s="2107"/>
      <c r="S12" s="2107"/>
      <c r="T12" s="2107"/>
      <c r="U12" s="2107"/>
      <c r="V12" s="2109">
        <f>Q12-R12-0.8*S12-0.5*T12</f>
        <v>0</v>
      </c>
      <c r="W12" s="2111"/>
      <c r="X12" s="2112"/>
      <c r="Y12" s="2112"/>
      <c r="Z12" s="2113"/>
    </row>
    <row r="13" spans="1:27" s="2119" customFormat="1" ht="17.25" customHeight="1">
      <c r="A13" s="2114" t="s">
        <v>2299</v>
      </c>
      <c r="B13" s="2115" t="s">
        <v>2494</v>
      </c>
      <c r="C13" s="2106"/>
      <c r="D13" s="2106"/>
      <c r="E13" s="2106"/>
      <c r="F13" s="2116"/>
      <c r="G13" s="2116"/>
      <c r="H13" s="2116"/>
      <c r="I13" s="2116"/>
      <c r="J13" s="2116"/>
      <c r="K13" s="2116"/>
      <c r="L13" s="2116"/>
      <c r="M13" s="2116"/>
      <c r="N13" s="2116"/>
      <c r="O13" s="2116"/>
      <c r="P13" s="2116"/>
      <c r="Q13" s="2117"/>
      <c r="R13" s="2116"/>
      <c r="S13" s="2116"/>
      <c r="T13" s="2116"/>
      <c r="U13" s="2116"/>
      <c r="V13" s="2116"/>
      <c r="W13" s="2116"/>
      <c r="X13" s="2116"/>
      <c r="Y13" s="2116"/>
      <c r="Z13" s="2118"/>
    </row>
    <row r="14" spans="1:27" s="2119" customFormat="1" ht="18" customHeight="1">
      <c r="A14" s="2104" t="s">
        <v>2301</v>
      </c>
      <c r="B14" s="2120"/>
      <c r="C14" s="2106"/>
      <c r="D14" s="2106"/>
      <c r="E14" s="2106"/>
      <c r="F14" s="2116"/>
      <c r="G14" s="2116"/>
      <c r="H14" s="2116"/>
      <c r="I14" s="2116"/>
      <c r="J14" s="2116"/>
      <c r="K14" s="2116"/>
      <c r="L14" s="2116"/>
      <c r="M14" s="2116"/>
      <c r="N14" s="2116"/>
      <c r="O14" s="2116"/>
      <c r="P14" s="2116"/>
      <c r="Q14" s="2117"/>
      <c r="R14" s="2116"/>
      <c r="S14" s="2116"/>
      <c r="T14" s="2116"/>
      <c r="U14" s="2116"/>
      <c r="V14" s="2106"/>
      <c r="W14" s="2116"/>
      <c r="X14" s="2116"/>
      <c r="Y14" s="2116"/>
      <c r="Z14" s="2118"/>
    </row>
    <row r="15" spans="1:27" s="2079" customFormat="1" ht="15.75" customHeight="1">
      <c r="A15" s="2114" t="s">
        <v>2303</v>
      </c>
      <c r="B15" s="2120"/>
      <c r="C15" s="2106"/>
      <c r="D15" s="2106"/>
      <c r="E15" s="2106"/>
      <c r="F15" s="2116"/>
      <c r="G15" s="2116"/>
      <c r="H15" s="2116"/>
      <c r="I15" s="2116"/>
      <c r="J15" s="2116"/>
      <c r="K15" s="2116"/>
      <c r="L15" s="2116"/>
      <c r="M15" s="2116"/>
      <c r="N15" s="2116"/>
      <c r="O15" s="2116"/>
      <c r="P15" s="2116"/>
      <c r="Q15" s="2117"/>
      <c r="R15" s="2116"/>
      <c r="S15" s="2116"/>
      <c r="T15" s="2116"/>
      <c r="U15" s="2116"/>
      <c r="V15" s="2106"/>
      <c r="W15" s="2116"/>
      <c r="X15" s="2116"/>
      <c r="Y15" s="2116"/>
      <c r="Z15" s="2118"/>
    </row>
    <row r="16" spans="1:27" s="2079" customFormat="1" ht="16.899999999999999" customHeight="1">
      <c r="A16" s="2121" t="s">
        <v>2495</v>
      </c>
      <c r="B16" s="2120"/>
      <c r="C16" s="2106"/>
      <c r="D16" s="2106"/>
      <c r="E16" s="2106"/>
      <c r="F16" s="2116"/>
      <c r="G16" s="2116"/>
      <c r="H16" s="2116"/>
      <c r="I16" s="2116"/>
      <c r="J16" s="2116"/>
      <c r="K16" s="2116"/>
      <c r="L16" s="2116"/>
      <c r="M16" s="2116"/>
      <c r="N16" s="2116"/>
      <c r="O16" s="2116"/>
      <c r="P16" s="2116"/>
      <c r="Q16" s="2117"/>
      <c r="R16" s="2116"/>
      <c r="S16" s="2116"/>
      <c r="T16" s="2116"/>
      <c r="U16" s="2116"/>
      <c r="V16" s="2106"/>
      <c r="W16" s="2116"/>
      <c r="X16" s="2116"/>
      <c r="Y16" s="2116"/>
      <c r="Z16" s="2122"/>
    </row>
    <row r="17" spans="1:26" s="2079" customFormat="1" ht="15" customHeight="1">
      <c r="A17" s="2123"/>
      <c r="B17" s="3167" t="s">
        <v>2496</v>
      </c>
      <c r="C17" s="3168"/>
      <c r="D17" s="3168"/>
      <c r="E17" s="3168"/>
      <c r="F17" s="3168"/>
      <c r="G17" s="3168"/>
      <c r="H17" s="3168"/>
      <c r="I17" s="3168"/>
      <c r="J17" s="3168"/>
      <c r="K17" s="3168"/>
      <c r="L17" s="3168"/>
      <c r="M17" s="3168"/>
      <c r="N17" s="3168"/>
      <c r="O17" s="3168"/>
      <c r="P17" s="3168"/>
      <c r="Q17" s="3168"/>
      <c r="R17" s="3168"/>
      <c r="S17" s="3168"/>
      <c r="T17" s="3168"/>
      <c r="U17" s="3168"/>
      <c r="V17" s="3168"/>
      <c r="W17" s="3168"/>
      <c r="X17" s="3168"/>
      <c r="Y17" s="3168"/>
      <c r="Z17" s="3169"/>
    </row>
    <row r="18" spans="1:26" s="2079" customFormat="1" ht="22.5" customHeight="1">
      <c r="A18" s="2104" t="s">
        <v>1041</v>
      </c>
      <c r="B18" s="2124" t="s">
        <v>2497</v>
      </c>
      <c r="C18" s="2125"/>
      <c r="D18" s="2126"/>
      <c r="E18" s="2127"/>
      <c r="F18" s="2128"/>
      <c r="G18" s="2129"/>
      <c r="H18" s="2129"/>
      <c r="I18" s="2129"/>
      <c r="J18" s="2129"/>
      <c r="K18" s="2130">
        <f>G18+H18+I18+J18</f>
        <v>0</v>
      </c>
      <c r="L18" s="2129"/>
      <c r="M18" s="2109">
        <f>F18-K18+L18</f>
        <v>0</v>
      </c>
      <c r="N18" s="2129"/>
      <c r="O18" s="2129"/>
      <c r="P18" s="2131"/>
      <c r="Q18" s="2110">
        <f>M18+N18-O18</f>
        <v>0</v>
      </c>
      <c r="R18" s="2132"/>
      <c r="S18" s="2133"/>
      <c r="T18" s="2133"/>
      <c r="U18" s="2134"/>
      <c r="V18" s="2135"/>
      <c r="W18" s="2136"/>
      <c r="X18" s="2137"/>
      <c r="Y18" s="2138"/>
      <c r="Z18" s="2139"/>
    </row>
    <row r="19" spans="1:26" s="2079" customFormat="1" ht="21" customHeight="1">
      <c r="A19" s="2140" t="s">
        <v>1044</v>
      </c>
      <c r="B19" s="2141" t="s">
        <v>2498</v>
      </c>
      <c r="C19" s="2125"/>
      <c r="D19" s="2126"/>
      <c r="E19" s="2127"/>
      <c r="F19" s="2142"/>
      <c r="G19" s="2143"/>
      <c r="H19" s="2143"/>
      <c r="I19" s="2143"/>
      <c r="J19" s="2143"/>
      <c r="K19" s="2130">
        <f>G19+H19+I19+J19</f>
        <v>0</v>
      </c>
      <c r="L19" s="2143"/>
      <c r="M19" s="2109">
        <f>F19-K19+L19</f>
        <v>0</v>
      </c>
      <c r="N19" s="2143"/>
      <c r="O19" s="2143"/>
      <c r="P19" s="2144"/>
      <c r="Q19" s="2110">
        <f>M19+N19-O19</f>
        <v>0</v>
      </c>
      <c r="R19" s="2145">
        <f>R12</f>
        <v>0</v>
      </c>
      <c r="S19" s="2145">
        <f t="shared" ref="S19:U19" si="0">S12</f>
        <v>0</v>
      </c>
      <c r="T19" s="2145">
        <f t="shared" si="0"/>
        <v>0</v>
      </c>
      <c r="U19" s="2145">
        <f t="shared" si="0"/>
        <v>0</v>
      </c>
      <c r="V19" s="2146">
        <f>Q19-R19-0.8*S19-0.5*T19</f>
        <v>0</v>
      </c>
      <c r="W19" s="2137"/>
      <c r="X19" s="2137"/>
      <c r="Y19" s="2147"/>
      <c r="Z19" s="2148"/>
    </row>
    <row r="20" spans="1:26" s="2079" customFormat="1" ht="22.5" customHeight="1">
      <c r="A20" s="2114"/>
      <c r="B20" s="2141" t="s">
        <v>2499</v>
      </c>
      <c r="C20" s="2125"/>
      <c r="D20" s="2126"/>
      <c r="E20" s="2127"/>
      <c r="F20" s="2116"/>
      <c r="G20" s="2149"/>
      <c r="H20" s="2126"/>
      <c r="I20" s="2126"/>
      <c r="J20" s="2126"/>
      <c r="K20" s="2126"/>
      <c r="L20" s="2150"/>
      <c r="M20" s="2151"/>
      <c r="N20" s="2126"/>
      <c r="O20" s="2126"/>
      <c r="P20" s="2126"/>
      <c r="Q20" s="2152"/>
      <c r="R20" s="2125"/>
      <c r="S20" s="2117"/>
      <c r="T20" s="2117"/>
      <c r="U20" s="2153"/>
      <c r="V20" s="2125"/>
      <c r="W20" s="2154"/>
      <c r="X20" s="2155"/>
      <c r="Y20" s="2152"/>
      <c r="Z20" s="2156"/>
    </row>
    <row r="21" spans="1:26" s="2158" customFormat="1" ht="20.25" customHeight="1">
      <c r="A21" s="2114" t="s">
        <v>1047</v>
      </c>
      <c r="B21" s="2141" t="s">
        <v>2500</v>
      </c>
      <c r="C21" s="2125"/>
      <c r="D21" s="2117"/>
      <c r="E21" s="2127"/>
      <c r="F21" s="2157"/>
      <c r="G21" s="2143"/>
      <c r="H21" s="2143"/>
      <c r="I21" s="2143"/>
      <c r="J21" s="2143"/>
      <c r="K21" s="2130">
        <f>G21+H21+I21+J21</f>
        <v>0</v>
      </c>
      <c r="L21" s="2143"/>
      <c r="M21" s="2109">
        <f>F21-K21+L21</f>
        <v>0</v>
      </c>
      <c r="N21" s="2143"/>
      <c r="O21" s="2143"/>
      <c r="P21" s="2143"/>
      <c r="Q21" s="2110">
        <f>M21+N21-O21</f>
        <v>0</v>
      </c>
      <c r="R21" s="2149"/>
      <c r="S21" s="2126"/>
      <c r="T21" s="2126"/>
      <c r="U21" s="2150"/>
      <c r="V21" s="2135"/>
      <c r="W21" s="2136"/>
      <c r="X21" s="2136"/>
      <c r="Y21" s="2152"/>
      <c r="Z21" s="2156"/>
    </row>
    <row r="22" spans="1:26" s="2158" customFormat="1" ht="21.75" customHeight="1">
      <c r="A22" s="2159" t="s">
        <v>1049</v>
      </c>
      <c r="B22" s="2141"/>
      <c r="C22" s="2125"/>
      <c r="D22" s="2117"/>
      <c r="E22" s="2127"/>
      <c r="F22" s="2127"/>
      <c r="G22" s="2149"/>
      <c r="H22" s="2126"/>
      <c r="I22" s="2126"/>
      <c r="J22" s="2126"/>
      <c r="K22" s="2126"/>
      <c r="L22" s="2150"/>
      <c r="M22" s="2160"/>
      <c r="N22" s="2126"/>
      <c r="O22" s="2126"/>
      <c r="P22" s="2126"/>
      <c r="Q22" s="2152"/>
      <c r="R22" s="2149"/>
      <c r="S22" s="2126"/>
      <c r="T22" s="2126"/>
      <c r="U22" s="2150"/>
      <c r="V22" s="2125"/>
      <c r="W22" s="2153"/>
      <c r="X22" s="2152"/>
      <c r="Y22" s="2152"/>
      <c r="Z22" s="2156"/>
    </row>
    <row r="23" spans="1:26" s="2158" customFormat="1" ht="24" customHeight="1">
      <c r="A23" s="2159" t="s">
        <v>1052</v>
      </c>
      <c r="B23" s="2141" t="s">
        <v>2501</v>
      </c>
      <c r="C23" s="2125"/>
      <c r="D23" s="2117"/>
      <c r="E23" s="2127"/>
      <c r="F23" s="2157"/>
      <c r="G23" s="2143"/>
      <c r="H23" s="2143"/>
      <c r="I23" s="2143"/>
      <c r="J23" s="2143"/>
      <c r="K23" s="2130">
        <f>G23+H23+I23+J23</f>
        <v>0</v>
      </c>
      <c r="L23" s="2143"/>
      <c r="M23" s="2109">
        <f>F23-K23+L23</f>
        <v>0</v>
      </c>
      <c r="N23" s="2143"/>
      <c r="O23" s="2143"/>
      <c r="P23" s="2143"/>
      <c r="Q23" s="2110">
        <f>M23+N23-O23</f>
        <v>0</v>
      </c>
      <c r="R23" s="2149"/>
      <c r="S23" s="2126"/>
      <c r="T23" s="2126"/>
      <c r="U23" s="2150"/>
      <c r="V23" s="2135"/>
      <c r="W23" s="2136"/>
      <c r="X23" s="2136"/>
      <c r="Y23" s="2152"/>
      <c r="Z23" s="2156"/>
    </row>
    <row r="24" spans="1:26" s="2158" customFormat="1" ht="12">
      <c r="A24" s="2159" t="s">
        <v>1054</v>
      </c>
      <c r="B24" s="2161"/>
      <c r="C24" s="2125"/>
      <c r="D24" s="2117"/>
      <c r="E24" s="2127"/>
      <c r="F24" s="2127"/>
      <c r="G24" s="2149"/>
      <c r="H24" s="2126"/>
      <c r="I24" s="2126"/>
      <c r="J24" s="2126"/>
      <c r="K24" s="2126"/>
      <c r="L24" s="2150"/>
      <c r="M24" s="2160"/>
      <c r="N24" s="2126"/>
      <c r="O24" s="2126"/>
      <c r="P24" s="2126"/>
      <c r="Q24" s="2152"/>
      <c r="R24" s="2149"/>
      <c r="S24" s="2126"/>
      <c r="T24" s="2126"/>
      <c r="U24" s="2150"/>
      <c r="V24" s="2125"/>
      <c r="W24" s="2153"/>
      <c r="X24" s="2152"/>
      <c r="Y24" s="2152"/>
      <c r="Z24" s="2156"/>
    </row>
    <row r="25" spans="1:26" s="2158" customFormat="1" ht="12">
      <c r="A25" s="2159" t="s">
        <v>1057</v>
      </c>
      <c r="B25" s="2162"/>
      <c r="C25" s="2163"/>
      <c r="D25" s="2164"/>
      <c r="E25" s="2165"/>
      <c r="F25" s="2165"/>
      <c r="G25" s="2132"/>
      <c r="H25" s="2133"/>
      <c r="I25" s="2133"/>
      <c r="J25" s="2133"/>
      <c r="K25" s="2133"/>
      <c r="L25" s="2134"/>
      <c r="M25" s="2166"/>
      <c r="N25" s="2133"/>
      <c r="O25" s="2133"/>
      <c r="P25" s="2133"/>
      <c r="Q25" s="2138"/>
      <c r="R25" s="2132"/>
      <c r="S25" s="2133"/>
      <c r="T25" s="2133"/>
      <c r="U25" s="2134"/>
      <c r="V25" s="2163"/>
      <c r="W25" s="2167"/>
      <c r="X25" s="2138"/>
      <c r="Y25" s="2152"/>
      <c r="Z25" s="2156"/>
    </row>
    <row r="26" spans="1:26" s="2079" customFormat="1" ht="12">
      <c r="A26" s="2140"/>
      <c r="B26" s="3170" t="s">
        <v>2502</v>
      </c>
      <c r="C26" s="3171"/>
      <c r="D26" s="3171"/>
      <c r="E26" s="3171"/>
      <c r="F26" s="3170"/>
      <c r="G26" s="3170"/>
      <c r="H26" s="3170"/>
      <c r="I26" s="3170"/>
      <c r="J26" s="3170"/>
      <c r="K26" s="3170"/>
      <c r="L26" s="3170"/>
      <c r="M26" s="3170"/>
      <c r="N26" s="3170"/>
      <c r="O26" s="3170"/>
      <c r="P26" s="3170"/>
      <c r="Q26" s="3170"/>
      <c r="R26" s="3170"/>
      <c r="S26" s="3170"/>
      <c r="T26" s="3170"/>
      <c r="U26" s="3170"/>
      <c r="V26" s="3170"/>
      <c r="W26" s="3170"/>
      <c r="X26" s="3170"/>
      <c r="Y26" s="3170"/>
      <c r="Z26" s="3172"/>
    </row>
    <row r="27" spans="1:26" s="2079" customFormat="1" ht="21" customHeight="1">
      <c r="A27" s="2140" t="s">
        <v>1060</v>
      </c>
      <c r="B27" s="2168" t="s">
        <v>2503</v>
      </c>
      <c r="C27" s="2169"/>
      <c r="D27" s="2170"/>
      <c r="E27" s="2171"/>
      <c r="F27" s="2172"/>
      <c r="G27" s="2173"/>
      <c r="H27" s="2174"/>
      <c r="I27" s="2175"/>
      <c r="J27" s="2175"/>
      <c r="K27" s="2175"/>
      <c r="L27" s="2176"/>
      <c r="M27" s="2177"/>
      <c r="N27" s="2178"/>
      <c r="O27" s="2175"/>
      <c r="P27" s="2176"/>
      <c r="Q27" s="2179"/>
      <c r="R27" s="2180"/>
      <c r="S27" s="2180"/>
      <c r="T27" s="2180"/>
      <c r="U27" s="2180"/>
      <c r="V27" s="2146">
        <f>Q27-R27-0.8*S27-0.5*T27</f>
        <v>0</v>
      </c>
      <c r="W27" s="2180"/>
      <c r="X27" s="2181">
        <f>V27*0%</f>
        <v>0</v>
      </c>
      <c r="Y27" s="2180"/>
      <c r="Z27" s="2182"/>
    </row>
    <row r="28" spans="1:26" s="2079" customFormat="1" ht="12">
      <c r="A28" s="2114">
        <v>100</v>
      </c>
      <c r="B28" s="2168">
        <v>0.1</v>
      </c>
      <c r="C28" s="2173"/>
      <c r="D28" s="2174"/>
      <c r="E28" s="2183"/>
      <c r="F28" s="2172"/>
      <c r="G28" s="2173"/>
      <c r="H28" s="2174"/>
      <c r="I28" s="2175"/>
      <c r="J28" s="2175"/>
      <c r="K28" s="2175"/>
      <c r="L28" s="2176"/>
      <c r="M28" s="2177"/>
      <c r="N28" s="2178"/>
      <c r="O28" s="2175"/>
      <c r="P28" s="2176"/>
      <c r="Q28" s="2180"/>
      <c r="R28" s="2180"/>
      <c r="S28" s="2180"/>
      <c r="T28" s="2180"/>
      <c r="U28" s="2180"/>
      <c r="V28" s="2146">
        <f t="shared" ref="V28:V38" si="1">Q28-R28-0.8*S28-0.5*T28</f>
        <v>0</v>
      </c>
      <c r="W28" s="2180"/>
      <c r="X28" s="2181">
        <f>V28*10%</f>
        <v>0</v>
      </c>
      <c r="Y28" s="2180"/>
      <c r="Z28" s="2182"/>
    </row>
    <row r="29" spans="1:26" s="2079" customFormat="1" ht="12">
      <c r="A29" s="2114">
        <v>110</v>
      </c>
      <c r="B29" s="2168">
        <v>0.2</v>
      </c>
      <c r="C29" s="2184"/>
      <c r="D29" s="2106"/>
      <c r="E29" s="2185"/>
      <c r="F29" s="2172"/>
      <c r="G29" s="2184"/>
      <c r="H29" s="2106"/>
      <c r="I29" s="2175"/>
      <c r="J29" s="2175"/>
      <c r="K29" s="2175"/>
      <c r="L29" s="2176"/>
      <c r="M29" s="2177"/>
      <c r="N29" s="2178"/>
      <c r="O29" s="2175"/>
      <c r="P29" s="2176"/>
      <c r="Q29" s="2180"/>
      <c r="R29" s="2180"/>
      <c r="S29" s="2180"/>
      <c r="T29" s="2180"/>
      <c r="U29" s="2180"/>
      <c r="V29" s="2146">
        <f t="shared" si="1"/>
        <v>0</v>
      </c>
      <c r="W29" s="2180"/>
      <c r="X29" s="2181">
        <f>V29*20%</f>
        <v>0</v>
      </c>
      <c r="Y29" s="2180"/>
      <c r="Z29" s="2182"/>
    </row>
    <row r="30" spans="1:26" s="2079" customFormat="1" ht="12">
      <c r="A30" s="2114">
        <v>120</v>
      </c>
      <c r="B30" s="2168">
        <v>0.35</v>
      </c>
      <c r="C30" s="2173"/>
      <c r="D30" s="2174"/>
      <c r="E30" s="2183"/>
      <c r="F30" s="2172"/>
      <c r="G30" s="2173"/>
      <c r="H30" s="2174"/>
      <c r="I30" s="2175"/>
      <c r="J30" s="2175"/>
      <c r="K30" s="2175"/>
      <c r="L30" s="2176"/>
      <c r="M30" s="2177"/>
      <c r="N30" s="2178"/>
      <c r="O30" s="2175"/>
      <c r="P30" s="2176"/>
      <c r="Q30" s="2180"/>
      <c r="R30" s="2180"/>
      <c r="S30" s="2180"/>
      <c r="T30" s="2180"/>
      <c r="U30" s="2180"/>
      <c r="V30" s="2146">
        <f t="shared" si="1"/>
        <v>0</v>
      </c>
      <c r="W30" s="2180"/>
      <c r="X30" s="2181">
        <f>V30*35%</f>
        <v>0</v>
      </c>
      <c r="Y30" s="2180"/>
      <c r="Z30" s="2182"/>
    </row>
    <row r="31" spans="1:26" s="2079" customFormat="1" ht="12">
      <c r="A31" s="2114">
        <v>130</v>
      </c>
      <c r="B31" s="2168">
        <v>0.5</v>
      </c>
      <c r="C31" s="2149"/>
      <c r="D31" s="2126"/>
      <c r="E31" s="2150"/>
      <c r="F31" s="2172"/>
      <c r="G31" s="2173"/>
      <c r="H31" s="2174"/>
      <c r="I31" s="2175"/>
      <c r="J31" s="2175"/>
      <c r="K31" s="2175"/>
      <c r="L31" s="2176"/>
      <c r="M31" s="2177"/>
      <c r="N31" s="2178"/>
      <c r="O31" s="2175"/>
      <c r="P31" s="2176"/>
      <c r="Q31" s="2180"/>
      <c r="R31" s="2180"/>
      <c r="S31" s="2180"/>
      <c r="T31" s="2180"/>
      <c r="U31" s="2180"/>
      <c r="V31" s="2146">
        <f t="shared" si="1"/>
        <v>0</v>
      </c>
      <c r="W31" s="2180"/>
      <c r="X31" s="2181">
        <f>V31*50%</f>
        <v>0</v>
      </c>
      <c r="Y31" s="2180"/>
      <c r="Z31" s="2182"/>
    </row>
    <row r="32" spans="1:26" s="2079" customFormat="1" ht="12">
      <c r="A32" s="2114">
        <v>140</v>
      </c>
      <c r="B32" s="2168">
        <v>0.75</v>
      </c>
      <c r="C32" s="2149"/>
      <c r="D32" s="2126"/>
      <c r="E32" s="2150"/>
      <c r="F32" s="2172"/>
      <c r="G32" s="2173"/>
      <c r="H32" s="2174"/>
      <c r="I32" s="2175"/>
      <c r="J32" s="2175"/>
      <c r="K32" s="2175"/>
      <c r="L32" s="2176"/>
      <c r="M32" s="2177"/>
      <c r="N32" s="2178"/>
      <c r="O32" s="2175"/>
      <c r="P32" s="2176"/>
      <c r="Q32" s="2180"/>
      <c r="R32" s="2180"/>
      <c r="S32" s="2180"/>
      <c r="T32" s="2180"/>
      <c r="U32" s="2180"/>
      <c r="V32" s="2146">
        <f t="shared" si="1"/>
        <v>0</v>
      </c>
      <c r="W32" s="2180"/>
      <c r="X32" s="2181">
        <f>V32*75%</f>
        <v>0</v>
      </c>
      <c r="Y32" s="2180"/>
      <c r="Z32" s="2182"/>
    </row>
    <row r="33" spans="1:26" s="2079" customFormat="1" ht="12">
      <c r="A33" s="2114">
        <v>150</v>
      </c>
      <c r="B33" s="2168">
        <v>0.85</v>
      </c>
      <c r="C33" s="2186"/>
      <c r="D33" s="2187"/>
      <c r="E33" s="2188"/>
      <c r="F33" s="2172"/>
      <c r="G33" s="2189"/>
      <c r="H33" s="2190"/>
      <c r="I33" s="2191"/>
      <c r="J33" s="2191"/>
      <c r="K33" s="2191"/>
      <c r="L33" s="2192"/>
      <c r="M33" s="2193"/>
      <c r="N33" s="2194"/>
      <c r="O33" s="2191"/>
      <c r="P33" s="2192"/>
      <c r="Q33" s="2180"/>
      <c r="R33" s="2180"/>
      <c r="S33" s="2180"/>
      <c r="T33" s="2180"/>
      <c r="U33" s="2180"/>
      <c r="V33" s="2146">
        <f t="shared" si="1"/>
        <v>0</v>
      </c>
      <c r="W33" s="2180"/>
      <c r="X33" s="2181">
        <f>V33*85%</f>
        <v>0</v>
      </c>
      <c r="Y33" s="2180"/>
      <c r="Z33" s="2182"/>
    </row>
    <row r="34" spans="1:26" s="2079" customFormat="1" ht="12">
      <c r="A34" s="2114">
        <v>160</v>
      </c>
      <c r="B34" s="2168">
        <v>1</v>
      </c>
      <c r="C34" s="2149"/>
      <c r="D34" s="2126"/>
      <c r="E34" s="2150"/>
      <c r="F34" s="2172"/>
      <c r="G34" s="2173"/>
      <c r="H34" s="2174"/>
      <c r="I34" s="2175"/>
      <c r="J34" s="2175"/>
      <c r="K34" s="2175"/>
      <c r="L34" s="2176"/>
      <c r="M34" s="2177"/>
      <c r="N34" s="2178"/>
      <c r="O34" s="2175"/>
      <c r="P34" s="2176"/>
      <c r="Q34" s="2180"/>
      <c r="R34" s="2180"/>
      <c r="S34" s="2180"/>
      <c r="T34" s="2180"/>
      <c r="U34" s="2180"/>
      <c r="V34" s="2146">
        <f t="shared" si="1"/>
        <v>0</v>
      </c>
      <c r="W34" s="2180"/>
      <c r="X34" s="2181">
        <f>V34*100%</f>
        <v>0</v>
      </c>
      <c r="Y34" s="2180"/>
      <c r="Z34" s="2182"/>
    </row>
    <row r="35" spans="1:26" s="2079" customFormat="1" ht="12">
      <c r="A35" s="2114">
        <v>170</v>
      </c>
      <c r="B35" s="2168">
        <v>1.25</v>
      </c>
      <c r="C35" s="2149"/>
      <c r="D35" s="2126"/>
      <c r="E35" s="2150"/>
      <c r="F35" s="2172"/>
      <c r="G35" s="2173"/>
      <c r="H35" s="2174"/>
      <c r="I35" s="2175"/>
      <c r="J35" s="2175"/>
      <c r="K35" s="2175"/>
      <c r="L35" s="2176"/>
      <c r="M35" s="2177"/>
      <c r="N35" s="2178"/>
      <c r="O35" s="2175"/>
      <c r="P35" s="2176"/>
      <c r="Q35" s="2180"/>
      <c r="R35" s="2180"/>
      <c r="S35" s="2180"/>
      <c r="T35" s="2180"/>
      <c r="U35" s="2180"/>
      <c r="V35" s="2146">
        <f t="shared" si="1"/>
        <v>0</v>
      </c>
      <c r="W35" s="2180"/>
      <c r="X35" s="2181">
        <f>V35*125%</f>
        <v>0</v>
      </c>
      <c r="Y35" s="2180"/>
      <c r="Z35" s="2182"/>
    </row>
    <row r="36" spans="1:26" s="2079" customFormat="1" ht="12">
      <c r="A36" s="2114">
        <v>180</v>
      </c>
      <c r="B36" s="2168">
        <v>1.5</v>
      </c>
      <c r="C36" s="2186"/>
      <c r="D36" s="2187"/>
      <c r="E36" s="2150"/>
      <c r="F36" s="2172"/>
      <c r="G36" s="2173"/>
      <c r="H36" s="2174"/>
      <c r="I36" s="2175"/>
      <c r="J36" s="2175"/>
      <c r="K36" s="2175"/>
      <c r="L36" s="2176"/>
      <c r="M36" s="2177"/>
      <c r="N36" s="2178"/>
      <c r="O36" s="2175"/>
      <c r="P36" s="2176"/>
      <c r="Q36" s="2180"/>
      <c r="R36" s="2180"/>
      <c r="S36" s="2180"/>
      <c r="T36" s="2180"/>
      <c r="U36" s="2180"/>
      <c r="V36" s="2146">
        <f t="shared" si="1"/>
        <v>0</v>
      </c>
      <c r="W36" s="2180"/>
      <c r="X36" s="2181">
        <f>V36*150%</f>
        <v>0</v>
      </c>
      <c r="Y36" s="2180"/>
      <c r="Z36" s="2182"/>
    </row>
    <row r="37" spans="1:26" s="2079" customFormat="1" ht="12">
      <c r="A37" s="2114">
        <v>190</v>
      </c>
      <c r="B37" s="2168">
        <v>2</v>
      </c>
      <c r="C37" s="2186"/>
      <c r="D37" s="2187"/>
      <c r="E37" s="2188"/>
      <c r="F37" s="2172"/>
      <c r="G37" s="2189"/>
      <c r="H37" s="2190"/>
      <c r="I37" s="2191"/>
      <c r="J37" s="2191"/>
      <c r="K37" s="2191"/>
      <c r="L37" s="2192"/>
      <c r="M37" s="2193"/>
      <c r="N37" s="2194"/>
      <c r="O37" s="2191"/>
      <c r="P37" s="2192"/>
      <c r="Q37" s="2180"/>
      <c r="R37" s="2180"/>
      <c r="S37" s="2180"/>
      <c r="T37" s="2180"/>
      <c r="U37" s="2180"/>
      <c r="V37" s="2146">
        <f t="shared" si="1"/>
        <v>0</v>
      </c>
      <c r="W37" s="2180"/>
      <c r="X37" s="2181">
        <f>V37*200%</f>
        <v>0</v>
      </c>
      <c r="Y37" s="2180"/>
      <c r="Z37" s="2182"/>
    </row>
    <row r="38" spans="1:26" s="2079" customFormat="1" ht="12">
      <c r="A38" s="2114">
        <v>200</v>
      </c>
      <c r="B38" s="2168">
        <v>12.5</v>
      </c>
      <c r="C38" s="2186"/>
      <c r="D38" s="2187"/>
      <c r="E38" s="2188"/>
      <c r="F38" s="2172"/>
      <c r="G38" s="2189"/>
      <c r="H38" s="2190"/>
      <c r="I38" s="2191"/>
      <c r="J38" s="2191"/>
      <c r="K38" s="2191"/>
      <c r="L38" s="2192"/>
      <c r="M38" s="2193"/>
      <c r="N38" s="2194"/>
      <c r="O38" s="2191"/>
      <c r="P38" s="2192"/>
      <c r="Q38" s="2180"/>
      <c r="R38" s="2180"/>
      <c r="S38" s="2180"/>
      <c r="T38" s="2180"/>
      <c r="U38" s="2180"/>
      <c r="V38" s="2146">
        <f t="shared" si="1"/>
        <v>0</v>
      </c>
      <c r="W38" s="2180"/>
      <c r="X38" s="2181">
        <f>V38*1250%</f>
        <v>0</v>
      </c>
      <c r="Y38" s="2180"/>
      <c r="Z38" s="2182"/>
    </row>
    <row r="39" spans="1:26" s="2079" customFormat="1" ht="12">
      <c r="A39" s="2195">
        <v>210</v>
      </c>
      <c r="B39" s="2168" t="s">
        <v>2504</v>
      </c>
      <c r="C39" s="2186"/>
      <c r="D39" s="2187"/>
      <c r="E39" s="2188"/>
      <c r="F39" s="2196"/>
      <c r="G39" s="2191"/>
      <c r="H39" s="2191"/>
      <c r="I39" s="2191"/>
      <c r="J39" s="2191"/>
      <c r="K39" s="2191"/>
      <c r="L39" s="2192"/>
      <c r="M39" s="2193"/>
      <c r="N39" s="2194"/>
      <c r="O39" s="2191"/>
      <c r="P39" s="2192"/>
      <c r="Q39" s="2197"/>
      <c r="R39" s="2197"/>
      <c r="S39" s="2197"/>
      <c r="T39" s="2197"/>
      <c r="U39" s="2197"/>
      <c r="V39" s="2146">
        <f>Q39-R39-0.8*S39-0.5*T39</f>
        <v>0</v>
      </c>
      <c r="W39" s="2197"/>
      <c r="X39" s="2180"/>
      <c r="Y39" s="2197"/>
      <c r="Z39" s="2198"/>
    </row>
    <row r="40" spans="1:26" s="2079" customFormat="1" ht="15" customHeight="1">
      <c r="A40" s="3173" t="s">
        <v>2505</v>
      </c>
      <c r="B40" s="3174"/>
      <c r="C40" s="3174"/>
      <c r="D40" s="3174"/>
      <c r="E40" s="3174"/>
      <c r="F40" s="3174"/>
      <c r="G40" s="3174"/>
      <c r="H40" s="3174"/>
      <c r="I40" s="3174"/>
      <c r="J40" s="3174"/>
      <c r="K40" s="3174"/>
      <c r="L40" s="3174"/>
      <c r="M40" s="3174"/>
      <c r="N40" s="3174"/>
      <c r="O40" s="3174"/>
      <c r="P40" s="3174"/>
      <c r="Q40" s="3174"/>
      <c r="R40" s="3174"/>
      <c r="S40" s="3174"/>
      <c r="T40" s="3174"/>
      <c r="U40" s="3174"/>
      <c r="V40" s="3174"/>
      <c r="W40" s="3174"/>
      <c r="X40" s="3174"/>
      <c r="Y40" s="3174"/>
      <c r="Z40" s="2199"/>
    </row>
    <row r="41" spans="1:26" s="2079" customFormat="1" ht="12">
      <c r="A41" s="2200">
        <v>220</v>
      </c>
      <c r="B41" s="2201"/>
      <c r="C41" s="2202"/>
      <c r="D41" s="2203"/>
      <c r="E41" s="2204"/>
      <c r="F41" s="2202"/>
      <c r="G41" s="2203"/>
      <c r="H41" s="2203"/>
      <c r="I41" s="2203"/>
      <c r="J41" s="2203"/>
      <c r="K41" s="2203"/>
      <c r="L41" s="2203"/>
      <c r="M41" s="2205"/>
      <c r="N41" s="2203"/>
      <c r="O41" s="2203"/>
      <c r="P41" s="2203"/>
      <c r="Q41" s="2203"/>
      <c r="R41" s="2203"/>
      <c r="S41" s="2203"/>
      <c r="T41" s="2203"/>
      <c r="U41" s="2203"/>
      <c r="V41" s="2203"/>
      <c r="W41" s="2203"/>
      <c r="X41" s="2203"/>
      <c r="Y41" s="2206"/>
      <c r="Z41" s="2207"/>
    </row>
    <row r="42" spans="1:26" s="2079" customFormat="1" ht="12">
      <c r="A42" s="2208">
        <v>230</v>
      </c>
      <c r="B42" s="2209"/>
      <c r="C42" s="2149"/>
      <c r="D42" s="2191"/>
      <c r="E42" s="2150"/>
      <c r="F42" s="2149"/>
      <c r="G42" s="2191"/>
      <c r="H42" s="2191"/>
      <c r="I42" s="2191"/>
      <c r="J42" s="2191"/>
      <c r="K42" s="2191"/>
      <c r="L42" s="2191"/>
      <c r="M42" s="2193"/>
      <c r="N42" s="2191"/>
      <c r="O42" s="2191"/>
      <c r="P42" s="2191"/>
      <c r="Q42" s="2191"/>
      <c r="R42" s="2191"/>
      <c r="S42" s="2191"/>
      <c r="T42" s="2191"/>
      <c r="U42" s="2191"/>
      <c r="V42" s="2191"/>
      <c r="W42" s="2191"/>
      <c r="X42" s="2191"/>
      <c r="Y42" s="2192"/>
      <c r="Z42" s="2210"/>
    </row>
    <row r="43" spans="1:26" s="2079" customFormat="1" ht="12">
      <c r="A43" s="2208">
        <v>240</v>
      </c>
      <c r="B43" s="2209"/>
      <c r="C43" s="2149"/>
      <c r="D43" s="2191"/>
      <c r="E43" s="2150"/>
      <c r="F43" s="2149"/>
      <c r="G43" s="2191"/>
      <c r="H43" s="2191"/>
      <c r="I43" s="2191"/>
      <c r="J43" s="2191"/>
      <c r="K43" s="2191"/>
      <c r="L43" s="2191"/>
      <c r="M43" s="2193"/>
      <c r="N43" s="2191"/>
      <c r="O43" s="2191"/>
      <c r="P43" s="2191"/>
      <c r="Q43" s="2191"/>
      <c r="R43" s="2191"/>
      <c r="S43" s="2191"/>
      <c r="T43" s="2191"/>
      <c r="U43" s="2191"/>
      <c r="V43" s="2191"/>
      <c r="W43" s="2191"/>
      <c r="X43" s="2191"/>
      <c r="Y43" s="2192"/>
      <c r="Z43" s="2210"/>
    </row>
    <row r="44" spans="1:26" s="2079" customFormat="1" ht="12.75" thickBot="1">
      <c r="A44" s="2211">
        <v>250</v>
      </c>
      <c r="B44" s="2212"/>
      <c r="C44" s="2213"/>
      <c r="D44" s="2214"/>
      <c r="E44" s="2215"/>
      <c r="F44" s="2213"/>
      <c r="G44" s="2214"/>
      <c r="H44" s="2214"/>
      <c r="I44" s="2214"/>
      <c r="J44" s="2214"/>
      <c r="K44" s="2214"/>
      <c r="L44" s="2214"/>
      <c r="M44" s="2216"/>
      <c r="N44" s="2214"/>
      <c r="O44" s="2214"/>
      <c r="P44" s="2214"/>
      <c r="Q44" s="2214"/>
      <c r="R44" s="2214"/>
      <c r="S44" s="2214"/>
      <c r="T44" s="2214"/>
      <c r="U44" s="2214"/>
      <c r="V44" s="2214"/>
      <c r="W44" s="2214"/>
      <c r="X44" s="2214"/>
      <c r="Y44" s="2217"/>
      <c r="Z44" s="2218"/>
    </row>
    <row r="45" spans="1:26">
      <c r="A45" s="2219"/>
      <c r="G45" s="2220"/>
      <c r="H45" s="2221"/>
      <c r="I45" s="2221"/>
      <c r="J45" s="2222"/>
      <c r="K45" s="2222"/>
      <c r="L45" s="2222"/>
      <c r="M45" s="2222"/>
      <c r="N45" s="2222"/>
      <c r="O45" s="2222"/>
      <c r="P45" s="2222"/>
      <c r="Q45" s="2222"/>
      <c r="R45" s="2220"/>
      <c r="S45" s="2220"/>
      <c r="T45" s="2220"/>
      <c r="U45" s="2220"/>
      <c r="V45" s="2220"/>
      <c r="W45" s="2220"/>
      <c r="X45" s="2220"/>
      <c r="Y45" s="2220"/>
    </row>
    <row r="46" spans="1:26">
      <c r="A46" s="2219"/>
      <c r="B46" s="1926" t="s">
        <v>2506</v>
      </c>
      <c r="G46" s="2220"/>
      <c r="H46" s="2220"/>
      <c r="I46" s="2220"/>
      <c r="J46" s="2220"/>
      <c r="K46" s="2220"/>
      <c r="L46" s="2220"/>
      <c r="M46" s="2220"/>
      <c r="N46" s="2220"/>
      <c r="O46" s="2220"/>
      <c r="P46" s="2220"/>
      <c r="Q46" s="2220"/>
      <c r="R46" s="2220"/>
      <c r="S46" s="2220"/>
      <c r="T46" s="2220"/>
      <c r="U46" s="2220"/>
      <c r="V46" s="2220"/>
      <c r="W46" s="2220"/>
      <c r="X46" s="2220"/>
      <c r="Y46" s="2220"/>
    </row>
    <row r="47" spans="1:26">
      <c r="A47" s="2219"/>
      <c r="B47" s="2082"/>
      <c r="J47" s="2220"/>
      <c r="K47" s="2220"/>
      <c r="L47" s="2220"/>
      <c r="M47" s="2220"/>
      <c r="N47" s="2220"/>
      <c r="O47" s="2220"/>
      <c r="P47" s="2220"/>
      <c r="Q47" s="2220"/>
      <c r="R47" s="2220"/>
      <c r="S47" s="2220"/>
      <c r="T47" s="2220"/>
      <c r="U47" s="2220"/>
      <c r="V47" s="2220"/>
      <c r="W47" s="2220"/>
      <c r="X47" s="2220"/>
      <c r="Y47" s="2220"/>
    </row>
  </sheetData>
  <mergeCells count="36">
    <mergeCell ref="N3:V3"/>
    <mergeCell ref="C7:D7"/>
    <mergeCell ref="E7:E10"/>
    <mergeCell ref="F7:F10"/>
    <mergeCell ref="G7:L7"/>
    <mergeCell ref="M7:M10"/>
    <mergeCell ref="N7:P7"/>
    <mergeCell ref="Q7:Q10"/>
    <mergeCell ref="R7:U7"/>
    <mergeCell ref="V7:V10"/>
    <mergeCell ref="W7:Z7"/>
    <mergeCell ref="C8:C10"/>
    <mergeCell ref="D8:D10"/>
    <mergeCell ref="G8:H8"/>
    <mergeCell ref="I8:J8"/>
    <mergeCell ref="K8:L8"/>
    <mergeCell ref="N8:N10"/>
    <mergeCell ref="O8:O10"/>
    <mergeCell ref="R8:R10"/>
    <mergeCell ref="S8:S10"/>
    <mergeCell ref="P9:P10"/>
    <mergeCell ref="B17:Z17"/>
    <mergeCell ref="B26:Z26"/>
    <mergeCell ref="A40:Y40"/>
    <mergeCell ref="G9:G10"/>
    <mergeCell ref="H9:H10"/>
    <mergeCell ref="I9:I10"/>
    <mergeCell ref="J9:J10"/>
    <mergeCell ref="K9:K10"/>
    <mergeCell ref="L9:L10"/>
    <mergeCell ref="T8:T10"/>
    <mergeCell ref="U8:U10"/>
    <mergeCell ref="W8:W10"/>
    <mergeCell ref="X8:X10"/>
    <mergeCell ref="Y8:Y10"/>
    <mergeCell ref="Z8:Z10"/>
  </mergeCells>
  <conditionalFormatting sqref="D37:E39 B17 B24:B26">
    <cfRule type="cellIs" dxfId="29" priority="5" stopIfTrue="1" operator="equal">
      <formula>#REF!</formula>
    </cfRule>
  </conditionalFormatting>
  <conditionalFormatting sqref="B18:B23">
    <cfRule type="cellIs" dxfId="28" priority="4" stopIfTrue="1" operator="equal">
      <formula>#REF!</formula>
    </cfRule>
  </conditionalFormatting>
  <conditionalFormatting sqref="B27:B39">
    <cfRule type="cellIs" dxfId="27" priority="3" stopIfTrue="1" operator="equal">
      <formula>#REF!</formula>
    </cfRule>
  </conditionalFormatting>
  <conditionalFormatting sqref="C37:C39">
    <cfRule type="cellIs" dxfId="26" priority="2" stopIfTrue="1" operator="equal">
      <formula>#REF!</formula>
    </cfRule>
  </conditionalFormatting>
  <conditionalFormatting sqref="F37:F39">
    <cfRule type="cellIs" dxfId="25" priority="1" stopIfTrue="1" operator="equal">
      <formula>#REF!</formula>
    </cfRule>
  </conditionalFormatting>
  <pageMargins left="0.70866141732283472" right="0.70866141732283472" top="0.15748031496062992" bottom="0" header="0.31496062992125984" footer="0.31496062992125984"/>
  <pageSetup paperSize="9" scale="14" fitToHeight="3" orientation="landscape" cellComments="asDisplayed" r:id="rId1"/>
  <headerFooter alignWithMargins="0">
    <oddFooter>&amp;C&amp;60&amp;U&amp;A&amp;R&amp;40&amp;P of &amp;N</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7"/>
  <sheetViews>
    <sheetView zoomScale="70" zoomScaleNormal="70" zoomScaleSheetLayoutView="30" workbookViewId="0">
      <selection activeCell="H16" sqref="H16"/>
    </sheetView>
  </sheetViews>
  <sheetFormatPr defaultColWidth="11.42578125" defaultRowHeight="15"/>
  <cols>
    <col min="1" max="1" width="8.42578125" style="1926" customWidth="1"/>
    <col min="2" max="2" width="43.42578125" style="1926" customWidth="1"/>
    <col min="3" max="3" width="11.85546875" style="1926" customWidth="1"/>
    <col min="4" max="4" width="12.42578125" style="1926" customWidth="1"/>
    <col min="5" max="5" width="13.28515625" style="1926" customWidth="1"/>
    <col min="6" max="6" width="18.5703125" style="1926" customWidth="1"/>
    <col min="7" max="7" width="16.5703125" style="1926" customWidth="1"/>
    <col min="8" max="8" width="12.85546875" style="1926" customWidth="1"/>
    <col min="9" max="9" width="16.42578125" style="1926" customWidth="1"/>
    <col min="10" max="10" width="14.85546875" style="1926" customWidth="1"/>
    <col min="11" max="11" width="17" style="1926" customWidth="1"/>
    <col min="12" max="12" width="17.5703125" style="1926" customWidth="1"/>
    <col min="13" max="13" width="15" style="1926" customWidth="1"/>
    <col min="14" max="14" width="15.7109375" style="1926" customWidth="1"/>
    <col min="15" max="15" width="15.28515625" style="1926" customWidth="1"/>
    <col min="16" max="16" width="16" style="1926" customWidth="1"/>
    <col min="17" max="17" width="22.7109375" style="1926" customWidth="1"/>
    <col min="18" max="21" width="14.7109375" style="1926" customWidth="1"/>
    <col min="22" max="22" width="23.42578125" style="1926" customWidth="1"/>
    <col min="23" max="23" width="16.5703125" style="1926" customWidth="1"/>
    <col min="24" max="24" width="14.7109375" style="1926" customWidth="1"/>
    <col min="25" max="25" width="14.28515625" style="1926" customWidth="1"/>
    <col min="26" max="26" width="14.85546875" style="1926" customWidth="1"/>
    <col min="27" max="257" width="11.42578125" style="1926"/>
    <col min="258" max="258" width="108.140625" style="1926" customWidth="1"/>
    <col min="259" max="259" width="28.7109375" style="1926" customWidth="1"/>
    <col min="260" max="260" width="32.5703125" style="1926" customWidth="1"/>
    <col min="261" max="261" width="28.7109375" style="1926" customWidth="1"/>
    <col min="262" max="263" width="31.7109375" style="1926" customWidth="1"/>
    <col min="264" max="264" width="30.140625" style="1926" customWidth="1"/>
    <col min="265" max="265" width="33.7109375" style="1926" customWidth="1"/>
    <col min="266" max="266" width="27" style="1926" customWidth="1"/>
    <col min="267" max="267" width="28.7109375" style="1926" customWidth="1"/>
    <col min="268" max="268" width="34.85546875" style="1926" customWidth="1"/>
    <col min="269" max="269" width="37" style="1926" customWidth="1"/>
    <col min="270" max="270" width="34.85546875" style="1926" customWidth="1"/>
    <col min="271" max="271" width="27.5703125" style="1926" customWidth="1"/>
    <col min="272" max="272" width="36.85546875" style="1926" customWidth="1"/>
    <col min="273" max="273" width="38.7109375" style="1926" customWidth="1"/>
    <col min="274" max="276" width="14.7109375" style="1926" customWidth="1"/>
    <col min="277" max="277" width="18.7109375" style="1926" customWidth="1"/>
    <col min="278" max="278" width="25.42578125" style="1926" customWidth="1"/>
    <col min="279" max="279" width="34.85546875" style="1926" customWidth="1"/>
    <col min="280" max="280" width="28" style="1926" customWidth="1"/>
    <col min="281" max="281" width="34.140625" style="1926" customWidth="1"/>
    <col min="282" max="282" width="34" style="1926" customWidth="1"/>
    <col min="283" max="513" width="11.42578125" style="1926"/>
    <col min="514" max="514" width="108.140625" style="1926" customWidth="1"/>
    <col min="515" max="515" width="28.7109375" style="1926" customWidth="1"/>
    <col min="516" max="516" width="32.5703125" style="1926" customWidth="1"/>
    <col min="517" max="517" width="28.7109375" style="1926" customWidth="1"/>
    <col min="518" max="519" width="31.7109375" style="1926" customWidth="1"/>
    <col min="520" max="520" width="30.140625" style="1926" customWidth="1"/>
    <col min="521" max="521" width="33.7109375" style="1926" customWidth="1"/>
    <col min="522" max="522" width="27" style="1926" customWidth="1"/>
    <col min="523" max="523" width="28.7109375" style="1926" customWidth="1"/>
    <col min="524" max="524" width="34.85546875" style="1926" customWidth="1"/>
    <col min="525" max="525" width="37" style="1926" customWidth="1"/>
    <col min="526" max="526" width="34.85546875" style="1926" customWidth="1"/>
    <col min="527" max="527" width="27.5703125" style="1926" customWidth="1"/>
    <col min="528" max="528" width="36.85546875" style="1926" customWidth="1"/>
    <col min="529" max="529" width="38.7109375" style="1926" customWidth="1"/>
    <col min="530" max="532" width="14.7109375" style="1926" customWidth="1"/>
    <col min="533" max="533" width="18.7109375" style="1926" customWidth="1"/>
    <col min="534" max="534" width="25.42578125" style="1926" customWidth="1"/>
    <col min="535" max="535" width="34.85546875" style="1926" customWidth="1"/>
    <col min="536" max="536" width="28" style="1926" customWidth="1"/>
    <col min="537" max="537" width="34.140625" style="1926" customWidth="1"/>
    <col min="538" max="538" width="34" style="1926" customWidth="1"/>
    <col min="539" max="769" width="11.42578125" style="1926"/>
    <col min="770" max="770" width="108.140625" style="1926" customWidth="1"/>
    <col min="771" max="771" width="28.7109375" style="1926" customWidth="1"/>
    <col min="772" max="772" width="32.5703125" style="1926" customWidth="1"/>
    <col min="773" max="773" width="28.7109375" style="1926" customWidth="1"/>
    <col min="774" max="775" width="31.7109375" style="1926" customWidth="1"/>
    <col min="776" max="776" width="30.140625" style="1926" customWidth="1"/>
    <col min="777" max="777" width="33.7109375" style="1926" customWidth="1"/>
    <col min="778" max="778" width="27" style="1926" customWidth="1"/>
    <col min="779" max="779" width="28.7109375" style="1926" customWidth="1"/>
    <col min="780" max="780" width="34.85546875" style="1926" customWidth="1"/>
    <col min="781" max="781" width="37" style="1926" customWidth="1"/>
    <col min="782" max="782" width="34.85546875" style="1926" customWidth="1"/>
    <col min="783" max="783" width="27.5703125" style="1926" customWidth="1"/>
    <col min="784" max="784" width="36.85546875" style="1926" customWidth="1"/>
    <col min="785" max="785" width="38.7109375" style="1926" customWidth="1"/>
    <col min="786" max="788" width="14.7109375" style="1926" customWidth="1"/>
    <col min="789" max="789" width="18.7109375" style="1926" customWidth="1"/>
    <col min="790" max="790" width="25.42578125" style="1926" customWidth="1"/>
    <col min="791" max="791" width="34.85546875" style="1926" customWidth="1"/>
    <col min="792" max="792" width="28" style="1926" customWidth="1"/>
    <col min="793" max="793" width="34.140625" style="1926" customWidth="1"/>
    <col min="794" max="794" width="34" style="1926" customWidth="1"/>
    <col min="795" max="1025" width="11.42578125" style="1926"/>
    <col min="1026" max="1026" width="108.140625" style="1926" customWidth="1"/>
    <col min="1027" max="1027" width="28.7109375" style="1926" customWidth="1"/>
    <col min="1028" max="1028" width="32.5703125" style="1926" customWidth="1"/>
    <col min="1029" max="1029" width="28.7109375" style="1926" customWidth="1"/>
    <col min="1030" max="1031" width="31.7109375" style="1926" customWidth="1"/>
    <col min="1032" max="1032" width="30.140625" style="1926" customWidth="1"/>
    <col min="1033" max="1033" width="33.7109375" style="1926" customWidth="1"/>
    <col min="1034" max="1034" width="27" style="1926" customWidth="1"/>
    <col min="1035" max="1035" width="28.7109375" style="1926" customWidth="1"/>
    <col min="1036" max="1036" width="34.85546875" style="1926" customWidth="1"/>
    <col min="1037" max="1037" width="37" style="1926" customWidth="1"/>
    <col min="1038" max="1038" width="34.85546875" style="1926" customWidth="1"/>
    <col min="1039" max="1039" width="27.5703125" style="1926" customWidth="1"/>
    <col min="1040" max="1040" width="36.85546875" style="1926" customWidth="1"/>
    <col min="1041" max="1041" width="38.7109375" style="1926" customWidth="1"/>
    <col min="1042" max="1044" width="14.7109375" style="1926" customWidth="1"/>
    <col min="1045" max="1045" width="18.7109375" style="1926" customWidth="1"/>
    <col min="1046" max="1046" width="25.42578125" style="1926" customWidth="1"/>
    <col min="1047" max="1047" width="34.85546875" style="1926" customWidth="1"/>
    <col min="1048" max="1048" width="28" style="1926" customWidth="1"/>
    <col min="1049" max="1049" width="34.140625" style="1926" customWidth="1"/>
    <col min="1050" max="1050" width="34" style="1926" customWidth="1"/>
    <col min="1051" max="1281" width="11.42578125" style="1926"/>
    <col min="1282" max="1282" width="108.140625" style="1926" customWidth="1"/>
    <col min="1283" max="1283" width="28.7109375" style="1926" customWidth="1"/>
    <col min="1284" max="1284" width="32.5703125" style="1926" customWidth="1"/>
    <col min="1285" max="1285" width="28.7109375" style="1926" customWidth="1"/>
    <col min="1286" max="1287" width="31.7109375" style="1926" customWidth="1"/>
    <col min="1288" max="1288" width="30.140625" style="1926" customWidth="1"/>
    <col min="1289" max="1289" width="33.7109375" style="1926" customWidth="1"/>
    <col min="1290" max="1290" width="27" style="1926" customWidth="1"/>
    <col min="1291" max="1291" width="28.7109375" style="1926" customWidth="1"/>
    <col min="1292" max="1292" width="34.85546875" style="1926" customWidth="1"/>
    <col min="1293" max="1293" width="37" style="1926" customWidth="1"/>
    <col min="1294" max="1294" width="34.85546875" style="1926" customWidth="1"/>
    <col min="1295" max="1295" width="27.5703125" style="1926" customWidth="1"/>
    <col min="1296" max="1296" width="36.85546875" style="1926" customWidth="1"/>
    <col min="1297" max="1297" width="38.7109375" style="1926" customWidth="1"/>
    <col min="1298" max="1300" width="14.7109375" style="1926" customWidth="1"/>
    <col min="1301" max="1301" width="18.7109375" style="1926" customWidth="1"/>
    <col min="1302" max="1302" width="25.42578125" style="1926" customWidth="1"/>
    <col min="1303" max="1303" width="34.85546875" style="1926" customWidth="1"/>
    <col min="1304" max="1304" width="28" style="1926" customWidth="1"/>
    <col min="1305" max="1305" width="34.140625" style="1926" customWidth="1"/>
    <col min="1306" max="1306" width="34" style="1926" customWidth="1"/>
    <col min="1307" max="1537" width="11.42578125" style="1926"/>
    <col min="1538" max="1538" width="108.140625" style="1926" customWidth="1"/>
    <col min="1539" max="1539" width="28.7109375" style="1926" customWidth="1"/>
    <col min="1540" max="1540" width="32.5703125" style="1926" customWidth="1"/>
    <col min="1541" max="1541" width="28.7109375" style="1926" customWidth="1"/>
    <col min="1542" max="1543" width="31.7109375" style="1926" customWidth="1"/>
    <col min="1544" max="1544" width="30.140625" style="1926" customWidth="1"/>
    <col min="1545" max="1545" width="33.7109375" style="1926" customWidth="1"/>
    <col min="1546" max="1546" width="27" style="1926" customWidth="1"/>
    <col min="1547" max="1547" width="28.7109375" style="1926" customWidth="1"/>
    <col min="1548" max="1548" width="34.85546875" style="1926" customWidth="1"/>
    <col min="1549" max="1549" width="37" style="1926" customWidth="1"/>
    <col min="1550" max="1550" width="34.85546875" style="1926" customWidth="1"/>
    <col min="1551" max="1551" width="27.5703125" style="1926" customWidth="1"/>
    <col min="1552" max="1552" width="36.85546875" style="1926" customWidth="1"/>
    <col min="1553" max="1553" width="38.7109375" style="1926" customWidth="1"/>
    <col min="1554" max="1556" width="14.7109375" style="1926" customWidth="1"/>
    <col min="1557" max="1557" width="18.7109375" style="1926" customWidth="1"/>
    <col min="1558" max="1558" width="25.42578125" style="1926" customWidth="1"/>
    <col min="1559" max="1559" width="34.85546875" style="1926" customWidth="1"/>
    <col min="1560" max="1560" width="28" style="1926" customWidth="1"/>
    <col min="1561" max="1561" width="34.140625" style="1926" customWidth="1"/>
    <col min="1562" max="1562" width="34" style="1926" customWidth="1"/>
    <col min="1563" max="1793" width="11.42578125" style="1926"/>
    <col min="1794" max="1794" width="108.140625" style="1926" customWidth="1"/>
    <col min="1795" max="1795" width="28.7109375" style="1926" customWidth="1"/>
    <col min="1796" max="1796" width="32.5703125" style="1926" customWidth="1"/>
    <col min="1797" max="1797" width="28.7109375" style="1926" customWidth="1"/>
    <col min="1798" max="1799" width="31.7109375" style="1926" customWidth="1"/>
    <col min="1800" max="1800" width="30.140625" style="1926" customWidth="1"/>
    <col min="1801" max="1801" width="33.7109375" style="1926" customWidth="1"/>
    <col min="1802" max="1802" width="27" style="1926" customWidth="1"/>
    <col min="1803" max="1803" width="28.7109375" style="1926" customWidth="1"/>
    <col min="1804" max="1804" width="34.85546875" style="1926" customWidth="1"/>
    <col min="1805" max="1805" width="37" style="1926" customWidth="1"/>
    <col min="1806" max="1806" width="34.85546875" style="1926" customWidth="1"/>
    <col min="1807" max="1807" width="27.5703125" style="1926" customWidth="1"/>
    <col min="1808" max="1808" width="36.85546875" style="1926" customWidth="1"/>
    <col min="1809" max="1809" width="38.7109375" style="1926" customWidth="1"/>
    <col min="1810" max="1812" width="14.7109375" style="1926" customWidth="1"/>
    <col min="1813" max="1813" width="18.7109375" style="1926" customWidth="1"/>
    <col min="1814" max="1814" width="25.42578125" style="1926" customWidth="1"/>
    <col min="1815" max="1815" width="34.85546875" style="1926" customWidth="1"/>
    <col min="1816" max="1816" width="28" style="1926" customWidth="1"/>
    <col min="1817" max="1817" width="34.140625" style="1926" customWidth="1"/>
    <col min="1818" max="1818" width="34" style="1926" customWidth="1"/>
    <col min="1819" max="2049" width="11.42578125" style="1926"/>
    <col min="2050" max="2050" width="108.140625" style="1926" customWidth="1"/>
    <col min="2051" max="2051" width="28.7109375" style="1926" customWidth="1"/>
    <col min="2052" max="2052" width="32.5703125" style="1926" customWidth="1"/>
    <col min="2053" max="2053" width="28.7109375" style="1926" customWidth="1"/>
    <col min="2054" max="2055" width="31.7109375" style="1926" customWidth="1"/>
    <col min="2056" max="2056" width="30.140625" style="1926" customWidth="1"/>
    <col min="2057" max="2057" width="33.7109375" style="1926" customWidth="1"/>
    <col min="2058" max="2058" width="27" style="1926" customWidth="1"/>
    <col min="2059" max="2059" width="28.7109375" style="1926" customWidth="1"/>
    <col min="2060" max="2060" width="34.85546875" style="1926" customWidth="1"/>
    <col min="2061" max="2061" width="37" style="1926" customWidth="1"/>
    <col min="2062" max="2062" width="34.85546875" style="1926" customWidth="1"/>
    <col min="2063" max="2063" width="27.5703125" style="1926" customWidth="1"/>
    <col min="2064" max="2064" width="36.85546875" style="1926" customWidth="1"/>
    <col min="2065" max="2065" width="38.7109375" style="1926" customWidth="1"/>
    <col min="2066" max="2068" width="14.7109375" style="1926" customWidth="1"/>
    <col min="2069" max="2069" width="18.7109375" style="1926" customWidth="1"/>
    <col min="2070" max="2070" width="25.42578125" style="1926" customWidth="1"/>
    <col min="2071" max="2071" width="34.85546875" style="1926" customWidth="1"/>
    <col min="2072" max="2072" width="28" style="1926" customWidth="1"/>
    <col min="2073" max="2073" width="34.140625" style="1926" customWidth="1"/>
    <col min="2074" max="2074" width="34" style="1926" customWidth="1"/>
    <col min="2075" max="2305" width="11.42578125" style="1926"/>
    <col min="2306" max="2306" width="108.140625" style="1926" customWidth="1"/>
    <col min="2307" max="2307" width="28.7109375" style="1926" customWidth="1"/>
    <col min="2308" max="2308" width="32.5703125" style="1926" customWidth="1"/>
    <col min="2309" max="2309" width="28.7109375" style="1926" customWidth="1"/>
    <col min="2310" max="2311" width="31.7109375" style="1926" customWidth="1"/>
    <col min="2312" max="2312" width="30.140625" style="1926" customWidth="1"/>
    <col min="2313" max="2313" width="33.7109375" style="1926" customWidth="1"/>
    <col min="2314" max="2314" width="27" style="1926" customWidth="1"/>
    <col min="2315" max="2315" width="28.7109375" style="1926" customWidth="1"/>
    <col min="2316" max="2316" width="34.85546875" style="1926" customWidth="1"/>
    <col min="2317" max="2317" width="37" style="1926" customWidth="1"/>
    <col min="2318" max="2318" width="34.85546875" style="1926" customWidth="1"/>
    <col min="2319" max="2319" width="27.5703125" style="1926" customWidth="1"/>
    <col min="2320" max="2320" width="36.85546875" style="1926" customWidth="1"/>
    <col min="2321" max="2321" width="38.7109375" style="1926" customWidth="1"/>
    <col min="2322" max="2324" width="14.7109375" style="1926" customWidth="1"/>
    <col min="2325" max="2325" width="18.7109375" style="1926" customWidth="1"/>
    <col min="2326" max="2326" width="25.42578125" style="1926" customWidth="1"/>
    <col min="2327" max="2327" width="34.85546875" style="1926" customWidth="1"/>
    <col min="2328" max="2328" width="28" style="1926" customWidth="1"/>
    <col min="2329" max="2329" width="34.140625" style="1926" customWidth="1"/>
    <col min="2330" max="2330" width="34" style="1926" customWidth="1"/>
    <col min="2331" max="2561" width="11.42578125" style="1926"/>
    <col min="2562" max="2562" width="108.140625" style="1926" customWidth="1"/>
    <col min="2563" max="2563" width="28.7109375" style="1926" customWidth="1"/>
    <col min="2564" max="2564" width="32.5703125" style="1926" customWidth="1"/>
    <col min="2565" max="2565" width="28.7109375" style="1926" customWidth="1"/>
    <col min="2566" max="2567" width="31.7109375" style="1926" customWidth="1"/>
    <col min="2568" max="2568" width="30.140625" style="1926" customWidth="1"/>
    <col min="2569" max="2569" width="33.7109375" style="1926" customWidth="1"/>
    <col min="2570" max="2570" width="27" style="1926" customWidth="1"/>
    <col min="2571" max="2571" width="28.7109375" style="1926" customWidth="1"/>
    <col min="2572" max="2572" width="34.85546875" style="1926" customWidth="1"/>
    <col min="2573" max="2573" width="37" style="1926" customWidth="1"/>
    <col min="2574" max="2574" width="34.85546875" style="1926" customWidth="1"/>
    <col min="2575" max="2575" width="27.5703125" style="1926" customWidth="1"/>
    <col min="2576" max="2576" width="36.85546875" style="1926" customWidth="1"/>
    <col min="2577" max="2577" width="38.7109375" style="1926" customWidth="1"/>
    <col min="2578" max="2580" width="14.7109375" style="1926" customWidth="1"/>
    <col min="2581" max="2581" width="18.7109375" style="1926" customWidth="1"/>
    <col min="2582" max="2582" width="25.42578125" style="1926" customWidth="1"/>
    <col min="2583" max="2583" width="34.85546875" style="1926" customWidth="1"/>
    <col min="2584" max="2584" width="28" style="1926" customWidth="1"/>
    <col min="2585" max="2585" width="34.140625" style="1926" customWidth="1"/>
    <col min="2586" max="2586" width="34" style="1926" customWidth="1"/>
    <col min="2587" max="2817" width="11.42578125" style="1926"/>
    <col min="2818" max="2818" width="108.140625" style="1926" customWidth="1"/>
    <col min="2819" max="2819" width="28.7109375" style="1926" customWidth="1"/>
    <col min="2820" max="2820" width="32.5703125" style="1926" customWidth="1"/>
    <col min="2821" max="2821" width="28.7109375" style="1926" customWidth="1"/>
    <col min="2822" max="2823" width="31.7109375" style="1926" customWidth="1"/>
    <col min="2824" max="2824" width="30.140625" style="1926" customWidth="1"/>
    <col min="2825" max="2825" width="33.7109375" style="1926" customWidth="1"/>
    <col min="2826" max="2826" width="27" style="1926" customWidth="1"/>
    <col min="2827" max="2827" width="28.7109375" style="1926" customWidth="1"/>
    <col min="2828" max="2828" width="34.85546875" style="1926" customWidth="1"/>
    <col min="2829" max="2829" width="37" style="1926" customWidth="1"/>
    <col min="2830" max="2830" width="34.85546875" style="1926" customWidth="1"/>
    <col min="2831" max="2831" width="27.5703125" style="1926" customWidth="1"/>
    <col min="2832" max="2832" width="36.85546875" style="1926" customWidth="1"/>
    <col min="2833" max="2833" width="38.7109375" style="1926" customWidth="1"/>
    <col min="2834" max="2836" width="14.7109375" style="1926" customWidth="1"/>
    <col min="2837" max="2837" width="18.7109375" style="1926" customWidth="1"/>
    <col min="2838" max="2838" width="25.42578125" style="1926" customWidth="1"/>
    <col min="2839" max="2839" width="34.85546875" style="1926" customWidth="1"/>
    <col min="2840" max="2840" width="28" style="1926" customWidth="1"/>
    <col min="2841" max="2841" width="34.140625" style="1926" customWidth="1"/>
    <col min="2842" max="2842" width="34" style="1926" customWidth="1"/>
    <col min="2843" max="3073" width="11.42578125" style="1926"/>
    <col min="3074" max="3074" width="108.140625" style="1926" customWidth="1"/>
    <col min="3075" max="3075" width="28.7109375" style="1926" customWidth="1"/>
    <col min="3076" max="3076" width="32.5703125" style="1926" customWidth="1"/>
    <col min="3077" max="3077" width="28.7109375" style="1926" customWidth="1"/>
    <col min="3078" max="3079" width="31.7109375" style="1926" customWidth="1"/>
    <col min="3080" max="3080" width="30.140625" style="1926" customWidth="1"/>
    <col min="3081" max="3081" width="33.7109375" style="1926" customWidth="1"/>
    <col min="3082" max="3082" width="27" style="1926" customWidth="1"/>
    <col min="3083" max="3083" width="28.7109375" style="1926" customWidth="1"/>
    <col min="3084" max="3084" width="34.85546875" style="1926" customWidth="1"/>
    <col min="3085" max="3085" width="37" style="1926" customWidth="1"/>
    <col min="3086" max="3086" width="34.85546875" style="1926" customWidth="1"/>
    <col min="3087" max="3087" width="27.5703125" style="1926" customWidth="1"/>
    <col min="3088" max="3088" width="36.85546875" style="1926" customWidth="1"/>
    <col min="3089" max="3089" width="38.7109375" style="1926" customWidth="1"/>
    <col min="3090" max="3092" width="14.7109375" style="1926" customWidth="1"/>
    <col min="3093" max="3093" width="18.7109375" style="1926" customWidth="1"/>
    <col min="3094" max="3094" width="25.42578125" style="1926" customWidth="1"/>
    <col min="3095" max="3095" width="34.85546875" style="1926" customWidth="1"/>
    <col min="3096" max="3096" width="28" style="1926" customWidth="1"/>
    <col min="3097" max="3097" width="34.140625" style="1926" customWidth="1"/>
    <col min="3098" max="3098" width="34" style="1926" customWidth="1"/>
    <col min="3099" max="3329" width="11.42578125" style="1926"/>
    <col min="3330" max="3330" width="108.140625" style="1926" customWidth="1"/>
    <col min="3331" max="3331" width="28.7109375" style="1926" customWidth="1"/>
    <col min="3332" max="3332" width="32.5703125" style="1926" customWidth="1"/>
    <col min="3333" max="3333" width="28.7109375" style="1926" customWidth="1"/>
    <col min="3334" max="3335" width="31.7109375" style="1926" customWidth="1"/>
    <col min="3336" max="3336" width="30.140625" style="1926" customWidth="1"/>
    <col min="3337" max="3337" width="33.7109375" style="1926" customWidth="1"/>
    <col min="3338" max="3338" width="27" style="1926" customWidth="1"/>
    <col min="3339" max="3339" width="28.7109375" style="1926" customWidth="1"/>
    <col min="3340" max="3340" width="34.85546875" style="1926" customWidth="1"/>
    <col min="3341" max="3341" width="37" style="1926" customWidth="1"/>
    <col min="3342" max="3342" width="34.85546875" style="1926" customWidth="1"/>
    <col min="3343" max="3343" width="27.5703125" style="1926" customWidth="1"/>
    <col min="3344" max="3344" width="36.85546875" style="1926" customWidth="1"/>
    <col min="3345" max="3345" width="38.7109375" style="1926" customWidth="1"/>
    <col min="3346" max="3348" width="14.7109375" style="1926" customWidth="1"/>
    <col min="3349" max="3349" width="18.7109375" style="1926" customWidth="1"/>
    <col min="3350" max="3350" width="25.42578125" style="1926" customWidth="1"/>
    <col min="3351" max="3351" width="34.85546875" style="1926" customWidth="1"/>
    <col min="3352" max="3352" width="28" style="1926" customWidth="1"/>
    <col min="3353" max="3353" width="34.140625" style="1926" customWidth="1"/>
    <col min="3354" max="3354" width="34" style="1926" customWidth="1"/>
    <col min="3355" max="3585" width="11.42578125" style="1926"/>
    <col min="3586" max="3586" width="108.140625" style="1926" customWidth="1"/>
    <col min="3587" max="3587" width="28.7109375" style="1926" customWidth="1"/>
    <col min="3588" max="3588" width="32.5703125" style="1926" customWidth="1"/>
    <col min="3589" max="3589" width="28.7109375" style="1926" customWidth="1"/>
    <col min="3590" max="3591" width="31.7109375" style="1926" customWidth="1"/>
    <col min="3592" max="3592" width="30.140625" style="1926" customWidth="1"/>
    <col min="3593" max="3593" width="33.7109375" style="1926" customWidth="1"/>
    <col min="3594" max="3594" width="27" style="1926" customWidth="1"/>
    <col min="3595" max="3595" width="28.7109375" style="1926" customWidth="1"/>
    <col min="3596" max="3596" width="34.85546875" style="1926" customWidth="1"/>
    <col min="3597" max="3597" width="37" style="1926" customWidth="1"/>
    <col min="3598" max="3598" width="34.85546875" style="1926" customWidth="1"/>
    <col min="3599" max="3599" width="27.5703125" style="1926" customWidth="1"/>
    <col min="3600" max="3600" width="36.85546875" style="1926" customWidth="1"/>
    <col min="3601" max="3601" width="38.7109375" style="1926" customWidth="1"/>
    <col min="3602" max="3604" width="14.7109375" style="1926" customWidth="1"/>
    <col min="3605" max="3605" width="18.7109375" style="1926" customWidth="1"/>
    <col min="3606" max="3606" width="25.42578125" style="1926" customWidth="1"/>
    <col min="3607" max="3607" width="34.85546875" style="1926" customWidth="1"/>
    <col min="3608" max="3608" width="28" style="1926" customWidth="1"/>
    <col min="3609" max="3609" width="34.140625" style="1926" customWidth="1"/>
    <col min="3610" max="3610" width="34" style="1926" customWidth="1"/>
    <col min="3611" max="3841" width="11.42578125" style="1926"/>
    <col min="3842" max="3842" width="108.140625" style="1926" customWidth="1"/>
    <col min="3843" max="3843" width="28.7109375" style="1926" customWidth="1"/>
    <col min="3844" max="3844" width="32.5703125" style="1926" customWidth="1"/>
    <col min="3845" max="3845" width="28.7109375" style="1926" customWidth="1"/>
    <col min="3846" max="3847" width="31.7109375" style="1926" customWidth="1"/>
    <col min="3848" max="3848" width="30.140625" style="1926" customWidth="1"/>
    <col min="3849" max="3849" width="33.7109375" style="1926" customWidth="1"/>
    <col min="3850" max="3850" width="27" style="1926" customWidth="1"/>
    <col min="3851" max="3851" width="28.7109375" style="1926" customWidth="1"/>
    <col min="3852" max="3852" width="34.85546875" style="1926" customWidth="1"/>
    <col min="3853" max="3853" width="37" style="1926" customWidth="1"/>
    <col min="3854" max="3854" width="34.85546875" style="1926" customWidth="1"/>
    <col min="3855" max="3855" width="27.5703125" style="1926" customWidth="1"/>
    <col min="3856" max="3856" width="36.85546875" style="1926" customWidth="1"/>
    <col min="3857" max="3857" width="38.7109375" style="1926" customWidth="1"/>
    <col min="3858" max="3860" width="14.7109375" style="1926" customWidth="1"/>
    <col min="3861" max="3861" width="18.7109375" style="1926" customWidth="1"/>
    <col min="3862" max="3862" width="25.42578125" style="1926" customWidth="1"/>
    <col min="3863" max="3863" width="34.85546875" style="1926" customWidth="1"/>
    <col min="3864" max="3864" width="28" style="1926" customWidth="1"/>
    <col min="3865" max="3865" width="34.140625" style="1926" customWidth="1"/>
    <col min="3866" max="3866" width="34" style="1926" customWidth="1"/>
    <col min="3867" max="4097" width="11.42578125" style="1926"/>
    <col min="4098" max="4098" width="108.140625" style="1926" customWidth="1"/>
    <col min="4099" max="4099" width="28.7109375" style="1926" customWidth="1"/>
    <col min="4100" max="4100" width="32.5703125" style="1926" customWidth="1"/>
    <col min="4101" max="4101" width="28.7109375" style="1926" customWidth="1"/>
    <col min="4102" max="4103" width="31.7109375" style="1926" customWidth="1"/>
    <col min="4104" max="4104" width="30.140625" style="1926" customWidth="1"/>
    <col min="4105" max="4105" width="33.7109375" style="1926" customWidth="1"/>
    <col min="4106" max="4106" width="27" style="1926" customWidth="1"/>
    <col min="4107" max="4107" width="28.7109375" style="1926" customWidth="1"/>
    <col min="4108" max="4108" width="34.85546875" style="1926" customWidth="1"/>
    <col min="4109" max="4109" width="37" style="1926" customWidth="1"/>
    <col min="4110" max="4110" width="34.85546875" style="1926" customWidth="1"/>
    <col min="4111" max="4111" width="27.5703125" style="1926" customWidth="1"/>
    <col min="4112" max="4112" width="36.85546875" style="1926" customWidth="1"/>
    <col min="4113" max="4113" width="38.7109375" style="1926" customWidth="1"/>
    <col min="4114" max="4116" width="14.7109375" style="1926" customWidth="1"/>
    <col min="4117" max="4117" width="18.7109375" style="1926" customWidth="1"/>
    <col min="4118" max="4118" width="25.42578125" style="1926" customWidth="1"/>
    <col min="4119" max="4119" width="34.85546875" style="1926" customWidth="1"/>
    <col min="4120" max="4120" width="28" style="1926" customWidth="1"/>
    <col min="4121" max="4121" width="34.140625" style="1926" customWidth="1"/>
    <col min="4122" max="4122" width="34" style="1926" customWidth="1"/>
    <col min="4123" max="4353" width="11.42578125" style="1926"/>
    <col min="4354" max="4354" width="108.140625" style="1926" customWidth="1"/>
    <col min="4355" max="4355" width="28.7109375" style="1926" customWidth="1"/>
    <col min="4356" max="4356" width="32.5703125" style="1926" customWidth="1"/>
    <col min="4357" max="4357" width="28.7109375" style="1926" customWidth="1"/>
    <col min="4358" max="4359" width="31.7109375" style="1926" customWidth="1"/>
    <col min="4360" max="4360" width="30.140625" style="1926" customWidth="1"/>
    <col min="4361" max="4361" width="33.7109375" style="1926" customWidth="1"/>
    <col min="4362" max="4362" width="27" style="1926" customWidth="1"/>
    <col min="4363" max="4363" width="28.7109375" style="1926" customWidth="1"/>
    <col min="4364" max="4364" width="34.85546875" style="1926" customWidth="1"/>
    <col min="4365" max="4365" width="37" style="1926" customWidth="1"/>
    <col min="4366" max="4366" width="34.85546875" style="1926" customWidth="1"/>
    <col min="4367" max="4367" width="27.5703125" style="1926" customWidth="1"/>
    <col min="4368" max="4368" width="36.85546875" style="1926" customWidth="1"/>
    <col min="4369" max="4369" width="38.7109375" style="1926" customWidth="1"/>
    <col min="4370" max="4372" width="14.7109375" style="1926" customWidth="1"/>
    <col min="4373" max="4373" width="18.7109375" style="1926" customWidth="1"/>
    <col min="4374" max="4374" width="25.42578125" style="1926" customWidth="1"/>
    <col min="4375" max="4375" width="34.85546875" style="1926" customWidth="1"/>
    <col min="4376" max="4376" width="28" style="1926" customWidth="1"/>
    <col min="4377" max="4377" width="34.140625" style="1926" customWidth="1"/>
    <col min="4378" max="4378" width="34" style="1926" customWidth="1"/>
    <col min="4379" max="4609" width="11.42578125" style="1926"/>
    <col min="4610" max="4610" width="108.140625" style="1926" customWidth="1"/>
    <col min="4611" max="4611" width="28.7109375" style="1926" customWidth="1"/>
    <col min="4612" max="4612" width="32.5703125" style="1926" customWidth="1"/>
    <col min="4613" max="4613" width="28.7109375" style="1926" customWidth="1"/>
    <col min="4614" max="4615" width="31.7109375" style="1926" customWidth="1"/>
    <col min="4616" max="4616" width="30.140625" style="1926" customWidth="1"/>
    <col min="4617" max="4617" width="33.7109375" style="1926" customWidth="1"/>
    <col min="4618" max="4618" width="27" style="1926" customWidth="1"/>
    <col min="4619" max="4619" width="28.7109375" style="1926" customWidth="1"/>
    <col min="4620" max="4620" width="34.85546875" style="1926" customWidth="1"/>
    <col min="4621" max="4621" width="37" style="1926" customWidth="1"/>
    <col min="4622" max="4622" width="34.85546875" style="1926" customWidth="1"/>
    <col min="4623" max="4623" width="27.5703125" style="1926" customWidth="1"/>
    <col min="4624" max="4624" width="36.85546875" style="1926" customWidth="1"/>
    <col min="4625" max="4625" width="38.7109375" style="1926" customWidth="1"/>
    <col min="4626" max="4628" width="14.7109375" style="1926" customWidth="1"/>
    <col min="4629" max="4629" width="18.7109375" style="1926" customWidth="1"/>
    <col min="4630" max="4630" width="25.42578125" style="1926" customWidth="1"/>
    <col min="4631" max="4631" width="34.85546875" style="1926" customWidth="1"/>
    <col min="4632" max="4632" width="28" style="1926" customWidth="1"/>
    <col min="4633" max="4633" width="34.140625" style="1926" customWidth="1"/>
    <col min="4634" max="4634" width="34" style="1926" customWidth="1"/>
    <col min="4635" max="4865" width="11.42578125" style="1926"/>
    <col min="4866" max="4866" width="108.140625" style="1926" customWidth="1"/>
    <col min="4867" max="4867" width="28.7109375" style="1926" customWidth="1"/>
    <col min="4868" max="4868" width="32.5703125" style="1926" customWidth="1"/>
    <col min="4869" max="4869" width="28.7109375" style="1926" customWidth="1"/>
    <col min="4870" max="4871" width="31.7109375" style="1926" customWidth="1"/>
    <col min="4872" max="4872" width="30.140625" style="1926" customWidth="1"/>
    <col min="4873" max="4873" width="33.7109375" style="1926" customWidth="1"/>
    <col min="4874" max="4874" width="27" style="1926" customWidth="1"/>
    <col min="4875" max="4875" width="28.7109375" style="1926" customWidth="1"/>
    <col min="4876" max="4876" width="34.85546875" style="1926" customWidth="1"/>
    <col min="4877" max="4877" width="37" style="1926" customWidth="1"/>
    <col min="4878" max="4878" width="34.85546875" style="1926" customWidth="1"/>
    <col min="4879" max="4879" width="27.5703125" style="1926" customWidth="1"/>
    <col min="4880" max="4880" width="36.85546875" style="1926" customWidth="1"/>
    <col min="4881" max="4881" width="38.7109375" style="1926" customWidth="1"/>
    <col min="4882" max="4884" width="14.7109375" style="1926" customWidth="1"/>
    <col min="4885" max="4885" width="18.7109375" style="1926" customWidth="1"/>
    <col min="4886" max="4886" width="25.42578125" style="1926" customWidth="1"/>
    <col min="4887" max="4887" width="34.85546875" style="1926" customWidth="1"/>
    <col min="4888" max="4888" width="28" style="1926" customWidth="1"/>
    <col min="4889" max="4889" width="34.140625" style="1926" customWidth="1"/>
    <col min="4890" max="4890" width="34" style="1926" customWidth="1"/>
    <col min="4891" max="5121" width="11.42578125" style="1926"/>
    <col min="5122" max="5122" width="108.140625" style="1926" customWidth="1"/>
    <col min="5123" max="5123" width="28.7109375" style="1926" customWidth="1"/>
    <col min="5124" max="5124" width="32.5703125" style="1926" customWidth="1"/>
    <col min="5125" max="5125" width="28.7109375" style="1926" customWidth="1"/>
    <col min="5126" max="5127" width="31.7109375" style="1926" customWidth="1"/>
    <col min="5128" max="5128" width="30.140625" style="1926" customWidth="1"/>
    <col min="5129" max="5129" width="33.7109375" style="1926" customWidth="1"/>
    <col min="5130" max="5130" width="27" style="1926" customWidth="1"/>
    <col min="5131" max="5131" width="28.7109375" style="1926" customWidth="1"/>
    <col min="5132" max="5132" width="34.85546875" style="1926" customWidth="1"/>
    <col min="5133" max="5133" width="37" style="1926" customWidth="1"/>
    <col min="5134" max="5134" width="34.85546875" style="1926" customWidth="1"/>
    <col min="5135" max="5135" width="27.5703125" style="1926" customWidth="1"/>
    <col min="5136" max="5136" width="36.85546875" style="1926" customWidth="1"/>
    <col min="5137" max="5137" width="38.7109375" style="1926" customWidth="1"/>
    <col min="5138" max="5140" width="14.7109375" style="1926" customWidth="1"/>
    <col min="5141" max="5141" width="18.7109375" style="1926" customWidth="1"/>
    <col min="5142" max="5142" width="25.42578125" style="1926" customWidth="1"/>
    <col min="5143" max="5143" width="34.85546875" style="1926" customWidth="1"/>
    <col min="5144" max="5144" width="28" style="1926" customWidth="1"/>
    <col min="5145" max="5145" width="34.140625" style="1926" customWidth="1"/>
    <col min="5146" max="5146" width="34" style="1926" customWidth="1"/>
    <col min="5147" max="5377" width="11.42578125" style="1926"/>
    <col min="5378" max="5378" width="108.140625" style="1926" customWidth="1"/>
    <col min="5379" max="5379" width="28.7109375" style="1926" customWidth="1"/>
    <col min="5380" max="5380" width="32.5703125" style="1926" customWidth="1"/>
    <col min="5381" max="5381" width="28.7109375" style="1926" customWidth="1"/>
    <col min="5382" max="5383" width="31.7109375" style="1926" customWidth="1"/>
    <col min="5384" max="5384" width="30.140625" style="1926" customWidth="1"/>
    <col min="5385" max="5385" width="33.7109375" style="1926" customWidth="1"/>
    <col min="5386" max="5386" width="27" style="1926" customWidth="1"/>
    <col min="5387" max="5387" width="28.7109375" style="1926" customWidth="1"/>
    <col min="5388" max="5388" width="34.85546875" style="1926" customWidth="1"/>
    <col min="5389" max="5389" width="37" style="1926" customWidth="1"/>
    <col min="5390" max="5390" width="34.85546875" style="1926" customWidth="1"/>
    <col min="5391" max="5391" width="27.5703125" style="1926" customWidth="1"/>
    <col min="5392" max="5392" width="36.85546875" style="1926" customWidth="1"/>
    <col min="5393" max="5393" width="38.7109375" style="1926" customWidth="1"/>
    <col min="5394" max="5396" width="14.7109375" style="1926" customWidth="1"/>
    <col min="5397" max="5397" width="18.7109375" style="1926" customWidth="1"/>
    <col min="5398" max="5398" width="25.42578125" style="1926" customWidth="1"/>
    <col min="5399" max="5399" width="34.85546875" style="1926" customWidth="1"/>
    <col min="5400" max="5400" width="28" style="1926" customWidth="1"/>
    <col min="5401" max="5401" width="34.140625" style="1926" customWidth="1"/>
    <col min="5402" max="5402" width="34" style="1926" customWidth="1"/>
    <col min="5403" max="5633" width="11.42578125" style="1926"/>
    <col min="5634" max="5634" width="108.140625" style="1926" customWidth="1"/>
    <col min="5635" max="5635" width="28.7109375" style="1926" customWidth="1"/>
    <col min="5636" max="5636" width="32.5703125" style="1926" customWidth="1"/>
    <col min="5637" max="5637" width="28.7109375" style="1926" customWidth="1"/>
    <col min="5638" max="5639" width="31.7109375" style="1926" customWidth="1"/>
    <col min="5640" max="5640" width="30.140625" style="1926" customWidth="1"/>
    <col min="5641" max="5641" width="33.7109375" style="1926" customWidth="1"/>
    <col min="5642" max="5642" width="27" style="1926" customWidth="1"/>
    <col min="5643" max="5643" width="28.7109375" style="1926" customWidth="1"/>
    <col min="5644" max="5644" width="34.85546875" style="1926" customWidth="1"/>
    <col min="5645" max="5645" width="37" style="1926" customWidth="1"/>
    <col min="5646" max="5646" width="34.85546875" style="1926" customWidth="1"/>
    <col min="5647" max="5647" width="27.5703125" style="1926" customWidth="1"/>
    <col min="5648" max="5648" width="36.85546875" style="1926" customWidth="1"/>
    <col min="5649" max="5649" width="38.7109375" style="1926" customWidth="1"/>
    <col min="5650" max="5652" width="14.7109375" style="1926" customWidth="1"/>
    <col min="5653" max="5653" width="18.7109375" style="1926" customWidth="1"/>
    <col min="5654" max="5654" width="25.42578125" style="1926" customWidth="1"/>
    <col min="5655" max="5655" width="34.85546875" style="1926" customWidth="1"/>
    <col min="5656" max="5656" width="28" style="1926" customWidth="1"/>
    <col min="5657" max="5657" width="34.140625" style="1926" customWidth="1"/>
    <col min="5658" max="5658" width="34" style="1926" customWidth="1"/>
    <col min="5659" max="5889" width="11.42578125" style="1926"/>
    <col min="5890" max="5890" width="108.140625" style="1926" customWidth="1"/>
    <col min="5891" max="5891" width="28.7109375" style="1926" customWidth="1"/>
    <col min="5892" max="5892" width="32.5703125" style="1926" customWidth="1"/>
    <col min="5893" max="5893" width="28.7109375" style="1926" customWidth="1"/>
    <col min="5894" max="5895" width="31.7109375" style="1926" customWidth="1"/>
    <col min="5896" max="5896" width="30.140625" style="1926" customWidth="1"/>
    <col min="5897" max="5897" width="33.7109375" style="1926" customWidth="1"/>
    <col min="5898" max="5898" width="27" style="1926" customWidth="1"/>
    <col min="5899" max="5899" width="28.7109375" style="1926" customWidth="1"/>
    <col min="5900" max="5900" width="34.85546875" style="1926" customWidth="1"/>
    <col min="5901" max="5901" width="37" style="1926" customWidth="1"/>
    <col min="5902" max="5902" width="34.85546875" style="1926" customWidth="1"/>
    <col min="5903" max="5903" width="27.5703125" style="1926" customWidth="1"/>
    <col min="5904" max="5904" width="36.85546875" style="1926" customWidth="1"/>
    <col min="5905" max="5905" width="38.7109375" style="1926" customWidth="1"/>
    <col min="5906" max="5908" width="14.7109375" style="1926" customWidth="1"/>
    <col min="5909" max="5909" width="18.7109375" style="1926" customWidth="1"/>
    <col min="5910" max="5910" width="25.42578125" style="1926" customWidth="1"/>
    <col min="5911" max="5911" width="34.85546875" style="1926" customWidth="1"/>
    <col min="5912" max="5912" width="28" style="1926" customWidth="1"/>
    <col min="5913" max="5913" width="34.140625" style="1926" customWidth="1"/>
    <col min="5914" max="5914" width="34" style="1926" customWidth="1"/>
    <col min="5915" max="6145" width="11.42578125" style="1926"/>
    <col min="6146" max="6146" width="108.140625" style="1926" customWidth="1"/>
    <col min="6147" max="6147" width="28.7109375" style="1926" customWidth="1"/>
    <col min="6148" max="6148" width="32.5703125" style="1926" customWidth="1"/>
    <col min="6149" max="6149" width="28.7109375" style="1926" customWidth="1"/>
    <col min="6150" max="6151" width="31.7109375" style="1926" customWidth="1"/>
    <col min="6152" max="6152" width="30.140625" style="1926" customWidth="1"/>
    <col min="6153" max="6153" width="33.7109375" style="1926" customWidth="1"/>
    <col min="6154" max="6154" width="27" style="1926" customWidth="1"/>
    <col min="6155" max="6155" width="28.7109375" style="1926" customWidth="1"/>
    <col min="6156" max="6156" width="34.85546875" style="1926" customWidth="1"/>
    <col min="6157" max="6157" width="37" style="1926" customWidth="1"/>
    <col min="6158" max="6158" width="34.85546875" style="1926" customWidth="1"/>
    <col min="6159" max="6159" width="27.5703125" style="1926" customWidth="1"/>
    <col min="6160" max="6160" width="36.85546875" style="1926" customWidth="1"/>
    <col min="6161" max="6161" width="38.7109375" style="1926" customWidth="1"/>
    <col min="6162" max="6164" width="14.7109375" style="1926" customWidth="1"/>
    <col min="6165" max="6165" width="18.7109375" style="1926" customWidth="1"/>
    <col min="6166" max="6166" width="25.42578125" style="1926" customWidth="1"/>
    <col min="6167" max="6167" width="34.85546875" style="1926" customWidth="1"/>
    <col min="6168" max="6168" width="28" style="1926" customWidth="1"/>
    <col min="6169" max="6169" width="34.140625" style="1926" customWidth="1"/>
    <col min="6170" max="6170" width="34" style="1926" customWidth="1"/>
    <col min="6171" max="6401" width="11.42578125" style="1926"/>
    <col min="6402" max="6402" width="108.140625" style="1926" customWidth="1"/>
    <col min="6403" max="6403" width="28.7109375" style="1926" customWidth="1"/>
    <col min="6404" max="6404" width="32.5703125" style="1926" customWidth="1"/>
    <col min="6405" max="6405" width="28.7109375" style="1926" customWidth="1"/>
    <col min="6406" max="6407" width="31.7109375" style="1926" customWidth="1"/>
    <col min="6408" max="6408" width="30.140625" style="1926" customWidth="1"/>
    <col min="6409" max="6409" width="33.7109375" style="1926" customWidth="1"/>
    <col min="6410" max="6410" width="27" style="1926" customWidth="1"/>
    <col min="6411" max="6411" width="28.7109375" style="1926" customWidth="1"/>
    <col min="6412" max="6412" width="34.85546875" style="1926" customWidth="1"/>
    <col min="6413" max="6413" width="37" style="1926" customWidth="1"/>
    <col min="6414" max="6414" width="34.85546875" style="1926" customWidth="1"/>
    <col min="6415" max="6415" width="27.5703125" style="1926" customWidth="1"/>
    <col min="6416" max="6416" width="36.85546875" style="1926" customWidth="1"/>
    <col min="6417" max="6417" width="38.7109375" style="1926" customWidth="1"/>
    <col min="6418" max="6420" width="14.7109375" style="1926" customWidth="1"/>
    <col min="6421" max="6421" width="18.7109375" style="1926" customWidth="1"/>
    <col min="6422" max="6422" width="25.42578125" style="1926" customWidth="1"/>
    <col min="6423" max="6423" width="34.85546875" style="1926" customWidth="1"/>
    <col min="6424" max="6424" width="28" style="1926" customWidth="1"/>
    <col min="6425" max="6425" width="34.140625" style="1926" customWidth="1"/>
    <col min="6426" max="6426" width="34" style="1926" customWidth="1"/>
    <col min="6427" max="6657" width="11.42578125" style="1926"/>
    <col min="6658" max="6658" width="108.140625" style="1926" customWidth="1"/>
    <col min="6659" max="6659" width="28.7109375" style="1926" customWidth="1"/>
    <col min="6660" max="6660" width="32.5703125" style="1926" customWidth="1"/>
    <col min="6661" max="6661" width="28.7109375" style="1926" customWidth="1"/>
    <col min="6662" max="6663" width="31.7109375" style="1926" customWidth="1"/>
    <col min="6664" max="6664" width="30.140625" style="1926" customWidth="1"/>
    <col min="6665" max="6665" width="33.7109375" style="1926" customWidth="1"/>
    <col min="6666" max="6666" width="27" style="1926" customWidth="1"/>
    <col min="6667" max="6667" width="28.7109375" style="1926" customWidth="1"/>
    <col min="6668" max="6668" width="34.85546875" style="1926" customWidth="1"/>
    <col min="6669" max="6669" width="37" style="1926" customWidth="1"/>
    <col min="6670" max="6670" width="34.85546875" style="1926" customWidth="1"/>
    <col min="6671" max="6671" width="27.5703125" style="1926" customWidth="1"/>
    <col min="6672" max="6672" width="36.85546875" style="1926" customWidth="1"/>
    <col min="6673" max="6673" width="38.7109375" style="1926" customWidth="1"/>
    <col min="6674" max="6676" width="14.7109375" style="1926" customWidth="1"/>
    <col min="6677" max="6677" width="18.7109375" style="1926" customWidth="1"/>
    <col min="6678" max="6678" width="25.42578125" style="1926" customWidth="1"/>
    <col min="6679" max="6679" width="34.85546875" style="1926" customWidth="1"/>
    <col min="6680" max="6680" width="28" style="1926" customWidth="1"/>
    <col min="6681" max="6681" width="34.140625" style="1926" customWidth="1"/>
    <col min="6682" max="6682" width="34" style="1926" customWidth="1"/>
    <col min="6683" max="6913" width="11.42578125" style="1926"/>
    <col min="6914" max="6914" width="108.140625" style="1926" customWidth="1"/>
    <col min="6915" max="6915" width="28.7109375" style="1926" customWidth="1"/>
    <col min="6916" max="6916" width="32.5703125" style="1926" customWidth="1"/>
    <col min="6917" max="6917" width="28.7109375" style="1926" customWidth="1"/>
    <col min="6918" max="6919" width="31.7109375" style="1926" customWidth="1"/>
    <col min="6920" max="6920" width="30.140625" style="1926" customWidth="1"/>
    <col min="6921" max="6921" width="33.7109375" style="1926" customWidth="1"/>
    <col min="6922" max="6922" width="27" style="1926" customWidth="1"/>
    <col min="6923" max="6923" width="28.7109375" style="1926" customWidth="1"/>
    <col min="6924" max="6924" width="34.85546875" style="1926" customWidth="1"/>
    <col min="6925" max="6925" width="37" style="1926" customWidth="1"/>
    <col min="6926" max="6926" width="34.85546875" style="1926" customWidth="1"/>
    <col min="6927" max="6927" width="27.5703125" style="1926" customWidth="1"/>
    <col min="6928" max="6928" width="36.85546875" style="1926" customWidth="1"/>
    <col min="6929" max="6929" width="38.7109375" style="1926" customWidth="1"/>
    <col min="6930" max="6932" width="14.7109375" style="1926" customWidth="1"/>
    <col min="6933" max="6933" width="18.7109375" style="1926" customWidth="1"/>
    <col min="6934" max="6934" width="25.42578125" style="1926" customWidth="1"/>
    <col min="6935" max="6935" width="34.85546875" style="1926" customWidth="1"/>
    <col min="6936" max="6936" width="28" style="1926" customWidth="1"/>
    <col min="6937" max="6937" width="34.140625" style="1926" customWidth="1"/>
    <col min="6938" max="6938" width="34" style="1926" customWidth="1"/>
    <col min="6939" max="7169" width="11.42578125" style="1926"/>
    <col min="7170" max="7170" width="108.140625" style="1926" customWidth="1"/>
    <col min="7171" max="7171" width="28.7109375" style="1926" customWidth="1"/>
    <col min="7172" max="7172" width="32.5703125" style="1926" customWidth="1"/>
    <col min="7173" max="7173" width="28.7109375" style="1926" customWidth="1"/>
    <col min="7174" max="7175" width="31.7109375" style="1926" customWidth="1"/>
    <col min="7176" max="7176" width="30.140625" style="1926" customWidth="1"/>
    <col min="7177" max="7177" width="33.7109375" style="1926" customWidth="1"/>
    <col min="7178" max="7178" width="27" style="1926" customWidth="1"/>
    <col min="7179" max="7179" width="28.7109375" style="1926" customWidth="1"/>
    <col min="7180" max="7180" width="34.85546875" style="1926" customWidth="1"/>
    <col min="7181" max="7181" width="37" style="1926" customWidth="1"/>
    <col min="7182" max="7182" width="34.85546875" style="1926" customWidth="1"/>
    <col min="7183" max="7183" width="27.5703125" style="1926" customWidth="1"/>
    <col min="7184" max="7184" width="36.85546875" style="1926" customWidth="1"/>
    <col min="7185" max="7185" width="38.7109375" style="1926" customWidth="1"/>
    <col min="7186" max="7188" width="14.7109375" style="1926" customWidth="1"/>
    <col min="7189" max="7189" width="18.7109375" style="1926" customWidth="1"/>
    <col min="7190" max="7190" width="25.42578125" style="1926" customWidth="1"/>
    <col min="7191" max="7191" width="34.85546875" style="1926" customWidth="1"/>
    <col min="7192" max="7192" width="28" style="1926" customWidth="1"/>
    <col min="7193" max="7193" width="34.140625" style="1926" customWidth="1"/>
    <col min="7194" max="7194" width="34" style="1926" customWidth="1"/>
    <col min="7195" max="7425" width="11.42578125" style="1926"/>
    <col min="7426" max="7426" width="108.140625" style="1926" customWidth="1"/>
    <col min="7427" max="7427" width="28.7109375" style="1926" customWidth="1"/>
    <col min="7428" max="7428" width="32.5703125" style="1926" customWidth="1"/>
    <col min="7429" max="7429" width="28.7109375" style="1926" customWidth="1"/>
    <col min="7430" max="7431" width="31.7109375" style="1926" customWidth="1"/>
    <col min="7432" max="7432" width="30.140625" style="1926" customWidth="1"/>
    <col min="7433" max="7433" width="33.7109375" style="1926" customWidth="1"/>
    <col min="7434" max="7434" width="27" style="1926" customWidth="1"/>
    <col min="7435" max="7435" width="28.7109375" style="1926" customWidth="1"/>
    <col min="7436" max="7436" width="34.85546875" style="1926" customWidth="1"/>
    <col min="7437" max="7437" width="37" style="1926" customWidth="1"/>
    <col min="7438" max="7438" width="34.85546875" style="1926" customWidth="1"/>
    <col min="7439" max="7439" width="27.5703125" style="1926" customWidth="1"/>
    <col min="7440" max="7440" width="36.85546875" style="1926" customWidth="1"/>
    <col min="7441" max="7441" width="38.7109375" style="1926" customWidth="1"/>
    <col min="7442" max="7444" width="14.7109375" style="1926" customWidth="1"/>
    <col min="7445" max="7445" width="18.7109375" style="1926" customWidth="1"/>
    <col min="7446" max="7446" width="25.42578125" style="1926" customWidth="1"/>
    <col min="7447" max="7447" width="34.85546875" style="1926" customWidth="1"/>
    <col min="7448" max="7448" width="28" style="1926" customWidth="1"/>
    <col min="7449" max="7449" width="34.140625" style="1926" customWidth="1"/>
    <col min="7450" max="7450" width="34" style="1926" customWidth="1"/>
    <col min="7451" max="7681" width="11.42578125" style="1926"/>
    <col min="7682" max="7682" width="108.140625" style="1926" customWidth="1"/>
    <col min="7683" max="7683" width="28.7109375" style="1926" customWidth="1"/>
    <col min="7684" max="7684" width="32.5703125" style="1926" customWidth="1"/>
    <col min="7685" max="7685" width="28.7109375" style="1926" customWidth="1"/>
    <col min="7686" max="7687" width="31.7109375" style="1926" customWidth="1"/>
    <col min="7688" max="7688" width="30.140625" style="1926" customWidth="1"/>
    <col min="7689" max="7689" width="33.7109375" style="1926" customWidth="1"/>
    <col min="7690" max="7690" width="27" style="1926" customWidth="1"/>
    <col min="7691" max="7691" width="28.7109375" style="1926" customWidth="1"/>
    <col min="7692" max="7692" width="34.85546875" style="1926" customWidth="1"/>
    <col min="7693" max="7693" width="37" style="1926" customWidth="1"/>
    <col min="7694" max="7694" width="34.85546875" style="1926" customWidth="1"/>
    <col min="7695" max="7695" width="27.5703125" style="1926" customWidth="1"/>
    <col min="7696" max="7696" width="36.85546875" style="1926" customWidth="1"/>
    <col min="7697" max="7697" width="38.7109375" style="1926" customWidth="1"/>
    <col min="7698" max="7700" width="14.7109375" style="1926" customWidth="1"/>
    <col min="7701" max="7701" width="18.7109375" style="1926" customWidth="1"/>
    <col min="7702" max="7702" width="25.42578125" style="1926" customWidth="1"/>
    <col min="7703" max="7703" width="34.85546875" style="1926" customWidth="1"/>
    <col min="7704" max="7704" width="28" style="1926" customWidth="1"/>
    <col min="7705" max="7705" width="34.140625" style="1926" customWidth="1"/>
    <col min="7706" max="7706" width="34" style="1926" customWidth="1"/>
    <col min="7707" max="7937" width="11.42578125" style="1926"/>
    <col min="7938" max="7938" width="108.140625" style="1926" customWidth="1"/>
    <col min="7939" max="7939" width="28.7109375" style="1926" customWidth="1"/>
    <col min="7940" max="7940" width="32.5703125" style="1926" customWidth="1"/>
    <col min="7941" max="7941" width="28.7109375" style="1926" customWidth="1"/>
    <col min="7942" max="7943" width="31.7109375" style="1926" customWidth="1"/>
    <col min="7944" max="7944" width="30.140625" style="1926" customWidth="1"/>
    <col min="7945" max="7945" width="33.7109375" style="1926" customWidth="1"/>
    <col min="7946" max="7946" width="27" style="1926" customWidth="1"/>
    <col min="7947" max="7947" width="28.7109375" style="1926" customWidth="1"/>
    <col min="7948" max="7948" width="34.85546875" style="1926" customWidth="1"/>
    <col min="7949" max="7949" width="37" style="1926" customWidth="1"/>
    <col min="7950" max="7950" width="34.85546875" style="1926" customWidth="1"/>
    <col min="7951" max="7951" width="27.5703125" style="1926" customWidth="1"/>
    <col min="7952" max="7952" width="36.85546875" style="1926" customWidth="1"/>
    <col min="7953" max="7953" width="38.7109375" style="1926" customWidth="1"/>
    <col min="7954" max="7956" width="14.7109375" style="1926" customWidth="1"/>
    <col min="7957" max="7957" width="18.7109375" style="1926" customWidth="1"/>
    <col min="7958" max="7958" width="25.42578125" style="1926" customWidth="1"/>
    <col min="7959" max="7959" width="34.85546875" style="1926" customWidth="1"/>
    <col min="7960" max="7960" width="28" style="1926" customWidth="1"/>
    <col min="7961" max="7961" width="34.140625" style="1926" customWidth="1"/>
    <col min="7962" max="7962" width="34" style="1926" customWidth="1"/>
    <col min="7963" max="8193" width="11.42578125" style="1926"/>
    <col min="8194" max="8194" width="108.140625" style="1926" customWidth="1"/>
    <col min="8195" max="8195" width="28.7109375" style="1926" customWidth="1"/>
    <col min="8196" max="8196" width="32.5703125" style="1926" customWidth="1"/>
    <col min="8197" max="8197" width="28.7109375" style="1926" customWidth="1"/>
    <col min="8198" max="8199" width="31.7109375" style="1926" customWidth="1"/>
    <col min="8200" max="8200" width="30.140625" style="1926" customWidth="1"/>
    <col min="8201" max="8201" width="33.7109375" style="1926" customWidth="1"/>
    <col min="8202" max="8202" width="27" style="1926" customWidth="1"/>
    <col min="8203" max="8203" width="28.7109375" style="1926" customWidth="1"/>
    <col min="8204" max="8204" width="34.85546875" style="1926" customWidth="1"/>
    <col min="8205" max="8205" width="37" style="1926" customWidth="1"/>
    <col min="8206" max="8206" width="34.85546875" style="1926" customWidth="1"/>
    <col min="8207" max="8207" width="27.5703125" style="1926" customWidth="1"/>
    <col min="8208" max="8208" width="36.85546875" style="1926" customWidth="1"/>
    <col min="8209" max="8209" width="38.7109375" style="1926" customWidth="1"/>
    <col min="8210" max="8212" width="14.7109375" style="1926" customWidth="1"/>
    <col min="8213" max="8213" width="18.7109375" style="1926" customWidth="1"/>
    <col min="8214" max="8214" width="25.42578125" style="1926" customWidth="1"/>
    <col min="8215" max="8215" width="34.85546875" style="1926" customWidth="1"/>
    <col min="8216" max="8216" width="28" style="1926" customWidth="1"/>
    <col min="8217" max="8217" width="34.140625" style="1926" customWidth="1"/>
    <col min="8218" max="8218" width="34" style="1926" customWidth="1"/>
    <col min="8219" max="8449" width="11.42578125" style="1926"/>
    <col min="8450" max="8450" width="108.140625" style="1926" customWidth="1"/>
    <col min="8451" max="8451" width="28.7109375" style="1926" customWidth="1"/>
    <col min="8452" max="8452" width="32.5703125" style="1926" customWidth="1"/>
    <col min="8453" max="8453" width="28.7109375" style="1926" customWidth="1"/>
    <col min="8454" max="8455" width="31.7109375" style="1926" customWidth="1"/>
    <col min="8456" max="8456" width="30.140625" style="1926" customWidth="1"/>
    <col min="8457" max="8457" width="33.7109375" style="1926" customWidth="1"/>
    <col min="8458" max="8458" width="27" style="1926" customWidth="1"/>
    <col min="8459" max="8459" width="28.7109375" style="1926" customWidth="1"/>
    <col min="8460" max="8460" width="34.85546875" style="1926" customWidth="1"/>
    <col min="8461" max="8461" width="37" style="1926" customWidth="1"/>
    <col min="8462" max="8462" width="34.85546875" style="1926" customWidth="1"/>
    <col min="8463" max="8463" width="27.5703125" style="1926" customWidth="1"/>
    <col min="8464" max="8464" width="36.85546875" style="1926" customWidth="1"/>
    <col min="8465" max="8465" width="38.7109375" style="1926" customWidth="1"/>
    <col min="8466" max="8468" width="14.7109375" style="1926" customWidth="1"/>
    <col min="8469" max="8469" width="18.7109375" style="1926" customWidth="1"/>
    <col min="8470" max="8470" width="25.42578125" style="1926" customWidth="1"/>
    <col min="8471" max="8471" width="34.85546875" style="1926" customWidth="1"/>
    <col min="8472" max="8472" width="28" style="1926" customWidth="1"/>
    <col min="8473" max="8473" width="34.140625" style="1926" customWidth="1"/>
    <col min="8474" max="8474" width="34" style="1926" customWidth="1"/>
    <col min="8475" max="8705" width="11.42578125" style="1926"/>
    <col min="8706" max="8706" width="108.140625" style="1926" customWidth="1"/>
    <col min="8707" max="8707" width="28.7109375" style="1926" customWidth="1"/>
    <col min="8708" max="8708" width="32.5703125" style="1926" customWidth="1"/>
    <col min="8709" max="8709" width="28.7109375" style="1926" customWidth="1"/>
    <col min="8710" max="8711" width="31.7109375" style="1926" customWidth="1"/>
    <col min="8712" max="8712" width="30.140625" style="1926" customWidth="1"/>
    <col min="8713" max="8713" width="33.7109375" style="1926" customWidth="1"/>
    <col min="8714" max="8714" width="27" style="1926" customWidth="1"/>
    <col min="8715" max="8715" width="28.7109375" style="1926" customWidth="1"/>
    <col min="8716" max="8716" width="34.85546875" style="1926" customWidth="1"/>
    <col min="8717" max="8717" width="37" style="1926" customWidth="1"/>
    <col min="8718" max="8718" width="34.85546875" style="1926" customWidth="1"/>
    <col min="8719" max="8719" width="27.5703125" style="1926" customWidth="1"/>
    <col min="8720" max="8720" width="36.85546875" style="1926" customWidth="1"/>
    <col min="8721" max="8721" width="38.7109375" style="1926" customWidth="1"/>
    <col min="8722" max="8724" width="14.7109375" style="1926" customWidth="1"/>
    <col min="8725" max="8725" width="18.7109375" style="1926" customWidth="1"/>
    <col min="8726" max="8726" width="25.42578125" style="1926" customWidth="1"/>
    <col min="8727" max="8727" width="34.85546875" style="1926" customWidth="1"/>
    <col min="8728" max="8728" width="28" style="1926" customWidth="1"/>
    <col min="8729" max="8729" width="34.140625" style="1926" customWidth="1"/>
    <col min="8730" max="8730" width="34" style="1926" customWidth="1"/>
    <col min="8731" max="8961" width="11.42578125" style="1926"/>
    <col min="8962" max="8962" width="108.140625" style="1926" customWidth="1"/>
    <col min="8963" max="8963" width="28.7109375" style="1926" customWidth="1"/>
    <col min="8964" max="8964" width="32.5703125" style="1926" customWidth="1"/>
    <col min="8965" max="8965" width="28.7109375" style="1926" customWidth="1"/>
    <col min="8966" max="8967" width="31.7109375" style="1926" customWidth="1"/>
    <col min="8968" max="8968" width="30.140625" style="1926" customWidth="1"/>
    <col min="8969" max="8969" width="33.7109375" style="1926" customWidth="1"/>
    <col min="8970" max="8970" width="27" style="1926" customWidth="1"/>
    <col min="8971" max="8971" width="28.7109375" style="1926" customWidth="1"/>
    <col min="8972" max="8972" width="34.85546875" style="1926" customWidth="1"/>
    <col min="8973" max="8973" width="37" style="1926" customWidth="1"/>
    <col min="8974" max="8974" width="34.85546875" style="1926" customWidth="1"/>
    <col min="8975" max="8975" width="27.5703125" style="1926" customWidth="1"/>
    <col min="8976" max="8976" width="36.85546875" style="1926" customWidth="1"/>
    <col min="8977" max="8977" width="38.7109375" style="1926" customWidth="1"/>
    <col min="8978" max="8980" width="14.7109375" style="1926" customWidth="1"/>
    <col min="8981" max="8981" width="18.7109375" style="1926" customWidth="1"/>
    <col min="8982" max="8982" width="25.42578125" style="1926" customWidth="1"/>
    <col min="8983" max="8983" width="34.85546875" style="1926" customWidth="1"/>
    <col min="8984" max="8984" width="28" style="1926" customWidth="1"/>
    <col min="8985" max="8985" width="34.140625" style="1926" customWidth="1"/>
    <col min="8986" max="8986" width="34" style="1926" customWidth="1"/>
    <col min="8987" max="9217" width="11.42578125" style="1926"/>
    <col min="9218" max="9218" width="108.140625" style="1926" customWidth="1"/>
    <col min="9219" max="9219" width="28.7109375" style="1926" customWidth="1"/>
    <col min="9220" max="9220" width="32.5703125" style="1926" customWidth="1"/>
    <col min="9221" max="9221" width="28.7109375" style="1926" customWidth="1"/>
    <col min="9222" max="9223" width="31.7109375" style="1926" customWidth="1"/>
    <col min="9224" max="9224" width="30.140625" style="1926" customWidth="1"/>
    <col min="9225" max="9225" width="33.7109375" style="1926" customWidth="1"/>
    <col min="9226" max="9226" width="27" style="1926" customWidth="1"/>
    <col min="9227" max="9227" width="28.7109375" style="1926" customWidth="1"/>
    <col min="9228" max="9228" width="34.85546875" style="1926" customWidth="1"/>
    <col min="9229" max="9229" width="37" style="1926" customWidth="1"/>
    <col min="9230" max="9230" width="34.85546875" style="1926" customWidth="1"/>
    <col min="9231" max="9231" width="27.5703125" style="1926" customWidth="1"/>
    <col min="9232" max="9232" width="36.85546875" style="1926" customWidth="1"/>
    <col min="9233" max="9233" width="38.7109375" style="1926" customWidth="1"/>
    <col min="9234" max="9236" width="14.7109375" style="1926" customWidth="1"/>
    <col min="9237" max="9237" width="18.7109375" style="1926" customWidth="1"/>
    <col min="9238" max="9238" width="25.42578125" style="1926" customWidth="1"/>
    <col min="9239" max="9239" width="34.85546875" style="1926" customWidth="1"/>
    <col min="9240" max="9240" width="28" style="1926" customWidth="1"/>
    <col min="9241" max="9241" width="34.140625" style="1926" customWidth="1"/>
    <col min="9242" max="9242" width="34" style="1926" customWidth="1"/>
    <col min="9243" max="9473" width="11.42578125" style="1926"/>
    <col min="9474" max="9474" width="108.140625" style="1926" customWidth="1"/>
    <col min="9475" max="9475" width="28.7109375" style="1926" customWidth="1"/>
    <col min="9476" max="9476" width="32.5703125" style="1926" customWidth="1"/>
    <col min="9477" max="9477" width="28.7109375" style="1926" customWidth="1"/>
    <col min="9478" max="9479" width="31.7109375" style="1926" customWidth="1"/>
    <col min="9480" max="9480" width="30.140625" style="1926" customWidth="1"/>
    <col min="9481" max="9481" width="33.7109375" style="1926" customWidth="1"/>
    <col min="9482" max="9482" width="27" style="1926" customWidth="1"/>
    <col min="9483" max="9483" width="28.7109375" style="1926" customWidth="1"/>
    <col min="9484" max="9484" width="34.85546875" style="1926" customWidth="1"/>
    <col min="9485" max="9485" width="37" style="1926" customWidth="1"/>
    <col min="9486" max="9486" width="34.85546875" style="1926" customWidth="1"/>
    <col min="9487" max="9487" width="27.5703125" style="1926" customWidth="1"/>
    <col min="9488" max="9488" width="36.85546875" style="1926" customWidth="1"/>
    <col min="9489" max="9489" width="38.7109375" style="1926" customWidth="1"/>
    <col min="9490" max="9492" width="14.7109375" style="1926" customWidth="1"/>
    <col min="9493" max="9493" width="18.7109375" style="1926" customWidth="1"/>
    <col min="9494" max="9494" width="25.42578125" style="1926" customWidth="1"/>
    <col min="9495" max="9495" width="34.85546875" style="1926" customWidth="1"/>
    <col min="9496" max="9496" width="28" style="1926" customWidth="1"/>
    <col min="9497" max="9497" width="34.140625" style="1926" customWidth="1"/>
    <col min="9498" max="9498" width="34" style="1926" customWidth="1"/>
    <col min="9499" max="9729" width="11.42578125" style="1926"/>
    <col min="9730" max="9730" width="108.140625" style="1926" customWidth="1"/>
    <col min="9731" max="9731" width="28.7109375" style="1926" customWidth="1"/>
    <col min="9732" max="9732" width="32.5703125" style="1926" customWidth="1"/>
    <col min="9733" max="9733" width="28.7109375" style="1926" customWidth="1"/>
    <col min="9734" max="9735" width="31.7109375" style="1926" customWidth="1"/>
    <col min="9736" max="9736" width="30.140625" style="1926" customWidth="1"/>
    <col min="9737" max="9737" width="33.7109375" style="1926" customWidth="1"/>
    <col min="9738" max="9738" width="27" style="1926" customWidth="1"/>
    <col min="9739" max="9739" width="28.7109375" style="1926" customWidth="1"/>
    <col min="9740" max="9740" width="34.85546875" style="1926" customWidth="1"/>
    <col min="9741" max="9741" width="37" style="1926" customWidth="1"/>
    <col min="9742" max="9742" width="34.85546875" style="1926" customWidth="1"/>
    <col min="9743" max="9743" width="27.5703125" style="1926" customWidth="1"/>
    <col min="9744" max="9744" width="36.85546875" style="1926" customWidth="1"/>
    <col min="9745" max="9745" width="38.7109375" style="1926" customWidth="1"/>
    <col min="9746" max="9748" width="14.7109375" style="1926" customWidth="1"/>
    <col min="9749" max="9749" width="18.7109375" style="1926" customWidth="1"/>
    <col min="9750" max="9750" width="25.42578125" style="1926" customWidth="1"/>
    <col min="9751" max="9751" width="34.85546875" style="1926" customWidth="1"/>
    <col min="9752" max="9752" width="28" style="1926" customWidth="1"/>
    <col min="9753" max="9753" width="34.140625" style="1926" customWidth="1"/>
    <col min="9754" max="9754" width="34" style="1926" customWidth="1"/>
    <col min="9755" max="9985" width="11.42578125" style="1926"/>
    <col min="9986" max="9986" width="108.140625" style="1926" customWidth="1"/>
    <col min="9987" max="9987" width="28.7109375" style="1926" customWidth="1"/>
    <col min="9988" max="9988" width="32.5703125" style="1926" customWidth="1"/>
    <col min="9989" max="9989" width="28.7109375" style="1926" customWidth="1"/>
    <col min="9990" max="9991" width="31.7109375" style="1926" customWidth="1"/>
    <col min="9992" max="9992" width="30.140625" style="1926" customWidth="1"/>
    <col min="9993" max="9993" width="33.7109375" style="1926" customWidth="1"/>
    <col min="9994" max="9994" width="27" style="1926" customWidth="1"/>
    <col min="9995" max="9995" width="28.7109375" style="1926" customWidth="1"/>
    <col min="9996" max="9996" width="34.85546875" style="1926" customWidth="1"/>
    <col min="9997" max="9997" width="37" style="1926" customWidth="1"/>
    <col min="9998" max="9998" width="34.85546875" style="1926" customWidth="1"/>
    <col min="9999" max="9999" width="27.5703125" style="1926" customWidth="1"/>
    <col min="10000" max="10000" width="36.85546875" style="1926" customWidth="1"/>
    <col min="10001" max="10001" width="38.7109375" style="1926" customWidth="1"/>
    <col min="10002" max="10004" width="14.7109375" style="1926" customWidth="1"/>
    <col min="10005" max="10005" width="18.7109375" style="1926" customWidth="1"/>
    <col min="10006" max="10006" width="25.42578125" style="1926" customWidth="1"/>
    <col min="10007" max="10007" width="34.85546875" style="1926" customWidth="1"/>
    <col min="10008" max="10008" width="28" style="1926" customWidth="1"/>
    <col min="10009" max="10009" width="34.140625" style="1926" customWidth="1"/>
    <col min="10010" max="10010" width="34" style="1926" customWidth="1"/>
    <col min="10011" max="10241" width="11.42578125" style="1926"/>
    <col min="10242" max="10242" width="108.140625" style="1926" customWidth="1"/>
    <col min="10243" max="10243" width="28.7109375" style="1926" customWidth="1"/>
    <col min="10244" max="10244" width="32.5703125" style="1926" customWidth="1"/>
    <col min="10245" max="10245" width="28.7109375" style="1926" customWidth="1"/>
    <col min="10246" max="10247" width="31.7109375" style="1926" customWidth="1"/>
    <col min="10248" max="10248" width="30.140625" style="1926" customWidth="1"/>
    <col min="10249" max="10249" width="33.7109375" style="1926" customWidth="1"/>
    <col min="10250" max="10250" width="27" style="1926" customWidth="1"/>
    <col min="10251" max="10251" width="28.7109375" style="1926" customWidth="1"/>
    <col min="10252" max="10252" width="34.85546875" style="1926" customWidth="1"/>
    <col min="10253" max="10253" width="37" style="1926" customWidth="1"/>
    <col min="10254" max="10254" width="34.85546875" style="1926" customWidth="1"/>
    <col min="10255" max="10255" width="27.5703125" style="1926" customWidth="1"/>
    <col min="10256" max="10256" width="36.85546875" style="1926" customWidth="1"/>
    <col min="10257" max="10257" width="38.7109375" style="1926" customWidth="1"/>
    <col min="10258" max="10260" width="14.7109375" style="1926" customWidth="1"/>
    <col min="10261" max="10261" width="18.7109375" style="1926" customWidth="1"/>
    <col min="10262" max="10262" width="25.42578125" style="1926" customWidth="1"/>
    <col min="10263" max="10263" width="34.85546875" style="1926" customWidth="1"/>
    <col min="10264" max="10264" width="28" style="1926" customWidth="1"/>
    <col min="10265" max="10265" width="34.140625" style="1926" customWidth="1"/>
    <col min="10266" max="10266" width="34" style="1926" customWidth="1"/>
    <col min="10267" max="10497" width="11.42578125" style="1926"/>
    <col min="10498" max="10498" width="108.140625" style="1926" customWidth="1"/>
    <col min="10499" max="10499" width="28.7109375" style="1926" customWidth="1"/>
    <col min="10500" max="10500" width="32.5703125" style="1926" customWidth="1"/>
    <col min="10501" max="10501" width="28.7109375" style="1926" customWidth="1"/>
    <col min="10502" max="10503" width="31.7109375" style="1926" customWidth="1"/>
    <col min="10504" max="10504" width="30.140625" style="1926" customWidth="1"/>
    <col min="10505" max="10505" width="33.7109375" style="1926" customWidth="1"/>
    <col min="10506" max="10506" width="27" style="1926" customWidth="1"/>
    <col min="10507" max="10507" width="28.7109375" style="1926" customWidth="1"/>
    <col min="10508" max="10508" width="34.85546875" style="1926" customWidth="1"/>
    <col min="10509" max="10509" width="37" style="1926" customWidth="1"/>
    <col min="10510" max="10510" width="34.85546875" style="1926" customWidth="1"/>
    <col min="10511" max="10511" width="27.5703125" style="1926" customWidth="1"/>
    <col min="10512" max="10512" width="36.85546875" style="1926" customWidth="1"/>
    <col min="10513" max="10513" width="38.7109375" style="1926" customWidth="1"/>
    <col min="10514" max="10516" width="14.7109375" style="1926" customWidth="1"/>
    <col min="10517" max="10517" width="18.7109375" style="1926" customWidth="1"/>
    <col min="10518" max="10518" width="25.42578125" style="1926" customWidth="1"/>
    <col min="10519" max="10519" width="34.85546875" style="1926" customWidth="1"/>
    <col min="10520" max="10520" width="28" style="1926" customWidth="1"/>
    <col min="10521" max="10521" width="34.140625" style="1926" customWidth="1"/>
    <col min="10522" max="10522" width="34" style="1926" customWidth="1"/>
    <col min="10523" max="10753" width="11.42578125" style="1926"/>
    <col min="10754" max="10754" width="108.140625" style="1926" customWidth="1"/>
    <col min="10755" max="10755" width="28.7109375" style="1926" customWidth="1"/>
    <col min="10756" max="10756" width="32.5703125" style="1926" customWidth="1"/>
    <col min="10757" max="10757" width="28.7109375" style="1926" customWidth="1"/>
    <col min="10758" max="10759" width="31.7109375" style="1926" customWidth="1"/>
    <col min="10760" max="10760" width="30.140625" style="1926" customWidth="1"/>
    <col min="10761" max="10761" width="33.7109375" style="1926" customWidth="1"/>
    <col min="10762" max="10762" width="27" style="1926" customWidth="1"/>
    <col min="10763" max="10763" width="28.7109375" style="1926" customWidth="1"/>
    <col min="10764" max="10764" width="34.85546875" style="1926" customWidth="1"/>
    <col min="10765" max="10765" width="37" style="1926" customWidth="1"/>
    <col min="10766" max="10766" width="34.85546875" style="1926" customWidth="1"/>
    <col min="10767" max="10767" width="27.5703125" style="1926" customWidth="1"/>
    <col min="10768" max="10768" width="36.85546875" style="1926" customWidth="1"/>
    <col min="10769" max="10769" width="38.7109375" style="1926" customWidth="1"/>
    <col min="10770" max="10772" width="14.7109375" style="1926" customWidth="1"/>
    <col min="10773" max="10773" width="18.7109375" style="1926" customWidth="1"/>
    <col min="10774" max="10774" width="25.42578125" style="1926" customWidth="1"/>
    <col min="10775" max="10775" width="34.85546875" style="1926" customWidth="1"/>
    <col min="10776" max="10776" width="28" style="1926" customWidth="1"/>
    <col min="10777" max="10777" width="34.140625" style="1926" customWidth="1"/>
    <col min="10778" max="10778" width="34" style="1926" customWidth="1"/>
    <col min="10779" max="11009" width="11.42578125" style="1926"/>
    <col min="11010" max="11010" width="108.140625" style="1926" customWidth="1"/>
    <col min="11011" max="11011" width="28.7109375" style="1926" customWidth="1"/>
    <col min="11012" max="11012" width="32.5703125" style="1926" customWidth="1"/>
    <col min="11013" max="11013" width="28.7109375" style="1926" customWidth="1"/>
    <col min="11014" max="11015" width="31.7109375" style="1926" customWidth="1"/>
    <col min="11016" max="11016" width="30.140625" style="1926" customWidth="1"/>
    <col min="11017" max="11017" width="33.7109375" style="1926" customWidth="1"/>
    <col min="11018" max="11018" width="27" style="1926" customWidth="1"/>
    <col min="11019" max="11019" width="28.7109375" style="1926" customWidth="1"/>
    <col min="11020" max="11020" width="34.85546875" style="1926" customWidth="1"/>
    <col min="11021" max="11021" width="37" style="1926" customWidth="1"/>
    <col min="11022" max="11022" width="34.85546875" style="1926" customWidth="1"/>
    <col min="11023" max="11023" width="27.5703125" style="1926" customWidth="1"/>
    <col min="11024" max="11024" width="36.85546875" style="1926" customWidth="1"/>
    <col min="11025" max="11025" width="38.7109375" style="1926" customWidth="1"/>
    <col min="11026" max="11028" width="14.7109375" style="1926" customWidth="1"/>
    <col min="11029" max="11029" width="18.7109375" style="1926" customWidth="1"/>
    <col min="11030" max="11030" width="25.42578125" style="1926" customWidth="1"/>
    <col min="11031" max="11031" width="34.85546875" style="1926" customWidth="1"/>
    <col min="11032" max="11032" width="28" style="1926" customWidth="1"/>
    <col min="11033" max="11033" width="34.140625" style="1926" customWidth="1"/>
    <col min="11034" max="11034" width="34" style="1926" customWidth="1"/>
    <col min="11035" max="11265" width="11.42578125" style="1926"/>
    <col min="11266" max="11266" width="108.140625" style="1926" customWidth="1"/>
    <col min="11267" max="11267" width="28.7109375" style="1926" customWidth="1"/>
    <col min="11268" max="11268" width="32.5703125" style="1926" customWidth="1"/>
    <col min="11269" max="11269" width="28.7109375" style="1926" customWidth="1"/>
    <col min="11270" max="11271" width="31.7109375" style="1926" customWidth="1"/>
    <col min="11272" max="11272" width="30.140625" style="1926" customWidth="1"/>
    <col min="11273" max="11273" width="33.7109375" style="1926" customWidth="1"/>
    <col min="11274" max="11274" width="27" style="1926" customWidth="1"/>
    <col min="11275" max="11275" width="28.7109375" style="1926" customWidth="1"/>
    <col min="11276" max="11276" width="34.85546875" style="1926" customWidth="1"/>
    <col min="11277" max="11277" width="37" style="1926" customWidth="1"/>
    <col min="11278" max="11278" width="34.85546875" style="1926" customWidth="1"/>
    <col min="11279" max="11279" width="27.5703125" style="1926" customWidth="1"/>
    <col min="11280" max="11280" width="36.85546875" style="1926" customWidth="1"/>
    <col min="11281" max="11281" width="38.7109375" style="1926" customWidth="1"/>
    <col min="11282" max="11284" width="14.7109375" style="1926" customWidth="1"/>
    <col min="11285" max="11285" width="18.7109375" style="1926" customWidth="1"/>
    <col min="11286" max="11286" width="25.42578125" style="1926" customWidth="1"/>
    <col min="11287" max="11287" width="34.85546875" style="1926" customWidth="1"/>
    <col min="11288" max="11288" width="28" style="1926" customWidth="1"/>
    <col min="11289" max="11289" width="34.140625" style="1926" customWidth="1"/>
    <col min="11290" max="11290" width="34" style="1926" customWidth="1"/>
    <col min="11291" max="11521" width="11.42578125" style="1926"/>
    <col min="11522" max="11522" width="108.140625" style="1926" customWidth="1"/>
    <col min="11523" max="11523" width="28.7109375" style="1926" customWidth="1"/>
    <col min="11524" max="11524" width="32.5703125" style="1926" customWidth="1"/>
    <col min="11525" max="11525" width="28.7109375" style="1926" customWidth="1"/>
    <col min="11526" max="11527" width="31.7109375" style="1926" customWidth="1"/>
    <col min="11528" max="11528" width="30.140625" style="1926" customWidth="1"/>
    <col min="11529" max="11529" width="33.7109375" style="1926" customWidth="1"/>
    <col min="11530" max="11530" width="27" style="1926" customWidth="1"/>
    <col min="11531" max="11531" width="28.7109375" style="1926" customWidth="1"/>
    <col min="11532" max="11532" width="34.85546875" style="1926" customWidth="1"/>
    <col min="11533" max="11533" width="37" style="1926" customWidth="1"/>
    <col min="11534" max="11534" width="34.85546875" style="1926" customWidth="1"/>
    <col min="11535" max="11535" width="27.5703125" style="1926" customWidth="1"/>
    <col min="11536" max="11536" width="36.85546875" style="1926" customWidth="1"/>
    <col min="11537" max="11537" width="38.7109375" style="1926" customWidth="1"/>
    <col min="11538" max="11540" width="14.7109375" style="1926" customWidth="1"/>
    <col min="11541" max="11541" width="18.7109375" style="1926" customWidth="1"/>
    <col min="11542" max="11542" width="25.42578125" style="1926" customWidth="1"/>
    <col min="11543" max="11543" width="34.85546875" style="1926" customWidth="1"/>
    <col min="11544" max="11544" width="28" style="1926" customWidth="1"/>
    <col min="11545" max="11545" width="34.140625" style="1926" customWidth="1"/>
    <col min="11546" max="11546" width="34" style="1926" customWidth="1"/>
    <col min="11547" max="11777" width="11.42578125" style="1926"/>
    <col min="11778" max="11778" width="108.140625" style="1926" customWidth="1"/>
    <col min="11779" max="11779" width="28.7109375" style="1926" customWidth="1"/>
    <col min="11780" max="11780" width="32.5703125" style="1926" customWidth="1"/>
    <col min="11781" max="11781" width="28.7109375" style="1926" customWidth="1"/>
    <col min="11782" max="11783" width="31.7109375" style="1926" customWidth="1"/>
    <col min="11784" max="11784" width="30.140625" style="1926" customWidth="1"/>
    <col min="11785" max="11785" width="33.7109375" style="1926" customWidth="1"/>
    <col min="11786" max="11786" width="27" style="1926" customWidth="1"/>
    <col min="11787" max="11787" width="28.7109375" style="1926" customWidth="1"/>
    <col min="11788" max="11788" width="34.85546875" style="1926" customWidth="1"/>
    <col min="11789" max="11789" width="37" style="1926" customWidth="1"/>
    <col min="11790" max="11790" width="34.85546875" style="1926" customWidth="1"/>
    <col min="11791" max="11791" width="27.5703125" style="1926" customWidth="1"/>
    <col min="11792" max="11792" width="36.85546875" style="1926" customWidth="1"/>
    <col min="11793" max="11793" width="38.7109375" style="1926" customWidth="1"/>
    <col min="11794" max="11796" width="14.7109375" style="1926" customWidth="1"/>
    <col min="11797" max="11797" width="18.7109375" style="1926" customWidth="1"/>
    <col min="11798" max="11798" width="25.42578125" style="1926" customWidth="1"/>
    <col min="11799" max="11799" width="34.85546875" style="1926" customWidth="1"/>
    <col min="11800" max="11800" width="28" style="1926" customWidth="1"/>
    <col min="11801" max="11801" width="34.140625" style="1926" customWidth="1"/>
    <col min="11802" max="11802" width="34" style="1926" customWidth="1"/>
    <col min="11803" max="12033" width="11.42578125" style="1926"/>
    <col min="12034" max="12034" width="108.140625" style="1926" customWidth="1"/>
    <col min="12035" max="12035" width="28.7109375" style="1926" customWidth="1"/>
    <col min="12036" max="12036" width="32.5703125" style="1926" customWidth="1"/>
    <col min="12037" max="12037" width="28.7109375" style="1926" customWidth="1"/>
    <col min="12038" max="12039" width="31.7109375" style="1926" customWidth="1"/>
    <col min="12040" max="12040" width="30.140625" style="1926" customWidth="1"/>
    <col min="12041" max="12041" width="33.7109375" style="1926" customWidth="1"/>
    <col min="12042" max="12042" width="27" style="1926" customWidth="1"/>
    <col min="12043" max="12043" width="28.7109375" style="1926" customWidth="1"/>
    <col min="12044" max="12044" width="34.85546875" style="1926" customWidth="1"/>
    <col min="12045" max="12045" width="37" style="1926" customWidth="1"/>
    <col min="12046" max="12046" width="34.85546875" style="1926" customWidth="1"/>
    <col min="12047" max="12047" width="27.5703125" style="1926" customWidth="1"/>
    <col min="12048" max="12048" width="36.85546875" style="1926" customWidth="1"/>
    <col min="12049" max="12049" width="38.7109375" style="1926" customWidth="1"/>
    <col min="12050" max="12052" width="14.7109375" style="1926" customWidth="1"/>
    <col min="12053" max="12053" width="18.7109375" style="1926" customWidth="1"/>
    <col min="12054" max="12054" width="25.42578125" style="1926" customWidth="1"/>
    <col min="12055" max="12055" width="34.85546875" style="1926" customWidth="1"/>
    <col min="12056" max="12056" width="28" style="1926" customWidth="1"/>
    <col min="12057" max="12057" width="34.140625" style="1926" customWidth="1"/>
    <col min="12058" max="12058" width="34" style="1926" customWidth="1"/>
    <col min="12059" max="12289" width="11.42578125" style="1926"/>
    <col min="12290" max="12290" width="108.140625" style="1926" customWidth="1"/>
    <col min="12291" max="12291" width="28.7109375" style="1926" customWidth="1"/>
    <col min="12292" max="12292" width="32.5703125" style="1926" customWidth="1"/>
    <col min="12293" max="12293" width="28.7109375" style="1926" customWidth="1"/>
    <col min="12294" max="12295" width="31.7109375" style="1926" customWidth="1"/>
    <col min="12296" max="12296" width="30.140625" style="1926" customWidth="1"/>
    <col min="12297" max="12297" width="33.7109375" style="1926" customWidth="1"/>
    <col min="12298" max="12298" width="27" style="1926" customWidth="1"/>
    <col min="12299" max="12299" width="28.7109375" style="1926" customWidth="1"/>
    <col min="12300" max="12300" width="34.85546875" style="1926" customWidth="1"/>
    <col min="12301" max="12301" width="37" style="1926" customWidth="1"/>
    <col min="12302" max="12302" width="34.85546875" style="1926" customWidth="1"/>
    <col min="12303" max="12303" width="27.5703125" style="1926" customWidth="1"/>
    <col min="12304" max="12304" width="36.85546875" style="1926" customWidth="1"/>
    <col min="12305" max="12305" width="38.7109375" style="1926" customWidth="1"/>
    <col min="12306" max="12308" width="14.7109375" style="1926" customWidth="1"/>
    <col min="12309" max="12309" width="18.7109375" style="1926" customWidth="1"/>
    <col min="12310" max="12310" width="25.42578125" style="1926" customWidth="1"/>
    <col min="12311" max="12311" width="34.85546875" style="1926" customWidth="1"/>
    <col min="12312" max="12312" width="28" style="1926" customWidth="1"/>
    <col min="12313" max="12313" width="34.140625" style="1926" customWidth="1"/>
    <col min="12314" max="12314" width="34" style="1926" customWidth="1"/>
    <col min="12315" max="12545" width="11.42578125" style="1926"/>
    <col min="12546" max="12546" width="108.140625" style="1926" customWidth="1"/>
    <col min="12547" max="12547" width="28.7109375" style="1926" customWidth="1"/>
    <col min="12548" max="12548" width="32.5703125" style="1926" customWidth="1"/>
    <col min="12549" max="12549" width="28.7109375" style="1926" customWidth="1"/>
    <col min="12550" max="12551" width="31.7109375" style="1926" customWidth="1"/>
    <col min="12552" max="12552" width="30.140625" style="1926" customWidth="1"/>
    <col min="12553" max="12553" width="33.7109375" style="1926" customWidth="1"/>
    <col min="12554" max="12554" width="27" style="1926" customWidth="1"/>
    <col min="12555" max="12555" width="28.7109375" style="1926" customWidth="1"/>
    <col min="12556" max="12556" width="34.85546875" style="1926" customWidth="1"/>
    <col min="12557" max="12557" width="37" style="1926" customWidth="1"/>
    <col min="12558" max="12558" width="34.85546875" style="1926" customWidth="1"/>
    <col min="12559" max="12559" width="27.5703125" style="1926" customWidth="1"/>
    <col min="12560" max="12560" width="36.85546875" style="1926" customWidth="1"/>
    <col min="12561" max="12561" width="38.7109375" style="1926" customWidth="1"/>
    <col min="12562" max="12564" width="14.7109375" style="1926" customWidth="1"/>
    <col min="12565" max="12565" width="18.7109375" style="1926" customWidth="1"/>
    <col min="12566" max="12566" width="25.42578125" style="1926" customWidth="1"/>
    <col min="12567" max="12567" width="34.85546875" style="1926" customWidth="1"/>
    <col min="12568" max="12568" width="28" style="1926" customWidth="1"/>
    <col min="12569" max="12569" width="34.140625" style="1926" customWidth="1"/>
    <col min="12570" max="12570" width="34" style="1926" customWidth="1"/>
    <col min="12571" max="12801" width="11.42578125" style="1926"/>
    <col min="12802" max="12802" width="108.140625" style="1926" customWidth="1"/>
    <col min="12803" max="12803" width="28.7109375" style="1926" customWidth="1"/>
    <col min="12804" max="12804" width="32.5703125" style="1926" customWidth="1"/>
    <col min="12805" max="12805" width="28.7109375" style="1926" customWidth="1"/>
    <col min="12806" max="12807" width="31.7109375" style="1926" customWidth="1"/>
    <col min="12808" max="12808" width="30.140625" style="1926" customWidth="1"/>
    <col min="12809" max="12809" width="33.7109375" style="1926" customWidth="1"/>
    <col min="12810" max="12810" width="27" style="1926" customWidth="1"/>
    <col min="12811" max="12811" width="28.7109375" style="1926" customWidth="1"/>
    <col min="12812" max="12812" width="34.85546875" style="1926" customWidth="1"/>
    <col min="12813" max="12813" width="37" style="1926" customWidth="1"/>
    <col min="12814" max="12814" width="34.85546875" style="1926" customWidth="1"/>
    <col min="12815" max="12815" width="27.5703125" style="1926" customWidth="1"/>
    <col min="12816" max="12816" width="36.85546875" style="1926" customWidth="1"/>
    <col min="12817" max="12817" width="38.7109375" style="1926" customWidth="1"/>
    <col min="12818" max="12820" width="14.7109375" style="1926" customWidth="1"/>
    <col min="12821" max="12821" width="18.7109375" style="1926" customWidth="1"/>
    <col min="12822" max="12822" width="25.42578125" style="1926" customWidth="1"/>
    <col min="12823" max="12823" width="34.85546875" style="1926" customWidth="1"/>
    <col min="12824" max="12824" width="28" style="1926" customWidth="1"/>
    <col min="12825" max="12825" width="34.140625" style="1926" customWidth="1"/>
    <col min="12826" max="12826" width="34" style="1926" customWidth="1"/>
    <col min="12827" max="13057" width="11.42578125" style="1926"/>
    <col min="13058" max="13058" width="108.140625" style="1926" customWidth="1"/>
    <col min="13059" max="13059" width="28.7109375" style="1926" customWidth="1"/>
    <col min="13060" max="13060" width="32.5703125" style="1926" customWidth="1"/>
    <col min="13061" max="13061" width="28.7109375" style="1926" customWidth="1"/>
    <col min="13062" max="13063" width="31.7109375" style="1926" customWidth="1"/>
    <col min="13064" max="13064" width="30.140625" style="1926" customWidth="1"/>
    <col min="13065" max="13065" width="33.7109375" style="1926" customWidth="1"/>
    <col min="13066" max="13066" width="27" style="1926" customWidth="1"/>
    <col min="13067" max="13067" width="28.7109375" style="1926" customWidth="1"/>
    <col min="13068" max="13068" width="34.85546875" style="1926" customWidth="1"/>
    <col min="13069" max="13069" width="37" style="1926" customWidth="1"/>
    <col min="13070" max="13070" width="34.85546875" style="1926" customWidth="1"/>
    <col min="13071" max="13071" width="27.5703125" style="1926" customWidth="1"/>
    <col min="13072" max="13072" width="36.85546875" style="1926" customWidth="1"/>
    <col min="13073" max="13073" width="38.7109375" style="1926" customWidth="1"/>
    <col min="13074" max="13076" width="14.7109375" style="1926" customWidth="1"/>
    <col min="13077" max="13077" width="18.7109375" style="1926" customWidth="1"/>
    <col min="13078" max="13078" width="25.42578125" style="1926" customWidth="1"/>
    <col min="13079" max="13079" width="34.85546875" style="1926" customWidth="1"/>
    <col min="13080" max="13080" width="28" style="1926" customWidth="1"/>
    <col min="13081" max="13081" width="34.140625" style="1926" customWidth="1"/>
    <col min="13082" max="13082" width="34" style="1926" customWidth="1"/>
    <col min="13083" max="13313" width="11.42578125" style="1926"/>
    <col min="13314" max="13314" width="108.140625" style="1926" customWidth="1"/>
    <col min="13315" max="13315" width="28.7109375" style="1926" customWidth="1"/>
    <col min="13316" max="13316" width="32.5703125" style="1926" customWidth="1"/>
    <col min="13317" max="13317" width="28.7109375" style="1926" customWidth="1"/>
    <col min="13318" max="13319" width="31.7109375" style="1926" customWidth="1"/>
    <col min="13320" max="13320" width="30.140625" style="1926" customWidth="1"/>
    <col min="13321" max="13321" width="33.7109375" style="1926" customWidth="1"/>
    <col min="13322" max="13322" width="27" style="1926" customWidth="1"/>
    <col min="13323" max="13323" width="28.7109375" style="1926" customWidth="1"/>
    <col min="13324" max="13324" width="34.85546875" style="1926" customWidth="1"/>
    <col min="13325" max="13325" width="37" style="1926" customWidth="1"/>
    <col min="13326" max="13326" width="34.85546875" style="1926" customWidth="1"/>
    <col min="13327" max="13327" width="27.5703125" style="1926" customWidth="1"/>
    <col min="13328" max="13328" width="36.85546875" style="1926" customWidth="1"/>
    <col min="13329" max="13329" width="38.7109375" style="1926" customWidth="1"/>
    <col min="13330" max="13332" width="14.7109375" style="1926" customWidth="1"/>
    <col min="13333" max="13333" width="18.7109375" style="1926" customWidth="1"/>
    <col min="13334" max="13334" width="25.42578125" style="1926" customWidth="1"/>
    <col min="13335" max="13335" width="34.85546875" style="1926" customWidth="1"/>
    <col min="13336" max="13336" width="28" style="1926" customWidth="1"/>
    <col min="13337" max="13337" width="34.140625" style="1926" customWidth="1"/>
    <col min="13338" max="13338" width="34" style="1926" customWidth="1"/>
    <col min="13339" max="13569" width="11.42578125" style="1926"/>
    <col min="13570" max="13570" width="108.140625" style="1926" customWidth="1"/>
    <col min="13571" max="13571" width="28.7109375" style="1926" customWidth="1"/>
    <col min="13572" max="13572" width="32.5703125" style="1926" customWidth="1"/>
    <col min="13573" max="13573" width="28.7109375" style="1926" customWidth="1"/>
    <col min="13574" max="13575" width="31.7109375" style="1926" customWidth="1"/>
    <col min="13576" max="13576" width="30.140625" style="1926" customWidth="1"/>
    <col min="13577" max="13577" width="33.7109375" style="1926" customWidth="1"/>
    <col min="13578" max="13578" width="27" style="1926" customWidth="1"/>
    <col min="13579" max="13579" width="28.7109375" style="1926" customWidth="1"/>
    <col min="13580" max="13580" width="34.85546875" style="1926" customWidth="1"/>
    <col min="13581" max="13581" width="37" style="1926" customWidth="1"/>
    <col min="13582" max="13582" width="34.85546875" style="1926" customWidth="1"/>
    <col min="13583" max="13583" width="27.5703125" style="1926" customWidth="1"/>
    <col min="13584" max="13584" width="36.85546875" style="1926" customWidth="1"/>
    <col min="13585" max="13585" width="38.7109375" style="1926" customWidth="1"/>
    <col min="13586" max="13588" width="14.7109375" style="1926" customWidth="1"/>
    <col min="13589" max="13589" width="18.7109375" style="1926" customWidth="1"/>
    <col min="13590" max="13590" width="25.42578125" style="1926" customWidth="1"/>
    <col min="13591" max="13591" width="34.85546875" style="1926" customWidth="1"/>
    <col min="13592" max="13592" width="28" style="1926" customWidth="1"/>
    <col min="13593" max="13593" width="34.140625" style="1926" customWidth="1"/>
    <col min="13594" max="13594" width="34" style="1926" customWidth="1"/>
    <col min="13595" max="13825" width="11.42578125" style="1926"/>
    <col min="13826" max="13826" width="108.140625" style="1926" customWidth="1"/>
    <col min="13827" max="13827" width="28.7109375" style="1926" customWidth="1"/>
    <col min="13828" max="13828" width="32.5703125" style="1926" customWidth="1"/>
    <col min="13829" max="13829" width="28.7109375" style="1926" customWidth="1"/>
    <col min="13830" max="13831" width="31.7109375" style="1926" customWidth="1"/>
    <col min="13832" max="13832" width="30.140625" style="1926" customWidth="1"/>
    <col min="13833" max="13833" width="33.7109375" style="1926" customWidth="1"/>
    <col min="13834" max="13834" width="27" style="1926" customWidth="1"/>
    <col min="13835" max="13835" width="28.7109375" style="1926" customWidth="1"/>
    <col min="13836" max="13836" width="34.85546875" style="1926" customWidth="1"/>
    <col min="13837" max="13837" width="37" style="1926" customWidth="1"/>
    <col min="13838" max="13838" width="34.85546875" style="1926" customWidth="1"/>
    <col min="13839" max="13839" width="27.5703125" style="1926" customWidth="1"/>
    <col min="13840" max="13840" width="36.85546875" style="1926" customWidth="1"/>
    <col min="13841" max="13841" width="38.7109375" style="1926" customWidth="1"/>
    <col min="13842" max="13844" width="14.7109375" style="1926" customWidth="1"/>
    <col min="13845" max="13845" width="18.7109375" style="1926" customWidth="1"/>
    <col min="13846" max="13846" width="25.42578125" style="1926" customWidth="1"/>
    <col min="13847" max="13847" width="34.85546875" style="1926" customWidth="1"/>
    <col min="13848" max="13848" width="28" style="1926" customWidth="1"/>
    <col min="13849" max="13849" width="34.140625" style="1926" customWidth="1"/>
    <col min="13850" max="13850" width="34" style="1926" customWidth="1"/>
    <col min="13851" max="14081" width="11.42578125" style="1926"/>
    <col min="14082" max="14082" width="108.140625" style="1926" customWidth="1"/>
    <col min="14083" max="14083" width="28.7109375" style="1926" customWidth="1"/>
    <col min="14084" max="14084" width="32.5703125" style="1926" customWidth="1"/>
    <col min="14085" max="14085" width="28.7109375" style="1926" customWidth="1"/>
    <col min="14086" max="14087" width="31.7109375" style="1926" customWidth="1"/>
    <col min="14088" max="14088" width="30.140625" style="1926" customWidth="1"/>
    <col min="14089" max="14089" width="33.7109375" style="1926" customWidth="1"/>
    <col min="14090" max="14090" width="27" style="1926" customWidth="1"/>
    <col min="14091" max="14091" width="28.7109375" style="1926" customWidth="1"/>
    <col min="14092" max="14092" width="34.85546875" style="1926" customWidth="1"/>
    <col min="14093" max="14093" width="37" style="1926" customWidth="1"/>
    <col min="14094" max="14094" width="34.85546875" style="1926" customWidth="1"/>
    <col min="14095" max="14095" width="27.5703125" style="1926" customWidth="1"/>
    <col min="14096" max="14096" width="36.85546875" style="1926" customWidth="1"/>
    <col min="14097" max="14097" width="38.7109375" style="1926" customWidth="1"/>
    <col min="14098" max="14100" width="14.7109375" style="1926" customWidth="1"/>
    <col min="14101" max="14101" width="18.7109375" style="1926" customWidth="1"/>
    <col min="14102" max="14102" width="25.42578125" style="1926" customWidth="1"/>
    <col min="14103" max="14103" width="34.85546875" style="1926" customWidth="1"/>
    <col min="14104" max="14104" width="28" style="1926" customWidth="1"/>
    <col min="14105" max="14105" width="34.140625" style="1926" customWidth="1"/>
    <col min="14106" max="14106" width="34" style="1926" customWidth="1"/>
    <col min="14107" max="14337" width="11.42578125" style="1926"/>
    <col min="14338" max="14338" width="108.140625" style="1926" customWidth="1"/>
    <col min="14339" max="14339" width="28.7109375" style="1926" customWidth="1"/>
    <col min="14340" max="14340" width="32.5703125" style="1926" customWidth="1"/>
    <col min="14341" max="14341" width="28.7109375" style="1926" customWidth="1"/>
    <col min="14342" max="14343" width="31.7109375" style="1926" customWidth="1"/>
    <col min="14344" max="14344" width="30.140625" style="1926" customWidth="1"/>
    <col min="14345" max="14345" width="33.7109375" style="1926" customWidth="1"/>
    <col min="14346" max="14346" width="27" style="1926" customWidth="1"/>
    <col min="14347" max="14347" width="28.7109375" style="1926" customWidth="1"/>
    <col min="14348" max="14348" width="34.85546875" style="1926" customWidth="1"/>
    <col min="14349" max="14349" width="37" style="1926" customWidth="1"/>
    <col min="14350" max="14350" width="34.85546875" style="1926" customWidth="1"/>
    <col min="14351" max="14351" width="27.5703125" style="1926" customWidth="1"/>
    <col min="14352" max="14352" width="36.85546875" style="1926" customWidth="1"/>
    <col min="14353" max="14353" width="38.7109375" style="1926" customWidth="1"/>
    <col min="14354" max="14356" width="14.7109375" style="1926" customWidth="1"/>
    <col min="14357" max="14357" width="18.7109375" style="1926" customWidth="1"/>
    <col min="14358" max="14358" width="25.42578125" style="1926" customWidth="1"/>
    <col min="14359" max="14359" width="34.85546875" style="1926" customWidth="1"/>
    <col min="14360" max="14360" width="28" style="1926" customWidth="1"/>
    <col min="14361" max="14361" width="34.140625" style="1926" customWidth="1"/>
    <col min="14362" max="14362" width="34" style="1926" customWidth="1"/>
    <col min="14363" max="14593" width="11.42578125" style="1926"/>
    <col min="14594" max="14594" width="108.140625" style="1926" customWidth="1"/>
    <col min="14595" max="14595" width="28.7109375" style="1926" customWidth="1"/>
    <col min="14596" max="14596" width="32.5703125" style="1926" customWidth="1"/>
    <col min="14597" max="14597" width="28.7109375" style="1926" customWidth="1"/>
    <col min="14598" max="14599" width="31.7109375" style="1926" customWidth="1"/>
    <col min="14600" max="14600" width="30.140625" style="1926" customWidth="1"/>
    <col min="14601" max="14601" width="33.7109375" style="1926" customWidth="1"/>
    <col min="14602" max="14602" width="27" style="1926" customWidth="1"/>
    <col min="14603" max="14603" width="28.7109375" style="1926" customWidth="1"/>
    <col min="14604" max="14604" width="34.85546875" style="1926" customWidth="1"/>
    <col min="14605" max="14605" width="37" style="1926" customWidth="1"/>
    <col min="14606" max="14606" width="34.85546875" style="1926" customWidth="1"/>
    <col min="14607" max="14607" width="27.5703125" style="1926" customWidth="1"/>
    <col min="14608" max="14608" width="36.85546875" style="1926" customWidth="1"/>
    <col min="14609" max="14609" width="38.7109375" style="1926" customWidth="1"/>
    <col min="14610" max="14612" width="14.7109375" style="1926" customWidth="1"/>
    <col min="14613" max="14613" width="18.7109375" style="1926" customWidth="1"/>
    <col min="14614" max="14614" width="25.42578125" style="1926" customWidth="1"/>
    <col min="14615" max="14615" width="34.85546875" style="1926" customWidth="1"/>
    <col min="14616" max="14616" width="28" style="1926" customWidth="1"/>
    <col min="14617" max="14617" width="34.140625" style="1926" customWidth="1"/>
    <col min="14618" max="14618" width="34" style="1926" customWidth="1"/>
    <col min="14619" max="14849" width="11.42578125" style="1926"/>
    <col min="14850" max="14850" width="108.140625" style="1926" customWidth="1"/>
    <col min="14851" max="14851" width="28.7109375" style="1926" customWidth="1"/>
    <col min="14852" max="14852" width="32.5703125" style="1926" customWidth="1"/>
    <col min="14853" max="14853" width="28.7109375" style="1926" customWidth="1"/>
    <col min="14854" max="14855" width="31.7109375" style="1926" customWidth="1"/>
    <col min="14856" max="14856" width="30.140625" style="1926" customWidth="1"/>
    <col min="14857" max="14857" width="33.7109375" style="1926" customWidth="1"/>
    <col min="14858" max="14858" width="27" style="1926" customWidth="1"/>
    <col min="14859" max="14859" width="28.7109375" style="1926" customWidth="1"/>
    <col min="14860" max="14860" width="34.85546875" style="1926" customWidth="1"/>
    <col min="14861" max="14861" width="37" style="1926" customWidth="1"/>
    <col min="14862" max="14862" width="34.85546875" style="1926" customWidth="1"/>
    <col min="14863" max="14863" width="27.5703125" style="1926" customWidth="1"/>
    <col min="14864" max="14864" width="36.85546875" style="1926" customWidth="1"/>
    <col min="14865" max="14865" width="38.7109375" style="1926" customWidth="1"/>
    <col min="14866" max="14868" width="14.7109375" style="1926" customWidth="1"/>
    <col min="14869" max="14869" width="18.7109375" style="1926" customWidth="1"/>
    <col min="14870" max="14870" width="25.42578125" style="1926" customWidth="1"/>
    <col min="14871" max="14871" width="34.85546875" style="1926" customWidth="1"/>
    <col min="14872" max="14872" width="28" style="1926" customWidth="1"/>
    <col min="14873" max="14873" width="34.140625" style="1926" customWidth="1"/>
    <col min="14874" max="14874" width="34" style="1926" customWidth="1"/>
    <col min="14875" max="15105" width="11.42578125" style="1926"/>
    <col min="15106" max="15106" width="108.140625" style="1926" customWidth="1"/>
    <col min="15107" max="15107" width="28.7109375" style="1926" customWidth="1"/>
    <col min="15108" max="15108" width="32.5703125" style="1926" customWidth="1"/>
    <col min="15109" max="15109" width="28.7109375" style="1926" customWidth="1"/>
    <col min="15110" max="15111" width="31.7109375" style="1926" customWidth="1"/>
    <col min="15112" max="15112" width="30.140625" style="1926" customWidth="1"/>
    <col min="15113" max="15113" width="33.7109375" style="1926" customWidth="1"/>
    <col min="15114" max="15114" width="27" style="1926" customWidth="1"/>
    <col min="15115" max="15115" width="28.7109375" style="1926" customWidth="1"/>
    <col min="15116" max="15116" width="34.85546875" style="1926" customWidth="1"/>
    <col min="15117" max="15117" width="37" style="1926" customWidth="1"/>
    <col min="15118" max="15118" width="34.85546875" style="1926" customWidth="1"/>
    <col min="15119" max="15119" width="27.5703125" style="1926" customWidth="1"/>
    <col min="15120" max="15120" width="36.85546875" style="1926" customWidth="1"/>
    <col min="15121" max="15121" width="38.7109375" style="1926" customWidth="1"/>
    <col min="15122" max="15124" width="14.7109375" style="1926" customWidth="1"/>
    <col min="15125" max="15125" width="18.7109375" style="1926" customWidth="1"/>
    <col min="15126" max="15126" width="25.42578125" style="1926" customWidth="1"/>
    <col min="15127" max="15127" width="34.85546875" style="1926" customWidth="1"/>
    <col min="15128" max="15128" width="28" style="1926" customWidth="1"/>
    <col min="15129" max="15129" width="34.140625" style="1926" customWidth="1"/>
    <col min="15130" max="15130" width="34" style="1926" customWidth="1"/>
    <col min="15131" max="15361" width="11.42578125" style="1926"/>
    <col min="15362" max="15362" width="108.140625" style="1926" customWidth="1"/>
    <col min="15363" max="15363" width="28.7109375" style="1926" customWidth="1"/>
    <col min="15364" max="15364" width="32.5703125" style="1926" customWidth="1"/>
    <col min="15365" max="15365" width="28.7109375" style="1926" customWidth="1"/>
    <col min="15366" max="15367" width="31.7109375" style="1926" customWidth="1"/>
    <col min="15368" max="15368" width="30.140625" style="1926" customWidth="1"/>
    <col min="15369" max="15369" width="33.7109375" style="1926" customWidth="1"/>
    <col min="15370" max="15370" width="27" style="1926" customWidth="1"/>
    <col min="15371" max="15371" width="28.7109375" style="1926" customWidth="1"/>
    <col min="15372" max="15372" width="34.85546875" style="1926" customWidth="1"/>
    <col min="15373" max="15373" width="37" style="1926" customWidth="1"/>
    <col min="15374" max="15374" width="34.85546875" style="1926" customWidth="1"/>
    <col min="15375" max="15375" width="27.5703125" style="1926" customWidth="1"/>
    <col min="15376" max="15376" width="36.85546875" style="1926" customWidth="1"/>
    <col min="15377" max="15377" width="38.7109375" style="1926" customWidth="1"/>
    <col min="15378" max="15380" width="14.7109375" style="1926" customWidth="1"/>
    <col min="15381" max="15381" width="18.7109375" style="1926" customWidth="1"/>
    <col min="15382" max="15382" width="25.42578125" style="1926" customWidth="1"/>
    <col min="15383" max="15383" width="34.85546875" style="1926" customWidth="1"/>
    <col min="15384" max="15384" width="28" style="1926" customWidth="1"/>
    <col min="15385" max="15385" width="34.140625" style="1926" customWidth="1"/>
    <col min="15386" max="15386" width="34" style="1926" customWidth="1"/>
    <col min="15387" max="15617" width="11.42578125" style="1926"/>
    <col min="15618" max="15618" width="108.140625" style="1926" customWidth="1"/>
    <col min="15619" max="15619" width="28.7109375" style="1926" customWidth="1"/>
    <col min="15620" max="15620" width="32.5703125" style="1926" customWidth="1"/>
    <col min="15621" max="15621" width="28.7109375" style="1926" customWidth="1"/>
    <col min="15622" max="15623" width="31.7109375" style="1926" customWidth="1"/>
    <col min="15624" max="15624" width="30.140625" style="1926" customWidth="1"/>
    <col min="15625" max="15625" width="33.7109375" style="1926" customWidth="1"/>
    <col min="15626" max="15626" width="27" style="1926" customWidth="1"/>
    <col min="15627" max="15627" width="28.7109375" style="1926" customWidth="1"/>
    <col min="15628" max="15628" width="34.85546875" style="1926" customWidth="1"/>
    <col min="15629" max="15629" width="37" style="1926" customWidth="1"/>
    <col min="15630" max="15630" width="34.85546875" style="1926" customWidth="1"/>
    <col min="15631" max="15631" width="27.5703125" style="1926" customWidth="1"/>
    <col min="15632" max="15632" width="36.85546875" style="1926" customWidth="1"/>
    <col min="15633" max="15633" width="38.7109375" style="1926" customWidth="1"/>
    <col min="15634" max="15636" width="14.7109375" style="1926" customWidth="1"/>
    <col min="15637" max="15637" width="18.7109375" style="1926" customWidth="1"/>
    <col min="15638" max="15638" width="25.42578125" style="1926" customWidth="1"/>
    <col min="15639" max="15639" width="34.85546875" style="1926" customWidth="1"/>
    <col min="15640" max="15640" width="28" style="1926" customWidth="1"/>
    <col min="15641" max="15641" width="34.140625" style="1926" customWidth="1"/>
    <col min="15642" max="15642" width="34" style="1926" customWidth="1"/>
    <col min="15643" max="15873" width="11.42578125" style="1926"/>
    <col min="15874" max="15874" width="108.140625" style="1926" customWidth="1"/>
    <col min="15875" max="15875" width="28.7109375" style="1926" customWidth="1"/>
    <col min="15876" max="15876" width="32.5703125" style="1926" customWidth="1"/>
    <col min="15877" max="15877" width="28.7109375" style="1926" customWidth="1"/>
    <col min="15878" max="15879" width="31.7109375" style="1926" customWidth="1"/>
    <col min="15880" max="15880" width="30.140625" style="1926" customWidth="1"/>
    <col min="15881" max="15881" width="33.7109375" style="1926" customWidth="1"/>
    <col min="15882" max="15882" width="27" style="1926" customWidth="1"/>
    <col min="15883" max="15883" width="28.7109375" style="1926" customWidth="1"/>
    <col min="15884" max="15884" width="34.85546875" style="1926" customWidth="1"/>
    <col min="15885" max="15885" width="37" style="1926" customWidth="1"/>
    <col min="15886" max="15886" width="34.85546875" style="1926" customWidth="1"/>
    <col min="15887" max="15887" width="27.5703125" style="1926" customWidth="1"/>
    <col min="15888" max="15888" width="36.85546875" style="1926" customWidth="1"/>
    <col min="15889" max="15889" width="38.7109375" style="1926" customWidth="1"/>
    <col min="15890" max="15892" width="14.7109375" style="1926" customWidth="1"/>
    <col min="15893" max="15893" width="18.7109375" style="1926" customWidth="1"/>
    <col min="15894" max="15894" width="25.42578125" style="1926" customWidth="1"/>
    <col min="15895" max="15895" width="34.85546875" style="1926" customWidth="1"/>
    <col min="15896" max="15896" width="28" style="1926" customWidth="1"/>
    <col min="15897" max="15897" width="34.140625" style="1926" customWidth="1"/>
    <col min="15898" max="15898" width="34" style="1926" customWidth="1"/>
    <col min="15899" max="16129" width="11.42578125" style="1926"/>
    <col min="16130" max="16130" width="108.140625" style="1926" customWidth="1"/>
    <col min="16131" max="16131" width="28.7109375" style="1926" customWidth="1"/>
    <col min="16132" max="16132" width="32.5703125" style="1926" customWidth="1"/>
    <col min="16133" max="16133" width="28.7109375" style="1926" customWidth="1"/>
    <col min="16134" max="16135" width="31.7109375" style="1926" customWidth="1"/>
    <col min="16136" max="16136" width="30.140625" style="1926" customWidth="1"/>
    <col min="16137" max="16137" width="33.7109375" style="1926" customWidth="1"/>
    <col min="16138" max="16138" width="27" style="1926" customWidth="1"/>
    <col min="16139" max="16139" width="28.7109375" style="1926" customWidth="1"/>
    <col min="16140" max="16140" width="34.85546875" style="1926" customWidth="1"/>
    <col min="16141" max="16141" width="37" style="1926" customWidth="1"/>
    <col min="16142" max="16142" width="34.85546875" style="1926" customWidth="1"/>
    <col min="16143" max="16143" width="27.5703125" style="1926" customWidth="1"/>
    <col min="16144" max="16144" width="36.85546875" style="1926" customWidth="1"/>
    <col min="16145" max="16145" width="38.7109375" style="1926" customWidth="1"/>
    <col min="16146" max="16148" width="14.7109375" style="1926" customWidth="1"/>
    <col min="16149" max="16149" width="18.7109375" style="1926" customWidth="1"/>
    <col min="16150" max="16150" width="25.42578125" style="1926" customWidth="1"/>
    <col min="16151" max="16151" width="34.85546875" style="1926" customWidth="1"/>
    <col min="16152" max="16152" width="28" style="1926" customWidth="1"/>
    <col min="16153" max="16153" width="34.140625" style="1926" customWidth="1"/>
    <col min="16154" max="16154" width="34" style="1926" customWidth="1"/>
    <col min="16155" max="16384" width="11.42578125" style="1926"/>
  </cols>
  <sheetData>
    <row r="1" spans="1:27" s="2076" customFormat="1" ht="24.75" customHeight="1">
      <c r="A1" s="2075"/>
      <c r="B1" s="242" t="s">
        <v>0</v>
      </c>
      <c r="C1">
        <v>11</v>
      </c>
      <c r="L1" s="2077" t="s">
        <v>2462</v>
      </c>
      <c r="M1" s="2077"/>
      <c r="N1" s="2077"/>
      <c r="O1" s="2077"/>
      <c r="P1" s="2077"/>
      <c r="Q1" s="2077"/>
      <c r="R1" s="2077"/>
      <c r="S1" s="2077"/>
      <c r="T1" s="2077"/>
      <c r="U1" s="2077"/>
      <c r="X1" s="2078"/>
      <c r="Y1" s="2078"/>
      <c r="Z1" s="2078"/>
      <c r="AA1" s="2078"/>
    </row>
    <row r="2" spans="1:27" s="2079" customFormat="1">
      <c r="B2" s="242" t="s">
        <v>2</v>
      </c>
      <c r="C2" s="242" t="s">
        <v>2516</v>
      </c>
      <c r="L2" s="2080" t="s">
        <v>2464</v>
      </c>
      <c r="M2" s="2081"/>
      <c r="N2" s="2082"/>
      <c r="O2" s="2083"/>
      <c r="P2" s="2084"/>
      <c r="Q2" s="2083"/>
      <c r="R2" s="2083"/>
      <c r="S2" s="2083"/>
      <c r="T2" s="2083"/>
      <c r="U2" s="2078"/>
      <c r="V2" s="2078"/>
      <c r="W2" s="2078"/>
      <c r="X2" s="2078"/>
      <c r="Y2" s="2078"/>
      <c r="Z2" s="2078"/>
      <c r="AA2" s="2078"/>
    </row>
    <row r="3" spans="1:27" s="2079" customFormat="1">
      <c r="B3" s="242" t="s">
        <v>4</v>
      </c>
      <c r="C3" t="s">
        <v>1560</v>
      </c>
      <c r="M3" s="2080"/>
      <c r="N3" s="3195"/>
      <c r="O3" s="3195"/>
      <c r="P3" s="3195"/>
      <c r="Q3" s="3195"/>
      <c r="R3" s="3195"/>
      <c r="S3" s="3195"/>
      <c r="T3" s="3195"/>
      <c r="U3" s="3195"/>
      <c r="V3" s="3195"/>
      <c r="W3" s="2078"/>
      <c r="X3" s="2085"/>
      <c r="Y3" s="2085"/>
      <c r="Z3" s="2085"/>
    </row>
    <row r="4" spans="1:27" s="2079" customFormat="1">
      <c r="B4" s="242" t="s">
        <v>6</v>
      </c>
      <c r="C4" t="s">
        <v>7</v>
      </c>
      <c r="M4" s="2075"/>
      <c r="N4" s="2078"/>
      <c r="O4" s="2078"/>
      <c r="P4" s="2078"/>
      <c r="Q4" s="2078"/>
      <c r="R4" s="2078"/>
      <c r="S4" s="2078"/>
      <c r="T4" s="2078"/>
      <c r="U4" s="2078"/>
      <c r="V4" s="2078"/>
      <c r="W4" s="2078"/>
      <c r="X4" s="2085"/>
      <c r="Y4" s="2085"/>
      <c r="Z4" s="2085"/>
    </row>
    <row r="5" spans="1:27" s="2079" customFormat="1">
      <c r="B5" s="242" t="s">
        <v>8</v>
      </c>
      <c r="C5" t="s">
        <v>9</v>
      </c>
      <c r="O5" s="2078"/>
      <c r="P5" s="2078"/>
      <c r="Q5" s="2078"/>
      <c r="R5" s="2078"/>
      <c r="S5" s="2078"/>
      <c r="T5" s="2078"/>
      <c r="U5" s="2078"/>
      <c r="V5" s="2078"/>
      <c r="W5" s="2078"/>
      <c r="X5" s="2086"/>
      <c r="Y5" s="2086"/>
      <c r="Z5" s="2086"/>
    </row>
    <row r="6" spans="1:27" s="2079" customFormat="1" ht="18.75" customHeight="1" thickBot="1">
      <c r="B6" s="2087"/>
      <c r="C6" s="2080"/>
      <c r="D6" s="2078"/>
      <c r="E6" s="2078"/>
      <c r="F6" s="2078"/>
      <c r="G6" s="2078"/>
      <c r="H6" s="2078"/>
      <c r="I6" s="2078"/>
      <c r="J6" s="2078"/>
      <c r="K6" s="2078"/>
      <c r="L6" s="2078"/>
      <c r="M6" s="2078"/>
      <c r="N6" s="2088"/>
      <c r="O6" s="2088"/>
      <c r="P6" s="2088"/>
      <c r="Q6" s="2088"/>
      <c r="R6" s="2088"/>
      <c r="S6" s="2086"/>
      <c r="T6" s="2086"/>
      <c r="U6" s="2086"/>
      <c r="V6" s="2086"/>
      <c r="W6" s="2086"/>
      <c r="X6" s="2086"/>
      <c r="Y6" s="2086"/>
      <c r="Z6" s="2086"/>
    </row>
    <row r="7" spans="1:27" s="2079" customFormat="1" ht="36" customHeight="1">
      <c r="A7" s="2089"/>
      <c r="B7" s="2090"/>
      <c r="C7" s="3196" t="s">
        <v>2465</v>
      </c>
      <c r="D7" s="3197"/>
      <c r="E7" s="3198" t="s">
        <v>2466</v>
      </c>
      <c r="F7" s="3198" t="s">
        <v>2467</v>
      </c>
      <c r="G7" s="3199" t="s">
        <v>2468</v>
      </c>
      <c r="H7" s="3200"/>
      <c r="I7" s="3200"/>
      <c r="J7" s="3200"/>
      <c r="K7" s="3200"/>
      <c r="L7" s="3201"/>
      <c r="M7" s="3198" t="s">
        <v>2469</v>
      </c>
      <c r="N7" s="3196" t="s">
        <v>2470</v>
      </c>
      <c r="O7" s="3202"/>
      <c r="P7" s="3202"/>
      <c r="Q7" s="3203" t="s">
        <v>2471</v>
      </c>
      <c r="R7" s="3202" t="s">
        <v>2472</v>
      </c>
      <c r="S7" s="3202"/>
      <c r="T7" s="3202"/>
      <c r="U7" s="3197"/>
      <c r="V7" s="3206" t="s">
        <v>2473</v>
      </c>
      <c r="W7" s="3186"/>
      <c r="X7" s="3187"/>
      <c r="Y7" s="3187"/>
      <c r="Z7" s="3188"/>
    </row>
    <row r="8" spans="1:27" s="2079" customFormat="1" ht="44.25" customHeight="1">
      <c r="A8" s="2091"/>
      <c r="B8" s="2092"/>
      <c r="C8" s="3189"/>
      <c r="D8" s="3177"/>
      <c r="E8" s="3177"/>
      <c r="F8" s="3177"/>
      <c r="G8" s="3191" t="s">
        <v>2474</v>
      </c>
      <c r="H8" s="3192"/>
      <c r="I8" s="3191" t="s">
        <v>2244</v>
      </c>
      <c r="J8" s="3192"/>
      <c r="K8" s="3191" t="s">
        <v>2475</v>
      </c>
      <c r="L8" s="3192"/>
      <c r="M8" s="3177"/>
      <c r="N8" s="3177" t="s">
        <v>2476</v>
      </c>
      <c r="O8" s="3166" t="s">
        <v>2477</v>
      </c>
      <c r="P8" s="2093"/>
      <c r="Q8" s="3204"/>
      <c r="R8" s="3193">
        <v>0</v>
      </c>
      <c r="S8" s="3178">
        <v>0.2</v>
      </c>
      <c r="T8" s="3178">
        <v>0.5</v>
      </c>
      <c r="U8" s="3178">
        <v>1</v>
      </c>
      <c r="V8" s="3207"/>
      <c r="W8" s="3180" t="s">
        <v>2478</v>
      </c>
      <c r="X8" s="3182" t="s">
        <v>2479</v>
      </c>
      <c r="Y8" s="3182" t="s">
        <v>2480</v>
      </c>
      <c r="Z8" s="3184" t="s">
        <v>2481</v>
      </c>
    </row>
    <row r="9" spans="1:27" s="2079" customFormat="1" ht="15" customHeight="1">
      <c r="A9" s="2091"/>
      <c r="B9" s="2092"/>
      <c r="C9" s="3190"/>
      <c r="D9" s="3177"/>
      <c r="E9" s="3177"/>
      <c r="F9" s="3177"/>
      <c r="G9" s="3175" t="s">
        <v>2482</v>
      </c>
      <c r="H9" s="3175" t="s">
        <v>2483</v>
      </c>
      <c r="I9" s="3176" t="s">
        <v>2484</v>
      </c>
      <c r="J9" s="3176" t="s">
        <v>2485</v>
      </c>
      <c r="K9" s="3175" t="s">
        <v>2486</v>
      </c>
      <c r="L9" s="3175" t="s">
        <v>2487</v>
      </c>
      <c r="M9" s="3177"/>
      <c r="N9" s="3177"/>
      <c r="O9" s="3177"/>
      <c r="P9" s="3166" t="s">
        <v>2488</v>
      </c>
      <c r="Q9" s="3204"/>
      <c r="R9" s="3194"/>
      <c r="S9" s="3179"/>
      <c r="T9" s="3179"/>
      <c r="U9" s="3179"/>
      <c r="V9" s="3207"/>
      <c r="W9" s="3181"/>
      <c r="X9" s="3183"/>
      <c r="Y9" s="3183"/>
      <c r="Z9" s="3185"/>
    </row>
    <row r="10" spans="1:27" s="2079" customFormat="1" ht="63.75" customHeight="1">
      <c r="A10" s="2091"/>
      <c r="B10" s="2092"/>
      <c r="C10" s="3190"/>
      <c r="D10" s="3177"/>
      <c r="E10" s="3177"/>
      <c r="F10" s="3177"/>
      <c r="G10" s="3166"/>
      <c r="H10" s="3166"/>
      <c r="I10" s="3177"/>
      <c r="J10" s="3177"/>
      <c r="K10" s="3166"/>
      <c r="L10" s="3166"/>
      <c r="M10" s="3177"/>
      <c r="N10" s="3177"/>
      <c r="O10" s="3177"/>
      <c r="P10" s="3166"/>
      <c r="Q10" s="3205"/>
      <c r="R10" s="3194"/>
      <c r="S10" s="3179"/>
      <c r="T10" s="3179"/>
      <c r="U10" s="3179"/>
      <c r="V10" s="3178"/>
      <c r="W10" s="3181" t="s">
        <v>2489</v>
      </c>
      <c r="X10" s="3183"/>
      <c r="Y10" s="3183"/>
      <c r="Z10" s="3185"/>
    </row>
    <row r="11" spans="1:27" s="2079" customFormat="1" ht="25.5" customHeight="1">
      <c r="A11" s="2094"/>
      <c r="B11" s="2095"/>
      <c r="C11" s="2096" t="s">
        <v>1037</v>
      </c>
      <c r="D11" s="2097" t="s">
        <v>1041</v>
      </c>
      <c r="E11" s="2096" t="s">
        <v>1044</v>
      </c>
      <c r="F11" s="2097" t="s">
        <v>1047</v>
      </c>
      <c r="G11" s="2096" t="s">
        <v>1049</v>
      </c>
      <c r="H11" s="2096" t="s">
        <v>1052</v>
      </c>
      <c r="I11" s="2096" t="s">
        <v>1054</v>
      </c>
      <c r="J11" s="2096" t="s">
        <v>1057</v>
      </c>
      <c r="K11" s="2096" t="s">
        <v>1060</v>
      </c>
      <c r="L11" s="2096" t="s">
        <v>2313</v>
      </c>
      <c r="M11" s="2096" t="s">
        <v>2490</v>
      </c>
      <c r="N11" s="2098" t="s">
        <v>2317</v>
      </c>
      <c r="O11" s="2099" t="s">
        <v>1069</v>
      </c>
      <c r="P11" s="2098" t="s">
        <v>1072</v>
      </c>
      <c r="Q11" s="2100" t="s">
        <v>2491</v>
      </c>
      <c r="R11" s="2100" t="s">
        <v>1078</v>
      </c>
      <c r="S11" s="2100" t="s">
        <v>2323</v>
      </c>
      <c r="T11" s="2100" t="s">
        <v>2325</v>
      </c>
      <c r="U11" s="2100" t="s">
        <v>2327</v>
      </c>
      <c r="V11" s="2100" t="s">
        <v>2492</v>
      </c>
      <c r="W11" s="2097" t="s">
        <v>2330</v>
      </c>
      <c r="X11" s="2101" t="s">
        <v>2332</v>
      </c>
      <c r="Y11" s="2102" t="s">
        <v>2333</v>
      </c>
      <c r="Z11" s="2103" t="s">
        <v>2334</v>
      </c>
    </row>
    <row r="12" spans="1:27" s="2079" customFormat="1" ht="18.75" customHeight="1">
      <c r="A12" s="2104" t="s">
        <v>1037</v>
      </c>
      <c r="B12" s="2105" t="s">
        <v>2493</v>
      </c>
      <c r="C12" s="2106"/>
      <c r="D12" s="2106"/>
      <c r="E12" s="2106"/>
      <c r="F12" s="2107"/>
      <c r="G12" s="2107"/>
      <c r="H12" s="2107"/>
      <c r="I12" s="2107"/>
      <c r="J12" s="2107"/>
      <c r="K12" s="2108">
        <f>G12+H12+I12+J12</f>
        <v>0</v>
      </c>
      <c r="L12" s="2107"/>
      <c r="M12" s="2109">
        <f>F12-K12+L12</f>
        <v>0</v>
      </c>
      <c r="N12" s="2107"/>
      <c r="O12" s="2107"/>
      <c r="P12" s="2107"/>
      <c r="Q12" s="2110">
        <f>M12+N12-O12</f>
        <v>0</v>
      </c>
      <c r="R12" s="2107"/>
      <c r="S12" s="2107"/>
      <c r="T12" s="2107"/>
      <c r="U12" s="2107"/>
      <c r="V12" s="2109">
        <f>Q12-R12-0.8*S12-0.5*T12</f>
        <v>0</v>
      </c>
      <c r="W12" s="2111"/>
      <c r="X12" s="2112"/>
      <c r="Y12" s="2112"/>
      <c r="Z12" s="2113"/>
    </row>
    <row r="13" spans="1:27" s="2119" customFormat="1" ht="17.25" customHeight="1">
      <c r="A13" s="2114" t="s">
        <v>2299</v>
      </c>
      <c r="B13" s="2115" t="s">
        <v>2494</v>
      </c>
      <c r="C13" s="2106"/>
      <c r="D13" s="2106"/>
      <c r="E13" s="2106"/>
      <c r="F13" s="2116"/>
      <c r="G13" s="2116"/>
      <c r="H13" s="2116"/>
      <c r="I13" s="2116"/>
      <c r="J13" s="2116"/>
      <c r="K13" s="2116"/>
      <c r="L13" s="2116"/>
      <c r="M13" s="2116"/>
      <c r="N13" s="2116"/>
      <c r="O13" s="2116"/>
      <c r="P13" s="2116"/>
      <c r="Q13" s="2117"/>
      <c r="R13" s="2116"/>
      <c r="S13" s="2116"/>
      <c r="T13" s="2116"/>
      <c r="U13" s="2116"/>
      <c r="V13" s="2116"/>
      <c r="W13" s="2116"/>
      <c r="X13" s="2116"/>
      <c r="Y13" s="2116"/>
      <c r="Z13" s="2118"/>
    </row>
    <row r="14" spans="1:27" s="2119" customFormat="1" ht="18" customHeight="1">
      <c r="A14" s="2104" t="s">
        <v>2301</v>
      </c>
      <c r="B14" s="2120"/>
      <c r="C14" s="2106"/>
      <c r="D14" s="2106"/>
      <c r="E14" s="2106"/>
      <c r="F14" s="2116"/>
      <c r="G14" s="2116"/>
      <c r="H14" s="2116"/>
      <c r="I14" s="2116"/>
      <c r="J14" s="2116"/>
      <c r="K14" s="2116"/>
      <c r="L14" s="2116"/>
      <c r="M14" s="2116"/>
      <c r="N14" s="2116"/>
      <c r="O14" s="2116"/>
      <c r="P14" s="2116"/>
      <c r="Q14" s="2117"/>
      <c r="R14" s="2116"/>
      <c r="S14" s="2116"/>
      <c r="T14" s="2116"/>
      <c r="U14" s="2116"/>
      <c r="V14" s="2106"/>
      <c r="W14" s="2116"/>
      <c r="X14" s="2116"/>
      <c r="Y14" s="2116"/>
      <c r="Z14" s="2118"/>
    </row>
    <row r="15" spans="1:27" s="2079" customFormat="1" ht="15.75" customHeight="1">
      <c r="A15" s="2114" t="s">
        <v>2303</v>
      </c>
      <c r="B15" s="2120"/>
      <c r="C15" s="2106"/>
      <c r="D15" s="2106"/>
      <c r="E15" s="2106"/>
      <c r="F15" s="2116"/>
      <c r="G15" s="2116"/>
      <c r="H15" s="2116"/>
      <c r="I15" s="2116"/>
      <c r="J15" s="2116"/>
      <c r="K15" s="2116"/>
      <c r="L15" s="2116"/>
      <c r="M15" s="2116"/>
      <c r="N15" s="2116"/>
      <c r="O15" s="2116"/>
      <c r="P15" s="2116"/>
      <c r="Q15" s="2117"/>
      <c r="R15" s="2116"/>
      <c r="S15" s="2116"/>
      <c r="T15" s="2116"/>
      <c r="U15" s="2116"/>
      <c r="V15" s="2106"/>
      <c r="W15" s="2116"/>
      <c r="X15" s="2116"/>
      <c r="Y15" s="2116"/>
      <c r="Z15" s="2118"/>
    </row>
    <row r="16" spans="1:27" s="2079" customFormat="1" ht="16.899999999999999" customHeight="1">
      <c r="A16" s="2121" t="s">
        <v>2495</v>
      </c>
      <c r="B16" s="2120"/>
      <c r="C16" s="2106"/>
      <c r="D16" s="2106"/>
      <c r="E16" s="2106"/>
      <c r="F16" s="2116"/>
      <c r="G16" s="2116"/>
      <c r="H16" s="2116"/>
      <c r="I16" s="2116"/>
      <c r="J16" s="2116"/>
      <c r="K16" s="2116"/>
      <c r="L16" s="2116"/>
      <c r="M16" s="2116"/>
      <c r="N16" s="2116"/>
      <c r="O16" s="2116"/>
      <c r="P16" s="2116"/>
      <c r="Q16" s="2117"/>
      <c r="R16" s="2116"/>
      <c r="S16" s="2116"/>
      <c r="T16" s="2116"/>
      <c r="U16" s="2116"/>
      <c r="V16" s="2106"/>
      <c r="W16" s="2116"/>
      <c r="X16" s="2116"/>
      <c r="Y16" s="2116"/>
      <c r="Z16" s="2122"/>
    </row>
    <row r="17" spans="1:26" s="2079" customFormat="1" ht="15" customHeight="1">
      <c r="A17" s="2123"/>
      <c r="B17" s="3167" t="s">
        <v>2496</v>
      </c>
      <c r="C17" s="3168"/>
      <c r="D17" s="3168"/>
      <c r="E17" s="3168"/>
      <c r="F17" s="3168"/>
      <c r="G17" s="3168"/>
      <c r="H17" s="3168"/>
      <c r="I17" s="3168"/>
      <c r="J17" s="3168"/>
      <c r="K17" s="3168"/>
      <c r="L17" s="3168"/>
      <c r="M17" s="3168"/>
      <c r="N17" s="3168"/>
      <c r="O17" s="3168"/>
      <c r="P17" s="3168"/>
      <c r="Q17" s="3168"/>
      <c r="R17" s="3168"/>
      <c r="S17" s="3168"/>
      <c r="T17" s="3168"/>
      <c r="U17" s="3168"/>
      <c r="V17" s="3168"/>
      <c r="W17" s="3168"/>
      <c r="X17" s="3168"/>
      <c r="Y17" s="3168"/>
      <c r="Z17" s="3169"/>
    </row>
    <row r="18" spans="1:26" s="2079" customFormat="1" ht="22.5" customHeight="1">
      <c r="A18" s="2104" t="s">
        <v>1041</v>
      </c>
      <c r="B18" s="2124" t="s">
        <v>2497</v>
      </c>
      <c r="C18" s="2125"/>
      <c r="D18" s="2126"/>
      <c r="E18" s="2127"/>
      <c r="F18" s="2128"/>
      <c r="G18" s="2129"/>
      <c r="H18" s="2129"/>
      <c r="I18" s="2129"/>
      <c r="J18" s="2129"/>
      <c r="K18" s="2130">
        <f>G18+H18+I18+J18</f>
        <v>0</v>
      </c>
      <c r="L18" s="2129"/>
      <c r="M18" s="2109">
        <f>F18-K18+L18</f>
        <v>0</v>
      </c>
      <c r="N18" s="2129"/>
      <c r="O18" s="2129"/>
      <c r="P18" s="2131"/>
      <c r="Q18" s="2110">
        <f>M18+N18-O18</f>
        <v>0</v>
      </c>
      <c r="R18" s="2132"/>
      <c r="S18" s="2133"/>
      <c r="T18" s="2133"/>
      <c r="U18" s="2134"/>
      <c r="V18" s="2135"/>
      <c r="W18" s="2136"/>
      <c r="X18" s="2137"/>
      <c r="Y18" s="2138"/>
      <c r="Z18" s="2139"/>
    </row>
    <row r="19" spans="1:26" s="2079" customFormat="1" ht="21" customHeight="1">
      <c r="A19" s="2140" t="s">
        <v>1044</v>
      </c>
      <c r="B19" s="2141" t="s">
        <v>2498</v>
      </c>
      <c r="C19" s="2125"/>
      <c r="D19" s="2126"/>
      <c r="E19" s="2127"/>
      <c r="F19" s="2142"/>
      <c r="G19" s="2143"/>
      <c r="H19" s="2143"/>
      <c r="I19" s="2143"/>
      <c r="J19" s="2143"/>
      <c r="K19" s="2130">
        <f>G19+H19+I19+J19</f>
        <v>0</v>
      </c>
      <c r="L19" s="2143"/>
      <c r="M19" s="2109">
        <f>F19-K19+L19</f>
        <v>0</v>
      </c>
      <c r="N19" s="2143"/>
      <c r="O19" s="2143"/>
      <c r="P19" s="2144"/>
      <c r="Q19" s="2110">
        <f>M19+N19-O19</f>
        <v>0</v>
      </c>
      <c r="R19" s="2145">
        <f>R12</f>
        <v>0</v>
      </c>
      <c r="S19" s="2145">
        <f t="shared" ref="S19:U19" si="0">S12</f>
        <v>0</v>
      </c>
      <c r="T19" s="2145">
        <f t="shared" si="0"/>
        <v>0</v>
      </c>
      <c r="U19" s="2145">
        <f t="shared" si="0"/>
        <v>0</v>
      </c>
      <c r="V19" s="2146">
        <f>Q19-R19-0.8*S19-0.5*T19</f>
        <v>0</v>
      </c>
      <c r="W19" s="2137"/>
      <c r="X19" s="2137"/>
      <c r="Y19" s="2147"/>
      <c r="Z19" s="2148"/>
    </row>
    <row r="20" spans="1:26" s="2079" customFormat="1" ht="22.5" customHeight="1">
      <c r="A20" s="2114"/>
      <c r="B20" s="2141" t="s">
        <v>2499</v>
      </c>
      <c r="C20" s="2125"/>
      <c r="D20" s="2126"/>
      <c r="E20" s="2127"/>
      <c r="F20" s="2116"/>
      <c r="G20" s="2149"/>
      <c r="H20" s="2126"/>
      <c r="I20" s="2126"/>
      <c r="J20" s="2126"/>
      <c r="K20" s="2126"/>
      <c r="L20" s="2150"/>
      <c r="M20" s="2151"/>
      <c r="N20" s="2126"/>
      <c r="O20" s="2126"/>
      <c r="P20" s="2126"/>
      <c r="Q20" s="2152"/>
      <c r="R20" s="2125"/>
      <c r="S20" s="2117"/>
      <c r="T20" s="2117"/>
      <c r="U20" s="2153"/>
      <c r="V20" s="2125"/>
      <c r="W20" s="2154"/>
      <c r="X20" s="2155"/>
      <c r="Y20" s="2152"/>
      <c r="Z20" s="2156"/>
    </row>
    <row r="21" spans="1:26" s="2158" customFormat="1" ht="20.25" customHeight="1">
      <c r="A21" s="2114" t="s">
        <v>1047</v>
      </c>
      <c r="B21" s="2141" t="s">
        <v>2500</v>
      </c>
      <c r="C21" s="2125"/>
      <c r="D21" s="2117"/>
      <c r="E21" s="2127"/>
      <c r="F21" s="2157"/>
      <c r="G21" s="2143"/>
      <c r="H21" s="2143"/>
      <c r="I21" s="2143"/>
      <c r="J21" s="2143"/>
      <c r="K21" s="2130">
        <f>G21+H21+I21+J21</f>
        <v>0</v>
      </c>
      <c r="L21" s="2143"/>
      <c r="M21" s="2109">
        <f>F21-K21+L21</f>
        <v>0</v>
      </c>
      <c r="N21" s="2143"/>
      <c r="O21" s="2143"/>
      <c r="P21" s="2143"/>
      <c r="Q21" s="2110">
        <f>M21+N21-O21</f>
        <v>0</v>
      </c>
      <c r="R21" s="2149"/>
      <c r="S21" s="2126"/>
      <c r="T21" s="2126"/>
      <c r="U21" s="2150"/>
      <c r="V21" s="2135"/>
      <c r="W21" s="2136"/>
      <c r="X21" s="2136"/>
      <c r="Y21" s="2152"/>
      <c r="Z21" s="2156"/>
    </row>
    <row r="22" spans="1:26" s="2158" customFormat="1" ht="21.75" customHeight="1">
      <c r="A22" s="2159" t="s">
        <v>1049</v>
      </c>
      <c r="B22" s="2141"/>
      <c r="C22" s="2125"/>
      <c r="D22" s="2117"/>
      <c r="E22" s="2127"/>
      <c r="F22" s="2127"/>
      <c r="G22" s="2149"/>
      <c r="H22" s="2126"/>
      <c r="I22" s="2126"/>
      <c r="J22" s="2126"/>
      <c r="K22" s="2126"/>
      <c r="L22" s="2150"/>
      <c r="M22" s="2160"/>
      <c r="N22" s="2126"/>
      <c r="O22" s="2126"/>
      <c r="P22" s="2126"/>
      <c r="Q22" s="2152"/>
      <c r="R22" s="2149"/>
      <c r="S22" s="2126"/>
      <c r="T22" s="2126"/>
      <c r="U22" s="2150"/>
      <c r="V22" s="2125"/>
      <c r="W22" s="2153"/>
      <c r="X22" s="2152"/>
      <c r="Y22" s="2152"/>
      <c r="Z22" s="2156"/>
    </row>
    <row r="23" spans="1:26" s="2158" customFormat="1" ht="24" customHeight="1">
      <c r="A23" s="2159" t="s">
        <v>1052</v>
      </c>
      <c r="B23" s="2141" t="s">
        <v>2501</v>
      </c>
      <c r="C23" s="2125"/>
      <c r="D23" s="2117"/>
      <c r="E23" s="2127"/>
      <c r="F23" s="2157"/>
      <c r="G23" s="2143"/>
      <c r="H23" s="2143"/>
      <c r="I23" s="2143"/>
      <c r="J23" s="2143"/>
      <c r="K23" s="2130">
        <f>G23+H23+I23+J23</f>
        <v>0</v>
      </c>
      <c r="L23" s="2143"/>
      <c r="M23" s="2109">
        <f>F23-K23+L23</f>
        <v>0</v>
      </c>
      <c r="N23" s="2143"/>
      <c r="O23" s="2143"/>
      <c r="P23" s="2143"/>
      <c r="Q23" s="2110">
        <f>M23+N23-O23</f>
        <v>0</v>
      </c>
      <c r="R23" s="2149"/>
      <c r="S23" s="2126"/>
      <c r="T23" s="2126"/>
      <c r="U23" s="2150"/>
      <c r="V23" s="2135"/>
      <c r="W23" s="2136"/>
      <c r="X23" s="2136"/>
      <c r="Y23" s="2152"/>
      <c r="Z23" s="2156"/>
    </row>
    <row r="24" spans="1:26" s="2158" customFormat="1" ht="12">
      <c r="A24" s="2159" t="s">
        <v>1054</v>
      </c>
      <c r="B24" s="2161"/>
      <c r="C24" s="2125"/>
      <c r="D24" s="2117"/>
      <c r="E24" s="2127"/>
      <c r="F24" s="2127"/>
      <c r="G24" s="2149"/>
      <c r="H24" s="2126"/>
      <c r="I24" s="2126"/>
      <c r="J24" s="2126"/>
      <c r="K24" s="2126"/>
      <c r="L24" s="2150"/>
      <c r="M24" s="2160"/>
      <c r="N24" s="2126"/>
      <c r="O24" s="2126"/>
      <c r="P24" s="2126"/>
      <c r="Q24" s="2152"/>
      <c r="R24" s="2149"/>
      <c r="S24" s="2126"/>
      <c r="T24" s="2126"/>
      <c r="U24" s="2150"/>
      <c r="V24" s="2125"/>
      <c r="W24" s="2153"/>
      <c r="X24" s="2152"/>
      <c r="Y24" s="2152"/>
      <c r="Z24" s="2156"/>
    </row>
    <row r="25" spans="1:26" s="2158" customFormat="1" ht="12">
      <c r="A25" s="2159" t="s">
        <v>1057</v>
      </c>
      <c r="B25" s="2162"/>
      <c r="C25" s="2163"/>
      <c r="D25" s="2164"/>
      <c r="E25" s="2165"/>
      <c r="F25" s="2165"/>
      <c r="G25" s="2132"/>
      <c r="H25" s="2133"/>
      <c r="I25" s="2133"/>
      <c r="J25" s="2133"/>
      <c r="K25" s="2133"/>
      <c r="L25" s="2134"/>
      <c r="M25" s="2166"/>
      <c r="N25" s="2133"/>
      <c r="O25" s="2133"/>
      <c r="P25" s="2133"/>
      <c r="Q25" s="2138"/>
      <c r="R25" s="2132"/>
      <c r="S25" s="2133"/>
      <c r="T25" s="2133"/>
      <c r="U25" s="2134"/>
      <c r="V25" s="2163"/>
      <c r="W25" s="2167"/>
      <c r="X25" s="2138"/>
      <c r="Y25" s="2152"/>
      <c r="Z25" s="2156"/>
    </row>
    <row r="26" spans="1:26" s="2079" customFormat="1" ht="12">
      <c r="A26" s="2140"/>
      <c r="B26" s="3170" t="s">
        <v>2502</v>
      </c>
      <c r="C26" s="3171"/>
      <c r="D26" s="3171"/>
      <c r="E26" s="3171"/>
      <c r="F26" s="3170"/>
      <c r="G26" s="3170"/>
      <c r="H26" s="3170"/>
      <c r="I26" s="3170"/>
      <c r="J26" s="3170"/>
      <c r="K26" s="3170"/>
      <c r="L26" s="3170"/>
      <c r="M26" s="3170"/>
      <c r="N26" s="3170"/>
      <c r="O26" s="3170"/>
      <c r="P26" s="3170"/>
      <c r="Q26" s="3170"/>
      <c r="R26" s="3170"/>
      <c r="S26" s="3170"/>
      <c r="T26" s="3170"/>
      <c r="U26" s="3170"/>
      <c r="V26" s="3170"/>
      <c r="W26" s="3170"/>
      <c r="X26" s="3170"/>
      <c r="Y26" s="3170"/>
      <c r="Z26" s="3172"/>
    </row>
    <row r="27" spans="1:26" s="2079" customFormat="1" ht="21" customHeight="1">
      <c r="A27" s="2140" t="s">
        <v>1060</v>
      </c>
      <c r="B27" s="2168" t="s">
        <v>2503</v>
      </c>
      <c r="C27" s="2169"/>
      <c r="D27" s="2170"/>
      <c r="E27" s="2171"/>
      <c r="F27" s="2172"/>
      <c r="G27" s="2173"/>
      <c r="H27" s="2174"/>
      <c r="I27" s="2175"/>
      <c r="J27" s="2175"/>
      <c r="K27" s="2175"/>
      <c r="L27" s="2176"/>
      <c r="M27" s="2177"/>
      <c r="N27" s="2178"/>
      <c r="O27" s="2175"/>
      <c r="P27" s="2176"/>
      <c r="Q27" s="2179"/>
      <c r="R27" s="2180"/>
      <c r="S27" s="2180"/>
      <c r="T27" s="2180"/>
      <c r="U27" s="2180"/>
      <c r="V27" s="2146">
        <f>Q27-R27-0.8*S27-0.5*T27</f>
        <v>0</v>
      </c>
      <c r="W27" s="2180"/>
      <c r="X27" s="2181">
        <f>V27*0%</f>
        <v>0</v>
      </c>
      <c r="Y27" s="2180"/>
      <c r="Z27" s="2182"/>
    </row>
    <row r="28" spans="1:26" s="2079" customFormat="1" ht="12">
      <c r="A28" s="2114">
        <v>100</v>
      </c>
      <c r="B28" s="2168">
        <v>0.1</v>
      </c>
      <c r="C28" s="2173"/>
      <c r="D28" s="2174"/>
      <c r="E28" s="2183"/>
      <c r="F28" s="2172"/>
      <c r="G28" s="2173"/>
      <c r="H28" s="2174"/>
      <c r="I28" s="2175"/>
      <c r="J28" s="2175"/>
      <c r="K28" s="2175"/>
      <c r="L28" s="2176"/>
      <c r="M28" s="2177"/>
      <c r="N28" s="2178"/>
      <c r="O28" s="2175"/>
      <c r="P28" s="2176"/>
      <c r="Q28" s="2180"/>
      <c r="R28" s="2180"/>
      <c r="S28" s="2180"/>
      <c r="T28" s="2180"/>
      <c r="U28" s="2180"/>
      <c r="V28" s="2146">
        <f t="shared" ref="V28:V38" si="1">Q28-R28-0.8*S28-0.5*T28</f>
        <v>0</v>
      </c>
      <c r="W28" s="2180"/>
      <c r="X28" s="2181">
        <f>V28*10%</f>
        <v>0</v>
      </c>
      <c r="Y28" s="2180"/>
      <c r="Z28" s="2182"/>
    </row>
    <row r="29" spans="1:26" s="2079" customFormat="1" ht="12">
      <c r="A29" s="2114">
        <v>110</v>
      </c>
      <c r="B29" s="2168">
        <v>0.2</v>
      </c>
      <c r="C29" s="2184"/>
      <c r="D29" s="2106"/>
      <c r="E29" s="2185"/>
      <c r="F29" s="2172"/>
      <c r="G29" s="2184"/>
      <c r="H29" s="2106"/>
      <c r="I29" s="2175"/>
      <c r="J29" s="2175"/>
      <c r="K29" s="2175"/>
      <c r="L29" s="2176"/>
      <c r="M29" s="2177"/>
      <c r="N29" s="2178"/>
      <c r="O29" s="2175"/>
      <c r="P29" s="2176"/>
      <c r="Q29" s="2180"/>
      <c r="R29" s="2180"/>
      <c r="S29" s="2180"/>
      <c r="T29" s="2180"/>
      <c r="U29" s="2180"/>
      <c r="V29" s="2146">
        <f t="shared" si="1"/>
        <v>0</v>
      </c>
      <c r="W29" s="2180"/>
      <c r="X29" s="2181">
        <f>V29*20%</f>
        <v>0</v>
      </c>
      <c r="Y29" s="2180"/>
      <c r="Z29" s="2182"/>
    </row>
    <row r="30" spans="1:26" s="2079" customFormat="1" ht="12">
      <c r="A30" s="2114">
        <v>120</v>
      </c>
      <c r="B30" s="2168">
        <v>0.35</v>
      </c>
      <c r="C30" s="2173"/>
      <c r="D30" s="2174"/>
      <c r="E30" s="2183"/>
      <c r="F30" s="2172"/>
      <c r="G30" s="2173"/>
      <c r="H30" s="2174"/>
      <c r="I30" s="2175"/>
      <c r="J30" s="2175"/>
      <c r="K30" s="2175"/>
      <c r="L30" s="2176"/>
      <c r="M30" s="2177"/>
      <c r="N30" s="2178"/>
      <c r="O30" s="2175"/>
      <c r="P30" s="2176"/>
      <c r="Q30" s="2180"/>
      <c r="R30" s="2180"/>
      <c r="S30" s="2180"/>
      <c r="T30" s="2180"/>
      <c r="U30" s="2180"/>
      <c r="V30" s="2146">
        <f t="shared" si="1"/>
        <v>0</v>
      </c>
      <c r="W30" s="2180"/>
      <c r="X30" s="2181">
        <f>V30*35%</f>
        <v>0</v>
      </c>
      <c r="Y30" s="2180"/>
      <c r="Z30" s="2182"/>
    </row>
    <row r="31" spans="1:26" s="2079" customFormat="1" ht="12">
      <c r="A31" s="2114">
        <v>130</v>
      </c>
      <c r="B31" s="2168">
        <v>0.5</v>
      </c>
      <c r="C31" s="2149"/>
      <c r="D31" s="2126"/>
      <c r="E31" s="2150"/>
      <c r="F31" s="2172"/>
      <c r="G31" s="2173"/>
      <c r="H31" s="2174"/>
      <c r="I31" s="2175"/>
      <c r="J31" s="2175"/>
      <c r="K31" s="2175"/>
      <c r="L31" s="2176"/>
      <c r="M31" s="2177"/>
      <c r="N31" s="2178"/>
      <c r="O31" s="2175"/>
      <c r="P31" s="2176"/>
      <c r="Q31" s="2180"/>
      <c r="R31" s="2180"/>
      <c r="S31" s="2180"/>
      <c r="T31" s="2180"/>
      <c r="U31" s="2180"/>
      <c r="V31" s="2146">
        <f t="shared" si="1"/>
        <v>0</v>
      </c>
      <c r="W31" s="2180"/>
      <c r="X31" s="2181">
        <f>V31*50%</f>
        <v>0</v>
      </c>
      <c r="Y31" s="2180"/>
      <c r="Z31" s="2182"/>
    </row>
    <row r="32" spans="1:26" s="2079" customFormat="1" ht="12">
      <c r="A32" s="2114">
        <v>140</v>
      </c>
      <c r="B32" s="2168">
        <v>0.75</v>
      </c>
      <c r="C32" s="2149"/>
      <c r="D32" s="2126"/>
      <c r="E32" s="2150"/>
      <c r="F32" s="2172"/>
      <c r="G32" s="2173"/>
      <c r="H32" s="2174"/>
      <c r="I32" s="2175"/>
      <c r="J32" s="2175"/>
      <c r="K32" s="2175"/>
      <c r="L32" s="2176"/>
      <c r="M32" s="2177"/>
      <c r="N32" s="2178"/>
      <c r="O32" s="2175"/>
      <c r="P32" s="2176"/>
      <c r="Q32" s="2180"/>
      <c r="R32" s="2180"/>
      <c r="S32" s="2180"/>
      <c r="T32" s="2180"/>
      <c r="U32" s="2180"/>
      <c r="V32" s="2146">
        <f t="shared" si="1"/>
        <v>0</v>
      </c>
      <c r="W32" s="2180"/>
      <c r="X32" s="2181">
        <f>V32*75%</f>
        <v>0</v>
      </c>
      <c r="Y32" s="2180"/>
      <c r="Z32" s="2182"/>
    </row>
    <row r="33" spans="1:26" s="2079" customFormat="1" ht="12">
      <c r="A33" s="2114">
        <v>150</v>
      </c>
      <c r="B33" s="2168">
        <v>0.85</v>
      </c>
      <c r="C33" s="2186"/>
      <c r="D33" s="2187"/>
      <c r="E33" s="2188"/>
      <c r="F33" s="2172"/>
      <c r="G33" s="2189"/>
      <c r="H33" s="2190"/>
      <c r="I33" s="2191"/>
      <c r="J33" s="2191"/>
      <c r="K33" s="2191"/>
      <c r="L33" s="2192"/>
      <c r="M33" s="2193"/>
      <c r="N33" s="2194"/>
      <c r="O33" s="2191"/>
      <c r="P33" s="2192"/>
      <c r="Q33" s="2180"/>
      <c r="R33" s="2180"/>
      <c r="S33" s="2180"/>
      <c r="T33" s="2180"/>
      <c r="U33" s="2180"/>
      <c r="V33" s="2146">
        <f t="shared" si="1"/>
        <v>0</v>
      </c>
      <c r="W33" s="2180"/>
      <c r="X33" s="2181">
        <f>V33*85%</f>
        <v>0</v>
      </c>
      <c r="Y33" s="2180"/>
      <c r="Z33" s="2182"/>
    </row>
    <row r="34" spans="1:26" s="2079" customFormat="1" ht="12">
      <c r="A34" s="2114">
        <v>160</v>
      </c>
      <c r="B34" s="2168">
        <v>1</v>
      </c>
      <c r="C34" s="2149"/>
      <c r="D34" s="2126"/>
      <c r="E34" s="2150"/>
      <c r="F34" s="2172"/>
      <c r="G34" s="2173"/>
      <c r="H34" s="2174"/>
      <c r="I34" s="2175"/>
      <c r="J34" s="2175"/>
      <c r="K34" s="2175"/>
      <c r="L34" s="2176"/>
      <c r="M34" s="2177"/>
      <c r="N34" s="2178"/>
      <c r="O34" s="2175"/>
      <c r="P34" s="2176"/>
      <c r="Q34" s="2180"/>
      <c r="R34" s="2180"/>
      <c r="S34" s="2180"/>
      <c r="T34" s="2180"/>
      <c r="U34" s="2180"/>
      <c r="V34" s="2146">
        <f t="shared" si="1"/>
        <v>0</v>
      </c>
      <c r="W34" s="2180"/>
      <c r="X34" s="2181">
        <f>V34*100%</f>
        <v>0</v>
      </c>
      <c r="Y34" s="2180"/>
      <c r="Z34" s="2182"/>
    </row>
    <row r="35" spans="1:26" s="2079" customFormat="1" ht="12">
      <c r="A35" s="2114">
        <v>170</v>
      </c>
      <c r="B35" s="2168">
        <v>1.25</v>
      </c>
      <c r="C35" s="2149"/>
      <c r="D35" s="2126"/>
      <c r="E35" s="2150"/>
      <c r="F35" s="2172"/>
      <c r="G35" s="2173"/>
      <c r="H35" s="2174"/>
      <c r="I35" s="2175"/>
      <c r="J35" s="2175"/>
      <c r="K35" s="2175"/>
      <c r="L35" s="2176"/>
      <c r="M35" s="2177"/>
      <c r="N35" s="2178"/>
      <c r="O35" s="2175"/>
      <c r="P35" s="2176"/>
      <c r="Q35" s="2180"/>
      <c r="R35" s="2180"/>
      <c r="S35" s="2180"/>
      <c r="T35" s="2180"/>
      <c r="U35" s="2180"/>
      <c r="V35" s="2146">
        <f t="shared" si="1"/>
        <v>0</v>
      </c>
      <c r="W35" s="2180"/>
      <c r="X35" s="2181">
        <f>V35*125%</f>
        <v>0</v>
      </c>
      <c r="Y35" s="2180"/>
      <c r="Z35" s="2182"/>
    </row>
    <row r="36" spans="1:26" s="2079" customFormat="1" ht="12">
      <c r="A36" s="2114">
        <v>180</v>
      </c>
      <c r="B36" s="2168">
        <v>1.5</v>
      </c>
      <c r="C36" s="2186"/>
      <c r="D36" s="2187"/>
      <c r="E36" s="2150"/>
      <c r="F36" s="2172"/>
      <c r="G36" s="2173"/>
      <c r="H36" s="2174"/>
      <c r="I36" s="2175"/>
      <c r="J36" s="2175"/>
      <c r="K36" s="2175"/>
      <c r="L36" s="2176"/>
      <c r="M36" s="2177"/>
      <c r="N36" s="2178"/>
      <c r="O36" s="2175"/>
      <c r="P36" s="2176"/>
      <c r="Q36" s="2180"/>
      <c r="R36" s="2180"/>
      <c r="S36" s="2180"/>
      <c r="T36" s="2180"/>
      <c r="U36" s="2180"/>
      <c r="V36" s="2146">
        <f t="shared" si="1"/>
        <v>0</v>
      </c>
      <c r="W36" s="2180"/>
      <c r="X36" s="2181">
        <f>V36*150%</f>
        <v>0</v>
      </c>
      <c r="Y36" s="2180"/>
      <c r="Z36" s="2182"/>
    </row>
    <row r="37" spans="1:26" s="2079" customFormat="1" ht="12">
      <c r="A37" s="2114">
        <v>190</v>
      </c>
      <c r="B37" s="2168">
        <v>2</v>
      </c>
      <c r="C37" s="2186"/>
      <c r="D37" s="2187"/>
      <c r="E37" s="2188"/>
      <c r="F37" s="2172"/>
      <c r="G37" s="2189"/>
      <c r="H37" s="2190"/>
      <c r="I37" s="2191"/>
      <c r="J37" s="2191"/>
      <c r="K37" s="2191"/>
      <c r="L37" s="2192"/>
      <c r="M37" s="2193"/>
      <c r="N37" s="2194"/>
      <c r="O37" s="2191"/>
      <c r="P37" s="2192"/>
      <c r="Q37" s="2180"/>
      <c r="R37" s="2180"/>
      <c r="S37" s="2180"/>
      <c r="T37" s="2180"/>
      <c r="U37" s="2180"/>
      <c r="V37" s="2146">
        <f t="shared" si="1"/>
        <v>0</v>
      </c>
      <c r="W37" s="2180"/>
      <c r="X37" s="2181">
        <f>V37*200%</f>
        <v>0</v>
      </c>
      <c r="Y37" s="2180"/>
      <c r="Z37" s="2182"/>
    </row>
    <row r="38" spans="1:26" s="2079" customFormat="1" ht="12">
      <c r="A38" s="2114">
        <v>200</v>
      </c>
      <c r="B38" s="2168">
        <v>12.5</v>
      </c>
      <c r="C38" s="2186"/>
      <c r="D38" s="2187"/>
      <c r="E38" s="2188"/>
      <c r="F38" s="2172"/>
      <c r="G38" s="2189"/>
      <c r="H38" s="2190"/>
      <c r="I38" s="2191"/>
      <c r="J38" s="2191"/>
      <c r="K38" s="2191"/>
      <c r="L38" s="2192"/>
      <c r="M38" s="2193"/>
      <c r="N38" s="2194"/>
      <c r="O38" s="2191"/>
      <c r="P38" s="2192"/>
      <c r="Q38" s="2180"/>
      <c r="R38" s="2180"/>
      <c r="S38" s="2180"/>
      <c r="T38" s="2180"/>
      <c r="U38" s="2180"/>
      <c r="V38" s="2146">
        <f t="shared" si="1"/>
        <v>0</v>
      </c>
      <c r="W38" s="2180"/>
      <c r="X38" s="2181">
        <f>V38*1250%</f>
        <v>0</v>
      </c>
      <c r="Y38" s="2180"/>
      <c r="Z38" s="2182"/>
    </row>
    <row r="39" spans="1:26" s="2079" customFormat="1" ht="12">
      <c r="A39" s="2195">
        <v>210</v>
      </c>
      <c r="B39" s="2168" t="s">
        <v>2504</v>
      </c>
      <c r="C39" s="2186"/>
      <c r="D39" s="2187"/>
      <c r="E39" s="2188"/>
      <c r="F39" s="2196"/>
      <c r="G39" s="2191"/>
      <c r="H39" s="2191"/>
      <c r="I39" s="2191"/>
      <c r="J39" s="2191"/>
      <c r="K39" s="2191"/>
      <c r="L39" s="2192"/>
      <c r="M39" s="2193"/>
      <c r="N39" s="2194"/>
      <c r="O39" s="2191"/>
      <c r="P39" s="2192"/>
      <c r="Q39" s="2197"/>
      <c r="R39" s="2197"/>
      <c r="S39" s="2197"/>
      <c r="T39" s="2197"/>
      <c r="U39" s="2197"/>
      <c r="V39" s="2146">
        <f>Q39-R39-0.8*S39-0.5*T39</f>
        <v>0</v>
      </c>
      <c r="W39" s="2197"/>
      <c r="X39" s="2180"/>
      <c r="Y39" s="2197"/>
      <c r="Z39" s="2198"/>
    </row>
    <row r="40" spans="1:26" s="2079" customFormat="1" ht="15" customHeight="1">
      <c r="A40" s="3173" t="s">
        <v>2505</v>
      </c>
      <c r="B40" s="3174"/>
      <c r="C40" s="3174"/>
      <c r="D40" s="3174"/>
      <c r="E40" s="3174"/>
      <c r="F40" s="3174"/>
      <c r="G40" s="3174"/>
      <c r="H40" s="3174"/>
      <c r="I40" s="3174"/>
      <c r="J40" s="3174"/>
      <c r="K40" s="3174"/>
      <c r="L40" s="3174"/>
      <c r="M40" s="3174"/>
      <c r="N40" s="3174"/>
      <c r="O40" s="3174"/>
      <c r="P40" s="3174"/>
      <c r="Q40" s="3174"/>
      <c r="R40" s="3174"/>
      <c r="S40" s="3174"/>
      <c r="T40" s="3174"/>
      <c r="U40" s="3174"/>
      <c r="V40" s="3174"/>
      <c r="W40" s="3174"/>
      <c r="X40" s="3174"/>
      <c r="Y40" s="3174"/>
      <c r="Z40" s="2199"/>
    </row>
    <row r="41" spans="1:26" s="2079" customFormat="1" ht="12">
      <c r="A41" s="2200">
        <v>220</v>
      </c>
      <c r="B41" s="2201"/>
      <c r="C41" s="2202"/>
      <c r="D41" s="2203"/>
      <c r="E41" s="2204"/>
      <c r="F41" s="2202"/>
      <c r="G41" s="2203"/>
      <c r="H41" s="2203"/>
      <c r="I41" s="2203"/>
      <c r="J41" s="2203"/>
      <c r="K41" s="2203"/>
      <c r="L41" s="2203"/>
      <c r="M41" s="2205"/>
      <c r="N41" s="2203"/>
      <c r="O41" s="2203"/>
      <c r="P41" s="2203"/>
      <c r="Q41" s="2203"/>
      <c r="R41" s="2203"/>
      <c r="S41" s="2203"/>
      <c r="T41" s="2203"/>
      <c r="U41" s="2203"/>
      <c r="V41" s="2203"/>
      <c r="W41" s="2203"/>
      <c r="X41" s="2203"/>
      <c r="Y41" s="2206"/>
      <c r="Z41" s="2207"/>
    </row>
    <row r="42" spans="1:26" s="2079" customFormat="1" ht="12">
      <c r="A42" s="2208">
        <v>230</v>
      </c>
      <c r="B42" s="2209"/>
      <c r="C42" s="2149"/>
      <c r="D42" s="2191"/>
      <c r="E42" s="2150"/>
      <c r="F42" s="2149"/>
      <c r="G42" s="2191"/>
      <c r="H42" s="2191"/>
      <c r="I42" s="2191"/>
      <c r="J42" s="2191"/>
      <c r="K42" s="2191"/>
      <c r="L42" s="2191"/>
      <c r="M42" s="2193"/>
      <c r="N42" s="2191"/>
      <c r="O42" s="2191"/>
      <c r="P42" s="2191"/>
      <c r="Q42" s="2191"/>
      <c r="R42" s="2191"/>
      <c r="S42" s="2191"/>
      <c r="T42" s="2191"/>
      <c r="U42" s="2191"/>
      <c r="V42" s="2191"/>
      <c r="W42" s="2191"/>
      <c r="X42" s="2191"/>
      <c r="Y42" s="2192"/>
      <c r="Z42" s="2210"/>
    </row>
    <row r="43" spans="1:26" s="2079" customFormat="1" ht="12">
      <c r="A43" s="2208">
        <v>240</v>
      </c>
      <c r="B43" s="2209"/>
      <c r="C43" s="2149"/>
      <c r="D43" s="2191"/>
      <c r="E43" s="2150"/>
      <c r="F43" s="2149"/>
      <c r="G43" s="2191"/>
      <c r="H43" s="2191"/>
      <c r="I43" s="2191"/>
      <c r="J43" s="2191"/>
      <c r="K43" s="2191"/>
      <c r="L43" s="2191"/>
      <c r="M43" s="2193"/>
      <c r="N43" s="2191"/>
      <c r="O43" s="2191"/>
      <c r="P43" s="2191"/>
      <c r="Q43" s="2191"/>
      <c r="R43" s="2191"/>
      <c r="S43" s="2191"/>
      <c r="T43" s="2191"/>
      <c r="U43" s="2191"/>
      <c r="V43" s="2191"/>
      <c r="W43" s="2191"/>
      <c r="X43" s="2191"/>
      <c r="Y43" s="2192"/>
      <c r="Z43" s="2210"/>
    </row>
    <row r="44" spans="1:26" s="2079" customFormat="1" ht="12.75" thickBot="1">
      <c r="A44" s="2211">
        <v>250</v>
      </c>
      <c r="B44" s="2212"/>
      <c r="C44" s="2213"/>
      <c r="D44" s="2214"/>
      <c r="E44" s="2215"/>
      <c r="F44" s="2213"/>
      <c r="G44" s="2214"/>
      <c r="H44" s="2214"/>
      <c r="I44" s="2214"/>
      <c r="J44" s="2214"/>
      <c r="K44" s="2214"/>
      <c r="L44" s="2214"/>
      <c r="M44" s="2216"/>
      <c r="N44" s="2214"/>
      <c r="O44" s="2214"/>
      <c r="P44" s="2214"/>
      <c r="Q44" s="2214"/>
      <c r="R44" s="2214"/>
      <c r="S44" s="2214"/>
      <c r="T44" s="2214"/>
      <c r="U44" s="2214"/>
      <c r="V44" s="2214"/>
      <c r="W44" s="2214"/>
      <c r="X44" s="2214"/>
      <c r="Y44" s="2217"/>
      <c r="Z44" s="2218"/>
    </row>
    <row r="45" spans="1:26">
      <c r="A45" s="2219"/>
      <c r="G45" s="2220"/>
      <c r="H45" s="2221"/>
      <c r="I45" s="2221"/>
      <c r="J45" s="2222"/>
      <c r="K45" s="2222"/>
      <c r="L45" s="2222"/>
      <c r="M45" s="2222"/>
      <c r="N45" s="2222"/>
      <c r="O45" s="2222"/>
      <c r="P45" s="2222"/>
      <c r="Q45" s="2222"/>
      <c r="R45" s="2220"/>
      <c r="S45" s="2220"/>
      <c r="T45" s="2220"/>
      <c r="U45" s="2220"/>
      <c r="V45" s="2220"/>
      <c r="W45" s="2220"/>
      <c r="X45" s="2220"/>
      <c r="Y45" s="2220"/>
    </row>
    <row r="46" spans="1:26">
      <c r="A46" s="2219"/>
      <c r="B46" s="1926" t="s">
        <v>2506</v>
      </c>
      <c r="G46" s="2220"/>
      <c r="H46" s="2220"/>
      <c r="I46" s="2220"/>
      <c r="J46" s="2220"/>
      <c r="K46" s="2220"/>
      <c r="L46" s="2220"/>
      <c r="M46" s="2220"/>
      <c r="N46" s="2220"/>
      <c r="O46" s="2220"/>
      <c r="P46" s="2220"/>
      <c r="Q46" s="2220"/>
      <c r="R46" s="2220"/>
      <c r="S46" s="2220"/>
      <c r="T46" s="2220"/>
      <c r="U46" s="2220"/>
      <c r="V46" s="2220"/>
      <c r="W46" s="2220"/>
      <c r="X46" s="2220"/>
      <c r="Y46" s="2220"/>
    </row>
    <row r="47" spans="1:26">
      <c r="A47" s="2219"/>
      <c r="B47" s="2082"/>
      <c r="J47" s="2220"/>
      <c r="K47" s="2220"/>
      <c r="L47" s="2220"/>
      <c r="M47" s="2220"/>
      <c r="N47" s="2220"/>
      <c r="O47" s="2220"/>
      <c r="P47" s="2220"/>
      <c r="Q47" s="2220"/>
      <c r="R47" s="2220"/>
      <c r="S47" s="2220"/>
      <c r="T47" s="2220"/>
      <c r="U47" s="2220"/>
      <c r="V47" s="2220"/>
      <c r="W47" s="2220"/>
      <c r="X47" s="2220"/>
      <c r="Y47" s="2220"/>
    </row>
  </sheetData>
  <mergeCells count="36">
    <mergeCell ref="N3:V3"/>
    <mergeCell ref="C7:D7"/>
    <mergeCell ref="E7:E10"/>
    <mergeCell ref="F7:F10"/>
    <mergeCell ref="G7:L7"/>
    <mergeCell ref="M7:M10"/>
    <mergeCell ref="N7:P7"/>
    <mergeCell ref="Q7:Q10"/>
    <mergeCell ref="R7:U7"/>
    <mergeCell ref="V7:V10"/>
    <mergeCell ref="W7:Z7"/>
    <mergeCell ref="C8:C10"/>
    <mergeCell ref="D8:D10"/>
    <mergeCell ref="G8:H8"/>
    <mergeCell ref="I8:J8"/>
    <mergeCell ref="K8:L8"/>
    <mergeCell ref="N8:N10"/>
    <mergeCell ref="O8:O10"/>
    <mergeCell ref="R8:R10"/>
    <mergeCell ref="S8:S10"/>
    <mergeCell ref="P9:P10"/>
    <mergeCell ref="B17:Z17"/>
    <mergeCell ref="B26:Z26"/>
    <mergeCell ref="A40:Y40"/>
    <mergeCell ref="G9:G10"/>
    <mergeCell ref="H9:H10"/>
    <mergeCell ref="I9:I10"/>
    <mergeCell ref="J9:J10"/>
    <mergeCell ref="K9:K10"/>
    <mergeCell ref="L9:L10"/>
    <mergeCell ref="T8:T10"/>
    <mergeCell ref="U8:U10"/>
    <mergeCell ref="W8:W10"/>
    <mergeCell ref="X8:X10"/>
    <mergeCell ref="Y8:Y10"/>
    <mergeCell ref="Z8:Z10"/>
  </mergeCells>
  <conditionalFormatting sqref="D37:E39 B17 B24:B26">
    <cfRule type="cellIs" dxfId="24" priority="5" stopIfTrue="1" operator="equal">
      <formula>#REF!</formula>
    </cfRule>
  </conditionalFormatting>
  <conditionalFormatting sqref="B18:B23">
    <cfRule type="cellIs" dxfId="23" priority="4" stopIfTrue="1" operator="equal">
      <formula>#REF!</formula>
    </cfRule>
  </conditionalFormatting>
  <conditionalFormatting sqref="B27:B39">
    <cfRule type="cellIs" dxfId="22" priority="3" stopIfTrue="1" operator="equal">
      <formula>#REF!</formula>
    </cfRule>
  </conditionalFormatting>
  <conditionalFormatting sqref="C37:C39">
    <cfRule type="cellIs" dxfId="21" priority="2" stopIfTrue="1" operator="equal">
      <formula>#REF!</formula>
    </cfRule>
  </conditionalFormatting>
  <conditionalFormatting sqref="F37:F39">
    <cfRule type="cellIs" dxfId="20" priority="1" stopIfTrue="1" operator="equal">
      <formula>#REF!</formula>
    </cfRule>
  </conditionalFormatting>
  <pageMargins left="0.70866141732283472" right="0.70866141732283472" top="0.15748031496062992" bottom="0" header="0.31496062992125984" footer="0.31496062992125984"/>
  <pageSetup paperSize="9" scale="14" fitToHeight="3" orientation="landscape" cellComments="asDisplayed" r:id="rId1"/>
  <headerFooter alignWithMargins="0">
    <oddFooter>&amp;C&amp;60&amp;U&amp;A&amp;R&amp;40&amp;P of &amp;N</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7"/>
  <sheetViews>
    <sheetView zoomScale="70" zoomScaleNormal="70" zoomScaleSheetLayoutView="30" workbookViewId="0">
      <selection activeCell="H16" sqref="H16"/>
    </sheetView>
  </sheetViews>
  <sheetFormatPr defaultColWidth="11.42578125" defaultRowHeight="15"/>
  <cols>
    <col min="1" max="1" width="7.5703125" style="1926" customWidth="1"/>
    <col min="2" max="2" width="52.5703125" style="1926" customWidth="1"/>
    <col min="3" max="3" width="14.85546875" style="1926" customWidth="1"/>
    <col min="4" max="4" width="11" style="1926" customWidth="1"/>
    <col min="5" max="5" width="12.140625" style="1926" customWidth="1"/>
    <col min="6" max="6" width="13.140625" style="1926" customWidth="1"/>
    <col min="7" max="7" width="11.85546875" style="1926" customWidth="1"/>
    <col min="8" max="8" width="11.42578125" style="1926" customWidth="1"/>
    <col min="9" max="9" width="12.28515625" style="1926" customWidth="1"/>
    <col min="10" max="10" width="12.5703125" style="1926" customWidth="1"/>
    <col min="11" max="11" width="11.7109375" style="1926" customWidth="1"/>
    <col min="12" max="12" width="16" style="1926" customWidth="1"/>
    <col min="13" max="14" width="13.85546875" style="1926" customWidth="1"/>
    <col min="15" max="15" width="15.5703125" style="1926" customWidth="1"/>
    <col min="16" max="16" width="12.7109375" style="1926" customWidth="1"/>
    <col min="17" max="17" width="14.28515625" style="1926" customWidth="1"/>
    <col min="18" max="18" width="12.42578125" style="1926" customWidth="1"/>
    <col min="19" max="19" width="11.7109375" style="1926" customWidth="1"/>
    <col min="20" max="20" width="11.5703125" style="1926" customWidth="1"/>
    <col min="21" max="21" width="12.7109375" style="1926" customWidth="1"/>
    <col min="22" max="22" width="14.28515625" style="1926" customWidth="1"/>
    <col min="23" max="23" width="13.28515625" style="1926" customWidth="1"/>
    <col min="24" max="24" width="12.140625" style="1926" customWidth="1"/>
    <col min="25" max="25" width="13.5703125" style="1926" customWidth="1"/>
    <col min="26" max="26" width="13.7109375" style="1926" customWidth="1"/>
    <col min="27" max="257" width="11.42578125" style="1926"/>
    <col min="258" max="258" width="108.140625" style="1926" customWidth="1"/>
    <col min="259" max="259" width="28.7109375" style="1926" customWidth="1"/>
    <col min="260" max="260" width="32.5703125" style="1926" customWidth="1"/>
    <col min="261" max="261" width="28.7109375" style="1926" customWidth="1"/>
    <col min="262" max="263" width="31.7109375" style="1926" customWidth="1"/>
    <col min="264" max="264" width="30.140625" style="1926" customWidth="1"/>
    <col min="265" max="265" width="33.7109375" style="1926" customWidth="1"/>
    <col min="266" max="266" width="27" style="1926" customWidth="1"/>
    <col min="267" max="267" width="28.7109375" style="1926" customWidth="1"/>
    <col min="268" max="268" width="34.85546875" style="1926" customWidth="1"/>
    <col min="269" max="269" width="37" style="1926" customWidth="1"/>
    <col min="270" max="270" width="34.85546875" style="1926" customWidth="1"/>
    <col min="271" max="271" width="27.5703125" style="1926" customWidth="1"/>
    <col min="272" max="272" width="36.85546875" style="1926" customWidth="1"/>
    <col min="273" max="273" width="38.7109375" style="1926" customWidth="1"/>
    <col min="274" max="276" width="14.7109375" style="1926" customWidth="1"/>
    <col min="277" max="277" width="18.7109375" style="1926" customWidth="1"/>
    <col min="278" max="278" width="25.42578125" style="1926" customWidth="1"/>
    <col min="279" max="279" width="34.85546875" style="1926" customWidth="1"/>
    <col min="280" max="280" width="28" style="1926" customWidth="1"/>
    <col min="281" max="281" width="34.140625" style="1926" customWidth="1"/>
    <col min="282" max="282" width="34" style="1926" customWidth="1"/>
    <col min="283" max="513" width="11.42578125" style="1926"/>
    <col min="514" max="514" width="108.140625" style="1926" customWidth="1"/>
    <col min="515" max="515" width="28.7109375" style="1926" customWidth="1"/>
    <col min="516" max="516" width="32.5703125" style="1926" customWidth="1"/>
    <col min="517" max="517" width="28.7109375" style="1926" customWidth="1"/>
    <col min="518" max="519" width="31.7109375" style="1926" customWidth="1"/>
    <col min="520" max="520" width="30.140625" style="1926" customWidth="1"/>
    <col min="521" max="521" width="33.7109375" style="1926" customWidth="1"/>
    <col min="522" max="522" width="27" style="1926" customWidth="1"/>
    <col min="523" max="523" width="28.7109375" style="1926" customWidth="1"/>
    <col min="524" max="524" width="34.85546875" style="1926" customWidth="1"/>
    <col min="525" max="525" width="37" style="1926" customWidth="1"/>
    <col min="526" max="526" width="34.85546875" style="1926" customWidth="1"/>
    <col min="527" max="527" width="27.5703125" style="1926" customWidth="1"/>
    <col min="528" max="528" width="36.85546875" style="1926" customWidth="1"/>
    <col min="529" max="529" width="38.7109375" style="1926" customWidth="1"/>
    <col min="530" max="532" width="14.7109375" style="1926" customWidth="1"/>
    <col min="533" max="533" width="18.7109375" style="1926" customWidth="1"/>
    <col min="534" max="534" width="25.42578125" style="1926" customWidth="1"/>
    <col min="535" max="535" width="34.85546875" style="1926" customWidth="1"/>
    <col min="536" max="536" width="28" style="1926" customWidth="1"/>
    <col min="537" max="537" width="34.140625" style="1926" customWidth="1"/>
    <col min="538" max="538" width="34" style="1926" customWidth="1"/>
    <col min="539" max="769" width="11.42578125" style="1926"/>
    <col min="770" max="770" width="108.140625" style="1926" customWidth="1"/>
    <col min="771" max="771" width="28.7109375" style="1926" customWidth="1"/>
    <col min="772" max="772" width="32.5703125" style="1926" customWidth="1"/>
    <col min="773" max="773" width="28.7109375" style="1926" customWidth="1"/>
    <col min="774" max="775" width="31.7109375" style="1926" customWidth="1"/>
    <col min="776" max="776" width="30.140625" style="1926" customWidth="1"/>
    <col min="777" max="777" width="33.7109375" style="1926" customWidth="1"/>
    <col min="778" max="778" width="27" style="1926" customWidth="1"/>
    <col min="779" max="779" width="28.7109375" style="1926" customWidth="1"/>
    <col min="780" max="780" width="34.85546875" style="1926" customWidth="1"/>
    <col min="781" max="781" width="37" style="1926" customWidth="1"/>
    <col min="782" max="782" width="34.85546875" style="1926" customWidth="1"/>
    <col min="783" max="783" width="27.5703125" style="1926" customWidth="1"/>
    <col min="784" max="784" width="36.85546875" style="1926" customWidth="1"/>
    <col min="785" max="785" width="38.7109375" style="1926" customWidth="1"/>
    <col min="786" max="788" width="14.7109375" style="1926" customWidth="1"/>
    <col min="789" max="789" width="18.7109375" style="1926" customWidth="1"/>
    <col min="790" max="790" width="25.42578125" style="1926" customWidth="1"/>
    <col min="791" max="791" width="34.85546875" style="1926" customWidth="1"/>
    <col min="792" max="792" width="28" style="1926" customWidth="1"/>
    <col min="793" max="793" width="34.140625" style="1926" customWidth="1"/>
    <col min="794" max="794" width="34" style="1926" customWidth="1"/>
    <col min="795" max="1025" width="11.42578125" style="1926"/>
    <col min="1026" max="1026" width="108.140625" style="1926" customWidth="1"/>
    <col min="1027" max="1027" width="28.7109375" style="1926" customWidth="1"/>
    <col min="1028" max="1028" width="32.5703125" style="1926" customWidth="1"/>
    <col min="1029" max="1029" width="28.7109375" style="1926" customWidth="1"/>
    <col min="1030" max="1031" width="31.7109375" style="1926" customWidth="1"/>
    <col min="1032" max="1032" width="30.140625" style="1926" customWidth="1"/>
    <col min="1033" max="1033" width="33.7109375" style="1926" customWidth="1"/>
    <col min="1034" max="1034" width="27" style="1926" customWidth="1"/>
    <col min="1035" max="1035" width="28.7109375" style="1926" customWidth="1"/>
    <col min="1036" max="1036" width="34.85546875" style="1926" customWidth="1"/>
    <col min="1037" max="1037" width="37" style="1926" customWidth="1"/>
    <col min="1038" max="1038" width="34.85546875" style="1926" customWidth="1"/>
    <col min="1039" max="1039" width="27.5703125" style="1926" customWidth="1"/>
    <col min="1040" max="1040" width="36.85546875" style="1926" customWidth="1"/>
    <col min="1041" max="1041" width="38.7109375" style="1926" customWidth="1"/>
    <col min="1042" max="1044" width="14.7109375" style="1926" customWidth="1"/>
    <col min="1045" max="1045" width="18.7109375" style="1926" customWidth="1"/>
    <col min="1046" max="1046" width="25.42578125" style="1926" customWidth="1"/>
    <col min="1047" max="1047" width="34.85546875" style="1926" customWidth="1"/>
    <col min="1048" max="1048" width="28" style="1926" customWidth="1"/>
    <col min="1049" max="1049" width="34.140625" style="1926" customWidth="1"/>
    <col min="1050" max="1050" width="34" style="1926" customWidth="1"/>
    <col min="1051" max="1281" width="11.42578125" style="1926"/>
    <col min="1282" max="1282" width="108.140625" style="1926" customWidth="1"/>
    <col min="1283" max="1283" width="28.7109375" style="1926" customWidth="1"/>
    <col min="1284" max="1284" width="32.5703125" style="1926" customWidth="1"/>
    <col min="1285" max="1285" width="28.7109375" style="1926" customWidth="1"/>
    <col min="1286" max="1287" width="31.7109375" style="1926" customWidth="1"/>
    <col min="1288" max="1288" width="30.140625" style="1926" customWidth="1"/>
    <col min="1289" max="1289" width="33.7109375" style="1926" customWidth="1"/>
    <col min="1290" max="1290" width="27" style="1926" customWidth="1"/>
    <col min="1291" max="1291" width="28.7109375" style="1926" customWidth="1"/>
    <col min="1292" max="1292" width="34.85546875" style="1926" customWidth="1"/>
    <col min="1293" max="1293" width="37" style="1926" customWidth="1"/>
    <col min="1294" max="1294" width="34.85546875" style="1926" customWidth="1"/>
    <col min="1295" max="1295" width="27.5703125" style="1926" customWidth="1"/>
    <col min="1296" max="1296" width="36.85546875" style="1926" customWidth="1"/>
    <col min="1297" max="1297" width="38.7109375" style="1926" customWidth="1"/>
    <col min="1298" max="1300" width="14.7109375" style="1926" customWidth="1"/>
    <col min="1301" max="1301" width="18.7109375" style="1926" customWidth="1"/>
    <col min="1302" max="1302" width="25.42578125" style="1926" customWidth="1"/>
    <col min="1303" max="1303" width="34.85546875" style="1926" customWidth="1"/>
    <col min="1304" max="1304" width="28" style="1926" customWidth="1"/>
    <col min="1305" max="1305" width="34.140625" style="1926" customWidth="1"/>
    <col min="1306" max="1306" width="34" style="1926" customWidth="1"/>
    <col min="1307" max="1537" width="11.42578125" style="1926"/>
    <col min="1538" max="1538" width="108.140625" style="1926" customWidth="1"/>
    <col min="1539" max="1539" width="28.7109375" style="1926" customWidth="1"/>
    <col min="1540" max="1540" width="32.5703125" style="1926" customWidth="1"/>
    <col min="1541" max="1541" width="28.7109375" style="1926" customWidth="1"/>
    <col min="1542" max="1543" width="31.7109375" style="1926" customWidth="1"/>
    <col min="1544" max="1544" width="30.140625" style="1926" customWidth="1"/>
    <col min="1545" max="1545" width="33.7109375" style="1926" customWidth="1"/>
    <col min="1546" max="1546" width="27" style="1926" customWidth="1"/>
    <col min="1547" max="1547" width="28.7109375" style="1926" customWidth="1"/>
    <col min="1548" max="1548" width="34.85546875" style="1926" customWidth="1"/>
    <col min="1549" max="1549" width="37" style="1926" customWidth="1"/>
    <col min="1550" max="1550" width="34.85546875" style="1926" customWidth="1"/>
    <col min="1551" max="1551" width="27.5703125" style="1926" customWidth="1"/>
    <col min="1552" max="1552" width="36.85546875" style="1926" customWidth="1"/>
    <col min="1553" max="1553" width="38.7109375" style="1926" customWidth="1"/>
    <col min="1554" max="1556" width="14.7109375" style="1926" customWidth="1"/>
    <col min="1557" max="1557" width="18.7109375" style="1926" customWidth="1"/>
    <col min="1558" max="1558" width="25.42578125" style="1926" customWidth="1"/>
    <col min="1559" max="1559" width="34.85546875" style="1926" customWidth="1"/>
    <col min="1560" max="1560" width="28" style="1926" customWidth="1"/>
    <col min="1561" max="1561" width="34.140625" style="1926" customWidth="1"/>
    <col min="1562" max="1562" width="34" style="1926" customWidth="1"/>
    <col min="1563" max="1793" width="11.42578125" style="1926"/>
    <col min="1794" max="1794" width="108.140625" style="1926" customWidth="1"/>
    <col min="1795" max="1795" width="28.7109375" style="1926" customWidth="1"/>
    <col min="1796" max="1796" width="32.5703125" style="1926" customWidth="1"/>
    <col min="1797" max="1797" width="28.7109375" style="1926" customWidth="1"/>
    <col min="1798" max="1799" width="31.7109375" style="1926" customWidth="1"/>
    <col min="1800" max="1800" width="30.140625" style="1926" customWidth="1"/>
    <col min="1801" max="1801" width="33.7109375" style="1926" customWidth="1"/>
    <col min="1802" max="1802" width="27" style="1926" customWidth="1"/>
    <col min="1803" max="1803" width="28.7109375" style="1926" customWidth="1"/>
    <col min="1804" max="1804" width="34.85546875" style="1926" customWidth="1"/>
    <col min="1805" max="1805" width="37" style="1926" customWidth="1"/>
    <col min="1806" max="1806" width="34.85546875" style="1926" customWidth="1"/>
    <col min="1807" max="1807" width="27.5703125" style="1926" customWidth="1"/>
    <col min="1808" max="1808" width="36.85546875" style="1926" customWidth="1"/>
    <col min="1809" max="1809" width="38.7109375" style="1926" customWidth="1"/>
    <col min="1810" max="1812" width="14.7109375" style="1926" customWidth="1"/>
    <col min="1813" max="1813" width="18.7109375" style="1926" customWidth="1"/>
    <col min="1814" max="1814" width="25.42578125" style="1926" customWidth="1"/>
    <col min="1815" max="1815" width="34.85546875" style="1926" customWidth="1"/>
    <col min="1816" max="1816" width="28" style="1926" customWidth="1"/>
    <col min="1817" max="1817" width="34.140625" style="1926" customWidth="1"/>
    <col min="1818" max="1818" width="34" style="1926" customWidth="1"/>
    <col min="1819" max="2049" width="11.42578125" style="1926"/>
    <col min="2050" max="2050" width="108.140625" style="1926" customWidth="1"/>
    <col min="2051" max="2051" width="28.7109375" style="1926" customWidth="1"/>
    <col min="2052" max="2052" width="32.5703125" style="1926" customWidth="1"/>
    <col min="2053" max="2053" width="28.7109375" style="1926" customWidth="1"/>
    <col min="2054" max="2055" width="31.7109375" style="1926" customWidth="1"/>
    <col min="2056" max="2056" width="30.140625" style="1926" customWidth="1"/>
    <col min="2057" max="2057" width="33.7109375" style="1926" customWidth="1"/>
    <col min="2058" max="2058" width="27" style="1926" customWidth="1"/>
    <col min="2059" max="2059" width="28.7109375" style="1926" customWidth="1"/>
    <col min="2060" max="2060" width="34.85546875" style="1926" customWidth="1"/>
    <col min="2061" max="2061" width="37" style="1926" customWidth="1"/>
    <col min="2062" max="2062" width="34.85546875" style="1926" customWidth="1"/>
    <col min="2063" max="2063" width="27.5703125" style="1926" customWidth="1"/>
    <col min="2064" max="2064" width="36.85546875" style="1926" customWidth="1"/>
    <col min="2065" max="2065" width="38.7109375" style="1926" customWidth="1"/>
    <col min="2066" max="2068" width="14.7109375" style="1926" customWidth="1"/>
    <col min="2069" max="2069" width="18.7109375" style="1926" customWidth="1"/>
    <col min="2070" max="2070" width="25.42578125" style="1926" customWidth="1"/>
    <col min="2071" max="2071" width="34.85546875" style="1926" customWidth="1"/>
    <col min="2072" max="2072" width="28" style="1926" customWidth="1"/>
    <col min="2073" max="2073" width="34.140625" style="1926" customWidth="1"/>
    <col min="2074" max="2074" width="34" style="1926" customWidth="1"/>
    <col min="2075" max="2305" width="11.42578125" style="1926"/>
    <col min="2306" max="2306" width="108.140625" style="1926" customWidth="1"/>
    <col min="2307" max="2307" width="28.7109375" style="1926" customWidth="1"/>
    <col min="2308" max="2308" width="32.5703125" style="1926" customWidth="1"/>
    <col min="2309" max="2309" width="28.7109375" style="1926" customWidth="1"/>
    <col min="2310" max="2311" width="31.7109375" style="1926" customWidth="1"/>
    <col min="2312" max="2312" width="30.140625" style="1926" customWidth="1"/>
    <col min="2313" max="2313" width="33.7109375" style="1926" customWidth="1"/>
    <col min="2314" max="2314" width="27" style="1926" customWidth="1"/>
    <col min="2315" max="2315" width="28.7109375" style="1926" customWidth="1"/>
    <col min="2316" max="2316" width="34.85546875" style="1926" customWidth="1"/>
    <col min="2317" max="2317" width="37" style="1926" customWidth="1"/>
    <col min="2318" max="2318" width="34.85546875" style="1926" customWidth="1"/>
    <col min="2319" max="2319" width="27.5703125" style="1926" customWidth="1"/>
    <col min="2320" max="2320" width="36.85546875" style="1926" customWidth="1"/>
    <col min="2321" max="2321" width="38.7109375" style="1926" customWidth="1"/>
    <col min="2322" max="2324" width="14.7109375" style="1926" customWidth="1"/>
    <col min="2325" max="2325" width="18.7109375" style="1926" customWidth="1"/>
    <col min="2326" max="2326" width="25.42578125" style="1926" customWidth="1"/>
    <col min="2327" max="2327" width="34.85546875" style="1926" customWidth="1"/>
    <col min="2328" max="2328" width="28" style="1926" customWidth="1"/>
    <col min="2329" max="2329" width="34.140625" style="1926" customWidth="1"/>
    <col min="2330" max="2330" width="34" style="1926" customWidth="1"/>
    <col min="2331" max="2561" width="11.42578125" style="1926"/>
    <col min="2562" max="2562" width="108.140625" style="1926" customWidth="1"/>
    <col min="2563" max="2563" width="28.7109375" style="1926" customWidth="1"/>
    <col min="2564" max="2564" width="32.5703125" style="1926" customWidth="1"/>
    <col min="2565" max="2565" width="28.7109375" style="1926" customWidth="1"/>
    <col min="2566" max="2567" width="31.7109375" style="1926" customWidth="1"/>
    <col min="2568" max="2568" width="30.140625" style="1926" customWidth="1"/>
    <col min="2569" max="2569" width="33.7109375" style="1926" customWidth="1"/>
    <col min="2570" max="2570" width="27" style="1926" customWidth="1"/>
    <col min="2571" max="2571" width="28.7109375" style="1926" customWidth="1"/>
    <col min="2572" max="2572" width="34.85546875" style="1926" customWidth="1"/>
    <col min="2573" max="2573" width="37" style="1926" customWidth="1"/>
    <col min="2574" max="2574" width="34.85546875" style="1926" customWidth="1"/>
    <col min="2575" max="2575" width="27.5703125" style="1926" customWidth="1"/>
    <col min="2576" max="2576" width="36.85546875" style="1926" customWidth="1"/>
    <col min="2577" max="2577" width="38.7109375" style="1926" customWidth="1"/>
    <col min="2578" max="2580" width="14.7109375" style="1926" customWidth="1"/>
    <col min="2581" max="2581" width="18.7109375" style="1926" customWidth="1"/>
    <col min="2582" max="2582" width="25.42578125" style="1926" customWidth="1"/>
    <col min="2583" max="2583" width="34.85546875" style="1926" customWidth="1"/>
    <col min="2584" max="2584" width="28" style="1926" customWidth="1"/>
    <col min="2585" max="2585" width="34.140625" style="1926" customWidth="1"/>
    <col min="2586" max="2586" width="34" style="1926" customWidth="1"/>
    <col min="2587" max="2817" width="11.42578125" style="1926"/>
    <col min="2818" max="2818" width="108.140625" style="1926" customWidth="1"/>
    <col min="2819" max="2819" width="28.7109375" style="1926" customWidth="1"/>
    <col min="2820" max="2820" width="32.5703125" style="1926" customWidth="1"/>
    <col min="2821" max="2821" width="28.7109375" style="1926" customWidth="1"/>
    <col min="2822" max="2823" width="31.7109375" style="1926" customWidth="1"/>
    <col min="2824" max="2824" width="30.140625" style="1926" customWidth="1"/>
    <col min="2825" max="2825" width="33.7109375" style="1926" customWidth="1"/>
    <col min="2826" max="2826" width="27" style="1926" customWidth="1"/>
    <col min="2827" max="2827" width="28.7109375" style="1926" customWidth="1"/>
    <col min="2828" max="2828" width="34.85546875" style="1926" customWidth="1"/>
    <col min="2829" max="2829" width="37" style="1926" customWidth="1"/>
    <col min="2830" max="2830" width="34.85546875" style="1926" customWidth="1"/>
    <col min="2831" max="2831" width="27.5703125" style="1926" customWidth="1"/>
    <col min="2832" max="2832" width="36.85546875" style="1926" customWidth="1"/>
    <col min="2833" max="2833" width="38.7109375" style="1926" customWidth="1"/>
    <col min="2834" max="2836" width="14.7109375" style="1926" customWidth="1"/>
    <col min="2837" max="2837" width="18.7109375" style="1926" customWidth="1"/>
    <col min="2838" max="2838" width="25.42578125" style="1926" customWidth="1"/>
    <col min="2839" max="2839" width="34.85546875" style="1926" customWidth="1"/>
    <col min="2840" max="2840" width="28" style="1926" customWidth="1"/>
    <col min="2841" max="2841" width="34.140625" style="1926" customWidth="1"/>
    <col min="2842" max="2842" width="34" style="1926" customWidth="1"/>
    <col min="2843" max="3073" width="11.42578125" style="1926"/>
    <col min="3074" max="3074" width="108.140625" style="1926" customWidth="1"/>
    <col min="3075" max="3075" width="28.7109375" style="1926" customWidth="1"/>
    <col min="3076" max="3076" width="32.5703125" style="1926" customWidth="1"/>
    <col min="3077" max="3077" width="28.7109375" style="1926" customWidth="1"/>
    <col min="3078" max="3079" width="31.7109375" style="1926" customWidth="1"/>
    <col min="3080" max="3080" width="30.140625" style="1926" customWidth="1"/>
    <col min="3081" max="3081" width="33.7109375" style="1926" customWidth="1"/>
    <col min="3082" max="3082" width="27" style="1926" customWidth="1"/>
    <col min="3083" max="3083" width="28.7109375" style="1926" customWidth="1"/>
    <col min="3084" max="3084" width="34.85546875" style="1926" customWidth="1"/>
    <col min="3085" max="3085" width="37" style="1926" customWidth="1"/>
    <col min="3086" max="3086" width="34.85546875" style="1926" customWidth="1"/>
    <col min="3087" max="3087" width="27.5703125" style="1926" customWidth="1"/>
    <col min="3088" max="3088" width="36.85546875" style="1926" customWidth="1"/>
    <col min="3089" max="3089" width="38.7109375" style="1926" customWidth="1"/>
    <col min="3090" max="3092" width="14.7109375" style="1926" customWidth="1"/>
    <col min="3093" max="3093" width="18.7109375" style="1926" customWidth="1"/>
    <col min="3094" max="3094" width="25.42578125" style="1926" customWidth="1"/>
    <col min="3095" max="3095" width="34.85546875" style="1926" customWidth="1"/>
    <col min="3096" max="3096" width="28" style="1926" customWidth="1"/>
    <col min="3097" max="3097" width="34.140625" style="1926" customWidth="1"/>
    <col min="3098" max="3098" width="34" style="1926" customWidth="1"/>
    <col min="3099" max="3329" width="11.42578125" style="1926"/>
    <col min="3330" max="3330" width="108.140625" style="1926" customWidth="1"/>
    <col min="3331" max="3331" width="28.7109375" style="1926" customWidth="1"/>
    <col min="3332" max="3332" width="32.5703125" style="1926" customWidth="1"/>
    <col min="3333" max="3333" width="28.7109375" style="1926" customWidth="1"/>
    <col min="3334" max="3335" width="31.7109375" style="1926" customWidth="1"/>
    <col min="3336" max="3336" width="30.140625" style="1926" customWidth="1"/>
    <col min="3337" max="3337" width="33.7109375" style="1926" customWidth="1"/>
    <col min="3338" max="3338" width="27" style="1926" customWidth="1"/>
    <col min="3339" max="3339" width="28.7109375" style="1926" customWidth="1"/>
    <col min="3340" max="3340" width="34.85546875" style="1926" customWidth="1"/>
    <col min="3341" max="3341" width="37" style="1926" customWidth="1"/>
    <col min="3342" max="3342" width="34.85546875" style="1926" customWidth="1"/>
    <col min="3343" max="3343" width="27.5703125" style="1926" customWidth="1"/>
    <col min="3344" max="3344" width="36.85546875" style="1926" customWidth="1"/>
    <col min="3345" max="3345" width="38.7109375" style="1926" customWidth="1"/>
    <col min="3346" max="3348" width="14.7109375" style="1926" customWidth="1"/>
    <col min="3349" max="3349" width="18.7109375" style="1926" customWidth="1"/>
    <col min="3350" max="3350" width="25.42578125" style="1926" customWidth="1"/>
    <col min="3351" max="3351" width="34.85546875" style="1926" customWidth="1"/>
    <col min="3352" max="3352" width="28" style="1926" customWidth="1"/>
    <col min="3353" max="3353" width="34.140625" style="1926" customWidth="1"/>
    <col min="3354" max="3354" width="34" style="1926" customWidth="1"/>
    <col min="3355" max="3585" width="11.42578125" style="1926"/>
    <col min="3586" max="3586" width="108.140625" style="1926" customWidth="1"/>
    <col min="3587" max="3587" width="28.7109375" style="1926" customWidth="1"/>
    <col min="3588" max="3588" width="32.5703125" style="1926" customWidth="1"/>
    <col min="3589" max="3589" width="28.7109375" style="1926" customWidth="1"/>
    <col min="3590" max="3591" width="31.7109375" style="1926" customWidth="1"/>
    <col min="3592" max="3592" width="30.140625" style="1926" customWidth="1"/>
    <col min="3593" max="3593" width="33.7109375" style="1926" customWidth="1"/>
    <col min="3594" max="3594" width="27" style="1926" customWidth="1"/>
    <col min="3595" max="3595" width="28.7109375" style="1926" customWidth="1"/>
    <col min="3596" max="3596" width="34.85546875" style="1926" customWidth="1"/>
    <col min="3597" max="3597" width="37" style="1926" customWidth="1"/>
    <col min="3598" max="3598" width="34.85546875" style="1926" customWidth="1"/>
    <col min="3599" max="3599" width="27.5703125" style="1926" customWidth="1"/>
    <col min="3600" max="3600" width="36.85546875" style="1926" customWidth="1"/>
    <col min="3601" max="3601" width="38.7109375" style="1926" customWidth="1"/>
    <col min="3602" max="3604" width="14.7109375" style="1926" customWidth="1"/>
    <col min="3605" max="3605" width="18.7109375" style="1926" customWidth="1"/>
    <col min="3606" max="3606" width="25.42578125" style="1926" customWidth="1"/>
    <col min="3607" max="3607" width="34.85546875" style="1926" customWidth="1"/>
    <col min="3608" max="3608" width="28" style="1926" customWidth="1"/>
    <col min="3609" max="3609" width="34.140625" style="1926" customWidth="1"/>
    <col min="3610" max="3610" width="34" style="1926" customWidth="1"/>
    <col min="3611" max="3841" width="11.42578125" style="1926"/>
    <col min="3842" max="3842" width="108.140625" style="1926" customWidth="1"/>
    <col min="3843" max="3843" width="28.7109375" style="1926" customWidth="1"/>
    <col min="3844" max="3844" width="32.5703125" style="1926" customWidth="1"/>
    <col min="3845" max="3845" width="28.7109375" style="1926" customWidth="1"/>
    <col min="3846" max="3847" width="31.7109375" style="1926" customWidth="1"/>
    <col min="3848" max="3848" width="30.140625" style="1926" customWidth="1"/>
    <col min="3849" max="3849" width="33.7109375" style="1926" customWidth="1"/>
    <col min="3850" max="3850" width="27" style="1926" customWidth="1"/>
    <col min="3851" max="3851" width="28.7109375" style="1926" customWidth="1"/>
    <col min="3852" max="3852" width="34.85546875" style="1926" customWidth="1"/>
    <col min="3853" max="3853" width="37" style="1926" customWidth="1"/>
    <col min="3854" max="3854" width="34.85546875" style="1926" customWidth="1"/>
    <col min="3855" max="3855" width="27.5703125" style="1926" customWidth="1"/>
    <col min="3856" max="3856" width="36.85546875" style="1926" customWidth="1"/>
    <col min="3857" max="3857" width="38.7109375" style="1926" customWidth="1"/>
    <col min="3858" max="3860" width="14.7109375" style="1926" customWidth="1"/>
    <col min="3861" max="3861" width="18.7109375" style="1926" customWidth="1"/>
    <col min="3862" max="3862" width="25.42578125" style="1926" customWidth="1"/>
    <col min="3863" max="3863" width="34.85546875" style="1926" customWidth="1"/>
    <col min="3864" max="3864" width="28" style="1926" customWidth="1"/>
    <col min="3865" max="3865" width="34.140625" style="1926" customWidth="1"/>
    <col min="3866" max="3866" width="34" style="1926" customWidth="1"/>
    <col min="3867" max="4097" width="11.42578125" style="1926"/>
    <col min="4098" max="4098" width="108.140625" style="1926" customWidth="1"/>
    <col min="4099" max="4099" width="28.7109375" style="1926" customWidth="1"/>
    <col min="4100" max="4100" width="32.5703125" style="1926" customWidth="1"/>
    <col min="4101" max="4101" width="28.7109375" style="1926" customWidth="1"/>
    <col min="4102" max="4103" width="31.7109375" style="1926" customWidth="1"/>
    <col min="4104" max="4104" width="30.140625" style="1926" customWidth="1"/>
    <col min="4105" max="4105" width="33.7109375" style="1926" customWidth="1"/>
    <col min="4106" max="4106" width="27" style="1926" customWidth="1"/>
    <col min="4107" max="4107" width="28.7109375" style="1926" customWidth="1"/>
    <col min="4108" max="4108" width="34.85546875" style="1926" customWidth="1"/>
    <col min="4109" max="4109" width="37" style="1926" customWidth="1"/>
    <col min="4110" max="4110" width="34.85546875" style="1926" customWidth="1"/>
    <col min="4111" max="4111" width="27.5703125" style="1926" customWidth="1"/>
    <col min="4112" max="4112" width="36.85546875" style="1926" customWidth="1"/>
    <col min="4113" max="4113" width="38.7109375" style="1926" customWidth="1"/>
    <col min="4114" max="4116" width="14.7109375" style="1926" customWidth="1"/>
    <col min="4117" max="4117" width="18.7109375" style="1926" customWidth="1"/>
    <col min="4118" max="4118" width="25.42578125" style="1926" customWidth="1"/>
    <col min="4119" max="4119" width="34.85546875" style="1926" customWidth="1"/>
    <col min="4120" max="4120" width="28" style="1926" customWidth="1"/>
    <col min="4121" max="4121" width="34.140625" style="1926" customWidth="1"/>
    <col min="4122" max="4122" width="34" style="1926" customWidth="1"/>
    <col min="4123" max="4353" width="11.42578125" style="1926"/>
    <col min="4354" max="4354" width="108.140625" style="1926" customWidth="1"/>
    <col min="4355" max="4355" width="28.7109375" style="1926" customWidth="1"/>
    <col min="4356" max="4356" width="32.5703125" style="1926" customWidth="1"/>
    <col min="4357" max="4357" width="28.7109375" style="1926" customWidth="1"/>
    <col min="4358" max="4359" width="31.7109375" style="1926" customWidth="1"/>
    <col min="4360" max="4360" width="30.140625" style="1926" customWidth="1"/>
    <col min="4361" max="4361" width="33.7109375" style="1926" customWidth="1"/>
    <col min="4362" max="4362" width="27" style="1926" customWidth="1"/>
    <col min="4363" max="4363" width="28.7109375" style="1926" customWidth="1"/>
    <col min="4364" max="4364" width="34.85546875" style="1926" customWidth="1"/>
    <col min="4365" max="4365" width="37" style="1926" customWidth="1"/>
    <col min="4366" max="4366" width="34.85546875" style="1926" customWidth="1"/>
    <col min="4367" max="4367" width="27.5703125" style="1926" customWidth="1"/>
    <col min="4368" max="4368" width="36.85546875" style="1926" customWidth="1"/>
    <col min="4369" max="4369" width="38.7109375" style="1926" customWidth="1"/>
    <col min="4370" max="4372" width="14.7109375" style="1926" customWidth="1"/>
    <col min="4373" max="4373" width="18.7109375" style="1926" customWidth="1"/>
    <col min="4374" max="4374" width="25.42578125" style="1926" customWidth="1"/>
    <col min="4375" max="4375" width="34.85546875" style="1926" customWidth="1"/>
    <col min="4376" max="4376" width="28" style="1926" customWidth="1"/>
    <col min="4377" max="4377" width="34.140625" style="1926" customWidth="1"/>
    <col min="4378" max="4378" width="34" style="1926" customWidth="1"/>
    <col min="4379" max="4609" width="11.42578125" style="1926"/>
    <col min="4610" max="4610" width="108.140625" style="1926" customWidth="1"/>
    <col min="4611" max="4611" width="28.7109375" style="1926" customWidth="1"/>
    <col min="4612" max="4612" width="32.5703125" style="1926" customWidth="1"/>
    <col min="4613" max="4613" width="28.7109375" style="1926" customWidth="1"/>
    <col min="4614" max="4615" width="31.7109375" style="1926" customWidth="1"/>
    <col min="4616" max="4616" width="30.140625" style="1926" customWidth="1"/>
    <col min="4617" max="4617" width="33.7109375" style="1926" customWidth="1"/>
    <col min="4618" max="4618" width="27" style="1926" customWidth="1"/>
    <col min="4619" max="4619" width="28.7109375" style="1926" customWidth="1"/>
    <col min="4620" max="4620" width="34.85546875" style="1926" customWidth="1"/>
    <col min="4621" max="4621" width="37" style="1926" customWidth="1"/>
    <col min="4622" max="4622" width="34.85546875" style="1926" customWidth="1"/>
    <col min="4623" max="4623" width="27.5703125" style="1926" customWidth="1"/>
    <col min="4624" max="4624" width="36.85546875" style="1926" customWidth="1"/>
    <col min="4625" max="4625" width="38.7109375" style="1926" customWidth="1"/>
    <col min="4626" max="4628" width="14.7109375" style="1926" customWidth="1"/>
    <col min="4629" max="4629" width="18.7109375" style="1926" customWidth="1"/>
    <col min="4630" max="4630" width="25.42578125" style="1926" customWidth="1"/>
    <col min="4631" max="4631" width="34.85546875" style="1926" customWidth="1"/>
    <col min="4632" max="4632" width="28" style="1926" customWidth="1"/>
    <col min="4633" max="4633" width="34.140625" style="1926" customWidth="1"/>
    <col min="4634" max="4634" width="34" style="1926" customWidth="1"/>
    <col min="4635" max="4865" width="11.42578125" style="1926"/>
    <col min="4866" max="4866" width="108.140625" style="1926" customWidth="1"/>
    <col min="4867" max="4867" width="28.7109375" style="1926" customWidth="1"/>
    <col min="4868" max="4868" width="32.5703125" style="1926" customWidth="1"/>
    <col min="4869" max="4869" width="28.7109375" style="1926" customWidth="1"/>
    <col min="4870" max="4871" width="31.7109375" style="1926" customWidth="1"/>
    <col min="4872" max="4872" width="30.140625" style="1926" customWidth="1"/>
    <col min="4873" max="4873" width="33.7109375" style="1926" customWidth="1"/>
    <col min="4874" max="4874" width="27" style="1926" customWidth="1"/>
    <col min="4875" max="4875" width="28.7109375" style="1926" customWidth="1"/>
    <col min="4876" max="4876" width="34.85546875" style="1926" customWidth="1"/>
    <col min="4877" max="4877" width="37" style="1926" customWidth="1"/>
    <col min="4878" max="4878" width="34.85546875" style="1926" customWidth="1"/>
    <col min="4879" max="4879" width="27.5703125" style="1926" customWidth="1"/>
    <col min="4880" max="4880" width="36.85546875" style="1926" customWidth="1"/>
    <col min="4881" max="4881" width="38.7109375" style="1926" customWidth="1"/>
    <col min="4882" max="4884" width="14.7109375" style="1926" customWidth="1"/>
    <col min="4885" max="4885" width="18.7109375" style="1926" customWidth="1"/>
    <col min="4886" max="4886" width="25.42578125" style="1926" customWidth="1"/>
    <col min="4887" max="4887" width="34.85546875" style="1926" customWidth="1"/>
    <col min="4888" max="4888" width="28" style="1926" customWidth="1"/>
    <col min="4889" max="4889" width="34.140625" style="1926" customWidth="1"/>
    <col min="4890" max="4890" width="34" style="1926" customWidth="1"/>
    <col min="4891" max="5121" width="11.42578125" style="1926"/>
    <col min="5122" max="5122" width="108.140625" style="1926" customWidth="1"/>
    <col min="5123" max="5123" width="28.7109375" style="1926" customWidth="1"/>
    <col min="5124" max="5124" width="32.5703125" style="1926" customWidth="1"/>
    <col min="5125" max="5125" width="28.7109375" style="1926" customWidth="1"/>
    <col min="5126" max="5127" width="31.7109375" style="1926" customWidth="1"/>
    <col min="5128" max="5128" width="30.140625" style="1926" customWidth="1"/>
    <col min="5129" max="5129" width="33.7109375" style="1926" customWidth="1"/>
    <col min="5130" max="5130" width="27" style="1926" customWidth="1"/>
    <col min="5131" max="5131" width="28.7109375" style="1926" customWidth="1"/>
    <col min="5132" max="5132" width="34.85546875" style="1926" customWidth="1"/>
    <col min="5133" max="5133" width="37" style="1926" customWidth="1"/>
    <col min="5134" max="5134" width="34.85546875" style="1926" customWidth="1"/>
    <col min="5135" max="5135" width="27.5703125" style="1926" customWidth="1"/>
    <col min="5136" max="5136" width="36.85546875" style="1926" customWidth="1"/>
    <col min="5137" max="5137" width="38.7109375" style="1926" customWidth="1"/>
    <col min="5138" max="5140" width="14.7109375" style="1926" customWidth="1"/>
    <col min="5141" max="5141" width="18.7109375" style="1926" customWidth="1"/>
    <col min="5142" max="5142" width="25.42578125" style="1926" customWidth="1"/>
    <col min="5143" max="5143" width="34.85546875" style="1926" customWidth="1"/>
    <col min="5144" max="5144" width="28" style="1926" customWidth="1"/>
    <col min="5145" max="5145" width="34.140625" style="1926" customWidth="1"/>
    <col min="5146" max="5146" width="34" style="1926" customWidth="1"/>
    <col min="5147" max="5377" width="11.42578125" style="1926"/>
    <col min="5378" max="5378" width="108.140625" style="1926" customWidth="1"/>
    <col min="5379" max="5379" width="28.7109375" style="1926" customWidth="1"/>
    <col min="5380" max="5380" width="32.5703125" style="1926" customWidth="1"/>
    <col min="5381" max="5381" width="28.7109375" style="1926" customWidth="1"/>
    <col min="5382" max="5383" width="31.7109375" style="1926" customWidth="1"/>
    <col min="5384" max="5384" width="30.140625" style="1926" customWidth="1"/>
    <col min="5385" max="5385" width="33.7109375" style="1926" customWidth="1"/>
    <col min="5386" max="5386" width="27" style="1926" customWidth="1"/>
    <col min="5387" max="5387" width="28.7109375" style="1926" customWidth="1"/>
    <col min="5388" max="5388" width="34.85546875" style="1926" customWidth="1"/>
    <col min="5389" max="5389" width="37" style="1926" customWidth="1"/>
    <col min="5390" max="5390" width="34.85546875" style="1926" customWidth="1"/>
    <col min="5391" max="5391" width="27.5703125" style="1926" customWidth="1"/>
    <col min="5392" max="5392" width="36.85546875" style="1926" customWidth="1"/>
    <col min="5393" max="5393" width="38.7109375" style="1926" customWidth="1"/>
    <col min="5394" max="5396" width="14.7109375" style="1926" customWidth="1"/>
    <col min="5397" max="5397" width="18.7109375" style="1926" customWidth="1"/>
    <col min="5398" max="5398" width="25.42578125" style="1926" customWidth="1"/>
    <col min="5399" max="5399" width="34.85546875" style="1926" customWidth="1"/>
    <col min="5400" max="5400" width="28" style="1926" customWidth="1"/>
    <col min="5401" max="5401" width="34.140625" style="1926" customWidth="1"/>
    <col min="5402" max="5402" width="34" style="1926" customWidth="1"/>
    <col min="5403" max="5633" width="11.42578125" style="1926"/>
    <col min="5634" max="5634" width="108.140625" style="1926" customWidth="1"/>
    <col min="5635" max="5635" width="28.7109375" style="1926" customWidth="1"/>
    <col min="5636" max="5636" width="32.5703125" style="1926" customWidth="1"/>
    <col min="5637" max="5637" width="28.7109375" style="1926" customWidth="1"/>
    <col min="5638" max="5639" width="31.7109375" style="1926" customWidth="1"/>
    <col min="5640" max="5640" width="30.140625" style="1926" customWidth="1"/>
    <col min="5641" max="5641" width="33.7109375" style="1926" customWidth="1"/>
    <col min="5642" max="5642" width="27" style="1926" customWidth="1"/>
    <col min="5643" max="5643" width="28.7109375" style="1926" customWidth="1"/>
    <col min="5644" max="5644" width="34.85546875" style="1926" customWidth="1"/>
    <col min="5645" max="5645" width="37" style="1926" customWidth="1"/>
    <col min="5646" max="5646" width="34.85546875" style="1926" customWidth="1"/>
    <col min="5647" max="5647" width="27.5703125" style="1926" customWidth="1"/>
    <col min="5648" max="5648" width="36.85546875" style="1926" customWidth="1"/>
    <col min="5649" max="5649" width="38.7109375" style="1926" customWidth="1"/>
    <col min="5650" max="5652" width="14.7109375" style="1926" customWidth="1"/>
    <col min="5653" max="5653" width="18.7109375" style="1926" customWidth="1"/>
    <col min="5654" max="5654" width="25.42578125" style="1926" customWidth="1"/>
    <col min="5655" max="5655" width="34.85546875" style="1926" customWidth="1"/>
    <col min="5656" max="5656" width="28" style="1926" customWidth="1"/>
    <col min="5657" max="5657" width="34.140625" style="1926" customWidth="1"/>
    <col min="5658" max="5658" width="34" style="1926" customWidth="1"/>
    <col min="5659" max="5889" width="11.42578125" style="1926"/>
    <col min="5890" max="5890" width="108.140625" style="1926" customWidth="1"/>
    <col min="5891" max="5891" width="28.7109375" style="1926" customWidth="1"/>
    <col min="5892" max="5892" width="32.5703125" style="1926" customWidth="1"/>
    <col min="5893" max="5893" width="28.7109375" style="1926" customWidth="1"/>
    <col min="5894" max="5895" width="31.7109375" style="1926" customWidth="1"/>
    <col min="5896" max="5896" width="30.140625" style="1926" customWidth="1"/>
    <col min="5897" max="5897" width="33.7109375" style="1926" customWidth="1"/>
    <col min="5898" max="5898" width="27" style="1926" customWidth="1"/>
    <col min="5899" max="5899" width="28.7109375" style="1926" customWidth="1"/>
    <col min="5900" max="5900" width="34.85546875" style="1926" customWidth="1"/>
    <col min="5901" max="5901" width="37" style="1926" customWidth="1"/>
    <col min="5902" max="5902" width="34.85546875" style="1926" customWidth="1"/>
    <col min="5903" max="5903" width="27.5703125" style="1926" customWidth="1"/>
    <col min="5904" max="5904" width="36.85546875" style="1926" customWidth="1"/>
    <col min="5905" max="5905" width="38.7109375" style="1926" customWidth="1"/>
    <col min="5906" max="5908" width="14.7109375" style="1926" customWidth="1"/>
    <col min="5909" max="5909" width="18.7109375" style="1926" customWidth="1"/>
    <col min="5910" max="5910" width="25.42578125" style="1926" customWidth="1"/>
    <col min="5911" max="5911" width="34.85546875" style="1926" customWidth="1"/>
    <col min="5912" max="5912" width="28" style="1926" customWidth="1"/>
    <col min="5913" max="5913" width="34.140625" style="1926" customWidth="1"/>
    <col min="5914" max="5914" width="34" style="1926" customWidth="1"/>
    <col min="5915" max="6145" width="11.42578125" style="1926"/>
    <col min="6146" max="6146" width="108.140625" style="1926" customWidth="1"/>
    <col min="6147" max="6147" width="28.7109375" style="1926" customWidth="1"/>
    <col min="6148" max="6148" width="32.5703125" style="1926" customWidth="1"/>
    <col min="6149" max="6149" width="28.7109375" style="1926" customWidth="1"/>
    <col min="6150" max="6151" width="31.7109375" style="1926" customWidth="1"/>
    <col min="6152" max="6152" width="30.140625" style="1926" customWidth="1"/>
    <col min="6153" max="6153" width="33.7109375" style="1926" customWidth="1"/>
    <col min="6154" max="6154" width="27" style="1926" customWidth="1"/>
    <col min="6155" max="6155" width="28.7109375" style="1926" customWidth="1"/>
    <col min="6156" max="6156" width="34.85546875" style="1926" customWidth="1"/>
    <col min="6157" max="6157" width="37" style="1926" customWidth="1"/>
    <col min="6158" max="6158" width="34.85546875" style="1926" customWidth="1"/>
    <col min="6159" max="6159" width="27.5703125" style="1926" customWidth="1"/>
    <col min="6160" max="6160" width="36.85546875" style="1926" customWidth="1"/>
    <col min="6161" max="6161" width="38.7109375" style="1926" customWidth="1"/>
    <col min="6162" max="6164" width="14.7109375" style="1926" customWidth="1"/>
    <col min="6165" max="6165" width="18.7109375" style="1926" customWidth="1"/>
    <col min="6166" max="6166" width="25.42578125" style="1926" customWidth="1"/>
    <col min="6167" max="6167" width="34.85546875" style="1926" customWidth="1"/>
    <col min="6168" max="6168" width="28" style="1926" customWidth="1"/>
    <col min="6169" max="6169" width="34.140625" style="1926" customWidth="1"/>
    <col min="6170" max="6170" width="34" style="1926" customWidth="1"/>
    <col min="6171" max="6401" width="11.42578125" style="1926"/>
    <col min="6402" max="6402" width="108.140625" style="1926" customWidth="1"/>
    <col min="6403" max="6403" width="28.7109375" style="1926" customWidth="1"/>
    <col min="6404" max="6404" width="32.5703125" style="1926" customWidth="1"/>
    <col min="6405" max="6405" width="28.7109375" style="1926" customWidth="1"/>
    <col min="6406" max="6407" width="31.7109375" style="1926" customWidth="1"/>
    <col min="6408" max="6408" width="30.140625" style="1926" customWidth="1"/>
    <col min="6409" max="6409" width="33.7109375" style="1926" customWidth="1"/>
    <col min="6410" max="6410" width="27" style="1926" customWidth="1"/>
    <col min="6411" max="6411" width="28.7109375" style="1926" customWidth="1"/>
    <col min="6412" max="6412" width="34.85546875" style="1926" customWidth="1"/>
    <col min="6413" max="6413" width="37" style="1926" customWidth="1"/>
    <col min="6414" max="6414" width="34.85546875" style="1926" customWidth="1"/>
    <col min="6415" max="6415" width="27.5703125" style="1926" customWidth="1"/>
    <col min="6416" max="6416" width="36.85546875" style="1926" customWidth="1"/>
    <col min="6417" max="6417" width="38.7109375" style="1926" customWidth="1"/>
    <col min="6418" max="6420" width="14.7109375" style="1926" customWidth="1"/>
    <col min="6421" max="6421" width="18.7109375" style="1926" customWidth="1"/>
    <col min="6422" max="6422" width="25.42578125" style="1926" customWidth="1"/>
    <col min="6423" max="6423" width="34.85546875" style="1926" customWidth="1"/>
    <col min="6424" max="6424" width="28" style="1926" customWidth="1"/>
    <col min="6425" max="6425" width="34.140625" style="1926" customWidth="1"/>
    <col min="6426" max="6426" width="34" style="1926" customWidth="1"/>
    <col min="6427" max="6657" width="11.42578125" style="1926"/>
    <col min="6658" max="6658" width="108.140625" style="1926" customWidth="1"/>
    <col min="6659" max="6659" width="28.7109375" style="1926" customWidth="1"/>
    <col min="6660" max="6660" width="32.5703125" style="1926" customWidth="1"/>
    <col min="6661" max="6661" width="28.7109375" style="1926" customWidth="1"/>
    <col min="6662" max="6663" width="31.7109375" style="1926" customWidth="1"/>
    <col min="6664" max="6664" width="30.140625" style="1926" customWidth="1"/>
    <col min="6665" max="6665" width="33.7109375" style="1926" customWidth="1"/>
    <col min="6666" max="6666" width="27" style="1926" customWidth="1"/>
    <col min="6667" max="6667" width="28.7109375" style="1926" customWidth="1"/>
    <col min="6668" max="6668" width="34.85546875" style="1926" customWidth="1"/>
    <col min="6669" max="6669" width="37" style="1926" customWidth="1"/>
    <col min="6670" max="6670" width="34.85546875" style="1926" customWidth="1"/>
    <col min="6671" max="6671" width="27.5703125" style="1926" customWidth="1"/>
    <col min="6672" max="6672" width="36.85546875" style="1926" customWidth="1"/>
    <col min="6673" max="6673" width="38.7109375" style="1926" customWidth="1"/>
    <col min="6674" max="6676" width="14.7109375" style="1926" customWidth="1"/>
    <col min="6677" max="6677" width="18.7109375" style="1926" customWidth="1"/>
    <col min="6678" max="6678" width="25.42578125" style="1926" customWidth="1"/>
    <col min="6679" max="6679" width="34.85546875" style="1926" customWidth="1"/>
    <col min="6680" max="6680" width="28" style="1926" customWidth="1"/>
    <col min="6681" max="6681" width="34.140625" style="1926" customWidth="1"/>
    <col min="6682" max="6682" width="34" style="1926" customWidth="1"/>
    <col min="6683" max="6913" width="11.42578125" style="1926"/>
    <col min="6914" max="6914" width="108.140625" style="1926" customWidth="1"/>
    <col min="6915" max="6915" width="28.7109375" style="1926" customWidth="1"/>
    <col min="6916" max="6916" width="32.5703125" style="1926" customWidth="1"/>
    <col min="6917" max="6917" width="28.7109375" style="1926" customWidth="1"/>
    <col min="6918" max="6919" width="31.7109375" style="1926" customWidth="1"/>
    <col min="6920" max="6920" width="30.140625" style="1926" customWidth="1"/>
    <col min="6921" max="6921" width="33.7109375" style="1926" customWidth="1"/>
    <col min="6922" max="6922" width="27" style="1926" customWidth="1"/>
    <col min="6923" max="6923" width="28.7109375" style="1926" customWidth="1"/>
    <col min="6924" max="6924" width="34.85546875" style="1926" customWidth="1"/>
    <col min="6925" max="6925" width="37" style="1926" customWidth="1"/>
    <col min="6926" max="6926" width="34.85546875" style="1926" customWidth="1"/>
    <col min="6927" max="6927" width="27.5703125" style="1926" customWidth="1"/>
    <col min="6928" max="6928" width="36.85546875" style="1926" customWidth="1"/>
    <col min="6929" max="6929" width="38.7109375" style="1926" customWidth="1"/>
    <col min="6930" max="6932" width="14.7109375" style="1926" customWidth="1"/>
    <col min="6933" max="6933" width="18.7109375" style="1926" customWidth="1"/>
    <col min="6934" max="6934" width="25.42578125" style="1926" customWidth="1"/>
    <col min="6935" max="6935" width="34.85546875" style="1926" customWidth="1"/>
    <col min="6936" max="6936" width="28" style="1926" customWidth="1"/>
    <col min="6937" max="6937" width="34.140625" style="1926" customWidth="1"/>
    <col min="6938" max="6938" width="34" style="1926" customWidth="1"/>
    <col min="6939" max="7169" width="11.42578125" style="1926"/>
    <col min="7170" max="7170" width="108.140625" style="1926" customWidth="1"/>
    <col min="7171" max="7171" width="28.7109375" style="1926" customWidth="1"/>
    <col min="7172" max="7172" width="32.5703125" style="1926" customWidth="1"/>
    <col min="7173" max="7173" width="28.7109375" style="1926" customWidth="1"/>
    <col min="7174" max="7175" width="31.7109375" style="1926" customWidth="1"/>
    <col min="7176" max="7176" width="30.140625" style="1926" customWidth="1"/>
    <col min="7177" max="7177" width="33.7109375" style="1926" customWidth="1"/>
    <col min="7178" max="7178" width="27" style="1926" customWidth="1"/>
    <col min="7179" max="7179" width="28.7109375" style="1926" customWidth="1"/>
    <col min="7180" max="7180" width="34.85546875" style="1926" customWidth="1"/>
    <col min="7181" max="7181" width="37" style="1926" customWidth="1"/>
    <col min="7182" max="7182" width="34.85546875" style="1926" customWidth="1"/>
    <col min="7183" max="7183" width="27.5703125" style="1926" customWidth="1"/>
    <col min="7184" max="7184" width="36.85546875" style="1926" customWidth="1"/>
    <col min="7185" max="7185" width="38.7109375" style="1926" customWidth="1"/>
    <col min="7186" max="7188" width="14.7109375" style="1926" customWidth="1"/>
    <col min="7189" max="7189" width="18.7109375" style="1926" customWidth="1"/>
    <col min="7190" max="7190" width="25.42578125" style="1926" customWidth="1"/>
    <col min="7191" max="7191" width="34.85546875" style="1926" customWidth="1"/>
    <col min="7192" max="7192" width="28" style="1926" customWidth="1"/>
    <col min="7193" max="7193" width="34.140625" style="1926" customWidth="1"/>
    <col min="7194" max="7194" width="34" style="1926" customWidth="1"/>
    <col min="7195" max="7425" width="11.42578125" style="1926"/>
    <col min="7426" max="7426" width="108.140625" style="1926" customWidth="1"/>
    <col min="7427" max="7427" width="28.7109375" style="1926" customWidth="1"/>
    <col min="7428" max="7428" width="32.5703125" style="1926" customWidth="1"/>
    <col min="7429" max="7429" width="28.7109375" style="1926" customWidth="1"/>
    <col min="7430" max="7431" width="31.7109375" style="1926" customWidth="1"/>
    <col min="7432" max="7432" width="30.140625" style="1926" customWidth="1"/>
    <col min="7433" max="7433" width="33.7109375" style="1926" customWidth="1"/>
    <col min="7434" max="7434" width="27" style="1926" customWidth="1"/>
    <col min="7435" max="7435" width="28.7109375" style="1926" customWidth="1"/>
    <col min="7436" max="7436" width="34.85546875" style="1926" customWidth="1"/>
    <col min="7437" max="7437" width="37" style="1926" customWidth="1"/>
    <col min="7438" max="7438" width="34.85546875" style="1926" customWidth="1"/>
    <col min="7439" max="7439" width="27.5703125" style="1926" customWidth="1"/>
    <col min="7440" max="7440" width="36.85546875" style="1926" customWidth="1"/>
    <col min="7441" max="7441" width="38.7109375" style="1926" customWidth="1"/>
    <col min="7442" max="7444" width="14.7109375" style="1926" customWidth="1"/>
    <col min="7445" max="7445" width="18.7109375" style="1926" customWidth="1"/>
    <col min="7446" max="7446" width="25.42578125" style="1926" customWidth="1"/>
    <col min="7447" max="7447" width="34.85546875" style="1926" customWidth="1"/>
    <col min="7448" max="7448" width="28" style="1926" customWidth="1"/>
    <col min="7449" max="7449" width="34.140625" style="1926" customWidth="1"/>
    <col min="7450" max="7450" width="34" style="1926" customWidth="1"/>
    <col min="7451" max="7681" width="11.42578125" style="1926"/>
    <col min="7682" max="7682" width="108.140625" style="1926" customWidth="1"/>
    <col min="7683" max="7683" width="28.7109375" style="1926" customWidth="1"/>
    <col min="7684" max="7684" width="32.5703125" style="1926" customWidth="1"/>
    <col min="7685" max="7685" width="28.7109375" style="1926" customWidth="1"/>
    <col min="7686" max="7687" width="31.7109375" style="1926" customWidth="1"/>
    <col min="7688" max="7688" width="30.140625" style="1926" customWidth="1"/>
    <col min="7689" max="7689" width="33.7109375" style="1926" customWidth="1"/>
    <col min="7690" max="7690" width="27" style="1926" customWidth="1"/>
    <col min="7691" max="7691" width="28.7109375" style="1926" customWidth="1"/>
    <col min="7692" max="7692" width="34.85546875" style="1926" customWidth="1"/>
    <col min="7693" max="7693" width="37" style="1926" customWidth="1"/>
    <col min="7694" max="7694" width="34.85546875" style="1926" customWidth="1"/>
    <col min="7695" max="7695" width="27.5703125" style="1926" customWidth="1"/>
    <col min="7696" max="7696" width="36.85546875" style="1926" customWidth="1"/>
    <col min="7697" max="7697" width="38.7109375" style="1926" customWidth="1"/>
    <col min="7698" max="7700" width="14.7109375" style="1926" customWidth="1"/>
    <col min="7701" max="7701" width="18.7109375" style="1926" customWidth="1"/>
    <col min="7702" max="7702" width="25.42578125" style="1926" customWidth="1"/>
    <col min="7703" max="7703" width="34.85546875" style="1926" customWidth="1"/>
    <col min="7704" max="7704" width="28" style="1926" customWidth="1"/>
    <col min="7705" max="7705" width="34.140625" style="1926" customWidth="1"/>
    <col min="7706" max="7706" width="34" style="1926" customWidth="1"/>
    <col min="7707" max="7937" width="11.42578125" style="1926"/>
    <col min="7938" max="7938" width="108.140625" style="1926" customWidth="1"/>
    <col min="7939" max="7939" width="28.7109375" style="1926" customWidth="1"/>
    <col min="7940" max="7940" width="32.5703125" style="1926" customWidth="1"/>
    <col min="7941" max="7941" width="28.7109375" style="1926" customWidth="1"/>
    <col min="7942" max="7943" width="31.7109375" style="1926" customWidth="1"/>
    <col min="7944" max="7944" width="30.140625" style="1926" customWidth="1"/>
    <col min="7945" max="7945" width="33.7109375" style="1926" customWidth="1"/>
    <col min="7946" max="7946" width="27" style="1926" customWidth="1"/>
    <col min="7947" max="7947" width="28.7109375" style="1926" customWidth="1"/>
    <col min="7948" max="7948" width="34.85546875" style="1926" customWidth="1"/>
    <col min="7949" max="7949" width="37" style="1926" customWidth="1"/>
    <col min="7950" max="7950" width="34.85546875" style="1926" customWidth="1"/>
    <col min="7951" max="7951" width="27.5703125" style="1926" customWidth="1"/>
    <col min="7952" max="7952" width="36.85546875" style="1926" customWidth="1"/>
    <col min="7953" max="7953" width="38.7109375" style="1926" customWidth="1"/>
    <col min="7954" max="7956" width="14.7109375" style="1926" customWidth="1"/>
    <col min="7957" max="7957" width="18.7109375" style="1926" customWidth="1"/>
    <col min="7958" max="7958" width="25.42578125" style="1926" customWidth="1"/>
    <col min="7959" max="7959" width="34.85546875" style="1926" customWidth="1"/>
    <col min="7960" max="7960" width="28" style="1926" customWidth="1"/>
    <col min="7961" max="7961" width="34.140625" style="1926" customWidth="1"/>
    <col min="7962" max="7962" width="34" style="1926" customWidth="1"/>
    <col min="7963" max="8193" width="11.42578125" style="1926"/>
    <col min="8194" max="8194" width="108.140625" style="1926" customWidth="1"/>
    <col min="8195" max="8195" width="28.7109375" style="1926" customWidth="1"/>
    <col min="8196" max="8196" width="32.5703125" style="1926" customWidth="1"/>
    <col min="8197" max="8197" width="28.7109375" style="1926" customWidth="1"/>
    <col min="8198" max="8199" width="31.7109375" style="1926" customWidth="1"/>
    <col min="8200" max="8200" width="30.140625" style="1926" customWidth="1"/>
    <col min="8201" max="8201" width="33.7109375" style="1926" customWidth="1"/>
    <col min="8202" max="8202" width="27" style="1926" customWidth="1"/>
    <col min="8203" max="8203" width="28.7109375" style="1926" customWidth="1"/>
    <col min="8204" max="8204" width="34.85546875" style="1926" customWidth="1"/>
    <col min="8205" max="8205" width="37" style="1926" customWidth="1"/>
    <col min="8206" max="8206" width="34.85546875" style="1926" customWidth="1"/>
    <col min="8207" max="8207" width="27.5703125" style="1926" customWidth="1"/>
    <col min="8208" max="8208" width="36.85546875" style="1926" customWidth="1"/>
    <col min="8209" max="8209" width="38.7109375" style="1926" customWidth="1"/>
    <col min="8210" max="8212" width="14.7109375" style="1926" customWidth="1"/>
    <col min="8213" max="8213" width="18.7109375" style="1926" customWidth="1"/>
    <col min="8214" max="8214" width="25.42578125" style="1926" customWidth="1"/>
    <col min="8215" max="8215" width="34.85546875" style="1926" customWidth="1"/>
    <col min="8216" max="8216" width="28" style="1926" customWidth="1"/>
    <col min="8217" max="8217" width="34.140625" style="1926" customWidth="1"/>
    <col min="8218" max="8218" width="34" style="1926" customWidth="1"/>
    <col min="8219" max="8449" width="11.42578125" style="1926"/>
    <col min="8450" max="8450" width="108.140625" style="1926" customWidth="1"/>
    <col min="8451" max="8451" width="28.7109375" style="1926" customWidth="1"/>
    <col min="8452" max="8452" width="32.5703125" style="1926" customWidth="1"/>
    <col min="8453" max="8453" width="28.7109375" style="1926" customWidth="1"/>
    <col min="8454" max="8455" width="31.7109375" style="1926" customWidth="1"/>
    <col min="8456" max="8456" width="30.140625" style="1926" customWidth="1"/>
    <col min="8457" max="8457" width="33.7109375" style="1926" customWidth="1"/>
    <col min="8458" max="8458" width="27" style="1926" customWidth="1"/>
    <col min="8459" max="8459" width="28.7109375" style="1926" customWidth="1"/>
    <col min="8460" max="8460" width="34.85546875" style="1926" customWidth="1"/>
    <col min="8461" max="8461" width="37" style="1926" customWidth="1"/>
    <col min="8462" max="8462" width="34.85546875" style="1926" customWidth="1"/>
    <col min="8463" max="8463" width="27.5703125" style="1926" customWidth="1"/>
    <col min="8464" max="8464" width="36.85546875" style="1926" customWidth="1"/>
    <col min="8465" max="8465" width="38.7109375" style="1926" customWidth="1"/>
    <col min="8466" max="8468" width="14.7109375" style="1926" customWidth="1"/>
    <col min="8469" max="8469" width="18.7109375" style="1926" customWidth="1"/>
    <col min="8470" max="8470" width="25.42578125" style="1926" customWidth="1"/>
    <col min="8471" max="8471" width="34.85546875" style="1926" customWidth="1"/>
    <col min="8472" max="8472" width="28" style="1926" customWidth="1"/>
    <col min="8473" max="8473" width="34.140625" style="1926" customWidth="1"/>
    <col min="8474" max="8474" width="34" style="1926" customWidth="1"/>
    <col min="8475" max="8705" width="11.42578125" style="1926"/>
    <col min="8706" max="8706" width="108.140625" style="1926" customWidth="1"/>
    <col min="8707" max="8707" width="28.7109375" style="1926" customWidth="1"/>
    <col min="8708" max="8708" width="32.5703125" style="1926" customWidth="1"/>
    <col min="8709" max="8709" width="28.7109375" style="1926" customWidth="1"/>
    <col min="8710" max="8711" width="31.7109375" style="1926" customWidth="1"/>
    <col min="8712" max="8712" width="30.140625" style="1926" customWidth="1"/>
    <col min="8713" max="8713" width="33.7109375" style="1926" customWidth="1"/>
    <col min="8714" max="8714" width="27" style="1926" customWidth="1"/>
    <col min="8715" max="8715" width="28.7109375" style="1926" customWidth="1"/>
    <col min="8716" max="8716" width="34.85546875" style="1926" customWidth="1"/>
    <col min="8717" max="8717" width="37" style="1926" customWidth="1"/>
    <col min="8718" max="8718" width="34.85546875" style="1926" customWidth="1"/>
    <col min="8719" max="8719" width="27.5703125" style="1926" customWidth="1"/>
    <col min="8720" max="8720" width="36.85546875" style="1926" customWidth="1"/>
    <col min="8721" max="8721" width="38.7109375" style="1926" customWidth="1"/>
    <col min="8722" max="8724" width="14.7109375" style="1926" customWidth="1"/>
    <col min="8725" max="8725" width="18.7109375" style="1926" customWidth="1"/>
    <col min="8726" max="8726" width="25.42578125" style="1926" customWidth="1"/>
    <col min="8727" max="8727" width="34.85546875" style="1926" customWidth="1"/>
    <col min="8728" max="8728" width="28" style="1926" customWidth="1"/>
    <col min="8729" max="8729" width="34.140625" style="1926" customWidth="1"/>
    <col min="8730" max="8730" width="34" style="1926" customWidth="1"/>
    <col min="8731" max="8961" width="11.42578125" style="1926"/>
    <col min="8962" max="8962" width="108.140625" style="1926" customWidth="1"/>
    <col min="8963" max="8963" width="28.7109375" style="1926" customWidth="1"/>
    <col min="8964" max="8964" width="32.5703125" style="1926" customWidth="1"/>
    <col min="8965" max="8965" width="28.7109375" style="1926" customWidth="1"/>
    <col min="8966" max="8967" width="31.7109375" style="1926" customWidth="1"/>
    <col min="8968" max="8968" width="30.140625" style="1926" customWidth="1"/>
    <col min="8969" max="8969" width="33.7109375" style="1926" customWidth="1"/>
    <col min="8970" max="8970" width="27" style="1926" customWidth="1"/>
    <col min="8971" max="8971" width="28.7109375" style="1926" customWidth="1"/>
    <col min="8972" max="8972" width="34.85546875" style="1926" customWidth="1"/>
    <col min="8973" max="8973" width="37" style="1926" customWidth="1"/>
    <col min="8974" max="8974" width="34.85546875" style="1926" customWidth="1"/>
    <col min="8975" max="8975" width="27.5703125" style="1926" customWidth="1"/>
    <col min="8976" max="8976" width="36.85546875" style="1926" customWidth="1"/>
    <col min="8977" max="8977" width="38.7109375" style="1926" customWidth="1"/>
    <col min="8978" max="8980" width="14.7109375" style="1926" customWidth="1"/>
    <col min="8981" max="8981" width="18.7109375" style="1926" customWidth="1"/>
    <col min="8982" max="8982" width="25.42578125" style="1926" customWidth="1"/>
    <col min="8983" max="8983" width="34.85546875" style="1926" customWidth="1"/>
    <col min="8984" max="8984" width="28" style="1926" customWidth="1"/>
    <col min="8985" max="8985" width="34.140625" style="1926" customWidth="1"/>
    <col min="8986" max="8986" width="34" style="1926" customWidth="1"/>
    <col min="8987" max="9217" width="11.42578125" style="1926"/>
    <col min="9218" max="9218" width="108.140625" style="1926" customWidth="1"/>
    <col min="9219" max="9219" width="28.7109375" style="1926" customWidth="1"/>
    <col min="9220" max="9220" width="32.5703125" style="1926" customWidth="1"/>
    <col min="9221" max="9221" width="28.7109375" style="1926" customWidth="1"/>
    <col min="9222" max="9223" width="31.7109375" style="1926" customWidth="1"/>
    <col min="9224" max="9224" width="30.140625" style="1926" customWidth="1"/>
    <col min="9225" max="9225" width="33.7109375" style="1926" customWidth="1"/>
    <col min="9226" max="9226" width="27" style="1926" customWidth="1"/>
    <col min="9227" max="9227" width="28.7109375" style="1926" customWidth="1"/>
    <col min="9228" max="9228" width="34.85546875" style="1926" customWidth="1"/>
    <col min="9229" max="9229" width="37" style="1926" customWidth="1"/>
    <col min="9230" max="9230" width="34.85546875" style="1926" customWidth="1"/>
    <col min="9231" max="9231" width="27.5703125" style="1926" customWidth="1"/>
    <col min="9232" max="9232" width="36.85546875" style="1926" customWidth="1"/>
    <col min="9233" max="9233" width="38.7109375" style="1926" customWidth="1"/>
    <col min="9234" max="9236" width="14.7109375" style="1926" customWidth="1"/>
    <col min="9237" max="9237" width="18.7109375" style="1926" customWidth="1"/>
    <col min="9238" max="9238" width="25.42578125" style="1926" customWidth="1"/>
    <col min="9239" max="9239" width="34.85546875" style="1926" customWidth="1"/>
    <col min="9240" max="9240" width="28" style="1926" customWidth="1"/>
    <col min="9241" max="9241" width="34.140625" style="1926" customWidth="1"/>
    <col min="9242" max="9242" width="34" style="1926" customWidth="1"/>
    <col min="9243" max="9473" width="11.42578125" style="1926"/>
    <col min="9474" max="9474" width="108.140625" style="1926" customWidth="1"/>
    <col min="9475" max="9475" width="28.7109375" style="1926" customWidth="1"/>
    <col min="9476" max="9476" width="32.5703125" style="1926" customWidth="1"/>
    <col min="9477" max="9477" width="28.7109375" style="1926" customWidth="1"/>
    <col min="9478" max="9479" width="31.7109375" style="1926" customWidth="1"/>
    <col min="9480" max="9480" width="30.140625" style="1926" customWidth="1"/>
    <col min="9481" max="9481" width="33.7109375" style="1926" customWidth="1"/>
    <col min="9482" max="9482" width="27" style="1926" customWidth="1"/>
    <col min="9483" max="9483" width="28.7109375" style="1926" customWidth="1"/>
    <col min="9484" max="9484" width="34.85546875" style="1926" customWidth="1"/>
    <col min="9485" max="9485" width="37" style="1926" customWidth="1"/>
    <col min="9486" max="9486" width="34.85546875" style="1926" customWidth="1"/>
    <col min="9487" max="9487" width="27.5703125" style="1926" customWidth="1"/>
    <col min="9488" max="9488" width="36.85546875" style="1926" customWidth="1"/>
    <col min="9489" max="9489" width="38.7109375" style="1926" customWidth="1"/>
    <col min="9490" max="9492" width="14.7109375" style="1926" customWidth="1"/>
    <col min="9493" max="9493" width="18.7109375" style="1926" customWidth="1"/>
    <col min="9494" max="9494" width="25.42578125" style="1926" customWidth="1"/>
    <col min="9495" max="9495" width="34.85546875" style="1926" customWidth="1"/>
    <col min="9496" max="9496" width="28" style="1926" customWidth="1"/>
    <col min="9497" max="9497" width="34.140625" style="1926" customWidth="1"/>
    <col min="9498" max="9498" width="34" style="1926" customWidth="1"/>
    <col min="9499" max="9729" width="11.42578125" style="1926"/>
    <col min="9730" max="9730" width="108.140625" style="1926" customWidth="1"/>
    <col min="9731" max="9731" width="28.7109375" style="1926" customWidth="1"/>
    <col min="9732" max="9732" width="32.5703125" style="1926" customWidth="1"/>
    <col min="9733" max="9733" width="28.7109375" style="1926" customWidth="1"/>
    <col min="9734" max="9735" width="31.7109375" style="1926" customWidth="1"/>
    <col min="9736" max="9736" width="30.140625" style="1926" customWidth="1"/>
    <col min="9737" max="9737" width="33.7109375" style="1926" customWidth="1"/>
    <col min="9738" max="9738" width="27" style="1926" customWidth="1"/>
    <col min="9739" max="9739" width="28.7109375" style="1926" customWidth="1"/>
    <col min="9740" max="9740" width="34.85546875" style="1926" customWidth="1"/>
    <col min="9741" max="9741" width="37" style="1926" customWidth="1"/>
    <col min="9742" max="9742" width="34.85546875" style="1926" customWidth="1"/>
    <col min="9743" max="9743" width="27.5703125" style="1926" customWidth="1"/>
    <col min="9744" max="9744" width="36.85546875" style="1926" customWidth="1"/>
    <col min="9745" max="9745" width="38.7109375" style="1926" customWidth="1"/>
    <col min="9746" max="9748" width="14.7109375" style="1926" customWidth="1"/>
    <col min="9749" max="9749" width="18.7109375" style="1926" customWidth="1"/>
    <col min="9750" max="9750" width="25.42578125" style="1926" customWidth="1"/>
    <col min="9751" max="9751" width="34.85546875" style="1926" customWidth="1"/>
    <col min="9752" max="9752" width="28" style="1926" customWidth="1"/>
    <col min="9753" max="9753" width="34.140625" style="1926" customWidth="1"/>
    <col min="9754" max="9754" width="34" style="1926" customWidth="1"/>
    <col min="9755" max="9985" width="11.42578125" style="1926"/>
    <col min="9986" max="9986" width="108.140625" style="1926" customWidth="1"/>
    <col min="9987" max="9987" width="28.7109375" style="1926" customWidth="1"/>
    <col min="9988" max="9988" width="32.5703125" style="1926" customWidth="1"/>
    <col min="9989" max="9989" width="28.7109375" style="1926" customWidth="1"/>
    <col min="9990" max="9991" width="31.7109375" style="1926" customWidth="1"/>
    <col min="9992" max="9992" width="30.140625" style="1926" customWidth="1"/>
    <col min="9993" max="9993" width="33.7109375" style="1926" customWidth="1"/>
    <col min="9994" max="9994" width="27" style="1926" customWidth="1"/>
    <col min="9995" max="9995" width="28.7109375" style="1926" customWidth="1"/>
    <col min="9996" max="9996" width="34.85546875" style="1926" customWidth="1"/>
    <col min="9997" max="9997" width="37" style="1926" customWidth="1"/>
    <col min="9998" max="9998" width="34.85546875" style="1926" customWidth="1"/>
    <col min="9999" max="9999" width="27.5703125" style="1926" customWidth="1"/>
    <col min="10000" max="10000" width="36.85546875" style="1926" customWidth="1"/>
    <col min="10001" max="10001" width="38.7109375" style="1926" customWidth="1"/>
    <col min="10002" max="10004" width="14.7109375" style="1926" customWidth="1"/>
    <col min="10005" max="10005" width="18.7109375" style="1926" customWidth="1"/>
    <col min="10006" max="10006" width="25.42578125" style="1926" customWidth="1"/>
    <col min="10007" max="10007" width="34.85546875" style="1926" customWidth="1"/>
    <col min="10008" max="10008" width="28" style="1926" customWidth="1"/>
    <col min="10009" max="10009" width="34.140625" style="1926" customWidth="1"/>
    <col min="10010" max="10010" width="34" style="1926" customWidth="1"/>
    <col min="10011" max="10241" width="11.42578125" style="1926"/>
    <col min="10242" max="10242" width="108.140625" style="1926" customWidth="1"/>
    <col min="10243" max="10243" width="28.7109375" style="1926" customWidth="1"/>
    <col min="10244" max="10244" width="32.5703125" style="1926" customWidth="1"/>
    <col min="10245" max="10245" width="28.7109375" style="1926" customWidth="1"/>
    <col min="10246" max="10247" width="31.7109375" style="1926" customWidth="1"/>
    <col min="10248" max="10248" width="30.140625" style="1926" customWidth="1"/>
    <col min="10249" max="10249" width="33.7109375" style="1926" customWidth="1"/>
    <col min="10250" max="10250" width="27" style="1926" customWidth="1"/>
    <col min="10251" max="10251" width="28.7109375" style="1926" customWidth="1"/>
    <col min="10252" max="10252" width="34.85546875" style="1926" customWidth="1"/>
    <col min="10253" max="10253" width="37" style="1926" customWidth="1"/>
    <col min="10254" max="10254" width="34.85546875" style="1926" customWidth="1"/>
    <col min="10255" max="10255" width="27.5703125" style="1926" customWidth="1"/>
    <col min="10256" max="10256" width="36.85546875" style="1926" customWidth="1"/>
    <col min="10257" max="10257" width="38.7109375" style="1926" customWidth="1"/>
    <col min="10258" max="10260" width="14.7109375" style="1926" customWidth="1"/>
    <col min="10261" max="10261" width="18.7109375" style="1926" customWidth="1"/>
    <col min="10262" max="10262" width="25.42578125" style="1926" customWidth="1"/>
    <col min="10263" max="10263" width="34.85546875" style="1926" customWidth="1"/>
    <col min="10264" max="10264" width="28" style="1926" customWidth="1"/>
    <col min="10265" max="10265" width="34.140625" style="1926" customWidth="1"/>
    <col min="10266" max="10266" width="34" style="1926" customWidth="1"/>
    <col min="10267" max="10497" width="11.42578125" style="1926"/>
    <col min="10498" max="10498" width="108.140625" style="1926" customWidth="1"/>
    <col min="10499" max="10499" width="28.7109375" style="1926" customWidth="1"/>
    <col min="10500" max="10500" width="32.5703125" style="1926" customWidth="1"/>
    <col min="10501" max="10501" width="28.7109375" style="1926" customWidth="1"/>
    <col min="10502" max="10503" width="31.7109375" style="1926" customWidth="1"/>
    <col min="10504" max="10504" width="30.140625" style="1926" customWidth="1"/>
    <col min="10505" max="10505" width="33.7109375" style="1926" customWidth="1"/>
    <col min="10506" max="10506" width="27" style="1926" customWidth="1"/>
    <col min="10507" max="10507" width="28.7109375" style="1926" customWidth="1"/>
    <col min="10508" max="10508" width="34.85546875" style="1926" customWidth="1"/>
    <col min="10509" max="10509" width="37" style="1926" customWidth="1"/>
    <col min="10510" max="10510" width="34.85546875" style="1926" customWidth="1"/>
    <col min="10511" max="10511" width="27.5703125" style="1926" customWidth="1"/>
    <col min="10512" max="10512" width="36.85546875" style="1926" customWidth="1"/>
    <col min="10513" max="10513" width="38.7109375" style="1926" customWidth="1"/>
    <col min="10514" max="10516" width="14.7109375" style="1926" customWidth="1"/>
    <col min="10517" max="10517" width="18.7109375" style="1926" customWidth="1"/>
    <col min="10518" max="10518" width="25.42578125" style="1926" customWidth="1"/>
    <col min="10519" max="10519" width="34.85546875" style="1926" customWidth="1"/>
    <col min="10520" max="10520" width="28" style="1926" customWidth="1"/>
    <col min="10521" max="10521" width="34.140625" style="1926" customWidth="1"/>
    <col min="10522" max="10522" width="34" style="1926" customWidth="1"/>
    <col min="10523" max="10753" width="11.42578125" style="1926"/>
    <col min="10754" max="10754" width="108.140625" style="1926" customWidth="1"/>
    <col min="10755" max="10755" width="28.7109375" style="1926" customWidth="1"/>
    <col min="10756" max="10756" width="32.5703125" style="1926" customWidth="1"/>
    <col min="10757" max="10757" width="28.7109375" style="1926" customWidth="1"/>
    <col min="10758" max="10759" width="31.7109375" style="1926" customWidth="1"/>
    <col min="10760" max="10760" width="30.140625" style="1926" customWidth="1"/>
    <col min="10761" max="10761" width="33.7109375" style="1926" customWidth="1"/>
    <col min="10762" max="10762" width="27" style="1926" customWidth="1"/>
    <col min="10763" max="10763" width="28.7109375" style="1926" customWidth="1"/>
    <col min="10764" max="10764" width="34.85546875" style="1926" customWidth="1"/>
    <col min="10765" max="10765" width="37" style="1926" customWidth="1"/>
    <col min="10766" max="10766" width="34.85546875" style="1926" customWidth="1"/>
    <col min="10767" max="10767" width="27.5703125" style="1926" customWidth="1"/>
    <col min="10768" max="10768" width="36.85546875" style="1926" customWidth="1"/>
    <col min="10769" max="10769" width="38.7109375" style="1926" customWidth="1"/>
    <col min="10770" max="10772" width="14.7109375" style="1926" customWidth="1"/>
    <col min="10773" max="10773" width="18.7109375" style="1926" customWidth="1"/>
    <col min="10774" max="10774" width="25.42578125" style="1926" customWidth="1"/>
    <col min="10775" max="10775" width="34.85546875" style="1926" customWidth="1"/>
    <col min="10776" max="10776" width="28" style="1926" customWidth="1"/>
    <col min="10777" max="10777" width="34.140625" style="1926" customWidth="1"/>
    <col min="10778" max="10778" width="34" style="1926" customWidth="1"/>
    <col min="10779" max="11009" width="11.42578125" style="1926"/>
    <col min="11010" max="11010" width="108.140625" style="1926" customWidth="1"/>
    <col min="11011" max="11011" width="28.7109375" style="1926" customWidth="1"/>
    <col min="11012" max="11012" width="32.5703125" style="1926" customWidth="1"/>
    <col min="11013" max="11013" width="28.7109375" style="1926" customWidth="1"/>
    <col min="11014" max="11015" width="31.7109375" style="1926" customWidth="1"/>
    <col min="11016" max="11016" width="30.140625" style="1926" customWidth="1"/>
    <col min="11017" max="11017" width="33.7109375" style="1926" customWidth="1"/>
    <col min="11018" max="11018" width="27" style="1926" customWidth="1"/>
    <col min="11019" max="11019" width="28.7109375" style="1926" customWidth="1"/>
    <col min="11020" max="11020" width="34.85546875" style="1926" customWidth="1"/>
    <col min="11021" max="11021" width="37" style="1926" customWidth="1"/>
    <col min="11022" max="11022" width="34.85546875" style="1926" customWidth="1"/>
    <col min="11023" max="11023" width="27.5703125" style="1926" customWidth="1"/>
    <col min="11024" max="11024" width="36.85546875" style="1926" customWidth="1"/>
    <col min="11025" max="11025" width="38.7109375" style="1926" customWidth="1"/>
    <col min="11026" max="11028" width="14.7109375" style="1926" customWidth="1"/>
    <col min="11029" max="11029" width="18.7109375" style="1926" customWidth="1"/>
    <col min="11030" max="11030" width="25.42578125" style="1926" customWidth="1"/>
    <col min="11031" max="11031" width="34.85546875" style="1926" customWidth="1"/>
    <col min="11032" max="11032" width="28" style="1926" customWidth="1"/>
    <col min="11033" max="11033" width="34.140625" style="1926" customWidth="1"/>
    <col min="11034" max="11034" width="34" style="1926" customWidth="1"/>
    <col min="11035" max="11265" width="11.42578125" style="1926"/>
    <col min="11266" max="11266" width="108.140625" style="1926" customWidth="1"/>
    <col min="11267" max="11267" width="28.7109375" style="1926" customWidth="1"/>
    <col min="11268" max="11268" width="32.5703125" style="1926" customWidth="1"/>
    <col min="11269" max="11269" width="28.7109375" style="1926" customWidth="1"/>
    <col min="11270" max="11271" width="31.7109375" style="1926" customWidth="1"/>
    <col min="11272" max="11272" width="30.140625" style="1926" customWidth="1"/>
    <col min="11273" max="11273" width="33.7109375" style="1926" customWidth="1"/>
    <col min="11274" max="11274" width="27" style="1926" customWidth="1"/>
    <col min="11275" max="11275" width="28.7109375" style="1926" customWidth="1"/>
    <col min="11276" max="11276" width="34.85546875" style="1926" customWidth="1"/>
    <col min="11277" max="11277" width="37" style="1926" customWidth="1"/>
    <col min="11278" max="11278" width="34.85546875" style="1926" customWidth="1"/>
    <col min="11279" max="11279" width="27.5703125" style="1926" customWidth="1"/>
    <col min="11280" max="11280" width="36.85546875" style="1926" customWidth="1"/>
    <col min="11281" max="11281" width="38.7109375" style="1926" customWidth="1"/>
    <col min="11282" max="11284" width="14.7109375" style="1926" customWidth="1"/>
    <col min="11285" max="11285" width="18.7109375" style="1926" customWidth="1"/>
    <col min="11286" max="11286" width="25.42578125" style="1926" customWidth="1"/>
    <col min="11287" max="11287" width="34.85546875" style="1926" customWidth="1"/>
    <col min="11288" max="11288" width="28" style="1926" customWidth="1"/>
    <col min="11289" max="11289" width="34.140625" style="1926" customWidth="1"/>
    <col min="11290" max="11290" width="34" style="1926" customWidth="1"/>
    <col min="11291" max="11521" width="11.42578125" style="1926"/>
    <col min="11522" max="11522" width="108.140625" style="1926" customWidth="1"/>
    <col min="11523" max="11523" width="28.7109375" style="1926" customWidth="1"/>
    <col min="11524" max="11524" width="32.5703125" style="1926" customWidth="1"/>
    <col min="11525" max="11525" width="28.7109375" style="1926" customWidth="1"/>
    <col min="11526" max="11527" width="31.7109375" style="1926" customWidth="1"/>
    <col min="11528" max="11528" width="30.140625" style="1926" customWidth="1"/>
    <col min="11529" max="11529" width="33.7109375" style="1926" customWidth="1"/>
    <col min="11530" max="11530" width="27" style="1926" customWidth="1"/>
    <col min="11531" max="11531" width="28.7109375" style="1926" customWidth="1"/>
    <col min="11532" max="11532" width="34.85546875" style="1926" customWidth="1"/>
    <col min="11533" max="11533" width="37" style="1926" customWidth="1"/>
    <col min="11534" max="11534" width="34.85546875" style="1926" customWidth="1"/>
    <col min="11535" max="11535" width="27.5703125" style="1926" customWidth="1"/>
    <col min="11536" max="11536" width="36.85546875" style="1926" customWidth="1"/>
    <col min="11537" max="11537" width="38.7109375" style="1926" customWidth="1"/>
    <col min="11538" max="11540" width="14.7109375" style="1926" customWidth="1"/>
    <col min="11541" max="11541" width="18.7109375" style="1926" customWidth="1"/>
    <col min="11542" max="11542" width="25.42578125" style="1926" customWidth="1"/>
    <col min="11543" max="11543" width="34.85546875" style="1926" customWidth="1"/>
    <col min="11544" max="11544" width="28" style="1926" customWidth="1"/>
    <col min="11545" max="11545" width="34.140625" style="1926" customWidth="1"/>
    <col min="11546" max="11546" width="34" style="1926" customWidth="1"/>
    <col min="11547" max="11777" width="11.42578125" style="1926"/>
    <col min="11778" max="11778" width="108.140625" style="1926" customWidth="1"/>
    <col min="11779" max="11779" width="28.7109375" style="1926" customWidth="1"/>
    <col min="11780" max="11780" width="32.5703125" style="1926" customWidth="1"/>
    <col min="11781" max="11781" width="28.7109375" style="1926" customWidth="1"/>
    <col min="11782" max="11783" width="31.7109375" style="1926" customWidth="1"/>
    <col min="11784" max="11784" width="30.140625" style="1926" customWidth="1"/>
    <col min="11785" max="11785" width="33.7109375" style="1926" customWidth="1"/>
    <col min="11786" max="11786" width="27" style="1926" customWidth="1"/>
    <col min="11787" max="11787" width="28.7109375" style="1926" customWidth="1"/>
    <col min="11788" max="11788" width="34.85546875" style="1926" customWidth="1"/>
    <col min="11789" max="11789" width="37" style="1926" customWidth="1"/>
    <col min="11790" max="11790" width="34.85546875" style="1926" customWidth="1"/>
    <col min="11791" max="11791" width="27.5703125" style="1926" customWidth="1"/>
    <col min="11792" max="11792" width="36.85546875" style="1926" customWidth="1"/>
    <col min="11793" max="11793" width="38.7109375" style="1926" customWidth="1"/>
    <col min="11794" max="11796" width="14.7109375" style="1926" customWidth="1"/>
    <col min="11797" max="11797" width="18.7109375" style="1926" customWidth="1"/>
    <col min="11798" max="11798" width="25.42578125" style="1926" customWidth="1"/>
    <col min="11799" max="11799" width="34.85546875" style="1926" customWidth="1"/>
    <col min="11800" max="11800" width="28" style="1926" customWidth="1"/>
    <col min="11801" max="11801" width="34.140625" style="1926" customWidth="1"/>
    <col min="11802" max="11802" width="34" style="1926" customWidth="1"/>
    <col min="11803" max="12033" width="11.42578125" style="1926"/>
    <col min="12034" max="12034" width="108.140625" style="1926" customWidth="1"/>
    <col min="12035" max="12035" width="28.7109375" style="1926" customWidth="1"/>
    <col min="12036" max="12036" width="32.5703125" style="1926" customWidth="1"/>
    <col min="12037" max="12037" width="28.7109375" style="1926" customWidth="1"/>
    <col min="12038" max="12039" width="31.7109375" style="1926" customWidth="1"/>
    <col min="12040" max="12040" width="30.140625" style="1926" customWidth="1"/>
    <col min="12041" max="12041" width="33.7109375" style="1926" customWidth="1"/>
    <col min="12042" max="12042" width="27" style="1926" customWidth="1"/>
    <col min="12043" max="12043" width="28.7109375" style="1926" customWidth="1"/>
    <col min="12044" max="12044" width="34.85546875" style="1926" customWidth="1"/>
    <col min="12045" max="12045" width="37" style="1926" customWidth="1"/>
    <col min="12046" max="12046" width="34.85546875" style="1926" customWidth="1"/>
    <col min="12047" max="12047" width="27.5703125" style="1926" customWidth="1"/>
    <col min="12048" max="12048" width="36.85546875" style="1926" customWidth="1"/>
    <col min="12049" max="12049" width="38.7109375" style="1926" customWidth="1"/>
    <col min="12050" max="12052" width="14.7109375" style="1926" customWidth="1"/>
    <col min="12053" max="12053" width="18.7109375" style="1926" customWidth="1"/>
    <col min="12054" max="12054" width="25.42578125" style="1926" customWidth="1"/>
    <col min="12055" max="12055" width="34.85546875" style="1926" customWidth="1"/>
    <col min="12056" max="12056" width="28" style="1926" customWidth="1"/>
    <col min="12057" max="12057" width="34.140625" style="1926" customWidth="1"/>
    <col min="12058" max="12058" width="34" style="1926" customWidth="1"/>
    <col min="12059" max="12289" width="11.42578125" style="1926"/>
    <col min="12290" max="12290" width="108.140625" style="1926" customWidth="1"/>
    <col min="12291" max="12291" width="28.7109375" style="1926" customWidth="1"/>
    <col min="12292" max="12292" width="32.5703125" style="1926" customWidth="1"/>
    <col min="12293" max="12293" width="28.7109375" style="1926" customWidth="1"/>
    <col min="12294" max="12295" width="31.7109375" style="1926" customWidth="1"/>
    <col min="12296" max="12296" width="30.140625" style="1926" customWidth="1"/>
    <col min="12297" max="12297" width="33.7109375" style="1926" customWidth="1"/>
    <col min="12298" max="12298" width="27" style="1926" customWidth="1"/>
    <col min="12299" max="12299" width="28.7109375" style="1926" customWidth="1"/>
    <col min="12300" max="12300" width="34.85546875" style="1926" customWidth="1"/>
    <col min="12301" max="12301" width="37" style="1926" customWidth="1"/>
    <col min="12302" max="12302" width="34.85546875" style="1926" customWidth="1"/>
    <col min="12303" max="12303" width="27.5703125" style="1926" customWidth="1"/>
    <col min="12304" max="12304" width="36.85546875" style="1926" customWidth="1"/>
    <col min="12305" max="12305" width="38.7109375" style="1926" customWidth="1"/>
    <col min="12306" max="12308" width="14.7109375" style="1926" customWidth="1"/>
    <col min="12309" max="12309" width="18.7109375" style="1926" customWidth="1"/>
    <col min="12310" max="12310" width="25.42578125" style="1926" customWidth="1"/>
    <col min="12311" max="12311" width="34.85546875" style="1926" customWidth="1"/>
    <col min="12312" max="12312" width="28" style="1926" customWidth="1"/>
    <col min="12313" max="12313" width="34.140625" style="1926" customWidth="1"/>
    <col min="12314" max="12314" width="34" style="1926" customWidth="1"/>
    <col min="12315" max="12545" width="11.42578125" style="1926"/>
    <col min="12546" max="12546" width="108.140625" style="1926" customWidth="1"/>
    <col min="12547" max="12547" width="28.7109375" style="1926" customWidth="1"/>
    <col min="12548" max="12548" width="32.5703125" style="1926" customWidth="1"/>
    <col min="12549" max="12549" width="28.7109375" style="1926" customWidth="1"/>
    <col min="12550" max="12551" width="31.7109375" style="1926" customWidth="1"/>
    <col min="12552" max="12552" width="30.140625" style="1926" customWidth="1"/>
    <col min="12553" max="12553" width="33.7109375" style="1926" customWidth="1"/>
    <col min="12554" max="12554" width="27" style="1926" customWidth="1"/>
    <col min="12555" max="12555" width="28.7109375" style="1926" customWidth="1"/>
    <col min="12556" max="12556" width="34.85546875" style="1926" customWidth="1"/>
    <col min="12557" max="12557" width="37" style="1926" customWidth="1"/>
    <col min="12558" max="12558" width="34.85546875" style="1926" customWidth="1"/>
    <col min="12559" max="12559" width="27.5703125" style="1926" customWidth="1"/>
    <col min="12560" max="12560" width="36.85546875" style="1926" customWidth="1"/>
    <col min="12561" max="12561" width="38.7109375" style="1926" customWidth="1"/>
    <col min="12562" max="12564" width="14.7109375" style="1926" customWidth="1"/>
    <col min="12565" max="12565" width="18.7109375" style="1926" customWidth="1"/>
    <col min="12566" max="12566" width="25.42578125" style="1926" customWidth="1"/>
    <col min="12567" max="12567" width="34.85546875" style="1926" customWidth="1"/>
    <col min="12568" max="12568" width="28" style="1926" customWidth="1"/>
    <col min="12569" max="12569" width="34.140625" style="1926" customWidth="1"/>
    <col min="12570" max="12570" width="34" style="1926" customWidth="1"/>
    <col min="12571" max="12801" width="11.42578125" style="1926"/>
    <col min="12802" max="12802" width="108.140625" style="1926" customWidth="1"/>
    <col min="12803" max="12803" width="28.7109375" style="1926" customWidth="1"/>
    <col min="12804" max="12804" width="32.5703125" style="1926" customWidth="1"/>
    <col min="12805" max="12805" width="28.7109375" style="1926" customWidth="1"/>
    <col min="12806" max="12807" width="31.7109375" style="1926" customWidth="1"/>
    <col min="12808" max="12808" width="30.140625" style="1926" customWidth="1"/>
    <col min="12809" max="12809" width="33.7109375" style="1926" customWidth="1"/>
    <col min="12810" max="12810" width="27" style="1926" customWidth="1"/>
    <col min="12811" max="12811" width="28.7109375" style="1926" customWidth="1"/>
    <col min="12812" max="12812" width="34.85546875" style="1926" customWidth="1"/>
    <col min="12813" max="12813" width="37" style="1926" customWidth="1"/>
    <col min="12814" max="12814" width="34.85546875" style="1926" customWidth="1"/>
    <col min="12815" max="12815" width="27.5703125" style="1926" customWidth="1"/>
    <col min="12816" max="12816" width="36.85546875" style="1926" customWidth="1"/>
    <col min="12817" max="12817" width="38.7109375" style="1926" customWidth="1"/>
    <col min="12818" max="12820" width="14.7109375" style="1926" customWidth="1"/>
    <col min="12821" max="12821" width="18.7109375" style="1926" customWidth="1"/>
    <col min="12822" max="12822" width="25.42578125" style="1926" customWidth="1"/>
    <col min="12823" max="12823" width="34.85546875" style="1926" customWidth="1"/>
    <col min="12824" max="12824" width="28" style="1926" customWidth="1"/>
    <col min="12825" max="12825" width="34.140625" style="1926" customWidth="1"/>
    <col min="12826" max="12826" width="34" style="1926" customWidth="1"/>
    <col min="12827" max="13057" width="11.42578125" style="1926"/>
    <col min="13058" max="13058" width="108.140625" style="1926" customWidth="1"/>
    <col min="13059" max="13059" width="28.7109375" style="1926" customWidth="1"/>
    <col min="13060" max="13060" width="32.5703125" style="1926" customWidth="1"/>
    <col min="13061" max="13061" width="28.7109375" style="1926" customWidth="1"/>
    <col min="13062" max="13063" width="31.7109375" style="1926" customWidth="1"/>
    <col min="13064" max="13064" width="30.140625" style="1926" customWidth="1"/>
    <col min="13065" max="13065" width="33.7109375" style="1926" customWidth="1"/>
    <col min="13066" max="13066" width="27" style="1926" customWidth="1"/>
    <col min="13067" max="13067" width="28.7109375" style="1926" customWidth="1"/>
    <col min="13068" max="13068" width="34.85546875" style="1926" customWidth="1"/>
    <col min="13069" max="13069" width="37" style="1926" customWidth="1"/>
    <col min="13070" max="13070" width="34.85546875" style="1926" customWidth="1"/>
    <col min="13071" max="13071" width="27.5703125" style="1926" customWidth="1"/>
    <col min="13072" max="13072" width="36.85546875" style="1926" customWidth="1"/>
    <col min="13073" max="13073" width="38.7109375" style="1926" customWidth="1"/>
    <col min="13074" max="13076" width="14.7109375" style="1926" customWidth="1"/>
    <col min="13077" max="13077" width="18.7109375" style="1926" customWidth="1"/>
    <col min="13078" max="13078" width="25.42578125" style="1926" customWidth="1"/>
    <col min="13079" max="13079" width="34.85546875" style="1926" customWidth="1"/>
    <col min="13080" max="13080" width="28" style="1926" customWidth="1"/>
    <col min="13081" max="13081" width="34.140625" style="1926" customWidth="1"/>
    <col min="13082" max="13082" width="34" style="1926" customWidth="1"/>
    <col min="13083" max="13313" width="11.42578125" style="1926"/>
    <col min="13314" max="13314" width="108.140625" style="1926" customWidth="1"/>
    <col min="13315" max="13315" width="28.7109375" style="1926" customWidth="1"/>
    <col min="13316" max="13316" width="32.5703125" style="1926" customWidth="1"/>
    <col min="13317" max="13317" width="28.7109375" style="1926" customWidth="1"/>
    <col min="13318" max="13319" width="31.7109375" style="1926" customWidth="1"/>
    <col min="13320" max="13320" width="30.140625" style="1926" customWidth="1"/>
    <col min="13321" max="13321" width="33.7109375" style="1926" customWidth="1"/>
    <col min="13322" max="13322" width="27" style="1926" customWidth="1"/>
    <col min="13323" max="13323" width="28.7109375" style="1926" customWidth="1"/>
    <col min="13324" max="13324" width="34.85546875" style="1926" customWidth="1"/>
    <col min="13325" max="13325" width="37" style="1926" customWidth="1"/>
    <col min="13326" max="13326" width="34.85546875" style="1926" customWidth="1"/>
    <col min="13327" max="13327" width="27.5703125" style="1926" customWidth="1"/>
    <col min="13328" max="13328" width="36.85546875" style="1926" customWidth="1"/>
    <col min="13329" max="13329" width="38.7109375" style="1926" customWidth="1"/>
    <col min="13330" max="13332" width="14.7109375" style="1926" customWidth="1"/>
    <col min="13333" max="13333" width="18.7109375" style="1926" customWidth="1"/>
    <col min="13334" max="13334" width="25.42578125" style="1926" customWidth="1"/>
    <col min="13335" max="13335" width="34.85546875" style="1926" customWidth="1"/>
    <col min="13336" max="13336" width="28" style="1926" customWidth="1"/>
    <col min="13337" max="13337" width="34.140625" style="1926" customWidth="1"/>
    <col min="13338" max="13338" width="34" style="1926" customWidth="1"/>
    <col min="13339" max="13569" width="11.42578125" style="1926"/>
    <col min="13570" max="13570" width="108.140625" style="1926" customWidth="1"/>
    <col min="13571" max="13571" width="28.7109375" style="1926" customWidth="1"/>
    <col min="13572" max="13572" width="32.5703125" style="1926" customWidth="1"/>
    <col min="13573" max="13573" width="28.7109375" style="1926" customWidth="1"/>
    <col min="13574" max="13575" width="31.7109375" style="1926" customWidth="1"/>
    <col min="13576" max="13576" width="30.140625" style="1926" customWidth="1"/>
    <col min="13577" max="13577" width="33.7109375" style="1926" customWidth="1"/>
    <col min="13578" max="13578" width="27" style="1926" customWidth="1"/>
    <col min="13579" max="13579" width="28.7109375" style="1926" customWidth="1"/>
    <col min="13580" max="13580" width="34.85546875" style="1926" customWidth="1"/>
    <col min="13581" max="13581" width="37" style="1926" customWidth="1"/>
    <col min="13582" max="13582" width="34.85546875" style="1926" customWidth="1"/>
    <col min="13583" max="13583" width="27.5703125" style="1926" customWidth="1"/>
    <col min="13584" max="13584" width="36.85546875" style="1926" customWidth="1"/>
    <col min="13585" max="13585" width="38.7109375" style="1926" customWidth="1"/>
    <col min="13586" max="13588" width="14.7109375" style="1926" customWidth="1"/>
    <col min="13589" max="13589" width="18.7109375" style="1926" customWidth="1"/>
    <col min="13590" max="13590" width="25.42578125" style="1926" customWidth="1"/>
    <col min="13591" max="13591" width="34.85546875" style="1926" customWidth="1"/>
    <col min="13592" max="13592" width="28" style="1926" customWidth="1"/>
    <col min="13593" max="13593" width="34.140625" style="1926" customWidth="1"/>
    <col min="13594" max="13594" width="34" style="1926" customWidth="1"/>
    <col min="13595" max="13825" width="11.42578125" style="1926"/>
    <col min="13826" max="13826" width="108.140625" style="1926" customWidth="1"/>
    <col min="13827" max="13827" width="28.7109375" style="1926" customWidth="1"/>
    <col min="13828" max="13828" width="32.5703125" style="1926" customWidth="1"/>
    <col min="13829" max="13829" width="28.7109375" style="1926" customWidth="1"/>
    <col min="13830" max="13831" width="31.7109375" style="1926" customWidth="1"/>
    <col min="13832" max="13832" width="30.140625" style="1926" customWidth="1"/>
    <col min="13833" max="13833" width="33.7109375" style="1926" customWidth="1"/>
    <col min="13834" max="13834" width="27" style="1926" customWidth="1"/>
    <col min="13835" max="13835" width="28.7109375" style="1926" customWidth="1"/>
    <col min="13836" max="13836" width="34.85546875" style="1926" customWidth="1"/>
    <col min="13837" max="13837" width="37" style="1926" customWidth="1"/>
    <col min="13838" max="13838" width="34.85546875" style="1926" customWidth="1"/>
    <col min="13839" max="13839" width="27.5703125" style="1926" customWidth="1"/>
    <col min="13840" max="13840" width="36.85546875" style="1926" customWidth="1"/>
    <col min="13841" max="13841" width="38.7109375" style="1926" customWidth="1"/>
    <col min="13842" max="13844" width="14.7109375" style="1926" customWidth="1"/>
    <col min="13845" max="13845" width="18.7109375" style="1926" customWidth="1"/>
    <col min="13846" max="13846" width="25.42578125" style="1926" customWidth="1"/>
    <col min="13847" max="13847" width="34.85546875" style="1926" customWidth="1"/>
    <col min="13848" max="13848" width="28" style="1926" customWidth="1"/>
    <col min="13849" max="13849" width="34.140625" style="1926" customWidth="1"/>
    <col min="13850" max="13850" width="34" style="1926" customWidth="1"/>
    <col min="13851" max="14081" width="11.42578125" style="1926"/>
    <col min="14082" max="14082" width="108.140625" style="1926" customWidth="1"/>
    <col min="14083" max="14083" width="28.7109375" style="1926" customWidth="1"/>
    <col min="14084" max="14084" width="32.5703125" style="1926" customWidth="1"/>
    <col min="14085" max="14085" width="28.7109375" style="1926" customWidth="1"/>
    <col min="14086" max="14087" width="31.7109375" style="1926" customWidth="1"/>
    <col min="14088" max="14088" width="30.140625" style="1926" customWidth="1"/>
    <col min="14089" max="14089" width="33.7109375" style="1926" customWidth="1"/>
    <col min="14090" max="14090" width="27" style="1926" customWidth="1"/>
    <col min="14091" max="14091" width="28.7109375" style="1926" customWidth="1"/>
    <col min="14092" max="14092" width="34.85546875" style="1926" customWidth="1"/>
    <col min="14093" max="14093" width="37" style="1926" customWidth="1"/>
    <col min="14094" max="14094" width="34.85546875" style="1926" customWidth="1"/>
    <col min="14095" max="14095" width="27.5703125" style="1926" customWidth="1"/>
    <col min="14096" max="14096" width="36.85546875" style="1926" customWidth="1"/>
    <col min="14097" max="14097" width="38.7109375" style="1926" customWidth="1"/>
    <col min="14098" max="14100" width="14.7109375" style="1926" customWidth="1"/>
    <col min="14101" max="14101" width="18.7109375" style="1926" customWidth="1"/>
    <col min="14102" max="14102" width="25.42578125" style="1926" customWidth="1"/>
    <col min="14103" max="14103" width="34.85546875" style="1926" customWidth="1"/>
    <col min="14104" max="14104" width="28" style="1926" customWidth="1"/>
    <col min="14105" max="14105" width="34.140625" style="1926" customWidth="1"/>
    <col min="14106" max="14106" width="34" style="1926" customWidth="1"/>
    <col min="14107" max="14337" width="11.42578125" style="1926"/>
    <col min="14338" max="14338" width="108.140625" style="1926" customWidth="1"/>
    <col min="14339" max="14339" width="28.7109375" style="1926" customWidth="1"/>
    <col min="14340" max="14340" width="32.5703125" style="1926" customWidth="1"/>
    <col min="14341" max="14341" width="28.7109375" style="1926" customWidth="1"/>
    <col min="14342" max="14343" width="31.7109375" style="1926" customWidth="1"/>
    <col min="14344" max="14344" width="30.140625" style="1926" customWidth="1"/>
    <col min="14345" max="14345" width="33.7109375" style="1926" customWidth="1"/>
    <col min="14346" max="14346" width="27" style="1926" customWidth="1"/>
    <col min="14347" max="14347" width="28.7109375" style="1926" customWidth="1"/>
    <col min="14348" max="14348" width="34.85546875" style="1926" customWidth="1"/>
    <col min="14349" max="14349" width="37" style="1926" customWidth="1"/>
    <col min="14350" max="14350" width="34.85546875" style="1926" customWidth="1"/>
    <col min="14351" max="14351" width="27.5703125" style="1926" customWidth="1"/>
    <col min="14352" max="14352" width="36.85546875" style="1926" customWidth="1"/>
    <col min="14353" max="14353" width="38.7109375" style="1926" customWidth="1"/>
    <col min="14354" max="14356" width="14.7109375" style="1926" customWidth="1"/>
    <col min="14357" max="14357" width="18.7109375" style="1926" customWidth="1"/>
    <col min="14358" max="14358" width="25.42578125" style="1926" customWidth="1"/>
    <col min="14359" max="14359" width="34.85546875" style="1926" customWidth="1"/>
    <col min="14360" max="14360" width="28" style="1926" customWidth="1"/>
    <col min="14361" max="14361" width="34.140625" style="1926" customWidth="1"/>
    <col min="14362" max="14362" width="34" style="1926" customWidth="1"/>
    <col min="14363" max="14593" width="11.42578125" style="1926"/>
    <col min="14594" max="14594" width="108.140625" style="1926" customWidth="1"/>
    <col min="14595" max="14595" width="28.7109375" style="1926" customWidth="1"/>
    <col min="14596" max="14596" width="32.5703125" style="1926" customWidth="1"/>
    <col min="14597" max="14597" width="28.7109375" style="1926" customWidth="1"/>
    <col min="14598" max="14599" width="31.7109375" style="1926" customWidth="1"/>
    <col min="14600" max="14600" width="30.140625" style="1926" customWidth="1"/>
    <col min="14601" max="14601" width="33.7109375" style="1926" customWidth="1"/>
    <col min="14602" max="14602" width="27" style="1926" customWidth="1"/>
    <col min="14603" max="14603" width="28.7109375" style="1926" customWidth="1"/>
    <col min="14604" max="14604" width="34.85546875" style="1926" customWidth="1"/>
    <col min="14605" max="14605" width="37" style="1926" customWidth="1"/>
    <col min="14606" max="14606" width="34.85546875" style="1926" customWidth="1"/>
    <col min="14607" max="14607" width="27.5703125" style="1926" customWidth="1"/>
    <col min="14608" max="14608" width="36.85546875" style="1926" customWidth="1"/>
    <col min="14609" max="14609" width="38.7109375" style="1926" customWidth="1"/>
    <col min="14610" max="14612" width="14.7109375" style="1926" customWidth="1"/>
    <col min="14613" max="14613" width="18.7109375" style="1926" customWidth="1"/>
    <col min="14614" max="14614" width="25.42578125" style="1926" customWidth="1"/>
    <col min="14615" max="14615" width="34.85546875" style="1926" customWidth="1"/>
    <col min="14616" max="14616" width="28" style="1926" customWidth="1"/>
    <col min="14617" max="14617" width="34.140625" style="1926" customWidth="1"/>
    <col min="14618" max="14618" width="34" style="1926" customWidth="1"/>
    <col min="14619" max="14849" width="11.42578125" style="1926"/>
    <col min="14850" max="14850" width="108.140625" style="1926" customWidth="1"/>
    <col min="14851" max="14851" width="28.7109375" style="1926" customWidth="1"/>
    <col min="14852" max="14852" width="32.5703125" style="1926" customWidth="1"/>
    <col min="14853" max="14853" width="28.7109375" style="1926" customWidth="1"/>
    <col min="14854" max="14855" width="31.7109375" style="1926" customWidth="1"/>
    <col min="14856" max="14856" width="30.140625" style="1926" customWidth="1"/>
    <col min="14857" max="14857" width="33.7109375" style="1926" customWidth="1"/>
    <col min="14858" max="14858" width="27" style="1926" customWidth="1"/>
    <col min="14859" max="14859" width="28.7109375" style="1926" customWidth="1"/>
    <col min="14860" max="14860" width="34.85546875" style="1926" customWidth="1"/>
    <col min="14861" max="14861" width="37" style="1926" customWidth="1"/>
    <col min="14862" max="14862" width="34.85546875" style="1926" customWidth="1"/>
    <col min="14863" max="14863" width="27.5703125" style="1926" customWidth="1"/>
    <col min="14864" max="14864" width="36.85546875" style="1926" customWidth="1"/>
    <col min="14865" max="14865" width="38.7109375" style="1926" customWidth="1"/>
    <col min="14866" max="14868" width="14.7109375" style="1926" customWidth="1"/>
    <col min="14869" max="14869" width="18.7109375" style="1926" customWidth="1"/>
    <col min="14870" max="14870" width="25.42578125" style="1926" customWidth="1"/>
    <col min="14871" max="14871" width="34.85546875" style="1926" customWidth="1"/>
    <col min="14872" max="14872" width="28" style="1926" customWidth="1"/>
    <col min="14873" max="14873" width="34.140625" style="1926" customWidth="1"/>
    <col min="14874" max="14874" width="34" style="1926" customWidth="1"/>
    <col min="14875" max="15105" width="11.42578125" style="1926"/>
    <col min="15106" max="15106" width="108.140625" style="1926" customWidth="1"/>
    <col min="15107" max="15107" width="28.7109375" style="1926" customWidth="1"/>
    <col min="15108" max="15108" width="32.5703125" style="1926" customWidth="1"/>
    <col min="15109" max="15109" width="28.7109375" style="1926" customWidth="1"/>
    <col min="15110" max="15111" width="31.7109375" style="1926" customWidth="1"/>
    <col min="15112" max="15112" width="30.140625" style="1926" customWidth="1"/>
    <col min="15113" max="15113" width="33.7109375" style="1926" customWidth="1"/>
    <col min="15114" max="15114" width="27" style="1926" customWidth="1"/>
    <col min="15115" max="15115" width="28.7109375" style="1926" customWidth="1"/>
    <col min="15116" max="15116" width="34.85546875" style="1926" customWidth="1"/>
    <col min="15117" max="15117" width="37" style="1926" customWidth="1"/>
    <col min="15118" max="15118" width="34.85546875" style="1926" customWidth="1"/>
    <col min="15119" max="15119" width="27.5703125" style="1926" customWidth="1"/>
    <col min="15120" max="15120" width="36.85546875" style="1926" customWidth="1"/>
    <col min="15121" max="15121" width="38.7109375" style="1926" customWidth="1"/>
    <col min="15122" max="15124" width="14.7109375" style="1926" customWidth="1"/>
    <col min="15125" max="15125" width="18.7109375" style="1926" customWidth="1"/>
    <col min="15126" max="15126" width="25.42578125" style="1926" customWidth="1"/>
    <col min="15127" max="15127" width="34.85546875" style="1926" customWidth="1"/>
    <col min="15128" max="15128" width="28" style="1926" customWidth="1"/>
    <col min="15129" max="15129" width="34.140625" style="1926" customWidth="1"/>
    <col min="15130" max="15130" width="34" style="1926" customWidth="1"/>
    <col min="15131" max="15361" width="11.42578125" style="1926"/>
    <col min="15362" max="15362" width="108.140625" style="1926" customWidth="1"/>
    <col min="15363" max="15363" width="28.7109375" style="1926" customWidth="1"/>
    <col min="15364" max="15364" width="32.5703125" style="1926" customWidth="1"/>
    <col min="15365" max="15365" width="28.7109375" style="1926" customWidth="1"/>
    <col min="15366" max="15367" width="31.7109375" style="1926" customWidth="1"/>
    <col min="15368" max="15368" width="30.140625" style="1926" customWidth="1"/>
    <col min="15369" max="15369" width="33.7109375" style="1926" customWidth="1"/>
    <col min="15370" max="15370" width="27" style="1926" customWidth="1"/>
    <col min="15371" max="15371" width="28.7109375" style="1926" customWidth="1"/>
    <col min="15372" max="15372" width="34.85546875" style="1926" customWidth="1"/>
    <col min="15373" max="15373" width="37" style="1926" customWidth="1"/>
    <col min="15374" max="15374" width="34.85546875" style="1926" customWidth="1"/>
    <col min="15375" max="15375" width="27.5703125" style="1926" customWidth="1"/>
    <col min="15376" max="15376" width="36.85546875" style="1926" customWidth="1"/>
    <col min="15377" max="15377" width="38.7109375" style="1926" customWidth="1"/>
    <col min="15378" max="15380" width="14.7109375" style="1926" customWidth="1"/>
    <col min="15381" max="15381" width="18.7109375" style="1926" customWidth="1"/>
    <col min="15382" max="15382" width="25.42578125" style="1926" customWidth="1"/>
    <col min="15383" max="15383" width="34.85546875" style="1926" customWidth="1"/>
    <col min="15384" max="15384" width="28" style="1926" customWidth="1"/>
    <col min="15385" max="15385" width="34.140625" style="1926" customWidth="1"/>
    <col min="15386" max="15386" width="34" style="1926" customWidth="1"/>
    <col min="15387" max="15617" width="11.42578125" style="1926"/>
    <col min="15618" max="15618" width="108.140625" style="1926" customWidth="1"/>
    <col min="15619" max="15619" width="28.7109375" style="1926" customWidth="1"/>
    <col min="15620" max="15620" width="32.5703125" style="1926" customWidth="1"/>
    <col min="15621" max="15621" width="28.7109375" style="1926" customWidth="1"/>
    <col min="15622" max="15623" width="31.7109375" style="1926" customWidth="1"/>
    <col min="15624" max="15624" width="30.140625" style="1926" customWidth="1"/>
    <col min="15625" max="15625" width="33.7109375" style="1926" customWidth="1"/>
    <col min="15626" max="15626" width="27" style="1926" customWidth="1"/>
    <col min="15627" max="15627" width="28.7109375" style="1926" customWidth="1"/>
    <col min="15628" max="15628" width="34.85546875" style="1926" customWidth="1"/>
    <col min="15629" max="15629" width="37" style="1926" customWidth="1"/>
    <col min="15630" max="15630" width="34.85546875" style="1926" customWidth="1"/>
    <col min="15631" max="15631" width="27.5703125" style="1926" customWidth="1"/>
    <col min="15632" max="15632" width="36.85546875" style="1926" customWidth="1"/>
    <col min="15633" max="15633" width="38.7109375" style="1926" customWidth="1"/>
    <col min="15634" max="15636" width="14.7109375" style="1926" customWidth="1"/>
    <col min="15637" max="15637" width="18.7109375" style="1926" customWidth="1"/>
    <col min="15638" max="15638" width="25.42578125" style="1926" customWidth="1"/>
    <col min="15639" max="15639" width="34.85546875" style="1926" customWidth="1"/>
    <col min="15640" max="15640" width="28" style="1926" customWidth="1"/>
    <col min="15641" max="15641" width="34.140625" style="1926" customWidth="1"/>
    <col min="15642" max="15642" width="34" style="1926" customWidth="1"/>
    <col min="15643" max="15873" width="11.42578125" style="1926"/>
    <col min="15874" max="15874" width="108.140625" style="1926" customWidth="1"/>
    <col min="15875" max="15875" width="28.7109375" style="1926" customWidth="1"/>
    <col min="15876" max="15876" width="32.5703125" style="1926" customWidth="1"/>
    <col min="15877" max="15877" width="28.7109375" style="1926" customWidth="1"/>
    <col min="15878" max="15879" width="31.7109375" style="1926" customWidth="1"/>
    <col min="15880" max="15880" width="30.140625" style="1926" customWidth="1"/>
    <col min="15881" max="15881" width="33.7109375" style="1926" customWidth="1"/>
    <col min="15882" max="15882" width="27" style="1926" customWidth="1"/>
    <col min="15883" max="15883" width="28.7109375" style="1926" customWidth="1"/>
    <col min="15884" max="15884" width="34.85546875" style="1926" customWidth="1"/>
    <col min="15885" max="15885" width="37" style="1926" customWidth="1"/>
    <col min="15886" max="15886" width="34.85546875" style="1926" customWidth="1"/>
    <col min="15887" max="15887" width="27.5703125" style="1926" customWidth="1"/>
    <col min="15888" max="15888" width="36.85546875" style="1926" customWidth="1"/>
    <col min="15889" max="15889" width="38.7109375" style="1926" customWidth="1"/>
    <col min="15890" max="15892" width="14.7109375" style="1926" customWidth="1"/>
    <col min="15893" max="15893" width="18.7109375" style="1926" customWidth="1"/>
    <col min="15894" max="15894" width="25.42578125" style="1926" customWidth="1"/>
    <col min="15895" max="15895" width="34.85546875" style="1926" customWidth="1"/>
    <col min="15896" max="15896" width="28" style="1926" customWidth="1"/>
    <col min="15897" max="15897" width="34.140625" style="1926" customWidth="1"/>
    <col min="15898" max="15898" width="34" style="1926" customWidth="1"/>
    <col min="15899" max="16129" width="11.42578125" style="1926"/>
    <col min="16130" max="16130" width="108.140625" style="1926" customWidth="1"/>
    <col min="16131" max="16131" width="28.7109375" style="1926" customWidth="1"/>
    <col min="16132" max="16132" width="32.5703125" style="1926" customWidth="1"/>
    <col min="16133" max="16133" width="28.7109375" style="1926" customWidth="1"/>
    <col min="16134" max="16135" width="31.7109375" style="1926" customWidth="1"/>
    <col min="16136" max="16136" width="30.140625" style="1926" customWidth="1"/>
    <col min="16137" max="16137" width="33.7109375" style="1926" customWidth="1"/>
    <col min="16138" max="16138" width="27" style="1926" customWidth="1"/>
    <col min="16139" max="16139" width="28.7109375" style="1926" customWidth="1"/>
    <col min="16140" max="16140" width="34.85546875" style="1926" customWidth="1"/>
    <col min="16141" max="16141" width="37" style="1926" customWidth="1"/>
    <col min="16142" max="16142" width="34.85546875" style="1926" customWidth="1"/>
    <col min="16143" max="16143" width="27.5703125" style="1926" customWidth="1"/>
    <col min="16144" max="16144" width="36.85546875" style="1926" customWidth="1"/>
    <col min="16145" max="16145" width="38.7109375" style="1926" customWidth="1"/>
    <col min="16146" max="16148" width="14.7109375" style="1926" customWidth="1"/>
    <col min="16149" max="16149" width="18.7109375" style="1926" customWidth="1"/>
    <col min="16150" max="16150" width="25.42578125" style="1926" customWidth="1"/>
    <col min="16151" max="16151" width="34.85546875" style="1926" customWidth="1"/>
    <col min="16152" max="16152" width="28" style="1926" customWidth="1"/>
    <col min="16153" max="16153" width="34.140625" style="1926" customWidth="1"/>
    <col min="16154" max="16154" width="34" style="1926" customWidth="1"/>
    <col min="16155" max="16384" width="11.42578125" style="1926"/>
  </cols>
  <sheetData>
    <row r="1" spans="1:27" s="2076" customFormat="1" ht="24.75" customHeight="1">
      <c r="A1" s="2075"/>
      <c r="B1" s="242" t="s">
        <v>0</v>
      </c>
      <c r="C1">
        <v>12</v>
      </c>
      <c r="L1" s="2077" t="s">
        <v>2462</v>
      </c>
      <c r="M1" s="2077"/>
      <c r="N1" s="2077"/>
      <c r="O1" s="2077"/>
      <c r="P1" s="2077"/>
      <c r="Q1" s="2077"/>
      <c r="R1" s="2077"/>
      <c r="S1" s="2077"/>
      <c r="T1" s="2077"/>
      <c r="U1" s="2077"/>
      <c r="X1" s="2078"/>
      <c r="Y1" s="2078"/>
      <c r="Z1" s="2078"/>
      <c r="AA1" s="2078"/>
    </row>
    <row r="2" spans="1:27" s="2079" customFormat="1">
      <c r="B2" s="242" t="s">
        <v>2</v>
      </c>
      <c r="C2" s="242" t="s">
        <v>2517</v>
      </c>
      <c r="L2" s="2080" t="s">
        <v>2464</v>
      </c>
      <c r="M2" s="2081"/>
      <c r="N2" s="2082"/>
      <c r="O2" s="2083"/>
      <c r="P2" s="2084"/>
      <c r="Q2" s="2083"/>
      <c r="R2" s="2083"/>
      <c r="S2" s="2083"/>
      <c r="T2" s="2083"/>
      <c r="U2" s="2078"/>
      <c r="V2" s="2078"/>
      <c r="W2" s="2078"/>
      <c r="X2" s="2078"/>
      <c r="Y2" s="2078"/>
      <c r="Z2" s="2078"/>
      <c r="AA2" s="2078"/>
    </row>
    <row r="3" spans="1:27" s="2079" customFormat="1">
      <c r="B3" s="242" t="s">
        <v>4</v>
      </c>
      <c r="C3" t="s">
        <v>1560</v>
      </c>
      <c r="M3" s="2080"/>
      <c r="N3" s="3195"/>
      <c r="O3" s="3195"/>
      <c r="P3" s="3195"/>
      <c r="Q3" s="3195"/>
      <c r="R3" s="3195"/>
      <c r="S3" s="3195"/>
      <c r="T3" s="3195"/>
      <c r="U3" s="3195"/>
      <c r="V3" s="3195"/>
      <c r="W3" s="2078"/>
      <c r="X3" s="2085"/>
      <c r="Y3" s="2085"/>
      <c r="Z3" s="2085"/>
    </row>
    <row r="4" spans="1:27" s="2079" customFormat="1">
      <c r="B4" s="242" t="s">
        <v>6</v>
      </c>
      <c r="C4" t="s">
        <v>7</v>
      </c>
      <c r="M4" s="2075"/>
      <c r="N4" s="2078"/>
      <c r="O4" s="2078"/>
      <c r="P4" s="2078"/>
      <c r="Q4" s="2078"/>
      <c r="R4" s="2078"/>
      <c r="S4" s="2078"/>
      <c r="T4" s="2078"/>
      <c r="U4" s="2078"/>
      <c r="V4" s="2078"/>
      <c r="W4" s="2078"/>
      <c r="X4" s="2085"/>
      <c r="Y4" s="2085"/>
      <c r="Z4" s="2085"/>
    </row>
    <row r="5" spans="1:27" s="2079" customFormat="1">
      <c r="B5" s="242" t="s">
        <v>8</v>
      </c>
      <c r="C5" t="s">
        <v>9</v>
      </c>
      <c r="O5" s="2078"/>
      <c r="P5" s="2078"/>
      <c r="Q5" s="2078"/>
      <c r="R5" s="2078"/>
      <c r="S5" s="2078"/>
      <c r="T5" s="2078"/>
      <c r="U5" s="2078"/>
      <c r="V5" s="2078"/>
      <c r="W5" s="2078"/>
      <c r="X5" s="2086"/>
      <c r="Y5" s="2086"/>
      <c r="Z5" s="2086"/>
    </row>
    <row r="6" spans="1:27" s="2079" customFormat="1" ht="16.5" customHeight="1" thickBot="1">
      <c r="B6" s="2087"/>
      <c r="C6" s="2080"/>
      <c r="D6" s="2078"/>
      <c r="E6" s="2078"/>
      <c r="F6" s="2078"/>
      <c r="G6" s="2078"/>
      <c r="H6" s="2078"/>
      <c r="I6" s="2078"/>
      <c r="J6" s="2078"/>
      <c r="K6" s="2078"/>
      <c r="L6" s="2078"/>
      <c r="M6" s="2078"/>
      <c r="N6" s="2088"/>
      <c r="O6" s="2088"/>
      <c r="P6" s="2088"/>
      <c r="Q6" s="2088"/>
      <c r="R6" s="2088"/>
      <c r="S6" s="2086"/>
      <c r="T6" s="2086"/>
      <c r="U6" s="2086"/>
      <c r="V6" s="2086"/>
      <c r="W6" s="2086"/>
      <c r="X6" s="2086"/>
      <c r="Y6" s="2086"/>
      <c r="Z6" s="2086"/>
    </row>
    <row r="7" spans="1:27" s="2079" customFormat="1" ht="36" customHeight="1">
      <c r="A7" s="2089"/>
      <c r="B7" s="2090"/>
      <c r="C7" s="3196" t="s">
        <v>2465</v>
      </c>
      <c r="D7" s="3197"/>
      <c r="E7" s="3198" t="s">
        <v>2466</v>
      </c>
      <c r="F7" s="3198" t="s">
        <v>2467</v>
      </c>
      <c r="G7" s="3199" t="s">
        <v>2468</v>
      </c>
      <c r="H7" s="3200"/>
      <c r="I7" s="3200"/>
      <c r="J7" s="3200"/>
      <c r="K7" s="3200"/>
      <c r="L7" s="3201"/>
      <c r="M7" s="3198" t="s">
        <v>2469</v>
      </c>
      <c r="N7" s="3196" t="s">
        <v>2470</v>
      </c>
      <c r="O7" s="3202"/>
      <c r="P7" s="3202"/>
      <c r="Q7" s="3203" t="s">
        <v>2471</v>
      </c>
      <c r="R7" s="3202" t="s">
        <v>2472</v>
      </c>
      <c r="S7" s="3202"/>
      <c r="T7" s="3202"/>
      <c r="U7" s="3197"/>
      <c r="V7" s="3206" t="s">
        <v>2473</v>
      </c>
      <c r="W7" s="3186"/>
      <c r="X7" s="3187"/>
      <c r="Y7" s="3187"/>
      <c r="Z7" s="3188"/>
    </row>
    <row r="8" spans="1:27" s="2079" customFormat="1" ht="44.25" customHeight="1">
      <c r="A8" s="2091"/>
      <c r="B8" s="2092"/>
      <c r="C8" s="3189"/>
      <c r="D8" s="3177"/>
      <c r="E8" s="3177"/>
      <c r="F8" s="3177"/>
      <c r="G8" s="3191" t="s">
        <v>2474</v>
      </c>
      <c r="H8" s="3192"/>
      <c r="I8" s="3191" t="s">
        <v>2244</v>
      </c>
      <c r="J8" s="3192"/>
      <c r="K8" s="3191" t="s">
        <v>2475</v>
      </c>
      <c r="L8" s="3192"/>
      <c r="M8" s="3177"/>
      <c r="N8" s="3177" t="s">
        <v>2476</v>
      </c>
      <c r="O8" s="3166" t="s">
        <v>2477</v>
      </c>
      <c r="P8" s="2093"/>
      <c r="Q8" s="3204"/>
      <c r="R8" s="3193">
        <v>0</v>
      </c>
      <c r="S8" s="3178">
        <v>0.2</v>
      </c>
      <c r="T8" s="3178">
        <v>0.5</v>
      </c>
      <c r="U8" s="3178">
        <v>1</v>
      </c>
      <c r="V8" s="3207"/>
      <c r="W8" s="3180" t="s">
        <v>2478</v>
      </c>
      <c r="X8" s="3182" t="s">
        <v>2479</v>
      </c>
      <c r="Y8" s="3182" t="s">
        <v>2480</v>
      </c>
      <c r="Z8" s="3184" t="s">
        <v>2481</v>
      </c>
    </row>
    <row r="9" spans="1:27" s="2079" customFormat="1" ht="15" customHeight="1">
      <c r="A9" s="2091"/>
      <c r="B9" s="2092"/>
      <c r="C9" s="3190"/>
      <c r="D9" s="3177"/>
      <c r="E9" s="3177"/>
      <c r="F9" s="3177"/>
      <c r="G9" s="3175" t="s">
        <v>2482</v>
      </c>
      <c r="H9" s="3175" t="s">
        <v>2483</v>
      </c>
      <c r="I9" s="3176" t="s">
        <v>2484</v>
      </c>
      <c r="J9" s="3176" t="s">
        <v>2485</v>
      </c>
      <c r="K9" s="3175" t="s">
        <v>2486</v>
      </c>
      <c r="L9" s="3175" t="s">
        <v>2487</v>
      </c>
      <c r="M9" s="3177"/>
      <c r="N9" s="3177"/>
      <c r="O9" s="3177"/>
      <c r="P9" s="3166" t="s">
        <v>2488</v>
      </c>
      <c r="Q9" s="3204"/>
      <c r="R9" s="3194"/>
      <c r="S9" s="3179"/>
      <c r="T9" s="3179"/>
      <c r="U9" s="3179"/>
      <c r="V9" s="3207"/>
      <c r="W9" s="3181"/>
      <c r="X9" s="3183"/>
      <c r="Y9" s="3183"/>
      <c r="Z9" s="3185"/>
    </row>
    <row r="10" spans="1:27" s="2079" customFormat="1" ht="63.75" customHeight="1">
      <c r="A10" s="2091"/>
      <c r="B10" s="2092"/>
      <c r="C10" s="3190"/>
      <c r="D10" s="3177"/>
      <c r="E10" s="3177"/>
      <c r="F10" s="3177"/>
      <c r="G10" s="3166"/>
      <c r="H10" s="3166"/>
      <c r="I10" s="3177"/>
      <c r="J10" s="3177"/>
      <c r="K10" s="3166"/>
      <c r="L10" s="3166"/>
      <c r="M10" s="3177"/>
      <c r="N10" s="3177"/>
      <c r="O10" s="3177"/>
      <c r="P10" s="3166"/>
      <c r="Q10" s="3205"/>
      <c r="R10" s="3194"/>
      <c r="S10" s="3179"/>
      <c r="T10" s="3179"/>
      <c r="U10" s="3179"/>
      <c r="V10" s="3178"/>
      <c r="W10" s="3181" t="s">
        <v>2489</v>
      </c>
      <c r="X10" s="3183"/>
      <c r="Y10" s="3183"/>
      <c r="Z10" s="3185"/>
    </row>
    <row r="11" spans="1:27" s="2079" customFormat="1" ht="25.5" customHeight="1">
      <c r="A11" s="2094"/>
      <c r="B11" s="2095"/>
      <c r="C11" s="2096" t="s">
        <v>1037</v>
      </c>
      <c r="D11" s="2097" t="s">
        <v>1041</v>
      </c>
      <c r="E11" s="2096" t="s">
        <v>1044</v>
      </c>
      <c r="F11" s="2097" t="s">
        <v>1047</v>
      </c>
      <c r="G11" s="2096" t="s">
        <v>1049</v>
      </c>
      <c r="H11" s="2096" t="s">
        <v>1052</v>
      </c>
      <c r="I11" s="2096" t="s">
        <v>1054</v>
      </c>
      <c r="J11" s="2096" t="s">
        <v>1057</v>
      </c>
      <c r="K11" s="2096" t="s">
        <v>1060</v>
      </c>
      <c r="L11" s="2096" t="s">
        <v>2313</v>
      </c>
      <c r="M11" s="2096" t="s">
        <v>2490</v>
      </c>
      <c r="N11" s="2098" t="s">
        <v>2317</v>
      </c>
      <c r="O11" s="2099" t="s">
        <v>1069</v>
      </c>
      <c r="P11" s="2098" t="s">
        <v>1072</v>
      </c>
      <c r="Q11" s="2100" t="s">
        <v>2491</v>
      </c>
      <c r="R11" s="2100" t="s">
        <v>1078</v>
      </c>
      <c r="S11" s="2100" t="s">
        <v>2323</v>
      </c>
      <c r="T11" s="2100" t="s">
        <v>2325</v>
      </c>
      <c r="U11" s="2100" t="s">
        <v>2327</v>
      </c>
      <c r="V11" s="2100" t="s">
        <v>2492</v>
      </c>
      <c r="W11" s="2097" t="s">
        <v>2330</v>
      </c>
      <c r="X11" s="2101" t="s">
        <v>2332</v>
      </c>
      <c r="Y11" s="2102" t="s">
        <v>2333</v>
      </c>
      <c r="Z11" s="2103" t="s">
        <v>2334</v>
      </c>
    </row>
    <row r="12" spans="1:27" s="2079" customFormat="1" ht="18.75" customHeight="1">
      <c r="A12" s="2104" t="s">
        <v>1037</v>
      </c>
      <c r="B12" s="2105" t="s">
        <v>2493</v>
      </c>
      <c r="C12" s="2106"/>
      <c r="D12" s="2106"/>
      <c r="E12" s="2106"/>
      <c r="F12" s="2107"/>
      <c r="G12" s="2107"/>
      <c r="H12" s="2107"/>
      <c r="I12" s="2107"/>
      <c r="J12" s="2107"/>
      <c r="K12" s="2108">
        <f>G12+H12+I12+J12</f>
        <v>0</v>
      </c>
      <c r="L12" s="2107"/>
      <c r="M12" s="2109">
        <f>F12-K12+L12</f>
        <v>0</v>
      </c>
      <c r="N12" s="2107"/>
      <c r="O12" s="2107"/>
      <c r="P12" s="2107"/>
      <c r="Q12" s="2110">
        <f>M12+N12-O12</f>
        <v>0</v>
      </c>
      <c r="R12" s="2107"/>
      <c r="S12" s="2107"/>
      <c r="T12" s="2107"/>
      <c r="U12" s="2107"/>
      <c r="V12" s="2109">
        <f>Q12-R12-0.8*S12-0.5*T12</f>
        <v>0</v>
      </c>
      <c r="W12" s="2111"/>
      <c r="X12" s="2112"/>
      <c r="Y12" s="2112"/>
      <c r="Z12" s="2113"/>
    </row>
    <row r="13" spans="1:27" s="2119" customFormat="1" ht="17.25" customHeight="1">
      <c r="A13" s="2114" t="s">
        <v>2299</v>
      </c>
      <c r="B13" s="2115" t="s">
        <v>2494</v>
      </c>
      <c r="C13" s="2106"/>
      <c r="D13" s="2106"/>
      <c r="E13" s="2106"/>
      <c r="F13" s="2116"/>
      <c r="G13" s="2116"/>
      <c r="H13" s="2116"/>
      <c r="I13" s="2116"/>
      <c r="J13" s="2116"/>
      <c r="K13" s="2116"/>
      <c r="L13" s="2116"/>
      <c r="M13" s="2116"/>
      <c r="N13" s="2116"/>
      <c r="O13" s="2116"/>
      <c r="P13" s="2116"/>
      <c r="Q13" s="2117"/>
      <c r="R13" s="2116"/>
      <c r="S13" s="2116"/>
      <c r="T13" s="2116"/>
      <c r="U13" s="2116"/>
      <c r="V13" s="2116"/>
      <c r="W13" s="2116"/>
      <c r="X13" s="2116"/>
      <c r="Y13" s="2116"/>
      <c r="Z13" s="2118"/>
    </row>
    <row r="14" spans="1:27" s="2119" customFormat="1" ht="18" customHeight="1">
      <c r="A14" s="2104" t="s">
        <v>2301</v>
      </c>
      <c r="B14" s="2120"/>
      <c r="C14" s="2106"/>
      <c r="D14" s="2106"/>
      <c r="E14" s="2106"/>
      <c r="F14" s="2116"/>
      <c r="G14" s="2116"/>
      <c r="H14" s="2116"/>
      <c r="I14" s="2116"/>
      <c r="J14" s="2116"/>
      <c r="K14" s="2116"/>
      <c r="L14" s="2116"/>
      <c r="M14" s="2116"/>
      <c r="N14" s="2116"/>
      <c r="O14" s="2116"/>
      <c r="P14" s="2116"/>
      <c r="Q14" s="2117"/>
      <c r="R14" s="2116"/>
      <c r="S14" s="2116"/>
      <c r="T14" s="2116"/>
      <c r="U14" s="2116"/>
      <c r="V14" s="2106"/>
      <c r="W14" s="2116"/>
      <c r="X14" s="2116"/>
      <c r="Y14" s="2116"/>
      <c r="Z14" s="2118"/>
    </row>
    <row r="15" spans="1:27" s="2079" customFormat="1" ht="15.75" customHeight="1">
      <c r="A15" s="2114" t="s">
        <v>2303</v>
      </c>
      <c r="B15" s="2120"/>
      <c r="C15" s="2106"/>
      <c r="D15" s="2106"/>
      <c r="E15" s="2106"/>
      <c r="F15" s="2116"/>
      <c r="G15" s="2116"/>
      <c r="H15" s="2116"/>
      <c r="I15" s="2116"/>
      <c r="J15" s="2116"/>
      <c r="K15" s="2116"/>
      <c r="L15" s="2116"/>
      <c r="M15" s="2116"/>
      <c r="N15" s="2116"/>
      <c r="O15" s="2116"/>
      <c r="P15" s="2116"/>
      <c r="Q15" s="2117"/>
      <c r="R15" s="2116"/>
      <c r="S15" s="2116"/>
      <c r="T15" s="2116"/>
      <c r="U15" s="2116"/>
      <c r="V15" s="2106"/>
      <c r="W15" s="2116"/>
      <c r="X15" s="2116"/>
      <c r="Y15" s="2116"/>
      <c r="Z15" s="2118"/>
    </row>
    <row r="16" spans="1:27" s="2079" customFormat="1" ht="16.899999999999999" customHeight="1">
      <c r="A16" s="2121" t="s">
        <v>2495</v>
      </c>
      <c r="B16" s="2120"/>
      <c r="C16" s="2106"/>
      <c r="D16" s="2106"/>
      <c r="E16" s="2106"/>
      <c r="F16" s="2116"/>
      <c r="G16" s="2116"/>
      <c r="H16" s="2116"/>
      <c r="I16" s="2116"/>
      <c r="J16" s="2116"/>
      <c r="K16" s="2116"/>
      <c r="L16" s="2116"/>
      <c r="M16" s="2116"/>
      <c r="N16" s="2116"/>
      <c r="O16" s="2116"/>
      <c r="P16" s="2116"/>
      <c r="Q16" s="2117"/>
      <c r="R16" s="2116"/>
      <c r="S16" s="2116"/>
      <c r="T16" s="2116"/>
      <c r="U16" s="2116"/>
      <c r="V16" s="2106"/>
      <c r="W16" s="2116"/>
      <c r="X16" s="2116"/>
      <c r="Y16" s="2116"/>
      <c r="Z16" s="2122"/>
    </row>
    <row r="17" spans="1:26" s="2079" customFormat="1" ht="15" customHeight="1">
      <c r="A17" s="2123"/>
      <c r="B17" s="3167" t="s">
        <v>2496</v>
      </c>
      <c r="C17" s="3168"/>
      <c r="D17" s="3168"/>
      <c r="E17" s="3168"/>
      <c r="F17" s="3168"/>
      <c r="G17" s="3168"/>
      <c r="H17" s="3168"/>
      <c r="I17" s="3168"/>
      <c r="J17" s="3168"/>
      <c r="K17" s="3168"/>
      <c r="L17" s="3168"/>
      <c r="M17" s="3168"/>
      <c r="N17" s="3168"/>
      <c r="O17" s="3168"/>
      <c r="P17" s="3168"/>
      <c r="Q17" s="3168"/>
      <c r="R17" s="3168"/>
      <c r="S17" s="3168"/>
      <c r="T17" s="3168"/>
      <c r="U17" s="3168"/>
      <c r="V17" s="3168"/>
      <c r="W17" s="3168"/>
      <c r="X17" s="3168"/>
      <c r="Y17" s="3168"/>
      <c r="Z17" s="3169"/>
    </row>
    <row r="18" spans="1:26" s="2079" customFormat="1" ht="22.5" customHeight="1">
      <c r="A18" s="2104" t="s">
        <v>1041</v>
      </c>
      <c r="B18" s="2124" t="s">
        <v>2497</v>
      </c>
      <c r="C18" s="2125"/>
      <c r="D18" s="2126"/>
      <c r="E18" s="2127"/>
      <c r="F18" s="2128"/>
      <c r="G18" s="2129"/>
      <c r="H18" s="2129"/>
      <c r="I18" s="2129"/>
      <c r="J18" s="2129"/>
      <c r="K18" s="2130">
        <f>G18+H18+I18+J18</f>
        <v>0</v>
      </c>
      <c r="L18" s="2129"/>
      <c r="M18" s="2109">
        <f>F18-K18+L18</f>
        <v>0</v>
      </c>
      <c r="N18" s="2129"/>
      <c r="O18" s="2129"/>
      <c r="P18" s="2131"/>
      <c r="Q18" s="2110">
        <f>M18+N18-O18</f>
        <v>0</v>
      </c>
      <c r="R18" s="2132"/>
      <c r="S18" s="2133"/>
      <c r="T18" s="2133"/>
      <c r="U18" s="2134"/>
      <c r="V18" s="2135"/>
      <c r="W18" s="2136"/>
      <c r="X18" s="2137"/>
      <c r="Y18" s="2138"/>
      <c r="Z18" s="2139"/>
    </row>
    <row r="19" spans="1:26" s="2079" customFormat="1" ht="21" customHeight="1">
      <c r="A19" s="2140" t="s">
        <v>1044</v>
      </c>
      <c r="B19" s="2141" t="s">
        <v>2498</v>
      </c>
      <c r="C19" s="2125"/>
      <c r="D19" s="2126"/>
      <c r="E19" s="2127"/>
      <c r="F19" s="2142"/>
      <c r="G19" s="2143"/>
      <c r="H19" s="2143"/>
      <c r="I19" s="2143"/>
      <c r="J19" s="2143"/>
      <c r="K19" s="2130">
        <f>G19+H19+I19+J19</f>
        <v>0</v>
      </c>
      <c r="L19" s="2143"/>
      <c r="M19" s="2109">
        <f>F19-K19+L19</f>
        <v>0</v>
      </c>
      <c r="N19" s="2143"/>
      <c r="O19" s="2143"/>
      <c r="P19" s="2144"/>
      <c r="Q19" s="2110">
        <f>M19+N19-O19</f>
        <v>0</v>
      </c>
      <c r="R19" s="2145">
        <f>R12</f>
        <v>0</v>
      </c>
      <c r="S19" s="2145">
        <f t="shared" ref="S19:U19" si="0">S12</f>
        <v>0</v>
      </c>
      <c r="T19" s="2145">
        <f t="shared" si="0"/>
        <v>0</v>
      </c>
      <c r="U19" s="2145">
        <f t="shared" si="0"/>
        <v>0</v>
      </c>
      <c r="V19" s="2146">
        <f>Q19-R19-0.8*S19-0.5*T19</f>
        <v>0</v>
      </c>
      <c r="W19" s="2137"/>
      <c r="X19" s="2137"/>
      <c r="Y19" s="2147"/>
      <c r="Z19" s="2148"/>
    </row>
    <row r="20" spans="1:26" s="2079" customFormat="1" ht="22.5" customHeight="1">
      <c r="A20" s="2114"/>
      <c r="B20" s="2141" t="s">
        <v>2499</v>
      </c>
      <c r="C20" s="2125"/>
      <c r="D20" s="2126"/>
      <c r="E20" s="2127"/>
      <c r="F20" s="2116"/>
      <c r="G20" s="2149"/>
      <c r="H20" s="2126"/>
      <c r="I20" s="2126"/>
      <c r="J20" s="2126"/>
      <c r="K20" s="2126"/>
      <c r="L20" s="2150"/>
      <c r="M20" s="2151"/>
      <c r="N20" s="2126"/>
      <c r="O20" s="2126"/>
      <c r="P20" s="2126"/>
      <c r="Q20" s="2152"/>
      <c r="R20" s="2125"/>
      <c r="S20" s="2117"/>
      <c r="T20" s="2117"/>
      <c r="U20" s="2153"/>
      <c r="V20" s="2125"/>
      <c r="W20" s="2154"/>
      <c r="X20" s="2155"/>
      <c r="Y20" s="2152"/>
      <c r="Z20" s="2156"/>
    </row>
    <row r="21" spans="1:26" s="2158" customFormat="1" ht="20.25" customHeight="1">
      <c r="A21" s="2114" t="s">
        <v>1047</v>
      </c>
      <c r="B21" s="2141" t="s">
        <v>2500</v>
      </c>
      <c r="C21" s="2125"/>
      <c r="D21" s="2117"/>
      <c r="E21" s="2127"/>
      <c r="F21" s="2157"/>
      <c r="G21" s="2143"/>
      <c r="H21" s="2143"/>
      <c r="I21" s="2143"/>
      <c r="J21" s="2143"/>
      <c r="K21" s="2130">
        <f>G21+H21+I21+J21</f>
        <v>0</v>
      </c>
      <c r="L21" s="2143"/>
      <c r="M21" s="2109">
        <f>F21-K21+L21</f>
        <v>0</v>
      </c>
      <c r="N21" s="2143"/>
      <c r="O21" s="2143"/>
      <c r="P21" s="2143"/>
      <c r="Q21" s="2110">
        <f>M21+N21-O21</f>
        <v>0</v>
      </c>
      <c r="R21" s="2149"/>
      <c r="S21" s="2126"/>
      <c r="T21" s="2126"/>
      <c r="U21" s="2150"/>
      <c r="V21" s="2135"/>
      <c r="W21" s="2136"/>
      <c r="X21" s="2136"/>
      <c r="Y21" s="2152"/>
      <c r="Z21" s="2156"/>
    </row>
    <row r="22" spans="1:26" s="2158" customFormat="1" ht="21.75" customHeight="1">
      <c r="A22" s="2159" t="s">
        <v>1049</v>
      </c>
      <c r="B22" s="2141"/>
      <c r="C22" s="2125"/>
      <c r="D22" s="2117"/>
      <c r="E22" s="2127"/>
      <c r="F22" s="2127"/>
      <c r="G22" s="2149"/>
      <c r="H22" s="2126"/>
      <c r="I22" s="2126"/>
      <c r="J22" s="2126"/>
      <c r="K22" s="2126"/>
      <c r="L22" s="2150"/>
      <c r="M22" s="2160"/>
      <c r="N22" s="2126"/>
      <c r="O22" s="2126"/>
      <c r="P22" s="2126"/>
      <c r="Q22" s="2152"/>
      <c r="R22" s="2149"/>
      <c r="S22" s="2126"/>
      <c r="T22" s="2126"/>
      <c r="U22" s="2150"/>
      <c r="V22" s="2125"/>
      <c r="W22" s="2153"/>
      <c r="X22" s="2152"/>
      <c r="Y22" s="2152"/>
      <c r="Z22" s="2156"/>
    </row>
    <row r="23" spans="1:26" s="2158" customFormat="1" ht="24" customHeight="1">
      <c r="A23" s="2159" t="s">
        <v>1052</v>
      </c>
      <c r="B23" s="2141" t="s">
        <v>2501</v>
      </c>
      <c r="C23" s="2125"/>
      <c r="D23" s="2117"/>
      <c r="E23" s="2127"/>
      <c r="F23" s="2157"/>
      <c r="G23" s="2143"/>
      <c r="H23" s="2143"/>
      <c r="I23" s="2143"/>
      <c r="J23" s="2143"/>
      <c r="K23" s="2130">
        <f>G23+H23+I23+J23</f>
        <v>0</v>
      </c>
      <c r="L23" s="2143"/>
      <c r="M23" s="2109">
        <f>F23-K23+L23</f>
        <v>0</v>
      </c>
      <c r="N23" s="2143"/>
      <c r="O23" s="2143"/>
      <c r="P23" s="2143"/>
      <c r="Q23" s="2110">
        <f>M23+N23-O23</f>
        <v>0</v>
      </c>
      <c r="R23" s="2149"/>
      <c r="S23" s="2126"/>
      <c r="T23" s="2126"/>
      <c r="U23" s="2150"/>
      <c r="V23" s="2135"/>
      <c r="W23" s="2136"/>
      <c r="X23" s="2136"/>
      <c r="Y23" s="2152"/>
      <c r="Z23" s="2156"/>
    </row>
    <row r="24" spans="1:26" s="2158" customFormat="1" ht="12">
      <c r="A24" s="2159" t="s">
        <v>1054</v>
      </c>
      <c r="B24" s="2161"/>
      <c r="C24" s="2125"/>
      <c r="D24" s="2117"/>
      <c r="E24" s="2127"/>
      <c r="F24" s="2127"/>
      <c r="G24" s="2149"/>
      <c r="H24" s="2126"/>
      <c r="I24" s="2126"/>
      <c r="J24" s="2126"/>
      <c r="K24" s="2126"/>
      <c r="L24" s="2150"/>
      <c r="M24" s="2160"/>
      <c r="N24" s="2126"/>
      <c r="O24" s="2126"/>
      <c r="P24" s="2126"/>
      <c r="Q24" s="2152"/>
      <c r="R24" s="2149"/>
      <c r="S24" s="2126"/>
      <c r="T24" s="2126"/>
      <c r="U24" s="2150"/>
      <c r="V24" s="2125"/>
      <c r="W24" s="2153"/>
      <c r="X24" s="2152"/>
      <c r="Y24" s="2152"/>
      <c r="Z24" s="2156"/>
    </row>
    <row r="25" spans="1:26" s="2158" customFormat="1" ht="12">
      <c r="A25" s="2159" t="s">
        <v>1057</v>
      </c>
      <c r="B25" s="2162"/>
      <c r="C25" s="2163"/>
      <c r="D25" s="2164"/>
      <c r="E25" s="2165"/>
      <c r="F25" s="2165"/>
      <c r="G25" s="2132"/>
      <c r="H25" s="2133"/>
      <c r="I25" s="2133"/>
      <c r="J25" s="2133"/>
      <c r="K25" s="2133"/>
      <c r="L25" s="2134"/>
      <c r="M25" s="2166"/>
      <c r="N25" s="2133"/>
      <c r="O25" s="2133"/>
      <c r="P25" s="2133"/>
      <c r="Q25" s="2138"/>
      <c r="R25" s="2132"/>
      <c r="S25" s="2133"/>
      <c r="T25" s="2133"/>
      <c r="U25" s="2134"/>
      <c r="V25" s="2163"/>
      <c r="W25" s="2167"/>
      <c r="X25" s="2138"/>
      <c r="Y25" s="2152"/>
      <c r="Z25" s="2156"/>
    </row>
    <row r="26" spans="1:26" s="2079" customFormat="1" ht="12">
      <c r="A26" s="2140"/>
      <c r="B26" s="3170" t="s">
        <v>2502</v>
      </c>
      <c r="C26" s="3171"/>
      <c r="D26" s="3171"/>
      <c r="E26" s="3171"/>
      <c r="F26" s="3170"/>
      <c r="G26" s="3170"/>
      <c r="H26" s="3170"/>
      <c r="I26" s="3170"/>
      <c r="J26" s="3170"/>
      <c r="K26" s="3170"/>
      <c r="L26" s="3170"/>
      <c r="M26" s="3170"/>
      <c r="N26" s="3170"/>
      <c r="O26" s="3170"/>
      <c r="P26" s="3170"/>
      <c r="Q26" s="3170"/>
      <c r="R26" s="3170"/>
      <c r="S26" s="3170"/>
      <c r="T26" s="3170"/>
      <c r="U26" s="3170"/>
      <c r="V26" s="3170"/>
      <c r="W26" s="3170"/>
      <c r="X26" s="3170"/>
      <c r="Y26" s="3170"/>
      <c r="Z26" s="3172"/>
    </row>
    <row r="27" spans="1:26" s="2079" customFormat="1" ht="21" customHeight="1">
      <c r="A27" s="2140" t="s">
        <v>1060</v>
      </c>
      <c r="B27" s="2168" t="s">
        <v>2503</v>
      </c>
      <c r="C27" s="2169"/>
      <c r="D27" s="2170"/>
      <c r="E27" s="2171"/>
      <c r="F27" s="2172"/>
      <c r="G27" s="2173"/>
      <c r="H27" s="2174"/>
      <c r="I27" s="2175"/>
      <c r="J27" s="2175"/>
      <c r="K27" s="2175"/>
      <c r="L27" s="2176"/>
      <c r="M27" s="2177"/>
      <c r="N27" s="2178"/>
      <c r="O27" s="2175"/>
      <c r="P27" s="2176"/>
      <c r="Q27" s="2179"/>
      <c r="R27" s="2180"/>
      <c r="S27" s="2180"/>
      <c r="T27" s="2180"/>
      <c r="U27" s="2180"/>
      <c r="V27" s="2146">
        <f>Q27-R27-0.8*S27-0.5*T27</f>
        <v>0</v>
      </c>
      <c r="W27" s="2180"/>
      <c r="X27" s="2181">
        <f>V27*0%</f>
        <v>0</v>
      </c>
      <c r="Y27" s="2180"/>
      <c r="Z27" s="2182"/>
    </row>
    <row r="28" spans="1:26" s="2079" customFormat="1" ht="12">
      <c r="A28" s="2114">
        <v>100</v>
      </c>
      <c r="B28" s="2168">
        <v>0.1</v>
      </c>
      <c r="C28" s="2173"/>
      <c r="D28" s="2174"/>
      <c r="E28" s="2183"/>
      <c r="F28" s="2172"/>
      <c r="G28" s="2173"/>
      <c r="H28" s="2174"/>
      <c r="I28" s="2175"/>
      <c r="J28" s="2175"/>
      <c r="K28" s="2175"/>
      <c r="L28" s="2176"/>
      <c r="M28" s="2177"/>
      <c r="N28" s="2178"/>
      <c r="O28" s="2175"/>
      <c r="P28" s="2176"/>
      <c r="Q28" s="2180"/>
      <c r="R28" s="2180"/>
      <c r="S28" s="2180"/>
      <c r="T28" s="2180"/>
      <c r="U28" s="2180"/>
      <c r="V28" s="2146">
        <f t="shared" ref="V28:V38" si="1">Q28-R28-0.8*S28-0.5*T28</f>
        <v>0</v>
      </c>
      <c r="W28" s="2180"/>
      <c r="X28" s="2181">
        <f>V28*10%</f>
        <v>0</v>
      </c>
      <c r="Y28" s="2180"/>
      <c r="Z28" s="2182"/>
    </row>
    <row r="29" spans="1:26" s="2079" customFormat="1" ht="12">
      <c r="A29" s="2114">
        <v>110</v>
      </c>
      <c r="B29" s="2168">
        <v>0.2</v>
      </c>
      <c r="C29" s="2184"/>
      <c r="D29" s="2106"/>
      <c r="E29" s="2185"/>
      <c r="F29" s="2172"/>
      <c r="G29" s="2184"/>
      <c r="H29" s="2106"/>
      <c r="I29" s="2175"/>
      <c r="J29" s="2175"/>
      <c r="K29" s="2175"/>
      <c r="L29" s="2176"/>
      <c r="M29" s="2177"/>
      <c r="N29" s="2178"/>
      <c r="O29" s="2175"/>
      <c r="P29" s="2176"/>
      <c r="Q29" s="2180"/>
      <c r="R29" s="2180"/>
      <c r="S29" s="2180"/>
      <c r="T29" s="2180"/>
      <c r="U29" s="2180"/>
      <c r="V29" s="2146">
        <f t="shared" si="1"/>
        <v>0</v>
      </c>
      <c r="W29" s="2180"/>
      <c r="X29" s="2181">
        <f>V29*20%</f>
        <v>0</v>
      </c>
      <c r="Y29" s="2180"/>
      <c r="Z29" s="2182"/>
    </row>
    <row r="30" spans="1:26" s="2079" customFormat="1" ht="12">
      <c r="A30" s="2114">
        <v>120</v>
      </c>
      <c r="B30" s="2168">
        <v>0.35</v>
      </c>
      <c r="C30" s="2173"/>
      <c r="D30" s="2174"/>
      <c r="E30" s="2183"/>
      <c r="F30" s="2172"/>
      <c r="G30" s="2173"/>
      <c r="H30" s="2174"/>
      <c r="I30" s="2175"/>
      <c r="J30" s="2175"/>
      <c r="K30" s="2175"/>
      <c r="L30" s="2176"/>
      <c r="M30" s="2177"/>
      <c r="N30" s="2178"/>
      <c r="O30" s="2175"/>
      <c r="P30" s="2176"/>
      <c r="Q30" s="2180"/>
      <c r="R30" s="2180"/>
      <c r="S30" s="2180"/>
      <c r="T30" s="2180"/>
      <c r="U30" s="2180"/>
      <c r="V30" s="2146">
        <f t="shared" si="1"/>
        <v>0</v>
      </c>
      <c r="W30" s="2180"/>
      <c r="X30" s="2181">
        <f>V30*35%</f>
        <v>0</v>
      </c>
      <c r="Y30" s="2180"/>
      <c r="Z30" s="2182"/>
    </row>
    <row r="31" spans="1:26" s="2079" customFormat="1" ht="12">
      <c r="A31" s="2114">
        <v>130</v>
      </c>
      <c r="B31" s="2168">
        <v>0.5</v>
      </c>
      <c r="C31" s="2149"/>
      <c r="D31" s="2126"/>
      <c r="E31" s="2150"/>
      <c r="F31" s="2172"/>
      <c r="G31" s="2173"/>
      <c r="H31" s="2174"/>
      <c r="I31" s="2175"/>
      <c r="J31" s="2175"/>
      <c r="K31" s="2175"/>
      <c r="L31" s="2176"/>
      <c r="M31" s="2177"/>
      <c r="N31" s="2178"/>
      <c r="O31" s="2175"/>
      <c r="P31" s="2176"/>
      <c r="Q31" s="2180"/>
      <c r="R31" s="2180"/>
      <c r="S31" s="2180"/>
      <c r="T31" s="2180"/>
      <c r="U31" s="2180"/>
      <c r="V31" s="2146">
        <f t="shared" si="1"/>
        <v>0</v>
      </c>
      <c r="W31" s="2180"/>
      <c r="X31" s="2181">
        <f>V31*50%</f>
        <v>0</v>
      </c>
      <c r="Y31" s="2180"/>
      <c r="Z31" s="2182"/>
    </row>
    <row r="32" spans="1:26" s="2079" customFormat="1" ht="12">
      <c r="A32" s="2114">
        <v>140</v>
      </c>
      <c r="B32" s="2168">
        <v>0.75</v>
      </c>
      <c r="C32" s="2149"/>
      <c r="D32" s="2126"/>
      <c r="E32" s="2150"/>
      <c r="F32" s="2172"/>
      <c r="G32" s="2173"/>
      <c r="H32" s="2174"/>
      <c r="I32" s="2175"/>
      <c r="J32" s="2175"/>
      <c r="K32" s="2175"/>
      <c r="L32" s="2176"/>
      <c r="M32" s="2177"/>
      <c r="N32" s="2178"/>
      <c r="O32" s="2175"/>
      <c r="P32" s="2176"/>
      <c r="Q32" s="2180"/>
      <c r="R32" s="2180"/>
      <c r="S32" s="2180"/>
      <c r="T32" s="2180"/>
      <c r="U32" s="2180"/>
      <c r="V32" s="2146">
        <f t="shared" si="1"/>
        <v>0</v>
      </c>
      <c r="W32" s="2180"/>
      <c r="X32" s="2181">
        <f>V32*75%</f>
        <v>0</v>
      </c>
      <c r="Y32" s="2180"/>
      <c r="Z32" s="2182"/>
    </row>
    <row r="33" spans="1:26" s="2079" customFormat="1" ht="12">
      <c r="A33" s="2114">
        <v>150</v>
      </c>
      <c r="B33" s="2168">
        <v>0.85</v>
      </c>
      <c r="C33" s="2186"/>
      <c r="D33" s="2187"/>
      <c r="E33" s="2188"/>
      <c r="F33" s="2172"/>
      <c r="G33" s="2189"/>
      <c r="H33" s="2190"/>
      <c r="I33" s="2191"/>
      <c r="J33" s="2191"/>
      <c r="K33" s="2191"/>
      <c r="L33" s="2192"/>
      <c r="M33" s="2193"/>
      <c r="N33" s="2194"/>
      <c r="O33" s="2191"/>
      <c r="P33" s="2192"/>
      <c r="Q33" s="2180"/>
      <c r="R33" s="2180"/>
      <c r="S33" s="2180"/>
      <c r="T33" s="2180"/>
      <c r="U33" s="2180"/>
      <c r="V33" s="2146">
        <f t="shared" si="1"/>
        <v>0</v>
      </c>
      <c r="W33" s="2180"/>
      <c r="X33" s="2181">
        <f>V33*85%</f>
        <v>0</v>
      </c>
      <c r="Y33" s="2180"/>
      <c r="Z33" s="2182"/>
    </row>
    <row r="34" spans="1:26" s="2079" customFormat="1" ht="12">
      <c r="A34" s="2114">
        <v>160</v>
      </c>
      <c r="B34" s="2168">
        <v>1</v>
      </c>
      <c r="C34" s="2149"/>
      <c r="D34" s="2126"/>
      <c r="E34" s="2150"/>
      <c r="F34" s="2172"/>
      <c r="G34" s="2173"/>
      <c r="H34" s="2174"/>
      <c r="I34" s="2175"/>
      <c r="J34" s="2175"/>
      <c r="K34" s="2175"/>
      <c r="L34" s="2176"/>
      <c r="M34" s="2177"/>
      <c r="N34" s="2178"/>
      <c r="O34" s="2175"/>
      <c r="P34" s="2176"/>
      <c r="Q34" s="2180"/>
      <c r="R34" s="2180"/>
      <c r="S34" s="2180"/>
      <c r="T34" s="2180"/>
      <c r="U34" s="2180"/>
      <c r="V34" s="2146">
        <f t="shared" si="1"/>
        <v>0</v>
      </c>
      <c r="W34" s="2180"/>
      <c r="X34" s="2181">
        <f>V34*100%</f>
        <v>0</v>
      </c>
      <c r="Y34" s="2180"/>
      <c r="Z34" s="2182"/>
    </row>
    <row r="35" spans="1:26" s="2079" customFormat="1" ht="12">
      <c r="A35" s="2114">
        <v>170</v>
      </c>
      <c r="B35" s="2168">
        <v>1.25</v>
      </c>
      <c r="C35" s="2149"/>
      <c r="D35" s="2126"/>
      <c r="E35" s="2150"/>
      <c r="F35" s="2172"/>
      <c r="G35" s="2173"/>
      <c r="H35" s="2174"/>
      <c r="I35" s="2175"/>
      <c r="J35" s="2175"/>
      <c r="K35" s="2175"/>
      <c r="L35" s="2176"/>
      <c r="M35" s="2177"/>
      <c r="N35" s="2178"/>
      <c r="O35" s="2175"/>
      <c r="P35" s="2176"/>
      <c r="Q35" s="2180"/>
      <c r="R35" s="2180"/>
      <c r="S35" s="2180"/>
      <c r="T35" s="2180"/>
      <c r="U35" s="2180"/>
      <c r="V35" s="2146">
        <f t="shared" si="1"/>
        <v>0</v>
      </c>
      <c r="W35" s="2180"/>
      <c r="X35" s="2181">
        <f>V35*125%</f>
        <v>0</v>
      </c>
      <c r="Y35" s="2180"/>
      <c r="Z35" s="2182"/>
    </row>
    <row r="36" spans="1:26" s="2079" customFormat="1" ht="12">
      <c r="A36" s="2114">
        <v>180</v>
      </c>
      <c r="B36" s="2168">
        <v>1.5</v>
      </c>
      <c r="C36" s="2186"/>
      <c r="D36" s="2187"/>
      <c r="E36" s="2150"/>
      <c r="F36" s="2172"/>
      <c r="G36" s="2173"/>
      <c r="H36" s="2174"/>
      <c r="I36" s="2175"/>
      <c r="J36" s="2175"/>
      <c r="K36" s="2175"/>
      <c r="L36" s="2176"/>
      <c r="M36" s="2177"/>
      <c r="N36" s="2178"/>
      <c r="O36" s="2175"/>
      <c r="P36" s="2176"/>
      <c r="Q36" s="2180"/>
      <c r="R36" s="2180"/>
      <c r="S36" s="2180"/>
      <c r="T36" s="2180"/>
      <c r="U36" s="2180"/>
      <c r="V36" s="2146">
        <f t="shared" si="1"/>
        <v>0</v>
      </c>
      <c r="W36" s="2180"/>
      <c r="X36" s="2181">
        <f>V36*150%</f>
        <v>0</v>
      </c>
      <c r="Y36" s="2180"/>
      <c r="Z36" s="2182"/>
    </row>
    <row r="37" spans="1:26" s="2079" customFormat="1" ht="12">
      <c r="A37" s="2114">
        <v>190</v>
      </c>
      <c r="B37" s="2168">
        <v>2</v>
      </c>
      <c r="C37" s="2186"/>
      <c r="D37" s="2187"/>
      <c r="E37" s="2188"/>
      <c r="F37" s="2172"/>
      <c r="G37" s="2189"/>
      <c r="H37" s="2190"/>
      <c r="I37" s="2191"/>
      <c r="J37" s="2191"/>
      <c r="K37" s="2191"/>
      <c r="L37" s="2192"/>
      <c r="M37" s="2193"/>
      <c r="N37" s="2194"/>
      <c r="O37" s="2191"/>
      <c r="P37" s="2192"/>
      <c r="Q37" s="2180"/>
      <c r="R37" s="2180"/>
      <c r="S37" s="2180"/>
      <c r="T37" s="2180"/>
      <c r="U37" s="2180"/>
      <c r="V37" s="2146">
        <f t="shared" si="1"/>
        <v>0</v>
      </c>
      <c r="W37" s="2180"/>
      <c r="X37" s="2181">
        <f>V37*200%</f>
        <v>0</v>
      </c>
      <c r="Y37" s="2180"/>
      <c r="Z37" s="2182"/>
    </row>
    <row r="38" spans="1:26" s="2079" customFormat="1" ht="12">
      <c r="A38" s="2114">
        <v>200</v>
      </c>
      <c r="B38" s="2168">
        <v>12.5</v>
      </c>
      <c r="C38" s="2186"/>
      <c r="D38" s="2187"/>
      <c r="E38" s="2188"/>
      <c r="F38" s="2172"/>
      <c r="G38" s="2189"/>
      <c r="H38" s="2190"/>
      <c r="I38" s="2191"/>
      <c r="J38" s="2191"/>
      <c r="K38" s="2191"/>
      <c r="L38" s="2192"/>
      <c r="M38" s="2193"/>
      <c r="N38" s="2194"/>
      <c r="O38" s="2191"/>
      <c r="P38" s="2192"/>
      <c r="Q38" s="2180"/>
      <c r="R38" s="2180"/>
      <c r="S38" s="2180"/>
      <c r="T38" s="2180"/>
      <c r="U38" s="2180"/>
      <c r="V38" s="2146">
        <f t="shared" si="1"/>
        <v>0</v>
      </c>
      <c r="W38" s="2180"/>
      <c r="X38" s="2181">
        <f>V38*1250%</f>
        <v>0</v>
      </c>
      <c r="Y38" s="2180"/>
      <c r="Z38" s="2182"/>
    </row>
    <row r="39" spans="1:26" s="2079" customFormat="1" ht="12">
      <c r="A39" s="2195">
        <v>210</v>
      </c>
      <c r="B39" s="2168" t="s">
        <v>2504</v>
      </c>
      <c r="C39" s="2186"/>
      <c r="D39" s="2187"/>
      <c r="E39" s="2188"/>
      <c r="F39" s="2196"/>
      <c r="G39" s="2191"/>
      <c r="H39" s="2191"/>
      <c r="I39" s="2191"/>
      <c r="J39" s="2191"/>
      <c r="K39" s="2191"/>
      <c r="L39" s="2192"/>
      <c r="M39" s="2193"/>
      <c r="N39" s="2194"/>
      <c r="O39" s="2191"/>
      <c r="P39" s="2192"/>
      <c r="Q39" s="2197"/>
      <c r="R39" s="2197"/>
      <c r="S39" s="2197"/>
      <c r="T39" s="2197"/>
      <c r="U39" s="2197"/>
      <c r="V39" s="2146">
        <f>Q39-R39-0.8*S39-0.5*T39</f>
        <v>0</v>
      </c>
      <c r="W39" s="2197"/>
      <c r="X39" s="2180"/>
      <c r="Y39" s="2197"/>
      <c r="Z39" s="2198"/>
    </row>
    <row r="40" spans="1:26" s="2079" customFormat="1" ht="15" customHeight="1">
      <c r="A40" s="3173" t="s">
        <v>2505</v>
      </c>
      <c r="B40" s="3174"/>
      <c r="C40" s="3174"/>
      <c r="D40" s="3174"/>
      <c r="E40" s="3174"/>
      <c r="F40" s="3174"/>
      <c r="G40" s="3174"/>
      <c r="H40" s="3174"/>
      <c r="I40" s="3174"/>
      <c r="J40" s="3174"/>
      <c r="K40" s="3174"/>
      <c r="L40" s="3174"/>
      <c r="M40" s="3174"/>
      <c r="N40" s="3174"/>
      <c r="O40" s="3174"/>
      <c r="P40" s="3174"/>
      <c r="Q40" s="3174"/>
      <c r="R40" s="3174"/>
      <c r="S40" s="3174"/>
      <c r="T40" s="3174"/>
      <c r="U40" s="3174"/>
      <c r="V40" s="3174"/>
      <c r="W40" s="3174"/>
      <c r="X40" s="3174"/>
      <c r="Y40" s="3174"/>
      <c r="Z40" s="2199"/>
    </row>
    <row r="41" spans="1:26" s="2079" customFormat="1" ht="12">
      <c r="A41" s="2200">
        <v>220</v>
      </c>
      <c r="B41" s="2201"/>
      <c r="C41" s="2202"/>
      <c r="D41" s="2203"/>
      <c r="E41" s="2204"/>
      <c r="F41" s="2202"/>
      <c r="G41" s="2203"/>
      <c r="H41" s="2203"/>
      <c r="I41" s="2203"/>
      <c r="J41" s="2203"/>
      <c r="K41" s="2203"/>
      <c r="L41" s="2203"/>
      <c r="M41" s="2205"/>
      <c r="N41" s="2203"/>
      <c r="O41" s="2203"/>
      <c r="P41" s="2203"/>
      <c r="Q41" s="2203"/>
      <c r="R41" s="2203"/>
      <c r="S41" s="2203"/>
      <c r="T41" s="2203"/>
      <c r="U41" s="2203"/>
      <c r="V41" s="2203"/>
      <c r="W41" s="2203"/>
      <c r="X41" s="2203"/>
      <c r="Y41" s="2206"/>
      <c r="Z41" s="2207"/>
    </row>
    <row r="42" spans="1:26" s="2079" customFormat="1" ht="12">
      <c r="A42" s="2208">
        <v>230</v>
      </c>
      <c r="B42" s="2209"/>
      <c r="C42" s="2149"/>
      <c r="D42" s="2191"/>
      <c r="E42" s="2150"/>
      <c r="F42" s="2149"/>
      <c r="G42" s="2191"/>
      <c r="H42" s="2191"/>
      <c r="I42" s="2191"/>
      <c r="J42" s="2191"/>
      <c r="K42" s="2191"/>
      <c r="L42" s="2191"/>
      <c r="M42" s="2193"/>
      <c r="N42" s="2191"/>
      <c r="O42" s="2191"/>
      <c r="P42" s="2191"/>
      <c r="Q42" s="2191"/>
      <c r="R42" s="2191"/>
      <c r="S42" s="2191"/>
      <c r="T42" s="2191"/>
      <c r="U42" s="2191"/>
      <c r="V42" s="2191"/>
      <c r="W42" s="2191"/>
      <c r="X42" s="2191"/>
      <c r="Y42" s="2192"/>
      <c r="Z42" s="2210"/>
    </row>
    <row r="43" spans="1:26" s="2079" customFormat="1" ht="12">
      <c r="A43" s="2208">
        <v>240</v>
      </c>
      <c r="B43" s="2209"/>
      <c r="C43" s="2149"/>
      <c r="D43" s="2191"/>
      <c r="E43" s="2150"/>
      <c r="F43" s="2149"/>
      <c r="G43" s="2191"/>
      <c r="H43" s="2191"/>
      <c r="I43" s="2191"/>
      <c r="J43" s="2191"/>
      <c r="K43" s="2191"/>
      <c r="L43" s="2191"/>
      <c r="M43" s="2193"/>
      <c r="N43" s="2191"/>
      <c r="O43" s="2191"/>
      <c r="P43" s="2191"/>
      <c r="Q43" s="2191"/>
      <c r="R43" s="2191"/>
      <c r="S43" s="2191"/>
      <c r="T43" s="2191"/>
      <c r="U43" s="2191"/>
      <c r="V43" s="2191"/>
      <c r="W43" s="2191"/>
      <c r="X43" s="2191"/>
      <c r="Y43" s="2192"/>
      <c r="Z43" s="2210"/>
    </row>
    <row r="44" spans="1:26" s="2079" customFormat="1" ht="12.75" thickBot="1">
      <c r="A44" s="2211">
        <v>250</v>
      </c>
      <c r="B44" s="2212"/>
      <c r="C44" s="2213"/>
      <c r="D44" s="2214"/>
      <c r="E44" s="2215"/>
      <c r="F44" s="2213"/>
      <c r="G44" s="2214"/>
      <c r="H44" s="2214"/>
      <c r="I44" s="2214"/>
      <c r="J44" s="2214"/>
      <c r="K44" s="2214"/>
      <c r="L44" s="2214"/>
      <c r="M44" s="2216"/>
      <c r="N44" s="2214"/>
      <c r="O44" s="2214"/>
      <c r="P44" s="2214"/>
      <c r="Q44" s="2214"/>
      <c r="R44" s="2214"/>
      <c r="S44" s="2214"/>
      <c r="T44" s="2214"/>
      <c r="U44" s="2214"/>
      <c r="V44" s="2214"/>
      <c r="W44" s="2214"/>
      <c r="X44" s="2214"/>
      <c r="Y44" s="2217"/>
      <c r="Z44" s="2218"/>
    </row>
    <row r="45" spans="1:26">
      <c r="A45" s="2219"/>
      <c r="G45" s="2220"/>
      <c r="H45" s="2221"/>
      <c r="I45" s="2221"/>
      <c r="J45" s="2222"/>
      <c r="K45" s="2222"/>
      <c r="L45" s="2222"/>
      <c r="M45" s="2222"/>
      <c r="N45" s="2222"/>
      <c r="O45" s="2222"/>
      <c r="P45" s="2222"/>
      <c r="Q45" s="2222"/>
      <c r="R45" s="2220"/>
      <c r="S45" s="2220"/>
      <c r="T45" s="2220"/>
      <c r="U45" s="2220"/>
      <c r="V45" s="2220"/>
      <c r="W45" s="2220"/>
      <c r="X45" s="2220"/>
      <c r="Y45" s="2220"/>
    </row>
    <row r="46" spans="1:26">
      <c r="A46" s="2219"/>
      <c r="B46" s="1926" t="s">
        <v>2506</v>
      </c>
      <c r="G46" s="2220"/>
      <c r="H46" s="2220"/>
      <c r="I46" s="2220"/>
      <c r="J46" s="2220"/>
      <c r="K46" s="2220"/>
      <c r="L46" s="2220"/>
      <c r="M46" s="2220"/>
      <c r="N46" s="2220"/>
      <c r="O46" s="2220"/>
      <c r="P46" s="2220"/>
      <c r="Q46" s="2220"/>
      <c r="R46" s="2220"/>
      <c r="S46" s="2220"/>
      <c r="T46" s="2220"/>
      <c r="U46" s="2220"/>
      <c r="V46" s="2220"/>
      <c r="W46" s="2220"/>
      <c r="X46" s="2220"/>
      <c r="Y46" s="2220"/>
    </row>
    <row r="47" spans="1:26">
      <c r="A47" s="2219"/>
      <c r="B47" s="2082"/>
      <c r="J47" s="2220"/>
      <c r="K47" s="2220"/>
      <c r="L47" s="2220"/>
      <c r="M47" s="2220"/>
      <c r="N47" s="2220"/>
      <c r="O47" s="2220"/>
      <c r="P47" s="2220"/>
      <c r="Q47" s="2220"/>
      <c r="R47" s="2220"/>
      <c r="S47" s="2220"/>
      <c r="T47" s="2220"/>
      <c r="U47" s="2220"/>
      <c r="V47" s="2220"/>
      <c r="W47" s="2220"/>
      <c r="X47" s="2220"/>
      <c r="Y47" s="2220"/>
    </row>
  </sheetData>
  <mergeCells count="36">
    <mergeCell ref="N3:V3"/>
    <mergeCell ref="C7:D7"/>
    <mergeCell ref="E7:E10"/>
    <mergeCell ref="F7:F10"/>
    <mergeCell ref="G7:L7"/>
    <mergeCell ref="M7:M10"/>
    <mergeCell ref="N7:P7"/>
    <mergeCell ref="Q7:Q10"/>
    <mergeCell ref="R7:U7"/>
    <mergeCell ref="V7:V10"/>
    <mergeCell ref="W7:Z7"/>
    <mergeCell ref="C8:C10"/>
    <mergeCell ref="D8:D10"/>
    <mergeCell ref="G8:H8"/>
    <mergeCell ref="I8:J8"/>
    <mergeCell ref="K8:L8"/>
    <mergeCell ref="N8:N10"/>
    <mergeCell ref="O8:O10"/>
    <mergeCell ref="R8:R10"/>
    <mergeCell ref="S8:S10"/>
    <mergeCell ref="P9:P10"/>
    <mergeCell ref="B17:Z17"/>
    <mergeCell ref="B26:Z26"/>
    <mergeCell ref="A40:Y40"/>
    <mergeCell ref="G9:G10"/>
    <mergeCell ref="H9:H10"/>
    <mergeCell ref="I9:I10"/>
    <mergeCell ref="J9:J10"/>
    <mergeCell ref="K9:K10"/>
    <mergeCell ref="L9:L10"/>
    <mergeCell ref="T8:T10"/>
    <mergeCell ref="U8:U10"/>
    <mergeCell ref="W8:W10"/>
    <mergeCell ref="X8:X10"/>
    <mergeCell ref="Y8:Y10"/>
    <mergeCell ref="Z8:Z10"/>
  </mergeCells>
  <conditionalFormatting sqref="D37:E39 B17 B24:B26">
    <cfRule type="cellIs" dxfId="19" priority="5" stopIfTrue="1" operator="equal">
      <formula>#REF!</formula>
    </cfRule>
  </conditionalFormatting>
  <conditionalFormatting sqref="B18:B23">
    <cfRule type="cellIs" dxfId="18" priority="4" stopIfTrue="1" operator="equal">
      <formula>#REF!</formula>
    </cfRule>
  </conditionalFormatting>
  <conditionalFormatting sqref="B27:B39">
    <cfRule type="cellIs" dxfId="17" priority="3" stopIfTrue="1" operator="equal">
      <formula>#REF!</formula>
    </cfRule>
  </conditionalFormatting>
  <conditionalFormatting sqref="C37:C39">
    <cfRule type="cellIs" dxfId="16" priority="2" stopIfTrue="1" operator="equal">
      <formula>#REF!</formula>
    </cfRule>
  </conditionalFormatting>
  <conditionalFormatting sqref="F37:F39">
    <cfRule type="cellIs" dxfId="15" priority="1" stopIfTrue="1" operator="equal">
      <formula>#REF!</formula>
    </cfRule>
  </conditionalFormatting>
  <pageMargins left="0.70866141732283472" right="0.70866141732283472" top="0.15748031496062992" bottom="0" header="0.31496062992125984" footer="0.31496062992125984"/>
  <pageSetup paperSize="9" scale="14" fitToHeight="3" orientation="landscape" cellComments="asDisplayed" r:id="rId1"/>
  <headerFooter alignWithMargins="0">
    <oddFooter>&amp;C&amp;60&amp;U&amp;A&amp;R&amp;40&amp;P of &amp;N</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7"/>
  <sheetViews>
    <sheetView zoomScale="70" zoomScaleNormal="70" zoomScaleSheetLayoutView="30" workbookViewId="0">
      <selection activeCell="H16" sqref="H16"/>
    </sheetView>
  </sheetViews>
  <sheetFormatPr defaultColWidth="11.42578125" defaultRowHeight="15"/>
  <cols>
    <col min="1" max="1" width="8.140625" style="1926" customWidth="1"/>
    <col min="2" max="2" width="45.42578125" style="1926" customWidth="1"/>
    <col min="3" max="3" width="7.42578125" style="1926" customWidth="1"/>
    <col min="4" max="4" width="11.140625" style="1926" customWidth="1"/>
    <col min="5" max="5" width="11" style="1926" customWidth="1"/>
    <col min="6" max="6" width="12.140625" style="1926" customWidth="1"/>
    <col min="7" max="7" width="14.85546875" style="1926" customWidth="1"/>
    <col min="8" max="8" width="15.28515625" style="1926" customWidth="1"/>
    <col min="9" max="9" width="16.5703125" style="1926" customWidth="1"/>
    <col min="10" max="10" width="19.7109375" style="1926" customWidth="1"/>
    <col min="11" max="11" width="14.85546875" style="1926" customWidth="1"/>
    <col min="12" max="12" width="17.28515625" style="1926" customWidth="1"/>
    <col min="13" max="13" width="19.140625" style="1926" customWidth="1"/>
    <col min="14" max="14" width="14.7109375" style="1926" customWidth="1"/>
    <col min="15" max="15" width="14.85546875" style="1926" customWidth="1"/>
    <col min="16" max="16" width="16.5703125" style="1926" customWidth="1"/>
    <col min="17" max="17" width="17" style="1926" customWidth="1"/>
    <col min="18" max="18" width="12.28515625" style="1926" customWidth="1"/>
    <col min="19" max="20" width="14.7109375" style="1926" customWidth="1"/>
    <col min="21" max="21" width="16.5703125" style="1926" customWidth="1"/>
    <col min="22" max="22" width="16.7109375" style="1926" customWidth="1"/>
    <col min="23" max="23" width="18.140625" style="1926" customWidth="1"/>
    <col min="24" max="24" width="17.28515625" style="1926" customWidth="1"/>
    <col min="25" max="25" width="16.5703125" style="1926" customWidth="1"/>
    <col min="26" max="26" width="17.28515625" style="1926" customWidth="1"/>
    <col min="27" max="257" width="11.42578125" style="1926"/>
    <col min="258" max="258" width="108.140625" style="1926" customWidth="1"/>
    <col min="259" max="259" width="28.7109375" style="1926" customWidth="1"/>
    <col min="260" max="260" width="32.5703125" style="1926" customWidth="1"/>
    <col min="261" max="261" width="28.7109375" style="1926" customWidth="1"/>
    <col min="262" max="263" width="31.7109375" style="1926" customWidth="1"/>
    <col min="264" max="264" width="30.140625" style="1926" customWidth="1"/>
    <col min="265" max="265" width="33.7109375" style="1926" customWidth="1"/>
    <col min="266" max="266" width="27" style="1926" customWidth="1"/>
    <col min="267" max="267" width="28.7109375" style="1926" customWidth="1"/>
    <col min="268" max="268" width="34.85546875" style="1926" customWidth="1"/>
    <col min="269" max="269" width="37" style="1926" customWidth="1"/>
    <col min="270" max="270" width="34.85546875" style="1926" customWidth="1"/>
    <col min="271" max="271" width="27.5703125" style="1926" customWidth="1"/>
    <col min="272" max="272" width="36.85546875" style="1926" customWidth="1"/>
    <col min="273" max="273" width="38.7109375" style="1926" customWidth="1"/>
    <col min="274" max="276" width="14.7109375" style="1926" customWidth="1"/>
    <col min="277" max="277" width="18.7109375" style="1926" customWidth="1"/>
    <col min="278" max="278" width="25.42578125" style="1926" customWidth="1"/>
    <col min="279" max="279" width="34.85546875" style="1926" customWidth="1"/>
    <col min="280" max="280" width="28" style="1926" customWidth="1"/>
    <col min="281" max="281" width="34.140625" style="1926" customWidth="1"/>
    <col min="282" max="282" width="34" style="1926" customWidth="1"/>
    <col min="283" max="513" width="11.42578125" style="1926"/>
    <col min="514" max="514" width="108.140625" style="1926" customWidth="1"/>
    <col min="515" max="515" width="28.7109375" style="1926" customWidth="1"/>
    <col min="516" max="516" width="32.5703125" style="1926" customWidth="1"/>
    <col min="517" max="517" width="28.7109375" style="1926" customWidth="1"/>
    <col min="518" max="519" width="31.7109375" style="1926" customWidth="1"/>
    <col min="520" max="520" width="30.140625" style="1926" customWidth="1"/>
    <col min="521" max="521" width="33.7109375" style="1926" customWidth="1"/>
    <col min="522" max="522" width="27" style="1926" customWidth="1"/>
    <col min="523" max="523" width="28.7109375" style="1926" customWidth="1"/>
    <col min="524" max="524" width="34.85546875" style="1926" customWidth="1"/>
    <col min="525" max="525" width="37" style="1926" customWidth="1"/>
    <col min="526" max="526" width="34.85546875" style="1926" customWidth="1"/>
    <col min="527" max="527" width="27.5703125" style="1926" customWidth="1"/>
    <col min="528" max="528" width="36.85546875" style="1926" customWidth="1"/>
    <col min="529" max="529" width="38.7109375" style="1926" customWidth="1"/>
    <col min="530" max="532" width="14.7109375" style="1926" customWidth="1"/>
    <col min="533" max="533" width="18.7109375" style="1926" customWidth="1"/>
    <col min="534" max="534" width="25.42578125" style="1926" customWidth="1"/>
    <col min="535" max="535" width="34.85546875" style="1926" customWidth="1"/>
    <col min="536" max="536" width="28" style="1926" customWidth="1"/>
    <col min="537" max="537" width="34.140625" style="1926" customWidth="1"/>
    <col min="538" max="538" width="34" style="1926" customWidth="1"/>
    <col min="539" max="769" width="11.42578125" style="1926"/>
    <col min="770" max="770" width="108.140625" style="1926" customWidth="1"/>
    <col min="771" max="771" width="28.7109375" style="1926" customWidth="1"/>
    <col min="772" max="772" width="32.5703125" style="1926" customWidth="1"/>
    <col min="773" max="773" width="28.7109375" style="1926" customWidth="1"/>
    <col min="774" max="775" width="31.7109375" style="1926" customWidth="1"/>
    <col min="776" max="776" width="30.140625" style="1926" customWidth="1"/>
    <col min="777" max="777" width="33.7109375" style="1926" customWidth="1"/>
    <col min="778" max="778" width="27" style="1926" customWidth="1"/>
    <col min="779" max="779" width="28.7109375" style="1926" customWidth="1"/>
    <col min="780" max="780" width="34.85546875" style="1926" customWidth="1"/>
    <col min="781" max="781" width="37" style="1926" customWidth="1"/>
    <col min="782" max="782" width="34.85546875" style="1926" customWidth="1"/>
    <col min="783" max="783" width="27.5703125" style="1926" customWidth="1"/>
    <col min="784" max="784" width="36.85546875" style="1926" customWidth="1"/>
    <col min="785" max="785" width="38.7109375" style="1926" customWidth="1"/>
    <col min="786" max="788" width="14.7109375" style="1926" customWidth="1"/>
    <col min="789" max="789" width="18.7109375" style="1926" customWidth="1"/>
    <col min="790" max="790" width="25.42578125" style="1926" customWidth="1"/>
    <col min="791" max="791" width="34.85546875" style="1926" customWidth="1"/>
    <col min="792" max="792" width="28" style="1926" customWidth="1"/>
    <col min="793" max="793" width="34.140625" style="1926" customWidth="1"/>
    <col min="794" max="794" width="34" style="1926" customWidth="1"/>
    <col min="795" max="1025" width="11.42578125" style="1926"/>
    <col min="1026" max="1026" width="108.140625" style="1926" customWidth="1"/>
    <col min="1027" max="1027" width="28.7109375" style="1926" customWidth="1"/>
    <col min="1028" max="1028" width="32.5703125" style="1926" customWidth="1"/>
    <col min="1029" max="1029" width="28.7109375" style="1926" customWidth="1"/>
    <col min="1030" max="1031" width="31.7109375" style="1926" customWidth="1"/>
    <col min="1032" max="1032" width="30.140625" style="1926" customWidth="1"/>
    <col min="1033" max="1033" width="33.7109375" style="1926" customWidth="1"/>
    <col min="1034" max="1034" width="27" style="1926" customWidth="1"/>
    <col min="1035" max="1035" width="28.7109375" style="1926" customWidth="1"/>
    <col min="1036" max="1036" width="34.85546875" style="1926" customWidth="1"/>
    <col min="1037" max="1037" width="37" style="1926" customWidth="1"/>
    <col min="1038" max="1038" width="34.85546875" style="1926" customWidth="1"/>
    <col min="1039" max="1039" width="27.5703125" style="1926" customWidth="1"/>
    <col min="1040" max="1040" width="36.85546875" style="1926" customWidth="1"/>
    <col min="1041" max="1041" width="38.7109375" style="1926" customWidth="1"/>
    <col min="1042" max="1044" width="14.7109375" style="1926" customWidth="1"/>
    <col min="1045" max="1045" width="18.7109375" style="1926" customWidth="1"/>
    <col min="1046" max="1046" width="25.42578125" style="1926" customWidth="1"/>
    <col min="1047" max="1047" width="34.85546875" style="1926" customWidth="1"/>
    <col min="1048" max="1048" width="28" style="1926" customWidth="1"/>
    <col min="1049" max="1049" width="34.140625" style="1926" customWidth="1"/>
    <col min="1050" max="1050" width="34" style="1926" customWidth="1"/>
    <col min="1051" max="1281" width="11.42578125" style="1926"/>
    <col min="1282" max="1282" width="108.140625" style="1926" customWidth="1"/>
    <col min="1283" max="1283" width="28.7109375" style="1926" customWidth="1"/>
    <col min="1284" max="1284" width="32.5703125" style="1926" customWidth="1"/>
    <col min="1285" max="1285" width="28.7109375" style="1926" customWidth="1"/>
    <col min="1286" max="1287" width="31.7109375" style="1926" customWidth="1"/>
    <col min="1288" max="1288" width="30.140625" style="1926" customWidth="1"/>
    <col min="1289" max="1289" width="33.7109375" style="1926" customWidth="1"/>
    <col min="1290" max="1290" width="27" style="1926" customWidth="1"/>
    <col min="1291" max="1291" width="28.7109375" style="1926" customWidth="1"/>
    <col min="1292" max="1292" width="34.85546875" style="1926" customWidth="1"/>
    <col min="1293" max="1293" width="37" style="1926" customWidth="1"/>
    <col min="1294" max="1294" width="34.85546875" style="1926" customWidth="1"/>
    <col min="1295" max="1295" width="27.5703125" style="1926" customWidth="1"/>
    <col min="1296" max="1296" width="36.85546875" style="1926" customWidth="1"/>
    <col min="1297" max="1297" width="38.7109375" style="1926" customWidth="1"/>
    <col min="1298" max="1300" width="14.7109375" style="1926" customWidth="1"/>
    <col min="1301" max="1301" width="18.7109375" style="1926" customWidth="1"/>
    <col min="1302" max="1302" width="25.42578125" style="1926" customWidth="1"/>
    <col min="1303" max="1303" width="34.85546875" style="1926" customWidth="1"/>
    <col min="1304" max="1304" width="28" style="1926" customWidth="1"/>
    <col min="1305" max="1305" width="34.140625" style="1926" customWidth="1"/>
    <col min="1306" max="1306" width="34" style="1926" customWidth="1"/>
    <col min="1307" max="1537" width="11.42578125" style="1926"/>
    <col min="1538" max="1538" width="108.140625" style="1926" customWidth="1"/>
    <col min="1539" max="1539" width="28.7109375" style="1926" customWidth="1"/>
    <col min="1540" max="1540" width="32.5703125" style="1926" customWidth="1"/>
    <col min="1541" max="1541" width="28.7109375" style="1926" customWidth="1"/>
    <col min="1542" max="1543" width="31.7109375" style="1926" customWidth="1"/>
    <col min="1544" max="1544" width="30.140625" style="1926" customWidth="1"/>
    <col min="1545" max="1545" width="33.7109375" style="1926" customWidth="1"/>
    <col min="1546" max="1546" width="27" style="1926" customWidth="1"/>
    <col min="1547" max="1547" width="28.7109375" style="1926" customWidth="1"/>
    <col min="1548" max="1548" width="34.85546875" style="1926" customWidth="1"/>
    <col min="1549" max="1549" width="37" style="1926" customWidth="1"/>
    <col min="1550" max="1550" width="34.85546875" style="1926" customWidth="1"/>
    <col min="1551" max="1551" width="27.5703125" style="1926" customWidth="1"/>
    <col min="1552" max="1552" width="36.85546875" style="1926" customWidth="1"/>
    <col min="1553" max="1553" width="38.7109375" style="1926" customWidth="1"/>
    <col min="1554" max="1556" width="14.7109375" style="1926" customWidth="1"/>
    <col min="1557" max="1557" width="18.7109375" style="1926" customWidth="1"/>
    <col min="1558" max="1558" width="25.42578125" style="1926" customWidth="1"/>
    <col min="1559" max="1559" width="34.85546875" style="1926" customWidth="1"/>
    <col min="1560" max="1560" width="28" style="1926" customWidth="1"/>
    <col min="1561" max="1561" width="34.140625" style="1926" customWidth="1"/>
    <col min="1562" max="1562" width="34" style="1926" customWidth="1"/>
    <col min="1563" max="1793" width="11.42578125" style="1926"/>
    <col min="1794" max="1794" width="108.140625" style="1926" customWidth="1"/>
    <col min="1795" max="1795" width="28.7109375" style="1926" customWidth="1"/>
    <col min="1796" max="1796" width="32.5703125" style="1926" customWidth="1"/>
    <col min="1797" max="1797" width="28.7109375" style="1926" customWidth="1"/>
    <col min="1798" max="1799" width="31.7109375" style="1926" customWidth="1"/>
    <col min="1800" max="1800" width="30.140625" style="1926" customWidth="1"/>
    <col min="1801" max="1801" width="33.7109375" style="1926" customWidth="1"/>
    <col min="1802" max="1802" width="27" style="1926" customWidth="1"/>
    <col min="1803" max="1803" width="28.7109375" style="1926" customWidth="1"/>
    <col min="1804" max="1804" width="34.85546875" style="1926" customWidth="1"/>
    <col min="1805" max="1805" width="37" style="1926" customWidth="1"/>
    <col min="1806" max="1806" width="34.85546875" style="1926" customWidth="1"/>
    <col min="1807" max="1807" width="27.5703125" style="1926" customWidth="1"/>
    <col min="1808" max="1808" width="36.85546875" style="1926" customWidth="1"/>
    <col min="1809" max="1809" width="38.7109375" style="1926" customWidth="1"/>
    <col min="1810" max="1812" width="14.7109375" style="1926" customWidth="1"/>
    <col min="1813" max="1813" width="18.7109375" style="1926" customWidth="1"/>
    <col min="1814" max="1814" width="25.42578125" style="1926" customWidth="1"/>
    <col min="1815" max="1815" width="34.85546875" style="1926" customWidth="1"/>
    <col min="1816" max="1816" width="28" style="1926" customWidth="1"/>
    <col min="1817" max="1817" width="34.140625" style="1926" customWidth="1"/>
    <col min="1818" max="1818" width="34" style="1926" customWidth="1"/>
    <col min="1819" max="2049" width="11.42578125" style="1926"/>
    <col min="2050" max="2050" width="108.140625" style="1926" customWidth="1"/>
    <col min="2051" max="2051" width="28.7109375" style="1926" customWidth="1"/>
    <col min="2052" max="2052" width="32.5703125" style="1926" customWidth="1"/>
    <col min="2053" max="2053" width="28.7109375" style="1926" customWidth="1"/>
    <col min="2054" max="2055" width="31.7109375" style="1926" customWidth="1"/>
    <col min="2056" max="2056" width="30.140625" style="1926" customWidth="1"/>
    <col min="2057" max="2057" width="33.7109375" style="1926" customWidth="1"/>
    <col min="2058" max="2058" width="27" style="1926" customWidth="1"/>
    <col min="2059" max="2059" width="28.7109375" style="1926" customWidth="1"/>
    <col min="2060" max="2060" width="34.85546875" style="1926" customWidth="1"/>
    <col min="2061" max="2061" width="37" style="1926" customWidth="1"/>
    <col min="2062" max="2062" width="34.85546875" style="1926" customWidth="1"/>
    <col min="2063" max="2063" width="27.5703125" style="1926" customWidth="1"/>
    <col min="2064" max="2064" width="36.85546875" style="1926" customWidth="1"/>
    <col min="2065" max="2065" width="38.7109375" style="1926" customWidth="1"/>
    <col min="2066" max="2068" width="14.7109375" style="1926" customWidth="1"/>
    <col min="2069" max="2069" width="18.7109375" style="1926" customWidth="1"/>
    <col min="2070" max="2070" width="25.42578125" style="1926" customWidth="1"/>
    <col min="2071" max="2071" width="34.85546875" style="1926" customWidth="1"/>
    <col min="2072" max="2072" width="28" style="1926" customWidth="1"/>
    <col min="2073" max="2073" width="34.140625" style="1926" customWidth="1"/>
    <col min="2074" max="2074" width="34" style="1926" customWidth="1"/>
    <col min="2075" max="2305" width="11.42578125" style="1926"/>
    <col min="2306" max="2306" width="108.140625" style="1926" customWidth="1"/>
    <col min="2307" max="2307" width="28.7109375" style="1926" customWidth="1"/>
    <col min="2308" max="2308" width="32.5703125" style="1926" customWidth="1"/>
    <col min="2309" max="2309" width="28.7109375" style="1926" customWidth="1"/>
    <col min="2310" max="2311" width="31.7109375" style="1926" customWidth="1"/>
    <col min="2312" max="2312" width="30.140625" style="1926" customWidth="1"/>
    <col min="2313" max="2313" width="33.7109375" style="1926" customWidth="1"/>
    <col min="2314" max="2314" width="27" style="1926" customWidth="1"/>
    <col min="2315" max="2315" width="28.7109375" style="1926" customWidth="1"/>
    <col min="2316" max="2316" width="34.85546875" style="1926" customWidth="1"/>
    <col min="2317" max="2317" width="37" style="1926" customWidth="1"/>
    <col min="2318" max="2318" width="34.85546875" style="1926" customWidth="1"/>
    <col min="2319" max="2319" width="27.5703125" style="1926" customWidth="1"/>
    <col min="2320" max="2320" width="36.85546875" style="1926" customWidth="1"/>
    <col min="2321" max="2321" width="38.7109375" style="1926" customWidth="1"/>
    <col min="2322" max="2324" width="14.7109375" style="1926" customWidth="1"/>
    <col min="2325" max="2325" width="18.7109375" style="1926" customWidth="1"/>
    <col min="2326" max="2326" width="25.42578125" style="1926" customWidth="1"/>
    <col min="2327" max="2327" width="34.85546875" style="1926" customWidth="1"/>
    <col min="2328" max="2328" width="28" style="1926" customWidth="1"/>
    <col min="2329" max="2329" width="34.140625" style="1926" customWidth="1"/>
    <col min="2330" max="2330" width="34" style="1926" customWidth="1"/>
    <col min="2331" max="2561" width="11.42578125" style="1926"/>
    <col min="2562" max="2562" width="108.140625" style="1926" customWidth="1"/>
    <col min="2563" max="2563" width="28.7109375" style="1926" customWidth="1"/>
    <col min="2564" max="2564" width="32.5703125" style="1926" customWidth="1"/>
    <col min="2565" max="2565" width="28.7109375" style="1926" customWidth="1"/>
    <col min="2566" max="2567" width="31.7109375" style="1926" customWidth="1"/>
    <col min="2568" max="2568" width="30.140625" style="1926" customWidth="1"/>
    <col min="2569" max="2569" width="33.7109375" style="1926" customWidth="1"/>
    <col min="2570" max="2570" width="27" style="1926" customWidth="1"/>
    <col min="2571" max="2571" width="28.7109375" style="1926" customWidth="1"/>
    <col min="2572" max="2572" width="34.85546875" style="1926" customWidth="1"/>
    <col min="2573" max="2573" width="37" style="1926" customWidth="1"/>
    <col min="2574" max="2574" width="34.85546875" style="1926" customWidth="1"/>
    <col min="2575" max="2575" width="27.5703125" style="1926" customWidth="1"/>
    <col min="2576" max="2576" width="36.85546875" style="1926" customWidth="1"/>
    <col min="2577" max="2577" width="38.7109375" style="1926" customWidth="1"/>
    <col min="2578" max="2580" width="14.7109375" style="1926" customWidth="1"/>
    <col min="2581" max="2581" width="18.7109375" style="1926" customWidth="1"/>
    <col min="2582" max="2582" width="25.42578125" style="1926" customWidth="1"/>
    <col min="2583" max="2583" width="34.85546875" style="1926" customWidth="1"/>
    <col min="2584" max="2584" width="28" style="1926" customWidth="1"/>
    <col min="2585" max="2585" width="34.140625" style="1926" customWidth="1"/>
    <col min="2586" max="2586" width="34" style="1926" customWidth="1"/>
    <col min="2587" max="2817" width="11.42578125" style="1926"/>
    <col min="2818" max="2818" width="108.140625" style="1926" customWidth="1"/>
    <col min="2819" max="2819" width="28.7109375" style="1926" customWidth="1"/>
    <col min="2820" max="2820" width="32.5703125" style="1926" customWidth="1"/>
    <col min="2821" max="2821" width="28.7109375" style="1926" customWidth="1"/>
    <col min="2822" max="2823" width="31.7109375" style="1926" customWidth="1"/>
    <col min="2824" max="2824" width="30.140625" style="1926" customWidth="1"/>
    <col min="2825" max="2825" width="33.7109375" style="1926" customWidth="1"/>
    <col min="2826" max="2826" width="27" style="1926" customWidth="1"/>
    <col min="2827" max="2827" width="28.7109375" style="1926" customWidth="1"/>
    <col min="2828" max="2828" width="34.85546875" style="1926" customWidth="1"/>
    <col min="2829" max="2829" width="37" style="1926" customWidth="1"/>
    <col min="2830" max="2830" width="34.85546875" style="1926" customWidth="1"/>
    <col min="2831" max="2831" width="27.5703125" style="1926" customWidth="1"/>
    <col min="2832" max="2832" width="36.85546875" style="1926" customWidth="1"/>
    <col min="2833" max="2833" width="38.7109375" style="1926" customWidth="1"/>
    <col min="2834" max="2836" width="14.7109375" style="1926" customWidth="1"/>
    <col min="2837" max="2837" width="18.7109375" style="1926" customWidth="1"/>
    <col min="2838" max="2838" width="25.42578125" style="1926" customWidth="1"/>
    <col min="2839" max="2839" width="34.85546875" style="1926" customWidth="1"/>
    <col min="2840" max="2840" width="28" style="1926" customWidth="1"/>
    <col min="2841" max="2841" width="34.140625" style="1926" customWidth="1"/>
    <col min="2842" max="2842" width="34" style="1926" customWidth="1"/>
    <col min="2843" max="3073" width="11.42578125" style="1926"/>
    <col min="3074" max="3074" width="108.140625" style="1926" customWidth="1"/>
    <col min="3075" max="3075" width="28.7109375" style="1926" customWidth="1"/>
    <col min="3076" max="3076" width="32.5703125" style="1926" customWidth="1"/>
    <col min="3077" max="3077" width="28.7109375" style="1926" customWidth="1"/>
    <col min="3078" max="3079" width="31.7109375" style="1926" customWidth="1"/>
    <col min="3080" max="3080" width="30.140625" style="1926" customWidth="1"/>
    <col min="3081" max="3081" width="33.7109375" style="1926" customWidth="1"/>
    <col min="3082" max="3082" width="27" style="1926" customWidth="1"/>
    <col min="3083" max="3083" width="28.7109375" style="1926" customWidth="1"/>
    <col min="3084" max="3084" width="34.85546875" style="1926" customWidth="1"/>
    <col min="3085" max="3085" width="37" style="1926" customWidth="1"/>
    <col min="3086" max="3086" width="34.85546875" style="1926" customWidth="1"/>
    <col min="3087" max="3087" width="27.5703125" style="1926" customWidth="1"/>
    <col min="3088" max="3088" width="36.85546875" style="1926" customWidth="1"/>
    <col min="3089" max="3089" width="38.7109375" style="1926" customWidth="1"/>
    <col min="3090" max="3092" width="14.7109375" style="1926" customWidth="1"/>
    <col min="3093" max="3093" width="18.7109375" style="1926" customWidth="1"/>
    <col min="3094" max="3094" width="25.42578125" style="1926" customWidth="1"/>
    <col min="3095" max="3095" width="34.85546875" style="1926" customWidth="1"/>
    <col min="3096" max="3096" width="28" style="1926" customWidth="1"/>
    <col min="3097" max="3097" width="34.140625" style="1926" customWidth="1"/>
    <col min="3098" max="3098" width="34" style="1926" customWidth="1"/>
    <col min="3099" max="3329" width="11.42578125" style="1926"/>
    <col min="3330" max="3330" width="108.140625" style="1926" customWidth="1"/>
    <col min="3331" max="3331" width="28.7109375" style="1926" customWidth="1"/>
    <col min="3332" max="3332" width="32.5703125" style="1926" customWidth="1"/>
    <col min="3333" max="3333" width="28.7109375" style="1926" customWidth="1"/>
    <col min="3334" max="3335" width="31.7109375" style="1926" customWidth="1"/>
    <col min="3336" max="3336" width="30.140625" style="1926" customWidth="1"/>
    <col min="3337" max="3337" width="33.7109375" style="1926" customWidth="1"/>
    <col min="3338" max="3338" width="27" style="1926" customWidth="1"/>
    <col min="3339" max="3339" width="28.7109375" style="1926" customWidth="1"/>
    <col min="3340" max="3340" width="34.85546875" style="1926" customWidth="1"/>
    <col min="3341" max="3341" width="37" style="1926" customWidth="1"/>
    <col min="3342" max="3342" width="34.85546875" style="1926" customWidth="1"/>
    <col min="3343" max="3343" width="27.5703125" style="1926" customWidth="1"/>
    <col min="3344" max="3344" width="36.85546875" style="1926" customWidth="1"/>
    <col min="3345" max="3345" width="38.7109375" style="1926" customWidth="1"/>
    <col min="3346" max="3348" width="14.7109375" style="1926" customWidth="1"/>
    <col min="3349" max="3349" width="18.7109375" style="1926" customWidth="1"/>
    <col min="3350" max="3350" width="25.42578125" style="1926" customWidth="1"/>
    <col min="3351" max="3351" width="34.85546875" style="1926" customWidth="1"/>
    <col min="3352" max="3352" width="28" style="1926" customWidth="1"/>
    <col min="3353" max="3353" width="34.140625" style="1926" customWidth="1"/>
    <col min="3354" max="3354" width="34" style="1926" customWidth="1"/>
    <col min="3355" max="3585" width="11.42578125" style="1926"/>
    <col min="3586" max="3586" width="108.140625" style="1926" customWidth="1"/>
    <col min="3587" max="3587" width="28.7109375" style="1926" customWidth="1"/>
    <col min="3588" max="3588" width="32.5703125" style="1926" customWidth="1"/>
    <col min="3589" max="3589" width="28.7109375" style="1926" customWidth="1"/>
    <col min="3590" max="3591" width="31.7109375" style="1926" customWidth="1"/>
    <col min="3592" max="3592" width="30.140625" style="1926" customWidth="1"/>
    <col min="3593" max="3593" width="33.7109375" style="1926" customWidth="1"/>
    <col min="3594" max="3594" width="27" style="1926" customWidth="1"/>
    <col min="3595" max="3595" width="28.7109375" style="1926" customWidth="1"/>
    <col min="3596" max="3596" width="34.85546875" style="1926" customWidth="1"/>
    <col min="3597" max="3597" width="37" style="1926" customWidth="1"/>
    <col min="3598" max="3598" width="34.85546875" style="1926" customWidth="1"/>
    <col min="3599" max="3599" width="27.5703125" style="1926" customWidth="1"/>
    <col min="3600" max="3600" width="36.85546875" style="1926" customWidth="1"/>
    <col min="3601" max="3601" width="38.7109375" style="1926" customWidth="1"/>
    <col min="3602" max="3604" width="14.7109375" style="1926" customWidth="1"/>
    <col min="3605" max="3605" width="18.7109375" style="1926" customWidth="1"/>
    <col min="3606" max="3606" width="25.42578125" style="1926" customWidth="1"/>
    <col min="3607" max="3607" width="34.85546875" style="1926" customWidth="1"/>
    <col min="3608" max="3608" width="28" style="1926" customWidth="1"/>
    <col min="3609" max="3609" width="34.140625" style="1926" customWidth="1"/>
    <col min="3610" max="3610" width="34" style="1926" customWidth="1"/>
    <col min="3611" max="3841" width="11.42578125" style="1926"/>
    <col min="3842" max="3842" width="108.140625" style="1926" customWidth="1"/>
    <col min="3843" max="3843" width="28.7109375" style="1926" customWidth="1"/>
    <col min="3844" max="3844" width="32.5703125" style="1926" customWidth="1"/>
    <col min="3845" max="3845" width="28.7109375" style="1926" customWidth="1"/>
    <col min="3846" max="3847" width="31.7109375" style="1926" customWidth="1"/>
    <col min="3848" max="3848" width="30.140625" style="1926" customWidth="1"/>
    <col min="3849" max="3849" width="33.7109375" style="1926" customWidth="1"/>
    <col min="3850" max="3850" width="27" style="1926" customWidth="1"/>
    <col min="3851" max="3851" width="28.7109375" style="1926" customWidth="1"/>
    <col min="3852" max="3852" width="34.85546875" style="1926" customWidth="1"/>
    <col min="3853" max="3853" width="37" style="1926" customWidth="1"/>
    <col min="3854" max="3854" width="34.85546875" style="1926" customWidth="1"/>
    <col min="3855" max="3855" width="27.5703125" style="1926" customWidth="1"/>
    <col min="3856" max="3856" width="36.85546875" style="1926" customWidth="1"/>
    <col min="3857" max="3857" width="38.7109375" style="1926" customWidth="1"/>
    <col min="3858" max="3860" width="14.7109375" style="1926" customWidth="1"/>
    <col min="3861" max="3861" width="18.7109375" style="1926" customWidth="1"/>
    <col min="3862" max="3862" width="25.42578125" style="1926" customWidth="1"/>
    <col min="3863" max="3863" width="34.85546875" style="1926" customWidth="1"/>
    <col min="3864" max="3864" width="28" style="1926" customWidth="1"/>
    <col min="3865" max="3865" width="34.140625" style="1926" customWidth="1"/>
    <col min="3866" max="3866" width="34" style="1926" customWidth="1"/>
    <col min="3867" max="4097" width="11.42578125" style="1926"/>
    <col min="4098" max="4098" width="108.140625" style="1926" customWidth="1"/>
    <col min="4099" max="4099" width="28.7109375" style="1926" customWidth="1"/>
    <col min="4100" max="4100" width="32.5703125" style="1926" customWidth="1"/>
    <col min="4101" max="4101" width="28.7109375" style="1926" customWidth="1"/>
    <col min="4102" max="4103" width="31.7109375" style="1926" customWidth="1"/>
    <col min="4104" max="4104" width="30.140625" style="1926" customWidth="1"/>
    <col min="4105" max="4105" width="33.7109375" style="1926" customWidth="1"/>
    <col min="4106" max="4106" width="27" style="1926" customWidth="1"/>
    <col min="4107" max="4107" width="28.7109375" style="1926" customWidth="1"/>
    <col min="4108" max="4108" width="34.85546875" style="1926" customWidth="1"/>
    <col min="4109" max="4109" width="37" style="1926" customWidth="1"/>
    <col min="4110" max="4110" width="34.85546875" style="1926" customWidth="1"/>
    <col min="4111" max="4111" width="27.5703125" style="1926" customWidth="1"/>
    <col min="4112" max="4112" width="36.85546875" style="1926" customWidth="1"/>
    <col min="4113" max="4113" width="38.7109375" style="1926" customWidth="1"/>
    <col min="4114" max="4116" width="14.7109375" style="1926" customWidth="1"/>
    <col min="4117" max="4117" width="18.7109375" style="1926" customWidth="1"/>
    <col min="4118" max="4118" width="25.42578125" style="1926" customWidth="1"/>
    <col min="4119" max="4119" width="34.85546875" style="1926" customWidth="1"/>
    <col min="4120" max="4120" width="28" style="1926" customWidth="1"/>
    <col min="4121" max="4121" width="34.140625" style="1926" customWidth="1"/>
    <col min="4122" max="4122" width="34" style="1926" customWidth="1"/>
    <col min="4123" max="4353" width="11.42578125" style="1926"/>
    <col min="4354" max="4354" width="108.140625" style="1926" customWidth="1"/>
    <col min="4355" max="4355" width="28.7109375" style="1926" customWidth="1"/>
    <col min="4356" max="4356" width="32.5703125" style="1926" customWidth="1"/>
    <col min="4357" max="4357" width="28.7109375" style="1926" customWidth="1"/>
    <col min="4358" max="4359" width="31.7109375" style="1926" customWidth="1"/>
    <col min="4360" max="4360" width="30.140625" style="1926" customWidth="1"/>
    <col min="4361" max="4361" width="33.7109375" style="1926" customWidth="1"/>
    <col min="4362" max="4362" width="27" style="1926" customWidth="1"/>
    <col min="4363" max="4363" width="28.7109375" style="1926" customWidth="1"/>
    <col min="4364" max="4364" width="34.85546875" style="1926" customWidth="1"/>
    <col min="4365" max="4365" width="37" style="1926" customWidth="1"/>
    <col min="4366" max="4366" width="34.85546875" style="1926" customWidth="1"/>
    <col min="4367" max="4367" width="27.5703125" style="1926" customWidth="1"/>
    <col min="4368" max="4368" width="36.85546875" style="1926" customWidth="1"/>
    <col min="4369" max="4369" width="38.7109375" style="1926" customWidth="1"/>
    <col min="4370" max="4372" width="14.7109375" style="1926" customWidth="1"/>
    <col min="4373" max="4373" width="18.7109375" style="1926" customWidth="1"/>
    <col min="4374" max="4374" width="25.42578125" style="1926" customWidth="1"/>
    <col min="4375" max="4375" width="34.85546875" style="1926" customWidth="1"/>
    <col min="4376" max="4376" width="28" style="1926" customWidth="1"/>
    <col min="4377" max="4377" width="34.140625" style="1926" customWidth="1"/>
    <col min="4378" max="4378" width="34" style="1926" customWidth="1"/>
    <col min="4379" max="4609" width="11.42578125" style="1926"/>
    <col min="4610" max="4610" width="108.140625" style="1926" customWidth="1"/>
    <col min="4611" max="4611" width="28.7109375" style="1926" customWidth="1"/>
    <col min="4612" max="4612" width="32.5703125" style="1926" customWidth="1"/>
    <col min="4613" max="4613" width="28.7109375" style="1926" customWidth="1"/>
    <col min="4614" max="4615" width="31.7109375" style="1926" customWidth="1"/>
    <col min="4616" max="4616" width="30.140625" style="1926" customWidth="1"/>
    <col min="4617" max="4617" width="33.7109375" style="1926" customWidth="1"/>
    <col min="4618" max="4618" width="27" style="1926" customWidth="1"/>
    <col min="4619" max="4619" width="28.7109375" style="1926" customWidth="1"/>
    <col min="4620" max="4620" width="34.85546875" style="1926" customWidth="1"/>
    <col min="4621" max="4621" width="37" style="1926" customWidth="1"/>
    <col min="4622" max="4622" width="34.85546875" style="1926" customWidth="1"/>
    <col min="4623" max="4623" width="27.5703125" style="1926" customWidth="1"/>
    <col min="4624" max="4624" width="36.85546875" style="1926" customWidth="1"/>
    <col min="4625" max="4625" width="38.7109375" style="1926" customWidth="1"/>
    <col min="4626" max="4628" width="14.7109375" style="1926" customWidth="1"/>
    <col min="4629" max="4629" width="18.7109375" style="1926" customWidth="1"/>
    <col min="4630" max="4630" width="25.42578125" style="1926" customWidth="1"/>
    <col min="4631" max="4631" width="34.85546875" style="1926" customWidth="1"/>
    <col min="4632" max="4632" width="28" style="1926" customWidth="1"/>
    <col min="4633" max="4633" width="34.140625" style="1926" customWidth="1"/>
    <col min="4634" max="4634" width="34" style="1926" customWidth="1"/>
    <col min="4635" max="4865" width="11.42578125" style="1926"/>
    <col min="4866" max="4866" width="108.140625" style="1926" customWidth="1"/>
    <col min="4867" max="4867" width="28.7109375" style="1926" customWidth="1"/>
    <col min="4868" max="4868" width="32.5703125" style="1926" customWidth="1"/>
    <col min="4869" max="4869" width="28.7109375" style="1926" customWidth="1"/>
    <col min="4870" max="4871" width="31.7109375" style="1926" customWidth="1"/>
    <col min="4872" max="4872" width="30.140625" style="1926" customWidth="1"/>
    <col min="4873" max="4873" width="33.7109375" style="1926" customWidth="1"/>
    <col min="4874" max="4874" width="27" style="1926" customWidth="1"/>
    <col min="4875" max="4875" width="28.7109375" style="1926" customWidth="1"/>
    <col min="4876" max="4876" width="34.85546875" style="1926" customWidth="1"/>
    <col min="4877" max="4877" width="37" style="1926" customWidth="1"/>
    <col min="4878" max="4878" width="34.85546875" style="1926" customWidth="1"/>
    <col min="4879" max="4879" width="27.5703125" style="1926" customWidth="1"/>
    <col min="4880" max="4880" width="36.85546875" style="1926" customWidth="1"/>
    <col min="4881" max="4881" width="38.7109375" style="1926" customWidth="1"/>
    <col min="4882" max="4884" width="14.7109375" style="1926" customWidth="1"/>
    <col min="4885" max="4885" width="18.7109375" style="1926" customWidth="1"/>
    <col min="4886" max="4886" width="25.42578125" style="1926" customWidth="1"/>
    <col min="4887" max="4887" width="34.85546875" style="1926" customWidth="1"/>
    <col min="4888" max="4888" width="28" style="1926" customWidth="1"/>
    <col min="4889" max="4889" width="34.140625" style="1926" customWidth="1"/>
    <col min="4890" max="4890" width="34" style="1926" customWidth="1"/>
    <col min="4891" max="5121" width="11.42578125" style="1926"/>
    <col min="5122" max="5122" width="108.140625" style="1926" customWidth="1"/>
    <col min="5123" max="5123" width="28.7109375" style="1926" customWidth="1"/>
    <col min="5124" max="5124" width="32.5703125" style="1926" customWidth="1"/>
    <col min="5125" max="5125" width="28.7109375" style="1926" customWidth="1"/>
    <col min="5126" max="5127" width="31.7109375" style="1926" customWidth="1"/>
    <col min="5128" max="5128" width="30.140625" style="1926" customWidth="1"/>
    <col min="5129" max="5129" width="33.7109375" style="1926" customWidth="1"/>
    <col min="5130" max="5130" width="27" style="1926" customWidth="1"/>
    <col min="5131" max="5131" width="28.7109375" style="1926" customWidth="1"/>
    <col min="5132" max="5132" width="34.85546875" style="1926" customWidth="1"/>
    <col min="5133" max="5133" width="37" style="1926" customWidth="1"/>
    <col min="5134" max="5134" width="34.85546875" style="1926" customWidth="1"/>
    <col min="5135" max="5135" width="27.5703125" style="1926" customWidth="1"/>
    <col min="5136" max="5136" width="36.85546875" style="1926" customWidth="1"/>
    <col min="5137" max="5137" width="38.7109375" style="1926" customWidth="1"/>
    <col min="5138" max="5140" width="14.7109375" style="1926" customWidth="1"/>
    <col min="5141" max="5141" width="18.7109375" style="1926" customWidth="1"/>
    <col min="5142" max="5142" width="25.42578125" style="1926" customWidth="1"/>
    <col min="5143" max="5143" width="34.85546875" style="1926" customWidth="1"/>
    <col min="5144" max="5144" width="28" style="1926" customWidth="1"/>
    <col min="5145" max="5145" width="34.140625" style="1926" customWidth="1"/>
    <col min="5146" max="5146" width="34" style="1926" customWidth="1"/>
    <col min="5147" max="5377" width="11.42578125" style="1926"/>
    <col min="5378" max="5378" width="108.140625" style="1926" customWidth="1"/>
    <col min="5379" max="5379" width="28.7109375" style="1926" customWidth="1"/>
    <col min="5380" max="5380" width="32.5703125" style="1926" customWidth="1"/>
    <col min="5381" max="5381" width="28.7109375" style="1926" customWidth="1"/>
    <col min="5382" max="5383" width="31.7109375" style="1926" customWidth="1"/>
    <col min="5384" max="5384" width="30.140625" style="1926" customWidth="1"/>
    <col min="5385" max="5385" width="33.7109375" style="1926" customWidth="1"/>
    <col min="5386" max="5386" width="27" style="1926" customWidth="1"/>
    <col min="5387" max="5387" width="28.7109375" style="1926" customWidth="1"/>
    <col min="5388" max="5388" width="34.85546875" style="1926" customWidth="1"/>
    <col min="5389" max="5389" width="37" style="1926" customWidth="1"/>
    <col min="5390" max="5390" width="34.85546875" style="1926" customWidth="1"/>
    <col min="5391" max="5391" width="27.5703125" style="1926" customWidth="1"/>
    <col min="5392" max="5392" width="36.85546875" style="1926" customWidth="1"/>
    <col min="5393" max="5393" width="38.7109375" style="1926" customWidth="1"/>
    <col min="5394" max="5396" width="14.7109375" style="1926" customWidth="1"/>
    <col min="5397" max="5397" width="18.7109375" style="1926" customWidth="1"/>
    <col min="5398" max="5398" width="25.42578125" style="1926" customWidth="1"/>
    <col min="5399" max="5399" width="34.85546875" style="1926" customWidth="1"/>
    <col min="5400" max="5400" width="28" style="1926" customWidth="1"/>
    <col min="5401" max="5401" width="34.140625" style="1926" customWidth="1"/>
    <col min="5402" max="5402" width="34" style="1926" customWidth="1"/>
    <col min="5403" max="5633" width="11.42578125" style="1926"/>
    <col min="5634" max="5634" width="108.140625" style="1926" customWidth="1"/>
    <col min="5635" max="5635" width="28.7109375" style="1926" customWidth="1"/>
    <col min="5636" max="5636" width="32.5703125" style="1926" customWidth="1"/>
    <col min="5637" max="5637" width="28.7109375" style="1926" customWidth="1"/>
    <col min="5638" max="5639" width="31.7109375" style="1926" customWidth="1"/>
    <col min="5640" max="5640" width="30.140625" style="1926" customWidth="1"/>
    <col min="5641" max="5641" width="33.7109375" style="1926" customWidth="1"/>
    <col min="5642" max="5642" width="27" style="1926" customWidth="1"/>
    <col min="5643" max="5643" width="28.7109375" style="1926" customWidth="1"/>
    <col min="5644" max="5644" width="34.85546875" style="1926" customWidth="1"/>
    <col min="5645" max="5645" width="37" style="1926" customWidth="1"/>
    <col min="5646" max="5646" width="34.85546875" style="1926" customWidth="1"/>
    <col min="5647" max="5647" width="27.5703125" style="1926" customWidth="1"/>
    <col min="5648" max="5648" width="36.85546875" style="1926" customWidth="1"/>
    <col min="5649" max="5649" width="38.7109375" style="1926" customWidth="1"/>
    <col min="5650" max="5652" width="14.7109375" style="1926" customWidth="1"/>
    <col min="5653" max="5653" width="18.7109375" style="1926" customWidth="1"/>
    <col min="5654" max="5654" width="25.42578125" style="1926" customWidth="1"/>
    <col min="5655" max="5655" width="34.85546875" style="1926" customWidth="1"/>
    <col min="5656" max="5656" width="28" style="1926" customWidth="1"/>
    <col min="5657" max="5657" width="34.140625" style="1926" customWidth="1"/>
    <col min="5658" max="5658" width="34" style="1926" customWidth="1"/>
    <col min="5659" max="5889" width="11.42578125" style="1926"/>
    <col min="5890" max="5890" width="108.140625" style="1926" customWidth="1"/>
    <col min="5891" max="5891" width="28.7109375" style="1926" customWidth="1"/>
    <col min="5892" max="5892" width="32.5703125" style="1926" customWidth="1"/>
    <col min="5893" max="5893" width="28.7109375" style="1926" customWidth="1"/>
    <col min="5894" max="5895" width="31.7109375" style="1926" customWidth="1"/>
    <col min="5896" max="5896" width="30.140625" style="1926" customWidth="1"/>
    <col min="5897" max="5897" width="33.7109375" style="1926" customWidth="1"/>
    <col min="5898" max="5898" width="27" style="1926" customWidth="1"/>
    <col min="5899" max="5899" width="28.7109375" style="1926" customWidth="1"/>
    <col min="5900" max="5900" width="34.85546875" style="1926" customWidth="1"/>
    <col min="5901" max="5901" width="37" style="1926" customWidth="1"/>
    <col min="5902" max="5902" width="34.85546875" style="1926" customWidth="1"/>
    <col min="5903" max="5903" width="27.5703125" style="1926" customWidth="1"/>
    <col min="5904" max="5904" width="36.85546875" style="1926" customWidth="1"/>
    <col min="5905" max="5905" width="38.7109375" style="1926" customWidth="1"/>
    <col min="5906" max="5908" width="14.7109375" style="1926" customWidth="1"/>
    <col min="5909" max="5909" width="18.7109375" style="1926" customWidth="1"/>
    <col min="5910" max="5910" width="25.42578125" style="1926" customWidth="1"/>
    <col min="5911" max="5911" width="34.85546875" style="1926" customWidth="1"/>
    <col min="5912" max="5912" width="28" style="1926" customWidth="1"/>
    <col min="5913" max="5913" width="34.140625" style="1926" customWidth="1"/>
    <col min="5914" max="5914" width="34" style="1926" customWidth="1"/>
    <col min="5915" max="6145" width="11.42578125" style="1926"/>
    <col min="6146" max="6146" width="108.140625" style="1926" customWidth="1"/>
    <col min="6147" max="6147" width="28.7109375" style="1926" customWidth="1"/>
    <col min="6148" max="6148" width="32.5703125" style="1926" customWidth="1"/>
    <col min="6149" max="6149" width="28.7109375" style="1926" customWidth="1"/>
    <col min="6150" max="6151" width="31.7109375" style="1926" customWidth="1"/>
    <col min="6152" max="6152" width="30.140625" style="1926" customWidth="1"/>
    <col min="6153" max="6153" width="33.7109375" style="1926" customWidth="1"/>
    <col min="6154" max="6154" width="27" style="1926" customWidth="1"/>
    <col min="6155" max="6155" width="28.7109375" style="1926" customWidth="1"/>
    <col min="6156" max="6156" width="34.85546875" style="1926" customWidth="1"/>
    <col min="6157" max="6157" width="37" style="1926" customWidth="1"/>
    <col min="6158" max="6158" width="34.85546875" style="1926" customWidth="1"/>
    <col min="6159" max="6159" width="27.5703125" style="1926" customWidth="1"/>
    <col min="6160" max="6160" width="36.85546875" style="1926" customWidth="1"/>
    <col min="6161" max="6161" width="38.7109375" style="1926" customWidth="1"/>
    <col min="6162" max="6164" width="14.7109375" style="1926" customWidth="1"/>
    <col min="6165" max="6165" width="18.7109375" style="1926" customWidth="1"/>
    <col min="6166" max="6166" width="25.42578125" style="1926" customWidth="1"/>
    <col min="6167" max="6167" width="34.85546875" style="1926" customWidth="1"/>
    <col min="6168" max="6168" width="28" style="1926" customWidth="1"/>
    <col min="6169" max="6169" width="34.140625" style="1926" customWidth="1"/>
    <col min="6170" max="6170" width="34" style="1926" customWidth="1"/>
    <col min="6171" max="6401" width="11.42578125" style="1926"/>
    <col min="6402" max="6402" width="108.140625" style="1926" customWidth="1"/>
    <col min="6403" max="6403" width="28.7109375" style="1926" customWidth="1"/>
    <col min="6404" max="6404" width="32.5703125" style="1926" customWidth="1"/>
    <col min="6405" max="6405" width="28.7109375" style="1926" customWidth="1"/>
    <col min="6406" max="6407" width="31.7109375" style="1926" customWidth="1"/>
    <col min="6408" max="6408" width="30.140625" style="1926" customWidth="1"/>
    <col min="6409" max="6409" width="33.7109375" style="1926" customWidth="1"/>
    <col min="6410" max="6410" width="27" style="1926" customWidth="1"/>
    <col min="6411" max="6411" width="28.7109375" style="1926" customWidth="1"/>
    <col min="6412" max="6412" width="34.85546875" style="1926" customWidth="1"/>
    <col min="6413" max="6413" width="37" style="1926" customWidth="1"/>
    <col min="6414" max="6414" width="34.85546875" style="1926" customWidth="1"/>
    <col min="6415" max="6415" width="27.5703125" style="1926" customWidth="1"/>
    <col min="6416" max="6416" width="36.85546875" style="1926" customWidth="1"/>
    <col min="6417" max="6417" width="38.7109375" style="1926" customWidth="1"/>
    <col min="6418" max="6420" width="14.7109375" style="1926" customWidth="1"/>
    <col min="6421" max="6421" width="18.7109375" style="1926" customWidth="1"/>
    <col min="6422" max="6422" width="25.42578125" style="1926" customWidth="1"/>
    <col min="6423" max="6423" width="34.85546875" style="1926" customWidth="1"/>
    <col min="6424" max="6424" width="28" style="1926" customWidth="1"/>
    <col min="6425" max="6425" width="34.140625" style="1926" customWidth="1"/>
    <col min="6426" max="6426" width="34" style="1926" customWidth="1"/>
    <col min="6427" max="6657" width="11.42578125" style="1926"/>
    <col min="6658" max="6658" width="108.140625" style="1926" customWidth="1"/>
    <col min="6659" max="6659" width="28.7109375" style="1926" customWidth="1"/>
    <col min="6660" max="6660" width="32.5703125" style="1926" customWidth="1"/>
    <col min="6661" max="6661" width="28.7109375" style="1926" customWidth="1"/>
    <col min="6662" max="6663" width="31.7109375" style="1926" customWidth="1"/>
    <col min="6664" max="6664" width="30.140625" style="1926" customWidth="1"/>
    <col min="6665" max="6665" width="33.7109375" style="1926" customWidth="1"/>
    <col min="6666" max="6666" width="27" style="1926" customWidth="1"/>
    <col min="6667" max="6667" width="28.7109375" style="1926" customWidth="1"/>
    <col min="6668" max="6668" width="34.85546875" style="1926" customWidth="1"/>
    <col min="6669" max="6669" width="37" style="1926" customWidth="1"/>
    <col min="6670" max="6670" width="34.85546875" style="1926" customWidth="1"/>
    <col min="6671" max="6671" width="27.5703125" style="1926" customWidth="1"/>
    <col min="6672" max="6672" width="36.85546875" style="1926" customWidth="1"/>
    <col min="6673" max="6673" width="38.7109375" style="1926" customWidth="1"/>
    <col min="6674" max="6676" width="14.7109375" style="1926" customWidth="1"/>
    <col min="6677" max="6677" width="18.7109375" style="1926" customWidth="1"/>
    <col min="6678" max="6678" width="25.42578125" style="1926" customWidth="1"/>
    <col min="6679" max="6679" width="34.85546875" style="1926" customWidth="1"/>
    <col min="6680" max="6680" width="28" style="1926" customWidth="1"/>
    <col min="6681" max="6681" width="34.140625" style="1926" customWidth="1"/>
    <col min="6682" max="6682" width="34" style="1926" customWidth="1"/>
    <col min="6683" max="6913" width="11.42578125" style="1926"/>
    <col min="6914" max="6914" width="108.140625" style="1926" customWidth="1"/>
    <col min="6915" max="6915" width="28.7109375" style="1926" customWidth="1"/>
    <col min="6916" max="6916" width="32.5703125" style="1926" customWidth="1"/>
    <col min="6917" max="6917" width="28.7109375" style="1926" customWidth="1"/>
    <col min="6918" max="6919" width="31.7109375" style="1926" customWidth="1"/>
    <col min="6920" max="6920" width="30.140625" style="1926" customWidth="1"/>
    <col min="6921" max="6921" width="33.7109375" style="1926" customWidth="1"/>
    <col min="6922" max="6922" width="27" style="1926" customWidth="1"/>
    <col min="6923" max="6923" width="28.7109375" style="1926" customWidth="1"/>
    <col min="6924" max="6924" width="34.85546875" style="1926" customWidth="1"/>
    <col min="6925" max="6925" width="37" style="1926" customWidth="1"/>
    <col min="6926" max="6926" width="34.85546875" style="1926" customWidth="1"/>
    <col min="6927" max="6927" width="27.5703125" style="1926" customWidth="1"/>
    <col min="6928" max="6928" width="36.85546875" style="1926" customWidth="1"/>
    <col min="6929" max="6929" width="38.7109375" style="1926" customWidth="1"/>
    <col min="6930" max="6932" width="14.7109375" style="1926" customWidth="1"/>
    <col min="6933" max="6933" width="18.7109375" style="1926" customWidth="1"/>
    <col min="6934" max="6934" width="25.42578125" style="1926" customWidth="1"/>
    <col min="6935" max="6935" width="34.85546875" style="1926" customWidth="1"/>
    <col min="6936" max="6936" width="28" style="1926" customWidth="1"/>
    <col min="6937" max="6937" width="34.140625" style="1926" customWidth="1"/>
    <col min="6938" max="6938" width="34" style="1926" customWidth="1"/>
    <col min="6939" max="7169" width="11.42578125" style="1926"/>
    <col min="7170" max="7170" width="108.140625" style="1926" customWidth="1"/>
    <col min="7171" max="7171" width="28.7109375" style="1926" customWidth="1"/>
    <col min="7172" max="7172" width="32.5703125" style="1926" customWidth="1"/>
    <col min="7173" max="7173" width="28.7109375" style="1926" customWidth="1"/>
    <col min="7174" max="7175" width="31.7109375" style="1926" customWidth="1"/>
    <col min="7176" max="7176" width="30.140625" style="1926" customWidth="1"/>
    <col min="7177" max="7177" width="33.7109375" style="1926" customWidth="1"/>
    <col min="7178" max="7178" width="27" style="1926" customWidth="1"/>
    <col min="7179" max="7179" width="28.7109375" style="1926" customWidth="1"/>
    <col min="7180" max="7180" width="34.85546875" style="1926" customWidth="1"/>
    <col min="7181" max="7181" width="37" style="1926" customWidth="1"/>
    <col min="7182" max="7182" width="34.85546875" style="1926" customWidth="1"/>
    <col min="7183" max="7183" width="27.5703125" style="1926" customWidth="1"/>
    <col min="7184" max="7184" width="36.85546875" style="1926" customWidth="1"/>
    <col min="7185" max="7185" width="38.7109375" style="1926" customWidth="1"/>
    <col min="7186" max="7188" width="14.7109375" style="1926" customWidth="1"/>
    <col min="7189" max="7189" width="18.7109375" style="1926" customWidth="1"/>
    <col min="7190" max="7190" width="25.42578125" style="1926" customWidth="1"/>
    <col min="7191" max="7191" width="34.85546875" style="1926" customWidth="1"/>
    <col min="7192" max="7192" width="28" style="1926" customWidth="1"/>
    <col min="7193" max="7193" width="34.140625" style="1926" customWidth="1"/>
    <col min="7194" max="7194" width="34" style="1926" customWidth="1"/>
    <col min="7195" max="7425" width="11.42578125" style="1926"/>
    <col min="7426" max="7426" width="108.140625" style="1926" customWidth="1"/>
    <col min="7427" max="7427" width="28.7109375" style="1926" customWidth="1"/>
    <col min="7428" max="7428" width="32.5703125" style="1926" customWidth="1"/>
    <col min="7429" max="7429" width="28.7109375" style="1926" customWidth="1"/>
    <col min="7430" max="7431" width="31.7109375" style="1926" customWidth="1"/>
    <col min="7432" max="7432" width="30.140625" style="1926" customWidth="1"/>
    <col min="7433" max="7433" width="33.7109375" style="1926" customWidth="1"/>
    <col min="7434" max="7434" width="27" style="1926" customWidth="1"/>
    <col min="7435" max="7435" width="28.7109375" style="1926" customWidth="1"/>
    <col min="7436" max="7436" width="34.85546875" style="1926" customWidth="1"/>
    <col min="7437" max="7437" width="37" style="1926" customWidth="1"/>
    <col min="7438" max="7438" width="34.85546875" style="1926" customWidth="1"/>
    <col min="7439" max="7439" width="27.5703125" style="1926" customWidth="1"/>
    <col min="7440" max="7440" width="36.85546875" style="1926" customWidth="1"/>
    <col min="7441" max="7441" width="38.7109375" style="1926" customWidth="1"/>
    <col min="7442" max="7444" width="14.7109375" style="1926" customWidth="1"/>
    <col min="7445" max="7445" width="18.7109375" style="1926" customWidth="1"/>
    <col min="7446" max="7446" width="25.42578125" style="1926" customWidth="1"/>
    <col min="7447" max="7447" width="34.85546875" style="1926" customWidth="1"/>
    <col min="7448" max="7448" width="28" style="1926" customWidth="1"/>
    <col min="7449" max="7449" width="34.140625" style="1926" customWidth="1"/>
    <col min="7450" max="7450" width="34" style="1926" customWidth="1"/>
    <col min="7451" max="7681" width="11.42578125" style="1926"/>
    <col min="7682" max="7682" width="108.140625" style="1926" customWidth="1"/>
    <col min="7683" max="7683" width="28.7109375" style="1926" customWidth="1"/>
    <col min="7684" max="7684" width="32.5703125" style="1926" customWidth="1"/>
    <col min="7685" max="7685" width="28.7109375" style="1926" customWidth="1"/>
    <col min="7686" max="7687" width="31.7109375" style="1926" customWidth="1"/>
    <col min="7688" max="7688" width="30.140625" style="1926" customWidth="1"/>
    <col min="7689" max="7689" width="33.7109375" style="1926" customWidth="1"/>
    <col min="7690" max="7690" width="27" style="1926" customWidth="1"/>
    <col min="7691" max="7691" width="28.7109375" style="1926" customWidth="1"/>
    <col min="7692" max="7692" width="34.85546875" style="1926" customWidth="1"/>
    <col min="7693" max="7693" width="37" style="1926" customWidth="1"/>
    <col min="7694" max="7694" width="34.85546875" style="1926" customWidth="1"/>
    <col min="7695" max="7695" width="27.5703125" style="1926" customWidth="1"/>
    <col min="7696" max="7696" width="36.85546875" style="1926" customWidth="1"/>
    <col min="7697" max="7697" width="38.7109375" style="1926" customWidth="1"/>
    <col min="7698" max="7700" width="14.7109375" style="1926" customWidth="1"/>
    <col min="7701" max="7701" width="18.7109375" style="1926" customWidth="1"/>
    <col min="7702" max="7702" width="25.42578125" style="1926" customWidth="1"/>
    <col min="7703" max="7703" width="34.85546875" style="1926" customWidth="1"/>
    <col min="7704" max="7704" width="28" style="1926" customWidth="1"/>
    <col min="7705" max="7705" width="34.140625" style="1926" customWidth="1"/>
    <col min="7706" max="7706" width="34" style="1926" customWidth="1"/>
    <col min="7707" max="7937" width="11.42578125" style="1926"/>
    <col min="7938" max="7938" width="108.140625" style="1926" customWidth="1"/>
    <col min="7939" max="7939" width="28.7109375" style="1926" customWidth="1"/>
    <col min="7940" max="7940" width="32.5703125" style="1926" customWidth="1"/>
    <col min="7941" max="7941" width="28.7109375" style="1926" customWidth="1"/>
    <col min="7942" max="7943" width="31.7109375" style="1926" customWidth="1"/>
    <col min="7944" max="7944" width="30.140625" style="1926" customWidth="1"/>
    <col min="7945" max="7945" width="33.7109375" style="1926" customWidth="1"/>
    <col min="7946" max="7946" width="27" style="1926" customWidth="1"/>
    <col min="7947" max="7947" width="28.7109375" style="1926" customWidth="1"/>
    <col min="7948" max="7948" width="34.85546875" style="1926" customWidth="1"/>
    <col min="7949" max="7949" width="37" style="1926" customWidth="1"/>
    <col min="7950" max="7950" width="34.85546875" style="1926" customWidth="1"/>
    <col min="7951" max="7951" width="27.5703125" style="1926" customWidth="1"/>
    <col min="7952" max="7952" width="36.85546875" style="1926" customWidth="1"/>
    <col min="7953" max="7953" width="38.7109375" style="1926" customWidth="1"/>
    <col min="7954" max="7956" width="14.7109375" style="1926" customWidth="1"/>
    <col min="7957" max="7957" width="18.7109375" style="1926" customWidth="1"/>
    <col min="7958" max="7958" width="25.42578125" style="1926" customWidth="1"/>
    <col min="7959" max="7959" width="34.85546875" style="1926" customWidth="1"/>
    <col min="7960" max="7960" width="28" style="1926" customWidth="1"/>
    <col min="7961" max="7961" width="34.140625" style="1926" customWidth="1"/>
    <col min="7962" max="7962" width="34" style="1926" customWidth="1"/>
    <col min="7963" max="8193" width="11.42578125" style="1926"/>
    <col min="8194" max="8194" width="108.140625" style="1926" customWidth="1"/>
    <col min="8195" max="8195" width="28.7109375" style="1926" customWidth="1"/>
    <col min="8196" max="8196" width="32.5703125" style="1926" customWidth="1"/>
    <col min="8197" max="8197" width="28.7109375" style="1926" customWidth="1"/>
    <col min="8198" max="8199" width="31.7109375" style="1926" customWidth="1"/>
    <col min="8200" max="8200" width="30.140625" style="1926" customWidth="1"/>
    <col min="8201" max="8201" width="33.7109375" style="1926" customWidth="1"/>
    <col min="8202" max="8202" width="27" style="1926" customWidth="1"/>
    <col min="8203" max="8203" width="28.7109375" style="1926" customWidth="1"/>
    <col min="8204" max="8204" width="34.85546875" style="1926" customWidth="1"/>
    <col min="8205" max="8205" width="37" style="1926" customWidth="1"/>
    <col min="8206" max="8206" width="34.85546875" style="1926" customWidth="1"/>
    <col min="8207" max="8207" width="27.5703125" style="1926" customWidth="1"/>
    <col min="8208" max="8208" width="36.85546875" style="1926" customWidth="1"/>
    <col min="8209" max="8209" width="38.7109375" style="1926" customWidth="1"/>
    <col min="8210" max="8212" width="14.7109375" style="1926" customWidth="1"/>
    <col min="8213" max="8213" width="18.7109375" style="1926" customWidth="1"/>
    <col min="8214" max="8214" width="25.42578125" style="1926" customWidth="1"/>
    <col min="8215" max="8215" width="34.85546875" style="1926" customWidth="1"/>
    <col min="8216" max="8216" width="28" style="1926" customWidth="1"/>
    <col min="8217" max="8217" width="34.140625" style="1926" customWidth="1"/>
    <col min="8218" max="8218" width="34" style="1926" customWidth="1"/>
    <col min="8219" max="8449" width="11.42578125" style="1926"/>
    <col min="8450" max="8450" width="108.140625" style="1926" customWidth="1"/>
    <col min="8451" max="8451" width="28.7109375" style="1926" customWidth="1"/>
    <col min="8452" max="8452" width="32.5703125" style="1926" customWidth="1"/>
    <col min="8453" max="8453" width="28.7109375" style="1926" customWidth="1"/>
    <col min="8454" max="8455" width="31.7109375" style="1926" customWidth="1"/>
    <col min="8456" max="8456" width="30.140625" style="1926" customWidth="1"/>
    <col min="8457" max="8457" width="33.7109375" style="1926" customWidth="1"/>
    <col min="8458" max="8458" width="27" style="1926" customWidth="1"/>
    <col min="8459" max="8459" width="28.7109375" style="1926" customWidth="1"/>
    <col min="8460" max="8460" width="34.85546875" style="1926" customWidth="1"/>
    <col min="8461" max="8461" width="37" style="1926" customWidth="1"/>
    <col min="8462" max="8462" width="34.85546875" style="1926" customWidth="1"/>
    <col min="8463" max="8463" width="27.5703125" style="1926" customWidth="1"/>
    <col min="8464" max="8464" width="36.85546875" style="1926" customWidth="1"/>
    <col min="8465" max="8465" width="38.7109375" style="1926" customWidth="1"/>
    <col min="8466" max="8468" width="14.7109375" style="1926" customWidth="1"/>
    <col min="8469" max="8469" width="18.7109375" style="1926" customWidth="1"/>
    <col min="8470" max="8470" width="25.42578125" style="1926" customWidth="1"/>
    <col min="8471" max="8471" width="34.85546875" style="1926" customWidth="1"/>
    <col min="8472" max="8472" width="28" style="1926" customWidth="1"/>
    <col min="8473" max="8473" width="34.140625" style="1926" customWidth="1"/>
    <col min="8474" max="8474" width="34" style="1926" customWidth="1"/>
    <col min="8475" max="8705" width="11.42578125" style="1926"/>
    <col min="8706" max="8706" width="108.140625" style="1926" customWidth="1"/>
    <col min="8707" max="8707" width="28.7109375" style="1926" customWidth="1"/>
    <col min="8708" max="8708" width="32.5703125" style="1926" customWidth="1"/>
    <col min="8709" max="8709" width="28.7109375" style="1926" customWidth="1"/>
    <col min="8710" max="8711" width="31.7109375" style="1926" customWidth="1"/>
    <col min="8712" max="8712" width="30.140625" style="1926" customWidth="1"/>
    <col min="8713" max="8713" width="33.7109375" style="1926" customWidth="1"/>
    <col min="8714" max="8714" width="27" style="1926" customWidth="1"/>
    <col min="8715" max="8715" width="28.7109375" style="1926" customWidth="1"/>
    <col min="8716" max="8716" width="34.85546875" style="1926" customWidth="1"/>
    <col min="8717" max="8717" width="37" style="1926" customWidth="1"/>
    <col min="8718" max="8718" width="34.85546875" style="1926" customWidth="1"/>
    <col min="8719" max="8719" width="27.5703125" style="1926" customWidth="1"/>
    <col min="8720" max="8720" width="36.85546875" style="1926" customWidth="1"/>
    <col min="8721" max="8721" width="38.7109375" style="1926" customWidth="1"/>
    <col min="8722" max="8724" width="14.7109375" style="1926" customWidth="1"/>
    <col min="8725" max="8725" width="18.7109375" style="1926" customWidth="1"/>
    <col min="8726" max="8726" width="25.42578125" style="1926" customWidth="1"/>
    <col min="8727" max="8727" width="34.85546875" style="1926" customWidth="1"/>
    <col min="8728" max="8728" width="28" style="1926" customWidth="1"/>
    <col min="8729" max="8729" width="34.140625" style="1926" customWidth="1"/>
    <col min="8730" max="8730" width="34" style="1926" customWidth="1"/>
    <col min="8731" max="8961" width="11.42578125" style="1926"/>
    <col min="8962" max="8962" width="108.140625" style="1926" customWidth="1"/>
    <col min="8963" max="8963" width="28.7109375" style="1926" customWidth="1"/>
    <col min="8964" max="8964" width="32.5703125" style="1926" customWidth="1"/>
    <col min="8965" max="8965" width="28.7109375" style="1926" customWidth="1"/>
    <col min="8966" max="8967" width="31.7109375" style="1926" customWidth="1"/>
    <col min="8968" max="8968" width="30.140625" style="1926" customWidth="1"/>
    <col min="8969" max="8969" width="33.7109375" style="1926" customWidth="1"/>
    <col min="8970" max="8970" width="27" style="1926" customWidth="1"/>
    <col min="8971" max="8971" width="28.7109375" style="1926" customWidth="1"/>
    <col min="8972" max="8972" width="34.85546875" style="1926" customWidth="1"/>
    <col min="8973" max="8973" width="37" style="1926" customWidth="1"/>
    <col min="8974" max="8974" width="34.85546875" style="1926" customWidth="1"/>
    <col min="8975" max="8975" width="27.5703125" style="1926" customWidth="1"/>
    <col min="8976" max="8976" width="36.85546875" style="1926" customWidth="1"/>
    <col min="8977" max="8977" width="38.7109375" style="1926" customWidth="1"/>
    <col min="8978" max="8980" width="14.7109375" style="1926" customWidth="1"/>
    <col min="8981" max="8981" width="18.7109375" style="1926" customWidth="1"/>
    <col min="8982" max="8982" width="25.42578125" style="1926" customWidth="1"/>
    <col min="8983" max="8983" width="34.85546875" style="1926" customWidth="1"/>
    <col min="8984" max="8984" width="28" style="1926" customWidth="1"/>
    <col min="8985" max="8985" width="34.140625" style="1926" customWidth="1"/>
    <col min="8986" max="8986" width="34" style="1926" customWidth="1"/>
    <col min="8987" max="9217" width="11.42578125" style="1926"/>
    <col min="9218" max="9218" width="108.140625" style="1926" customWidth="1"/>
    <col min="9219" max="9219" width="28.7109375" style="1926" customWidth="1"/>
    <col min="9220" max="9220" width="32.5703125" style="1926" customWidth="1"/>
    <col min="9221" max="9221" width="28.7109375" style="1926" customWidth="1"/>
    <col min="9222" max="9223" width="31.7109375" style="1926" customWidth="1"/>
    <col min="9224" max="9224" width="30.140625" style="1926" customWidth="1"/>
    <col min="9225" max="9225" width="33.7109375" style="1926" customWidth="1"/>
    <col min="9226" max="9226" width="27" style="1926" customWidth="1"/>
    <col min="9227" max="9227" width="28.7109375" style="1926" customWidth="1"/>
    <col min="9228" max="9228" width="34.85546875" style="1926" customWidth="1"/>
    <col min="9229" max="9229" width="37" style="1926" customWidth="1"/>
    <col min="9230" max="9230" width="34.85546875" style="1926" customWidth="1"/>
    <col min="9231" max="9231" width="27.5703125" style="1926" customWidth="1"/>
    <col min="9232" max="9232" width="36.85546875" style="1926" customWidth="1"/>
    <col min="9233" max="9233" width="38.7109375" style="1926" customWidth="1"/>
    <col min="9234" max="9236" width="14.7109375" style="1926" customWidth="1"/>
    <col min="9237" max="9237" width="18.7109375" style="1926" customWidth="1"/>
    <col min="9238" max="9238" width="25.42578125" style="1926" customWidth="1"/>
    <col min="9239" max="9239" width="34.85546875" style="1926" customWidth="1"/>
    <col min="9240" max="9240" width="28" style="1926" customWidth="1"/>
    <col min="9241" max="9241" width="34.140625" style="1926" customWidth="1"/>
    <col min="9242" max="9242" width="34" style="1926" customWidth="1"/>
    <col min="9243" max="9473" width="11.42578125" style="1926"/>
    <col min="9474" max="9474" width="108.140625" style="1926" customWidth="1"/>
    <col min="9475" max="9475" width="28.7109375" style="1926" customWidth="1"/>
    <col min="9476" max="9476" width="32.5703125" style="1926" customWidth="1"/>
    <col min="9477" max="9477" width="28.7109375" style="1926" customWidth="1"/>
    <col min="9478" max="9479" width="31.7109375" style="1926" customWidth="1"/>
    <col min="9480" max="9480" width="30.140625" style="1926" customWidth="1"/>
    <col min="9481" max="9481" width="33.7109375" style="1926" customWidth="1"/>
    <col min="9482" max="9482" width="27" style="1926" customWidth="1"/>
    <col min="9483" max="9483" width="28.7109375" style="1926" customWidth="1"/>
    <col min="9484" max="9484" width="34.85546875" style="1926" customWidth="1"/>
    <col min="9485" max="9485" width="37" style="1926" customWidth="1"/>
    <col min="9486" max="9486" width="34.85546875" style="1926" customWidth="1"/>
    <col min="9487" max="9487" width="27.5703125" style="1926" customWidth="1"/>
    <col min="9488" max="9488" width="36.85546875" style="1926" customWidth="1"/>
    <col min="9489" max="9489" width="38.7109375" style="1926" customWidth="1"/>
    <col min="9490" max="9492" width="14.7109375" style="1926" customWidth="1"/>
    <col min="9493" max="9493" width="18.7109375" style="1926" customWidth="1"/>
    <col min="9494" max="9494" width="25.42578125" style="1926" customWidth="1"/>
    <col min="9495" max="9495" width="34.85546875" style="1926" customWidth="1"/>
    <col min="9496" max="9496" width="28" style="1926" customWidth="1"/>
    <col min="9497" max="9497" width="34.140625" style="1926" customWidth="1"/>
    <col min="9498" max="9498" width="34" style="1926" customWidth="1"/>
    <col min="9499" max="9729" width="11.42578125" style="1926"/>
    <col min="9730" max="9730" width="108.140625" style="1926" customWidth="1"/>
    <col min="9731" max="9731" width="28.7109375" style="1926" customWidth="1"/>
    <col min="9732" max="9732" width="32.5703125" style="1926" customWidth="1"/>
    <col min="9733" max="9733" width="28.7109375" style="1926" customWidth="1"/>
    <col min="9734" max="9735" width="31.7109375" style="1926" customWidth="1"/>
    <col min="9736" max="9736" width="30.140625" style="1926" customWidth="1"/>
    <col min="9737" max="9737" width="33.7109375" style="1926" customWidth="1"/>
    <col min="9738" max="9738" width="27" style="1926" customWidth="1"/>
    <col min="9739" max="9739" width="28.7109375" style="1926" customWidth="1"/>
    <col min="9740" max="9740" width="34.85546875" style="1926" customWidth="1"/>
    <col min="9741" max="9741" width="37" style="1926" customWidth="1"/>
    <col min="9742" max="9742" width="34.85546875" style="1926" customWidth="1"/>
    <col min="9743" max="9743" width="27.5703125" style="1926" customWidth="1"/>
    <col min="9744" max="9744" width="36.85546875" style="1926" customWidth="1"/>
    <col min="9745" max="9745" width="38.7109375" style="1926" customWidth="1"/>
    <col min="9746" max="9748" width="14.7109375" style="1926" customWidth="1"/>
    <col min="9749" max="9749" width="18.7109375" style="1926" customWidth="1"/>
    <col min="9750" max="9750" width="25.42578125" style="1926" customWidth="1"/>
    <col min="9751" max="9751" width="34.85546875" style="1926" customWidth="1"/>
    <col min="9752" max="9752" width="28" style="1926" customWidth="1"/>
    <col min="9753" max="9753" width="34.140625" style="1926" customWidth="1"/>
    <col min="9754" max="9754" width="34" style="1926" customWidth="1"/>
    <col min="9755" max="9985" width="11.42578125" style="1926"/>
    <col min="9986" max="9986" width="108.140625" style="1926" customWidth="1"/>
    <col min="9987" max="9987" width="28.7109375" style="1926" customWidth="1"/>
    <col min="9988" max="9988" width="32.5703125" style="1926" customWidth="1"/>
    <col min="9989" max="9989" width="28.7109375" style="1926" customWidth="1"/>
    <col min="9990" max="9991" width="31.7109375" style="1926" customWidth="1"/>
    <col min="9992" max="9992" width="30.140625" style="1926" customWidth="1"/>
    <col min="9993" max="9993" width="33.7109375" style="1926" customWidth="1"/>
    <col min="9994" max="9994" width="27" style="1926" customWidth="1"/>
    <col min="9995" max="9995" width="28.7109375" style="1926" customWidth="1"/>
    <col min="9996" max="9996" width="34.85546875" style="1926" customWidth="1"/>
    <col min="9997" max="9997" width="37" style="1926" customWidth="1"/>
    <col min="9998" max="9998" width="34.85546875" style="1926" customWidth="1"/>
    <col min="9999" max="9999" width="27.5703125" style="1926" customWidth="1"/>
    <col min="10000" max="10000" width="36.85546875" style="1926" customWidth="1"/>
    <col min="10001" max="10001" width="38.7109375" style="1926" customWidth="1"/>
    <col min="10002" max="10004" width="14.7109375" style="1926" customWidth="1"/>
    <col min="10005" max="10005" width="18.7109375" style="1926" customWidth="1"/>
    <col min="10006" max="10006" width="25.42578125" style="1926" customWidth="1"/>
    <col min="10007" max="10007" width="34.85546875" style="1926" customWidth="1"/>
    <col min="10008" max="10008" width="28" style="1926" customWidth="1"/>
    <col min="10009" max="10009" width="34.140625" style="1926" customWidth="1"/>
    <col min="10010" max="10010" width="34" style="1926" customWidth="1"/>
    <col min="10011" max="10241" width="11.42578125" style="1926"/>
    <col min="10242" max="10242" width="108.140625" style="1926" customWidth="1"/>
    <col min="10243" max="10243" width="28.7109375" style="1926" customWidth="1"/>
    <col min="10244" max="10244" width="32.5703125" style="1926" customWidth="1"/>
    <col min="10245" max="10245" width="28.7109375" style="1926" customWidth="1"/>
    <col min="10246" max="10247" width="31.7109375" style="1926" customWidth="1"/>
    <col min="10248" max="10248" width="30.140625" style="1926" customWidth="1"/>
    <col min="10249" max="10249" width="33.7109375" style="1926" customWidth="1"/>
    <col min="10250" max="10250" width="27" style="1926" customWidth="1"/>
    <col min="10251" max="10251" width="28.7109375" style="1926" customWidth="1"/>
    <col min="10252" max="10252" width="34.85546875" style="1926" customWidth="1"/>
    <col min="10253" max="10253" width="37" style="1926" customWidth="1"/>
    <col min="10254" max="10254" width="34.85546875" style="1926" customWidth="1"/>
    <col min="10255" max="10255" width="27.5703125" style="1926" customWidth="1"/>
    <col min="10256" max="10256" width="36.85546875" style="1926" customWidth="1"/>
    <col min="10257" max="10257" width="38.7109375" style="1926" customWidth="1"/>
    <col min="10258" max="10260" width="14.7109375" style="1926" customWidth="1"/>
    <col min="10261" max="10261" width="18.7109375" style="1926" customWidth="1"/>
    <col min="10262" max="10262" width="25.42578125" style="1926" customWidth="1"/>
    <col min="10263" max="10263" width="34.85546875" style="1926" customWidth="1"/>
    <col min="10264" max="10264" width="28" style="1926" customWidth="1"/>
    <col min="10265" max="10265" width="34.140625" style="1926" customWidth="1"/>
    <col min="10266" max="10266" width="34" style="1926" customWidth="1"/>
    <col min="10267" max="10497" width="11.42578125" style="1926"/>
    <col min="10498" max="10498" width="108.140625" style="1926" customWidth="1"/>
    <col min="10499" max="10499" width="28.7109375" style="1926" customWidth="1"/>
    <col min="10500" max="10500" width="32.5703125" style="1926" customWidth="1"/>
    <col min="10501" max="10501" width="28.7109375" style="1926" customWidth="1"/>
    <col min="10502" max="10503" width="31.7109375" style="1926" customWidth="1"/>
    <col min="10504" max="10504" width="30.140625" style="1926" customWidth="1"/>
    <col min="10505" max="10505" width="33.7109375" style="1926" customWidth="1"/>
    <col min="10506" max="10506" width="27" style="1926" customWidth="1"/>
    <col min="10507" max="10507" width="28.7109375" style="1926" customWidth="1"/>
    <col min="10508" max="10508" width="34.85546875" style="1926" customWidth="1"/>
    <col min="10509" max="10509" width="37" style="1926" customWidth="1"/>
    <col min="10510" max="10510" width="34.85546875" style="1926" customWidth="1"/>
    <col min="10511" max="10511" width="27.5703125" style="1926" customWidth="1"/>
    <col min="10512" max="10512" width="36.85546875" style="1926" customWidth="1"/>
    <col min="10513" max="10513" width="38.7109375" style="1926" customWidth="1"/>
    <col min="10514" max="10516" width="14.7109375" style="1926" customWidth="1"/>
    <col min="10517" max="10517" width="18.7109375" style="1926" customWidth="1"/>
    <col min="10518" max="10518" width="25.42578125" style="1926" customWidth="1"/>
    <col min="10519" max="10519" width="34.85546875" style="1926" customWidth="1"/>
    <col min="10520" max="10520" width="28" style="1926" customWidth="1"/>
    <col min="10521" max="10521" width="34.140625" style="1926" customWidth="1"/>
    <col min="10522" max="10522" width="34" style="1926" customWidth="1"/>
    <col min="10523" max="10753" width="11.42578125" style="1926"/>
    <col min="10754" max="10754" width="108.140625" style="1926" customWidth="1"/>
    <col min="10755" max="10755" width="28.7109375" style="1926" customWidth="1"/>
    <col min="10756" max="10756" width="32.5703125" style="1926" customWidth="1"/>
    <col min="10757" max="10757" width="28.7109375" style="1926" customWidth="1"/>
    <col min="10758" max="10759" width="31.7109375" style="1926" customWidth="1"/>
    <col min="10760" max="10760" width="30.140625" style="1926" customWidth="1"/>
    <col min="10761" max="10761" width="33.7109375" style="1926" customWidth="1"/>
    <col min="10762" max="10762" width="27" style="1926" customWidth="1"/>
    <col min="10763" max="10763" width="28.7109375" style="1926" customWidth="1"/>
    <col min="10764" max="10764" width="34.85546875" style="1926" customWidth="1"/>
    <col min="10765" max="10765" width="37" style="1926" customWidth="1"/>
    <col min="10766" max="10766" width="34.85546875" style="1926" customWidth="1"/>
    <col min="10767" max="10767" width="27.5703125" style="1926" customWidth="1"/>
    <col min="10768" max="10768" width="36.85546875" style="1926" customWidth="1"/>
    <col min="10769" max="10769" width="38.7109375" style="1926" customWidth="1"/>
    <col min="10770" max="10772" width="14.7109375" style="1926" customWidth="1"/>
    <col min="10773" max="10773" width="18.7109375" style="1926" customWidth="1"/>
    <col min="10774" max="10774" width="25.42578125" style="1926" customWidth="1"/>
    <col min="10775" max="10775" width="34.85546875" style="1926" customWidth="1"/>
    <col min="10776" max="10776" width="28" style="1926" customWidth="1"/>
    <col min="10777" max="10777" width="34.140625" style="1926" customWidth="1"/>
    <col min="10778" max="10778" width="34" style="1926" customWidth="1"/>
    <col min="10779" max="11009" width="11.42578125" style="1926"/>
    <col min="11010" max="11010" width="108.140625" style="1926" customWidth="1"/>
    <col min="11011" max="11011" width="28.7109375" style="1926" customWidth="1"/>
    <col min="11012" max="11012" width="32.5703125" style="1926" customWidth="1"/>
    <col min="11013" max="11013" width="28.7109375" style="1926" customWidth="1"/>
    <col min="11014" max="11015" width="31.7109375" style="1926" customWidth="1"/>
    <col min="11016" max="11016" width="30.140625" style="1926" customWidth="1"/>
    <col min="11017" max="11017" width="33.7109375" style="1926" customWidth="1"/>
    <col min="11018" max="11018" width="27" style="1926" customWidth="1"/>
    <col min="11019" max="11019" width="28.7109375" style="1926" customWidth="1"/>
    <col min="11020" max="11020" width="34.85546875" style="1926" customWidth="1"/>
    <col min="11021" max="11021" width="37" style="1926" customWidth="1"/>
    <col min="11022" max="11022" width="34.85546875" style="1926" customWidth="1"/>
    <col min="11023" max="11023" width="27.5703125" style="1926" customWidth="1"/>
    <col min="11024" max="11024" width="36.85546875" style="1926" customWidth="1"/>
    <col min="11025" max="11025" width="38.7109375" style="1926" customWidth="1"/>
    <col min="11026" max="11028" width="14.7109375" style="1926" customWidth="1"/>
    <col min="11029" max="11029" width="18.7109375" style="1926" customWidth="1"/>
    <col min="11030" max="11030" width="25.42578125" style="1926" customWidth="1"/>
    <col min="11031" max="11031" width="34.85546875" style="1926" customWidth="1"/>
    <col min="11032" max="11032" width="28" style="1926" customWidth="1"/>
    <col min="11033" max="11033" width="34.140625" style="1926" customWidth="1"/>
    <col min="11034" max="11034" width="34" style="1926" customWidth="1"/>
    <col min="11035" max="11265" width="11.42578125" style="1926"/>
    <col min="11266" max="11266" width="108.140625" style="1926" customWidth="1"/>
    <col min="11267" max="11267" width="28.7109375" style="1926" customWidth="1"/>
    <col min="11268" max="11268" width="32.5703125" style="1926" customWidth="1"/>
    <col min="11269" max="11269" width="28.7109375" style="1926" customWidth="1"/>
    <col min="11270" max="11271" width="31.7109375" style="1926" customWidth="1"/>
    <col min="11272" max="11272" width="30.140625" style="1926" customWidth="1"/>
    <col min="11273" max="11273" width="33.7109375" style="1926" customWidth="1"/>
    <col min="11274" max="11274" width="27" style="1926" customWidth="1"/>
    <col min="11275" max="11275" width="28.7109375" style="1926" customWidth="1"/>
    <col min="11276" max="11276" width="34.85546875" style="1926" customWidth="1"/>
    <col min="11277" max="11277" width="37" style="1926" customWidth="1"/>
    <col min="11278" max="11278" width="34.85546875" style="1926" customWidth="1"/>
    <col min="11279" max="11279" width="27.5703125" style="1926" customWidth="1"/>
    <col min="11280" max="11280" width="36.85546875" style="1926" customWidth="1"/>
    <col min="11281" max="11281" width="38.7109375" style="1926" customWidth="1"/>
    <col min="11282" max="11284" width="14.7109375" style="1926" customWidth="1"/>
    <col min="11285" max="11285" width="18.7109375" style="1926" customWidth="1"/>
    <col min="11286" max="11286" width="25.42578125" style="1926" customWidth="1"/>
    <col min="11287" max="11287" width="34.85546875" style="1926" customWidth="1"/>
    <col min="11288" max="11288" width="28" style="1926" customWidth="1"/>
    <col min="11289" max="11289" width="34.140625" style="1926" customWidth="1"/>
    <col min="11290" max="11290" width="34" style="1926" customWidth="1"/>
    <col min="11291" max="11521" width="11.42578125" style="1926"/>
    <col min="11522" max="11522" width="108.140625" style="1926" customWidth="1"/>
    <col min="11523" max="11523" width="28.7109375" style="1926" customWidth="1"/>
    <col min="11524" max="11524" width="32.5703125" style="1926" customWidth="1"/>
    <col min="11525" max="11525" width="28.7109375" style="1926" customWidth="1"/>
    <col min="11526" max="11527" width="31.7109375" style="1926" customWidth="1"/>
    <col min="11528" max="11528" width="30.140625" style="1926" customWidth="1"/>
    <col min="11529" max="11529" width="33.7109375" style="1926" customWidth="1"/>
    <col min="11530" max="11530" width="27" style="1926" customWidth="1"/>
    <col min="11531" max="11531" width="28.7109375" style="1926" customWidth="1"/>
    <col min="11532" max="11532" width="34.85546875" style="1926" customWidth="1"/>
    <col min="11533" max="11533" width="37" style="1926" customWidth="1"/>
    <col min="11534" max="11534" width="34.85546875" style="1926" customWidth="1"/>
    <col min="11535" max="11535" width="27.5703125" style="1926" customWidth="1"/>
    <col min="11536" max="11536" width="36.85546875" style="1926" customWidth="1"/>
    <col min="11537" max="11537" width="38.7109375" style="1926" customWidth="1"/>
    <col min="11538" max="11540" width="14.7109375" style="1926" customWidth="1"/>
    <col min="11541" max="11541" width="18.7109375" style="1926" customWidth="1"/>
    <col min="11542" max="11542" width="25.42578125" style="1926" customWidth="1"/>
    <col min="11543" max="11543" width="34.85546875" style="1926" customWidth="1"/>
    <col min="11544" max="11544" width="28" style="1926" customWidth="1"/>
    <col min="11545" max="11545" width="34.140625" style="1926" customWidth="1"/>
    <col min="11546" max="11546" width="34" style="1926" customWidth="1"/>
    <col min="11547" max="11777" width="11.42578125" style="1926"/>
    <col min="11778" max="11778" width="108.140625" style="1926" customWidth="1"/>
    <col min="11779" max="11779" width="28.7109375" style="1926" customWidth="1"/>
    <col min="11780" max="11780" width="32.5703125" style="1926" customWidth="1"/>
    <col min="11781" max="11781" width="28.7109375" style="1926" customWidth="1"/>
    <col min="11782" max="11783" width="31.7109375" style="1926" customWidth="1"/>
    <col min="11784" max="11784" width="30.140625" style="1926" customWidth="1"/>
    <col min="11785" max="11785" width="33.7109375" style="1926" customWidth="1"/>
    <col min="11786" max="11786" width="27" style="1926" customWidth="1"/>
    <col min="11787" max="11787" width="28.7109375" style="1926" customWidth="1"/>
    <col min="11788" max="11788" width="34.85546875" style="1926" customWidth="1"/>
    <col min="11789" max="11789" width="37" style="1926" customWidth="1"/>
    <col min="11790" max="11790" width="34.85546875" style="1926" customWidth="1"/>
    <col min="11791" max="11791" width="27.5703125" style="1926" customWidth="1"/>
    <col min="11792" max="11792" width="36.85546875" style="1926" customWidth="1"/>
    <col min="11793" max="11793" width="38.7109375" style="1926" customWidth="1"/>
    <col min="11794" max="11796" width="14.7109375" style="1926" customWidth="1"/>
    <col min="11797" max="11797" width="18.7109375" style="1926" customWidth="1"/>
    <col min="11798" max="11798" width="25.42578125" style="1926" customWidth="1"/>
    <col min="11799" max="11799" width="34.85546875" style="1926" customWidth="1"/>
    <col min="11800" max="11800" width="28" style="1926" customWidth="1"/>
    <col min="11801" max="11801" width="34.140625" style="1926" customWidth="1"/>
    <col min="11802" max="11802" width="34" style="1926" customWidth="1"/>
    <col min="11803" max="12033" width="11.42578125" style="1926"/>
    <col min="12034" max="12034" width="108.140625" style="1926" customWidth="1"/>
    <col min="12035" max="12035" width="28.7109375" style="1926" customWidth="1"/>
    <col min="12036" max="12036" width="32.5703125" style="1926" customWidth="1"/>
    <col min="12037" max="12037" width="28.7109375" style="1926" customWidth="1"/>
    <col min="12038" max="12039" width="31.7109375" style="1926" customWidth="1"/>
    <col min="12040" max="12040" width="30.140625" style="1926" customWidth="1"/>
    <col min="12041" max="12041" width="33.7109375" style="1926" customWidth="1"/>
    <col min="12042" max="12042" width="27" style="1926" customWidth="1"/>
    <col min="12043" max="12043" width="28.7109375" style="1926" customWidth="1"/>
    <col min="12044" max="12044" width="34.85546875" style="1926" customWidth="1"/>
    <col min="12045" max="12045" width="37" style="1926" customWidth="1"/>
    <col min="12046" max="12046" width="34.85546875" style="1926" customWidth="1"/>
    <col min="12047" max="12047" width="27.5703125" style="1926" customWidth="1"/>
    <col min="12048" max="12048" width="36.85546875" style="1926" customWidth="1"/>
    <col min="12049" max="12049" width="38.7109375" style="1926" customWidth="1"/>
    <col min="12050" max="12052" width="14.7109375" style="1926" customWidth="1"/>
    <col min="12053" max="12053" width="18.7109375" style="1926" customWidth="1"/>
    <col min="12054" max="12054" width="25.42578125" style="1926" customWidth="1"/>
    <col min="12055" max="12055" width="34.85546875" style="1926" customWidth="1"/>
    <col min="12056" max="12056" width="28" style="1926" customWidth="1"/>
    <col min="12057" max="12057" width="34.140625" style="1926" customWidth="1"/>
    <col min="12058" max="12058" width="34" style="1926" customWidth="1"/>
    <col min="12059" max="12289" width="11.42578125" style="1926"/>
    <col min="12290" max="12290" width="108.140625" style="1926" customWidth="1"/>
    <col min="12291" max="12291" width="28.7109375" style="1926" customWidth="1"/>
    <col min="12292" max="12292" width="32.5703125" style="1926" customWidth="1"/>
    <col min="12293" max="12293" width="28.7109375" style="1926" customWidth="1"/>
    <col min="12294" max="12295" width="31.7109375" style="1926" customWidth="1"/>
    <col min="12296" max="12296" width="30.140625" style="1926" customWidth="1"/>
    <col min="12297" max="12297" width="33.7109375" style="1926" customWidth="1"/>
    <col min="12298" max="12298" width="27" style="1926" customWidth="1"/>
    <col min="12299" max="12299" width="28.7109375" style="1926" customWidth="1"/>
    <col min="12300" max="12300" width="34.85546875" style="1926" customWidth="1"/>
    <col min="12301" max="12301" width="37" style="1926" customWidth="1"/>
    <col min="12302" max="12302" width="34.85546875" style="1926" customWidth="1"/>
    <col min="12303" max="12303" width="27.5703125" style="1926" customWidth="1"/>
    <col min="12304" max="12304" width="36.85546875" style="1926" customWidth="1"/>
    <col min="12305" max="12305" width="38.7109375" style="1926" customWidth="1"/>
    <col min="12306" max="12308" width="14.7109375" style="1926" customWidth="1"/>
    <col min="12309" max="12309" width="18.7109375" style="1926" customWidth="1"/>
    <col min="12310" max="12310" width="25.42578125" style="1926" customWidth="1"/>
    <col min="12311" max="12311" width="34.85546875" style="1926" customWidth="1"/>
    <col min="12312" max="12312" width="28" style="1926" customWidth="1"/>
    <col min="12313" max="12313" width="34.140625" style="1926" customWidth="1"/>
    <col min="12314" max="12314" width="34" style="1926" customWidth="1"/>
    <col min="12315" max="12545" width="11.42578125" style="1926"/>
    <col min="12546" max="12546" width="108.140625" style="1926" customWidth="1"/>
    <col min="12547" max="12547" width="28.7109375" style="1926" customWidth="1"/>
    <col min="12548" max="12548" width="32.5703125" style="1926" customWidth="1"/>
    <col min="12549" max="12549" width="28.7109375" style="1926" customWidth="1"/>
    <col min="12550" max="12551" width="31.7109375" style="1926" customWidth="1"/>
    <col min="12552" max="12552" width="30.140625" style="1926" customWidth="1"/>
    <col min="12553" max="12553" width="33.7109375" style="1926" customWidth="1"/>
    <col min="12554" max="12554" width="27" style="1926" customWidth="1"/>
    <col min="12555" max="12555" width="28.7109375" style="1926" customWidth="1"/>
    <col min="12556" max="12556" width="34.85546875" style="1926" customWidth="1"/>
    <col min="12557" max="12557" width="37" style="1926" customWidth="1"/>
    <col min="12558" max="12558" width="34.85546875" style="1926" customWidth="1"/>
    <col min="12559" max="12559" width="27.5703125" style="1926" customWidth="1"/>
    <col min="12560" max="12560" width="36.85546875" style="1926" customWidth="1"/>
    <col min="12561" max="12561" width="38.7109375" style="1926" customWidth="1"/>
    <col min="12562" max="12564" width="14.7109375" style="1926" customWidth="1"/>
    <col min="12565" max="12565" width="18.7109375" style="1926" customWidth="1"/>
    <col min="12566" max="12566" width="25.42578125" style="1926" customWidth="1"/>
    <col min="12567" max="12567" width="34.85546875" style="1926" customWidth="1"/>
    <col min="12568" max="12568" width="28" style="1926" customWidth="1"/>
    <col min="12569" max="12569" width="34.140625" style="1926" customWidth="1"/>
    <col min="12570" max="12570" width="34" style="1926" customWidth="1"/>
    <col min="12571" max="12801" width="11.42578125" style="1926"/>
    <col min="12802" max="12802" width="108.140625" style="1926" customWidth="1"/>
    <col min="12803" max="12803" width="28.7109375" style="1926" customWidth="1"/>
    <col min="12804" max="12804" width="32.5703125" style="1926" customWidth="1"/>
    <col min="12805" max="12805" width="28.7109375" style="1926" customWidth="1"/>
    <col min="12806" max="12807" width="31.7109375" style="1926" customWidth="1"/>
    <col min="12808" max="12808" width="30.140625" style="1926" customWidth="1"/>
    <col min="12809" max="12809" width="33.7109375" style="1926" customWidth="1"/>
    <col min="12810" max="12810" width="27" style="1926" customWidth="1"/>
    <col min="12811" max="12811" width="28.7109375" style="1926" customWidth="1"/>
    <col min="12812" max="12812" width="34.85546875" style="1926" customWidth="1"/>
    <col min="12813" max="12813" width="37" style="1926" customWidth="1"/>
    <col min="12814" max="12814" width="34.85546875" style="1926" customWidth="1"/>
    <col min="12815" max="12815" width="27.5703125" style="1926" customWidth="1"/>
    <col min="12816" max="12816" width="36.85546875" style="1926" customWidth="1"/>
    <col min="12817" max="12817" width="38.7109375" style="1926" customWidth="1"/>
    <col min="12818" max="12820" width="14.7109375" style="1926" customWidth="1"/>
    <col min="12821" max="12821" width="18.7109375" style="1926" customWidth="1"/>
    <col min="12822" max="12822" width="25.42578125" style="1926" customWidth="1"/>
    <col min="12823" max="12823" width="34.85546875" style="1926" customWidth="1"/>
    <col min="12824" max="12824" width="28" style="1926" customWidth="1"/>
    <col min="12825" max="12825" width="34.140625" style="1926" customWidth="1"/>
    <col min="12826" max="12826" width="34" style="1926" customWidth="1"/>
    <col min="12827" max="13057" width="11.42578125" style="1926"/>
    <col min="13058" max="13058" width="108.140625" style="1926" customWidth="1"/>
    <col min="13059" max="13059" width="28.7109375" style="1926" customWidth="1"/>
    <col min="13060" max="13060" width="32.5703125" style="1926" customWidth="1"/>
    <col min="13061" max="13061" width="28.7109375" style="1926" customWidth="1"/>
    <col min="13062" max="13063" width="31.7109375" style="1926" customWidth="1"/>
    <col min="13064" max="13064" width="30.140625" style="1926" customWidth="1"/>
    <col min="13065" max="13065" width="33.7109375" style="1926" customWidth="1"/>
    <col min="13066" max="13066" width="27" style="1926" customWidth="1"/>
    <col min="13067" max="13067" width="28.7109375" style="1926" customWidth="1"/>
    <col min="13068" max="13068" width="34.85546875" style="1926" customWidth="1"/>
    <col min="13069" max="13069" width="37" style="1926" customWidth="1"/>
    <col min="13070" max="13070" width="34.85546875" style="1926" customWidth="1"/>
    <col min="13071" max="13071" width="27.5703125" style="1926" customWidth="1"/>
    <col min="13072" max="13072" width="36.85546875" style="1926" customWidth="1"/>
    <col min="13073" max="13073" width="38.7109375" style="1926" customWidth="1"/>
    <col min="13074" max="13076" width="14.7109375" style="1926" customWidth="1"/>
    <col min="13077" max="13077" width="18.7109375" style="1926" customWidth="1"/>
    <col min="13078" max="13078" width="25.42578125" style="1926" customWidth="1"/>
    <col min="13079" max="13079" width="34.85546875" style="1926" customWidth="1"/>
    <col min="13080" max="13080" width="28" style="1926" customWidth="1"/>
    <col min="13081" max="13081" width="34.140625" style="1926" customWidth="1"/>
    <col min="13082" max="13082" width="34" style="1926" customWidth="1"/>
    <col min="13083" max="13313" width="11.42578125" style="1926"/>
    <col min="13314" max="13314" width="108.140625" style="1926" customWidth="1"/>
    <col min="13315" max="13315" width="28.7109375" style="1926" customWidth="1"/>
    <col min="13316" max="13316" width="32.5703125" style="1926" customWidth="1"/>
    <col min="13317" max="13317" width="28.7109375" style="1926" customWidth="1"/>
    <col min="13318" max="13319" width="31.7109375" style="1926" customWidth="1"/>
    <col min="13320" max="13320" width="30.140625" style="1926" customWidth="1"/>
    <col min="13321" max="13321" width="33.7109375" style="1926" customWidth="1"/>
    <col min="13322" max="13322" width="27" style="1926" customWidth="1"/>
    <col min="13323" max="13323" width="28.7109375" style="1926" customWidth="1"/>
    <col min="13324" max="13324" width="34.85546875" style="1926" customWidth="1"/>
    <col min="13325" max="13325" width="37" style="1926" customWidth="1"/>
    <col min="13326" max="13326" width="34.85546875" style="1926" customWidth="1"/>
    <col min="13327" max="13327" width="27.5703125" style="1926" customWidth="1"/>
    <col min="13328" max="13328" width="36.85546875" style="1926" customWidth="1"/>
    <col min="13329" max="13329" width="38.7109375" style="1926" customWidth="1"/>
    <col min="13330" max="13332" width="14.7109375" style="1926" customWidth="1"/>
    <col min="13333" max="13333" width="18.7109375" style="1926" customWidth="1"/>
    <col min="13334" max="13334" width="25.42578125" style="1926" customWidth="1"/>
    <col min="13335" max="13335" width="34.85546875" style="1926" customWidth="1"/>
    <col min="13336" max="13336" width="28" style="1926" customWidth="1"/>
    <col min="13337" max="13337" width="34.140625" style="1926" customWidth="1"/>
    <col min="13338" max="13338" width="34" style="1926" customWidth="1"/>
    <col min="13339" max="13569" width="11.42578125" style="1926"/>
    <col min="13570" max="13570" width="108.140625" style="1926" customWidth="1"/>
    <col min="13571" max="13571" width="28.7109375" style="1926" customWidth="1"/>
    <col min="13572" max="13572" width="32.5703125" style="1926" customWidth="1"/>
    <col min="13573" max="13573" width="28.7109375" style="1926" customWidth="1"/>
    <col min="13574" max="13575" width="31.7109375" style="1926" customWidth="1"/>
    <col min="13576" max="13576" width="30.140625" style="1926" customWidth="1"/>
    <col min="13577" max="13577" width="33.7109375" style="1926" customWidth="1"/>
    <col min="13578" max="13578" width="27" style="1926" customWidth="1"/>
    <col min="13579" max="13579" width="28.7109375" style="1926" customWidth="1"/>
    <col min="13580" max="13580" width="34.85546875" style="1926" customWidth="1"/>
    <col min="13581" max="13581" width="37" style="1926" customWidth="1"/>
    <col min="13582" max="13582" width="34.85546875" style="1926" customWidth="1"/>
    <col min="13583" max="13583" width="27.5703125" style="1926" customWidth="1"/>
    <col min="13584" max="13584" width="36.85546875" style="1926" customWidth="1"/>
    <col min="13585" max="13585" width="38.7109375" style="1926" customWidth="1"/>
    <col min="13586" max="13588" width="14.7109375" style="1926" customWidth="1"/>
    <col min="13589" max="13589" width="18.7109375" style="1926" customWidth="1"/>
    <col min="13590" max="13590" width="25.42578125" style="1926" customWidth="1"/>
    <col min="13591" max="13591" width="34.85546875" style="1926" customWidth="1"/>
    <col min="13592" max="13592" width="28" style="1926" customWidth="1"/>
    <col min="13593" max="13593" width="34.140625" style="1926" customWidth="1"/>
    <col min="13594" max="13594" width="34" style="1926" customWidth="1"/>
    <col min="13595" max="13825" width="11.42578125" style="1926"/>
    <col min="13826" max="13826" width="108.140625" style="1926" customWidth="1"/>
    <col min="13827" max="13827" width="28.7109375" style="1926" customWidth="1"/>
    <col min="13828" max="13828" width="32.5703125" style="1926" customWidth="1"/>
    <col min="13829" max="13829" width="28.7109375" style="1926" customWidth="1"/>
    <col min="13830" max="13831" width="31.7109375" style="1926" customWidth="1"/>
    <col min="13832" max="13832" width="30.140625" style="1926" customWidth="1"/>
    <col min="13833" max="13833" width="33.7109375" style="1926" customWidth="1"/>
    <col min="13834" max="13834" width="27" style="1926" customWidth="1"/>
    <col min="13835" max="13835" width="28.7109375" style="1926" customWidth="1"/>
    <col min="13836" max="13836" width="34.85546875" style="1926" customWidth="1"/>
    <col min="13837" max="13837" width="37" style="1926" customWidth="1"/>
    <col min="13838" max="13838" width="34.85546875" style="1926" customWidth="1"/>
    <col min="13839" max="13839" width="27.5703125" style="1926" customWidth="1"/>
    <col min="13840" max="13840" width="36.85546875" style="1926" customWidth="1"/>
    <col min="13841" max="13841" width="38.7109375" style="1926" customWidth="1"/>
    <col min="13842" max="13844" width="14.7109375" style="1926" customWidth="1"/>
    <col min="13845" max="13845" width="18.7109375" style="1926" customWidth="1"/>
    <col min="13846" max="13846" width="25.42578125" style="1926" customWidth="1"/>
    <col min="13847" max="13847" width="34.85546875" style="1926" customWidth="1"/>
    <col min="13848" max="13848" width="28" style="1926" customWidth="1"/>
    <col min="13849" max="13849" width="34.140625" style="1926" customWidth="1"/>
    <col min="13850" max="13850" width="34" style="1926" customWidth="1"/>
    <col min="13851" max="14081" width="11.42578125" style="1926"/>
    <col min="14082" max="14082" width="108.140625" style="1926" customWidth="1"/>
    <col min="14083" max="14083" width="28.7109375" style="1926" customWidth="1"/>
    <col min="14084" max="14084" width="32.5703125" style="1926" customWidth="1"/>
    <col min="14085" max="14085" width="28.7109375" style="1926" customWidth="1"/>
    <col min="14086" max="14087" width="31.7109375" style="1926" customWidth="1"/>
    <col min="14088" max="14088" width="30.140625" style="1926" customWidth="1"/>
    <col min="14089" max="14089" width="33.7109375" style="1926" customWidth="1"/>
    <col min="14090" max="14090" width="27" style="1926" customWidth="1"/>
    <col min="14091" max="14091" width="28.7109375" style="1926" customWidth="1"/>
    <col min="14092" max="14092" width="34.85546875" style="1926" customWidth="1"/>
    <col min="14093" max="14093" width="37" style="1926" customWidth="1"/>
    <col min="14094" max="14094" width="34.85546875" style="1926" customWidth="1"/>
    <col min="14095" max="14095" width="27.5703125" style="1926" customWidth="1"/>
    <col min="14096" max="14096" width="36.85546875" style="1926" customWidth="1"/>
    <col min="14097" max="14097" width="38.7109375" style="1926" customWidth="1"/>
    <col min="14098" max="14100" width="14.7109375" style="1926" customWidth="1"/>
    <col min="14101" max="14101" width="18.7109375" style="1926" customWidth="1"/>
    <col min="14102" max="14102" width="25.42578125" style="1926" customWidth="1"/>
    <col min="14103" max="14103" width="34.85546875" style="1926" customWidth="1"/>
    <col min="14104" max="14104" width="28" style="1926" customWidth="1"/>
    <col min="14105" max="14105" width="34.140625" style="1926" customWidth="1"/>
    <col min="14106" max="14106" width="34" style="1926" customWidth="1"/>
    <col min="14107" max="14337" width="11.42578125" style="1926"/>
    <col min="14338" max="14338" width="108.140625" style="1926" customWidth="1"/>
    <col min="14339" max="14339" width="28.7109375" style="1926" customWidth="1"/>
    <col min="14340" max="14340" width="32.5703125" style="1926" customWidth="1"/>
    <col min="14341" max="14341" width="28.7109375" style="1926" customWidth="1"/>
    <col min="14342" max="14343" width="31.7109375" style="1926" customWidth="1"/>
    <col min="14344" max="14344" width="30.140625" style="1926" customWidth="1"/>
    <col min="14345" max="14345" width="33.7109375" style="1926" customWidth="1"/>
    <col min="14346" max="14346" width="27" style="1926" customWidth="1"/>
    <col min="14347" max="14347" width="28.7109375" style="1926" customWidth="1"/>
    <col min="14348" max="14348" width="34.85546875" style="1926" customWidth="1"/>
    <col min="14349" max="14349" width="37" style="1926" customWidth="1"/>
    <col min="14350" max="14350" width="34.85546875" style="1926" customWidth="1"/>
    <col min="14351" max="14351" width="27.5703125" style="1926" customWidth="1"/>
    <col min="14352" max="14352" width="36.85546875" style="1926" customWidth="1"/>
    <col min="14353" max="14353" width="38.7109375" style="1926" customWidth="1"/>
    <col min="14354" max="14356" width="14.7109375" style="1926" customWidth="1"/>
    <col min="14357" max="14357" width="18.7109375" style="1926" customWidth="1"/>
    <col min="14358" max="14358" width="25.42578125" style="1926" customWidth="1"/>
    <col min="14359" max="14359" width="34.85546875" style="1926" customWidth="1"/>
    <col min="14360" max="14360" width="28" style="1926" customWidth="1"/>
    <col min="14361" max="14361" width="34.140625" style="1926" customWidth="1"/>
    <col min="14362" max="14362" width="34" style="1926" customWidth="1"/>
    <col min="14363" max="14593" width="11.42578125" style="1926"/>
    <col min="14594" max="14594" width="108.140625" style="1926" customWidth="1"/>
    <col min="14595" max="14595" width="28.7109375" style="1926" customWidth="1"/>
    <col min="14596" max="14596" width="32.5703125" style="1926" customWidth="1"/>
    <col min="14597" max="14597" width="28.7109375" style="1926" customWidth="1"/>
    <col min="14598" max="14599" width="31.7109375" style="1926" customWidth="1"/>
    <col min="14600" max="14600" width="30.140625" style="1926" customWidth="1"/>
    <col min="14601" max="14601" width="33.7109375" style="1926" customWidth="1"/>
    <col min="14602" max="14602" width="27" style="1926" customWidth="1"/>
    <col min="14603" max="14603" width="28.7109375" style="1926" customWidth="1"/>
    <col min="14604" max="14604" width="34.85546875" style="1926" customWidth="1"/>
    <col min="14605" max="14605" width="37" style="1926" customWidth="1"/>
    <col min="14606" max="14606" width="34.85546875" style="1926" customWidth="1"/>
    <col min="14607" max="14607" width="27.5703125" style="1926" customWidth="1"/>
    <col min="14608" max="14608" width="36.85546875" style="1926" customWidth="1"/>
    <col min="14609" max="14609" width="38.7109375" style="1926" customWidth="1"/>
    <col min="14610" max="14612" width="14.7109375" style="1926" customWidth="1"/>
    <col min="14613" max="14613" width="18.7109375" style="1926" customWidth="1"/>
    <col min="14614" max="14614" width="25.42578125" style="1926" customWidth="1"/>
    <col min="14615" max="14615" width="34.85546875" style="1926" customWidth="1"/>
    <col min="14616" max="14616" width="28" style="1926" customWidth="1"/>
    <col min="14617" max="14617" width="34.140625" style="1926" customWidth="1"/>
    <col min="14618" max="14618" width="34" style="1926" customWidth="1"/>
    <col min="14619" max="14849" width="11.42578125" style="1926"/>
    <col min="14850" max="14850" width="108.140625" style="1926" customWidth="1"/>
    <col min="14851" max="14851" width="28.7109375" style="1926" customWidth="1"/>
    <col min="14852" max="14852" width="32.5703125" style="1926" customWidth="1"/>
    <col min="14853" max="14853" width="28.7109375" style="1926" customWidth="1"/>
    <col min="14854" max="14855" width="31.7109375" style="1926" customWidth="1"/>
    <col min="14856" max="14856" width="30.140625" style="1926" customWidth="1"/>
    <col min="14857" max="14857" width="33.7109375" style="1926" customWidth="1"/>
    <col min="14858" max="14858" width="27" style="1926" customWidth="1"/>
    <col min="14859" max="14859" width="28.7109375" style="1926" customWidth="1"/>
    <col min="14860" max="14860" width="34.85546875" style="1926" customWidth="1"/>
    <col min="14861" max="14861" width="37" style="1926" customWidth="1"/>
    <col min="14862" max="14862" width="34.85546875" style="1926" customWidth="1"/>
    <col min="14863" max="14863" width="27.5703125" style="1926" customWidth="1"/>
    <col min="14864" max="14864" width="36.85546875" style="1926" customWidth="1"/>
    <col min="14865" max="14865" width="38.7109375" style="1926" customWidth="1"/>
    <col min="14866" max="14868" width="14.7109375" style="1926" customWidth="1"/>
    <col min="14869" max="14869" width="18.7109375" style="1926" customWidth="1"/>
    <col min="14870" max="14870" width="25.42578125" style="1926" customWidth="1"/>
    <col min="14871" max="14871" width="34.85546875" style="1926" customWidth="1"/>
    <col min="14872" max="14872" width="28" style="1926" customWidth="1"/>
    <col min="14873" max="14873" width="34.140625" style="1926" customWidth="1"/>
    <col min="14874" max="14874" width="34" style="1926" customWidth="1"/>
    <col min="14875" max="15105" width="11.42578125" style="1926"/>
    <col min="15106" max="15106" width="108.140625" style="1926" customWidth="1"/>
    <col min="15107" max="15107" width="28.7109375" style="1926" customWidth="1"/>
    <col min="15108" max="15108" width="32.5703125" style="1926" customWidth="1"/>
    <col min="15109" max="15109" width="28.7109375" style="1926" customWidth="1"/>
    <col min="15110" max="15111" width="31.7109375" style="1926" customWidth="1"/>
    <col min="15112" max="15112" width="30.140625" style="1926" customWidth="1"/>
    <col min="15113" max="15113" width="33.7109375" style="1926" customWidth="1"/>
    <col min="15114" max="15114" width="27" style="1926" customWidth="1"/>
    <col min="15115" max="15115" width="28.7109375" style="1926" customWidth="1"/>
    <col min="15116" max="15116" width="34.85546875" style="1926" customWidth="1"/>
    <col min="15117" max="15117" width="37" style="1926" customWidth="1"/>
    <col min="15118" max="15118" width="34.85546875" style="1926" customWidth="1"/>
    <col min="15119" max="15119" width="27.5703125" style="1926" customWidth="1"/>
    <col min="15120" max="15120" width="36.85546875" style="1926" customWidth="1"/>
    <col min="15121" max="15121" width="38.7109375" style="1926" customWidth="1"/>
    <col min="15122" max="15124" width="14.7109375" style="1926" customWidth="1"/>
    <col min="15125" max="15125" width="18.7109375" style="1926" customWidth="1"/>
    <col min="15126" max="15126" width="25.42578125" style="1926" customWidth="1"/>
    <col min="15127" max="15127" width="34.85546875" style="1926" customWidth="1"/>
    <col min="15128" max="15128" width="28" style="1926" customWidth="1"/>
    <col min="15129" max="15129" width="34.140625" style="1926" customWidth="1"/>
    <col min="15130" max="15130" width="34" style="1926" customWidth="1"/>
    <col min="15131" max="15361" width="11.42578125" style="1926"/>
    <col min="15362" max="15362" width="108.140625" style="1926" customWidth="1"/>
    <col min="15363" max="15363" width="28.7109375" style="1926" customWidth="1"/>
    <col min="15364" max="15364" width="32.5703125" style="1926" customWidth="1"/>
    <col min="15365" max="15365" width="28.7109375" style="1926" customWidth="1"/>
    <col min="15366" max="15367" width="31.7109375" style="1926" customWidth="1"/>
    <col min="15368" max="15368" width="30.140625" style="1926" customWidth="1"/>
    <col min="15369" max="15369" width="33.7109375" style="1926" customWidth="1"/>
    <col min="15370" max="15370" width="27" style="1926" customWidth="1"/>
    <col min="15371" max="15371" width="28.7109375" style="1926" customWidth="1"/>
    <col min="15372" max="15372" width="34.85546875" style="1926" customWidth="1"/>
    <col min="15373" max="15373" width="37" style="1926" customWidth="1"/>
    <col min="15374" max="15374" width="34.85546875" style="1926" customWidth="1"/>
    <col min="15375" max="15375" width="27.5703125" style="1926" customWidth="1"/>
    <col min="15376" max="15376" width="36.85546875" style="1926" customWidth="1"/>
    <col min="15377" max="15377" width="38.7109375" style="1926" customWidth="1"/>
    <col min="15378" max="15380" width="14.7109375" style="1926" customWidth="1"/>
    <col min="15381" max="15381" width="18.7109375" style="1926" customWidth="1"/>
    <col min="15382" max="15382" width="25.42578125" style="1926" customWidth="1"/>
    <col min="15383" max="15383" width="34.85546875" style="1926" customWidth="1"/>
    <col min="15384" max="15384" width="28" style="1926" customWidth="1"/>
    <col min="15385" max="15385" width="34.140625" style="1926" customWidth="1"/>
    <col min="15386" max="15386" width="34" style="1926" customWidth="1"/>
    <col min="15387" max="15617" width="11.42578125" style="1926"/>
    <col min="15618" max="15618" width="108.140625" style="1926" customWidth="1"/>
    <col min="15619" max="15619" width="28.7109375" style="1926" customWidth="1"/>
    <col min="15620" max="15620" width="32.5703125" style="1926" customWidth="1"/>
    <col min="15621" max="15621" width="28.7109375" style="1926" customWidth="1"/>
    <col min="15622" max="15623" width="31.7109375" style="1926" customWidth="1"/>
    <col min="15624" max="15624" width="30.140625" style="1926" customWidth="1"/>
    <col min="15625" max="15625" width="33.7109375" style="1926" customWidth="1"/>
    <col min="15626" max="15626" width="27" style="1926" customWidth="1"/>
    <col min="15627" max="15627" width="28.7109375" style="1926" customWidth="1"/>
    <col min="15628" max="15628" width="34.85546875" style="1926" customWidth="1"/>
    <col min="15629" max="15629" width="37" style="1926" customWidth="1"/>
    <col min="15630" max="15630" width="34.85546875" style="1926" customWidth="1"/>
    <col min="15631" max="15631" width="27.5703125" style="1926" customWidth="1"/>
    <col min="15632" max="15632" width="36.85546875" style="1926" customWidth="1"/>
    <col min="15633" max="15633" width="38.7109375" style="1926" customWidth="1"/>
    <col min="15634" max="15636" width="14.7109375" style="1926" customWidth="1"/>
    <col min="15637" max="15637" width="18.7109375" style="1926" customWidth="1"/>
    <col min="15638" max="15638" width="25.42578125" style="1926" customWidth="1"/>
    <col min="15639" max="15639" width="34.85546875" style="1926" customWidth="1"/>
    <col min="15640" max="15640" width="28" style="1926" customWidth="1"/>
    <col min="15641" max="15641" width="34.140625" style="1926" customWidth="1"/>
    <col min="15642" max="15642" width="34" style="1926" customWidth="1"/>
    <col min="15643" max="15873" width="11.42578125" style="1926"/>
    <col min="15874" max="15874" width="108.140625" style="1926" customWidth="1"/>
    <col min="15875" max="15875" width="28.7109375" style="1926" customWidth="1"/>
    <col min="15876" max="15876" width="32.5703125" style="1926" customWidth="1"/>
    <col min="15877" max="15877" width="28.7109375" style="1926" customWidth="1"/>
    <col min="15878" max="15879" width="31.7109375" style="1926" customWidth="1"/>
    <col min="15880" max="15880" width="30.140625" style="1926" customWidth="1"/>
    <col min="15881" max="15881" width="33.7109375" style="1926" customWidth="1"/>
    <col min="15882" max="15882" width="27" style="1926" customWidth="1"/>
    <col min="15883" max="15883" width="28.7109375" style="1926" customWidth="1"/>
    <col min="15884" max="15884" width="34.85546875" style="1926" customWidth="1"/>
    <col min="15885" max="15885" width="37" style="1926" customWidth="1"/>
    <col min="15886" max="15886" width="34.85546875" style="1926" customWidth="1"/>
    <col min="15887" max="15887" width="27.5703125" style="1926" customWidth="1"/>
    <col min="15888" max="15888" width="36.85546875" style="1926" customWidth="1"/>
    <col min="15889" max="15889" width="38.7109375" style="1926" customWidth="1"/>
    <col min="15890" max="15892" width="14.7109375" style="1926" customWidth="1"/>
    <col min="15893" max="15893" width="18.7109375" style="1926" customWidth="1"/>
    <col min="15894" max="15894" width="25.42578125" style="1926" customWidth="1"/>
    <col min="15895" max="15895" width="34.85546875" style="1926" customWidth="1"/>
    <col min="15896" max="15896" width="28" style="1926" customWidth="1"/>
    <col min="15897" max="15897" width="34.140625" style="1926" customWidth="1"/>
    <col min="15898" max="15898" width="34" style="1926" customWidth="1"/>
    <col min="15899" max="16129" width="11.42578125" style="1926"/>
    <col min="16130" max="16130" width="108.140625" style="1926" customWidth="1"/>
    <col min="16131" max="16131" width="28.7109375" style="1926" customWidth="1"/>
    <col min="16132" max="16132" width="32.5703125" style="1926" customWidth="1"/>
    <col min="16133" max="16133" width="28.7109375" style="1926" customWidth="1"/>
    <col min="16134" max="16135" width="31.7109375" style="1926" customWidth="1"/>
    <col min="16136" max="16136" width="30.140625" style="1926" customWidth="1"/>
    <col min="16137" max="16137" width="33.7109375" style="1926" customWidth="1"/>
    <col min="16138" max="16138" width="27" style="1926" customWidth="1"/>
    <col min="16139" max="16139" width="28.7109375" style="1926" customWidth="1"/>
    <col min="16140" max="16140" width="34.85546875" style="1926" customWidth="1"/>
    <col min="16141" max="16141" width="37" style="1926" customWidth="1"/>
    <col min="16142" max="16142" width="34.85546875" style="1926" customWidth="1"/>
    <col min="16143" max="16143" width="27.5703125" style="1926" customWidth="1"/>
    <col min="16144" max="16144" width="36.85546875" style="1926" customWidth="1"/>
    <col min="16145" max="16145" width="38.7109375" style="1926" customWidth="1"/>
    <col min="16146" max="16148" width="14.7109375" style="1926" customWidth="1"/>
    <col min="16149" max="16149" width="18.7109375" style="1926" customWidth="1"/>
    <col min="16150" max="16150" width="25.42578125" style="1926" customWidth="1"/>
    <col min="16151" max="16151" width="34.85546875" style="1926" customWidth="1"/>
    <col min="16152" max="16152" width="28" style="1926" customWidth="1"/>
    <col min="16153" max="16153" width="34.140625" style="1926" customWidth="1"/>
    <col min="16154" max="16154" width="34" style="1926" customWidth="1"/>
    <col min="16155" max="16384" width="11.42578125" style="1926"/>
  </cols>
  <sheetData>
    <row r="1" spans="1:27" s="2076" customFormat="1" ht="24.75" customHeight="1">
      <c r="A1" s="2075"/>
      <c r="B1" s="242" t="s">
        <v>0</v>
      </c>
      <c r="C1">
        <v>13</v>
      </c>
      <c r="L1" s="2077" t="s">
        <v>2462</v>
      </c>
      <c r="M1" s="2077"/>
      <c r="N1" s="2077"/>
      <c r="O1" s="2077"/>
      <c r="P1" s="2077"/>
      <c r="Q1" s="2077"/>
      <c r="R1" s="2077"/>
      <c r="S1" s="2077"/>
      <c r="T1" s="2077"/>
      <c r="U1" s="2077"/>
      <c r="X1" s="2078"/>
      <c r="Y1" s="2078"/>
      <c r="Z1" s="2078"/>
      <c r="AA1" s="2078"/>
    </row>
    <row r="2" spans="1:27" s="2079" customFormat="1">
      <c r="B2" s="242" t="s">
        <v>2</v>
      </c>
      <c r="C2" s="242" t="s">
        <v>2518</v>
      </c>
      <c r="L2" s="2080" t="s">
        <v>2464</v>
      </c>
      <c r="M2" s="2081"/>
      <c r="N2" s="2082"/>
      <c r="O2" s="2083"/>
      <c r="P2" s="2084"/>
      <c r="Q2" s="2083"/>
      <c r="R2" s="2083"/>
      <c r="S2" s="2083"/>
      <c r="T2" s="2083"/>
      <c r="U2" s="2078"/>
      <c r="V2" s="2078"/>
      <c r="W2" s="2078"/>
      <c r="X2" s="2078"/>
      <c r="Y2" s="2078"/>
      <c r="Z2" s="2078"/>
      <c r="AA2" s="2078"/>
    </row>
    <row r="3" spans="1:27" s="2079" customFormat="1">
      <c r="B3" s="242" t="s">
        <v>4</v>
      </c>
      <c r="C3" t="s">
        <v>1560</v>
      </c>
      <c r="M3" s="2080"/>
      <c r="N3" s="3195"/>
      <c r="O3" s="3195"/>
      <c r="P3" s="3195"/>
      <c r="Q3" s="3195"/>
      <c r="R3" s="3195"/>
      <c r="S3" s="3195"/>
      <c r="T3" s="3195"/>
      <c r="U3" s="3195"/>
      <c r="V3" s="3195"/>
      <c r="W3" s="2078"/>
      <c r="X3" s="2085"/>
      <c r="Y3" s="2085"/>
      <c r="Z3" s="2085"/>
    </row>
    <row r="4" spans="1:27" s="2079" customFormat="1">
      <c r="B4" s="242" t="s">
        <v>6</v>
      </c>
      <c r="C4" t="s">
        <v>7</v>
      </c>
      <c r="M4" s="2075"/>
      <c r="N4" s="2078"/>
      <c r="O4" s="2078"/>
      <c r="P4" s="2078"/>
      <c r="Q4" s="2078"/>
      <c r="R4" s="2078"/>
      <c r="S4" s="2078"/>
      <c r="T4" s="2078"/>
      <c r="U4" s="2078"/>
      <c r="V4" s="2078"/>
      <c r="W4" s="2078"/>
      <c r="X4" s="2085"/>
      <c r="Y4" s="2085"/>
      <c r="Z4" s="2085"/>
    </row>
    <row r="5" spans="1:27" s="2079" customFormat="1">
      <c r="B5" s="242" t="s">
        <v>8</v>
      </c>
      <c r="C5" t="s">
        <v>9</v>
      </c>
      <c r="O5" s="2078"/>
      <c r="P5" s="2078"/>
      <c r="Q5" s="2078"/>
      <c r="R5" s="2078"/>
      <c r="S5" s="2078"/>
      <c r="T5" s="2078"/>
      <c r="U5" s="2078"/>
      <c r="V5" s="2078"/>
      <c r="W5" s="2078"/>
      <c r="X5" s="2086"/>
      <c r="Y5" s="2086"/>
      <c r="Z5" s="2086"/>
    </row>
    <row r="6" spans="1:27" s="2079" customFormat="1" ht="13.5" thickBot="1">
      <c r="B6" s="2087"/>
      <c r="C6" s="2080"/>
      <c r="D6" s="2078"/>
      <c r="E6" s="2078"/>
      <c r="F6" s="2078"/>
      <c r="G6" s="2078"/>
      <c r="H6" s="2078"/>
      <c r="I6" s="2078"/>
      <c r="J6" s="2078"/>
      <c r="K6" s="2078"/>
      <c r="L6" s="2078"/>
      <c r="M6" s="2078"/>
      <c r="N6" s="2088"/>
      <c r="O6" s="2088"/>
      <c r="P6" s="2088"/>
      <c r="Q6" s="2088"/>
      <c r="R6" s="2088"/>
      <c r="S6" s="2086"/>
      <c r="T6" s="2086"/>
      <c r="U6" s="2086"/>
      <c r="V6" s="2086"/>
      <c r="W6" s="2086"/>
      <c r="X6" s="2086"/>
      <c r="Y6" s="2086"/>
      <c r="Z6" s="2086"/>
    </row>
    <row r="7" spans="1:27" s="2079" customFormat="1" ht="36" customHeight="1">
      <c r="A7" s="2089"/>
      <c r="B7" s="2090"/>
      <c r="C7" s="3196" t="s">
        <v>2465</v>
      </c>
      <c r="D7" s="3197"/>
      <c r="E7" s="3198" t="s">
        <v>2466</v>
      </c>
      <c r="F7" s="3198" t="s">
        <v>2467</v>
      </c>
      <c r="G7" s="3199" t="s">
        <v>2468</v>
      </c>
      <c r="H7" s="3200"/>
      <c r="I7" s="3200"/>
      <c r="J7" s="3200"/>
      <c r="K7" s="3200"/>
      <c r="L7" s="3201"/>
      <c r="M7" s="3198" t="s">
        <v>2469</v>
      </c>
      <c r="N7" s="3196" t="s">
        <v>2470</v>
      </c>
      <c r="O7" s="3202"/>
      <c r="P7" s="3202"/>
      <c r="Q7" s="3203" t="s">
        <v>2471</v>
      </c>
      <c r="R7" s="3202" t="s">
        <v>2472</v>
      </c>
      <c r="S7" s="3202"/>
      <c r="T7" s="3202"/>
      <c r="U7" s="3197"/>
      <c r="V7" s="3206" t="s">
        <v>2473</v>
      </c>
      <c r="W7" s="3186"/>
      <c r="X7" s="3187"/>
      <c r="Y7" s="3187"/>
      <c r="Z7" s="3188"/>
    </row>
    <row r="8" spans="1:27" s="2079" customFormat="1" ht="44.25" customHeight="1">
      <c r="A8" s="2091"/>
      <c r="B8" s="2092"/>
      <c r="C8" s="3189"/>
      <c r="D8" s="3177"/>
      <c r="E8" s="3177"/>
      <c r="F8" s="3177"/>
      <c r="G8" s="3191" t="s">
        <v>2474</v>
      </c>
      <c r="H8" s="3192"/>
      <c r="I8" s="3191" t="s">
        <v>2244</v>
      </c>
      <c r="J8" s="3192"/>
      <c r="K8" s="3191" t="s">
        <v>2475</v>
      </c>
      <c r="L8" s="3192"/>
      <c r="M8" s="3177"/>
      <c r="N8" s="3177" t="s">
        <v>2476</v>
      </c>
      <c r="O8" s="3166" t="s">
        <v>2477</v>
      </c>
      <c r="P8" s="2093"/>
      <c r="Q8" s="3204"/>
      <c r="R8" s="3193">
        <v>0</v>
      </c>
      <c r="S8" s="3178">
        <v>0.2</v>
      </c>
      <c r="T8" s="3178">
        <v>0.5</v>
      </c>
      <c r="U8" s="3178">
        <v>1</v>
      </c>
      <c r="V8" s="3207"/>
      <c r="W8" s="3180" t="s">
        <v>2478</v>
      </c>
      <c r="X8" s="3182" t="s">
        <v>2479</v>
      </c>
      <c r="Y8" s="3182" t="s">
        <v>2480</v>
      </c>
      <c r="Z8" s="3184" t="s">
        <v>2481</v>
      </c>
    </row>
    <row r="9" spans="1:27" s="2079" customFormat="1" ht="15" customHeight="1">
      <c r="A9" s="2091"/>
      <c r="B9" s="2092"/>
      <c r="C9" s="3190"/>
      <c r="D9" s="3177"/>
      <c r="E9" s="3177"/>
      <c r="F9" s="3177"/>
      <c r="G9" s="3175" t="s">
        <v>2482</v>
      </c>
      <c r="H9" s="3175" t="s">
        <v>2483</v>
      </c>
      <c r="I9" s="3176" t="s">
        <v>2484</v>
      </c>
      <c r="J9" s="3176" t="s">
        <v>2485</v>
      </c>
      <c r="K9" s="3175" t="s">
        <v>2486</v>
      </c>
      <c r="L9" s="3175" t="s">
        <v>2487</v>
      </c>
      <c r="M9" s="3177"/>
      <c r="N9" s="3177"/>
      <c r="O9" s="3177"/>
      <c r="P9" s="3166" t="s">
        <v>2488</v>
      </c>
      <c r="Q9" s="3204"/>
      <c r="R9" s="3194"/>
      <c r="S9" s="3179"/>
      <c r="T9" s="3179"/>
      <c r="U9" s="3179"/>
      <c r="V9" s="3207"/>
      <c r="W9" s="3181"/>
      <c r="X9" s="3183"/>
      <c r="Y9" s="3183"/>
      <c r="Z9" s="3185"/>
    </row>
    <row r="10" spans="1:27" s="2079" customFormat="1" ht="63.75" customHeight="1">
      <c r="A10" s="2091"/>
      <c r="B10" s="2092"/>
      <c r="C10" s="3190"/>
      <c r="D10" s="3177"/>
      <c r="E10" s="3177"/>
      <c r="F10" s="3177"/>
      <c r="G10" s="3166"/>
      <c r="H10" s="3166"/>
      <c r="I10" s="3177"/>
      <c r="J10" s="3177"/>
      <c r="K10" s="3166"/>
      <c r="L10" s="3166"/>
      <c r="M10" s="3177"/>
      <c r="N10" s="3177"/>
      <c r="O10" s="3177"/>
      <c r="P10" s="3166"/>
      <c r="Q10" s="3205"/>
      <c r="R10" s="3194"/>
      <c r="S10" s="3179"/>
      <c r="T10" s="3179"/>
      <c r="U10" s="3179"/>
      <c r="V10" s="3178"/>
      <c r="W10" s="3181" t="s">
        <v>2489</v>
      </c>
      <c r="X10" s="3183"/>
      <c r="Y10" s="3183"/>
      <c r="Z10" s="3185"/>
    </row>
    <row r="11" spans="1:27" s="2079" customFormat="1" ht="25.5" customHeight="1">
      <c r="A11" s="2094"/>
      <c r="B11" s="2095"/>
      <c r="C11" s="2096" t="s">
        <v>1037</v>
      </c>
      <c r="D11" s="2097" t="s">
        <v>1041</v>
      </c>
      <c r="E11" s="2096" t="s">
        <v>1044</v>
      </c>
      <c r="F11" s="2097" t="s">
        <v>1047</v>
      </c>
      <c r="G11" s="2096" t="s">
        <v>1049</v>
      </c>
      <c r="H11" s="2096" t="s">
        <v>1052</v>
      </c>
      <c r="I11" s="2096" t="s">
        <v>1054</v>
      </c>
      <c r="J11" s="2096" t="s">
        <v>1057</v>
      </c>
      <c r="K11" s="2096" t="s">
        <v>1060</v>
      </c>
      <c r="L11" s="2096" t="s">
        <v>2313</v>
      </c>
      <c r="M11" s="2096" t="s">
        <v>2490</v>
      </c>
      <c r="N11" s="2098" t="s">
        <v>2317</v>
      </c>
      <c r="O11" s="2099" t="s">
        <v>1069</v>
      </c>
      <c r="P11" s="2098" t="s">
        <v>1072</v>
      </c>
      <c r="Q11" s="2100" t="s">
        <v>2491</v>
      </c>
      <c r="R11" s="2100" t="s">
        <v>1078</v>
      </c>
      <c r="S11" s="2100" t="s">
        <v>2323</v>
      </c>
      <c r="T11" s="2100" t="s">
        <v>2325</v>
      </c>
      <c r="U11" s="2100" t="s">
        <v>2327</v>
      </c>
      <c r="V11" s="2100" t="s">
        <v>2492</v>
      </c>
      <c r="W11" s="2097" t="s">
        <v>2330</v>
      </c>
      <c r="X11" s="2101" t="s">
        <v>2332</v>
      </c>
      <c r="Y11" s="2102" t="s">
        <v>2333</v>
      </c>
      <c r="Z11" s="2103" t="s">
        <v>2334</v>
      </c>
    </row>
    <row r="12" spans="1:27" s="2079" customFormat="1" ht="18.75" customHeight="1">
      <c r="A12" s="2104" t="s">
        <v>1037</v>
      </c>
      <c r="B12" s="2105" t="s">
        <v>2493</v>
      </c>
      <c r="C12" s="2106"/>
      <c r="D12" s="2106"/>
      <c r="E12" s="2106"/>
      <c r="F12" s="2107"/>
      <c r="G12" s="2107"/>
      <c r="H12" s="2107"/>
      <c r="I12" s="2107"/>
      <c r="J12" s="2107"/>
      <c r="K12" s="2108">
        <f>G12+H12+I12+J12</f>
        <v>0</v>
      </c>
      <c r="L12" s="2107"/>
      <c r="M12" s="2109">
        <f>F12-K12+L12</f>
        <v>0</v>
      </c>
      <c r="N12" s="2107"/>
      <c r="O12" s="2107"/>
      <c r="P12" s="2107"/>
      <c r="Q12" s="2110">
        <f>M12+N12-O12</f>
        <v>0</v>
      </c>
      <c r="R12" s="2107"/>
      <c r="S12" s="2107"/>
      <c r="T12" s="2107"/>
      <c r="U12" s="2107"/>
      <c r="V12" s="2109">
        <f>Q12-R12-0.8*S12-0.5*T12</f>
        <v>0</v>
      </c>
      <c r="W12" s="2111"/>
      <c r="X12" s="2112"/>
      <c r="Y12" s="2112"/>
      <c r="Z12" s="2113"/>
    </row>
    <row r="13" spans="1:27" s="2119" customFormat="1" ht="17.25" customHeight="1">
      <c r="A13" s="2114" t="s">
        <v>2299</v>
      </c>
      <c r="B13" s="2115" t="s">
        <v>2494</v>
      </c>
      <c r="C13" s="2106"/>
      <c r="D13" s="2106"/>
      <c r="E13" s="2106"/>
      <c r="F13" s="2116"/>
      <c r="G13" s="2116"/>
      <c r="H13" s="2116"/>
      <c r="I13" s="2116"/>
      <c r="J13" s="2116"/>
      <c r="K13" s="2116"/>
      <c r="L13" s="2116"/>
      <c r="M13" s="2116"/>
      <c r="N13" s="2116"/>
      <c r="O13" s="2116"/>
      <c r="P13" s="2116"/>
      <c r="Q13" s="2117"/>
      <c r="R13" s="2116"/>
      <c r="S13" s="2116"/>
      <c r="T13" s="2116"/>
      <c r="U13" s="2116"/>
      <c r="V13" s="2116"/>
      <c r="W13" s="2116"/>
      <c r="X13" s="2116"/>
      <c r="Y13" s="2116"/>
      <c r="Z13" s="2118"/>
    </row>
    <row r="14" spans="1:27" s="2119" customFormat="1" ht="18" customHeight="1">
      <c r="A14" s="2104" t="s">
        <v>2301</v>
      </c>
      <c r="B14" s="2120"/>
      <c r="C14" s="2106"/>
      <c r="D14" s="2106"/>
      <c r="E14" s="2106"/>
      <c r="F14" s="2116"/>
      <c r="G14" s="2116"/>
      <c r="H14" s="2116"/>
      <c r="I14" s="2116"/>
      <c r="J14" s="2116"/>
      <c r="K14" s="2116"/>
      <c r="L14" s="2116"/>
      <c r="M14" s="2116"/>
      <c r="N14" s="2116"/>
      <c r="O14" s="2116"/>
      <c r="P14" s="2116"/>
      <c r="Q14" s="2117"/>
      <c r="R14" s="2116"/>
      <c r="S14" s="2116"/>
      <c r="T14" s="2116"/>
      <c r="U14" s="2116"/>
      <c r="V14" s="2106"/>
      <c r="W14" s="2116"/>
      <c r="X14" s="2116"/>
      <c r="Y14" s="2116"/>
      <c r="Z14" s="2118"/>
    </row>
    <row r="15" spans="1:27" s="2079" customFormat="1" ht="15.75" customHeight="1">
      <c r="A15" s="2114" t="s">
        <v>2303</v>
      </c>
      <c r="B15" s="2120"/>
      <c r="C15" s="2106"/>
      <c r="D15" s="2106"/>
      <c r="E15" s="2106"/>
      <c r="F15" s="2116"/>
      <c r="G15" s="2116"/>
      <c r="H15" s="2116"/>
      <c r="I15" s="2116"/>
      <c r="J15" s="2116"/>
      <c r="K15" s="2116"/>
      <c r="L15" s="2116"/>
      <c r="M15" s="2116"/>
      <c r="N15" s="2116"/>
      <c r="O15" s="2116"/>
      <c r="P15" s="2116"/>
      <c r="Q15" s="2117"/>
      <c r="R15" s="2116"/>
      <c r="S15" s="2116"/>
      <c r="T15" s="2116"/>
      <c r="U15" s="2116"/>
      <c r="V15" s="2106"/>
      <c r="W15" s="2116"/>
      <c r="X15" s="2116"/>
      <c r="Y15" s="2116"/>
      <c r="Z15" s="2118"/>
    </row>
    <row r="16" spans="1:27" s="2079" customFormat="1" ht="16.899999999999999" customHeight="1">
      <c r="A16" s="2121" t="s">
        <v>2495</v>
      </c>
      <c r="B16" s="2120"/>
      <c r="C16" s="2106"/>
      <c r="D16" s="2106"/>
      <c r="E16" s="2106"/>
      <c r="F16" s="2116"/>
      <c r="G16" s="2116"/>
      <c r="H16" s="2116"/>
      <c r="I16" s="2116"/>
      <c r="J16" s="2116"/>
      <c r="K16" s="2116"/>
      <c r="L16" s="2116"/>
      <c r="M16" s="2116"/>
      <c r="N16" s="2116"/>
      <c r="O16" s="2116"/>
      <c r="P16" s="2116"/>
      <c r="Q16" s="2117"/>
      <c r="R16" s="2116"/>
      <c r="S16" s="2116"/>
      <c r="T16" s="2116"/>
      <c r="U16" s="2116"/>
      <c r="V16" s="2106"/>
      <c r="W16" s="2116"/>
      <c r="X16" s="2116"/>
      <c r="Y16" s="2116"/>
      <c r="Z16" s="2122"/>
    </row>
    <row r="17" spans="1:26" s="2079" customFormat="1" ht="15" customHeight="1">
      <c r="A17" s="2123"/>
      <c r="B17" s="3167" t="s">
        <v>2496</v>
      </c>
      <c r="C17" s="3168"/>
      <c r="D17" s="3168"/>
      <c r="E17" s="3168"/>
      <c r="F17" s="3168"/>
      <c r="G17" s="3168"/>
      <c r="H17" s="3168"/>
      <c r="I17" s="3168"/>
      <c r="J17" s="3168"/>
      <c r="K17" s="3168"/>
      <c r="L17" s="3168"/>
      <c r="M17" s="3168"/>
      <c r="N17" s="3168"/>
      <c r="O17" s="3168"/>
      <c r="P17" s="3168"/>
      <c r="Q17" s="3168"/>
      <c r="R17" s="3168"/>
      <c r="S17" s="3168"/>
      <c r="T17" s="3168"/>
      <c r="U17" s="3168"/>
      <c r="V17" s="3168"/>
      <c r="W17" s="3168"/>
      <c r="X17" s="3168"/>
      <c r="Y17" s="3168"/>
      <c r="Z17" s="3169"/>
    </row>
    <row r="18" spans="1:26" s="2079" customFormat="1" ht="22.5" customHeight="1">
      <c r="A18" s="2104" t="s">
        <v>1041</v>
      </c>
      <c r="B18" s="2124" t="s">
        <v>2497</v>
      </c>
      <c r="C18" s="2125"/>
      <c r="D18" s="2126"/>
      <c r="E18" s="2127"/>
      <c r="F18" s="2128"/>
      <c r="G18" s="2129"/>
      <c r="H18" s="2129"/>
      <c r="I18" s="2129"/>
      <c r="J18" s="2129"/>
      <c r="K18" s="2130">
        <f>G18+H18+I18+J18</f>
        <v>0</v>
      </c>
      <c r="L18" s="2129"/>
      <c r="M18" s="2109">
        <f>F18-K18+L18</f>
        <v>0</v>
      </c>
      <c r="N18" s="2129"/>
      <c r="O18" s="2129"/>
      <c r="P18" s="2131"/>
      <c r="Q18" s="2110">
        <f>M18+N18-O18</f>
        <v>0</v>
      </c>
      <c r="R18" s="2132"/>
      <c r="S18" s="2133"/>
      <c r="T18" s="2133"/>
      <c r="U18" s="2134"/>
      <c r="V18" s="2135"/>
      <c r="W18" s="2136"/>
      <c r="X18" s="2137"/>
      <c r="Y18" s="2138"/>
      <c r="Z18" s="2139"/>
    </row>
    <row r="19" spans="1:26" s="2079" customFormat="1" ht="21" customHeight="1">
      <c r="A19" s="2140" t="s">
        <v>1044</v>
      </c>
      <c r="B19" s="2141" t="s">
        <v>2498</v>
      </c>
      <c r="C19" s="2125"/>
      <c r="D19" s="2126"/>
      <c r="E19" s="2127"/>
      <c r="F19" s="2142"/>
      <c r="G19" s="2143"/>
      <c r="H19" s="2143"/>
      <c r="I19" s="2143"/>
      <c r="J19" s="2143"/>
      <c r="K19" s="2130">
        <f>G19+H19+I19+J19</f>
        <v>0</v>
      </c>
      <c r="L19" s="2143"/>
      <c r="M19" s="2109">
        <f>F19-K19+L19</f>
        <v>0</v>
      </c>
      <c r="N19" s="2143"/>
      <c r="O19" s="2143"/>
      <c r="P19" s="2144"/>
      <c r="Q19" s="2110">
        <f>M19+N19-O19</f>
        <v>0</v>
      </c>
      <c r="R19" s="2145">
        <f>R12</f>
        <v>0</v>
      </c>
      <c r="S19" s="2145">
        <f t="shared" ref="S19:U19" si="0">S12</f>
        <v>0</v>
      </c>
      <c r="T19" s="2145">
        <f t="shared" si="0"/>
        <v>0</v>
      </c>
      <c r="U19" s="2145">
        <f t="shared" si="0"/>
        <v>0</v>
      </c>
      <c r="V19" s="2146">
        <f>Q19-R19-0.8*S19-0.5*T19</f>
        <v>0</v>
      </c>
      <c r="W19" s="2137"/>
      <c r="X19" s="2137"/>
      <c r="Y19" s="2147"/>
      <c r="Z19" s="2148"/>
    </row>
    <row r="20" spans="1:26" s="2079" customFormat="1" ht="22.5" customHeight="1">
      <c r="A20" s="2114"/>
      <c r="B20" s="2141" t="s">
        <v>2499</v>
      </c>
      <c r="C20" s="2125"/>
      <c r="D20" s="2126"/>
      <c r="E20" s="2127"/>
      <c r="F20" s="2116"/>
      <c r="G20" s="2149"/>
      <c r="H20" s="2126"/>
      <c r="I20" s="2126"/>
      <c r="J20" s="2126"/>
      <c r="K20" s="2126"/>
      <c r="L20" s="2150"/>
      <c r="M20" s="2151"/>
      <c r="N20" s="2126"/>
      <c r="O20" s="2126"/>
      <c r="P20" s="2126"/>
      <c r="Q20" s="2152"/>
      <c r="R20" s="2125"/>
      <c r="S20" s="2117"/>
      <c r="T20" s="2117"/>
      <c r="U20" s="2153"/>
      <c r="V20" s="2125"/>
      <c r="W20" s="2154"/>
      <c r="X20" s="2155"/>
      <c r="Y20" s="2152"/>
      <c r="Z20" s="2156"/>
    </row>
    <row r="21" spans="1:26" s="2158" customFormat="1" ht="20.25" customHeight="1">
      <c r="A21" s="2114" t="s">
        <v>1047</v>
      </c>
      <c r="B21" s="2141" t="s">
        <v>2500</v>
      </c>
      <c r="C21" s="2125"/>
      <c r="D21" s="2117"/>
      <c r="E21" s="2127"/>
      <c r="F21" s="2157"/>
      <c r="G21" s="2143"/>
      <c r="H21" s="2143"/>
      <c r="I21" s="2143"/>
      <c r="J21" s="2143"/>
      <c r="K21" s="2130">
        <f>G21+H21+I21+J21</f>
        <v>0</v>
      </c>
      <c r="L21" s="2143"/>
      <c r="M21" s="2109">
        <f>F21-K21+L21</f>
        <v>0</v>
      </c>
      <c r="N21" s="2143"/>
      <c r="O21" s="2143"/>
      <c r="P21" s="2143"/>
      <c r="Q21" s="2110">
        <f>M21+N21-O21</f>
        <v>0</v>
      </c>
      <c r="R21" s="2149"/>
      <c r="S21" s="2126"/>
      <c r="T21" s="2126"/>
      <c r="U21" s="2150"/>
      <c r="V21" s="2135"/>
      <c r="W21" s="2136"/>
      <c r="X21" s="2136"/>
      <c r="Y21" s="2152"/>
      <c r="Z21" s="2156"/>
    </row>
    <row r="22" spans="1:26" s="2158" customFormat="1" ht="21.75" customHeight="1">
      <c r="A22" s="2159" t="s">
        <v>1049</v>
      </c>
      <c r="B22" s="2141"/>
      <c r="C22" s="2125"/>
      <c r="D22" s="2117"/>
      <c r="E22" s="2127"/>
      <c r="F22" s="2127"/>
      <c r="G22" s="2149"/>
      <c r="H22" s="2126"/>
      <c r="I22" s="2126"/>
      <c r="J22" s="2126"/>
      <c r="K22" s="2126"/>
      <c r="L22" s="2150"/>
      <c r="M22" s="2160"/>
      <c r="N22" s="2126"/>
      <c r="O22" s="2126"/>
      <c r="P22" s="2126"/>
      <c r="Q22" s="2152"/>
      <c r="R22" s="2149"/>
      <c r="S22" s="2126"/>
      <c r="T22" s="2126"/>
      <c r="U22" s="2150"/>
      <c r="V22" s="2125"/>
      <c r="W22" s="2153"/>
      <c r="X22" s="2152"/>
      <c r="Y22" s="2152"/>
      <c r="Z22" s="2156"/>
    </row>
    <row r="23" spans="1:26" s="2158" customFormat="1" ht="24" customHeight="1">
      <c r="A23" s="2159" t="s">
        <v>1052</v>
      </c>
      <c r="B23" s="2141" t="s">
        <v>2501</v>
      </c>
      <c r="C23" s="2125"/>
      <c r="D23" s="2117"/>
      <c r="E23" s="2127"/>
      <c r="F23" s="2157"/>
      <c r="G23" s="2143"/>
      <c r="H23" s="2143"/>
      <c r="I23" s="2143"/>
      <c r="J23" s="2143"/>
      <c r="K23" s="2130">
        <f>G23+H23+I23+J23</f>
        <v>0</v>
      </c>
      <c r="L23" s="2143"/>
      <c r="M23" s="2109">
        <f>F23-K23+L23</f>
        <v>0</v>
      </c>
      <c r="N23" s="2143"/>
      <c r="O23" s="2143"/>
      <c r="P23" s="2143"/>
      <c r="Q23" s="2110">
        <f>M23+N23-O23</f>
        <v>0</v>
      </c>
      <c r="R23" s="2149"/>
      <c r="S23" s="2126"/>
      <c r="T23" s="2126"/>
      <c r="U23" s="2150"/>
      <c r="V23" s="2135"/>
      <c r="W23" s="2136"/>
      <c r="X23" s="2136"/>
      <c r="Y23" s="2152"/>
      <c r="Z23" s="2156"/>
    </row>
    <row r="24" spans="1:26" s="2158" customFormat="1" ht="12">
      <c r="A24" s="2159" t="s">
        <v>1054</v>
      </c>
      <c r="B24" s="2161"/>
      <c r="C24" s="2125"/>
      <c r="D24" s="2117"/>
      <c r="E24" s="2127"/>
      <c r="F24" s="2127"/>
      <c r="G24" s="2149"/>
      <c r="H24" s="2126"/>
      <c r="I24" s="2126"/>
      <c r="J24" s="2126"/>
      <c r="K24" s="2126"/>
      <c r="L24" s="2150"/>
      <c r="M24" s="2160"/>
      <c r="N24" s="2126"/>
      <c r="O24" s="2126"/>
      <c r="P24" s="2126"/>
      <c r="Q24" s="2152"/>
      <c r="R24" s="2149"/>
      <c r="S24" s="2126"/>
      <c r="T24" s="2126"/>
      <c r="U24" s="2150"/>
      <c r="V24" s="2125"/>
      <c r="W24" s="2153"/>
      <c r="X24" s="2152"/>
      <c r="Y24" s="2152"/>
      <c r="Z24" s="2156"/>
    </row>
    <row r="25" spans="1:26" s="2158" customFormat="1" ht="12">
      <c r="A25" s="2159" t="s">
        <v>1057</v>
      </c>
      <c r="B25" s="2162"/>
      <c r="C25" s="2163"/>
      <c r="D25" s="2164"/>
      <c r="E25" s="2165"/>
      <c r="F25" s="2165"/>
      <c r="G25" s="2132"/>
      <c r="H25" s="2133"/>
      <c r="I25" s="2133"/>
      <c r="J25" s="2133"/>
      <c r="K25" s="2133"/>
      <c r="L25" s="2134"/>
      <c r="M25" s="2166"/>
      <c r="N25" s="2133"/>
      <c r="O25" s="2133"/>
      <c r="P25" s="2133"/>
      <c r="Q25" s="2138"/>
      <c r="R25" s="2132"/>
      <c r="S25" s="2133"/>
      <c r="T25" s="2133"/>
      <c r="U25" s="2134"/>
      <c r="V25" s="2163"/>
      <c r="W25" s="2167"/>
      <c r="X25" s="2138"/>
      <c r="Y25" s="2152"/>
      <c r="Z25" s="2156"/>
    </row>
    <row r="26" spans="1:26" s="2079" customFormat="1" ht="12">
      <c r="A26" s="2140"/>
      <c r="B26" s="3170" t="s">
        <v>2502</v>
      </c>
      <c r="C26" s="3171"/>
      <c r="D26" s="3171"/>
      <c r="E26" s="3171"/>
      <c r="F26" s="3170"/>
      <c r="G26" s="3170"/>
      <c r="H26" s="3170"/>
      <c r="I26" s="3170"/>
      <c r="J26" s="3170"/>
      <c r="K26" s="3170"/>
      <c r="L26" s="3170"/>
      <c r="M26" s="3170"/>
      <c r="N26" s="3170"/>
      <c r="O26" s="3170"/>
      <c r="P26" s="3170"/>
      <c r="Q26" s="3170"/>
      <c r="R26" s="3170"/>
      <c r="S26" s="3170"/>
      <c r="T26" s="3170"/>
      <c r="U26" s="3170"/>
      <c r="V26" s="3170"/>
      <c r="W26" s="3170"/>
      <c r="X26" s="3170"/>
      <c r="Y26" s="3170"/>
      <c r="Z26" s="3172"/>
    </row>
    <row r="27" spans="1:26" s="2079" customFormat="1" ht="21" customHeight="1">
      <c r="A27" s="2140" t="s">
        <v>1060</v>
      </c>
      <c r="B27" s="2168" t="s">
        <v>2503</v>
      </c>
      <c r="C27" s="2169"/>
      <c r="D27" s="2170"/>
      <c r="E27" s="2171"/>
      <c r="F27" s="2172"/>
      <c r="G27" s="2173"/>
      <c r="H27" s="2174"/>
      <c r="I27" s="2175"/>
      <c r="J27" s="2175"/>
      <c r="K27" s="2175"/>
      <c r="L27" s="2176"/>
      <c r="M27" s="2177"/>
      <c r="N27" s="2178"/>
      <c r="O27" s="2175"/>
      <c r="P27" s="2176"/>
      <c r="Q27" s="2179"/>
      <c r="R27" s="2180"/>
      <c r="S27" s="2180"/>
      <c r="T27" s="2180"/>
      <c r="U27" s="2180"/>
      <c r="V27" s="2146">
        <f>Q27-R27-0.8*S27-0.5*T27</f>
        <v>0</v>
      </c>
      <c r="W27" s="2180"/>
      <c r="X27" s="2181">
        <f>V27*0%</f>
        <v>0</v>
      </c>
      <c r="Y27" s="2180"/>
      <c r="Z27" s="2182"/>
    </row>
    <row r="28" spans="1:26" s="2079" customFormat="1" ht="12">
      <c r="A28" s="2114">
        <v>100</v>
      </c>
      <c r="B28" s="2168">
        <v>0.1</v>
      </c>
      <c r="C28" s="2173"/>
      <c r="D28" s="2174"/>
      <c r="E28" s="2183"/>
      <c r="F28" s="2172"/>
      <c r="G28" s="2173"/>
      <c r="H28" s="2174"/>
      <c r="I28" s="2175"/>
      <c r="J28" s="2175"/>
      <c r="K28" s="2175"/>
      <c r="L28" s="2176"/>
      <c r="M28" s="2177"/>
      <c r="N28" s="2178"/>
      <c r="O28" s="2175"/>
      <c r="P28" s="2176"/>
      <c r="Q28" s="2180"/>
      <c r="R28" s="2180"/>
      <c r="S28" s="2180"/>
      <c r="T28" s="2180"/>
      <c r="U28" s="2180"/>
      <c r="V28" s="2146">
        <f t="shared" ref="V28:V38" si="1">Q28-R28-0.8*S28-0.5*T28</f>
        <v>0</v>
      </c>
      <c r="W28" s="2180"/>
      <c r="X28" s="2181">
        <f>V28*10%</f>
        <v>0</v>
      </c>
      <c r="Y28" s="2180"/>
      <c r="Z28" s="2182"/>
    </row>
    <row r="29" spans="1:26" s="2079" customFormat="1" ht="12">
      <c r="A29" s="2114">
        <v>110</v>
      </c>
      <c r="B29" s="2168">
        <v>0.2</v>
      </c>
      <c r="C29" s="2184"/>
      <c r="D29" s="2106"/>
      <c r="E29" s="2185"/>
      <c r="F29" s="2172"/>
      <c r="G29" s="2184"/>
      <c r="H29" s="2106"/>
      <c r="I29" s="2175"/>
      <c r="J29" s="2175"/>
      <c r="K29" s="2175"/>
      <c r="L29" s="2176"/>
      <c r="M29" s="2177"/>
      <c r="N29" s="2178"/>
      <c r="O29" s="2175"/>
      <c r="P29" s="2176"/>
      <c r="Q29" s="2180"/>
      <c r="R29" s="2180"/>
      <c r="S29" s="2180"/>
      <c r="T29" s="2180"/>
      <c r="U29" s="2180"/>
      <c r="V29" s="2146">
        <f t="shared" si="1"/>
        <v>0</v>
      </c>
      <c r="W29" s="2180"/>
      <c r="X29" s="2181">
        <f>V29*20%</f>
        <v>0</v>
      </c>
      <c r="Y29" s="2180"/>
      <c r="Z29" s="2182"/>
    </row>
    <row r="30" spans="1:26" s="2079" customFormat="1" ht="12">
      <c r="A30" s="2114">
        <v>120</v>
      </c>
      <c r="B30" s="2168">
        <v>0.35</v>
      </c>
      <c r="C30" s="2173"/>
      <c r="D30" s="2174"/>
      <c r="E30" s="2183"/>
      <c r="F30" s="2172"/>
      <c r="G30" s="2173"/>
      <c r="H30" s="2174"/>
      <c r="I30" s="2175"/>
      <c r="J30" s="2175"/>
      <c r="K30" s="2175"/>
      <c r="L30" s="2176"/>
      <c r="M30" s="2177"/>
      <c r="N30" s="2178"/>
      <c r="O30" s="2175"/>
      <c r="P30" s="2176"/>
      <c r="Q30" s="2180"/>
      <c r="R30" s="2180"/>
      <c r="S30" s="2180"/>
      <c r="T30" s="2180"/>
      <c r="U30" s="2180"/>
      <c r="V30" s="2146">
        <f t="shared" si="1"/>
        <v>0</v>
      </c>
      <c r="W30" s="2180"/>
      <c r="X30" s="2181">
        <f>V30*35%</f>
        <v>0</v>
      </c>
      <c r="Y30" s="2180"/>
      <c r="Z30" s="2182"/>
    </row>
    <row r="31" spans="1:26" s="2079" customFormat="1" ht="12">
      <c r="A31" s="2114">
        <v>130</v>
      </c>
      <c r="B31" s="2168">
        <v>0.5</v>
      </c>
      <c r="C31" s="2149"/>
      <c r="D31" s="2126"/>
      <c r="E31" s="2150"/>
      <c r="F31" s="2172"/>
      <c r="G31" s="2173"/>
      <c r="H31" s="2174"/>
      <c r="I31" s="2175"/>
      <c r="J31" s="2175"/>
      <c r="K31" s="2175"/>
      <c r="L31" s="2176"/>
      <c r="M31" s="2177"/>
      <c r="N31" s="2178"/>
      <c r="O31" s="2175"/>
      <c r="P31" s="2176"/>
      <c r="Q31" s="2180"/>
      <c r="R31" s="2180"/>
      <c r="S31" s="2180"/>
      <c r="T31" s="2180"/>
      <c r="U31" s="2180"/>
      <c r="V31" s="2146">
        <f t="shared" si="1"/>
        <v>0</v>
      </c>
      <c r="W31" s="2180"/>
      <c r="X31" s="2181">
        <f>V31*50%</f>
        <v>0</v>
      </c>
      <c r="Y31" s="2180"/>
      <c r="Z31" s="2182"/>
    </row>
    <row r="32" spans="1:26" s="2079" customFormat="1" ht="12">
      <c r="A32" s="2114">
        <v>140</v>
      </c>
      <c r="B32" s="2168">
        <v>0.75</v>
      </c>
      <c r="C32" s="2149"/>
      <c r="D32" s="2126"/>
      <c r="E32" s="2150"/>
      <c r="F32" s="2172"/>
      <c r="G32" s="2173"/>
      <c r="H32" s="2174"/>
      <c r="I32" s="2175"/>
      <c r="J32" s="2175"/>
      <c r="K32" s="2175"/>
      <c r="L32" s="2176"/>
      <c r="M32" s="2177"/>
      <c r="N32" s="2178"/>
      <c r="O32" s="2175"/>
      <c r="P32" s="2176"/>
      <c r="Q32" s="2180"/>
      <c r="R32" s="2180"/>
      <c r="S32" s="2180"/>
      <c r="T32" s="2180"/>
      <c r="U32" s="2180"/>
      <c r="V32" s="2146">
        <f t="shared" si="1"/>
        <v>0</v>
      </c>
      <c r="W32" s="2180"/>
      <c r="X32" s="2181">
        <f>V32*75%</f>
        <v>0</v>
      </c>
      <c r="Y32" s="2180"/>
      <c r="Z32" s="2182"/>
    </row>
    <row r="33" spans="1:26" s="2079" customFormat="1" ht="12">
      <c r="A33" s="2114">
        <v>150</v>
      </c>
      <c r="B33" s="2168">
        <v>0.85</v>
      </c>
      <c r="C33" s="2186"/>
      <c r="D33" s="2187"/>
      <c r="E33" s="2188"/>
      <c r="F33" s="2172"/>
      <c r="G33" s="2189"/>
      <c r="H33" s="2190"/>
      <c r="I33" s="2191"/>
      <c r="J33" s="2191"/>
      <c r="K33" s="2191"/>
      <c r="L33" s="2192"/>
      <c r="M33" s="2193"/>
      <c r="N33" s="2194"/>
      <c r="O33" s="2191"/>
      <c r="P33" s="2192"/>
      <c r="Q33" s="2180"/>
      <c r="R33" s="2180"/>
      <c r="S33" s="2180"/>
      <c r="T33" s="2180"/>
      <c r="U33" s="2180"/>
      <c r="V33" s="2146">
        <f t="shared" si="1"/>
        <v>0</v>
      </c>
      <c r="W33" s="2180"/>
      <c r="X33" s="2181">
        <f>V33*85%</f>
        <v>0</v>
      </c>
      <c r="Y33" s="2180"/>
      <c r="Z33" s="2182"/>
    </row>
    <row r="34" spans="1:26" s="2079" customFormat="1" ht="12">
      <c r="A34" s="2114">
        <v>160</v>
      </c>
      <c r="B34" s="2168">
        <v>1</v>
      </c>
      <c r="C34" s="2149"/>
      <c r="D34" s="2126"/>
      <c r="E34" s="2150"/>
      <c r="F34" s="2172"/>
      <c r="G34" s="2173"/>
      <c r="H34" s="2174"/>
      <c r="I34" s="2175"/>
      <c r="J34" s="2175"/>
      <c r="K34" s="2175"/>
      <c r="L34" s="2176"/>
      <c r="M34" s="2177"/>
      <c r="N34" s="2178"/>
      <c r="O34" s="2175"/>
      <c r="P34" s="2176"/>
      <c r="Q34" s="2180"/>
      <c r="R34" s="2180"/>
      <c r="S34" s="2180"/>
      <c r="T34" s="2180"/>
      <c r="U34" s="2180"/>
      <c r="V34" s="2146">
        <f t="shared" si="1"/>
        <v>0</v>
      </c>
      <c r="W34" s="2180"/>
      <c r="X34" s="2181">
        <f>V34*100%</f>
        <v>0</v>
      </c>
      <c r="Y34" s="2180"/>
      <c r="Z34" s="2182"/>
    </row>
    <row r="35" spans="1:26" s="2079" customFormat="1" ht="12">
      <c r="A35" s="2114">
        <v>170</v>
      </c>
      <c r="B35" s="2168">
        <v>1.25</v>
      </c>
      <c r="C35" s="2149"/>
      <c r="D35" s="2126"/>
      <c r="E35" s="2150"/>
      <c r="F35" s="2172"/>
      <c r="G35" s="2173"/>
      <c r="H35" s="2174"/>
      <c r="I35" s="2175"/>
      <c r="J35" s="2175"/>
      <c r="K35" s="2175"/>
      <c r="L35" s="2176"/>
      <c r="M35" s="2177"/>
      <c r="N35" s="2178"/>
      <c r="O35" s="2175"/>
      <c r="P35" s="2176"/>
      <c r="Q35" s="2180"/>
      <c r="R35" s="2180"/>
      <c r="S35" s="2180"/>
      <c r="T35" s="2180"/>
      <c r="U35" s="2180"/>
      <c r="V35" s="2146">
        <f t="shared" si="1"/>
        <v>0</v>
      </c>
      <c r="W35" s="2180"/>
      <c r="X35" s="2181">
        <f>V35*125%</f>
        <v>0</v>
      </c>
      <c r="Y35" s="2180"/>
      <c r="Z35" s="2182"/>
    </row>
    <row r="36" spans="1:26" s="2079" customFormat="1" ht="12">
      <c r="A36" s="2114">
        <v>180</v>
      </c>
      <c r="B36" s="2168">
        <v>1.5</v>
      </c>
      <c r="C36" s="2186"/>
      <c r="D36" s="2187"/>
      <c r="E36" s="2150"/>
      <c r="F36" s="2172"/>
      <c r="G36" s="2173"/>
      <c r="H36" s="2174"/>
      <c r="I36" s="2175"/>
      <c r="J36" s="2175"/>
      <c r="K36" s="2175"/>
      <c r="L36" s="2176"/>
      <c r="M36" s="2177"/>
      <c r="N36" s="2178"/>
      <c r="O36" s="2175"/>
      <c r="P36" s="2176"/>
      <c r="Q36" s="2180"/>
      <c r="R36" s="2180"/>
      <c r="S36" s="2180"/>
      <c r="T36" s="2180"/>
      <c r="U36" s="2180"/>
      <c r="V36" s="2146">
        <f t="shared" si="1"/>
        <v>0</v>
      </c>
      <c r="W36" s="2180"/>
      <c r="X36" s="2181">
        <f>V36*150%</f>
        <v>0</v>
      </c>
      <c r="Y36" s="2180"/>
      <c r="Z36" s="2182"/>
    </row>
    <row r="37" spans="1:26" s="2079" customFormat="1" ht="12">
      <c r="A37" s="2114">
        <v>190</v>
      </c>
      <c r="B37" s="2168">
        <v>2</v>
      </c>
      <c r="C37" s="2186"/>
      <c r="D37" s="2187"/>
      <c r="E37" s="2188"/>
      <c r="F37" s="2172"/>
      <c r="G37" s="2189"/>
      <c r="H37" s="2190"/>
      <c r="I37" s="2191"/>
      <c r="J37" s="2191"/>
      <c r="K37" s="2191"/>
      <c r="L37" s="2192"/>
      <c r="M37" s="2193"/>
      <c r="N37" s="2194"/>
      <c r="O37" s="2191"/>
      <c r="P37" s="2192"/>
      <c r="Q37" s="2180"/>
      <c r="R37" s="2180"/>
      <c r="S37" s="2180"/>
      <c r="T37" s="2180"/>
      <c r="U37" s="2180"/>
      <c r="V37" s="2146">
        <f t="shared" si="1"/>
        <v>0</v>
      </c>
      <c r="W37" s="2180"/>
      <c r="X37" s="2181">
        <f>V37*200%</f>
        <v>0</v>
      </c>
      <c r="Y37" s="2180"/>
      <c r="Z37" s="2182"/>
    </row>
    <row r="38" spans="1:26" s="2079" customFormat="1" ht="12">
      <c r="A38" s="2114">
        <v>200</v>
      </c>
      <c r="B38" s="2168">
        <v>12.5</v>
      </c>
      <c r="C38" s="2186"/>
      <c r="D38" s="2187"/>
      <c r="E38" s="2188"/>
      <c r="F38" s="2172"/>
      <c r="G38" s="2189"/>
      <c r="H38" s="2190"/>
      <c r="I38" s="2191"/>
      <c r="J38" s="2191"/>
      <c r="K38" s="2191"/>
      <c r="L38" s="2192"/>
      <c r="M38" s="2193"/>
      <c r="N38" s="2194"/>
      <c r="O38" s="2191"/>
      <c r="P38" s="2192"/>
      <c r="Q38" s="2180"/>
      <c r="R38" s="2180"/>
      <c r="S38" s="2180"/>
      <c r="T38" s="2180"/>
      <c r="U38" s="2180"/>
      <c r="V38" s="2146">
        <f t="shared" si="1"/>
        <v>0</v>
      </c>
      <c r="W38" s="2180"/>
      <c r="X38" s="2181">
        <f>V38*1250%</f>
        <v>0</v>
      </c>
      <c r="Y38" s="2180"/>
      <c r="Z38" s="2182"/>
    </row>
    <row r="39" spans="1:26" s="2079" customFormat="1" ht="12">
      <c r="A39" s="2195">
        <v>210</v>
      </c>
      <c r="B39" s="2168" t="s">
        <v>2504</v>
      </c>
      <c r="C39" s="2186"/>
      <c r="D39" s="2187"/>
      <c r="E39" s="2188"/>
      <c r="F39" s="2196"/>
      <c r="G39" s="2191"/>
      <c r="H39" s="2191"/>
      <c r="I39" s="2191"/>
      <c r="J39" s="2191"/>
      <c r="K39" s="2191"/>
      <c r="L39" s="2192"/>
      <c r="M39" s="2193"/>
      <c r="N39" s="2194"/>
      <c r="O39" s="2191"/>
      <c r="P39" s="2192"/>
      <c r="Q39" s="2197"/>
      <c r="R39" s="2197"/>
      <c r="S39" s="2197"/>
      <c r="T39" s="2197"/>
      <c r="U39" s="2197"/>
      <c r="V39" s="2146">
        <f>Q39-R39-0.8*S39-0.5*T39</f>
        <v>0</v>
      </c>
      <c r="W39" s="2197"/>
      <c r="X39" s="2180"/>
      <c r="Y39" s="2197"/>
      <c r="Z39" s="2198"/>
    </row>
    <row r="40" spans="1:26" s="2079" customFormat="1" ht="15" customHeight="1">
      <c r="A40" s="3173" t="s">
        <v>2505</v>
      </c>
      <c r="B40" s="3174"/>
      <c r="C40" s="3174"/>
      <c r="D40" s="3174"/>
      <c r="E40" s="3174"/>
      <c r="F40" s="3174"/>
      <c r="G40" s="3174"/>
      <c r="H40" s="3174"/>
      <c r="I40" s="3174"/>
      <c r="J40" s="3174"/>
      <c r="K40" s="3174"/>
      <c r="L40" s="3174"/>
      <c r="M40" s="3174"/>
      <c r="N40" s="3174"/>
      <c r="O40" s="3174"/>
      <c r="P40" s="3174"/>
      <c r="Q40" s="3174"/>
      <c r="R40" s="3174"/>
      <c r="S40" s="3174"/>
      <c r="T40" s="3174"/>
      <c r="U40" s="3174"/>
      <c r="V40" s="3174"/>
      <c r="W40" s="3174"/>
      <c r="X40" s="3174"/>
      <c r="Y40" s="3174"/>
      <c r="Z40" s="2199"/>
    </row>
    <row r="41" spans="1:26" s="2079" customFormat="1" ht="12">
      <c r="A41" s="2200">
        <v>220</v>
      </c>
      <c r="B41" s="2201"/>
      <c r="C41" s="2202"/>
      <c r="D41" s="2203"/>
      <c r="E41" s="2204"/>
      <c r="F41" s="2202"/>
      <c r="G41" s="2203"/>
      <c r="H41" s="2203"/>
      <c r="I41" s="2203"/>
      <c r="J41" s="2203"/>
      <c r="K41" s="2203"/>
      <c r="L41" s="2203"/>
      <c r="M41" s="2205"/>
      <c r="N41" s="2203"/>
      <c r="O41" s="2203"/>
      <c r="P41" s="2203"/>
      <c r="Q41" s="2203"/>
      <c r="R41" s="2203"/>
      <c r="S41" s="2203"/>
      <c r="T41" s="2203"/>
      <c r="U41" s="2203"/>
      <c r="V41" s="2203"/>
      <c r="W41" s="2203"/>
      <c r="X41" s="2203"/>
      <c r="Y41" s="2206"/>
      <c r="Z41" s="2207"/>
    </row>
    <row r="42" spans="1:26" s="2079" customFormat="1" ht="12">
      <c r="A42" s="2208">
        <v>230</v>
      </c>
      <c r="B42" s="2209"/>
      <c r="C42" s="2149"/>
      <c r="D42" s="2191"/>
      <c r="E42" s="2150"/>
      <c r="F42" s="2149"/>
      <c r="G42" s="2191"/>
      <c r="H42" s="2191"/>
      <c r="I42" s="2191"/>
      <c r="J42" s="2191"/>
      <c r="K42" s="2191"/>
      <c r="L42" s="2191"/>
      <c r="M42" s="2193"/>
      <c r="N42" s="2191"/>
      <c r="O42" s="2191"/>
      <c r="P42" s="2191"/>
      <c r="Q42" s="2191"/>
      <c r="R42" s="2191"/>
      <c r="S42" s="2191"/>
      <c r="T42" s="2191"/>
      <c r="U42" s="2191"/>
      <c r="V42" s="2191"/>
      <c r="W42" s="2191"/>
      <c r="X42" s="2191"/>
      <c r="Y42" s="2192"/>
      <c r="Z42" s="2210"/>
    </row>
    <row r="43" spans="1:26" s="2079" customFormat="1" ht="12">
      <c r="A43" s="2208">
        <v>240</v>
      </c>
      <c r="B43" s="2209"/>
      <c r="C43" s="2149"/>
      <c r="D43" s="2191"/>
      <c r="E43" s="2150"/>
      <c r="F43" s="2149"/>
      <c r="G43" s="2191"/>
      <c r="H43" s="2191"/>
      <c r="I43" s="2191"/>
      <c r="J43" s="2191"/>
      <c r="K43" s="2191"/>
      <c r="L43" s="2191"/>
      <c r="M43" s="2193"/>
      <c r="N43" s="2191"/>
      <c r="O43" s="2191"/>
      <c r="P43" s="2191"/>
      <c r="Q43" s="2191"/>
      <c r="R43" s="2191"/>
      <c r="S43" s="2191"/>
      <c r="T43" s="2191"/>
      <c r="U43" s="2191"/>
      <c r="V43" s="2191"/>
      <c r="W43" s="2191"/>
      <c r="X43" s="2191"/>
      <c r="Y43" s="2192"/>
      <c r="Z43" s="2210"/>
    </row>
    <row r="44" spans="1:26" s="2079" customFormat="1" ht="12.75" thickBot="1">
      <c r="A44" s="2211">
        <v>250</v>
      </c>
      <c r="B44" s="2212"/>
      <c r="C44" s="2213"/>
      <c r="D44" s="2214"/>
      <c r="E44" s="2215"/>
      <c r="F44" s="2213"/>
      <c r="G44" s="2214"/>
      <c r="H44" s="2214"/>
      <c r="I44" s="2214"/>
      <c r="J44" s="2214"/>
      <c r="K44" s="2214"/>
      <c r="L44" s="2214"/>
      <c r="M44" s="2216"/>
      <c r="N44" s="2214"/>
      <c r="O44" s="2214"/>
      <c r="P44" s="2214"/>
      <c r="Q44" s="2214"/>
      <c r="R44" s="2214"/>
      <c r="S44" s="2214"/>
      <c r="T44" s="2214"/>
      <c r="U44" s="2214"/>
      <c r="V44" s="2214"/>
      <c r="W44" s="2214"/>
      <c r="X44" s="2214"/>
      <c r="Y44" s="2217"/>
      <c r="Z44" s="2218"/>
    </row>
    <row r="45" spans="1:26">
      <c r="A45" s="2219"/>
      <c r="G45" s="2220"/>
      <c r="H45" s="2221"/>
      <c r="I45" s="2221"/>
      <c r="J45" s="2222"/>
      <c r="K45" s="2222"/>
      <c r="L45" s="2222"/>
      <c r="M45" s="2222"/>
      <c r="N45" s="2222"/>
      <c r="O45" s="2222"/>
      <c r="P45" s="2222"/>
      <c r="Q45" s="2222"/>
      <c r="R45" s="2220"/>
      <c r="S45" s="2220"/>
      <c r="T45" s="2220"/>
      <c r="U45" s="2220"/>
      <c r="V45" s="2220"/>
      <c r="W45" s="2220"/>
      <c r="X45" s="2220"/>
      <c r="Y45" s="2220"/>
    </row>
    <row r="46" spans="1:26">
      <c r="A46" s="2219"/>
      <c r="B46" s="1926" t="s">
        <v>2506</v>
      </c>
      <c r="G46" s="2220"/>
      <c r="H46" s="2220"/>
      <c r="I46" s="2220"/>
      <c r="J46" s="2220"/>
      <c r="K46" s="2220"/>
      <c r="L46" s="2220"/>
      <c r="M46" s="2220"/>
      <c r="N46" s="2220"/>
      <c r="O46" s="2220"/>
      <c r="P46" s="2220"/>
      <c r="Q46" s="2220"/>
      <c r="R46" s="2220"/>
      <c r="S46" s="2220"/>
      <c r="T46" s="2220"/>
      <c r="U46" s="2220"/>
      <c r="V46" s="2220"/>
      <c r="W46" s="2220"/>
      <c r="X46" s="2220"/>
      <c r="Y46" s="2220"/>
    </row>
    <row r="47" spans="1:26">
      <c r="A47" s="2219"/>
      <c r="B47" s="2082"/>
      <c r="J47" s="2220"/>
      <c r="K47" s="2220"/>
      <c r="L47" s="2220"/>
      <c r="M47" s="2220"/>
      <c r="N47" s="2220"/>
      <c r="O47" s="2220"/>
      <c r="P47" s="2220"/>
      <c r="Q47" s="2220"/>
      <c r="R47" s="2220"/>
      <c r="S47" s="2220"/>
      <c r="T47" s="2220"/>
      <c r="U47" s="2220"/>
      <c r="V47" s="2220"/>
      <c r="W47" s="2220"/>
      <c r="X47" s="2220"/>
      <c r="Y47" s="2220"/>
    </row>
  </sheetData>
  <mergeCells count="36">
    <mergeCell ref="N3:V3"/>
    <mergeCell ref="C7:D7"/>
    <mergeCell ref="E7:E10"/>
    <mergeCell ref="F7:F10"/>
    <mergeCell ref="G7:L7"/>
    <mergeCell ref="M7:M10"/>
    <mergeCell ref="N7:P7"/>
    <mergeCell ref="Q7:Q10"/>
    <mergeCell ref="R7:U7"/>
    <mergeCell ref="V7:V10"/>
    <mergeCell ref="W7:Z7"/>
    <mergeCell ref="C8:C10"/>
    <mergeCell ref="D8:D10"/>
    <mergeCell ref="G8:H8"/>
    <mergeCell ref="I8:J8"/>
    <mergeCell ref="K8:L8"/>
    <mergeCell ref="N8:N10"/>
    <mergeCell ref="O8:O10"/>
    <mergeCell ref="R8:R10"/>
    <mergeCell ref="S8:S10"/>
    <mergeCell ref="P9:P10"/>
    <mergeCell ref="B17:Z17"/>
    <mergeCell ref="B26:Z26"/>
    <mergeCell ref="A40:Y40"/>
    <mergeCell ref="G9:G10"/>
    <mergeCell ref="H9:H10"/>
    <mergeCell ref="I9:I10"/>
    <mergeCell ref="J9:J10"/>
    <mergeCell ref="K9:K10"/>
    <mergeCell ref="L9:L10"/>
    <mergeCell ref="T8:T10"/>
    <mergeCell ref="U8:U10"/>
    <mergeCell ref="W8:W10"/>
    <mergeCell ref="X8:X10"/>
    <mergeCell ref="Y8:Y10"/>
    <mergeCell ref="Z8:Z10"/>
  </mergeCells>
  <conditionalFormatting sqref="D37:E39 B17 B24:B26">
    <cfRule type="cellIs" dxfId="14" priority="5" stopIfTrue="1" operator="equal">
      <formula>#REF!</formula>
    </cfRule>
  </conditionalFormatting>
  <conditionalFormatting sqref="B18:B23">
    <cfRule type="cellIs" dxfId="13" priority="4" stopIfTrue="1" operator="equal">
      <formula>#REF!</formula>
    </cfRule>
  </conditionalFormatting>
  <conditionalFormatting sqref="B27:B39">
    <cfRule type="cellIs" dxfId="12" priority="3" stopIfTrue="1" operator="equal">
      <formula>#REF!</formula>
    </cfRule>
  </conditionalFormatting>
  <conditionalFormatting sqref="C37:C39">
    <cfRule type="cellIs" dxfId="11" priority="2" stopIfTrue="1" operator="equal">
      <formula>#REF!</formula>
    </cfRule>
  </conditionalFormatting>
  <conditionalFormatting sqref="F37:F39">
    <cfRule type="cellIs" dxfId="10" priority="1" stopIfTrue="1" operator="equal">
      <formula>#REF!</formula>
    </cfRule>
  </conditionalFormatting>
  <pageMargins left="0.70866141732283472" right="0.70866141732283472" top="0.15748031496062992" bottom="0" header="0.31496062992125984" footer="0.31496062992125984"/>
  <pageSetup paperSize="9" scale="14" fitToHeight="3" orientation="landscape" cellComments="asDisplayed" r:id="rId1"/>
  <headerFooter alignWithMargins="0">
    <oddFooter>&amp;C&amp;60&amp;U&amp;A&amp;R&amp;40&amp;P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4"/>
  <sheetViews>
    <sheetView zoomScale="85" zoomScaleNormal="85" workbookViewId="0">
      <selection activeCell="K21" sqref="K21"/>
    </sheetView>
  </sheetViews>
  <sheetFormatPr defaultRowHeight="12.75"/>
  <cols>
    <col min="1" max="1" width="36.85546875" style="396" customWidth="1"/>
    <col min="2" max="2" width="17.140625" style="396" customWidth="1"/>
    <col min="3" max="3" width="15.140625" style="396" customWidth="1"/>
    <col min="4" max="4" width="9.140625" style="396"/>
    <col min="5" max="5" width="10.28515625" style="396" bestFit="1" customWidth="1"/>
    <col min="6" max="6" width="9.28515625" style="396" bestFit="1" customWidth="1"/>
    <col min="7" max="16384" width="9.140625" style="396"/>
  </cols>
  <sheetData>
    <row r="1" spans="1:9" s="385" customFormat="1" ht="15">
      <c r="A1" s="382" t="s">
        <v>0</v>
      </c>
      <c r="B1" s="383">
        <v>36.1</v>
      </c>
      <c r="C1" s="383"/>
      <c r="D1" s="261"/>
      <c r="E1" s="261"/>
      <c r="F1" s="261"/>
      <c r="G1" s="261"/>
      <c r="H1" s="261"/>
      <c r="I1" s="384"/>
    </row>
    <row r="2" spans="1:9" s="385" customFormat="1" ht="17.25">
      <c r="A2" s="382" t="s">
        <v>2</v>
      </c>
      <c r="B2" s="386" t="s">
        <v>667</v>
      </c>
      <c r="C2" s="387"/>
      <c r="D2" s="261"/>
      <c r="E2" s="261"/>
      <c r="F2" s="261"/>
      <c r="G2" s="261"/>
      <c r="H2" s="261"/>
      <c r="I2" s="384"/>
    </row>
    <row r="3" spans="1:9" s="385" customFormat="1" ht="15">
      <c r="A3" s="388" t="s">
        <v>4</v>
      </c>
      <c r="B3" s="389" t="s">
        <v>5</v>
      </c>
      <c r="C3" s="389"/>
      <c r="D3" s="261"/>
      <c r="E3" s="261"/>
      <c r="F3" s="261"/>
      <c r="G3" s="261"/>
      <c r="H3" s="261"/>
      <c r="I3" s="384"/>
    </row>
    <row r="4" spans="1:9" s="385" customFormat="1" ht="15">
      <c r="A4" s="388" t="s">
        <v>6</v>
      </c>
      <c r="B4" s="389" t="s">
        <v>668</v>
      </c>
      <c r="C4" s="389"/>
      <c r="D4" s="261"/>
      <c r="E4" s="261"/>
      <c r="F4" s="261"/>
      <c r="G4" s="261"/>
      <c r="H4" s="261"/>
      <c r="I4" s="384"/>
    </row>
    <row r="5" spans="1:9" s="385" customFormat="1" ht="15">
      <c r="A5" s="388" t="s">
        <v>8</v>
      </c>
      <c r="B5" s="389" t="s">
        <v>9</v>
      </c>
      <c r="C5" s="389"/>
      <c r="D5" s="261"/>
      <c r="E5" s="261"/>
      <c r="F5" s="261"/>
      <c r="G5" s="261"/>
      <c r="H5" s="261"/>
      <c r="I5" s="384"/>
    </row>
    <row r="6" spans="1:9" s="385" customFormat="1" ht="15">
      <c r="A6" s="390"/>
      <c r="B6" s="391"/>
      <c r="C6" s="261"/>
      <c r="D6" s="261"/>
      <c r="E6" s="261"/>
      <c r="F6" s="261"/>
      <c r="G6" s="261"/>
      <c r="H6" s="261"/>
      <c r="I6" s="384"/>
    </row>
    <row r="7" spans="1:9" s="385" customFormat="1" ht="75.75" customHeight="1">
      <c r="A7" s="392" t="s">
        <v>669</v>
      </c>
      <c r="B7" s="393" t="s">
        <v>670</v>
      </c>
      <c r="C7" s="393" t="s">
        <v>671</v>
      </c>
    </row>
    <row r="8" spans="1:9" ht="15">
      <c r="A8" s="394" t="s">
        <v>7</v>
      </c>
      <c r="B8" s="395">
        <f>SUM(B9:B11)</f>
        <v>0</v>
      </c>
      <c r="C8" s="395" t="e">
        <f>(C9*B9+C10*B10+C12*B12+C13*B13+C14*B14+B15*C15+C16*B16+C17*B17+C18*B18+C19*B19)/B8</f>
        <v>#DIV/0!</v>
      </c>
      <c r="E8" s="397"/>
      <c r="F8" s="397"/>
    </row>
    <row r="9" spans="1:9" ht="15">
      <c r="A9" s="398" t="s">
        <v>672</v>
      </c>
      <c r="B9" s="229">
        <v>0</v>
      </c>
      <c r="C9" s="229">
        <v>0</v>
      </c>
    </row>
    <row r="10" spans="1:9" ht="15">
      <c r="A10" s="398" t="s">
        <v>99</v>
      </c>
      <c r="B10" s="229">
        <v>0</v>
      </c>
      <c r="C10" s="229">
        <v>0</v>
      </c>
    </row>
    <row r="11" spans="1:9" ht="15">
      <c r="A11" s="399" t="s">
        <v>612</v>
      </c>
      <c r="B11" s="395">
        <f>SUM(B12:B19)</f>
        <v>0</v>
      </c>
      <c r="C11" s="395" t="e">
        <f>(B12*C12+C13*B13+B14*C14+B15*C15+B16*C16+B17*C17+B18*C18+B19*C19)/B11</f>
        <v>#DIV/0!</v>
      </c>
    </row>
    <row r="12" spans="1:9" ht="15">
      <c r="A12" s="398" t="s">
        <v>673</v>
      </c>
      <c r="B12" s="229">
        <v>0</v>
      </c>
      <c r="C12" s="229">
        <v>0</v>
      </c>
    </row>
    <row r="13" spans="1:9" ht="15">
      <c r="A13" s="398" t="s">
        <v>674</v>
      </c>
      <c r="B13" s="229">
        <v>0</v>
      </c>
      <c r="C13" s="229">
        <v>0</v>
      </c>
    </row>
    <row r="14" spans="1:9" ht="15">
      <c r="A14" s="398" t="s">
        <v>675</v>
      </c>
      <c r="B14" s="229">
        <v>0</v>
      </c>
      <c r="C14" s="229">
        <v>0</v>
      </c>
    </row>
    <row r="15" spans="1:9" ht="15">
      <c r="A15" s="398" t="s">
        <v>676</v>
      </c>
      <c r="B15" s="229">
        <v>0</v>
      </c>
      <c r="C15" s="229">
        <v>0</v>
      </c>
    </row>
    <row r="16" spans="1:9" ht="15">
      <c r="A16" s="398" t="s">
        <v>677</v>
      </c>
      <c r="B16" s="229">
        <v>0</v>
      </c>
      <c r="C16" s="229">
        <v>0</v>
      </c>
    </row>
    <row r="17" spans="1:8" ht="15">
      <c r="A17" s="398" t="s">
        <v>678</v>
      </c>
      <c r="B17" s="229">
        <v>0</v>
      </c>
      <c r="C17" s="229">
        <v>0</v>
      </c>
    </row>
    <row r="18" spans="1:8" ht="15">
      <c r="A18" s="398" t="s">
        <v>679</v>
      </c>
      <c r="B18" s="229">
        <v>0</v>
      </c>
      <c r="C18" s="229">
        <v>0</v>
      </c>
      <c r="H18" s="400"/>
    </row>
    <row r="19" spans="1:8" ht="15">
      <c r="A19" s="398" t="s">
        <v>680</v>
      </c>
      <c r="B19" s="229">
        <v>0</v>
      </c>
      <c r="C19" s="229">
        <v>0</v>
      </c>
    </row>
    <row r="20" spans="1:8" ht="15">
      <c r="A20" s="394" t="s">
        <v>477</v>
      </c>
      <c r="B20" s="395">
        <f>SUM(B21:B23)</f>
        <v>0</v>
      </c>
      <c r="C20" s="395" t="e">
        <f>(C21*B21+C22*B22+C24*B24+C25*B25+C26*B26+B27*C27+C28*B28+C29*B29+C30*B30+C31*B31)/B20</f>
        <v>#DIV/0!</v>
      </c>
      <c r="H20" s="401"/>
    </row>
    <row r="21" spans="1:8" ht="15">
      <c r="A21" s="398" t="s">
        <v>672</v>
      </c>
      <c r="B21" s="229">
        <v>0</v>
      </c>
      <c r="C21" s="229">
        <v>0</v>
      </c>
    </row>
    <row r="22" spans="1:8" ht="15">
      <c r="A22" s="398" t="s">
        <v>99</v>
      </c>
      <c r="B22" s="229">
        <v>0</v>
      </c>
      <c r="C22" s="229">
        <v>0</v>
      </c>
    </row>
    <row r="23" spans="1:8" ht="15">
      <c r="A23" s="399" t="s">
        <v>612</v>
      </c>
      <c r="B23" s="395">
        <f>SUM(B24:B31)</f>
        <v>0</v>
      </c>
      <c r="C23" s="395" t="e">
        <f>(B24*C24+C25*B25+B26*C26+B27*C27+B28*C28+B29*C29+B30*C30+B31*C31)/B23</f>
        <v>#DIV/0!</v>
      </c>
    </row>
    <row r="24" spans="1:8" ht="15">
      <c r="A24" s="398" t="s">
        <v>673</v>
      </c>
      <c r="B24" s="229">
        <v>0</v>
      </c>
      <c r="C24" s="229">
        <v>0</v>
      </c>
    </row>
    <row r="25" spans="1:8" ht="15">
      <c r="A25" s="398" t="s">
        <v>674</v>
      </c>
      <c r="B25" s="229">
        <v>0</v>
      </c>
      <c r="C25" s="229">
        <v>0</v>
      </c>
    </row>
    <row r="26" spans="1:8" ht="15">
      <c r="A26" s="398" t="s">
        <v>675</v>
      </c>
      <c r="B26" s="229">
        <v>0</v>
      </c>
      <c r="C26" s="229">
        <v>0</v>
      </c>
    </row>
    <row r="27" spans="1:8" ht="15">
      <c r="A27" s="398" t="s">
        <v>676</v>
      </c>
      <c r="B27" s="229">
        <v>0</v>
      </c>
      <c r="C27" s="229">
        <v>0</v>
      </c>
    </row>
    <row r="28" spans="1:8" ht="15">
      <c r="A28" s="398" t="s">
        <v>677</v>
      </c>
      <c r="B28" s="229">
        <v>0</v>
      </c>
      <c r="C28" s="229">
        <v>0</v>
      </c>
    </row>
    <row r="29" spans="1:8" ht="15">
      <c r="A29" s="398" t="s">
        <v>678</v>
      </c>
      <c r="B29" s="229">
        <v>0</v>
      </c>
      <c r="C29" s="229">
        <v>0</v>
      </c>
    </row>
    <row r="30" spans="1:8" ht="15">
      <c r="A30" s="398" t="s">
        <v>679</v>
      </c>
      <c r="B30" s="229">
        <v>0</v>
      </c>
      <c r="C30" s="229">
        <v>0</v>
      </c>
    </row>
    <row r="31" spans="1:8" ht="15">
      <c r="A31" s="398" t="s">
        <v>680</v>
      </c>
      <c r="B31" s="229">
        <v>0</v>
      </c>
      <c r="C31" s="229">
        <v>0</v>
      </c>
    </row>
    <row r="32" spans="1:8" ht="15">
      <c r="A32" s="394" t="s">
        <v>507</v>
      </c>
      <c r="B32" s="395">
        <f>SUM(B33:B35)</f>
        <v>0</v>
      </c>
      <c r="C32" s="395" t="e">
        <f>(C33*B33+C34*B34+C36*B36+C37*B37+C38*B38+B39*C39+C40*B40+C41*B41+C42*B42+C43*B43)/B32</f>
        <v>#DIV/0!</v>
      </c>
    </row>
    <row r="33" spans="1:3" ht="15">
      <c r="A33" s="398" t="s">
        <v>672</v>
      </c>
      <c r="B33" s="229">
        <v>0</v>
      </c>
      <c r="C33" s="229">
        <v>0</v>
      </c>
    </row>
    <row r="34" spans="1:3" ht="15">
      <c r="A34" s="398" t="s">
        <v>99</v>
      </c>
      <c r="B34" s="229">
        <v>0</v>
      </c>
      <c r="C34" s="229">
        <v>0</v>
      </c>
    </row>
    <row r="35" spans="1:3" ht="15">
      <c r="A35" s="399" t="s">
        <v>612</v>
      </c>
      <c r="B35" s="395">
        <f>SUM(B36:B43)</f>
        <v>0</v>
      </c>
      <c r="C35" s="395" t="e">
        <f>(B36*C36+C37*B37+B38*C38+B39*C39+B40*C40+B41*C41+B42*C42+B43*C43)/B35</f>
        <v>#DIV/0!</v>
      </c>
    </row>
    <row r="36" spans="1:3" ht="15">
      <c r="A36" s="398" t="s">
        <v>673</v>
      </c>
      <c r="B36" s="229">
        <v>0</v>
      </c>
      <c r="C36" s="229">
        <v>0</v>
      </c>
    </row>
    <row r="37" spans="1:3" ht="15">
      <c r="A37" s="398" t="s">
        <v>674</v>
      </c>
      <c r="B37" s="229">
        <v>0</v>
      </c>
      <c r="C37" s="229">
        <v>0</v>
      </c>
    </row>
    <row r="38" spans="1:3" ht="15">
      <c r="A38" s="398" t="s">
        <v>675</v>
      </c>
      <c r="B38" s="229">
        <v>0</v>
      </c>
      <c r="C38" s="229">
        <v>0</v>
      </c>
    </row>
    <row r="39" spans="1:3" ht="15">
      <c r="A39" s="398" t="s">
        <v>676</v>
      </c>
      <c r="B39" s="229">
        <v>0</v>
      </c>
      <c r="C39" s="229">
        <v>0</v>
      </c>
    </row>
    <row r="40" spans="1:3" ht="15">
      <c r="A40" s="398" t="s">
        <v>677</v>
      </c>
      <c r="B40" s="229">
        <v>0</v>
      </c>
      <c r="C40" s="229">
        <v>0</v>
      </c>
    </row>
    <row r="41" spans="1:3" ht="15">
      <c r="A41" s="398" t="s">
        <v>678</v>
      </c>
      <c r="B41" s="229">
        <v>0</v>
      </c>
      <c r="C41" s="229">
        <v>0</v>
      </c>
    </row>
    <row r="42" spans="1:3" ht="15">
      <c r="A42" s="398" t="s">
        <v>679</v>
      </c>
      <c r="B42" s="229">
        <v>0</v>
      </c>
      <c r="C42" s="229">
        <v>0</v>
      </c>
    </row>
    <row r="43" spans="1:3" ht="15">
      <c r="A43" s="398" t="s">
        <v>680</v>
      </c>
      <c r="B43" s="229">
        <v>0</v>
      </c>
      <c r="C43" s="229">
        <v>0</v>
      </c>
    </row>
    <row r="44" spans="1:3" ht="15">
      <c r="A44" s="394" t="s">
        <v>478</v>
      </c>
      <c r="B44" s="395">
        <f>SUM(B45:B47)</f>
        <v>0</v>
      </c>
      <c r="C44" s="395" t="e">
        <f>(C45*B45+C46*B46+C48*B48+C49*B49+C50*B50+B51*C51+C52*B52+C53*B53+C54*B54+C55*B55)/B44</f>
        <v>#DIV/0!</v>
      </c>
    </row>
    <row r="45" spans="1:3" ht="15">
      <c r="A45" s="398" t="s">
        <v>672</v>
      </c>
      <c r="B45" s="229">
        <v>0</v>
      </c>
      <c r="C45" s="229">
        <v>0</v>
      </c>
    </row>
    <row r="46" spans="1:3" ht="15">
      <c r="A46" s="398" t="s">
        <v>99</v>
      </c>
      <c r="B46" s="229">
        <v>0</v>
      </c>
      <c r="C46" s="229">
        <v>0</v>
      </c>
    </row>
    <row r="47" spans="1:3" ht="15">
      <c r="A47" s="399" t="s">
        <v>612</v>
      </c>
      <c r="B47" s="395">
        <f>SUM(B48:B55)</f>
        <v>0</v>
      </c>
      <c r="C47" s="395" t="e">
        <f>(B48*C48+C49*B49+B50*C50+B51*C51+B52*C52+B53*C53+B54*C54+B55*C55)/B47</f>
        <v>#DIV/0!</v>
      </c>
    </row>
    <row r="48" spans="1:3" ht="15">
      <c r="A48" s="398" t="s">
        <v>673</v>
      </c>
      <c r="B48" s="229">
        <v>0</v>
      </c>
      <c r="C48" s="229">
        <v>0</v>
      </c>
    </row>
    <row r="49" spans="1:3" ht="15">
      <c r="A49" s="398" t="s">
        <v>674</v>
      </c>
      <c r="B49" s="229">
        <v>0</v>
      </c>
      <c r="C49" s="229">
        <v>0</v>
      </c>
    </row>
    <row r="50" spans="1:3" ht="15">
      <c r="A50" s="398" t="s">
        <v>675</v>
      </c>
      <c r="B50" s="229">
        <v>0</v>
      </c>
      <c r="C50" s="229">
        <v>0</v>
      </c>
    </row>
    <row r="51" spans="1:3" ht="15">
      <c r="A51" s="398" t="s">
        <v>676</v>
      </c>
      <c r="B51" s="229">
        <v>0</v>
      </c>
      <c r="C51" s="229">
        <v>0</v>
      </c>
    </row>
    <row r="52" spans="1:3" ht="15">
      <c r="A52" s="398" t="s">
        <v>677</v>
      </c>
      <c r="B52" s="229">
        <v>0</v>
      </c>
      <c r="C52" s="229">
        <v>0</v>
      </c>
    </row>
    <row r="53" spans="1:3" ht="15">
      <c r="A53" s="398" t="s">
        <v>678</v>
      </c>
      <c r="B53" s="229">
        <v>0</v>
      </c>
      <c r="C53" s="229">
        <v>0</v>
      </c>
    </row>
    <row r="54" spans="1:3" ht="15">
      <c r="A54" s="398" t="s">
        <v>679</v>
      </c>
      <c r="B54" s="229">
        <v>0</v>
      </c>
      <c r="C54" s="229">
        <v>0</v>
      </c>
    </row>
    <row r="55" spans="1:3" ht="15">
      <c r="A55" s="398" t="s">
        <v>680</v>
      </c>
      <c r="B55" s="229">
        <v>0</v>
      </c>
      <c r="C55" s="229">
        <v>0</v>
      </c>
    </row>
    <row r="56" spans="1:3" ht="15">
      <c r="A56" s="394" t="s">
        <v>636</v>
      </c>
      <c r="B56" s="395">
        <f>SUM(B57:B59)</f>
        <v>0</v>
      </c>
      <c r="C56" s="395" t="e">
        <f>(C57*B57+C58*B58+C60*B60+C61*B61+C62*B62+B63*C63+C64*B64+C65*B65+C66*B66+C67*B67)/B56</f>
        <v>#DIV/0!</v>
      </c>
    </row>
    <row r="57" spans="1:3" ht="15">
      <c r="A57" s="398" t="s">
        <v>672</v>
      </c>
      <c r="B57" s="229">
        <v>0</v>
      </c>
      <c r="C57" s="229">
        <v>0</v>
      </c>
    </row>
    <row r="58" spans="1:3" ht="15">
      <c r="A58" s="398" t="s">
        <v>99</v>
      </c>
      <c r="B58" s="229">
        <v>0</v>
      </c>
      <c r="C58" s="229">
        <v>0</v>
      </c>
    </row>
    <row r="59" spans="1:3" ht="15">
      <c r="A59" s="399" t="s">
        <v>612</v>
      </c>
      <c r="B59" s="395">
        <f>SUM(B60:B67)</f>
        <v>0</v>
      </c>
      <c r="C59" s="395" t="e">
        <f>(B60*C60+C61*B61+B62*C62+B63*C63+B64*C64+B65*C65+B66*C66+B67*C67)/B59</f>
        <v>#DIV/0!</v>
      </c>
    </row>
    <row r="60" spans="1:3" ht="15">
      <c r="A60" s="398" t="s">
        <v>673</v>
      </c>
      <c r="B60" s="229">
        <v>0</v>
      </c>
      <c r="C60" s="229">
        <v>0</v>
      </c>
    </row>
    <row r="61" spans="1:3" ht="15">
      <c r="A61" s="398" t="s">
        <v>674</v>
      </c>
      <c r="B61" s="229">
        <v>0</v>
      </c>
      <c r="C61" s="229">
        <v>0</v>
      </c>
    </row>
    <row r="62" spans="1:3" ht="15">
      <c r="A62" s="398" t="s">
        <v>675</v>
      </c>
      <c r="B62" s="229">
        <v>0</v>
      </c>
      <c r="C62" s="229">
        <v>0</v>
      </c>
    </row>
    <row r="63" spans="1:3" ht="15">
      <c r="A63" s="398" t="s">
        <v>676</v>
      </c>
      <c r="B63" s="229">
        <v>0</v>
      </c>
      <c r="C63" s="229">
        <v>0</v>
      </c>
    </row>
    <row r="64" spans="1:3" ht="15">
      <c r="A64" s="398" t="s">
        <v>677</v>
      </c>
      <c r="B64" s="229">
        <v>0</v>
      </c>
      <c r="C64" s="229">
        <v>0</v>
      </c>
    </row>
    <row r="65" spans="1:3" ht="15">
      <c r="A65" s="398" t="s">
        <v>678</v>
      </c>
      <c r="B65" s="229">
        <v>0</v>
      </c>
      <c r="C65" s="229">
        <v>0</v>
      </c>
    </row>
    <row r="66" spans="1:3" ht="15">
      <c r="A66" s="398" t="s">
        <v>679</v>
      </c>
      <c r="B66" s="229">
        <v>0</v>
      </c>
      <c r="C66" s="229">
        <v>0</v>
      </c>
    </row>
    <row r="67" spans="1:3" ht="15">
      <c r="A67" s="398" t="s">
        <v>680</v>
      </c>
      <c r="B67" s="229">
        <v>0</v>
      </c>
      <c r="C67" s="229">
        <v>0</v>
      </c>
    </row>
    <row r="68" spans="1:3" ht="15">
      <c r="A68" s="394" t="s">
        <v>640</v>
      </c>
      <c r="B68" s="395">
        <f>SUM(B69:B71)</f>
        <v>0</v>
      </c>
      <c r="C68" s="395" t="e">
        <f>(C69*B69+C70*B70+C72*B72+C73*B73+C74*B74+B75*C75+C76*B76+C77*B77+C78*B78+C79*B79)/B68</f>
        <v>#DIV/0!</v>
      </c>
    </row>
    <row r="69" spans="1:3" ht="15">
      <c r="A69" s="398" t="s">
        <v>672</v>
      </c>
      <c r="B69" s="229">
        <v>0</v>
      </c>
      <c r="C69" s="229">
        <v>0</v>
      </c>
    </row>
    <row r="70" spans="1:3" ht="15">
      <c r="A70" s="398" t="s">
        <v>99</v>
      </c>
      <c r="B70" s="229">
        <v>0</v>
      </c>
      <c r="C70" s="229">
        <v>0</v>
      </c>
    </row>
    <row r="71" spans="1:3" ht="15">
      <c r="A71" s="399" t="s">
        <v>612</v>
      </c>
      <c r="B71" s="395">
        <f>SUM(B72:B79)</f>
        <v>0</v>
      </c>
      <c r="C71" s="395" t="e">
        <f>(B72*C72+C73*B73+B74*C74+B75*C75+B76*C76+B77*C77+B78*C78+B79*C79)/B71</f>
        <v>#DIV/0!</v>
      </c>
    </row>
    <row r="72" spans="1:3" ht="15">
      <c r="A72" s="398" t="s">
        <v>673</v>
      </c>
      <c r="B72" s="229">
        <v>0</v>
      </c>
      <c r="C72" s="229">
        <v>0</v>
      </c>
    </row>
    <row r="73" spans="1:3" ht="15">
      <c r="A73" s="398" t="s">
        <v>674</v>
      </c>
      <c r="B73" s="229">
        <v>0</v>
      </c>
      <c r="C73" s="229">
        <v>0</v>
      </c>
    </row>
    <row r="74" spans="1:3" ht="15">
      <c r="A74" s="398" t="s">
        <v>675</v>
      </c>
      <c r="B74" s="229">
        <v>0</v>
      </c>
      <c r="C74" s="229">
        <v>0</v>
      </c>
    </row>
    <row r="75" spans="1:3" ht="15">
      <c r="A75" s="398" t="s">
        <v>676</v>
      </c>
      <c r="B75" s="229">
        <v>0</v>
      </c>
      <c r="C75" s="229">
        <v>0</v>
      </c>
    </row>
    <row r="76" spans="1:3" ht="15">
      <c r="A76" s="398" t="s">
        <v>677</v>
      </c>
      <c r="B76" s="229">
        <v>0</v>
      </c>
      <c r="C76" s="229">
        <v>0</v>
      </c>
    </row>
    <row r="77" spans="1:3" ht="15">
      <c r="A77" s="398" t="s">
        <v>678</v>
      </c>
      <c r="B77" s="229">
        <v>0</v>
      </c>
      <c r="C77" s="229">
        <v>0</v>
      </c>
    </row>
    <row r="78" spans="1:3" ht="15">
      <c r="A78" s="398" t="s">
        <v>679</v>
      </c>
      <c r="B78" s="229">
        <v>0</v>
      </c>
      <c r="C78" s="229">
        <v>0</v>
      </c>
    </row>
    <row r="79" spans="1:3" ht="15">
      <c r="A79" s="398" t="s">
        <v>680</v>
      </c>
      <c r="B79" s="229">
        <v>0</v>
      </c>
      <c r="C79" s="229">
        <v>0</v>
      </c>
    </row>
    <row r="80" spans="1:3" ht="15">
      <c r="A80" s="394" t="s">
        <v>644</v>
      </c>
      <c r="B80" s="395">
        <f>SUM(B81:B83)</f>
        <v>0</v>
      </c>
      <c r="C80" s="395" t="e">
        <f>(C81*B81+C82*B82+C84*B84+C85*B85+C86*B86+B87*C87+C88*B88+C89*B89+C90*B90+C91*B91)/B80</f>
        <v>#DIV/0!</v>
      </c>
    </row>
    <row r="81" spans="1:3" ht="15">
      <c r="A81" s="398" t="s">
        <v>672</v>
      </c>
      <c r="B81" s="229">
        <v>0</v>
      </c>
      <c r="C81" s="229">
        <v>0</v>
      </c>
    </row>
    <row r="82" spans="1:3" ht="15">
      <c r="A82" s="398" t="s">
        <v>99</v>
      </c>
      <c r="B82" s="229">
        <v>0</v>
      </c>
      <c r="C82" s="229">
        <v>0</v>
      </c>
    </row>
    <row r="83" spans="1:3" ht="15">
      <c r="A83" s="399" t="s">
        <v>612</v>
      </c>
      <c r="B83" s="395">
        <f>SUM(B84:B91)</f>
        <v>0</v>
      </c>
      <c r="C83" s="395" t="e">
        <f>(B84*C84+C85*B85+B86*C86+B87*C87+B88*C88+B89*C89+B90*C90+B91*C91)/B83</f>
        <v>#DIV/0!</v>
      </c>
    </row>
    <row r="84" spans="1:3" ht="15">
      <c r="A84" s="398" t="s">
        <v>673</v>
      </c>
      <c r="B84" s="229">
        <v>0</v>
      </c>
      <c r="C84" s="229">
        <v>0</v>
      </c>
    </row>
    <row r="85" spans="1:3" ht="15">
      <c r="A85" s="398" t="s">
        <v>674</v>
      </c>
      <c r="B85" s="229">
        <v>0</v>
      </c>
      <c r="C85" s="229">
        <v>0</v>
      </c>
    </row>
    <row r="86" spans="1:3" ht="15">
      <c r="A86" s="398" t="s">
        <v>675</v>
      </c>
      <c r="B86" s="229">
        <v>0</v>
      </c>
      <c r="C86" s="229">
        <v>0</v>
      </c>
    </row>
    <row r="87" spans="1:3" ht="15">
      <c r="A87" s="398" t="s">
        <v>676</v>
      </c>
      <c r="B87" s="229">
        <v>0</v>
      </c>
      <c r="C87" s="229">
        <v>0</v>
      </c>
    </row>
    <row r="88" spans="1:3" ht="15">
      <c r="A88" s="398" t="s">
        <v>677</v>
      </c>
      <c r="B88" s="229">
        <v>0</v>
      </c>
      <c r="C88" s="229">
        <v>0</v>
      </c>
    </row>
    <row r="89" spans="1:3" ht="15">
      <c r="A89" s="398" t="s">
        <v>678</v>
      </c>
      <c r="B89" s="229">
        <v>0</v>
      </c>
      <c r="C89" s="229">
        <v>0</v>
      </c>
    </row>
    <row r="90" spans="1:3" ht="15">
      <c r="A90" s="398" t="s">
        <v>679</v>
      </c>
      <c r="B90" s="229">
        <v>0</v>
      </c>
      <c r="C90" s="229">
        <v>0</v>
      </c>
    </row>
    <row r="91" spans="1:3" ht="15">
      <c r="A91" s="398" t="s">
        <v>680</v>
      </c>
      <c r="B91" s="229">
        <v>0</v>
      </c>
      <c r="C91" s="229">
        <v>0</v>
      </c>
    </row>
    <row r="92" spans="1:3" ht="15">
      <c r="A92" s="394" t="s">
        <v>642</v>
      </c>
      <c r="B92" s="395">
        <f>SUM(B93:B95)</f>
        <v>0</v>
      </c>
      <c r="C92" s="395" t="e">
        <f>(C93*B93+C94*B94+C96*B96+C97*B97+C98*B98+B99*C99+C100*B100+C101*B101+C102*B102+C103*B103)/B92</f>
        <v>#DIV/0!</v>
      </c>
    </row>
    <row r="93" spans="1:3" ht="15">
      <c r="A93" s="398" t="s">
        <v>672</v>
      </c>
      <c r="B93" s="229">
        <v>0</v>
      </c>
      <c r="C93" s="229">
        <v>0</v>
      </c>
    </row>
    <row r="94" spans="1:3" ht="15">
      <c r="A94" s="398" t="s">
        <v>99</v>
      </c>
      <c r="B94" s="229">
        <v>0</v>
      </c>
      <c r="C94" s="229">
        <v>0</v>
      </c>
    </row>
    <row r="95" spans="1:3" ht="15">
      <c r="A95" s="399" t="s">
        <v>612</v>
      </c>
      <c r="B95" s="395">
        <f>SUM(B96:B103)</f>
        <v>0</v>
      </c>
      <c r="C95" s="395" t="e">
        <f>(B96*C96+C97*B97+B98*C98+B99*C99+B100*C100+B101*C101+B102*C102+B103*C103)/B95</f>
        <v>#DIV/0!</v>
      </c>
    </row>
    <row r="96" spans="1:3" ht="15">
      <c r="A96" s="398" t="s">
        <v>673</v>
      </c>
      <c r="B96" s="229">
        <v>0</v>
      </c>
      <c r="C96" s="229">
        <v>0</v>
      </c>
    </row>
    <row r="97" spans="1:3" ht="15">
      <c r="A97" s="398" t="s">
        <v>674</v>
      </c>
      <c r="B97" s="229">
        <v>0</v>
      </c>
      <c r="C97" s="229">
        <v>0</v>
      </c>
    </row>
    <row r="98" spans="1:3" ht="15">
      <c r="A98" s="398" t="s">
        <v>675</v>
      </c>
      <c r="B98" s="229">
        <v>0</v>
      </c>
      <c r="C98" s="229">
        <v>0</v>
      </c>
    </row>
    <row r="99" spans="1:3" ht="15">
      <c r="A99" s="398" t="s">
        <v>676</v>
      </c>
      <c r="B99" s="229">
        <v>0</v>
      </c>
      <c r="C99" s="229">
        <v>0</v>
      </c>
    </row>
    <row r="100" spans="1:3" ht="15">
      <c r="A100" s="398" t="s">
        <v>677</v>
      </c>
      <c r="B100" s="229">
        <v>0</v>
      </c>
      <c r="C100" s="229">
        <v>0</v>
      </c>
    </row>
    <row r="101" spans="1:3" ht="15">
      <c r="A101" s="398" t="s">
        <v>678</v>
      </c>
      <c r="B101" s="229">
        <v>0</v>
      </c>
      <c r="C101" s="229">
        <v>0</v>
      </c>
    </row>
    <row r="102" spans="1:3" ht="15">
      <c r="A102" s="398" t="s">
        <v>679</v>
      </c>
      <c r="B102" s="229">
        <v>0</v>
      </c>
      <c r="C102" s="229">
        <v>0</v>
      </c>
    </row>
    <row r="103" spans="1:3" ht="15">
      <c r="A103" s="398" t="s">
        <v>680</v>
      </c>
      <c r="B103" s="229">
        <v>0</v>
      </c>
      <c r="C103" s="229">
        <v>0</v>
      </c>
    </row>
    <row r="104" spans="1:3" ht="15">
      <c r="A104" s="394" t="s">
        <v>638</v>
      </c>
      <c r="B104" s="395">
        <f>SUM(B105:B107)</f>
        <v>0</v>
      </c>
      <c r="C104" s="395" t="e">
        <f>(C105*B105+C106*B106+C108*B108+C109*B109+C110*B110+B111*C111+C112*B112+C113*B113+C114*B114+C115*B115)/B104</f>
        <v>#DIV/0!</v>
      </c>
    </row>
    <row r="105" spans="1:3" ht="15">
      <c r="A105" s="398" t="s">
        <v>672</v>
      </c>
      <c r="B105" s="229">
        <v>0</v>
      </c>
      <c r="C105" s="229">
        <v>0</v>
      </c>
    </row>
    <row r="106" spans="1:3" ht="15">
      <c r="A106" s="398" t="s">
        <v>99</v>
      </c>
      <c r="B106" s="229">
        <v>0</v>
      </c>
      <c r="C106" s="229">
        <v>0</v>
      </c>
    </row>
    <row r="107" spans="1:3" ht="15">
      <c r="A107" s="399" t="s">
        <v>612</v>
      </c>
      <c r="B107" s="395">
        <f>SUM(B108:B115)</f>
        <v>0</v>
      </c>
      <c r="C107" s="395" t="e">
        <f>(B108*C108+C109*B109+B110*C110+B111*C111+B112*C112+B113*C113+B114*C114+B115*C115)/B107</f>
        <v>#DIV/0!</v>
      </c>
    </row>
    <row r="108" spans="1:3" ht="15">
      <c r="A108" s="398" t="s">
        <v>673</v>
      </c>
      <c r="B108" s="229">
        <v>0</v>
      </c>
      <c r="C108" s="229">
        <v>0</v>
      </c>
    </row>
    <row r="109" spans="1:3" ht="15">
      <c r="A109" s="398" t="s">
        <v>674</v>
      </c>
      <c r="B109" s="229">
        <v>0</v>
      </c>
      <c r="C109" s="229">
        <v>0</v>
      </c>
    </row>
    <row r="110" spans="1:3" ht="15">
      <c r="A110" s="398" t="s">
        <v>675</v>
      </c>
      <c r="B110" s="229">
        <v>0</v>
      </c>
      <c r="C110" s="229">
        <v>0</v>
      </c>
    </row>
    <row r="111" spans="1:3" ht="15">
      <c r="A111" s="398" t="s">
        <v>676</v>
      </c>
      <c r="B111" s="229">
        <v>0</v>
      </c>
      <c r="C111" s="229">
        <v>0</v>
      </c>
    </row>
    <row r="112" spans="1:3" ht="15">
      <c r="A112" s="398" t="s">
        <v>677</v>
      </c>
      <c r="B112" s="229">
        <v>0</v>
      </c>
      <c r="C112" s="229">
        <v>0</v>
      </c>
    </row>
    <row r="113" spans="1:3" ht="15">
      <c r="A113" s="398" t="s">
        <v>678</v>
      </c>
      <c r="B113" s="229">
        <v>0</v>
      </c>
      <c r="C113" s="229">
        <v>0</v>
      </c>
    </row>
    <row r="114" spans="1:3" ht="15">
      <c r="A114" s="398" t="s">
        <v>679</v>
      </c>
      <c r="B114" s="229">
        <v>0</v>
      </c>
      <c r="C114" s="229">
        <v>0</v>
      </c>
    </row>
    <row r="115" spans="1:3" ht="15">
      <c r="A115" s="398" t="s">
        <v>680</v>
      </c>
      <c r="B115" s="229">
        <v>0</v>
      </c>
      <c r="C115" s="229">
        <v>0</v>
      </c>
    </row>
    <row r="116" spans="1:3" ht="15">
      <c r="A116" s="394" t="s">
        <v>648</v>
      </c>
      <c r="B116" s="395">
        <f>SUM(B117:B119)</f>
        <v>0</v>
      </c>
      <c r="C116" s="395" t="e">
        <f>(C117*B117+C118*B118+C120*B120+C121*B121+C122*B122+B123*C123+C124*B124+C125*B125+C126*B126+C127*B127)/B116</f>
        <v>#DIV/0!</v>
      </c>
    </row>
    <row r="117" spans="1:3" ht="15">
      <c r="A117" s="398" t="s">
        <v>672</v>
      </c>
      <c r="B117" s="229">
        <v>0</v>
      </c>
      <c r="C117" s="229">
        <v>0</v>
      </c>
    </row>
    <row r="118" spans="1:3" ht="15">
      <c r="A118" s="398" t="s">
        <v>99</v>
      </c>
      <c r="B118" s="229">
        <v>0</v>
      </c>
      <c r="C118" s="229">
        <v>0</v>
      </c>
    </row>
    <row r="119" spans="1:3" ht="15">
      <c r="A119" s="399" t="s">
        <v>612</v>
      </c>
      <c r="B119" s="395">
        <f>SUM(B120:B127)</f>
        <v>0</v>
      </c>
      <c r="C119" s="395" t="e">
        <f>(B120*C120+C121*B121+B122*C122+B123*C123+B124*C124+B125*C125+B126*C126+B127*C127)/B119</f>
        <v>#DIV/0!</v>
      </c>
    </row>
    <row r="120" spans="1:3" ht="15">
      <c r="A120" s="398" t="s">
        <v>673</v>
      </c>
      <c r="B120" s="229">
        <v>0</v>
      </c>
      <c r="C120" s="229">
        <v>0</v>
      </c>
    </row>
    <row r="121" spans="1:3" ht="15">
      <c r="A121" s="398" t="s">
        <v>674</v>
      </c>
      <c r="B121" s="229">
        <v>0</v>
      </c>
      <c r="C121" s="229">
        <v>0</v>
      </c>
    </row>
    <row r="122" spans="1:3" ht="15">
      <c r="A122" s="398" t="s">
        <v>675</v>
      </c>
      <c r="B122" s="229">
        <v>0</v>
      </c>
      <c r="C122" s="229">
        <v>0</v>
      </c>
    </row>
    <row r="123" spans="1:3" ht="15">
      <c r="A123" s="398" t="s">
        <v>676</v>
      </c>
      <c r="B123" s="229">
        <v>0</v>
      </c>
      <c r="C123" s="229">
        <v>0</v>
      </c>
    </row>
    <row r="124" spans="1:3" ht="15">
      <c r="A124" s="398" t="s">
        <v>677</v>
      </c>
      <c r="B124" s="229">
        <v>0</v>
      </c>
      <c r="C124" s="229">
        <v>0</v>
      </c>
    </row>
    <row r="125" spans="1:3" ht="15">
      <c r="A125" s="398" t="s">
        <v>678</v>
      </c>
      <c r="B125" s="229">
        <v>0</v>
      </c>
      <c r="C125" s="229">
        <v>0</v>
      </c>
    </row>
    <row r="126" spans="1:3" ht="15">
      <c r="A126" s="398" t="s">
        <v>679</v>
      </c>
      <c r="B126" s="229">
        <v>0</v>
      </c>
      <c r="C126" s="229">
        <v>0</v>
      </c>
    </row>
    <row r="127" spans="1:3" ht="15">
      <c r="A127" s="398" t="s">
        <v>680</v>
      </c>
      <c r="B127" s="229">
        <v>0</v>
      </c>
      <c r="C127" s="229">
        <v>0</v>
      </c>
    </row>
    <row r="128" spans="1:3" ht="15">
      <c r="A128" s="394" t="s">
        <v>646</v>
      </c>
      <c r="B128" s="395">
        <f>SUM(B129:B131)</f>
        <v>0</v>
      </c>
      <c r="C128" s="395" t="e">
        <f>(C129*B129+C130*B130+C132*B132+C133*B133+C134*B134+B135*C135+C136*B136+C137*B137+C138*B138+C139*B139)/B128</f>
        <v>#DIV/0!</v>
      </c>
    </row>
    <row r="129" spans="1:3" ht="15">
      <c r="A129" s="398" t="s">
        <v>672</v>
      </c>
      <c r="B129" s="229">
        <v>0</v>
      </c>
      <c r="C129" s="229">
        <v>0</v>
      </c>
    </row>
    <row r="130" spans="1:3" ht="15">
      <c r="A130" s="398" t="s">
        <v>99</v>
      </c>
      <c r="B130" s="229">
        <v>0</v>
      </c>
      <c r="C130" s="229">
        <v>0</v>
      </c>
    </row>
    <row r="131" spans="1:3" ht="15">
      <c r="A131" s="399" t="s">
        <v>612</v>
      </c>
      <c r="B131" s="395">
        <f>SUM(B132:B139)</f>
        <v>0</v>
      </c>
      <c r="C131" s="395" t="e">
        <f>(B132*C132+C133*B133+B134*C134+B135*C135+B136*C136+B137*C137+B138*C138+B139*C139)/B131</f>
        <v>#DIV/0!</v>
      </c>
    </row>
    <row r="132" spans="1:3" ht="15">
      <c r="A132" s="398" t="s">
        <v>673</v>
      </c>
      <c r="B132" s="229">
        <v>0</v>
      </c>
      <c r="C132" s="229">
        <v>0</v>
      </c>
    </row>
    <row r="133" spans="1:3" ht="15">
      <c r="A133" s="398" t="s">
        <v>674</v>
      </c>
      <c r="B133" s="229">
        <v>0</v>
      </c>
      <c r="C133" s="229">
        <v>0</v>
      </c>
    </row>
    <row r="134" spans="1:3" ht="15">
      <c r="A134" s="398" t="s">
        <v>675</v>
      </c>
      <c r="B134" s="229">
        <v>0</v>
      </c>
      <c r="C134" s="229">
        <v>0</v>
      </c>
    </row>
    <row r="135" spans="1:3" ht="15">
      <c r="A135" s="398" t="s">
        <v>676</v>
      </c>
      <c r="B135" s="229">
        <v>0</v>
      </c>
      <c r="C135" s="229">
        <v>0</v>
      </c>
    </row>
    <row r="136" spans="1:3" ht="15">
      <c r="A136" s="398" t="s">
        <v>677</v>
      </c>
      <c r="B136" s="229">
        <v>0</v>
      </c>
      <c r="C136" s="229">
        <v>0</v>
      </c>
    </row>
    <row r="137" spans="1:3" ht="15">
      <c r="A137" s="398" t="s">
        <v>678</v>
      </c>
      <c r="B137" s="229">
        <v>0</v>
      </c>
      <c r="C137" s="229">
        <v>0</v>
      </c>
    </row>
    <row r="138" spans="1:3" ht="15">
      <c r="A138" s="398" t="s">
        <v>679</v>
      </c>
      <c r="B138" s="229">
        <v>0</v>
      </c>
      <c r="C138" s="229">
        <v>0</v>
      </c>
    </row>
    <row r="139" spans="1:3" ht="15">
      <c r="A139" s="402" t="s">
        <v>680</v>
      </c>
      <c r="B139" s="403">
        <v>0</v>
      </c>
      <c r="C139" s="404">
        <v>0</v>
      </c>
    </row>
    <row r="140" spans="1:3" ht="15">
      <c r="A140" s="405"/>
    </row>
    <row r="141" spans="1:3" ht="92.25" customHeight="1">
      <c r="A141" s="406" t="s">
        <v>681</v>
      </c>
    </row>
    <row r="142" spans="1:3" ht="15">
      <c r="A142" s="382"/>
    </row>
    <row r="143" spans="1:3" ht="15">
      <c r="A143" s="382"/>
    </row>
    <row r="144" spans="1:3" ht="15">
      <c r="A144" s="382"/>
    </row>
  </sheetData>
  <pageMargins left="0.7" right="0.7" top="0.75" bottom="0.75" header="0.3" footer="0.3"/>
  <pageSetup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7"/>
  <sheetViews>
    <sheetView zoomScale="70" zoomScaleNormal="70" zoomScaleSheetLayoutView="30" workbookViewId="0">
      <selection activeCell="H16" sqref="H16"/>
    </sheetView>
  </sheetViews>
  <sheetFormatPr defaultColWidth="11.42578125" defaultRowHeight="15"/>
  <cols>
    <col min="1" max="1" width="6.85546875" style="1926" customWidth="1"/>
    <col min="2" max="2" width="47.28515625" style="1926" customWidth="1"/>
    <col min="3" max="3" width="9.5703125" style="1926" customWidth="1"/>
    <col min="4" max="4" width="11.42578125" style="1926" customWidth="1"/>
    <col min="5" max="5" width="14.85546875" style="1926" customWidth="1"/>
    <col min="6" max="6" width="15.140625" style="1926" customWidth="1"/>
    <col min="7" max="7" width="18.85546875" style="1926" customWidth="1"/>
    <col min="8" max="8" width="15.7109375" style="1926" customWidth="1"/>
    <col min="9" max="9" width="17.7109375" style="1926" customWidth="1"/>
    <col min="10" max="10" width="20.5703125" style="1926" customWidth="1"/>
    <col min="11" max="11" width="17.28515625" style="1926" customWidth="1"/>
    <col min="12" max="12" width="17.85546875" style="1926" customWidth="1"/>
    <col min="13" max="13" width="19.42578125" style="1926" customWidth="1"/>
    <col min="14" max="14" width="17.42578125" style="1926" customWidth="1"/>
    <col min="15" max="15" width="18.7109375" style="1926" customWidth="1"/>
    <col min="16" max="16" width="22.42578125" style="1926" customWidth="1"/>
    <col min="17" max="17" width="21.7109375" style="1926" customWidth="1"/>
    <col min="18" max="20" width="14.7109375" style="1926" customWidth="1"/>
    <col min="21" max="21" width="13.5703125" style="1926" customWidth="1"/>
    <col min="22" max="22" width="17" style="1926" customWidth="1"/>
    <col min="23" max="23" width="19.140625" style="1926" customWidth="1"/>
    <col min="24" max="24" width="16.140625" style="1926" customWidth="1"/>
    <col min="25" max="25" width="15.42578125" style="1926" customWidth="1"/>
    <col min="26" max="26" width="16.5703125" style="1926" customWidth="1"/>
    <col min="27" max="257" width="11.42578125" style="1926"/>
    <col min="258" max="258" width="108.140625" style="1926" customWidth="1"/>
    <col min="259" max="259" width="28.7109375" style="1926" customWidth="1"/>
    <col min="260" max="260" width="32.5703125" style="1926" customWidth="1"/>
    <col min="261" max="261" width="28.7109375" style="1926" customWidth="1"/>
    <col min="262" max="263" width="31.7109375" style="1926" customWidth="1"/>
    <col min="264" max="264" width="30.140625" style="1926" customWidth="1"/>
    <col min="265" max="265" width="33.7109375" style="1926" customWidth="1"/>
    <col min="266" max="266" width="27" style="1926" customWidth="1"/>
    <col min="267" max="267" width="28.7109375" style="1926" customWidth="1"/>
    <col min="268" max="268" width="34.85546875" style="1926" customWidth="1"/>
    <col min="269" max="269" width="37" style="1926" customWidth="1"/>
    <col min="270" max="270" width="34.85546875" style="1926" customWidth="1"/>
    <col min="271" max="271" width="27.5703125" style="1926" customWidth="1"/>
    <col min="272" max="272" width="36.85546875" style="1926" customWidth="1"/>
    <col min="273" max="273" width="38.7109375" style="1926" customWidth="1"/>
    <col min="274" max="276" width="14.7109375" style="1926" customWidth="1"/>
    <col min="277" max="277" width="18.7109375" style="1926" customWidth="1"/>
    <col min="278" max="278" width="25.42578125" style="1926" customWidth="1"/>
    <col min="279" max="279" width="34.85546875" style="1926" customWidth="1"/>
    <col min="280" max="280" width="28" style="1926" customWidth="1"/>
    <col min="281" max="281" width="34.140625" style="1926" customWidth="1"/>
    <col min="282" max="282" width="34" style="1926" customWidth="1"/>
    <col min="283" max="513" width="11.42578125" style="1926"/>
    <col min="514" max="514" width="108.140625" style="1926" customWidth="1"/>
    <col min="515" max="515" width="28.7109375" style="1926" customWidth="1"/>
    <col min="516" max="516" width="32.5703125" style="1926" customWidth="1"/>
    <col min="517" max="517" width="28.7109375" style="1926" customWidth="1"/>
    <col min="518" max="519" width="31.7109375" style="1926" customWidth="1"/>
    <col min="520" max="520" width="30.140625" style="1926" customWidth="1"/>
    <col min="521" max="521" width="33.7109375" style="1926" customWidth="1"/>
    <col min="522" max="522" width="27" style="1926" customWidth="1"/>
    <col min="523" max="523" width="28.7109375" style="1926" customWidth="1"/>
    <col min="524" max="524" width="34.85546875" style="1926" customWidth="1"/>
    <col min="525" max="525" width="37" style="1926" customWidth="1"/>
    <col min="526" max="526" width="34.85546875" style="1926" customWidth="1"/>
    <col min="527" max="527" width="27.5703125" style="1926" customWidth="1"/>
    <col min="528" max="528" width="36.85546875" style="1926" customWidth="1"/>
    <col min="529" max="529" width="38.7109375" style="1926" customWidth="1"/>
    <col min="530" max="532" width="14.7109375" style="1926" customWidth="1"/>
    <col min="533" max="533" width="18.7109375" style="1926" customWidth="1"/>
    <col min="534" max="534" width="25.42578125" style="1926" customWidth="1"/>
    <col min="535" max="535" width="34.85546875" style="1926" customWidth="1"/>
    <col min="536" max="536" width="28" style="1926" customWidth="1"/>
    <col min="537" max="537" width="34.140625" style="1926" customWidth="1"/>
    <col min="538" max="538" width="34" style="1926" customWidth="1"/>
    <col min="539" max="769" width="11.42578125" style="1926"/>
    <col min="770" max="770" width="108.140625" style="1926" customWidth="1"/>
    <col min="771" max="771" width="28.7109375" style="1926" customWidth="1"/>
    <col min="772" max="772" width="32.5703125" style="1926" customWidth="1"/>
    <col min="773" max="773" width="28.7109375" style="1926" customWidth="1"/>
    <col min="774" max="775" width="31.7109375" style="1926" customWidth="1"/>
    <col min="776" max="776" width="30.140625" style="1926" customWidth="1"/>
    <col min="777" max="777" width="33.7109375" style="1926" customWidth="1"/>
    <col min="778" max="778" width="27" style="1926" customWidth="1"/>
    <col min="779" max="779" width="28.7109375" style="1926" customWidth="1"/>
    <col min="780" max="780" width="34.85546875" style="1926" customWidth="1"/>
    <col min="781" max="781" width="37" style="1926" customWidth="1"/>
    <col min="782" max="782" width="34.85546875" style="1926" customWidth="1"/>
    <col min="783" max="783" width="27.5703125" style="1926" customWidth="1"/>
    <col min="784" max="784" width="36.85546875" style="1926" customWidth="1"/>
    <col min="785" max="785" width="38.7109375" style="1926" customWidth="1"/>
    <col min="786" max="788" width="14.7109375" style="1926" customWidth="1"/>
    <col min="789" max="789" width="18.7109375" style="1926" customWidth="1"/>
    <col min="790" max="790" width="25.42578125" style="1926" customWidth="1"/>
    <col min="791" max="791" width="34.85546875" style="1926" customWidth="1"/>
    <col min="792" max="792" width="28" style="1926" customWidth="1"/>
    <col min="793" max="793" width="34.140625" style="1926" customWidth="1"/>
    <col min="794" max="794" width="34" style="1926" customWidth="1"/>
    <col min="795" max="1025" width="11.42578125" style="1926"/>
    <col min="1026" max="1026" width="108.140625" style="1926" customWidth="1"/>
    <col min="1027" max="1027" width="28.7109375" style="1926" customWidth="1"/>
    <col min="1028" max="1028" width="32.5703125" style="1926" customWidth="1"/>
    <col min="1029" max="1029" width="28.7109375" style="1926" customWidth="1"/>
    <col min="1030" max="1031" width="31.7109375" style="1926" customWidth="1"/>
    <col min="1032" max="1032" width="30.140625" style="1926" customWidth="1"/>
    <col min="1033" max="1033" width="33.7109375" style="1926" customWidth="1"/>
    <col min="1034" max="1034" width="27" style="1926" customWidth="1"/>
    <col min="1035" max="1035" width="28.7109375" style="1926" customWidth="1"/>
    <col min="1036" max="1036" width="34.85546875" style="1926" customWidth="1"/>
    <col min="1037" max="1037" width="37" style="1926" customWidth="1"/>
    <col min="1038" max="1038" width="34.85546875" style="1926" customWidth="1"/>
    <col min="1039" max="1039" width="27.5703125" style="1926" customWidth="1"/>
    <col min="1040" max="1040" width="36.85546875" style="1926" customWidth="1"/>
    <col min="1041" max="1041" width="38.7109375" style="1926" customWidth="1"/>
    <col min="1042" max="1044" width="14.7109375" style="1926" customWidth="1"/>
    <col min="1045" max="1045" width="18.7109375" style="1926" customWidth="1"/>
    <col min="1046" max="1046" width="25.42578125" style="1926" customWidth="1"/>
    <col min="1047" max="1047" width="34.85546875" style="1926" customWidth="1"/>
    <col min="1048" max="1048" width="28" style="1926" customWidth="1"/>
    <col min="1049" max="1049" width="34.140625" style="1926" customWidth="1"/>
    <col min="1050" max="1050" width="34" style="1926" customWidth="1"/>
    <col min="1051" max="1281" width="11.42578125" style="1926"/>
    <col min="1282" max="1282" width="108.140625" style="1926" customWidth="1"/>
    <col min="1283" max="1283" width="28.7109375" style="1926" customWidth="1"/>
    <col min="1284" max="1284" width="32.5703125" style="1926" customWidth="1"/>
    <col min="1285" max="1285" width="28.7109375" style="1926" customWidth="1"/>
    <col min="1286" max="1287" width="31.7109375" style="1926" customWidth="1"/>
    <col min="1288" max="1288" width="30.140625" style="1926" customWidth="1"/>
    <col min="1289" max="1289" width="33.7109375" style="1926" customWidth="1"/>
    <col min="1290" max="1290" width="27" style="1926" customWidth="1"/>
    <col min="1291" max="1291" width="28.7109375" style="1926" customWidth="1"/>
    <col min="1292" max="1292" width="34.85546875" style="1926" customWidth="1"/>
    <col min="1293" max="1293" width="37" style="1926" customWidth="1"/>
    <col min="1294" max="1294" width="34.85546875" style="1926" customWidth="1"/>
    <col min="1295" max="1295" width="27.5703125" style="1926" customWidth="1"/>
    <col min="1296" max="1296" width="36.85546875" style="1926" customWidth="1"/>
    <col min="1297" max="1297" width="38.7109375" style="1926" customWidth="1"/>
    <col min="1298" max="1300" width="14.7109375" style="1926" customWidth="1"/>
    <col min="1301" max="1301" width="18.7109375" style="1926" customWidth="1"/>
    <col min="1302" max="1302" width="25.42578125" style="1926" customWidth="1"/>
    <col min="1303" max="1303" width="34.85546875" style="1926" customWidth="1"/>
    <col min="1304" max="1304" width="28" style="1926" customWidth="1"/>
    <col min="1305" max="1305" width="34.140625" style="1926" customWidth="1"/>
    <col min="1306" max="1306" width="34" style="1926" customWidth="1"/>
    <col min="1307" max="1537" width="11.42578125" style="1926"/>
    <col min="1538" max="1538" width="108.140625" style="1926" customWidth="1"/>
    <col min="1539" max="1539" width="28.7109375" style="1926" customWidth="1"/>
    <col min="1540" max="1540" width="32.5703125" style="1926" customWidth="1"/>
    <col min="1541" max="1541" width="28.7109375" style="1926" customWidth="1"/>
    <col min="1542" max="1543" width="31.7109375" style="1926" customWidth="1"/>
    <col min="1544" max="1544" width="30.140625" style="1926" customWidth="1"/>
    <col min="1545" max="1545" width="33.7109375" style="1926" customWidth="1"/>
    <col min="1546" max="1546" width="27" style="1926" customWidth="1"/>
    <col min="1547" max="1547" width="28.7109375" style="1926" customWidth="1"/>
    <col min="1548" max="1548" width="34.85546875" style="1926" customWidth="1"/>
    <col min="1549" max="1549" width="37" style="1926" customWidth="1"/>
    <col min="1550" max="1550" width="34.85546875" style="1926" customWidth="1"/>
    <col min="1551" max="1551" width="27.5703125" style="1926" customWidth="1"/>
    <col min="1552" max="1552" width="36.85546875" style="1926" customWidth="1"/>
    <col min="1553" max="1553" width="38.7109375" style="1926" customWidth="1"/>
    <col min="1554" max="1556" width="14.7109375" style="1926" customWidth="1"/>
    <col min="1557" max="1557" width="18.7109375" style="1926" customWidth="1"/>
    <col min="1558" max="1558" width="25.42578125" style="1926" customWidth="1"/>
    <col min="1559" max="1559" width="34.85546875" style="1926" customWidth="1"/>
    <col min="1560" max="1560" width="28" style="1926" customWidth="1"/>
    <col min="1561" max="1561" width="34.140625" style="1926" customWidth="1"/>
    <col min="1562" max="1562" width="34" style="1926" customWidth="1"/>
    <col min="1563" max="1793" width="11.42578125" style="1926"/>
    <col min="1794" max="1794" width="108.140625" style="1926" customWidth="1"/>
    <col min="1795" max="1795" width="28.7109375" style="1926" customWidth="1"/>
    <col min="1796" max="1796" width="32.5703125" style="1926" customWidth="1"/>
    <col min="1797" max="1797" width="28.7109375" style="1926" customWidth="1"/>
    <col min="1798" max="1799" width="31.7109375" style="1926" customWidth="1"/>
    <col min="1800" max="1800" width="30.140625" style="1926" customWidth="1"/>
    <col min="1801" max="1801" width="33.7109375" style="1926" customWidth="1"/>
    <col min="1802" max="1802" width="27" style="1926" customWidth="1"/>
    <col min="1803" max="1803" width="28.7109375" style="1926" customWidth="1"/>
    <col min="1804" max="1804" width="34.85546875" style="1926" customWidth="1"/>
    <col min="1805" max="1805" width="37" style="1926" customWidth="1"/>
    <col min="1806" max="1806" width="34.85546875" style="1926" customWidth="1"/>
    <col min="1807" max="1807" width="27.5703125" style="1926" customWidth="1"/>
    <col min="1808" max="1808" width="36.85546875" style="1926" customWidth="1"/>
    <col min="1809" max="1809" width="38.7109375" style="1926" customWidth="1"/>
    <col min="1810" max="1812" width="14.7109375" style="1926" customWidth="1"/>
    <col min="1813" max="1813" width="18.7109375" style="1926" customWidth="1"/>
    <col min="1814" max="1814" width="25.42578125" style="1926" customWidth="1"/>
    <col min="1815" max="1815" width="34.85546875" style="1926" customWidth="1"/>
    <col min="1816" max="1816" width="28" style="1926" customWidth="1"/>
    <col min="1817" max="1817" width="34.140625" style="1926" customWidth="1"/>
    <col min="1818" max="1818" width="34" style="1926" customWidth="1"/>
    <col min="1819" max="2049" width="11.42578125" style="1926"/>
    <col min="2050" max="2050" width="108.140625" style="1926" customWidth="1"/>
    <col min="2051" max="2051" width="28.7109375" style="1926" customWidth="1"/>
    <col min="2052" max="2052" width="32.5703125" style="1926" customWidth="1"/>
    <col min="2053" max="2053" width="28.7109375" style="1926" customWidth="1"/>
    <col min="2054" max="2055" width="31.7109375" style="1926" customWidth="1"/>
    <col min="2056" max="2056" width="30.140625" style="1926" customWidth="1"/>
    <col min="2057" max="2057" width="33.7109375" style="1926" customWidth="1"/>
    <col min="2058" max="2058" width="27" style="1926" customWidth="1"/>
    <col min="2059" max="2059" width="28.7109375" style="1926" customWidth="1"/>
    <col min="2060" max="2060" width="34.85546875" style="1926" customWidth="1"/>
    <col min="2061" max="2061" width="37" style="1926" customWidth="1"/>
    <col min="2062" max="2062" width="34.85546875" style="1926" customWidth="1"/>
    <col min="2063" max="2063" width="27.5703125" style="1926" customWidth="1"/>
    <col min="2064" max="2064" width="36.85546875" style="1926" customWidth="1"/>
    <col min="2065" max="2065" width="38.7109375" style="1926" customWidth="1"/>
    <col min="2066" max="2068" width="14.7109375" style="1926" customWidth="1"/>
    <col min="2069" max="2069" width="18.7109375" style="1926" customWidth="1"/>
    <col min="2070" max="2070" width="25.42578125" style="1926" customWidth="1"/>
    <col min="2071" max="2071" width="34.85546875" style="1926" customWidth="1"/>
    <col min="2072" max="2072" width="28" style="1926" customWidth="1"/>
    <col min="2073" max="2073" width="34.140625" style="1926" customWidth="1"/>
    <col min="2074" max="2074" width="34" style="1926" customWidth="1"/>
    <col min="2075" max="2305" width="11.42578125" style="1926"/>
    <col min="2306" max="2306" width="108.140625" style="1926" customWidth="1"/>
    <col min="2307" max="2307" width="28.7109375" style="1926" customWidth="1"/>
    <col min="2308" max="2308" width="32.5703125" style="1926" customWidth="1"/>
    <col min="2309" max="2309" width="28.7109375" style="1926" customWidth="1"/>
    <col min="2310" max="2311" width="31.7109375" style="1926" customWidth="1"/>
    <col min="2312" max="2312" width="30.140625" style="1926" customWidth="1"/>
    <col min="2313" max="2313" width="33.7109375" style="1926" customWidth="1"/>
    <col min="2314" max="2314" width="27" style="1926" customWidth="1"/>
    <col min="2315" max="2315" width="28.7109375" style="1926" customWidth="1"/>
    <col min="2316" max="2316" width="34.85546875" style="1926" customWidth="1"/>
    <col min="2317" max="2317" width="37" style="1926" customWidth="1"/>
    <col min="2318" max="2318" width="34.85546875" style="1926" customWidth="1"/>
    <col min="2319" max="2319" width="27.5703125" style="1926" customWidth="1"/>
    <col min="2320" max="2320" width="36.85546875" style="1926" customWidth="1"/>
    <col min="2321" max="2321" width="38.7109375" style="1926" customWidth="1"/>
    <col min="2322" max="2324" width="14.7109375" style="1926" customWidth="1"/>
    <col min="2325" max="2325" width="18.7109375" style="1926" customWidth="1"/>
    <col min="2326" max="2326" width="25.42578125" style="1926" customWidth="1"/>
    <col min="2327" max="2327" width="34.85546875" style="1926" customWidth="1"/>
    <col min="2328" max="2328" width="28" style="1926" customWidth="1"/>
    <col min="2329" max="2329" width="34.140625" style="1926" customWidth="1"/>
    <col min="2330" max="2330" width="34" style="1926" customWidth="1"/>
    <col min="2331" max="2561" width="11.42578125" style="1926"/>
    <col min="2562" max="2562" width="108.140625" style="1926" customWidth="1"/>
    <col min="2563" max="2563" width="28.7109375" style="1926" customWidth="1"/>
    <col min="2564" max="2564" width="32.5703125" style="1926" customWidth="1"/>
    <col min="2565" max="2565" width="28.7109375" style="1926" customWidth="1"/>
    <col min="2566" max="2567" width="31.7109375" style="1926" customWidth="1"/>
    <col min="2568" max="2568" width="30.140625" style="1926" customWidth="1"/>
    <col min="2569" max="2569" width="33.7109375" style="1926" customWidth="1"/>
    <col min="2570" max="2570" width="27" style="1926" customWidth="1"/>
    <col min="2571" max="2571" width="28.7109375" style="1926" customWidth="1"/>
    <col min="2572" max="2572" width="34.85546875" style="1926" customWidth="1"/>
    <col min="2573" max="2573" width="37" style="1926" customWidth="1"/>
    <col min="2574" max="2574" width="34.85546875" style="1926" customWidth="1"/>
    <col min="2575" max="2575" width="27.5703125" style="1926" customWidth="1"/>
    <col min="2576" max="2576" width="36.85546875" style="1926" customWidth="1"/>
    <col min="2577" max="2577" width="38.7109375" style="1926" customWidth="1"/>
    <col min="2578" max="2580" width="14.7109375" style="1926" customWidth="1"/>
    <col min="2581" max="2581" width="18.7109375" style="1926" customWidth="1"/>
    <col min="2582" max="2582" width="25.42578125" style="1926" customWidth="1"/>
    <col min="2583" max="2583" width="34.85546875" style="1926" customWidth="1"/>
    <col min="2584" max="2584" width="28" style="1926" customWidth="1"/>
    <col min="2585" max="2585" width="34.140625" style="1926" customWidth="1"/>
    <col min="2586" max="2586" width="34" style="1926" customWidth="1"/>
    <col min="2587" max="2817" width="11.42578125" style="1926"/>
    <col min="2818" max="2818" width="108.140625" style="1926" customWidth="1"/>
    <col min="2819" max="2819" width="28.7109375" style="1926" customWidth="1"/>
    <col min="2820" max="2820" width="32.5703125" style="1926" customWidth="1"/>
    <col min="2821" max="2821" width="28.7109375" style="1926" customWidth="1"/>
    <col min="2822" max="2823" width="31.7109375" style="1926" customWidth="1"/>
    <col min="2824" max="2824" width="30.140625" style="1926" customWidth="1"/>
    <col min="2825" max="2825" width="33.7109375" style="1926" customWidth="1"/>
    <col min="2826" max="2826" width="27" style="1926" customWidth="1"/>
    <col min="2827" max="2827" width="28.7109375" style="1926" customWidth="1"/>
    <col min="2828" max="2828" width="34.85546875" style="1926" customWidth="1"/>
    <col min="2829" max="2829" width="37" style="1926" customWidth="1"/>
    <col min="2830" max="2830" width="34.85546875" style="1926" customWidth="1"/>
    <col min="2831" max="2831" width="27.5703125" style="1926" customWidth="1"/>
    <col min="2832" max="2832" width="36.85546875" style="1926" customWidth="1"/>
    <col min="2833" max="2833" width="38.7109375" style="1926" customWidth="1"/>
    <col min="2834" max="2836" width="14.7109375" style="1926" customWidth="1"/>
    <col min="2837" max="2837" width="18.7109375" style="1926" customWidth="1"/>
    <col min="2838" max="2838" width="25.42578125" style="1926" customWidth="1"/>
    <col min="2839" max="2839" width="34.85546875" style="1926" customWidth="1"/>
    <col min="2840" max="2840" width="28" style="1926" customWidth="1"/>
    <col min="2841" max="2841" width="34.140625" style="1926" customWidth="1"/>
    <col min="2842" max="2842" width="34" style="1926" customWidth="1"/>
    <col min="2843" max="3073" width="11.42578125" style="1926"/>
    <col min="3074" max="3074" width="108.140625" style="1926" customWidth="1"/>
    <col min="3075" max="3075" width="28.7109375" style="1926" customWidth="1"/>
    <col min="3076" max="3076" width="32.5703125" style="1926" customWidth="1"/>
    <col min="3077" max="3077" width="28.7109375" style="1926" customWidth="1"/>
    <col min="3078" max="3079" width="31.7109375" style="1926" customWidth="1"/>
    <col min="3080" max="3080" width="30.140625" style="1926" customWidth="1"/>
    <col min="3081" max="3081" width="33.7109375" style="1926" customWidth="1"/>
    <col min="3082" max="3082" width="27" style="1926" customWidth="1"/>
    <col min="3083" max="3083" width="28.7109375" style="1926" customWidth="1"/>
    <col min="3084" max="3084" width="34.85546875" style="1926" customWidth="1"/>
    <col min="3085" max="3085" width="37" style="1926" customWidth="1"/>
    <col min="3086" max="3086" width="34.85546875" style="1926" customWidth="1"/>
    <col min="3087" max="3087" width="27.5703125" style="1926" customWidth="1"/>
    <col min="3088" max="3088" width="36.85546875" style="1926" customWidth="1"/>
    <col min="3089" max="3089" width="38.7109375" style="1926" customWidth="1"/>
    <col min="3090" max="3092" width="14.7109375" style="1926" customWidth="1"/>
    <col min="3093" max="3093" width="18.7109375" style="1926" customWidth="1"/>
    <col min="3094" max="3094" width="25.42578125" style="1926" customWidth="1"/>
    <col min="3095" max="3095" width="34.85546875" style="1926" customWidth="1"/>
    <col min="3096" max="3096" width="28" style="1926" customWidth="1"/>
    <col min="3097" max="3097" width="34.140625" style="1926" customWidth="1"/>
    <col min="3098" max="3098" width="34" style="1926" customWidth="1"/>
    <col min="3099" max="3329" width="11.42578125" style="1926"/>
    <col min="3330" max="3330" width="108.140625" style="1926" customWidth="1"/>
    <col min="3331" max="3331" width="28.7109375" style="1926" customWidth="1"/>
    <col min="3332" max="3332" width="32.5703125" style="1926" customWidth="1"/>
    <col min="3333" max="3333" width="28.7109375" style="1926" customWidth="1"/>
    <col min="3334" max="3335" width="31.7109375" style="1926" customWidth="1"/>
    <col min="3336" max="3336" width="30.140625" style="1926" customWidth="1"/>
    <col min="3337" max="3337" width="33.7109375" style="1926" customWidth="1"/>
    <col min="3338" max="3338" width="27" style="1926" customWidth="1"/>
    <col min="3339" max="3339" width="28.7109375" style="1926" customWidth="1"/>
    <col min="3340" max="3340" width="34.85546875" style="1926" customWidth="1"/>
    <col min="3341" max="3341" width="37" style="1926" customWidth="1"/>
    <col min="3342" max="3342" width="34.85546875" style="1926" customWidth="1"/>
    <col min="3343" max="3343" width="27.5703125" style="1926" customWidth="1"/>
    <col min="3344" max="3344" width="36.85546875" style="1926" customWidth="1"/>
    <col min="3345" max="3345" width="38.7109375" style="1926" customWidth="1"/>
    <col min="3346" max="3348" width="14.7109375" style="1926" customWidth="1"/>
    <col min="3349" max="3349" width="18.7109375" style="1926" customWidth="1"/>
    <col min="3350" max="3350" width="25.42578125" style="1926" customWidth="1"/>
    <col min="3351" max="3351" width="34.85546875" style="1926" customWidth="1"/>
    <col min="3352" max="3352" width="28" style="1926" customWidth="1"/>
    <col min="3353" max="3353" width="34.140625" style="1926" customWidth="1"/>
    <col min="3354" max="3354" width="34" style="1926" customWidth="1"/>
    <col min="3355" max="3585" width="11.42578125" style="1926"/>
    <col min="3586" max="3586" width="108.140625" style="1926" customWidth="1"/>
    <col min="3587" max="3587" width="28.7109375" style="1926" customWidth="1"/>
    <col min="3588" max="3588" width="32.5703125" style="1926" customWidth="1"/>
    <col min="3589" max="3589" width="28.7109375" style="1926" customWidth="1"/>
    <col min="3590" max="3591" width="31.7109375" style="1926" customWidth="1"/>
    <col min="3592" max="3592" width="30.140625" style="1926" customWidth="1"/>
    <col min="3593" max="3593" width="33.7109375" style="1926" customWidth="1"/>
    <col min="3594" max="3594" width="27" style="1926" customWidth="1"/>
    <col min="3595" max="3595" width="28.7109375" style="1926" customWidth="1"/>
    <col min="3596" max="3596" width="34.85546875" style="1926" customWidth="1"/>
    <col min="3597" max="3597" width="37" style="1926" customWidth="1"/>
    <col min="3598" max="3598" width="34.85546875" style="1926" customWidth="1"/>
    <col min="3599" max="3599" width="27.5703125" style="1926" customWidth="1"/>
    <col min="3600" max="3600" width="36.85546875" style="1926" customWidth="1"/>
    <col min="3601" max="3601" width="38.7109375" style="1926" customWidth="1"/>
    <col min="3602" max="3604" width="14.7109375" style="1926" customWidth="1"/>
    <col min="3605" max="3605" width="18.7109375" style="1926" customWidth="1"/>
    <col min="3606" max="3606" width="25.42578125" style="1926" customWidth="1"/>
    <col min="3607" max="3607" width="34.85546875" style="1926" customWidth="1"/>
    <col min="3608" max="3608" width="28" style="1926" customWidth="1"/>
    <col min="3609" max="3609" width="34.140625" style="1926" customWidth="1"/>
    <col min="3610" max="3610" width="34" style="1926" customWidth="1"/>
    <col min="3611" max="3841" width="11.42578125" style="1926"/>
    <col min="3842" max="3842" width="108.140625" style="1926" customWidth="1"/>
    <col min="3843" max="3843" width="28.7109375" style="1926" customWidth="1"/>
    <col min="3844" max="3844" width="32.5703125" style="1926" customWidth="1"/>
    <col min="3845" max="3845" width="28.7109375" style="1926" customWidth="1"/>
    <col min="3846" max="3847" width="31.7109375" style="1926" customWidth="1"/>
    <col min="3848" max="3848" width="30.140625" style="1926" customWidth="1"/>
    <col min="3849" max="3849" width="33.7109375" style="1926" customWidth="1"/>
    <col min="3850" max="3850" width="27" style="1926" customWidth="1"/>
    <col min="3851" max="3851" width="28.7109375" style="1926" customWidth="1"/>
    <col min="3852" max="3852" width="34.85546875" style="1926" customWidth="1"/>
    <col min="3853" max="3853" width="37" style="1926" customWidth="1"/>
    <col min="3854" max="3854" width="34.85546875" style="1926" customWidth="1"/>
    <col min="3855" max="3855" width="27.5703125" style="1926" customWidth="1"/>
    <col min="3856" max="3856" width="36.85546875" style="1926" customWidth="1"/>
    <col min="3857" max="3857" width="38.7109375" style="1926" customWidth="1"/>
    <col min="3858" max="3860" width="14.7109375" style="1926" customWidth="1"/>
    <col min="3861" max="3861" width="18.7109375" style="1926" customWidth="1"/>
    <col min="3862" max="3862" width="25.42578125" style="1926" customWidth="1"/>
    <col min="3863" max="3863" width="34.85546875" style="1926" customWidth="1"/>
    <col min="3864" max="3864" width="28" style="1926" customWidth="1"/>
    <col min="3865" max="3865" width="34.140625" style="1926" customWidth="1"/>
    <col min="3866" max="3866" width="34" style="1926" customWidth="1"/>
    <col min="3867" max="4097" width="11.42578125" style="1926"/>
    <col min="4098" max="4098" width="108.140625" style="1926" customWidth="1"/>
    <col min="4099" max="4099" width="28.7109375" style="1926" customWidth="1"/>
    <col min="4100" max="4100" width="32.5703125" style="1926" customWidth="1"/>
    <col min="4101" max="4101" width="28.7109375" style="1926" customWidth="1"/>
    <col min="4102" max="4103" width="31.7109375" style="1926" customWidth="1"/>
    <col min="4104" max="4104" width="30.140625" style="1926" customWidth="1"/>
    <col min="4105" max="4105" width="33.7109375" style="1926" customWidth="1"/>
    <col min="4106" max="4106" width="27" style="1926" customWidth="1"/>
    <col min="4107" max="4107" width="28.7109375" style="1926" customWidth="1"/>
    <col min="4108" max="4108" width="34.85546875" style="1926" customWidth="1"/>
    <col min="4109" max="4109" width="37" style="1926" customWidth="1"/>
    <col min="4110" max="4110" width="34.85546875" style="1926" customWidth="1"/>
    <col min="4111" max="4111" width="27.5703125" style="1926" customWidth="1"/>
    <col min="4112" max="4112" width="36.85546875" style="1926" customWidth="1"/>
    <col min="4113" max="4113" width="38.7109375" style="1926" customWidth="1"/>
    <col min="4114" max="4116" width="14.7109375" style="1926" customWidth="1"/>
    <col min="4117" max="4117" width="18.7109375" style="1926" customWidth="1"/>
    <col min="4118" max="4118" width="25.42578125" style="1926" customWidth="1"/>
    <col min="4119" max="4119" width="34.85546875" style="1926" customWidth="1"/>
    <col min="4120" max="4120" width="28" style="1926" customWidth="1"/>
    <col min="4121" max="4121" width="34.140625" style="1926" customWidth="1"/>
    <col min="4122" max="4122" width="34" style="1926" customWidth="1"/>
    <col min="4123" max="4353" width="11.42578125" style="1926"/>
    <col min="4354" max="4354" width="108.140625" style="1926" customWidth="1"/>
    <col min="4355" max="4355" width="28.7109375" style="1926" customWidth="1"/>
    <col min="4356" max="4356" width="32.5703125" style="1926" customWidth="1"/>
    <col min="4357" max="4357" width="28.7109375" style="1926" customWidth="1"/>
    <col min="4358" max="4359" width="31.7109375" style="1926" customWidth="1"/>
    <col min="4360" max="4360" width="30.140625" style="1926" customWidth="1"/>
    <col min="4361" max="4361" width="33.7109375" style="1926" customWidth="1"/>
    <col min="4362" max="4362" width="27" style="1926" customWidth="1"/>
    <col min="4363" max="4363" width="28.7109375" style="1926" customWidth="1"/>
    <col min="4364" max="4364" width="34.85546875" style="1926" customWidth="1"/>
    <col min="4365" max="4365" width="37" style="1926" customWidth="1"/>
    <col min="4366" max="4366" width="34.85546875" style="1926" customWidth="1"/>
    <col min="4367" max="4367" width="27.5703125" style="1926" customWidth="1"/>
    <col min="4368" max="4368" width="36.85546875" style="1926" customWidth="1"/>
    <col min="4369" max="4369" width="38.7109375" style="1926" customWidth="1"/>
    <col min="4370" max="4372" width="14.7109375" style="1926" customWidth="1"/>
    <col min="4373" max="4373" width="18.7109375" style="1926" customWidth="1"/>
    <col min="4374" max="4374" width="25.42578125" style="1926" customWidth="1"/>
    <col min="4375" max="4375" width="34.85546875" style="1926" customWidth="1"/>
    <col min="4376" max="4376" width="28" style="1926" customWidth="1"/>
    <col min="4377" max="4377" width="34.140625" style="1926" customWidth="1"/>
    <col min="4378" max="4378" width="34" style="1926" customWidth="1"/>
    <col min="4379" max="4609" width="11.42578125" style="1926"/>
    <col min="4610" max="4610" width="108.140625" style="1926" customWidth="1"/>
    <col min="4611" max="4611" width="28.7109375" style="1926" customWidth="1"/>
    <col min="4612" max="4612" width="32.5703125" style="1926" customWidth="1"/>
    <col min="4613" max="4613" width="28.7109375" style="1926" customWidth="1"/>
    <col min="4614" max="4615" width="31.7109375" style="1926" customWidth="1"/>
    <col min="4616" max="4616" width="30.140625" style="1926" customWidth="1"/>
    <col min="4617" max="4617" width="33.7109375" style="1926" customWidth="1"/>
    <col min="4618" max="4618" width="27" style="1926" customWidth="1"/>
    <col min="4619" max="4619" width="28.7109375" style="1926" customWidth="1"/>
    <col min="4620" max="4620" width="34.85546875" style="1926" customWidth="1"/>
    <col min="4621" max="4621" width="37" style="1926" customWidth="1"/>
    <col min="4622" max="4622" width="34.85546875" style="1926" customWidth="1"/>
    <col min="4623" max="4623" width="27.5703125" style="1926" customWidth="1"/>
    <col min="4624" max="4624" width="36.85546875" style="1926" customWidth="1"/>
    <col min="4625" max="4625" width="38.7109375" style="1926" customWidth="1"/>
    <col min="4626" max="4628" width="14.7109375" style="1926" customWidth="1"/>
    <col min="4629" max="4629" width="18.7109375" style="1926" customWidth="1"/>
    <col min="4630" max="4630" width="25.42578125" style="1926" customWidth="1"/>
    <col min="4631" max="4631" width="34.85546875" style="1926" customWidth="1"/>
    <col min="4632" max="4632" width="28" style="1926" customWidth="1"/>
    <col min="4633" max="4633" width="34.140625" style="1926" customWidth="1"/>
    <col min="4634" max="4634" width="34" style="1926" customWidth="1"/>
    <col min="4635" max="4865" width="11.42578125" style="1926"/>
    <col min="4866" max="4866" width="108.140625" style="1926" customWidth="1"/>
    <col min="4867" max="4867" width="28.7109375" style="1926" customWidth="1"/>
    <col min="4868" max="4868" width="32.5703125" style="1926" customWidth="1"/>
    <col min="4869" max="4869" width="28.7109375" style="1926" customWidth="1"/>
    <col min="4870" max="4871" width="31.7109375" style="1926" customWidth="1"/>
    <col min="4872" max="4872" width="30.140625" style="1926" customWidth="1"/>
    <col min="4873" max="4873" width="33.7109375" style="1926" customWidth="1"/>
    <col min="4874" max="4874" width="27" style="1926" customWidth="1"/>
    <col min="4875" max="4875" width="28.7109375" style="1926" customWidth="1"/>
    <col min="4876" max="4876" width="34.85546875" style="1926" customWidth="1"/>
    <col min="4877" max="4877" width="37" style="1926" customWidth="1"/>
    <col min="4878" max="4878" width="34.85546875" style="1926" customWidth="1"/>
    <col min="4879" max="4879" width="27.5703125" style="1926" customWidth="1"/>
    <col min="4880" max="4880" width="36.85546875" style="1926" customWidth="1"/>
    <col min="4881" max="4881" width="38.7109375" style="1926" customWidth="1"/>
    <col min="4882" max="4884" width="14.7109375" style="1926" customWidth="1"/>
    <col min="4885" max="4885" width="18.7109375" style="1926" customWidth="1"/>
    <col min="4886" max="4886" width="25.42578125" style="1926" customWidth="1"/>
    <col min="4887" max="4887" width="34.85546875" style="1926" customWidth="1"/>
    <col min="4888" max="4888" width="28" style="1926" customWidth="1"/>
    <col min="4889" max="4889" width="34.140625" style="1926" customWidth="1"/>
    <col min="4890" max="4890" width="34" style="1926" customWidth="1"/>
    <col min="4891" max="5121" width="11.42578125" style="1926"/>
    <col min="5122" max="5122" width="108.140625" style="1926" customWidth="1"/>
    <col min="5123" max="5123" width="28.7109375" style="1926" customWidth="1"/>
    <col min="5124" max="5124" width="32.5703125" style="1926" customWidth="1"/>
    <col min="5125" max="5125" width="28.7109375" style="1926" customWidth="1"/>
    <col min="5126" max="5127" width="31.7109375" style="1926" customWidth="1"/>
    <col min="5128" max="5128" width="30.140625" style="1926" customWidth="1"/>
    <col min="5129" max="5129" width="33.7109375" style="1926" customWidth="1"/>
    <col min="5130" max="5130" width="27" style="1926" customWidth="1"/>
    <col min="5131" max="5131" width="28.7109375" style="1926" customWidth="1"/>
    <col min="5132" max="5132" width="34.85546875" style="1926" customWidth="1"/>
    <col min="5133" max="5133" width="37" style="1926" customWidth="1"/>
    <col min="5134" max="5134" width="34.85546875" style="1926" customWidth="1"/>
    <col min="5135" max="5135" width="27.5703125" style="1926" customWidth="1"/>
    <col min="5136" max="5136" width="36.85546875" style="1926" customWidth="1"/>
    <col min="5137" max="5137" width="38.7109375" style="1926" customWidth="1"/>
    <col min="5138" max="5140" width="14.7109375" style="1926" customWidth="1"/>
    <col min="5141" max="5141" width="18.7109375" style="1926" customWidth="1"/>
    <col min="5142" max="5142" width="25.42578125" style="1926" customWidth="1"/>
    <col min="5143" max="5143" width="34.85546875" style="1926" customWidth="1"/>
    <col min="5144" max="5144" width="28" style="1926" customWidth="1"/>
    <col min="5145" max="5145" width="34.140625" style="1926" customWidth="1"/>
    <col min="5146" max="5146" width="34" style="1926" customWidth="1"/>
    <col min="5147" max="5377" width="11.42578125" style="1926"/>
    <col min="5378" max="5378" width="108.140625" style="1926" customWidth="1"/>
    <col min="5379" max="5379" width="28.7109375" style="1926" customWidth="1"/>
    <col min="5380" max="5380" width="32.5703125" style="1926" customWidth="1"/>
    <col min="5381" max="5381" width="28.7109375" style="1926" customWidth="1"/>
    <col min="5382" max="5383" width="31.7109375" style="1926" customWidth="1"/>
    <col min="5384" max="5384" width="30.140625" style="1926" customWidth="1"/>
    <col min="5385" max="5385" width="33.7109375" style="1926" customWidth="1"/>
    <col min="5386" max="5386" width="27" style="1926" customWidth="1"/>
    <col min="5387" max="5387" width="28.7109375" style="1926" customWidth="1"/>
    <col min="5388" max="5388" width="34.85546875" style="1926" customWidth="1"/>
    <col min="5389" max="5389" width="37" style="1926" customWidth="1"/>
    <col min="5390" max="5390" width="34.85546875" style="1926" customWidth="1"/>
    <col min="5391" max="5391" width="27.5703125" style="1926" customWidth="1"/>
    <col min="5392" max="5392" width="36.85546875" style="1926" customWidth="1"/>
    <col min="5393" max="5393" width="38.7109375" style="1926" customWidth="1"/>
    <col min="5394" max="5396" width="14.7109375" style="1926" customWidth="1"/>
    <col min="5397" max="5397" width="18.7109375" style="1926" customWidth="1"/>
    <col min="5398" max="5398" width="25.42578125" style="1926" customWidth="1"/>
    <col min="5399" max="5399" width="34.85546875" style="1926" customWidth="1"/>
    <col min="5400" max="5400" width="28" style="1926" customWidth="1"/>
    <col min="5401" max="5401" width="34.140625" style="1926" customWidth="1"/>
    <col min="5402" max="5402" width="34" style="1926" customWidth="1"/>
    <col min="5403" max="5633" width="11.42578125" style="1926"/>
    <col min="5634" max="5634" width="108.140625" style="1926" customWidth="1"/>
    <col min="5635" max="5635" width="28.7109375" style="1926" customWidth="1"/>
    <col min="5636" max="5636" width="32.5703125" style="1926" customWidth="1"/>
    <col min="5637" max="5637" width="28.7109375" style="1926" customWidth="1"/>
    <col min="5638" max="5639" width="31.7109375" style="1926" customWidth="1"/>
    <col min="5640" max="5640" width="30.140625" style="1926" customWidth="1"/>
    <col min="5641" max="5641" width="33.7109375" style="1926" customWidth="1"/>
    <col min="5642" max="5642" width="27" style="1926" customWidth="1"/>
    <col min="5643" max="5643" width="28.7109375" style="1926" customWidth="1"/>
    <col min="5644" max="5644" width="34.85546875" style="1926" customWidth="1"/>
    <col min="5645" max="5645" width="37" style="1926" customWidth="1"/>
    <col min="5646" max="5646" width="34.85546875" style="1926" customWidth="1"/>
    <col min="5647" max="5647" width="27.5703125" style="1926" customWidth="1"/>
    <col min="5648" max="5648" width="36.85546875" style="1926" customWidth="1"/>
    <col min="5649" max="5649" width="38.7109375" style="1926" customWidth="1"/>
    <col min="5650" max="5652" width="14.7109375" style="1926" customWidth="1"/>
    <col min="5653" max="5653" width="18.7109375" style="1926" customWidth="1"/>
    <col min="5654" max="5654" width="25.42578125" style="1926" customWidth="1"/>
    <col min="5655" max="5655" width="34.85546875" style="1926" customWidth="1"/>
    <col min="5656" max="5656" width="28" style="1926" customWidth="1"/>
    <col min="5657" max="5657" width="34.140625" style="1926" customWidth="1"/>
    <col min="5658" max="5658" width="34" style="1926" customWidth="1"/>
    <col min="5659" max="5889" width="11.42578125" style="1926"/>
    <col min="5890" max="5890" width="108.140625" style="1926" customWidth="1"/>
    <col min="5891" max="5891" width="28.7109375" style="1926" customWidth="1"/>
    <col min="5892" max="5892" width="32.5703125" style="1926" customWidth="1"/>
    <col min="5893" max="5893" width="28.7109375" style="1926" customWidth="1"/>
    <col min="5894" max="5895" width="31.7109375" style="1926" customWidth="1"/>
    <col min="5896" max="5896" width="30.140625" style="1926" customWidth="1"/>
    <col min="5897" max="5897" width="33.7109375" style="1926" customWidth="1"/>
    <col min="5898" max="5898" width="27" style="1926" customWidth="1"/>
    <col min="5899" max="5899" width="28.7109375" style="1926" customWidth="1"/>
    <col min="5900" max="5900" width="34.85546875" style="1926" customWidth="1"/>
    <col min="5901" max="5901" width="37" style="1926" customWidth="1"/>
    <col min="5902" max="5902" width="34.85546875" style="1926" customWidth="1"/>
    <col min="5903" max="5903" width="27.5703125" style="1926" customWidth="1"/>
    <col min="5904" max="5904" width="36.85546875" style="1926" customWidth="1"/>
    <col min="5905" max="5905" width="38.7109375" style="1926" customWidth="1"/>
    <col min="5906" max="5908" width="14.7109375" style="1926" customWidth="1"/>
    <col min="5909" max="5909" width="18.7109375" style="1926" customWidth="1"/>
    <col min="5910" max="5910" width="25.42578125" style="1926" customWidth="1"/>
    <col min="5911" max="5911" width="34.85546875" style="1926" customWidth="1"/>
    <col min="5912" max="5912" width="28" style="1926" customWidth="1"/>
    <col min="5913" max="5913" width="34.140625" style="1926" customWidth="1"/>
    <col min="5914" max="5914" width="34" style="1926" customWidth="1"/>
    <col min="5915" max="6145" width="11.42578125" style="1926"/>
    <col min="6146" max="6146" width="108.140625" style="1926" customWidth="1"/>
    <col min="6147" max="6147" width="28.7109375" style="1926" customWidth="1"/>
    <col min="6148" max="6148" width="32.5703125" style="1926" customWidth="1"/>
    <col min="6149" max="6149" width="28.7109375" style="1926" customWidth="1"/>
    <col min="6150" max="6151" width="31.7109375" style="1926" customWidth="1"/>
    <col min="6152" max="6152" width="30.140625" style="1926" customWidth="1"/>
    <col min="6153" max="6153" width="33.7109375" style="1926" customWidth="1"/>
    <col min="6154" max="6154" width="27" style="1926" customWidth="1"/>
    <col min="6155" max="6155" width="28.7109375" style="1926" customWidth="1"/>
    <col min="6156" max="6156" width="34.85546875" style="1926" customWidth="1"/>
    <col min="6157" max="6157" width="37" style="1926" customWidth="1"/>
    <col min="6158" max="6158" width="34.85546875" style="1926" customWidth="1"/>
    <col min="6159" max="6159" width="27.5703125" style="1926" customWidth="1"/>
    <col min="6160" max="6160" width="36.85546875" style="1926" customWidth="1"/>
    <col min="6161" max="6161" width="38.7109375" style="1926" customWidth="1"/>
    <col min="6162" max="6164" width="14.7109375" style="1926" customWidth="1"/>
    <col min="6165" max="6165" width="18.7109375" style="1926" customWidth="1"/>
    <col min="6166" max="6166" width="25.42578125" style="1926" customWidth="1"/>
    <col min="6167" max="6167" width="34.85546875" style="1926" customWidth="1"/>
    <col min="6168" max="6168" width="28" style="1926" customWidth="1"/>
    <col min="6169" max="6169" width="34.140625" style="1926" customWidth="1"/>
    <col min="6170" max="6170" width="34" style="1926" customWidth="1"/>
    <col min="6171" max="6401" width="11.42578125" style="1926"/>
    <col min="6402" max="6402" width="108.140625" style="1926" customWidth="1"/>
    <col min="6403" max="6403" width="28.7109375" style="1926" customWidth="1"/>
    <col min="6404" max="6404" width="32.5703125" style="1926" customWidth="1"/>
    <col min="6405" max="6405" width="28.7109375" style="1926" customWidth="1"/>
    <col min="6406" max="6407" width="31.7109375" style="1926" customWidth="1"/>
    <col min="6408" max="6408" width="30.140625" style="1926" customWidth="1"/>
    <col min="6409" max="6409" width="33.7109375" style="1926" customWidth="1"/>
    <col min="6410" max="6410" width="27" style="1926" customWidth="1"/>
    <col min="6411" max="6411" width="28.7109375" style="1926" customWidth="1"/>
    <col min="6412" max="6412" width="34.85546875" style="1926" customWidth="1"/>
    <col min="6413" max="6413" width="37" style="1926" customWidth="1"/>
    <col min="6414" max="6414" width="34.85546875" style="1926" customWidth="1"/>
    <col min="6415" max="6415" width="27.5703125" style="1926" customWidth="1"/>
    <col min="6416" max="6416" width="36.85546875" style="1926" customWidth="1"/>
    <col min="6417" max="6417" width="38.7109375" style="1926" customWidth="1"/>
    <col min="6418" max="6420" width="14.7109375" style="1926" customWidth="1"/>
    <col min="6421" max="6421" width="18.7109375" style="1926" customWidth="1"/>
    <col min="6422" max="6422" width="25.42578125" style="1926" customWidth="1"/>
    <col min="6423" max="6423" width="34.85546875" style="1926" customWidth="1"/>
    <col min="6424" max="6424" width="28" style="1926" customWidth="1"/>
    <col min="6425" max="6425" width="34.140625" style="1926" customWidth="1"/>
    <col min="6426" max="6426" width="34" style="1926" customWidth="1"/>
    <col min="6427" max="6657" width="11.42578125" style="1926"/>
    <col min="6658" max="6658" width="108.140625" style="1926" customWidth="1"/>
    <col min="6659" max="6659" width="28.7109375" style="1926" customWidth="1"/>
    <col min="6660" max="6660" width="32.5703125" style="1926" customWidth="1"/>
    <col min="6661" max="6661" width="28.7109375" style="1926" customWidth="1"/>
    <col min="6662" max="6663" width="31.7109375" style="1926" customWidth="1"/>
    <col min="6664" max="6664" width="30.140625" style="1926" customWidth="1"/>
    <col min="6665" max="6665" width="33.7109375" style="1926" customWidth="1"/>
    <col min="6666" max="6666" width="27" style="1926" customWidth="1"/>
    <col min="6667" max="6667" width="28.7109375" style="1926" customWidth="1"/>
    <col min="6668" max="6668" width="34.85546875" style="1926" customWidth="1"/>
    <col min="6669" max="6669" width="37" style="1926" customWidth="1"/>
    <col min="6670" max="6670" width="34.85546875" style="1926" customWidth="1"/>
    <col min="6671" max="6671" width="27.5703125" style="1926" customWidth="1"/>
    <col min="6672" max="6672" width="36.85546875" style="1926" customWidth="1"/>
    <col min="6673" max="6673" width="38.7109375" style="1926" customWidth="1"/>
    <col min="6674" max="6676" width="14.7109375" style="1926" customWidth="1"/>
    <col min="6677" max="6677" width="18.7109375" style="1926" customWidth="1"/>
    <col min="6678" max="6678" width="25.42578125" style="1926" customWidth="1"/>
    <col min="6679" max="6679" width="34.85546875" style="1926" customWidth="1"/>
    <col min="6680" max="6680" width="28" style="1926" customWidth="1"/>
    <col min="6681" max="6681" width="34.140625" style="1926" customWidth="1"/>
    <col min="6682" max="6682" width="34" style="1926" customWidth="1"/>
    <col min="6683" max="6913" width="11.42578125" style="1926"/>
    <col min="6914" max="6914" width="108.140625" style="1926" customWidth="1"/>
    <col min="6915" max="6915" width="28.7109375" style="1926" customWidth="1"/>
    <col min="6916" max="6916" width="32.5703125" style="1926" customWidth="1"/>
    <col min="6917" max="6917" width="28.7109375" style="1926" customWidth="1"/>
    <col min="6918" max="6919" width="31.7109375" style="1926" customWidth="1"/>
    <col min="6920" max="6920" width="30.140625" style="1926" customWidth="1"/>
    <col min="6921" max="6921" width="33.7109375" style="1926" customWidth="1"/>
    <col min="6922" max="6922" width="27" style="1926" customWidth="1"/>
    <col min="6923" max="6923" width="28.7109375" style="1926" customWidth="1"/>
    <col min="6924" max="6924" width="34.85546875" style="1926" customWidth="1"/>
    <col min="6925" max="6925" width="37" style="1926" customWidth="1"/>
    <col min="6926" max="6926" width="34.85546875" style="1926" customWidth="1"/>
    <col min="6927" max="6927" width="27.5703125" style="1926" customWidth="1"/>
    <col min="6928" max="6928" width="36.85546875" style="1926" customWidth="1"/>
    <col min="6929" max="6929" width="38.7109375" style="1926" customWidth="1"/>
    <col min="6930" max="6932" width="14.7109375" style="1926" customWidth="1"/>
    <col min="6933" max="6933" width="18.7109375" style="1926" customWidth="1"/>
    <col min="6934" max="6934" width="25.42578125" style="1926" customWidth="1"/>
    <col min="6935" max="6935" width="34.85546875" style="1926" customWidth="1"/>
    <col min="6936" max="6936" width="28" style="1926" customWidth="1"/>
    <col min="6937" max="6937" width="34.140625" style="1926" customWidth="1"/>
    <col min="6938" max="6938" width="34" style="1926" customWidth="1"/>
    <col min="6939" max="7169" width="11.42578125" style="1926"/>
    <col min="7170" max="7170" width="108.140625" style="1926" customWidth="1"/>
    <col min="7171" max="7171" width="28.7109375" style="1926" customWidth="1"/>
    <col min="7172" max="7172" width="32.5703125" style="1926" customWidth="1"/>
    <col min="7173" max="7173" width="28.7109375" style="1926" customWidth="1"/>
    <col min="7174" max="7175" width="31.7109375" style="1926" customWidth="1"/>
    <col min="7176" max="7176" width="30.140625" style="1926" customWidth="1"/>
    <col min="7177" max="7177" width="33.7109375" style="1926" customWidth="1"/>
    <col min="7178" max="7178" width="27" style="1926" customWidth="1"/>
    <col min="7179" max="7179" width="28.7109375" style="1926" customWidth="1"/>
    <col min="7180" max="7180" width="34.85546875" style="1926" customWidth="1"/>
    <col min="7181" max="7181" width="37" style="1926" customWidth="1"/>
    <col min="7182" max="7182" width="34.85546875" style="1926" customWidth="1"/>
    <col min="7183" max="7183" width="27.5703125" style="1926" customWidth="1"/>
    <col min="7184" max="7184" width="36.85546875" style="1926" customWidth="1"/>
    <col min="7185" max="7185" width="38.7109375" style="1926" customWidth="1"/>
    <col min="7186" max="7188" width="14.7109375" style="1926" customWidth="1"/>
    <col min="7189" max="7189" width="18.7109375" style="1926" customWidth="1"/>
    <col min="7190" max="7190" width="25.42578125" style="1926" customWidth="1"/>
    <col min="7191" max="7191" width="34.85546875" style="1926" customWidth="1"/>
    <col min="7192" max="7192" width="28" style="1926" customWidth="1"/>
    <col min="7193" max="7193" width="34.140625" style="1926" customWidth="1"/>
    <col min="7194" max="7194" width="34" style="1926" customWidth="1"/>
    <col min="7195" max="7425" width="11.42578125" style="1926"/>
    <col min="7426" max="7426" width="108.140625" style="1926" customWidth="1"/>
    <col min="7427" max="7427" width="28.7109375" style="1926" customWidth="1"/>
    <col min="7428" max="7428" width="32.5703125" style="1926" customWidth="1"/>
    <col min="7429" max="7429" width="28.7109375" style="1926" customWidth="1"/>
    <col min="7430" max="7431" width="31.7109375" style="1926" customWidth="1"/>
    <col min="7432" max="7432" width="30.140625" style="1926" customWidth="1"/>
    <col min="7433" max="7433" width="33.7109375" style="1926" customWidth="1"/>
    <col min="7434" max="7434" width="27" style="1926" customWidth="1"/>
    <col min="7435" max="7435" width="28.7109375" style="1926" customWidth="1"/>
    <col min="7436" max="7436" width="34.85546875" style="1926" customWidth="1"/>
    <col min="7437" max="7437" width="37" style="1926" customWidth="1"/>
    <col min="7438" max="7438" width="34.85546875" style="1926" customWidth="1"/>
    <col min="7439" max="7439" width="27.5703125" style="1926" customWidth="1"/>
    <col min="7440" max="7440" width="36.85546875" style="1926" customWidth="1"/>
    <col min="7441" max="7441" width="38.7109375" style="1926" customWidth="1"/>
    <col min="7442" max="7444" width="14.7109375" style="1926" customWidth="1"/>
    <col min="7445" max="7445" width="18.7109375" style="1926" customWidth="1"/>
    <col min="7446" max="7446" width="25.42578125" style="1926" customWidth="1"/>
    <col min="7447" max="7447" width="34.85546875" style="1926" customWidth="1"/>
    <col min="7448" max="7448" width="28" style="1926" customWidth="1"/>
    <col min="7449" max="7449" width="34.140625" style="1926" customWidth="1"/>
    <col min="7450" max="7450" width="34" style="1926" customWidth="1"/>
    <col min="7451" max="7681" width="11.42578125" style="1926"/>
    <col min="7682" max="7682" width="108.140625" style="1926" customWidth="1"/>
    <col min="7683" max="7683" width="28.7109375" style="1926" customWidth="1"/>
    <col min="7684" max="7684" width="32.5703125" style="1926" customWidth="1"/>
    <col min="7685" max="7685" width="28.7109375" style="1926" customWidth="1"/>
    <col min="7686" max="7687" width="31.7109375" style="1926" customWidth="1"/>
    <col min="7688" max="7688" width="30.140625" style="1926" customWidth="1"/>
    <col min="7689" max="7689" width="33.7109375" style="1926" customWidth="1"/>
    <col min="7690" max="7690" width="27" style="1926" customWidth="1"/>
    <col min="7691" max="7691" width="28.7109375" style="1926" customWidth="1"/>
    <col min="7692" max="7692" width="34.85546875" style="1926" customWidth="1"/>
    <col min="7693" max="7693" width="37" style="1926" customWidth="1"/>
    <col min="7694" max="7694" width="34.85546875" style="1926" customWidth="1"/>
    <col min="7695" max="7695" width="27.5703125" style="1926" customWidth="1"/>
    <col min="7696" max="7696" width="36.85546875" style="1926" customWidth="1"/>
    <col min="7697" max="7697" width="38.7109375" style="1926" customWidth="1"/>
    <col min="7698" max="7700" width="14.7109375" style="1926" customWidth="1"/>
    <col min="7701" max="7701" width="18.7109375" style="1926" customWidth="1"/>
    <col min="7702" max="7702" width="25.42578125" style="1926" customWidth="1"/>
    <col min="7703" max="7703" width="34.85546875" style="1926" customWidth="1"/>
    <col min="7704" max="7704" width="28" style="1926" customWidth="1"/>
    <col min="7705" max="7705" width="34.140625" style="1926" customWidth="1"/>
    <col min="7706" max="7706" width="34" style="1926" customWidth="1"/>
    <col min="7707" max="7937" width="11.42578125" style="1926"/>
    <col min="7938" max="7938" width="108.140625" style="1926" customWidth="1"/>
    <col min="7939" max="7939" width="28.7109375" style="1926" customWidth="1"/>
    <col min="7940" max="7940" width="32.5703125" style="1926" customWidth="1"/>
    <col min="7941" max="7941" width="28.7109375" style="1926" customWidth="1"/>
    <col min="7942" max="7943" width="31.7109375" style="1926" customWidth="1"/>
    <col min="7944" max="7944" width="30.140625" style="1926" customWidth="1"/>
    <col min="7945" max="7945" width="33.7109375" style="1926" customWidth="1"/>
    <col min="7946" max="7946" width="27" style="1926" customWidth="1"/>
    <col min="7947" max="7947" width="28.7109375" style="1926" customWidth="1"/>
    <col min="7948" max="7948" width="34.85546875" style="1926" customWidth="1"/>
    <col min="7949" max="7949" width="37" style="1926" customWidth="1"/>
    <col min="7950" max="7950" width="34.85546875" style="1926" customWidth="1"/>
    <col min="7951" max="7951" width="27.5703125" style="1926" customWidth="1"/>
    <col min="7952" max="7952" width="36.85546875" style="1926" customWidth="1"/>
    <col min="7953" max="7953" width="38.7109375" style="1926" customWidth="1"/>
    <col min="7954" max="7956" width="14.7109375" style="1926" customWidth="1"/>
    <col min="7957" max="7957" width="18.7109375" style="1926" customWidth="1"/>
    <col min="7958" max="7958" width="25.42578125" style="1926" customWidth="1"/>
    <col min="7959" max="7959" width="34.85546875" style="1926" customWidth="1"/>
    <col min="7960" max="7960" width="28" style="1926" customWidth="1"/>
    <col min="7961" max="7961" width="34.140625" style="1926" customWidth="1"/>
    <col min="7962" max="7962" width="34" style="1926" customWidth="1"/>
    <col min="7963" max="8193" width="11.42578125" style="1926"/>
    <col min="8194" max="8194" width="108.140625" style="1926" customWidth="1"/>
    <col min="8195" max="8195" width="28.7109375" style="1926" customWidth="1"/>
    <col min="8196" max="8196" width="32.5703125" style="1926" customWidth="1"/>
    <col min="8197" max="8197" width="28.7109375" style="1926" customWidth="1"/>
    <col min="8198" max="8199" width="31.7109375" style="1926" customWidth="1"/>
    <col min="8200" max="8200" width="30.140625" style="1926" customWidth="1"/>
    <col min="8201" max="8201" width="33.7109375" style="1926" customWidth="1"/>
    <col min="8202" max="8202" width="27" style="1926" customWidth="1"/>
    <col min="8203" max="8203" width="28.7109375" style="1926" customWidth="1"/>
    <col min="8204" max="8204" width="34.85546875" style="1926" customWidth="1"/>
    <col min="8205" max="8205" width="37" style="1926" customWidth="1"/>
    <col min="8206" max="8206" width="34.85546875" style="1926" customWidth="1"/>
    <col min="8207" max="8207" width="27.5703125" style="1926" customWidth="1"/>
    <col min="8208" max="8208" width="36.85546875" style="1926" customWidth="1"/>
    <col min="8209" max="8209" width="38.7109375" style="1926" customWidth="1"/>
    <col min="8210" max="8212" width="14.7109375" style="1926" customWidth="1"/>
    <col min="8213" max="8213" width="18.7109375" style="1926" customWidth="1"/>
    <col min="8214" max="8214" width="25.42578125" style="1926" customWidth="1"/>
    <col min="8215" max="8215" width="34.85546875" style="1926" customWidth="1"/>
    <col min="8216" max="8216" width="28" style="1926" customWidth="1"/>
    <col min="8217" max="8217" width="34.140625" style="1926" customWidth="1"/>
    <col min="8218" max="8218" width="34" style="1926" customWidth="1"/>
    <col min="8219" max="8449" width="11.42578125" style="1926"/>
    <col min="8450" max="8450" width="108.140625" style="1926" customWidth="1"/>
    <col min="8451" max="8451" width="28.7109375" style="1926" customWidth="1"/>
    <col min="8452" max="8452" width="32.5703125" style="1926" customWidth="1"/>
    <col min="8453" max="8453" width="28.7109375" style="1926" customWidth="1"/>
    <col min="8454" max="8455" width="31.7109375" style="1926" customWidth="1"/>
    <col min="8456" max="8456" width="30.140625" style="1926" customWidth="1"/>
    <col min="8457" max="8457" width="33.7109375" style="1926" customWidth="1"/>
    <col min="8458" max="8458" width="27" style="1926" customWidth="1"/>
    <col min="8459" max="8459" width="28.7109375" style="1926" customWidth="1"/>
    <col min="8460" max="8460" width="34.85546875" style="1926" customWidth="1"/>
    <col min="8461" max="8461" width="37" style="1926" customWidth="1"/>
    <col min="8462" max="8462" width="34.85546875" style="1926" customWidth="1"/>
    <col min="8463" max="8463" width="27.5703125" style="1926" customWidth="1"/>
    <col min="8464" max="8464" width="36.85546875" style="1926" customWidth="1"/>
    <col min="8465" max="8465" width="38.7109375" style="1926" customWidth="1"/>
    <col min="8466" max="8468" width="14.7109375" style="1926" customWidth="1"/>
    <col min="8469" max="8469" width="18.7109375" style="1926" customWidth="1"/>
    <col min="8470" max="8470" width="25.42578125" style="1926" customWidth="1"/>
    <col min="8471" max="8471" width="34.85546875" style="1926" customWidth="1"/>
    <col min="8472" max="8472" width="28" style="1926" customWidth="1"/>
    <col min="8473" max="8473" width="34.140625" style="1926" customWidth="1"/>
    <col min="8474" max="8474" width="34" style="1926" customWidth="1"/>
    <col min="8475" max="8705" width="11.42578125" style="1926"/>
    <col min="8706" max="8706" width="108.140625" style="1926" customWidth="1"/>
    <col min="8707" max="8707" width="28.7109375" style="1926" customWidth="1"/>
    <col min="8708" max="8708" width="32.5703125" style="1926" customWidth="1"/>
    <col min="8709" max="8709" width="28.7109375" style="1926" customWidth="1"/>
    <col min="8710" max="8711" width="31.7109375" style="1926" customWidth="1"/>
    <col min="8712" max="8712" width="30.140625" style="1926" customWidth="1"/>
    <col min="8713" max="8713" width="33.7109375" style="1926" customWidth="1"/>
    <col min="8714" max="8714" width="27" style="1926" customWidth="1"/>
    <col min="8715" max="8715" width="28.7109375" style="1926" customWidth="1"/>
    <col min="8716" max="8716" width="34.85546875" style="1926" customWidth="1"/>
    <col min="8717" max="8717" width="37" style="1926" customWidth="1"/>
    <col min="8718" max="8718" width="34.85546875" style="1926" customWidth="1"/>
    <col min="8719" max="8719" width="27.5703125" style="1926" customWidth="1"/>
    <col min="8720" max="8720" width="36.85546875" style="1926" customWidth="1"/>
    <col min="8721" max="8721" width="38.7109375" style="1926" customWidth="1"/>
    <col min="8722" max="8724" width="14.7109375" style="1926" customWidth="1"/>
    <col min="8725" max="8725" width="18.7109375" style="1926" customWidth="1"/>
    <col min="8726" max="8726" width="25.42578125" style="1926" customWidth="1"/>
    <col min="8727" max="8727" width="34.85546875" style="1926" customWidth="1"/>
    <col min="8728" max="8728" width="28" style="1926" customWidth="1"/>
    <col min="8729" max="8729" width="34.140625" style="1926" customWidth="1"/>
    <col min="8730" max="8730" width="34" style="1926" customWidth="1"/>
    <col min="8731" max="8961" width="11.42578125" style="1926"/>
    <col min="8962" max="8962" width="108.140625" style="1926" customWidth="1"/>
    <col min="8963" max="8963" width="28.7109375" style="1926" customWidth="1"/>
    <col min="8964" max="8964" width="32.5703125" style="1926" customWidth="1"/>
    <col min="8965" max="8965" width="28.7109375" style="1926" customWidth="1"/>
    <col min="8966" max="8967" width="31.7109375" style="1926" customWidth="1"/>
    <col min="8968" max="8968" width="30.140625" style="1926" customWidth="1"/>
    <col min="8969" max="8969" width="33.7109375" style="1926" customWidth="1"/>
    <col min="8970" max="8970" width="27" style="1926" customWidth="1"/>
    <col min="8971" max="8971" width="28.7109375" style="1926" customWidth="1"/>
    <col min="8972" max="8972" width="34.85546875" style="1926" customWidth="1"/>
    <col min="8973" max="8973" width="37" style="1926" customWidth="1"/>
    <col min="8974" max="8974" width="34.85546875" style="1926" customWidth="1"/>
    <col min="8975" max="8975" width="27.5703125" style="1926" customWidth="1"/>
    <col min="8976" max="8976" width="36.85546875" style="1926" customWidth="1"/>
    <col min="8977" max="8977" width="38.7109375" style="1926" customWidth="1"/>
    <col min="8978" max="8980" width="14.7109375" style="1926" customWidth="1"/>
    <col min="8981" max="8981" width="18.7109375" style="1926" customWidth="1"/>
    <col min="8982" max="8982" width="25.42578125" style="1926" customWidth="1"/>
    <col min="8983" max="8983" width="34.85546875" style="1926" customWidth="1"/>
    <col min="8984" max="8984" width="28" style="1926" customWidth="1"/>
    <col min="8985" max="8985" width="34.140625" style="1926" customWidth="1"/>
    <col min="8986" max="8986" width="34" style="1926" customWidth="1"/>
    <col min="8987" max="9217" width="11.42578125" style="1926"/>
    <col min="9218" max="9218" width="108.140625" style="1926" customWidth="1"/>
    <col min="9219" max="9219" width="28.7109375" style="1926" customWidth="1"/>
    <col min="9220" max="9220" width="32.5703125" style="1926" customWidth="1"/>
    <col min="9221" max="9221" width="28.7109375" style="1926" customWidth="1"/>
    <col min="9222" max="9223" width="31.7109375" style="1926" customWidth="1"/>
    <col min="9224" max="9224" width="30.140625" style="1926" customWidth="1"/>
    <col min="9225" max="9225" width="33.7109375" style="1926" customWidth="1"/>
    <col min="9226" max="9226" width="27" style="1926" customWidth="1"/>
    <col min="9227" max="9227" width="28.7109375" style="1926" customWidth="1"/>
    <col min="9228" max="9228" width="34.85546875" style="1926" customWidth="1"/>
    <col min="9229" max="9229" width="37" style="1926" customWidth="1"/>
    <col min="9230" max="9230" width="34.85546875" style="1926" customWidth="1"/>
    <col min="9231" max="9231" width="27.5703125" style="1926" customWidth="1"/>
    <col min="9232" max="9232" width="36.85546875" style="1926" customWidth="1"/>
    <col min="9233" max="9233" width="38.7109375" style="1926" customWidth="1"/>
    <col min="9234" max="9236" width="14.7109375" style="1926" customWidth="1"/>
    <col min="9237" max="9237" width="18.7109375" style="1926" customWidth="1"/>
    <col min="9238" max="9238" width="25.42578125" style="1926" customWidth="1"/>
    <col min="9239" max="9239" width="34.85546875" style="1926" customWidth="1"/>
    <col min="9240" max="9240" width="28" style="1926" customWidth="1"/>
    <col min="9241" max="9241" width="34.140625" style="1926" customWidth="1"/>
    <col min="9242" max="9242" width="34" style="1926" customWidth="1"/>
    <col min="9243" max="9473" width="11.42578125" style="1926"/>
    <col min="9474" max="9474" width="108.140625" style="1926" customWidth="1"/>
    <col min="9475" max="9475" width="28.7109375" style="1926" customWidth="1"/>
    <col min="9476" max="9476" width="32.5703125" style="1926" customWidth="1"/>
    <col min="9477" max="9477" width="28.7109375" style="1926" customWidth="1"/>
    <col min="9478" max="9479" width="31.7109375" style="1926" customWidth="1"/>
    <col min="9480" max="9480" width="30.140625" style="1926" customWidth="1"/>
    <col min="9481" max="9481" width="33.7109375" style="1926" customWidth="1"/>
    <col min="9482" max="9482" width="27" style="1926" customWidth="1"/>
    <col min="9483" max="9483" width="28.7109375" style="1926" customWidth="1"/>
    <col min="9484" max="9484" width="34.85546875" style="1926" customWidth="1"/>
    <col min="9485" max="9485" width="37" style="1926" customWidth="1"/>
    <col min="9486" max="9486" width="34.85546875" style="1926" customWidth="1"/>
    <col min="9487" max="9487" width="27.5703125" style="1926" customWidth="1"/>
    <col min="9488" max="9488" width="36.85546875" style="1926" customWidth="1"/>
    <col min="9489" max="9489" width="38.7109375" style="1926" customWidth="1"/>
    <col min="9490" max="9492" width="14.7109375" style="1926" customWidth="1"/>
    <col min="9493" max="9493" width="18.7109375" style="1926" customWidth="1"/>
    <col min="9494" max="9494" width="25.42578125" style="1926" customWidth="1"/>
    <col min="9495" max="9495" width="34.85546875" style="1926" customWidth="1"/>
    <col min="9496" max="9496" width="28" style="1926" customWidth="1"/>
    <col min="9497" max="9497" width="34.140625" style="1926" customWidth="1"/>
    <col min="9498" max="9498" width="34" style="1926" customWidth="1"/>
    <col min="9499" max="9729" width="11.42578125" style="1926"/>
    <col min="9730" max="9730" width="108.140625" style="1926" customWidth="1"/>
    <col min="9731" max="9731" width="28.7109375" style="1926" customWidth="1"/>
    <col min="9732" max="9732" width="32.5703125" style="1926" customWidth="1"/>
    <col min="9733" max="9733" width="28.7109375" style="1926" customWidth="1"/>
    <col min="9734" max="9735" width="31.7109375" style="1926" customWidth="1"/>
    <col min="9736" max="9736" width="30.140625" style="1926" customWidth="1"/>
    <col min="9737" max="9737" width="33.7109375" style="1926" customWidth="1"/>
    <col min="9738" max="9738" width="27" style="1926" customWidth="1"/>
    <col min="9739" max="9739" width="28.7109375" style="1926" customWidth="1"/>
    <col min="9740" max="9740" width="34.85546875" style="1926" customWidth="1"/>
    <col min="9741" max="9741" width="37" style="1926" customWidth="1"/>
    <col min="9742" max="9742" width="34.85546875" style="1926" customWidth="1"/>
    <col min="9743" max="9743" width="27.5703125" style="1926" customWidth="1"/>
    <col min="9744" max="9744" width="36.85546875" style="1926" customWidth="1"/>
    <col min="9745" max="9745" width="38.7109375" style="1926" customWidth="1"/>
    <col min="9746" max="9748" width="14.7109375" style="1926" customWidth="1"/>
    <col min="9749" max="9749" width="18.7109375" style="1926" customWidth="1"/>
    <col min="9750" max="9750" width="25.42578125" style="1926" customWidth="1"/>
    <col min="9751" max="9751" width="34.85546875" style="1926" customWidth="1"/>
    <col min="9752" max="9752" width="28" style="1926" customWidth="1"/>
    <col min="9753" max="9753" width="34.140625" style="1926" customWidth="1"/>
    <col min="9754" max="9754" width="34" style="1926" customWidth="1"/>
    <col min="9755" max="9985" width="11.42578125" style="1926"/>
    <col min="9986" max="9986" width="108.140625" style="1926" customWidth="1"/>
    <col min="9987" max="9987" width="28.7109375" style="1926" customWidth="1"/>
    <col min="9988" max="9988" width="32.5703125" style="1926" customWidth="1"/>
    <col min="9989" max="9989" width="28.7109375" style="1926" customWidth="1"/>
    <col min="9990" max="9991" width="31.7109375" style="1926" customWidth="1"/>
    <col min="9992" max="9992" width="30.140625" style="1926" customWidth="1"/>
    <col min="9993" max="9993" width="33.7109375" style="1926" customWidth="1"/>
    <col min="9994" max="9994" width="27" style="1926" customWidth="1"/>
    <col min="9995" max="9995" width="28.7109375" style="1926" customWidth="1"/>
    <col min="9996" max="9996" width="34.85546875" style="1926" customWidth="1"/>
    <col min="9997" max="9997" width="37" style="1926" customWidth="1"/>
    <col min="9998" max="9998" width="34.85546875" style="1926" customWidth="1"/>
    <col min="9999" max="9999" width="27.5703125" style="1926" customWidth="1"/>
    <col min="10000" max="10000" width="36.85546875" style="1926" customWidth="1"/>
    <col min="10001" max="10001" width="38.7109375" style="1926" customWidth="1"/>
    <col min="10002" max="10004" width="14.7109375" style="1926" customWidth="1"/>
    <col min="10005" max="10005" width="18.7109375" style="1926" customWidth="1"/>
    <col min="10006" max="10006" width="25.42578125" style="1926" customWidth="1"/>
    <col min="10007" max="10007" width="34.85546875" style="1926" customWidth="1"/>
    <col min="10008" max="10008" width="28" style="1926" customWidth="1"/>
    <col min="10009" max="10009" width="34.140625" style="1926" customWidth="1"/>
    <col min="10010" max="10010" width="34" style="1926" customWidth="1"/>
    <col min="10011" max="10241" width="11.42578125" style="1926"/>
    <col min="10242" max="10242" width="108.140625" style="1926" customWidth="1"/>
    <col min="10243" max="10243" width="28.7109375" style="1926" customWidth="1"/>
    <col min="10244" max="10244" width="32.5703125" style="1926" customWidth="1"/>
    <col min="10245" max="10245" width="28.7109375" style="1926" customWidth="1"/>
    <col min="10246" max="10247" width="31.7109375" style="1926" customWidth="1"/>
    <col min="10248" max="10248" width="30.140625" style="1926" customWidth="1"/>
    <col min="10249" max="10249" width="33.7109375" style="1926" customWidth="1"/>
    <col min="10250" max="10250" width="27" style="1926" customWidth="1"/>
    <col min="10251" max="10251" width="28.7109375" style="1926" customWidth="1"/>
    <col min="10252" max="10252" width="34.85546875" style="1926" customWidth="1"/>
    <col min="10253" max="10253" width="37" style="1926" customWidth="1"/>
    <col min="10254" max="10254" width="34.85546875" style="1926" customWidth="1"/>
    <col min="10255" max="10255" width="27.5703125" style="1926" customWidth="1"/>
    <col min="10256" max="10256" width="36.85546875" style="1926" customWidth="1"/>
    <col min="10257" max="10257" width="38.7109375" style="1926" customWidth="1"/>
    <col min="10258" max="10260" width="14.7109375" style="1926" customWidth="1"/>
    <col min="10261" max="10261" width="18.7109375" style="1926" customWidth="1"/>
    <col min="10262" max="10262" width="25.42578125" style="1926" customWidth="1"/>
    <col min="10263" max="10263" width="34.85546875" style="1926" customWidth="1"/>
    <col min="10264" max="10264" width="28" style="1926" customWidth="1"/>
    <col min="10265" max="10265" width="34.140625" style="1926" customWidth="1"/>
    <col min="10266" max="10266" width="34" style="1926" customWidth="1"/>
    <col min="10267" max="10497" width="11.42578125" style="1926"/>
    <col min="10498" max="10498" width="108.140625" style="1926" customWidth="1"/>
    <col min="10499" max="10499" width="28.7109375" style="1926" customWidth="1"/>
    <col min="10500" max="10500" width="32.5703125" style="1926" customWidth="1"/>
    <col min="10501" max="10501" width="28.7109375" style="1926" customWidth="1"/>
    <col min="10502" max="10503" width="31.7109375" style="1926" customWidth="1"/>
    <col min="10504" max="10504" width="30.140625" style="1926" customWidth="1"/>
    <col min="10505" max="10505" width="33.7109375" style="1926" customWidth="1"/>
    <col min="10506" max="10506" width="27" style="1926" customWidth="1"/>
    <col min="10507" max="10507" width="28.7109375" style="1926" customWidth="1"/>
    <col min="10508" max="10508" width="34.85546875" style="1926" customWidth="1"/>
    <col min="10509" max="10509" width="37" style="1926" customWidth="1"/>
    <col min="10510" max="10510" width="34.85546875" style="1926" customWidth="1"/>
    <col min="10511" max="10511" width="27.5703125" style="1926" customWidth="1"/>
    <col min="10512" max="10512" width="36.85546875" style="1926" customWidth="1"/>
    <col min="10513" max="10513" width="38.7109375" style="1926" customWidth="1"/>
    <col min="10514" max="10516" width="14.7109375" style="1926" customWidth="1"/>
    <col min="10517" max="10517" width="18.7109375" style="1926" customWidth="1"/>
    <col min="10518" max="10518" width="25.42578125" style="1926" customWidth="1"/>
    <col min="10519" max="10519" width="34.85546875" style="1926" customWidth="1"/>
    <col min="10520" max="10520" width="28" style="1926" customWidth="1"/>
    <col min="10521" max="10521" width="34.140625" style="1926" customWidth="1"/>
    <col min="10522" max="10522" width="34" style="1926" customWidth="1"/>
    <col min="10523" max="10753" width="11.42578125" style="1926"/>
    <col min="10754" max="10754" width="108.140625" style="1926" customWidth="1"/>
    <col min="10755" max="10755" width="28.7109375" style="1926" customWidth="1"/>
    <col min="10756" max="10756" width="32.5703125" style="1926" customWidth="1"/>
    <col min="10757" max="10757" width="28.7109375" style="1926" customWidth="1"/>
    <col min="10758" max="10759" width="31.7109375" style="1926" customWidth="1"/>
    <col min="10760" max="10760" width="30.140625" style="1926" customWidth="1"/>
    <col min="10761" max="10761" width="33.7109375" style="1926" customWidth="1"/>
    <col min="10762" max="10762" width="27" style="1926" customWidth="1"/>
    <col min="10763" max="10763" width="28.7109375" style="1926" customWidth="1"/>
    <col min="10764" max="10764" width="34.85546875" style="1926" customWidth="1"/>
    <col min="10765" max="10765" width="37" style="1926" customWidth="1"/>
    <col min="10766" max="10766" width="34.85546875" style="1926" customWidth="1"/>
    <col min="10767" max="10767" width="27.5703125" style="1926" customWidth="1"/>
    <col min="10768" max="10768" width="36.85546875" style="1926" customWidth="1"/>
    <col min="10769" max="10769" width="38.7109375" style="1926" customWidth="1"/>
    <col min="10770" max="10772" width="14.7109375" style="1926" customWidth="1"/>
    <col min="10773" max="10773" width="18.7109375" style="1926" customWidth="1"/>
    <col min="10774" max="10774" width="25.42578125" style="1926" customWidth="1"/>
    <col min="10775" max="10775" width="34.85546875" style="1926" customWidth="1"/>
    <col min="10776" max="10776" width="28" style="1926" customWidth="1"/>
    <col min="10777" max="10777" width="34.140625" style="1926" customWidth="1"/>
    <col min="10778" max="10778" width="34" style="1926" customWidth="1"/>
    <col min="10779" max="11009" width="11.42578125" style="1926"/>
    <col min="11010" max="11010" width="108.140625" style="1926" customWidth="1"/>
    <col min="11011" max="11011" width="28.7109375" style="1926" customWidth="1"/>
    <col min="11012" max="11012" width="32.5703125" style="1926" customWidth="1"/>
    <col min="11013" max="11013" width="28.7109375" style="1926" customWidth="1"/>
    <col min="11014" max="11015" width="31.7109375" style="1926" customWidth="1"/>
    <col min="11016" max="11016" width="30.140625" style="1926" customWidth="1"/>
    <col min="11017" max="11017" width="33.7109375" style="1926" customWidth="1"/>
    <col min="11018" max="11018" width="27" style="1926" customWidth="1"/>
    <col min="11019" max="11019" width="28.7109375" style="1926" customWidth="1"/>
    <col min="11020" max="11020" width="34.85546875" style="1926" customWidth="1"/>
    <col min="11021" max="11021" width="37" style="1926" customWidth="1"/>
    <col min="11022" max="11022" width="34.85546875" style="1926" customWidth="1"/>
    <col min="11023" max="11023" width="27.5703125" style="1926" customWidth="1"/>
    <col min="11024" max="11024" width="36.85546875" style="1926" customWidth="1"/>
    <col min="11025" max="11025" width="38.7109375" style="1926" customWidth="1"/>
    <col min="11026" max="11028" width="14.7109375" style="1926" customWidth="1"/>
    <col min="11029" max="11029" width="18.7109375" style="1926" customWidth="1"/>
    <col min="11030" max="11030" width="25.42578125" style="1926" customWidth="1"/>
    <col min="11031" max="11031" width="34.85546875" style="1926" customWidth="1"/>
    <col min="11032" max="11032" width="28" style="1926" customWidth="1"/>
    <col min="11033" max="11033" width="34.140625" style="1926" customWidth="1"/>
    <col min="11034" max="11034" width="34" style="1926" customWidth="1"/>
    <col min="11035" max="11265" width="11.42578125" style="1926"/>
    <col min="11266" max="11266" width="108.140625" style="1926" customWidth="1"/>
    <col min="11267" max="11267" width="28.7109375" style="1926" customWidth="1"/>
    <col min="11268" max="11268" width="32.5703125" style="1926" customWidth="1"/>
    <col min="11269" max="11269" width="28.7109375" style="1926" customWidth="1"/>
    <col min="11270" max="11271" width="31.7109375" style="1926" customWidth="1"/>
    <col min="11272" max="11272" width="30.140625" style="1926" customWidth="1"/>
    <col min="11273" max="11273" width="33.7109375" style="1926" customWidth="1"/>
    <col min="11274" max="11274" width="27" style="1926" customWidth="1"/>
    <col min="11275" max="11275" width="28.7109375" style="1926" customWidth="1"/>
    <col min="11276" max="11276" width="34.85546875" style="1926" customWidth="1"/>
    <col min="11277" max="11277" width="37" style="1926" customWidth="1"/>
    <col min="11278" max="11278" width="34.85546875" style="1926" customWidth="1"/>
    <col min="11279" max="11279" width="27.5703125" style="1926" customWidth="1"/>
    <col min="11280" max="11280" width="36.85546875" style="1926" customWidth="1"/>
    <col min="11281" max="11281" width="38.7109375" style="1926" customWidth="1"/>
    <col min="11282" max="11284" width="14.7109375" style="1926" customWidth="1"/>
    <col min="11285" max="11285" width="18.7109375" style="1926" customWidth="1"/>
    <col min="11286" max="11286" width="25.42578125" style="1926" customWidth="1"/>
    <col min="11287" max="11287" width="34.85546875" style="1926" customWidth="1"/>
    <col min="11288" max="11288" width="28" style="1926" customWidth="1"/>
    <col min="11289" max="11289" width="34.140625" style="1926" customWidth="1"/>
    <col min="11290" max="11290" width="34" style="1926" customWidth="1"/>
    <col min="11291" max="11521" width="11.42578125" style="1926"/>
    <col min="11522" max="11522" width="108.140625" style="1926" customWidth="1"/>
    <col min="11523" max="11523" width="28.7109375" style="1926" customWidth="1"/>
    <col min="11524" max="11524" width="32.5703125" style="1926" customWidth="1"/>
    <col min="11525" max="11525" width="28.7109375" style="1926" customWidth="1"/>
    <col min="11526" max="11527" width="31.7109375" style="1926" customWidth="1"/>
    <col min="11528" max="11528" width="30.140625" style="1926" customWidth="1"/>
    <col min="11529" max="11529" width="33.7109375" style="1926" customWidth="1"/>
    <col min="11530" max="11530" width="27" style="1926" customWidth="1"/>
    <col min="11531" max="11531" width="28.7109375" style="1926" customWidth="1"/>
    <col min="11532" max="11532" width="34.85546875" style="1926" customWidth="1"/>
    <col min="11533" max="11533" width="37" style="1926" customWidth="1"/>
    <col min="11534" max="11534" width="34.85546875" style="1926" customWidth="1"/>
    <col min="11535" max="11535" width="27.5703125" style="1926" customWidth="1"/>
    <col min="11536" max="11536" width="36.85546875" style="1926" customWidth="1"/>
    <col min="11537" max="11537" width="38.7109375" style="1926" customWidth="1"/>
    <col min="11538" max="11540" width="14.7109375" style="1926" customWidth="1"/>
    <col min="11541" max="11541" width="18.7109375" style="1926" customWidth="1"/>
    <col min="11542" max="11542" width="25.42578125" style="1926" customWidth="1"/>
    <col min="11543" max="11543" width="34.85546875" style="1926" customWidth="1"/>
    <col min="11544" max="11544" width="28" style="1926" customWidth="1"/>
    <col min="11545" max="11545" width="34.140625" style="1926" customWidth="1"/>
    <col min="11546" max="11546" width="34" style="1926" customWidth="1"/>
    <col min="11547" max="11777" width="11.42578125" style="1926"/>
    <col min="11778" max="11778" width="108.140625" style="1926" customWidth="1"/>
    <col min="11779" max="11779" width="28.7109375" style="1926" customWidth="1"/>
    <col min="11780" max="11780" width="32.5703125" style="1926" customWidth="1"/>
    <col min="11781" max="11781" width="28.7109375" style="1926" customWidth="1"/>
    <col min="11782" max="11783" width="31.7109375" style="1926" customWidth="1"/>
    <col min="11784" max="11784" width="30.140625" style="1926" customWidth="1"/>
    <col min="11785" max="11785" width="33.7109375" style="1926" customWidth="1"/>
    <col min="11786" max="11786" width="27" style="1926" customWidth="1"/>
    <col min="11787" max="11787" width="28.7109375" style="1926" customWidth="1"/>
    <col min="11788" max="11788" width="34.85546875" style="1926" customWidth="1"/>
    <col min="11789" max="11789" width="37" style="1926" customWidth="1"/>
    <col min="11790" max="11790" width="34.85546875" style="1926" customWidth="1"/>
    <col min="11791" max="11791" width="27.5703125" style="1926" customWidth="1"/>
    <col min="11792" max="11792" width="36.85546875" style="1926" customWidth="1"/>
    <col min="11793" max="11793" width="38.7109375" style="1926" customWidth="1"/>
    <col min="11794" max="11796" width="14.7109375" style="1926" customWidth="1"/>
    <col min="11797" max="11797" width="18.7109375" style="1926" customWidth="1"/>
    <col min="11798" max="11798" width="25.42578125" style="1926" customWidth="1"/>
    <col min="11799" max="11799" width="34.85546875" style="1926" customWidth="1"/>
    <col min="11800" max="11800" width="28" style="1926" customWidth="1"/>
    <col min="11801" max="11801" width="34.140625" style="1926" customWidth="1"/>
    <col min="11802" max="11802" width="34" style="1926" customWidth="1"/>
    <col min="11803" max="12033" width="11.42578125" style="1926"/>
    <col min="12034" max="12034" width="108.140625" style="1926" customWidth="1"/>
    <col min="12035" max="12035" width="28.7109375" style="1926" customWidth="1"/>
    <col min="12036" max="12036" width="32.5703125" style="1926" customWidth="1"/>
    <col min="12037" max="12037" width="28.7109375" style="1926" customWidth="1"/>
    <col min="12038" max="12039" width="31.7109375" style="1926" customWidth="1"/>
    <col min="12040" max="12040" width="30.140625" style="1926" customWidth="1"/>
    <col min="12041" max="12041" width="33.7109375" style="1926" customWidth="1"/>
    <col min="12042" max="12042" width="27" style="1926" customWidth="1"/>
    <col min="12043" max="12043" width="28.7109375" style="1926" customWidth="1"/>
    <col min="12044" max="12044" width="34.85546875" style="1926" customWidth="1"/>
    <col min="12045" max="12045" width="37" style="1926" customWidth="1"/>
    <col min="12046" max="12046" width="34.85546875" style="1926" customWidth="1"/>
    <col min="12047" max="12047" width="27.5703125" style="1926" customWidth="1"/>
    <col min="12048" max="12048" width="36.85546875" style="1926" customWidth="1"/>
    <col min="12049" max="12049" width="38.7109375" style="1926" customWidth="1"/>
    <col min="12050" max="12052" width="14.7109375" style="1926" customWidth="1"/>
    <col min="12053" max="12053" width="18.7109375" style="1926" customWidth="1"/>
    <col min="12054" max="12054" width="25.42578125" style="1926" customWidth="1"/>
    <col min="12055" max="12055" width="34.85546875" style="1926" customWidth="1"/>
    <col min="12056" max="12056" width="28" style="1926" customWidth="1"/>
    <col min="12057" max="12057" width="34.140625" style="1926" customWidth="1"/>
    <col min="12058" max="12058" width="34" style="1926" customWidth="1"/>
    <col min="12059" max="12289" width="11.42578125" style="1926"/>
    <col min="12290" max="12290" width="108.140625" style="1926" customWidth="1"/>
    <col min="12291" max="12291" width="28.7109375" style="1926" customWidth="1"/>
    <col min="12292" max="12292" width="32.5703125" style="1926" customWidth="1"/>
    <col min="12293" max="12293" width="28.7109375" style="1926" customWidth="1"/>
    <col min="12294" max="12295" width="31.7109375" style="1926" customWidth="1"/>
    <col min="12296" max="12296" width="30.140625" style="1926" customWidth="1"/>
    <col min="12297" max="12297" width="33.7109375" style="1926" customWidth="1"/>
    <col min="12298" max="12298" width="27" style="1926" customWidth="1"/>
    <col min="12299" max="12299" width="28.7109375" style="1926" customWidth="1"/>
    <col min="12300" max="12300" width="34.85546875" style="1926" customWidth="1"/>
    <col min="12301" max="12301" width="37" style="1926" customWidth="1"/>
    <col min="12302" max="12302" width="34.85546875" style="1926" customWidth="1"/>
    <col min="12303" max="12303" width="27.5703125" style="1926" customWidth="1"/>
    <col min="12304" max="12304" width="36.85546875" style="1926" customWidth="1"/>
    <col min="12305" max="12305" width="38.7109375" style="1926" customWidth="1"/>
    <col min="12306" max="12308" width="14.7109375" style="1926" customWidth="1"/>
    <col min="12309" max="12309" width="18.7109375" style="1926" customWidth="1"/>
    <col min="12310" max="12310" width="25.42578125" style="1926" customWidth="1"/>
    <col min="12311" max="12311" width="34.85546875" style="1926" customWidth="1"/>
    <col min="12312" max="12312" width="28" style="1926" customWidth="1"/>
    <col min="12313" max="12313" width="34.140625" style="1926" customWidth="1"/>
    <col min="12314" max="12314" width="34" style="1926" customWidth="1"/>
    <col min="12315" max="12545" width="11.42578125" style="1926"/>
    <col min="12546" max="12546" width="108.140625" style="1926" customWidth="1"/>
    <col min="12547" max="12547" width="28.7109375" style="1926" customWidth="1"/>
    <col min="12548" max="12548" width="32.5703125" style="1926" customWidth="1"/>
    <col min="12549" max="12549" width="28.7109375" style="1926" customWidth="1"/>
    <col min="12550" max="12551" width="31.7109375" style="1926" customWidth="1"/>
    <col min="12552" max="12552" width="30.140625" style="1926" customWidth="1"/>
    <col min="12553" max="12553" width="33.7109375" style="1926" customWidth="1"/>
    <col min="12554" max="12554" width="27" style="1926" customWidth="1"/>
    <col min="12555" max="12555" width="28.7109375" style="1926" customWidth="1"/>
    <col min="12556" max="12556" width="34.85546875" style="1926" customWidth="1"/>
    <col min="12557" max="12557" width="37" style="1926" customWidth="1"/>
    <col min="12558" max="12558" width="34.85546875" style="1926" customWidth="1"/>
    <col min="12559" max="12559" width="27.5703125" style="1926" customWidth="1"/>
    <col min="12560" max="12560" width="36.85546875" style="1926" customWidth="1"/>
    <col min="12561" max="12561" width="38.7109375" style="1926" customWidth="1"/>
    <col min="12562" max="12564" width="14.7109375" style="1926" customWidth="1"/>
    <col min="12565" max="12565" width="18.7109375" style="1926" customWidth="1"/>
    <col min="12566" max="12566" width="25.42578125" style="1926" customWidth="1"/>
    <col min="12567" max="12567" width="34.85546875" style="1926" customWidth="1"/>
    <col min="12568" max="12568" width="28" style="1926" customWidth="1"/>
    <col min="12569" max="12569" width="34.140625" style="1926" customWidth="1"/>
    <col min="12570" max="12570" width="34" style="1926" customWidth="1"/>
    <col min="12571" max="12801" width="11.42578125" style="1926"/>
    <col min="12802" max="12802" width="108.140625" style="1926" customWidth="1"/>
    <col min="12803" max="12803" width="28.7109375" style="1926" customWidth="1"/>
    <col min="12804" max="12804" width="32.5703125" style="1926" customWidth="1"/>
    <col min="12805" max="12805" width="28.7109375" style="1926" customWidth="1"/>
    <col min="12806" max="12807" width="31.7109375" style="1926" customWidth="1"/>
    <col min="12808" max="12808" width="30.140625" style="1926" customWidth="1"/>
    <col min="12809" max="12809" width="33.7109375" style="1926" customWidth="1"/>
    <col min="12810" max="12810" width="27" style="1926" customWidth="1"/>
    <col min="12811" max="12811" width="28.7109375" style="1926" customWidth="1"/>
    <col min="12812" max="12812" width="34.85546875" style="1926" customWidth="1"/>
    <col min="12813" max="12813" width="37" style="1926" customWidth="1"/>
    <col min="12814" max="12814" width="34.85546875" style="1926" customWidth="1"/>
    <col min="12815" max="12815" width="27.5703125" style="1926" customWidth="1"/>
    <col min="12816" max="12816" width="36.85546875" style="1926" customWidth="1"/>
    <col min="12817" max="12817" width="38.7109375" style="1926" customWidth="1"/>
    <col min="12818" max="12820" width="14.7109375" style="1926" customWidth="1"/>
    <col min="12821" max="12821" width="18.7109375" style="1926" customWidth="1"/>
    <col min="12822" max="12822" width="25.42578125" style="1926" customWidth="1"/>
    <col min="12823" max="12823" width="34.85546875" style="1926" customWidth="1"/>
    <col min="12824" max="12824" width="28" style="1926" customWidth="1"/>
    <col min="12825" max="12825" width="34.140625" style="1926" customWidth="1"/>
    <col min="12826" max="12826" width="34" style="1926" customWidth="1"/>
    <col min="12827" max="13057" width="11.42578125" style="1926"/>
    <col min="13058" max="13058" width="108.140625" style="1926" customWidth="1"/>
    <col min="13059" max="13059" width="28.7109375" style="1926" customWidth="1"/>
    <col min="13060" max="13060" width="32.5703125" style="1926" customWidth="1"/>
    <col min="13061" max="13061" width="28.7109375" style="1926" customWidth="1"/>
    <col min="13062" max="13063" width="31.7109375" style="1926" customWidth="1"/>
    <col min="13064" max="13064" width="30.140625" style="1926" customWidth="1"/>
    <col min="13065" max="13065" width="33.7109375" style="1926" customWidth="1"/>
    <col min="13066" max="13066" width="27" style="1926" customWidth="1"/>
    <col min="13067" max="13067" width="28.7109375" style="1926" customWidth="1"/>
    <col min="13068" max="13068" width="34.85546875" style="1926" customWidth="1"/>
    <col min="13069" max="13069" width="37" style="1926" customWidth="1"/>
    <col min="13070" max="13070" width="34.85546875" style="1926" customWidth="1"/>
    <col min="13071" max="13071" width="27.5703125" style="1926" customWidth="1"/>
    <col min="13072" max="13072" width="36.85546875" style="1926" customWidth="1"/>
    <col min="13073" max="13073" width="38.7109375" style="1926" customWidth="1"/>
    <col min="13074" max="13076" width="14.7109375" style="1926" customWidth="1"/>
    <col min="13077" max="13077" width="18.7109375" style="1926" customWidth="1"/>
    <col min="13078" max="13078" width="25.42578125" style="1926" customWidth="1"/>
    <col min="13079" max="13079" width="34.85546875" style="1926" customWidth="1"/>
    <col min="13080" max="13080" width="28" style="1926" customWidth="1"/>
    <col min="13081" max="13081" width="34.140625" style="1926" customWidth="1"/>
    <col min="13082" max="13082" width="34" style="1926" customWidth="1"/>
    <col min="13083" max="13313" width="11.42578125" style="1926"/>
    <col min="13314" max="13314" width="108.140625" style="1926" customWidth="1"/>
    <col min="13315" max="13315" width="28.7109375" style="1926" customWidth="1"/>
    <col min="13316" max="13316" width="32.5703125" style="1926" customWidth="1"/>
    <col min="13317" max="13317" width="28.7109375" style="1926" customWidth="1"/>
    <col min="13318" max="13319" width="31.7109375" style="1926" customWidth="1"/>
    <col min="13320" max="13320" width="30.140625" style="1926" customWidth="1"/>
    <col min="13321" max="13321" width="33.7109375" style="1926" customWidth="1"/>
    <col min="13322" max="13322" width="27" style="1926" customWidth="1"/>
    <col min="13323" max="13323" width="28.7109375" style="1926" customWidth="1"/>
    <col min="13324" max="13324" width="34.85546875" style="1926" customWidth="1"/>
    <col min="13325" max="13325" width="37" style="1926" customWidth="1"/>
    <col min="13326" max="13326" width="34.85546875" style="1926" customWidth="1"/>
    <col min="13327" max="13327" width="27.5703125" style="1926" customWidth="1"/>
    <col min="13328" max="13328" width="36.85546875" style="1926" customWidth="1"/>
    <col min="13329" max="13329" width="38.7109375" style="1926" customWidth="1"/>
    <col min="13330" max="13332" width="14.7109375" style="1926" customWidth="1"/>
    <col min="13333" max="13333" width="18.7109375" style="1926" customWidth="1"/>
    <col min="13334" max="13334" width="25.42578125" style="1926" customWidth="1"/>
    <col min="13335" max="13335" width="34.85546875" style="1926" customWidth="1"/>
    <col min="13336" max="13336" width="28" style="1926" customWidth="1"/>
    <col min="13337" max="13337" width="34.140625" style="1926" customWidth="1"/>
    <col min="13338" max="13338" width="34" style="1926" customWidth="1"/>
    <col min="13339" max="13569" width="11.42578125" style="1926"/>
    <col min="13570" max="13570" width="108.140625" style="1926" customWidth="1"/>
    <col min="13571" max="13571" width="28.7109375" style="1926" customWidth="1"/>
    <col min="13572" max="13572" width="32.5703125" style="1926" customWidth="1"/>
    <col min="13573" max="13573" width="28.7109375" style="1926" customWidth="1"/>
    <col min="13574" max="13575" width="31.7109375" style="1926" customWidth="1"/>
    <col min="13576" max="13576" width="30.140625" style="1926" customWidth="1"/>
    <col min="13577" max="13577" width="33.7109375" style="1926" customWidth="1"/>
    <col min="13578" max="13578" width="27" style="1926" customWidth="1"/>
    <col min="13579" max="13579" width="28.7109375" style="1926" customWidth="1"/>
    <col min="13580" max="13580" width="34.85546875" style="1926" customWidth="1"/>
    <col min="13581" max="13581" width="37" style="1926" customWidth="1"/>
    <col min="13582" max="13582" width="34.85546875" style="1926" customWidth="1"/>
    <col min="13583" max="13583" width="27.5703125" style="1926" customWidth="1"/>
    <col min="13584" max="13584" width="36.85546875" style="1926" customWidth="1"/>
    <col min="13585" max="13585" width="38.7109375" style="1926" customWidth="1"/>
    <col min="13586" max="13588" width="14.7109375" style="1926" customWidth="1"/>
    <col min="13589" max="13589" width="18.7109375" style="1926" customWidth="1"/>
    <col min="13590" max="13590" width="25.42578125" style="1926" customWidth="1"/>
    <col min="13591" max="13591" width="34.85546875" style="1926" customWidth="1"/>
    <col min="13592" max="13592" width="28" style="1926" customWidth="1"/>
    <col min="13593" max="13593" width="34.140625" style="1926" customWidth="1"/>
    <col min="13594" max="13594" width="34" style="1926" customWidth="1"/>
    <col min="13595" max="13825" width="11.42578125" style="1926"/>
    <col min="13826" max="13826" width="108.140625" style="1926" customWidth="1"/>
    <col min="13827" max="13827" width="28.7109375" style="1926" customWidth="1"/>
    <col min="13828" max="13828" width="32.5703125" style="1926" customWidth="1"/>
    <col min="13829" max="13829" width="28.7109375" style="1926" customWidth="1"/>
    <col min="13830" max="13831" width="31.7109375" style="1926" customWidth="1"/>
    <col min="13832" max="13832" width="30.140625" style="1926" customWidth="1"/>
    <col min="13833" max="13833" width="33.7109375" style="1926" customWidth="1"/>
    <col min="13834" max="13834" width="27" style="1926" customWidth="1"/>
    <col min="13835" max="13835" width="28.7109375" style="1926" customWidth="1"/>
    <col min="13836" max="13836" width="34.85546875" style="1926" customWidth="1"/>
    <col min="13837" max="13837" width="37" style="1926" customWidth="1"/>
    <col min="13838" max="13838" width="34.85546875" style="1926" customWidth="1"/>
    <col min="13839" max="13839" width="27.5703125" style="1926" customWidth="1"/>
    <col min="13840" max="13840" width="36.85546875" style="1926" customWidth="1"/>
    <col min="13841" max="13841" width="38.7109375" style="1926" customWidth="1"/>
    <col min="13842" max="13844" width="14.7109375" style="1926" customWidth="1"/>
    <col min="13845" max="13845" width="18.7109375" style="1926" customWidth="1"/>
    <col min="13846" max="13846" width="25.42578125" style="1926" customWidth="1"/>
    <col min="13847" max="13847" width="34.85546875" style="1926" customWidth="1"/>
    <col min="13848" max="13848" width="28" style="1926" customWidth="1"/>
    <col min="13849" max="13849" width="34.140625" style="1926" customWidth="1"/>
    <col min="13850" max="13850" width="34" style="1926" customWidth="1"/>
    <col min="13851" max="14081" width="11.42578125" style="1926"/>
    <col min="14082" max="14082" width="108.140625" style="1926" customWidth="1"/>
    <col min="14083" max="14083" width="28.7109375" style="1926" customWidth="1"/>
    <col min="14084" max="14084" width="32.5703125" style="1926" customWidth="1"/>
    <col min="14085" max="14085" width="28.7109375" style="1926" customWidth="1"/>
    <col min="14086" max="14087" width="31.7109375" style="1926" customWidth="1"/>
    <col min="14088" max="14088" width="30.140625" style="1926" customWidth="1"/>
    <col min="14089" max="14089" width="33.7109375" style="1926" customWidth="1"/>
    <col min="14090" max="14090" width="27" style="1926" customWidth="1"/>
    <col min="14091" max="14091" width="28.7109375" style="1926" customWidth="1"/>
    <col min="14092" max="14092" width="34.85546875" style="1926" customWidth="1"/>
    <col min="14093" max="14093" width="37" style="1926" customWidth="1"/>
    <col min="14094" max="14094" width="34.85546875" style="1926" customWidth="1"/>
    <col min="14095" max="14095" width="27.5703125" style="1926" customWidth="1"/>
    <col min="14096" max="14096" width="36.85546875" style="1926" customWidth="1"/>
    <col min="14097" max="14097" width="38.7109375" style="1926" customWidth="1"/>
    <col min="14098" max="14100" width="14.7109375" style="1926" customWidth="1"/>
    <col min="14101" max="14101" width="18.7109375" style="1926" customWidth="1"/>
    <col min="14102" max="14102" width="25.42578125" style="1926" customWidth="1"/>
    <col min="14103" max="14103" width="34.85546875" style="1926" customWidth="1"/>
    <col min="14104" max="14104" width="28" style="1926" customWidth="1"/>
    <col min="14105" max="14105" width="34.140625" style="1926" customWidth="1"/>
    <col min="14106" max="14106" width="34" style="1926" customWidth="1"/>
    <col min="14107" max="14337" width="11.42578125" style="1926"/>
    <col min="14338" max="14338" width="108.140625" style="1926" customWidth="1"/>
    <col min="14339" max="14339" width="28.7109375" style="1926" customWidth="1"/>
    <col min="14340" max="14340" width="32.5703125" style="1926" customWidth="1"/>
    <col min="14341" max="14341" width="28.7109375" style="1926" customWidth="1"/>
    <col min="14342" max="14343" width="31.7109375" style="1926" customWidth="1"/>
    <col min="14344" max="14344" width="30.140625" style="1926" customWidth="1"/>
    <col min="14345" max="14345" width="33.7109375" style="1926" customWidth="1"/>
    <col min="14346" max="14346" width="27" style="1926" customWidth="1"/>
    <col min="14347" max="14347" width="28.7109375" style="1926" customWidth="1"/>
    <col min="14348" max="14348" width="34.85546875" style="1926" customWidth="1"/>
    <col min="14349" max="14349" width="37" style="1926" customWidth="1"/>
    <col min="14350" max="14350" width="34.85546875" style="1926" customWidth="1"/>
    <col min="14351" max="14351" width="27.5703125" style="1926" customWidth="1"/>
    <col min="14352" max="14352" width="36.85546875" style="1926" customWidth="1"/>
    <col min="14353" max="14353" width="38.7109375" style="1926" customWidth="1"/>
    <col min="14354" max="14356" width="14.7109375" style="1926" customWidth="1"/>
    <col min="14357" max="14357" width="18.7109375" style="1926" customWidth="1"/>
    <col min="14358" max="14358" width="25.42578125" style="1926" customWidth="1"/>
    <col min="14359" max="14359" width="34.85546875" style="1926" customWidth="1"/>
    <col min="14360" max="14360" width="28" style="1926" customWidth="1"/>
    <col min="14361" max="14361" width="34.140625" style="1926" customWidth="1"/>
    <col min="14362" max="14362" width="34" style="1926" customWidth="1"/>
    <col min="14363" max="14593" width="11.42578125" style="1926"/>
    <col min="14594" max="14594" width="108.140625" style="1926" customWidth="1"/>
    <col min="14595" max="14595" width="28.7109375" style="1926" customWidth="1"/>
    <col min="14596" max="14596" width="32.5703125" style="1926" customWidth="1"/>
    <col min="14597" max="14597" width="28.7109375" style="1926" customWidth="1"/>
    <col min="14598" max="14599" width="31.7109375" style="1926" customWidth="1"/>
    <col min="14600" max="14600" width="30.140625" style="1926" customWidth="1"/>
    <col min="14601" max="14601" width="33.7109375" style="1926" customWidth="1"/>
    <col min="14602" max="14602" width="27" style="1926" customWidth="1"/>
    <col min="14603" max="14603" width="28.7109375" style="1926" customWidth="1"/>
    <col min="14604" max="14604" width="34.85546875" style="1926" customWidth="1"/>
    <col min="14605" max="14605" width="37" style="1926" customWidth="1"/>
    <col min="14606" max="14606" width="34.85546875" style="1926" customWidth="1"/>
    <col min="14607" max="14607" width="27.5703125" style="1926" customWidth="1"/>
    <col min="14608" max="14608" width="36.85546875" style="1926" customWidth="1"/>
    <col min="14609" max="14609" width="38.7109375" style="1926" customWidth="1"/>
    <col min="14610" max="14612" width="14.7109375" style="1926" customWidth="1"/>
    <col min="14613" max="14613" width="18.7109375" style="1926" customWidth="1"/>
    <col min="14614" max="14614" width="25.42578125" style="1926" customWidth="1"/>
    <col min="14615" max="14615" width="34.85546875" style="1926" customWidth="1"/>
    <col min="14616" max="14616" width="28" style="1926" customWidth="1"/>
    <col min="14617" max="14617" width="34.140625" style="1926" customWidth="1"/>
    <col min="14618" max="14618" width="34" style="1926" customWidth="1"/>
    <col min="14619" max="14849" width="11.42578125" style="1926"/>
    <col min="14850" max="14850" width="108.140625" style="1926" customWidth="1"/>
    <col min="14851" max="14851" width="28.7109375" style="1926" customWidth="1"/>
    <col min="14852" max="14852" width="32.5703125" style="1926" customWidth="1"/>
    <col min="14853" max="14853" width="28.7109375" style="1926" customWidth="1"/>
    <col min="14854" max="14855" width="31.7109375" style="1926" customWidth="1"/>
    <col min="14856" max="14856" width="30.140625" style="1926" customWidth="1"/>
    <col min="14857" max="14857" width="33.7109375" style="1926" customWidth="1"/>
    <col min="14858" max="14858" width="27" style="1926" customWidth="1"/>
    <col min="14859" max="14859" width="28.7109375" style="1926" customWidth="1"/>
    <col min="14860" max="14860" width="34.85546875" style="1926" customWidth="1"/>
    <col min="14861" max="14861" width="37" style="1926" customWidth="1"/>
    <col min="14862" max="14862" width="34.85546875" style="1926" customWidth="1"/>
    <col min="14863" max="14863" width="27.5703125" style="1926" customWidth="1"/>
    <col min="14864" max="14864" width="36.85546875" style="1926" customWidth="1"/>
    <col min="14865" max="14865" width="38.7109375" style="1926" customWidth="1"/>
    <col min="14866" max="14868" width="14.7109375" style="1926" customWidth="1"/>
    <col min="14869" max="14869" width="18.7109375" style="1926" customWidth="1"/>
    <col min="14870" max="14870" width="25.42578125" style="1926" customWidth="1"/>
    <col min="14871" max="14871" width="34.85546875" style="1926" customWidth="1"/>
    <col min="14872" max="14872" width="28" style="1926" customWidth="1"/>
    <col min="14873" max="14873" width="34.140625" style="1926" customWidth="1"/>
    <col min="14874" max="14874" width="34" style="1926" customWidth="1"/>
    <col min="14875" max="15105" width="11.42578125" style="1926"/>
    <col min="15106" max="15106" width="108.140625" style="1926" customWidth="1"/>
    <col min="15107" max="15107" width="28.7109375" style="1926" customWidth="1"/>
    <col min="15108" max="15108" width="32.5703125" style="1926" customWidth="1"/>
    <col min="15109" max="15109" width="28.7109375" style="1926" customWidth="1"/>
    <col min="15110" max="15111" width="31.7109375" style="1926" customWidth="1"/>
    <col min="15112" max="15112" width="30.140625" style="1926" customWidth="1"/>
    <col min="15113" max="15113" width="33.7109375" style="1926" customWidth="1"/>
    <col min="15114" max="15114" width="27" style="1926" customWidth="1"/>
    <col min="15115" max="15115" width="28.7109375" style="1926" customWidth="1"/>
    <col min="15116" max="15116" width="34.85546875" style="1926" customWidth="1"/>
    <col min="15117" max="15117" width="37" style="1926" customWidth="1"/>
    <col min="15118" max="15118" width="34.85546875" style="1926" customWidth="1"/>
    <col min="15119" max="15119" width="27.5703125" style="1926" customWidth="1"/>
    <col min="15120" max="15120" width="36.85546875" style="1926" customWidth="1"/>
    <col min="15121" max="15121" width="38.7109375" style="1926" customWidth="1"/>
    <col min="15122" max="15124" width="14.7109375" style="1926" customWidth="1"/>
    <col min="15125" max="15125" width="18.7109375" style="1926" customWidth="1"/>
    <col min="15126" max="15126" width="25.42578125" style="1926" customWidth="1"/>
    <col min="15127" max="15127" width="34.85546875" style="1926" customWidth="1"/>
    <col min="15128" max="15128" width="28" style="1926" customWidth="1"/>
    <col min="15129" max="15129" width="34.140625" style="1926" customWidth="1"/>
    <col min="15130" max="15130" width="34" style="1926" customWidth="1"/>
    <col min="15131" max="15361" width="11.42578125" style="1926"/>
    <col min="15362" max="15362" width="108.140625" style="1926" customWidth="1"/>
    <col min="15363" max="15363" width="28.7109375" style="1926" customWidth="1"/>
    <col min="15364" max="15364" width="32.5703125" style="1926" customWidth="1"/>
    <col min="15365" max="15365" width="28.7109375" style="1926" customWidth="1"/>
    <col min="15366" max="15367" width="31.7109375" style="1926" customWidth="1"/>
    <col min="15368" max="15368" width="30.140625" style="1926" customWidth="1"/>
    <col min="15369" max="15369" width="33.7109375" style="1926" customWidth="1"/>
    <col min="15370" max="15370" width="27" style="1926" customWidth="1"/>
    <col min="15371" max="15371" width="28.7109375" style="1926" customWidth="1"/>
    <col min="15372" max="15372" width="34.85546875" style="1926" customWidth="1"/>
    <col min="15373" max="15373" width="37" style="1926" customWidth="1"/>
    <col min="15374" max="15374" width="34.85546875" style="1926" customWidth="1"/>
    <col min="15375" max="15375" width="27.5703125" style="1926" customWidth="1"/>
    <col min="15376" max="15376" width="36.85546875" style="1926" customWidth="1"/>
    <col min="15377" max="15377" width="38.7109375" style="1926" customWidth="1"/>
    <col min="15378" max="15380" width="14.7109375" style="1926" customWidth="1"/>
    <col min="15381" max="15381" width="18.7109375" style="1926" customWidth="1"/>
    <col min="15382" max="15382" width="25.42578125" style="1926" customWidth="1"/>
    <col min="15383" max="15383" width="34.85546875" style="1926" customWidth="1"/>
    <col min="15384" max="15384" width="28" style="1926" customWidth="1"/>
    <col min="15385" max="15385" width="34.140625" style="1926" customWidth="1"/>
    <col min="15386" max="15386" width="34" style="1926" customWidth="1"/>
    <col min="15387" max="15617" width="11.42578125" style="1926"/>
    <col min="15618" max="15618" width="108.140625" style="1926" customWidth="1"/>
    <col min="15619" max="15619" width="28.7109375" style="1926" customWidth="1"/>
    <col min="15620" max="15620" width="32.5703125" style="1926" customWidth="1"/>
    <col min="15621" max="15621" width="28.7109375" style="1926" customWidth="1"/>
    <col min="15622" max="15623" width="31.7109375" style="1926" customWidth="1"/>
    <col min="15624" max="15624" width="30.140625" style="1926" customWidth="1"/>
    <col min="15625" max="15625" width="33.7109375" style="1926" customWidth="1"/>
    <col min="15626" max="15626" width="27" style="1926" customWidth="1"/>
    <col min="15627" max="15627" width="28.7109375" style="1926" customWidth="1"/>
    <col min="15628" max="15628" width="34.85546875" style="1926" customWidth="1"/>
    <col min="15629" max="15629" width="37" style="1926" customWidth="1"/>
    <col min="15630" max="15630" width="34.85546875" style="1926" customWidth="1"/>
    <col min="15631" max="15631" width="27.5703125" style="1926" customWidth="1"/>
    <col min="15632" max="15632" width="36.85546875" style="1926" customWidth="1"/>
    <col min="15633" max="15633" width="38.7109375" style="1926" customWidth="1"/>
    <col min="15634" max="15636" width="14.7109375" style="1926" customWidth="1"/>
    <col min="15637" max="15637" width="18.7109375" style="1926" customWidth="1"/>
    <col min="15638" max="15638" width="25.42578125" style="1926" customWidth="1"/>
    <col min="15639" max="15639" width="34.85546875" style="1926" customWidth="1"/>
    <col min="15640" max="15640" width="28" style="1926" customWidth="1"/>
    <col min="15641" max="15641" width="34.140625" style="1926" customWidth="1"/>
    <col min="15642" max="15642" width="34" style="1926" customWidth="1"/>
    <col min="15643" max="15873" width="11.42578125" style="1926"/>
    <col min="15874" max="15874" width="108.140625" style="1926" customWidth="1"/>
    <col min="15875" max="15875" width="28.7109375" style="1926" customWidth="1"/>
    <col min="15876" max="15876" width="32.5703125" style="1926" customWidth="1"/>
    <col min="15877" max="15877" width="28.7109375" style="1926" customWidth="1"/>
    <col min="15878" max="15879" width="31.7109375" style="1926" customWidth="1"/>
    <col min="15880" max="15880" width="30.140625" style="1926" customWidth="1"/>
    <col min="15881" max="15881" width="33.7109375" style="1926" customWidth="1"/>
    <col min="15882" max="15882" width="27" style="1926" customWidth="1"/>
    <col min="15883" max="15883" width="28.7109375" style="1926" customWidth="1"/>
    <col min="15884" max="15884" width="34.85546875" style="1926" customWidth="1"/>
    <col min="15885" max="15885" width="37" style="1926" customWidth="1"/>
    <col min="15886" max="15886" width="34.85546875" style="1926" customWidth="1"/>
    <col min="15887" max="15887" width="27.5703125" style="1926" customWidth="1"/>
    <col min="15888" max="15888" width="36.85546875" style="1926" customWidth="1"/>
    <col min="15889" max="15889" width="38.7109375" style="1926" customWidth="1"/>
    <col min="15890" max="15892" width="14.7109375" style="1926" customWidth="1"/>
    <col min="15893" max="15893" width="18.7109375" style="1926" customWidth="1"/>
    <col min="15894" max="15894" width="25.42578125" style="1926" customWidth="1"/>
    <col min="15895" max="15895" width="34.85546875" style="1926" customWidth="1"/>
    <col min="15896" max="15896" width="28" style="1926" customWidth="1"/>
    <col min="15897" max="15897" width="34.140625" style="1926" customWidth="1"/>
    <col min="15898" max="15898" width="34" style="1926" customWidth="1"/>
    <col min="15899" max="16129" width="11.42578125" style="1926"/>
    <col min="16130" max="16130" width="108.140625" style="1926" customWidth="1"/>
    <col min="16131" max="16131" width="28.7109375" style="1926" customWidth="1"/>
    <col min="16132" max="16132" width="32.5703125" style="1926" customWidth="1"/>
    <col min="16133" max="16133" width="28.7109375" style="1926" customWidth="1"/>
    <col min="16134" max="16135" width="31.7109375" style="1926" customWidth="1"/>
    <col min="16136" max="16136" width="30.140625" style="1926" customWidth="1"/>
    <col min="16137" max="16137" width="33.7109375" style="1926" customWidth="1"/>
    <col min="16138" max="16138" width="27" style="1926" customWidth="1"/>
    <col min="16139" max="16139" width="28.7109375" style="1926" customWidth="1"/>
    <col min="16140" max="16140" width="34.85546875" style="1926" customWidth="1"/>
    <col min="16141" max="16141" width="37" style="1926" customWidth="1"/>
    <col min="16142" max="16142" width="34.85546875" style="1926" customWidth="1"/>
    <col min="16143" max="16143" width="27.5703125" style="1926" customWidth="1"/>
    <col min="16144" max="16144" width="36.85546875" style="1926" customWidth="1"/>
    <col min="16145" max="16145" width="38.7109375" style="1926" customWidth="1"/>
    <col min="16146" max="16148" width="14.7109375" style="1926" customWidth="1"/>
    <col min="16149" max="16149" width="18.7109375" style="1926" customWidth="1"/>
    <col min="16150" max="16150" width="25.42578125" style="1926" customWidth="1"/>
    <col min="16151" max="16151" width="34.85546875" style="1926" customWidth="1"/>
    <col min="16152" max="16152" width="28" style="1926" customWidth="1"/>
    <col min="16153" max="16153" width="34.140625" style="1926" customWidth="1"/>
    <col min="16154" max="16154" width="34" style="1926" customWidth="1"/>
    <col min="16155" max="16384" width="11.42578125" style="1926"/>
  </cols>
  <sheetData>
    <row r="1" spans="1:27" s="2076" customFormat="1" ht="24.75" customHeight="1">
      <c r="A1" s="2075"/>
      <c r="B1" s="242" t="s">
        <v>0</v>
      </c>
      <c r="C1">
        <v>14</v>
      </c>
      <c r="L1" s="2077" t="s">
        <v>2462</v>
      </c>
      <c r="M1" s="2077"/>
      <c r="N1" s="2077"/>
      <c r="O1" s="2077"/>
      <c r="P1" s="2077"/>
      <c r="Q1" s="2077"/>
      <c r="R1" s="2077"/>
      <c r="S1" s="2077"/>
      <c r="T1" s="2077"/>
      <c r="U1" s="2077"/>
      <c r="X1" s="2078"/>
      <c r="Y1" s="2078"/>
      <c r="Z1" s="2078"/>
      <c r="AA1" s="2078"/>
    </row>
    <row r="2" spans="1:27" s="2079" customFormat="1">
      <c r="B2" s="242" t="s">
        <v>2</v>
      </c>
      <c r="C2" s="242" t="s">
        <v>2519</v>
      </c>
      <c r="L2" s="2080" t="s">
        <v>2464</v>
      </c>
      <c r="M2" s="2081"/>
      <c r="N2" s="2082"/>
      <c r="O2" s="2083"/>
      <c r="P2" s="2084"/>
      <c r="Q2" s="2083"/>
      <c r="R2" s="2083"/>
      <c r="S2" s="2083"/>
      <c r="T2" s="2083"/>
      <c r="U2" s="2078"/>
      <c r="V2" s="2078"/>
      <c r="W2" s="2078"/>
      <c r="X2" s="2078"/>
      <c r="Y2" s="2078"/>
      <c r="Z2" s="2078"/>
      <c r="AA2" s="2078"/>
    </row>
    <row r="3" spans="1:27" s="2079" customFormat="1">
      <c r="B3" s="242" t="s">
        <v>4</v>
      </c>
      <c r="C3" t="s">
        <v>1560</v>
      </c>
      <c r="M3" s="2080"/>
      <c r="N3" s="3195"/>
      <c r="O3" s="3195"/>
      <c r="P3" s="3195"/>
      <c r="Q3" s="3195"/>
      <c r="R3" s="3195"/>
      <c r="S3" s="3195"/>
      <c r="T3" s="3195"/>
      <c r="U3" s="3195"/>
      <c r="V3" s="3195"/>
      <c r="W3" s="2078"/>
      <c r="X3" s="2085"/>
      <c r="Y3" s="2085"/>
      <c r="Z3" s="2085"/>
    </row>
    <row r="4" spans="1:27" s="2079" customFormat="1">
      <c r="B4" s="242" t="s">
        <v>6</v>
      </c>
      <c r="C4" t="s">
        <v>7</v>
      </c>
      <c r="M4" s="2075"/>
      <c r="N4" s="2078"/>
      <c r="O4" s="2078"/>
      <c r="P4" s="2078"/>
      <c r="Q4" s="2078"/>
      <c r="R4" s="2078"/>
      <c r="S4" s="2078"/>
      <c r="T4" s="2078"/>
      <c r="U4" s="2078"/>
      <c r="V4" s="2078"/>
      <c r="W4" s="2078"/>
      <c r="X4" s="2085"/>
      <c r="Y4" s="2085"/>
      <c r="Z4" s="2085"/>
    </row>
    <row r="5" spans="1:27" s="2079" customFormat="1">
      <c r="B5" s="242" t="s">
        <v>8</v>
      </c>
      <c r="C5" t="s">
        <v>9</v>
      </c>
      <c r="O5" s="2078"/>
      <c r="P5" s="2078"/>
      <c r="Q5" s="2078"/>
      <c r="R5" s="2078"/>
      <c r="S5" s="2078"/>
      <c r="T5" s="2078"/>
      <c r="U5" s="2078"/>
      <c r="V5" s="2078"/>
      <c r="W5" s="2078"/>
      <c r="X5" s="2086"/>
      <c r="Y5" s="2086"/>
      <c r="Z5" s="2086"/>
    </row>
    <row r="6" spans="1:27" s="2079" customFormat="1" ht="13.5" thickBot="1">
      <c r="B6" s="2087"/>
      <c r="C6" s="2080"/>
      <c r="D6" s="2078"/>
      <c r="E6" s="2078"/>
      <c r="F6" s="2078"/>
      <c r="G6" s="2078"/>
      <c r="H6" s="2078"/>
      <c r="I6" s="2078"/>
      <c r="J6" s="2078"/>
      <c r="K6" s="2078"/>
      <c r="L6" s="2078"/>
      <c r="M6" s="2078"/>
      <c r="N6" s="2088"/>
      <c r="O6" s="2088"/>
      <c r="P6" s="2088"/>
      <c r="Q6" s="2088"/>
      <c r="R6" s="2088"/>
      <c r="S6" s="2086"/>
      <c r="T6" s="2086"/>
      <c r="U6" s="2086"/>
      <c r="V6" s="2086"/>
      <c r="W6" s="2086"/>
      <c r="X6" s="2086"/>
      <c r="Y6" s="2086"/>
      <c r="Z6" s="2086"/>
    </row>
    <row r="7" spans="1:27" s="2079" customFormat="1" ht="36" customHeight="1">
      <c r="A7" s="2089"/>
      <c r="B7" s="2090"/>
      <c r="C7" s="3196" t="s">
        <v>2465</v>
      </c>
      <c r="D7" s="3197"/>
      <c r="E7" s="3198" t="s">
        <v>2466</v>
      </c>
      <c r="F7" s="3198" t="s">
        <v>2467</v>
      </c>
      <c r="G7" s="3199" t="s">
        <v>2468</v>
      </c>
      <c r="H7" s="3200"/>
      <c r="I7" s="3200"/>
      <c r="J7" s="3200"/>
      <c r="K7" s="3200"/>
      <c r="L7" s="3201"/>
      <c r="M7" s="3198" t="s">
        <v>2469</v>
      </c>
      <c r="N7" s="3196" t="s">
        <v>2470</v>
      </c>
      <c r="O7" s="3202"/>
      <c r="P7" s="3202"/>
      <c r="Q7" s="3203" t="s">
        <v>2471</v>
      </c>
      <c r="R7" s="3202" t="s">
        <v>2472</v>
      </c>
      <c r="S7" s="3202"/>
      <c r="T7" s="3202"/>
      <c r="U7" s="3197"/>
      <c r="V7" s="3206" t="s">
        <v>2473</v>
      </c>
      <c r="W7" s="3186"/>
      <c r="X7" s="3187"/>
      <c r="Y7" s="3187"/>
      <c r="Z7" s="3188"/>
    </row>
    <row r="8" spans="1:27" s="2079" customFormat="1" ht="44.25" customHeight="1">
      <c r="A8" s="2091"/>
      <c r="B8" s="2092"/>
      <c r="C8" s="3189"/>
      <c r="D8" s="3177"/>
      <c r="E8" s="3177"/>
      <c r="F8" s="3177"/>
      <c r="G8" s="3191" t="s">
        <v>2474</v>
      </c>
      <c r="H8" s="3192"/>
      <c r="I8" s="3191" t="s">
        <v>2244</v>
      </c>
      <c r="J8" s="3192"/>
      <c r="K8" s="3191" t="s">
        <v>2475</v>
      </c>
      <c r="L8" s="3192"/>
      <c r="M8" s="3177"/>
      <c r="N8" s="3177" t="s">
        <v>2476</v>
      </c>
      <c r="O8" s="3166" t="s">
        <v>2477</v>
      </c>
      <c r="P8" s="2093"/>
      <c r="Q8" s="3204"/>
      <c r="R8" s="3193">
        <v>0</v>
      </c>
      <c r="S8" s="3178">
        <v>0.2</v>
      </c>
      <c r="T8" s="3178">
        <v>0.5</v>
      </c>
      <c r="U8" s="3178">
        <v>1</v>
      </c>
      <c r="V8" s="3207"/>
      <c r="W8" s="3180" t="s">
        <v>2478</v>
      </c>
      <c r="X8" s="3182" t="s">
        <v>2479</v>
      </c>
      <c r="Y8" s="3182" t="s">
        <v>2480</v>
      </c>
      <c r="Z8" s="3184" t="s">
        <v>2481</v>
      </c>
    </row>
    <row r="9" spans="1:27" s="2079" customFormat="1" ht="15" customHeight="1">
      <c r="A9" s="2091"/>
      <c r="B9" s="2092"/>
      <c r="C9" s="3190"/>
      <c r="D9" s="3177"/>
      <c r="E9" s="3177"/>
      <c r="F9" s="3177"/>
      <c r="G9" s="3175" t="s">
        <v>2482</v>
      </c>
      <c r="H9" s="3175" t="s">
        <v>2483</v>
      </c>
      <c r="I9" s="3176" t="s">
        <v>2484</v>
      </c>
      <c r="J9" s="3176" t="s">
        <v>2485</v>
      </c>
      <c r="K9" s="3175" t="s">
        <v>2486</v>
      </c>
      <c r="L9" s="3175" t="s">
        <v>2487</v>
      </c>
      <c r="M9" s="3177"/>
      <c r="N9" s="3177"/>
      <c r="O9" s="3177"/>
      <c r="P9" s="3166" t="s">
        <v>2488</v>
      </c>
      <c r="Q9" s="3204"/>
      <c r="R9" s="3194"/>
      <c r="S9" s="3179"/>
      <c r="T9" s="3179"/>
      <c r="U9" s="3179"/>
      <c r="V9" s="3207"/>
      <c r="W9" s="3181"/>
      <c r="X9" s="3183"/>
      <c r="Y9" s="3183"/>
      <c r="Z9" s="3185"/>
    </row>
    <row r="10" spans="1:27" s="2079" customFormat="1" ht="63.75" customHeight="1">
      <c r="A10" s="2091"/>
      <c r="B10" s="2092"/>
      <c r="C10" s="3190"/>
      <c r="D10" s="3177"/>
      <c r="E10" s="3177"/>
      <c r="F10" s="3177"/>
      <c r="G10" s="3166"/>
      <c r="H10" s="3166"/>
      <c r="I10" s="3177"/>
      <c r="J10" s="3177"/>
      <c r="K10" s="3166"/>
      <c r="L10" s="3166"/>
      <c r="M10" s="3177"/>
      <c r="N10" s="3177"/>
      <c r="O10" s="3177"/>
      <c r="P10" s="3166"/>
      <c r="Q10" s="3205"/>
      <c r="R10" s="3194"/>
      <c r="S10" s="3179"/>
      <c r="T10" s="3179"/>
      <c r="U10" s="3179"/>
      <c r="V10" s="3178"/>
      <c r="W10" s="3181" t="s">
        <v>2489</v>
      </c>
      <c r="X10" s="3183"/>
      <c r="Y10" s="3183"/>
      <c r="Z10" s="3185"/>
    </row>
    <row r="11" spans="1:27" s="2079" customFormat="1" ht="25.5" customHeight="1">
      <c r="A11" s="2094"/>
      <c r="B11" s="2095"/>
      <c r="C11" s="2096" t="s">
        <v>1037</v>
      </c>
      <c r="D11" s="2097" t="s">
        <v>1041</v>
      </c>
      <c r="E11" s="2096" t="s">
        <v>1044</v>
      </c>
      <c r="F11" s="2097" t="s">
        <v>1047</v>
      </c>
      <c r="G11" s="2096" t="s">
        <v>1049</v>
      </c>
      <c r="H11" s="2096" t="s">
        <v>1052</v>
      </c>
      <c r="I11" s="2096" t="s">
        <v>1054</v>
      </c>
      <c r="J11" s="2096" t="s">
        <v>1057</v>
      </c>
      <c r="K11" s="2096" t="s">
        <v>1060</v>
      </c>
      <c r="L11" s="2096" t="s">
        <v>2313</v>
      </c>
      <c r="M11" s="2096" t="s">
        <v>2490</v>
      </c>
      <c r="N11" s="2098" t="s">
        <v>2317</v>
      </c>
      <c r="O11" s="2099" t="s">
        <v>1069</v>
      </c>
      <c r="P11" s="2098" t="s">
        <v>1072</v>
      </c>
      <c r="Q11" s="2100" t="s">
        <v>2491</v>
      </c>
      <c r="R11" s="2100" t="s">
        <v>1078</v>
      </c>
      <c r="S11" s="2100" t="s">
        <v>2323</v>
      </c>
      <c r="T11" s="2100" t="s">
        <v>2325</v>
      </c>
      <c r="U11" s="2100" t="s">
        <v>2327</v>
      </c>
      <c r="V11" s="2100" t="s">
        <v>2492</v>
      </c>
      <c r="W11" s="2097" t="s">
        <v>2330</v>
      </c>
      <c r="X11" s="2101" t="s">
        <v>2332</v>
      </c>
      <c r="Y11" s="2102" t="s">
        <v>2333</v>
      </c>
      <c r="Z11" s="2103" t="s">
        <v>2334</v>
      </c>
    </row>
    <row r="12" spans="1:27" s="2079" customFormat="1" ht="18.75" customHeight="1">
      <c r="A12" s="2104" t="s">
        <v>1037</v>
      </c>
      <c r="B12" s="2105" t="s">
        <v>2493</v>
      </c>
      <c r="C12" s="2106"/>
      <c r="D12" s="2106"/>
      <c r="E12" s="2106"/>
      <c r="F12" s="2107"/>
      <c r="G12" s="2107"/>
      <c r="H12" s="2107"/>
      <c r="I12" s="2107"/>
      <c r="J12" s="2107"/>
      <c r="K12" s="2108">
        <f>G12+H12+I12+J12</f>
        <v>0</v>
      </c>
      <c r="L12" s="2107"/>
      <c r="M12" s="2109">
        <f>F12-K12+L12</f>
        <v>0</v>
      </c>
      <c r="N12" s="2107"/>
      <c r="O12" s="2107"/>
      <c r="P12" s="2107"/>
      <c r="Q12" s="2110">
        <f>M12+N12-O12</f>
        <v>0</v>
      </c>
      <c r="R12" s="2107"/>
      <c r="S12" s="2107"/>
      <c r="T12" s="2107"/>
      <c r="U12" s="2107"/>
      <c r="V12" s="2109">
        <f>Q12-R12-0.8*S12-0.5*T12</f>
        <v>0</v>
      </c>
      <c r="W12" s="2111"/>
      <c r="X12" s="2112"/>
      <c r="Y12" s="2112"/>
      <c r="Z12" s="2113"/>
    </row>
    <row r="13" spans="1:27" s="2119" customFormat="1" ht="17.25" customHeight="1">
      <c r="A13" s="2114" t="s">
        <v>2299</v>
      </c>
      <c r="B13" s="2115" t="s">
        <v>2494</v>
      </c>
      <c r="C13" s="2106"/>
      <c r="D13" s="2106"/>
      <c r="E13" s="2106"/>
      <c r="F13" s="2116"/>
      <c r="G13" s="2116"/>
      <c r="H13" s="2116"/>
      <c r="I13" s="2116"/>
      <c r="J13" s="2116"/>
      <c r="K13" s="2116"/>
      <c r="L13" s="2116"/>
      <c r="M13" s="2116"/>
      <c r="N13" s="2116"/>
      <c r="O13" s="2116"/>
      <c r="P13" s="2116"/>
      <c r="Q13" s="2117"/>
      <c r="R13" s="2116"/>
      <c r="S13" s="2116"/>
      <c r="T13" s="2116"/>
      <c r="U13" s="2116"/>
      <c r="V13" s="2116"/>
      <c r="W13" s="2116"/>
      <c r="X13" s="2116"/>
      <c r="Y13" s="2116"/>
      <c r="Z13" s="2118"/>
    </row>
    <row r="14" spans="1:27" s="2119" customFormat="1" ht="18" customHeight="1">
      <c r="A14" s="2104" t="s">
        <v>2301</v>
      </c>
      <c r="B14" s="2120"/>
      <c r="C14" s="2106"/>
      <c r="D14" s="2106"/>
      <c r="E14" s="2106"/>
      <c r="F14" s="2116"/>
      <c r="G14" s="2116"/>
      <c r="H14" s="2116"/>
      <c r="I14" s="2116"/>
      <c r="J14" s="2116"/>
      <c r="K14" s="2116"/>
      <c r="L14" s="2116"/>
      <c r="M14" s="2116"/>
      <c r="N14" s="2116"/>
      <c r="O14" s="2116"/>
      <c r="P14" s="2116"/>
      <c r="Q14" s="2117"/>
      <c r="R14" s="2116"/>
      <c r="S14" s="2116"/>
      <c r="T14" s="2116"/>
      <c r="U14" s="2116"/>
      <c r="V14" s="2106"/>
      <c r="W14" s="2116"/>
      <c r="X14" s="2116"/>
      <c r="Y14" s="2116"/>
      <c r="Z14" s="2118"/>
    </row>
    <row r="15" spans="1:27" s="2079" customFormat="1" ht="15.75" customHeight="1">
      <c r="A15" s="2114" t="s">
        <v>2303</v>
      </c>
      <c r="B15" s="2120"/>
      <c r="C15" s="2106"/>
      <c r="D15" s="2106"/>
      <c r="E15" s="2106"/>
      <c r="F15" s="2116"/>
      <c r="G15" s="2116"/>
      <c r="H15" s="2116"/>
      <c r="I15" s="2116"/>
      <c r="J15" s="2116"/>
      <c r="K15" s="2116"/>
      <c r="L15" s="2116"/>
      <c r="M15" s="2116"/>
      <c r="N15" s="2116"/>
      <c r="O15" s="2116"/>
      <c r="P15" s="2116"/>
      <c r="Q15" s="2117"/>
      <c r="R15" s="2116"/>
      <c r="S15" s="2116"/>
      <c r="T15" s="2116"/>
      <c r="U15" s="2116"/>
      <c r="V15" s="2106"/>
      <c r="W15" s="2116"/>
      <c r="X15" s="2116"/>
      <c r="Y15" s="2116"/>
      <c r="Z15" s="2118"/>
    </row>
    <row r="16" spans="1:27" s="2079" customFormat="1" ht="16.899999999999999" customHeight="1">
      <c r="A16" s="2121" t="s">
        <v>2495</v>
      </c>
      <c r="B16" s="2120"/>
      <c r="C16" s="2106"/>
      <c r="D16" s="2106"/>
      <c r="E16" s="2106"/>
      <c r="F16" s="2116"/>
      <c r="G16" s="2116"/>
      <c r="H16" s="2116"/>
      <c r="I16" s="2116"/>
      <c r="J16" s="2116"/>
      <c r="K16" s="2116"/>
      <c r="L16" s="2116"/>
      <c r="M16" s="2116"/>
      <c r="N16" s="2116"/>
      <c r="O16" s="2116"/>
      <c r="P16" s="2116"/>
      <c r="Q16" s="2117"/>
      <c r="R16" s="2116"/>
      <c r="S16" s="2116"/>
      <c r="T16" s="2116"/>
      <c r="U16" s="2116"/>
      <c r="V16" s="2106"/>
      <c r="W16" s="2116"/>
      <c r="X16" s="2116"/>
      <c r="Y16" s="2116"/>
      <c r="Z16" s="2122"/>
    </row>
    <row r="17" spans="1:26" s="2079" customFormat="1" ht="15" customHeight="1">
      <c r="A17" s="2123"/>
      <c r="B17" s="3167" t="s">
        <v>2496</v>
      </c>
      <c r="C17" s="3168"/>
      <c r="D17" s="3168"/>
      <c r="E17" s="3168"/>
      <c r="F17" s="3168"/>
      <c r="G17" s="3168"/>
      <c r="H17" s="3168"/>
      <c r="I17" s="3168"/>
      <c r="J17" s="3168"/>
      <c r="K17" s="3168"/>
      <c r="L17" s="3168"/>
      <c r="M17" s="3168"/>
      <c r="N17" s="3168"/>
      <c r="O17" s="3168"/>
      <c r="P17" s="3168"/>
      <c r="Q17" s="3168"/>
      <c r="R17" s="3168"/>
      <c r="S17" s="3168"/>
      <c r="T17" s="3168"/>
      <c r="U17" s="3168"/>
      <c r="V17" s="3168"/>
      <c r="W17" s="3168"/>
      <c r="X17" s="3168"/>
      <c r="Y17" s="3168"/>
      <c r="Z17" s="3169"/>
    </row>
    <row r="18" spans="1:26" s="2079" customFormat="1" ht="22.5" customHeight="1">
      <c r="A18" s="2104" t="s">
        <v>1041</v>
      </c>
      <c r="B18" s="2124" t="s">
        <v>2497</v>
      </c>
      <c r="C18" s="2125"/>
      <c r="D18" s="2126"/>
      <c r="E18" s="2127"/>
      <c r="F18" s="2128"/>
      <c r="G18" s="2129"/>
      <c r="H18" s="2129"/>
      <c r="I18" s="2129"/>
      <c r="J18" s="2129"/>
      <c r="K18" s="2130">
        <f>G18+H18+I18+J18</f>
        <v>0</v>
      </c>
      <c r="L18" s="2129"/>
      <c r="M18" s="2109">
        <f>F18-K18+L18</f>
        <v>0</v>
      </c>
      <c r="N18" s="2129"/>
      <c r="O18" s="2129"/>
      <c r="P18" s="2131"/>
      <c r="Q18" s="2110">
        <f>M18+N18-O18</f>
        <v>0</v>
      </c>
      <c r="R18" s="2132"/>
      <c r="S18" s="2133"/>
      <c r="T18" s="2133"/>
      <c r="U18" s="2134"/>
      <c r="V18" s="2135"/>
      <c r="W18" s="2136"/>
      <c r="X18" s="2137"/>
      <c r="Y18" s="2138"/>
      <c r="Z18" s="2139"/>
    </row>
    <row r="19" spans="1:26" s="2079" customFormat="1" ht="21" customHeight="1">
      <c r="A19" s="2140" t="s">
        <v>1044</v>
      </c>
      <c r="B19" s="2141" t="s">
        <v>2498</v>
      </c>
      <c r="C19" s="2125"/>
      <c r="D19" s="2126"/>
      <c r="E19" s="2127"/>
      <c r="F19" s="2142"/>
      <c r="G19" s="2143"/>
      <c r="H19" s="2143"/>
      <c r="I19" s="2143"/>
      <c r="J19" s="2143"/>
      <c r="K19" s="2130">
        <f>G19+H19+I19+J19</f>
        <v>0</v>
      </c>
      <c r="L19" s="2143"/>
      <c r="M19" s="2109">
        <f>F19-K19+L19</f>
        <v>0</v>
      </c>
      <c r="N19" s="2143"/>
      <c r="O19" s="2143"/>
      <c r="P19" s="2144"/>
      <c r="Q19" s="2110">
        <f>M19+N19-O19</f>
        <v>0</v>
      </c>
      <c r="R19" s="2145">
        <f>R12</f>
        <v>0</v>
      </c>
      <c r="S19" s="2145">
        <f t="shared" ref="S19:U19" si="0">S12</f>
        <v>0</v>
      </c>
      <c r="T19" s="2145">
        <f t="shared" si="0"/>
        <v>0</v>
      </c>
      <c r="U19" s="2145">
        <f t="shared" si="0"/>
        <v>0</v>
      </c>
      <c r="V19" s="2146">
        <f>Q19-R19-0.8*S19-0.5*T19</f>
        <v>0</v>
      </c>
      <c r="W19" s="2137"/>
      <c r="X19" s="2137"/>
      <c r="Y19" s="2147"/>
      <c r="Z19" s="2148"/>
    </row>
    <row r="20" spans="1:26" s="2079" customFormat="1" ht="22.5" customHeight="1">
      <c r="A20" s="2114"/>
      <c r="B20" s="2141" t="s">
        <v>2499</v>
      </c>
      <c r="C20" s="2125"/>
      <c r="D20" s="2126"/>
      <c r="E20" s="2127"/>
      <c r="F20" s="2116"/>
      <c r="G20" s="2149"/>
      <c r="H20" s="2126"/>
      <c r="I20" s="2126"/>
      <c r="J20" s="2126"/>
      <c r="K20" s="2126"/>
      <c r="L20" s="2150"/>
      <c r="M20" s="2151"/>
      <c r="N20" s="2126"/>
      <c r="O20" s="2126"/>
      <c r="P20" s="2126"/>
      <c r="Q20" s="2152"/>
      <c r="R20" s="2125"/>
      <c r="S20" s="2117"/>
      <c r="T20" s="2117"/>
      <c r="U20" s="2153"/>
      <c r="V20" s="2125"/>
      <c r="W20" s="2154"/>
      <c r="X20" s="2155"/>
      <c r="Y20" s="2152"/>
      <c r="Z20" s="2156"/>
    </row>
    <row r="21" spans="1:26" s="2158" customFormat="1" ht="20.25" customHeight="1">
      <c r="A21" s="2114" t="s">
        <v>1047</v>
      </c>
      <c r="B21" s="2141" t="s">
        <v>2500</v>
      </c>
      <c r="C21" s="2125"/>
      <c r="D21" s="2117"/>
      <c r="E21" s="2127"/>
      <c r="F21" s="2157"/>
      <c r="G21" s="2143"/>
      <c r="H21" s="2143"/>
      <c r="I21" s="2143"/>
      <c r="J21" s="2143"/>
      <c r="K21" s="2130">
        <f>G21+H21+I21+J21</f>
        <v>0</v>
      </c>
      <c r="L21" s="2143"/>
      <c r="M21" s="2109">
        <f>F21-K21+L21</f>
        <v>0</v>
      </c>
      <c r="N21" s="2143"/>
      <c r="O21" s="2143"/>
      <c r="P21" s="2143"/>
      <c r="Q21" s="2110">
        <f>M21+N21-O21</f>
        <v>0</v>
      </c>
      <c r="R21" s="2149"/>
      <c r="S21" s="2126"/>
      <c r="T21" s="2126"/>
      <c r="U21" s="2150"/>
      <c r="V21" s="2135"/>
      <c r="W21" s="2136"/>
      <c r="X21" s="2136"/>
      <c r="Y21" s="2152"/>
      <c r="Z21" s="2156"/>
    </row>
    <row r="22" spans="1:26" s="2158" customFormat="1" ht="21.75" customHeight="1">
      <c r="A22" s="2159" t="s">
        <v>1049</v>
      </c>
      <c r="B22" s="2141"/>
      <c r="C22" s="2125"/>
      <c r="D22" s="2117"/>
      <c r="E22" s="2127"/>
      <c r="F22" s="2127"/>
      <c r="G22" s="2149"/>
      <c r="H22" s="2126"/>
      <c r="I22" s="2126"/>
      <c r="J22" s="2126"/>
      <c r="K22" s="2126"/>
      <c r="L22" s="2150"/>
      <c r="M22" s="2160"/>
      <c r="N22" s="2126"/>
      <c r="O22" s="2126"/>
      <c r="P22" s="2126"/>
      <c r="Q22" s="2152"/>
      <c r="R22" s="2149"/>
      <c r="S22" s="2126"/>
      <c r="T22" s="2126"/>
      <c r="U22" s="2150"/>
      <c r="V22" s="2125"/>
      <c r="W22" s="2153"/>
      <c r="X22" s="2152"/>
      <c r="Y22" s="2152"/>
      <c r="Z22" s="2156"/>
    </row>
    <row r="23" spans="1:26" s="2158" customFormat="1" ht="24" customHeight="1">
      <c r="A23" s="2159" t="s">
        <v>1052</v>
      </c>
      <c r="B23" s="2141" t="s">
        <v>2501</v>
      </c>
      <c r="C23" s="2125"/>
      <c r="D23" s="2117"/>
      <c r="E23" s="2127"/>
      <c r="F23" s="2157"/>
      <c r="G23" s="2143"/>
      <c r="H23" s="2143"/>
      <c r="I23" s="2143"/>
      <c r="J23" s="2143"/>
      <c r="K23" s="2130">
        <f>G23+H23+I23+J23</f>
        <v>0</v>
      </c>
      <c r="L23" s="2143"/>
      <c r="M23" s="2109">
        <f>F23-K23+L23</f>
        <v>0</v>
      </c>
      <c r="N23" s="2143"/>
      <c r="O23" s="2143"/>
      <c r="P23" s="2143"/>
      <c r="Q23" s="2110">
        <f>M23+N23-O23</f>
        <v>0</v>
      </c>
      <c r="R23" s="2149"/>
      <c r="S23" s="2126"/>
      <c r="T23" s="2126"/>
      <c r="U23" s="2150"/>
      <c r="V23" s="2135"/>
      <c r="W23" s="2136"/>
      <c r="X23" s="2136"/>
      <c r="Y23" s="2152"/>
      <c r="Z23" s="2156"/>
    </row>
    <row r="24" spans="1:26" s="2158" customFormat="1" ht="12">
      <c r="A24" s="2159" t="s">
        <v>1054</v>
      </c>
      <c r="B24" s="2161"/>
      <c r="C24" s="2125"/>
      <c r="D24" s="2117"/>
      <c r="E24" s="2127"/>
      <c r="F24" s="2127"/>
      <c r="G24" s="2149"/>
      <c r="H24" s="2126"/>
      <c r="I24" s="2126"/>
      <c r="J24" s="2126"/>
      <c r="K24" s="2126"/>
      <c r="L24" s="2150"/>
      <c r="M24" s="2160"/>
      <c r="N24" s="2126"/>
      <c r="O24" s="2126"/>
      <c r="P24" s="2126"/>
      <c r="Q24" s="2152"/>
      <c r="R24" s="2149"/>
      <c r="S24" s="2126"/>
      <c r="T24" s="2126"/>
      <c r="U24" s="2150"/>
      <c r="V24" s="2125"/>
      <c r="W24" s="2153"/>
      <c r="X24" s="2152"/>
      <c r="Y24" s="2152"/>
      <c r="Z24" s="2156"/>
    </row>
    <row r="25" spans="1:26" s="2158" customFormat="1" ht="12">
      <c r="A25" s="2159" t="s">
        <v>1057</v>
      </c>
      <c r="B25" s="2162"/>
      <c r="C25" s="2163"/>
      <c r="D25" s="2164"/>
      <c r="E25" s="2165"/>
      <c r="F25" s="2165"/>
      <c r="G25" s="2132"/>
      <c r="H25" s="2133"/>
      <c r="I25" s="2133"/>
      <c r="J25" s="2133"/>
      <c r="K25" s="2133"/>
      <c r="L25" s="2134"/>
      <c r="M25" s="2166"/>
      <c r="N25" s="2133"/>
      <c r="O25" s="2133"/>
      <c r="P25" s="2133"/>
      <c r="Q25" s="2138"/>
      <c r="R25" s="2132"/>
      <c r="S25" s="2133"/>
      <c r="T25" s="2133"/>
      <c r="U25" s="2134"/>
      <c r="V25" s="2163"/>
      <c r="W25" s="2167"/>
      <c r="X25" s="2138"/>
      <c r="Y25" s="2152"/>
      <c r="Z25" s="2156"/>
    </row>
    <row r="26" spans="1:26" s="2079" customFormat="1" ht="12">
      <c r="A26" s="2140"/>
      <c r="B26" s="3170" t="s">
        <v>2502</v>
      </c>
      <c r="C26" s="3171"/>
      <c r="D26" s="3171"/>
      <c r="E26" s="3171"/>
      <c r="F26" s="3170"/>
      <c r="G26" s="3170"/>
      <c r="H26" s="3170"/>
      <c r="I26" s="3170"/>
      <c r="J26" s="3170"/>
      <c r="K26" s="3170"/>
      <c r="L26" s="3170"/>
      <c r="M26" s="3170"/>
      <c r="N26" s="3170"/>
      <c r="O26" s="3170"/>
      <c r="P26" s="3170"/>
      <c r="Q26" s="3170"/>
      <c r="R26" s="3170"/>
      <c r="S26" s="3170"/>
      <c r="T26" s="3170"/>
      <c r="U26" s="3170"/>
      <c r="V26" s="3170"/>
      <c r="W26" s="3170"/>
      <c r="X26" s="3170"/>
      <c r="Y26" s="3170"/>
      <c r="Z26" s="3172"/>
    </row>
    <row r="27" spans="1:26" s="2079" customFormat="1" ht="21" customHeight="1">
      <c r="A27" s="2140" t="s">
        <v>1060</v>
      </c>
      <c r="B27" s="2168" t="s">
        <v>2503</v>
      </c>
      <c r="C27" s="2169"/>
      <c r="D27" s="2170"/>
      <c r="E27" s="2171"/>
      <c r="F27" s="2172"/>
      <c r="G27" s="2173"/>
      <c r="H27" s="2174"/>
      <c r="I27" s="2175"/>
      <c r="J27" s="2175"/>
      <c r="K27" s="2175"/>
      <c r="L27" s="2176"/>
      <c r="M27" s="2177"/>
      <c r="N27" s="2178"/>
      <c r="O27" s="2175"/>
      <c r="P27" s="2176"/>
      <c r="Q27" s="2179"/>
      <c r="R27" s="2180"/>
      <c r="S27" s="2180"/>
      <c r="T27" s="2180"/>
      <c r="U27" s="2180"/>
      <c r="V27" s="2146">
        <f>Q27-R27-0.8*S27-0.5*T27</f>
        <v>0</v>
      </c>
      <c r="W27" s="2180"/>
      <c r="X27" s="2181">
        <f>V27*0%</f>
        <v>0</v>
      </c>
      <c r="Y27" s="2180"/>
      <c r="Z27" s="2182"/>
    </row>
    <row r="28" spans="1:26" s="2079" customFormat="1" ht="12">
      <c r="A28" s="2114">
        <v>100</v>
      </c>
      <c r="B28" s="2168">
        <v>0.1</v>
      </c>
      <c r="C28" s="2173"/>
      <c r="D28" s="2174"/>
      <c r="E28" s="2183"/>
      <c r="F28" s="2172"/>
      <c r="G28" s="2173"/>
      <c r="H28" s="2174"/>
      <c r="I28" s="2175"/>
      <c r="J28" s="2175"/>
      <c r="K28" s="2175"/>
      <c r="L28" s="2176"/>
      <c r="M28" s="2177"/>
      <c r="N28" s="2178"/>
      <c r="O28" s="2175"/>
      <c r="P28" s="2176"/>
      <c r="Q28" s="2180"/>
      <c r="R28" s="2180"/>
      <c r="S28" s="2180"/>
      <c r="T28" s="2180"/>
      <c r="U28" s="2180"/>
      <c r="V28" s="2146">
        <f t="shared" ref="V28:V38" si="1">Q28-R28-0.8*S28-0.5*T28</f>
        <v>0</v>
      </c>
      <c r="W28" s="2180"/>
      <c r="X28" s="2181">
        <f>V28*10%</f>
        <v>0</v>
      </c>
      <c r="Y28" s="2180"/>
      <c r="Z28" s="2182"/>
    </row>
    <row r="29" spans="1:26" s="2079" customFormat="1" ht="12">
      <c r="A29" s="2114">
        <v>110</v>
      </c>
      <c r="B29" s="2168">
        <v>0.2</v>
      </c>
      <c r="C29" s="2184"/>
      <c r="D29" s="2106"/>
      <c r="E29" s="2185"/>
      <c r="F29" s="2172"/>
      <c r="G29" s="2184"/>
      <c r="H29" s="2106"/>
      <c r="I29" s="2175"/>
      <c r="J29" s="2175"/>
      <c r="K29" s="2175"/>
      <c r="L29" s="2176"/>
      <c r="M29" s="2177"/>
      <c r="N29" s="2178"/>
      <c r="O29" s="2175"/>
      <c r="P29" s="2176"/>
      <c r="Q29" s="2180"/>
      <c r="R29" s="2180"/>
      <c r="S29" s="2180"/>
      <c r="T29" s="2180"/>
      <c r="U29" s="2180"/>
      <c r="V29" s="2146">
        <f t="shared" si="1"/>
        <v>0</v>
      </c>
      <c r="W29" s="2180"/>
      <c r="X29" s="2181">
        <f>V29*20%</f>
        <v>0</v>
      </c>
      <c r="Y29" s="2180"/>
      <c r="Z29" s="2182"/>
    </row>
    <row r="30" spans="1:26" s="2079" customFormat="1" ht="12">
      <c r="A30" s="2114">
        <v>120</v>
      </c>
      <c r="B30" s="2168">
        <v>0.35</v>
      </c>
      <c r="C30" s="2173"/>
      <c r="D30" s="2174"/>
      <c r="E30" s="2183"/>
      <c r="F30" s="2172"/>
      <c r="G30" s="2173"/>
      <c r="H30" s="2174"/>
      <c r="I30" s="2175"/>
      <c r="J30" s="2175"/>
      <c r="K30" s="2175"/>
      <c r="L30" s="2176"/>
      <c r="M30" s="2177"/>
      <c r="N30" s="2178"/>
      <c r="O30" s="2175"/>
      <c r="P30" s="2176"/>
      <c r="Q30" s="2180"/>
      <c r="R30" s="2180"/>
      <c r="S30" s="2180"/>
      <c r="T30" s="2180"/>
      <c r="U30" s="2180"/>
      <c r="V30" s="2146">
        <f t="shared" si="1"/>
        <v>0</v>
      </c>
      <c r="W30" s="2180"/>
      <c r="X30" s="2181">
        <f>V30*35%</f>
        <v>0</v>
      </c>
      <c r="Y30" s="2180"/>
      <c r="Z30" s="2182"/>
    </row>
    <row r="31" spans="1:26" s="2079" customFormat="1" ht="12">
      <c r="A31" s="2114">
        <v>130</v>
      </c>
      <c r="B31" s="2168">
        <v>0.5</v>
      </c>
      <c r="C31" s="2149"/>
      <c r="D31" s="2126"/>
      <c r="E31" s="2150"/>
      <c r="F31" s="2172"/>
      <c r="G31" s="2173"/>
      <c r="H31" s="2174"/>
      <c r="I31" s="2175"/>
      <c r="J31" s="2175"/>
      <c r="K31" s="2175"/>
      <c r="L31" s="2176"/>
      <c r="M31" s="2177"/>
      <c r="N31" s="2178"/>
      <c r="O31" s="2175"/>
      <c r="P31" s="2176"/>
      <c r="Q31" s="2180"/>
      <c r="R31" s="2180"/>
      <c r="S31" s="2180"/>
      <c r="T31" s="2180"/>
      <c r="U31" s="2180"/>
      <c r="V31" s="2146">
        <f t="shared" si="1"/>
        <v>0</v>
      </c>
      <c r="W31" s="2180"/>
      <c r="X31" s="2181">
        <f>V31*50%</f>
        <v>0</v>
      </c>
      <c r="Y31" s="2180"/>
      <c r="Z31" s="2182"/>
    </row>
    <row r="32" spans="1:26" s="2079" customFormat="1" ht="12">
      <c r="A32" s="2114">
        <v>140</v>
      </c>
      <c r="B32" s="2168">
        <v>0.75</v>
      </c>
      <c r="C32" s="2149"/>
      <c r="D32" s="2126"/>
      <c r="E32" s="2150"/>
      <c r="F32" s="2172"/>
      <c r="G32" s="2173"/>
      <c r="H32" s="2174"/>
      <c r="I32" s="2175"/>
      <c r="J32" s="2175"/>
      <c r="K32" s="2175"/>
      <c r="L32" s="2176"/>
      <c r="M32" s="2177"/>
      <c r="N32" s="2178"/>
      <c r="O32" s="2175"/>
      <c r="P32" s="2176"/>
      <c r="Q32" s="2180"/>
      <c r="R32" s="2180"/>
      <c r="S32" s="2180"/>
      <c r="T32" s="2180"/>
      <c r="U32" s="2180"/>
      <c r="V32" s="2146">
        <f t="shared" si="1"/>
        <v>0</v>
      </c>
      <c r="W32" s="2180"/>
      <c r="X32" s="2181">
        <f>V32*75%</f>
        <v>0</v>
      </c>
      <c r="Y32" s="2180"/>
      <c r="Z32" s="2182"/>
    </row>
    <row r="33" spans="1:26" s="2079" customFormat="1" ht="12">
      <c r="A33" s="2114">
        <v>150</v>
      </c>
      <c r="B33" s="2168">
        <v>0.85</v>
      </c>
      <c r="C33" s="2186"/>
      <c r="D33" s="2187"/>
      <c r="E33" s="2188"/>
      <c r="F33" s="2172"/>
      <c r="G33" s="2189"/>
      <c r="H33" s="2190"/>
      <c r="I33" s="2191"/>
      <c r="J33" s="2191"/>
      <c r="K33" s="2191"/>
      <c r="L33" s="2192"/>
      <c r="M33" s="2193"/>
      <c r="N33" s="2194"/>
      <c r="O33" s="2191"/>
      <c r="P33" s="2192"/>
      <c r="Q33" s="2180"/>
      <c r="R33" s="2180"/>
      <c r="S33" s="2180"/>
      <c r="T33" s="2180"/>
      <c r="U33" s="2180"/>
      <c r="V33" s="2146">
        <f t="shared" si="1"/>
        <v>0</v>
      </c>
      <c r="W33" s="2180"/>
      <c r="X33" s="2181">
        <f>V33*85%</f>
        <v>0</v>
      </c>
      <c r="Y33" s="2180"/>
      <c r="Z33" s="2182"/>
    </row>
    <row r="34" spans="1:26" s="2079" customFormat="1" ht="12">
      <c r="A34" s="2114">
        <v>160</v>
      </c>
      <c r="B34" s="2168">
        <v>1</v>
      </c>
      <c r="C34" s="2149"/>
      <c r="D34" s="2126"/>
      <c r="E34" s="2150"/>
      <c r="F34" s="2172"/>
      <c r="G34" s="2173"/>
      <c r="H34" s="2174"/>
      <c r="I34" s="2175"/>
      <c r="J34" s="2175"/>
      <c r="K34" s="2175"/>
      <c r="L34" s="2176"/>
      <c r="M34" s="2177"/>
      <c r="N34" s="2178"/>
      <c r="O34" s="2175"/>
      <c r="P34" s="2176"/>
      <c r="Q34" s="2180"/>
      <c r="R34" s="2180"/>
      <c r="S34" s="2180"/>
      <c r="T34" s="2180"/>
      <c r="U34" s="2180"/>
      <c r="V34" s="2146">
        <f t="shared" si="1"/>
        <v>0</v>
      </c>
      <c r="W34" s="2180"/>
      <c r="X34" s="2181">
        <f>V34*100%</f>
        <v>0</v>
      </c>
      <c r="Y34" s="2180"/>
      <c r="Z34" s="2182"/>
    </row>
    <row r="35" spans="1:26" s="2079" customFormat="1" ht="12">
      <c r="A35" s="2114">
        <v>170</v>
      </c>
      <c r="B35" s="2168">
        <v>1.25</v>
      </c>
      <c r="C35" s="2149"/>
      <c r="D35" s="2126"/>
      <c r="E35" s="2150"/>
      <c r="F35" s="2172"/>
      <c r="G35" s="2173"/>
      <c r="H35" s="2174"/>
      <c r="I35" s="2175"/>
      <c r="J35" s="2175"/>
      <c r="K35" s="2175"/>
      <c r="L35" s="2176"/>
      <c r="M35" s="2177"/>
      <c r="N35" s="2178"/>
      <c r="O35" s="2175"/>
      <c r="P35" s="2176"/>
      <c r="Q35" s="2180"/>
      <c r="R35" s="2180"/>
      <c r="S35" s="2180"/>
      <c r="T35" s="2180"/>
      <c r="U35" s="2180"/>
      <c r="V35" s="2146">
        <f t="shared" si="1"/>
        <v>0</v>
      </c>
      <c r="W35" s="2180"/>
      <c r="X35" s="2181">
        <f>V35*125%</f>
        <v>0</v>
      </c>
      <c r="Y35" s="2180"/>
      <c r="Z35" s="2182"/>
    </row>
    <row r="36" spans="1:26" s="2079" customFormat="1" ht="12">
      <c r="A36" s="2114">
        <v>180</v>
      </c>
      <c r="B36" s="2168">
        <v>1.5</v>
      </c>
      <c r="C36" s="2186"/>
      <c r="D36" s="2187"/>
      <c r="E36" s="2150"/>
      <c r="F36" s="2172"/>
      <c r="G36" s="2173"/>
      <c r="H36" s="2174"/>
      <c r="I36" s="2175"/>
      <c r="J36" s="2175"/>
      <c r="K36" s="2175"/>
      <c r="L36" s="2176"/>
      <c r="M36" s="2177"/>
      <c r="N36" s="2178"/>
      <c r="O36" s="2175"/>
      <c r="P36" s="2176"/>
      <c r="Q36" s="2180"/>
      <c r="R36" s="2180"/>
      <c r="S36" s="2180"/>
      <c r="T36" s="2180"/>
      <c r="U36" s="2180"/>
      <c r="V36" s="2146">
        <f t="shared" si="1"/>
        <v>0</v>
      </c>
      <c r="W36" s="2180"/>
      <c r="X36" s="2181">
        <f>V36*150%</f>
        <v>0</v>
      </c>
      <c r="Y36" s="2180"/>
      <c r="Z36" s="2182"/>
    </row>
    <row r="37" spans="1:26" s="2079" customFormat="1" ht="12">
      <c r="A37" s="2114">
        <v>190</v>
      </c>
      <c r="B37" s="2168">
        <v>2</v>
      </c>
      <c r="C37" s="2186"/>
      <c r="D37" s="2187"/>
      <c r="E37" s="2188"/>
      <c r="F37" s="2172"/>
      <c r="G37" s="2189"/>
      <c r="H37" s="2190"/>
      <c r="I37" s="2191"/>
      <c r="J37" s="2191"/>
      <c r="K37" s="2191"/>
      <c r="L37" s="2192"/>
      <c r="M37" s="2193"/>
      <c r="N37" s="2194"/>
      <c r="O37" s="2191"/>
      <c r="P37" s="2192"/>
      <c r="Q37" s="2180"/>
      <c r="R37" s="2180"/>
      <c r="S37" s="2180"/>
      <c r="T37" s="2180"/>
      <c r="U37" s="2180"/>
      <c r="V37" s="2146">
        <f t="shared" si="1"/>
        <v>0</v>
      </c>
      <c r="W37" s="2180"/>
      <c r="X37" s="2181">
        <f>V37*200%</f>
        <v>0</v>
      </c>
      <c r="Y37" s="2180"/>
      <c r="Z37" s="2182"/>
    </row>
    <row r="38" spans="1:26" s="2079" customFormat="1" ht="12">
      <c r="A38" s="2114">
        <v>200</v>
      </c>
      <c r="B38" s="2168">
        <v>12.5</v>
      </c>
      <c r="C38" s="2186"/>
      <c r="D38" s="2187"/>
      <c r="E38" s="2188"/>
      <c r="F38" s="2172"/>
      <c r="G38" s="2189"/>
      <c r="H38" s="2190"/>
      <c r="I38" s="2191"/>
      <c r="J38" s="2191"/>
      <c r="K38" s="2191"/>
      <c r="L38" s="2192"/>
      <c r="M38" s="2193"/>
      <c r="N38" s="2194"/>
      <c r="O38" s="2191"/>
      <c r="P38" s="2192"/>
      <c r="Q38" s="2180"/>
      <c r="R38" s="2180"/>
      <c r="S38" s="2180"/>
      <c r="T38" s="2180"/>
      <c r="U38" s="2180"/>
      <c r="V38" s="2146">
        <f t="shared" si="1"/>
        <v>0</v>
      </c>
      <c r="W38" s="2180"/>
      <c r="X38" s="2181">
        <f>V38*1250%</f>
        <v>0</v>
      </c>
      <c r="Y38" s="2180"/>
      <c r="Z38" s="2182"/>
    </row>
    <row r="39" spans="1:26" s="2079" customFormat="1" ht="12">
      <c r="A39" s="2195">
        <v>210</v>
      </c>
      <c r="B39" s="2168" t="s">
        <v>2504</v>
      </c>
      <c r="C39" s="2186"/>
      <c r="D39" s="2187"/>
      <c r="E39" s="2188"/>
      <c r="F39" s="2196"/>
      <c r="G39" s="2191"/>
      <c r="H39" s="2191"/>
      <c r="I39" s="2191"/>
      <c r="J39" s="2191"/>
      <c r="K39" s="2191"/>
      <c r="L39" s="2192"/>
      <c r="M39" s="2193"/>
      <c r="N39" s="2194"/>
      <c r="O39" s="2191"/>
      <c r="P39" s="2192"/>
      <c r="Q39" s="2197"/>
      <c r="R39" s="2197"/>
      <c r="S39" s="2197"/>
      <c r="T39" s="2197"/>
      <c r="U39" s="2197"/>
      <c r="V39" s="2146">
        <f>Q39-R39-0.8*S39-0.5*T39</f>
        <v>0</v>
      </c>
      <c r="W39" s="2197"/>
      <c r="X39" s="2180"/>
      <c r="Y39" s="2197"/>
      <c r="Z39" s="2198"/>
    </row>
    <row r="40" spans="1:26" s="2079" customFormat="1" ht="15" customHeight="1">
      <c r="A40" s="3173" t="s">
        <v>2505</v>
      </c>
      <c r="B40" s="3174"/>
      <c r="C40" s="3174"/>
      <c r="D40" s="3174"/>
      <c r="E40" s="3174"/>
      <c r="F40" s="3174"/>
      <c r="G40" s="3174"/>
      <c r="H40" s="3174"/>
      <c r="I40" s="3174"/>
      <c r="J40" s="3174"/>
      <c r="K40" s="3174"/>
      <c r="L40" s="3174"/>
      <c r="M40" s="3174"/>
      <c r="N40" s="3174"/>
      <c r="O40" s="3174"/>
      <c r="P40" s="3174"/>
      <c r="Q40" s="3174"/>
      <c r="R40" s="3174"/>
      <c r="S40" s="3174"/>
      <c r="T40" s="3174"/>
      <c r="U40" s="3174"/>
      <c r="V40" s="3174"/>
      <c r="W40" s="3174"/>
      <c r="X40" s="3174"/>
      <c r="Y40" s="3174"/>
      <c r="Z40" s="2199"/>
    </row>
    <row r="41" spans="1:26" s="2079" customFormat="1" ht="12">
      <c r="A41" s="2200">
        <v>220</v>
      </c>
      <c r="B41" s="2201"/>
      <c r="C41" s="2202"/>
      <c r="D41" s="2203"/>
      <c r="E41" s="2204"/>
      <c r="F41" s="2202"/>
      <c r="G41" s="2203"/>
      <c r="H41" s="2203"/>
      <c r="I41" s="2203"/>
      <c r="J41" s="2203"/>
      <c r="K41" s="2203"/>
      <c r="L41" s="2203"/>
      <c r="M41" s="2205"/>
      <c r="N41" s="2203"/>
      <c r="O41" s="2203"/>
      <c r="P41" s="2203"/>
      <c r="Q41" s="2203"/>
      <c r="R41" s="2203"/>
      <c r="S41" s="2203"/>
      <c r="T41" s="2203"/>
      <c r="U41" s="2203"/>
      <c r="V41" s="2203"/>
      <c r="W41" s="2203"/>
      <c r="X41" s="2203"/>
      <c r="Y41" s="2206"/>
      <c r="Z41" s="2207"/>
    </row>
    <row r="42" spans="1:26" s="2079" customFormat="1" ht="12">
      <c r="A42" s="2208">
        <v>230</v>
      </c>
      <c r="B42" s="2209"/>
      <c r="C42" s="2149"/>
      <c r="D42" s="2191"/>
      <c r="E42" s="2150"/>
      <c r="F42" s="2149"/>
      <c r="G42" s="2191"/>
      <c r="H42" s="2191"/>
      <c r="I42" s="2191"/>
      <c r="J42" s="2191"/>
      <c r="K42" s="2191"/>
      <c r="L42" s="2191"/>
      <c r="M42" s="2193"/>
      <c r="N42" s="2191"/>
      <c r="O42" s="2191"/>
      <c r="P42" s="2191"/>
      <c r="Q42" s="2191"/>
      <c r="R42" s="2191"/>
      <c r="S42" s="2191"/>
      <c r="T42" s="2191"/>
      <c r="U42" s="2191"/>
      <c r="V42" s="2191"/>
      <c r="W42" s="2191"/>
      <c r="X42" s="2191"/>
      <c r="Y42" s="2192"/>
      <c r="Z42" s="2210"/>
    </row>
    <row r="43" spans="1:26" s="2079" customFormat="1" ht="12">
      <c r="A43" s="2208">
        <v>240</v>
      </c>
      <c r="B43" s="2209"/>
      <c r="C43" s="2149"/>
      <c r="D43" s="2191"/>
      <c r="E43" s="2150"/>
      <c r="F43" s="2149"/>
      <c r="G43" s="2191"/>
      <c r="H43" s="2191"/>
      <c r="I43" s="2191"/>
      <c r="J43" s="2191"/>
      <c r="K43" s="2191"/>
      <c r="L43" s="2191"/>
      <c r="M43" s="2193"/>
      <c r="N43" s="2191"/>
      <c r="O43" s="2191"/>
      <c r="P43" s="2191"/>
      <c r="Q43" s="2191"/>
      <c r="R43" s="2191"/>
      <c r="S43" s="2191"/>
      <c r="T43" s="2191"/>
      <c r="U43" s="2191"/>
      <c r="V43" s="2191"/>
      <c r="W43" s="2191"/>
      <c r="X43" s="2191"/>
      <c r="Y43" s="2192"/>
      <c r="Z43" s="2210"/>
    </row>
    <row r="44" spans="1:26" s="2079" customFormat="1" ht="12.75" thickBot="1">
      <c r="A44" s="2211">
        <v>250</v>
      </c>
      <c r="B44" s="2212"/>
      <c r="C44" s="2213"/>
      <c r="D44" s="2214"/>
      <c r="E44" s="2215"/>
      <c r="F44" s="2213"/>
      <c r="G44" s="2214"/>
      <c r="H44" s="2214"/>
      <c r="I44" s="2214"/>
      <c r="J44" s="2214"/>
      <c r="K44" s="2214"/>
      <c r="L44" s="2214"/>
      <c r="M44" s="2216"/>
      <c r="N44" s="2214"/>
      <c r="O44" s="2214"/>
      <c r="P44" s="2214"/>
      <c r="Q44" s="2214"/>
      <c r="R44" s="2214"/>
      <c r="S44" s="2214"/>
      <c r="T44" s="2214"/>
      <c r="U44" s="2214"/>
      <c r="V44" s="2214"/>
      <c r="W44" s="2214"/>
      <c r="X44" s="2214"/>
      <c r="Y44" s="2217"/>
      <c r="Z44" s="2218"/>
    </row>
    <row r="45" spans="1:26">
      <c r="A45" s="2219"/>
      <c r="G45" s="2220"/>
      <c r="H45" s="2221"/>
      <c r="I45" s="2221"/>
      <c r="J45" s="2222"/>
      <c r="K45" s="2222"/>
      <c r="L45" s="2222"/>
      <c r="M45" s="2222"/>
      <c r="N45" s="2222"/>
      <c r="O45" s="2222"/>
      <c r="P45" s="2222"/>
      <c r="Q45" s="2222"/>
      <c r="R45" s="2220"/>
      <c r="S45" s="2220"/>
      <c r="T45" s="2220"/>
      <c r="U45" s="2220"/>
      <c r="V45" s="2220"/>
      <c r="W45" s="2220"/>
      <c r="X45" s="2220"/>
      <c r="Y45" s="2220"/>
    </row>
    <row r="46" spans="1:26">
      <c r="A46" s="2219"/>
      <c r="B46" s="1926" t="s">
        <v>2506</v>
      </c>
      <c r="G46" s="2220"/>
      <c r="H46" s="2220"/>
      <c r="I46" s="2220"/>
      <c r="J46" s="2220"/>
      <c r="K46" s="2220"/>
      <c r="L46" s="2220"/>
      <c r="M46" s="2220"/>
      <c r="N46" s="2220"/>
      <c r="O46" s="2220"/>
      <c r="P46" s="2220"/>
      <c r="Q46" s="2220"/>
      <c r="R46" s="2220"/>
      <c r="S46" s="2220"/>
      <c r="T46" s="2220"/>
      <c r="U46" s="2220"/>
      <c r="V46" s="2220"/>
      <c r="W46" s="2220"/>
      <c r="X46" s="2220"/>
      <c r="Y46" s="2220"/>
    </row>
    <row r="47" spans="1:26">
      <c r="A47" s="2219"/>
      <c r="B47" s="2082"/>
      <c r="J47" s="2220"/>
      <c r="K47" s="2220"/>
      <c r="L47" s="2220"/>
      <c r="M47" s="2220"/>
      <c r="N47" s="2220"/>
      <c r="O47" s="2220"/>
      <c r="P47" s="2220"/>
      <c r="Q47" s="2220"/>
      <c r="R47" s="2220"/>
      <c r="S47" s="2220"/>
      <c r="T47" s="2220"/>
      <c r="U47" s="2220"/>
      <c r="V47" s="2220"/>
      <c r="W47" s="2220"/>
      <c r="X47" s="2220"/>
      <c r="Y47" s="2220"/>
    </row>
  </sheetData>
  <mergeCells count="36">
    <mergeCell ref="N3:V3"/>
    <mergeCell ref="C7:D7"/>
    <mergeCell ref="E7:E10"/>
    <mergeCell ref="F7:F10"/>
    <mergeCell ref="G7:L7"/>
    <mergeCell ref="M7:M10"/>
    <mergeCell ref="N7:P7"/>
    <mergeCell ref="Q7:Q10"/>
    <mergeCell ref="R7:U7"/>
    <mergeCell ref="V7:V10"/>
    <mergeCell ref="W7:Z7"/>
    <mergeCell ref="C8:C10"/>
    <mergeCell ref="D8:D10"/>
    <mergeCell ref="G8:H8"/>
    <mergeCell ref="I8:J8"/>
    <mergeCell ref="K8:L8"/>
    <mergeCell ref="N8:N10"/>
    <mergeCell ref="O8:O10"/>
    <mergeCell ref="R8:R10"/>
    <mergeCell ref="S8:S10"/>
    <mergeCell ref="P9:P10"/>
    <mergeCell ref="B17:Z17"/>
    <mergeCell ref="B26:Z26"/>
    <mergeCell ref="A40:Y40"/>
    <mergeCell ref="G9:G10"/>
    <mergeCell ref="H9:H10"/>
    <mergeCell ref="I9:I10"/>
    <mergeCell ref="J9:J10"/>
    <mergeCell ref="K9:K10"/>
    <mergeCell ref="L9:L10"/>
    <mergeCell ref="T8:T10"/>
    <mergeCell ref="U8:U10"/>
    <mergeCell ref="W8:W10"/>
    <mergeCell ref="X8:X10"/>
    <mergeCell ref="Y8:Y10"/>
    <mergeCell ref="Z8:Z10"/>
  </mergeCells>
  <conditionalFormatting sqref="D37:E39 B17 B24:B26">
    <cfRule type="cellIs" dxfId="9" priority="5" stopIfTrue="1" operator="equal">
      <formula>#REF!</formula>
    </cfRule>
  </conditionalFormatting>
  <conditionalFormatting sqref="B18:B23">
    <cfRule type="cellIs" dxfId="8" priority="4" stopIfTrue="1" operator="equal">
      <formula>#REF!</formula>
    </cfRule>
  </conditionalFormatting>
  <conditionalFormatting sqref="B27:B39">
    <cfRule type="cellIs" dxfId="7" priority="3" stopIfTrue="1" operator="equal">
      <formula>#REF!</formula>
    </cfRule>
  </conditionalFormatting>
  <conditionalFormatting sqref="C37:C39">
    <cfRule type="cellIs" dxfId="6" priority="2" stopIfTrue="1" operator="equal">
      <formula>#REF!</formula>
    </cfRule>
  </conditionalFormatting>
  <conditionalFormatting sqref="F37:F39">
    <cfRule type="cellIs" dxfId="5" priority="1" stopIfTrue="1" operator="equal">
      <formula>#REF!</formula>
    </cfRule>
  </conditionalFormatting>
  <pageMargins left="0.70866141732283472" right="0.70866141732283472" top="0.15748031496062992" bottom="0" header="0.31496062992125984" footer="0.31496062992125984"/>
  <pageSetup paperSize="9" scale="14" fitToHeight="3" orientation="landscape" cellComments="asDisplayed" r:id="rId1"/>
  <headerFooter alignWithMargins="0">
    <oddFooter>&amp;C&amp;60&amp;U&amp;A&amp;R&amp;40&amp;P of &amp;N</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7"/>
  <sheetViews>
    <sheetView zoomScale="55" zoomScaleNormal="55" zoomScaleSheetLayoutView="30" workbookViewId="0">
      <selection activeCell="H16" sqref="H16"/>
    </sheetView>
  </sheetViews>
  <sheetFormatPr defaultColWidth="11.42578125" defaultRowHeight="15"/>
  <cols>
    <col min="1" max="1" width="7.42578125" style="1926" customWidth="1"/>
    <col min="2" max="2" width="44.85546875" style="1926" customWidth="1"/>
    <col min="3" max="3" width="15.42578125" style="1926" customWidth="1"/>
    <col min="4" max="4" width="12.140625" style="1926" customWidth="1"/>
    <col min="5" max="5" width="13.5703125" style="1926" customWidth="1"/>
    <col min="6" max="6" width="14.85546875" style="1926" customWidth="1"/>
    <col min="7" max="7" width="16.140625" style="1926" customWidth="1"/>
    <col min="8" max="8" width="14.7109375" style="1926" customWidth="1"/>
    <col min="9" max="9" width="14.42578125" style="1926" customWidth="1"/>
    <col min="10" max="10" width="17.140625" style="1926" customWidth="1"/>
    <col min="11" max="11" width="18.85546875" style="1926" customWidth="1"/>
    <col min="12" max="12" width="12.140625" style="1926" customWidth="1"/>
    <col min="13" max="13" width="15.28515625" style="1926" customWidth="1"/>
    <col min="14" max="14" width="17" style="1926" customWidth="1"/>
    <col min="15" max="15" width="10.5703125" style="1926" customWidth="1"/>
    <col min="16" max="16" width="13.5703125" style="1926" customWidth="1"/>
    <col min="17" max="17" width="14" style="1926" customWidth="1"/>
    <col min="18" max="18" width="14.7109375" style="1926" customWidth="1"/>
    <col min="19" max="19" width="12.28515625" style="1926" customWidth="1"/>
    <col min="20" max="20" width="14.42578125" style="1926" customWidth="1"/>
    <col min="21" max="21" width="16.140625" style="1926" customWidth="1"/>
    <col min="22" max="22" width="17.7109375" style="1926" customWidth="1"/>
    <col min="23" max="23" width="15.85546875" style="1926" customWidth="1"/>
    <col min="24" max="24" width="14.140625" style="1926" customWidth="1"/>
    <col min="25" max="25" width="17.5703125" style="1926" customWidth="1"/>
    <col min="26" max="26" width="20.5703125" style="1926" customWidth="1"/>
    <col min="27" max="257" width="11.42578125" style="1926"/>
    <col min="258" max="258" width="108.140625" style="1926" customWidth="1"/>
    <col min="259" max="259" width="28.7109375" style="1926" customWidth="1"/>
    <col min="260" max="260" width="32.5703125" style="1926" customWidth="1"/>
    <col min="261" max="261" width="28.7109375" style="1926" customWidth="1"/>
    <col min="262" max="263" width="31.7109375" style="1926" customWidth="1"/>
    <col min="264" max="264" width="30.140625" style="1926" customWidth="1"/>
    <col min="265" max="265" width="33.7109375" style="1926" customWidth="1"/>
    <col min="266" max="266" width="27" style="1926" customWidth="1"/>
    <col min="267" max="267" width="28.7109375" style="1926" customWidth="1"/>
    <col min="268" max="268" width="34.85546875" style="1926" customWidth="1"/>
    <col min="269" max="269" width="37" style="1926" customWidth="1"/>
    <col min="270" max="270" width="34.85546875" style="1926" customWidth="1"/>
    <col min="271" max="271" width="27.5703125" style="1926" customWidth="1"/>
    <col min="272" max="272" width="36.85546875" style="1926" customWidth="1"/>
    <col min="273" max="273" width="38.7109375" style="1926" customWidth="1"/>
    <col min="274" max="276" width="14.7109375" style="1926" customWidth="1"/>
    <col min="277" max="277" width="18.7109375" style="1926" customWidth="1"/>
    <col min="278" max="278" width="25.42578125" style="1926" customWidth="1"/>
    <col min="279" max="279" width="34.85546875" style="1926" customWidth="1"/>
    <col min="280" max="280" width="28" style="1926" customWidth="1"/>
    <col min="281" max="281" width="34.140625" style="1926" customWidth="1"/>
    <col min="282" max="282" width="34" style="1926" customWidth="1"/>
    <col min="283" max="513" width="11.42578125" style="1926"/>
    <col min="514" max="514" width="108.140625" style="1926" customWidth="1"/>
    <col min="515" max="515" width="28.7109375" style="1926" customWidth="1"/>
    <col min="516" max="516" width="32.5703125" style="1926" customWidth="1"/>
    <col min="517" max="517" width="28.7109375" style="1926" customWidth="1"/>
    <col min="518" max="519" width="31.7109375" style="1926" customWidth="1"/>
    <col min="520" max="520" width="30.140625" style="1926" customWidth="1"/>
    <col min="521" max="521" width="33.7109375" style="1926" customWidth="1"/>
    <col min="522" max="522" width="27" style="1926" customWidth="1"/>
    <col min="523" max="523" width="28.7109375" style="1926" customWidth="1"/>
    <col min="524" max="524" width="34.85546875" style="1926" customWidth="1"/>
    <col min="525" max="525" width="37" style="1926" customWidth="1"/>
    <col min="526" max="526" width="34.85546875" style="1926" customWidth="1"/>
    <col min="527" max="527" width="27.5703125" style="1926" customWidth="1"/>
    <col min="528" max="528" width="36.85546875" style="1926" customWidth="1"/>
    <col min="529" max="529" width="38.7109375" style="1926" customWidth="1"/>
    <col min="530" max="532" width="14.7109375" style="1926" customWidth="1"/>
    <col min="533" max="533" width="18.7109375" style="1926" customWidth="1"/>
    <col min="534" max="534" width="25.42578125" style="1926" customWidth="1"/>
    <col min="535" max="535" width="34.85546875" style="1926" customWidth="1"/>
    <col min="536" max="536" width="28" style="1926" customWidth="1"/>
    <col min="537" max="537" width="34.140625" style="1926" customWidth="1"/>
    <col min="538" max="538" width="34" style="1926" customWidth="1"/>
    <col min="539" max="769" width="11.42578125" style="1926"/>
    <col min="770" max="770" width="108.140625" style="1926" customWidth="1"/>
    <col min="771" max="771" width="28.7109375" style="1926" customWidth="1"/>
    <col min="772" max="772" width="32.5703125" style="1926" customWidth="1"/>
    <col min="773" max="773" width="28.7109375" style="1926" customWidth="1"/>
    <col min="774" max="775" width="31.7109375" style="1926" customWidth="1"/>
    <col min="776" max="776" width="30.140625" style="1926" customWidth="1"/>
    <col min="777" max="777" width="33.7109375" style="1926" customWidth="1"/>
    <col min="778" max="778" width="27" style="1926" customWidth="1"/>
    <col min="779" max="779" width="28.7109375" style="1926" customWidth="1"/>
    <col min="780" max="780" width="34.85546875" style="1926" customWidth="1"/>
    <col min="781" max="781" width="37" style="1926" customWidth="1"/>
    <col min="782" max="782" width="34.85546875" style="1926" customWidth="1"/>
    <col min="783" max="783" width="27.5703125" style="1926" customWidth="1"/>
    <col min="784" max="784" width="36.85546875" style="1926" customWidth="1"/>
    <col min="785" max="785" width="38.7109375" style="1926" customWidth="1"/>
    <col min="786" max="788" width="14.7109375" style="1926" customWidth="1"/>
    <col min="789" max="789" width="18.7109375" style="1926" customWidth="1"/>
    <col min="790" max="790" width="25.42578125" style="1926" customWidth="1"/>
    <col min="791" max="791" width="34.85546875" style="1926" customWidth="1"/>
    <col min="792" max="792" width="28" style="1926" customWidth="1"/>
    <col min="793" max="793" width="34.140625" style="1926" customWidth="1"/>
    <col min="794" max="794" width="34" style="1926" customWidth="1"/>
    <col min="795" max="1025" width="11.42578125" style="1926"/>
    <col min="1026" max="1026" width="108.140625" style="1926" customWidth="1"/>
    <col min="1027" max="1027" width="28.7109375" style="1926" customWidth="1"/>
    <col min="1028" max="1028" width="32.5703125" style="1926" customWidth="1"/>
    <col min="1029" max="1029" width="28.7109375" style="1926" customWidth="1"/>
    <col min="1030" max="1031" width="31.7109375" style="1926" customWidth="1"/>
    <col min="1032" max="1032" width="30.140625" style="1926" customWidth="1"/>
    <col min="1033" max="1033" width="33.7109375" style="1926" customWidth="1"/>
    <col min="1034" max="1034" width="27" style="1926" customWidth="1"/>
    <col min="1035" max="1035" width="28.7109375" style="1926" customWidth="1"/>
    <col min="1036" max="1036" width="34.85546875" style="1926" customWidth="1"/>
    <col min="1037" max="1037" width="37" style="1926" customWidth="1"/>
    <col min="1038" max="1038" width="34.85546875" style="1926" customWidth="1"/>
    <col min="1039" max="1039" width="27.5703125" style="1926" customWidth="1"/>
    <col min="1040" max="1040" width="36.85546875" style="1926" customWidth="1"/>
    <col min="1041" max="1041" width="38.7109375" style="1926" customWidth="1"/>
    <col min="1042" max="1044" width="14.7109375" style="1926" customWidth="1"/>
    <col min="1045" max="1045" width="18.7109375" style="1926" customWidth="1"/>
    <col min="1046" max="1046" width="25.42578125" style="1926" customWidth="1"/>
    <col min="1047" max="1047" width="34.85546875" style="1926" customWidth="1"/>
    <col min="1048" max="1048" width="28" style="1926" customWidth="1"/>
    <col min="1049" max="1049" width="34.140625" style="1926" customWidth="1"/>
    <col min="1050" max="1050" width="34" style="1926" customWidth="1"/>
    <col min="1051" max="1281" width="11.42578125" style="1926"/>
    <col min="1282" max="1282" width="108.140625" style="1926" customWidth="1"/>
    <col min="1283" max="1283" width="28.7109375" style="1926" customWidth="1"/>
    <col min="1284" max="1284" width="32.5703125" style="1926" customWidth="1"/>
    <col min="1285" max="1285" width="28.7109375" style="1926" customWidth="1"/>
    <col min="1286" max="1287" width="31.7109375" style="1926" customWidth="1"/>
    <col min="1288" max="1288" width="30.140625" style="1926" customWidth="1"/>
    <col min="1289" max="1289" width="33.7109375" style="1926" customWidth="1"/>
    <col min="1290" max="1290" width="27" style="1926" customWidth="1"/>
    <col min="1291" max="1291" width="28.7109375" style="1926" customWidth="1"/>
    <col min="1292" max="1292" width="34.85546875" style="1926" customWidth="1"/>
    <col min="1293" max="1293" width="37" style="1926" customWidth="1"/>
    <col min="1294" max="1294" width="34.85546875" style="1926" customWidth="1"/>
    <col min="1295" max="1295" width="27.5703125" style="1926" customWidth="1"/>
    <col min="1296" max="1296" width="36.85546875" style="1926" customWidth="1"/>
    <col min="1297" max="1297" width="38.7109375" style="1926" customWidth="1"/>
    <col min="1298" max="1300" width="14.7109375" style="1926" customWidth="1"/>
    <col min="1301" max="1301" width="18.7109375" style="1926" customWidth="1"/>
    <col min="1302" max="1302" width="25.42578125" style="1926" customWidth="1"/>
    <col min="1303" max="1303" width="34.85546875" style="1926" customWidth="1"/>
    <col min="1304" max="1304" width="28" style="1926" customWidth="1"/>
    <col min="1305" max="1305" width="34.140625" style="1926" customWidth="1"/>
    <col min="1306" max="1306" width="34" style="1926" customWidth="1"/>
    <col min="1307" max="1537" width="11.42578125" style="1926"/>
    <col min="1538" max="1538" width="108.140625" style="1926" customWidth="1"/>
    <col min="1539" max="1539" width="28.7109375" style="1926" customWidth="1"/>
    <col min="1540" max="1540" width="32.5703125" style="1926" customWidth="1"/>
    <col min="1541" max="1541" width="28.7109375" style="1926" customWidth="1"/>
    <col min="1542" max="1543" width="31.7109375" style="1926" customWidth="1"/>
    <col min="1544" max="1544" width="30.140625" style="1926" customWidth="1"/>
    <col min="1545" max="1545" width="33.7109375" style="1926" customWidth="1"/>
    <col min="1546" max="1546" width="27" style="1926" customWidth="1"/>
    <col min="1547" max="1547" width="28.7109375" style="1926" customWidth="1"/>
    <col min="1548" max="1548" width="34.85546875" style="1926" customWidth="1"/>
    <col min="1549" max="1549" width="37" style="1926" customWidth="1"/>
    <col min="1550" max="1550" width="34.85546875" style="1926" customWidth="1"/>
    <col min="1551" max="1551" width="27.5703125" style="1926" customWidth="1"/>
    <col min="1552" max="1552" width="36.85546875" style="1926" customWidth="1"/>
    <col min="1553" max="1553" width="38.7109375" style="1926" customWidth="1"/>
    <col min="1554" max="1556" width="14.7109375" style="1926" customWidth="1"/>
    <col min="1557" max="1557" width="18.7109375" style="1926" customWidth="1"/>
    <col min="1558" max="1558" width="25.42578125" style="1926" customWidth="1"/>
    <col min="1559" max="1559" width="34.85546875" style="1926" customWidth="1"/>
    <col min="1560" max="1560" width="28" style="1926" customWidth="1"/>
    <col min="1561" max="1561" width="34.140625" style="1926" customWidth="1"/>
    <col min="1562" max="1562" width="34" style="1926" customWidth="1"/>
    <col min="1563" max="1793" width="11.42578125" style="1926"/>
    <col min="1794" max="1794" width="108.140625" style="1926" customWidth="1"/>
    <col min="1795" max="1795" width="28.7109375" style="1926" customWidth="1"/>
    <col min="1796" max="1796" width="32.5703125" style="1926" customWidth="1"/>
    <col min="1797" max="1797" width="28.7109375" style="1926" customWidth="1"/>
    <col min="1798" max="1799" width="31.7109375" style="1926" customWidth="1"/>
    <col min="1800" max="1800" width="30.140625" style="1926" customWidth="1"/>
    <col min="1801" max="1801" width="33.7109375" style="1926" customWidth="1"/>
    <col min="1802" max="1802" width="27" style="1926" customWidth="1"/>
    <col min="1803" max="1803" width="28.7109375" style="1926" customWidth="1"/>
    <col min="1804" max="1804" width="34.85546875" style="1926" customWidth="1"/>
    <col min="1805" max="1805" width="37" style="1926" customWidth="1"/>
    <col min="1806" max="1806" width="34.85546875" style="1926" customWidth="1"/>
    <col min="1807" max="1807" width="27.5703125" style="1926" customWidth="1"/>
    <col min="1808" max="1808" width="36.85546875" style="1926" customWidth="1"/>
    <col min="1809" max="1809" width="38.7109375" style="1926" customWidth="1"/>
    <col min="1810" max="1812" width="14.7109375" style="1926" customWidth="1"/>
    <col min="1813" max="1813" width="18.7109375" style="1926" customWidth="1"/>
    <col min="1814" max="1814" width="25.42578125" style="1926" customWidth="1"/>
    <col min="1815" max="1815" width="34.85546875" style="1926" customWidth="1"/>
    <col min="1816" max="1816" width="28" style="1926" customWidth="1"/>
    <col min="1817" max="1817" width="34.140625" style="1926" customWidth="1"/>
    <col min="1818" max="1818" width="34" style="1926" customWidth="1"/>
    <col min="1819" max="2049" width="11.42578125" style="1926"/>
    <col min="2050" max="2050" width="108.140625" style="1926" customWidth="1"/>
    <col min="2051" max="2051" width="28.7109375" style="1926" customWidth="1"/>
    <col min="2052" max="2052" width="32.5703125" style="1926" customWidth="1"/>
    <col min="2053" max="2053" width="28.7109375" style="1926" customWidth="1"/>
    <col min="2054" max="2055" width="31.7109375" style="1926" customWidth="1"/>
    <col min="2056" max="2056" width="30.140625" style="1926" customWidth="1"/>
    <col min="2057" max="2057" width="33.7109375" style="1926" customWidth="1"/>
    <col min="2058" max="2058" width="27" style="1926" customWidth="1"/>
    <col min="2059" max="2059" width="28.7109375" style="1926" customWidth="1"/>
    <col min="2060" max="2060" width="34.85546875" style="1926" customWidth="1"/>
    <col min="2061" max="2061" width="37" style="1926" customWidth="1"/>
    <col min="2062" max="2062" width="34.85546875" style="1926" customWidth="1"/>
    <col min="2063" max="2063" width="27.5703125" style="1926" customWidth="1"/>
    <col min="2064" max="2064" width="36.85546875" style="1926" customWidth="1"/>
    <col min="2065" max="2065" width="38.7109375" style="1926" customWidth="1"/>
    <col min="2066" max="2068" width="14.7109375" style="1926" customWidth="1"/>
    <col min="2069" max="2069" width="18.7109375" style="1926" customWidth="1"/>
    <col min="2070" max="2070" width="25.42578125" style="1926" customWidth="1"/>
    <col min="2071" max="2071" width="34.85546875" style="1926" customWidth="1"/>
    <col min="2072" max="2072" width="28" style="1926" customWidth="1"/>
    <col min="2073" max="2073" width="34.140625" style="1926" customWidth="1"/>
    <col min="2074" max="2074" width="34" style="1926" customWidth="1"/>
    <col min="2075" max="2305" width="11.42578125" style="1926"/>
    <col min="2306" max="2306" width="108.140625" style="1926" customWidth="1"/>
    <col min="2307" max="2307" width="28.7109375" style="1926" customWidth="1"/>
    <col min="2308" max="2308" width="32.5703125" style="1926" customWidth="1"/>
    <col min="2309" max="2309" width="28.7109375" style="1926" customWidth="1"/>
    <col min="2310" max="2311" width="31.7109375" style="1926" customWidth="1"/>
    <col min="2312" max="2312" width="30.140625" style="1926" customWidth="1"/>
    <col min="2313" max="2313" width="33.7109375" style="1926" customWidth="1"/>
    <col min="2314" max="2314" width="27" style="1926" customWidth="1"/>
    <col min="2315" max="2315" width="28.7109375" style="1926" customWidth="1"/>
    <col min="2316" max="2316" width="34.85546875" style="1926" customWidth="1"/>
    <col min="2317" max="2317" width="37" style="1926" customWidth="1"/>
    <col min="2318" max="2318" width="34.85546875" style="1926" customWidth="1"/>
    <col min="2319" max="2319" width="27.5703125" style="1926" customWidth="1"/>
    <col min="2320" max="2320" width="36.85546875" style="1926" customWidth="1"/>
    <col min="2321" max="2321" width="38.7109375" style="1926" customWidth="1"/>
    <col min="2322" max="2324" width="14.7109375" style="1926" customWidth="1"/>
    <col min="2325" max="2325" width="18.7109375" style="1926" customWidth="1"/>
    <col min="2326" max="2326" width="25.42578125" style="1926" customWidth="1"/>
    <col min="2327" max="2327" width="34.85546875" style="1926" customWidth="1"/>
    <col min="2328" max="2328" width="28" style="1926" customWidth="1"/>
    <col min="2329" max="2329" width="34.140625" style="1926" customWidth="1"/>
    <col min="2330" max="2330" width="34" style="1926" customWidth="1"/>
    <col min="2331" max="2561" width="11.42578125" style="1926"/>
    <col min="2562" max="2562" width="108.140625" style="1926" customWidth="1"/>
    <col min="2563" max="2563" width="28.7109375" style="1926" customWidth="1"/>
    <col min="2564" max="2564" width="32.5703125" style="1926" customWidth="1"/>
    <col min="2565" max="2565" width="28.7109375" style="1926" customWidth="1"/>
    <col min="2566" max="2567" width="31.7109375" style="1926" customWidth="1"/>
    <col min="2568" max="2568" width="30.140625" style="1926" customWidth="1"/>
    <col min="2569" max="2569" width="33.7109375" style="1926" customWidth="1"/>
    <col min="2570" max="2570" width="27" style="1926" customWidth="1"/>
    <col min="2571" max="2571" width="28.7109375" style="1926" customWidth="1"/>
    <col min="2572" max="2572" width="34.85546875" style="1926" customWidth="1"/>
    <col min="2573" max="2573" width="37" style="1926" customWidth="1"/>
    <col min="2574" max="2574" width="34.85546875" style="1926" customWidth="1"/>
    <col min="2575" max="2575" width="27.5703125" style="1926" customWidth="1"/>
    <col min="2576" max="2576" width="36.85546875" style="1926" customWidth="1"/>
    <col min="2577" max="2577" width="38.7109375" style="1926" customWidth="1"/>
    <col min="2578" max="2580" width="14.7109375" style="1926" customWidth="1"/>
    <col min="2581" max="2581" width="18.7109375" style="1926" customWidth="1"/>
    <col min="2582" max="2582" width="25.42578125" style="1926" customWidth="1"/>
    <col min="2583" max="2583" width="34.85546875" style="1926" customWidth="1"/>
    <col min="2584" max="2584" width="28" style="1926" customWidth="1"/>
    <col min="2585" max="2585" width="34.140625" style="1926" customWidth="1"/>
    <col min="2586" max="2586" width="34" style="1926" customWidth="1"/>
    <col min="2587" max="2817" width="11.42578125" style="1926"/>
    <col min="2818" max="2818" width="108.140625" style="1926" customWidth="1"/>
    <col min="2819" max="2819" width="28.7109375" style="1926" customWidth="1"/>
    <col min="2820" max="2820" width="32.5703125" style="1926" customWidth="1"/>
    <col min="2821" max="2821" width="28.7109375" style="1926" customWidth="1"/>
    <col min="2822" max="2823" width="31.7109375" style="1926" customWidth="1"/>
    <col min="2824" max="2824" width="30.140625" style="1926" customWidth="1"/>
    <col min="2825" max="2825" width="33.7109375" style="1926" customWidth="1"/>
    <col min="2826" max="2826" width="27" style="1926" customWidth="1"/>
    <col min="2827" max="2827" width="28.7109375" style="1926" customWidth="1"/>
    <col min="2828" max="2828" width="34.85546875" style="1926" customWidth="1"/>
    <col min="2829" max="2829" width="37" style="1926" customWidth="1"/>
    <col min="2830" max="2830" width="34.85546875" style="1926" customWidth="1"/>
    <col min="2831" max="2831" width="27.5703125" style="1926" customWidth="1"/>
    <col min="2832" max="2832" width="36.85546875" style="1926" customWidth="1"/>
    <col min="2833" max="2833" width="38.7109375" style="1926" customWidth="1"/>
    <col min="2834" max="2836" width="14.7109375" style="1926" customWidth="1"/>
    <col min="2837" max="2837" width="18.7109375" style="1926" customWidth="1"/>
    <col min="2838" max="2838" width="25.42578125" style="1926" customWidth="1"/>
    <col min="2839" max="2839" width="34.85546875" style="1926" customWidth="1"/>
    <col min="2840" max="2840" width="28" style="1926" customWidth="1"/>
    <col min="2841" max="2841" width="34.140625" style="1926" customWidth="1"/>
    <col min="2842" max="2842" width="34" style="1926" customWidth="1"/>
    <col min="2843" max="3073" width="11.42578125" style="1926"/>
    <col min="3074" max="3074" width="108.140625" style="1926" customWidth="1"/>
    <col min="3075" max="3075" width="28.7109375" style="1926" customWidth="1"/>
    <col min="3076" max="3076" width="32.5703125" style="1926" customWidth="1"/>
    <col min="3077" max="3077" width="28.7109375" style="1926" customWidth="1"/>
    <col min="3078" max="3079" width="31.7109375" style="1926" customWidth="1"/>
    <col min="3080" max="3080" width="30.140625" style="1926" customWidth="1"/>
    <col min="3081" max="3081" width="33.7109375" style="1926" customWidth="1"/>
    <col min="3082" max="3082" width="27" style="1926" customWidth="1"/>
    <col min="3083" max="3083" width="28.7109375" style="1926" customWidth="1"/>
    <col min="3084" max="3084" width="34.85546875" style="1926" customWidth="1"/>
    <col min="3085" max="3085" width="37" style="1926" customWidth="1"/>
    <col min="3086" max="3086" width="34.85546875" style="1926" customWidth="1"/>
    <col min="3087" max="3087" width="27.5703125" style="1926" customWidth="1"/>
    <col min="3088" max="3088" width="36.85546875" style="1926" customWidth="1"/>
    <col min="3089" max="3089" width="38.7109375" style="1926" customWidth="1"/>
    <col min="3090" max="3092" width="14.7109375" style="1926" customWidth="1"/>
    <col min="3093" max="3093" width="18.7109375" style="1926" customWidth="1"/>
    <col min="3094" max="3094" width="25.42578125" style="1926" customWidth="1"/>
    <col min="3095" max="3095" width="34.85546875" style="1926" customWidth="1"/>
    <col min="3096" max="3096" width="28" style="1926" customWidth="1"/>
    <col min="3097" max="3097" width="34.140625" style="1926" customWidth="1"/>
    <col min="3098" max="3098" width="34" style="1926" customWidth="1"/>
    <col min="3099" max="3329" width="11.42578125" style="1926"/>
    <col min="3330" max="3330" width="108.140625" style="1926" customWidth="1"/>
    <col min="3331" max="3331" width="28.7109375" style="1926" customWidth="1"/>
    <col min="3332" max="3332" width="32.5703125" style="1926" customWidth="1"/>
    <col min="3333" max="3333" width="28.7109375" style="1926" customWidth="1"/>
    <col min="3334" max="3335" width="31.7109375" style="1926" customWidth="1"/>
    <col min="3336" max="3336" width="30.140625" style="1926" customWidth="1"/>
    <col min="3337" max="3337" width="33.7109375" style="1926" customWidth="1"/>
    <col min="3338" max="3338" width="27" style="1926" customWidth="1"/>
    <col min="3339" max="3339" width="28.7109375" style="1926" customWidth="1"/>
    <col min="3340" max="3340" width="34.85546875" style="1926" customWidth="1"/>
    <col min="3341" max="3341" width="37" style="1926" customWidth="1"/>
    <col min="3342" max="3342" width="34.85546875" style="1926" customWidth="1"/>
    <col min="3343" max="3343" width="27.5703125" style="1926" customWidth="1"/>
    <col min="3344" max="3344" width="36.85546875" style="1926" customWidth="1"/>
    <col min="3345" max="3345" width="38.7109375" style="1926" customWidth="1"/>
    <col min="3346" max="3348" width="14.7109375" style="1926" customWidth="1"/>
    <col min="3349" max="3349" width="18.7109375" style="1926" customWidth="1"/>
    <col min="3350" max="3350" width="25.42578125" style="1926" customWidth="1"/>
    <col min="3351" max="3351" width="34.85546875" style="1926" customWidth="1"/>
    <col min="3352" max="3352" width="28" style="1926" customWidth="1"/>
    <col min="3353" max="3353" width="34.140625" style="1926" customWidth="1"/>
    <col min="3354" max="3354" width="34" style="1926" customWidth="1"/>
    <col min="3355" max="3585" width="11.42578125" style="1926"/>
    <col min="3586" max="3586" width="108.140625" style="1926" customWidth="1"/>
    <col min="3587" max="3587" width="28.7109375" style="1926" customWidth="1"/>
    <col min="3588" max="3588" width="32.5703125" style="1926" customWidth="1"/>
    <col min="3589" max="3589" width="28.7109375" style="1926" customWidth="1"/>
    <col min="3590" max="3591" width="31.7109375" style="1926" customWidth="1"/>
    <col min="3592" max="3592" width="30.140625" style="1926" customWidth="1"/>
    <col min="3593" max="3593" width="33.7109375" style="1926" customWidth="1"/>
    <col min="3594" max="3594" width="27" style="1926" customWidth="1"/>
    <col min="3595" max="3595" width="28.7109375" style="1926" customWidth="1"/>
    <col min="3596" max="3596" width="34.85546875" style="1926" customWidth="1"/>
    <col min="3597" max="3597" width="37" style="1926" customWidth="1"/>
    <col min="3598" max="3598" width="34.85546875" style="1926" customWidth="1"/>
    <col min="3599" max="3599" width="27.5703125" style="1926" customWidth="1"/>
    <col min="3600" max="3600" width="36.85546875" style="1926" customWidth="1"/>
    <col min="3601" max="3601" width="38.7109375" style="1926" customWidth="1"/>
    <col min="3602" max="3604" width="14.7109375" style="1926" customWidth="1"/>
    <col min="3605" max="3605" width="18.7109375" style="1926" customWidth="1"/>
    <col min="3606" max="3606" width="25.42578125" style="1926" customWidth="1"/>
    <col min="3607" max="3607" width="34.85546875" style="1926" customWidth="1"/>
    <col min="3608" max="3608" width="28" style="1926" customWidth="1"/>
    <col min="3609" max="3609" width="34.140625" style="1926" customWidth="1"/>
    <col min="3610" max="3610" width="34" style="1926" customWidth="1"/>
    <col min="3611" max="3841" width="11.42578125" style="1926"/>
    <col min="3842" max="3842" width="108.140625" style="1926" customWidth="1"/>
    <col min="3843" max="3843" width="28.7109375" style="1926" customWidth="1"/>
    <col min="3844" max="3844" width="32.5703125" style="1926" customWidth="1"/>
    <col min="3845" max="3845" width="28.7109375" style="1926" customWidth="1"/>
    <col min="3846" max="3847" width="31.7109375" style="1926" customWidth="1"/>
    <col min="3848" max="3848" width="30.140625" style="1926" customWidth="1"/>
    <col min="3849" max="3849" width="33.7109375" style="1926" customWidth="1"/>
    <col min="3850" max="3850" width="27" style="1926" customWidth="1"/>
    <col min="3851" max="3851" width="28.7109375" style="1926" customWidth="1"/>
    <col min="3852" max="3852" width="34.85546875" style="1926" customWidth="1"/>
    <col min="3853" max="3853" width="37" style="1926" customWidth="1"/>
    <col min="3854" max="3854" width="34.85546875" style="1926" customWidth="1"/>
    <col min="3855" max="3855" width="27.5703125" style="1926" customWidth="1"/>
    <col min="3856" max="3856" width="36.85546875" style="1926" customWidth="1"/>
    <col min="3857" max="3857" width="38.7109375" style="1926" customWidth="1"/>
    <col min="3858" max="3860" width="14.7109375" style="1926" customWidth="1"/>
    <col min="3861" max="3861" width="18.7109375" style="1926" customWidth="1"/>
    <col min="3862" max="3862" width="25.42578125" style="1926" customWidth="1"/>
    <col min="3863" max="3863" width="34.85546875" style="1926" customWidth="1"/>
    <col min="3864" max="3864" width="28" style="1926" customWidth="1"/>
    <col min="3865" max="3865" width="34.140625" style="1926" customWidth="1"/>
    <col min="3866" max="3866" width="34" style="1926" customWidth="1"/>
    <col min="3867" max="4097" width="11.42578125" style="1926"/>
    <col min="4098" max="4098" width="108.140625" style="1926" customWidth="1"/>
    <col min="4099" max="4099" width="28.7109375" style="1926" customWidth="1"/>
    <col min="4100" max="4100" width="32.5703125" style="1926" customWidth="1"/>
    <col min="4101" max="4101" width="28.7109375" style="1926" customWidth="1"/>
    <col min="4102" max="4103" width="31.7109375" style="1926" customWidth="1"/>
    <col min="4104" max="4104" width="30.140625" style="1926" customWidth="1"/>
    <col min="4105" max="4105" width="33.7109375" style="1926" customWidth="1"/>
    <col min="4106" max="4106" width="27" style="1926" customWidth="1"/>
    <col min="4107" max="4107" width="28.7109375" style="1926" customWidth="1"/>
    <col min="4108" max="4108" width="34.85546875" style="1926" customWidth="1"/>
    <col min="4109" max="4109" width="37" style="1926" customWidth="1"/>
    <col min="4110" max="4110" width="34.85546875" style="1926" customWidth="1"/>
    <col min="4111" max="4111" width="27.5703125" style="1926" customWidth="1"/>
    <col min="4112" max="4112" width="36.85546875" style="1926" customWidth="1"/>
    <col min="4113" max="4113" width="38.7109375" style="1926" customWidth="1"/>
    <col min="4114" max="4116" width="14.7109375" style="1926" customWidth="1"/>
    <col min="4117" max="4117" width="18.7109375" style="1926" customWidth="1"/>
    <col min="4118" max="4118" width="25.42578125" style="1926" customWidth="1"/>
    <col min="4119" max="4119" width="34.85546875" style="1926" customWidth="1"/>
    <col min="4120" max="4120" width="28" style="1926" customWidth="1"/>
    <col min="4121" max="4121" width="34.140625" style="1926" customWidth="1"/>
    <col min="4122" max="4122" width="34" style="1926" customWidth="1"/>
    <col min="4123" max="4353" width="11.42578125" style="1926"/>
    <col min="4354" max="4354" width="108.140625" style="1926" customWidth="1"/>
    <col min="4355" max="4355" width="28.7109375" style="1926" customWidth="1"/>
    <col min="4356" max="4356" width="32.5703125" style="1926" customWidth="1"/>
    <col min="4357" max="4357" width="28.7109375" style="1926" customWidth="1"/>
    <col min="4358" max="4359" width="31.7109375" style="1926" customWidth="1"/>
    <col min="4360" max="4360" width="30.140625" style="1926" customWidth="1"/>
    <col min="4361" max="4361" width="33.7109375" style="1926" customWidth="1"/>
    <col min="4362" max="4362" width="27" style="1926" customWidth="1"/>
    <col min="4363" max="4363" width="28.7109375" style="1926" customWidth="1"/>
    <col min="4364" max="4364" width="34.85546875" style="1926" customWidth="1"/>
    <col min="4365" max="4365" width="37" style="1926" customWidth="1"/>
    <col min="4366" max="4366" width="34.85546875" style="1926" customWidth="1"/>
    <col min="4367" max="4367" width="27.5703125" style="1926" customWidth="1"/>
    <col min="4368" max="4368" width="36.85546875" style="1926" customWidth="1"/>
    <col min="4369" max="4369" width="38.7109375" style="1926" customWidth="1"/>
    <col min="4370" max="4372" width="14.7109375" style="1926" customWidth="1"/>
    <col min="4373" max="4373" width="18.7109375" style="1926" customWidth="1"/>
    <col min="4374" max="4374" width="25.42578125" style="1926" customWidth="1"/>
    <col min="4375" max="4375" width="34.85546875" style="1926" customWidth="1"/>
    <col min="4376" max="4376" width="28" style="1926" customWidth="1"/>
    <col min="4377" max="4377" width="34.140625" style="1926" customWidth="1"/>
    <col min="4378" max="4378" width="34" style="1926" customWidth="1"/>
    <col min="4379" max="4609" width="11.42578125" style="1926"/>
    <col min="4610" max="4610" width="108.140625" style="1926" customWidth="1"/>
    <col min="4611" max="4611" width="28.7109375" style="1926" customWidth="1"/>
    <col min="4612" max="4612" width="32.5703125" style="1926" customWidth="1"/>
    <col min="4613" max="4613" width="28.7109375" style="1926" customWidth="1"/>
    <col min="4614" max="4615" width="31.7109375" style="1926" customWidth="1"/>
    <col min="4616" max="4616" width="30.140625" style="1926" customWidth="1"/>
    <col min="4617" max="4617" width="33.7109375" style="1926" customWidth="1"/>
    <col min="4618" max="4618" width="27" style="1926" customWidth="1"/>
    <col min="4619" max="4619" width="28.7109375" style="1926" customWidth="1"/>
    <col min="4620" max="4620" width="34.85546875" style="1926" customWidth="1"/>
    <col min="4621" max="4621" width="37" style="1926" customWidth="1"/>
    <col min="4622" max="4622" width="34.85546875" style="1926" customWidth="1"/>
    <col min="4623" max="4623" width="27.5703125" style="1926" customWidth="1"/>
    <col min="4624" max="4624" width="36.85546875" style="1926" customWidth="1"/>
    <col min="4625" max="4625" width="38.7109375" style="1926" customWidth="1"/>
    <col min="4626" max="4628" width="14.7109375" style="1926" customWidth="1"/>
    <col min="4629" max="4629" width="18.7109375" style="1926" customWidth="1"/>
    <col min="4630" max="4630" width="25.42578125" style="1926" customWidth="1"/>
    <col min="4631" max="4631" width="34.85546875" style="1926" customWidth="1"/>
    <col min="4632" max="4632" width="28" style="1926" customWidth="1"/>
    <col min="4633" max="4633" width="34.140625" style="1926" customWidth="1"/>
    <col min="4634" max="4634" width="34" style="1926" customWidth="1"/>
    <col min="4635" max="4865" width="11.42578125" style="1926"/>
    <col min="4866" max="4866" width="108.140625" style="1926" customWidth="1"/>
    <col min="4867" max="4867" width="28.7109375" style="1926" customWidth="1"/>
    <col min="4868" max="4868" width="32.5703125" style="1926" customWidth="1"/>
    <col min="4869" max="4869" width="28.7109375" style="1926" customWidth="1"/>
    <col min="4870" max="4871" width="31.7109375" style="1926" customWidth="1"/>
    <col min="4872" max="4872" width="30.140625" style="1926" customWidth="1"/>
    <col min="4873" max="4873" width="33.7109375" style="1926" customWidth="1"/>
    <col min="4874" max="4874" width="27" style="1926" customWidth="1"/>
    <col min="4875" max="4875" width="28.7109375" style="1926" customWidth="1"/>
    <col min="4876" max="4876" width="34.85546875" style="1926" customWidth="1"/>
    <col min="4877" max="4877" width="37" style="1926" customWidth="1"/>
    <col min="4878" max="4878" width="34.85546875" style="1926" customWidth="1"/>
    <col min="4879" max="4879" width="27.5703125" style="1926" customWidth="1"/>
    <col min="4880" max="4880" width="36.85546875" style="1926" customWidth="1"/>
    <col min="4881" max="4881" width="38.7109375" style="1926" customWidth="1"/>
    <col min="4882" max="4884" width="14.7109375" style="1926" customWidth="1"/>
    <col min="4885" max="4885" width="18.7109375" style="1926" customWidth="1"/>
    <col min="4886" max="4886" width="25.42578125" style="1926" customWidth="1"/>
    <col min="4887" max="4887" width="34.85546875" style="1926" customWidth="1"/>
    <col min="4888" max="4888" width="28" style="1926" customWidth="1"/>
    <col min="4889" max="4889" width="34.140625" style="1926" customWidth="1"/>
    <col min="4890" max="4890" width="34" style="1926" customWidth="1"/>
    <col min="4891" max="5121" width="11.42578125" style="1926"/>
    <col min="5122" max="5122" width="108.140625" style="1926" customWidth="1"/>
    <col min="5123" max="5123" width="28.7109375" style="1926" customWidth="1"/>
    <col min="5124" max="5124" width="32.5703125" style="1926" customWidth="1"/>
    <col min="5125" max="5125" width="28.7109375" style="1926" customWidth="1"/>
    <col min="5126" max="5127" width="31.7109375" style="1926" customWidth="1"/>
    <col min="5128" max="5128" width="30.140625" style="1926" customWidth="1"/>
    <col min="5129" max="5129" width="33.7109375" style="1926" customWidth="1"/>
    <col min="5130" max="5130" width="27" style="1926" customWidth="1"/>
    <col min="5131" max="5131" width="28.7109375" style="1926" customWidth="1"/>
    <col min="5132" max="5132" width="34.85546875" style="1926" customWidth="1"/>
    <col min="5133" max="5133" width="37" style="1926" customWidth="1"/>
    <col min="5134" max="5134" width="34.85546875" style="1926" customWidth="1"/>
    <col min="5135" max="5135" width="27.5703125" style="1926" customWidth="1"/>
    <col min="5136" max="5136" width="36.85546875" style="1926" customWidth="1"/>
    <col min="5137" max="5137" width="38.7109375" style="1926" customWidth="1"/>
    <col min="5138" max="5140" width="14.7109375" style="1926" customWidth="1"/>
    <col min="5141" max="5141" width="18.7109375" style="1926" customWidth="1"/>
    <col min="5142" max="5142" width="25.42578125" style="1926" customWidth="1"/>
    <col min="5143" max="5143" width="34.85546875" style="1926" customWidth="1"/>
    <col min="5144" max="5144" width="28" style="1926" customWidth="1"/>
    <col min="5145" max="5145" width="34.140625" style="1926" customWidth="1"/>
    <col min="5146" max="5146" width="34" style="1926" customWidth="1"/>
    <col min="5147" max="5377" width="11.42578125" style="1926"/>
    <col min="5378" max="5378" width="108.140625" style="1926" customWidth="1"/>
    <col min="5379" max="5379" width="28.7109375" style="1926" customWidth="1"/>
    <col min="5380" max="5380" width="32.5703125" style="1926" customWidth="1"/>
    <col min="5381" max="5381" width="28.7109375" style="1926" customWidth="1"/>
    <col min="5382" max="5383" width="31.7109375" style="1926" customWidth="1"/>
    <col min="5384" max="5384" width="30.140625" style="1926" customWidth="1"/>
    <col min="5385" max="5385" width="33.7109375" style="1926" customWidth="1"/>
    <col min="5386" max="5386" width="27" style="1926" customWidth="1"/>
    <col min="5387" max="5387" width="28.7109375" style="1926" customWidth="1"/>
    <col min="5388" max="5388" width="34.85546875" style="1926" customWidth="1"/>
    <col min="5389" max="5389" width="37" style="1926" customWidth="1"/>
    <col min="5390" max="5390" width="34.85546875" style="1926" customWidth="1"/>
    <col min="5391" max="5391" width="27.5703125" style="1926" customWidth="1"/>
    <col min="5392" max="5392" width="36.85546875" style="1926" customWidth="1"/>
    <col min="5393" max="5393" width="38.7109375" style="1926" customWidth="1"/>
    <col min="5394" max="5396" width="14.7109375" style="1926" customWidth="1"/>
    <col min="5397" max="5397" width="18.7109375" style="1926" customWidth="1"/>
    <col min="5398" max="5398" width="25.42578125" style="1926" customWidth="1"/>
    <col min="5399" max="5399" width="34.85546875" style="1926" customWidth="1"/>
    <col min="5400" max="5400" width="28" style="1926" customWidth="1"/>
    <col min="5401" max="5401" width="34.140625" style="1926" customWidth="1"/>
    <col min="5402" max="5402" width="34" style="1926" customWidth="1"/>
    <col min="5403" max="5633" width="11.42578125" style="1926"/>
    <col min="5634" max="5634" width="108.140625" style="1926" customWidth="1"/>
    <col min="5635" max="5635" width="28.7109375" style="1926" customWidth="1"/>
    <col min="5636" max="5636" width="32.5703125" style="1926" customWidth="1"/>
    <col min="5637" max="5637" width="28.7109375" style="1926" customWidth="1"/>
    <col min="5638" max="5639" width="31.7109375" style="1926" customWidth="1"/>
    <col min="5640" max="5640" width="30.140625" style="1926" customWidth="1"/>
    <col min="5641" max="5641" width="33.7109375" style="1926" customWidth="1"/>
    <col min="5642" max="5642" width="27" style="1926" customWidth="1"/>
    <col min="5643" max="5643" width="28.7109375" style="1926" customWidth="1"/>
    <col min="5644" max="5644" width="34.85546875" style="1926" customWidth="1"/>
    <col min="5645" max="5645" width="37" style="1926" customWidth="1"/>
    <col min="5646" max="5646" width="34.85546875" style="1926" customWidth="1"/>
    <col min="5647" max="5647" width="27.5703125" style="1926" customWidth="1"/>
    <col min="5648" max="5648" width="36.85546875" style="1926" customWidth="1"/>
    <col min="5649" max="5649" width="38.7109375" style="1926" customWidth="1"/>
    <col min="5650" max="5652" width="14.7109375" style="1926" customWidth="1"/>
    <col min="5653" max="5653" width="18.7109375" style="1926" customWidth="1"/>
    <col min="5654" max="5654" width="25.42578125" style="1926" customWidth="1"/>
    <col min="5655" max="5655" width="34.85546875" style="1926" customWidth="1"/>
    <col min="5656" max="5656" width="28" style="1926" customWidth="1"/>
    <col min="5657" max="5657" width="34.140625" style="1926" customWidth="1"/>
    <col min="5658" max="5658" width="34" style="1926" customWidth="1"/>
    <col min="5659" max="5889" width="11.42578125" style="1926"/>
    <col min="5890" max="5890" width="108.140625" style="1926" customWidth="1"/>
    <col min="5891" max="5891" width="28.7109375" style="1926" customWidth="1"/>
    <col min="5892" max="5892" width="32.5703125" style="1926" customWidth="1"/>
    <col min="5893" max="5893" width="28.7109375" style="1926" customWidth="1"/>
    <col min="5894" max="5895" width="31.7109375" style="1926" customWidth="1"/>
    <col min="5896" max="5896" width="30.140625" style="1926" customWidth="1"/>
    <col min="5897" max="5897" width="33.7109375" style="1926" customWidth="1"/>
    <col min="5898" max="5898" width="27" style="1926" customWidth="1"/>
    <col min="5899" max="5899" width="28.7109375" style="1926" customWidth="1"/>
    <col min="5900" max="5900" width="34.85546875" style="1926" customWidth="1"/>
    <col min="5901" max="5901" width="37" style="1926" customWidth="1"/>
    <col min="5902" max="5902" width="34.85546875" style="1926" customWidth="1"/>
    <col min="5903" max="5903" width="27.5703125" style="1926" customWidth="1"/>
    <col min="5904" max="5904" width="36.85546875" style="1926" customWidth="1"/>
    <col min="5905" max="5905" width="38.7109375" style="1926" customWidth="1"/>
    <col min="5906" max="5908" width="14.7109375" style="1926" customWidth="1"/>
    <col min="5909" max="5909" width="18.7109375" style="1926" customWidth="1"/>
    <col min="5910" max="5910" width="25.42578125" style="1926" customWidth="1"/>
    <col min="5911" max="5911" width="34.85546875" style="1926" customWidth="1"/>
    <col min="5912" max="5912" width="28" style="1926" customWidth="1"/>
    <col min="5913" max="5913" width="34.140625" style="1926" customWidth="1"/>
    <col min="5914" max="5914" width="34" style="1926" customWidth="1"/>
    <col min="5915" max="6145" width="11.42578125" style="1926"/>
    <col min="6146" max="6146" width="108.140625" style="1926" customWidth="1"/>
    <col min="6147" max="6147" width="28.7109375" style="1926" customWidth="1"/>
    <col min="6148" max="6148" width="32.5703125" style="1926" customWidth="1"/>
    <col min="6149" max="6149" width="28.7109375" style="1926" customWidth="1"/>
    <col min="6150" max="6151" width="31.7109375" style="1926" customWidth="1"/>
    <col min="6152" max="6152" width="30.140625" style="1926" customWidth="1"/>
    <col min="6153" max="6153" width="33.7109375" style="1926" customWidth="1"/>
    <col min="6154" max="6154" width="27" style="1926" customWidth="1"/>
    <col min="6155" max="6155" width="28.7109375" style="1926" customWidth="1"/>
    <col min="6156" max="6156" width="34.85546875" style="1926" customWidth="1"/>
    <col min="6157" max="6157" width="37" style="1926" customWidth="1"/>
    <col min="6158" max="6158" width="34.85546875" style="1926" customWidth="1"/>
    <col min="6159" max="6159" width="27.5703125" style="1926" customWidth="1"/>
    <col min="6160" max="6160" width="36.85546875" style="1926" customWidth="1"/>
    <col min="6161" max="6161" width="38.7109375" style="1926" customWidth="1"/>
    <col min="6162" max="6164" width="14.7109375" style="1926" customWidth="1"/>
    <col min="6165" max="6165" width="18.7109375" style="1926" customWidth="1"/>
    <col min="6166" max="6166" width="25.42578125" style="1926" customWidth="1"/>
    <col min="6167" max="6167" width="34.85546875" style="1926" customWidth="1"/>
    <col min="6168" max="6168" width="28" style="1926" customWidth="1"/>
    <col min="6169" max="6169" width="34.140625" style="1926" customWidth="1"/>
    <col min="6170" max="6170" width="34" style="1926" customWidth="1"/>
    <col min="6171" max="6401" width="11.42578125" style="1926"/>
    <col min="6402" max="6402" width="108.140625" style="1926" customWidth="1"/>
    <col min="6403" max="6403" width="28.7109375" style="1926" customWidth="1"/>
    <col min="6404" max="6404" width="32.5703125" style="1926" customWidth="1"/>
    <col min="6405" max="6405" width="28.7109375" style="1926" customWidth="1"/>
    <col min="6406" max="6407" width="31.7109375" style="1926" customWidth="1"/>
    <col min="6408" max="6408" width="30.140625" style="1926" customWidth="1"/>
    <col min="6409" max="6409" width="33.7109375" style="1926" customWidth="1"/>
    <col min="6410" max="6410" width="27" style="1926" customWidth="1"/>
    <col min="6411" max="6411" width="28.7109375" style="1926" customWidth="1"/>
    <col min="6412" max="6412" width="34.85546875" style="1926" customWidth="1"/>
    <col min="6413" max="6413" width="37" style="1926" customWidth="1"/>
    <col min="6414" max="6414" width="34.85546875" style="1926" customWidth="1"/>
    <col min="6415" max="6415" width="27.5703125" style="1926" customWidth="1"/>
    <col min="6416" max="6416" width="36.85546875" style="1926" customWidth="1"/>
    <col min="6417" max="6417" width="38.7109375" style="1926" customWidth="1"/>
    <col min="6418" max="6420" width="14.7109375" style="1926" customWidth="1"/>
    <col min="6421" max="6421" width="18.7109375" style="1926" customWidth="1"/>
    <col min="6422" max="6422" width="25.42578125" style="1926" customWidth="1"/>
    <col min="6423" max="6423" width="34.85546875" style="1926" customWidth="1"/>
    <col min="6424" max="6424" width="28" style="1926" customWidth="1"/>
    <col min="6425" max="6425" width="34.140625" style="1926" customWidth="1"/>
    <col min="6426" max="6426" width="34" style="1926" customWidth="1"/>
    <col min="6427" max="6657" width="11.42578125" style="1926"/>
    <col min="6658" max="6658" width="108.140625" style="1926" customWidth="1"/>
    <col min="6659" max="6659" width="28.7109375" style="1926" customWidth="1"/>
    <col min="6660" max="6660" width="32.5703125" style="1926" customWidth="1"/>
    <col min="6661" max="6661" width="28.7109375" style="1926" customWidth="1"/>
    <col min="6662" max="6663" width="31.7109375" style="1926" customWidth="1"/>
    <col min="6664" max="6664" width="30.140625" style="1926" customWidth="1"/>
    <col min="6665" max="6665" width="33.7109375" style="1926" customWidth="1"/>
    <col min="6666" max="6666" width="27" style="1926" customWidth="1"/>
    <col min="6667" max="6667" width="28.7109375" style="1926" customWidth="1"/>
    <col min="6668" max="6668" width="34.85546875" style="1926" customWidth="1"/>
    <col min="6669" max="6669" width="37" style="1926" customWidth="1"/>
    <col min="6670" max="6670" width="34.85546875" style="1926" customWidth="1"/>
    <col min="6671" max="6671" width="27.5703125" style="1926" customWidth="1"/>
    <col min="6672" max="6672" width="36.85546875" style="1926" customWidth="1"/>
    <col min="6673" max="6673" width="38.7109375" style="1926" customWidth="1"/>
    <col min="6674" max="6676" width="14.7109375" style="1926" customWidth="1"/>
    <col min="6677" max="6677" width="18.7109375" style="1926" customWidth="1"/>
    <col min="6678" max="6678" width="25.42578125" style="1926" customWidth="1"/>
    <col min="6679" max="6679" width="34.85546875" style="1926" customWidth="1"/>
    <col min="6680" max="6680" width="28" style="1926" customWidth="1"/>
    <col min="6681" max="6681" width="34.140625" style="1926" customWidth="1"/>
    <col min="6682" max="6682" width="34" style="1926" customWidth="1"/>
    <col min="6683" max="6913" width="11.42578125" style="1926"/>
    <col min="6914" max="6914" width="108.140625" style="1926" customWidth="1"/>
    <col min="6915" max="6915" width="28.7109375" style="1926" customWidth="1"/>
    <col min="6916" max="6916" width="32.5703125" style="1926" customWidth="1"/>
    <col min="6917" max="6917" width="28.7109375" style="1926" customWidth="1"/>
    <col min="6918" max="6919" width="31.7109375" style="1926" customWidth="1"/>
    <col min="6920" max="6920" width="30.140625" style="1926" customWidth="1"/>
    <col min="6921" max="6921" width="33.7109375" style="1926" customWidth="1"/>
    <col min="6922" max="6922" width="27" style="1926" customWidth="1"/>
    <col min="6923" max="6923" width="28.7109375" style="1926" customWidth="1"/>
    <col min="6924" max="6924" width="34.85546875" style="1926" customWidth="1"/>
    <col min="6925" max="6925" width="37" style="1926" customWidth="1"/>
    <col min="6926" max="6926" width="34.85546875" style="1926" customWidth="1"/>
    <col min="6927" max="6927" width="27.5703125" style="1926" customWidth="1"/>
    <col min="6928" max="6928" width="36.85546875" style="1926" customWidth="1"/>
    <col min="6929" max="6929" width="38.7109375" style="1926" customWidth="1"/>
    <col min="6930" max="6932" width="14.7109375" style="1926" customWidth="1"/>
    <col min="6933" max="6933" width="18.7109375" style="1926" customWidth="1"/>
    <col min="6934" max="6934" width="25.42578125" style="1926" customWidth="1"/>
    <col min="6935" max="6935" width="34.85546875" style="1926" customWidth="1"/>
    <col min="6936" max="6936" width="28" style="1926" customWidth="1"/>
    <col min="6937" max="6937" width="34.140625" style="1926" customWidth="1"/>
    <col min="6938" max="6938" width="34" style="1926" customWidth="1"/>
    <col min="6939" max="7169" width="11.42578125" style="1926"/>
    <col min="7170" max="7170" width="108.140625" style="1926" customWidth="1"/>
    <col min="7171" max="7171" width="28.7109375" style="1926" customWidth="1"/>
    <col min="7172" max="7172" width="32.5703125" style="1926" customWidth="1"/>
    <col min="7173" max="7173" width="28.7109375" style="1926" customWidth="1"/>
    <col min="7174" max="7175" width="31.7109375" style="1926" customWidth="1"/>
    <col min="7176" max="7176" width="30.140625" style="1926" customWidth="1"/>
    <col min="7177" max="7177" width="33.7109375" style="1926" customWidth="1"/>
    <col min="7178" max="7178" width="27" style="1926" customWidth="1"/>
    <col min="7179" max="7179" width="28.7109375" style="1926" customWidth="1"/>
    <col min="7180" max="7180" width="34.85546875" style="1926" customWidth="1"/>
    <col min="7181" max="7181" width="37" style="1926" customWidth="1"/>
    <col min="7182" max="7182" width="34.85546875" style="1926" customWidth="1"/>
    <col min="7183" max="7183" width="27.5703125" style="1926" customWidth="1"/>
    <col min="7184" max="7184" width="36.85546875" style="1926" customWidth="1"/>
    <col min="7185" max="7185" width="38.7109375" style="1926" customWidth="1"/>
    <col min="7186" max="7188" width="14.7109375" style="1926" customWidth="1"/>
    <col min="7189" max="7189" width="18.7109375" style="1926" customWidth="1"/>
    <col min="7190" max="7190" width="25.42578125" style="1926" customWidth="1"/>
    <col min="7191" max="7191" width="34.85546875" style="1926" customWidth="1"/>
    <col min="7192" max="7192" width="28" style="1926" customWidth="1"/>
    <col min="7193" max="7193" width="34.140625" style="1926" customWidth="1"/>
    <col min="7194" max="7194" width="34" style="1926" customWidth="1"/>
    <col min="7195" max="7425" width="11.42578125" style="1926"/>
    <col min="7426" max="7426" width="108.140625" style="1926" customWidth="1"/>
    <col min="7427" max="7427" width="28.7109375" style="1926" customWidth="1"/>
    <col min="7428" max="7428" width="32.5703125" style="1926" customWidth="1"/>
    <col min="7429" max="7429" width="28.7109375" style="1926" customWidth="1"/>
    <col min="7430" max="7431" width="31.7109375" style="1926" customWidth="1"/>
    <col min="7432" max="7432" width="30.140625" style="1926" customWidth="1"/>
    <col min="7433" max="7433" width="33.7109375" style="1926" customWidth="1"/>
    <col min="7434" max="7434" width="27" style="1926" customWidth="1"/>
    <col min="7435" max="7435" width="28.7109375" style="1926" customWidth="1"/>
    <col min="7436" max="7436" width="34.85546875" style="1926" customWidth="1"/>
    <col min="7437" max="7437" width="37" style="1926" customWidth="1"/>
    <col min="7438" max="7438" width="34.85546875" style="1926" customWidth="1"/>
    <col min="7439" max="7439" width="27.5703125" style="1926" customWidth="1"/>
    <col min="7440" max="7440" width="36.85546875" style="1926" customWidth="1"/>
    <col min="7441" max="7441" width="38.7109375" style="1926" customWidth="1"/>
    <col min="7442" max="7444" width="14.7109375" style="1926" customWidth="1"/>
    <col min="7445" max="7445" width="18.7109375" style="1926" customWidth="1"/>
    <col min="7446" max="7446" width="25.42578125" style="1926" customWidth="1"/>
    <col min="7447" max="7447" width="34.85546875" style="1926" customWidth="1"/>
    <col min="7448" max="7448" width="28" style="1926" customWidth="1"/>
    <col min="7449" max="7449" width="34.140625" style="1926" customWidth="1"/>
    <col min="7450" max="7450" width="34" style="1926" customWidth="1"/>
    <col min="7451" max="7681" width="11.42578125" style="1926"/>
    <col min="7682" max="7682" width="108.140625" style="1926" customWidth="1"/>
    <col min="7683" max="7683" width="28.7109375" style="1926" customWidth="1"/>
    <col min="7684" max="7684" width="32.5703125" style="1926" customWidth="1"/>
    <col min="7685" max="7685" width="28.7109375" style="1926" customWidth="1"/>
    <col min="7686" max="7687" width="31.7109375" style="1926" customWidth="1"/>
    <col min="7688" max="7688" width="30.140625" style="1926" customWidth="1"/>
    <col min="7689" max="7689" width="33.7109375" style="1926" customWidth="1"/>
    <col min="7690" max="7690" width="27" style="1926" customWidth="1"/>
    <col min="7691" max="7691" width="28.7109375" style="1926" customWidth="1"/>
    <col min="7692" max="7692" width="34.85546875" style="1926" customWidth="1"/>
    <col min="7693" max="7693" width="37" style="1926" customWidth="1"/>
    <col min="7694" max="7694" width="34.85546875" style="1926" customWidth="1"/>
    <col min="7695" max="7695" width="27.5703125" style="1926" customWidth="1"/>
    <col min="7696" max="7696" width="36.85546875" style="1926" customWidth="1"/>
    <col min="7697" max="7697" width="38.7109375" style="1926" customWidth="1"/>
    <col min="7698" max="7700" width="14.7109375" style="1926" customWidth="1"/>
    <col min="7701" max="7701" width="18.7109375" style="1926" customWidth="1"/>
    <col min="7702" max="7702" width="25.42578125" style="1926" customWidth="1"/>
    <col min="7703" max="7703" width="34.85546875" style="1926" customWidth="1"/>
    <col min="7704" max="7704" width="28" style="1926" customWidth="1"/>
    <col min="7705" max="7705" width="34.140625" style="1926" customWidth="1"/>
    <col min="7706" max="7706" width="34" style="1926" customWidth="1"/>
    <col min="7707" max="7937" width="11.42578125" style="1926"/>
    <col min="7938" max="7938" width="108.140625" style="1926" customWidth="1"/>
    <col min="7939" max="7939" width="28.7109375" style="1926" customWidth="1"/>
    <col min="7940" max="7940" width="32.5703125" style="1926" customWidth="1"/>
    <col min="7941" max="7941" width="28.7109375" style="1926" customWidth="1"/>
    <col min="7942" max="7943" width="31.7109375" style="1926" customWidth="1"/>
    <col min="7944" max="7944" width="30.140625" style="1926" customWidth="1"/>
    <col min="7945" max="7945" width="33.7109375" style="1926" customWidth="1"/>
    <col min="7946" max="7946" width="27" style="1926" customWidth="1"/>
    <col min="7947" max="7947" width="28.7109375" style="1926" customWidth="1"/>
    <col min="7948" max="7948" width="34.85546875" style="1926" customWidth="1"/>
    <col min="7949" max="7949" width="37" style="1926" customWidth="1"/>
    <col min="7950" max="7950" width="34.85546875" style="1926" customWidth="1"/>
    <col min="7951" max="7951" width="27.5703125" style="1926" customWidth="1"/>
    <col min="7952" max="7952" width="36.85546875" style="1926" customWidth="1"/>
    <col min="7953" max="7953" width="38.7109375" style="1926" customWidth="1"/>
    <col min="7954" max="7956" width="14.7109375" style="1926" customWidth="1"/>
    <col min="7957" max="7957" width="18.7109375" style="1926" customWidth="1"/>
    <col min="7958" max="7958" width="25.42578125" style="1926" customWidth="1"/>
    <col min="7959" max="7959" width="34.85546875" style="1926" customWidth="1"/>
    <col min="7960" max="7960" width="28" style="1926" customWidth="1"/>
    <col min="7961" max="7961" width="34.140625" style="1926" customWidth="1"/>
    <col min="7962" max="7962" width="34" style="1926" customWidth="1"/>
    <col min="7963" max="8193" width="11.42578125" style="1926"/>
    <col min="8194" max="8194" width="108.140625" style="1926" customWidth="1"/>
    <col min="8195" max="8195" width="28.7109375" style="1926" customWidth="1"/>
    <col min="8196" max="8196" width="32.5703125" style="1926" customWidth="1"/>
    <col min="8197" max="8197" width="28.7109375" style="1926" customWidth="1"/>
    <col min="8198" max="8199" width="31.7109375" style="1926" customWidth="1"/>
    <col min="8200" max="8200" width="30.140625" style="1926" customWidth="1"/>
    <col min="8201" max="8201" width="33.7109375" style="1926" customWidth="1"/>
    <col min="8202" max="8202" width="27" style="1926" customWidth="1"/>
    <col min="8203" max="8203" width="28.7109375" style="1926" customWidth="1"/>
    <col min="8204" max="8204" width="34.85546875" style="1926" customWidth="1"/>
    <col min="8205" max="8205" width="37" style="1926" customWidth="1"/>
    <col min="8206" max="8206" width="34.85546875" style="1926" customWidth="1"/>
    <col min="8207" max="8207" width="27.5703125" style="1926" customWidth="1"/>
    <col min="8208" max="8208" width="36.85546875" style="1926" customWidth="1"/>
    <col min="8209" max="8209" width="38.7109375" style="1926" customWidth="1"/>
    <col min="8210" max="8212" width="14.7109375" style="1926" customWidth="1"/>
    <col min="8213" max="8213" width="18.7109375" style="1926" customWidth="1"/>
    <col min="8214" max="8214" width="25.42578125" style="1926" customWidth="1"/>
    <col min="8215" max="8215" width="34.85546875" style="1926" customWidth="1"/>
    <col min="8216" max="8216" width="28" style="1926" customWidth="1"/>
    <col min="8217" max="8217" width="34.140625" style="1926" customWidth="1"/>
    <col min="8218" max="8218" width="34" style="1926" customWidth="1"/>
    <col min="8219" max="8449" width="11.42578125" style="1926"/>
    <col min="8450" max="8450" width="108.140625" style="1926" customWidth="1"/>
    <col min="8451" max="8451" width="28.7109375" style="1926" customWidth="1"/>
    <col min="8452" max="8452" width="32.5703125" style="1926" customWidth="1"/>
    <col min="8453" max="8453" width="28.7109375" style="1926" customWidth="1"/>
    <col min="8454" max="8455" width="31.7109375" style="1926" customWidth="1"/>
    <col min="8456" max="8456" width="30.140625" style="1926" customWidth="1"/>
    <col min="8457" max="8457" width="33.7109375" style="1926" customWidth="1"/>
    <col min="8458" max="8458" width="27" style="1926" customWidth="1"/>
    <col min="8459" max="8459" width="28.7109375" style="1926" customWidth="1"/>
    <col min="8460" max="8460" width="34.85546875" style="1926" customWidth="1"/>
    <col min="8461" max="8461" width="37" style="1926" customWidth="1"/>
    <col min="8462" max="8462" width="34.85546875" style="1926" customWidth="1"/>
    <col min="8463" max="8463" width="27.5703125" style="1926" customWidth="1"/>
    <col min="8464" max="8464" width="36.85546875" style="1926" customWidth="1"/>
    <col min="8465" max="8465" width="38.7109375" style="1926" customWidth="1"/>
    <col min="8466" max="8468" width="14.7109375" style="1926" customWidth="1"/>
    <col min="8469" max="8469" width="18.7109375" style="1926" customWidth="1"/>
    <col min="8470" max="8470" width="25.42578125" style="1926" customWidth="1"/>
    <col min="8471" max="8471" width="34.85546875" style="1926" customWidth="1"/>
    <col min="8472" max="8472" width="28" style="1926" customWidth="1"/>
    <col min="8473" max="8473" width="34.140625" style="1926" customWidth="1"/>
    <col min="8474" max="8474" width="34" style="1926" customWidth="1"/>
    <col min="8475" max="8705" width="11.42578125" style="1926"/>
    <col min="8706" max="8706" width="108.140625" style="1926" customWidth="1"/>
    <col min="8707" max="8707" width="28.7109375" style="1926" customWidth="1"/>
    <col min="8708" max="8708" width="32.5703125" style="1926" customWidth="1"/>
    <col min="8709" max="8709" width="28.7109375" style="1926" customWidth="1"/>
    <col min="8710" max="8711" width="31.7109375" style="1926" customWidth="1"/>
    <col min="8712" max="8712" width="30.140625" style="1926" customWidth="1"/>
    <col min="8713" max="8713" width="33.7109375" style="1926" customWidth="1"/>
    <col min="8714" max="8714" width="27" style="1926" customWidth="1"/>
    <col min="8715" max="8715" width="28.7109375" style="1926" customWidth="1"/>
    <col min="8716" max="8716" width="34.85546875" style="1926" customWidth="1"/>
    <col min="8717" max="8717" width="37" style="1926" customWidth="1"/>
    <col min="8718" max="8718" width="34.85546875" style="1926" customWidth="1"/>
    <col min="8719" max="8719" width="27.5703125" style="1926" customWidth="1"/>
    <col min="8720" max="8720" width="36.85546875" style="1926" customWidth="1"/>
    <col min="8721" max="8721" width="38.7109375" style="1926" customWidth="1"/>
    <col min="8722" max="8724" width="14.7109375" style="1926" customWidth="1"/>
    <col min="8725" max="8725" width="18.7109375" style="1926" customWidth="1"/>
    <col min="8726" max="8726" width="25.42578125" style="1926" customWidth="1"/>
    <col min="8727" max="8727" width="34.85546875" style="1926" customWidth="1"/>
    <col min="8728" max="8728" width="28" style="1926" customWidth="1"/>
    <col min="8729" max="8729" width="34.140625" style="1926" customWidth="1"/>
    <col min="8730" max="8730" width="34" style="1926" customWidth="1"/>
    <col min="8731" max="8961" width="11.42578125" style="1926"/>
    <col min="8962" max="8962" width="108.140625" style="1926" customWidth="1"/>
    <col min="8963" max="8963" width="28.7109375" style="1926" customWidth="1"/>
    <col min="8964" max="8964" width="32.5703125" style="1926" customWidth="1"/>
    <col min="8965" max="8965" width="28.7109375" style="1926" customWidth="1"/>
    <col min="8966" max="8967" width="31.7109375" style="1926" customWidth="1"/>
    <col min="8968" max="8968" width="30.140625" style="1926" customWidth="1"/>
    <col min="8969" max="8969" width="33.7109375" style="1926" customWidth="1"/>
    <col min="8970" max="8970" width="27" style="1926" customWidth="1"/>
    <col min="8971" max="8971" width="28.7109375" style="1926" customWidth="1"/>
    <col min="8972" max="8972" width="34.85546875" style="1926" customWidth="1"/>
    <col min="8973" max="8973" width="37" style="1926" customWidth="1"/>
    <col min="8974" max="8974" width="34.85546875" style="1926" customWidth="1"/>
    <col min="8975" max="8975" width="27.5703125" style="1926" customWidth="1"/>
    <col min="8976" max="8976" width="36.85546875" style="1926" customWidth="1"/>
    <col min="8977" max="8977" width="38.7109375" style="1926" customWidth="1"/>
    <col min="8978" max="8980" width="14.7109375" style="1926" customWidth="1"/>
    <col min="8981" max="8981" width="18.7109375" style="1926" customWidth="1"/>
    <col min="8982" max="8982" width="25.42578125" style="1926" customWidth="1"/>
    <col min="8983" max="8983" width="34.85546875" style="1926" customWidth="1"/>
    <col min="8984" max="8984" width="28" style="1926" customWidth="1"/>
    <col min="8985" max="8985" width="34.140625" style="1926" customWidth="1"/>
    <col min="8986" max="8986" width="34" style="1926" customWidth="1"/>
    <col min="8987" max="9217" width="11.42578125" style="1926"/>
    <col min="9218" max="9218" width="108.140625" style="1926" customWidth="1"/>
    <col min="9219" max="9219" width="28.7109375" style="1926" customWidth="1"/>
    <col min="9220" max="9220" width="32.5703125" style="1926" customWidth="1"/>
    <col min="9221" max="9221" width="28.7109375" style="1926" customWidth="1"/>
    <col min="9222" max="9223" width="31.7109375" style="1926" customWidth="1"/>
    <col min="9224" max="9224" width="30.140625" style="1926" customWidth="1"/>
    <col min="9225" max="9225" width="33.7109375" style="1926" customWidth="1"/>
    <col min="9226" max="9226" width="27" style="1926" customWidth="1"/>
    <col min="9227" max="9227" width="28.7109375" style="1926" customWidth="1"/>
    <col min="9228" max="9228" width="34.85546875" style="1926" customWidth="1"/>
    <col min="9229" max="9229" width="37" style="1926" customWidth="1"/>
    <col min="9230" max="9230" width="34.85546875" style="1926" customWidth="1"/>
    <col min="9231" max="9231" width="27.5703125" style="1926" customWidth="1"/>
    <col min="9232" max="9232" width="36.85546875" style="1926" customWidth="1"/>
    <col min="9233" max="9233" width="38.7109375" style="1926" customWidth="1"/>
    <col min="9234" max="9236" width="14.7109375" style="1926" customWidth="1"/>
    <col min="9237" max="9237" width="18.7109375" style="1926" customWidth="1"/>
    <col min="9238" max="9238" width="25.42578125" style="1926" customWidth="1"/>
    <col min="9239" max="9239" width="34.85546875" style="1926" customWidth="1"/>
    <col min="9240" max="9240" width="28" style="1926" customWidth="1"/>
    <col min="9241" max="9241" width="34.140625" style="1926" customWidth="1"/>
    <col min="9242" max="9242" width="34" style="1926" customWidth="1"/>
    <col min="9243" max="9473" width="11.42578125" style="1926"/>
    <col min="9474" max="9474" width="108.140625" style="1926" customWidth="1"/>
    <col min="9475" max="9475" width="28.7109375" style="1926" customWidth="1"/>
    <col min="9476" max="9476" width="32.5703125" style="1926" customWidth="1"/>
    <col min="9477" max="9477" width="28.7109375" style="1926" customWidth="1"/>
    <col min="9478" max="9479" width="31.7109375" style="1926" customWidth="1"/>
    <col min="9480" max="9480" width="30.140625" style="1926" customWidth="1"/>
    <col min="9481" max="9481" width="33.7109375" style="1926" customWidth="1"/>
    <col min="9482" max="9482" width="27" style="1926" customWidth="1"/>
    <col min="9483" max="9483" width="28.7109375" style="1926" customWidth="1"/>
    <col min="9484" max="9484" width="34.85546875" style="1926" customWidth="1"/>
    <col min="9485" max="9485" width="37" style="1926" customWidth="1"/>
    <col min="9486" max="9486" width="34.85546875" style="1926" customWidth="1"/>
    <col min="9487" max="9487" width="27.5703125" style="1926" customWidth="1"/>
    <col min="9488" max="9488" width="36.85546875" style="1926" customWidth="1"/>
    <col min="9489" max="9489" width="38.7109375" style="1926" customWidth="1"/>
    <col min="9490" max="9492" width="14.7109375" style="1926" customWidth="1"/>
    <col min="9493" max="9493" width="18.7109375" style="1926" customWidth="1"/>
    <col min="9494" max="9494" width="25.42578125" style="1926" customWidth="1"/>
    <col min="9495" max="9495" width="34.85546875" style="1926" customWidth="1"/>
    <col min="9496" max="9496" width="28" style="1926" customWidth="1"/>
    <col min="9497" max="9497" width="34.140625" style="1926" customWidth="1"/>
    <col min="9498" max="9498" width="34" style="1926" customWidth="1"/>
    <col min="9499" max="9729" width="11.42578125" style="1926"/>
    <col min="9730" max="9730" width="108.140625" style="1926" customWidth="1"/>
    <col min="9731" max="9731" width="28.7109375" style="1926" customWidth="1"/>
    <col min="9732" max="9732" width="32.5703125" style="1926" customWidth="1"/>
    <col min="9733" max="9733" width="28.7109375" style="1926" customWidth="1"/>
    <col min="9734" max="9735" width="31.7109375" style="1926" customWidth="1"/>
    <col min="9736" max="9736" width="30.140625" style="1926" customWidth="1"/>
    <col min="9737" max="9737" width="33.7109375" style="1926" customWidth="1"/>
    <col min="9738" max="9738" width="27" style="1926" customWidth="1"/>
    <col min="9739" max="9739" width="28.7109375" style="1926" customWidth="1"/>
    <col min="9740" max="9740" width="34.85546875" style="1926" customWidth="1"/>
    <col min="9741" max="9741" width="37" style="1926" customWidth="1"/>
    <col min="9742" max="9742" width="34.85546875" style="1926" customWidth="1"/>
    <col min="9743" max="9743" width="27.5703125" style="1926" customWidth="1"/>
    <col min="9744" max="9744" width="36.85546875" style="1926" customWidth="1"/>
    <col min="9745" max="9745" width="38.7109375" style="1926" customWidth="1"/>
    <col min="9746" max="9748" width="14.7109375" style="1926" customWidth="1"/>
    <col min="9749" max="9749" width="18.7109375" style="1926" customWidth="1"/>
    <col min="9750" max="9750" width="25.42578125" style="1926" customWidth="1"/>
    <col min="9751" max="9751" width="34.85546875" style="1926" customWidth="1"/>
    <col min="9752" max="9752" width="28" style="1926" customWidth="1"/>
    <col min="9753" max="9753" width="34.140625" style="1926" customWidth="1"/>
    <col min="9754" max="9754" width="34" style="1926" customWidth="1"/>
    <col min="9755" max="9985" width="11.42578125" style="1926"/>
    <col min="9986" max="9986" width="108.140625" style="1926" customWidth="1"/>
    <col min="9987" max="9987" width="28.7109375" style="1926" customWidth="1"/>
    <col min="9988" max="9988" width="32.5703125" style="1926" customWidth="1"/>
    <col min="9989" max="9989" width="28.7109375" style="1926" customWidth="1"/>
    <col min="9990" max="9991" width="31.7109375" style="1926" customWidth="1"/>
    <col min="9992" max="9992" width="30.140625" style="1926" customWidth="1"/>
    <col min="9993" max="9993" width="33.7109375" style="1926" customWidth="1"/>
    <col min="9994" max="9994" width="27" style="1926" customWidth="1"/>
    <col min="9995" max="9995" width="28.7109375" style="1926" customWidth="1"/>
    <col min="9996" max="9996" width="34.85546875" style="1926" customWidth="1"/>
    <col min="9997" max="9997" width="37" style="1926" customWidth="1"/>
    <col min="9998" max="9998" width="34.85546875" style="1926" customWidth="1"/>
    <col min="9999" max="9999" width="27.5703125" style="1926" customWidth="1"/>
    <col min="10000" max="10000" width="36.85546875" style="1926" customWidth="1"/>
    <col min="10001" max="10001" width="38.7109375" style="1926" customWidth="1"/>
    <col min="10002" max="10004" width="14.7109375" style="1926" customWidth="1"/>
    <col min="10005" max="10005" width="18.7109375" style="1926" customWidth="1"/>
    <col min="10006" max="10006" width="25.42578125" style="1926" customWidth="1"/>
    <col min="10007" max="10007" width="34.85546875" style="1926" customWidth="1"/>
    <col min="10008" max="10008" width="28" style="1926" customWidth="1"/>
    <col min="10009" max="10009" width="34.140625" style="1926" customWidth="1"/>
    <col min="10010" max="10010" width="34" style="1926" customWidth="1"/>
    <col min="10011" max="10241" width="11.42578125" style="1926"/>
    <col min="10242" max="10242" width="108.140625" style="1926" customWidth="1"/>
    <col min="10243" max="10243" width="28.7109375" style="1926" customWidth="1"/>
    <col min="10244" max="10244" width="32.5703125" style="1926" customWidth="1"/>
    <col min="10245" max="10245" width="28.7109375" style="1926" customWidth="1"/>
    <col min="10246" max="10247" width="31.7109375" style="1926" customWidth="1"/>
    <col min="10248" max="10248" width="30.140625" style="1926" customWidth="1"/>
    <col min="10249" max="10249" width="33.7109375" style="1926" customWidth="1"/>
    <col min="10250" max="10250" width="27" style="1926" customWidth="1"/>
    <col min="10251" max="10251" width="28.7109375" style="1926" customWidth="1"/>
    <col min="10252" max="10252" width="34.85546875" style="1926" customWidth="1"/>
    <col min="10253" max="10253" width="37" style="1926" customWidth="1"/>
    <col min="10254" max="10254" width="34.85546875" style="1926" customWidth="1"/>
    <col min="10255" max="10255" width="27.5703125" style="1926" customWidth="1"/>
    <col min="10256" max="10256" width="36.85546875" style="1926" customWidth="1"/>
    <col min="10257" max="10257" width="38.7109375" style="1926" customWidth="1"/>
    <col min="10258" max="10260" width="14.7109375" style="1926" customWidth="1"/>
    <col min="10261" max="10261" width="18.7109375" style="1926" customWidth="1"/>
    <col min="10262" max="10262" width="25.42578125" style="1926" customWidth="1"/>
    <col min="10263" max="10263" width="34.85546875" style="1926" customWidth="1"/>
    <col min="10264" max="10264" width="28" style="1926" customWidth="1"/>
    <col min="10265" max="10265" width="34.140625" style="1926" customWidth="1"/>
    <col min="10266" max="10266" width="34" style="1926" customWidth="1"/>
    <col min="10267" max="10497" width="11.42578125" style="1926"/>
    <col min="10498" max="10498" width="108.140625" style="1926" customWidth="1"/>
    <col min="10499" max="10499" width="28.7109375" style="1926" customWidth="1"/>
    <col min="10500" max="10500" width="32.5703125" style="1926" customWidth="1"/>
    <col min="10501" max="10501" width="28.7109375" style="1926" customWidth="1"/>
    <col min="10502" max="10503" width="31.7109375" style="1926" customWidth="1"/>
    <col min="10504" max="10504" width="30.140625" style="1926" customWidth="1"/>
    <col min="10505" max="10505" width="33.7109375" style="1926" customWidth="1"/>
    <col min="10506" max="10506" width="27" style="1926" customWidth="1"/>
    <col min="10507" max="10507" width="28.7109375" style="1926" customWidth="1"/>
    <col min="10508" max="10508" width="34.85546875" style="1926" customWidth="1"/>
    <col min="10509" max="10509" width="37" style="1926" customWidth="1"/>
    <col min="10510" max="10510" width="34.85546875" style="1926" customWidth="1"/>
    <col min="10511" max="10511" width="27.5703125" style="1926" customWidth="1"/>
    <col min="10512" max="10512" width="36.85546875" style="1926" customWidth="1"/>
    <col min="10513" max="10513" width="38.7109375" style="1926" customWidth="1"/>
    <col min="10514" max="10516" width="14.7109375" style="1926" customWidth="1"/>
    <col min="10517" max="10517" width="18.7109375" style="1926" customWidth="1"/>
    <col min="10518" max="10518" width="25.42578125" style="1926" customWidth="1"/>
    <col min="10519" max="10519" width="34.85546875" style="1926" customWidth="1"/>
    <col min="10520" max="10520" width="28" style="1926" customWidth="1"/>
    <col min="10521" max="10521" width="34.140625" style="1926" customWidth="1"/>
    <col min="10522" max="10522" width="34" style="1926" customWidth="1"/>
    <col min="10523" max="10753" width="11.42578125" style="1926"/>
    <col min="10754" max="10754" width="108.140625" style="1926" customWidth="1"/>
    <col min="10755" max="10755" width="28.7109375" style="1926" customWidth="1"/>
    <col min="10756" max="10756" width="32.5703125" style="1926" customWidth="1"/>
    <col min="10757" max="10757" width="28.7109375" style="1926" customWidth="1"/>
    <col min="10758" max="10759" width="31.7109375" style="1926" customWidth="1"/>
    <col min="10760" max="10760" width="30.140625" style="1926" customWidth="1"/>
    <col min="10761" max="10761" width="33.7109375" style="1926" customWidth="1"/>
    <col min="10762" max="10762" width="27" style="1926" customWidth="1"/>
    <col min="10763" max="10763" width="28.7109375" style="1926" customWidth="1"/>
    <col min="10764" max="10764" width="34.85546875" style="1926" customWidth="1"/>
    <col min="10765" max="10765" width="37" style="1926" customWidth="1"/>
    <col min="10766" max="10766" width="34.85546875" style="1926" customWidth="1"/>
    <col min="10767" max="10767" width="27.5703125" style="1926" customWidth="1"/>
    <col min="10768" max="10768" width="36.85546875" style="1926" customWidth="1"/>
    <col min="10769" max="10769" width="38.7109375" style="1926" customWidth="1"/>
    <col min="10770" max="10772" width="14.7109375" style="1926" customWidth="1"/>
    <col min="10773" max="10773" width="18.7109375" style="1926" customWidth="1"/>
    <col min="10774" max="10774" width="25.42578125" style="1926" customWidth="1"/>
    <col min="10775" max="10775" width="34.85546875" style="1926" customWidth="1"/>
    <col min="10776" max="10776" width="28" style="1926" customWidth="1"/>
    <col min="10777" max="10777" width="34.140625" style="1926" customWidth="1"/>
    <col min="10778" max="10778" width="34" style="1926" customWidth="1"/>
    <col min="10779" max="11009" width="11.42578125" style="1926"/>
    <col min="11010" max="11010" width="108.140625" style="1926" customWidth="1"/>
    <col min="11011" max="11011" width="28.7109375" style="1926" customWidth="1"/>
    <col min="11012" max="11012" width="32.5703125" style="1926" customWidth="1"/>
    <col min="11013" max="11013" width="28.7109375" style="1926" customWidth="1"/>
    <col min="11014" max="11015" width="31.7109375" style="1926" customWidth="1"/>
    <col min="11016" max="11016" width="30.140625" style="1926" customWidth="1"/>
    <col min="11017" max="11017" width="33.7109375" style="1926" customWidth="1"/>
    <col min="11018" max="11018" width="27" style="1926" customWidth="1"/>
    <col min="11019" max="11019" width="28.7109375" style="1926" customWidth="1"/>
    <col min="11020" max="11020" width="34.85546875" style="1926" customWidth="1"/>
    <col min="11021" max="11021" width="37" style="1926" customWidth="1"/>
    <col min="11022" max="11022" width="34.85546875" style="1926" customWidth="1"/>
    <col min="11023" max="11023" width="27.5703125" style="1926" customWidth="1"/>
    <col min="11024" max="11024" width="36.85546875" style="1926" customWidth="1"/>
    <col min="11025" max="11025" width="38.7109375" style="1926" customWidth="1"/>
    <col min="11026" max="11028" width="14.7109375" style="1926" customWidth="1"/>
    <col min="11029" max="11029" width="18.7109375" style="1926" customWidth="1"/>
    <col min="11030" max="11030" width="25.42578125" style="1926" customWidth="1"/>
    <col min="11031" max="11031" width="34.85546875" style="1926" customWidth="1"/>
    <col min="11032" max="11032" width="28" style="1926" customWidth="1"/>
    <col min="11033" max="11033" width="34.140625" style="1926" customWidth="1"/>
    <col min="11034" max="11034" width="34" style="1926" customWidth="1"/>
    <col min="11035" max="11265" width="11.42578125" style="1926"/>
    <col min="11266" max="11266" width="108.140625" style="1926" customWidth="1"/>
    <col min="11267" max="11267" width="28.7109375" style="1926" customWidth="1"/>
    <col min="11268" max="11268" width="32.5703125" style="1926" customWidth="1"/>
    <col min="11269" max="11269" width="28.7109375" style="1926" customWidth="1"/>
    <col min="11270" max="11271" width="31.7109375" style="1926" customWidth="1"/>
    <col min="11272" max="11272" width="30.140625" style="1926" customWidth="1"/>
    <col min="11273" max="11273" width="33.7109375" style="1926" customWidth="1"/>
    <col min="11274" max="11274" width="27" style="1926" customWidth="1"/>
    <col min="11275" max="11275" width="28.7109375" style="1926" customWidth="1"/>
    <col min="11276" max="11276" width="34.85546875" style="1926" customWidth="1"/>
    <col min="11277" max="11277" width="37" style="1926" customWidth="1"/>
    <col min="11278" max="11278" width="34.85546875" style="1926" customWidth="1"/>
    <col min="11279" max="11279" width="27.5703125" style="1926" customWidth="1"/>
    <col min="11280" max="11280" width="36.85546875" style="1926" customWidth="1"/>
    <col min="11281" max="11281" width="38.7109375" style="1926" customWidth="1"/>
    <col min="11282" max="11284" width="14.7109375" style="1926" customWidth="1"/>
    <col min="11285" max="11285" width="18.7109375" style="1926" customWidth="1"/>
    <col min="11286" max="11286" width="25.42578125" style="1926" customWidth="1"/>
    <col min="11287" max="11287" width="34.85546875" style="1926" customWidth="1"/>
    <col min="11288" max="11288" width="28" style="1926" customWidth="1"/>
    <col min="11289" max="11289" width="34.140625" style="1926" customWidth="1"/>
    <col min="11290" max="11290" width="34" style="1926" customWidth="1"/>
    <col min="11291" max="11521" width="11.42578125" style="1926"/>
    <col min="11522" max="11522" width="108.140625" style="1926" customWidth="1"/>
    <col min="11523" max="11523" width="28.7109375" style="1926" customWidth="1"/>
    <col min="11524" max="11524" width="32.5703125" style="1926" customWidth="1"/>
    <col min="11525" max="11525" width="28.7109375" style="1926" customWidth="1"/>
    <col min="11526" max="11527" width="31.7109375" style="1926" customWidth="1"/>
    <col min="11528" max="11528" width="30.140625" style="1926" customWidth="1"/>
    <col min="11529" max="11529" width="33.7109375" style="1926" customWidth="1"/>
    <col min="11530" max="11530" width="27" style="1926" customWidth="1"/>
    <col min="11531" max="11531" width="28.7109375" style="1926" customWidth="1"/>
    <col min="11532" max="11532" width="34.85546875" style="1926" customWidth="1"/>
    <col min="11533" max="11533" width="37" style="1926" customWidth="1"/>
    <col min="11534" max="11534" width="34.85546875" style="1926" customWidth="1"/>
    <col min="11535" max="11535" width="27.5703125" style="1926" customWidth="1"/>
    <col min="11536" max="11536" width="36.85546875" style="1926" customWidth="1"/>
    <col min="11537" max="11537" width="38.7109375" style="1926" customWidth="1"/>
    <col min="11538" max="11540" width="14.7109375" style="1926" customWidth="1"/>
    <col min="11541" max="11541" width="18.7109375" style="1926" customWidth="1"/>
    <col min="11542" max="11542" width="25.42578125" style="1926" customWidth="1"/>
    <col min="11543" max="11543" width="34.85546875" style="1926" customWidth="1"/>
    <col min="11544" max="11544" width="28" style="1926" customWidth="1"/>
    <col min="11545" max="11545" width="34.140625" style="1926" customWidth="1"/>
    <col min="11546" max="11546" width="34" style="1926" customWidth="1"/>
    <col min="11547" max="11777" width="11.42578125" style="1926"/>
    <col min="11778" max="11778" width="108.140625" style="1926" customWidth="1"/>
    <col min="11779" max="11779" width="28.7109375" style="1926" customWidth="1"/>
    <col min="11780" max="11780" width="32.5703125" style="1926" customWidth="1"/>
    <col min="11781" max="11781" width="28.7109375" style="1926" customWidth="1"/>
    <col min="11782" max="11783" width="31.7109375" style="1926" customWidth="1"/>
    <col min="11784" max="11784" width="30.140625" style="1926" customWidth="1"/>
    <col min="11785" max="11785" width="33.7109375" style="1926" customWidth="1"/>
    <col min="11786" max="11786" width="27" style="1926" customWidth="1"/>
    <col min="11787" max="11787" width="28.7109375" style="1926" customWidth="1"/>
    <col min="11788" max="11788" width="34.85546875" style="1926" customWidth="1"/>
    <col min="11789" max="11789" width="37" style="1926" customWidth="1"/>
    <col min="11790" max="11790" width="34.85546875" style="1926" customWidth="1"/>
    <col min="11791" max="11791" width="27.5703125" style="1926" customWidth="1"/>
    <col min="11792" max="11792" width="36.85546875" style="1926" customWidth="1"/>
    <col min="11793" max="11793" width="38.7109375" style="1926" customWidth="1"/>
    <col min="11794" max="11796" width="14.7109375" style="1926" customWidth="1"/>
    <col min="11797" max="11797" width="18.7109375" style="1926" customWidth="1"/>
    <col min="11798" max="11798" width="25.42578125" style="1926" customWidth="1"/>
    <col min="11799" max="11799" width="34.85546875" style="1926" customWidth="1"/>
    <col min="11800" max="11800" width="28" style="1926" customWidth="1"/>
    <col min="11801" max="11801" width="34.140625" style="1926" customWidth="1"/>
    <col min="11802" max="11802" width="34" style="1926" customWidth="1"/>
    <col min="11803" max="12033" width="11.42578125" style="1926"/>
    <col min="12034" max="12034" width="108.140625" style="1926" customWidth="1"/>
    <col min="12035" max="12035" width="28.7109375" style="1926" customWidth="1"/>
    <col min="12036" max="12036" width="32.5703125" style="1926" customWidth="1"/>
    <col min="12037" max="12037" width="28.7109375" style="1926" customWidth="1"/>
    <col min="12038" max="12039" width="31.7109375" style="1926" customWidth="1"/>
    <col min="12040" max="12040" width="30.140625" style="1926" customWidth="1"/>
    <col min="12041" max="12041" width="33.7109375" style="1926" customWidth="1"/>
    <col min="12042" max="12042" width="27" style="1926" customWidth="1"/>
    <col min="12043" max="12043" width="28.7109375" style="1926" customWidth="1"/>
    <col min="12044" max="12044" width="34.85546875" style="1926" customWidth="1"/>
    <col min="12045" max="12045" width="37" style="1926" customWidth="1"/>
    <col min="12046" max="12046" width="34.85546875" style="1926" customWidth="1"/>
    <col min="12047" max="12047" width="27.5703125" style="1926" customWidth="1"/>
    <col min="12048" max="12048" width="36.85546875" style="1926" customWidth="1"/>
    <col min="12049" max="12049" width="38.7109375" style="1926" customWidth="1"/>
    <col min="12050" max="12052" width="14.7109375" style="1926" customWidth="1"/>
    <col min="12053" max="12053" width="18.7109375" style="1926" customWidth="1"/>
    <col min="12054" max="12054" width="25.42578125" style="1926" customWidth="1"/>
    <col min="12055" max="12055" width="34.85546875" style="1926" customWidth="1"/>
    <col min="12056" max="12056" width="28" style="1926" customWidth="1"/>
    <col min="12057" max="12057" width="34.140625" style="1926" customWidth="1"/>
    <col min="12058" max="12058" width="34" style="1926" customWidth="1"/>
    <col min="12059" max="12289" width="11.42578125" style="1926"/>
    <col min="12290" max="12290" width="108.140625" style="1926" customWidth="1"/>
    <col min="12291" max="12291" width="28.7109375" style="1926" customWidth="1"/>
    <col min="12292" max="12292" width="32.5703125" style="1926" customWidth="1"/>
    <col min="12293" max="12293" width="28.7109375" style="1926" customWidth="1"/>
    <col min="12294" max="12295" width="31.7109375" style="1926" customWidth="1"/>
    <col min="12296" max="12296" width="30.140625" style="1926" customWidth="1"/>
    <col min="12297" max="12297" width="33.7109375" style="1926" customWidth="1"/>
    <col min="12298" max="12298" width="27" style="1926" customWidth="1"/>
    <col min="12299" max="12299" width="28.7109375" style="1926" customWidth="1"/>
    <col min="12300" max="12300" width="34.85546875" style="1926" customWidth="1"/>
    <col min="12301" max="12301" width="37" style="1926" customWidth="1"/>
    <col min="12302" max="12302" width="34.85546875" style="1926" customWidth="1"/>
    <col min="12303" max="12303" width="27.5703125" style="1926" customWidth="1"/>
    <col min="12304" max="12304" width="36.85546875" style="1926" customWidth="1"/>
    <col min="12305" max="12305" width="38.7109375" style="1926" customWidth="1"/>
    <col min="12306" max="12308" width="14.7109375" style="1926" customWidth="1"/>
    <col min="12309" max="12309" width="18.7109375" style="1926" customWidth="1"/>
    <col min="12310" max="12310" width="25.42578125" style="1926" customWidth="1"/>
    <col min="12311" max="12311" width="34.85546875" style="1926" customWidth="1"/>
    <col min="12312" max="12312" width="28" style="1926" customWidth="1"/>
    <col min="12313" max="12313" width="34.140625" style="1926" customWidth="1"/>
    <col min="12314" max="12314" width="34" style="1926" customWidth="1"/>
    <col min="12315" max="12545" width="11.42578125" style="1926"/>
    <col min="12546" max="12546" width="108.140625" style="1926" customWidth="1"/>
    <col min="12547" max="12547" width="28.7109375" style="1926" customWidth="1"/>
    <col min="12548" max="12548" width="32.5703125" style="1926" customWidth="1"/>
    <col min="12549" max="12549" width="28.7109375" style="1926" customWidth="1"/>
    <col min="12550" max="12551" width="31.7109375" style="1926" customWidth="1"/>
    <col min="12552" max="12552" width="30.140625" style="1926" customWidth="1"/>
    <col min="12553" max="12553" width="33.7109375" style="1926" customWidth="1"/>
    <col min="12554" max="12554" width="27" style="1926" customWidth="1"/>
    <col min="12555" max="12555" width="28.7109375" style="1926" customWidth="1"/>
    <col min="12556" max="12556" width="34.85546875" style="1926" customWidth="1"/>
    <col min="12557" max="12557" width="37" style="1926" customWidth="1"/>
    <col min="12558" max="12558" width="34.85546875" style="1926" customWidth="1"/>
    <col min="12559" max="12559" width="27.5703125" style="1926" customWidth="1"/>
    <col min="12560" max="12560" width="36.85546875" style="1926" customWidth="1"/>
    <col min="12561" max="12561" width="38.7109375" style="1926" customWidth="1"/>
    <col min="12562" max="12564" width="14.7109375" style="1926" customWidth="1"/>
    <col min="12565" max="12565" width="18.7109375" style="1926" customWidth="1"/>
    <col min="12566" max="12566" width="25.42578125" style="1926" customWidth="1"/>
    <col min="12567" max="12567" width="34.85546875" style="1926" customWidth="1"/>
    <col min="12568" max="12568" width="28" style="1926" customWidth="1"/>
    <col min="12569" max="12569" width="34.140625" style="1926" customWidth="1"/>
    <col min="12570" max="12570" width="34" style="1926" customWidth="1"/>
    <col min="12571" max="12801" width="11.42578125" style="1926"/>
    <col min="12802" max="12802" width="108.140625" style="1926" customWidth="1"/>
    <col min="12803" max="12803" width="28.7109375" style="1926" customWidth="1"/>
    <col min="12804" max="12804" width="32.5703125" style="1926" customWidth="1"/>
    <col min="12805" max="12805" width="28.7109375" style="1926" customWidth="1"/>
    <col min="12806" max="12807" width="31.7109375" style="1926" customWidth="1"/>
    <col min="12808" max="12808" width="30.140625" style="1926" customWidth="1"/>
    <col min="12809" max="12809" width="33.7109375" style="1926" customWidth="1"/>
    <col min="12810" max="12810" width="27" style="1926" customWidth="1"/>
    <col min="12811" max="12811" width="28.7109375" style="1926" customWidth="1"/>
    <col min="12812" max="12812" width="34.85546875" style="1926" customWidth="1"/>
    <col min="12813" max="12813" width="37" style="1926" customWidth="1"/>
    <col min="12814" max="12814" width="34.85546875" style="1926" customWidth="1"/>
    <col min="12815" max="12815" width="27.5703125" style="1926" customWidth="1"/>
    <col min="12816" max="12816" width="36.85546875" style="1926" customWidth="1"/>
    <col min="12817" max="12817" width="38.7109375" style="1926" customWidth="1"/>
    <col min="12818" max="12820" width="14.7109375" style="1926" customWidth="1"/>
    <col min="12821" max="12821" width="18.7109375" style="1926" customWidth="1"/>
    <col min="12822" max="12822" width="25.42578125" style="1926" customWidth="1"/>
    <col min="12823" max="12823" width="34.85546875" style="1926" customWidth="1"/>
    <col min="12824" max="12824" width="28" style="1926" customWidth="1"/>
    <col min="12825" max="12825" width="34.140625" style="1926" customWidth="1"/>
    <col min="12826" max="12826" width="34" style="1926" customWidth="1"/>
    <col min="12827" max="13057" width="11.42578125" style="1926"/>
    <col min="13058" max="13058" width="108.140625" style="1926" customWidth="1"/>
    <col min="13059" max="13059" width="28.7109375" style="1926" customWidth="1"/>
    <col min="13060" max="13060" width="32.5703125" style="1926" customWidth="1"/>
    <col min="13061" max="13061" width="28.7109375" style="1926" customWidth="1"/>
    <col min="13062" max="13063" width="31.7109375" style="1926" customWidth="1"/>
    <col min="13064" max="13064" width="30.140625" style="1926" customWidth="1"/>
    <col min="13065" max="13065" width="33.7109375" style="1926" customWidth="1"/>
    <col min="13066" max="13066" width="27" style="1926" customWidth="1"/>
    <col min="13067" max="13067" width="28.7109375" style="1926" customWidth="1"/>
    <col min="13068" max="13068" width="34.85546875" style="1926" customWidth="1"/>
    <col min="13069" max="13069" width="37" style="1926" customWidth="1"/>
    <col min="13070" max="13070" width="34.85546875" style="1926" customWidth="1"/>
    <col min="13071" max="13071" width="27.5703125" style="1926" customWidth="1"/>
    <col min="13072" max="13072" width="36.85546875" style="1926" customWidth="1"/>
    <col min="13073" max="13073" width="38.7109375" style="1926" customWidth="1"/>
    <col min="13074" max="13076" width="14.7109375" style="1926" customWidth="1"/>
    <col min="13077" max="13077" width="18.7109375" style="1926" customWidth="1"/>
    <col min="13078" max="13078" width="25.42578125" style="1926" customWidth="1"/>
    <col min="13079" max="13079" width="34.85546875" style="1926" customWidth="1"/>
    <col min="13080" max="13080" width="28" style="1926" customWidth="1"/>
    <col min="13081" max="13081" width="34.140625" style="1926" customWidth="1"/>
    <col min="13082" max="13082" width="34" style="1926" customWidth="1"/>
    <col min="13083" max="13313" width="11.42578125" style="1926"/>
    <col min="13314" max="13314" width="108.140625" style="1926" customWidth="1"/>
    <col min="13315" max="13315" width="28.7109375" style="1926" customWidth="1"/>
    <col min="13316" max="13316" width="32.5703125" style="1926" customWidth="1"/>
    <col min="13317" max="13317" width="28.7109375" style="1926" customWidth="1"/>
    <col min="13318" max="13319" width="31.7109375" style="1926" customWidth="1"/>
    <col min="13320" max="13320" width="30.140625" style="1926" customWidth="1"/>
    <col min="13321" max="13321" width="33.7109375" style="1926" customWidth="1"/>
    <col min="13322" max="13322" width="27" style="1926" customWidth="1"/>
    <col min="13323" max="13323" width="28.7109375" style="1926" customWidth="1"/>
    <col min="13324" max="13324" width="34.85546875" style="1926" customWidth="1"/>
    <col min="13325" max="13325" width="37" style="1926" customWidth="1"/>
    <col min="13326" max="13326" width="34.85546875" style="1926" customWidth="1"/>
    <col min="13327" max="13327" width="27.5703125" style="1926" customWidth="1"/>
    <col min="13328" max="13328" width="36.85546875" style="1926" customWidth="1"/>
    <col min="13329" max="13329" width="38.7109375" style="1926" customWidth="1"/>
    <col min="13330" max="13332" width="14.7109375" style="1926" customWidth="1"/>
    <col min="13333" max="13333" width="18.7109375" style="1926" customWidth="1"/>
    <col min="13334" max="13334" width="25.42578125" style="1926" customWidth="1"/>
    <col min="13335" max="13335" width="34.85546875" style="1926" customWidth="1"/>
    <col min="13336" max="13336" width="28" style="1926" customWidth="1"/>
    <col min="13337" max="13337" width="34.140625" style="1926" customWidth="1"/>
    <col min="13338" max="13338" width="34" style="1926" customWidth="1"/>
    <col min="13339" max="13569" width="11.42578125" style="1926"/>
    <col min="13570" max="13570" width="108.140625" style="1926" customWidth="1"/>
    <col min="13571" max="13571" width="28.7109375" style="1926" customWidth="1"/>
    <col min="13572" max="13572" width="32.5703125" style="1926" customWidth="1"/>
    <col min="13573" max="13573" width="28.7109375" style="1926" customWidth="1"/>
    <col min="13574" max="13575" width="31.7109375" style="1926" customWidth="1"/>
    <col min="13576" max="13576" width="30.140625" style="1926" customWidth="1"/>
    <col min="13577" max="13577" width="33.7109375" style="1926" customWidth="1"/>
    <col min="13578" max="13578" width="27" style="1926" customWidth="1"/>
    <col min="13579" max="13579" width="28.7109375" style="1926" customWidth="1"/>
    <col min="13580" max="13580" width="34.85546875" style="1926" customWidth="1"/>
    <col min="13581" max="13581" width="37" style="1926" customWidth="1"/>
    <col min="13582" max="13582" width="34.85546875" style="1926" customWidth="1"/>
    <col min="13583" max="13583" width="27.5703125" style="1926" customWidth="1"/>
    <col min="13584" max="13584" width="36.85546875" style="1926" customWidth="1"/>
    <col min="13585" max="13585" width="38.7109375" style="1926" customWidth="1"/>
    <col min="13586" max="13588" width="14.7109375" style="1926" customWidth="1"/>
    <col min="13589" max="13589" width="18.7109375" style="1926" customWidth="1"/>
    <col min="13590" max="13590" width="25.42578125" style="1926" customWidth="1"/>
    <col min="13591" max="13591" width="34.85546875" style="1926" customWidth="1"/>
    <col min="13592" max="13592" width="28" style="1926" customWidth="1"/>
    <col min="13593" max="13593" width="34.140625" style="1926" customWidth="1"/>
    <col min="13594" max="13594" width="34" style="1926" customWidth="1"/>
    <col min="13595" max="13825" width="11.42578125" style="1926"/>
    <col min="13826" max="13826" width="108.140625" style="1926" customWidth="1"/>
    <col min="13827" max="13827" width="28.7109375" style="1926" customWidth="1"/>
    <col min="13828" max="13828" width="32.5703125" style="1926" customWidth="1"/>
    <col min="13829" max="13829" width="28.7109375" style="1926" customWidth="1"/>
    <col min="13830" max="13831" width="31.7109375" style="1926" customWidth="1"/>
    <col min="13832" max="13832" width="30.140625" style="1926" customWidth="1"/>
    <col min="13833" max="13833" width="33.7109375" style="1926" customWidth="1"/>
    <col min="13834" max="13834" width="27" style="1926" customWidth="1"/>
    <col min="13835" max="13835" width="28.7109375" style="1926" customWidth="1"/>
    <col min="13836" max="13836" width="34.85546875" style="1926" customWidth="1"/>
    <col min="13837" max="13837" width="37" style="1926" customWidth="1"/>
    <col min="13838" max="13838" width="34.85546875" style="1926" customWidth="1"/>
    <col min="13839" max="13839" width="27.5703125" style="1926" customWidth="1"/>
    <col min="13840" max="13840" width="36.85546875" style="1926" customWidth="1"/>
    <col min="13841" max="13841" width="38.7109375" style="1926" customWidth="1"/>
    <col min="13842" max="13844" width="14.7109375" style="1926" customWidth="1"/>
    <col min="13845" max="13845" width="18.7109375" style="1926" customWidth="1"/>
    <col min="13846" max="13846" width="25.42578125" style="1926" customWidth="1"/>
    <col min="13847" max="13847" width="34.85546875" style="1926" customWidth="1"/>
    <col min="13848" max="13848" width="28" style="1926" customWidth="1"/>
    <col min="13849" max="13849" width="34.140625" style="1926" customWidth="1"/>
    <col min="13850" max="13850" width="34" style="1926" customWidth="1"/>
    <col min="13851" max="14081" width="11.42578125" style="1926"/>
    <col min="14082" max="14082" width="108.140625" style="1926" customWidth="1"/>
    <col min="14083" max="14083" width="28.7109375" style="1926" customWidth="1"/>
    <col min="14084" max="14084" width="32.5703125" style="1926" customWidth="1"/>
    <col min="14085" max="14085" width="28.7109375" style="1926" customWidth="1"/>
    <col min="14086" max="14087" width="31.7109375" style="1926" customWidth="1"/>
    <col min="14088" max="14088" width="30.140625" style="1926" customWidth="1"/>
    <col min="14089" max="14089" width="33.7109375" style="1926" customWidth="1"/>
    <col min="14090" max="14090" width="27" style="1926" customWidth="1"/>
    <col min="14091" max="14091" width="28.7109375" style="1926" customWidth="1"/>
    <col min="14092" max="14092" width="34.85546875" style="1926" customWidth="1"/>
    <col min="14093" max="14093" width="37" style="1926" customWidth="1"/>
    <col min="14094" max="14094" width="34.85546875" style="1926" customWidth="1"/>
    <col min="14095" max="14095" width="27.5703125" style="1926" customWidth="1"/>
    <col min="14096" max="14096" width="36.85546875" style="1926" customWidth="1"/>
    <col min="14097" max="14097" width="38.7109375" style="1926" customWidth="1"/>
    <col min="14098" max="14100" width="14.7109375" style="1926" customWidth="1"/>
    <col min="14101" max="14101" width="18.7109375" style="1926" customWidth="1"/>
    <col min="14102" max="14102" width="25.42578125" style="1926" customWidth="1"/>
    <col min="14103" max="14103" width="34.85546875" style="1926" customWidth="1"/>
    <col min="14104" max="14104" width="28" style="1926" customWidth="1"/>
    <col min="14105" max="14105" width="34.140625" style="1926" customWidth="1"/>
    <col min="14106" max="14106" width="34" style="1926" customWidth="1"/>
    <col min="14107" max="14337" width="11.42578125" style="1926"/>
    <col min="14338" max="14338" width="108.140625" style="1926" customWidth="1"/>
    <col min="14339" max="14339" width="28.7109375" style="1926" customWidth="1"/>
    <col min="14340" max="14340" width="32.5703125" style="1926" customWidth="1"/>
    <col min="14341" max="14341" width="28.7109375" style="1926" customWidth="1"/>
    <col min="14342" max="14343" width="31.7109375" style="1926" customWidth="1"/>
    <col min="14344" max="14344" width="30.140625" style="1926" customWidth="1"/>
    <col min="14345" max="14345" width="33.7109375" style="1926" customWidth="1"/>
    <col min="14346" max="14346" width="27" style="1926" customWidth="1"/>
    <col min="14347" max="14347" width="28.7109375" style="1926" customWidth="1"/>
    <col min="14348" max="14348" width="34.85546875" style="1926" customWidth="1"/>
    <col min="14349" max="14349" width="37" style="1926" customWidth="1"/>
    <col min="14350" max="14350" width="34.85546875" style="1926" customWidth="1"/>
    <col min="14351" max="14351" width="27.5703125" style="1926" customWidth="1"/>
    <col min="14352" max="14352" width="36.85546875" style="1926" customWidth="1"/>
    <col min="14353" max="14353" width="38.7109375" style="1926" customWidth="1"/>
    <col min="14354" max="14356" width="14.7109375" style="1926" customWidth="1"/>
    <col min="14357" max="14357" width="18.7109375" style="1926" customWidth="1"/>
    <col min="14358" max="14358" width="25.42578125" style="1926" customWidth="1"/>
    <col min="14359" max="14359" width="34.85546875" style="1926" customWidth="1"/>
    <col min="14360" max="14360" width="28" style="1926" customWidth="1"/>
    <col min="14361" max="14361" width="34.140625" style="1926" customWidth="1"/>
    <col min="14362" max="14362" width="34" style="1926" customWidth="1"/>
    <col min="14363" max="14593" width="11.42578125" style="1926"/>
    <col min="14594" max="14594" width="108.140625" style="1926" customWidth="1"/>
    <col min="14595" max="14595" width="28.7109375" style="1926" customWidth="1"/>
    <col min="14596" max="14596" width="32.5703125" style="1926" customWidth="1"/>
    <col min="14597" max="14597" width="28.7109375" style="1926" customWidth="1"/>
    <col min="14598" max="14599" width="31.7109375" style="1926" customWidth="1"/>
    <col min="14600" max="14600" width="30.140625" style="1926" customWidth="1"/>
    <col min="14601" max="14601" width="33.7109375" style="1926" customWidth="1"/>
    <col min="14602" max="14602" width="27" style="1926" customWidth="1"/>
    <col min="14603" max="14603" width="28.7109375" style="1926" customWidth="1"/>
    <col min="14604" max="14604" width="34.85546875" style="1926" customWidth="1"/>
    <col min="14605" max="14605" width="37" style="1926" customWidth="1"/>
    <col min="14606" max="14606" width="34.85546875" style="1926" customWidth="1"/>
    <col min="14607" max="14607" width="27.5703125" style="1926" customWidth="1"/>
    <col min="14608" max="14608" width="36.85546875" style="1926" customWidth="1"/>
    <col min="14609" max="14609" width="38.7109375" style="1926" customWidth="1"/>
    <col min="14610" max="14612" width="14.7109375" style="1926" customWidth="1"/>
    <col min="14613" max="14613" width="18.7109375" style="1926" customWidth="1"/>
    <col min="14614" max="14614" width="25.42578125" style="1926" customWidth="1"/>
    <col min="14615" max="14615" width="34.85546875" style="1926" customWidth="1"/>
    <col min="14616" max="14616" width="28" style="1926" customWidth="1"/>
    <col min="14617" max="14617" width="34.140625" style="1926" customWidth="1"/>
    <col min="14618" max="14618" width="34" style="1926" customWidth="1"/>
    <col min="14619" max="14849" width="11.42578125" style="1926"/>
    <col min="14850" max="14850" width="108.140625" style="1926" customWidth="1"/>
    <col min="14851" max="14851" width="28.7109375" style="1926" customWidth="1"/>
    <col min="14852" max="14852" width="32.5703125" style="1926" customWidth="1"/>
    <col min="14853" max="14853" width="28.7109375" style="1926" customWidth="1"/>
    <col min="14854" max="14855" width="31.7109375" style="1926" customWidth="1"/>
    <col min="14856" max="14856" width="30.140625" style="1926" customWidth="1"/>
    <col min="14857" max="14857" width="33.7109375" style="1926" customWidth="1"/>
    <col min="14858" max="14858" width="27" style="1926" customWidth="1"/>
    <col min="14859" max="14859" width="28.7109375" style="1926" customWidth="1"/>
    <col min="14860" max="14860" width="34.85546875" style="1926" customWidth="1"/>
    <col min="14861" max="14861" width="37" style="1926" customWidth="1"/>
    <col min="14862" max="14862" width="34.85546875" style="1926" customWidth="1"/>
    <col min="14863" max="14863" width="27.5703125" style="1926" customWidth="1"/>
    <col min="14864" max="14864" width="36.85546875" style="1926" customWidth="1"/>
    <col min="14865" max="14865" width="38.7109375" style="1926" customWidth="1"/>
    <col min="14866" max="14868" width="14.7109375" style="1926" customWidth="1"/>
    <col min="14869" max="14869" width="18.7109375" style="1926" customWidth="1"/>
    <col min="14870" max="14870" width="25.42578125" style="1926" customWidth="1"/>
    <col min="14871" max="14871" width="34.85546875" style="1926" customWidth="1"/>
    <col min="14872" max="14872" width="28" style="1926" customWidth="1"/>
    <col min="14873" max="14873" width="34.140625" style="1926" customWidth="1"/>
    <col min="14874" max="14874" width="34" style="1926" customWidth="1"/>
    <col min="14875" max="15105" width="11.42578125" style="1926"/>
    <col min="15106" max="15106" width="108.140625" style="1926" customWidth="1"/>
    <col min="15107" max="15107" width="28.7109375" style="1926" customWidth="1"/>
    <col min="15108" max="15108" width="32.5703125" style="1926" customWidth="1"/>
    <col min="15109" max="15109" width="28.7109375" style="1926" customWidth="1"/>
    <col min="15110" max="15111" width="31.7109375" style="1926" customWidth="1"/>
    <col min="15112" max="15112" width="30.140625" style="1926" customWidth="1"/>
    <col min="15113" max="15113" width="33.7109375" style="1926" customWidth="1"/>
    <col min="15114" max="15114" width="27" style="1926" customWidth="1"/>
    <col min="15115" max="15115" width="28.7109375" style="1926" customWidth="1"/>
    <col min="15116" max="15116" width="34.85546875" style="1926" customWidth="1"/>
    <col min="15117" max="15117" width="37" style="1926" customWidth="1"/>
    <col min="15118" max="15118" width="34.85546875" style="1926" customWidth="1"/>
    <col min="15119" max="15119" width="27.5703125" style="1926" customWidth="1"/>
    <col min="15120" max="15120" width="36.85546875" style="1926" customWidth="1"/>
    <col min="15121" max="15121" width="38.7109375" style="1926" customWidth="1"/>
    <col min="15122" max="15124" width="14.7109375" style="1926" customWidth="1"/>
    <col min="15125" max="15125" width="18.7109375" style="1926" customWidth="1"/>
    <col min="15126" max="15126" width="25.42578125" style="1926" customWidth="1"/>
    <col min="15127" max="15127" width="34.85546875" style="1926" customWidth="1"/>
    <col min="15128" max="15128" width="28" style="1926" customWidth="1"/>
    <col min="15129" max="15129" width="34.140625" style="1926" customWidth="1"/>
    <col min="15130" max="15130" width="34" style="1926" customWidth="1"/>
    <col min="15131" max="15361" width="11.42578125" style="1926"/>
    <col min="15362" max="15362" width="108.140625" style="1926" customWidth="1"/>
    <col min="15363" max="15363" width="28.7109375" style="1926" customWidth="1"/>
    <col min="15364" max="15364" width="32.5703125" style="1926" customWidth="1"/>
    <col min="15365" max="15365" width="28.7109375" style="1926" customWidth="1"/>
    <col min="15366" max="15367" width="31.7109375" style="1926" customWidth="1"/>
    <col min="15368" max="15368" width="30.140625" style="1926" customWidth="1"/>
    <col min="15369" max="15369" width="33.7109375" style="1926" customWidth="1"/>
    <col min="15370" max="15370" width="27" style="1926" customWidth="1"/>
    <col min="15371" max="15371" width="28.7109375" style="1926" customWidth="1"/>
    <col min="15372" max="15372" width="34.85546875" style="1926" customWidth="1"/>
    <col min="15373" max="15373" width="37" style="1926" customWidth="1"/>
    <col min="15374" max="15374" width="34.85546875" style="1926" customWidth="1"/>
    <col min="15375" max="15375" width="27.5703125" style="1926" customWidth="1"/>
    <col min="15376" max="15376" width="36.85546875" style="1926" customWidth="1"/>
    <col min="15377" max="15377" width="38.7109375" style="1926" customWidth="1"/>
    <col min="15378" max="15380" width="14.7109375" style="1926" customWidth="1"/>
    <col min="15381" max="15381" width="18.7109375" style="1926" customWidth="1"/>
    <col min="15382" max="15382" width="25.42578125" style="1926" customWidth="1"/>
    <col min="15383" max="15383" width="34.85546875" style="1926" customWidth="1"/>
    <col min="15384" max="15384" width="28" style="1926" customWidth="1"/>
    <col min="15385" max="15385" width="34.140625" style="1926" customWidth="1"/>
    <col min="15386" max="15386" width="34" style="1926" customWidth="1"/>
    <col min="15387" max="15617" width="11.42578125" style="1926"/>
    <col min="15618" max="15618" width="108.140625" style="1926" customWidth="1"/>
    <col min="15619" max="15619" width="28.7109375" style="1926" customWidth="1"/>
    <col min="15620" max="15620" width="32.5703125" style="1926" customWidth="1"/>
    <col min="15621" max="15621" width="28.7109375" style="1926" customWidth="1"/>
    <col min="15622" max="15623" width="31.7109375" style="1926" customWidth="1"/>
    <col min="15624" max="15624" width="30.140625" style="1926" customWidth="1"/>
    <col min="15625" max="15625" width="33.7109375" style="1926" customWidth="1"/>
    <col min="15626" max="15626" width="27" style="1926" customWidth="1"/>
    <col min="15627" max="15627" width="28.7109375" style="1926" customWidth="1"/>
    <col min="15628" max="15628" width="34.85546875" style="1926" customWidth="1"/>
    <col min="15629" max="15629" width="37" style="1926" customWidth="1"/>
    <col min="15630" max="15630" width="34.85546875" style="1926" customWidth="1"/>
    <col min="15631" max="15631" width="27.5703125" style="1926" customWidth="1"/>
    <col min="15632" max="15632" width="36.85546875" style="1926" customWidth="1"/>
    <col min="15633" max="15633" width="38.7109375" style="1926" customWidth="1"/>
    <col min="15634" max="15636" width="14.7109375" style="1926" customWidth="1"/>
    <col min="15637" max="15637" width="18.7109375" style="1926" customWidth="1"/>
    <col min="15638" max="15638" width="25.42578125" style="1926" customWidth="1"/>
    <col min="15639" max="15639" width="34.85546875" style="1926" customWidth="1"/>
    <col min="15640" max="15640" width="28" style="1926" customWidth="1"/>
    <col min="15641" max="15641" width="34.140625" style="1926" customWidth="1"/>
    <col min="15642" max="15642" width="34" style="1926" customWidth="1"/>
    <col min="15643" max="15873" width="11.42578125" style="1926"/>
    <col min="15874" max="15874" width="108.140625" style="1926" customWidth="1"/>
    <col min="15875" max="15875" width="28.7109375" style="1926" customWidth="1"/>
    <col min="15876" max="15876" width="32.5703125" style="1926" customWidth="1"/>
    <col min="15877" max="15877" width="28.7109375" style="1926" customWidth="1"/>
    <col min="15878" max="15879" width="31.7109375" style="1926" customWidth="1"/>
    <col min="15880" max="15880" width="30.140625" style="1926" customWidth="1"/>
    <col min="15881" max="15881" width="33.7109375" style="1926" customWidth="1"/>
    <col min="15882" max="15882" width="27" style="1926" customWidth="1"/>
    <col min="15883" max="15883" width="28.7109375" style="1926" customWidth="1"/>
    <col min="15884" max="15884" width="34.85546875" style="1926" customWidth="1"/>
    <col min="15885" max="15885" width="37" style="1926" customWidth="1"/>
    <col min="15886" max="15886" width="34.85546875" style="1926" customWidth="1"/>
    <col min="15887" max="15887" width="27.5703125" style="1926" customWidth="1"/>
    <col min="15888" max="15888" width="36.85546875" style="1926" customWidth="1"/>
    <col min="15889" max="15889" width="38.7109375" style="1926" customWidth="1"/>
    <col min="15890" max="15892" width="14.7109375" style="1926" customWidth="1"/>
    <col min="15893" max="15893" width="18.7109375" style="1926" customWidth="1"/>
    <col min="15894" max="15894" width="25.42578125" style="1926" customWidth="1"/>
    <col min="15895" max="15895" width="34.85546875" style="1926" customWidth="1"/>
    <col min="15896" max="15896" width="28" style="1926" customWidth="1"/>
    <col min="15897" max="15897" width="34.140625" style="1926" customWidth="1"/>
    <col min="15898" max="15898" width="34" style="1926" customWidth="1"/>
    <col min="15899" max="16129" width="11.42578125" style="1926"/>
    <col min="16130" max="16130" width="108.140625" style="1926" customWidth="1"/>
    <col min="16131" max="16131" width="28.7109375" style="1926" customWidth="1"/>
    <col min="16132" max="16132" width="32.5703125" style="1926" customWidth="1"/>
    <col min="16133" max="16133" width="28.7109375" style="1926" customWidth="1"/>
    <col min="16134" max="16135" width="31.7109375" style="1926" customWidth="1"/>
    <col min="16136" max="16136" width="30.140625" style="1926" customWidth="1"/>
    <col min="16137" max="16137" width="33.7109375" style="1926" customWidth="1"/>
    <col min="16138" max="16138" width="27" style="1926" customWidth="1"/>
    <col min="16139" max="16139" width="28.7109375" style="1926" customWidth="1"/>
    <col min="16140" max="16140" width="34.85546875" style="1926" customWidth="1"/>
    <col min="16141" max="16141" width="37" style="1926" customWidth="1"/>
    <col min="16142" max="16142" width="34.85546875" style="1926" customWidth="1"/>
    <col min="16143" max="16143" width="27.5703125" style="1926" customWidth="1"/>
    <col min="16144" max="16144" width="36.85546875" style="1926" customWidth="1"/>
    <col min="16145" max="16145" width="38.7109375" style="1926" customWidth="1"/>
    <col min="16146" max="16148" width="14.7109375" style="1926" customWidth="1"/>
    <col min="16149" max="16149" width="18.7109375" style="1926" customWidth="1"/>
    <col min="16150" max="16150" width="25.42578125" style="1926" customWidth="1"/>
    <col min="16151" max="16151" width="34.85546875" style="1926" customWidth="1"/>
    <col min="16152" max="16152" width="28" style="1926" customWidth="1"/>
    <col min="16153" max="16153" width="34.140625" style="1926" customWidth="1"/>
    <col min="16154" max="16154" width="34" style="1926" customWidth="1"/>
    <col min="16155" max="16384" width="11.42578125" style="1926"/>
  </cols>
  <sheetData>
    <row r="1" spans="1:27" s="2076" customFormat="1" ht="24.75" customHeight="1">
      <c r="A1" s="2075"/>
      <c r="B1" s="242" t="s">
        <v>0</v>
      </c>
      <c r="C1">
        <v>15</v>
      </c>
      <c r="L1" s="2077" t="s">
        <v>2462</v>
      </c>
      <c r="M1" s="2077"/>
      <c r="N1" s="2077"/>
      <c r="O1" s="2077"/>
      <c r="P1" s="2077"/>
      <c r="Q1" s="2077"/>
      <c r="R1" s="2077"/>
      <c r="S1" s="2077"/>
      <c r="T1" s="2077"/>
      <c r="U1" s="2077"/>
      <c r="X1" s="2078"/>
      <c r="Y1" s="2078"/>
      <c r="Z1" s="2078"/>
      <c r="AA1" s="2078"/>
    </row>
    <row r="2" spans="1:27" s="2079" customFormat="1">
      <c r="B2" s="242" t="s">
        <v>2</v>
      </c>
      <c r="C2" s="242" t="s">
        <v>2520</v>
      </c>
      <c r="L2" s="2080" t="s">
        <v>2464</v>
      </c>
      <c r="M2" s="2081"/>
      <c r="N2" s="2082"/>
      <c r="O2" s="2083"/>
      <c r="P2" s="2084"/>
      <c r="Q2" s="2083"/>
      <c r="R2" s="2083"/>
      <c r="S2" s="2083"/>
      <c r="T2" s="2083"/>
      <c r="U2" s="2078"/>
      <c r="V2" s="2078"/>
      <c r="W2" s="2078"/>
      <c r="X2" s="2078"/>
      <c r="Y2" s="2078"/>
      <c r="Z2" s="2078"/>
      <c r="AA2" s="2078"/>
    </row>
    <row r="3" spans="1:27" s="2079" customFormat="1">
      <c r="B3" s="242" t="s">
        <v>4</v>
      </c>
      <c r="C3" t="s">
        <v>1560</v>
      </c>
      <c r="M3" s="2080"/>
      <c r="N3" s="3195"/>
      <c r="O3" s="3195"/>
      <c r="P3" s="3195"/>
      <c r="Q3" s="3195"/>
      <c r="R3" s="3195"/>
      <c r="S3" s="3195"/>
      <c r="T3" s="3195"/>
      <c r="U3" s="3195"/>
      <c r="V3" s="3195"/>
      <c r="W3" s="2078"/>
      <c r="X3" s="2085"/>
      <c r="Y3" s="2085"/>
      <c r="Z3" s="2085"/>
    </row>
    <row r="4" spans="1:27" s="2079" customFormat="1">
      <c r="B4" s="242" t="s">
        <v>6</v>
      </c>
      <c r="C4" t="s">
        <v>7</v>
      </c>
      <c r="M4" s="2075"/>
      <c r="N4" s="2078"/>
      <c r="O4" s="2078"/>
      <c r="P4" s="2078"/>
      <c r="Q4" s="2078"/>
      <c r="R4" s="2078"/>
      <c r="S4" s="2078"/>
      <c r="T4" s="2078"/>
      <c r="U4" s="2078"/>
      <c r="V4" s="2078"/>
      <c r="W4" s="2078"/>
      <c r="X4" s="2085"/>
      <c r="Y4" s="2085"/>
      <c r="Z4" s="2085"/>
    </row>
    <row r="5" spans="1:27" s="2079" customFormat="1">
      <c r="B5" s="242" t="s">
        <v>8</v>
      </c>
      <c r="C5" t="s">
        <v>9</v>
      </c>
      <c r="O5" s="2078"/>
      <c r="P5" s="2078"/>
      <c r="Q5" s="2078"/>
      <c r="R5" s="2078"/>
      <c r="S5" s="2078"/>
      <c r="T5" s="2078"/>
      <c r="U5" s="2078"/>
      <c r="V5" s="2078"/>
      <c r="W5" s="2078"/>
      <c r="X5" s="2086"/>
      <c r="Y5" s="2086"/>
      <c r="Z5" s="2086"/>
    </row>
    <row r="6" spans="1:27" s="2076" customFormat="1" ht="24.75" customHeight="1" thickBot="1">
      <c r="A6" s="2075"/>
      <c r="B6" s="2080"/>
      <c r="C6" s="2080"/>
      <c r="D6" s="2080"/>
      <c r="E6" s="2080"/>
      <c r="F6" s="2080"/>
      <c r="G6" s="2080"/>
      <c r="H6" s="2080"/>
      <c r="I6" s="2080"/>
      <c r="J6" s="2075"/>
      <c r="K6" s="2075"/>
      <c r="L6" s="2075"/>
      <c r="M6" s="2078"/>
      <c r="N6" s="2078"/>
      <c r="O6" s="2078"/>
      <c r="P6" s="2078"/>
      <c r="Q6" s="2078"/>
      <c r="R6" s="2078"/>
      <c r="S6" s="2078"/>
      <c r="T6" s="2078"/>
      <c r="U6" s="2078"/>
      <c r="V6" s="2078"/>
      <c r="W6" s="2078"/>
      <c r="X6" s="2078"/>
      <c r="Y6" s="2078"/>
      <c r="Z6" s="2078"/>
      <c r="AA6" s="2078"/>
    </row>
    <row r="7" spans="1:27" s="2079" customFormat="1" ht="36" customHeight="1">
      <c r="A7" s="2089"/>
      <c r="B7" s="2090"/>
      <c r="C7" s="3196" t="s">
        <v>2465</v>
      </c>
      <c r="D7" s="3197"/>
      <c r="E7" s="3198" t="s">
        <v>2466</v>
      </c>
      <c r="F7" s="3198" t="s">
        <v>2467</v>
      </c>
      <c r="G7" s="3199" t="s">
        <v>2468</v>
      </c>
      <c r="H7" s="3200"/>
      <c r="I7" s="3200"/>
      <c r="J7" s="3200"/>
      <c r="K7" s="3200"/>
      <c r="L7" s="3201"/>
      <c r="M7" s="3198" t="s">
        <v>2469</v>
      </c>
      <c r="N7" s="3196" t="s">
        <v>2470</v>
      </c>
      <c r="O7" s="3202"/>
      <c r="P7" s="3202"/>
      <c r="Q7" s="3203" t="s">
        <v>2471</v>
      </c>
      <c r="R7" s="3202" t="s">
        <v>2472</v>
      </c>
      <c r="S7" s="3202"/>
      <c r="T7" s="3202"/>
      <c r="U7" s="3197"/>
      <c r="V7" s="3206" t="s">
        <v>2473</v>
      </c>
      <c r="W7" s="3186"/>
      <c r="X7" s="3187"/>
      <c r="Y7" s="3187"/>
      <c r="Z7" s="3188"/>
    </row>
    <row r="8" spans="1:27" s="2079" customFormat="1" ht="44.25" customHeight="1">
      <c r="A8" s="2091"/>
      <c r="B8" s="2092"/>
      <c r="C8" s="3189"/>
      <c r="D8" s="3177"/>
      <c r="E8" s="3177"/>
      <c r="F8" s="3177"/>
      <c r="G8" s="3191" t="s">
        <v>2474</v>
      </c>
      <c r="H8" s="3192"/>
      <c r="I8" s="3191" t="s">
        <v>2244</v>
      </c>
      <c r="J8" s="3192"/>
      <c r="K8" s="3191" t="s">
        <v>2475</v>
      </c>
      <c r="L8" s="3192"/>
      <c r="M8" s="3177"/>
      <c r="N8" s="3177" t="s">
        <v>2476</v>
      </c>
      <c r="O8" s="3166" t="s">
        <v>2477</v>
      </c>
      <c r="P8" s="2093"/>
      <c r="Q8" s="3204"/>
      <c r="R8" s="3193">
        <v>0</v>
      </c>
      <c r="S8" s="3178">
        <v>0.2</v>
      </c>
      <c r="T8" s="3178">
        <v>0.5</v>
      </c>
      <c r="U8" s="3178">
        <v>1</v>
      </c>
      <c r="V8" s="3207"/>
      <c r="W8" s="3180" t="s">
        <v>2478</v>
      </c>
      <c r="X8" s="3182" t="s">
        <v>2479</v>
      </c>
      <c r="Y8" s="3182" t="s">
        <v>2480</v>
      </c>
      <c r="Z8" s="3184" t="s">
        <v>2481</v>
      </c>
    </row>
    <row r="9" spans="1:27" s="2079" customFormat="1" ht="15" customHeight="1">
      <c r="A9" s="2091"/>
      <c r="B9" s="2092"/>
      <c r="C9" s="3190"/>
      <c r="D9" s="3177"/>
      <c r="E9" s="3177"/>
      <c r="F9" s="3177"/>
      <c r="G9" s="3175" t="s">
        <v>2482</v>
      </c>
      <c r="H9" s="3175" t="s">
        <v>2483</v>
      </c>
      <c r="I9" s="3176" t="s">
        <v>2484</v>
      </c>
      <c r="J9" s="3176" t="s">
        <v>2485</v>
      </c>
      <c r="K9" s="3175" t="s">
        <v>2486</v>
      </c>
      <c r="L9" s="3175" t="s">
        <v>2487</v>
      </c>
      <c r="M9" s="3177"/>
      <c r="N9" s="3177"/>
      <c r="O9" s="3177"/>
      <c r="P9" s="3166" t="s">
        <v>2488</v>
      </c>
      <c r="Q9" s="3204"/>
      <c r="R9" s="3194"/>
      <c r="S9" s="3179"/>
      <c r="T9" s="3179"/>
      <c r="U9" s="3179"/>
      <c r="V9" s="3207"/>
      <c r="W9" s="3181"/>
      <c r="X9" s="3183"/>
      <c r="Y9" s="3183"/>
      <c r="Z9" s="3185"/>
    </row>
    <row r="10" spans="1:27" s="2079" customFormat="1" ht="63.75" customHeight="1">
      <c r="A10" s="2091"/>
      <c r="B10" s="2092"/>
      <c r="C10" s="3190"/>
      <c r="D10" s="3177"/>
      <c r="E10" s="3177"/>
      <c r="F10" s="3177"/>
      <c r="G10" s="3166"/>
      <c r="H10" s="3166"/>
      <c r="I10" s="3177"/>
      <c r="J10" s="3177"/>
      <c r="K10" s="3166"/>
      <c r="L10" s="3166"/>
      <c r="M10" s="3177"/>
      <c r="N10" s="3177"/>
      <c r="O10" s="3177"/>
      <c r="P10" s="3166"/>
      <c r="Q10" s="3205"/>
      <c r="R10" s="3194"/>
      <c r="S10" s="3179"/>
      <c r="T10" s="3179"/>
      <c r="U10" s="3179"/>
      <c r="V10" s="3178"/>
      <c r="W10" s="3181" t="s">
        <v>2489</v>
      </c>
      <c r="X10" s="3183"/>
      <c r="Y10" s="3183"/>
      <c r="Z10" s="3185"/>
    </row>
    <row r="11" spans="1:27" s="2079" customFormat="1" ht="25.5" customHeight="1">
      <c r="A11" s="2094"/>
      <c r="B11" s="2095"/>
      <c r="C11" s="2096" t="s">
        <v>1037</v>
      </c>
      <c r="D11" s="2097" t="s">
        <v>1041</v>
      </c>
      <c r="E11" s="2096" t="s">
        <v>1044</v>
      </c>
      <c r="F11" s="2097" t="s">
        <v>1047</v>
      </c>
      <c r="G11" s="2096" t="s">
        <v>1049</v>
      </c>
      <c r="H11" s="2096" t="s">
        <v>1052</v>
      </c>
      <c r="I11" s="2096" t="s">
        <v>1054</v>
      </c>
      <c r="J11" s="2096" t="s">
        <v>1057</v>
      </c>
      <c r="K11" s="2096" t="s">
        <v>1060</v>
      </c>
      <c r="L11" s="2096" t="s">
        <v>2313</v>
      </c>
      <c r="M11" s="2096" t="s">
        <v>2490</v>
      </c>
      <c r="N11" s="2098" t="s">
        <v>2317</v>
      </c>
      <c r="O11" s="2099" t="s">
        <v>1069</v>
      </c>
      <c r="P11" s="2098" t="s">
        <v>1072</v>
      </c>
      <c r="Q11" s="2100" t="s">
        <v>2491</v>
      </c>
      <c r="R11" s="2100" t="s">
        <v>1078</v>
      </c>
      <c r="S11" s="2100" t="s">
        <v>2323</v>
      </c>
      <c r="T11" s="2100" t="s">
        <v>2325</v>
      </c>
      <c r="U11" s="2100" t="s">
        <v>2327</v>
      </c>
      <c r="V11" s="2100" t="s">
        <v>2492</v>
      </c>
      <c r="W11" s="2097" t="s">
        <v>2330</v>
      </c>
      <c r="X11" s="2101" t="s">
        <v>2332</v>
      </c>
      <c r="Y11" s="2102" t="s">
        <v>2333</v>
      </c>
      <c r="Z11" s="2103" t="s">
        <v>2334</v>
      </c>
    </row>
    <row r="12" spans="1:27" s="2079" customFormat="1" ht="18.75" customHeight="1">
      <c r="A12" s="2104" t="s">
        <v>1037</v>
      </c>
      <c r="B12" s="2105" t="s">
        <v>2493</v>
      </c>
      <c r="C12" s="2106"/>
      <c r="D12" s="2106"/>
      <c r="E12" s="2106"/>
      <c r="F12" s="2107"/>
      <c r="G12" s="2107"/>
      <c r="H12" s="2107"/>
      <c r="I12" s="2107"/>
      <c r="J12" s="2107"/>
      <c r="K12" s="2108">
        <f>G12+H12+I12+J12</f>
        <v>0</v>
      </c>
      <c r="L12" s="2107"/>
      <c r="M12" s="2109">
        <f>F12-K12+L12</f>
        <v>0</v>
      </c>
      <c r="N12" s="2107"/>
      <c r="O12" s="2107"/>
      <c r="P12" s="2107"/>
      <c r="Q12" s="2110">
        <f>M12+N12-O12</f>
        <v>0</v>
      </c>
      <c r="R12" s="2107"/>
      <c r="S12" s="2107"/>
      <c r="T12" s="2107"/>
      <c r="U12" s="2107"/>
      <c r="V12" s="2109">
        <f>Q12-R12-0.8*S12-0.5*T12</f>
        <v>0</v>
      </c>
      <c r="W12" s="2111"/>
      <c r="X12" s="2112"/>
      <c r="Y12" s="2112"/>
      <c r="Z12" s="2113"/>
    </row>
    <row r="13" spans="1:27" s="2119" customFormat="1" ht="17.25" customHeight="1">
      <c r="A13" s="2114" t="s">
        <v>2299</v>
      </c>
      <c r="B13" s="2115" t="s">
        <v>2494</v>
      </c>
      <c r="C13" s="2106"/>
      <c r="D13" s="2106"/>
      <c r="E13" s="2106"/>
      <c r="F13" s="2116"/>
      <c r="G13" s="2116"/>
      <c r="H13" s="2116"/>
      <c r="I13" s="2116"/>
      <c r="J13" s="2116"/>
      <c r="K13" s="2116"/>
      <c r="L13" s="2116"/>
      <c r="M13" s="2116"/>
      <c r="N13" s="2116"/>
      <c r="O13" s="2116"/>
      <c r="P13" s="2116"/>
      <c r="Q13" s="2117"/>
      <c r="R13" s="2116"/>
      <c r="S13" s="2116"/>
      <c r="T13" s="2116"/>
      <c r="U13" s="2116"/>
      <c r="V13" s="2116"/>
      <c r="W13" s="2116"/>
      <c r="X13" s="2116"/>
      <c r="Y13" s="2116"/>
      <c r="Z13" s="2118"/>
    </row>
    <row r="14" spans="1:27" s="2119" customFormat="1" ht="18" customHeight="1">
      <c r="A14" s="2104" t="s">
        <v>2301</v>
      </c>
      <c r="B14" s="2120"/>
      <c r="C14" s="2106"/>
      <c r="D14" s="2106"/>
      <c r="E14" s="2106"/>
      <c r="F14" s="2116"/>
      <c r="G14" s="2116"/>
      <c r="H14" s="2116"/>
      <c r="I14" s="2116"/>
      <c r="J14" s="2116"/>
      <c r="K14" s="2116"/>
      <c r="L14" s="2116"/>
      <c r="M14" s="2116"/>
      <c r="N14" s="2116"/>
      <c r="O14" s="2116"/>
      <c r="P14" s="2116"/>
      <c r="Q14" s="2117"/>
      <c r="R14" s="2116"/>
      <c r="S14" s="2116"/>
      <c r="T14" s="2116"/>
      <c r="U14" s="2116"/>
      <c r="V14" s="2106"/>
      <c r="W14" s="2116"/>
      <c r="X14" s="2116"/>
      <c r="Y14" s="2116"/>
      <c r="Z14" s="2118"/>
    </row>
    <row r="15" spans="1:27" s="2079" customFormat="1" ht="15.75" customHeight="1">
      <c r="A15" s="2114" t="s">
        <v>2303</v>
      </c>
      <c r="B15" s="2120"/>
      <c r="C15" s="2106"/>
      <c r="D15" s="2106"/>
      <c r="E15" s="2106"/>
      <c r="F15" s="2116"/>
      <c r="G15" s="2116"/>
      <c r="H15" s="2116"/>
      <c r="I15" s="2116"/>
      <c r="J15" s="2116"/>
      <c r="K15" s="2116"/>
      <c r="L15" s="2116"/>
      <c r="M15" s="2116"/>
      <c r="N15" s="2116"/>
      <c r="O15" s="2116"/>
      <c r="P15" s="2116"/>
      <c r="Q15" s="2117"/>
      <c r="R15" s="2116"/>
      <c r="S15" s="2116"/>
      <c r="T15" s="2116"/>
      <c r="U15" s="2116"/>
      <c r="V15" s="2106"/>
      <c r="W15" s="2116"/>
      <c r="X15" s="2116"/>
      <c r="Y15" s="2116"/>
      <c r="Z15" s="2118"/>
    </row>
    <row r="16" spans="1:27" s="2079" customFormat="1" ht="16.899999999999999" customHeight="1">
      <c r="A16" s="2121" t="s">
        <v>2495</v>
      </c>
      <c r="B16" s="2120"/>
      <c r="C16" s="2106"/>
      <c r="D16" s="2106"/>
      <c r="E16" s="2106"/>
      <c r="F16" s="2116"/>
      <c r="G16" s="2116"/>
      <c r="H16" s="2116"/>
      <c r="I16" s="2116"/>
      <c r="J16" s="2116"/>
      <c r="K16" s="2116"/>
      <c r="L16" s="2116"/>
      <c r="M16" s="2116"/>
      <c r="N16" s="2116"/>
      <c r="O16" s="2116"/>
      <c r="P16" s="2116"/>
      <c r="Q16" s="2117"/>
      <c r="R16" s="2116"/>
      <c r="S16" s="2116"/>
      <c r="T16" s="2116"/>
      <c r="U16" s="2116"/>
      <c r="V16" s="2106"/>
      <c r="W16" s="2116"/>
      <c r="X16" s="2116"/>
      <c r="Y16" s="2116"/>
      <c r="Z16" s="2122"/>
    </row>
    <row r="17" spans="1:26" s="2079" customFormat="1" ht="15" customHeight="1">
      <c r="A17" s="2123"/>
      <c r="B17" s="3167" t="s">
        <v>2496</v>
      </c>
      <c r="C17" s="3168"/>
      <c r="D17" s="3168"/>
      <c r="E17" s="3168"/>
      <c r="F17" s="3168"/>
      <c r="G17" s="3168"/>
      <c r="H17" s="3168"/>
      <c r="I17" s="3168"/>
      <c r="J17" s="3168"/>
      <c r="K17" s="3168"/>
      <c r="L17" s="3168"/>
      <c r="M17" s="3168"/>
      <c r="N17" s="3168"/>
      <c r="O17" s="3168"/>
      <c r="P17" s="3168"/>
      <c r="Q17" s="3168"/>
      <c r="R17" s="3168"/>
      <c r="S17" s="3168"/>
      <c r="T17" s="3168"/>
      <c r="U17" s="3168"/>
      <c r="V17" s="3168"/>
      <c r="W17" s="3168"/>
      <c r="X17" s="3168"/>
      <c r="Y17" s="3168"/>
      <c r="Z17" s="3169"/>
    </row>
    <row r="18" spans="1:26" s="2079" customFormat="1" ht="22.5" customHeight="1">
      <c r="A18" s="2104" t="s">
        <v>1041</v>
      </c>
      <c r="B18" s="2124" t="s">
        <v>2497</v>
      </c>
      <c r="C18" s="2125"/>
      <c r="D18" s="2126"/>
      <c r="E18" s="2127"/>
      <c r="F18" s="2128"/>
      <c r="G18" s="2129"/>
      <c r="H18" s="2129"/>
      <c r="I18" s="2129"/>
      <c r="J18" s="2129"/>
      <c r="K18" s="2130">
        <f>G18+H18+I18+J18</f>
        <v>0</v>
      </c>
      <c r="L18" s="2129"/>
      <c r="M18" s="2109">
        <f>F18-K18+L18</f>
        <v>0</v>
      </c>
      <c r="N18" s="2129"/>
      <c r="O18" s="2129"/>
      <c r="P18" s="2131"/>
      <c r="Q18" s="2110">
        <f>M18+N18-O18</f>
        <v>0</v>
      </c>
      <c r="R18" s="2132"/>
      <c r="S18" s="2133"/>
      <c r="T18" s="2133"/>
      <c r="U18" s="2134"/>
      <c r="V18" s="2135"/>
      <c r="W18" s="2136"/>
      <c r="X18" s="2137"/>
      <c r="Y18" s="2138"/>
      <c r="Z18" s="2139"/>
    </row>
    <row r="19" spans="1:26" s="2079" customFormat="1" ht="21" customHeight="1">
      <c r="A19" s="2140" t="s">
        <v>1044</v>
      </c>
      <c r="B19" s="2141" t="s">
        <v>2498</v>
      </c>
      <c r="C19" s="2125"/>
      <c r="D19" s="2126"/>
      <c r="E19" s="2127"/>
      <c r="F19" s="2142"/>
      <c r="G19" s="2143"/>
      <c r="H19" s="2143"/>
      <c r="I19" s="2143"/>
      <c r="J19" s="2143"/>
      <c r="K19" s="2130">
        <f>G19+H19+I19+J19</f>
        <v>0</v>
      </c>
      <c r="L19" s="2143"/>
      <c r="M19" s="2109">
        <f>F19-K19+L19</f>
        <v>0</v>
      </c>
      <c r="N19" s="2143"/>
      <c r="O19" s="2143"/>
      <c r="P19" s="2144"/>
      <c r="Q19" s="2110">
        <f>M19+N19-O19</f>
        <v>0</v>
      </c>
      <c r="R19" s="2145">
        <f>R12</f>
        <v>0</v>
      </c>
      <c r="S19" s="2145">
        <f t="shared" ref="S19:U19" si="0">S12</f>
        <v>0</v>
      </c>
      <c r="T19" s="2145">
        <f t="shared" si="0"/>
        <v>0</v>
      </c>
      <c r="U19" s="2145">
        <f t="shared" si="0"/>
        <v>0</v>
      </c>
      <c r="V19" s="2146">
        <f>Q19-R19-0.8*S19-0.5*T19</f>
        <v>0</v>
      </c>
      <c r="W19" s="2137"/>
      <c r="X19" s="2137"/>
      <c r="Y19" s="2147"/>
      <c r="Z19" s="2148"/>
    </row>
    <row r="20" spans="1:26" s="2079" customFormat="1" ht="22.5" customHeight="1">
      <c r="A20" s="2114"/>
      <c r="B20" s="2141" t="s">
        <v>2499</v>
      </c>
      <c r="C20" s="2125"/>
      <c r="D20" s="2126"/>
      <c r="E20" s="2127"/>
      <c r="F20" s="2116"/>
      <c r="G20" s="2149"/>
      <c r="H20" s="2126"/>
      <c r="I20" s="2126"/>
      <c r="J20" s="2126"/>
      <c r="K20" s="2126"/>
      <c r="L20" s="2150"/>
      <c r="M20" s="2151"/>
      <c r="N20" s="2126"/>
      <c r="O20" s="2126"/>
      <c r="P20" s="2126"/>
      <c r="Q20" s="2152"/>
      <c r="R20" s="2125"/>
      <c r="S20" s="2117"/>
      <c r="T20" s="2117"/>
      <c r="U20" s="2153"/>
      <c r="V20" s="2125"/>
      <c r="W20" s="2154"/>
      <c r="X20" s="2155"/>
      <c r="Y20" s="2152"/>
      <c r="Z20" s="2156"/>
    </row>
    <row r="21" spans="1:26" s="2158" customFormat="1" ht="20.25" customHeight="1">
      <c r="A21" s="2114" t="s">
        <v>1047</v>
      </c>
      <c r="B21" s="2141" t="s">
        <v>2500</v>
      </c>
      <c r="C21" s="2125"/>
      <c r="D21" s="2117"/>
      <c r="E21" s="2127"/>
      <c r="F21" s="2157"/>
      <c r="G21" s="2143"/>
      <c r="H21" s="2143"/>
      <c r="I21" s="2143"/>
      <c r="J21" s="2143"/>
      <c r="K21" s="2130">
        <f>G21+H21+I21+J21</f>
        <v>0</v>
      </c>
      <c r="L21" s="2143"/>
      <c r="M21" s="2109">
        <f>F21-K21+L21</f>
        <v>0</v>
      </c>
      <c r="N21" s="2143"/>
      <c r="O21" s="2143"/>
      <c r="P21" s="2143"/>
      <c r="Q21" s="2110">
        <f>M21+N21-O21</f>
        <v>0</v>
      </c>
      <c r="R21" s="2149"/>
      <c r="S21" s="2126"/>
      <c r="T21" s="2126"/>
      <c r="U21" s="2150"/>
      <c r="V21" s="2135"/>
      <c r="W21" s="2136"/>
      <c r="X21" s="2136"/>
      <c r="Y21" s="2152"/>
      <c r="Z21" s="2156"/>
    </row>
    <row r="22" spans="1:26" s="2158" customFormat="1" ht="21.75" customHeight="1">
      <c r="A22" s="2159" t="s">
        <v>1049</v>
      </c>
      <c r="B22" s="2141"/>
      <c r="C22" s="2125"/>
      <c r="D22" s="2117"/>
      <c r="E22" s="2127"/>
      <c r="F22" s="2127"/>
      <c r="G22" s="2149"/>
      <c r="H22" s="2126"/>
      <c r="I22" s="2126"/>
      <c r="J22" s="2126"/>
      <c r="K22" s="2126"/>
      <c r="L22" s="2150"/>
      <c r="M22" s="2160"/>
      <c r="N22" s="2126"/>
      <c r="O22" s="2126"/>
      <c r="P22" s="2126"/>
      <c r="Q22" s="2152"/>
      <c r="R22" s="2149"/>
      <c r="S22" s="2126"/>
      <c r="T22" s="2126"/>
      <c r="U22" s="2150"/>
      <c r="V22" s="2125"/>
      <c r="W22" s="2153"/>
      <c r="X22" s="2152"/>
      <c r="Y22" s="2152"/>
      <c r="Z22" s="2156"/>
    </row>
    <row r="23" spans="1:26" s="2158" customFormat="1" ht="24" customHeight="1">
      <c r="A23" s="2159" t="s">
        <v>1052</v>
      </c>
      <c r="B23" s="2141" t="s">
        <v>2501</v>
      </c>
      <c r="C23" s="2125"/>
      <c r="D23" s="2117"/>
      <c r="E23" s="2127"/>
      <c r="F23" s="2157"/>
      <c r="G23" s="2143"/>
      <c r="H23" s="2143"/>
      <c r="I23" s="2143"/>
      <c r="J23" s="2143"/>
      <c r="K23" s="2130">
        <f>G23+H23+I23+J23</f>
        <v>0</v>
      </c>
      <c r="L23" s="2143"/>
      <c r="M23" s="2109">
        <f>F23-K23+L23</f>
        <v>0</v>
      </c>
      <c r="N23" s="2143"/>
      <c r="O23" s="2143"/>
      <c r="P23" s="2143"/>
      <c r="Q23" s="2110">
        <f>M23+N23-O23</f>
        <v>0</v>
      </c>
      <c r="R23" s="2149"/>
      <c r="S23" s="2126"/>
      <c r="T23" s="2126"/>
      <c r="U23" s="2150"/>
      <c r="V23" s="2135"/>
      <c r="W23" s="2136"/>
      <c r="X23" s="2136"/>
      <c r="Y23" s="2152"/>
      <c r="Z23" s="2156"/>
    </row>
    <row r="24" spans="1:26" s="2158" customFormat="1" ht="12">
      <c r="A24" s="2159" t="s">
        <v>1054</v>
      </c>
      <c r="B24" s="2161"/>
      <c r="C24" s="2125"/>
      <c r="D24" s="2117"/>
      <c r="E24" s="2127"/>
      <c r="F24" s="2127"/>
      <c r="G24" s="2149"/>
      <c r="H24" s="2126"/>
      <c r="I24" s="2126"/>
      <c r="J24" s="2126"/>
      <c r="K24" s="2126"/>
      <c r="L24" s="2150"/>
      <c r="M24" s="2160"/>
      <c r="N24" s="2126"/>
      <c r="O24" s="2126"/>
      <c r="P24" s="2126"/>
      <c r="Q24" s="2152"/>
      <c r="R24" s="2149"/>
      <c r="S24" s="2126"/>
      <c r="T24" s="2126"/>
      <c r="U24" s="2150"/>
      <c r="V24" s="2125"/>
      <c r="W24" s="2153"/>
      <c r="X24" s="2152"/>
      <c r="Y24" s="2152"/>
      <c r="Z24" s="2156"/>
    </row>
    <row r="25" spans="1:26" s="2158" customFormat="1" ht="12">
      <c r="A25" s="2159" t="s">
        <v>1057</v>
      </c>
      <c r="B25" s="2162"/>
      <c r="C25" s="2163"/>
      <c r="D25" s="2164"/>
      <c r="E25" s="2165"/>
      <c r="F25" s="2165"/>
      <c r="G25" s="2132"/>
      <c r="H25" s="2133"/>
      <c r="I25" s="2133"/>
      <c r="J25" s="2133"/>
      <c r="K25" s="2133"/>
      <c r="L25" s="2134"/>
      <c r="M25" s="2166"/>
      <c r="N25" s="2133"/>
      <c r="O25" s="2133"/>
      <c r="P25" s="2133"/>
      <c r="Q25" s="2138"/>
      <c r="R25" s="2132"/>
      <c r="S25" s="2133"/>
      <c r="T25" s="2133"/>
      <c r="U25" s="2134"/>
      <c r="V25" s="2163"/>
      <c r="W25" s="2167"/>
      <c r="X25" s="2138"/>
      <c r="Y25" s="2152"/>
      <c r="Z25" s="2156"/>
    </row>
    <row r="26" spans="1:26" s="2079" customFormat="1" ht="12">
      <c r="A26" s="2140"/>
      <c r="B26" s="3170" t="s">
        <v>2502</v>
      </c>
      <c r="C26" s="3171"/>
      <c r="D26" s="3171"/>
      <c r="E26" s="3171"/>
      <c r="F26" s="3170"/>
      <c r="G26" s="3170"/>
      <c r="H26" s="3170"/>
      <c r="I26" s="3170"/>
      <c r="J26" s="3170"/>
      <c r="K26" s="3170"/>
      <c r="L26" s="3170"/>
      <c r="M26" s="3170"/>
      <c r="N26" s="3170"/>
      <c r="O26" s="3170"/>
      <c r="P26" s="3170"/>
      <c r="Q26" s="3170"/>
      <c r="R26" s="3170"/>
      <c r="S26" s="3170"/>
      <c r="T26" s="3170"/>
      <c r="U26" s="3170"/>
      <c r="V26" s="3170"/>
      <c r="W26" s="3170"/>
      <c r="X26" s="3170"/>
      <c r="Y26" s="3170"/>
      <c r="Z26" s="3172"/>
    </row>
    <row r="27" spans="1:26" s="2079" customFormat="1" ht="21" customHeight="1">
      <c r="A27" s="2140" t="s">
        <v>1060</v>
      </c>
      <c r="B27" s="2168" t="s">
        <v>2503</v>
      </c>
      <c r="C27" s="2169"/>
      <c r="D27" s="2170"/>
      <c r="E27" s="2171"/>
      <c r="F27" s="2172"/>
      <c r="G27" s="2173"/>
      <c r="H27" s="2174"/>
      <c r="I27" s="2175"/>
      <c r="J27" s="2175"/>
      <c r="K27" s="2175"/>
      <c r="L27" s="2176"/>
      <c r="M27" s="2177"/>
      <c r="N27" s="2178"/>
      <c r="O27" s="2175"/>
      <c r="P27" s="2176"/>
      <c r="Q27" s="2179"/>
      <c r="R27" s="2180"/>
      <c r="S27" s="2180"/>
      <c r="T27" s="2180"/>
      <c r="U27" s="2180"/>
      <c r="V27" s="2146">
        <f>Q27-R27-0.8*S27-0.5*T27</f>
        <v>0</v>
      </c>
      <c r="W27" s="2180"/>
      <c r="X27" s="2181">
        <f>V27*0%</f>
        <v>0</v>
      </c>
      <c r="Y27" s="2180"/>
      <c r="Z27" s="2182"/>
    </row>
    <row r="28" spans="1:26" s="2079" customFormat="1" ht="12">
      <c r="A28" s="2114">
        <v>100</v>
      </c>
      <c r="B28" s="2168">
        <v>0.1</v>
      </c>
      <c r="C28" s="2173"/>
      <c r="D28" s="2174"/>
      <c r="E28" s="2183"/>
      <c r="F28" s="2172"/>
      <c r="G28" s="2173"/>
      <c r="H28" s="2174"/>
      <c r="I28" s="2175"/>
      <c r="J28" s="2175"/>
      <c r="K28" s="2175"/>
      <c r="L28" s="2176"/>
      <c r="M28" s="2177"/>
      <c r="N28" s="2178"/>
      <c r="O28" s="2175"/>
      <c r="P28" s="2176"/>
      <c r="Q28" s="2180"/>
      <c r="R28" s="2180"/>
      <c r="S28" s="2180"/>
      <c r="T28" s="2180"/>
      <c r="U28" s="2180"/>
      <c r="V28" s="2146">
        <f t="shared" ref="V28:V38" si="1">Q28-R28-0.8*S28-0.5*T28</f>
        <v>0</v>
      </c>
      <c r="W28" s="2180"/>
      <c r="X28" s="2181">
        <f>V28*10%</f>
        <v>0</v>
      </c>
      <c r="Y28" s="2180"/>
      <c r="Z28" s="2182"/>
    </row>
    <row r="29" spans="1:26" s="2079" customFormat="1" ht="12">
      <c r="A29" s="2114">
        <v>110</v>
      </c>
      <c r="B29" s="2168">
        <v>0.2</v>
      </c>
      <c r="C29" s="2184"/>
      <c r="D29" s="2106"/>
      <c r="E29" s="2185"/>
      <c r="F29" s="2172"/>
      <c r="G29" s="2184"/>
      <c r="H29" s="2106"/>
      <c r="I29" s="2175"/>
      <c r="J29" s="2175"/>
      <c r="K29" s="2175"/>
      <c r="L29" s="2176"/>
      <c r="M29" s="2177"/>
      <c r="N29" s="2178"/>
      <c r="O29" s="2175"/>
      <c r="P29" s="2176"/>
      <c r="Q29" s="2180"/>
      <c r="R29" s="2180"/>
      <c r="S29" s="2180"/>
      <c r="T29" s="2180"/>
      <c r="U29" s="2180"/>
      <c r="V29" s="2146">
        <f t="shared" si="1"/>
        <v>0</v>
      </c>
      <c r="W29" s="2180"/>
      <c r="X29" s="2181">
        <f>V29*20%</f>
        <v>0</v>
      </c>
      <c r="Y29" s="2180"/>
      <c r="Z29" s="2182"/>
    </row>
    <row r="30" spans="1:26" s="2079" customFormat="1" ht="12">
      <c r="A30" s="2114">
        <v>120</v>
      </c>
      <c r="B30" s="2168">
        <v>0.35</v>
      </c>
      <c r="C30" s="2173"/>
      <c r="D30" s="2174"/>
      <c r="E30" s="2183"/>
      <c r="F30" s="2172"/>
      <c r="G30" s="2173"/>
      <c r="H30" s="2174"/>
      <c r="I30" s="2175"/>
      <c r="J30" s="2175"/>
      <c r="K30" s="2175"/>
      <c r="L30" s="2176"/>
      <c r="M30" s="2177"/>
      <c r="N30" s="2178"/>
      <c r="O30" s="2175"/>
      <c r="P30" s="2176"/>
      <c r="Q30" s="2180"/>
      <c r="R30" s="2180"/>
      <c r="S30" s="2180"/>
      <c r="T30" s="2180"/>
      <c r="U30" s="2180"/>
      <c r="V30" s="2146">
        <f t="shared" si="1"/>
        <v>0</v>
      </c>
      <c r="W30" s="2180"/>
      <c r="X30" s="2181">
        <f>V30*35%</f>
        <v>0</v>
      </c>
      <c r="Y30" s="2180"/>
      <c r="Z30" s="2182"/>
    </row>
    <row r="31" spans="1:26" s="2079" customFormat="1" ht="12">
      <c r="A31" s="2114">
        <v>130</v>
      </c>
      <c r="B31" s="2168">
        <v>0.5</v>
      </c>
      <c r="C31" s="2149"/>
      <c r="D31" s="2126"/>
      <c r="E31" s="2150"/>
      <c r="F31" s="2172"/>
      <c r="G31" s="2173"/>
      <c r="H31" s="2174"/>
      <c r="I31" s="2175"/>
      <c r="J31" s="2175"/>
      <c r="K31" s="2175"/>
      <c r="L31" s="2176"/>
      <c r="M31" s="2177"/>
      <c r="N31" s="2178"/>
      <c r="O31" s="2175"/>
      <c r="P31" s="2176"/>
      <c r="Q31" s="2180"/>
      <c r="R31" s="2180"/>
      <c r="S31" s="2180"/>
      <c r="T31" s="2180"/>
      <c r="U31" s="2180"/>
      <c r="V31" s="2146">
        <f t="shared" si="1"/>
        <v>0</v>
      </c>
      <c r="W31" s="2180"/>
      <c r="X31" s="2181">
        <f>V31*50%</f>
        <v>0</v>
      </c>
      <c r="Y31" s="2180"/>
      <c r="Z31" s="2182"/>
    </row>
    <row r="32" spans="1:26" s="2079" customFormat="1" ht="12">
      <c r="A32" s="2114">
        <v>140</v>
      </c>
      <c r="B32" s="2168">
        <v>0.75</v>
      </c>
      <c r="C32" s="2149"/>
      <c r="D32" s="2126"/>
      <c r="E32" s="2150"/>
      <c r="F32" s="2172"/>
      <c r="G32" s="2173"/>
      <c r="H32" s="2174"/>
      <c r="I32" s="2175"/>
      <c r="J32" s="2175"/>
      <c r="K32" s="2175"/>
      <c r="L32" s="2176"/>
      <c r="M32" s="2177"/>
      <c r="N32" s="2178"/>
      <c r="O32" s="2175"/>
      <c r="P32" s="2176"/>
      <c r="Q32" s="2180"/>
      <c r="R32" s="2180"/>
      <c r="S32" s="2180"/>
      <c r="T32" s="2180"/>
      <c r="U32" s="2180"/>
      <c r="V32" s="2146">
        <f t="shared" si="1"/>
        <v>0</v>
      </c>
      <c r="W32" s="2180"/>
      <c r="X32" s="2181">
        <f>V32*75%</f>
        <v>0</v>
      </c>
      <c r="Y32" s="2180"/>
      <c r="Z32" s="2182"/>
    </row>
    <row r="33" spans="1:26" s="2079" customFormat="1" ht="12">
      <c r="A33" s="2114">
        <v>150</v>
      </c>
      <c r="B33" s="2168">
        <v>0.85</v>
      </c>
      <c r="C33" s="2186"/>
      <c r="D33" s="2187"/>
      <c r="E33" s="2188"/>
      <c r="F33" s="2172"/>
      <c r="G33" s="2189"/>
      <c r="H33" s="2190"/>
      <c r="I33" s="2191"/>
      <c r="J33" s="2191"/>
      <c r="K33" s="2191"/>
      <c r="L33" s="2192"/>
      <c r="M33" s="2193"/>
      <c r="N33" s="2194"/>
      <c r="O33" s="2191"/>
      <c r="P33" s="2192"/>
      <c r="Q33" s="2180"/>
      <c r="R33" s="2180"/>
      <c r="S33" s="2180"/>
      <c r="T33" s="2180"/>
      <c r="U33" s="2180"/>
      <c r="V33" s="2146">
        <f t="shared" si="1"/>
        <v>0</v>
      </c>
      <c r="W33" s="2180"/>
      <c r="X33" s="2181">
        <f>V33*85%</f>
        <v>0</v>
      </c>
      <c r="Y33" s="2180"/>
      <c r="Z33" s="2182"/>
    </row>
    <row r="34" spans="1:26" s="2079" customFormat="1" ht="12">
      <c r="A34" s="2114">
        <v>160</v>
      </c>
      <c r="B34" s="2168">
        <v>1</v>
      </c>
      <c r="C34" s="2149"/>
      <c r="D34" s="2126"/>
      <c r="E34" s="2150"/>
      <c r="F34" s="2172"/>
      <c r="G34" s="2173"/>
      <c r="H34" s="2174"/>
      <c r="I34" s="2175"/>
      <c r="J34" s="2175"/>
      <c r="K34" s="2175"/>
      <c r="L34" s="2176"/>
      <c r="M34" s="2177"/>
      <c r="N34" s="2178"/>
      <c r="O34" s="2175"/>
      <c r="P34" s="2176"/>
      <c r="Q34" s="2180"/>
      <c r="R34" s="2180"/>
      <c r="S34" s="2180"/>
      <c r="T34" s="2180"/>
      <c r="U34" s="2180"/>
      <c r="V34" s="2146">
        <f t="shared" si="1"/>
        <v>0</v>
      </c>
      <c r="W34" s="2180"/>
      <c r="X34" s="2181">
        <f>V34*100%</f>
        <v>0</v>
      </c>
      <c r="Y34" s="2180"/>
      <c r="Z34" s="2182"/>
    </row>
    <row r="35" spans="1:26" s="2079" customFormat="1" ht="12">
      <c r="A35" s="2114">
        <v>170</v>
      </c>
      <c r="B35" s="2168">
        <v>1.25</v>
      </c>
      <c r="C35" s="2149"/>
      <c r="D35" s="2126"/>
      <c r="E35" s="2150"/>
      <c r="F35" s="2172"/>
      <c r="G35" s="2173"/>
      <c r="H35" s="2174"/>
      <c r="I35" s="2175"/>
      <c r="J35" s="2175"/>
      <c r="K35" s="2175"/>
      <c r="L35" s="2176"/>
      <c r="M35" s="2177"/>
      <c r="N35" s="2178"/>
      <c r="O35" s="2175"/>
      <c r="P35" s="2176"/>
      <c r="Q35" s="2180"/>
      <c r="R35" s="2180"/>
      <c r="S35" s="2180"/>
      <c r="T35" s="2180"/>
      <c r="U35" s="2180"/>
      <c r="V35" s="2146">
        <f t="shared" si="1"/>
        <v>0</v>
      </c>
      <c r="W35" s="2180"/>
      <c r="X35" s="2181">
        <f>V35*125%</f>
        <v>0</v>
      </c>
      <c r="Y35" s="2180"/>
      <c r="Z35" s="2182"/>
    </row>
    <row r="36" spans="1:26" s="2079" customFormat="1" ht="12">
      <c r="A36" s="2114">
        <v>180</v>
      </c>
      <c r="B36" s="2168">
        <v>1.5</v>
      </c>
      <c r="C36" s="2186"/>
      <c r="D36" s="2187"/>
      <c r="E36" s="2150"/>
      <c r="F36" s="2172"/>
      <c r="G36" s="2173"/>
      <c r="H36" s="2174"/>
      <c r="I36" s="2175"/>
      <c r="J36" s="2175"/>
      <c r="K36" s="2175"/>
      <c r="L36" s="2176"/>
      <c r="M36" s="2177"/>
      <c r="N36" s="2178"/>
      <c r="O36" s="2175"/>
      <c r="P36" s="2176"/>
      <c r="Q36" s="2180"/>
      <c r="R36" s="2180"/>
      <c r="S36" s="2180"/>
      <c r="T36" s="2180"/>
      <c r="U36" s="2180"/>
      <c r="V36" s="2146">
        <f t="shared" si="1"/>
        <v>0</v>
      </c>
      <c r="W36" s="2180"/>
      <c r="X36" s="2181">
        <f>V36*150%</f>
        <v>0</v>
      </c>
      <c r="Y36" s="2180"/>
      <c r="Z36" s="2182"/>
    </row>
    <row r="37" spans="1:26" s="2079" customFormat="1" ht="12">
      <c r="A37" s="2114">
        <v>190</v>
      </c>
      <c r="B37" s="2168">
        <v>2</v>
      </c>
      <c r="C37" s="2186"/>
      <c r="D37" s="2187"/>
      <c r="E37" s="2188"/>
      <c r="F37" s="2172"/>
      <c r="G37" s="2189"/>
      <c r="H37" s="2190"/>
      <c r="I37" s="2191"/>
      <c r="J37" s="2191"/>
      <c r="K37" s="2191"/>
      <c r="L37" s="2192"/>
      <c r="M37" s="2193"/>
      <c r="N37" s="2194"/>
      <c r="O37" s="2191"/>
      <c r="P37" s="2192"/>
      <c r="Q37" s="2180"/>
      <c r="R37" s="2180"/>
      <c r="S37" s="2180"/>
      <c r="T37" s="2180"/>
      <c r="U37" s="2180"/>
      <c r="V37" s="2146">
        <f t="shared" si="1"/>
        <v>0</v>
      </c>
      <c r="W37" s="2180"/>
      <c r="X37" s="2181">
        <f>V37*200%</f>
        <v>0</v>
      </c>
      <c r="Y37" s="2180"/>
      <c r="Z37" s="2182"/>
    </row>
    <row r="38" spans="1:26" s="2079" customFormat="1" ht="12">
      <c r="A38" s="2114">
        <v>200</v>
      </c>
      <c r="B38" s="2168">
        <v>12.5</v>
      </c>
      <c r="C38" s="2186"/>
      <c r="D38" s="2187"/>
      <c r="E38" s="2188"/>
      <c r="F38" s="2172"/>
      <c r="G38" s="2189"/>
      <c r="H38" s="2190"/>
      <c r="I38" s="2191"/>
      <c r="J38" s="2191"/>
      <c r="K38" s="2191"/>
      <c r="L38" s="2192"/>
      <c r="M38" s="2193"/>
      <c r="N38" s="2194"/>
      <c r="O38" s="2191"/>
      <c r="P38" s="2192"/>
      <c r="Q38" s="2180"/>
      <c r="R38" s="2180"/>
      <c r="S38" s="2180"/>
      <c r="T38" s="2180"/>
      <c r="U38" s="2180"/>
      <c r="V38" s="2146">
        <f t="shared" si="1"/>
        <v>0</v>
      </c>
      <c r="W38" s="2180"/>
      <c r="X38" s="2181">
        <f>V38*1250%</f>
        <v>0</v>
      </c>
      <c r="Y38" s="2180"/>
      <c r="Z38" s="2182"/>
    </row>
    <row r="39" spans="1:26" s="2079" customFormat="1" ht="12">
      <c r="A39" s="2195">
        <v>210</v>
      </c>
      <c r="B39" s="2168" t="s">
        <v>2504</v>
      </c>
      <c r="C39" s="2186"/>
      <c r="D39" s="2187"/>
      <c r="E39" s="2188"/>
      <c r="F39" s="2196"/>
      <c r="G39" s="2191"/>
      <c r="H39" s="2191"/>
      <c r="I39" s="2191"/>
      <c r="J39" s="2191"/>
      <c r="K39" s="2191"/>
      <c r="L39" s="2192"/>
      <c r="M39" s="2193"/>
      <c r="N39" s="2194"/>
      <c r="O39" s="2191"/>
      <c r="P39" s="2192"/>
      <c r="Q39" s="2197"/>
      <c r="R39" s="2197"/>
      <c r="S39" s="2197"/>
      <c r="T39" s="2197"/>
      <c r="U39" s="2197"/>
      <c r="V39" s="2146">
        <f>Q39-R39-0.8*S39-0.5*T39</f>
        <v>0</v>
      </c>
      <c r="W39" s="2197"/>
      <c r="X39" s="2180"/>
      <c r="Y39" s="2197"/>
      <c r="Z39" s="2198"/>
    </row>
    <row r="40" spans="1:26" s="2079" customFormat="1" ht="15" customHeight="1">
      <c r="A40" s="3173" t="s">
        <v>2505</v>
      </c>
      <c r="B40" s="3174"/>
      <c r="C40" s="3174"/>
      <c r="D40" s="3174"/>
      <c r="E40" s="3174"/>
      <c r="F40" s="3174"/>
      <c r="G40" s="3174"/>
      <c r="H40" s="3174"/>
      <c r="I40" s="3174"/>
      <c r="J40" s="3174"/>
      <c r="K40" s="3174"/>
      <c r="L40" s="3174"/>
      <c r="M40" s="3174"/>
      <c r="N40" s="3174"/>
      <c r="O40" s="3174"/>
      <c r="P40" s="3174"/>
      <c r="Q40" s="3174"/>
      <c r="R40" s="3174"/>
      <c r="S40" s="3174"/>
      <c r="T40" s="3174"/>
      <c r="U40" s="3174"/>
      <c r="V40" s="3174"/>
      <c r="W40" s="3174"/>
      <c r="X40" s="3174"/>
      <c r="Y40" s="3174"/>
      <c r="Z40" s="2199"/>
    </row>
    <row r="41" spans="1:26" s="2079" customFormat="1" ht="12">
      <c r="A41" s="2200">
        <v>220</v>
      </c>
      <c r="B41" s="2201"/>
      <c r="C41" s="2202"/>
      <c r="D41" s="2203"/>
      <c r="E41" s="2204"/>
      <c r="F41" s="2202"/>
      <c r="G41" s="2203"/>
      <c r="H41" s="2203"/>
      <c r="I41" s="2203"/>
      <c r="J41" s="2203"/>
      <c r="K41" s="2203"/>
      <c r="L41" s="2203"/>
      <c r="M41" s="2205"/>
      <c r="N41" s="2203"/>
      <c r="O41" s="2203"/>
      <c r="P41" s="2203"/>
      <c r="Q41" s="2203"/>
      <c r="R41" s="2203"/>
      <c r="S41" s="2203"/>
      <c r="T41" s="2203"/>
      <c r="U41" s="2203"/>
      <c r="V41" s="2203"/>
      <c r="W41" s="2203"/>
      <c r="X41" s="2203"/>
      <c r="Y41" s="2206"/>
      <c r="Z41" s="2207"/>
    </row>
    <row r="42" spans="1:26" s="2079" customFormat="1" ht="12">
      <c r="A42" s="2208">
        <v>230</v>
      </c>
      <c r="B42" s="2209"/>
      <c r="C42" s="2149"/>
      <c r="D42" s="2191"/>
      <c r="E42" s="2150"/>
      <c r="F42" s="2149"/>
      <c r="G42" s="2191"/>
      <c r="H42" s="2191"/>
      <c r="I42" s="2191"/>
      <c r="J42" s="2191"/>
      <c r="K42" s="2191"/>
      <c r="L42" s="2191"/>
      <c r="M42" s="2193"/>
      <c r="N42" s="2191"/>
      <c r="O42" s="2191"/>
      <c r="P42" s="2191"/>
      <c r="Q42" s="2191"/>
      <c r="R42" s="2191"/>
      <c r="S42" s="2191"/>
      <c r="T42" s="2191"/>
      <c r="U42" s="2191"/>
      <c r="V42" s="2191"/>
      <c r="W42" s="2191"/>
      <c r="X42" s="2191"/>
      <c r="Y42" s="2192"/>
      <c r="Z42" s="2210"/>
    </row>
    <row r="43" spans="1:26" s="2079" customFormat="1" ht="12">
      <c r="A43" s="2208">
        <v>240</v>
      </c>
      <c r="B43" s="2209"/>
      <c r="C43" s="2149"/>
      <c r="D43" s="2191"/>
      <c r="E43" s="2150"/>
      <c r="F43" s="2149"/>
      <c r="G43" s="2191"/>
      <c r="H43" s="2191"/>
      <c r="I43" s="2191"/>
      <c r="J43" s="2191"/>
      <c r="K43" s="2191"/>
      <c r="L43" s="2191"/>
      <c r="M43" s="2193"/>
      <c r="N43" s="2191"/>
      <c r="O43" s="2191"/>
      <c r="P43" s="2191"/>
      <c r="Q43" s="2191"/>
      <c r="R43" s="2191"/>
      <c r="S43" s="2191"/>
      <c r="T43" s="2191"/>
      <c r="U43" s="2191"/>
      <c r="V43" s="2191"/>
      <c r="W43" s="2191"/>
      <c r="X43" s="2191"/>
      <c r="Y43" s="2192"/>
      <c r="Z43" s="2210"/>
    </row>
    <row r="44" spans="1:26" s="2079" customFormat="1" ht="12.75" thickBot="1">
      <c r="A44" s="2211">
        <v>250</v>
      </c>
      <c r="B44" s="2212"/>
      <c r="C44" s="2213"/>
      <c r="D44" s="2214"/>
      <c r="E44" s="2215"/>
      <c r="F44" s="2213"/>
      <c r="G44" s="2214"/>
      <c r="H44" s="2214"/>
      <c r="I44" s="2214"/>
      <c r="J44" s="2214"/>
      <c r="K44" s="2214"/>
      <c r="L44" s="2214"/>
      <c r="M44" s="2216"/>
      <c r="N44" s="2214"/>
      <c r="O44" s="2214"/>
      <c r="P44" s="2214"/>
      <c r="Q44" s="2214"/>
      <c r="R44" s="2214"/>
      <c r="S44" s="2214"/>
      <c r="T44" s="2214"/>
      <c r="U44" s="2214"/>
      <c r="V44" s="2214"/>
      <c r="W44" s="2214"/>
      <c r="X44" s="2214"/>
      <c r="Y44" s="2217"/>
      <c r="Z44" s="2218"/>
    </row>
    <row r="45" spans="1:26">
      <c r="A45" s="2219"/>
      <c r="G45" s="2220"/>
      <c r="H45" s="2221"/>
      <c r="I45" s="2221"/>
      <c r="J45" s="2222"/>
      <c r="K45" s="2222"/>
      <c r="L45" s="2222"/>
      <c r="M45" s="2222"/>
      <c r="N45" s="2222"/>
      <c r="O45" s="2222"/>
      <c r="P45" s="2222"/>
      <c r="Q45" s="2222"/>
      <c r="R45" s="2220"/>
      <c r="S45" s="2220"/>
      <c r="T45" s="2220"/>
      <c r="U45" s="2220"/>
      <c r="V45" s="2220"/>
      <c r="W45" s="2220"/>
      <c r="X45" s="2220"/>
      <c r="Y45" s="2220"/>
    </row>
    <row r="46" spans="1:26">
      <c r="A46" s="2219"/>
      <c r="B46" s="1926" t="s">
        <v>2506</v>
      </c>
      <c r="G46" s="2220"/>
      <c r="H46" s="2220"/>
      <c r="I46" s="2220"/>
      <c r="J46" s="2220"/>
      <c r="K46" s="2220"/>
      <c r="L46" s="2220"/>
      <c r="M46" s="2220"/>
      <c r="N46" s="2220"/>
      <c r="O46" s="2220"/>
      <c r="P46" s="2220"/>
      <c r="Q46" s="2220"/>
      <c r="R46" s="2220"/>
      <c r="S46" s="2220"/>
      <c r="T46" s="2220"/>
      <c r="U46" s="2220"/>
      <c r="V46" s="2220"/>
      <c r="W46" s="2220"/>
      <c r="X46" s="2220"/>
      <c r="Y46" s="2220"/>
    </row>
    <row r="47" spans="1:26">
      <c r="A47" s="2219"/>
      <c r="B47" s="2082"/>
      <c r="J47" s="2220"/>
      <c r="K47" s="2220"/>
      <c r="L47" s="2220"/>
      <c r="M47" s="2220"/>
      <c r="N47" s="2220"/>
      <c r="O47" s="2220"/>
      <c r="P47" s="2220"/>
      <c r="Q47" s="2220"/>
      <c r="R47" s="2220"/>
      <c r="S47" s="2220"/>
      <c r="T47" s="2220"/>
      <c r="U47" s="2220"/>
      <c r="V47" s="2220"/>
      <c r="W47" s="2220"/>
      <c r="X47" s="2220"/>
      <c r="Y47" s="2220"/>
    </row>
  </sheetData>
  <mergeCells count="36">
    <mergeCell ref="N3:V3"/>
    <mergeCell ref="C7:D7"/>
    <mergeCell ref="E7:E10"/>
    <mergeCell ref="F7:F10"/>
    <mergeCell ref="G7:L7"/>
    <mergeCell ref="M7:M10"/>
    <mergeCell ref="N7:P7"/>
    <mergeCell ref="Q7:Q10"/>
    <mergeCell ref="R7:U7"/>
    <mergeCell ref="V7:V10"/>
    <mergeCell ref="W7:Z7"/>
    <mergeCell ref="C8:C10"/>
    <mergeCell ref="D8:D10"/>
    <mergeCell ref="G8:H8"/>
    <mergeCell ref="I8:J8"/>
    <mergeCell ref="K8:L8"/>
    <mergeCell ref="N8:N10"/>
    <mergeCell ref="O8:O10"/>
    <mergeCell ref="R8:R10"/>
    <mergeCell ref="S8:S10"/>
    <mergeCell ref="P9:P10"/>
    <mergeCell ref="B17:Z17"/>
    <mergeCell ref="B26:Z26"/>
    <mergeCell ref="A40:Y40"/>
    <mergeCell ref="G9:G10"/>
    <mergeCell ref="H9:H10"/>
    <mergeCell ref="I9:I10"/>
    <mergeCell ref="J9:J10"/>
    <mergeCell ref="K9:K10"/>
    <mergeCell ref="L9:L10"/>
    <mergeCell ref="T8:T10"/>
    <mergeCell ref="U8:U10"/>
    <mergeCell ref="W8:W10"/>
    <mergeCell ref="X8:X10"/>
    <mergeCell ref="Y8:Y10"/>
    <mergeCell ref="Z8:Z10"/>
  </mergeCells>
  <conditionalFormatting sqref="D37:E39 B17 B24:B26">
    <cfRule type="cellIs" dxfId="4" priority="5" stopIfTrue="1" operator="equal">
      <formula>#REF!</formula>
    </cfRule>
  </conditionalFormatting>
  <conditionalFormatting sqref="B18:B23">
    <cfRule type="cellIs" dxfId="3" priority="4" stopIfTrue="1" operator="equal">
      <formula>#REF!</formula>
    </cfRule>
  </conditionalFormatting>
  <conditionalFormatting sqref="B27:B39">
    <cfRule type="cellIs" dxfId="2" priority="3" stopIfTrue="1" operator="equal">
      <formula>#REF!</formula>
    </cfRule>
  </conditionalFormatting>
  <conditionalFormatting sqref="C37:C39">
    <cfRule type="cellIs" dxfId="1" priority="2" stopIfTrue="1" operator="equal">
      <formula>#REF!</formula>
    </cfRule>
  </conditionalFormatting>
  <conditionalFormatting sqref="F37:F39">
    <cfRule type="cellIs" dxfId="0" priority="1" stopIfTrue="1" operator="equal">
      <formula>#REF!</formula>
    </cfRule>
  </conditionalFormatting>
  <pageMargins left="0.70866141732283472" right="0.70866141732283472" top="0.15748031496062992" bottom="0" header="0.31496062992125984" footer="0.31496062992125984"/>
  <pageSetup paperSize="9" scale="14" fitToHeight="3" orientation="landscape" cellComments="asDisplayed" r:id="rId1"/>
  <headerFooter alignWithMargins="0">
    <oddFooter>&amp;C&amp;60&amp;U&amp;A&amp;R&amp;40&amp;P of &amp;N</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U30"/>
  <sheetViews>
    <sheetView zoomScale="55" zoomScaleNormal="55" zoomScaleSheetLayoutView="30" workbookViewId="0">
      <selection activeCell="H16" sqref="H16"/>
    </sheetView>
  </sheetViews>
  <sheetFormatPr defaultColWidth="11.42578125" defaultRowHeight="14.25"/>
  <cols>
    <col min="1" max="1" width="5.7109375" style="2224" customWidth="1"/>
    <col min="2" max="2" width="37.7109375" style="2225" customWidth="1"/>
    <col min="3" max="3" width="14.85546875" style="2225" customWidth="1"/>
    <col min="4" max="4" width="14.28515625" style="2225" customWidth="1"/>
    <col min="5" max="5" width="13.42578125" style="2225" customWidth="1"/>
    <col min="6" max="6" width="14.7109375" style="2225" customWidth="1"/>
    <col min="7" max="7" width="13.5703125" style="2225" customWidth="1"/>
    <col min="8" max="8" width="14.5703125" style="2225" customWidth="1"/>
    <col min="9" max="9" width="18.28515625" style="2225" customWidth="1"/>
    <col min="10" max="10" width="14.28515625" style="2225" customWidth="1"/>
    <col min="11" max="11" width="11" style="2225" customWidth="1"/>
    <col min="12" max="12" width="13.42578125" style="2225" customWidth="1"/>
    <col min="13" max="13" width="10.42578125" style="2225" customWidth="1"/>
    <col min="14" max="14" width="14.140625" style="2225" customWidth="1"/>
    <col min="15" max="15" width="15.85546875" style="2225" customWidth="1"/>
    <col min="16" max="16" width="15.140625" style="2225" customWidth="1"/>
    <col min="17" max="17" width="11.140625" style="2225" customWidth="1"/>
    <col min="18" max="18" width="12.28515625" style="2225" customWidth="1"/>
    <col min="19" max="19" width="12.42578125" style="2225" customWidth="1"/>
    <col min="20" max="20" width="13.7109375" style="2225" customWidth="1"/>
    <col min="21" max="21" width="11.42578125" style="2228" customWidth="1"/>
    <col min="22" max="22" width="12.5703125" style="2229" customWidth="1"/>
    <col min="23" max="23" width="14.85546875" style="2229" customWidth="1"/>
    <col min="24" max="24" width="11" style="2228" customWidth="1"/>
    <col min="25" max="25" width="9.42578125" style="2224" customWidth="1"/>
    <col min="26" max="26" width="9.85546875" style="2224" customWidth="1"/>
    <col min="27" max="27" width="10.42578125" style="2224" customWidth="1"/>
    <col min="28" max="28" width="10" style="2224" customWidth="1"/>
    <col min="29" max="29" width="11.5703125" style="2224" customWidth="1"/>
    <col min="30" max="30" width="8.5703125" style="2224" customWidth="1"/>
    <col min="31" max="31" width="12.28515625" style="2224" customWidth="1"/>
    <col min="32" max="32" width="12.5703125" style="2224" customWidth="1"/>
    <col min="33" max="33" width="13.42578125" style="2224" customWidth="1"/>
    <col min="34" max="34" width="13.85546875" style="2224" customWidth="1"/>
    <col min="35" max="35" width="15.7109375" style="2224" customWidth="1"/>
    <col min="36" max="36" width="14.140625" style="2224" customWidth="1"/>
    <col min="37" max="37" width="56.140625" style="2224" customWidth="1"/>
    <col min="38" max="38" width="48.140625" style="2224" customWidth="1"/>
    <col min="39" max="256" width="11.42578125" style="2224"/>
    <col min="257" max="257" width="10.7109375" style="2224" customWidth="1"/>
    <col min="258" max="258" width="60.5703125" style="2224" customWidth="1"/>
    <col min="259" max="259" width="73.140625" style="2224" customWidth="1"/>
    <col min="260" max="260" width="47" style="2224" customWidth="1"/>
    <col min="261" max="261" width="39.7109375" style="2224" customWidth="1"/>
    <col min="262" max="262" width="41.42578125" style="2224" customWidth="1"/>
    <col min="263" max="263" width="42.7109375" style="2224" customWidth="1"/>
    <col min="264" max="264" width="42.140625" style="2224" customWidth="1"/>
    <col min="265" max="265" width="44.5703125" style="2224" customWidth="1"/>
    <col min="266" max="266" width="26" style="2224" customWidth="1"/>
    <col min="267" max="267" width="33.140625" style="2224" customWidth="1"/>
    <col min="268" max="269" width="26" style="2224" customWidth="1"/>
    <col min="270" max="270" width="36" style="2224" customWidth="1"/>
    <col min="271" max="271" width="41.140625" style="2224" customWidth="1"/>
    <col min="272" max="272" width="34.85546875" style="2224" customWidth="1"/>
    <col min="273" max="273" width="27.7109375" style="2224" customWidth="1"/>
    <col min="274" max="274" width="43.85546875" style="2224" customWidth="1"/>
    <col min="275" max="275" width="50" style="2224" customWidth="1"/>
    <col min="276" max="276" width="51.5703125" style="2224" customWidth="1"/>
    <col min="277" max="277" width="28" style="2224" customWidth="1"/>
    <col min="278" max="278" width="30" style="2224" customWidth="1"/>
    <col min="279" max="279" width="25.140625" style="2224" customWidth="1"/>
    <col min="280" max="280" width="26.28515625" style="2224" customWidth="1"/>
    <col min="281" max="281" width="30" style="2224" customWidth="1"/>
    <col min="282" max="282" width="32.140625" style="2224" customWidth="1"/>
    <col min="283" max="283" width="33.5703125" style="2224" customWidth="1"/>
    <col min="284" max="284" width="35.7109375" style="2224" customWidth="1"/>
    <col min="285" max="285" width="33.28515625" style="2224" customWidth="1"/>
    <col min="286" max="286" width="29.140625" style="2224" customWidth="1"/>
    <col min="287" max="287" width="34.28515625" style="2224" customWidth="1"/>
    <col min="288" max="288" width="40.85546875" style="2224" customWidth="1"/>
    <col min="289" max="289" width="55.5703125" style="2224" customWidth="1"/>
    <col min="290" max="290" width="42" style="2224" customWidth="1"/>
    <col min="291" max="291" width="56.85546875" style="2224" customWidth="1"/>
    <col min="292" max="292" width="48" style="2224" customWidth="1"/>
    <col min="293" max="293" width="56.140625" style="2224" customWidth="1"/>
    <col min="294" max="294" width="48.140625" style="2224" customWidth="1"/>
    <col min="295" max="512" width="11.42578125" style="2224"/>
    <col min="513" max="513" width="10.7109375" style="2224" customWidth="1"/>
    <col min="514" max="514" width="60.5703125" style="2224" customWidth="1"/>
    <col min="515" max="515" width="73.140625" style="2224" customWidth="1"/>
    <col min="516" max="516" width="47" style="2224" customWidth="1"/>
    <col min="517" max="517" width="39.7109375" style="2224" customWidth="1"/>
    <col min="518" max="518" width="41.42578125" style="2224" customWidth="1"/>
    <col min="519" max="519" width="42.7109375" style="2224" customWidth="1"/>
    <col min="520" max="520" width="42.140625" style="2224" customWidth="1"/>
    <col min="521" max="521" width="44.5703125" style="2224" customWidth="1"/>
    <col min="522" max="522" width="26" style="2224" customWidth="1"/>
    <col min="523" max="523" width="33.140625" style="2224" customWidth="1"/>
    <col min="524" max="525" width="26" style="2224" customWidth="1"/>
    <col min="526" max="526" width="36" style="2224" customWidth="1"/>
    <col min="527" max="527" width="41.140625" style="2224" customWidth="1"/>
    <col min="528" max="528" width="34.85546875" style="2224" customWidth="1"/>
    <col min="529" max="529" width="27.7109375" style="2224" customWidth="1"/>
    <col min="530" max="530" width="43.85546875" style="2224" customWidth="1"/>
    <col min="531" max="531" width="50" style="2224" customWidth="1"/>
    <col min="532" max="532" width="51.5703125" style="2224" customWidth="1"/>
    <col min="533" max="533" width="28" style="2224" customWidth="1"/>
    <col min="534" max="534" width="30" style="2224" customWidth="1"/>
    <col min="535" max="535" width="25.140625" style="2224" customWidth="1"/>
    <col min="536" max="536" width="26.28515625" style="2224" customWidth="1"/>
    <col min="537" max="537" width="30" style="2224" customWidth="1"/>
    <col min="538" max="538" width="32.140625" style="2224" customWidth="1"/>
    <col min="539" max="539" width="33.5703125" style="2224" customWidth="1"/>
    <col min="540" max="540" width="35.7109375" style="2224" customWidth="1"/>
    <col min="541" max="541" width="33.28515625" style="2224" customWidth="1"/>
    <col min="542" max="542" width="29.140625" style="2224" customWidth="1"/>
    <col min="543" max="543" width="34.28515625" style="2224" customWidth="1"/>
    <col min="544" max="544" width="40.85546875" style="2224" customWidth="1"/>
    <col min="545" max="545" width="55.5703125" style="2224" customWidth="1"/>
    <col min="546" max="546" width="42" style="2224" customWidth="1"/>
    <col min="547" max="547" width="56.85546875" style="2224" customWidth="1"/>
    <col min="548" max="548" width="48" style="2224" customWidth="1"/>
    <col min="549" max="549" width="56.140625" style="2224" customWidth="1"/>
    <col min="550" max="550" width="48.140625" style="2224" customWidth="1"/>
    <col min="551" max="768" width="11.42578125" style="2224"/>
    <col min="769" max="769" width="10.7109375" style="2224" customWidth="1"/>
    <col min="770" max="770" width="60.5703125" style="2224" customWidth="1"/>
    <col min="771" max="771" width="73.140625" style="2224" customWidth="1"/>
    <col min="772" max="772" width="47" style="2224" customWidth="1"/>
    <col min="773" max="773" width="39.7109375" style="2224" customWidth="1"/>
    <col min="774" max="774" width="41.42578125" style="2224" customWidth="1"/>
    <col min="775" max="775" width="42.7109375" style="2224" customWidth="1"/>
    <col min="776" max="776" width="42.140625" style="2224" customWidth="1"/>
    <col min="777" max="777" width="44.5703125" style="2224" customWidth="1"/>
    <col min="778" max="778" width="26" style="2224" customWidth="1"/>
    <col min="779" max="779" width="33.140625" style="2224" customWidth="1"/>
    <col min="780" max="781" width="26" style="2224" customWidth="1"/>
    <col min="782" max="782" width="36" style="2224" customWidth="1"/>
    <col min="783" max="783" width="41.140625" style="2224" customWidth="1"/>
    <col min="784" max="784" width="34.85546875" style="2224" customWidth="1"/>
    <col min="785" max="785" width="27.7109375" style="2224" customWidth="1"/>
    <col min="786" max="786" width="43.85546875" style="2224" customWidth="1"/>
    <col min="787" max="787" width="50" style="2224" customWidth="1"/>
    <col min="788" max="788" width="51.5703125" style="2224" customWidth="1"/>
    <col min="789" max="789" width="28" style="2224" customWidth="1"/>
    <col min="790" max="790" width="30" style="2224" customWidth="1"/>
    <col min="791" max="791" width="25.140625" style="2224" customWidth="1"/>
    <col min="792" max="792" width="26.28515625" style="2224" customWidth="1"/>
    <col min="793" max="793" width="30" style="2224" customWidth="1"/>
    <col min="794" max="794" width="32.140625" style="2224" customWidth="1"/>
    <col min="795" max="795" width="33.5703125" style="2224" customWidth="1"/>
    <col min="796" max="796" width="35.7109375" style="2224" customWidth="1"/>
    <col min="797" max="797" width="33.28515625" style="2224" customWidth="1"/>
    <col min="798" max="798" width="29.140625" style="2224" customWidth="1"/>
    <col min="799" max="799" width="34.28515625" style="2224" customWidth="1"/>
    <col min="800" max="800" width="40.85546875" style="2224" customWidth="1"/>
    <col min="801" max="801" width="55.5703125" style="2224" customWidth="1"/>
    <col min="802" max="802" width="42" style="2224" customWidth="1"/>
    <col min="803" max="803" width="56.85546875" style="2224" customWidth="1"/>
    <col min="804" max="804" width="48" style="2224" customWidth="1"/>
    <col min="805" max="805" width="56.140625" style="2224" customWidth="1"/>
    <col min="806" max="806" width="48.140625" style="2224" customWidth="1"/>
    <col min="807" max="1024" width="11.42578125" style="2224"/>
    <col min="1025" max="1025" width="10.7109375" style="2224" customWidth="1"/>
    <col min="1026" max="1026" width="60.5703125" style="2224" customWidth="1"/>
    <col min="1027" max="1027" width="73.140625" style="2224" customWidth="1"/>
    <col min="1028" max="1028" width="47" style="2224" customWidth="1"/>
    <col min="1029" max="1029" width="39.7109375" style="2224" customWidth="1"/>
    <col min="1030" max="1030" width="41.42578125" style="2224" customWidth="1"/>
    <col min="1031" max="1031" width="42.7109375" style="2224" customWidth="1"/>
    <col min="1032" max="1032" width="42.140625" style="2224" customWidth="1"/>
    <col min="1033" max="1033" width="44.5703125" style="2224" customWidth="1"/>
    <col min="1034" max="1034" width="26" style="2224" customWidth="1"/>
    <col min="1035" max="1035" width="33.140625" style="2224" customWidth="1"/>
    <col min="1036" max="1037" width="26" style="2224" customWidth="1"/>
    <col min="1038" max="1038" width="36" style="2224" customWidth="1"/>
    <col min="1039" max="1039" width="41.140625" style="2224" customWidth="1"/>
    <col min="1040" max="1040" width="34.85546875" style="2224" customWidth="1"/>
    <col min="1041" max="1041" width="27.7109375" style="2224" customWidth="1"/>
    <col min="1042" max="1042" width="43.85546875" style="2224" customWidth="1"/>
    <col min="1043" max="1043" width="50" style="2224" customWidth="1"/>
    <col min="1044" max="1044" width="51.5703125" style="2224" customWidth="1"/>
    <col min="1045" max="1045" width="28" style="2224" customWidth="1"/>
    <col min="1046" max="1046" width="30" style="2224" customWidth="1"/>
    <col min="1047" max="1047" width="25.140625" style="2224" customWidth="1"/>
    <col min="1048" max="1048" width="26.28515625" style="2224" customWidth="1"/>
    <col min="1049" max="1049" width="30" style="2224" customWidth="1"/>
    <col min="1050" max="1050" width="32.140625" style="2224" customWidth="1"/>
    <col min="1051" max="1051" width="33.5703125" style="2224" customWidth="1"/>
    <col min="1052" max="1052" width="35.7109375" style="2224" customWidth="1"/>
    <col min="1053" max="1053" width="33.28515625" style="2224" customWidth="1"/>
    <col min="1054" max="1054" width="29.140625" style="2224" customWidth="1"/>
    <col min="1055" max="1055" width="34.28515625" style="2224" customWidth="1"/>
    <col min="1056" max="1056" width="40.85546875" style="2224" customWidth="1"/>
    <col min="1057" max="1057" width="55.5703125" style="2224" customWidth="1"/>
    <col min="1058" max="1058" width="42" style="2224" customWidth="1"/>
    <col min="1059" max="1059" width="56.85546875" style="2224" customWidth="1"/>
    <col min="1060" max="1060" width="48" style="2224" customWidth="1"/>
    <col min="1061" max="1061" width="56.140625" style="2224" customWidth="1"/>
    <col min="1062" max="1062" width="48.140625" style="2224" customWidth="1"/>
    <col min="1063" max="1280" width="11.42578125" style="2224"/>
    <col min="1281" max="1281" width="10.7109375" style="2224" customWidth="1"/>
    <col min="1282" max="1282" width="60.5703125" style="2224" customWidth="1"/>
    <col min="1283" max="1283" width="73.140625" style="2224" customWidth="1"/>
    <col min="1284" max="1284" width="47" style="2224" customWidth="1"/>
    <col min="1285" max="1285" width="39.7109375" style="2224" customWidth="1"/>
    <col min="1286" max="1286" width="41.42578125" style="2224" customWidth="1"/>
    <col min="1287" max="1287" width="42.7109375" style="2224" customWidth="1"/>
    <col min="1288" max="1288" width="42.140625" style="2224" customWidth="1"/>
    <col min="1289" max="1289" width="44.5703125" style="2224" customWidth="1"/>
    <col min="1290" max="1290" width="26" style="2224" customWidth="1"/>
    <col min="1291" max="1291" width="33.140625" style="2224" customWidth="1"/>
    <col min="1292" max="1293" width="26" style="2224" customWidth="1"/>
    <col min="1294" max="1294" width="36" style="2224" customWidth="1"/>
    <col min="1295" max="1295" width="41.140625" style="2224" customWidth="1"/>
    <col min="1296" max="1296" width="34.85546875" style="2224" customWidth="1"/>
    <col min="1297" max="1297" width="27.7109375" style="2224" customWidth="1"/>
    <col min="1298" max="1298" width="43.85546875" style="2224" customWidth="1"/>
    <col min="1299" max="1299" width="50" style="2224" customWidth="1"/>
    <col min="1300" max="1300" width="51.5703125" style="2224" customWidth="1"/>
    <col min="1301" max="1301" width="28" style="2224" customWidth="1"/>
    <col min="1302" max="1302" width="30" style="2224" customWidth="1"/>
    <col min="1303" max="1303" width="25.140625" style="2224" customWidth="1"/>
    <col min="1304" max="1304" width="26.28515625" style="2224" customWidth="1"/>
    <col min="1305" max="1305" width="30" style="2224" customWidth="1"/>
    <col min="1306" max="1306" width="32.140625" style="2224" customWidth="1"/>
    <col min="1307" max="1307" width="33.5703125" style="2224" customWidth="1"/>
    <col min="1308" max="1308" width="35.7109375" style="2224" customWidth="1"/>
    <col min="1309" max="1309" width="33.28515625" style="2224" customWidth="1"/>
    <col min="1310" max="1310" width="29.140625" style="2224" customWidth="1"/>
    <col min="1311" max="1311" width="34.28515625" style="2224" customWidth="1"/>
    <col min="1312" max="1312" width="40.85546875" style="2224" customWidth="1"/>
    <col min="1313" max="1313" width="55.5703125" style="2224" customWidth="1"/>
    <col min="1314" max="1314" width="42" style="2224" customWidth="1"/>
    <col min="1315" max="1315" width="56.85546875" style="2224" customWidth="1"/>
    <col min="1316" max="1316" width="48" style="2224" customWidth="1"/>
    <col min="1317" max="1317" width="56.140625" style="2224" customWidth="1"/>
    <col min="1318" max="1318" width="48.140625" style="2224" customWidth="1"/>
    <col min="1319" max="1536" width="11.42578125" style="2224"/>
    <col min="1537" max="1537" width="10.7109375" style="2224" customWidth="1"/>
    <col min="1538" max="1538" width="60.5703125" style="2224" customWidth="1"/>
    <col min="1539" max="1539" width="73.140625" style="2224" customWidth="1"/>
    <col min="1540" max="1540" width="47" style="2224" customWidth="1"/>
    <col min="1541" max="1541" width="39.7109375" style="2224" customWidth="1"/>
    <col min="1542" max="1542" width="41.42578125" style="2224" customWidth="1"/>
    <col min="1543" max="1543" width="42.7109375" style="2224" customWidth="1"/>
    <col min="1544" max="1544" width="42.140625" style="2224" customWidth="1"/>
    <col min="1545" max="1545" width="44.5703125" style="2224" customWidth="1"/>
    <col min="1546" max="1546" width="26" style="2224" customWidth="1"/>
    <col min="1547" max="1547" width="33.140625" style="2224" customWidth="1"/>
    <col min="1548" max="1549" width="26" style="2224" customWidth="1"/>
    <col min="1550" max="1550" width="36" style="2224" customWidth="1"/>
    <col min="1551" max="1551" width="41.140625" style="2224" customWidth="1"/>
    <col min="1552" max="1552" width="34.85546875" style="2224" customWidth="1"/>
    <col min="1553" max="1553" width="27.7109375" style="2224" customWidth="1"/>
    <col min="1554" max="1554" width="43.85546875" style="2224" customWidth="1"/>
    <col min="1555" max="1555" width="50" style="2224" customWidth="1"/>
    <col min="1556" max="1556" width="51.5703125" style="2224" customWidth="1"/>
    <col min="1557" max="1557" width="28" style="2224" customWidth="1"/>
    <col min="1558" max="1558" width="30" style="2224" customWidth="1"/>
    <col min="1559" max="1559" width="25.140625" style="2224" customWidth="1"/>
    <col min="1560" max="1560" width="26.28515625" style="2224" customWidth="1"/>
    <col min="1561" max="1561" width="30" style="2224" customWidth="1"/>
    <col min="1562" max="1562" width="32.140625" style="2224" customWidth="1"/>
    <col min="1563" max="1563" width="33.5703125" style="2224" customWidth="1"/>
    <col min="1564" max="1564" width="35.7109375" style="2224" customWidth="1"/>
    <col min="1565" max="1565" width="33.28515625" style="2224" customWidth="1"/>
    <col min="1566" max="1566" width="29.140625" style="2224" customWidth="1"/>
    <col min="1567" max="1567" width="34.28515625" style="2224" customWidth="1"/>
    <col min="1568" max="1568" width="40.85546875" style="2224" customWidth="1"/>
    <col min="1569" max="1569" width="55.5703125" style="2224" customWidth="1"/>
    <col min="1570" max="1570" width="42" style="2224" customWidth="1"/>
    <col min="1571" max="1571" width="56.85546875" style="2224" customWidth="1"/>
    <col min="1572" max="1572" width="48" style="2224" customWidth="1"/>
    <col min="1573" max="1573" width="56.140625" style="2224" customWidth="1"/>
    <col min="1574" max="1574" width="48.140625" style="2224" customWidth="1"/>
    <col min="1575" max="1792" width="11.42578125" style="2224"/>
    <col min="1793" max="1793" width="10.7109375" style="2224" customWidth="1"/>
    <col min="1794" max="1794" width="60.5703125" style="2224" customWidth="1"/>
    <col min="1795" max="1795" width="73.140625" style="2224" customWidth="1"/>
    <col min="1796" max="1796" width="47" style="2224" customWidth="1"/>
    <col min="1797" max="1797" width="39.7109375" style="2224" customWidth="1"/>
    <col min="1798" max="1798" width="41.42578125" style="2224" customWidth="1"/>
    <col min="1799" max="1799" width="42.7109375" style="2224" customWidth="1"/>
    <col min="1800" max="1800" width="42.140625" style="2224" customWidth="1"/>
    <col min="1801" max="1801" width="44.5703125" style="2224" customWidth="1"/>
    <col min="1802" max="1802" width="26" style="2224" customWidth="1"/>
    <col min="1803" max="1803" width="33.140625" style="2224" customWidth="1"/>
    <col min="1804" max="1805" width="26" style="2224" customWidth="1"/>
    <col min="1806" max="1806" width="36" style="2224" customWidth="1"/>
    <col min="1807" max="1807" width="41.140625" style="2224" customWidth="1"/>
    <col min="1808" max="1808" width="34.85546875" style="2224" customWidth="1"/>
    <col min="1809" max="1809" width="27.7109375" style="2224" customWidth="1"/>
    <col min="1810" max="1810" width="43.85546875" style="2224" customWidth="1"/>
    <col min="1811" max="1811" width="50" style="2224" customWidth="1"/>
    <col min="1812" max="1812" width="51.5703125" style="2224" customWidth="1"/>
    <col min="1813" max="1813" width="28" style="2224" customWidth="1"/>
    <col min="1814" max="1814" width="30" style="2224" customWidth="1"/>
    <col min="1815" max="1815" width="25.140625" style="2224" customWidth="1"/>
    <col min="1816" max="1816" width="26.28515625" style="2224" customWidth="1"/>
    <col min="1817" max="1817" width="30" style="2224" customWidth="1"/>
    <col min="1818" max="1818" width="32.140625" style="2224" customWidth="1"/>
    <col min="1819" max="1819" width="33.5703125" style="2224" customWidth="1"/>
    <col min="1820" max="1820" width="35.7109375" style="2224" customWidth="1"/>
    <col min="1821" max="1821" width="33.28515625" style="2224" customWidth="1"/>
    <col min="1822" max="1822" width="29.140625" style="2224" customWidth="1"/>
    <col min="1823" max="1823" width="34.28515625" style="2224" customWidth="1"/>
    <col min="1824" max="1824" width="40.85546875" style="2224" customWidth="1"/>
    <col min="1825" max="1825" width="55.5703125" style="2224" customWidth="1"/>
    <col min="1826" max="1826" width="42" style="2224" customWidth="1"/>
    <col min="1827" max="1827" width="56.85546875" style="2224" customWidth="1"/>
    <col min="1828" max="1828" width="48" style="2224" customWidth="1"/>
    <col min="1829" max="1829" width="56.140625" style="2224" customWidth="1"/>
    <col min="1830" max="1830" width="48.140625" style="2224" customWidth="1"/>
    <col min="1831" max="2048" width="11.42578125" style="2224"/>
    <col min="2049" max="2049" width="10.7109375" style="2224" customWidth="1"/>
    <col min="2050" max="2050" width="60.5703125" style="2224" customWidth="1"/>
    <col min="2051" max="2051" width="73.140625" style="2224" customWidth="1"/>
    <col min="2052" max="2052" width="47" style="2224" customWidth="1"/>
    <col min="2053" max="2053" width="39.7109375" style="2224" customWidth="1"/>
    <col min="2054" max="2054" width="41.42578125" style="2224" customWidth="1"/>
    <col min="2055" max="2055" width="42.7109375" style="2224" customWidth="1"/>
    <col min="2056" max="2056" width="42.140625" style="2224" customWidth="1"/>
    <col min="2057" max="2057" width="44.5703125" style="2224" customWidth="1"/>
    <col min="2058" max="2058" width="26" style="2224" customWidth="1"/>
    <col min="2059" max="2059" width="33.140625" style="2224" customWidth="1"/>
    <col min="2060" max="2061" width="26" style="2224" customWidth="1"/>
    <col min="2062" max="2062" width="36" style="2224" customWidth="1"/>
    <col min="2063" max="2063" width="41.140625" style="2224" customWidth="1"/>
    <col min="2064" max="2064" width="34.85546875" style="2224" customWidth="1"/>
    <col min="2065" max="2065" width="27.7109375" style="2224" customWidth="1"/>
    <col min="2066" max="2066" width="43.85546875" style="2224" customWidth="1"/>
    <col min="2067" max="2067" width="50" style="2224" customWidth="1"/>
    <col min="2068" max="2068" width="51.5703125" style="2224" customWidth="1"/>
    <col min="2069" max="2069" width="28" style="2224" customWidth="1"/>
    <col min="2070" max="2070" width="30" style="2224" customWidth="1"/>
    <col min="2071" max="2071" width="25.140625" style="2224" customWidth="1"/>
    <col min="2072" max="2072" width="26.28515625" style="2224" customWidth="1"/>
    <col min="2073" max="2073" width="30" style="2224" customWidth="1"/>
    <col min="2074" max="2074" width="32.140625" style="2224" customWidth="1"/>
    <col min="2075" max="2075" width="33.5703125" style="2224" customWidth="1"/>
    <col min="2076" max="2076" width="35.7109375" style="2224" customWidth="1"/>
    <col min="2077" max="2077" width="33.28515625" style="2224" customWidth="1"/>
    <col min="2078" max="2078" width="29.140625" style="2224" customWidth="1"/>
    <col min="2079" max="2079" width="34.28515625" style="2224" customWidth="1"/>
    <col min="2080" max="2080" width="40.85546875" style="2224" customWidth="1"/>
    <col min="2081" max="2081" width="55.5703125" style="2224" customWidth="1"/>
    <col min="2082" max="2082" width="42" style="2224" customWidth="1"/>
    <col min="2083" max="2083" width="56.85546875" style="2224" customWidth="1"/>
    <col min="2084" max="2084" width="48" style="2224" customWidth="1"/>
    <col min="2085" max="2085" width="56.140625" style="2224" customWidth="1"/>
    <col min="2086" max="2086" width="48.140625" style="2224" customWidth="1"/>
    <col min="2087" max="2304" width="11.42578125" style="2224"/>
    <col min="2305" max="2305" width="10.7109375" style="2224" customWidth="1"/>
    <col min="2306" max="2306" width="60.5703125" style="2224" customWidth="1"/>
    <col min="2307" max="2307" width="73.140625" style="2224" customWidth="1"/>
    <col min="2308" max="2308" width="47" style="2224" customWidth="1"/>
    <col min="2309" max="2309" width="39.7109375" style="2224" customWidth="1"/>
    <col min="2310" max="2310" width="41.42578125" style="2224" customWidth="1"/>
    <col min="2311" max="2311" width="42.7109375" style="2224" customWidth="1"/>
    <col min="2312" max="2312" width="42.140625" style="2224" customWidth="1"/>
    <col min="2313" max="2313" width="44.5703125" style="2224" customWidth="1"/>
    <col min="2314" max="2314" width="26" style="2224" customWidth="1"/>
    <col min="2315" max="2315" width="33.140625" style="2224" customWidth="1"/>
    <col min="2316" max="2317" width="26" style="2224" customWidth="1"/>
    <col min="2318" max="2318" width="36" style="2224" customWidth="1"/>
    <col min="2319" max="2319" width="41.140625" style="2224" customWidth="1"/>
    <col min="2320" max="2320" width="34.85546875" style="2224" customWidth="1"/>
    <col min="2321" max="2321" width="27.7109375" style="2224" customWidth="1"/>
    <col min="2322" max="2322" width="43.85546875" style="2224" customWidth="1"/>
    <col min="2323" max="2323" width="50" style="2224" customWidth="1"/>
    <col min="2324" max="2324" width="51.5703125" style="2224" customWidth="1"/>
    <col min="2325" max="2325" width="28" style="2224" customWidth="1"/>
    <col min="2326" max="2326" width="30" style="2224" customWidth="1"/>
    <col min="2327" max="2327" width="25.140625" style="2224" customWidth="1"/>
    <col min="2328" max="2328" width="26.28515625" style="2224" customWidth="1"/>
    <col min="2329" max="2329" width="30" style="2224" customWidth="1"/>
    <col min="2330" max="2330" width="32.140625" style="2224" customWidth="1"/>
    <col min="2331" max="2331" width="33.5703125" style="2224" customWidth="1"/>
    <col min="2332" max="2332" width="35.7109375" style="2224" customWidth="1"/>
    <col min="2333" max="2333" width="33.28515625" style="2224" customWidth="1"/>
    <col min="2334" max="2334" width="29.140625" style="2224" customWidth="1"/>
    <col min="2335" max="2335" width="34.28515625" style="2224" customWidth="1"/>
    <col min="2336" max="2336" width="40.85546875" style="2224" customWidth="1"/>
    <col min="2337" max="2337" width="55.5703125" style="2224" customWidth="1"/>
    <col min="2338" max="2338" width="42" style="2224" customWidth="1"/>
    <col min="2339" max="2339" width="56.85546875" style="2224" customWidth="1"/>
    <col min="2340" max="2340" width="48" style="2224" customWidth="1"/>
    <col min="2341" max="2341" width="56.140625" style="2224" customWidth="1"/>
    <col min="2342" max="2342" width="48.140625" style="2224" customWidth="1"/>
    <col min="2343" max="2560" width="11.42578125" style="2224"/>
    <col min="2561" max="2561" width="10.7109375" style="2224" customWidth="1"/>
    <col min="2562" max="2562" width="60.5703125" style="2224" customWidth="1"/>
    <col min="2563" max="2563" width="73.140625" style="2224" customWidth="1"/>
    <col min="2564" max="2564" width="47" style="2224" customWidth="1"/>
    <col min="2565" max="2565" width="39.7109375" style="2224" customWidth="1"/>
    <col min="2566" max="2566" width="41.42578125" style="2224" customWidth="1"/>
    <col min="2567" max="2567" width="42.7109375" style="2224" customWidth="1"/>
    <col min="2568" max="2568" width="42.140625" style="2224" customWidth="1"/>
    <col min="2569" max="2569" width="44.5703125" style="2224" customWidth="1"/>
    <col min="2570" max="2570" width="26" style="2224" customWidth="1"/>
    <col min="2571" max="2571" width="33.140625" style="2224" customWidth="1"/>
    <col min="2572" max="2573" width="26" style="2224" customWidth="1"/>
    <col min="2574" max="2574" width="36" style="2224" customWidth="1"/>
    <col min="2575" max="2575" width="41.140625" style="2224" customWidth="1"/>
    <col min="2576" max="2576" width="34.85546875" style="2224" customWidth="1"/>
    <col min="2577" max="2577" width="27.7109375" style="2224" customWidth="1"/>
    <col min="2578" max="2578" width="43.85546875" style="2224" customWidth="1"/>
    <col min="2579" max="2579" width="50" style="2224" customWidth="1"/>
    <col min="2580" max="2580" width="51.5703125" style="2224" customWidth="1"/>
    <col min="2581" max="2581" width="28" style="2224" customWidth="1"/>
    <col min="2582" max="2582" width="30" style="2224" customWidth="1"/>
    <col min="2583" max="2583" width="25.140625" style="2224" customWidth="1"/>
    <col min="2584" max="2584" width="26.28515625" style="2224" customWidth="1"/>
    <col min="2585" max="2585" width="30" style="2224" customWidth="1"/>
    <col min="2586" max="2586" width="32.140625" style="2224" customWidth="1"/>
    <col min="2587" max="2587" width="33.5703125" style="2224" customWidth="1"/>
    <col min="2588" max="2588" width="35.7109375" style="2224" customWidth="1"/>
    <col min="2589" max="2589" width="33.28515625" style="2224" customWidth="1"/>
    <col min="2590" max="2590" width="29.140625" style="2224" customWidth="1"/>
    <col min="2591" max="2591" width="34.28515625" style="2224" customWidth="1"/>
    <col min="2592" max="2592" width="40.85546875" style="2224" customWidth="1"/>
    <col min="2593" max="2593" width="55.5703125" style="2224" customWidth="1"/>
    <col min="2594" max="2594" width="42" style="2224" customWidth="1"/>
    <col min="2595" max="2595" width="56.85546875" style="2224" customWidth="1"/>
    <col min="2596" max="2596" width="48" style="2224" customWidth="1"/>
    <col min="2597" max="2597" width="56.140625" style="2224" customWidth="1"/>
    <col min="2598" max="2598" width="48.140625" style="2224" customWidth="1"/>
    <col min="2599" max="2816" width="11.42578125" style="2224"/>
    <col min="2817" max="2817" width="10.7109375" style="2224" customWidth="1"/>
    <col min="2818" max="2818" width="60.5703125" style="2224" customWidth="1"/>
    <col min="2819" max="2819" width="73.140625" style="2224" customWidth="1"/>
    <col min="2820" max="2820" width="47" style="2224" customWidth="1"/>
    <col min="2821" max="2821" width="39.7109375" style="2224" customWidth="1"/>
    <col min="2822" max="2822" width="41.42578125" style="2224" customWidth="1"/>
    <col min="2823" max="2823" width="42.7109375" style="2224" customWidth="1"/>
    <col min="2824" max="2824" width="42.140625" style="2224" customWidth="1"/>
    <col min="2825" max="2825" width="44.5703125" style="2224" customWidth="1"/>
    <col min="2826" max="2826" width="26" style="2224" customWidth="1"/>
    <col min="2827" max="2827" width="33.140625" style="2224" customWidth="1"/>
    <col min="2828" max="2829" width="26" style="2224" customWidth="1"/>
    <col min="2830" max="2830" width="36" style="2224" customWidth="1"/>
    <col min="2831" max="2831" width="41.140625" style="2224" customWidth="1"/>
    <col min="2832" max="2832" width="34.85546875" style="2224" customWidth="1"/>
    <col min="2833" max="2833" width="27.7109375" style="2224" customWidth="1"/>
    <col min="2834" max="2834" width="43.85546875" style="2224" customWidth="1"/>
    <col min="2835" max="2835" width="50" style="2224" customWidth="1"/>
    <col min="2836" max="2836" width="51.5703125" style="2224" customWidth="1"/>
    <col min="2837" max="2837" width="28" style="2224" customWidth="1"/>
    <col min="2838" max="2838" width="30" style="2224" customWidth="1"/>
    <col min="2839" max="2839" width="25.140625" style="2224" customWidth="1"/>
    <col min="2840" max="2840" width="26.28515625" style="2224" customWidth="1"/>
    <col min="2841" max="2841" width="30" style="2224" customWidth="1"/>
    <col min="2842" max="2842" width="32.140625" style="2224" customWidth="1"/>
    <col min="2843" max="2843" width="33.5703125" style="2224" customWidth="1"/>
    <col min="2844" max="2844" width="35.7109375" style="2224" customWidth="1"/>
    <col min="2845" max="2845" width="33.28515625" style="2224" customWidth="1"/>
    <col min="2846" max="2846" width="29.140625" style="2224" customWidth="1"/>
    <col min="2847" max="2847" width="34.28515625" style="2224" customWidth="1"/>
    <col min="2848" max="2848" width="40.85546875" style="2224" customWidth="1"/>
    <col min="2849" max="2849" width="55.5703125" style="2224" customWidth="1"/>
    <col min="2850" max="2850" width="42" style="2224" customWidth="1"/>
    <col min="2851" max="2851" width="56.85546875" style="2224" customWidth="1"/>
    <col min="2852" max="2852" width="48" style="2224" customWidth="1"/>
    <col min="2853" max="2853" width="56.140625" style="2224" customWidth="1"/>
    <col min="2854" max="2854" width="48.140625" style="2224" customWidth="1"/>
    <col min="2855" max="3072" width="11.42578125" style="2224"/>
    <col min="3073" max="3073" width="10.7109375" style="2224" customWidth="1"/>
    <col min="3074" max="3074" width="60.5703125" style="2224" customWidth="1"/>
    <col min="3075" max="3075" width="73.140625" style="2224" customWidth="1"/>
    <col min="3076" max="3076" width="47" style="2224" customWidth="1"/>
    <col min="3077" max="3077" width="39.7109375" style="2224" customWidth="1"/>
    <col min="3078" max="3078" width="41.42578125" style="2224" customWidth="1"/>
    <col min="3079" max="3079" width="42.7109375" style="2224" customWidth="1"/>
    <col min="3080" max="3080" width="42.140625" style="2224" customWidth="1"/>
    <col min="3081" max="3081" width="44.5703125" style="2224" customWidth="1"/>
    <col min="3082" max="3082" width="26" style="2224" customWidth="1"/>
    <col min="3083" max="3083" width="33.140625" style="2224" customWidth="1"/>
    <col min="3084" max="3085" width="26" style="2224" customWidth="1"/>
    <col min="3086" max="3086" width="36" style="2224" customWidth="1"/>
    <col min="3087" max="3087" width="41.140625" style="2224" customWidth="1"/>
    <col min="3088" max="3088" width="34.85546875" style="2224" customWidth="1"/>
    <col min="3089" max="3089" width="27.7109375" style="2224" customWidth="1"/>
    <col min="3090" max="3090" width="43.85546875" style="2224" customWidth="1"/>
    <col min="3091" max="3091" width="50" style="2224" customWidth="1"/>
    <col min="3092" max="3092" width="51.5703125" style="2224" customWidth="1"/>
    <col min="3093" max="3093" width="28" style="2224" customWidth="1"/>
    <col min="3094" max="3094" width="30" style="2224" customWidth="1"/>
    <col min="3095" max="3095" width="25.140625" style="2224" customWidth="1"/>
    <col min="3096" max="3096" width="26.28515625" style="2224" customWidth="1"/>
    <col min="3097" max="3097" width="30" style="2224" customWidth="1"/>
    <col min="3098" max="3098" width="32.140625" style="2224" customWidth="1"/>
    <col min="3099" max="3099" width="33.5703125" style="2224" customWidth="1"/>
    <col min="3100" max="3100" width="35.7109375" style="2224" customWidth="1"/>
    <col min="3101" max="3101" width="33.28515625" style="2224" customWidth="1"/>
    <col min="3102" max="3102" width="29.140625" style="2224" customWidth="1"/>
    <col min="3103" max="3103" width="34.28515625" style="2224" customWidth="1"/>
    <col min="3104" max="3104" width="40.85546875" style="2224" customWidth="1"/>
    <col min="3105" max="3105" width="55.5703125" style="2224" customWidth="1"/>
    <col min="3106" max="3106" width="42" style="2224" customWidth="1"/>
    <col min="3107" max="3107" width="56.85546875" style="2224" customWidth="1"/>
    <col min="3108" max="3108" width="48" style="2224" customWidth="1"/>
    <col min="3109" max="3109" width="56.140625" style="2224" customWidth="1"/>
    <col min="3110" max="3110" width="48.140625" style="2224" customWidth="1"/>
    <col min="3111" max="3328" width="11.42578125" style="2224"/>
    <col min="3329" max="3329" width="10.7109375" style="2224" customWidth="1"/>
    <col min="3330" max="3330" width="60.5703125" style="2224" customWidth="1"/>
    <col min="3331" max="3331" width="73.140625" style="2224" customWidth="1"/>
    <col min="3332" max="3332" width="47" style="2224" customWidth="1"/>
    <col min="3333" max="3333" width="39.7109375" style="2224" customWidth="1"/>
    <col min="3334" max="3334" width="41.42578125" style="2224" customWidth="1"/>
    <col min="3335" max="3335" width="42.7109375" style="2224" customWidth="1"/>
    <col min="3336" max="3336" width="42.140625" style="2224" customWidth="1"/>
    <col min="3337" max="3337" width="44.5703125" style="2224" customWidth="1"/>
    <col min="3338" max="3338" width="26" style="2224" customWidth="1"/>
    <col min="3339" max="3339" width="33.140625" style="2224" customWidth="1"/>
    <col min="3340" max="3341" width="26" style="2224" customWidth="1"/>
    <col min="3342" max="3342" width="36" style="2224" customWidth="1"/>
    <col min="3343" max="3343" width="41.140625" style="2224" customWidth="1"/>
    <col min="3344" max="3344" width="34.85546875" style="2224" customWidth="1"/>
    <col min="3345" max="3345" width="27.7109375" style="2224" customWidth="1"/>
    <col min="3346" max="3346" width="43.85546875" style="2224" customWidth="1"/>
    <col min="3347" max="3347" width="50" style="2224" customWidth="1"/>
    <col min="3348" max="3348" width="51.5703125" style="2224" customWidth="1"/>
    <col min="3349" max="3349" width="28" style="2224" customWidth="1"/>
    <col min="3350" max="3350" width="30" style="2224" customWidth="1"/>
    <col min="3351" max="3351" width="25.140625" style="2224" customWidth="1"/>
    <col min="3352" max="3352" width="26.28515625" style="2224" customWidth="1"/>
    <col min="3353" max="3353" width="30" style="2224" customWidth="1"/>
    <col min="3354" max="3354" width="32.140625" style="2224" customWidth="1"/>
    <col min="3355" max="3355" width="33.5703125" style="2224" customWidth="1"/>
    <col min="3356" max="3356" width="35.7109375" style="2224" customWidth="1"/>
    <col min="3357" max="3357" width="33.28515625" style="2224" customWidth="1"/>
    <col min="3358" max="3358" width="29.140625" style="2224" customWidth="1"/>
    <col min="3359" max="3359" width="34.28515625" style="2224" customWidth="1"/>
    <col min="3360" max="3360" width="40.85546875" style="2224" customWidth="1"/>
    <col min="3361" max="3361" width="55.5703125" style="2224" customWidth="1"/>
    <col min="3362" max="3362" width="42" style="2224" customWidth="1"/>
    <col min="3363" max="3363" width="56.85546875" style="2224" customWidth="1"/>
    <col min="3364" max="3364" width="48" style="2224" customWidth="1"/>
    <col min="3365" max="3365" width="56.140625" style="2224" customWidth="1"/>
    <col min="3366" max="3366" width="48.140625" style="2224" customWidth="1"/>
    <col min="3367" max="3584" width="11.42578125" style="2224"/>
    <col min="3585" max="3585" width="10.7109375" style="2224" customWidth="1"/>
    <col min="3586" max="3586" width="60.5703125" style="2224" customWidth="1"/>
    <col min="3587" max="3587" width="73.140625" style="2224" customWidth="1"/>
    <col min="3588" max="3588" width="47" style="2224" customWidth="1"/>
    <col min="3589" max="3589" width="39.7109375" style="2224" customWidth="1"/>
    <col min="3590" max="3590" width="41.42578125" style="2224" customWidth="1"/>
    <col min="3591" max="3591" width="42.7109375" style="2224" customWidth="1"/>
    <col min="3592" max="3592" width="42.140625" style="2224" customWidth="1"/>
    <col min="3593" max="3593" width="44.5703125" style="2224" customWidth="1"/>
    <col min="3594" max="3594" width="26" style="2224" customWidth="1"/>
    <col min="3595" max="3595" width="33.140625" style="2224" customWidth="1"/>
    <col min="3596" max="3597" width="26" style="2224" customWidth="1"/>
    <col min="3598" max="3598" width="36" style="2224" customWidth="1"/>
    <col min="3599" max="3599" width="41.140625" style="2224" customWidth="1"/>
    <col min="3600" max="3600" width="34.85546875" style="2224" customWidth="1"/>
    <col min="3601" max="3601" width="27.7109375" style="2224" customWidth="1"/>
    <col min="3602" max="3602" width="43.85546875" style="2224" customWidth="1"/>
    <col min="3603" max="3603" width="50" style="2224" customWidth="1"/>
    <col min="3604" max="3604" width="51.5703125" style="2224" customWidth="1"/>
    <col min="3605" max="3605" width="28" style="2224" customWidth="1"/>
    <col min="3606" max="3606" width="30" style="2224" customWidth="1"/>
    <col min="3607" max="3607" width="25.140625" style="2224" customWidth="1"/>
    <col min="3608" max="3608" width="26.28515625" style="2224" customWidth="1"/>
    <col min="3609" max="3609" width="30" style="2224" customWidth="1"/>
    <col min="3610" max="3610" width="32.140625" style="2224" customWidth="1"/>
    <col min="3611" max="3611" width="33.5703125" style="2224" customWidth="1"/>
    <col min="3612" max="3612" width="35.7109375" style="2224" customWidth="1"/>
    <col min="3613" max="3613" width="33.28515625" style="2224" customWidth="1"/>
    <col min="3614" max="3614" width="29.140625" style="2224" customWidth="1"/>
    <col min="3615" max="3615" width="34.28515625" style="2224" customWidth="1"/>
    <col min="3616" max="3616" width="40.85546875" style="2224" customWidth="1"/>
    <col min="3617" max="3617" width="55.5703125" style="2224" customWidth="1"/>
    <col min="3618" max="3618" width="42" style="2224" customWidth="1"/>
    <col min="3619" max="3619" width="56.85546875" style="2224" customWidth="1"/>
    <col min="3620" max="3620" width="48" style="2224" customWidth="1"/>
    <col min="3621" max="3621" width="56.140625" style="2224" customWidth="1"/>
    <col min="3622" max="3622" width="48.140625" style="2224" customWidth="1"/>
    <col min="3623" max="3840" width="11.42578125" style="2224"/>
    <col min="3841" max="3841" width="10.7109375" style="2224" customWidth="1"/>
    <col min="3842" max="3842" width="60.5703125" style="2224" customWidth="1"/>
    <col min="3843" max="3843" width="73.140625" style="2224" customWidth="1"/>
    <col min="3844" max="3844" width="47" style="2224" customWidth="1"/>
    <col min="3845" max="3845" width="39.7109375" style="2224" customWidth="1"/>
    <col min="3846" max="3846" width="41.42578125" style="2224" customWidth="1"/>
    <col min="3847" max="3847" width="42.7109375" style="2224" customWidth="1"/>
    <col min="3848" max="3848" width="42.140625" style="2224" customWidth="1"/>
    <col min="3849" max="3849" width="44.5703125" style="2224" customWidth="1"/>
    <col min="3850" max="3850" width="26" style="2224" customWidth="1"/>
    <col min="3851" max="3851" width="33.140625" style="2224" customWidth="1"/>
    <col min="3852" max="3853" width="26" style="2224" customWidth="1"/>
    <col min="3854" max="3854" width="36" style="2224" customWidth="1"/>
    <col min="3855" max="3855" width="41.140625" style="2224" customWidth="1"/>
    <col min="3856" max="3856" width="34.85546875" style="2224" customWidth="1"/>
    <col min="3857" max="3857" width="27.7109375" style="2224" customWidth="1"/>
    <col min="3858" max="3858" width="43.85546875" style="2224" customWidth="1"/>
    <col min="3859" max="3859" width="50" style="2224" customWidth="1"/>
    <col min="3860" max="3860" width="51.5703125" style="2224" customWidth="1"/>
    <col min="3861" max="3861" width="28" style="2224" customWidth="1"/>
    <col min="3862" max="3862" width="30" style="2224" customWidth="1"/>
    <col min="3863" max="3863" width="25.140625" style="2224" customWidth="1"/>
    <col min="3864" max="3864" width="26.28515625" style="2224" customWidth="1"/>
    <col min="3865" max="3865" width="30" style="2224" customWidth="1"/>
    <col min="3866" max="3866" width="32.140625" style="2224" customWidth="1"/>
    <col min="3867" max="3867" width="33.5703125" style="2224" customWidth="1"/>
    <col min="3868" max="3868" width="35.7109375" style="2224" customWidth="1"/>
    <col min="3869" max="3869" width="33.28515625" style="2224" customWidth="1"/>
    <col min="3870" max="3870" width="29.140625" style="2224" customWidth="1"/>
    <col min="3871" max="3871" width="34.28515625" style="2224" customWidth="1"/>
    <col min="3872" max="3872" width="40.85546875" style="2224" customWidth="1"/>
    <col min="3873" max="3873" width="55.5703125" style="2224" customWidth="1"/>
    <col min="3874" max="3874" width="42" style="2224" customWidth="1"/>
    <col min="3875" max="3875" width="56.85546875" style="2224" customWidth="1"/>
    <col min="3876" max="3876" width="48" style="2224" customWidth="1"/>
    <col min="3877" max="3877" width="56.140625" style="2224" customWidth="1"/>
    <col min="3878" max="3878" width="48.140625" style="2224" customWidth="1"/>
    <col min="3879" max="4096" width="11.42578125" style="2224"/>
    <col min="4097" max="4097" width="10.7109375" style="2224" customWidth="1"/>
    <col min="4098" max="4098" width="60.5703125" style="2224" customWidth="1"/>
    <col min="4099" max="4099" width="73.140625" style="2224" customWidth="1"/>
    <col min="4100" max="4100" width="47" style="2224" customWidth="1"/>
    <col min="4101" max="4101" width="39.7109375" style="2224" customWidth="1"/>
    <col min="4102" max="4102" width="41.42578125" style="2224" customWidth="1"/>
    <col min="4103" max="4103" width="42.7109375" style="2224" customWidth="1"/>
    <col min="4104" max="4104" width="42.140625" style="2224" customWidth="1"/>
    <col min="4105" max="4105" width="44.5703125" style="2224" customWidth="1"/>
    <col min="4106" max="4106" width="26" style="2224" customWidth="1"/>
    <col min="4107" max="4107" width="33.140625" style="2224" customWidth="1"/>
    <col min="4108" max="4109" width="26" style="2224" customWidth="1"/>
    <col min="4110" max="4110" width="36" style="2224" customWidth="1"/>
    <col min="4111" max="4111" width="41.140625" style="2224" customWidth="1"/>
    <col min="4112" max="4112" width="34.85546875" style="2224" customWidth="1"/>
    <col min="4113" max="4113" width="27.7109375" style="2224" customWidth="1"/>
    <col min="4114" max="4114" width="43.85546875" style="2224" customWidth="1"/>
    <col min="4115" max="4115" width="50" style="2224" customWidth="1"/>
    <col min="4116" max="4116" width="51.5703125" style="2224" customWidth="1"/>
    <col min="4117" max="4117" width="28" style="2224" customWidth="1"/>
    <col min="4118" max="4118" width="30" style="2224" customWidth="1"/>
    <col min="4119" max="4119" width="25.140625" style="2224" customWidth="1"/>
    <col min="4120" max="4120" width="26.28515625" style="2224" customWidth="1"/>
    <col min="4121" max="4121" width="30" style="2224" customWidth="1"/>
    <col min="4122" max="4122" width="32.140625" style="2224" customWidth="1"/>
    <col min="4123" max="4123" width="33.5703125" style="2224" customWidth="1"/>
    <col min="4124" max="4124" width="35.7109375" style="2224" customWidth="1"/>
    <col min="4125" max="4125" width="33.28515625" style="2224" customWidth="1"/>
    <col min="4126" max="4126" width="29.140625" style="2224" customWidth="1"/>
    <col min="4127" max="4127" width="34.28515625" style="2224" customWidth="1"/>
    <col min="4128" max="4128" width="40.85546875" style="2224" customWidth="1"/>
    <col min="4129" max="4129" width="55.5703125" style="2224" customWidth="1"/>
    <col min="4130" max="4130" width="42" style="2224" customWidth="1"/>
    <col min="4131" max="4131" width="56.85546875" style="2224" customWidth="1"/>
    <col min="4132" max="4132" width="48" style="2224" customWidth="1"/>
    <col min="4133" max="4133" width="56.140625" style="2224" customWidth="1"/>
    <col min="4134" max="4134" width="48.140625" style="2224" customWidth="1"/>
    <col min="4135" max="4352" width="11.42578125" style="2224"/>
    <col min="4353" max="4353" width="10.7109375" style="2224" customWidth="1"/>
    <col min="4354" max="4354" width="60.5703125" style="2224" customWidth="1"/>
    <col min="4355" max="4355" width="73.140625" style="2224" customWidth="1"/>
    <col min="4356" max="4356" width="47" style="2224" customWidth="1"/>
    <col min="4357" max="4357" width="39.7109375" style="2224" customWidth="1"/>
    <col min="4358" max="4358" width="41.42578125" style="2224" customWidth="1"/>
    <col min="4359" max="4359" width="42.7109375" style="2224" customWidth="1"/>
    <col min="4360" max="4360" width="42.140625" style="2224" customWidth="1"/>
    <col min="4361" max="4361" width="44.5703125" style="2224" customWidth="1"/>
    <col min="4362" max="4362" width="26" style="2224" customWidth="1"/>
    <col min="4363" max="4363" width="33.140625" style="2224" customWidth="1"/>
    <col min="4364" max="4365" width="26" style="2224" customWidth="1"/>
    <col min="4366" max="4366" width="36" style="2224" customWidth="1"/>
    <col min="4367" max="4367" width="41.140625" style="2224" customWidth="1"/>
    <col min="4368" max="4368" width="34.85546875" style="2224" customWidth="1"/>
    <col min="4369" max="4369" width="27.7109375" style="2224" customWidth="1"/>
    <col min="4370" max="4370" width="43.85546875" style="2224" customWidth="1"/>
    <col min="4371" max="4371" width="50" style="2224" customWidth="1"/>
    <col min="4372" max="4372" width="51.5703125" style="2224" customWidth="1"/>
    <col min="4373" max="4373" width="28" style="2224" customWidth="1"/>
    <col min="4374" max="4374" width="30" style="2224" customWidth="1"/>
    <col min="4375" max="4375" width="25.140625" style="2224" customWidth="1"/>
    <col min="4376" max="4376" width="26.28515625" style="2224" customWidth="1"/>
    <col min="4377" max="4377" width="30" style="2224" customWidth="1"/>
    <col min="4378" max="4378" width="32.140625" style="2224" customWidth="1"/>
    <col min="4379" max="4379" width="33.5703125" style="2224" customWidth="1"/>
    <col min="4380" max="4380" width="35.7109375" style="2224" customWidth="1"/>
    <col min="4381" max="4381" width="33.28515625" style="2224" customWidth="1"/>
    <col min="4382" max="4382" width="29.140625" style="2224" customWidth="1"/>
    <col min="4383" max="4383" width="34.28515625" style="2224" customWidth="1"/>
    <col min="4384" max="4384" width="40.85546875" style="2224" customWidth="1"/>
    <col min="4385" max="4385" width="55.5703125" style="2224" customWidth="1"/>
    <col min="4386" max="4386" width="42" style="2224" customWidth="1"/>
    <col min="4387" max="4387" width="56.85546875" style="2224" customWidth="1"/>
    <col min="4388" max="4388" width="48" style="2224" customWidth="1"/>
    <col min="4389" max="4389" width="56.140625" style="2224" customWidth="1"/>
    <col min="4390" max="4390" width="48.140625" style="2224" customWidth="1"/>
    <col min="4391" max="4608" width="11.42578125" style="2224"/>
    <col min="4609" max="4609" width="10.7109375" style="2224" customWidth="1"/>
    <col min="4610" max="4610" width="60.5703125" style="2224" customWidth="1"/>
    <col min="4611" max="4611" width="73.140625" style="2224" customWidth="1"/>
    <col min="4612" max="4612" width="47" style="2224" customWidth="1"/>
    <col min="4613" max="4613" width="39.7109375" style="2224" customWidth="1"/>
    <col min="4614" max="4614" width="41.42578125" style="2224" customWidth="1"/>
    <col min="4615" max="4615" width="42.7109375" style="2224" customWidth="1"/>
    <col min="4616" max="4616" width="42.140625" style="2224" customWidth="1"/>
    <col min="4617" max="4617" width="44.5703125" style="2224" customWidth="1"/>
    <col min="4618" max="4618" width="26" style="2224" customWidth="1"/>
    <col min="4619" max="4619" width="33.140625" style="2224" customWidth="1"/>
    <col min="4620" max="4621" width="26" style="2224" customWidth="1"/>
    <col min="4622" max="4622" width="36" style="2224" customWidth="1"/>
    <col min="4623" max="4623" width="41.140625" style="2224" customWidth="1"/>
    <col min="4624" max="4624" width="34.85546875" style="2224" customWidth="1"/>
    <col min="4625" max="4625" width="27.7109375" style="2224" customWidth="1"/>
    <col min="4626" max="4626" width="43.85546875" style="2224" customWidth="1"/>
    <col min="4627" max="4627" width="50" style="2224" customWidth="1"/>
    <col min="4628" max="4628" width="51.5703125" style="2224" customWidth="1"/>
    <col min="4629" max="4629" width="28" style="2224" customWidth="1"/>
    <col min="4630" max="4630" width="30" style="2224" customWidth="1"/>
    <col min="4631" max="4631" width="25.140625" style="2224" customWidth="1"/>
    <col min="4632" max="4632" width="26.28515625" style="2224" customWidth="1"/>
    <col min="4633" max="4633" width="30" style="2224" customWidth="1"/>
    <col min="4634" max="4634" width="32.140625" style="2224" customWidth="1"/>
    <col min="4635" max="4635" width="33.5703125" style="2224" customWidth="1"/>
    <col min="4636" max="4636" width="35.7109375" style="2224" customWidth="1"/>
    <col min="4637" max="4637" width="33.28515625" style="2224" customWidth="1"/>
    <col min="4638" max="4638" width="29.140625" style="2224" customWidth="1"/>
    <col min="4639" max="4639" width="34.28515625" style="2224" customWidth="1"/>
    <col min="4640" max="4640" width="40.85546875" style="2224" customWidth="1"/>
    <col min="4641" max="4641" width="55.5703125" style="2224" customWidth="1"/>
    <col min="4642" max="4642" width="42" style="2224" customWidth="1"/>
    <col min="4643" max="4643" width="56.85546875" style="2224" customWidth="1"/>
    <col min="4644" max="4644" width="48" style="2224" customWidth="1"/>
    <col min="4645" max="4645" width="56.140625" style="2224" customWidth="1"/>
    <col min="4646" max="4646" width="48.140625" style="2224" customWidth="1"/>
    <col min="4647" max="4864" width="11.42578125" style="2224"/>
    <col min="4865" max="4865" width="10.7109375" style="2224" customWidth="1"/>
    <col min="4866" max="4866" width="60.5703125" style="2224" customWidth="1"/>
    <col min="4867" max="4867" width="73.140625" style="2224" customWidth="1"/>
    <col min="4868" max="4868" width="47" style="2224" customWidth="1"/>
    <col min="4869" max="4869" width="39.7109375" style="2224" customWidth="1"/>
    <col min="4870" max="4870" width="41.42578125" style="2224" customWidth="1"/>
    <col min="4871" max="4871" width="42.7109375" style="2224" customWidth="1"/>
    <col min="4872" max="4872" width="42.140625" style="2224" customWidth="1"/>
    <col min="4873" max="4873" width="44.5703125" style="2224" customWidth="1"/>
    <col min="4874" max="4874" width="26" style="2224" customWidth="1"/>
    <col min="4875" max="4875" width="33.140625" style="2224" customWidth="1"/>
    <col min="4876" max="4877" width="26" style="2224" customWidth="1"/>
    <col min="4878" max="4878" width="36" style="2224" customWidth="1"/>
    <col min="4879" max="4879" width="41.140625" style="2224" customWidth="1"/>
    <col min="4880" max="4880" width="34.85546875" style="2224" customWidth="1"/>
    <col min="4881" max="4881" width="27.7109375" style="2224" customWidth="1"/>
    <col min="4882" max="4882" width="43.85546875" style="2224" customWidth="1"/>
    <col min="4883" max="4883" width="50" style="2224" customWidth="1"/>
    <col min="4884" max="4884" width="51.5703125" style="2224" customWidth="1"/>
    <col min="4885" max="4885" width="28" style="2224" customWidth="1"/>
    <col min="4886" max="4886" width="30" style="2224" customWidth="1"/>
    <col min="4887" max="4887" width="25.140625" style="2224" customWidth="1"/>
    <col min="4888" max="4888" width="26.28515625" style="2224" customWidth="1"/>
    <col min="4889" max="4889" width="30" style="2224" customWidth="1"/>
    <col min="4890" max="4890" width="32.140625" style="2224" customWidth="1"/>
    <col min="4891" max="4891" width="33.5703125" style="2224" customWidth="1"/>
    <col min="4892" max="4892" width="35.7109375" style="2224" customWidth="1"/>
    <col min="4893" max="4893" width="33.28515625" style="2224" customWidth="1"/>
    <col min="4894" max="4894" width="29.140625" style="2224" customWidth="1"/>
    <col min="4895" max="4895" width="34.28515625" style="2224" customWidth="1"/>
    <col min="4896" max="4896" width="40.85546875" style="2224" customWidth="1"/>
    <col min="4897" max="4897" width="55.5703125" style="2224" customWidth="1"/>
    <col min="4898" max="4898" width="42" style="2224" customWidth="1"/>
    <col min="4899" max="4899" width="56.85546875" style="2224" customWidth="1"/>
    <col min="4900" max="4900" width="48" style="2224" customWidth="1"/>
    <col min="4901" max="4901" width="56.140625" style="2224" customWidth="1"/>
    <col min="4902" max="4902" width="48.140625" style="2224" customWidth="1"/>
    <col min="4903" max="5120" width="11.42578125" style="2224"/>
    <col min="5121" max="5121" width="10.7109375" style="2224" customWidth="1"/>
    <col min="5122" max="5122" width="60.5703125" style="2224" customWidth="1"/>
    <col min="5123" max="5123" width="73.140625" style="2224" customWidth="1"/>
    <col min="5124" max="5124" width="47" style="2224" customWidth="1"/>
    <col min="5125" max="5125" width="39.7109375" style="2224" customWidth="1"/>
    <col min="5126" max="5126" width="41.42578125" style="2224" customWidth="1"/>
    <col min="5127" max="5127" width="42.7109375" style="2224" customWidth="1"/>
    <col min="5128" max="5128" width="42.140625" style="2224" customWidth="1"/>
    <col min="5129" max="5129" width="44.5703125" style="2224" customWidth="1"/>
    <col min="5130" max="5130" width="26" style="2224" customWidth="1"/>
    <col min="5131" max="5131" width="33.140625" style="2224" customWidth="1"/>
    <col min="5132" max="5133" width="26" style="2224" customWidth="1"/>
    <col min="5134" max="5134" width="36" style="2224" customWidth="1"/>
    <col min="5135" max="5135" width="41.140625" style="2224" customWidth="1"/>
    <col min="5136" max="5136" width="34.85546875" style="2224" customWidth="1"/>
    <col min="5137" max="5137" width="27.7109375" style="2224" customWidth="1"/>
    <col min="5138" max="5138" width="43.85546875" style="2224" customWidth="1"/>
    <col min="5139" max="5139" width="50" style="2224" customWidth="1"/>
    <col min="5140" max="5140" width="51.5703125" style="2224" customWidth="1"/>
    <col min="5141" max="5141" width="28" style="2224" customWidth="1"/>
    <col min="5142" max="5142" width="30" style="2224" customWidth="1"/>
    <col min="5143" max="5143" width="25.140625" style="2224" customWidth="1"/>
    <col min="5144" max="5144" width="26.28515625" style="2224" customWidth="1"/>
    <col min="5145" max="5145" width="30" style="2224" customWidth="1"/>
    <col min="5146" max="5146" width="32.140625" style="2224" customWidth="1"/>
    <col min="5147" max="5147" width="33.5703125" style="2224" customWidth="1"/>
    <col min="5148" max="5148" width="35.7109375" style="2224" customWidth="1"/>
    <col min="5149" max="5149" width="33.28515625" style="2224" customWidth="1"/>
    <col min="5150" max="5150" width="29.140625" style="2224" customWidth="1"/>
    <col min="5151" max="5151" width="34.28515625" style="2224" customWidth="1"/>
    <col min="5152" max="5152" width="40.85546875" style="2224" customWidth="1"/>
    <col min="5153" max="5153" width="55.5703125" style="2224" customWidth="1"/>
    <col min="5154" max="5154" width="42" style="2224" customWidth="1"/>
    <col min="5155" max="5155" width="56.85546875" style="2224" customWidth="1"/>
    <col min="5156" max="5156" width="48" style="2224" customWidth="1"/>
    <col min="5157" max="5157" width="56.140625" style="2224" customWidth="1"/>
    <col min="5158" max="5158" width="48.140625" style="2224" customWidth="1"/>
    <col min="5159" max="5376" width="11.42578125" style="2224"/>
    <col min="5377" max="5377" width="10.7109375" style="2224" customWidth="1"/>
    <col min="5378" max="5378" width="60.5703125" style="2224" customWidth="1"/>
    <col min="5379" max="5379" width="73.140625" style="2224" customWidth="1"/>
    <col min="5380" max="5380" width="47" style="2224" customWidth="1"/>
    <col min="5381" max="5381" width="39.7109375" style="2224" customWidth="1"/>
    <col min="5382" max="5382" width="41.42578125" style="2224" customWidth="1"/>
    <col min="5383" max="5383" width="42.7109375" style="2224" customWidth="1"/>
    <col min="5384" max="5384" width="42.140625" style="2224" customWidth="1"/>
    <col min="5385" max="5385" width="44.5703125" style="2224" customWidth="1"/>
    <col min="5386" max="5386" width="26" style="2224" customWidth="1"/>
    <col min="5387" max="5387" width="33.140625" style="2224" customWidth="1"/>
    <col min="5388" max="5389" width="26" style="2224" customWidth="1"/>
    <col min="5390" max="5390" width="36" style="2224" customWidth="1"/>
    <col min="5391" max="5391" width="41.140625" style="2224" customWidth="1"/>
    <col min="5392" max="5392" width="34.85546875" style="2224" customWidth="1"/>
    <col min="5393" max="5393" width="27.7109375" style="2224" customWidth="1"/>
    <col min="5394" max="5394" width="43.85546875" style="2224" customWidth="1"/>
    <col min="5395" max="5395" width="50" style="2224" customWidth="1"/>
    <col min="5396" max="5396" width="51.5703125" style="2224" customWidth="1"/>
    <col min="5397" max="5397" width="28" style="2224" customWidth="1"/>
    <col min="5398" max="5398" width="30" style="2224" customWidth="1"/>
    <col min="5399" max="5399" width="25.140625" style="2224" customWidth="1"/>
    <col min="5400" max="5400" width="26.28515625" style="2224" customWidth="1"/>
    <col min="5401" max="5401" width="30" style="2224" customWidth="1"/>
    <col min="5402" max="5402" width="32.140625" style="2224" customWidth="1"/>
    <col min="5403" max="5403" width="33.5703125" style="2224" customWidth="1"/>
    <col min="5404" max="5404" width="35.7109375" style="2224" customWidth="1"/>
    <col min="5405" max="5405" width="33.28515625" style="2224" customWidth="1"/>
    <col min="5406" max="5406" width="29.140625" style="2224" customWidth="1"/>
    <col min="5407" max="5407" width="34.28515625" style="2224" customWidth="1"/>
    <col min="5408" max="5408" width="40.85546875" style="2224" customWidth="1"/>
    <col min="5409" max="5409" width="55.5703125" style="2224" customWidth="1"/>
    <col min="5410" max="5410" width="42" style="2224" customWidth="1"/>
    <col min="5411" max="5411" width="56.85546875" style="2224" customWidth="1"/>
    <col min="5412" max="5412" width="48" style="2224" customWidth="1"/>
    <col min="5413" max="5413" width="56.140625" style="2224" customWidth="1"/>
    <col min="5414" max="5414" width="48.140625" style="2224" customWidth="1"/>
    <col min="5415" max="5632" width="11.42578125" style="2224"/>
    <col min="5633" max="5633" width="10.7109375" style="2224" customWidth="1"/>
    <col min="5634" max="5634" width="60.5703125" style="2224" customWidth="1"/>
    <col min="5635" max="5635" width="73.140625" style="2224" customWidth="1"/>
    <col min="5636" max="5636" width="47" style="2224" customWidth="1"/>
    <col min="5637" max="5637" width="39.7109375" style="2224" customWidth="1"/>
    <col min="5638" max="5638" width="41.42578125" style="2224" customWidth="1"/>
    <col min="5639" max="5639" width="42.7109375" style="2224" customWidth="1"/>
    <col min="5640" max="5640" width="42.140625" style="2224" customWidth="1"/>
    <col min="5641" max="5641" width="44.5703125" style="2224" customWidth="1"/>
    <col min="5642" max="5642" width="26" style="2224" customWidth="1"/>
    <col min="5643" max="5643" width="33.140625" style="2224" customWidth="1"/>
    <col min="5644" max="5645" width="26" style="2224" customWidth="1"/>
    <col min="5646" max="5646" width="36" style="2224" customWidth="1"/>
    <col min="5647" max="5647" width="41.140625" style="2224" customWidth="1"/>
    <col min="5648" max="5648" width="34.85546875" style="2224" customWidth="1"/>
    <col min="5649" max="5649" width="27.7109375" style="2224" customWidth="1"/>
    <col min="5650" max="5650" width="43.85546875" style="2224" customWidth="1"/>
    <col min="5651" max="5651" width="50" style="2224" customWidth="1"/>
    <col min="5652" max="5652" width="51.5703125" style="2224" customWidth="1"/>
    <col min="5653" max="5653" width="28" style="2224" customWidth="1"/>
    <col min="5654" max="5654" width="30" style="2224" customWidth="1"/>
    <col min="5655" max="5655" width="25.140625" style="2224" customWidth="1"/>
    <col min="5656" max="5656" width="26.28515625" style="2224" customWidth="1"/>
    <col min="5657" max="5657" width="30" style="2224" customWidth="1"/>
    <col min="5658" max="5658" width="32.140625" style="2224" customWidth="1"/>
    <col min="5659" max="5659" width="33.5703125" style="2224" customWidth="1"/>
    <col min="5660" max="5660" width="35.7109375" style="2224" customWidth="1"/>
    <col min="5661" max="5661" width="33.28515625" style="2224" customWidth="1"/>
    <col min="5662" max="5662" width="29.140625" style="2224" customWidth="1"/>
    <col min="5663" max="5663" width="34.28515625" style="2224" customWidth="1"/>
    <col min="5664" max="5664" width="40.85546875" style="2224" customWidth="1"/>
    <col min="5665" max="5665" width="55.5703125" style="2224" customWidth="1"/>
    <col min="5666" max="5666" width="42" style="2224" customWidth="1"/>
    <col min="5667" max="5667" width="56.85546875" style="2224" customWidth="1"/>
    <col min="5668" max="5668" width="48" style="2224" customWidth="1"/>
    <col min="5669" max="5669" width="56.140625" style="2224" customWidth="1"/>
    <col min="5670" max="5670" width="48.140625" style="2224" customWidth="1"/>
    <col min="5671" max="5888" width="11.42578125" style="2224"/>
    <col min="5889" max="5889" width="10.7109375" style="2224" customWidth="1"/>
    <col min="5890" max="5890" width="60.5703125" style="2224" customWidth="1"/>
    <col min="5891" max="5891" width="73.140625" style="2224" customWidth="1"/>
    <col min="5892" max="5892" width="47" style="2224" customWidth="1"/>
    <col min="5893" max="5893" width="39.7109375" style="2224" customWidth="1"/>
    <col min="5894" max="5894" width="41.42578125" style="2224" customWidth="1"/>
    <col min="5895" max="5895" width="42.7109375" style="2224" customWidth="1"/>
    <col min="5896" max="5896" width="42.140625" style="2224" customWidth="1"/>
    <col min="5897" max="5897" width="44.5703125" style="2224" customWidth="1"/>
    <col min="5898" max="5898" width="26" style="2224" customWidth="1"/>
    <col min="5899" max="5899" width="33.140625" style="2224" customWidth="1"/>
    <col min="5900" max="5901" width="26" style="2224" customWidth="1"/>
    <col min="5902" max="5902" width="36" style="2224" customWidth="1"/>
    <col min="5903" max="5903" width="41.140625" style="2224" customWidth="1"/>
    <col min="5904" max="5904" width="34.85546875" style="2224" customWidth="1"/>
    <col min="5905" max="5905" width="27.7109375" style="2224" customWidth="1"/>
    <col min="5906" max="5906" width="43.85546875" style="2224" customWidth="1"/>
    <col min="5907" max="5907" width="50" style="2224" customWidth="1"/>
    <col min="5908" max="5908" width="51.5703125" style="2224" customWidth="1"/>
    <col min="5909" max="5909" width="28" style="2224" customWidth="1"/>
    <col min="5910" max="5910" width="30" style="2224" customWidth="1"/>
    <col min="5911" max="5911" width="25.140625" style="2224" customWidth="1"/>
    <col min="5912" max="5912" width="26.28515625" style="2224" customWidth="1"/>
    <col min="5913" max="5913" width="30" style="2224" customWidth="1"/>
    <col min="5914" max="5914" width="32.140625" style="2224" customWidth="1"/>
    <col min="5915" max="5915" width="33.5703125" style="2224" customWidth="1"/>
    <col min="5916" max="5916" width="35.7109375" style="2224" customWidth="1"/>
    <col min="5917" max="5917" width="33.28515625" style="2224" customWidth="1"/>
    <col min="5918" max="5918" width="29.140625" style="2224" customWidth="1"/>
    <col min="5919" max="5919" width="34.28515625" style="2224" customWidth="1"/>
    <col min="5920" max="5920" width="40.85546875" style="2224" customWidth="1"/>
    <col min="5921" max="5921" width="55.5703125" style="2224" customWidth="1"/>
    <col min="5922" max="5922" width="42" style="2224" customWidth="1"/>
    <col min="5923" max="5923" width="56.85546875" style="2224" customWidth="1"/>
    <col min="5924" max="5924" width="48" style="2224" customWidth="1"/>
    <col min="5925" max="5925" width="56.140625" style="2224" customWidth="1"/>
    <col min="5926" max="5926" width="48.140625" style="2224" customWidth="1"/>
    <col min="5927" max="6144" width="11.42578125" style="2224"/>
    <col min="6145" max="6145" width="10.7109375" style="2224" customWidth="1"/>
    <col min="6146" max="6146" width="60.5703125" style="2224" customWidth="1"/>
    <col min="6147" max="6147" width="73.140625" style="2224" customWidth="1"/>
    <col min="6148" max="6148" width="47" style="2224" customWidth="1"/>
    <col min="6149" max="6149" width="39.7109375" style="2224" customWidth="1"/>
    <col min="6150" max="6150" width="41.42578125" style="2224" customWidth="1"/>
    <col min="6151" max="6151" width="42.7109375" style="2224" customWidth="1"/>
    <col min="6152" max="6152" width="42.140625" style="2224" customWidth="1"/>
    <col min="6153" max="6153" width="44.5703125" style="2224" customWidth="1"/>
    <col min="6154" max="6154" width="26" style="2224" customWidth="1"/>
    <col min="6155" max="6155" width="33.140625" style="2224" customWidth="1"/>
    <col min="6156" max="6157" width="26" style="2224" customWidth="1"/>
    <col min="6158" max="6158" width="36" style="2224" customWidth="1"/>
    <col min="6159" max="6159" width="41.140625" style="2224" customWidth="1"/>
    <col min="6160" max="6160" width="34.85546875" style="2224" customWidth="1"/>
    <col min="6161" max="6161" width="27.7109375" style="2224" customWidth="1"/>
    <col min="6162" max="6162" width="43.85546875" style="2224" customWidth="1"/>
    <col min="6163" max="6163" width="50" style="2224" customWidth="1"/>
    <col min="6164" max="6164" width="51.5703125" style="2224" customWidth="1"/>
    <col min="6165" max="6165" width="28" style="2224" customWidth="1"/>
    <col min="6166" max="6166" width="30" style="2224" customWidth="1"/>
    <col min="6167" max="6167" width="25.140625" style="2224" customWidth="1"/>
    <col min="6168" max="6168" width="26.28515625" style="2224" customWidth="1"/>
    <col min="6169" max="6169" width="30" style="2224" customWidth="1"/>
    <col min="6170" max="6170" width="32.140625" style="2224" customWidth="1"/>
    <col min="6171" max="6171" width="33.5703125" style="2224" customWidth="1"/>
    <col min="6172" max="6172" width="35.7109375" style="2224" customWidth="1"/>
    <col min="6173" max="6173" width="33.28515625" style="2224" customWidth="1"/>
    <col min="6174" max="6174" width="29.140625" style="2224" customWidth="1"/>
    <col min="6175" max="6175" width="34.28515625" style="2224" customWidth="1"/>
    <col min="6176" max="6176" width="40.85546875" style="2224" customWidth="1"/>
    <col min="6177" max="6177" width="55.5703125" style="2224" customWidth="1"/>
    <col min="6178" max="6178" width="42" style="2224" customWidth="1"/>
    <col min="6179" max="6179" width="56.85546875" style="2224" customWidth="1"/>
    <col min="6180" max="6180" width="48" style="2224" customWidth="1"/>
    <col min="6181" max="6181" width="56.140625" style="2224" customWidth="1"/>
    <col min="6182" max="6182" width="48.140625" style="2224" customWidth="1"/>
    <col min="6183" max="6400" width="11.42578125" style="2224"/>
    <col min="6401" max="6401" width="10.7109375" style="2224" customWidth="1"/>
    <col min="6402" max="6402" width="60.5703125" style="2224" customWidth="1"/>
    <col min="6403" max="6403" width="73.140625" style="2224" customWidth="1"/>
    <col min="6404" max="6404" width="47" style="2224" customWidth="1"/>
    <col min="6405" max="6405" width="39.7109375" style="2224" customWidth="1"/>
    <col min="6406" max="6406" width="41.42578125" style="2224" customWidth="1"/>
    <col min="6407" max="6407" width="42.7109375" style="2224" customWidth="1"/>
    <col min="6408" max="6408" width="42.140625" style="2224" customWidth="1"/>
    <col min="6409" max="6409" width="44.5703125" style="2224" customWidth="1"/>
    <col min="6410" max="6410" width="26" style="2224" customWidth="1"/>
    <col min="6411" max="6411" width="33.140625" style="2224" customWidth="1"/>
    <col min="6412" max="6413" width="26" style="2224" customWidth="1"/>
    <col min="6414" max="6414" width="36" style="2224" customWidth="1"/>
    <col min="6415" max="6415" width="41.140625" style="2224" customWidth="1"/>
    <col min="6416" max="6416" width="34.85546875" style="2224" customWidth="1"/>
    <col min="6417" max="6417" width="27.7109375" style="2224" customWidth="1"/>
    <col min="6418" max="6418" width="43.85546875" style="2224" customWidth="1"/>
    <col min="6419" max="6419" width="50" style="2224" customWidth="1"/>
    <col min="6420" max="6420" width="51.5703125" style="2224" customWidth="1"/>
    <col min="6421" max="6421" width="28" style="2224" customWidth="1"/>
    <col min="6422" max="6422" width="30" style="2224" customWidth="1"/>
    <col min="6423" max="6423" width="25.140625" style="2224" customWidth="1"/>
    <col min="6424" max="6424" width="26.28515625" style="2224" customWidth="1"/>
    <col min="6425" max="6425" width="30" style="2224" customWidth="1"/>
    <col min="6426" max="6426" width="32.140625" style="2224" customWidth="1"/>
    <col min="6427" max="6427" width="33.5703125" style="2224" customWidth="1"/>
    <col min="6428" max="6428" width="35.7109375" style="2224" customWidth="1"/>
    <col min="6429" max="6429" width="33.28515625" style="2224" customWidth="1"/>
    <col min="6430" max="6430" width="29.140625" style="2224" customWidth="1"/>
    <col min="6431" max="6431" width="34.28515625" style="2224" customWidth="1"/>
    <col min="6432" max="6432" width="40.85546875" style="2224" customWidth="1"/>
    <col min="6433" max="6433" width="55.5703125" style="2224" customWidth="1"/>
    <col min="6434" max="6434" width="42" style="2224" customWidth="1"/>
    <col min="6435" max="6435" width="56.85546875" style="2224" customWidth="1"/>
    <col min="6436" max="6436" width="48" style="2224" customWidth="1"/>
    <col min="6437" max="6437" width="56.140625" style="2224" customWidth="1"/>
    <col min="6438" max="6438" width="48.140625" style="2224" customWidth="1"/>
    <col min="6439" max="6656" width="11.42578125" style="2224"/>
    <col min="6657" max="6657" width="10.7109375" style="2224" customWidth="1"/>
    <col min="6658" max="6658" width="60.5703125" style="2224" customWidth="1"/>
    <col min="6659" max="6659" width="73.140625" style="2224" customWidth="1"/>
    <col min="6660" max="6660" width="47" style="2224" customWidth="1"/>
    <col min="6661" max="6661" width="39.7109375" style="2224" customWidth="1"/>
    <col min="6662" max="6662" width="41.42578125" style="2224" customWidth="1"/>
    <col min="6663" max="6663" width="42.7109375" style="2224" customWidth="1"/>
    <col min="6664" max="6664" width="42.140625" style="2224" customWidth="1"/>
    <col min="6665" max="6665" width="44.5703125" style="2224" customWidth="1"/>
    <col min="6666" max="6666" width="26" style="2224" customWidth="1"/>
    <col min="6667" max="6667" width="33.140625" style="2224" customWidth="1"/>
    <col min="6668" max="6669" width="26" style="2224" customWidth="1"/>
    <col min="6670" max="6670" width="36" style="2224" customWidth="1"/>
    <col min="6671" max="6671" width="41.140625" style="2224" customWidth="1"/>
    <col min="6672" max="6672" width="34.85546875" style="2224" customWidth="1"/>
    <col min="6673" max="6673" width="27.7109375" style="2224" customWidth="1"/>
    <col min="6674" max="6674" width="43.85546875" style="2224" customWidth="1"/>
    <col min="6675" max="6675" width="50" style="2224" customWidth="1"/>
    <col min="6676" max="6676" width="51.5703125" style="2224" customWidth="1"/>
    <col min="6677" max="6677" width="28" style="2224" customWidth="1"/>
    <col min="6678" max="6678" width="30" style="2224" customWidth="1"/>
    <col min="6679" max="6679" width="25.140625" style="2224" customWidth="1"/>
    <col min="6680" max="6680" width="26.28515625" style="2224" customWidth="1"/>
    <col min="6681" max="6681" width="30" style="2224" customWidth="1"/>
    <col min="6682" max="6682" width="32.140625" style="2224" customWidth="1"/>
    <col min="6683" max="6683" width="33.5703125" style="2224" customWidth="1"/>
    <col min="6684" max="6684" width="35.7109375" style="2224" customWidth="1"/>
    <col min="6685" max="6685" width="33.28515625" style="2224" customWidth="1"/>
    <col min="6686" max="6686" width="29.140625" style="2224" customWidth="1"/>
    <col min="6687" max="6687" width="34.28515625" style="2224" customWidth="1"/>
    <col min="6688" max="6688" width="40.85546875" style="2224" customWidth="1"/>
    <col min="6689" max="6689" width="55.5703125" style="2224" customWidth="1"/>
    <col min="6690" max="6690" width="42" style="2224" customWidth="1"/>
    <col min="6691" max="6691" width="56.85546875" style="2224" customWidth="1"/>
    <col min="6692" max="6692" width="48" style="2224" customWidth="1"/>
    <col min="6693" max="6693" width="56.140625" style="2224" customWidth="1"/>
    <col min="6694" max="6694" width="48.140625" style="2224" customWidth="1"/>
    <col min="6695" max="6912" width="11.42578125" style="2224"/>
    <col min="6913" max="6913" width="10.7109375" style="2224" customWidth="1"/>
    <col min="6914" max="6914" width="60.5703125" style="2224" customWidth="1"/>
    <col min="6915" max="6915" width="73.140625" style="2224" customWidth="1"/>
    <col min="6916" max="6916" width="47" style="2224" customWidth="1"/>
    <col min="6917" max="6917" width="39.7109375" style="2224" customWidth="1"/>
    <col min="6918" max="6918" width="41.42578125" style="2224" customWidth="1"/>
    <col min="6919" max="6919" width="42.7109375" style="2224" customWidth="1"/>
    <col min="6920" max="6920" width="42.140625" style="2224" customWidth="1"/>
    <col min="6921" max="6921" width="44.5703125" style="2224" customWidth="1"/>
    <col min="6922" max="6922" width="26" style="2224" customWidth="1"/>
    <col min="6923" max="6923" width="33.140625" style="2224" customWidth="1"/>
    <col min="6924" max="6925" width="26" style="2224" customWidth="1"/>
    <col min="6926" max="6926" width="36" style="2224" customWidth="1"/>
    <col min="6927" max="6927" width="41.140625" style="2224" customWidth="1"/>
    <col min="6928" max="6928" width="34.85546875" style="2224" customWidth="1"/>
    <col min="6929" max="6929" width="27.7109375" style="2224" customWidth="1"/>
    <col min="6930" max="6930" width="43.85546875" style="2224" customWidth="1"/>
    <col min="6931" max="6931" width="50" style="2224" customWidth="1"/>
    <col min="6932" max="6932" width="51.5703125" style="2224" customWidth="1"/>
    <col min="6933" max="6933" width="28" style="2224" customWidth="1"/>
    <col min="6934" max="6934" width="30" style="2224" customWidth="1"/>
    <col min="6935" max="6935" width="25.140625" style="2224" customWidth="1"/>
    <col min="6936" max="6936" width="26.28515625" style="2224" customWidth="1"/>
    <col min="6937" max="6937" width="30" style="2224" customWidth="1"/>
    <col min="6938" max="6938" width="32.140625" style="2224" customWidth="1"/>
    <col min="6939" max="6939" width="33.5703125" style="2224" customWidth="1"/>
    <col min="6940" max="6940" width="35.7109375" style="2224" customWidth="1"/>
    <col min="6941" max="6941" width="33.28515625" style="2224" customWidth="1"/>
    <col min="6942" max="6942" width="29.140625" style="2224" customWidth="1"/>
    <col min="6943" max="6943" width="34.28515625" style="2224" customWidth="1"/>
    <col min="6944" max="6944" width="40.85546875" style="2224" customWidth="1"/>
    <col min="6945" max="6945" width="55.5703125" style="2224" customWidth="1"/>
    <col min="6946" max="6946" width="42" style="2224" customWidth="1"/>
    <col min="6947" max="6947" width="56.85546875" style="2224" customWidth="1"/>
    <col min="6948" max="6948" width="48" style="2224" customWidth="1"/>
    <col min="6949" max="6949" width="56.140625" style="2224" customWidth="1"/>
    <col min="6950" max="6950" width="48.140625" style="2224" customWidth="1"/>
    <col min="6951" max="7168" width="11.42578125" style="2224"/>
    <col min="7169" max="7169" width="10.7109375" style="2224" customWidth="1"/>
    <col min="7170" max="7170" width="60.5703125" style="2224" customWidth="1"/>
    <col min="7171" max="7171" width="73.140625" style="2224" customWidth="1"/>
    <col min="7172" max="7172" width="47" style="2224" customWidth="1"/>
    <col min="7173" max="7173" width="39.7109375" style="2224" customWidth="1"/>
    <col min="7174" max="7174" width="41.42578125" style="2224" customWidth="1"/>
    <col min="7175" max="7175" width="42.7109375" style="2224" customWidth="1"/>
    <col min="7176" max="7176" width="42.140625" style="2224" customWidth="1"/>
    <col min="7177" max="7177" width="44.5703125" style="2224" customWidth="1"/>
    <col min="7178" max="7178" width="26" style="2224" customWidth="1"/>
    <col min="7179" max="7179" width="33.140625" style="2224" customWidth="1"/>
    <col min="7180" max="7181" width="26" style="2224" customWidth="1"/>
    <col min="7182" max="7182" width="36" style="2224" customWidth="1"/>
    <col min="7183" max="7183" width="41.140625" style="2224" customWidth="1"/>
    <col min="7184" max="7184" width="34.85546875" style="2224" customWidth="1"/>
    <col min="7185" max="7185" width="27.7109375" style="2224" customWidth="1"/>
    <col min="7186" max="7186" width="43.85546875" style="2224" customWidth="1"/>
    <col min="7187" max="7187" width="50" style="2224" customWidth="1"/>
    <col min="7188" max="7188" width="51.5703125" style="2224" customWidth="1"/>
    <col min="7189" max="7189" width="28" style="2224" customWidth="1"/>
    <col min="7190" max="7190" width="30" style="2224" customWidth="1"/>
    <col min="7191" max="7191" width="25.140625" style="2224" customWidth="1"/>
    <col min="7192" max="7192" width="26.28515625" style="2224" customWidth="1"/>
    <col min="7193" max="7193" width="30" style="2224" customWidth="1"/>
    <col min="7194" max="7194" width="32.140625" style="2224" customWidth="1"/>
    <col min="7195" max="7195" width="33.5703125" style="2224" customWidth="1"/>
    <col min="7196" max="7196" width="35.7109375" style="2224" customWidth="1"/>
    <col min="7197" max="7197" width="33.28515625" style="2224" customWidth="1"/>
    <col min="7198" max="7198" width="29.140625" style="2224" customWidth="1"/>
    <col min="7199" max="7199" width="34.28515625" style="2224" customWidth="1"/>
    <col min="7200" max="7200" width="40.85546875" style="2224" customWidth="1"/>
    <col min="7201" max="7201" width="55.5703125" style="2224" customWidth="1"/>
    <col min="7202" max="7202" width="42" style="2224" customWidth="1"/>
    <col min="7203" max="7203" width="56.85546875" style="2224" customWidth="1"/>
    <col min="7204" max="7204" width="48" style="2224" customWidth="1"/>
    <col min="7205" max="7205" width="56.140625" style="2224" customWidth="1"/>
    <col min="7206" max="7206" width="48.140625" style="2224" customWidth="1"/>
    <col min="7207" max="7424" width="11.42578125" style="2224"/>
    <col min="7425" max="7425" width="10.7109375" style="2224" customWidth="1"/>
    <col min="7426" max="7426" width="60.5703125" style="2224" customWidth="1"/>
    <col min="7427" max="7427" width="73.140625" style="2224" customWidth="1"/>
    <col min="7428" max="7428" width="47" style="2224" customWidth="1"/>
    <col min="7429" max="7429" width="39.7109375" style="2224" customWidth="1"/>
    <col min="7430" max="7430" width="41.42578125" style="2224" customWidth="1"/>
    <col min="7431" max="7431" width="42.7109375" style="2224" customWidth="1"/>
    <col min="7432" max="7432" width="42.140625" style="2224" customWidth="1"/>
    <col min="7433" max="7433" width="44.5703125" style="2224" customWidth="1"/>
    <col min="7434" max="7434" width="26" style="2224" customWidth="1"/>
    <col min="7435" max="7435" width="33.140625" style="2224" customWidth="1"/>
    <col min="7436" max="7437" width="26" style="2224" customWidth="1"/>
    <col min="7438" max="7438" width="36" style="2224" customWidth="1"/>
    <col min="7439" max="7439" width="41.140625" style="2224" customWidth="1"/>
    <col min="7440" max="7440" width="34.85546875" style="2224" customWidth="1"/>
    <col min="7441" max="7441" width="27.7109375" style="2224" customWidth="1"/>
    <col min="7442" max="7442" width="43.85546875" style="2224" customWidth="1"/>
    <col min="7443" max="7443" width="50" style="2224" customWidth="1"/>
    <col min="7444" max="7444" width="51.5703125" style="2224" customWidth="1"/>
    <col min="7445" max="7445" width="28" style="2224" customWidth="1"/>
    <col min="7446" max="7446" width="30" style="2224" customWidth="1"/>
    <col min="7447" max="7447" width="25.140625" style="2224" customWidth="1"/>
    <col min="7448" max="7448" width="26.28515625" style="2224" customWidth="1"/>
    <col min="7449" max="7449" width="30" style="2224" customWidth="1"/>
    <col min="7450" max="7450" width="32.140625" style="2224" customWidth="1"/>
    <col min="7451" max="7451" width="33.5703125" style="2224" customWidth="1"/>
    <col min="7452" max="7452" width="35.7109375" style="2224" customWidth="1"/>
    <col min="7453" max="7453" width="33.28515625" style="2224" customWidth="1"/>
    <col min="7454" max="7454" width="29.140625" style="2224" customWidth="1"/>
    <col min="7455" max="7455" width="34.28515625" style="2224" customWidth="1"/>
    <col min="7456" max="7456" width="40.85546875" style="2224" customWidth="1"/>
    <col min="7457" max="7457" width="55.5703125" style="2224" customWidth="1"/>
    <col min="7458" max="7458" width="42" style="2224" customWidth="1"/>
    <col min="7459" max="7459" width="56.85546875" style="2224" customWidth="1"/>
    <col min="7460" max="7460" width="48" style="2224" customWidth="1"/>
    <col min="7461" max="7461" width="56.140625" style="2224" customWidth="1"/>
    <col min="7462" max="7462" width="48.140625" style="2224" customWidth="1"/>
    <col min="7463" max="7680" width="11.42578125" style="2224"/>
    <col min="7681" max="7681" width="10.7109375" style="2224" customWidth="1"/>
    <col min="7682" max="7682" width="60.5703125" style="2224" customWidth="1"/>
    <col min="7683" max="7683" width="73.140625" style="2224" customWidth="1"/>
    <col min="7684" max="7684" width="47" style="2224" customWidth="1"/>
    <col min="7685" max="7685" width="39.7109375" style="2224" customWidth="1"/>
    <col min="7686" max="7686" width="41.42578125" style="2224" customWidth="1"/>
    <col min="7687" max="7687" width="42.7109375" style="2224" customWidth="1"/>
    <col min="7688" max="7688" width="42.140625" style="2224" customWidth="1"/>
    <col min="7689" max="7689" width="44.5703125" style="2224" customWidth="1"/>
    <col min="7690" max="7690" width="26" style="2224" customWidth="1"/>
    <col min="7691" max="7691" width="33.140625" style="2224" customWidth="1"/>
    <col min="7692" max="7693" width="26" style="2224" customWidth="1"/>
    <col min="7694" max="7694" width="36" style="2224" customWidth="1"/>
    <col min="7695" max="7695" width="41.140625" style="2224" customWidth="1"/>
    <col min="7696" max="7696" width="34.85546875" style="2224" customWidth="1"/>
    <col min="7697" max="7697" width="27.7109375" style="2224" customWidth="1"/>
    <col min="7698" max="7698" width="43.85546875" style="2224" customWidth="1"/>
    <col min="7699" max="7699" width="50" style="2224" customWidth="1"/>
    <col min="7700" max="7700" width="51.5703125" style="2224" customWidth="1"/>
    <col min="7701" max="7701" width="28" style="2224" customWidth="1"/>
    <col min="7702" max="7702" width="30" style="2224" customWidth="1"/>
    <col min="7703" max="7703" width="25.140625" style="2224" customWidth="1"/>
    <col min="7704" max="7704" width="26.28515625" style="2224" customWidth="1"/>
    <col min="7705" max="7705" width="30" style="2224" customWidth="1"/>
    <col min="7706" max="7706" width="32.140625" style="2224" customWidth="1"/>
    <col min="7707" max="7707" width="33.5703125" style="2224" customWidth="1"/>
    <col min="7708" max="7708" width="35.7109375" style="2224" customWidth="1"/>
    <col min="7709" max="7709" width="33.28515625" style="2224" customWidth="1"/>
    <col min="7710" max="7710" width="29.140625" style="2224" customWidth="1"/>
    <col min="7711" max="7711" width="34.28515625" style="2224" customWidth="1"/>
    <col min="7712" max="7712" width="40.85546875" style="2224" customWidth="1"/>
    <col min="7713" max="7713" width="55.5703125" style="2224" customWidth="1"/>
    <col min="7714" max="7714" width="42" style="2224" customWidth="1"/>
    <col min="7715" max="7715" width="56.85546875" style="2224" customWidth="1"/>
    <col min="7716" max="7716" width="48" style="2224" customWidth="1"/>
    <col min="7717" max="7717" width="56.140625" style="2224" customWidth="1"/>
    <col min="7718" max="7718" width="48.140625" style="2224" customWidth="1"/>
    <col min="7719" max="7936" width="11.42578125" style="2224"/>
    <col min="7937" max="7937" width="10.7109375" style="2224" customWidth="1"/>
    <col min="7938" max="7938" width="60.5703125" style="2224" customWidth="1"/>
    <col min="7939" max="7939" width="73.140625" style="2224" customWidth="1"/>
    <col min="7940" max="7940" width="47" style="2224" customWidth="1"/>
    <col min="7941" max="7941" width="39.7109375" style="2224" customWidth="1"/>
    <col min="7942" max="7942" width="41.42578125" style="2224" customWidth="1"/>
    <col min="7943" max="7943" width="42.7109375" style="2224" customWidth="1"/>
    <col min="7944" max="7944" width="42.140625" style="2224" customWidth="1"/>
    <col min="7945" max="7945" width="44.5703125" style="2224" customWidth="1"/>
    <col min="7946" max="7946" width="26" style="2224" customWidth="1"/>
    <col min="7947" max="7947" width="33.140625" style="2224" customWidth="1"/>
    <col min="7948" max="7949" width="26" style="2224" customWidth="1"/>
    <col min="7950" max="7950" width="36" style="2224" customWidth="1"/>
    <col min="7951" max="7951" width="41.140625" style="2224" customWidth="1"/>
    <col min="7952" max="7952" width="34.85546875" style="2224" customWidth="1"/>
    <col min="7953" max="7953" width="27.7109375" style="2224" customWidth="1"/>
    <col min="7954" max="7954" width="43.85546875" style="2224" customWidth="1"/>
    <col min="7955" max="7955" width="50" style="2224" customWidth="1"/>
    <col min="7956" max="7956" width="51.5703125" style="2224" customWidth="1"/>
    <col min="7957" max="7957" width="28" style="2224" customWidth="1"/>
    <col min="7958" max="7958" width="30" style="2224" customWidth="1"/>
    <col min="7959" max="7959" width="25.140625" style="2224" customWidth="1"/>
    <col min="7960" max="7960" width="26.28515625" style="2224" customWidth="1"/>
    <col min="7961" max="7961" width="30" style="2224" customWidth="1"/>
    <col min="7962" max="7962" width="32.140625" style="2224" customWidth="1"/>
    <col min="7963" max="7963" width="33.5703125" style="2224" customWidth="1"/>
    <col min="7964" max="7964" width="35.7109375" style="2224" customWidth="1"/>
    <col min="7965" max="7965" width="33.28515625" style="2224" customWidth="1"/>
    <col min="7966" max="7966" width="29.140625" style="2224" customWidth="1"/>
    <col min="7967" max="7967" width="34.28515625" style="2224" customWidth="1"/>
    <col min="7968" max="7968" width="40.85546875" style="2224" customWidth="1"/>
    <col min="7969" max="7969" width="55.5703125" style="2224" customWidth="1"/>
    <col min="7970" max="7970" width="42" style="2224" customWidth="1"/>
    <col min="7971" max="7971" width="56.85546875" style="2224" customWidth="1"/>
    <col min="7972" max="7972" width="48" style="2224" customWidth="1"/>
    <col min="7973" max="7973" width="56.140625" style="2224" customWidth="1"/>
    <col min="7974" max="7974" width="48.140625" style="2224" customWidth="1"/>
    <col min="7975" max="8192" width="11.42578125" style="2224"/>
    <col min="8193" max="8193" width="10.7109375" style="2224" customWidth="1"/>
    <col min="8194" max="8194" width="60.5703125" style="2224" customWidth="1"/>
    <col min="8195" max="8195" width="73.140625" style="2224" customWidth="1"/>
    <col min="8196" max="8196" width="47" style="2224" customWidth="1"/>
    <col min="8197" max="8197" width="39.7109375" style="2224" customWidth="1"/>
    <col min="8198" max="8198" width="41.42578125" style="2224" customWidth="1"/>
    <col min="8199" max="8199" width="42.7109375" style="2224" customWidth="1"/>
    <col min="8200" max="8200" width="42.140625" style="2224" customWidth="1"/>
    <col min="8201" max="8201" width="44.5703125" style="2224" customWidth="1"/>
    <col min="8202" max="8202" width="26" style="2224" customWidth="1"/>
    <col min="8203" max="8203" width="33.140625" style="2224" customWidth="1"/>
    <col min="8204" max="8205" width="26" style="2224" customWidth="1"/>
    <col min="8206" max="8206" width="36" style="2224" customWidth="1"/>
    <col min="8207" max="8207" width="41.140625" style="2224" customWidth="1"/>
    <col min="8208" max="8208" width="34.85546875" style="2224" customWidth="1"/>
    <col min="8209" max="8209" width="27.7109375" style="2224" customWidth="1"/>
    <col min="8210" max="8210" width="43.85546875" style="2224" customWidth="1"/>
    <col min="8211" max="8211" width="50" style="2224" customWidth="1"/>
    <col min="8212" max="8212" width="51.5703125" style="2224" customWidth="1"/>
    <col min="8213" max="8213" width="28" style="2224" customWidth="1"/>
    <col min="8214" max="8214" width="30" style="2224" customWidth="1"/>
    <col min="8215" max="8215" width="25.140625" style="2224" customWidth="1"/>
    <col min="8216" max="8216" width="26.28515625" style="2224" customWidth="1"/>
    <col min="8217" max="8217" width="30" style="2224" customWidth="1"/>
    <col min="8218" max="8218" width="32.140625" style="2224" customWidth="1"/>
    <col min="8219" max="8219" width="33.5703125" style="2224" customWidth="1"/>
    <col min="8220" max="8220" width="35.7109375" style="2224" customWidth="1"/>
    <col min="8221" max="8221" width="33.28515625" style="2224" customWidth="1"/>
    <col min="8222" max="8222" width="29.140625" style="2224" customWidth="1"/>
    <col min="8223" max="8223" width="34.28515625" style="2224" customWidth="1"/>
    <col min="8224" max="8224" width="40.85546875" style="2224" customWidth="1"/>
    <col min="8225" max="8225" width="55.5703125" style="2224" customWidth="1"/>
    <col min="8226" max="8226" width="42" style="2224" customWidth="1"/>
    <col min="8227" max="8227" width="56.85546875" style="2224" customWidth="1"/>
    <col min="8228" max="8228" width="48" style="2224" customWidth="1"/>
    <col min="8229" max="8229" width="56.140625" style="2224" customWidth="1"/>
    <col min="8230" max="8230" width="48.140625" style="2224" customWidth="1"/>
    <col min="8231" max="8448" width="11.42578125" style="2224"/>
    <col min="8449" max="8449" width="10.7109375" style="2224" customWidth="1"/>
    <col min="8450" max="8450" width="60.5703125" style="2224" customWidth="1"/>
    <col min="8451" max="8451" width="73.140625" style="2224" customWidth="1"/>
    <col min="8452" max="8452" width="47" style="2224" customWidth="1"/>
    <col min="8453" max="8453" width="39.7109375" style="2224" customWidth="1"/>
    <col min="8454" max="8454" width="41.42578125" style="2224" customWidth="1"/>
    <col min="8455" max="8455" width="42.7109375" style="2224" customWidth="1"/>
    <col min="8456" max="8456" width="42.140625" style="2224" customWidth="1"/>
    <col min="8457" max="8457" width="44.5703125" style="2224" customWidth="1"/>
    <col min="8458" max="8458" width="26" style="2224" customWidth="1"/>
    <col min="8459" max="8459" width="33.140625" style="2224" customWidth="1"/>
    <col min="8460" max="8461" width="26" style="2224" customWidth="1"/>
    <col min="8462" max="8462" width="36" style="2224" customWidth="1"/>
    <col min="8463" max="8463" width="41.140625" style="2224" customWidth="1"/>
    <col min="8464" max="8464" width="34.85546875" style="2224" customWidth="1"/>
    <col min="8465" max="8465" width="27.7109375" style="2224" customWidth="1"/>
    <col min="8466" max="8466" width="43.85546875" style="2224" customWidth="1"/>
    <col min="8467" max="8467" width="50" style="2224" customWidth="1"/>
    <col min="8468" max="8468" width="51.5703125" style="2224" customWidth="1"/>
    <col min="8469" max="8469" width="28" style="2224" customWidth="1"/>
    <col min="8470" max="8470" width="30" style="2224" customWidth="1"/>
    <col min="8471" max="8471" width="25.140625" style="2224" customWidth="1"/>
    <col min="8472" max="8472" width="26.28515625" style="2224" customWidth="1"/>
    <col min="8473" max="8473" width="30" style="2224" customWidth="1"/>
    <col min="8474" max="8474" width="32.140625" style="2224" customWidth="1"/>
    <col min="8475" max="8475" width="33.5703125" style="2224" customWidth="1"/>
    <col min="8476" max="8476" width="35.7109375" style="2224" customWidth="1"/>
    <col min="8477" max="8477" width="33.28515625" style="2224" customWidth="1"/>
    <col min="8478" max="8478" width="29.140625" style="2224" customWidth="1"/>
    <col min="8479" max="8479" width="34.28515625" style="2224" customWidth="1"/>
    <col min="8480" max="8480" width="40.85546875" style="2224" customWidth="1"/>
    <col min="8481" max="8481" width="55.5703125" style="2224" customWidth="1"/>
    <col min="8482" max="8482" width="42" style="2224" customWidth="1"/>
    <col min="8483" max="8483" width="56.85546875" style="2224" customWidth="1"/>
    <col min="8484" max="8484" width="48" style="2224" customWidth="1"/>
    <col min="8485" max="8485" width="56.140625" style="2224" customWidth="1"/>
    <col min="8486" max="8486" width="48.140625" style="2224" customWidth="1"/>
    <col min="8487" max="8704" width="11.42578125" style="2224"/>
    <col min="8705" max="8705" width="10.7109375" style="2224" customWidth="1"/>
    <col min="8706" max="8706" width="60.5703125" style="2224" customWidth="1"/>
    <col min="8707" max="8707" width="73.140625" style="2224" customWidth="1"/>
    <col min="8708" max="8708" width="47" style="2224" customWidth="1"/>
    <col min="8709" max="8709" width="39.7109375" style="2224" customWidth="1"/>
    <col min="8710" max="8710" width="41.42578125" style="2224" customWidth="1"/>
    <col min="8711" max="8711" width="42.7109375" style="2224" customWidth="1"/>
    <col min="8712" max="8712" width="42.140625" style="2224" customWidth="1"/>
    <col min="8713" max="8713" width="44.5703125" style="2224" customWidth="1"/>
    <col min="8714" max="8714" width="26" style="2224" customWidth="1"/>
    <col min="8715" max="8715" width="33.140625" style="2224" customWidth="1"/>
    <col min="8716" max="8717" width="26" style="2224" customWidth="1"/>
    <col min="8718" max="8718" width="36" style="2224" customWidth="1"/>
    <col min="8719" max="8719" width="41.140625" style="2224" customWidth="1"/>
    <col min="8720" max="8720" width="34.85546875" style="2224" customWidth="1"/>
    <col min="8721" max="8721" width="27.7109375" style="2224" customWidth="1"/>
    <col min="8722" max="8722" width="43.85546875" style="2224" customWidth="1"/>
    <col min="8723" max="8723" width="50" style="2224" customWidth="1"/>
    <col min="8724" max="8724" width="51.5703125" style="2224" customWidth="1"/>
    <col min="8725" max="8725" width="28" style="2224" customWidth="1"/>
    <col min="8726" max="8726" width="30" style="2224" customWidth="1"/>
    <col min="8727" max="8727" width="25.140625" style="2224" customWidth="1"/>
    <col min="8728" max="8728" width="26.28515625" style="2224" customWidth="1"/>
    <col min="8729" max="8729" width="30" style="2224" customWidth="1"/>
    <col min="8730" max="8730" width="32.140625" style="2224" customWidth="1"/>
    <col min="8731" max="8731" width="33.5703125" style="2224" customWidth="1"/>
    <col min="8732" max="8732" width="35.7109375" style="2224" customWidth="1"/>
    <col min="8733" max="8733" width="33.28515625" style="2224" customWidth="1"/>
    <col min="8734" max="8734" width="29.140625" style="2224" customWidth="1"/>
    <col min="8735" max="8735" width="34.28515625" style="2224" customWidth="1"/>
    <col min="8736" max="8736" width="40.85546875" style="2224" customWidth="1"/>
    <col min="8737" max="8737" width="55.5703125" style="2224" customWidth="1"/>
    <col min="8738" max="8738" width="42" style="2224" customWidth="1"/>
    <col min="8739" max="8739" width="56.85546875" style="2224" customWidth="1"/>
    <col min="8740" max="8740" width="48" style="2224" customWidth="1"/>
    <col min="8741" max="8741" width="56.140625" style="2224" customWidth="1"/>
    <col min="8742" max="8742" width="48.140625" style="2224" customWidth="1"/>
    <col min="8743" max="8960" width="11.42578125" style="2224"/>
    <col min="8961" max="8961" width="10.7109375" style="2224" customWidth="1"/>
    <col min="8962" max="8962" width="60.5703125" style="2224" customWidth="1"/>
    <col min="8963" max="8963" width="73.140625" style="2224" customWidth="1"/>
    <col min="8964" max="8964" width="47" style="2224" customWidth="1"/>
    <col min="8965" max="8965" width="39.7109375" style="2224" customWidth="1"/>
    <col min="8966" max="8966" width="41.42578125" style="2224" customWidth="1"/>
    <col min="8967" max="8967" width="42.7109375" style="2224" customWidth="1"/>
    <col min="8968" max="8968" width="42.140625" style="2224" customWidth="1"/>
    <col min="8969" max="8969" width="44.5703125" style="2224" customWidth="1"/>
    <col min="8970" max="8970" width="26" style="2224" customWidth="1"/>
    <col min="8971" max="8971" width="33.140625" style="2224" customWidth="1"/>
    <col min="8972" max="8973" width="26" style="2224" customWidth="1"/>
    <col min="8974" max="8974" width="36" style="2224" customWidth="1"/>
    <col min="8975" max="8975" width="41.140625" style="2224" customWidth="1"/>
    <col min="8976" max="8976" width="34.85546875" style="2224" customWidth="1"/>
    <col min="8977" max="8977" width="27.7109375" style="2224" customWidth="1"/>
    <col min="8978" max="8978" width="43.85546875" style="2224" customWidth="1"/>
    <col min="8979" max="8979" width="50" style="2224" customWidth="1"/>
    <col min="8980" max="8980" width="51.5703125" style="2224" customWidth="1"/>
    <col min="8981" max="8981" width="28" style="2224" customWidth="1"/>
    <col min="8982" max="8982" width="30" style="2224" customWidth="1"/>
    <col min="8983" max="8983" width="25.140625" style="2224" customWidth="1"/>
    <col min="8984" max="8984" width="26.28515625" style="2224" customWidth="1"/>
    <col min="8985" max="8985" width="30" style="2224" customWidth="1"/>
    <col min="8986" max="8986" width="32.140625" style="2224" customWidth="1"/>
    <col min="8987" max="8987" width="33.5703125" style="2224" customWidth="1"/>
    <col min="8988" max="8988" width="35.7109375" style="2224" customWidth="1"/>
    <col min="8989" max="8989" width="33.28515625" style="2224" customWidth="1"/>
    <col min="8990" max="8990" width="29.140625" style="2224" customWidth="1"/>
    <col min="8991" max="8991" width="34.28515625" style="2224" customWidth="1"/>
    <col min="8992" max="8992" width="40.85546875" style="2224" customWidth="1"/>
    <col min="8993" max="8993" width="55.5703125" style="2224" customWidth="1"/>
    <col min="8994" max="8994" width="42" style="2224" customWidth="1"/>
    <col min="8995" max="8995" width="56.85546875" style="2224" customWidth="1"/>
    <col min="8996" max="8996" width="48" style="2224" customWidth="1"/>
    <col min="8997" max="8997" width="56.140625" style="2224" customWidth="1"/>
    <col min="8998" max="8998" width="48.140625" style="2224" customWidth="1"/>
    <col min="8999" max="9216" width="11.42578125" style="2224"/>
    <col min="9217" max="9217" width="10.7109375" style="2224" customWidth="1"/>
    <col min="9218" max="9218" width="60.5703125" style="2224" customWidth="1"/>
    <col min="9219" max="9219" width="73.140625" style="2224" customWidth="1"/>
    <col min="9220" max="9220" width="47" style="2224" customWidth="1"/>
    <col min="9221" max="9221" width="39.7109375" style="2224" customWidth="1"/>
    <col min="9222" max="9222" width="41.42578125" style="2224" customWidth="1"/>
    <col min="9223" max="9223" width="42.7109375" style="2224" customWidth="1"/>
    <col min="9224" max="9224" width="42.140625" style="2224" customWidth="1"/>
    <col min="9225" max="9225" width="44.5703125" style="2224" customWidth="1"/>
    <col min="9226" max="9226" width="26" style="2224" customWidth="1"/>
    <col min="9227" max="9227" width="33.140625" style="2224" customWidth="1"/>
    <col min="9228" max="9229" width="26" style="2224" customWidth="1"/>
    <col min="9230" max="9230" width="36" style="2224" customWidth="1"/>
    <col min="9231" max="9231" width="41.140625" style="2224" customWidth="1"/>
    <col min="9232" max="9232" width="34.85546875" style="2224" customWidth="1"/>
    <col min="9233" max="9233" width="27.7109375" style="2224" customWidth="1"/>
    <col min="9234" max="9234" width="43.85546875" style="2224" customWidth="1"/>
    <col min="9235" max="9235" width="50" style="2224" customWidth="1"/>
    <col min="9236" max="9236" width="51.5703125" style="2224" customWidth="1"/>
    <col min="9237" max="9237" width="28" style="2224" customWidth="1"/>
    <col min="9238" max="9238" width="30" style="2224" customWidth="1"/>
    <col min="9239" max="9239" width="25.140625" style="2224" customWidth="1"/>
    <col min="9240" max="9240" width="26.28515625" style="2224" customWidth="1"/>
    <col min="9241" max="9241" width="30" style="2224" customWidth="1"/>
    <col min="9242" max="9242" width="32.140625" style="2224" customWidth="1"/>
    <col min="9243" max="9243" width="33.5703125" style="2224" customWidth="1"/>
    <col min="9244" max="9244" width="35.7109375" style="2224" customWidth="1"/>
    <col min="9245" max="9245" width="33.28515625" style="2224" customWidth="1"/>
    <col min="9246" max="9246" width="29.140625" style="2224" customWidth="1"/>
    <col min="9247" max="9247" width="34.28515625" style="2224" customWidth="1"/>
    <col min="9248" max="9248" width="40.85546875" style="2224" customWidth="1"/>
    <col min="9249" max="9249" width="55.5703125" style="2224" customWidth="1"/>
    <col min="9250" max="9250" width="42" style="2224" customWidth="1"/>
    <col min="9251" max="9251" width="56.85546875" style="2224" customWidth="1"/>
    <col min="9252" max="9252" width="48" style="2224" customWidth="1"/>
    <col min="9253" max="9253" width="56.140625" style="2224" customWidth="1"/>
    <col min="9254" max="9254" width="48.140625" style="2224" customWidth="1"/>
    <col min="9255" max="9472" width="11.42578125" style="2224"/>
    <col min="9473" max="9473" width="10.7109375" style="2224" customWidth="1"/>
    <col min="9474" max="9474" width="60.5703125" style="2224" customWidth="1"/>
    <col min="9475" max="9475" width="73.140625" style="2224" customWidth="1"/>
    <col min="9476" max="9476" width="47" style="2224" customWidth="1"/>
    <col min="9477" max="9477" width="39.7109375" style="2224" customWidth="1"/>
    <col min="9478" max="9478" width="41.42578125" style="2224" customWidth="1"/>
    <col min="9479" max="9479" width="42.7109375" style="2224" customWidth="1"/>
    <col min="9480" max="9480" width="42.140625" style="2224" customWidth="1"/>
    <col min="9481" max="9481" width="44.5703125" style="2224" customWidth="1"/>
    <col min="9482" max="9482" width="26" style="2224" customWidth="1"/>
    <col min="9483" max="9483" width="33.140625" style="2224" customWidth="1"/>
    <col min="9484" max="9485" width="26" style="2224" customWidth="1"/>
    <col min="9486" max="9486" width="36" style="2224" customWidth="1"/>
    <col min="9487" max="9487" width="41.140625" style="2224" customWidth="1"/>
    <col min="9488" max="9488" width="34.85546875" style="2224" customWidth="1"/>
    <col min="9489" max="9489" width="27.7109375" style="2224" customWidth="1"/>
    <col min="9490" max="9490" width="43.85546875" style="2224" customWidth="1"/>
    <col min="9491" max="9491" width="50" style="2224" customWidth="1"/>
    <col min="9492" max="9492" width="51.5703125" style="2224" customWidth="1"/>
    <col min="9493" max="9493" width="28" style="2224" customWidth="1"/>
    <col min="9494" max="9494" width="30" style="2224" customWidth="1"/>
    <col min="9495" max="9495" width="25.140625" style="2224" customWidth="1"/>
    <col min="9496" max="9496" width="26.28515625" style="2224" customWidth="1"/>
    <col min="9497" max="9497" width="30" style="2224" customWidth="1"/>
    <col min="9498" max="9498" width="32.140625" style="2224" customWidth="1"/>
    <col min="9499" max="9499" width="33.5703125" style="2224" customWidth="1"/>
    <col min="9500" max="9500" width="35.7109375" style="2224" customWidth="1"/>
    <col min="9501" max="9501" width="33.28515625" style="2224" customWidth="1"/>
    <col min="9502" max="9502" width="29.140625" style="2224" customWidth="1"/>
    <col min="9503" max="9503" width="34.28515625" style="2224" customWidth="1"/>
    <col min="9504" max="9504" width="40.85546875" style="2224" customWidth="1"/>
    <col min="9505" max="9505" width="55.5703125" style="2224" customWidth="1"/>
    <col min="9506" max="9506" width="42" style="2224" customWidth="1"/>
    <col min="9507" max="9507" width="56.85546875" style="2224" customWidth="1"/>
    <col min="9508" max="9508" width="48" style="2224" customWidth="1"/>
    <col min="9509" max="9509" width="56.140625" style="2224" customWidth="1"/>
    <col min="9510" max="9510" width="48.140625" style="2224" customWidth="1"/>
    <col min="9511" max="9728" width="11.42578125" style="2224"/>
    <col min="9729" max="9729" width="10.7109375" style="2224" customWidth="1"/>
    <col min="9730" max="9730" width="60.5703125" style="2224" customWidth="1"/>
    <col min="9731" max="9731" width="73.140625" style="2224" customWidth="1"/>
    <col min="9732" max="9732" width="47" style="2224" customWidth="1"/>
    <col min="9733" max="9733" width="39.7109375" style="2224" customWidth="1"/>
    <col min="9734" max="9734" width="41.42578125" style="2224" customWidth="1"/>
    <col min="9735" max="9735" width="42.7109375" style="2224" customWidth="1"/>
    <col min="9736" max="9736" width="42.140625" style="2224" customWidth="1"/>
    <col min="9737" max="9737" width="44.5703125" style="2224" customWidth="1"/>
    <col min="9738" max="9738" width="26" style="2224" customWidth="1"/>
    <col min="9739" max="9739" width="33.140625" style="2224" customWidth="1"/>
    <col min="9740" max="9741" width="26" style="2224" customWidth="1"/>
    <col min="9742" max="9742" width="36" style="2224" customWidth="1"/>
    <col min="9743" max="9743" width="41.140625" style="2224" customWidth="1"/>
    <col min="9744" max="9744" width="34.85546875" style="2224" customWidth="1"/>
    <col min="9745" max="9745" width="27.7109375" style="2224" customWidth="1"/>
    <col min="9746" max="9746" width="43.85546875" style="2224" customWidth="1"/>
    <col min="9747" max="9747" width="50" style="2224" customWidth="1"/>
    <col min="9748" max="9748" width="51.5703125" style="2224" customWidth="1"/>
    <col min="9749" max="9749" width="28" style="2224" customWidth="1"/>
    <col min="9750" max="9750" width="30" style="2224" customWidth="1"/>
    <col min="9751" max="9751" width="25.140625" style="2224" customWidth="1"/>
    <col min="9752" max="9752" width="26.28515625" style="2224" customWidth="1"/>
    <col min="9753" max="9753" width="30" style="2224" customWidth="1"/>
    <col min="9754" max="9754" width="32.140625" style="2224" customWidth="1"/>
    <col min="9755" max="9755" width="33.5703125" style="2224" customWidth="1"/>
    <col min="9756" max="9756" width="35.7109375" style="2224" customWidth="1"/>
    <col min="9757" max="9757" width="33.28515625" style="2224" customWidth="1"/>
    <col min="9758" max="9758" width="29.140625" style="2224" customWidth="1"/>
    <col min="9759" max="9759" width="34.28515625" style="2224" customWidth="1"/>
    <col min="9760" max="9760" width="40.85546875" style="2224" customWidth="1"/>
    <col min="9761" max="9761" width="55.5703125" style="2224" customWidth="1"/>
    <col min="9762" max="9762" width="42" style="2224" customWidth="1"/>
    <col min="9763" max="9763" width="56.85546875" style="2224" customWidth="1"/>
    <col min="9764" max="9764" width="48" style="2224" customWidth="1"/>
    <col min="9765" max="9765" width="56.140625" style="2224" customWidth="1"/>
    <col min="9766" max="9766" width="48.140625" style="2224" customWidth="1"/>
    <col min="9767" max="9984" width="11.42578125" style="2224"/>
    <col min="9985" max="9985" width="10.7109375" style="2224" customWidth="1"/>
    <col min="9986" max="9986" width="60.5703125" style="2224" customWidth="1"/>
    <col min="9987" max="9987" width="73.140625" style="2224" customWidth="1"/>
    <col min="9988" max="9988" width="47" style="2224" customWidth="1"/>
    <col min="9989" max="9989" width="39.7109375" style="2224" customWidth="1"/>
    <col min="9990" max="9990" width="41.42578125" style="2224" customWidth="1"/>
    <col min="9991" max="9991" width="42.7109375" style="2224" customWidth="1"/>
    <col min="9992" max="9992" width="42.140625" style="2224" customWidth="1"/>
    <col min="9993" max="9993" width="44.5703125" style="2224" customWidth="1"/>
    <col min="9994" max="9994" width="26" style="2224" customWidth="1"/>
    <col min="9995" max="9995" width="33.140625" style="2224" customWidth="1"/>
    <col min="9996" max="9997" width="26" style="2224" customWidth="1"/>
    <col min="9998" max="9998" width="36" style="2224" customWidth="1"/>
    <col min="9999" max="9999" width="41.140625" style="2224" customWidth="1"/>
    <col min="10000" max="10000" width="34.85546875" style="2224" customWidth="1"/>
    <col min="10001" max="10001" width="27.7109375" style="2224" customWidth="1"/>
    <col min="10002" max="10002" width="43.85546875" style="2224" customWidth="1"/>
    <col min="10003" max="10003" width="50" style="2224" customWidth="1"/>
    <col min="10004" max="10004" width="51.5703125" style="2224" customWidth="1"/>
    <col min="10005" max="10005" width="28" style="2224" customWidth="1"/>
    <col min="10006" max="10006" width="30" style="2224" customWidth="1"/>
    <col min="10007" max="10007" width="25.140625" style="2224" customWidth="1"/>
    <col min="10008" max="10008" width="26.28515625" style="2224" customWidth="1"/>
    <col min="10009" max="10009" width="30" style="2224" customWidth="1"/>
    <col min="10010" max="10010" width="32.140625" style="2224" customWidth="1"/>
    <col min="10011" max="10011" width="33.5703125" style="2224" customWidth="1"/>
    <col min="10012" max="10012" width="35.7109375" style="2224" customWidth="1"/>
    <col min="10013" max="10013" width="33.28515625" style="2224" customWidth="1"/>
    <col min="10014" max="10014" width="29.140625" style="2224" customWidth="1"/>
    <col min="10015" max="10015" width="34.28515625" style="2224" customWidth="1"/>
    <col min="10016" max="10016" width="40.85546875" style="2224" customWidth="1"/>
    <col min="10017" max="10017" width="55.5703125" style="2224" customWidth="1"/>
    <col min="10018" max="10018" width="42" style="2224" customWidth="1"/>
    <col min="10019" max="10019" width="56.85546875" style="2224" customWidth="1"/>
    <col min="10020" max="10020" width="48" style="2224" customWidth="1"/>
    <col min="10021" max="10021" width="56.140625" style="2224" customWidth="1"/>
    <col min="10022" max="10022" width="48.140625" style="2224" customWidth="1"/>
    <col min="10023" max="10240" width="11.42578125" style="2224"/>
    <col min="10241" max="10241" width="10.7109375" style="2224" customWidth="1"/>
    <col min="10242" max="10242" width="60.5703125" style="2224" customWidth="1"/>
    <col min="10243" max="10243" width="73.140625" style="2224" customWidth="1"/>
    <col min="10244" max="10244" width="47" style="2224" customWidth="1"/>
    <col min="10245" max="10245" width="39.7109375" style="2224" customWidth="1"/>
    <col min="10246" max="10246" width="41.42578125" style="2224" customWidth="1"/>
    <col min="10247" max="10247" width="42.7109375" style="2224" customWidth="1"/>
    <col min="10248" max="10248" width="42.140625" style="2224" customWidth="1"/>
    <col min="10249" max="10249" width="44.5703125" style="2224" customWidth="1"/>
    <col min="10250" max="10250" width="26" style="2224" customWidth="1"/>
    <col min="10251" max="10251" width="33.140625" style="2224" customWidth="1"/>
    <col min="10252" max="10253" width="26" style="2224" customWidth="1"/>
    <col min="10254" max="10254" width="36" style="2224" customWidth="1"/>
    <col min="10255" max="10255" width="41.140625" style="2224" customWidth="1"/>
    <col min="10256" max="10256" width="34.85546875" style="2224" customWidth="1"/>
    <col min="10257" max="10257" width="27.7109375" style="2224" customWidth="1"/>
    <col min="10258" max="10258" width="43.85546875" style="2224" customWidth="1"/>
    <col min="10259" max="10259" width="50" style="2224" customWidth="1"/>
    <col min="10260" max="10260" width="51.5703125" style="2224" customWidth="1"/>
    <col min="10261" max="10261" width="28" style="2224" customWidth="1"/>
    <col min="10262" max="10262" width="30" style="2224" customWidth="1"/>
    <col min="10263" max="10263" width="25.140625" style="2224" customWidth="1"/>
    <col min="10264" max="10264" width="26.28515625" style="2224" customWidth="1"/>
    <col min="10265" max="10265" width="30" style="2224" customWidth="1"/>
    <col min="10266" max="10266" width="32.140625" style="2224" customWidth="1"/>
    <col min="10267" max="10267" width="33.5703125" style="2224" customWidth="1"/>
    <col min="10268" max="10268" width="35.7109375" style="2224" customWidth="1"/>
    <col min="10269" max="10269" width="33.28515625" style="2224" customWidth="1"/>
    <col min="10270" max="10270" width="29.140625" style="2224" customWidth="1"/>
    <col min="10271" max="10271" width="34.28515625" style="2224" customWidth="1"/>
    <col min="10272" max="10272" width="40.85546875" style="2224" customWidth="1"/>
    <col min="10273" max="10273" width="55.5703125" style="2224" customWidth="1"/>
    <col min="10274" max="10274" width="42" style="2224" customWidth="1"/>
    <col min="10275" max="10275" width="56.85546875" style="2224" customWidth="1"/>
    <col min="10276" max="10276" width="48" style="2224" customWidth="1"/>
    <col min="10277" max="10277" width="56.140625" style="2224" customWidth="1"/>
    <col min="10278" max="10278" width="48.140625" style="2224" customWidth="1"/>
    <col min="10279" max="10496" width="11.42578125" style="2224"/>
    <col min="10497" max="10497" width="10.7109375" style="2224" customWidth="1"/>
    <col min="10498" max="10498" width="60.5703125" style="2224" customWidth="1"/>
    <col min="10499" max="10499" width="73.140625" style="2224" customWidth="1"/>
    <col min="10500" max="10500" width="47" style="2224" customWidth="1"/>
    <col min="10501" max="10501" width="39.7109375" style="2224" customWidth="1"/>
    <col min="10502" max="10502" width="41.42578125" style="2224" customWidth="1"/>
    <col min="10503" max="10503" width="42.7109375" style="2224" customWidth="1"/>
    <col min="10504" max="10504" width="42.140625" style="2224" customWidth="1"/>
    <col min="10505" max="10505" width="44.5703125" style="2224" customWidth="1"/>
    <col min="10506" max="10506" width="26" style="2224" customWidth="1"/>
    <col min="10507" max="10507" width="33.140625" style="2224" customWidth="1"/>
    <col min="10508" max="10509" width="26" style="2224" customWidth="1"/>
    <col min="10510" max="10510" width="36" style="2224" customWidth="1"/>
    <col min="10511" max="10511" width="41.140625" style="2224" customWidth="1"/>
    <col min="10512" max="10512" width="34.85546875" style="2224" customWidth="1"/>
    <col min="10513" max="10513" width="27.7109375" style="2224" customWidth="1"/>
    <col min="10514" max="10514" width="43.85546875" style="2224" customWidth="1"/>
    <col min="10515" max="10515" width="50" style="2224" customWidth="1"/>
    <col min="10516" max="10516" width="51.5703125" style="2224" customWidth="1"/>
    <col min="10517" max="10517" width="28" style="2224" customWidth="1"/>
    <col min="10518" max="10518" width="30" style="2224" customWidth="1"/>
    <col min="10519" max="10519" width="25.140625" style="2224" customWidth="1"/>
    <col min="10520" max="10520" width="26.28515625" style="2224" customWidth="1"/>
    <col min="10521" max="10521" width="30" style="2224" customWidth="1"/>
    <col min="10522" max="10522" width="32.140625" style="2224" customWidth="1"/>
    <col min="10523" max="10523" width="33.5703125" style="2224" customWidth="1"/>
    <col min="10524" max="10524" width="35.7109375" style="2224" customWidth="1"/>
    <col min="10525" max="10525" width="33.28515625" style="2224" customWidth="1"/>
    <col min="10526" max="10526" width="29.140625" style="2224" customWidth="1"/>
    <col min="10527" max="10527" width="34.28515625" style="2224" customWidth="1"/>
    <col min="10528" max="10528" width="40.85546875" style="2224" customWidth="1"/>
    <col min="10529" max="10529" width="55.5703125" style="2224" customWidth="1"/>
    <col min="10530" max="10530" width="42" style="2224" customWidth="1"/>
    <col min="10531" max="10531" width="56.85546875" style="2224" customWidth="1"/>
    <col min="10532" max="10532" width="48" style="2224" customWidth="1"/>
    <col min="10533" max="10533" width="56.140625" style="2224" customWidth="1"/>
    <col min="10534" max="10534" width="48.140625" style="2224" customWidth="1"/>
    <col min="10535" max="10752" width="11.42578125" style="2224"/>
    <col min="10753" max="10753" width="10.7109375" style="2224" customWidth="1"/>
    <col min="10754" max="10754" width="60.5703125" style="2224" customWidth="1"/>
    <col min="10755" max="10755" width="73.140625" style="2224" customWidth="1"/>
    <col min="10756" max="10756" width="47" style="2224" customWidth="1"/>
    <col min="10757" max="10757" width="39.7109375" style="2224" customWidth="1"/>
    <col min="10758" max="10758" width="41.42578125" style="2224" customWidth="1"/>
    <col min="10759" max="10759" width="42.7109375" style="2224" customWidth="1"/>
    <col min="10760" max="10760" width="42.140625" style="2224" customWidth="1"/>
    <col min="10761" max="10761" width="44.5703125" style="2224" customWidth="1"/>
    <col min="10762" max="10762" width="26" style="2224" customWidth="1"/>
    <col min="10763" max="10763" width="33.140625" style="2224" customWidth="1"/>
    <col min="10764" max="10765" width="26" style="2224" customWidth="1"/>
    <col min="10766" max="10766" width="36" style="2224" customWidth="1"/>
    <col min="10767" max="10767" width="41.140625" style="2224" customWidth="1"/>
    <col min="10768" max="10768" width="34.85546875" style="2224" customWidth="1"/>
    <col min="10769" max="10769" width="27.7109375" style="2224" customWidth="1"/>
    <col min="10770" max="10770" width="43.85546875" style="2224" customWidth="1"/>
    <col min="10771" max="10771" width="50" style="2224" customWidth="1"/>
    <col min="10772" max="10772" width="51.5703125" style="2224" customWidth="1"/>
    <col min="10773" max="10773" width="28" style="2224" customWidth="1"/>
    <col min="10774" max="10774" width="30" style="2224" customWidth="1"/>
    <col min="10775" max="10775" width="25.140625" style="2224" customWidth="1"/>
    <col min="10776" max="10776" width="26.28515625" style="2224" customWidth="1"/>
    <col min="10777" max="10777" width="30" style="2224" customWidth="1"/>
    <col min="10778" max="10778" width="32.140625" style="2224" customWidth="1"/>
    <col min="10779" max="10779" width="33.5703125" style="2224" customWidth="1"/>
    <col min="10780" max="10780" width="35.7109375" style="2224" customWidth="1"/>
    <col min="10781" max="10781" width="33.28515625" style="2224" customWidth="1"/>
    <col min="10782" max="10782" width="29.140625" style="2224" customWidth="1"/>
    <col min="10783" max="10783" width="34.28515625" style="2224" customWidth="1"/>
    <col min="10784" max="10784" width="40.85546875" style="2224" customWidth="1"/>
    <col min="10785" max="10785" width="55.5703125" style="2224" customWidth="1"/>
    <col min="10786" max="10786" width="42" style="2224" customWidth="1"/>
    <col min="10787" max="10787" width="56.85546875" style="2224" customWidth="1"/>
    <col min="10788" max="10788" width="48" style="2224" customWidth="1"/>
    <col min="10789" max="10789" width="56.140625" style="2224" customWidth="1"/>
    <col min="10790" max="10790" width="48.140625" style="2224" customWidth="1"/>
    <col min="10791" max="11008" width="11.42578125" style="2224"/>
    <col min="11009" max="11009" width="10.7109375" style="2224" customWidth="1"/>
    <col min="11010" max="11010" width="60.5703125" style="2224" customWidth="1"/>
    <col min="11011" max="11011" width="73.140625" style="2224" customWidth="1"/>
    <col min="11012" max="11012" width="47" style="2224" customWidth="1"/>
    <col min="11013" max="11013" width="39.7109375" style="2224" customWidth="1"/>
    <col min="11014" max="11014" width="41.42578125" style="2224" customWidth="1"/>
    <col min="11015" max="11015" width="42.7109375" style="2224" customWidth="1"/>
    <col min="11016" max="11016" width="42.140625" style="2224" customWidth="1"/>
    <col min="11017" max="11017" width="44.5703125" style="2224" customWidth="1"/>
    <col min="11018" max="11018" width="26" style="2224" customWidth="1"/>
    <col min="11019" max="11019" width="33.140625" style="2224" customWidth="1"/>
    <col min="11020" max="11021" width="26" style="2224" customWidth="1"/>
    <col min="11022" max="11022" width="36" style="2224" customWidth="1"/>
    <col min="11023" max="11023" width="41.140625" style="2224" customWidth="1"/>
    <col min="11024" max="11024" width="34.85546875" style="2224" customWidth="1"/>
    <col min="11025" max="11025" width="27.7109375" style="2224" customWidth="1"/>
    <col min="11026" max="11026" width="43.85546875" style="2224" customWidth="1"/>
    <col min="11027" max="11027" width="50" style="2224" customWidth="1"/>
    <col min="11028" max="11028" width="51.5703125" style="2224" customWidth="1"/>
    <col min="11029" max="11029" width="28" style="2224" customWidth="1"/>
    <col min="11030" max="11030" width="30" style="2224" customWidth="1"/>
    <col min="11031" max="11031" width="25.140625" style="2224" customWidth="1"/>
    <col min="11032" max="11032" width="26.28515625" style="2224" customWidth="1"/>
    <col min="11033" max="11033" width="30" style="2224" customWidth="1"/>
    <col min="11034" max="11034" width="32.140625" style="2224" customWidth="1"/>
    <col min="11035" max="11035" width="33.5703125" style="2224" customWidth="1"/>
    <col min="11036" max="11036" width="35.7109375" style="2224" customWidth="1"/>
    <col min="11037" max="11037" width="33.28515625" style="2224" customWidth="1"/>
    <col min="11038" max="11038" width="29.140625" style="2224" customWidth="1"/>
    <col min="11039" max="11039" width="34.28515625" style="2224" customWidth="1"/>
    <col min="11040" max="11040" width="40.85546875" style="2224" customWidth="1"/>
    <col min="11041" max="11041" width="55.5703125" style="2224" customWidth="1"/>
    <col min="11042" max="11042" width="42" style="2224" customWidth="1"/>
    <col min="11043" max="11043" width="56.85546875" style="2224" customWidth="1"/>
    <col min="11044" max="11044" width="48" style="2224" customWidth="1"/>
    <col min="11045" max="11045" width="56.140625" style="2224" customWidth="1"/>
    <col min="11046" max="11046" width="48.140625" style="2224" customWidth="1"/>
    <col min="11047" max="11264" width="11.42578125" style="2224"/>
    <col min="11265" max="11265" width="10.7109375" style="2224" customWidth="1"/>
    <col min="11266" max="11266" width="60.5703125" style="2224" customWidth="1"/>
    <col min="11267" max="11267" width="73.140625" style="2224" customWidth="1"/>
    <col min="11268" max="11268" width="47" style="2224" customWidth="1"/>
    <col min="11269" max="11269" width="39.7109375" style="2224" customWidth="1"/>
    <col min="11270" max="11270" width="41.42578125" style="2224" customWidth="1"/>
    <col min="11271" max="11271" width="42.7109375" style="2224" customWidth="1"/>
    <col min="11272" max="11272" width="42.140625" style="2224" customWidth="1"/>
    <col min="11273" max="11273" width="44.5703125" style="2224" customWidth="1"/>
    <col min="11274" max="11274" width="26" style="2224" customWidth="1"/>
    <col min="11275" max="11275" width="33.140625" style="2224" customWidth="1"/>
    <col min="11276" max="11277" width="26" style="2224" customWidth="1"/>
    <col min="11278" max="11278" width="36" style="2224" customWidth="1"/>
    <col min="11279" max="11279" width="41.140625" style="2224" customWidth="1"/>
    <col min="11280" max="11280" width="34.85546875" style="2224" customWidth="1"/>
    <col min="11281" max="11281" width="27.7109375" style="2224" customWidth="1"/>
    <col min="11282" max="11282" width="43.85546875" style="2224" customWidth="1"/>
    <col min="11283" max="11283" width="50" style="2224" customWidth="1"/>
    <col min="11284" max="11284" width="51.5703125" style="2224" customWidth="1"/>
    <col min="11285" max="11285" width="28" style="2224" customWidth="1"/>
    <col min="11286" max="11286" width="30" style="2224" customWidth="1"/>
    <col min="11287" max="11287" width="25.140625" style="2224" customWidth="1"/>
    <col min="11288" max="11288" width="26.28515625" style="2224" customWidth="1"/>
    <col min="11289" max="11289" width="30" style="2224" customWidth="1"/>
    <col min="11290" max="11290" width="32.140625" style="2224" customWidth="1"/>
    <col min="11291" max="11291" width="33.5703125" style="2224" customWidth="1"/>
    <col min="11292" max="11292" width="35.7109375" style="2224" customWidth="1"/>
    <col min="11293" max="11293" width="33.28515625" style="2224" customWidth="1"/>
    <col min="11294" max="11294" width="29.140625" style="2224" customWidth="1"/>
    <col min="11295" max="11295" width="34.28515625" style="2224" customWidth="1"/>
    <col min="11296" max="11296" width="40.85546875" style="2224" customWidth="1"/>
    <col min="11297" max="11297" width="55.5703125" style="2224" customWidth="1"/>
    <col min="11298" max="11298" width="42" style="2224" customWidth="1"/>
    <col min="11299" max="11299" width="56.85546875" style="2224" customWidth="1"/>
    <col min="11300" max="11300" width="48" style="2224" customWidth="1"/>
    <col min="11301" max="11301" width="56.140625" style="2224" customWidth="1"/>
    <col min="11302" max="11302" width="48.140625" style="2224" customWidth="1"/>
    <col min="11303" max="11520" width="11.42578125" style="2224"/>
    <col min="11521" max="11521" width="10.7109375" style="2224" customWidth="1"/>
    <col min="11522" max="11522" width="60.5703125" style="2224" customWidth="1"/>
    <col min="11523" max="11523" width="73.140625" style="2224" customWidth="1"/>
    <col min="11524" max="11524" width="47" style="2224" customWidth="1"/>
    <col min="11525" max="11525" width="39.7109375" style="2224" customWidth="1"/>
    <col min="11526" max="11526" width="41.42578125" style="2224" customWidth="1"/>
    <col min="11527" max="11527" width="42.7109375" style="2224" customWidth="1"/>
    <col min="11528" max="11528" width="42.140625" style="2224" customWidth="1"/>
    <col min="11529" max="11529" width="44.5703125" style="2224" customWidth="1"/>
    <col min="11530" max="11530" width="26" style="2224" customWidth="1"/>
    <col min="11531" max="11531" width="33.140625" style="2224" customWidth="1"/>
    <col min="11532" max="11533" width="26" style="2224" customWidth="1"/>
    <col min="11534" max="11534" width="36" style="2224" customWidth="1"/>
    <col min="11535" max="11535" width="41.140625" style="2224" customWidth="1"/>
    <col min="11536" max="11536" width="34.85546875" style="2224" customWidth="1"/>
    <col min="11537" max="11537" width="27.7109375" style="2224" customWidth="1"/>
    <col min="11538" max="11538" width="43.85546875" style="2224" customWidth="1"/>
    <col min="11539" max="11539" width="50" style="2224" customWidth="1"/>
    <col min="11540" max="11540" width="51.5703125" style="2224" customWidth="1"/>
    <col min="11541" max="11541" width="28" style="2224" customWidth="1"/>
    <col min="11542" max="11542" width="30" style="2224" customWidth="1"/>
    <col min="11543" max="11543" width="25.140625" style="2224" customWidth="1"/>
    <col min="11544" max="11544" width="26.28515625" style="2224" customWidth="1"/>
    <col min="11545" max="11545" width="30" style="2224" customWidth="1"/>
    <col min="11546" max="11546" width="32.140625" style="2224" customWidth="1"/>
    <col min="11547" max="11547" width="33.5703125" style="2224" customWidth="1"/>
    <col min="11548" max="11548" width="35.7109375" style="2224" customWidth="1"/>
    <col min="11549" max="11549" width="33.28515625" style="2224" customWidth="1"/>
    <col min="11550" max="11550" width="29.140625" style="2224" customWidth="1"/>
    <col min="11551" max="11551" width="34.28515625" style="2224" customWidth="1"/>
    <col min="11552" max="11552" width="40.85546875" style="2224" customWidth="1"/>
    <col min="11553" max="11553" width="55.5703125" style="2224" customWidth="1"/>
    <col min="11554" max="11554" width="42" style="2224" customWidth="1"/>
    <col min="11555" max="11555" width="56.85546875" style="2224" customWidth="1"/>
    <col min="11556" max="11556" width="48" style="2224" customWidth="1"/>
    <col min="11557" max="11557" width="56.140625" style="2224" customWidth="1"/>
    <col min="11558" max="11558" width="48.140625" style="2224" customWidth="1"/>
    <col min="11559" max="11776" width="11.42578125" style="2224"/>
    <col min="11777" max="11777" width="10.7109375" style="2224" customWidth="1"/>
    <col min="11778" max="11778" width="60.5703125" style="2224" customWidth="1"/>
    <col min="11779" max="11779" width="73.140625" style="2224" customWidth="1"/>
    <col min="11780" max="11780" width="47" style="2224" customWidth="1"/>
    <col min="11781" max="11781" width="39.7109375" style="2224" customWidth="1"/>
    <col min="11782" max="11782" width="41.42578125" style="2224" customWidth="1"/>
    <col min="11783" max="11783" width="42.7109375" style="2224" customWidth="1"/>
    <col min="11784" max="11784" width="42.140625" style="2224" customWidth="1"/>
    <col min="11785" max="11785" width="44.5703125" style="2224" customWidth="1"/>
    <col min="11786" max="11786" width="26" style="2224" customWidth="1"/>
    <col min="11787" max="11787" width="33.140625" style="2224" customWidth="1"/>
    <col min="11788" max="11789" width="26" style="2224" customWidth="1"/>
    <col min="11790" max="11790" width="36" style="2224" customWidth="1"/>
    <col min="11791" max="11791" width="41.140625" style="2224" customWidth="1"/>
    <col min="11792" max="11792" width="34.85546875" style="2224" customWidth="1"/>
    <col min="11793" max="11793" width="27.7109375" style="2224" customWidth="1"/>
    <col min="11794" max="11794" width="43.85546875" style="2224" customWidth="1"/>
    <col min="11795" max="11795" width="50" style="2224" customWidth="1"/>
    <col min="11796" max="11796" width="51.5703125" style="2224" customWidth="1"/>
    <col min="11797" max="11797" width="28" style="2224" customWidth="1"/>
    <col min="11798" max="11798" width="30" style="2224" customWidth="1"/>
    <col min="11799" max="11799" width="25.140625" style="2224" customWidth="1"/>
    <col min="11800" max="11800" width="26.28515625" style="2224" customWidth="1"/>
    <col min="11801" max="11801" width="30" style="2224" customWidth="1"/>
    <col min="11802" max="11802" width="32.140625" style="2224" customWidth="1"/>
    <col min="11803" max="11803" width="33.5703125" style="2224" customWidth="1"/>
    <col min="11804" max="11804" width="35.7109375" style="2224" customWidth="1"/>
    <col min="11805" max="11805" width="33.28515625" style="2224" customWidth="1"/>
    <col min="11806" max="11806" width="29.140625" style="2224" customWidth="1"/>
    <col min="11807" max="11807" width="34.28515625" style="2224" customWidth="1"/>
    <col min="11808" max="11808" width="40.85546875" style="2224" customWidth="1"/>
    <col min="11809" max="11809" width="55.5703125" style="2224" customWidth="1"/>
    <col min="11810" max="11810" width="42" style="2224" customWidth="1"/>
    <col min="11811" max="11811" width="56.85546875" style="2224" customWidth="1"/>
    <col min="11812" max="11812" width="48" style="2224" customWidth="1"/>
    <col min="11813" max="11813" width="56.140625" style="2224" customWidth="1"/>
    <col min="11814" max="11814" width="48.140625" style="2224" customWidth="1"/>
    <col min="11815" max="12032" width="11.42578125" style="2224"/>
    <col min="12033" max="12033" width="10.7109375" style="2224" customWidth="1"/>
    <col min="12034" max="12034" width="60.5703125" style="2224" customWidth="1"/>
    <col min="12035" max="12035" width="73.140625" style="2224" customWidth="1"/>
    <col min="12036" max="12036" width="47" style="2224" customWidth="1"/>
    <col min="12037" max="12037" width="39.7109375" style="2224" customWidth="1"/>
    <col min="12038" max="12038" width="41.42578125" style="2224" customWidth="1"/>
    <col min="12039" max="12039" width="42.7109375" style="2224" customWidth="1"/>
    <col min="12040" max="12040" width="42.140625" style="2224" customWidth="1"/>
    <col min="12041" max="12041" width="44.5703125" style="2224" customWidth="1"/>
    <col min="12042" max="12042" width="26" style="2224" customWidth="1"/>
    <col min="12043" max="12043" width="33.140625" style="2224" customWidth="1"/>
    <col min="12044" max="12045" width="26" style="2224" customWidth="1"/>
    <col min="12046" max="12046" width="36" style="2224" customWidth="1"/>
    <col min="12047" max="12047" width="41.140625" style="2224" customWidth="1"/>
    <col min="12048" max="12048" width="34.85546875" style="2224" customWidth="1"/>
    <col min="12049" max="12049" width="27.7109375" style="2224" customWidth="1"/>
    <col min="12050" max="12050" width="43.85546875" style="2224" customWidth="1"/>
    <col min="12051" max="12051" width="50" style="2224" customWidth="1"/>
    <col min="12052" max="12052" width="51.5703125" style="2224" customWidth="1"/>
    <col min="12053" max="12053" width="28" style="2224" customWidth="1"/>
    <col min="12054" max="12054" width="30" style="2224" customWidth="1"/>
    <col min="12055" max="12055" width="25.140625" style="2224" customWidth="1"/>
    <col min="12056" max="12056" width="26.28515625" style="2224" customWidth="1"/>
    <col min="12057" max="12057" width="30" style="2224" customWidth="1"/>
    <col min="12058" max="12058" width="32.140625" style="2224" customWidth="1"/>
    <col min="12059" max="12059" width="33.5703125" style="2224" customWidth="1"/>
    <col min="12060" max="12060" width="35.7109375" style="2224" customWidth="1"/>
    <col min="12061" max="12061" width="33.28515625" style="2224" customWidth="1"/>
    <col min="12062" max="12062" width="29.140625" style="2224" customWidth="1"/>
    <col min="12063" max="12063" width="34.28515625" style="2224" customWidth="1"/>
    <col min="12064" max="12064" width="40.85546875" style="2224" customWidth="1"/>
    <col min="12065" max="12065" width="55.5703125" style="2224" customWidth="1"/>
    <col min="12066" max="12066" width="42" style="2224" customWidth="1"/>
    <col min="12067" max="12067" width="56.85546875" style="2224" customWidth="1"/>
    <col min="12068" max="12068" width="48" style="2224" customWidth="1"/>
    <col min="12069" max="12069" width="56.140625" style="2224" customWidth="1"/>
    <col min="12070" max="12070" width="48.140625" style="2224" customWidth="1"/>
    <col min="12071" max="12288" width="11.42578125" style="2224"/>
    <col min="12289" max="12289" width="10.7109375" style="2224" customWidth="1"/>
    <col min="12290" max="12290" width="60.5703125" style="2224" customWidth="1"/>
    <col min="12291" max="12291" width="73.140625" style="2224" customWidth="1"/>
    <col min="12292" max="12292" width="47" style="2224" customWidth="1"/>
    <col min="12293" max="12293" width="39.7109375" style="2224" customWidth="1"/>
    <col min="12294" max="12294" width="41.42578125" style="2224" customWidth="1"/>
    <col min="12295" max="12295" width="42.7109375" style="2224" customWidth="1"/>
    <col min="12296" max="12296" width="42.140625" style="2224" customWidth="1"/>
    <col min="12297" max="12297" width="44.5703125" style="2224" customWidth="1"/>
    <col min="12298" max="12298" width="26" style="2224" customWidth="1"/>
    <col min="12299" max="12299" width="33.140625" style="2224" customWidth="1"/>
    <col min="12300" max="12301" width="26" style="2224" customWidth="1"/>
    <col min="12302" max="12302" width="36" style="2224" customWidth="1"/>
    <col min="12303" max="12303" width="41.140625" style="2224" customWidth="1"/>
    <col min="12304" max="12304" width="34.85546875" style="2224" customWidth="1"/>
    <col min="12305" max="12305" width="27.7109375" style="2224" customWidth="1"/>
    <col min="12306" max="12306" width="43.85546875" style="2224" customWidth="1"/>
    <col min="12307" max="12307" width="50" style="2224" customWidth="1"/>
    <col min="12308" max="12308" width="51.5703125" style="2224" customWidth="1"/>
    <col min="12309" max="12309" width="28" style="2224" customWidth="1"/>
    <col min="12310" max="12310" width="30" style="2224" customWidth="1"/>
    <col min="12311" max="12311" width="25.140625" style="2224" customWidth="1"/>
    <col min="12312" max="12312" width="26.28515625" style="2224" customWidth="1"/>
    <col min="12313" max="12313" width="30" style="2224" customWidth="1"/>
    <col min="12314" max="12314" width="32.140625" style="2224" customWidth="1"/>
    <col min="12315" max="12315" width="33.5703125" style="2224" customWidth="1"/>
    <col min="12316" max="12316" width="35.7109375" style="2224" customWidth="1"/>
    <col min="12317" max="12317" width="33.28515625" style="2224" customWidth="1"/>
    <col min="12318" max="12318" width="29.140625" style="2224" customWidth="1"/>
    <col min="12319" max="12319" width="34.28515625" style="2224" customWidth="1"/>
    <col min="12320" max="12320" width="40.85546875" style="2224" customWidth="1"/>
    <col min="12321" max="12321" width="55.5703125" style="2224" customWidth="1"/>
    <col min="12322" max="12322" width="42" style="2224" customWidth="1"/>
    <col min="12323" max="12323" width="56.85546875" style="2224" customWidth="1"/>
    <col min="12324" max="12324" width="48" style="2224" customWidth="1"/>
    <col min="12325" max="12325" width="56.140625" style="2224" customWidth="1"/>
    <col min="12326" max="12326" width="48.140625" style="2224" customWidth="1"/>
    <col min="12327" max="12544" width="11.42578125" style="2224"/>
    <col min="12545" max="12545" width="10.7109375" style="2224" customWidth="1"/>
    <col min="12546" max="12546" width="60.5703125" style="2224" customWidth="1"/>
    <col min="12547" max="12547" width="73.140625" style="2224" customWidth="1"/>
    <col min="12548" max="12548" width="47" style="2224" customWidth="1"/>
    <col min="12549" max="12549" width="39.7109375" style="2224" customWidth="1"/>
    <col min="12550" max="12550" width="41.42578125" style="2224" customWidth="1"/>
    <col min="12551" max="12551" width="42.7109375" style="2224" customWidth="1"/>
    <col min="12552" max="12552" width="42.140625" style="2224" customWidth="1"/>
    <col min="12553" max="12553" width="44.5703125" style="2224" customWidth="1"/>
    <col min="12554" max="12554" width="26" style="2224" customWidth="1"/>
    <col min="12555" max="12555" width="33.140625" style="2224" customWidth="1"/>
    <col min="12556" max="12557" width="26" style="2224" customWidth="1"/>
    <col min="12558" max="12558" width="36" style="2224" customWidth="1"/>
    <col min="12559" max="12559" width="41.140625" style="2224" customWidth="1"/>
    <col min="12560" max="12560" width="34.85546875" style="2224" customWidth="1"/>
    <col min="12561" max="12561" width="27.7109375" style="2224" customWidth="1"/>
    <col min="12562" max="12562" width="43.85546875" style="2224" customWidth="1"/>
    <col min="12563" max="12563" width="50" style="2224" customWidth="1"/>
    <col min="12564" max="12564" width="51.5703125" style="2224" customWidth="1"/>
    <col min="12565" max="12565" width="28" style="2224" customWidth="1"/>
    <col min="12566" max="12566" width="30" style="2224" customWidth="1"/>
    <col min="12567" max="12567" width="25.140625" style="2224" customWidth="1"/>
    <col min="12568" max="12568" width="26.28515625" style="2224" customWidth="1"/>
    <col min="12569" max="12569" width="30" style="2224" customWidth="1"/>
    <col min="12570" max="12570" width="32.140625" style="2224" customWidth="1"/>
    <col min="12571" max="12571" width="33.5703125" style="2224" customWidth="1"/>
    <col min="12572" max="12572" width="35.7109375" style="2224" customWidth="1"/>
    <col min="12573" max="12573" width="33.28515625" style="2224" customWidth="1"/>
    <col min="12574" max="12574" width="29.140625" style="2224" customWidth="1"/>
    <col min="12575" max="12575" width="34.28515625" style="2224" customWidth="1"/>
    <col min="12576" max="12576" width="40.85546875" style="2224" customWidth="1"/>
    <col min="12577" max="12577" width="55.5703125" style="2224" customWidth="1"/>
    <col min="12578" max="12578" width="42" style="2224" customWidth="1"/>
    <col min="12579" max="12579" width="56.85546875" style="2224" customWidth="1"/>
    <col min="12580" max="12580" width="48" style="2224" customWidth="1"/>
    <col min="12581" max="12581" width="56.140625" style="2224" customWidth="1"/>
    <col min="12582" max="12582" width="48.140625" style="2224" customWidth="1"/>
    <col min="12583" max="12800" width="11.42578125" style="2224"/>
    <col min="12801" max="12801" width="10.7109375" style="2224" customWidth="1"/>
    <col min="12802" max="12802" width="60.5703125" style="2224" customWidth="1"/>
    <col min="12803" max="12803" width="73.140625" style="2224" customWidth="1"/>
    <col min="12804" max="12804" width="47" style="2224" customWidth="1"/>
    <col min="12805" max="12805" width="39.7109375" style="2224" customWidth="1"/>
    <col min="12806" max="12806" width="41.42578125" style="2224" customWidth="1"/>
    <col min="12807" max="12807" width="42.7109375" style="2224" customWidth="1"/>
    <col min="12808" max="12808" width="42.140625" style="2224" customWidth="1"/>
    <col min="12809" max="12809" width="44.5703125" style="2224" customWidth="1"/>
    <col min="12810" max="12810" width="26" style="2224" customWidth="1"/>
    <col min="12811" max="12811" width="33.140625" style="2224" customWidth="1"/>
    <col min="12812" max="12813" width="26" style="2224" customWidth="1"/>
    <col min="12814" max="12814" width="36" style="2224" customWidth="1"/>
    <col min="12815" max="12815" width="41.140625" style="2224" customWidth="1"/>
    <col min="12816" max="12816" width="34.85546875" style="2224" customWidth="1"/>
    <col min="12817" max="12817" width="27.7109375" style="2224" customWidth="1"/>
    <col min="12818" max="12818" width="43.85546875" style="2224" customWidth="1"/>
    <col min="12819" max="12819" width="50" style="2224" customWidth="1"/>
    <col min="12820" max="12820" width="51.5703125" style="2224" customWidth="1"/>
    <col min="12821" max="12821" width="28" style="2224" customWidth="1"/>
    <col min="12822" max="12822" width="30" style="2224" customWidth="1"/>
    <col min="12823" max="12823" width="25.140625" style="2224" customWidth="1"/>
    <col min="12824" max="12824" width="26.28515625" style="2224" customWidth="1"/>
    <col min="12825" max="12825" width="30" style="2224" customWidth="1"/>
    <col min="12826" max="12826" width="32.140625" style="2224" customWidth="1"/>
    <col min="12827" max="12827" width="33.5703125" style="2224" customWidth="1"/>
    <col min="12828" max="12828" width="35.7109375" style="2224" customWidth="1"/>
    <col min="12829" max="12829" width="33.28515625" style="2224" customWidth="1"/>
    <col min="12830" max="12830" width="29.140625" style="2224" customWidth="1"/>
    <col min="12831" max="12831" width="34.28515625" style="2224" customWidth="1"/>
    <col min="12832" max="12832" width="40.85546875" style="2224" customWidth="1"/>
    <col min="12833" max="12833" width="55.5703125" style="2224" customWidth="1"/>
    <col min="12834" max="12834" width="42" style="2224" customWidth="1"/>
    <col min="12835" max="12835" width="56.85546875" style="2224" customWidth="1"/>
    <col min="12836" max="12836" width="48" style="2224" customWidth="1"/>
    <col min="12837" max="12837" width="56.140625" style="2224" customWidth="1"/>
    <col min="12838" max="12838" width="48.140625" style="2224" customWidth="1"/>
    <col min="12839" max="13056" width="11.42578125" style="2224"/>
    <col min="13057" max="13057" width="10.7109375" style="2224" customWidth="1"/>
    <col min="13058" max="13058" width="60.5703125" style="2224" customWidth="1"/>
    <col min="13059" max="13059" width="73.140625" style="2224" customWidth="1"/>
    <col min="13060" max="13060" width="47" style="2224" customWidth="1"/>
    <col min="13061" max="13061" width="39.7109375" style="2224" customWidth="1"/>
    <col min="13062" max="13062" width="41.42578125" style="2224" customWidth="1"/>
    <col min="13063" max="13063" width="42.7109375" style="2224" customWidth="1"/>
    <col min="13064" max="13064" width="42.140625" style="2224" customWidth="1"/>
    <col min="13065" max="13065" width="44.5703125" style="2224" customWidth="1"/>
    <col min="13066" max="13066" width="26" style="2224" customWidth="1"/>
    <col min="13067" max="13067" width="33.140625" style="2224" customWidth="1"/>
    <col min="13068" max="13069" width="26" style="2224" customWidth="1"/>
    <col min="13070" max="13070" width="36" style="2224" customWidth="1"/>
    <col min="13071" max="13071" width="41.140625" style="2224" customWidth="1"/>
    <col min="13072" max="13072" width="34.85546875" style="2224" customWidth="1"/>
    <col min="13073" max="13073" width="27.7109375" style="2224" customWidth="1"/>
    <col min="13074" max="13074" width="43.85546875" style="2224" customWidth="1"/>
    <col min="13075" max="13075" width="50" style="2224" customWidth="1"/>
    <col min="13076" max="13076" width="51.5703125" style="2224" customWidth="1"/>
    <col min="13077" max="13077" width="28" style="2224" customWidth="1"/>
    <col min="13078" max="13078" width="30" style="2224" customWidth="1"/>
    <col min="13079" max="13079" width="25.140625" style="2224" customWidth="1"/>
    <col min="13080" max="13080" width="26.28515625" style="2224" customWidth="1"/>
    <col min="13081" max="13081" width="30" style="2224" customWidth="1"/>
    <col min="13082" max="13082" width="32.140625" style="2224" customWidth="1"/>
    <col min="13083" max="13083" width="33.5703125" style="2224" customWidth="1"/>
    <col min="13084" max="13084" width="35.7109375" style="2224" customWidth="1"/>
    <col min="13085" max="13085" width="33.28515625" style="2224" customWidth="1"/>
    <col min="13086" max="13086" width="29.140625" style="2224" customWidth="1"/>
    <col min="13087" max="13087" width="34.28515625" style="2224" customWidth="1"/>
    <col min="13088" max="13088" width="40.85546875" style="2224" customWidth="1"/>
    <col min="13089" max="13089" width="55.5703125" style="2224" customWidth="1"/>
    <col min="13090" max="13090" width="42" style="2224" customWidth="1"/>
    <col min="13091" max="13091" width="56.85546875" style="2224" customWidth="1"/>
    <col min="13092" max="13092" width="48" style="2224" customWidth="1"/>
    <col min="13093" max="13093" width="56.140625" style="2224" customWidth="1"/>
    <col min="13094" max="13094" width="48.140625" style="2224" customWidth="1"/>
    <col min="13095" max="13312" width="11.42578125" style="2224"/>
    <col min="13313" max="13313" width="10.7109375" style="2224" customWidth="1"/>
    <col min="13314" max="13314" width="60.5703125" style="2224" customWidth="1"/>
    <col min="13315" max="13315" width="73.140625" style="2224" customWidth="1"/>
    <col min="13316" max="13316" width="47" style="2224" customWidth="1"/>
    <col min="13317" max="13317" width="39.7109375" style="2224" customWidth="1"/>
    <col min="13318" max="13318" width="41.42578125" style="2224" customWidth="1"/>
    <col min="13319" max="13319" width="42.7109375" style="2224" customWidth="1"/>
    <col min="13320" max="13320" width="42.140625" style="2224" customWidth="1"/>
    <col min="13321" max="13321" width="44.5703125" style="2224" customWidth="1"/>
    <col min="13322" max="13322" width="26" style="2224" customWidth="1"/>
    <col min="13323" max="13323" width="33.140625" style="2224" customWidth="1"/>
    <col min="13324" max="13325" width="26" style="2224" customWidth="1"/>
    <col min="13326" max="13326" width="36" style="2224" customWidth="1"/>
    <col min="13327" max="13327" width="41.140625" style="2224" customWidth="1"/>
    <col min="13328" max="13328" width="34.85546875" style="2224" customWidth="1"/>
    <col min="13329" max="13329" width="27.7109375" style="2224" customWidth="1"/>
    <col min="13330" max="13330" width="43.85546875" style="2224" customWidth="1"/>
    <col min="13331" max="13331" width="50" style="2224" customWidth="1"/>
    <col min="13332" max="13332" width="51.5703125" style="2224" customWidth="1"/>
    <col min="13333" max="13333" width="28" style="2224" customWidth="1"/>
    <col min="13334" max="13334" width="30" style="2224" customWidth="1"/>
    <col min="13335" max="13335" width="25.140625" style="2224" customWidth="1"/>
    <col min="13336" max="13336" width="26.28515625" style="2224" customWidth="1"/>
    <col min="13337" max="13337" width="30" style="2224" customWidth="1"/>
    <col min="13338" max="13338" width="32.140625" style="2224" customWidth="1"/>
    <col min="13339" max="13339" width="33.5703125" style="2224" customWidth="1"/>
    <col min="13340" max="13340" width="35.7109375" style="2224" customWidth="1"/>
    <col min="13341" max="13341" width="33.28515625" style="2224" customWidth="1"/>
    <col min="13342" max="13342" width="29.140625" style="2224" customWidth="1"/>
    <col min="13343" max="13343" width="34.28515625" style="2224" customWidth="1"/>
    <col min="13344" max="13344" width="40.85546875" style="2224" customWidth="1"/>
    <col min="13345" max="13345" width="55.5703125" style="2224" customWidth="1"/>
    <col min="13346" max="13346" width="42" style="2224" customWidth="1"/>
    <col min="13347" max="13347" width="56.85546875" style="2224" customWidth="1"/>
    <col min="13348" max="13348" width="48" style="2224" customWidth="1"/>
    <col min="13349" max="13349" width="56.140625" style="2224" customWidth="1"/>
    <col min="13350" max="13350" width="48.140625" style="2224" customWidth="1"/>
    <col min="13351" max="13568" width="11.42578125" style="2224"/>
    <col min="13569" max="13569" width="10.7109375" style="2224" customWidth="1"/>
    <col min="13570" max="13570" width="60.5703125" style="2224" customWidth="1"/>
    <col min="13571" max="13571" width="73.140625" style="2224" customWidth="1"/>
    <col min="13572" max="13572" width="47" style="2224" customWidth="1"/>
    <col min="13573" max="13573" width="39.7109375" style="2224" customWidth="1"/>
    <col min="13574" max="13574" width="41.42578125" style="2224" customWidth="1"/>
    <col min="13575" max="13575" width="42.7109375" style="2224" customWidth="1"/>
    <col min="13576" max="13576" width="42.140625" style="2224" customWidth="1"/>
    <col min="13577" max="13577" width="44.5703125" style="2224" customWidth="1"/>
    <col min="13578" max="13578" width="26" style="2224" customWidth="1"/>
    <col min="13579" max="13579" width="33.140625" style="2224" customWidth="1"/>
    <col min="13580" max="13581" width="26" style="2224" customWidth="1"/>
    <col min="13582" max="13582" width="36" style="2224" customWidth="1"/>
    <col min="13583" max="13583" width="41.140625" style="2224" customWidth="1"/>
    <col min="13584" max="13584" width="34.85546875" style="2224" customWidth="1"/>
    <col min="13585" max="13585" width="27.7109375" style="2224" customWidth="1"/>
    <col min="13586" max="13586" width="43.85546875" style="2224" customWidth="1"/>
    <col min="13587" max="13587" width="50" style="2224" customWidth="1"/>
    <col min="13588" max="13588" width="51.5703125" style="2224" customWidth="1"/>
    <col min="13589" max="13589" width="28" style="2224" customWidth="1"/>
    <col min="13590" max="13590" width="30" style="2224" customWidth="1"/>
    <col min="13591" max="13591" width="25.140625" style="2224" customWidth="1"/>
    <col min="13592" max="13592" width="26.28515625" style="2224" customWidth="1"/>
    <col min="13593" max="13593" width="30" style="2224" customWidth="1"/>
    <col min="13594" max="13594" width="32.140625" style="2224" customWidth="1"/>
    <col min="13595" max="13595" width="33.5703125" style="2224" customWidth="1"/>
    <col min="13596" max="13596" width="35.7109375" style="2224" customWidth="1"/>
    <col min="13597" max="13597" width="33.28515625" style="2224" customWidth="1"/>
    <col min="13598" max="13598" width="29.140625" style="2224" customWidth="1"/>
    <col min="13599" max="13599" width="34.28515625" style="2224" customWidth="1"/>
    <col min="13600" max="13600" width="40.85546875" style="2224" customWidth="1"/>
    <col min="13601" max="13601" width="55.5703125" style="2224" customWidth="1"/>
    <col min="13602" max="13602" width="42" style="2224" customWidth="1"/>
    <col min="13603" max="13603" width="56.85546875" style="2224" customWidth="1"/>
    <col min="13604" max="13604" width="48" style="2224" customWidth="1"/>
    <col min="13605" max="13605" width="56.140625" style="2224" customWidth="1"/>
    <col min="13606" max="13606" width="48.140625" style="2224" customWidth="1"/>
    <col min="13607" max="13824" width="11.42578125" style="2224"/>
    <col min="13825" max="13825" width="10.7109375" style="2224" customWidth="1"/>
    <col min="13826" max="13826" width="60.5703125" style="2224" customWidth="1"/>
    <col min="13827" max="13827" width="73.140625" style="2224" customWidth="1"/>
    <col min="13828" max="13828" width="47" style="2224" customWidth="1"/>
    <col min="13829" max="13829" width="39.7109375" style="2224" customWidth="1"/>
    <col min="13830" max="13830" width="41.42578125" style="2224" customWidth="1"/>
    <col min="13831" max="13831" width="42.7109375" style="2224" customWidth="1"/>
    <col min="13832" max="13832" width="42.140625" style="2224" customWidth="1"/>
    <col min="13833" max="13833" width="44.5703125" style="2224" customWidth="1"/>
    <col min="13834" max="13834" width="26" style="2224" customWidth="1"/>
    <col min="13835" max="13835" width="33.140625" style="2224" customWidth="1"/>
    <col min="13836" max="13837" width="26" style="2224" customWidth="1"/>
    <col min="13838" max="13838" width="36" style="2224" customWidth="1"/>
    <col min="13839" max="13839" width="41.140625" style="2224" customWidth="1"/>
    <col min="13840" max="13840" width="34.85546875" style="2224" customWidth="1"/>
    <col min="13841" max="13841" width="27.7109375" style="2224" customWidth="1"/>
    <col min="13842" max="13842" width="43.85546875" style="2224" customWidth="1"/>
    <col min="13843" max="13843" width="50" style="2224" customWidth="1"/>
    <col min="13844" max="13844" width="51.5703125" style="2224" customWidth="1"/>
    <col min="13845" max="13845" width="28" style="2224" customWidth="1"/>
    <col min="13846" max="13846" width="30" style="2224" customWidth="1"/>
    <col min="13847" max="13847" width="25.140625" style="2224" customWidth="1"/>
    <col min="13848" max="13848" width="26.28515625" style="2224" customWidth="1"/>
    <col min="13849" max="13849" width="30" style="2224" customWidth="1"/>
    <col min="13850" max="13850" width="32.140625" style="2224" customWidth="1"/>
    <col min="13851" max="13851" width="33.5703125" style="2224" customWidth="1"/>
    <col min="13852" max="13852" width="35.7109375" style="2224" customWidth="1"/>
    <col min="13853" max="13853" width="33.28515625" style="2224" customWidth="1"/>
    <col min="13854" max="13854" width="29.140625" style="2224" customWidth="1"/>
    <col min="13855" max="13855" width="34.28515625" style="2224" customWidth="1"/>
    <col min="13856" max="13856" width="40.85546875" style="2224" customWidth="1"/>
    <col min="13857" max="13857" width="55.5703125" style="2224" customWidth="1"/>
    <col min="13858" max="13858" width="42" style="2224" customWidth="1"/>
    <col min="13859" max="13859" width="56.85546875" style="2224" customWidth="1"/>
    <col min="13860" max="13860" width="48" style="2224" customWidth="1"/>
    <col min="13861" max="13861" width="56.140625" style="2224" customWidth="1"/>
    <col min="13862" max="13862" width="48.140625" style="2224" customWidth="1"/>
    <col min="13863" max="14080" width="11.42578125" style="2224"/>
    <col min="14081" max="14081" width="10.7109375" style="2224" customWidth="1"/>
    <col min="14082" max="14082" width="60.5703125" style="2224" customWidth="1"/>
    <col min="14083" max="14083" width="73.140625" style="2224" customWidth="1"/>
    <col min="14084" max="14084" width="47" style="2224" customWidth="1"/>
    <col min="14085" max="14085" width="39.7109375" style="2224" customWidth="1"/>
    <col min="14086" max="14086" width="41.42578125" style="2224" customWidth="1"/>
    <col min="14087" max="14087" width="42.7109375" style="2224" customWidth="1"/>
    <col min="14088" max="14088" width="42.140625" style="2224" customWidth="1"/>
    <col min="14089" max="14089" width="44.5703125" style="2224" customWidth="1"/>
    <col min="14090" max="14090" width="26" style="2224" customWidth="1"/>
    <col min="14091" max="14091" width="33.140625" style="2224" customWidth="1"/>
    <col min="14092" max="14093" width="26" style="2224" customWidth="1"/>
    <col min="14094" max="14094" width="36" style="2224" customWidth="1"/>
    <col min="14095" max="14095" width="41.140625" style="2224" customWidth="1"/>
    <col min="14096" max="14096" width="34.85546875" style="2224" customWidth="1"/>
    <col min="14097" max="14097" width="27.7109375" style="2224" customWidth="1"/>
    <col min="14098" max="14098" width="43.85546875" style="2224" customWidth="1"/>
    <col min="14099" max="14099" width="50" style="2224" customWidth="1"/>
    <col min="14100" max="14100" width="51.5703125" style="2224" customWidth="1"/>
    <col min="14101" max="14101" width="28" style="2224" customWidth="1"/>
    <col min="14102" max="14102" width="30" style="2224" customWidth="1"/>
    <col min="14103" max="14103" width="25.140625" style="2224" customWidth="1"/>
    <col min="14104" max="14104" width="26.28515625" style="2224" customWidth="1"/>
    <col min="14105" max="14105" width="30" style="2224" customWidth="1"/>
    <col min="14106" max="14106" width="32.140625" style="2224" customWidth="1"/>
    <col min="14107" max="14107" width="33.5703125" style="2224" customWidth="1"/>
    <col min="14108" max="14108" width="35.7109375" style="2224" customWidth="1"/>
    <col min="14109" max="14109" width="33.28515625" style="2224" customWidth="1"/>
    <col min="14110" max="14110" width="29.140625" style="2224" customWidth="1"/>
    <col min="14111" max="14111" width="34.28515625" style="2224" customWidth="1"/>
    <col min="14112" max="14112" width="40.85546875" style="2224" customWidth="1"/>
    <col min="14113" max="14113" width="55.5703125" style="2224" customWidth="1"/>
    <col min="14114" max="14114" width="42" style="2224" customWidth="1"/>
    <col min="14115" max="14115" width="56.85546875" style="2224" customWidth="1"/>
    <col min="14116" max="14116" width="48" style="2224" customWidth="1"/>
    <col min="14117" max="14117" width="56.140625" style="2224" customWidth="1"/>
    <col min="14118" max="14118" width="48.140625" style="2224" customWidth="1"/>
    <col min="14119" max="14336" width="11.42578125" style="2224"/>
    <col min="14337" max="14337" width="10.7109375" style="2224" customWidth="1"/>
    <col min="14338" max="14338" width="60.5703125" style="2224" customWidth="1"/>
    <col min="14339" max="14339" width="73.140625" style="2224" customWidth="1"/>
    <col min="14340" max="14340" width="47" style="2224" customWidth="1"/>
    <col min="14341" max="14341" width="39.7109375" style="2224" customWidth="1"/>
    <col min="14342" max="14342" width="41.42578125" style="2224" customWidth="1"/>
    <col min="14343" max="14343" width="42.7109375" style="2224" customWidth="1"/>
    <col min="14344" max="14344" width="42.140625" style="2224" customWidth="1"/>
    <col min="14345" max="14345" width="44.5703125" style="2224" customWidth="1"/>
    <col min="14346" max="14346" width="26" style="2224" customWidth="1"/>
    <col min="14347" max="14347" width="33.140625" style="2224" customWidth="1"/>
    <col min="14348" max="14349" width="26" style="2224" customWidth="1"/>
    <col min="14350" max="14350" width="36" style="2224" customWidth="1"/>
    <col min="14351" max="14351" width="41.140625" style="2224" customWidth="1"/>
    <col min="14352" max="14352" width="34.85546875" style="2224" customWidth="1"/>
    <col min="14353" max="14353" width="27.7109375" style="2224" customWidth="1"/>
    <col min="14354" max="14354" width="43.85546875" style="2224" customWidth="1"/>
    <col min="14355" max="14355" width="50" style="2224" customWidth="1"/>
    <col min="14356" max="14356" width="51.5703125" style="2224" customWidth="1"/>
    <col min="14357" max="14357" width="28" style="2224" customWidth="1"/>
    <col min="14358" max="14358" width="30" style="2224" customWidth="1"/>
    <col min="14359" max="14359" width="25.140625" style="2224" customWidth="1"/>
    <col min="14360" max="14360" width="26.28515625" style="2224" customWidth="1"/>
    <col min="14361" max="14361" width="30" style="2224" customWidth="1"/>
    <col min="14362" max="14362" width="32.140625" style="2224" customWidth="1"/>
    <col min="14363" max="14363" width="33.5703125" style="2224" customWidth="1"/>
    <col min="14364" max="14364" width="35.7109375" style="2224" customWidth="1"/>
    <col min="14365" max="14365" width="33.28515625" style="2224" customWidth="1"/>
    <col min="14366" max="14366" width="29.140625" style="2224" customWidth="1"/>
    <col min="14367" max="14367" width="34.28515625" style="2224" customWidth="1"/>
    <col min="14368" max="14368" width="40.85546875" style="2224" customWidth="1"/>
    <col min="14369" max="14369" width="55.5703125" style="2224" customWidth="1"/>
    <col min="14370" max="14370" width="42" style="2224" customWidth="1"/>
    <col min="14371" max="14371" width="56.85546875" style="2224" customWidth="1"/>
    <col min="14372" max="14372" width="48" style="2224" customWidth="1"/>
    <col min="14373" max="14373" width="56.140625" style="2224" customWidth="1"/>
    <col min="14374" max="14374" width="48.140625" style="2224" customWidth="1"/>
    <col min="14375" max="14592" width="11.42578125" style="2224"/>
    <col min="14593" max="14593" width="10.7109375" style="2224" customWidth="1"/>
    <col min="14594" max="14594" width="60.5703125" style="2224" customWidth="1"/>
    <col min="14595" max="14595" width="73.140625" style="2224" customWidth="1"/>
    <col min="14596" max="14596" width="47" style="2224" customWidth="1"/>
    <col min="14597" max="14597" width="39.7109375" style="2224" customWidth="1"/>
    <col min="14598" max="14598" width="41.42578125" style="2224" customWidth="1"/>
    <col min="14599" max="14599" width="42.7109375" style="2224" customWidth="1"/>
    <col min="14600" max="14600" width="42.140625" style="2224" customWidth="1"/>
    <col min="14601" max="14601" width="44.5703125" style="2224" customWidth="1"/>
    <col min="14602" max="14602" width="26" style="2224" customWidth="1"/>
    <col min="14603" max="14603" width="33.140625" style="2224" customWidth="1"/>
    <col min="14604" max="14605" width="26" style="2224" customWidth="1"/>
    <col min="14606" max="14606" width="36" style="2224" customWidth="1"/>
    <col min="14607" max="14607" width="41.140625" style="2224" customWidth="1"/>
    <col min="14608" max="14608" width="34.85546875" style="2224" customWidth="1"/>
    <col min="14609" max="14609" width="27.7109375" style="2224" customWidth="1"/>
    <col min="14610" max="14610" width="43.85546875" style="2224" customWidth="1"/>
    <col min="14611" max="14611" width="50" style="2224" customWidth="1"/>
    <col min="14612" max="14612" width="51.5703125" style="2224" customWidth="1"/>
    <col min="14613" max="14613" width="28" style="2224" customWidth="1"/>
    <col min="14614" max="14614" width="30" style="2224" customWidth="1"/>
    <col min="14615" max="14615" width="25.140625" style="2224" customWidth="1"/>
    <col min="14616" max="14616" width="26.28515625" style="2224" customWidth="1"/>
    <col min="14617" max="14617" width="30" style="2224" customWidth="1"/>
    <col min="14618" max="14618" width="32.140625" style="2224" customWidth="1"/>
    <col min="14619" max="14619" width="33.5703125" style="2224" customWidth="1"/>
    <col min="14620" max="14620" width="35.7109375" style="2224" customWidth="1"/>
    <col min="14621" max="14621" width="33.28515625" style="2224" customWidth="1"/>
    <col min="14622" max="14622" width="29.140625" style="2224" customWidth="1"/>
    <col min="14623" max="14623" width="34.28515625" style="2224" customWidth="1"/>
    <col min="14624" max="14624" width="40.85546875" style="2224" customWidth="1"/>
    <col min="14625" max="14625" width="55.5703125" style="2224" customWidth="1"/>
    <col min="14626" max="14626" width="42" style="2224" customWidth="1"/>
    <col min="14627" max="14627" width="56.85546875" style="2224" customWidth="1"/>
    <col min="14628" max="14628" width="48" style="2224" customWidth="1"/>
    <col min="14629" max="14629" width="56.140625" style="2224" customWidth="1"/>
    <col min="14630" max="14630" width="48.140625" style="2224" customWidth="1"/>
    <col min="14631" max="14848" width="11.42578125" style="2224"/>
    <col min="14849" max="14849" width="10.7109375" style="2224" customWidth="1"/>
    <col min="14850" max="14850" width="60.5703125" style="2224" customWidth="1"/>
    <col min="14851" max="14851" width="73.140625" style="2224" customWidth="1"/>
    <col min="14852" max="14852" width="47" style="2224" customWidth="1"/>
    <col min="14853" max="14853" width="39.7109375" style="2224" customWidth="1"/>
    <col min="14854" max="14854" width="41.42578125" style="2224" customWidth="1"/>
    <col min="14855" max="14855" width="42.7109375" style="2224" customWidth="1"/>
    <col min="14856" max="14856" width="42.140625" style="2224" customWidth="1"/>
    <col min="14857" max="14857" width="44.5703125" style="2224" customWidth="1"/>
    <col min="14858" max="14858" width="26" style="2224" customWidth="1"/>
    <col min="14859" max="14859" width="33.140625" style="2224" customWidth="1"/>
    <col min="14860" max="14861" width="26" style="2224" customWidth="1"/>
    <col min="14862" max="14862" width="36" style="2224" customWidth="1"/>
    <col min="14863" max="14863" width="41.140625" style="2224" customWidth="1"/>
    <col min="14864" max="14864" width="34.85546875" style="2224" customWidth="1"/>
    <col min="14865" max="14865" width="27.7109375" style="2224" customWidth="1"/>
    <col min="14866" max="14866" width="43.85546875" style="2224" customWidth="1"/>
    <col min="14867" max="14867" width="50" style="2224" customWidth="1"/>
    <col min="14868" max="14868" width="51.5703125" style="2224" customWidth="1"/>
    <col min="14869" max="14869" width="28" style="2224" customWidth="1"/>
    <col min="14870" max="14870" width="30" style="2224" customWidth="1"/>
    <col min="14871" max="14871" width="25.140625" style="2224" customWidth="1"/>
    <col min="14872" max="14872" width="26.28515625" style="2224" customWidth="1"/>
    <col min="14873" max="14873" width="30" style="2224" customWidth="1"/>
    <col min="14874" max="14874" width="32.140625" style="2224" customWidth="1"/>
    <col min="14875" max="14875" width="33.5703125" style="2224" customWidth="1"/>
    <col min="14876" max="14876" width="35.7109375" style="2224" customWidth="1"/>
    <col min="14877" max="14877" width="33.28515625" style="2224" customWidth="1"/>
    <col min="14878" max="14878" width="29.140625" style="2224" customWidth="1"/>
    <col min="14879" max="14879" width="34.28515625" style="2224" customWidth="1"/>
    <col min="14880" max="14880" width="40.85546875" style="2224" customWidth="1"/>
    <col min="14881" max="14881" width="55.5703125" style="2224" customWidth="1"/>
    <col min="14882" max="14882" width="42" style="2224" customWidth="1"/>
    <col min="14883" max="14883" width="56.85546875" style="2224" customWidth="1"/>
    <col min="14884" max="14884" width="48" style="2224" customWidth="1"/>
    <col min="14885" max="14885" width="56.140625" style="2224" customWidth="1"/>
    <col min="14886" max="14886" width="48.140625" style="2224" customWidth="1"/>
    <col min="14887" max="15104" width="11.42578125" style="2224"/>
    <col min="15105" max="15105" width="10.7109375" style="2224" customWidth="1"/>
    <col min="15106" max="15106" width="60.5703125" style="2224" customWidth="1"/>
    <col min="15107" max="15107" width="73.140625" style="2224" customWidth="1"/>
    <col min="15108" max="15108" width="47" style="2224" customWidth="1"/>
    <col min="15109" max="15109" width="39.7109375" style="2224" customWidth="1"/>
    <col min="15110" max="15110" width="41.42578125" style="2224" customWidth="1"/>
    <col min="15111" max="15111" width="42.7109375" style="2224" customWidth="1"/>
    <col min="15112" max="15112" width="42.140625" style="2224" customWidth="1"/>
    <col min="15113" max="15113" width="44.5703125" style="2224" customWidth="1"/>
    <col min="15114" max="15114" width="26" style="2224" customWidth="1"/>
    <col min="15115" max="15115" width="33.140625" style="2224" customWidth="1"/>
    <col min="15116" max="15117" width="26" style="2224" customWidth="1"/>
    <col min="15118" max="15118" width="36" style="2224" customWidth="1"/>
    <col min="15119" max="15119" width="41.140625" style="2224" customWidth="1"/>
    <col min="15120" max="15120" width="34.85546875" style="2224" customWidth="1"/>
    <col min="15121" max="15121" width="27.7109375" style="2224" customWidth="1"/>
    <col min="15122" max="15122" width="43.85546875" style="2224" customWidth="1"/>
    <col min="15123" max="15123" width="50" style="2224" customWidth="1"/>
    <col min="15124" max="15124" width="51.5703125" style="2224" customWidth="1"/>
    <col min="15125" max="15125" width="28" style="2224" customWidth="1"/>
    <col min="15126" max="15126" width="30" style="2224" customWidth="1"/>
    <col min="15127" max="15127" width="25.140625" style="2224" customWidth="1"/>
    <col min="15128" max="15128" width="26.28515625" style="2224" customWidth="1"/>
    <col min="15129" max="15129" width="30" style="2224" customWidth="1"/>
    <col min="15130" max="15130" width="32.140625" style="2224" customWidth="1"/>
    <col min="15131" max="15131" width="33.5703125" style="2224" customWidth="1"/>
    <col min="15132" max="15132" width="35.7109375" style="2224" customWidth="1"/>
    <col min="15133" max="15133" width="33.28515625" style="2224" customWidth="1"/>
    <col min="15134" max="15134" width="29.140625" style="2224" customWidth="1"/>
    <col min="15135" max="15135" width="34.28515625" style="2224" customWidth="1"/>
    <col min="15136" max="15136" width="40.85546875" style="2224" customWidth="1"/>
    <col min="15137" max="15137" width="55.5703125" style="2224" customWidth="1"/>
    <col min="15138" max="15138" width="42" style="2224" customWidth="1"/>
    <col min="15139" max="15139" width="56.85546875" style="2224" customWidth="1"/>
    <col min="15140" max="15140" width="48" style="2224" customWidth="1"/>
    <col min="15141" max="15141" width="56.140625" style="2224" customWidth="1"/>
    <col min="15142" max="15142" width="48.140625" style="2224" customWidth="1"/>
    <col min="15143" max="15360" width="11.42578125" style="2224"/>
    <col min="15361" max="15361" width="10.7109375" style="2224" customWidth="1"/>
    <col min="15362" max="15362" width="60.5703125" style="2224" customWidth="1"/>
    <col min="15363" max="15363" width="73.140625" style="2224" customWidth="1"/>
    <col min="15364" max="15364" width="47" style="2224" customWidth="1"/>
    <col min="15365" max="15365" width="39.7109375" style="2224" customWidth="1"/>
    <col min="15366" max="15366" width="41.42578125" style="2224" customWidth="1"/>
    <col min="15367" max="15367" width="42.7109375" style="2224" customWidth="1"/>
    <col min="15368" max="15368" width="42.140625" style="2224" customWidth="1"/>
    <col min="15369" max="15369" width="44.5703125" style="2224" customWidth="1"/>
    <col min="15370" max="15370" width="26" style="2224" customWidth="1"/>
    <col min="15371" max="15371" width="33.140625" style="2224" customWidth="1"/>
    <col min="15372" max="15373" width="26" style="2224" customWidth="1"/>
    <col min="15374" max="15374" width="36" style="2224" customWidth="1"/>
    <col min="15375" max="15375" width="41.140625" style="2224" customWidth="1"/>
    <col min="15376" max="15376" width="34.85546875" style="2224" customWidth="1"/>
    <col min="15377" max="15377" width="27.7109375" style="2224" customWidth="1"/>
    <col min="15378" max="15378" width="43.85546875" style="2224" customWidth="1"/>
    <col min="15379" max="15379" width="50" style="2224" customWidth="1"/>
    <col min="15380" max="15380" width="51.5703125" style="2224" customWidth="1"/>
    <col min="15381" max="15381" width="28" style="2224" customWidth="1"/>
    <col min="15382" max="15382" width="30" style="2224" customWidth="1"/>
    <col min="15383" max="15383" width="25.140625" style="2224" customWidth="1"/>
    <col min="15384" max="15384" width="26.28515625" style="2224" customWidth="1"/>
    <col min="15385" max="15385" width="30" style="2224" customWidth="1"/>
    <col min="15386" max="15386" width="32.140625" style="2224" customWidth="1"/>
    <col min="15387" max="15387" width="33.5703125" style="2224" customWidth="1"/>
    <col min="15388" max="15388" width="35.7109375" style="2224" customWidth="1"/>
    <col min="15389" max="15389" width="33.28515625" style="2224" customWidth="1"/>
    <col min="15390" max="15390" width="29.140625" style="2224" customWidth="1"/>
    <col min="15391" max="15391" width="34.28515625" style="2224" customWidth="1"/>
    <col min="15392" max="15392" width="40.85546875" style="2224" customWidth="1"/>
    <col min="15393" max="15393" width="55.5703125" style="2224" customWidth="1"/>
    <col min="15394" max="15394" width="42" style="2224" customWidth="1"/>
    <col min="15395" max="15395" width="56.85546875" style="2224" customWidth="1"/>
    <col min="15396" max="15396" width="48" style="2224" customWidth="1"/>
    <col min="15397" max="15397" width="56.140625" style="2224" customWidth="1"/>
    <col min="15398" max="15398" width="48.140625" style="2224" customWidth="1"/>
    <col min="15399" max="15616" width="11.42578125" style="2224"/>
    <col min="15617" max="15617" width="10.7109375" style="2224" customWidth="1"/>
    <col min="15618" max="15618" width="60.5703125" style="2224" customWidth="1"/>
    <col min="15619" max="15619" width="73.140625" style="2224" customWidth="1"/>
    <col min="15620" max="15620" width="47" style="2224" customWidth="1"/>
    <col min="15621" max="15621" width="39.7109375" style="2224" customWidth="1"/>
    <col min="15622" max="15622" width="41.42578125" style="2224" customWidth="1"/>
    <col min="15623" max="15623" width="42.7109375" style="2224" customWidth="1"/>
    <col min="15624" max="15624" width="42.140625" style="2224" customWidth="1"/>
    <col min="15625" max="15625" width="44.5703125" style="2224" customWidth="1"/>
    <col min="15626" max="15626" width="26" style="2224" customWidth="1"/>
    <col min="15627" max="15627" width="33.140625" style="2224" customWidth="1"/>
    <col min="15628" max="15629" width="26" style="2224" customWidth="1"/>
    <col min="15630" max="15630" width="36" style="2224" customWidth="1"/>
    <col min="15631" max="15631" width="41.140625" style="2224" customWidth="1"/>
    <col min="15632" max="15632" width="34.85546875" style="2224" customWidth="1"/>
    <col min="15633" max="15633" width="27.7109375" style="2224" customWidth="1"/>
    <col min="15634" max="15634" width="43.85546875" style="2224" customWidth="1"/>
    <col min="15635" max="15635" width="50" style="2224" customWidth="1"/>
    <col min="15636" max="15636" width="51.5703125" style="2224" customWidth="1"/>
    <col min="15637" max="15637" width="28" style="2224" customWidth="1"/>
    <col min="15638" max="15638" width="30" style="2224" customWidth="1"/>
    <col min="15639" max="15639" width="25.140625" style="2224" customWidth="1"/>
    <col min="15640" max="15640" width="26.28515625" style="2224" customWidth="1"/>
    <col min="15641" max="15641" width="30" style="2224" customWidth="1"/>
    <col min="15642" max="15642" width="32.140625" style="2224" customWidth="1"/>
    <col min="15643" max="15643" width="33.5703125" style="2224" customWidth="1"/>
    <col min="15644" max="15644" width="35.7109375" style="2224" customWidth="1"/>
    <col min="15645" max="15645" width="33.28515625" style="2224" customWidth="1"/>
    <col min="15646" max="15646" width="29.140625" style="2224" customWidth="1"/>
    <col min="15647" max="15647" width="34.28515625" style="2224" customWidth="1"/>
    <col min="15648" max="15648" width="40.85546875" style="2224" customWidth="1"/>
    <col min="15649" max="15649" width="55.5703125" style="2224" customWidth="1"/>
    <col min="15650" max="15650" width="42" style="2224" customWidth="1"/>
    <col min="15651" max="15651" width="56.85546875" style="2224" customWidth="1"/>
    <col min="15652" max="15652" width="48" style="2224" customWidth="1"/>
    <col min="15653" max="15653" width="56.140625" style="2224" customWidth="1"/>
    <col min="15654" max="15654" width="48.140625" style="2224" customWidth="1"/>
    <col min="15655" max="15872" width="11.42578125" style="2224"/>
    <col min="15873" max="15873" width="10.7109375" style="2224" customWidth="1"/>
    <col min="15874" max="15874" width="60.5703125" style="2224" customWidth="1"/>
    <col min="15875" max="15875" width="73.140625" style="2224" customWidth="1"/>
    <col min="15876" max="15876" width="47" style="2224" customWidth="1"/>
    <col min="15877" max="15877" width="39.7109375" style="2224" customWidth="1"/>
    <col min="15878" max="15878" width="41.42578125" style="2224" customWidth="1"/>
    <col min="15879" max="15879" width="42.7109375" style="2224" customWidth="1"/>
    <col min="15880" max="15880" width="42.140625" style="2224" customWidth="1"/>
    <col min="15881" max="15881" width="44.5703125" style="2224" customWidth="1"/>
    <col min="15882" max="15882" width="26" style="2224" customWidth="1"/>
    <col min="15883" max="15883" width="33.140625" style="2224" customWidth="1"/>
    <col min="15884" max="15885" width="26" style="2224" customWidth="1"/>
    <col min="15886" max="15886" width="36" style="2224" customWidth="1"/>
    <col min="15887" max="15887" width="41.140625" style="2224" customWidth="1"/>
    <col min="15888" max="15888" width="34.85546875" style="2224" customWidth="1"/>
    <col min="15889" max="15889" width="27.7109375" style="2224" customWidth="1"/>
    <col min="15890" max="15890" width="43.85546875" style="2224" customWidth="1"/>
    <col min="15891" max="15891" width="50" style="2224" customWidth="1"/>
    <col min="15892" max="15892" width="51.5703125" style="2224" customWidth="1"/>
    <col min="15893" max="15893" width="28" style="2224" customWidth="1"/>
    <col min="15894" max="15894" width="30" style="2224" customWidth="1"/>
    <col min="15895" max="15895" width="25.140625" style="2224" customWidth="1"/>
    <col min="15896" max="15896" width="26.28515625" style="2224" customWidth="1"/>
    <col min="15897" max="15897" width="30" style="2224" customWidth="1"/>
    <col min="15898" max="15898" width="32.140625" style="2224" customWidth="1"/>
    <col min="15899" max="15899" width="33.5703125" style="2224" customWidth="1"/>
    <col min="15900" max="15900" width="35.7109375" style="2224" customWidth="1"/>
    <col min="15901" max="15901" width="33.28515625" style="2224" customWidth="1"/>
    <col min="15902" max="15902" width="29.140625" style="2224" customWidth="1"/>
    <col min="15903" max="15903" width="34.28515625" style="2224" customWidth="1"/>
    <col min="15904" max="15904" width="40.85546875" style="2224" customWidth="1"/>
    <col min="15905" max="15905" width="55.5703125" style="2224" customWidth="1"/>
    <col min="15906" max="15906" width="42" style="2224" customWidth="1"/>
    <col min="15907" max="15907" width="56.85546875" style="2224" customWidth="1"/>
    <col min="15908" max="15908" width="48" style="2224" customWidth="1"/>
    <col min="15909" max="15909" width="56.140625" style="2224" customWidth="1"/>
    <col min="15910" max="15910" width="48.140625" style="2224" customWidth="1"/>
    <col min="15911" max="16128" width="11.42578125" style="2224"/>
    <col min="16129" max="16129" width="10.7109375" style="2224" customWidth="1"/>
    <col min="16130" max="16130" width="60.5703125" style="2224" customWidth="1"/>
    <col min="16131" max="16131" width="73.140625" style="2224" customWidth="1"/>
    <col min="16132" max="16132" width="47" style="2224" customWidth="1"/>
    <col min="16133" max="16133" width="39.7109375" style="2224" customWidth="1"/>
    <col min="16134" max="16134" width="41.42578125" style="2224" customWidth="1"/>
    <col min="16135" max="16135" width="42.7109375" style="2224" customWidth="1"/>
    <col min="16136" max="16136" width="42.140625" style="2224" customWidth="1"/>
    <col min="16137" max="16137" width="44.5703125" style="2224" customWidth="1"/>
    <col min="16138" max="16138" width="26" style="2224" customWidth="1"/>
    <col min="16139" max="16139" width="33.140625" style="2224" customWidth="1"/>
    <col min="16140" max="16141" width="26" style="2224" customWidth="1"/>
    <col min="16142" max="16142" width="36" style="2224" customWidth="1"/>
    <col min="16143" max="16143" width="41.140625" style="2224" customWidth="1"/>
    <col min="16144" max="16144" width="34.85546875" style="2224" customWidth="1"/>
    <col min="16145" max="16145" width="27.7109375" style="2224" customWidth="1"/>
    <col min="16146" max="16146" width="43.85546875" style="2224" customWidth="1"/>
    <col min="16147" max="16147" width="50" style="2224" customWidth="1"/>
    <col min="16148" max="16148" width="51.5703125" style="2224" customWidth="1"/>
    <col min="16149" max="16149" width="28" style="2224" customWidth="1"/>
    <col min="16150" max="16150" width="30" style="2224" customWidth="1"/>
    <col min="16151" max="16151" width="25.140625" style="2224" customWidth="1"/>
    <col min="16152" max="16152" width="26.28515625" style="2224" customWidth="1"/>
    <col min="16153" max="16153" width="30" style="2224" customWidth="1"/>
    <col min="16154" max="16154" width="32.140625" style="2224" customWidth="1"/>
    <col min="16155" max="16155" width="33.5703125" style="2224" customWidth="1"/>
    <col min="16156" max="16156" width="35.7109375" style="2224" customWidth="1"/>
    <col min="16157" max="16157" width="33.28515625" style="2224" customWidth="1"/>
    <col min="16158" max="16158" width="29.140625" style="2224" customWidth="1"/>
    <col min="16159" max="16159" width="34.28515625" style="2224" customWidth="1"/>
    <col min="16160" max="16160" width="40.85546875" style="2224" customWidth="1"/>
    <col min="16161" max="16161" width="55.5703125" style="2224" customWidth="1"/>
    <col min="16162" max="16162" width="42" style="2224" customWidth="1"/>
    <col min="16163" max="16163" width="56.85546875" style="2224" customWidth="1"/>
    <col min="16164" max="16164" width="48" style="2224" customWidth="1"/>
    <col min="16165" max="16165" width="56.140625" style="2224" customWidth="1"/>
    <col min="16166" max="16166" width="48.140625" style="2224" customWidth="1"/>
    <col min="16167" max="16384" width="11.42578125" style="2224"/>
  </cols>
  <sheetData>
    <row r="1" spans="1:255" ht="15">
      <c r="B1" s="242" t="s">
        <v>0</v>
      </c>
      <c r="C1">
        <v>16</v>
      </c>
      <c r="H1" s="2226"/>
      <c r="I1" s="2227"/>
    </row>
    <row r="2" spans="1:255" ht="16.5" customHeight="1">
      <c r="B2" s="242" t="s">
        <v>2</v>
      </c>
      <c r="C2" s="242" t="s">
        <v>2521</v>
      </c>
      <c r="D2" s="2230"/>
      <c r="E2" s="242"/>
      <c r="F2" s="2227" t="s">
        <v>2522</v>
      </c>
      <c r="G2" s="2231"/>
      <c r="H2" s="2232"/>
      <c r="I2" s="2227"/>
      <c r="J2" s="2231"/>
      <c r="K2" s="2231"/>
      <c r="L2" s="2231"/>
      <c r="M2" s="2231"/>
      <c r="N2" s="2231"/>
      <c r="O2" s="2231"/>
      <c r="P2" s="2231"/>
      <c r="Q2" s="2231"/>
      <c r="R2" s="2231"/>
      <c r="S2" s="2231"/>
      <c r="T2" s="2231"/>
      <c r="U2" s="2231"/>
      <c r="V2" s="2231"/>
      <c r="W2" s="2231"/>
      <c r="X2" s="2231"/>
      <c r="Y2" s="2231"/>
      <c r="Z2" s="2231"/>
      <c r="AA2" s="2231"/>
      <c r="AB2" s="2231"/>
      <c r="AC2" s="2231"/>
      <c r="AD2" s="2231"/>
      <c r="AE2" s="2231"/>
      <c r="AF2" s="2231"/>
      <c r="AG2" s="2231"/>
      <c r="AH2" s="2233"/>
      <c r="AI2" s="2233"/>
      <c r="AJ2" s="2233"/>
    </row>
    <row r="3" spans="1:255" ht="21.75" customHeight="1">
      <c r="B3" s="242" t="s">
        <v>4</v>
      </c>
      <c r="C3" t="s">
        <v>1560</v>
      </c>
      <c r="D3" s="2231"/>
      <c r="E3" s="2231"/>
      <c r="F3" s="2227" t="s">
        <v>2523</v>
      </c>
      <c r="G3" s="2231"/>
      <c r="H3" s="2232"/>
      <c r="I3" s="2234"/>
      <c r="J3" s="2231"/>
      <c r="K3" s="2231"/>
      <c r="L3" s="2231"/>
      <c r="M3" s="2231"/>
      <c r="N3" s="2231"/>
      <c r="O3" s="2231"/>
      <c r="P3" s="2231"/>
      <c r="Q3" s="2231"/>
      <c r="R3" s="2231"/>
      <c r="S3" s="2231"/>
      <c r="T3" s="2231"/>
      <c r="U3" s="2231"/>
      <c r="V3" s="2231"/>
      <c r="W3" s="2231"/>
      <c r="X3" s="2231"/>
      <c r="Y3" s="2231"/>
      <c r="Z3" s="2231"/>
      <c r="AA3" s="2231"/>
      <c r="AB3" s="2231"/>
      <c r="AC3" s="2231"/>
      <c r="AD3" s="2231"/>
      <c r="AE3" s="2231"/>
      <c r="AF3" s="2231"/>
      <c r="AG3" s="2231"/>
      <c r="AH3" s="2233"/>
      <c r="AI3" s="2233"/>
      <c r="AJ3" s="2233"/>
    </row>
    <row r="4" spans="1:255" ht="18.75" customHeight="1">
      <c r="B4" s="242" t="s">
        <v>6</v>
      </c>
      <c r="C4" t="s">
        <v>7</v>
      </c>
      <c r="D4" s="2231"/>
      <c r="E4" s="2235"/>
      <c r="F4" s="2235"/>
      <c r="G4" s="2231"/>
      <c r="H4" s="2226"/>
      <c r="I4" s="2234"/>
      <c r="J4" s="2231"/>
      <c r="K4" s="2231"/>
      <c r="L4" s="2231"/>
      <c r="M4" s="2231"/>
      <c r="N4" s="2231"/>
      <c r="O4" s="2231"/>
      <c r="P4" s="2231"/>
      <c r="Q4" s="2231"/>
      <c r="R4" s="2231"/>
      <c r="S4" s="2231"/>
      <c r="T4" s="2231"/>
      <c r="U4" s="2231"/>
      <c r="V4" s="2231"/>
      <c r="W4" s="2231"/>
      <c r="X4" s="2231"/>
      <c r="Y4" s="2231"/>
      <c r="Z4" s="2231"/>
      <c r="AA4" s="2231"/>
      <c r="AB4" s="2231"/>
      <c r="AC4" s="2231"/>
      <c r="AD4" s="2231"/>
      <c r="AE4" s="2231"/>
      <c r="AF4" s="2231"/>
      <c r="AG4" s="2231"/>
      <c r="AH4" s="2233"/>
      <c r="AI4" s="2233"/>
      <c r="AJ4" s="2233"/>
    </row>
    <row r="5" spans="1:255" ht="20.25" customHeight="1">
      <c r="B5" s="242" t="s">
        <v>8</v>
      </c>
      <c r="C5" t="s">
        <v>9</v>
      </c>
      <c r="D5" s="2231"/>
      <c r="E5" s="2231"/>
      <c r="F5" s="2231"/>
      <c r="G5" s="2231"/>
      <c r="I5" s="2236"/>
      <c r="J5" s="2231"/>
      <c r="K5" s="2231"/>
      <c r="L5" s="2231"/>
      <c r="M5" s="2231"/>
      <c r="N5" s="2231"/>
      <c r="O5" s="2231"/>
      <c r="P5" s="2231"/>
      <c r="Q5" s="2231"/>
      <c r="R5" s="2231"/>
      <c r="S5" s="2231"/>
      <c r="T5" s="2231"/>
      <c r="U5" s="2231"/>
      <c r="V5" s="2231"/>
      <c r="W5" s="2231"/>
      <c r="X5" s="2231"/>
      <c r="Y5" s="2231"/>
      <c r="Z5" s="2231"/>
      <c r="AA5" s="2231"/>
      <c r="AB5" s="2231"/>
      <c r="AC5" s="2231"/>
      <c r="AD5" s="2231"/>
      <c r="AE5" s="2231"/>
      <c r="AF5" s="2231"/>
      <c r="AG5" s="2231"/>
      <c r="AH5" s="2233"/>
      <c r="AI5" s="2233"/>
      <c r="AJ5" s="2233"/>
    </row>
    <row r="6" spans="1:255" ht="19.5" customHeight="1" thickBot="1">
      <c r="B6" s="2237"/>
      <c r="C6" s="2238"/>
      <c r="D6" s="2238"/>
      <c r="E6" s="2231"/>
      <c r="F6" s="2231"/>
      <c r="G6" s="2231"/>
      <c r="H6" s="2231"/>
      <c r="I6" s="2231"/>
      <c r="J6" s="2231"/>
      <c r="K6" s="2231"/>
      <c r="L6" s="2231"/>
      <c r="M6" s="2231"/>
      <c r="N6" s="2231"/>
      <c r="O6" s="2231"/>
      <c r="P6" s="2231"/>
      <c r="Q6" s="2231"/>
      <c r="R6" s="2231"/>
      <c r="S6" s="2231"/>
      <c r="T6" s="2231"/>
      <c r="U6" s="2231"/>
      <c r="V6" s="2231"/>
      <c r="W6" s="2231"/>
      <c r="X6" s="2231"/>
      <c r="Y6" s="2231"/>
      <c r="Z6" s="2231"/>
      <c r="AA6" s="2231"/>
      <c r="AB6" s="2231"/>
      <c r="AC6" s="2231"/>
      <c r="AD6" s="2231"/>
      <c r="AE6" s="2231"/>
      <c r="AF6" s="2231"/>
      <c r="AG6" s="2231"/>
      <c r="AH6" s="2233"/>
      <c r="AI6" s="2233"/>
      <c r="AJ6" s="2233"/>
    </row>
    <row r="7" spans="1:255" s="2245" customFormat="1" ht="31.5" customHeight="1">
      <c r="A7" s="2239"/>
      <c r="B7" s="2240"/>
      <c r="C7" s="3217" t="s">
        <v>2524</v>
      </c>
      <c r="D7" s="3236" t="s">
        <v>2525</v>
      </c>
      <c r="E7" s="3237"/>
      <c r="F7" s="3238"/>
      <c r="G7" s="2241" t="s">
        <v>2526</v>
      </c>
      <c r="H7" s="3226" t="s">
        <v>2527</v>
      </c>
      <c r="I7" s="3226" t="s">
        <v>2467</v>
      </c>
      <c r="J7" s="3228" t="s">
        <v>2528</v>
      </c>
      <c r="K7" s="3229"/>
      <c r="L7" s="3229"/>
      <c r="M7" s="3230"/>
      <c r="N7" s="3226" t="s">
        <v>2469</v>
      </c>
      <c r="O7" s="3226" t="s">
        <v>2529</v>
      </c>
      <c r="P7" s="3226" t="s">
        <v>2471</v>
      </c>
      <c r="Q7" s="3228" t="s">
        <v>2530</v>
      </c>
      <c r="R7" s="3229"/>
      <c r="S7" s="3229"/>
      <c r="T7" s="3230"/>
      <c r="U7" s="3231" t="s">
        <v>2473</v>
      </c>
      <c r="V7" s="2242"/>
      <c r="W7" s="2243"/>
      <c r="X7" s="3228" t="s">
        <v>2531</v>
      </c>
      <c r="Y7" s="3229"/>
      <c r="Z7" s="3229"/>
      <c r="AA7" s="3229"/>
      <c r="AB7" s="3229"/>
      <c r="AC7" s="3229"/>
      <c r="AD7" s="3229"/>
      <c r="AE7" s="3230"/>
      <c r="AF7" s="3217" t="s">
        <v>2479</v>
      </c>
      <c r="AG7" s="3217" t="s">
        <v>2532</v>
      </c>
      <c r="AH7" s="3217" t="s">
        <v>2533</v>
      </c>
      <c r="AI7" s="3217" t="s">
        <v>2534</v>
      </c>
      <c r="AJ7" s="3220" t="s">
        <v>2535</v>
      </c>
      <c r="AK7" s="2244"/>
      <c r="AL7" s="2244"/>
      <c r="AM7" s="2244"/>
      <c r="AN7" s="2244"/>
      <c r="AO7" s="2244"/>
      <c r="AP7" s="2244"/>
      <c r="AQ7" s="2244"/>
      <c r="AR7" s="2244"/>
      <c r="AS7" s="2244"/>
      <c r="AT7" s="2244"/>
      <c r="AU7" s="2244"/>
    </row>
    <row r="8" spans="1:255" s="2245" customFormat="1" ht="46.5" customHeight="1">
      <c r="A8" s="2246"/>
      <c r="B8" s="2247"/>
      <c r="C8" s="3218"/>
      <c r="D8" s="3208" t="s">
        <v>2536</v>
      </c>
      <c r="E8" s="2248" t="s">
        <v>2537</v>
      </c>
      <c r="F8" s="3223" t="s">
        <v>2538</v>
      </c>
      <c r="G8" s="3208" t="s">
        <v>2465</v>
      </c>
      <c r="H8" s="3227"/>
      <c r="I8" s="3227"/>
      <c r="J8" s="3208" t="s">
        <v>2474</v>
      </c>
      <c r="K8" s="3208" t="s">
        <v>2244</v>
      </c>
      <c r="L8" s="3224" t="s">
        <v>2475</v>
      </c>
      <c r="M8" s="3225"/>
      <c r="N8" s="3227"/>
      <c r="O8" s="3227"/>
      <c r="P8" s="3227"/>
      <c r="Q8" s="3234">
        <v>0</v>
      </c>
      <c r="R8" s="3234" t="s">
        <v>2539</v>
      </c>
      <c r="S8" s="3234" t="s">
        <v>2540</v>
      </c>
      <c r="T8" s="3234" t="s">
        <v>2541</v>
      </c>
      <c r="U8" s="3232"/>
      <c r="V8" s="3208" t="s">
        <v>2542</v>
      </c>
      <c r="W8" s="3208" t="s">
        <v>2543</v>
      </c>
      <c r="X8" s="3210" t="s">
        <v>2544</v>
      </c>
      <c r="Y8" s="3211"/>
      <c r="Z8" s="3211"/>
      <c r="AA8" s="3212"/>
      <c r="AB8" s="3213">
        <v>12.5</v>
      </c>
      <c r="AC8" s="3214"/>
      <c r="AD8" s="3215" t="s">
        <v>2545</v>
      </c>
      <c r="AE8" s="3216"/>
      <c r="AF8" s="3218"/>
      <c r="AG8" s="3218"/>
      <c r="AH8" s="3218"/>
      <c r="AI8" s="3218"/>
      <c r="AJ8" s="3221"/>
      <c r="AK8" s="2244"/>
      <c r="AL8" s="2244"/>
      <c r="AM8" s="2244"/>
      <c r="AN8" s="2244"/>
      <c r="AO8" s="2244"/>
      <c r="AP8" s="2244"/>
      <c r="AQ8" s="2244"/>
      <c r="AR8" s="2244"/>
      <c r="AS8" s="2244"/>
      <c r="AT8" s="2244"/>
      <c r="AU8" s="2244"/>
    </row>
    <row r="9" spans="1:255" s="2245" customFormat="1" ht="96.75" customHeight="1">
      <c r="A9" s="2246"/>
      <c r="B9" s="2247"/>
      <c r="C9" s="3219"/>
      <c r="D9" s="3209"/>
      <c r="E9" s="2248" t="s">
        <v>2546</v>
      </c>
      <c r="F9" s="3219"/>
      <c r="G9" s="3209"/>
      <c r="H9" s="3209"/>
      <c r="I9" s="3209"/>
      <c r="J9" s="3209"/>
      <c r="K9" s="3209"/>
      <c r="L9" s="2249" t="s">
        <v>2486</v>
      </c>
      <c r="M9" s="2249" t="s">
        <v>2547</v>
      </c>
      <c r="N9" s="3209"/>
      <c r="O9" s="3209"/>
      <c r="P9" s="3209"/>
      <c r="Q9" s="3235"/>
      <c r="R9" s="3235"/>
      <c r="S9" s="3235"/>
      <c r="T9" s="3235"/>
      <c r="U9" s="3233"/>
      <c r="V9" s="3209"/>
      <c r="W9" s="3209"/>
      <c r="X9" s="2250">
        <v>0.2</v>
      </c>
      <c r="Y9" s="2250">
        <v>0.5</v>
      </c>
      <c r="Z9" s="2250">
        <v>1</v>
      </c>
      <c r="AA9" s="2250">
        <v>3.5</v>
      </c>
      <c r="AB9" s="2251" t="s">
        <v>2548</v>
      </c>
      <c r="AC9" s="2251" t="s">
        <v>2549</v>
      </c>
      <c r="AD9" s="2252"/>
      <c r="AE9" s="2253" t="s">
        <v>2550</v>
      </c>
      <c r="AF9" s="3219"/>
      <c r="AG9" s="3219"/>
      <c r="AH9" s="3219"/>
      <c r="AI9" s="3219"/>
      <c r="AJ9" s="3222"/>
      <c r="AK9" s="2244"/>
      <c r="AL9" s="2244"/>
      <c r="AM9" s="2244"/>
      <c r="AN9" s="2244"/>
      <c r="AO9" s="2244"/>
      <c r="AP9" s="2244"/>
      <c r="AQ9" s="2244"/>
      <c r="AR9" s="2244"/>
      <c r="AS9" s="2244"/>
      <c r="AT9" s="2244"/>
      <c r="AU9" s="2244"/>
    </row>
    <row r="10" spans="1:255" s="2259" customFormat="1" ht="56.25" customHeight="1">
      <c r="A10" s="2246"/>
      <c r="B10" s="2254"/>
      <c r="C10" s="2255" t="s">
        <v>1037</v>
      </c>
      <c r="D10" s="2255" t="s">
        <v>1041</v>
      </c>
      <c r="E10" s="2255" t="s">
        <v>1044</v>
      </c>
      <c r="F10" s="2255" t="s">
        <v>1047</v>
      </c>
      <c r="G10" s="2255" t="s">
        <v>1049</v>
      </c>
      <c r="H10" s="2256" t="s">
        <v>1052</v>
      </c>
      <c r="I10" s="2253" t="s">
        <v>2551</v>
      </c>
      <c r="J10" s="2257" t="s">
        <v>1057</v>
      </c>
      <c r="K10" s="2257" t="s">
        <v>1060</v>
      </c>
      <c r="L10" s="2257">
        <v>100</v>
      </c>
      <c r="M10" s="2257">
        <v>110</v>
      </c>
      <c r="N10" s="2255">
        <v>120</v>
      </c>
      <c r="O10" s="2255">
        <v>130</v>
      </c>
      <c r="P10" s="2255">
        <v>140</v>
      </c>
      <c r="Q10" s="2255">
        <v>150</v>
      </c>
      <c r="R10" s="2255">
        <v>160</v>
      </c>
      <c r="S10" s="2255">
        <v>170</v>
      </c>
      <c r="T10" s="2255">
        <v>180</v>
      </c>
      <c r="U10" s="2255">
        <v>190</v>
      </c>
      <c r="V10" s="2255">
        <v>200</v>
      </c>
      <c r="W10" s="2251" t="s">
        <v>2552</v>
      </c>
      <c r="X10" s="2255">
        <v>220</v>
      </c>
      <c r="Y10" s="2255">
        <v>230</v>
      </c>
      <c r="Z10" s="2255">
        <v>240</v>
      </c>
      <c r="AA10" s="2255">
        <v>250</v>
      </c>
      <c r="AB10" s="2255">
        <v>260</v>
      </c>
      <c r="AC10" s="2255">
        <v>270</v>
      </c>
      <c r="AD10" s="2255">
        <v>280</v>
      </c>
      <c r="AE10" s="2255">
        <v>290</v>
      </c>
      <c r="AF10" s="2255">
        <v>300</v>
      </c>
      <c r="AG10" s="2255" t="s">
        <v>2553</v>
      </c>
      <c r="AH10" s="2251">
        <v>310</v>
      </c>
      <c r="AI10" s="2251">
        <v>320</v>
      </c>
      <c r="AJ10" s="2258">
        <v>330</v>
      </c>
    </row>
    <row r="11" spans="1:255" s="2270" customFormat="1" ht="26.25" customHeight="1" thickBot="1">
      <c r="A11" s="2260">
        <v>10</v>
      </c>
      <c r="B11" s="2261" t="s">
        <v>2493</v>
      </c>
      <c r="C11" s="2262"/>
      <c r="D11" s="2263"/>
      <c r="E11" s="2264"/>
      <c r="F11" s="2262"/>
      <c r="G11" s="2265"/>
      <c r="H11" s="2265"/>
      <c r="I11" s="2266"/>
      <c r="J11" s="2263"/>
      <c r="K11" s="2264"/>
      <c r="L11" s="2264"/>
      <c r="M11" s="2262"/>
      <c r="N11" s="2265"/>
      <c r="O11" s="2264"/>
      <c r="P11" s="2265"/>
      <c r="Q11" s="2263"/>
      <c r="R11" s="2264"/>
      <c r="S11" s="2264"/>
      <c r="T11" s="2262"/>
      <c r="U11" s="2263"/>
      <c r="V11" s="2265"/>
      <c r="W11" s="2265"/>
      <c r="X11" s="2263"/>
      <c r="Y11" s="2264"/>
      <c r="Z11" s="2264"/>
      <c r="AA11" s="2264"/>
      <c r="AB11" s="2264"/>
      <c r="AC11" s="2264"/>
      <c r="AD11" s="2264"/>
      <c r="AE11" s="2262"/>
      <c r="AF11" s="2262"/>
      <c r="AG11" s="2262"/>
      <c r="AH11" s="2262"/>
      <c r="AI11" s="2267"/>
      <c r="AJ11" s="2268"/>
      <c r="AK11" s="2269"/>
      <c r="AL11" s="2269"/>
      <c r="AM11" s="2269"/>
      <c r="AN11" s="2269"/>
      <c r="AO11" s="2269"/>
      <c r="AP11" s="2269"/>
      <c r="AQ11" s="2269"/>
      <c r="AR11" s="2269"/>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c r="BP11" s="2269"/>
      <c r="BQ11" s="2269"/>
      <c r="BR11" s="2269"/>
      <c r="BS11" s="2269"/>
      <c r="BT11" s="2269"/>
      <c r="BU11" s="2269"/>
      <c r="BV11" s="2269"/>
      <c r="BW11" s="2269"/>
      <c r="BX11" s="2269"/>
      <c r="BY11" s="2269"/>
      <c r="BZ11" s="2269"/>
      <c r="CA11" s="2269"/>
      <c r="CB11" s="2269"/>
      <c r="CC11" s="2269"/>
      <c r="CD11" s="2269"/>
      <c r="CE11" s="2269"/>
      <c r="CF11" s="2269"/>
      <c r="CG11" s="2269"/>
      <c r="CH11" s="2269"/>
      <c r="CI11" s="2269"/>
      <c r="CJ11" s="2269"/>
      <c r="CK11" s="2269"/>
      <c r="CL11" s="2269"/>
      <c r="CM11" s="2269"/>
      <c r="CN11" s="2269"/>
      <c r="CO11" s="2269"/>
      <c r="CP11" s="2269"/>
      <c r="CQ11" s="2269"/>
      <c r="CR11" s="2269"/>
      <c r="CS11" s="2269"/>
      <c r="CT11" s="2269"/>
      <c r="CU11" s="2269"/>
      <c r="CV11" s="2269"/>
      <c r="CW11" s="2269"/>
      <c r="CX11" s="2269"/>
      <c r="CY11" s="2269"/>
      <c r="CZ11" s="2269"/>
      <c r="DA11" s="2269"/>
      <c r="DB11" s="2269"/>
      <c r="DC11" s="2269"/>
      <c r="DD11" s="2269"/>
      <c r="DE11" s="2269"/>
      <c r="DF11" s="2269"/>
      <c r="DG11" s="2269"/>
      <c r="DH11" s="2269"/>
      <c r="DI11" s="2269"/>
      <c r="DJ11" s="2269"/>
      <c r="DK11" s="2269"/>
      <c r="DL11" s="2269"/>
      <c r="DM11" s="2269"/>
      <c r="DN11" s="2269"/>
      <c r="DO11" s="2269"/>
      <c r="DP11" s="2269"/>
      <c r="DQ11" s="2269"/>
      <c r="DR11" s="2269"/>
      <c r="DS11" s="2269"/>
      <c r="DT11" s="2269"/>
      <c r="DU11" s="2269"/>
      <c r="DV11" s="2269"/>
      <c r="DW11" s="2269"/>
      <c r="DX11" s="2269"/>
      <c r="DY11" s="2269"/>
      <c r="DZ11" s="2269"/>
      <c r="EA11" s="2269"/>
      <c r="EB11" s="2269"/>
      <c r="EC11" s="2269"/>
      <c r="ED11" s="2269"/>
      <c r="EE11" s="2269"/>
      <c r="EF11" s="2269"/>
      <c r="EG11" s="2269"/>
      <c r="EH11" s="2269"/>
      <c r="EI11" s="2269"/>
      <c r="EJ11" s="2269"/>
      <c r="EK11" s="2269"/>
      <c r="EL11" s="2269"/>
      <c r="EM11" s="2269"/>
      <c r="EN11" s="2269"/>
      <c r="EO11" s="2269"/>
      <c r="EP11" s="2269"/>
      <c r="EQ11" s="2269"/>
      <c r="ER11" s="2269"/>
      <c r="ES11" s="2269"/>
      <c r="ET11" s="2269"/>
      <c r="EU11" s="2269"/>
      <c r="EV11" s="2269"/>
      <c r="EW11" s="2269"/>
      <c r="EX11" s="2269"/>
      <c r="EY11" s="2269"/>
      <c r="EZ11" s="2269"/>
      <c r="FA11" s="2269"/>
      <c r="FB11" s="2269"/>
      <c r="FC11" s="2269"/>
      <c r="FD11" s="2269"/>
      <c r="FE11" s="2269"/>
      <c r="FF11" s="2269"/>
      <c r="FG11" s="2269"/>
      <c r="FH11" s="2269"/>
      <c r="FI11" s="2269"/>
      <c r="FJ11" s="2269"/>
      <c r="FK11" s="2269"/>
      <c r="FL11" s="2269"/>
      <c r="FM11" s="2269"/>
      <c r="FN11" s="2269"/>
      <c r="FO11" s="2269"/>
      <c r="FP11" s="2269"/>
      <c r="FQ11" s="2269"/>
      <c r="FR11" s="2269"/>
      <c r="FS11" s="2269"/>
      <c r="FT11" s="2269"/>
      <c r="FU11" s="2269"/>
      <c r="FV11" s="2269"/>
      <c r="FW11" s="2269"/>
      <c r="FX11" s="2269"/>
      <c r="FY11" s="2269"/>
      <c r="FZ11" s="2269"/>
      <c r="GA11" s="2269"/>
      <c r="GB11" s="2269"/>
      <c r="GC11" s="2269"/>
      <c r="GD11" s="2269"/>
      <c r="GE11" s="2269"/>
      <c r="GF11" s="2269"/>
      <c r="GG11" s="2269"/>
      <c r="GH11" s="2269"/>
      <c r="GI11" s="2269"/>
      <c r="GJ11" s="2269"/>
      <c r="GK11" s="2269"/>
      <c r="GL11" s="2269"/>
      <c r="GM11" s="2269"/>
      <c r="GN11" s="2269"/>
      <c r="GO11" s="2269"/>
      <c r="GP11" s="2269"/>
      <c r="GQ11" s="2269"/>
      <c r="GR11" s="2269"/>
      <c r="GS11" s="2269"/>
      <c r="GT11" s="2269"/>
      <c r="GU11" s="2269"/>
      <c r="GV11" s="2269"/>
      <c r="GW11" s="2269"/>
      <c r="GX11" s="2269"/>
      <c r="GY11" s="2269"/>
      <c r="GZ11" s="2269"/>
      <c r="HA11" s="2269"/>
      <c r="HB11" s="2269"/>
      <c r="HC11" s="2269"/>
      <c r="HD11" s="2269"/>
      <c r="HE11" s="2269"/>
      <c r="HF11" s="2269"/>
      <c r="HG11" s="2269"/>
      <c r="HH11" s="2269"/>
      <c r="HI11" s="2269"/>
      <c r="HJ11" s="2269"/>
      <c r="HK11" s="2269"/>
      <c r="HL11" s="2269"/>
      <c r="HM11" s="2269"/>
      <c r="HN11" s="2269"/>
      <c r="HO11" s="2269"/>
      <c r="HP11" s="2269"/>
      <c r="HQ11" s="2269"/>
      <c r="HR11" s="2269"/>
      <c r="HS11" s="2269"/>
      <c r="HT11" s="2269"/>
      <c r="HU11" s="2269"/>
      <c r="HV11" s="2269"/>
      <c r="HW11" s="2269"/>
      <c r="HX11" s="2269"/>
      <c r="HY11" s="2269"/>
      <c r="HZ11" s="2269"/>
      <c r="IA11" s="2269"/>
      <c r="IB11" s="2269"/>
      <c r="IC11" s="2269"/>
      <c r="ID11" s="2269"/>
      <c r="IE11" s="2269"/>
      <c r="IF11" s="2269"/>
      <c r="IG11" s="2269"/>
      <c r="IH11" s="2269"/>
      <c r="II11" s="2269"/>
      <c r="IJ11" s="2269"/>
      <c r="IK11" s="2269"/>
      <c r="IL11" s="2269"/>
      <c r="IM11" s="2269"/>
      <c r="IN11" s="2269"/>
      <c r="IO11" s="2269"/>
      <c r="IP11" s="2269"/>
      <c r="IQ11" s="2269"/>
      <c r="IR11" s="2269"/>
      <c r="IS11" s="2269"/>
      <c r="IT11" s="2269"/>
      <c r="IU11" s="2269"/>
    </row>
    <row r="12" spans="1:255" s="2269" customFormat="1" ht="23.25" customHeight="1" thickBot="1">
      <c r="A12" s="2271">
        <v>20</v>
      </c>
      <c r="B12" s="2272" t="s">
        <v>2554</v>
      </c>
      <c r="C12" s="2273"/>
      <c r="D12" s="2274"/>
      <c r="E12" s="2275"/>
      <c r="F12" s="2273"/>
      <c r="G12" s="2276"/>
      <c r="H12" s="2277"/>
      <c r="I12" s="2273"/>
      <c r="J12" s="2274"/>
      <c r="K12" s="2275"/>
      <c r="L12" s="2275"/>
      <c r="M12" s="2273"/>
      <c r="N12" s="2276"/>
      <c r="O12" s="2275"/>
      <c r="P12" s="2277"/>
      <c r="Q12" s="2275"/>
      <c r="R12" s="2275"/>
      <c r="S12" s="2275"/>
      <c r="T12" s="2273"/>
      <c r="U12" s="2276"/>
      <c r="V12" s="2276"/>
      <c r="W12" s="2276"/>
      <c r="X12" s="2278"/>
      <c r="Y12" s="2279"/>
      <c r="Z12" s="2279"/>
      <c r="AA12" s="2279"/>
      <c r="AB12" s="2279"/>
      <c r="AC12" s="2279"/>
      <c r="AD12" s="2279"/>
      <c r="AE12" s="2280"/>
      <c r="AF12" s="2281"/>
      <c r="AG12" s="2281"/>
      <c r="AH12" s="2281"/>
      <c r="AI12" s="2282"/>
      <c r="AJ12" s="2283"/>
    </row>
    <row r="13" spans="1:255" s="2269" customFormat="1" ht="17.25" customHeight="1">
      <c r="A13" s="2271">
        <v>30</v>
      </c>
      <c r="B13" s="2284" t="s">
        <v>2555</v>
      </c>
      <c r="C13" s="2273"/>
      <c r="D13" s="2274"/>
      <c r="E13" s="2275"/>
      <c r="F13" s="2273"/>
      <c r="G13" s="2276"/>
      <c r="H13" s="2277"/>
      <c r="I13" s="2273"/>
      <c r="J13" s="2285"/>
      <c r="K13" s="2286"/>
      <c r="L13" s="2286"/>
      <c r="M13" s="2287"/>
      <c r="N13" s="2288"/>
      <c r="O13" s="2286"/>
      <c r="P13" s="2277"/>
      <c r="Q13" s="2286"/>
      <c r="R13" s="2286"/>
      <c r="S13" s="2286"/>
      <c r="T13" s="2286"/>
      <c r="U13" s="2276"/>
      <c r="V13" s="2276"/>
      <c r="W13" s="2276"/>
      <c r="X13" s="2278"/>
      <c r="Y13" s="2279"/>
      <c r="Z13" s="2279"/>
      <c r="AA13" s="2279"/>
      <c r="AB13" s="2279"/>
      <c r="AC13" s="2279"/>
      <c r="AD13" s="2279"/>
      <c r="AE13" s="2280"/>
      <c r="AF13" s="2281"/>
      <c r="AG13" s="2281"/>
      <c r="AH13" s="2289"/>
      <c r="AI13" s="2290"/>
      <c r="AJ13" s="2291"/>
    </row>
    <row r="14" spans="1:255" s="2269" customFormat="1" ht="12.75">
      <c r="A14" s="2271">
        <v>40</v>
      </c>
      <c r="B14" s="2292" t="s">
        <v>2556</v>
      </c>
      <c r="C14" s="2273"/>
      <c r="D14" s="2274"/>
      <c r="E14" s="2275"/>
      <c r="F14" s="2273"/>
      <c r="G14" s="2276"/>
      <c r="H14" s="2277"/>
      <c r="I14" s="2273"/>
      <c r="J14" s="2285"/>
      <c r="K14" s="2286"/>
      <c r="L14" s="2286"/>
      <c r="M14" s="2287"/>
      <c r="N14" s="2288"/>
      <c r="O14" s="2286"/>
      <c r="P14" s="2277"/>
      <c r="Q14" s="2286"/>
      <c r="R14" s="2286"/>
      <c r="S14" s="2286"/>
      <c r="T14" s="2286"/>
      <c r="U14" s="2276"/>
      <c r="V14" s="2276"/>
      <c r="W14" s="2276"/>
      <c r="X14" s="2278"/>
      <c r="Y14" s="2279"/>
      <c r="Z14" s="2279"/>
      <c r="AA14" s="2279"/>
      <c r="AB14" s="2279"/>
      <c r="AC14" s="2279"/>
      <c r="AD14" s="2279"/>
      <c r="AE14" s="2280"/>
      <c r="AF14" s="2281"/>
      <c r="AG14" s="2281"/>
      <c r="AH14" s="2289"/>
      <c r="AI14" s="2290"/>
      <c r="AJ14" s="2291"/>
    </row>
    <row r="15" spans="1:255" s="2269" customFormat="1" ht="27" customHeight="1">
      <c r="A15" s="2271">
        <v>50</v>
      </c>
      <c r="B15" s="2292" t="s">
        <v>2557</v>
      </c>
      <c r="C15" s="2273"/>
      <c r="D15" s="2274"/>
      <c r="E15" s="2275"/>
      <c r="F15" s="2273"/>
      <c r="G15" s="2276"/>
      <c r="H15" s="2277"/>
      <c r="I15" s="2273"/>
      <c r="J15" s="2285"/>
      <c r="K15" s="2286"/>
      <c r="L15" s="2286"/>
      <c r="M15" s="2287"/>
      <c r="N15" s="2288"/>
      <c r="O15" s="2286"/>
      <c r="P15" s="2277"/>
      <c r="Q15" s="2286"/>
      <c r="R15" s="2286"/>
      <c r="S15" s="2286"/>
      <c r="T15" s="2286"/>
      <c r="U15" s="2276"/>
      <c r="V15" s="2276"/>
      <c r="W15" s="2276"/>
      <c r="X15" s="2278"/>
      <c r="Y15" s="2279"/>
      <c r="Z15" s="2279"/>
      <c r="AA15" s="2279"/>
      <c r="AB15" s="2279"/>
      <c r="AC15" s="2279"/>
      <c r="AD15" s="2279"/>
      <c r="AE15" s="2280"/>
      <c r="AF15" s="2281"/>
      <c r="AG15" s="2281"/>
      <c r="AH15" s="2289"/>
      <c r="AI15" s="2290"/>
      <c r="AJ15" s="2291"/>
    </row>
    <row r="16" spans="1:255" s="2269" customFormat="1" ht="27" customHeight="1">
      <c r="A16" s="2271">
        <v>60</v>
      </c>
      <c r="B16" s="2292" t="s">
        <v>2558</v>
      </c>
      <c r="C16" s="2273"/>
      <c r="D16" s="2274"/>
      <c r="E16" s="2275"/>
      <c r="F16" s="2273"/>
      <c r="G16" s="2276"/>
      <c r="H16" s="2277"/>
      <c r="I16" s="2273"/>
      <c r="J16" s="2285"/>
      <c r="K16" s="2286"/>
      <c r="L16" s="2286"/>
      <c r="M16" s="2287"/>
      <c r="N16" s="2288"/>
      <c r="O16" s="2286"/>
      <c r="P16" s="2277"/>
      <c r="Q16" s="2286"/>
      <c r="R16" s="2286"/>
      <c r="S16" s="2286"/>
      <c r="T16" s="2286"/>
      <c r="U16" s="2276"/>
      <c r="V16" s="2276"/>
      <c r="W16" s="2276"/>
      <c r="X16" s="2278"/>
      <c r="Y16" s="2279"/>
      <c r="Z16" s="2279"/>
      <c r="AA16" s="2279"/>
      <c r="AB16" s="2279"/>
      <c r="AC16" s="2279"/>
      <c r="AD16" s="2279"/>
      <c r="AE16" s="2280"/>
      <c r="AF16" s="2281"/>
      <c r="AG16" s="2281"/>
      <c r="AH16" s="2289"/>
      <c r="AI16" s="2290"/>
      <c r="AJ16" s="2291"/>
    </row>
    <row r="17" spans="1:50" s="2269" customFormat="1" ht="24" customHeight="1">
      <c r="A17" s="2271">
        <v>70</v>
      </c>
      <c r="B17" s="2284" t="s">
        <v>2559</v>
      </c>
      <c r="C17" s="2273"/>
      <c r="D17" s="2274"/>
      <c r="E17" s="2275"/>
      <c r="F17" s="2273"/>
      <c r="G17" s="2276"/>
      <c r="H17" s="2277"/>
      <c r="I17" s="2273"/>
      <c r="J17" s="2285"/>
      <c r="K17" s="2286"/>
      <c r="L17" s="2286"/>
      <c r="M17" s="2287"/>
      <c r="N17" s="2288"/>
      <c r="O17" s="2286"/>
      <c r="P17" s="2277"/>
      <c r="Q17" s="2274"/>
      <c r="R17" s="2275"/>
      <c r="S17" s="2275"/>
      <c r="T17" s="2275"/>
      <c r="U17" s="2276"/>
      <c r="V17" s="2276"/>
      <c r="W17" s="2276"/>
      <c r="X17" s="2278"/>
      <c r="Y17" s="2279"/>
      <c r="Z17" s="2279"/>
      <c r="AA17" s="2279"/>
      <c r="AB17" s="2279"/>
      <c r="AC17" s="2279"/>
      <c r="AD17" s="2279"/>
      <c r="AE17" s="2280"/>
      <c r="AF17" s="2281"/>
      <c r="AG17" s="2281"/>
      <c r="AH17" s="2289"/>
      <c r="AI17" s="2290"/>
      <c r="AJ17" s="2291"/>
    </row>
    <row r="18" spans="1:50" s="2269" customFormat="1" ht="17.25" customHeight="1" thickBot="1">
      <c r="A18" s="2271">
        <v>80</v>
      </c>
      <c r="B18" s="2284" t="s">
        <v>2560</v>
      </c>
      <c r="C18" s="2273"/>
      <c r="D18" s="2274"/>
      <c r="E18" s="2275"/>
      <c r="F18" s="2273"/>
      <c r="G18" s="2276"/>
      <c r="H18" s="2277"/>
      <c r="I18" s="2273"/>
      <c r="J18" s="2285"/>
      <c r="K18" s="2286"/>
      <c r="L18" s="2286"/>
      <c r="M18" s="2287"/>
      <c r="N18" s="2288"/>
      <c r="O18" s="2286"/>
      <c r="P18" s="2277"/>
      <c r="Q18" s="2274"/>
      <c r="R18" s="2275"/>
      <c r="S18" s="2275"/>
      <c r="T18" s="2275"/>
      <c r="U18" s="2276"/>
      <c r="V18" s="2293"/>
      <c r="W18" s="2276"/>
      <c r="X18" s="2294"/>
      <c r="Y18" s="2295"/>
      <c r="Z18" s="2295"/>
      <c r="AA18" s="2295"/>
      <c r="AB18" s="2295"/>
      <c r="AC18" s="2295"/>
      <c r="AD18" s="2279"/>
      <c r="AE18" s="2296"/>
      <c r="AF18" s="2297"/>
      <c r="AG18" s="2281"/>
      <c r="AH18" s="2289"/>
      <c r="AI18" s="2290"/>
      <c r="AJ18" s="2291"/>
    </row>
    <row r="19" spans="1:50" s="2269" customFormat="1" ht="28.5" customHeight="1" thickBot="1">
      <c r="A19" s="2271">
        <v>90</v>
      </c>
      <c r="B19" s="2272" t="s">
        <v>2561</v>
      </c>
      <c r="C19" s="2298"/>
      <c r="D19" s="2299"/>
      <c r="E19" s="2298"/>
      <c r="F19" s="2300"/>
      <c r="G19" s="2276"/>
      <c r="H19" s="2301"/>
      <c r="I19" s="2302"/>
      <c r="J19" s="2303"/>
      <c r="K19" s="2304"/>
      <c r="L19" s="2304"/>
      <c r="M19" s="2302"/>
      <c r="N19" s="2265"/>
      <c r="O19" s="2302"/>
      <c r="P19" s="2301"/>
      <c r="Q19" s="2303"/>
      <c r="R19" s="2304"/>
      <c r="S19" s="2304"/>
      <c r="T19" s="2304"/>
      <c r="U19" s="2276"/>
      <c r="V19" s="2276"/>
      <c r="W19" s="2276"/>
      <c r="X19" s="2278"/>
      <c r="Y19" s="2279"/>
      <c r="Z19" s="2279"/>
      <c r="AA19" s="2279"/>
      <c r="AB19" s="2279"/>
      <c r="AC19" s="2279"/>
      <c r="AD19" s="2279"/>
      <c r="AE19" s="2280"/>
      <c r="AF19" s="2281"/>
      <c r="AG19" s="2281"/>
      <c r="AH19" s="2289"/>
      <c r="AI19" s="2290"/>
      <c r="AJ19" s="2291"/>
    </row>
    <row r="20" spans="1:50" s="2269" customFormat="1" ht="16.5" customHeight="1">
      <c r="A20" s="2271">
        <v>100</v>
      </c>
      <c r="B20" s="2284" t="s">
        <v>2555</v>
      </c>
      <c r="C20" s="2298"/>
      <c r="D20" s="2299"/>
      <c r="E20" s="2298"/>
      <c r="F20" s="2300"/>
      <c r="G20" s="2303"/>
      <c r="H20" s="2301"/>
      <c r="I20" s="2302"/>
      <c r="J20" s="2299"/>
      <c r="K20" s="2298"/>
      <c r="L20" s="2298"/>
      <c r="M20" s="2305"/>
      <c r="N20" s="2300"/>
      <c r="O20" s="2298"/>
      <c r="P20" s="2301"/>
      <c r="Q20" s="2298"/>
      <c r="R20" s="2298"/>
      <c r="S20" s="2298"/>
      <c r="T20" s="2298"/>
      <c r="U20" s="2276"/>
      <c r="V20" s="2276"/>
      <c r="W20" s="2276"/>
      <c r="X20" s="2278"/>
      <c r="Y20" s="2279"/>
      <c r="Z20" s="2279"/>
      <c r="AA20" s="2279"/>
      <c r="AB20" s="2279"/>
      <c r="AC20" s="2279"/>
      <c r="AD20" s="2279"/>
      <c r="AE20" s="2280"/>
      <c r="AF20" s="2281"/>
      <c r="AG20" s="2281"/>
      <c r="AH20" s="2289"/>
      <c r="AI20" s="2290"/>
      <c r="AJ20" s="2291"/>
    </row>
    <row r="21" spans="1:50" s="2269" customFormat="1" ht="16.899999999999999" customHeight="1">
      <c r="A21" s="2271">
        <v>110</v>
      </c>
      <c r="B21" s="2292" t="s">
        <v>2556</v>
      </c>
      <c r="C21" s="2298"/>
      <c r="D21" s="2299"/>
      <c r="E21" s="2298"/>
      <c r="F21" s="2300"/>
      <c r="G21" s="2303"/>
      <c r="H21" s="2301"/>
      <c r="I21" s="2302"/>
      <c r="J21" s="2299"/>
      <c r="K21" s="2298"/>
      <c r="L21" s="2298"/>
      <c r="M21" s="2305"/>
      <c r="N21" s="2300"/>
      <c r="O21" s="2298"/>
      <c r="P21" s="2301"/>
      <c r="Q21" s="2298"/>
      <c r="R21" s="2298"/>
      <c r="S21" s="2298"/>
      <c r="T21" s="2298"/>
      <c r="U21" s="2276"/>
      <c r="V21" s="2276"/>
      <c r="W21" s="2276"/>
      <c r="X21" s="2278"/>
      <c r="Y21" s="2279"/>
      <c r="Z21" s="2279"/>
      <c r="AA21" s="2279"/>
      <c r="AB21" s="2279"/>
      <c r="AC21" s="2279"/>
      <c r="AD21" s="2279"/>
      <c r="AE21" s="2280"/>
      <c r="AF21" s="2281"/>
      <c r="AG21" s="2281"/>
      <c r="AH21" s="2289"/>
      <c r="AI21" s="2290"/>
      <c r="AJ21" s="2291"/>
    </row>
    <row r="22" spans="1:50" s="2269" customFormat="1" ht="31.5" customHeight="1">
      <c r="A22" s="2271">
        <v>120</v>
      </c>
      <c r="B22" s="2292" t="s">
        <v>2557</v>
      </c>
      <c r="C22" s="2298"/>
      <c r="D22" s="2299"/>
      <c r="E22" s="2298"/>
      <c r="F22" s="2300"/>
      <c r="G22" s="2303"/>
      <c r="H22" s="2301"/>
      <c r="I22" s="2302"/>
      <c r="J22" s="2299"/>
      <c r="K22" s="2298"/>
      <c r="L22" s="2298"/>
      <c r="M22" s="2305"/>
      <c r="N22" s="2300"/>
      <c r="O22" s="2298"/>
      <c r="P22" s="2301"/>
      <c r="Q22" s="2298"/>
      <c r="R22" s="2298"/>
      <c r="S22" s="2298"/>
      <c r="T22" s="2298"/>
      <c r="U22" s="2276"/>
      <c r="V22" s="2276"/>
      <c r="W22" s="2276"/>
      <c r="X22" s="2278"/>
      <c r="Y22" s="2279"/>
      <c r="Z22" s="2279"/>
      <c r="AA22" s="2279"/>
      <c r="AB22" s="2279"/>
      <c r="AC22" s="2279"/>
      <c r="AD22" s="2279"/>
      <c r="AE22" s="2280"/>
      <c r="AF22" s="2281"/>
      <c r="AG22" s="2281"/>
      <c r="AH22" s="2289"/>
      <c r="AI22" s="2290"/>
      <c r="AJ22" s="2291"/>
    </row>
    <row r="23" spans="1:50" s="2269" customFormat="1" ht="24" customHeight="1">
      <c r="A23" s="2271">
        <v>130</v>
      </c>
      <c r="B23" s="2292" t="s">
        <v>2558</v>
      </c>
      <c r="C23" s="2298"/>
      <c r="D23" s="2299"/>
      <c r="E23" s="2298"/>
      <c r="F23" s="2300"/>
      <c r="G23" s="2303"/>
      <c r="H23" s="2301"/>
      <c r="I23" s="2302"/>
      <c r="J23" s="2299"/>
      <c r="K23" s="2298"/>
      <c r="L23" s="2298"/>
      <c r="M23" s="2305"/>
      <c r="N23" s="2300"/>
      <c r="O23" s="2298"/>
      <c r="P23" s="2301"/>
      <c r="Q23" s="2298"/>
      <c r="R23" s="2298"/>
      <c r="S23" s="2298"/>
      <c r="T23" s="2298"/>
      <c r="U23" s="2276"/>
      <c r="V23" s="2276"/>
      <c r="W23" s="2276"/>
      <c r="X23" s="2278"/>
      <c r="Y23" s="2279"/>
      <c r="Z23" s="2279"/>
      <c r="AA23" s="2279"/>
      <c r="AB23" s="2279"/>
      <c r="AC23" s="2279"/>
      <c r="AD23" s="2279"/>
      <c r="AE23" s="2280"/>
      <c r="AF23" s="2281"/>
      <c r="AG23" s="2281"/>
      <c r="AH23" s="2289"/>
      <c r="AI23" s="2290"/>
      <c r="AJ23" s="2291"/>
    </row>
    <row r="24" spans="1:50" s="2269" customFormat="1" ht="21" customHeight="1" thickBot="1">
      <c r="A24" s="2271">
        <v>140</v>
      </c>
      <c r="B24" s="2284" t="s">
        <v>2562</v>
      </c>
      <c r="C24" s="2298"/>
      <c r="D24" s="2299"/>
      <c r="E24" s="2298"/>
      <c r="F24" s="2300"/>
      <c r="G24" s="2303"/>
      <c r="H24" s="2301"/>
      <c r="I24" s="2302"/>
      <c r="J24" s="2299"/>
      <c r="K24" s="2298"/>
      <c r="L24" s="2298"/>
      <c r="M24" s="2305"/>
      <c r="N24" s="2300"/>
      <c r="O24" s="2298"/>
      <c r="P24" s="2301"/>
      <c r="Q24" s="2303"/>
      <c r="R24" s="2304"/>
      <c r="S24" s="2304"/>
      <c r="T24" s="2302"/>
      <c r="U24" s="2276"/>
      <c r="V24" s="2276"/>
      <c r="W24" s="2276"/>
      <c r="X24" s="2278"/>
      <c r="Y24" s="2279"/>
      <c r="Z24" s="2279"/>
      <c r="AA24" s="2279"/>
      <c r="AB24" s="2279"/>
      <c r="AC24" s="2279"/>
      <c r="AD24" s="2279"/>
      <c r="AE24" s="2280"/>
      <c r="AF24" s="2281"/>
      <c r="AG24" s="2281"/>
      <c r="AH24" s="2289"/>
      <c r="AI24" s="2290"/>
      <c r="AJ24" s="2291"/>
    </row>
    <row r="25" spans="1:50" s="2269" customFormat="1" ht="18" customHeight="1" thickBot="1">
      <c r="A25" s="2271">
        <v>150</v>
      </c>
      <c r="B25" s="2272" t="s">
        <v>2563</v>
      </c>
      <c r="C25" s="2306"/>
      <c r="D25" s="2294"/>
      <c r="E25" s="2295"/>
      <c r="F25" s="2293"/>
      <c r="G25" s="2278"/>
      <c r="H25" s="2276"/>
      <c r="I25" s="2280"/>
      <c r="J25" s="2278"/>
      <c r="K25" s="2279"/>
      <c r="L25" s="2279"/>
      <c r="M25" s="2280"/>
      <c r="N25" s="2265"/>
      <c r="O25" s="2280"/>
      <c r="P25" s="2276"/>
      <c r="Q25" s="2278"/>
      <c r="R25" s="2279"/>
      <c r="S25" s="2279"/>
      <c r="T25" s="2280"/>
      <c r="U25" s="2276"/>
      <c r="V25" s="2276"/>
      <c r="W25" s="2276"/>
      <c r="X25" s="2278"/>
      <c r="Y25" s="2279"/>
      <c r="Z25" s="2279"/>
      <c r="AA25" s="2279"/>
      <c r="AB25" s="2279"/>
      <c r="AC25" s="2279"/>
      <c r="AD25" s="2279"/>
      <c r="AE25" s="2280"/>
      <c r="AF25" s="2281"/>
      <c r="AG25" s="2281"/>
      <c r="AH25" s="2289"/>
      <c r="AI25" s="2290"/>
      <c r="AJ25" s="2291"/>
    </row>
    <row r="26" spans="1:50" s="2269" customFormat="1" ht="22.5" customHeight="1">
      <c r="A26" s="2271">
        <v>160</v>
      </c>
      <c r="B26" s="2284" t="s">
        <v>2555</v>
      </c>
      <c r="C26" s="2306"/>
      <c r="D26" s="2294"/>
      <c r="E26" s="2295"/>
      <c r="F26" s="2293"/>
      <c r="G26" s="2278"/>
      <c r="H26" s="2276"/>
      <c r="I26" s="2280"/>
      <c r="J26" s="2294"/>
      <c r="K26" s="2295"/>
      <c r="L26" s="2295"/>
      <c r="M26" s="2296"/>
      <c r="N26" s="2293"/>
      <c r="O26" s="2295"/>
      <c r="P26" s="2276"/>
      <c r="Q26" s="2295"/>
      <c r="R26" s="2295"/>
      <c r="S26" s="2295"/>
      <c r="T26" s="2295"/>
      <c r="U26" s="2276"/>
      <c r="V26" s="2276"/>
      <c r="W26" s="2276"/>
      <c r="X26" s="2278"/>
      <c r="Y26" s="2279"/>
      <c r="Z26" s="2279"/>
      <c r="AA26" s="2279"/>
      <c r="AB26" s="2279"/>
      <c r="AC26" s="2279"/>
      <c r="AD26" s="2279"/>
      <c r="AE26" s="2280"/>
      <c r="AF26" s="2281"/>
      <c r="AG26" s="2281"/>
      <c r="AH26" s="2289"/>
      <c r="AI26" s="2290"/>
      <c r="AJ26" s="2291"/>
    </row>
    <row r="27" spans="1:50" s="2269" customFormat="1" ht="14.25" customHeight="1" thickBot="1">
      <c r="A27" s="2307">
        <v>170</v>
      </c>
      <c r="B27" s="2308" t="s">
        <v>2559</v>
      </c>
      <c r="C27" s="2309"/>
      <c r="D27" s="2310"/>
      <c r="E27" s="2311"/>
      <c r="F27" s="2312"/>
      <c r="G27" s="2313"/>
      <c r="H27" s="2314"/>
      <c r="I27" s="2315"/>
      <c r="J27" s="2310"/>
      <c r="K27" s="2311"/>
      <c r="L27" s="2311"/>
      <c r="M27" s="2316"/>
      <c r="N27" s="2312"/>
      <c r="O27" s="2311"/>
      <c r="P27" s="2314"/>
      <c r="Q27" s="2313"/>
      <c r="R27" s="2317"/>
      <c r="S27" s="2317"/>
      <c r="T27" s="2315"/>
      <c r="U27" s="2314"/>
      <c r="V27" s="2314"/>
      <c r="W27" s="2314"/>
      <c r="X27" s="2313"/>
      <c r="Y27" s="2317"/>
      <c r="Z27" s="2317"/>
      <c r="AA27" s="2317"/>
      <c r="AB27" s="2317"/>
      <c r="AC27" s="2317"/>
      <c r="AD27" s="2317"/>
      <c r="AE27" s="2315"/>
      <c r="AF27" s="2318"/>
      <c r="AG27" s="2318"/>
      <c r="AH27" s="2319"/>
      <c r="AI27" s="2320"/>
      <c r="AJ27" s="2321"/>
    </row>
    <row r="28" spans="1:50" s="2322" customFormat="1" ht="17.45" customHeight="1">
      <c r="B28" s="2323"/>
      <c r="C28" s="2324"/>
      <c r="D28" s="2324"/>
      <c r="E28" s="2324"/>
      <c r="F28" s="2324"/>
      <c r="G28" s="2324"/>
      <c r="H28" s="2324"/>
      <c r="I28" s="2324"/>
      <c r="J28" s="2324"/>
      <c r="K28" s="2324"/>
      <c r="L28" s="2324"/>
      <c r="M28" s="2324"/>
      <c r="N28" s="2324"/>
      <c r="O28" s="2324"/>
      <c r="P28" s="2324"/>
      <c r="Q28" s="2324"/>
      <c r="R28" s="2324"/>
      <c r="S28" s="2324"/>
      <c r="T28" s="2324"/>
      <c r="U28" s="2324"/>
      <c r="V28" s="2324"/>
      <c r="W28" s="2324"/>
      <c r="X28" s="2324"/>
      <c r="Y28" s="2324"/>
      <c r="Z28" s="2324"/>
      <c r="AA28" s="2324"/>
      <c r="AB28" s="2324"/>
      <c r="AC28" s="2324"/>
      <c r="AD28" s="2324"/>
      <c r="AE28" s="2324"/>
      <c r="AF28" s="2325"/>
      <c r="AG28" s="2325"/>
      <c r="AH28" s="2269"/>
      <c r="AI28" s="2324"/>
      <c r="AJ28" s="2324"/>
      <c r="AK28" s="2324"/>
      <c r="AL28" s="2324"/>
      <c r="AM28" s="2324"/>
      <c r="AN28" s="2324"/>
      <c r="AO28" s="2324"/>
      <c r="AP28" s="2324"/>
      <c r="AQ28" s="2324"/>
      <c r="AR28" s="2324"/>
      <c r="AS28" s="2324"/>
      <c r="AT28" s="2324"/>
      <c r="AU28" s="2324"/>
      <c r="AV28" s="2324"/>
      <c r="AW28" s="2324"/>
      <c r="AX28" s="2324"/>
    </row>
    <row r="29" spans="1:50" s="1926" customFormat="1" ht="15">
      <c r="B29" s="1926" t="s">
        <v>2506</v>
      </c>
      <c r="H29" s="2220"/>
      <c r="I29" s="2220"/>
      <c r="J29" s="2220"/>
      <c r="K29" s="2220"/>
      <c r="L29" s="2220"/>
      <c r="M29" s="2220"/>
      <c r="N29" s="2220"/>
      <c r="O29" s="2220"/>
      <c r="P29" s="2220"/>
      <c r="Q29" s="2220"/>
      <c r="R29" s="2220"/>
      <c r="S29" s="2220"/>
      <c r="T29" s="2220"/>
      <c r="U29" s="2220"/>
      <c r="V29" s="2220"/>
      <c r="W29" s="2220"/>
      <c r="X29" s="2220"/>
      <c r="Y29" s="2220"/>
      <c r="Z29" s="2220"/>
    </row>
    <row r="30" spans="1:50" s="1926" customFormat="1" ht="15">
      <c r="B30" s="1929"/>
      <c r="C30" s="2236"/>
      <c r="K30" s="2220"/>
      <c r="L30" s="2220"/>
      <c r="M30" s="2220"/>
      <c r="N30" s="2220"/>
      <c r="O30" s="2220"/>
      <c r="P30" s="2220"/>
      <c r="Q30" s="2220"/>
      <c r="R30" s="2220"/>
      <c r="S30" s="2220"/>
      <c r="T30" s="2220"/>
      <c r="U30" s="2220"/>
      <c r="V30" s="2220"/>
      <c r="W30" s="2220"/>
      <c r="X30" s="2220"/>
      <c r="Y30" s="2220"/>
      <c r="Z30" s="2220"/>
    </row>
  </sheetData>
  <mergeCells count="31">
    <mergeCell ref="Q8:Q9"/>
    <mergeCell ref="R8:R9"/>
    <mergeCell ref="S8:S9"/>
    <mergeCell ref="T8:T9"/>
    <mergeCell ref="C7:C9"/>
    <mergeCell ref="D7:F7"/>
    <mergeCell ref="H7:H9"/>
    <mergeCell ref="I7:I9"/>
    <mergeCell ref="J7:M7"/>
    <mergeCell ref="N7:N9"/>
    <mergeCell ref="AG7:AG9"/>
    <mergeCell ref="AH7:AH9"/>
    <mergeCell ref="AI7:AI9"/>
    <mergeCell ref="AJ7:AJ9"/>
    <mergeCell ref="D8:D9"/>
    <mergeCell ref="F8:F9"/>
    <mergeCell ref="G8:G9"/>
    <mergeCell ref="J8:J9"/>
    <mergeCell ref="K8:K9"/>
    <mergeCell ref="L8:M8"/>
    <mergeCell ref="O7:O9"/>
    <mergeCell ref="P7:P9"/>
    <mergeCell ref="Q7:T7"/>
    <mergeCell ref="U7:U9"/>
    <mergeCell ref="X7:AE7"/>
    <mergeCell ref="AF7:AF9"/>
    <mergeCell ref="V8:V9"/>
    <mergeCell ref="W8:W9"/>
    <mergeCell ref="X8:AA8"/>
    <mergeCell ref="AB8:AC8"/>
    <mergeCell ref="AD8:AE8"/>
  </mergeCells>
  <printOptions horizontalCentered="1" verticalCentered="1"/>
  <pageMargins left="0.74803149606299213" right="0.74803149606299213" top="0.98425196850393704" bottom="0.98425196850393704" header="0.51181102362204722" footer="0.51181102362204722"/>
  <pageSetup paperSize="8" scale="10" orientation="landscape"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8"/>
  <sheetViews>
    <sheetView zoomScale="70" zoomScaleNormal="70" zoomScaleSheetLayoutView="55" workbookViewId="0">
      <selection activeCell="K20" sqref="K20"/>
    </sheetView>
  </sheetViews>
  <sheetFormatPr defaultColWidth="13.28515625" defaultRowHeight="12.75"/>
  <cols>
    <col min="1" max="1" width="5.5703125" style="2399" customWidth="1"/>
    <col min="2" max="2" width="48.140625" style="2335" customWidth="1"/>
    <col min="3" max="3" width="17.140625" style="2400" customWidth="1"/>
    <col min="4" max="4" width="16.7109375" style="2400" customWidth="1"/>
    <col min="5" max="5" width="14.140625" style="2400" customWidth="1"/>
    <col min="6" max="6" width="14.5703125" style="2400" customWidth="1"/>
    <col min="7" max="7" width="15.140625" style="2400" customWidth="1"/>
    <col min="8" max="8" width="14.7109375" style="2335" customWidth="1"/>
    <col min="9" max="9" width="16.5703125" style="2335" customWidth="1"/>
    <col min="10" max="10" width="18" style="2335" customWidth="1"/>
    <col min="11" max="251" width="11.42578125" style="2335" customWidth="1"/>
    <col min="252" max="253" width="13.28515625" style="2335"/>
    <col min="254" max="254" width="8.7109375" style="2335" customWidth="1"/>
    <col min="255" max="255" width="13.28515625" style="2335" customWidth="1"/>
    <col min="256" max="256" width="35" style="2335" customWidth="1"/>
    <col min="257" max="257" width="14.85546875" style="2335" customWidth="1"/>
    <col min="258" max="258" width="67.85546875" style="2335" customWidth="1"/>
    <col min="259" max="259" width="24.42578125" style="2335" customWidth="1"/>
    <col min="260" max="260" width="25.85546875" style="2335" customWidth="1"/>
    <col min="261" max="261" width="22.7109375" style="2335" customWidth="1"/>
    <col min="262" max="262" width="25.28515625" style="2335" customWidth="1"/>
    <col min="263" max="265" width="22.7109375" style="2335" customWidth="1"/>
    <col min="266" max="266" width="24.7109375" style="2335" customWidth="1"/>
    <col min="267" max="507" width="11.42578125" style="2335" customWidth="1"/>
    <col min="508" max="509" width="13.28515625" style="2335"/>
    <col min="510" max="510" width="8.7109375" style="2335" customWidth="1"/>
    <col min="511" max="511" width="13.28515625" style="2335" customWidth="1"/>
    <col min="512" max="512" width="35" style="2335" customWidth="1"/>
    <col min="513" max="513" width="14.85546875" style="2335" customWidth="1"/>
    <col min="514" max="514" width="67.85546875" style="2335" customWidth="1"/>
    <col min="515" max="515" width="24.42578125" style="2335" customWidth="1"/>
    <col min="516" max="516" width="25.85546875" style="2335" customWidth="1"/>
    <col min="517" max="517" width="22.7109375" style="2335" customWidth="1"/>
    <col min="518" max="518" width="25.28515625" style="2335" customWidth="1"/>
    <col min="519" max="521" width="22.7109375" style="2335" customWidth="1"/>
    <col min="522" max="522" width="24.7109375" style="2335" customWidth="1"/>
    <col min="523" max="763" width="11.42578125" style="2335" customWidth="1"/>
    <col min="764" max="765" width="13.28515625" style="2335"/>
    <col min="766" max="766" width="8.7109375" style="2335" customWidth="1"/>
    <col min="767" max="767" width="13.28515625" style="2335" customWidth="1"/>
    <col min="768" max="768" width="35" style="2335" customWidth="1"/>
    <col min="769" max="769" width="14.85546875" style="2335" customWidth="1"/>
    <col min="770" max="770" width="67.85546875" style="2335" customWidth="1"/>
    <col min="771" max="771" width="24.42578125" style="2335" customWidth="1"/>
    <col min="772" max="772" width="25.85546875" style="2335" customWidth="1"/>
    <col min="773" max="773" width="22.7109375" style="2335" customWidth="1"/>
    <col min="774" max="774" width="25.28515625" style="2335" customWidth="1"/>
    <col min="775" max="777" width="22.7109375" style="2335" customWidth="1"/>
    <col min="778" max="778" width="24.7109375" style="2335" customWidth="1"/>
    <col min="779" max="1019" width="11.42578125" style="2335" customWidth="1"/>
    <col min="1020" max="1021" width="13.28515625" style="2335"/>
    <col min="1022" max="1022" width="8.7109375" style="2335" customWidth="1"/>
    <col min="1023" max="1023" width="13.28515625" style="2335" customWidth="1"/>
    <col min="1024" max="1024" width="35" style="2335" customWidth="1"/>
    <col min="1025" max="1025" width="14.85546875" style="2335" customWidth="1"/>
    <col min="1026" max="1026" width="67.85546875" style="2335" customWidth="1"/>
    <col min="1027" max="1027" width="24.42578125" style="2335" customWidth="1"/>
    <col min="1028" max="1028" width="25.85546875" style="2335" customWidth="1"/>
    <col min="1029" max="1029" width="22.7109375" style="2335" customWidth="1"/>
    <col min="1030" max="1030" width="25.28515625" style="2335" customWidth="1"/>
    <col min="1031" max="1033" width="22.7109375" style="2335" customWidth="1"/>
    <col min="1034" max="1034" width="24.7109375" style="2335" customWidth="1"/>
    <col min="1035" max="1275" width="11.42578125" style="2335" customWidth="1"/>
    <col min="1276" max="1277" width="13.28515625" style="2335"/>
    <col min="1278" max="1278" width="8.7109375" style="2335" customWidth="1"/>
    <col min="1279" max="1279" width="13.28515625" style="2335" customWidth="1"/>
    <col min="1280" max="1280" width="35" style="2335" customWidth="1"/>
    <col min="1281" max="1281" width="14.85546875" style="2335" customWidth="1"/>
    <col min="1282" max="1282" width="67.85546875" style="2335" customWidth="1"/>
    <col min="1283" max="1283" width="24.42578125" style="2335" customWidth="1"/>
    <col min="1284" max="1284" width="25.85546875" style="2335" customWidth="1"/>
    <col min="1285" max="1285" width="22.7109375" style="2335" customWidth="1"/>
    <col min="1286" max="1286" width="25.28515625" style="2335" customWidth="1"/>
    <col min="1287" max="1289" width="22.7109375" style="2335" customWidth="1"/>
    <col min="1290" max="1290" width="24.7109375" style="2335" customWidth="1"/>
    <col min="1291" max="1531" width="11.42578125" style="2335" customWidth="1"/>
    <col min="1532" max="1533" width="13.28515625" style="2335"/>
    <col min="1534" max="1534" width="8.7109375" style="2335" customWidth="1"/>
    <col min="1535" max="1535" width="13.28515625" style="2335" customWidth="1"/>
    <col min="1536" max="1536" width="35" style="2335" customWidth="1"/>
    <col min="1537" max="1537" width="14.85546875" style="2335" customWidth="1"/>
    <col min="1538" max="1538" width="67.85546875" style="2335" customWidth="1"/>
    <col min="1539" max="1539" width="24.42578125" style="2335" customWidth="1"/>
    <col min="1540" max="1540" width="25.85546875" style="2335" customWidth="1"/>
    <col min="1541" max="1541" width="22.7109375" style="2335" customWidth="1"/>
    <col min="1542" max="1542" width="25.28515625" style="2335" customWidth="1"/>
    <col min="1543" max="1545" width="22.7109375" style="2335" customWidth="1"/>
    <col min="1546" max="1546" width="24.7109375" style="2335" customWidth="1"/>
    <col min="1547" max="1787" width="11.42578125" style="2335" customWidth="1"/>
    <col min="1788" max="1789" width="13.28515625" style="2335"/>
    <col min="1790" max="1790" width="8.7109375" style="2335" customWidth="1"/>
    <col min="1791" max="1791" width="13.28515625" style="2335" customWidth="1"/>
    <col min="1792" max="1792" width="35" style="2335" customWidth="1"/>
    <col min="1793" max="1793" width="14.85546875" style="2335" customWidth="1"/>
    <col min="1794" max="1794" width="67.85546875" style="2335" customWidth="1"/>
    <col min="1795" max="1795" width="24.42578125" style="2335" customWidth="1"/>
    <col min="1796" max="1796" width="25.85546875" style="2335" customWidth="1"/>
    <col min="1797" max="1797" width="22.7109375" style="2335" customWidth="1"/>
    <col min="1798" max="1798" width="25.28515625" style="2335" customWidth="1"/>
    <col min="1799" max="1801" width="22.7109375" style="2335" customWidth="1"/>
    <col min="1802" max="1802" width="24.7109375" style="2335" customWidth="1"/>
    <col min="1803" max="2043" width="11.42578125" style="2335" customWidth="1"/>
    <col min="2044" max="2045" width="13.28515625" style="2335"/>
    <col min="2046" max="2046" width="8.7109375" style="2335" customWidth="1"/>
    <col min="2047" max="2047" width="13.28515625" style="2335" customWidth="1"/>
    <col min="2048" max="2048" width="35" style="2335" customWidth="1"/>
    <col min="2049" max="2049" width="14.85546875" style="2335" customWidth="1"/>
    <col min="2050" max="2050" width="67.85546875" style="2335" customWidth="1"/>
    <col min="2051" max="2051" width="24.42578125" style="2335" customWidth="1"/>
    <col min="2052" max="2052" width="25.85546875" style="2335" customWidth="1"/>
    <col min="2053" max="2053" width="22.7109375" style="2335" customWidth="1"/>
    <col min="2054" max="2054" width="25.28515625" style="2335" customWidth="1"/>
    <col min="2055" max="2057" width="22.7109375" style="2335" customWidth="1"/>
    <col min="2058" max="2058" width="24.7109375" style="2335" customWidth="1"/>
    <col min="2059" max="2299" width="11.42578125" style="2335" customWidth="1"/>
    <col min="2300" max="2301" width="13.28515625" style="2335"/>
    <col min="2302" max="2302" width="8.7109375" style="2335" customWidth="1"/>
    <col min="2303" max="2303" width="13.28515625" style="2335" customWidth="1"/>
    <col min="2304" max="2304" width="35" style="2335" customWidth="1"/>
    <col min="2305" max="2305" width="14.85546875" style="2335" customWidth="1"/>
    <col min="2306" max="2306" width="67.85546875" style="2335" customWidth="1"/>
    <col min="2307" max="2307" width="24.42578125" style="2335" customWidth="1"/>
    <col min="2308" max="2308" width="25.85546875" style="2335" customWidth="1"/>
    <col min="2309" max="2309" width="22.7109375" style="2335" customWidth="1"/>
    <col min="2310" max="2310" width="25.28515625" style="2335" customWidth="1"/>
    <col min="2311" max="2313" width="22.7109375" style="2335" customWidth="1"/>
    <col min="2314" max="2314" width="24.7109375" style="2335" customWidth="1"/>
    <col min="2315" max="2555" width="11.42578125" style="2335" customWidth="1"/>
    <col min="2556" max="2557" width="13.28515625" style="2335"/>
    <col min="2558" max="2558" width="8.7109375" style="2335" customWidth="1"/>
    <col min="2559" max="2559" width="13.28515625" style="2335" customWidth="1"/>
    <col min="2560" max="2560" width="35" style="2335" customWidth="1"/>
    <col min="2561" max="2561" width="14.85546875" style="2335" customWidth="1"/>
    <col min="2562" max="2562" width="67.85546875" style="2335" customWidth="1"/>
    <col min="2563" max="2563" width="24.42578125" style="2335" customWidth="1"/>
    <col min="2564" max="2564" width="25.85546875" style="2335" customWidth="1"/>
    <col min="2565" max="2565" width="22.7109375" style="2335" customWidth="1"/>
    <col min="2566" max="2566" width="25.28515625" style="2335" customWidth="1"/>
    <col min="2567" max="2569" width="22.7109375" style="2335" customWidth="1"/>
    <col min="2570" max="2570" width="24.7109375" style="2335" customWidth="1"/>
    <col min="2571" max="2811" width="11.42578125" style="2335" customWidth="1"/>
    <col min="2812" max="2813" width="13.28515625" style="2335"/>
    <col min="2814" max="2814" width="8.7109375" style="2335" customWidth="1"/>
    <col min="2815" max="2815" width="13.28515625" style="2335" customWidth="1"/>
    <col min="2816" max="2816" width="35" style="2335" customWidth="1"/>
    <col min="2817" max="2817" width="14.85546875" style="2335" customWidth="1"/>
    <col min="2818" max="2818" width="67.85546875" style="2335" customWidth="1"/>
    <col min="2819" max="2819" width="24.42578125" style="2335" customWidth="1"/>
    <col min="2820" max="2820" width="25.85546875" style="2335" customWidth="1"/>
    <col min="2821" max="2821" width="22.7109375" style="2335" customWidth="1"/>
    <col min="2822" max="2822" width="25.28515625" style="2335" customWidth="1"/>
    <col min="2823" max="2825" width="22.7109375" style="2335" customWidth="1"/>
    <col min="2826" max="2826" width="24.7109375" style="2335" customWidth="1"/>
    <col min="2827" max="3067" width="11.42578125" style="2335" customWidth="1"/>
    <col min="3068" max="3069" width="13.28515625" style="2335"/>
    <col min="3070" max="3070" width="8.7109375" style="2335" customWidth="1"/>
    <col min="3071" max="3071" width="13.28515625" style="2335" customWidth="1"/>
    <col min="3072" max="3072" width="35" style="2335" customWidth="1"/>
    <col min="3073" max="3073" width="14.85546875" style="2335" customWidth="1"/>
    <col min="3074" max="3074" width="67.85546875" style="2335" customWidth="1"/>
    <col min="3075" max="3075" width="24.42578125" style="2335" customWidth="1"/>
    <col min="3076" max="3076" width="25.85546875" style="2335" customWidth="1"/>
    <col min="3077" max="3077" width="22.7109375" style="2335" customWidth="1"/>
    <col min="3078" max="3078" width="25.28515625" style="2335" customWidth="1"/>
    <col min="3079" max="3081" width="22.7109375" style="2335" customWidth="1"/>
    <col min="3082" max="3082" width="24.7109375" style="2335" customWidth="1"/>
    <col min="3083" max="3323" width="11.42578125" style="2335" customWidth="1"/>
    <col min="3324" max="3325" width="13.28515625" style="2335"/>
    <col min="3326" max="3326" width="8.7109375" style="2335" customWidth="1"/>
    <col min="3327" max="3327" width="13.28515625" style="2335" customWidth="1"/>
    <col min="3328" max="3328" width="35" style="2335" customWidth="1"/>
    <col min="3329" max="3329" width="14.85546875" style="2335" customWidth="1"/>
    <col min="3330" max="3330" width="67.85546875" style="2335" customWidth="1"/>
    <col min="3331" max="3331" width="24.42578125" style="2335" customWidth="1"/>
    <col min="3332" max="3332" width="25.85546875" style="2335" customWidth="1"/>
    <col min="3333" max="3333" width="22.7109375" style="2335" customWidth="1"/>
    <col min="3334" max="3334" width="25.28515625" style="2335" customWidth="1"/>
    <col min="3335" max="3337" width="22.7109375" style="2335" customWidth="1"/>
    <col min="3338" max="3338" width="24.7109375" style="2335" customWidth="1"/>
    <col min="3339" max="3579" width="11.42578125" style="2335" customWidth="1"/>
    <col min="3580" max="3581" width="13.28515625" style="2335"/>
    <col min="3582" max="3582" width="8.7109375" style="2335" customWidth="1"/>
    <col min="3583" max="3583" width="13.28515625" style="2335" customWidth="1"/>
    <col min="3584" max="3584" width="35" style="2335" customWidth="1"/>
    <col min="3585" max="3585" width="14.85546875" style="2335" customWidth="1"/>
    <col min="3586" max="3586" width="67.85546875" style="2335" customWidth="1"/>
    <col min="3587" max="3587" width="24.42578125" style="2335" customWidth="1"/>
    <col min="3588" max="3588" width="25.85546875" style="2335" customWidth="1"/>
    <col min="3589" max="3589" width="22.7109375" style="2335" customWidth="1"/>
    <col min="3590" max="3590" width="25.28515625" style="2335" customWidth="1"/>
    <col min="3591" max="3593" width="22.7109375" style="2335" customWidth="1"/>
    <col min="3594" max="3594" width="24.7109375" style="2335" customWidth="1"/>
    <col min="3595" max="3835" width="11.42578125" style="2335" customWidth="1"/>
    <col min="3836" max="3837" width="13.28515625" style="2335"/>
    <col min="3838" max="3838" width="8.7109375" style="2335" customWidth="1"/>
    <col min="3839" max="3839" width="13.28515625" style="2335" customWidth="1"/>
    <col min="3840" max="3840" width="35" style="2335" customWidth="1"/>
    <col min="3841" max="3841" width="14.85546875" style="2335" customWidth="1"/>
    <col min="3842" max="3842" width="67.85546875" style="2335" customWidth="1"/>
    <col min="3843" max="3843" width="24.42578125" style="2335" customWidth="1"/>
    <col min="3844" max="3844" width="25.85546875" style="2335" customWidth="1"/>
    <col min="3845" max="3845" width="22.7109375" style="2335" customWidth="1"/>
    <col min="3846" max="3846" width="25.28515625" style="2335" customWidth="1"/>
    <col min="3847" max="3849" width="22.7109375" style="2335" customWidth="1"/>
    <col min="3850" max="3850" width="24.7109375" style="2335" customWidth="1"/>
    <col min="3851" max="4091" width="11.42578125" style="2335" customWidth="1"/>
    <col min="4092" max="4093" width="13.28515625" style="2335"/>
    <col min="4094" max="4094" width="8.7109375" style="2335" customWidth="1"/>
    <col min="4095" max="4095" width="13.28515625" style="2335" customWidth="1"/>
    <col min="4096" max="4096" width="35" style="2335" customWidth="1"/>
    <col min="4097" max="4097" width="14.85546875" style="2335" customWidth="1"/>
    <col min="4098" max="4098" width="67.85546875" style="2335" customWidth="1"/>
    <col min="4099" max="4099" width="24.42578125" style="2335" customWidth="1"/>
    <col min="4100" max="4100" width="25.85546875" style="2335" customWidth="1"/>
    <col min="4101" max="4101" width="22.7109375" style="2335" customWidth="1"/>
    <col min="4102" max="4102" width="25.28515625" style="2335" customWidth="1"/>
    <col min="4103" max="4105" width="22.7109375" style="2335" customWidth="1"/>
    <col min="4106" max="4106" width="24.7109375" style="2335" customWidth="1"/>
    <col min="4107" max="4347" width="11.42578125" style="2335" customWidth="1"/>
    <col min="4348" max="4349" width="13.28515625" style="2335"/>
    <col min="4350" max="4350" width="8.7109375" style="2335" customWidth="1"/>
    <col min="4351" max="4351" width="13.28515625" style="2335" customWidth="1"/>
    <col min="4352" max="4352" width="35" style="2335" customWidth="1"/>
    <col min="4353" max="4353" width="14.85546875" style="2335" customWidth="1"/>
    <col min="4354" max="4354" width="67.85546875" style="2335" customWidth="1"/>
    <col min="4355" max="4355" width="24.42578125" style="2335" customWidth="1"/>
    <col min="4356" max="4356" width="25.85546875" style="2335" customWidth="1"/>
    <col min="4357" max="4357" width="22.7109375" style="2335" customWidth="1"/>
    <col min="4358" max="4358" width="25.28515625" style="2335" customWidth="1"/>
    <col min="4359" max="4361" width="22.7109375" style="2335" customWidth="1"/>
    <col min="4362" max="4362" width="24.7109375" style="2335" customWidth="1"/>
    <col min="4363" max="4603" width="11.42578125" style="2335" customWidth="1"/>
    <col min="4604" max="4605" width="13.28515625" style="2335"/>
    <col min="4606" max="4606" width="8.7109375" style="2335" customWidth="1"/>
    <col min="4607" max="4607" width="13.28515625" style="2335" customWidth="1"/>
    <col min="4608" max="4608" width="35" style="2335" customWidth="1"/>
    <col min="4609" max="4609" width="14.85546875" style="2335" customWidth="1"/>
    <col min="4610" max="4610" width="67.85546875" style="2335" customWidth="1"/>
    <col min="4611" max="4611" width="24.42578125" style="2335" customWidth="1"/>
    <col min="4612" max="4612" width="25.85546875" style="2335" customWidth="1"/>
    <col min="4613" max="4613" width="22.7109375" style="2335" customWidth="1"/>
    <col min="4614" max="4614" width="25.28515625" style="2335" customWidth="1"/>
    <col min="4615" max="4617" width="22.7109375" style="2335" customWidth="1"/>
    <col min="4618" max="4618" width="24.7109375" style="2335" customWidth="1"/>
    <col min="4619" max="4859" width="11.42578125" style="2335" customWidth="1"/>
    <col min="4860" max="4861" width="13.28515625" style="2335"/>
    <col min="4862" max="4862" width="8.7109375" style="2335" customWidth="1"/>
    <col min="4863" max="4863" width="13.28515625" style="2335" customWidth="1"/>
    <col min="4864" max="4864" width="35" style="2335" customWidth="1"/>
    <col min="4865" max="4865" width="14.85546875" style="2335" customWidth="1"/>
    <col min="4866" max="4866" width="67.85546875" style="2335" customWidth="1"/>
    <col min="4867" max="4867" width="24.42578125" style="2335" customWidth="1"/>
    <col min="4868" max="4868" width="25.85546875" style="2335" customWidth="1"/>
    <col min="4869" max="4869" width="22.7109375" style="2335" customWidth="1"/>
    <col min="4870" max="4870" width="25.28515625" style="2335" customWidth="1"/>
    <col min="4871" max="4873" width="22.7109375" style="2335" customWidth="1"/>
    <col min="4874" max="4874" width="24.7109375" style="2335" customWidth="1"/>
    <col min="4875" max="5115" width="11.42578125" style="2335" customWidth="1"/>
    <col min="5116" max="5117" width="13.28515625" style="2335"/>
    <col min="5118" max="5118" width="8.7109375" style="2335" customWidth="1"/>
    <col min="5119" max="5119" width="13.28515625" style="2335" customWidth="1"/>
    <col min="5120" max="5120" width="35" style="2335" customWidth="1"/>
    <col min="5121" max="5121" width="14.85546875" style="2335" customWidth="1"/>
    <col min="5122" max="5122" width="67.85546875" style="2335" customWidth="1"/>
    <col min="5123" max="5123" width="24.42578125" style="2335" customWidth="1"/>
    <col min="5124" max="5124" width="25.85546875" style="2335" customWidth="1"/>
    <col min="5125" max="5125" width="22.7109375" style="2335" customWidth="1"/>
    <col min="5126" max="5126" width="25.28515625" style="2335" customWidth="1"/>
    <col min="5127" max="5129" width="22.7109375" style="2335" customWidth="1"/>
    <col min="5130" max="5130" width="24.7109375" style="2335" customWidth="1"/>
    <col min="5131" max="5371" width="11.42578125" style="2335" customWidth="1"/>
    <col min="5372" max="5373" width="13.28515625" style="2335"/>
    <col min="5374" max="5374" width="8.7109375" style="2335" customWidth="1"/>
    <col min="5375" max="5375" width="13.28515625" style="2335" customWidth="1"/>
    <col min="5376" max="5376" width="35" style="2335" customWidth="1"/>
    <col min="5377" max="5377" width="14.85546875" style="2335" customWidth="1"/>
    <col min="5378" max="5378" width="67.85546875" style="2335" customWidth="1"/>
    <col min="5379" max="5379" width="24.42578125" style="2335" customWidth="1"/>
    <col min="5380" max="5380" width="25.85546875" style="2335" customWidth="1"/>
    <col min="5381" max="5381" width="22.7109375" style="2335" customWidth="1"/>
    <col min="5382" max="5382" width="25.28515625" style="2335" customWidth="1"/>
    <col min="5383" max="5385" width="22.7109375" style="2335" customWidth="1"/>
    <col min="5386" max="5386" width="24.7109375" style="2335" customWidth="1"/>
    <col min="5387" max="5627" width="11.42578125" style="2335" customWidth="1"/>
    <col min="5628" max="5629" width="13.28515625" style="2335"/>
    <col min="5630" max="5630" width="8.7109375" style="2335" customWidth="1"/>
    <col min="5631" max="5631" width="13.28515625" style="2335" customWidth="1"/>
    <col min="5632" max="5632" width="35" style="2335" customWidth="1"/>
    <col min="5633" max="5633" width="14.85546875" style="2335" customWidth="1"/>
    <col min="5634" max="5634" width="67.85546875" style="2335" customWidth="1"/>
    <col min="5635" max="5635" width="24.42578125" style="2335" customWidth="1"/>
    <col min="5636" max="5636" width="25.85546875" style="2335" customWidth="1"/>
    <col min="5637" max="5637" width="22.7109375" style="2335" customWidth="1"/>
    <col min="5638" max="5638" width="25.28515625" style="2335" customWidth="1"/>
    <col min="5639" max="5641" width="22.7109375" style="2335" customWidth="1"/>
    <col min="5642" max="5642" width="24.7109375" style="2335" customWidth="1"/>
    <col min="5643" max="5883" width="11.42578125" style="2335" customWidth="1"/>
    <col min="5884" max="5885" width="13.28515625" style="2335"/>
    <col min="5886" max="5886" width="8.7109375" style="2335" customWidth="1"/>
    <col min="5887" max="5887" width="13.28515625" style="2335" customWidth="1"/>
    <col min="5888" max="5888" width="35" style="2335" customWidth="1"/>
    <col min="5889" max="5889" width="14.85546875" style="2335" customWidth="1"/>
    <col min="5890" max="5890" width="67.85546875" style="2335" customWidth="1"/>
    <col min="5891" max="5891" width="24.42578125" style="2335" customWidth="1"/>
    <col min="5892" max="5892" width="25.85546875" style="2335" customWidth="1"/>
    <col min="5893" max="5893" width="22.7109375" style="2335" customWidth="1"/>
    <col min="5894" max="5894" width="25.28515625" style="2335" customWidth="1"/>
    <col min="5895" max="5897" width="22.7109375" style="2335" customWidth="1"/>
    <col min="5898" max="5898" width="24.7109375" style="2335" customWidth="1"/>
    <col min="5899" max="6139" width="11.42578125" style="2335" customWidth="1"/>
    <col min="6140" max="6141" width="13.28515625" style="2335"/>
    <col min="6142" max="6142" width="8.7109375" style="2335" customWidth="1"/>
    <col min="6143" max="6143" width="13.28515625" style="2335" customWidth="1"/>
    <col min="6144" max="6144" width="35" style="2335" customWidth="1"/>
    <col min="6145" max="6145" width="14.85546875" style="2335" customWidth="1"/>
    <col min="6146" max="6146" width="67.85546875" style="2335" customWidth="1"/>
    <col min="6147" max="6147" width="24.42578125" style="2335" customWidth="1"/>
    <col min="6148" max="6148" width="25.85546875" style="2335" customWidth="1"/>
    <col min="6149" max="6149" width="22.7109375" style="2335" customWidth="1"/>
    <col min="6150" max="6150" width="25.28515625" style="2335" customWidth="1"/>
    <col min="6151" max="6153" width="22.7109375" style="2335" customWidth="1"/>
    <col min="6154" max="6154" width="24.7109375" style="2335" customWidth="1"/>
    <col min="6155" max="6395" width="11.42578125" style="2335" customWidth="1"/>
    <col min="6396" max="6397" width="13.28515625" style="2335"/>
    <col min="6398" max="6398" width="8.7109375" style="2335" customWidth="1"/>
    <col min="6399" max="6399" width="13.28515625" style="2335" customWidth="1"/>
    <col min="6400" max="6400" width="35" style="2335" customWidth="1"/>
    <col min="6401" max="6401" width="14.85546875" style="2335" customWidth="1"/>
    <col min="6402" max="6402" width="67.85546875" style="2335" customWidth="1"/>
    <col min="6403" max="6403" width="24.42578125" style="2335" customWidth="1"/>
    <col min="6404" max="6404" width="25.85546875" style="2335" customWidth="1"/>
    <col min="6405" max="6405" width="22.7109375" style="2335" customWidth="1"/>
    <col min="6406" max="6406" width="25.28515625" style="2335" customWidth="1"/>
    <col min="6407" max="6409" width="22.7109375" style="2335" customWidth="1"/>
    <col min="6410" max="6410" width="24.7109375" style="2335" customWidth="1"/>
    <col min="6411" max="6651" width="11.42578125" style="2335" customWidth="1"/>
    <col min="6652" max="6653" width="13.28515625" style="2335"/>
    <col min="6654" max="6654" width="8.7109375" style="2335" customWidth="1"/>
    <col min="6655" max="6655" width="13.28515625" style="2335" customWidth="1"/>
    <col min="6656" max="6656" width="35" style="2335" customWidth="1"/>
    <col min="6657" max="6657" width="14.85546875" style="2335" customWidth="1"/>
    <col min="6658" max="6658" width="67.85546875" style="2335" customWidth="1"/>
    <col min="6659" max="6659" width="24.42578125" style="2335" customWidth="1"/>
    <col min="6660" max="6660" width="25.85546875" style="2335" customWidth="1"/>
    <col min="6661" max="6661" width="22.7109375" style="2335" customWidth="1"/>
    <col min="6662" max="6662" width="25.28515625" style="2335" customWidth="1"/>
    <col min="6663" max="6665" width="22.7109375" style="2335" customWidth="1"/>
    <col min="6666" max="6666" width="24.7109375" style="2335" customWidth="1"/>
    <col min="6667" max="6907" width="11.42578125" style="2335" customWidth="1"/>
    <col min="6908" max="6909" width="13.28515625" style="2335"/>
    <col min="6910" max="6910" width="8.7109375" style="2335" customWidth="1"/>
    <col min="6911" max="6911" width="13.28515625" style="2335" customWidth="1"/>
    <col min="6912" max="6912" width="35" style="2335" customWidth="1"/>
    <col min="6913" max="6913" width="14.85546875" style="2335" customWidth="1"/>
    <col min="6914" max="6914" width="67.85546875" style="2335" customWidth="1"/>
    <col min="6915" max="6915" width="24.42578125" style="2335" customWidth="1"/>
    <col min="6916" max="6916" width="25.85546875" style="2335" customWidth="1"/>
    <col min="6917" max="6917" width="22.7109375" style="2335" customWidth="1"/>
    <col min="6918" max="6918" width="25.28515625" style="2335" customWidth="1"/>
    <col min="6919" max="6921" width="22.7109375" style="2335" customWidth="1"/>
    <col min="6922" max="6922" width="24.7109375" style="2335" customWidth="1"/>
    <col min="6923" max="7163" width="11.42578125" style="2335" customWidth="1"/>
    <col min="7164" max="7165" width="13.28515625" style="2335"/>
    <col min="7166" max="7166" width="8.7109375" style="2335" customWidth="1"/>
    <col min="7167" max="7167" width="13.28515625" style="2335" customWidth="1"/>
    <col min="7168" max="7168" width="35" style="2335" customWidth="1"/>
    <col min="7169" max="7169" width="14.85546875" style="2335" customWidth="1"/>
    <col min="7170" max="7170" width="67.85546875" style="2335" customWidth="1"/>
    <col min="7171" max="7171" width="24.42578125" style="2335" customWidth="1"/>
    <col min="7172" max="7172" width="25.85546875" style="2335" customWidth="1"/>
    <col min="7173" max="7173" width="22.7109375" style="2335" customWidth="1"/>
    <col min="7174" max="7174" width="25.28515625" style="2335" customWidth="1"/>
    <col min="7175" max="7177" width="22.7109375" style="2335" customWidth="1"/>
    <col min="7178" max="7178" width="24.7109375" style="2335" customWidth="1"/>
    <col min="7179" max="7419" width="11.42578125" style="2335" customWidth="1"/>
    <col min="7420" max="7421" width="13.28515625" style="2335"/>
    <col min="7422" max="7422" width="8.7109375" style="2335" customWidth="1"/>
    <col min="7423" max="7423" width="13.28515625" style="2335" customWidth="1"/>
    <col min="7424" max="7424" width="35" style="2335" customWidth="1"/>
    <col min="7425" max="7425" width="14.85546875" style="2335" customWidth="1"/>
    <col min="7426" max="7426" width="67.85546875" style="2335" customWidth="1"/>
    <col min="7427" max="7427" width="24.42578125" style="2335" customWidth="1"/>
    <col min="7428" max="7428" width="25.85546875" style="2335" customWidth="1"/>
    <col min="7429" max="7429" width="22.7109375" style="2335" customWidth="1"/>
    <col min="7430" max="7430" width="25.28515625" style="2335" customWidth="1"/>
    <col min="7431" max="7433" width="22.7109375" style="2335" customWidth="1"/>
    <col min="7434" max="7434" width="24.7109375" style="2335" customWidth="1"/>
    <col min="7435" max="7675" width="11.42578125" style="2335" customWidth="1"/>
    <col min="7676" max="7677" width="13.28515625" style="2335"/>
    <col min="7678" max="7678" width="8.7109375" style="2335" customWidth="1"/>
    <col min="7679" max="7679" width="13.28515625" style="2335" customWidth="1"/>
    <col min="7680" max="7680" width="35" style="2335" customWidth="1"/>
    <col min="7681" max="7681" width="14.85546875" style="2335" customWidth="1"/>
    <col min="7682" max="7682" width="67.85546875" style="2335" customWidth="1"/>
    <col min="7683" max="7683" width="24.42578125" style="2335" customWidth="1"/>
    <col min="7684" max="7684" width="25.85546875" style="2335" customWidth="1"/>
    <col min="7685" max="7685" width="22.7109375" style="2335" customWidth="1"/>
    <col min="7686" max="7686" width="25.28515625" style="2335" customWidth="1"/>
    <col min="7687" max="7689" width="22.7109375" style="2335" customWidth="1"/>
    <col min="7690" max="7690" width="24.7109375" style="2335" customWidth="1"/>
    <col min="7691" max="7931" width="11.42578125" style="2335" customWidth="1"/>
    <col min="7932" max="7933" width="13.28515625" style="2335"/>
    <col min="7934" max="7934" width="8.7109375" style="2335" customWidth="1"/>
    <col min="7935" max="7935" width="13.28515625" style="2335" customWidth="1"/>
    <col min="7936" max="7936" width="35" style="2335" customWidth="1"/>
    <col min="7937" max="7937" width="14.85546875" style="2335" customWidth="1"/>
    <col min="7938" max="7938" width="67.85546875" style="2335" customWidth="1"/>
    <col min="7939" max="7939" width="24.42578125" style="2335" customWidth="1"/>
    <col min="7940" max="7940" width="25.85546875" style="2335" customWidth="1"/>
    <col min="7941" max="7941" width="22.7109375" style="2335" customWidth="1"/>
    <col min="7942" max="7942" width="25.28515625" style="2335" customWidth="1"/>
    <col min="7943" max="7945" width="22.7109375" style="2335" customWidth="1"/>
    <col min="7946" max="7946" width="24.7109375" style="2335" customWidth="1"/>
    <col min="7947" max="8187" width="11.42578125" style="2335" customWidth="1"/>
    <col min="8188" max="8189" width="13.28515625" style="2335"/>
    <col min="8190" max="8190" width="8.7109375" style="2335" customWidth="1"/>
    <col min="8191" max="8191" width="13.28515625" style="2335" customWidth="1"/>
    <col min="8192" max="8192" width="35" style="2335" customWidth="1"/>
    <col min="8193" max="8193" width="14.85546875" style="2335" customWidth="1"/>
    <col min="8194" max="8194" width="67.85546875" style="2335" customWidth="1"/>
    <col min="8195" max="8195" width="24.42578125" style="2335" customWidth="1"/>
    <col min="8196" max="8196" width="25.85546875" style="2335" customWidth="1"/>
    <col min="8197" max="8197" width="22.7109375" style="2335" customWidth="1"/>
    <col min="8198" max="8198" width="25.28515625" style="2335" customWidth="1"/>
    <col min="8199" max="8201" width="22.7109375" style="2335" customWidth="1"/>
    <col min="8202" max="8202" width="24.7109375" style="2335" customWidth="1"/>
    <col min="8203" max="8443" width="11.42578125" style="2335" customWidth="1"/>
    <col min="8444" max="8445" width="13.28515625" style="2335"/>
    <col min="8446" max="8446" width="8.7109375" style="2335" customWidth="1"/>
    <col min="8447" max="8447" width="13.28515625" style="2335" customWidth="1"/>
    <col min="8448" max="8448" width="35" style="2335" customWidth="1"/>
    <col min="8449" max="8449" width="14.85546875" style="2335" customWidth="1"/>
    <col min="8450" max="8450" width="67.85546875" style="2335" customWidth="1"/>
    <col min="8451" max="8451" width="24.42578125" style="2335" customWidth="1"/>
    <col min="8452" max="8452" width="25.85546875" style="2335" customWidth="1"/>
    <col min="8453" max="8453" width="22.7109375" style="2335" customWidth="1"/>
    <col min="8454" max="8454" width="25.28515625" style="2335" customWidth="1"/>
    <col min="8455" max="8457" width="22.7109375" style="2335" customWidth="1"/>
    <col min="8458" max="8458" width="24.7109375" style="2335" customWidth="1"/>
    <col min="8459" max="8699" width="11.42578125" style="2335" customWidth="1"/>
    <col min="8700" max="8701" width="13.28515625" style="2335"/>
    <col min="8702" max="8702" width="8.7109375" style="2335" customWidth="1"/>
    <col min="8703" max="8703" width="13.28515625" style="2335" customWidth="1"/>
    <col min="8704" max="8704" width="35" style="2335" customWidth="1"/>
    <col min="8705" max="8705" width="14.85546875" style="2335" customWidth="1"/>
    <col min="8706" max="8706" width="67.85546875" style="2335" customWidth="1"/>
    <col min="8707" max="8707" width="24.42578125" style="2335" customWidth="1"/>
    <col min="8708" max="8708" width="25.85546875" style="2335" customWidth="1"/>
    <col min="8709" max="8709" width="22.7109375" style="2335" customWidth="1"/>
    <col min="8710" max="8710" width="25.28515625" style="2335" customWidth="1"/>
    <col min="8711" max="8713" width="22.7109375" style="2335" customWidth="1"/>
    <col min="8714" max="8714" width="24.7109375" style="2335" customWidth="1"/>
    <col min="8715" max="8955" width="11.42578125" style="2335" customWidth="1"/>
    <col min="8956" max="8957" width="13.28515625" style="2335"/>
    <col min="8958" max="8958" width="8.7109375" style="2335" customWidth="1"/>
    <col min="8959" max="8959" width="13.28515625" style="2335" customWidth="1"/>
    <col min="8960" max="8960" width="35" style="2335" customWidth="1"/>
    <col min="8961" max="8961" width="14.85546875" style="2335" customWidth="1"/>
    <col min="8962" max="8962" width="67.85546875" style="2335" customWidth="1"/>
    <col min="8963" max="8963" width="24.42578125" style="2335" customWidth="1"/>
    <col min="8964" max="8964" width="25.85546875" style="2335" customWidth="1"/>
    <col min="8965" max="8965" width="22.7109375" style="2335" customWidth="1"/>
    <col min="8966" max="8966" width="25.28515625" style="2335" customWidth="1"/>
    <col min="8967" max="8969" width="22.7109375" style="2335" customWidth="1"/>
    <col min="8970" max="8970" width="24.7109375" style="2335" customWidth="1"/>
    <col min="8971" max="9211" width="11.42578125" style="2335" customWidth="1"/>
    <col min="9212" max="9213" width="13.28515625" style="2335"/>
    <col min="9214" max="9214" width="8.7109375" style="2335" customWidth="1"/>
    <col min="9215" max="9215" width="13.28515625" style="2335" customWidth="1"/>
    <col min="9216" max="9216" width="35" style="2335" customWidth="1"/>
    <col min="9217" max="9217" width="14.85546875" style="2335" customWidth="1"/>
    <col min="9218" max="9218" width="67.85546875" style="2335" customWidth="1"/>
    <col min="9219" max="9219" width="24.42578125" style="2335" customWidth="1"/>
    <col min="9220" max="9220" width="25.85546875" style="2335" customWidth="1"/>
    <col min="9221" max="9221" width="22.7109375" style="2335" customWidth="1"/>
    <col min="9222" max="9222" width="25.28515625" style="2335" customWidth="1"/>
    <col min="9223" max="9225" width="22.7109375" style="2335" customWidth="1"/>
    <col min="9226" max="9226" width="24.7109375" style="2335" customWidth="1"/>
    <col min="9227" max="9467" width="11.42578125" style="2335" customWidth="1"/>
    <col min="9468" max="9469" width="13.28515625" style="2335"/>
    <col min="9470" max="9470" width="8.7109375" style="2335" customWidth="1"/>
    <col min="9471" max="9471" width="13.28515625" style="2335" customWidth="1"/>
    <col min="9472" max="9472" width="35" style="2335" customWidth="1"/>
    <col min="9473" max="9473" width="14.85546875" style="2335" customWidth="1"/>
    <col min="9474" max="9474" width="67.85546875" style="2335" customWidth="1"/>
    <col min="9475" max="9475" width="24.42578125" style="2335" customWidth="1"/>
    <col min="9476" max="9476" width="25.85546875" style="2335" customWidth="1"/>
    <col min="9477" max="9477" width="22.7109375" style="2335" customWidth="1"/>
    <col min="9478" max="9478" width="25.28515625" style="2335" customWidth="1"/>
    <col min="9479" max="9481" width="22.7109375" style="2335" customWidth="1"/>
    <col min="9482" max="9482" width="24.7109375" style="2335" customWidth="1"/>
    <col min="9483" max="9723" width="11.42578125" style="2335" customWidth="1"/>
    <col min="9724" max="9725" width="13.28515625" style="2335"/>
    <col min="9726" max="9726" width="8.7109375" style="2335" customWidth="1"/>
    <col min="9727" max="9727" width="13.28515625" style="2335" customWidth="1"/>
    <col min="9728" max="9728" width="35" style="2335" customWidth="1"/>
    <col min="9729" max="9729" width="14.85546875" style="2335" customWidth="1"/>
    <col min="9730" max="9730" width="67.85546875" style="2335" customWidth="1"/>
    <col min="9731" max="9731" width="24.42578125" style="2335" customWidth="1"/>
    <col min="9732" max="9732" width="25.85546875" style="2335" customWidth="1"/>
    <col min="9733" max="9733" width="22.7109375" style="2335" customWidth="1"/>
    <col min="9734" max="9734" width="25.28515625" style="2335" customWidth="1"/>
    <col min="9735" max="9737" width="22.7109375" style="2335" customWidth="1"/>
    <col min="9738" max="9738" width="24.7109375" style="2335" customWidth="1"/>
    <col min="9739" max="9979" width="11.42578125" style="2335" customWidth="1"/>
    <col min="9980" max="9981" width="13.28515625" style="2335"/>
    <col min="9982" max="9982" width="8.7109375" style="2335" customWidth="1"/>
    <col min="9983" max="9983" width="13.28515625" style="2335" customWidth="1"/>
    <col min="9984" max="9984" width="35" style="2335" customWidth="1"/>
    <col min="9985" max="9985" width="14.85546875" style="2335" customWidth="1"/>
    <col min="9986" max="9986" width="67.85546875" style="2335" customWidth="1"/>
    <col min="9987" max="9987" width="24.42578125" style="2335" customWidth="1"/>
    <col min="9988" max="9988" width="25.85546875" style="2335" customWidth="1"/>
    <col min="9989" max="9989" width="22.7109375" style="2335" customWidth="1"/>
    <col min="9990" max="9990" width="25.28515625" style="2335" customWidth="1"/>
    <col min="9991" max="9993" width="22.7109375" style="2335" customWidth="1"/>
    <col min="9994" max="9994" width="24.7109375" style="2335" customWidth="1"/>
    <col min="9995" max="10235" width="11.42578125" style="2335" customWidth="1"/>
    <col min="10236" max="10237" width="13.28515625" style="2335"/>
    <col min="10238" max="10238" width="8.7109375" style="2335" customWidth="1"/>
    <col min="10239" max="10239" width="13.28515625" style="2335" customWidth="1"/>
    <col min="10240" max="10240" width="35" style="2335" customWidth="1"/>
    <col min="10241" max="10241" width="14.85546875" style="2335" customWidth="1"/>
    <col min="10242" max="10242" width="67.85546875" style="2335" customWidth="1"/>
    <col min="10243" max="10243" width="24.42578125" style="2335" customWidth="1"/>
    <col min="10244" max="10244" width="25.85546875" style="2335" customWidth="1"/>
    <col min="10245" max="10245" width="22.7109375" style="2335" customWidth="1"/>
    <col min="10246" max="10246" width="25.28515625" style="2335" customWidth="1"/>
    <col min="10247" max="10249" width="22.7109375" style="2335" customWidth="1"/>
    <col min="10250" max="10250" width="24.7109375" style="2335" customWidth="1"/>
    <col min="10251" max="10491" width="11.42578125" style="2335" customWidth="1"/>
    <col min="10492" max="10493" width="13.28515625" style="2335"/>
    <col min="10494" max="10494" width="8.7109375" style="2335" customWidth="1"/>
    <col min="10495" max="10495" width="13.28515625" style="2335" customWidth="1"/>
    <col min="10496" max="10496" width="35" style="2335" customWidth="1"/>
    <col min="10497" max="10497" width="14.85546875" style="2335" customWidth="1"/>
    <col min="10498" max="10498" width="67.85546875" style="2335" customWidth="1"/>
    <col min="10499" max="10499" width="24.42578125" style="2335" customWidth="1"/>
    <col min="10500" max="10500" width="25.85546875" style="2335" customWidth="1"/>
    <col min="10501" max="10501" width="22.7109375" style="2335" customWidth="1"/>
    <col min="10502" max="10502" width="25.28515625" style="2335" customWidth="1"/>
    <col min="10503" max="10505" width="22.7109375" style="2335" customWidth="1"/>
    <col min="10506" max="10506" width="24.7109375" style="2335" customWidth="1"/>
    <col min="10507" max="10747" width="11.42578125" style="2335" customWidth="1"/>
    <col min="10748" max="10749" width="13.28515625" style="2335"/>
    <col min="10750" max="10750" width="8.7109375" style="2335" customWidth="1"/>
    <col min="10751" max="10751" width="13.28515625" style="2335" customWidth="1"/>
    <col min="10752" max="10752" width="35" style="2335" customWidth="1"/>
    <col min="10753" max="10753" width="14.85546875" style="2335" customWidth="1"/>
    <col min="10754" max="10754" width="67.85546875" style="2335" customWidth="1"/>
    <col min="10755" max="10755" width="24.42578125" style="2335" customWidth="1"/>
    <col min="10756" max="10756" width="25.85546875" style="2335" customWidth="1"/>
    <col min="10757" max="10757" width="22.7109375" style="2335" customWidth="1"/>
    <col min="10758" max="10758" width="25.28515625" style="2335" customWidth="1"/>
    <col min="10759" max="10761" width="22.7109375" style="2335" customWidth="1"/>
    <col min="10762" max="10762" width="24.7109375" style="2335" customWidth="1"/>
    <col min="10763" max="11003" width="11.42578125" style="2335" customWidth="1"/>
    <col min="11004" max="11005" width="13.28515625" style="2335"/>
    <col min="11006" max="11006" width="8.7109375" style="2335" customWidth="1"/>
    <col min="11007" max="11007" width="13.28515625" style="2335" customWidth="1"/>
    <col min="11008" max="11008" width="35" style="2335" customWidth="1"/>
    <col min="11009" max="11009" width="14.85546875" style="2335" customWidth="1"/>
    <col min="11010" max="11010" width="67.85546875" style="2335" customWidth="1"/>
    <col min="11011" max="11011" width="24.42578125" style="2335" customWidth="1"/>
    <col min="11012" max="11012" width="25.85546875" style="2335" customWidth="1"/>
    <col min="11013" max="11013" width="22.7109375" style="2335" customWidth="1"/>
    <col min="11014" max="11014" width="25.28515625" style="2335" customWidth="1"/>
    <col min="11015" max="11017" width="22.7109375" style="2335" customWidth="1"/>
    <col min="11018" max="11018" width="24.7109375" style="2335" customWidth="1"/>
    <col min="11019" max="11259" width="11.42578125" style="2335" customWidth="1"/>
    <col min="11260" max="11261" width="13.28515625" style="2335"/>
    <col min="11262" max="11262" width="8.7109375" style="2335" customWidth="1"/>
    <col min="11263" max="11263" width="13.28515625" style="2335" customWidth="1"/>
    <col min="11264" max="11264" width="35" style="2335" customWidth="1"/>
    <col min="11265" max="11265" width="14.85546875" style="2335" customWidth="1"/>
    <col min="11266" max="11266" width="67.85546875" style="2335" customWidth="1"/>
    <col min="11267" max="11267" width="24.42578125" style="2335" customWidth="1"/>
    <col min="11268" max="11268" width="25.85546875" style="2335" customWidth="1"/>
    <col min="11269" max="11269" width="22.7109375" style="2335" customWidth="1"/>
    <col min="11270" max="11270" width="25.28515625" style="2335" customWidth="1"/>
    <col min="11271" max="11273" width="22.7109375" style="2335" customWidth="1"/>
    <col min="11274" max="11274" width="24.7109375" style="2335" customWidth="1"/>
    <col min="11275" max="11515" width="11.42578125" style="2335" customWidth="1"/>
    <col min="11516" max="11517" width="13.28515625" style="2335"/>
    <col min="11518" max="11518" width="8.7109375" style="2335" customWidth="1"/>
    <col min="11519" max="11519" width="13.28515625" style="2335" customWidth="1"/>
    <col min="11520" max="11520" width="35" style="2335" customWidth="1"/>
    <col min="11521" max="11521" width="14.85546875" style="2335" customWidth="1"/>
    <col min="11522" max="11522" width="67.85546875" style="2335" customWidth="1"/>
    <col min="11523" max="11523" width="24.42578125" style="2335" customWidth="1"/>
    <col min="11524" max="11524" width="25.85546875" style="2335" customWidth="1"/>
    <col min="11525" max="11525" width="22.7109375" style="2335" customWidth="1"/>
    <col min="11526" max="11526" width="25.28515625" style="2335" customWidth="1"/>
    <col min="11527" max="11529" width="22.7109375" style="2335" customWidth="1"/>
    <col min="11530" max="11530" width="24.7109375" style="2335" customWidth="1"/>
    <col min="11531" max="11771" width="11.42578125" style="2335" customWidth="1"/>
    <col min="11772" max="11773" width="13.28515625" style="2335"/>
    <col min="11774" max="11774" width="8.7109375" style="2335" customWidth="1"/>
    <col min="11775" max="11775" width="13.28515625" style="2335" customWidth="1"/>
    <col min="11776" max="11776" width="35" style="2335" customWidth="1"/>
    <col min="11777" max="11777" width="14.85546875" style="2335" customWidth="1"/>
    <col min="11778" max="11778" width="67.85546875" style="2335" customWidth="1"/>
    <col min="11779" max="11779" width="24.42578125" style="2335" customWidth="1"/>
    <col min="11780" max="11780" width="25.85546875" style="2335" customWidth="1"/>
    <col min="11781" max="11781" width="22.7109375" style="2335" customWidth="1"/>
    <col min="11782" max="11782" width="25.28515625" style="2335" customWidth="1"/>
    <col min="11783" max="11785" width="22.7109375" style="2335" customWidth="1"/>
    <col min="11786" max="11786" width="24.7109375" style="2335" customWidth="1"/>
    <col min="11787" max="12027" width="11.42578125" style="2335" customWidth="1"/>
    <col min="12028" max="12029" width="13.28515625" style="2335"/>
    <col min="12030" max="12030" width="8.7109375" style="2335" customWidth="1"/>
    <col min="12031" max="12031" width="13.28515625" style="2335" customWidth="1"/>
    <col min="12032" max="12032" width="35" style="2335" customWidth="1"/>
    <col min="12033" max="12033" width="14.85546875" style="2335" customWidth="1"/>
    <col min="12034" max="12034" width="67.85546875" style="2335" customWidth="1"/>
    <col min="12035" max="12035" width="24.42578125" style="2335" customWidth="1"/>
    <col min="12036" max="12036" width="25.85546875" style="2335" customWidth="1"/>
    <col min="12037" max="12037" width="22.7109375" style="2335" customWidth="1"/>
    <col min="12038" max="12038" width="25.28515625" style="2335" customWidth="1"/>
    <col min="12039" max="12041" width="22.7109375" style="2335" customWidth="1"/>
    <col min="12042" max="12042" width="24.7109375" style="2335" customWidth="1"/>
    <col min="12043" max="12283" width="11.42578125" style="2335" customWidth="1"/>
    <col min="12284" max="12285" width="13.28515625" style="2335"/>
    <col min="12286" max="12286" width="8.7109375" style="2335" customWidth="1"/>
    <col min="12287" max="12287" width="13.28515625" style="2335" customWidth="1"/>
    <col min="12288" max="12288" width="35" style="2335" customWidth="1"/>
    <col min="12289" max="12289" width="14.85546875" style="2335" customWidth="1"/>
    <col min="12290" max="12290" width="67.85546875" style="2335" customWidth="1"/>
    <col min="12291" max="12291" width="24.42578125" style="2335" customWidth="1"/>
    <col min="12292" max="12292" width="25.85546875" style="2335" customWidth="1"/>
    <col min="12293" max="12293" width="22.7109375" style="2335" customWidth="1"/>
    <col min="12294" max="12294" width="25.28515625" style="2335" customWidth="1"/>
    <col min="12295" max="12297" width="22.7109375" style="2335" customWidth="1"/>
    <col min="12298" max="12298" width="24.7109375" style="2335" customWidth="1"/>
    <col min="12299" max="12539" width="11.42578125" style="2335" customWidth="1"/>
    <col min="12540" max="12541" width="13.28515625" style="2335"/>
    <col min="12542" max="12542" width="8.7109375" style="2335" customWidth="1"/>
    <col min="12543" max="12543" width="13.28515625" style="2335" customWidth="1"/>
    <col min="12544" max="12544" width="35" style="2335" customWidth="1"/>
    <col min="12545" max="12545" width="14.85546875" style="2335" customWidth="1"/>
    <col min="12546" max="12546" width="67.85546875" style="2335" customWidth="1"/>
    <col min="12547" max="12547" width="24.42578125" style="2335" customWidth="1"/>
    <col min="12548" max="12548" width="25.85546875" style="2335" customWidth="1"/>
    <col min="12549" max="12549" width="22.7109375" style="2335" customWidth="1"/>
    <col min="12550" max="12550" width="25.28515625" style="2335" customWidth="1"/>
    <col min="12551" max="12553" width="22.7109375" style="2335" customWidth="1"/>
    <col min="12554" max="12554" width="24.7109375" style="2335" customWidth="1"/>
    <col min="12555" max="12795" width="11.42578125" style="2335" customWidth="1"/>
    <col min="12796" max="12797" width="13.28515625" style="2335"/>
    <col min="12798" max="12798" width="8.7109375" style="2335" customWidth="1"/>
    <col min="12799" max="12799" width="13.28515625" style="2335" customWidth="1"/>
    <col min="12800" max="12800" width="35" style="2335" customWidth="1"/>
    <col min="12801" max="12801" width="14.85546875" style="2335" customWidth="1"/>
    <col min="12802" max="12802" width="67.85546875" style="2335" customWidth="1"/>
    <col min="12803" max="12803" width="24.42578125" style="2335" customWidth="1"/>
    <col min="12804" max="12804" width="25.85546875" style="2335" customWidth="1"/>
    <col min="12805" max="12805" width="22.7109375" style="2335" customWidth="1"/>
    <col min="12806" max="12806" width="25.28515625" style="2335" customWidth="1"/>
    <col min="12807" max="12809" width="22.7109375" style="2335" customWidth="1"/>
    <col min="12810" max="12810" width="24.7109375" style="2335" customWidth="1"/>
    <col min="12811" max="13051" width="11.42578125" style="2335" customWidth="1"/>
    <col min="13052" max="13053" width="13.28515625" style="2335"/>
    <col min="13054" max="13054" width="8.7109375" style="2335" customWidth="1"/>
    <col min="13055" max="13055" width="13.28515625" style="2335" customWidth="1"/>
    <col min="13056" max="13056" width="35" style="2335" customWidth="1"/>
    <col min="13057" max="13057" width="14.85546875" style="2335" customWidth="1"/>
    <col min="13058" max="13058" width="67.85546875" style="2335" customWidth="1"/>
    <col min="13059" max="13059" width="24.42578125" style="2335" customWidth="1"/>
    <col min="13060" max="13060" width="25.85546875" style="2335" customWidth="1"/>
    <col min="13061" max="13061" width="22.7109375" style="2335" customWidth="1"/>
    <col min="13062" max="13062" width="25.28515625" style="2335" customWidth="1"/>
    <col min="13063" max="13065" width="22.7109375" style="2335" customWidth="1"/>
    <col min="13066" max="13066" width="24.7109375" style="2335" customWidth="1"/>
    <col min="13067" max="13307" width="11.42578125" style="2335" customWidth="1"/>
    <col min="13308" max="13309" width="13.28515625" style="2335"/>
    <col min="13310" max="13310" width="8.7109375" style="2335" customWidth="1"/>
    <col min="13311" max="13311" width="13.28515625" style="2335" customWidth="1"/>
    <col min="13312" max="13312" width="35" style="2335" customWidth="1"/>
    <col min="13313" max="13313" width="14.85546875" style="2335" customWidth="1"/>
    <col min="13314" max="13314" width="67.85546875" style="2335" customWidth="1"/>
    <col min="13315" max="13315" width="24.42578125" style="2335" customWidth="1"/>
    <col min="13316" max="13316" width="25.85546875" style="2335" customWidth="1"/>
    <col min="13317" max="13317" width="22.7109375" style="2335" customWidth="1"/>
    <col min="13318" max="13318" width="25.28515625" style="2335" customWidth="1"/>
    <col min="13319" max="13321" width="22.7109375" style="2335" customWidth="1"/>
    <col min="13322" max="13322" width="24.7109375" style="2335" customWidth="1"/>
    <col min="13323" max="13563" width="11.42578125" style="2335" customWidth="1"/>
    <col min="13564" max="13565" width="13.28515625" style="2335"/>
    <col min="13566" max="13566" width="8.7109375" style="2335" customWidth="1"/>
    <col min="13567" max="13567" width="13.28515625" style="2335" customWidth="1"/>
    <col min="13568" max="13568" width="35" style="2335" customWidth="1"/>
    <col min="13569" max="13569" width="14.85546875" style="2335" customWidth="1"/>
    <col min="13570" max="13570" width="67.85546875" style="2335" customWidth="1"/>
    <col min="13571" max="13571" width="24.42578125" style="2335" customWidth="1"/>
    <col min="13572" max="13572" width="25.85546875" style="2335" customWidth="1"/>
    <col min="13573" max="13573" width="22.7109375" style="2335" customWidth="1"/>
    <col min="13574" max="13574" width="25.28515625" style="2335" customWidth="1"/>
    <col min="13575" max="13577" width="22.7109375" style="2335" customWidth="1"/>
    <col min="13578" max="13578" width="24.7109375" style="2335" customWidth="1"/>
    <col min="13579" max="13819" width="11.42578125" style="2335" customWidth="1"/>
    <col min="13820" max="13821" width="13.28515625" style="2335"/>
    <col min="13822" max="13822" width="8.7109375" style="2335" customWidth="1"/>
    <col min="13823" max="13823" width="13.28515625" style="2335" customWidth="1"/>
    <col min="13824" max="13824" width="35" style="2335" customWidth="1"/>
    <col min="13825" max="13825" width="14.85546875" style="2335" customWidth="1"/>
    <col min="13826" max="13826" width="67.85546875" style="2335" customWidth="1"/>
    <col min="13827" max="13827" width="24.42578125" style="2335" customWidth="1"/>
    <col min="13828" max="13828" width="25.85546875" style="2335" customWidth="1"/>
    <col min="13829" max="13829" width="22.7109375" style="2335" customWidth="1"/>
    <col min="13830" max="13830" width="25.28515625" style="2335" customWidth="1"/>
    <col min="13831" max="13833" width="22.7109375" style="2335" customWidth="1"/>
    <col min="13834" max="13834" width="24.7109375" style="2335" customWidth="1"/>
    <col min="13835" max="14075" width="11.42578125" style="2335" customWidth="1"/>
    <col min="14076" max="14077" width="13.28515625" style="2335"/>
    <col min="14078" max="14078" width="8.7109375" style="2335" customWidth="1"/>
    <col min="14079" max="14079" width="13.28515625" style="2335" customWidth="1"/>
    <col min="14080" max="14080" width="35" style="2335" customWidth="1"/>
    <col min="14081" max="14081" width="14.85546875" style="2335" customWidth="1"/>
    <col min="14082" max="14082" width="67.85546875" style="2335" customWidth="1"/>
    <col min="14083" max="14083" width="24.42578125" style="2335" customWidth="1"/>
    <col min="14084" max="14084" width="25.85546875" style="2335" customWidth="1"/>
    <col min="14085" max="14085" width="22.7109375" style="2335" customWidth="1"/>
    <col min="14086" max="14086" width="25.28515625" style="2335" customWidth="1"/>
    <col min="14087" max="14089" width="22.7109375" style="2335" customWidth="1"/>
    <col min="14090" max="14090" width="24.7109375" style="2335" customWidth="1"/>
    <col min="14091" max="14331" width="11.42578125" style="2335" customWidth="1"/>
    <col min="14332" max="14333" width="13.28515625" style="2335"/>
    <col min="14334" max="14334" width="8.7109375" style="2335" customWidth="1"/>
    <col min="14335" max="14335" width="13.28515625" style="2335" customWidth="1"/>
    <col min="14336" max="14336" width="35" style="2335" customWidth="1"/>
    <col min="14337" max="14337" width="14.85546875" style="2335" customWidth="1"/>
    <col min="14338" max="14338" width="67.85546875" style="2335" customWidth="1"/>
    <col min="14339" max="14339" width="24.42578125" style="2335" customWidth="1"/>
    <col min="14340" max="14340" width="25.85546875" style="2335" customWidth="1"/>
    <col min="14341" max="14341" width="22.7109375" style="2335" customWidth="1"/>
    <col min="14342" max="14342" width="25.28515625" style="2335" customWidth="1"/>
    <col min="14343" max="14345" width="22.7109375" style="2335" customWidth="1"/>
    <col min="14346" max="14346" width="24.7109375" style="2335" customWidth="1"/>
    <col min="14347" max="14587" width="11.42578125" style="2335" customWidth="1"/>
    <col min="14588" max="14589" width="13.28515625" style="2335"/>
    <col min="14590" max="14590" width="8.7109375" style="2335" customWidth="1"/>
    <col min="14591" max="14591" width="13.28515625" style="2335" customWidth="1"/>
    <col min="14592" max="14592" width="35" style="2335" customWidth="1"/>
    <col min="14593" max="14593" width="14.85546875" style="2335" customWidth="1"/>
    <col min="14594" max="14594" width="67.85546875" style="2335" customWidth="1"/>
    <col min="14595" max="14595" width="24.42578125" style="2335" customWidth="1"/>
    <col min="14596" max="14596" width="25.85546875" style="2335" customWidth="1"/>
    <col min="14597" max="14597" width="22.7109375" style="2335" customWidth="1"/>
    <col min="14598" max="14598" width="25.28515625" style="2335" customWidth="1"/>
    <col min="14599" max="14601" width="22.7109375" style="2335" customWidth="1"/>
    <col min="14602" max="14602" width="24.7109375" style="2335" customWidth="1"/>
    <col min="14603" max="14843" width="11.42578125" style="2335" customWidth="1"/>
    <col min="14844" max="14845" width="13.28515625" style="2335"/>
    <col min="14846" max="14846" width="8.7109375" style="2335" customWidth="1"/>
    <col min="14847" max="14847" width="13.28515625" style="2335" customWidth="1"/>
    <col min="14848" max="14848" width="35" style="2335" customWidth="1"/>
    <col min="14849" max="14849" width="14.85546875" style="2335" customWidth="1"/>
    <col min="14850" max="14850" width="67.85546875" style="2335" customWidth="1"/>
    <col min="14851" max="14851" width="24.42578125" style="2335" customWidth="1"/>
    <col min="14852" max="14852" width="25.85546875" style="2335" customWidth="1"/>
    <col min="14853" max="14853" width="22.7109375" style="2335" customWidth="1"/>
    <col min="14854" max="14854" width="25.28515625" style="2335" customWidth="1"/>
    <col min="14855" max="14857" width="22.7109375" style="2335" customWidth="1"/>
    <col min="14858" max="14858" width="24.7109375" style="2335" customWidth="1"/>
    <col min="14859" max="15099" width="11.42578125" style="2335" customWidth="1"/>
    <col min="15100" max="15101" width="13.28515625" style="2335"/>
    <col min="15102" max="15102" width="8.7109375" style="2335" customWidth="1"/>
    <col min="15103" max="15103" width="13.28515625" style="2335" customWidth="1"/>
    <col min="15104" max="15104" width="35" style="2335" customWidth="1"/>
    <col min="15105" max="15105" width="14.85546875" style="2335" customWidth="1"/>
    <col min="15106" max="15106" width="67.85546875" style="2335" customWidth="1"/>
    <col min="15107" max="15107" width="24.42578125" style="2335" customWidth="1"/>
    <col min="15108" max="15108" width="25.85546875" style="2335" customWidth="1"/>
    <col min="15109" max="15109" width="22.7109375" style="2335" customWidth="1"/>
    <col min="15110" max="15110" width="25.28515625" style="2335" customWidth="1"/>
    <col min="15111" max="15113" width="22.7109375" style="2335" customWidth="1"/>
    <col min="15114" max="15114" width="24.7109375" style="2335" customWidth="1"/>
    <col min="15115" max="15355" width="11.42578125" style="2335" customWidth="1"/>
    <col min="15356" max="15357" width="13.28515625" style="2335"/>
    <col min="15358" max="15358" width="8.7109375" style="2335" customWidth="1"/>
    <col min="15359" max="15359" width="13.28515625" style="2335" customWidth="1"/>
    <col min="15360" max="15360" width="35" style="2335" customWidth="1"/>
    <col min="15361" max="15361" width="14.85546875" style="2335" customWidth="1"/>
    <col min="15362" max="15362" width="67.85546875" style="2335" customWidth="1"/>
    <col min="15363" max="15363" width="24.42578125" style="2335" customWidth="1"/>
    <col min="15364" max="15364" width="25.85546875" style="2335" customWidth="1"/>
    <col min="15365" max="15365" width="22.7109375" style="2335" customWidth="1"/>
    <col min="15366" max="15366" width="25.28515625" style="2335" customWidth="1"/>
    <col min="15367" max="15369" width="22.7109375" style="2335" customWidth="1"/>
    <col min="15370" max="15370" width="24.7109375" style="2335" customWidth="1"/>
    <col min="15371" max="15611" width="11.42578125" style="2335" customWidth="1"/>
    <col min="15612" max="15613" width="13.28515625" style="2335"/>
    <col min="15614" max="15614" width="8.7109375" style="2335" customWidth="1"/>
    <col min="15615" max="15615" width="13.28515625" style="2335" customWidth="1"/>
    <col min="15616" max="15616" width="35" style="2335" customWidth="1"/>
    <col min="15617" max="15617" width="14.85546875" style="2335" customWidth="1"/>
    <col min="15618" max="15618" width="67.85546875" style="2335" customWidth="1"/>
    <col min="15619" max="15619" width="24.42578125" style="2335" customWidth="1"/>
    <col min="15620" max="15620" width="25.85546875" style="2335" customWidth="1"/>
    <col min="15621" max="15621" width="22.7109375" style="2335" customWidth="1"/>
    <col min="15622" max="15622" width="25.28515625" style="2335" customWidth="1"/>
    <col min="15623" max="15625" width="22.7109375" style="2335" customWidth="1"/>
    <col min="15626" max="15626" width="24.7109375" style="2335" customWidth="1"/>
    <col min="15627" max="15867" width="11.42578125" style="2335" customWidth="1"/>
    <col min="15868" max="15869" width="13.28515625" style="2335"/>
    <col min="15870" max="15870" width="8.7109375" style="2335" customWidth="1"/>
    <col min="15871" max="15871" width="13.28515625" style="2335" customWidth="1"/>
    <col min="15872" max="15872" width="35" style="2335" customWidth="1"/>
    <col min="15873" max="15873" width="14.85546875" style="2335" customWidth="1"/>
    <col min="15874" max="15874" width="67.85546875" style="2335" customWidth="1"/>
    <col min="15875" max="15875" width="24.42578125" style="2335" customWidth="1"/>
    <col min="15876" max="15876" width="25.85546875" style="2335" customWidth="1"/>
    <col min="15877" max="15877" width="22.7109375" style="2335" customWidth="1"/>
    <col min="15878" max="15878" width="25.28515625" style="2335" customWidth="1"/>
    <col min="15879" max="15881" width="22.7109375" style="2335" customWidth="1"/>
    <col min="15882" max="15882" width="24.7109375" style="2335" customWidth="1"/>
    <col min="15883" max="16123" width="11.42578125" style="2335" customWidth="1"/>
    <col min="16124" max="16125" width="13.28515625" style="2335"/>
    <col min="16126" max="16126" width="8.7109375" style="2335" customWidth="1"/>
    <col min="16127" max="16127" width="13.28515625" style="2335" customWidth="1"/>
    <col min="16128" max="16128" width="35" style="2335" customWidth="1"/>
    <col min="16129" max="16129" width="14.85546875" style="2335" customWidth="1"/>
    <col min="16130" max="16130" width="67.85546875" style="2335" customWidth="1"/>
    <col min="16131" max="16131" width="24.42578125" style="2335" customWidth="1"/>
    <col min="16132" max="16132" width="25.85546875" style="2335" customWidth="1"/>
    <col min="16133" max="16133" width="22.7109375" style="2335" customWidth="1"/>
    <col min="16134" max="16134" width="25.28515625" style="2335" customWidth="1"/>
    <col min="16135" max="16137" width="22.7109375" style="2335" customWidth="1"/>
    <col min="16138" max="16138" width="24.7109375" style="2335" customWidth="1"/>
    <col min="16139" max="16379" width="11.42578125" style="2335" customWidth="1"/>
    <col min="16380" max="16384" width="13.28515625" style="2335"/>
  </cols>
  <sheetData>
    <row r="1" spans="1:10" s="2328" customFormat="1" ht="21" customHeight="1">
      <c r="A1" s="2326"/>
      <c r="B1" s="242" t="s">
        <v>0</v>
      </c>
      <c r="C1">
        <v>17</v>
      </c>
      <c r="D1" s="1840"/>
      <c r="E1" s="2080"/>
      <c r="F1" s="1840"/>
      <c r="G1" s="2327"/>
    </row>
    <row r="2" spans="1:10" s="2328" customFormat="1" ht="16.5" customHeight="1">
      <c r="A2" s="2326"/>
      <c r="B2" s="242" t="s">
        <v>2</v>
      </c>
      <c r="C2" s="2329" t="s">
        <v>2564</v>
      </c>
      <c r="D2" s="2330"/>
      <c r="E2" s="1840"/>
      <c r="F2" s="1840"/>
      <c r="G2" s="2327"/>
    </row>
    <row r="3" spans="1:10" s="2328" customFormat="1" ht="17.25" customHeight="1">
      <c r="A3" s="2326"/>
      <c r="B3" s="242" t="s">
        <v>4</v>
      </c>
      <c r="C3" t="s">
        <v>2565</v>
      </c>
      <c r="D3" s="2331"/>
      <c r="E3" s="2327"/>
      <c r="F3" s="2327"/>
      <c r="G3" s="2327"/>
    </row>
    <row r="4" spans="1:10" ht="20.25" customHeight="1">
      <c r="A4" s="2332"/>
      <c r="B4" s="242" t="s">
        <v>6</v>
      </c>
      <c r="C4" t="s">
        <v>7</v>
      </c>
      <c r="D4" s="2333"/>
      <c r="E4" s="2333"/>
      <c r="F4" s="2333"/>
      <c r="G4" s="2333"/>
      <c r="H4" s="2334"/>
      <c r="I4" s="2334"/>
      <c r="J4" s="2334"/>
    </row>
    <row r="5" spans="1:10" ht="20.25" customHeight="1">
      <c r="A5" s="2332"/>
      <c r="B5" s="242" t="s">
        <v>8</v>
      </c>
      <c r="C5" t="s">
        <v>9</v>
      </c>
      <c r="D5" s="2333"/>
      <c r="E5" s="2333"/>
      <c r="F5" s="2333"/>
      <c r="G5" s="2333"/>
      <c r="H5" s="2334"/>
      <c r="I5" s="2334"/>
      <c r="J5" s="2334"/>
    </row>
    <row r="6" spans="1:10" ht="20.25" customHeight="1" thickBot="1">
      <c r="A6" s="2332"/>
      <c r="B6" s="2336"/>
      <c r="C6" s="2337"/>
      <c r="D6" s="2333"/>
      <c r="E6" s="2333"/>
      <c r="F6" s="2333"/>
      <c r="G6" s="2333"/>
      <c r="H6" s="2334"/>
      <c r="I6" s="2334"/>
      <c r="J6" s="2334"/>
    </row>
    <row r="7" spans="1:10" s="2340" customFormat="1" ht="24" customHeight="1">
      <c r="A7" s="2338"/>
      <c r="B7" s="2339"/>
      <c r="C7" s="3139" t="s">
        <v>2291</v>
      </c>
      <c r="D7" s="3140"/>
      <c r="E7" s="3140"/>
      <c r="F7" s="3140"/>
      <c r="G7" s="3141"/>
      <c r="H7" s="3142" t="s">
        <v>2292</v>
      </c>
      <c r="I7" s="3142" t="s">
        <v>2293</v>
      </c>
      <c r="J7" s="3145" t="s">
        <v>2294</v>
      </c>
    </row>
    <row r="8" spans="1:10" s="2340" customFormat="1" ht="24" customHeight="1">
      <c r="A8" s="2341"/>
      <c r="B8" s="2342"/>
      <c r="C8" s="3147" t="s">
        <v>2295</v>
      </c>
      <c r="D8" s="3148"/>
      <c r="E8" s="3147" t="s">
        <v>2296</v>
      </c>
      <c r="F8" s="3148"/>
      <c r="G8" s="3149" t="s">
        <v>2297</v>
      </c>
      <c r="H8" s="3143"/>
      <c r="I8" s="3143"/>
      <c r="J8" s="3146"/>
    </row>
    <row r="9" spans="1:10" s="2340" customFormat="1" ht="21.75" customHeight="1">
      <c r="A9" s="2341"/>
      <c r="B9" s="2342"/>
      <c r="C9" s="1854" t="s">
        <v>2274</v>
      </c>
      <c r="D9" s="1855" t="s">
        <v>2275</v>
      </c>
      <c r="E9" s="1856" t="s">
        <v>2274</v>
      </c>
      <c r="F9" s="1856" t="s">
        <v>2275</v>
      </c>
      <c r="G9" s="3150"/>
      <c r="H9" s="3144"/>
      <c r="I9" s="3144"/>
      <c r="J9" s="3146"/>
    </row>
    <row r="10" spans="1:10" s="2340" customFormat="1" ht="20.25" customHeight="1" thickBot="1">
      <c r="A10" s="2343"/>
      <c r="B10" s="2344"/>
      <c r="C10" s="2345" t="s">
        <v>1037</v>
      </c>
      <c r="D10" s="2345" t="s">
        <v>1041</v>
      </c>
      <c r="E10" s="2346" t="s">
        <v>1044</v>
      </c>
      <c r="F10" s="2346" t="s">
        <v>1047</v>
      </c>
      <c r="G10" s="2347" t="s">
        <v>1049</v>
      </c>
      <c r="H10" s="2348"/>
      <c r="I10" s="2345" t="s">
        <v>1052</v>
      </c>
      <c r="J10" s="2349" t="s">
        <v>1054</v>
      </c>
    </row>
    <row r="11" spans="1:10" s="2358" customFormat="1" ht="18" customHeight="1">
      <c r="A11" s="2350" t="s">
        <v>1037</v>
      </c>
      <c r="B11" s="1865" t="s">
        <v>2566</v>
      </c>
      <c r="C11" s="2351"/>
      <c r="D11" s="2352"/>
      <c r="E11" s="2353"/>
      <c r="F11" s="2354"/>
      <c r="G11" s="2354"/>
      <c r="H11" s="2355"/>
      <c r="I11" s="2356">
        <f>I12+I38+I50+I51</f>
        <v>0</v>
      </c>
      <c r="J11" s="2357">
        <f>I11*12.5</f>
        <v>0</v>
      </c>
    </row>
    <row r="12" spans="1:10" s="2358" customFormat="1" ht="21" customHeight="1">
      <c r="A12" s="2359" t="s">
        <v>2299</v>
      </c>
      <c r="B12" s="1875" t="s">
        <v>2300</v>
      </c>
      <c r="C12" s="2351"/>
      <c r="D12" s="2352"/>
      <c r="E12" s="2353"/>
      <c r="F12" s="2354"/>
      <c r="G12" s="2354"/>
      <c r="H12" s="2355"/>
      <c r="I12" s="2360">
        <f>I15+I34</f>
        <v>0</v>
      </c>
      <c r="J12" s="2361"/>
    </row>
    <row r="13" spans="1:10" s="2358" customFormat="1" ht="21" customHeight="1">
      <c r="A13" s="2359" t="s">
        <v>2301</v>
      </c>
      <c r="B13" s="2362" t="s">
        <v>2302</v>
      </c>
      <c r="C13" s="2363"/>
      <c r="D13" s="2364"/>
      <c r="E13" s="2353"/>
      <c r="F13" s="2354"/>
      <c r="G13" s="2354"/>
      <c r="H13" s="2355"/>
      <c r="I13" s="2365"/>
      <c r="J13" s="2366"/>
    </row>
    <row r="14" spans="1:10" s="2358" customFormat="1" ht="20.25" customHeight="1">
      <c r="A14" s="2359" t="s">
        <v>2303</v>
      </c>
      <c r="B14" s="2367" t="s">
        <v>2304</v>
      </c>
      <c r="C14" s="2368"/>
      <c r="D14" s="2369"/>
      <c r="E14" s="2353"/>
      <c r="F14" s="2354"/>
      <c r="G14" s="2354"/>
      <c r="H14" s="2355"/>
      <c r="I14" s="2365"/>
      <c r="J14" s="2366"/>
    </row>
    <row r="15" spans="1:10" s="2340" customFormat="1" ht="21" customHeight="1">
      <c r="A15" s="2350" t="s">
        <v>1041</v>
      </c>
      <c r="B15" s="1886" t="s">
        <v>2305</v>
      </c>
      <c r="C15" s="2368"/>
      <c r="D15" s="2370"/>
      <c r="E15" s="2370"/>
      <c r="F15" s="2369"/>
      <c r="G15" s="2369"/>
      <c r="H15" s="2371"/>
      <c r="I15" s="2372"/>
      <c r="J15" s="2361"/>
    </row>
    <row r="16" spans="1:10" s="2340" customFormat="1" ht="18.75" customHeight="1">
      <c r="A16" s="2350" t="s">
        <v>1044</v>
      </c>
      <c r="B16" s="1890" t="s">
        <v>2306</v>
      </c>
      <c r="C16" s="2368"/>
      <c r="D16" s="2370"/>
      <c r="E16" s="2370"/>
      <c r="F16" s="2369"/>
      <c r="G16" s="2373"/>
      <c r="H16" s="2371"/>
      <c r="I16" s="2374"/>
      <c r="J16" s="2361"/>
    </row>
    <row r="17" spans="1:10" s="2340" customFormat="1" ht="18" customHeight="1">
      <c r="A17" s="2350" t="s">
        <v>1047</v>
      </c>
      <c r="B17" s="1893" t="s">
        <v>2307</v>
      </c>
      <c r="C17" s="2375"/>
      <c r="D17" s="2373"/>
      <c r="E17" s="2368"/>
      <c r="F17" s="2369"/>
      <c r="G17" s="2373"/>
      <c r="H17" s="2371"/>
      <c r="I17" s="2374"/>
      <c r="J17" s="2361"/>
    </row>
    <row r="18" spans="1:10" s="2340" customFormat="1" ht="20.25" customHeight="1">
      <c r="A18" s="2350" t="s">
        <v>1049</v>
      </c>
      <c r="B18" s="1893" t="s">
        <v>2308</v>
      </c>
      <c r="C18" s="2375"/>
      <c r="D18" s="2373"/>
      <c r="E18" s="2368"/>
      <c r="F18" s="2369"/>
      <c r="G18" s="2373"/>
      <c r="H18" s="2371"/>
      <c r="I18" s="2374"/>
      <c r="J18" s="2361"/>
    </row>
    <row r="19" spans="1:10" s="2340" customFormat="1" ht="24" customHeight="1">
      <c r="A19" s="2350" t="s">
        <v>1052</v>
      </c>
      <c r="B19" s="1893" t="s">
        <v>2309</v>
      </c>
      <c r="C19" s="2375"/>
      <c r="D19" s="2373"/>
      <c r="E19" s="2368"/>
      <c r="F19" s="2369"/>
      <c r="G19" s="2373"/>
      <c r="H19" s="2371"/>
      <c r="I19" s="2374"/>
      <c r="J19" s="2361"/>
    </row>
    <row r="20" spans="1:10" s="2340" customFormat="1" ht="18.75" customHeight="1">
      <c r="A20" s="2350" t="s">
        <v>1054</v>
      </c>
      <c r="B20" s="1893" t="s">
        <v>2310</v>
      </c>
      <c r="C20" s="2375"/>
      <c r="D20" s="2373"/>
      <c r="E20" s="2368"/>
      <c r="F20" s="2369"/>
      <c r="G20" s="2373"/>
      <c r="H20" s="2371"/>
      <c r="I20" s="2374"/>
      <c r="J20" s="2361"/>
    </row>
    <row r="21" spans="1:10" s="2340" customFormat="1" ht="19.5" customHeight="1">
      <c r="A21" s="2350" t="s">
        <v>1057</v>
      </c>
      <c r="B21" s="1890" t="s">
        <v>2311</v>
      </c>
      <c r="C21" s="2368"/>
      <c r="D21" s="2369"/>
      <c r="E21" s="2368"/>
      <c r="F21" s="2369"/>
      <c r="G21" s="2373"/>
      <c r="H21" s="2371"/>
      <c r="I21" s="2374"/>
      <c r="J21" s="2361"/>
    </row>
    <row r="22" spans="1:10" s="2340" customFormat="1" ht="21.75" customHeight="1">
      <c r="A22" s="2350" t="s">
        <v>1060</v>
      </c>
      <c r="B22" s="1893" t="s">
        <v>2312</v>
      </c>
      <c r="C22" s="2375"/>
      <c r="D22" s="2373"/>
      <c r="E22" s="2368"/>
      <c r="F22" s="2369"/>
      <c r="G22" s="2373"/>
      <c r="H22" s="2371"/>
      <c r="I22" s="2374"/>
      <c r="J22" s="2361"/>
    </row>
    <row r="23" spans="1:10" s="2340" customFormat="1" ht="18" customHeight="1">
      <c r="A23" s="2350" t="s">
        <v>2313</v>
      </c>
      <c r="B23" s="1893" t="s">
        <v>2314</v>
      </c>
      <c r="C23" s="2375"/>
      <c r="D23" s="2373"/>
      <c r="E23" s="2368"/>
      <c r="F23" s="2369"/>
      <c r="G23" s="2373"/>
      <c r="H23" s="2371"/>
      <c r="I23" s="2374"/>
      <c r="J23" s="2361"/>
    </row>
    <row r="24" spans="1:10" s="2340" customFormat="1" ht="20.25" customHeight="1">
      <c r="A24" s="2350" t="s">
        <v>2315</v>
      </c>
      <c r="B24" s="1893" t="s">
        <v>2316</v>
      </c>
      <c r="C24" s="2375"/>
      <c r="D24" s="2373"/>
      <c r="E24" s="2368"/>
      <c r="F24" s="2369"/>
      <c r="G24" s="2373"/>
      <c r="H24" s="2371"/>
      <c r="I24" s="2374"/>
      <c r="J24" s="2361"/>
    </row>
    <row r="25" spans="1:10" s="2340" customFormat="1" ht="15.75" customHeight="1">
      <c r="A25" s="2350" t="s">
        <v>2317</v>
      </c>
      <c r="B25" s="1890" t="s">
        <v>2318</v>
      </c>
      <c r="C25" s="2368"/>
      <c r="D25" s="2369"/>
      <c r="E25" s="2368"/>
      <c r="F25" s="2369"/>
      <c r="G25" s="2373"/>
      <c r="H25" s="2371"/>
      <c r="I25" s="2374"/>
      <c r="J25" s="2361"/>
    </row>
    <row r="26" spans="1:10" s="2340" customFormat="1" ht="15" customHeight="1">
      <c r="A26" s="2350" t="s">
        <v>1069</v>
      </c>
      <c r="B26" s="1893" t="s">
        <v>2319</v>
      </c>
      <c r="C26" s="2375"/>
      <c r="D26" s="2373"/>
      <c r="E26" s="2368"/>
      <c r="F26" s="2369"/>
      <c r="G26" s="2373"/>
      <c r="H26" s="2371"/>
      <c r="I26" s="2374"/>
      <c r="J26" s="2361"/>
    </row>
    <row r="27" spans="1:10" s="2340" customFormat="1" ht="15" customHeight="1">
      <c r="A27" s="2350" t="s">
        <v>1072</v>
      </c>
      <c r="B27" s="1893" t="s">
        <v>2320</v>
      </c>
      <c r="C27" s="2375"/>
      <c r="D27" s="2373"/>
      <c r="E27" s="2368"/>
      <c r="F27" s="2369"/>
      <c r="G27" s="2373"/>
      <c r="H27" s="2371"/>
      <c r="I27" s="2374"/>
      <c r="J27" s="2361"/>
    </row>
    <row r="28" spans="1:10" s="2340" customFormat="1" ht="15" customHeight="1">
      <c r="A28" s="2350" t="s">
        <v>1075</v>
      </c>
      <c r="B28" s="1893" t="s">
        <v>2321</v>
      </c>
      <c r="C28" s="2375"/>
      <c r="D28" s="2373"/>
      <c r="E28" s="2368"/>
      <c r="F28" s="2369"/>
      <c r="G28" s="2373"/>
      <c r="H28" s="2371"/>
      <c r="I28" s="2374"/>
      <c r="J28" s="2361"/>
    </row>
    <row r="29" spans="1:10" s="2340" customFormat="1" ht="15" customHeight="1">
      <c r="A29" s="2350" t="s">
        <v>1078</v>
      </c>
      <c r="B29" s="1893" t="s">
        <v>2322</v>
      </c>
      <c r="C29" s="2375"/>
      <c r="D29" s="2373"/>
      <c r="E29" s="2368"/>
      <c r="F29" s="2369"/>
      <c r="G29" s="2373"/>
      <c r="H29" s="2371"/>
      <c r="I29" s="2374"/>
      <c r="J29" s="2361"/>
    </row>
    <row r="30" spans="1:10" s="2340" customFormat="1" ht="15" customHeight="1">
      <c r="A30" s="2350" t="s">
        <v>2323</v>
      </c>
      <c r="B30" s="1893" t="s">
        <v>2324</v>
      </c>
      <c r="C30" s="2375"/>
      <c r="D30" s="2373"/>
      <c r="E30" s="2368"/>
      <c r="F30" s="2369"/>
      <c r="G30" s="2373"/>
      <c r="H30" s="2371"/>
      <c r="I30" s="2374"/>
      <c r="J30" s="2361"/>
    </row>
    <row r="31" spans="1:10" s="2340" customFormat="1" ht="15" customHeight="1">
      <c r="A31" s="2350" t="s">
        <v>2325</v>
      </c>
      <c r="B31" s="1893" t="s">
        <v>2326</v>
      </c>
      <c r="C31" s="2375"/>
      <c r="D31" s="2373"/>
      <c r="E31" s="2368"/>
      <c r="F31" s="2369"/>
      <c r="G31" s="2373"/>
      <c r="H31" s="2371"/>
      <c r="I31" s="2374"/>
      <c r="J31" s="2361"/>
    </row>
    <row r="32" spans="1:10" s="2340" customFormat="1" ht="15" customHeight="1">
      <c r="A32" s="2350" t="s">
        <v>2327</v>
      </c>
      <c r="B32" s="1893" t="s">
        <v>2328</v>
      </c>
      <c r="C32" s="2375"/>
      <c r="D32" s="2373"/>
      <c r="E32" s="2368"/>
      <c r="F32" s="2369"/>
      <c r="G32" s="2373"/>
      <c r="H32" s="2371"/>
      <c r="I32" s="2374"/>
      <c r="J32" s="2361"/>
    </row>
    <row r="33" spans="1:10" s="2340" customFormat="1" ht="15" customHeight="1">
      <c r="A33" s="2350" t="s">
        <v>1081</v>
      </c>
      <c r="B33" s="1893" t="s">
        <v>2329</v>
      </c>
      <c r="C33" s="2375"/>
      <c r="D33" s="2373"/>
      <c r="E33" s="2368"/>
      <c r="F33" s="2369"/>
      <c r="G33" s="2373"/>
      <c r="H33" s="2371"/>
      <c r="I33" s="2376"/>
      <c r="J33" s="2377"/>
    </row>
    <row r="34" spans="1:10" s="2340" customFormat="1" ht="24" customHeight="1">
      <c r="A34" s="2350" t="s">
        <v>2330</v>
      </c>
      <c r="B34" s="1886" t="s">
        <v>2331</v>
      </c>
      <c r="C34" s="2368"/>
      <c r="D34" s="2378"/>
      <c r="E34" s="2368"/>
      <c r="F34" s="2369"/>
      <c r="G34" s="2369"/>
      <c r="H34" s="2371"/>
      <c r="I34" s="2372"/>
      <c r="J34" s="2361"/>
    </row>
    <row r="35" spans="1:10" s="2340" customFormat="1" ht="20.25" customHeight="1">
      <c r="A35" s="2350" t="s">
        <v>2332</v>
      </c>
      <c r="B35" s="1890" t="s">
        <v>2306</v>
      </c>
      <c r="C35" s="2368"/>
      <c r="D35" s="2378"/>
      <c r="E35" s="2368"/>
      <c r="F35" s="2369"/>
      <c r="G35" s="2373"/>
      <c r="H35" s="2371"/>
      <c r="I35" s="2374"/>
      <c r="J35" s="2361"/>
    </row>
    <row r="36" spans="1:10" s="2340" customFormat="1" ht="18.75" customHeight="1">
      <c r="A36" s="2350" t="s">
        <v>2333</v>
      </c>
      <c r="B36" s="1890" t="s">
        <v>2311</v>
      </c>
      <c r="C36" s="2368"/>
      <c r="D36" s="2378"/>
      <c r="E36" s="2368"/>
      <c r="F36" s="2369"/>
      <c r="G36" s="2373"/>
      <c r="H36" s="2371"/>
      <c r="I36" s="2374"/>
      <c r="J36" s="2361"/>
    </row>
    <row r="37" spans="1:10" s="2340" customFormat="1" ht="19.5" customHeight="1">
      <c r="A37" s="2350" t="s">
        <v>2334</v>
      </c>
      <c r="B37" s="1890" t="s">
        <v>2318</v>
      </c>
      <c r="C37" s="2368"/>
      <c r="D37" s="2378"/>
      <c r="E37" s="2368"/>
      <c r="F37" s="2369"/>
      <c r="G37" s="2373"/>
      <c r="H37" s="2371"/>
      <c r="I37" s="2374"/>
      <c r="J37" s="2361"/>
    </row>
    <row r="38" spans="1:10" s="2340" customFormat="1" ht="18" customHeight="1">
      <c r="A38" s="2350" t="s">
        <v>1086</v>
      </c>
      <c r="B38" s="1898" t="s">
        <v>2335</v>
      </c>
      <c r="C38" s="2368"/>
      <c r="D38" s="2378"/>
      <c r="E38" s="2368"/>
      <c r="F38" s="2378"/>
      <c r="G38" s="2378"/>
      <c r="H38" s="2371"/>
      <c r="I38" s="2379">
        <f>+I39+I48</f>
        <v>0</v>
      </c>
      <c r="J38" s="2361"/>
    </row>
    <row r="39" spans="1:10" s="2340" customFormat="1" ht="26.25" customHeight="1">
      <c r="A39" s="2350">
        <v>251</v>
      </c>
      <c r="B39" s="1900" t="s">
        <v>2336</v>
      </c>
      <c r="C39" s="2375"/>
      <c r="D39" s="2380"/>
      <c r="E39" s="2375"/>
      <c r="F39" s="2373"/>
      <c r="G39" s="2373"/>
      <c r="H39" s="2371"/>
      <c r="I39" s="2379">
        <f>+I40+I41+I45+I46+I47</f>
        <v>0</v>
      </c>
      <c r="J39" s="2361"/>
    </row>
    <row r="40" spans="1:10" s="2340" customFormat="1" ht="29.25" customHeight="1">
      <c r="A40" s="2350" t="s">
        <v>1089</v>
      </c>
      <c r="B40" s="1902" t="s">
        <v>2337</v>
      </c>
      <c r="C40" s="2368"/>
      <c r="D40" s="2378"/>
      <c r="E40" s="2368"/>
      <c r="F40" s="2369"/>
      <c r="G40" s="2368"/>
      <c r="H40" s="2381">
        <v>0</v>
      </c>
      <c r="I40" s="2379">
        <f>+G40*0</f>
        <v>0</v>
      </c>
      <c r="J40" s="2361"/>
    </row>
    <row r="41" spans="1:10" s="2340" customFormat="1" ht="28.5" customHeight="1">
      <c r="A41" s="2350" t="s">
        <v>1092</v>
      </c>
      <c r="B41" s="1902" t="s">
        <v>2338</v>
      </c>
      <c r="C41" s="2368"/>
      <c r="D41" s="2378"/>
      <c r="E41" s="2368"/>
      <c r="F41" s="2369"/>
      <c r="G41" s="2369"/>
      <c r="H41" s="2381"/>
      <c r="I41" s="2379">
        <f>+I42+I43+I44</f>
        <v>0</v>
      </c>
      <c r="J41" s="2361"/>
    </row>
    <row r="42" spans="1:10" s="2340" customFormat="1" ht="24" customHeight="1">
      <c r="A42" s="2350" t="s">
        <v>1095</v>
      </c>
      <c r="B42" s="1904" t="s">
        <v>2339</v>
      </c>
      <c r="C42" s="2368"/>
      <c r="D42" s="2378"/>
      <c r="E42" s="2368"/>
      <c r="F42" s="2369"/>
      <c r="G42" s="2369"/>
      <c r="H42" s="2381">
        <v>0.25</v>
      </c>
      <c r="I42" s="2379">
        <f>+G42*0.0025</f>
        <v>0</v>
      </c>
      <c r="J42" s="2361"/>
    </row>
    <row r="43" spans="1:10" s="2340" customFormat="1" ht="22.5" customHeight="1">
      <c r="A43" s="2350" t="s">
        <v>1101</v>
      </c>
      <c r="B43" s="1904" t="s">
        <v>2340</v>
      </c>
      <c r="C43" s="2368"/>
      <c r="D43" s="2378"/>
      <c r="E43" s="2368"/>
      <c r="F43" s="2369"/>
      <c r="G43" s="2369"/>
      <c r="H43" s="2381">
        <v>1</v>
      </c>
      <c r="I43" s="2379">
        <f>+G43*0.01</f>
        <v>0</v>
      </c>
      <c r="J43" s="2361"/>
    </row>
    <row r="44" spans="1:10" s="2340" customFormat="1" ht="18.75" customHeight="1">
      <c r="A44" s="2350" t="s">
        <v>1104</v>
      </c>
      <c r="B44" s="1904" t="s">
        <v>2341</v>
      </c>
      <c r="C44" s="2368"/>
      <c r="D44" s="2378"/>
      <c r="E44" s="2368"/>
      <c r="F44" s="2369"/>
      <c r="G44" s="2369"/>
      <c r="H44" s="2381">
        <v>1.6</v>
      </c>
      <c r="I44" s="2379">
        <f>+G44*0.016</f>
        <v>0</v>
      </c>
      <c r="J44" s="2361"/>
    </row>
    <row r="45" spans="1:10" s="2340" customFormat="1" ht="26.25" customHeight="1">
      <c r="A45" s="2350" t="s">
        <v>1107</v>
      </c>
      <c r="B45" s="1902" t="s">
        <v>2342</v>
      </c>
      <c r="C45" s="2368"/>
      <c r="D45" s="2378"/>
      <c r="E45" s="2368"/>
      <c r="F45" s="2369"/>
      <c r="G45" s="2369"/>
      <c r="H45" s="2381">
        <v>8</v>
      </c>
      <c r="I45" s="2379">
        <f>+G45*0.08</f>
        <v>0</v>
      </c>
      <c r="J45" s="2361"/>
    </row>
    <row r="46" spans="1:10" s="2340" customFormat="1" ht="29.25" customHeight="1">
      <c r="A46" s="2350" t="s">
        <v>1110</v>
      </c>
      <c r="B46" s="1902" t="s">
        <v>2343</v>
      </c>
      <c r="C46" s="2368"/>
      <c r="D46" s="2378"/>
      <c r="E46" s="2368"/>
      <c r="F46" s="2369"/>
      <c r="G46" s="2369"/>
      <c r="H46" s="2381">
        <v>12</v>
      </c>
      <c r="I46" s="2379">
        <f>+G46*0.12</f>
        <v>0</v>
      </c>
      <c r="J46" s="2361"/>
    </row>
    <row r="47" spans="1:10" s="2340" customFormat="1" ht="19.5" customHeight="1">
      <c r="A47" s="2350" t="s">
        <v>2344</v>
      </c>
      <c r="B47" s="1905" t="s">
        <v>2345</v>
      </c>
      <c r="C47" s="2368"/>
      <c r="D47" s="2378"/>
      <c r="E47" s="2368"/>
      <c r="F47" s="2369"/>
      <c r="G47" s="2369"/>
      <c r="H47" s="2381"/>
      <c r="I47" s="2372"/>
      <c r="J47" s="2382"/>
    </row>
    <row r="48" spans="1:10" s="2340" customFormat="1" ht="17.25" customHeight="1">
      <c r="A48" s="2350">
        <v>325</v>
      </c>
      <c r="B48" s="1900" t="s">
        <v>2346</v>
      </c>
      <c r="C48" s="2368"/>
      <c r="D48" s="2369"/>
      <c r="E48" s="2368"/>
      <c r="F48" s="2369"/>
      <c r="G48" s="2370"/>
      <c r="H48" s="2381"/>
      <c r="I48" s="2372"/>
      <c r="J48" s="2382"/>
    </row>
    <row r="49" spans="1:10" s="2340" customFormat="1" ht="19.5" customHeight="1">
      <c r="A49" s="2350">
        <v>330</v>
      </c>
      <c r="B49" s="1907"/>
      <c r="C49" s="2375"/>
      <c r="D49" s="2380"/>
      <c r="E49" s="2375"/>
      <c r="F49" s="2380"/>
      <c r="G49" s="2373"/>
      <c r="H49" s="2381"/>
      <c r="I49" s="2374"/>
      <c r="J49" s="2382"/>
    </row>
    <row r="50" spans="1:10" s="2340" customFormat="1" ht="21.75" customHeight="1">
      <c r="A50" s="2350">
        <v>340</v>
      </c>
      <c r="B50" s="1893" t="s">
        <v>2347</v>
      </c>
      <c r="C50" s="2383"/>
      <c r="D50" s="2384"/>
      <c r="E50" s="2383"/>
      <c r="F50" s="2384"/>
      <c r="G50" s="2385"/>
      <c r="H50" s="2381"/>
      <c r="I50" s="2386"/>
      <c r="J50" s="2382"/>
    </row>
    <row r="51" spans="1:10" s="2340" customFormat="1" ht="20.25" customHeight="1">
      <c r="A51" s="2350" t="s">
        <v>1119</v>
      </c>
      <c r="B51" s="1893" t="s">
        <v>2348</v>
      </c>
      <c r="C51" s="2383"/>
      <c r="D51" s="2384"/>
      <c r="E51" s="2383"/>
      <c r="F51" s="2384"/>
      <c r="G51" s="2385"/>
      <c r="H51" s="2381"/>
      <c r="I51" s="2379">
        <f>I52+I53+I54</f>
        <v>0</v>
      </c>
      <c r="J51" s="2382"/>
    </row>
    <row r="52" spans="1:10" s="2340" customFormat="1" ht="18.75" customHeight="1">
      <c r="A52" s="2350">
        <v>360</v>
      </c>
      <c r="B52" s="1912" t="s">
        <v>2349</v>
      </c>
      <c r="C52" s="2383"/>
      <c r="D52" s="2384"/>
      <c r="E52" s="2383"/>
      <c r="F52" s="2384"/>
      <c r="G52" s="2385"/>
      <c r="H52" s="2381"/>
      <c r="I52" s="2386"/>
      <c r="J52" s="2382"/>
    </row>
    <row r="53" spans="1:10" s="2340" customFormat="1" ht="19.5" customHeight="1">
      <c r="A53" s="2350">
        <v>370</v>
      </c>
      <c r="B53" s="1912" t="s">
        <v>2350</v>
      </c>
      <c r="C53" s="2383"/>
      <c r="D53" s="2384"/>
      <c r="E53" s="2383"/>
      <c r="F53" s="2384"/>
      <c r="G53" s="2385"/>
      <c r="H53" s="2381"/>
      <c r="I53" s="2386"/>
      <c r="J53" s="2382"/>
    </row>
    <row r="54" spans="1:10" s="2340" customFormat="1" ht="16.5" customHeight="1">
      <c r="A54" s="2350">
        <v>380</v>
      </c>
      <c r="B54" s="1912" t="s">
        <v>2351</v>
      </c>
      <c r="C54" s="2383"/>
      <c r="D54" s="2384"/>
      <c r="E54" s="2383"/>
      <c r="F54" s="2384"/>
      <c r="G54" s="2385"/>
      <c r="H54" s="2381"/>
      <c r="I54" s="2386"/>
      <c r="J54" s="2382"/>
    </row>
    <row r="55" spans="1:10" s="2340" customFormat="1" ht="21" customHeight="1" thickBot="1">
      <c r="A55" s="2387">
        <v>390</v>
      </c>
      <c r="B55" s="1914"/>
      <c r="C55" s="2388"/>
      <c r="D55" s="2389"/>
      <c r="E55" s="2388"/>
      <c r="F55" s="2389"/>
      <c r="G55" s="2390"/>
      <c r="H55" s="2391"/>
      <c r="I55" s="2392"/>
      <c r="J55" s="2393"/>
    </row>
    <row r="56" spans="1:10" s="2397" customFormat="1" ht="20.25" customHeight="1">
      <c r="A56" s="2394"/>
      <c r="B56" s="2395"/>
      <c r="C56" s="2396"/>
      <c r="D56" s="2396"/>
      <c r="E56" s="2396"/>
      <c r="F56" s="2396"/>
      <c r="G56" s="2396"/>
      <c r="H56" s="2395"/>
      <c r="I56" s="2395"/>
      <c r="J56" s="2395"/>
    </row>
    <row r="57" spans="1:10" s="2397" customFormat="1" ht="24.75" customHeight="1">
      <c r="A57" s="2326"/>
      <c r="B57" s="1926" t="s">
        <v>2506</v>
      </c>
      <c r="C57" s="2398"/>
      <c r="D57" s="2398"/>
      <c r="E57" s="2398"/>
      <c r="F57" s="2398"/>
      <c r="G57" s="2398"/>
    </row>
    <row r="58" spans="1:10" ht="15">
      <c r="B58" s="1929"/>
    </row>
  </sheetData>
  <mergeCells count="7">
    <mergeCell ref="C7:G7"/>
    <mergeCell ref="H7:H9"/>
    <mergeCell ref="I7:I9"/>
    <mergeCell ref="J7:J9"/>
    <mergeCell ref="C8:D8"/>
    <mergeCell ref="E8:F8"/>
    <mergeCell ref="G8:G9"/>
  </mergeCells>
  <printOptions horizontalCentered="1" verticalCentered="1"/>
  <pageMargins left="0" right="0" top="0" bottom="0" header="0" footer="0"/>
  <pageSetup paperSize="9" scale="37" orientation="landscape" cellComments="asDisplayed" horizontalDpi="300" r:id="rId1"/>
  <headerFooter alignWithMargins="0">
    <oddHeader>&amp;C&amp;40&amp;U&amp;A</oddHeader>
    <oddFooter>&amp;L&amp;F&amp;C&amp;A&amp;R&amp;D</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4"/>
  <sheetViews>
    <sheetView zoomScaleNormal="100" zoomScaleSheetLayoutView="55" workbookViewId="0">
      <selection sqref="A1:A1048576"/>
    </sheetView>
  </sheetViews>
  <sheetFormatPr defaultColWidth="13.28515625" defaultRowHeight="12.75"/>
  <cols>
    <col min="1" max="1" width="6.28515625" style="2399" customWidth="1"/>
    <col min="2" max="2" width="47.140625" style="2335" customWidth="1"/>
    <col min="3" max="3" width="15.42578125" style="2400" customWidth="1"/>
    <col min="4" max="4" width="15.7109375" style="2400" customWidth="1"/>
    <col min="5" max="5" width="13.28515625" style="2400" customWidth="1"/>
    <col min="6" max="6" width="16.140625" style="2400" customWidth="1"/>
    <col min="7" max="7" width="15.140625" style="2400" customWidth="1"/>
    <col min="8" max="8" width="16.42578125" style="2335" customWidth="1"/>
    <col min="9" max="9" width="15.42578125" style="2335" customWidth="1"/>
    <col min="10" max="10" width="18.28515625" style="2335" customWidth="1"/>
    <col min="11" max="251" width="11.42578125" style="2335" customWidth="1"/>
    <col min="252" max="253" width="13.28515625" style="2335"/>
    <col min="254" max="254" width="8.7109375" style="2335" customWidth="1"/>
    <col min="255" max="255" width="13.28515625" style="2335" customWidth="1"/>
    <col min="256" max="256" width="35" style="2335" customWidth="1"/>
    <col min="257" max="257" width="14.85546875" style="2335" customWidth="1"/>
    <col min="258" max="258" width="67.85546875" style="2335" customWidth="1"/>
    <col min="259" max="259" width="24.42578125" style="2335" customWidth="1"/>
    <col min="260" max="260" width="25.85546875" style="2335" customWidth="1"/>
    <col min="261" max="261" width="22.7109375" style="2335" customWidth="1"/>
    <col min="262" max="262" width="25.28515625" style="2335" customWidth="1"/>
    <col min="263" max="265" width="22.7109375" style="2335" customWidth="1"/>
    <col min="266" max="266" width="24.7109375" style="2335" customWidth="1"/>
    <col min="267" max="507" width="11.42578125" style="2335" customWidth="1"/>
    <col min="508" max="509" width="13.28515625" style="2335"/>
    <col min="510" max="510" width="8.7109375" style="2335" customWidth="1"/>
    <col min="511" max="511" width="13.28515625" style="2335" customWidth="1"/>
    <col min="512" max="512" width="35" style="2335" customWidth="1"/>
    <col min="513" max="513" width="14.85546875" style="2335" customWidth="1"/>
    <col min="514" max="514" width="67.85546875" style="2335" customWidth="1"/>
    <col min="515" max="515" width="24.42578125" style="2335" customWidth="1"/>
    <col min="516" max="516" width="25.85546875" style="2335" customWidth="1"/>
    <col min="517" max="517" width="22.7109375" style="2335" customWidth="1"/>
    <col min="518" max="518" width="25.28515625" style="2335" customWidth="1"/>
    <col min="519" max="521" width="22.7109375" style="2335" customWidth="1"/>
    <col min="522" max="522" width="24.7109375" style="2335" customWidth="1"/>
    <col min="523" max="763" width="11.42578125" style="2335" customWidth="1"/>
    <col min="764" max="765" width="13.28515625" style="2335"/>
    <col min="766" max="766" width="8.7109375" style="2335" customWidth="1"/>
    <col min="767" max="767" width="13.28515625" style="2335" customWidth="1"/>
    <col min="768" max="768" width="35" style="2335" customWidth="1"/>
    <col min="769" max="769" width="14.85546875" style="2335" customWidth="1"/>
    <col min="770" max="770" width="67.85546875" style="2335" customWidth="1"/>
    <col min="771" max="771" width="24.42578125" style="2335" customWidth="1"/>
    <col min="772" max="772" width="25.85546875" style="2335" customWidth="1"/>
    <col min="773" max="773" width="22.7109375" style="2335" customWidth="1"/>
    <col min="774" max="774" width="25.28515625" style="2335" customWidth="1"/>
    <col min="775" max="777" width="22.7109375" style="2335" customWidth="1"/>
    <col min="778" max="778" width="24.7109375" style="2335" customWidth="1"/>
    <col min="779" max="1019" width="11.42578125" style="2335" customWidth="1"/>
    <col min="1020" max="1021" width="13.28515625" style="2335"/>
    <col min="1022" max="1022" width="8.7109375" style="2335" customWidth="1"/>
    <col min="1023" max="1023" width="13.28515625" style="2335" customWidth="1"/>
    <col min="1024" max="1024" width="35" style="2335" customWidth="1"/>
    <col min="1025" max="1025" width="14.85546875" style="2335" customWidth="1"/>
    <col min="1026" max="1026" width="67.85546875" style="2335" customWidth="1"/>
    <col min="1027" max="1027" width="24.42578125" style="2335" customWidth="1"/>
    <col min="1028" max="1028" width="25.85546875" style="2335" customWidth="1"/>
    <col min="1029" max="1029" width="22.7109375" style="2335" customWidth="1"/>
    <col min="1030" max="1030" width="25.28515625" style="2335" customWidth="1"/>
    <col min="1031" max="1033" width="22.7109375" style="2335" customWidth="1"/>
    <col min="1034" max="1034" width="24.7109375" style="2335" customWidth="1"/>
    <col min="1035" max="1275" width="11.42578125" style="2335" customWidth="1"/>
    <col min="1276" max="1277" width="13.28515625" style="2335"/>
    <col min="1278" max="1278" width="8.7109375" style="2335" customWidth="1"/>
    <col min="1279" max="1279" width="13.28515625" style="2335" customWidth="1"/>
    <col min="1280" max="1280" width="35" style="2335" customWidth="1"/>
    <col min="1281" max="1281" width="14.85546875" style="2335" customWidth="1"/>
    <col min="1282" max="1282" width="67.85546875" style="2335" customWidth="1"/>
    <col min="1283" max="1283" width="24.42578125" style="2335" customWidth="1"/>
    <col min="1284" max="1284" width="25.85546875" style="2335" customWidth="1"/>
    <col min="1285" max="1285" width="22.7109375" style="2335" customWidth="1"/>
    <col min="1286" max="1286" width="25.28515625" style="2335" customWidth="1"/>
    <col min="1287" max="1289" width="22.7109375" style="2335" customWidth="1"/>
    <col min="1290" max="1290" width="24.7109375" style="2335" customWidth="1"/>
    <col min="1291" max="1531" width="11.42578125" style="2335" customWidth="1"/>
    <col min="1532" max="1533" width="13.28515625" style="2335"/>
    <col min="1534" max="1534" width="8.7109375" style="2335" customWidth="1"/>
    <col min="1535" max="1535" width="13.28515625" style="2335" customWidth="1"/>
    <col min="1536" max="1536" width="35" style="2335" customWidth="1"/>
    <col min="1537" max="1537" width="14.85546875" style="2335" customWidth="1"/>
    <col min="1538" max="1538" width="67.85546875" style="2335" customWidth="1"/>
    <col min="1539" max="1539" width="24.42578125" style="2335" customWidth="1"/>
    <col min="1540" max="1540" width="25.85546875" style="2335" customWidth="1"/>
    <col min="1541" max="1541" width="22.7109375" style="2335" customWidth="1"/>
    <col min="1542" max="1542" width="25.28515625" style="2335" customWidth="1"/>
    <col min="1543" max="1545" width="22.7109375" style="2335" customWidth="1"/>
    <col min="1546" max="1546" width="24.7109375" style="2335" customWidth="1"/>
    <col min="1547" max="1787" width="11.42578125" style="2335" customWidth="1"/>
    <col min="1788" max="1789" width="13.28515625" style="2335"/>
    <col min="1790" max="1790" width="8.7109375" style="2335" customWidth="1"/>
    <col min="1791" max="1791" width="13.28515625" style="2335" customWidth="1"/>
    <col min="1792" max="1792" width="35" style="2335" customWidth="1"/>
    <col min="1793" max="1793" width="14.85546875" style="2335" customWidth="1"/>
    <col min="1794" max="1794" width="67.85546875" style="2335" customWidth="1"/>
    <col min="1795" max="1795" width="24.42578125" style="2335" customWidth="1"/>
    <col min="1796" max="1796" width="25.85546875" style="2335" customWidth="1"/>
    <col min="1797" max="1797" width="22.7109375" style="2335" customWidth="1"/>
    <col min="1798" max="1798" width="25.28515625" style="2335" customWidth="1"/>
    <col min="1799" max="1801" width="22.7109375" style="2335" customWidth="1"/>
    <col min="1802" max="1802" width="24.7109375" style="2335" customWidth="1"/>
    <col min="1803" max="2043" width="11.42578125" style="2335" customWidth="1"/>
    <col min="2044" max="2045" width="13.28515625" style="2335"/>
    <col min="2046" max="2046" width="8.7109375" style="2335" customWidth="1"/>
    <col min="2047" max="2047" width="13.28515625" style="2335" customWidth="1"/>
    <col min="2048" max="2048" width="35" style="2335" customWidth="1"/>
    <col min="2049" max="2049" width="14.85546875" style="2335" customWidth="1"/>
    <col min="2050" max="2050" width="67.85546875" style="2335" customWidth="1"/>
    <col min="2051" max="2051" width="24.42578125" style="2335" customWidth="1"/>
    <col min="2052" max="2052" width="25.85546875" style="2335" customWidth="1"/>
    <col min="2053" max="2053" width="22.7109375" style="2335" customWidth="1"/>
    <col min="2054" max="2054" width="25.28515625" style="2335" customWidth="1"/>
    <col min="2055" max="2057" width="22.7109375" style="2335" customWidth="1"/>
    <col min="2058" max="2058" width="24.7109375" style="2335" customWidth="1"/>
    <col min="2059" max="2299" width="11.42578125" style="2335" customWidth="1"/>
    <col min="2300" max="2301" width="13.28515625" style="2335"/>
    <col min="2302" max="2302" width="8.7109375" style="2335" customWidth="1"/>
    <col min="2303" max="2303" width="13.28515625" style="2335" customWidth="1"/>
    <col min="2304" max="2304" width="35" style="2335" customWidth="1"/>
    <col min="2305" max="2305" width="14.85546875" style="2335" customWidth="1"/>
    <col min="2306" max="2306" width="67.85546875" style="2335" customWidth="1"/>
    <col min="2307" max="2307" width="24.42578125" style="2335" customWidth="1"/>
    <col min="2308" max="2308" width="25.85546875" style="2335" customWidth="1"/>
    <col min="2309" max="2309" width="22.7109375" style="2335" customWidth="1"/>
    <col min="2310" max="2310" width="25.28515625" style="2335" customWidth="1"/>
    <col min="2311" max="2313" width="22.7109375" style="2335" customWidth="1"/>
    <col min="2314" max="2314" width="24.7109375" style="2335" customWidth="1"/>
    <col min="2315" max="2555" width="11.42578125" style="2335" customWidth="1"/>
    <col min="2556" max="2557" width="13.28515625" style="2335"/>
    <col min="2558" max="2558" width="8.7109375" style="2335" customWidth="1"/>
    <col min="2559" max="2559" width="13.28515625" style="2335" customWidth="1"/>
    <col min="2560" max="2560" width="35" style="2335" customWidth="1"/>
    <col min="2561" max="2561" width="14.85546875" style="2335" customWidth="1"/>
    <col min="2562" max="2562" width="67.85546875" style="2335" customWidth="1"/>
    <col min="2563" max="2563" width="24.42578125" style="2335" customWidth="1"/>
    <col min="2564" max="2564" width="25.85546875" style="2335" customWidth="1"/>
    <col min="2565" max="2565" width="22.7109375" style="2335" customWidth="1"/>
    <col min="2566" max="2566" width="25.28515625" style="2335" customWidth="1"/>
    <col min="2567" max="2569" width="22.7109375" style="2335" customWidth="1"/>
    <col min="2570" max="2570" width="24.7109375" style="2335" customWidth="1"/>
    <col min="2571" max="2811" width="11.42578125" style="2335" customWidth="1"/>
    <col min="2812" max="2813" width="13.28515625" style="2335"/>
    <col min="2814" max="2814" width="8.7109375" style="2335" customWidth="1"/>
    <col min="2815" max="2815" width="13.28515625" style="2335" customWidth="1"/>
    <col min="2816" max="2816" width="35" style="2335" customWidth="1"/>
    <col min="2817" max="2817" width="14.85546875" style="2335" customWidth="1"/>
    <col min="2818" max="2818" width="67.85546875" style="2335" customWidth="1"/>
    <col min="2819" max="2819" width="24.42578125" style="2335" customWidth="1"/>
    <col min="2820" max="2820" width="25.85546875" style="2335" customWidth="1"/>
    <col min="2821" max="2821" width="22.7109375" style="2335" customWidth="1"/>
    <col min="2822" max="2822" width="25.28515625" style="2335" customWidth="1"/>
    <col min="2823" max="2825" width="22.7109375" style="2335" customWidth="1"/>
    <col min="2826" max="2826" width="24.7109375" style="2335" customWidth="1"/>
    <col min="2827" max="3067" width="11.42578125" style="2335" customWidth="1"/>
    <col min="3068" max="3069" width="13.28515625" style="2335"/>
    <col min="3070" max="3070" width="8.7109375" style="2335" customWidth="1"/>
    <col min="3071" max="3071" width="13.28515625" style="2335" customWidth="1"/>
    <col min="3072" max="3072" width="35" style="2335" customWidth="1"/>
    <col min="3073" max="3073" width="14.85546875" style="2335" customWidth="1"/>
    <col min="3074" max="3074" width="67.85546875" style="2335" customWidth="1"/>
    <col min="3075" max="3075" width="24.42578125" style="2335" customWidth="1"/>
    <col min="3076" max="3076" width="25.85546875" style="2335" customWidth="1"/>
    <col min="3077" max="3077" width="22.7109375" style="2335" customWidth="1"/>
    <col min="3078" max="3078" width="25.28515625" style="2335" customWidth="1"/>
    <col min="3079" max="3081" width="22.7109375" style="2335" customWidth="1"/>
    <col min="3082" max="3082" width="24.7109375" style="2335" customWidth="1"/>
    <col min="3083" max="3323" width="11.42578125" style="2335" customWidth="1"/>
    <col min="3324" max="3325" width="13.28515625" style="2335"/>
    <col min="3326" max="3326" width="8.7109375" style="2335" customWidth="1"/>
    <col min="3327" max="3327" width="13.28515625" style="2335" customWidth="1"/>
    <col min="3328" max="3328" width="35" style="2335" customWidth="1"/>
    <col min="3329" max="3329" width="14.85546875" style="2335" customWidth="1"/>
    <col min="3330" max="3330" width="67.85546875" style="2335" customWidth="1"/>
    <col min="3331" max="3331" width="24.42578125" style="2335" customWidth="1"/>
    <col min="3332" max="3332" width="25.85546875" style="2335" customWidth="1"/>
    <col min="3333" max="3333" width="22.7109375" style="2335" customWidth="1"/>
    <col min="3334" max="3334" width="25.28515625" style="2335" customWidth="1"/>
    <col min="3335" max="3337" width="22.7109375" style="2335" customWidth="1"/>
    <col min="3338" max="3338" width="24.7109375" style="2335" customWidth="1"/>
    <col min="3339" max="3579" width="11.42578125" style="2335" customWidth="1"/>
    <col min="3580" max="3581" width="13.28515625" style="2335"/>
    <col min="3582" max="3582" width="8.7109375" style="2335" customWidth="1"/>
    <col min="3583" max="3583" width="13.28515625" style="2335" customWidth="1"/>
    <col min="3584" max="3584" width="35" style="2335" customWidth="1"/>
    <col min="3585" max="3585" width="14.85546875" style="2335" customWidth="1"/>
    <col min="3586" max="3586" width="67.85546875" style="2335" customWidth="1"/>
    <col min="3587" max="3587" width="24.42578125" style="2335" customWidth="1"/>
    <col min="3588" max="3588" width="25.85546875" style="2335" customWidth="1"/>
    <col min="3589" max="3589" width="22.7109375" style="2335" customWidth="1"/>
    <col min="3590" max="3590" width="25.28515625" style="2335" customWidth="1"/>
    <col min="3591" max="3593" width="22.7109375" style="2335" customWidth="1"/>
    <col min="3594" max="3594" width="24.7109375" style="2335" customWidth="1"/>
    <col min="3595" max="3835" width="11.42578125" style="2335" customWidth="1"/>
    <col min="3836" max="3837" width="13.28515625" style="2335"/>
    <col min="3838" max="3838" width="8.7109375" style="2335" customWidth="1"/>
    <col min="3839" max="3839" width="13.28515625" style="2335" customWidth="1"/>
    <col min="3840" max="3840" width="35" style="2335" customWidth="1"/>
    <col min="3841" max="3841" width="14.85546875" style="2335" customWidth="1"/>
    <col min="3842" max="3842" width="67.85546875" style="2335" customWidth="1"/>
    <col min="3843" max="3843" width="24.42578125" style="2335" customWidth="1"/>
    <col min="3844" max="3844" width="25.85546875" style="2335" customWidth="1"/>
    <col min="3845" max="3845" width="22.7109375" style="2335" customWidth="1"/>
    <col min="3846" max="3846" width="25.28515625" style="2335" customWidth="1"/>
    <col min="3847" max="3849" width="22.7109375" style="2335" customWidth="1"/>
    <col min="3850" max="3850" width="24.7109375" style="2335" customWidth="1"/>
    <col min="3851" max="4091" width="11.42578125" style="2335" customWidth="1"/>
    <col min="4092" max="4093" width="13.28515625" style="2335"/>
    <col min="4094" max="4094" width="8.7109375" style="2335" customWidth="1"/>
    <col min="4095" max="4095" width="13.28515625" style="2335" customWidth="1"/>
    <col min="4096" max="4096" width="35" style="2335" customWidth="1"/>
    <col min="4097" max="4097" width="14.85546875" style="2335" customWidth="1"/>
    <col min="4098" max="4098" width="67.85546875" style="2335" customWidth="1"/>
    <col min="4099" max="4099" width="24.42578125" style="2335" customWidth="1"/>
    <col min="4100" max="4100" width="25.85546875" style="2335" customWidth="1"/>
    <col min="4101" max="4101" width="22.7109375" style="2335" customWidth="1"/>
    <col min="4102" max="4102" width="25.28515625" style="2335" customWidth="1"/>
    <col min="4103" max="4105" width="22.7109375" style="2335" customWidth="1"/>
    <col min="4106" max="4106" width="24.7109375" style="2335" customWidth="1"/>
    <col min="4107" max="4347" width="11.42578125" style="2335" customWidth="1"/>
    <col min="4348" max="4349" width="13.28515625" style="2335"/>
    <col min="4350" max="4350" width="8.7109375" style="2335" customWidth="1"/>
    <col min="4351" max="4351" width="13.28515625" style="2335" customWidth="1"/>
    <col min="4352" max="4352" width="35" style="2335" customWidth="1"/>
    <col min="4353" max="4353" width="14.85546875" style="2335" customWidth="1"/>
    <col min="4354" max="4354" width="67.85546875" style="2335" customWidth="1"/>
    <col min="4355" max="4355" width="24.42578125" style="2335" customWidth="1"/>
    <col min="4356" max="4356" width="25.85546875" style="2335" customWidth="1"/>
    <col min="4357" max="4357" width="22.7109375" style="2335" customWidth="1"/>
    <col min="4358" max="4358" width="25.28515625" style="2335" customWidth="1"/>
    <col min="4359" max="4361" width="22.7109375" style="2335" customWidth="1"/>
    <col min="4362" max="4362" width="24.7109375" style="2335" customWidth="1"/>
    <col min="4363" max="4603" width="11.42578125" style="2335" customWidth="1"/>
    <col min="4604" max="4605" width="13.28515625" style="2335"/>
    <col min="4606" max="4606" width="8.7109375" style="2335" customWidth="1"/>
    <col min="4607" max="4607" width="13.28515625" style="2335" customWidth="1"/>
    <col min="4608" max="4608" width="35" style="2335" customWidth="1"/>
    <col min="4609" max="4609" width="14.85546875" style="2335" customWidth="1"/>
    <col min="4610" max="4610" width="67.85546875" style="2335" customWidth="1"/>
    <col min="4611" max="4611" width="24.42578125" style="2335" customWidth="1"/>
    <col min="4612" max="4612" width="25.85546875" style="2335" customWidth="1"/>
    <col min="4613" max="4613" width="22.7109375" style="2335" customWidth="1"/>
    <col min="4614" max="4614" width="25.28515625" style="2335" customWidth="1"/>
    <col min="4615" max="4617" width="22.7109375" style="2335" customWidth="1"/>
    <col min="4618" max="4618" width="24.7109375" style="2335" customWidth="1"/>
    <col min="4619" max="4859" width="11.42578125" style="2335" customWidth="1"/>
    <col min="4860" max="4861" width="13.28515625" style="2335"/>
    <col min="4862" max="4862" width="8.7109375" style="2335" customWidth="1"/>
    <col min="4863" max="4863" width="13.28515625" style="2335" customWidth="1"/>
    <col min="4864" max="4864" width="35" style="2335" customWidth="1"/>
    <col min="4865" max="4865" width="14.85546875" style="2335" customWidth="1"/>
    <col min="4866" max="4866" width="67.85546875" style="2335" customWidth="1"/>
    <col min="4867" max="4867" width="24.42578125" style="2335" customWidth="1"/>
    <col min="4868" max="4868" width="25.85546875" style="2335" customWidth="1"/>
    <col min="4869" max="4869" width="22.7109375" style="2335" customWidth="1"/>
    <col min="4870" max="4870" width="25.28515625" style="2335" customWidth="1"/>
    <col min="4871" max="4873" width="22.7109375" style="2335" customWidth="1"/>
    <col min="4874" max="4874" width="24.7109375" style="2335" customWidth="1"/>
    <col min="4875" max="5115" width="11.42578125" style="2335" customWidth="1"/>
    <col min="5116" max="5117" width="13.28515625" style="2335"/>
    <col min="5118" max="5118" width="8.7109375" style="2335" customWidth="1"/>
    <col min="5119" max="5119" width="13.28515625" style="2335" customWidth="1"/>
    <col min="5120" max="5120" width="35" style="2335" customWidth="1"/>
    <col min="5121" max="5121" width="14.85546875" style="2335" customWidth="1"/>
    <col min="5122" max="5122" width="67.85546875" style="2335" customWidth="1"/>
    <col min="5123" max="5123" width="24.42578125" style="2335" customWidth="1"/>
    <col min="5124" max="5124" width="25.85546875" style="2335" customWidth="1"/>
    <col min="5125" max="5125" width="22.7109375" style="2335" customWidth="1"/>
    <col min="5126" max="5126" width="25.28515625" style="2335" customWidth="1"/>
    <col min="5127" max="5129" width="22.7109375" style="2335" customWidth="1"/>
    <col min="5130" max="5130" width="24.7109375" style="2335" customWidth="1"/>
    <col min="5131" max="5371" width="11.42578125" style="2335" customWidth="1"/>
    <col min="5372" max="5373" width="13.28515625" style="2335"/>
    <col min="5374" max="5374" width="8.7109375" style="2335" customWidth="1"/>
    <col min="5375" max="5375" width="13.28515625" style="2335" customWidth="1"/>
    <col min="5376" max="5376" width="35" style="2335" customWidth="1"/>
    <col min="5377" max="5377" width="14.85546875" style="2335" customWidth="1"/>
    <col min="5378" max="5378" width="67.85546875" style="2335" customWidth="1"/>
    <col min="5379" max="5379" width="24.42578125" style="2335" customWidth="1"/>
    <col min="5380" max="5380" width="25.85546875" style="2335" customWidth="1"/>
    <col min="5381" max="5381" width="22.7109375" style="2335" customWidth="1"/>
    <col min="5382" max="5382" width="25.28515625" style="2335" customWidth="1"/>
    <col min="5383" max="5385" width="22.7109375" style="2335" customWidth="1"/>
    <col min="5386" max="5386" width="24.7109375" style="2335" customWidth="1"/>
    <col min="5387" max="5627" width="11.42578125" style="2335" customWidth="1"/>
    <col min="5628" max="5629" width="13.28515625" style="2335"/>
    <col min="5630" max="5630" width="8.7109375" style="2335" customWidth="1"/>
    <col min="5631" max="5631" width="13.28515625" style="2335" customWidth="1"/>
    <col min="5632" max="5632" width="35" style="2335" customWidth="1"/>
    <col min="5633" max="5633" width="14.85546875" style="2335" customWidth="1"/>
    <col min="5634" max="5634" width="67.85546875" style="2335" customWidth="1"/>
    <col min="5635" max="5635" width="24.42578125" style="2335" customWidth="1"/>
    <col min="5636" max="5636" width="25.85546875" style="2335" customWidth="1"/>
    <col min="5637" max="5637" width="22.7109375" style="2335" customWidth="1"/>
    <col min="5638" max="5638" width="25.28515625" style="2335" customWidth="1"/>
    <col min="5639" max="5641" width="22.7109375" style="2335" customWidth="1"/>
    <col min="5642" max="5642" width="24.7109375" style="2335" customWidth="1"/>
    <col min="5643" max="5883" width="11.42578125" style="2335" customWidth="1"/>
    <col min="5884" max="5885" width="13.28515625" style="2335"/>
    <col min="5886" max="5886" width="8.7109375" style="2335" customWidth="1"/>
    <col min="5887" max="5887" width="13.28515625" style="2335" customWidth="1"/>
    <col min="5888" max="5888" width="35" style="2335" customWidth="1"/>
    <col min="5889" max="5889" width="14.85546875" style="2335" customWidth="1"/>
    <col min="5890" max="5890" width="67.85546875" style="2335" customWidth="1"/>
    <col min="5891" max="5891" width="24.42578125" style="2335" customWidth="1"/>
    <col min="5892" max="5892" width="25.85546875" style="2335" customWidth="1"/>
    <col min="5893" max="5893" width="22.7109375" style="2335" customWidth="1"/>
    <col min="5894" max="5894" width="25.28515625" style="2335" customWidth="1"/>
    <col min="5895" max="5897" width="22.7109375" style="2335" customWidth="1"/>
    <col min="5898" max="5898" width="24.7109375" style="2335" customWidth="1"/>
    <col min="5899" max="6139" width="11.42578125" style="2335" customWidth="1"/>
    <col min="6140" max="6141" width="13.28515625" style="2335"/>
    <col min="6142" max="6142" width="8.7109375" style="2335" customWidth="1"/>
    <col min="6143" max="6143" width="13.28515625" style="2335" customWidth="1"/>
    <col min="6144" max="6144" width="35" style="2335" customWidth="1"/>
    <col min="6145" max="6145" width="14.85546875" style="2335" customWidth="1"/>
    <col min="6146" max="6146" width="67.85546875" style="2335" customWidth="1"/>
    <col min="6147" max="6147" width="24.42578125" style="2335" customWidth="1"/>
    <col min="6148" max="6148" width="25.85546875" style="2335" customWidth="1"/>
    <col min="6149" max="6149" width="22.7109375" style="2335" customWidth="1"/>
    <col min="6150" max="6150" width="25.28515625" style="2335" customWidth="1"/>
    <col min="6151" max="6153" width="22.7109375" style="2335" customWidth="1"/>
    <col min="6154" max="6154" width="24.7109375" style="2335" customWidth="1"/>
    <col min="6155" max="6395" width="11.42578125" style="2335" customWidth="1"/>
    <col min="6396" max="6397" width="13.28515625" style="2335"/>
    <col min="6398" max="6398" width="8.7109375" style="2335" customWidth="1"/>
    <col min="6399" max="6399" width="13.28515625" style="2335" customWidth="1"/>
    <col min="6400" max="6400" width="35" style="2335" customWidth="1"/>
    <col min="6401" max="6401" width="14.85546875" style="2335" customWidth="1"/>
    <col min="6402" max="6402" width="67.85546875" style="2335" customWidth="1"/>
    <col min="6403" max="6403" width="24.42578125" style="2335" customWidth="1"/>
    <col min="6404" max="6404" width="25.85546875" style="2335" customWidth="1"/>
    <col min="6405" max="6405" width="22.7109375" style="2335" customWidth="1"/>
    <col min="6406" max="6406" width="25.28515625" style="2335" customWidth="1"/>
    <col min="6407" max="6409" width="22.7109375" style="2335" customWidth="1"/>
    <col min="6410" max="6410" width="24.7109375" style="2335" customWidth="1"/>
    <col min="6411" max="6651" width="11.42578125" style="2335" customWidth="1"/>
    <col min="6652" max="6653" width="13.28515625" style="2335"/>
    <col min="6654" max="6654" width="8.7109375" style="2335" customWidth="1"/>
    <col min="6655" max="6655" width="13.28515625" style="2335" customWidth="1"/>
    <col min="6656" max="6656" width="35" style="2335" customWidth="1"/>
    <col min="6657" max="6657" width="14.85546875" style="2335" customWidth="1"/>
    <col min="6658" max="6658" width="67.85546875" style="2335" customWidth="1"/>
    <col min="6659" max="6659" width="24.42578125" style="2335" customWidth="1"/>
    <col min="6660" max="6660" width="25.85546875" style="2335" customWidth="1"/>
    <col min="6661" max="6661" width="22.7109375" style="2335" customWidth="1"/>
    <col min="6662" max="6662" width="25.28515625" style="2335" customWidth="1"/>
    <col min="6663" max="6665" width="22.7109375" style="2335" customWidth="1"/>
    <col min="6666" max="6666" width="24.7109375" style="2335" customWidth="1"/>
    <col min="6667" max="6907" width="11.42578125" style="2335" customWidth="1"/>
    <col min="6908" max="6909" width="13.28515625" style="2335"/>
    <col min="6910" max="6910" width="8.7109375" style="2335" customWidth="1"/>
    <col min="6911" max="6911" width="13.28515625" style="2335" customWidth="1"/>
    <col min="6912" max="6912" width="35" style="2335" customWidth="1"/>
    <col min="6913" max="6913" width="14.85546875" style="2335" customWidth="1"/>
    <col min="6914" max="6914" width="67.85546875" style="2335" customWidth="1"/>
    <col min="6915" max="6915" width="24.42578125" style="2335" customWidth="1"/>
    <col min="6916" max="6916" width="25.85546875" style="2335" customWidth="1"/>
    <col min="6917" max="6917" width="22.7109375" style="2335" customWidth="1"/>
    <col min="6918" max="6918" width="25.28515625" style="2335" customWidth="1"/>
    <col min="6919" max="6921" width="22.7109375" style="2335" customWidth="1"/>
    <col min="6922" max="6922" width="24.7109375" style="2335" customWidth="1"/>
    <col min="6923" max="7163" width="11.42578125" style="2335" customWidth="1"/>
    <col min="7164" max="7165" width="13.28515625" style="2335"/>
    <col min="7166" max="7166" width="8.7109375" style="2335" customWidth="1"/>
    <col min="7167" max="7167" width="13.28515625" style="2335" customWidth="1"/>
    <col min="7168" max="7168" width="35" style="2335" customWidth="1"/>
    <col min="7169" max="7169" width="14.85546875" style="2335" customWidth="1"/>
    <col min="7170" max="7170" width="67.85546875" style="2335" customWidth="1"/>
    <col min="7171" max="7171" width="24.42578125" style="2335" customWidth="1"/>
    <col min="7172" max="7172" width="25.85546875" style="2335" customWidth="1"/>
    <col min="7173" max="7173" width="22.7109375" style="2335" customWidth="1"/>
    <col min="7174" max="7174" width="25.28515625" style="2335" customWidth="1"/>
    <col min="7175" max="7177" width="22.7109375" style="2335" customWidth="1"/>
    <col min="7178" max="7178" width="24.7109375" style="2335" customWidth="1"/>
    <col min="7179" max="7419" width="11.42578125" style="2335" customWidth="1"/>
    <col min="7420" max="7421" width="13.28515625" style="2335"/>
    <col min="7422" max="7422" width="8.7109375" style="2335" customWidth="1"/>
    <col min="7423" max="7423" width="13.28515625" style="2335" customWidth="1"/>
    <col min="7424" max="7424" width="35" style="2335" customWidth="1"/>
    <col min="7425" max="7425" width="14.85546875" style="2335" customWidth="1"/>
    <col min="7426" max="7426" width="67.85546875" style="2335" customWidth="1"/>
    <col min="7427" max="7427" width="24.42578125" style="2335" customWidth="1"/>
    <col min="7428" max="7428" width="25.85546875" style="2335" customWidth="1"/>
    <col min="7429" max="7429" width="22.7109375" style="2335" customWidth="1"/>
    <col min="7430" max="7430" width="25.28515625" style="2335" customWidth="1"/>
    <col min="7431" max="7433" width="22.7109375" style="2335" customWidth="1"/>
    <col min="7434" max="7434" width="24.7109375" style="2335" customWidth="1"/>
    <col min="7435" max="7675" width="11.42578125" style="2335" customWidth="1"/>
    <col min="7676" max="7677" width="13.28515625" style="2335"/>
    <col min="7678" max="7678" width="8.7109375" style="2335" customWidth="1"/>
    <col min="7679" max="7679" width="13.28515625" style="2335" customWidth="1"/>
    <col min="7680" max="7680" width="35" style="2335" customWidth="1"/>
    <col min="7681" max="7681" width="14.85546875" style="2335" customWidth="1"/>
    <col min="7682" max="7682" width="67.85546875" style="2335" customWidth="1"/>
    <col min="7683" max="7683" width="24.42578125" style="2335" customWidth="1"/>
    <col min="7684" max="7684" width="25.85546875" style="2335" customWidth="1"/>
    <col min="7685" max="7685" width="22.7109375" style="2335" customWidth="1"/>
    <col min="7686" max="7686" width="25.28515625" style="2335" customWidth="1"/>
    <col min="7687" max="7689" width="22.7109375" style="2335" customWidth="1"/>
    <col min="7690" max="7690" width="24.7109375" style="2335" customWidth="1"/>
    <col min="7691" max="7931" width="11.42578125" style="2335" customWidth="1"/>
    <col min="7932" max="7933" width="13.28515625" style="2335"/>
    <col min="7934" max="7934" width="8.7109375" style="2335" customWidth="1"/>
    <col min="7935" max="7935" width="13.28515625" style="2335" customWidth="1"/>
    <col min="7936" max="7936" width="35" style="2335" customWidth="1"/>
    <col min="7937" max="7937" width="14.85546875" style="2335" customWidth="1"/>
    <col min="7938" max="7938" width="67.85546875" style="2335" customWidth="1"/>
    <col min="7939" max="7939" width="24.42578125" style="2335" customWidth="1"/>
    <col min="7940" max="7940" width="25.85546875" style="2335" customWidth="1"/>
    <col min="7941" max="7941" width="22.7109375" style="2335" customWidth="1"/>
    <col min="7942" max="7942" width="25.28515625" style="2335" customWidth="1"/>
    <col min="7943" max="7945" width="22.7109375" style="2335" customWidth="1"/>
    <col min="7946" max="7946" width="24.7109375" style="2335" customWidth="1"/>
    <col min="7947" max="8187" width="11.42578125" style="2335" customWidth="1"/>
    <col min="8188" max="8189" width="13.28515625" style="2335"/>
    <col min="8190" max="8190" width="8.7109375" style="2335" customWidth="1"/>
    <col min="8191" max="8191" width="13.28515625" style="2335" customWidth="1"/>
    <col min="8192" max="8192" width="35" style="2335" customWidth="1"/>
    <col min="8193" max="8193" width="14.85546875" style="2335" customWidth="1"/>
    <col min="8194" max="8194" width="67.85546875" style="2335" customWidth="1"/>
    <col min="8195" max="8195" width="24.42578125" style="2335" customWidth="1"/>
    <col min="8196" max="8196" width="25.85546875" style="2335" customWidth="1"/>
    <col min="8197" max="8197" width="22.7109375" style="2335" customWidth="1"/>
    <col min="8198" max="8198" width="25.28515625" style="2335" customWidth="1"/>
    <col min="8199" max="8201" width="22.7109375" style="2335" customWidth="1"/>
    <col min="8202" max="8202" width="24.7109375" style="2335" customWidth="1"/>
    <col min="8203" max="8443" width="11.42578125" style="2335" customWidth="1"/>
    <col min="8444" max="8445" width="13.28515625" style="2335"/>
    <col min="8446" max="8446" width="8.7109375" style="2335" customWidth="1"/>
    <col min="8447" max="8447" width="13.28515625" style="2335" customWidth="1"/>
    <col min="8448" max="8448" width="35" style="2335" customWidth="1"/>
    <col min="8449" max="8449" width="14.85546875" style="2335" customWidth="1"/>
    <col min="8450" max="8450" width="67.85546875" style="2335" customWidth="1"/>
    <col min="8451" max="8451" width="24.42578125" style="2335" customWidth="1"/>
    <col min="8452" max="8452" width="25.85546875" style="2335" customWidth="1"/>
    <col min="8453" max="8453" width="22.7109375" style="2335" customWidth="1"/>
    <col min="8454" max="8454" width="25.28515625" style="2335" customWidth="1"/>
    <col min="8455" max="8457" width="22.7109375" style="2335" customWidth="1"/>
    <col min="8458" max="8458" width="24.7109375" style="2335" customWidth="1"/>
    <col min="8459" max="8699" width="11.42578125" style="2335" customWidth="1"/>
    <col min="8700" max="8701" width="13.28515625" style="2335"/>
    <col min="8702" max="8702" width="8.7109375" style="2335" customWidth="1"/>
    <col min="8703" max="8703" width="13.28515625" style="2335" customWidth="1"/>
    <col min="8704" max="8704" width="35" style="2335" customWidth="1"/>
    <col min="8705" max="8705" width="14.85546875" style="2335" customWidth="1"/>
    <col min="8706" max="8706" width="67.85546875" style="2335" customWidth="1"/>
    <col min="8707" max="8707" width="24.42578125" style="2335" customWidth="1"/>
    <col min="8708" max="8708" width="25.85546875" style="2335" customWidth="1"/>
    <col min="8709" max="8709" width="22.7109375" style="2335" customWidth="1"/>
    <col min="8710" max="8710" width="25.28515625" style="2335" customWidth="1"/>
    <col min="8711" max="8713" width="22.7109375" style="2335" customWidth="1"/>
    <col min="8714" max="8714" width="24.7109375" style="2335" customWidth="1"/>
    <col min="8715" max="8955" width="11.42578125" style="2335" customWidth="1"/>
    <col min="8956" max="8957" width="13.28515625" style="2335"/>
    <col min="8958" max="8958" width="8.7109375" style="2335" customWidth="1"/>
    <col min="8959" max="8959" width="13.28515625" style="2335" customWidth="1"/>
    <col min="8960" max="8960" width="35" style="2335" customWidth="1"/>
    <col min="8961" max="8961" width="14.85546875" style="2335" customWidth="1"/>
    <col min="8962" max="8962" width="67.85546875" style="2335" customWidth="1"/>
    <col min="8963" max="8963" width="24.42578125" style="2335" customWidth="1"/>
    <col min="8964" max="8964" width="25.85546875" style="2335" customWidth="1"/>
    <col min="8965" max="8965" width="22.7109375" style="2335" customWidth="1"/>
    <col min="8966" max="8966" width="25.28515625" style="2335" customWidth="1"/>
    <col min="8967" max="8969" width="22.7109375" style="2335" customWidth="1"/>
    <col min="8970" max="8970" width="24.7109375" style="2335" customWidth="1"/>
    <col min="8971" max="9211" width="11.42578125" style="2335" customWidth="1"/>
    <col min="9212" max="9213" width="13.28515625" style="2335"/>
    <col min="9214" max="9214" width="8.7109375" style="2335" customWidth="1"/>
    <col min="9215" max="9215" width="13.28515625" style="2335" customWidth="1"/>
    <col min="9216" max="9216" width="35" style="2335" customWidth="1"/>
    <col min="9217" max="9217" width="14.85546875" style="2335" customWidth="1"/>
    <col min="9218" max="9218" width="67.85546875" style="2335" customWidth="1"/>
    <col min="9219" max="9219" width="24.42578125" style="2335" customWidth="1"/>
    <col min="9220" max="9220" width="25.85546875" style="2335" customWidth="1"/>
    <col min="9221" max="9221" width="22.7109375" style="2335" customWidth="1"/>
    <col min="9222" max="9222" width="25.28515625" style="2335" customWidth="1"/>
    <col min="9223" max="9225" width="22.7109375" style="2335" customWidth="1"/>
    <col min="9226" max="9226" width="24.7109375" style="2335" customWidth="1"/>
    <col min="9227" max="9467" width="11.42578125" style="2335" customWidth="1"/>
    <col min="9468" max="9469" width="13.28515625" style="2335"/>
    <col min="9470" max="9470" width="8.7109375" style="2335" customWidth="1"/>
    <col min="9471" max="9471" width="13.28515625" style="2335" customWidth="1"/>
    <col min="9472" max="9472" width="35" style="2335" customWidth="1"/>
    <col min="9473" max="9473" width="14.85546875" style="2335" customWidth="1"/>
    <col min="9474" max="9474" width="67.85546875" style="2335" customWidth="1"/>
    <col min="9475" max="9475" width="24.42578125" style="2335" customWidth="1"/>
    <col min="9476" max="9476" width="25.85546875" style="2335" customWidth="1"/>
    <col min="9477" max="9477" width="22.7109375" style="2335" customWidth="1"/>
    <col min="9478" max="9478" width="25.28515625" style="2335" customWidth="1"/>
    <col min="9479" max="9481" width="22.7109375" style="2335" customWidth="1"/>
    <col min="9482" max="9482" width="24.7109375" style="2335" customWidth="1"/>
    <col min="9483" max="9723" width="11.42578125" style="2335" customWidth="1"/>
    <col min="9724" max="9725" width="13.28515625" style="2335"/>
    <col min="9726" max="9726" width="8.7109375" style="2335" customWidth="1"/>
    <col min="9727" max="9727" width="13.28515625" style="2335" customWidth="1"/>
    <col min="9728" max="9728" width="35" style="2335" customWidth="1"/>
    <col min="9729" max="9729" width="14.85546875" style="2335" customWidth="1"/>
    <col min="9730" max="9730" width="67.85546875" style="2335" customWidth="1"/>
    <col min="9731" max="9731" width="24.42578125" style="2335" customWidth="1"/>
    <col min="9732" max="9732" width="25.85546875" style="2335" customWidth="1"/>
    <col min="9733" max="9733" width="22.7109375" style="2335" customWidth="1"/>
    <col min="9734" max="9734" width="25.28515625" style="2335" customWidth="1"/>
    <col min="9735" max="9737" width="22.7109375" style="2335" customWidth="1"/>
    <col min="9738" max="9738" width="24.7109375" style="2335" customWidth="1"/>
    <col min="9739" max="9979" width="11.42578125" style="2335" customWidth="1"/>
    <col min="9980" max="9981" width="13.28515625" style="2335"/>
    <col min="9982" max="9982" width="8.7109375" style="2335" customWidth="1"/>
    <col min="9983" max="9983" width="13.28515625" style="2335" customWidth="1"/>
    <col min="9984" max="9984" width="35" style="2335" customWidth="1"/>
    <col min="9985" max="9985" width="14.85546875" style="2335" customWidth="1"/>
    <col min="9986" max="9986" width="67.85546875" style="2335" customWidth="1"/>
    <col min="9987" max="9987" width="24.42578125" style="2335" customWidth="1"/>
    <col min="9988" max="9988" width="25.85546875" style="2335" customWidth="1"/>
    <col min="9989" max="9989" width="22.7109375" style="2335" customWidth="1"/>
    <col min="9990" max="9990" width="25.28515625" style="2335" customWidth="1"/>
    <col min="9991" max="9993" width="22.7109375" style="2335" customWidth="1"/>
    <col min="9994" max="9994" width="24.7109375" style="2335" customWidth="1"/>
    <col min="9995" max="10235" width="11.42578125" style="2335" customWidth="1"/>
    <col min="10236" max="10237" width="13.28515625" style="2335"/>
    <col min="10238" max="10238" width="8.7109375" style="2335" customWidth="1"/>
    <col min="10239" max="10239" width="13.28515625" style="2335" customWidth="1"/>
    <col min="10240" max="10240" width="35" style="2335" customWidth="1"/>
    <col min="10241" max="10241" width="14.85546875" style="2335" customWidth="1"/>
    <col min="10242" max="10242" width="67.85546875" style="2335" customWidth="1"/>
    <col min="10243" max="10243" width="24.42578125" style="2335" customWidth="1"/>
    <col min="10244" max="10244" width="25.85546875" style="2335" customWidth="1"/>
    <col min="10245" max="10245" width="22.7109375" style="2335" customWidth="1"/>
    <col min="10246" max="10246" width="25.28515625" style="2335" customWidth="1"/>
    <col min="10247" max="10249" width="22.7109375" style="2335" customWidth="1"/>
    <col min="10250" max="10250" width="24.7109375" style="2335" customWidth="1"/>
    <col min="10251" max="10491" width="11.42578125" style="2335" customWidth="1"/>
    <col min="10492" max="10493" width="13.28515625" style="2335"/>
    <col min="10494" max="10494" width="8.7109375" style="2335" customWidth="1"/>
    <col min="10495" max="10495" width="13.28515625" style="2335" customWidth="1"/>
    <col min="10496" max="10496" width="35" style="2335" customWidth="1"/>
    <col min="10497" max="10497" width="14.85546875" style="2335" customWidth="1"/>
    <col min="10498" max="10498" width="67.85546875" style="2335" customWidth="1"/>
    <col min="10499" max="10499" width="24.42578125" style="2335" customWidth="1"/>
    <col min="10500" max="10500" width="25.85546875" style="2335" customWidth="1"/>
    <col min="10501" max="10501" width="22.7109375" style="2335" customWidth="1"/>
    <col min="10502" max="10502" width="25.28515625" style="2335" customWidth="1"/>
    <col min="10503" max="10505" width="22.7109375" style="2335" customWidth="1"/>
    <col min="10506" max="10506" width="24.7109375" style="2335" customWidth="1"/>
    <col min="10507" max="10747" width="11.42578125" style="2335" customWidth="1"/>
    <col min="10748" max="10749" width="13.28515625" style="2335"/>
    <col min="10750" max="10750" width="8.7109375" style="2335" customWidth="1"/>
    <col min="10751" max="10751" width="13.28515625" style="2335" customWidth="1"/>
    <col min="10752" max="10752" width="35" style="2335" customWidth="1"/>
    <col min="10753" max="10753" width="14.85546875" style="2335" customWidth="1"/>
    <col min="10754" max="10754" width="67.85546875" style="2335" customWidth="1"/>
    <col min="10755" max="10755" width="24.42578125" style="2335" customWidth="1"/>
    <col min="10756" max="10756" width="25.85546875" style="2335" customWidth="1"/>
    <col min="10757" max="10757" width="22.7109375" style="2335" customWidth="1"/>
    <col min="10758" max="10758" width="25.28515625" style="2335" customWidth="1"/>
    <col min="10759" max="10761" width="22.7109375" style="2335" customWidth="1"/>
    <col min="10762" max="10762" width="24.7109375" style="2335" customWidth="1"/>
    <col min="10763" max="11003" width="11.42578125" style="2335" customWidth="1"/>
    <col min="11004" max="11005" width="13.28515625" style="2335"/>
    <col min="11006" max="11006" width="8.7109375" style="2335" customWidth="1"/>
    <col min="11007" max="11007" width="13.28515625" style="2335" customWidth="1"/>
    <col min="11008" max="11008" width="35" style="2335" customWidth="1"/>
    <col min="11009" max="11009" width="14.85546875" style="2335" customWidth="1"/>
    <col min="11010" max="11010" width="67.85546875" style="2335" customWidth="1"/>
    <col min="11011" max="11011" width="24.42578125" style="2335" customWidth="1"/>
    <col min="11012" max="11012" width="25.85546875" style="2335" customWidth="1"/>
    <col min="11013" max="11013" width="22.7109375" style="2335" customWidth="1"/>
    <col min="11014" max="11014" width="25.28515625" style="2335" customWidth="1"/>
    <col min="11015" max="11017" width="22.7109375" style="2335" customWidth="1"/>
    <col min="11018" max="11018" width="24.7109375" style="2335" customWidth="1"/>
    <col min="11019" max="11259" width="11.42578125" style="2335" customWidth="1"/>
    <col min="11260" max="11261" width="13.28515625" style="2335"/>
    <col min="11262" max="11262" width="8.7109375" style="2335" customWidth="1"/>
    <col min="11263" max="11263" width="13.28515625" style="2335" customWidth="1"/>
    <col min="11264" max="11264" width="35" style="2335" customWidth="1"/>
    <col min="11265" max="11265" width="14.85546875" style="2335" customWidth="1"/>
    <col min="11266" max="11266" width="67.85546875" style="2335" customWidth="1"/>
    <col min="11267" max="11267" width="24.42578125" style="2335" customWidth="1"/>
    <col min="11268" max="11268" width="25.85546875" style="2335" customWidth="1"/>
    <col min="11269" max="11269" width="22.7109375" style="2335" customWidth="1"/>
    <col min="11270" max="11270" width="25.28515625" style="2335" customWidth="1"/>
    <col min="11271" max="11273" width="22.7109375" style="2335" customWidth="1"/>
    <col min="11274" max="11274" width="24.7109375" style="2335" customWidth="1"/>
    <col min="11275" max="11515" width="11.42578125" style="2335" customWidth="1"/>
    <col min="11516" max="11517" width="13.28515625" style="2335"/>
    <col min="11518" max="11518" width="8.7109375" style="2335" customWidth="1"/>
    <col min="11519" max="11519" width="13.28515625" style="2335" customWidth="1"/>
    <col min="11520" max="11520" width="35" style="2335" customWidth="1"/>
    <col min="11521" max="11521" width="14.85546875" style="2335" customWidth="1"/>
    <col min="11522" max="11522" width="67.85546875" style="2335" customWidth="1"/>
    <col min="11523" max="11523" width="24.42578125" style="2335" customWidth="1"/>
    <col min="11524" max="11524" width="25.85546875" style="2335" customWidth="1"/>
    <col min="11525" max="11525" width="22.7109375" style="2335" customWidth="1"/>
    <col min="11526" max="11526" width="25.28515625" style="2335" customWidth="1"/>
    <col min="11527" max="11529" width="22.7109375" style="2335" customWidth="1"/>
    <col min="11530" max="11530" width="24.7109375" style="2335" customWidth="1"/>
    <col min="11531" max="11771" width="11.42578125" style="2335" customWidth="1"/>
    <col min="11772" max="11773" width="13.28515625" style="2335"/>
    <col min="11774" max="11774" width="8.7109375" style="2335" customWidth="1"/>
    <col min="11775" max="11775" width="13.28515625" style="2335" customWidth="1"/>
    <col min="11776" max="11776" width="35" style="2335" customWidth="1"/>
    <col min="11777" max="11777" width="14.85546875" style="2335" customWidth="1"/>
    <col min="11778" max="11778" width="67.85546875" style="2335" customWidth="1"/>
    <col min="11779" max="11779" width="24.42578125" style="2335" customWidth="1"/>
    <col min="11780" max="11780" width="25.85546875" style="2335" customWidth="1"/>
    <col min="11781" max="11781" width="22.7109375" style="2335" customWidth="1"/>
    <col min="11782" max="11782" width="25.28515625" style="2335" customWidth="1"/>
    <col min="11783" max="11785" width="22.7109375" style="2335" customWidth="1"/>
    <col min="11786" max="11786" width="24.7109375" style="2335" customWidth="1"/>
    <col min="11787" max="12027" width="11.42578125" style="2335" customWidth="1"/>
    <col min="12028" max="12029" width="13.28515625" style="2335"/>
    <col min="12030" max="12030" width="8.7109375" style="2335" customWidth="1"/>
    <col min="12031" max="12031" width="13.28515625" style="2335" customWidth="1"/>
    <col min="12032" max="12032" width="35" style="2335" customWidth="1"/>
    <col min="12033" max="12033" width="14.85546875" style="2335" customWidth="1"/>
    <col min="12034" max="12034" width="67.85546875" style="2335" customWidth="1"/>
    <col min="12035" max="12035" width="24.42578125" style="2335" customWidth="1"/>
    <col min="12036" max="12036" width="25.85546875" style="2335" customWidth="1"/>
    <col min="12037" max="12037" width="22.7109375" style="2335" customWidth="1"/>
    <col min="12038" max="12038" width="25.28515625" style="2335" customWidth="1"/>
    <col min="12039" max="12041" width="22.7109375" style="2335" customWidth="1"/>
    <col min="12042" max="12042" width="24.7109375" style="2335" customWidth="1"/>
    <col min="12043" max="12283" width="11.42578125" style="2335" customWidth="1"/>
    <col min="12284" max="12285" width="13.28515625" style="2335"/>
    <col min="12286" max="12286" width="8.7109375" style="2335" customWidth="1"/>
    <col min="12287" max="12287" width="13.28515625" style="2335" customWidth="1"/>
    <col min="12288" max="12288" width="35" style="2335" customWidth="1"/>
    <col min="12289" max="12289" width="14.85546875" style="2335" customWidth="1"/>
    <col min="12290" max="12290" width="67.85546875" style="2335" customWidth="1"/>
    <col min="12291" max="12291" width="24.42578125" style="2335" customWidth="1"/>
    <col min="12292" max="12292" width="25.85546875" style="2335" customWidth="1"/>
    <col min="12293" max="12293" width="22.7109375" style="2335" customWidth="1"/>
    <col min="12294" max="12294" width="25.28515625" style="2335" customWidth="1"/>
    <col min="12295" max="12297" width="22.7109375" style="2335" customWidth="1"/>
    <col min="12298" max="12298" width="24.7109375" style="2335" customWidth="1"/>
    <col min="12299" max="12539" width="11.42578125" style="2335" customWidth="1"/>
    <col min="12540" max="12541" width="13.28515625" style="2335"/>
    <col min="12542" max="12542" width="8.7109375" style="2335" customWidth="1"/>
    <col min="12543" max="12543" width="13.28515625" style="2335" customWidth="1"/>
    <col min="12544" max="12544" width="35" style="2335" customWidth="1"/>
    <col min="12545" max="12545" width="14.85546875" style="2335" customWidth="1"/>
    <col min="12546" max="12546" width="67.85546875" style="2335" customWidth="1"/>
    <col min="12547" max="12547" width="24.42578125" style="2335" customWidth="1"/>
    <col min="12548" max="12548" width="25.85546875" style="2335" customWidth="1"/>
    <col min="12549" max="12549" width="22.7109375" style="2335" customWidth="1"/>
    <col min="12550" max="12550" width="25.28515625" style="2335" customWidth="1"/>
    <col min="12551" max="12553" width="22.7109375" style="2335" customWidth="1"/>
    <col min="12554" max="12554" width="24.7109375" style="2335" customWidth="1"/>
    <col min="12555" max="12795" width="11.42578125" style="2335" customWidth="1"/>
    <col min="12796" max="12797" width="13.28515625" style="2335"/>
    <col min="12798" max="12798" width="8.7109375" style="2335" customWidth="1"/>
    <col min="12799" max="12799" width="13.28515625" style="2335" customWidth="1"/>
    <col min="12800" max="12800" width="35" style="2335" customWidth="1"/>
    <col min="12801" max="12801" width="14.85546875" style="2335" customWidth="1"/>
    <col min="12802" max="12802" width="67.85546875" style="2335" customWidth="1"/>
    <col min="12803" max="12803" width="24.42578125" style="2335" customWidth="1"/>
    <col min="12804" max="12804" width="25.85546875" style="2335" customWidth="1"/>
    <col min="12805" max="12805" width="22.7109375" style="2335" customWidth="1"/>
    <col min="12806" max="12806" width="25.28515625" style="2335" customWidth="1"/>
    <col min="12807" max="12809" width="22.7109375" style="2335" customWidth="1"/>
    <col min="12810" max="12810" width="24.7109375" style="2335" customWidth="1"/>
    <col min="12811" max="13051" width="11.42578125" style="2335" customWidth="1"/>
    <col min="13052" max="13053" width="13.28515625" style="2335"/>
    <col min="13054" max="13054" width="8.7109375" style="2335" customWidth="1"/>
    <col min="13055" max="13055" width="13.28515625" style="2335" customWidth="1"/>
    <col min="13056" max="13056" width="35" style="2335" customWidth="1"/>
    <col min="13057" max="13057" width="14.85546875" style="2335" customWidth="1"/>
    <col min="13058" max="13058" width="67.85546875" style="2335" customWidth="1"/>
    <col min="13059" max="13059" width="24.42578125" style="2335" customWidth="1"/>
    <col min="13060" max="13060" width="25.85546875" style="2335" customWidth="1"/>
    <col min="13061" max="13061" width="22.7109375" style="2335" customWidth="1"/>
    <col min="13062" max="13062" width="25.28515625" style="2335" customWidth="1"/>
    <col min="13063" max="13065" width="22.7109375" style="2335" customWidth="1"/>
    <col min="13066" max="13066" width="24.7109375" style="2335" customWidth="1"/>
    <col min="13067" max="13307" width="11.42578125" style="2335" customWidth="1"/>
    <col min="13308" max="13309" width="13.28515625" style="2335"/>
    <col min="13310" max="13310" width="8.7109375" style="2335" customWidth="1"/>
    <col min="13311" max="13311" width="13.28515625" style="2335" customWidth="1"/>
    <col min="13312" max="13312" width="35" style="2335" customWidth="1"/>
    <col min="13313" max="13313" width="14.85546875" style="2335" customWidth="1"/>
    <col min="13314" max="13314" width="67.85546875" style="2335" customWidth="1"/>
    <col min="13315" max="13315" width="24.42578125" style="2335" customWidth="1"/>
    <col min="13316" max="13316" width="25.85546875" style="2335" customWidth="1"/>
    <col min="13317" max="13317" width="22.7109375" style="2335" customWidth="1"/>
    <col min="13318" max="13318" width="25.28515625" style="2335" customWidth="1"/>
    <col min="13319" max="13321" width="22.7109375" style="2335" customWidth="1"/>
    <col min="13322" max="13322" width="24.7109375" style="2335" customWidth="1"/>
    <col min="13323" max="13563" width="11.42578125" style="2335" customWidth="1"/>
    <col min="13564" max="13565" width="13.28515625" style="2335"/>
    <col min="13566" max="13566" width="8.7109375" style="2335" customWidth="1"/>
    <col min="13567" max="13567" width="13.28515625" style="2335" customWidth="1"/>
    <col min="13568" max="13568" width="35" style="2335" customWidth="1"/>
    <col min="13569" max="13569" width="14.85546875" style="2335" customWidth="1"/>
    <col min="13570" max="13570" width="67.85546875" style="2335" customWidth="1"/>
    <col min="13571" max="13571" width="24.42578125" style="2335" customWidth="1"/>
    <col min="13572" max="13572" width="25.85546875" style="2335" customWidth="1"/>
    <col min="13573" max="13573" width="22.7109375" style="2335" customWidth="1"/>
    <col min="13574" max="13574" width="25.28515625" style="2335" customWidth="1"/>
    <col min="13575" max="13577" width="22.7109375" style="2335" customWidth="1"/>
    <col min="13578" max="13578" width="24.7109375" style="2335" customWidth="1"/>
    <col min="13579" max="13819" width="11.42578125" style="2335" customWidth="1"/>
    <col min="13820" max="13821" width="13.28515625" style="2335"/>
    <col min="13822" max="13822" width="8.7109375" style="2335" customWidth="1"/>
    <col min="13823" max="13823" width="13.28515625" style="2335" customWidth="1"/>
    <col min="13824" max="13824" width="35" style="2335" customWidth="1"/>
    <col min="13825" max="13825" width="14.85546875" style="2335" customWidth="1"/>
    <col min="13826" max="13826" width="67.85546875" style="2335" customWidth="1"/>
    <col min="13827" max="13827" width="24.42578125" style="2335" customWidth="1"/>
    <col min="13828" max="13828" width="25.85546875" style="2335" customWidth="1"/>
    <col min="13829" max="13829" width="22.7109375" style="2335" customWidth="1"/>
    <col min="13830" max="13830" width="25.28515625" style="2335" customWidth="1"/>
    <col min="13831" max="13833" width="22.7109375" style="2335" customWidth="1"/>
    <col min="13834" max="13834" width="24.7109375" style="2335" customWidth="1"/>
    <col min="13835" max="14075" width="11.42578125" style="2335" customWidth="1"/>
    <col min="14076" max="14077" width="13.28515625" style="2335"/>
    <col min="14078" max="14078" width="8.7109375" style="2335" customWidth="1"/>
    <col min="14079" max="14079" width="13.28515625" style="2335" customWidth="1"/>
    <col min="14080" max="14080" width="35" style="2335" customWidth="1"/>
    <col min="14081" max="14081" width="14.85546875" style="2335" customWidth="1"/>
    <col min="14082" max="14082" width="67.85546875" style="2335" customWidth="1"/>
    <col min="14083" max="14083" width="24.42578125" style="2335" customWidth="1"/>
    <col min="14084" max="14084" width="25.85546875" style="2335" customWidth="1"/>
    <col min="14085" max="14085" width="22.7109375" style="2335" customWidth="1"/>
    <col min="14086" max="14086" width="25.28515625" style="2335" customWidth="1"/>
    <col min="14087" max="14089" width="22.7109375" style="2335" customWidth="1"/>
    <col min="14090" max="14090" width="24.7109375" style="2335" customWidth="1"/>
    <col min="14091" max="14331" width="11.42578125" style="2335" customWidth="1"/>
    <col min="14332" max="14333" width="13.28515625" style="2335"/>
    <col min="14334" max="14334" width="8.7109375" style="2335" customWidth="1"/>
    <col min="14335" max="14335" width="13.28515625" style="2335" customWidth="1"/>
    <col min="14336" max="14336" width="35" style="2335" customWidth="1"/>
    <col min="14337" max="14337" width="14.85546875" style="2335" customWidth="1"/>
    <col min="14338" max="14338" width="67.85546875" style="2335" customWidth="1"/>
    <col min="14339" max="14339" width="24.42578125" style="2335" customWidth="1"/>
    <col min="14340" max="14340" width="25.85546875" style="2335" customWidth="1"/>
    <col min="14341" max="14341" width="22.7109375" style="2335" customWidth="1"/>
    <col min="14342" max="14342" width="25.28515625" style="2335" customWidth="1"/>
    <col min="14343" max="14345" width="22.7109375" style="2335" customWidth="1"/>
    <col min="14346" max="14346" width="24.7109375" style="2335" customWidth="1"/>
    <col min="14347" max="14587" width="11.42578125" style="2335" customWidth="1"/>
    <col min="14588" max="14589" width="13.28515625" style="2335"/>
    <col min="14590" max="14590" width="8.7109375" style="2335" customWidth="1"/>
    <col min="14591" max="14591" width="13.28515625" style="2335" customWidth="1"/>
    <col min="14592" max="14592" width="35" style="2335" customWidth="1"/>
    <col min="14593" max="14593" width="14.85546875" style="2335" customWidth="1"/>
    <col min="14594" max="14594" width="67.85546875" style="2335" customWidth="1"/>
    <col min="14595" max="14595" width="24.42578125" style="2335" customWidth="1"/>
    <col min="14596" max="14596" width="25.85546875" style="2335" customWidth="1"/>
    <col min="14597" max="14597" width="22.7109375" style="2335" customWidth="1"/>
    <col min="14598" max="14598" width="25.28515625" style="2335" customWidth="1"/>
    <col min="14599" max="14601" width="22.7109375" style="2335" customWidth="1"/>
    <col min="14602" max="14602" width="24.7109375" style="2335" customWidth="1"/>
    <col min="14603" max="14843" width="11.42578125" style="2335" customWidth="1"/>
    <col min="14844" max="14845" width="13.28515625" style="2335"/>
    <col min="14846" max="14846" width="8.7109375" style="2335" customWidth="1"/>
    <col min="14847" max="14847" width="13.28515625" style="2335" customWidth="1"/>
    <col min="14848" max="14848" width="35" style="2335" customWidth="1"/>
    <col min="14849" max="14849" width="14.85546875" style="2335" customWidth="1"/>
    <col min="14850" max="14850" width="67.85546875" style="2335" customWidth="1"/>
    <col min="14851" max="14851" width="24.42578125" style="2335" customWidth="1"/>
    <col min="14852" max="14852" width="25.85546875" style="2335" customWidth="1"/>
    <col min="14853" max="14853" width="22.7109375" style="2335" customWidth="1"/>
    <col min="14854" max="14854" width="25.28515625" style="2335" customWidth="1"/>
    <col min="14855" max="14857" width="22.7109375" style="2335" customWidth="1"/>
    <col min="14858" max="14858" width="24.7109375" style="2335" customWidth="1"/>
    <col min="14859" max="15099" width="11.42578125" style="2335" customWidth="1"/>
    <col min="15100" max="15101" width="13.28515625" style="2335"/>
    <col min="15102" max="15102" width="8.7109375" style="2335" customWidth="1"/>
    <col min="15103" max="15103" width="13.28515625" style="2335" customWidth="1"/>
    <col min="15104" max="15104" width="35" style="2335" customWidth="1"/>
    <col min="15105" max="15105" width="14.85546875" style="2335" customWidth="1"/>
    <col min="15106" max="15106" width="67.85546875" style="2335" customWidth="1"/>
    <col min="15107" max="15107" width="24.42578125" style="2335" customWidth="1"/>
    <col min="15108" max="15108" width="25.85546875" style="2335" customWidth="1"/>
    <col min="15109" max="15109" width="22.7109375" style="2335" customWidth="1"/>
    <col min="15110" max="15110" width="25.28515625" style="2335" customWidth="1"/>
    <col min="15111" max="15113" width="22.7109375" style="2335" customWidth="1"/>
    <col min="15114" max="15114" width="24.7109375" style="2335" customWidth="1"/>
    <col min="15115" max="15355" width="11.42578125" style="2335" customWidth="1"/>
    <col min="15356" max="15357" width="13.28515625" style="2335"/>
    <col min="15358" max="15358" width="8.7109375" style="2335" customWidth="1"/>
    <col min="15359" max="15359" width="13.28515625" style="2335" customWidth="1"/>
    <col min="15360" max="15360" width="35" style="2335" customWidth="1"/>
    <col min="15361" max="15361" width="14.85546875" style="2335" customWidth="1"/>
    <col min="15362" max="15362" width="67.85546875" style="2335" customWidth="1"/>
    <col min="15363" max="15363" width="24.42578125" style="2335" customWidth="1"/>
    <col min="15364" max="15364" width="25.85546875" style="2335" customWidth="1"/>
    <col min="15365" max="15365" width="22.7109375" style="2335" customWidth="1"/>
    <col min="15366" max="15366" width="25.28515625" style="2335" customWidth="1"/>
    <col min="15367" max="15369" width="22.7109375" style="2335" customWidth="1"/>
    <col min="15370" max="15370" width="24.7109375" style="2335" customWidth="1"/>
    <col min="15371" max="15611" width="11.42578125" style="2335" customWidth="1"/>
    <col min="15612" max="15613" width="13.28515625" style="2335"/>
    <col min="15614" max="15614" width="8.7109375" style="2335" customWidth="1"/>
    <col min="15615" max="15615" width="13.28515625" style="2335" customWidth="1"/>
    <col min="15616" max="15616" width="35" style="2335" customWidth="1"/>
    <col min="15617" max="15617" width="14.85546875" style="2335" customWidth="1"/>
    <col min="15618" max="15618" width="67.85546875" style="2335" customWidth="1"/>
    <col min="15619" max="15619" width="24.42578125" style="2335" customWidth="1"/>
    <col min="15620" max="15620" width="25.85546875" style="2335" customWidth="1"/>
    <col min="15621" max="15621" width="22.7109375" style="2335" customWidth="1"/>
    <col min="15622" max="15622" width="25.28515625" style="2335" customWidth="1"/>
    <col min="15623" max="15625" width="22.7109375" style="2335" customWidth="1"/>
    <col min="15626" max="15626" width="24.7109375" style="2335" customWidth="1"/>
    <col min="15627" max="15867" width="11.42578125" style="2335" customWidth="1"/>
    <col min="15868" max="15869" width="13.28515625" style="2335"/>
    <col min="15870" max="15870" width="8.7109375" style="2335" customWidth="1"/>
    <col min="15871" max="15871" width="13.28515625" style="2335" customWidth="1"/>
    <col min="15872" max="15872" width="35" style="2335" customWidth="1"/>
    <col min="15873" max="15873" width="14.85546875" style="2335" customWidth="1"/>
    <col min="15874" max="15874" width="67.85546875" style="2335" customWidth="1"/>
    <col min="15875" max="15875" width="24.42578125" style="2335" customWidth="1"/>
    <col min="15876" max="15876" width="25.85546875" style="2335" customWidth="1"/>
    <col min="15877" max="15877" width="22.7109375" style="2335" customWidth="1"/>
    <col min="15878" max="15878" width="25.28515625" style="2335" customWidth="1"/>
    <col min="15879" max="15881" width="22.7109375" style="2335" customWidth="1"/>
    <col min="15882" max="15882" width="24.7109375" style="2335" customWidth="1"/>
    <col min="15883" max="16123" width="11.42578125" style="2335" customWidth="1"/>
    <col min="16124" max="16125" width="13.28515625" style="2335"/>
    <col min="16126" max="16126" width="8.7109375" style="2335" customWidth="1"/>
    <col min="16127" max="16127" width="13.28515625" style="2335" customWidth="1"/>
    <col min="16128" max="16128" width="35" style="2335" customWidth="1"/>
    <col min="16129" max="16129" width="14.85546875" style="2335" customWidth="1"/>
    <col min="16130" max="16130" width="67.85546875" style="2335" customWidth="1"/>
    <col min="16131" max="16131" width="24.42578125" style="2335" customWidth="1"/>
    <col min="16132" max="16132" width="25.85546875" style="2335" customWidth="1"/>
    <col min="16133" max="16133" width="22.7109375" style="2335" customWidth="1"/>
    <col min="16134" max="16134" width="25.28515625" style="2335" customWidth="1"/>
    <col min="16135" max="16137" width="22.7109375" style="2335" customWidth="1"/>
    <col min="16138" max="16138" width="24.7109375" style="2335" customWidth="1"/>
    <col min="16139" max="16379" width="11.42578125" style="2335" customWidth="1"/>
    <col min="16380" max="16384" width="13.28515625" style="2335"/>
  </cols>
  <sheetData>
    <row r="1" spans="1:10" s="2328" customFormat="1" ht="21" customHeight="1">
      <c r="A1" s="2326"/>
      <c r="B1" s="242" t="s">
        <v>0</v>
      </c>
      <c r="C1">
        <v>18</v>
      </c>
      <c r="D1" s="1840"/>
      <c r="E1" s="2080"/>
      <c r="F1" s="1840"/>
      <c r="G1" s="2327"/>
    </row>
    <row r="2" spans="1:10" s="2328" customFormat="1" ht="16.5" customHeight="1">
      <c r="A2" s="2326"/>
      <c r="B2" s="242" t="s">
        <v>2</v>
      </c>
      <c r="C2" s="2329" t="s">
        <v>2567</v>
      </c>
      <c r="D2" s="2330"/>
      <c r="E2" s="1840"/>
      <c r="F2" s="1840"/>
      <c r="G2" s="2327"/>
    </row>
    <row r="3" spans="1:10" s="2328" customFormat="1" ht="17.25" customHeight="1">
      <c r="A3" s="2326"/>
      <c r="B3" s="242" t="s">
        <v>4</v>
      </c>
      <c r="C3" t="s">
        <v>2565</v>
      </c>
      <c r="D3" s="2331"/>
      <c r="E3" s="2327"/>
      <c r="F3" s="2327"/>
      <c r="G3" s="2327"/>
    </row>
    <row r="4" spans="1:10" ht="20.25" customHeight="1">
      <c r="A4" s="2332"/>
      <c r="B4" s="242" t="s">
        <v>6</v>
      </c>
      <c r="C4" t="s">
        <v>7</v>
      </c>
      <c r="D4" s="2333"/>
      <c r="E4" s="2333"/>
      <c r="F4" s="2333"/>
      <c r="G4" s="2333"/>
      <c r="H4" s="2334"/>
      <c r="I4" s="2334"/>
      <c r="J4" s="2334"/>
    </row>
    <row r="5" spans="1:10" ht="20.25" customHeight="1">
      <c r="A5" s="2332"/>
      <c r="B5" s="242" t="s">
        <v>8</v>
      </c>
      <c r="C5" t="s">
        <v>9</v>
      </c>
      <c r="D5" s="2333"/>
      <c r="E5" s="2333"/>
      <c r="F5" s="2333"/>
      <c r="G5" s="2333"/>
      <c r="H5" s="2334"/>
      <c r="I5" s="2334"/>
      <c r="J5" s="2334"/>
    </row>
    <row r="6" spans="1:10" ht="18.75" customHeight="1" thickBot="1">
      <c r="A6" s="2332"/>
      <c r="B6" s="2336"/>
      <c r="C6" s="2337"/>
      <c r="D6" s="2333"/>
      <c r="E6" s="2333"/>
      <c r="F6" s="2333"/>
      <c r="G6" s="2333"/>
      <c r="H6" s="2334"/>
      <c r="I6" s="2334"/>
      <c r="J6" s="2334"/>
    </row>
    <row r="7" spans="1:10" s="2340" customFormat="1" ht="24" customHeight="1">
      <c r="A7" s="2338"/>
      <c r="B7" s="2339"/>
      <c r="C7" s="3139" t="s">
        <v>2291</v>
      </c>
      <c r="D7" s="3140"/>
      <c r="E7" s="3140"/>
      <c r="F7" s="3140"/>
      <c r="G7" s="3141"/>
      <c r="H7" s="3142" t="s">
        <v>2292</v>
      </c>
      <c r="I7" s="3142" t="s">
        <v>2293</v>
      </c>
      <c r="J7" s="3145" t="s">
        <v>2294</v>
      </c>
    </row>
    <row r="8" spans="1:10" s="2340" customFormat="1" ht="24" customHeight="1">
      <c r="A8" s="2341"/>
      <c r="B8" s="2342"/>
      <c r="C8" s="3147" t="s">
        <v>2295</v>
      </c>
      <c r="D8" s="3148"/>
      <c r="E8" s="3147" t="s">
        <v>2296</v>
      </c>
      <c r="F8" s="3148"/>
      <c r="G8" s="3149" t="s">
        <v>2297</v>
      </c>
      <c r="H8" s="3143"/>
      <c r="I8" s="3143"/>
      <c r="J8" s="3146"/>
    </row>
    <row r="9" spans="1:10" s="2340" customFormat="1" ht="21.75" customHeight="1">
      <c r="A9" s="2341"/>
      <c r="B9" s="2342"/>
      <c r="C9" s="1854" t="s">
        <v>2274</v>
      </c>
      <c r="D9" s="1855" t="s">
        <v>2275</v>
      </c>
      <c r="E9" s="1856" t="s">
        <v>2274</v>
      </c>
      <c r="F9" s="1856" t="s">
        <v>2275</v>
      </c>
      <c r="G9" s="3150"/>
      <c r="H9" s="3144"/>
      <c r="I9" s="3144"/>
      <c r="J9" s="3146"/>
    </row>
    <row r="10" spans="1:10" s="2340" customFormat="1" ht="20.25" customHeight="1" thickBot="1">
      <c r="A10" s="2343"/>
      <c r="B10" s="2344"/>
      <c r="C10" s="2345" t="s">
        <v>1037</v>
      </c>
      <c r="D10" s="2345" t="s">
        <v>1041</v>
      </c>
      <c r="E10" s="2346" t="s">
        <v>1044</v>
      </c>
      <c r="F10" s="2346" t="s">
        <v>1047</v>
      </c>
      <c r="G10" s="2347" t="s">
        <v>1049</v>
      </c>
      <c r="H10" s="2348"/>
      <c r="I10" s="2345" t="s">
        <v>1052</v>
      </c>
      <c r="J10" s="2349" t="s">
        <v>1054</v>
      </c>
    </row>
    <row r="11" spans="1:10" s="2358" customFormat="1" ht="18" customHeight="1">
      <c r="A11" s="2350" t="s">
        <v>1037</v>
      </c>
      <c r="B11" s="1865" t="s">
        <v>2566</v>
      </c>
      <c r="C11" s="2351"/>
      <c r="D11" s="2352"/>
      <c r="E11" s="2353"/>
      <c r="F11" s="2354"/>
      <c r="G11" s="2354"/>
      <c r="H11" s="2355"/>
      <c r="I11" s="2356">
        <f>I12+I38+I50+I51</f>
        <v>0</v>
      </c>
      <c r="J11" s="2357">
        <f>I11*12.5</f>
        <v>0</v>
      </c>
    </row>
    <row r="12" spans="1:10" s="2358" customFormat="1" ht="21" customHeight="1">
      <c r="A12" s="2359" t="s">
        <v>2299</v>
      </c>
      <c r="B12" s="1875" t="s">
        <v>2300</v>
      </c>
      <c r="C12" s="2351"/>
      <c r="D12" s="2352"/>
      <c r="E12" s="2353"/>
      <c r="F12" s="2354"/>
      <c r="G12" s="2354"/>
      <c r="H12" s="2355"/>
      <c r="I12" s="2360">
        <f>I15+I34</f>
        <v>0</v>
      </c>
      <c r="J12" s="2361"/>
    </row>
    <row r="13" spans="1:10" s="2358" customFormat="1" ht="21" customHeight="1">
      <c r="A13" s="2359" t="s">
        <v>2301</v>
      </c>
      <c r="B13" s="2362" t="s">
        <v>2302</v>
      </c>
      <c r="C13" s="2363"/>
      <c r="D13" s="2364"/>
      <c r="E13" s="2353"/>
      <c r="F13" s="2354"/>
      <c r="G13" s="2354"/>
      <c r="H13" s="2355"/>
      <c r="I13" s="2365"/>
      <c r="J13" s="2366"/>
    </row>
    <row r="14" spans="1:10" s="2358" customFormat="1" ht="20.25" customHeight="1">
      <c r="A14" s="2359" t="s">
        <v>2303</v>
      </c>
      <c r="B14" s="2367" t="s">
        <v>2304</v>
      </c>
      <c r="C14" s="2368"/>
      <c r="D14" s="2369"/>
      <c r="E14" s="2353"/>
      <c r="F14" s="2354"/>
      <c r="G14" s="2354"/>
      <c r="H14" s="2355"/>
      <c r="I14" s="2365"/>
      <c r="J14" s="2366"/>
    </row>
    <row r="15" spans="1:10" s="2340" customFormat="1" ht="21" customHeight="1">
      <c r="A15" s="2350" t="s">
        <v>1041</v>
      </c>
      <c r="B15" s="1886" t="s">
        <v>2305</v>
      </c>
      <c r="C15" s="2368"/>
      <c r="D15" s="2370"/>
      <c r="E15" s="2370"/>
      <c r="F15" s="2369"/>
      <c r="G15" s="2369"/>
      <c r="H15" s="2371"/>
      <c r="I15" s="2372"/>
      <c r="J15" s="2361"/>
    </row>
    <row r="16" spans="1:10" s="2340" customFormat="1" ht="18.75" customHeight="1">
      <c r="A16" s="2350" t="s">
        <v>1044</v>
      </c>
      <c r="B16" s="1890" t="s">
        <v>2306</v>
      </c>
      <c r="C16" s="2368"/>
      <c r="D16" s="2370"/>
      <c r="E16" s="2370"/>
      <c r="F16" s="2369"/>
      <c r="G16" s="2373"/>
      <c r="H16" s="2371"/>
      <c r="I16" s="2374"/>
      <c r="J16" s="2361"/>
    </row>
    <row r="17" spans="1:10" s="2340" customFormat="1" ht="18" customHeight="1">
      <c r="A17" s="2350" t="s">
        <v>1047</v>
      </c>
      <c r="B17" s="1893" t="s">
        <v>2307</v>
      </c>
      <c r="C17" s="2375"/>
      <c r="D17" s="2373"/>
      <c r="E17" s="2368"/>
      <c r="F17" s="2369"/>
      <c r="G17" s="2373"/>
      <c r="H17" s="2371"/>
      <c r="I17" s="2374"/>
      <c r="J17" s="2361"/>
    </row>
    <row r="18" spans="1:10" s="2340" customFormat="1" ht="20.25" customHeight="1">
      <c r="A18" s="2350" t="s">
        <v>1049</v>
      </c>
      <c r="B18" s="1893" t="s">
        <v>2308</v>
      </c>
      <c r="C18" s="2375"/>
      <c r="D18" s="2373"/>
      <c r="E18" s="2368"/>
      <c r="F18" s="2369"/>
      <c r="G18" s="2373"/>
      <c r="H18" s="2371"/>
      <c r="I18" s="2374"/>
      <c r="J18" s="2361"/>
    </row>
    <row r="19" spans="1:10" s="2340" customFormat="1" ht="24" customHeight="1">
      <c r="A19" s="2350" t="s">
        <v>1052</v>
      </c>
      <c r="B19" s="1893" t="s">
        <v>2309</v>
      </c>
      <c r="C19" s="2375"/>
      <c r="D19" s="2373"/>
      <c r="E19" s="2368"/>
      <c r="F19" s="2369"/>
      <c r="G19" s="2373"/>
      <c r="H19" s="2371"/>
      <c r="I19" s="2374"/>
      <c r="J19" s="2361"/>
    </row>
    <row r="20" spans="1:10" s="2340" customFormat="1" ht="18.75" customHeight="1">
      <c r="A20" s="2350" t="s">
        <v>1054</v>
      </c>
      <c r="B20" s="1893" t="s">
        <v>2310</v>
      </c>
      <c r="C20" s="2375"/>
      <c r="D20" s="2373"/>
      <c r="E20" s="2368"/>
      <c r="F20" s="2369"/>
      <c r="G20" s="2373"/>
      <c r="H20" s="2371"/>
      <c r="I20" s="2374"/>
      <c r="J20" s="2361"/>
    </row>
    <row r="21" spans="1:10" s="2340" customFormat="1" ht="19.5" customHeight="1">
      <c r="A21" s="2350" t="s">
        <v>1057</v>
      </c>
      <c r="B21" s="1890" t="s">
        <v>2311</v>
      </c>
      <c r="C21" s="2368"/>
      <c r="D21" s="2369"/>
      <c r="E21" s="2368"/>
      <c r="F21" s="2369"/>
      <c r="G21" s="2373"/>
      <c r="H21" s="2371"/>
      <c r="I21" s="2374"/>
      <c r="J21" s="2361"/>
    </row>
    <row r="22" spans="1:10" s="2340" customFormat="1" ht="21.75" customHeight="1">
      <c r="A22" s="2350" t="s">
        <v>1060</v>
      </c>
      <c r="B22" s="1893" t="s">
        <v>2312</v>
      </c>
      <c r="C22" s="2375"/>
      <c r="D22" s="2373"/>
      <c r="E22" s="2368"/>
      <c r="F22" s="2369"/>
      <c r="G22" s="2373"/>
      <c r="H22" s="2371"/>
      <c r="I22" s="2374"/>
      <c r="J22" s="2361"/>
    </row>
    <row r="23" spans="1:10" s="2340" customFormat="1" ht="18" customHeight="1">
      <c r="A23" s="2350" t="s">
        <v>2313</v>
      </c>
      <c r="B23" s="1893" t="s">
        <v>2314</v>
      </c>
      <c r="C23" s="2375"/>
      <c r="D23" s="2373"/>
      <c r="E23" s="2368"/>
      <c r="F23" s="2369"/>
      <c r="G23" s="2373"/>
      <c r="H23" s="2371"/>
      <c r="I23" s="2374"/>
      <c r="J23" s="2361"/>
    </row>
    <row r="24" spans="1:10" s="2340" customFormat="1" ht="20.25" customHeight="1">
      <c r="A24" s="2350" t="s">
        <v>2315</v>
      </c>
      <c r="B24" s="1893" t="s">
        <v>2316</v>
      </c>
      <c r="C24" s="2375"/>
      <c r="D24" s="2373"/>
      <c r="E24" s="2368"/>
      <c r="F24" s="2369"/>
      <c r="G24" s="2373"/>
      <c r="H24" s="2371"/>
      <c r="I24" s="2374"/>
      <c r="J24" s="2361"/>
    </row>
    <row r="25" spans="1:10" s="2340" customFormat="1" ht="15.75" customHeight="1">
      <c r="A25" s="2350" t="s">
        <v>2317</v>
      </c>
      <c r="B25" s="1890" t="s">
        <v>2318</v>
      </c>
      <c r="C25" s="2368"/>
      <c r="D25" s="2369"/>
      <c r="E25" s="2368"/>
      <c r="F25" s="2369"/>
      <c r="G25" s="2373"/>
      <c r="H25" s="2371"/>
      <c r="I25" s="2374"/>
      <c r="J25" s="2361"/>
    </row>
    <row r="26" spans="1:10" s="2340" customFormat="1" ht="15" customHeight="1">
      <c r="A26" s="2350" t="s">
        <v>1069</v>
      </c>
      <c r="B26" s="1893" t="s">
        <v>2319</v>
      </c>
      <c r="C26" s="2375"/>
      <c r="D26" s="2373"/>
      <c r="E26" s="2368"/>
      <c r="F26" s="2369"/>
      <c r="G26" s="2373"/>
      <c r="H26" s="2371"/>
      <c r="I26" s="2374"/>
      <c r="J26" s="2361"/>
    </row>
    <row r="27" spans="1:10" s="2340" customFormat="1" ht="15" customHeight="1">
      <c r="A27" s="2350" t="s">
        <v>1072</v>
      </c>
      <c r="B27" s="1893" t="s">
        <v>2320</v>
      </c>
      <c r="C27" s="2375"/>
      <c r="D27" s="2373"/>
      <c r="E27" s="2368"/>
      <c r="F27" s="2369"/>
      <c r="G27" s="2373"/>
      <c r="H27" s="2371"/>
      <c r="I27" s="2374"/>
      <c r="J27" s="2361"/>
    </row>
    <row r="28" spans="1:10" s="2340" customFormat="1" ht="15" customHeight="1">
      <c r="A28" s="2350" t="s">
        <v>1075</v>
      </c>
      <c r="B28" s="1893" t="s">
        <v>2321</v>
      </c>
      <c r="C28" s="2375"/>
      <c r="D28" s="2373"/>
      <c r="E28" s="2368"/>
      <c r="F28" s="2369"/>
      <c r="G28" s="2373"/>
      <c r="H28" s="2371"/>
      <c r="I28" s="2374"/>
      <c r="J28" s="2361"/>
    </row>
    <row r="29" spans="1:10" s="2340" customFormat="1" ht="15" customHeight="1">
      <c r="A29" s="2350" t="s">
        <v>1078</v>
      </c>
      <c r="B29" s="1893" t="s">
        <v>2322</v>
      </c>
      <c r="C29" s="2375"/>
      <c r="D29" s="2373"/>
      <c r="E29" s="2368"/>
      <c r="F29" s="2369"/>
      <c r="G29" s="2373"/>
      <c r="H29" s="2371"/>
      <c r="I29" s="2374"/>
      <c r="J29" s="2361"/>
    </row>
    <row r="30" spans="1:10" s="2340" customFormat="1" ht="15" customHeight="1">
      <c r="A30" s="2350" t="s">
        <v>2323</v>
      </c>
      <c r="B30" s="1893" t="s">
        <v>2324</v>
      </c>
      <c r="C30" s="2375"/>
      <c r="D30" s="2373"/>
      <c r="E30" s="2368"/>
      <c r="F30" s="2369"/>
      <c r="G30" s="2373"/>
      <c r="H30" s="2371"/>
      <c r="I30" s="2374"/>
      <c r="J30" s="2361"/>
    </row>
    <row r="31" spans="1:10" s="2340" customFormat="1" ht="15" customHeight="1">
      <c r="A31" s="2350" t="s">
        <v>2325</v>
      </c>
      <c r="B31" s="1893" t="s">
        <v>2326</v>
      </c>
      <c r="C31" s="2375"/>
      <c r="D31" s="2373"/>
      <c r="E31" s="2368"/>
      <c r="F31" s="2369"/>
      <c r="G31" s="2373"/>
      <c r="H31" s="2371"/>
      <c r="I31" s="2374"/>
      <c r="J31" s="2361"/>
    </row>
    <row r="32" spans="1:10" s="2340" customFormat="1" ht="15" customHeight="1">
      <c r="A32" s="2350" t="s">
        <v>2327</v>
      </c>
      <c r="B32" s="1893" t="s">
        <v>2328</v>
      </c>
      <c r="C32" s="2375"/>
      <c r="D32" s="2373"/>
      <c r="E32" s="2368"/>
      <c r="F32" s="2369"/>
      <c r="G32" s="2373"/>
      <c r="H32" s="2371"/>
      <c r="I32" s="2374"/>
      <c r="J32" s="2361"/>
    </row>
    <row r="33" spans="1:10" s="2340" customFormat="1" ht="15" customHeight="1">
      <c r="A33" s="2350" t="s">
        <v>1081</v>
      </c>
      <c r="B33" s="1893" t="s">
        <v>2329</v>
      </c>
      <c r="C33" s="2375"/>
      <c r="D33" s="2373"/>
      <c r="E33" s="2368"/>
      <c r="F33" s="2369"/>
      <c r="G33" s="2373"/>
      <c r="H33" s="2371"/>
      <c r="I33" s="2376"/>
      <c r="J33" s="2377"/>
    </row>
    <row r="34" spans="1:10" s="2340" customFormat="1" ht="24" customHeight="1">
      <c r="A34" s="2350" t="s">
        <v>2330</v>
      </c>
      <c r="B34" s="1886" t="s">
        <v>2331</v>
      </c>
      <c r="C34" s="2368"/>
      <c r="D34" s="2378"/>
      <c r="E34" s="2368"/>
      <c r="F34" s="2369"/>
      <c r="G34" s="2369"/>
      <c r="H34" s="2371"/>
      <c r="I34" s="2372"/>
      <c r="J34" s="2361"/>
    </row>
    <row r="35" spans="1:10" s="2340" customFormat="1" ht="20.25" customHeight="1">
      <c r="A35" s="2350" t="s">
        <v>2332</v>
      </c>
      <c r="B35" s="1890" t="s">
        <v>2306</v>
      </c>
      <c r="C35" s="2368"/>
      <c r="D35" s="2378"/>
      <c r="E35" s="2368"/>
      <c r="F35" s="2369"/>
      <c r="G35" s="2373"/>
      <c r="H35" s="2371"/>
      <c r="I35" s="2374"/>
      <c r="J35" s="2361"/>
    </row>
    <row r="36" spans="1:10" s="2340" customFormat="1" ht="18.75" customHeight="1">
      <c r="A36" s="2350" t="s">
        <v>2333</v>
      </c>
      <c r="B36" s="1890" t="s">
        <v>2311</v>
      </c>
      <c r="C36" s="2368"/>
      <c r="D36" s="2378"/>
      <c r="E36" s="2368"/>
      <c r="F36" s="2369"/>
      <c r="G36" s="2373"/>
      <c r="H36" s="2371"/>
      <c r="I36" s="2374"/>
      <c r="J36" s="2361"/>
    </row>
    <row r="37" spans="1:10" s="2340" customFormat="1" ht="19.5" customHeight="1">
      <c r="A37" s="2350" t="s">
        <v>2334</v>
      </c>
      <c r="B37" s="1890" t="s">
        <v>2318</v>
      </c>
      <c r="C37" s="2368"/>
      <c r="D37" s="2378"/>
      <c r="E37" s="2368"/>
      <c r="F37" s="2369"/>
      <c r="G37" s="2373"/>
      <c r="H37" s="2371"/>
      <c r="I37" s="2374"/>
      <c r="J37" s="2361"/>
    </row>
    <row r="38" spans="1:10" s="2340" customFormat="1" ht="18" customHeight="1">
      <c r="A38" s="2350" t="s">
        <v>1086</v>
      </c>
      <c r="B38" s="1898" t="s">
        <v>2335</v>
      </c>
      <c r="C38" s="2368"/>
      <c r="D38" s="2378"/>
      <c r="E38" s="2368"/>
      <c r="F38" s="2378"/>
      <c r="G38" s="2378"/>
      <c r="H38" s="2371"/>
      <c r="I38" s="2379">
        <f>+I39+I48</f>
        <v>0</v>
      </c>
      <c r="J38" s="2361"/>
    </row>
    <row r="39" spans="1:10" s="2340" customFormat="1" ht="26.25" customHeight="1">
      <c r="A39" s="2350">
        <v>251</v>
      </c>
      <c r="B39" s="1900" t="s">
        <v>2336</v>
      </c>
      <c r="C39" s="2375"/>
      <c r="D39" s="2380"/>
      <c r="E39" s="2375"/>
      <c r="F39" s="2373"/>
      <c r="G39" s="2373"/>
      <c r="H39" s="2371"/>
      <c r="I39" s="2379">
        <f>+I40+I41+I45+I46+I47</f>
        <v>0</v>
      </c>
      <c r="J39" s="2361"/>
    </row>
    <row r="40" spans="1:10" s="2340" customFormat="1" ht="29.25" customHeight="1">
      <c r="A40" s="2350" t="s">
        <v>1089</v>
      </c>
      <c r="B40" s="1902" t="s">
        <v>2337</v>
      </c>
      <c r="C40" s="2368"/>
      <c r="D40" s="2378"/>
      <c r="E40" s="2368"/>
      <c r="F40" s="2369"/>
      <c r="G40" s="2368"/>
      <c r="H40" s="2381">
        <v>0</v>
      </c>
      <c r="I40" s="2379">
        <f>+G40*0</f>
        <v>0</v>
      </c>
      <c r="J40" s="2361"/>
    </row>
    <row r="41" spans="1:10" s="2340" customFormat="1" ht="28.5" customHeight="1">
      <c r="A41" s="2350" t="s">
        <v>1092</v>
      </c>
      <c r="B41" s="1902" t="s">
        <v>2338</v>
      </c>
      <c r="C41" s="2368"/>
      <c r="D41" s="2378"/>
      <c r="E41" s="2368"/>
      <c r="F41" s="2369"/>
      <c r="G41" s="2369"/>
      <c r="H41" s="2381"/>
      <c r="I41" s="2379">
        <f>+I42+I43+I44</f>
        <v>0</v>
      </c>
      <c r="J41" s="2361"/>
    </row>
    <row r="42" spans="1:10" s="2340" customFormat="1" ht="24" customHeight="1">
      <c r="A42" s="2350" t="s">
        <v>1095</v>
      </c>
      <c r="B42" s="1904" t="s">
        <v>2339</v>
      </c>
      <c r="C42" s="2368"/>
      <c r="D42" s="2378"/>
      <c r="E42" s="2368"/>
      <c r="F42" s="2369"/>
      <c r="G42" s="2369"/>
      <c r="H42" s="2381">
        <v>0.25</v>
      </c>
      <c r="I42" s="2379">
        <f>+G42*0.0025</f>
        <v>0</v>
      </c>
      <c r="J42" s="2361"/>
    </row>
    <row r="43" spans="1:10" s="2340" customFormat="1" ht="22.5" customHeight="1">
      <c r="A43" s="2350" t="s">
        <v>1101</v>
      </c>
      <c r="B43" s="1904" t="s">
        <v>2340</v>
      </c>
      <c r="C43" s="2368"/>
      <c r="D43" s="2378"/>
      <c r="E43" s="2368"/>
      <c r="F43" s="2369"/>
      <c r="G43" s="2369"/>
      <c r="H43" s="2381">
        <v>1</v>
      </c>
      <c r="I43" s="2379">
        <f>+G43*0.01</f>
        <v>0</v>
      </c>
      <c r="J43" s="2361"/>
    </row>
    <row r="44" spans="1:10" s="2340" customFormat="1" ht="18.75" customHeight="1">
      <c r="A44" s="2350" t="s">
        <v>1104</v>
      </c>
      <c r="B44" s="1904" t="s">
        <v>2341</v>
      </c>
      <c r="C44" s="2368"/>
      <c r="D44" s="2378"/>
      <c r="E44" s="2368"/>
      <c r="F44" s="2369"/>
      <c r="G44" s="2369"/>
      <c r="H44" s="2381">
        <v>1.6</v>
      </c>
      <c r="I44" s="2379">
        <f>+G44*0.016</f>
        <v>0</v>
      </c>
      <c r="J44" s="2361"/>
    </row>
    <row r="45" spans="1:10" s="2340" customFormat="1" ht="26.25" customHeight="1">
      <c r="A45" s="2350" t="s">
        <v>1107</v>
      </c>
      <c r="B45" s="1902" t="s">
        <v>2342</v>
      </c>
      <c r="C45" s="2368"/>
      <c r="D45" s="2378"/>
      <c r="E45" s="2368"/>
      <c r="F45" s="2369"/>
      <c r="G45" s="2369"/>
      <c r="H45" s="2381">
        <v>8</v>
      </c>
      <c r="I45" s="2379">
        <f>+G45*0.08</f>
        <v>0</v>
      </c>
      <c r="J45" s="2361"/>
    </row>
    <row r="46" spans="1:10" s="2340" customFormat="1" ht="29.25" customHeight="1">
      <c r="A46" s="2350" t="s">
        <v>1110</v>
      </c>
      <c r="B46" s="1902" t="s">
        <v>2343</v>
      </c>
      <c r="C46" s="2368"/>
      <c r="D46" s="2378"/>
      <c r="E46" s="2368"/>
      <c r="F46" s="2369"/>
      <c r="G46" s="2369"/>
      <c r="H46" s="2381">
        <v>12</v>
      </c>
      <c r="I46" s="2379">
        <f>+G46*0.12</f>
        <v>0</v>
      </c>
      <c r="J46" s="2361"/>
    </row>
    <row r="47" spans="1:10" s="2340" customFormat="1" ht="19.5" customHeight="1">
      <c r="A47" s="2350" t="s">
        <v>2344</v>
      </c>
      <c r="B47" s="1905" t="s">
        <v>2345</v>
      </c>
      <c r="C47" s="2368"/>
      <c r="D47" s="2378"/>
      <c r="E47" s="2368"/>
      <c r="F47" s="2369"/>
      <c r="G47" s="2369"/>
      <c r="H47" s="2381"/>
      <c r="I47" s="2372"/>
      <c r="J47" s="2382"/>
    </row>
    <row r="48" spans="1:10" s="2340" customFormat="1" ht="17.25" customHeight="1">
      <c r="A48" s="2350">
        <v>325</v>
      </c>
      <c r="B48" s="1900" t="s">
        <v>2346</v>
      </c>
      <c r="C48" s="2368"/>
      <c r="D48" s="2369"/>
      <c r="E48" s="2368"/>
      <c r="F48" s="2369"/>
      <c r="G48" s="2370"/>
      <c r="H48" s="2381"/>
      <c r="I48" s="2372"/>
      <c r="J48" s="2382"/>
    </row>
    <row r="49" spans="1:10" s="2340" customFormat="1" ht="19.5" customHeight="1">
      <c r="A49" s="2350">
        <v>330</v>
      </c>
      <c r="B49" s="1907"/>
      <c r="C49" s="2375"/>
      <c r="D49" s="2380"/>
      <c r="E49" s="2375"/>
      <c r="F49" s="2380"/>
      <c r="G49" s="2373"/>
      <c r="H49" s="2381"/>
      <c r="I49" s="2374"/>
      <c r="J49" s="2382"/>
    </row>
    <row r="50" spans="1:10" s="2340" customFormat="1" ht="21.75" customHeight="1">
      <c r="A50" s="2350">
        <v>340</v>
      </c>
      <c r="B50" s="1893" t="s">
        <v>2347</v>
      </c>
      <c r="C50" s="2383"/>
      <c r="D50" s="2384"/>
      <c r="E50" s="2383"/>
      <c r="F50" s="2384"/>
      <c r="G50" s="2385"/>
      <c r="H50" s="2381"/>
      <c r="I50" s="2386"/>
      <c r="J50" s="2382"/>
    </row>
    <row r="51" spans="1:10" s="2340" customFormat="1" ht="20.25" customHeight="1">
      <c r="A51" s="2350" t="s">
        <v>1119</v>
      </c>
      <c r="B51" s="1893" t="s">
        <v>2348</v>
      </c>
      <c r="C51" s="2383"/>
      <c r="D51" s="2384"/>
      <c r="E51" s="2383"/>
      <c r="F51" s="2384"/>
      <c r="G51" s="2385"/>
      <c r="H51" s="2381"/>
      <c r="I51" s="2379">
        <f>I52+I53+I54</f>
        <v>0</v>
      </c>
      <c r="J51" s="2382"/>
    </row>
    <row r="52" spans="1:10" s="2340" customFormat="1" ht="18.75" customHeight="1">
      <c r="A52" s="2350">
        <v>360</v>
      </c>
      <c r="B52" s="1912" t="s">
        <v>2349</v>
      </c>
      <c r="C52" s="2383"/>
      <c r="D52" s="2384"/>
      <c r="E52" s="2383"/>
      <c r="F52" s="2384"/>
      <c r="G52" s="2385"/>
      <c r="H52" s="2381"/>
      <c r="I52" s="2386"/>
      <c r="J52" s="2382"/>
    </row>
    <row r="53" spans="1:10" s="2340" customFormat="1" ht="19.5" customHeight="1">
      <c r="A53" s="2350">
        <v>370</v>
      </c>
      <c r="B53" s="1912" t="s">
        <v>2350</v>
      </c>
      <c r="C53" s="2383"/>
      <c r="D53" s="2384"/>
      <c r="E53" s="2383"/>
      <c r="F53" s="2384"/>
      <c r="G53" s="2385"/>
      <c r="H53" s="2381"/>
      <c r="I53" s="2386"/>
      <c r="J53" s="2382"/>
    </row>
    <row r="54" spans="1:10" s="2340" customFormat="1" ht="16.5" customHeight="1">
      <c r="A54" s="2350">
        <v>380</v>
      </c>
      <c r="B54" s="1912" t="s">
        <v>2351</v>
      </c>
      <c r="C54" s="2383"/>
      <c r="D54" s="2384"/>
      <c r="E54" s="2383"/>
      <c r="F54" s="2384"/>
      <c r="G54" s="2385"/>
      <c r="H54" s="2381"/>
      <c r="I54" s="2386"/>
      <c r="J54" s="2382"/>
    </row>
    <row r="55" spans="1:10" s="2340" customFormat="1" ht="21" customHeight="1" thickBot="1">
      <c r="A55" s="2387">
        <v>390</v>
      </c>
      <c r="B55" s="1914"/>
      <c r="C55" s="2388"/>
      <c r="D55" s="2389"/>
      <c r="E55" s="2388"/>
      <c r="F55" s="2389"/>
      <c r="G55" s="2390"/>
      <c r="H55" s="2391"/>
      <c r="I55" s="2392"/>
      <c r="J55" s="2393"/>
    </row>
    <row r="56" spans="1:10" s="2397" customFormat="1" ht="20.25" customHeight="1">
      <c r="A56" s="2394"/>
      <c r="B56" s="2395"/>
      <c r="C56" s="2396"/>
      <c r="D56" s="2396"/>
      <c r="E56" s="2396"/>
      <c r="F56" s="2396"/>
      <c r="G56" s="2396"/>
      <c r="H56" s="2395"/>
      <c r="I56" s="2395"/>
      <c r="J56" s="2395"/>
    </row>
    <row r="57" spans="1:10" s="2397" customFormat="1" ht="24.75" customHeight="1">
      <c r="A57" s="2326"/>
      <c r="B57" s="1926" t="s">
        <v>2506</v>
      </c>
      <c r="C57" s="2398"/>
      <c r="D57" s="2398"/>
      <c r="E57" s="2398"/>
      <c r="F57" s="2398"/>
      <c r="G57" s="2398"/>
    </row>
    <row r="58" spans="1:10" ht="15">
      <c r="B58" s="1929"/>
    </row>
    <row r="60" spans="1:10" ht="14.25" customHeight="1"/>
    <row r="64" spans="1:10" ht="17.25" customHeight="1"/>
  </sheetData>
  <mergeCells count="7">
    <mergeCell ref="C7:G7"/>
    <mergeCell ref="H7:H9"/>
    <mergeCell ref="I7:I9"/>
    <mergeCell ref="J7:J9"/>
    <mergeCell ref="C8:D8"/>
    <mergeCell ref="E8:F8"/>
    <mergeCell ref="G8:G9"/>
  </mergeCells>
  <printOptions horizontalCentered="1" verticalCentered="1"/>
  <pageMargins left="0" right="0" top="0" bottom="0" header="0" footer="0"/>
  <pageSetup paperSize="9" scale="37" orientation="landscape" cellComments="asDisplayed" horizontalDpi="300" r:id="rId1"/>
  <headerFooter alignWithMargins="0">
    <oddHeader>&amp;C&amp;40&amp;U&amp;A</oddHeader>
    <oddFooter>&amp;L&amp;F&amp;C&amp;A&amp;R&amp;D</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4"/>
  <sheetViews>
    <sheetView zoomScale="85" zoomScaleNormal="85" zoomScaleSheetLayoutView="55" workbookViewId="0">
      <selection sqref="A1:A1048576"/>
    </sheetView>
  </sheetViews>
  <sheetFormatPr defaultColWidth="13.28515625" defaultRowHeight="12.75"/>
  <cols>
    <col min="1" max="1" width="7.140625" style="2399" customWidth="1"/>
    <col min="2" max="2" width="49.5703125" style="2335" customWidth="1"/>
    <col min="3" max="3" width="17" style="2400" customWidth="1"/>
    <col min="4" max="4" width="14.42578125" style="2400" customWidth="1"/>
    <col min="5" max="5" width="13.85546875" style="2400" customWidth="1"/>
    <col min="6" max="6" width="11.42578125" style="2400" customWidth="1"/>
    <col min="7" max="7" width="16.85546875" style="2400" customWidth="1"/>
    <col min="8" max="8" width="17.28515625" style="2335" customWidth="1"/>
    <col min="9" max="9" width="20" style="2335" customWidth="1"/>
    <col min="10" max="10" width="20.42578125" style="2335" customWidth="1"/>
    <col min="11" max="251" width="11.42578125" style="2335" customWidth="1"/>
    <col min="252" max="253" width="13.28515625" style="2335"/>
    <col min="254" max="254" width="8.7109375" style="2335" customWidth="1"/>
    <col min="255" max="255" width="13.28515625" style="2335" customWidth="1"/>
    <col min="256" max="256" width="35" style="2335" customWidth="1"/>
    <col min="257" max="257" width="14.85546875" style="2335" customWidth="1"/>
    <col min="258" max="258" width="67.85546875" style="2335" customWidth="1"/>
    <col min="259" max="259" width="24.42578125" style="2335" customWidth="1"/>
    <col min="260" max="260" width="25.85546875" style="2335" customWidth="1"/>
    <col min="261" max="261" width="22.7109375" style="2335" customWidth="1"/>
    <col min="262" max="262" width="25.28515625" style="2335" customWidth="1"/>
    <col min="263" max="265" width="22.7109375" style="2335" customWidth="1"/>
    <col min="266" max="266" width="24.7109375" style="2335" customWidth="1"/>
    <col min="267" max="507" width="11.42578125" style="2335" customWidth="1"/>
    <col min="508" max="509" width="13.28515625" style="2335"/>
    <col min="510" max="510" width="8.7109375" style="2335" customWidth="1"/>
    <col min="511" max="511" width="13.28515625" style="2335" customWidth="1"/>
    <col min="512" max="512" width="35" style="2335" customWidth="1"/>
    <col min="513" max="513" width="14.85546875" style="2335" customWidth="1"/>
    <col min="514" max="514" width="67.85546875" style="2335" customWidth="1"/>
    <col min="515" max="515" width="24.42578125" style="2335" customWidth="1"/>
    <col min="516" max="516" width="25.85546875" style="2335" customWidth="1"/>
    <col min="517" max="517" width="22.7109375" style="2335" customWidth="1"/>
    <col min="518" max="518" width="25.28515625" style="2335" customWidth="1"/>
    <col min="519" max="521" width="22.7109375" style="2335" customWidth="1"/>
    <col min="522" max="522" width="24.7109375" style="2335" customWidth="1"/>
    <col min="523" max="763" width="11.42578125" style="2335" customWidth="1"/>
    <col min="764" max="765" width="13.28515625" style="2335"/>
    <col min="766" max="766" width="8.7109375" style="2335" customWidth="1"/>
    <col min="767" max="767" width="13.28515625" style="2335" customWidth="1"/>
    <col min="768" max="768" width="35" style="2335" customWidth="1"/>
    <col min="769" max="769" width="14.85546875" style="2335" customWidth="1"/>
    <col min="770" max="770" width="67.85546875" style="2335" customWidth="1"/>
    <col min="771" max="771" width="24.42578125" style="2335" customWidth="1"/>
    <col min="772" max="772" width="25.85546875" style="2335" customWidth="1"/>
    <col min="773" max="773" width="22.7109375" style="2335" customWidth="1"/>
    <col min="774" max="774" width="25.28515625" style="2335" customWidth="1"/>
    <col min="775" max="777" width="22.7109375" style="2335" customWidth="1"/>
    <col min="778" max="778" width="24.7109375" style="2335" customWidth="1"/>
    <col min="779" max="1019" width="11.42578125" style="2335" customWidth="1"/>
    <col min="1020" max="1021" width="13.28515625" style="2335"/>
    <col min="1022" max="1022" width="8.7109375" style="2335" customWidth="1"/>
    <col min="1023" max="1023" width="13.28515625" style="2335" customWidth="1"/>
    <col min="1024" max="1024" width="35" style="2335" customWidth="1"/>
    <col min="1025" max="1025" width="14.85546875" style="2335" customWidth="1"/>
    <col min="1026" max="1026" width="67.85546875" style="2335" customWidth="1"/>
    <col min="1027" max="1027" width="24.42578125" style="2335" customWidth="1"/>
    <col min="1028" max="1028" width="25.85546875" style="2335" customWidth="1"/>
    <col min="1029" max="1029" width="22.7109375" style="2335" customWidth="1"/>
    <col min="1030" max="1030" width="25.28515625" style="2335" customWidth="1"/>
    <col min="1031" max="1033" width="22.7109375" style="2335" customWidth="1"/>
    <col min="1034" max="1034" width="24.7109375" style="2335" customWidth="1"/>
    <col min="1035" max="1275" width="11.42578125" style="2335" customWidth="1"/>
    <col min="1276" max="1277" width="13.28515625" style="2335"/>
    <col min="1278" max="1278" width="8.7109375" style="2335" customWidth="1"/>
    <col min="1279" max="1279" width="13.28515625" style="2335" customWidth="1"/>
    <col min="1280" max="1280" width="35" style="2335" customWidth="1"/>
    <col min="1281" max="1281" width="14.85546875" style="2335" customWidth="1"/>
    <col min="1282" max="1282" width="67.85546875" style="2335" customWidth="1"/>
    <col min="1283" max="1283" width="24.42578125" style="2335" customWidth="1"/>
    <col min="1284" max="1284" width="25.85546875" style="2335" customWidth="1"/>
    <col min="1285" max="1285" width="22.7109375" style="2335" customWidth="1"/>
    <col min="1286" max="1286" width="25.28515625" style="2335" customWidth="1"/>
    <col min="1287" max="1289" width="22.7109375" style="2335" customWidth="1"/>
    <col min="1290" max="1290" width="24.7109375" style="2335" customWidth="1"/>
    <col min="1291" max="1531" width="11.42578125" style="2335" customWidth="1"/>
    <col min="1532" max="1533" width="13.28515625" style="2335"/>
    <col min="1534" max="1534" width="8.7109375" style="2335" customWidth="1"/>
    <col min="1535" max="1535" width="13.28515625" style="2335" customWidth="1"/>
    <col min="1536" max="1536" width="35" style="2335" customWidth="1"/>
    <col min="1537" max="1537" width="14.85546875" style="2335" customWidth="1"/>
    <col min="1538" max="1538" width="67.85546875" style="2335" customWidth="1"/>
    <col min="1539" max="1539" width="24.42578125" style="2335" customWidth="1"/>
    <col min="1540" max="1540" width="25.85546875" style="2335" customWidth="1"/>
    <col min="1541" max="1541" width="22.7109375" style="2335" customWidth="1"/>
    <col min="1542" max="1542" width="25.28515625" style="2335" customWidth="1"/>
    <col min="1543" max="1545" width="22.7109375" style="2335" customWidth="1"/>
    <col min="1546" max="1546" width="24.7109375" style="2335" customWidth="1"/>
    <col min="1547" max="1787" width="11.42578125" style="2335" customWidth="1"/>
    <col min="1788" max="1789" width="13.28515625" style="2335"/>
    <col min="1790" max="1790" width="8.7109375" style="2335" customWidth="1"/>
    <col min="1791" max="1791" width="13.28515625" style="2335" customWidth="1"/>
    <col min="1792" max="1792" width="35" style="2335" customWidth="1"/>
    <col min="1793" max="1793" width="14.85546875" style="2335" customWidth="1"/>
    <col min="1794" max="1794" width="67.85546875" style="2335" customWidth="1"/>
    <col min="1795" max="1795" width="24.42578125" style="2335" customWidth="1"/>
    <col min="1796" max="1796" width="25.85546875" style="2335" customWidth="1"/>
    <col min="1797" max="1797" width="22.7109375" style="2335" customWidth="1"/>
    <col min="1798" max="1798" width="25.28515625" style="2335" customWidth="1"/>
    <col min="1799" max="1801" width="22.7109375" style="2335" customWidth="1"/>
    <col min="1802" max="1802" width="24.7109375" style="2335" customWidth="1"/>
    <col min="1803" max="2043" width="11.42578125" style="2335" customWidth="1"/>
    <col min="2044" max="2045" width="13.28515625" style="2335"/>
    <col min="2046" max="2046" width="8.7109375" style="2335" customWidth="1"/>
    <col min="2047" max="2047" width="13.28515625" style="2335" customWidth="1"/>
    <col min="2048" max="2048" width="35" style="2335" customWidth="1"/>
    <col min="2049" max="2049" width="14.85546875" style="2335" customWidth="1"/>
    <col min="2050" max="2050" width="67.85546875" style="2335" customWidth="1"/>
    <col min="2051" max="2051" width="24.42578125" style="2335" customWidth="1"/>
    <col min="2052" max="2052" width="25.85546875" style="2335" customWidth="1"/>
    <col min="2053" max="2053" width="22.7109375" style="2335" customWidth="1"/>
    <col min="2054" max="2054" width="25.28515625" style="2335" customWidth="1"/>
    <col min="2055" max="2057" width="22.7109375" style="2335" customWidth="1"/>
    <col min="2058" max="2058" width="24.7109375" style="2335" customWidth="1"/>
    <col min="2059" max="2299" width="11.42578125" style="2335" customWidth="1"/>
    <col min="2300" max="2301" width="13.28515625" style="2335"/>
    <col min="2302" max="2302" width="8.7109375" style="2335" customWidth="1"/>
    <col min="2303" max="2303" width="13.28515625" style="2335" customWidth="1"/>
    <col min="2304" max="2304" width="35" style="2335" customWidth="1"/>
    <col min="2305" max="2305" width="14.85546875" style="2335" customWidth="1"/>
    <col min="2306" max="2306" width="67.85546875" style="2335" customWidth="1"/>
    <col min="2307" max="2307" width="24.42578125" style="2335" customWidth="1"/>
    <col min="2308" max="2308" width="25.85546875" style="2335" customWidth="1"/>
    <col min="2309" max="2309" width="22.7109375" style="2335" customWidth="1"/>
    <col min="2310" max="2310" width="25.28515625" style="2335" customWidth="1"/>
    <col min="2311" max="2313" width="22.7109375" style="2335" customWidth="1"/>
    <col min="2314" max="2314" width="24.7109375" style="2335" customWidth="1"/>
    <col min="2315" max="2555" width="11.42578125" style="2335" customWidth="1"/>
    <col min="2556" max="2557" width="13.28515625" style="2335"/>
    <col min="2558" max="2558" width="8.7109375" style="2335" customWidth="1"/>
    <col min="2559" max="2559" width="13.28515625" style="2335" customWidth="1"/>
    <col min="2560" max="2560" width="35" style="2335" customWidth="1"/>
    <col min="2561" max="2561" width="14.85546875" style="2335" customWidth="1"/>
    <col min="2562" max="2562" width="67.85546875" style="2335" customWidth="1"/>
    <col min="2563" max="2563" width="24.42578125" style="2335" customWidth="1"/>
    <col min="2564" max="2564" width="25.85546875" style="2335" customWidth="1"/>
    <col min="2565" max="2565" width="22.7109375" style="2335" customWidth="1"/>
    <col min="2566" max="2566" width="25.28515625" style="2335" customWidth="1"/>
    <col min="2567" max="2569" width="22.7109375" style="2335" customWidth="1"/>
    <col min="2570" max="2570" width="24.7109375" style="2335" customWidth="1"/>
    <col min="2571" max="2811" width="11.42578125" style="2335" customWidth="1"/>
    <col min="2812" max="2813" width="13.28515625" style="2335"/>
    <col min="2814" max="2814" width="8.7109375" style="2335" customWidth="1"/>
    <col min="2815" max="2815" width="13.28515625" style="2335" customWidth="1"/>
    <col min="2816" max="2816" width="35" style="2335" customWidth="1"/>
    <col min="2817" max="2817" width="14.85546875" style="2335" customWidth="1"/>
    <col min="2818" max="2818" width="67.85546875" style="2335" customWidth="1"/>
    <col min="2819" max="2819" width="24.42578125" style="2335" customWidth="1"/>
    <col min="2820" max="2820" width="25.85546875" style="2335" customWidth="1"/>
    <col min="2821" max="2821" width="22.7109375" style="2335" customWidth="1"/>
    <col min="2822" max="2822" width="25.28515625" style="2335" customWidth="1"/>
    <col min="2823" max="2825" width="22.7109375" style="2335" customWidth="1"/>
    <col min="2826" max="2826" width="24.7109375" style="2335" customWidth="1"/>
    <col min="2827" max="3067" width="11.42578125" style="2335" customWidth="1"/>
    <col min="3068" max="3069" width="13.28515625" style="2335"/>
    <col min="3070" max="3070" width="8.7109375" style="2335" customWidth="1"/>
    <col min="3071" max="3071" width="13.28515625" style="2335" customWidth="1"/>
    <col min="3072" max="3072" width="35" style="2335" customWidth="1"/>
    <col min="3073" max="3073" width="14.85546875" style="2335" customWidth="1"/>
    <col min="3074" max="3074" width="67.85546875" style="2335" customWidth="1"/>
    <col min="3075" max="3075" width="24.42578125" style="2335" customWidth="1"/>
    <col min="3076" max="3076" width="25.85546875" style="2335" customWidth="1"/>
    <col min="3077" max="3077" width="22.7109375" style="2335" customWidth="1"/>
    <col min="3078" max="3078" width="25.28515625" style="2335" customWidth="1"/>
    <col min="3079" max="3081" width="22.7109375" style="2335" customWidth="1"/>
    <col min="3082" max="3082" width="24.7109375" style="2335" customWidth="1"/>
    <col min="3083" max="3323" width="11.42578125" style="2335" customWidth="1"/>
    <col min="3324" max="3325" width="13.28515625" style="2335"/>
    <col min="3326" max="3326" width="8.7109375" style="2335" customWidth="1"/>
    <col min="3327" max="3327" width="13.28515625" style="2335" customWidth="1"/>
    <col min="3328" max="3328" width="35" style="2335" customWidth="1"/>
    <col min="3329" max="3329" width="14.85546875" style="2335" customWidth="1"/>
    <col min="3330" max="3330" width="67.85546875" style="2335" customWidth="1"/>
    <col min="3331" max="3331" width="24.42578125" style="2335" customWidth="1"/>
    <col min="3332" max="3332" width="25.85546875" style="2335" customWidth="1"/>
    <col min="3333" max="3333" width="22.7109375" style="2335" customWidth="1"/>
    <col min="3334" max="3334" width="25.28515625" style="2335" customWidth="1"/>
    <col min="3335" max="3337" width="22.7109375" style="2335" customWidth="1"/>
    <col min="3338" max="3338" width="24.7109375" style="2335" customWidth="1"/>
    <col min="3339" max="3579" width="11.42578125" style="2335" customWidth="1"/>
    <col min="3580" max="3581" width="13.28515625" style="2335"/>
    <col min="3582" max="3582" width="8.7109375" style="2335" customWidth="1"/>
    <col min="3583" max="3583" width="13.28515625" style="2335" customWidth="1"/>
    <col min="3584" max="3584" width="35" style="2335" customWidth="1"/>
    <col min="3585" max="3585" width="14.85546875" style="2335" customWidth="1"/>
    <col min="3586" max="3586" width="67.85546875" style="2335" customWidth="1"/>
    <col min="3587" max="3587" width="24.42578125" style="2335" customWidth="1"/>
    <col min="3588" max="3588" width="25.85546875" style="2335" customWidth="1"/>
    <col min="3589" max="3589" width="22.7109375" style="2335" customWidth="1"/>
    <col min="3590" max="3590" width="25.28515625" style="2335" customWidth="1"/>
    <col min="3591" max="3593" width="22.7109375" style="2335" customWidth="1"/>
    <col min="3594" max="3594" width="24.7109375" style="2335" customWidth="1"/>
    <col min="3595" max="3835" width="11.42578125" style="2335" customWidth="1"/>
    <col min="3836" max="3837" width="13.28515625" style="2335"/>
    <col min="3838" max="3838" width="8.7109375" style="2335" customWidth="1"/>
    <col min="3839" max="3839" width="13.28515625" style="2335" customWidth="1"/>
    <col min="3840" max="3840" width="35" style="2335" customWidth="1"/>
    <col min="3841" max="3841" width="14.85546875" style="2335" customWidth="1"/>
    <col min="3842" max="3842" width="67.85546875" style="2335" customWidth="1"/>
    <col min="3843" max="3843" width="24.42578125" style="2335" customWidth="1"/>
    <col min="3844" max="3844" width="25.85546875" style="2335" customWidth="1"/>
    <col min="3845" max="3845" width="22.7109375" style="2335" customWidth="1"/>
    <col min="3846" max="3846" width="25.28515625" style="2335" customWidth="1"/>
    <col min="3847" max="3849" width="22.7109375" style="2335" customWidth="1"/>
    <col min="3850" max="3850" width="24.7109375" style="2335" customWidth="1"/>
    <col min="3851" max="4091" width="11.42578125" style="2335" customWidth="1"/>
    <col min="4092" max="4093" width="13.28515625" style="2335"/>
    <col min="4094" max="4094" width="8.7109375" style="2335" customWidth="1"/>
    <col min="4095" max="4095" width="13.28515625" style="2335" customWidth="1"/>
    <col min="4096" max="4096" width="35" style="2335" customWidth="1"/>
    <col min="4097" max="4097" width="14.85546875" style="2335" customWidth="1"/>
    <col min="4098" max="4098" width="67.85546875" style="2335" customWidth="1"/>
    <col min="4099" max="4099" width="24.42578125" style="2335" customWidth="1"/>
    <col min="4100" max="4100" width="25.85546875" style="2335" customWidth="1"/>
    <col min="4101" max="4101" width="22.7109375" style="2335" customWidth="1"/>
    <col min="4102" max="4102" width="25.28515625" style="2335" customWidth="1"/>
    <col min="4103" max="4105" width="22.7109375" style="2335" customWidth="1"/>
    <col min="4106" max="4106" width="24.7109375" style="2335" customWidth="1"/>
    <col min="4107" max="4347" width="11.42578125" style="2335" customWidth="1"/>
    <col min="4348" max="4349" width="13.28515625" style="2335"/>
    <col min="4350" max="4350" width="8.7109375" style="2335" customWidth="1"/>
    <col min="4351" max="4351" width="13.28515625" style="2335" customWidth="1"/>
    <col min="4352" max="4352" width="35" style="2335" customWidth="1"/>
    <col min="4353" max="4353" width="14.85546875" style="2335" customWidth="1"/>
    <col min="4354" max="4354" width="67.85546875" style="2335" customWidth="1"/>
    <col min="4355" max="4355" width="24.42578125" style="2335" customWidth="1"/>
    <col min="4356" max="4356" width="25.85546875" style="2335" customWidth="1"/>
    <col min="4357" max="4357" width="22.7109375" style="2335" customWidth="1"/>
    <col min="4358" max="4358" width="25.28515625" style="2335" customWidth="1"/>
    <col min="4359" max="4361" width="22.7109375" style="2335" customWidth="1"/>
    <col min="4362" max="4362" width="24.7109375" style="2335" customWidth="1"/>
    <col min="4363" max="4603" width="11.42578125" style="2335" customWidth="1"/>
    <col min="4604" max="4605" width="13.28515625" style="2335"/>
    <col min="4606" max="4606" width="8.7109375" style="2335" customWidth="1"/>
    <col min="4607" max="4607" width="13.28515625" style="2335" customWidth="1"/>
    <col min="4608" max="4608" width="35" style="2335" customWidth="1"/>
    <col min="4609" max="4609" width="14.85546875" style="2335" customWidth="1"/>
    <col min="4610" max="4610" width="67.85546875" style="2335" customWidth="1"/>
    <col min="4611" max="4611" width="24.42578125" style="2335" customWidth="1"/>
    <col min="4612" max="4612" width="25.85546875" style="2335" customWidth="1"/>
    <col min="4613" max="4613" width="22.7109375" style="2335" customWidth="1"/>
    <col min="4614" max="4614" width="25.28515625" style="2335" customWidth="1"/>
    <col min="4615" max="4617" width="22.7109375" style="2335" customWidth="1"/>
    <col min="4618" max="4618" width="24.7109375" style="2335" customWidth="1"/>
    <col min="4619" max="4859" width="11.42578125" style="2335" customWidth="1"/>
    <col min="4860" max="4861" width="13.28515625" style="2335"/>
    <col min="4862" max="4862" width="8.7109375" style="2335" customWidth="1"/>
    <col min="4863" max="4863" width="13.28515625" style="2335" customWidth="1"/>
    <col min="4864" max="4864" width="35" style="2335" customWidth="1"/>
    <col min="4865" max="4865" width="14.85546875" style="2335" customWidth="1"/>
    <col min="4866" max="4866" width="67.85546875" style="2335" customWidth="1"/>
    <col min="4867" max="4867" width="24.42578125" style="2335" customWidth="1"/>
    <col min="4868" max="4868" width="25.85546875" style="2335" customWidth="1"/>
    <col min="4869" max="4869" width="22.7109375" style="2335" customWidth="1"/>
    <col min="4870" max="4870" width="25.28515625" style="2335" customWidth="1"/>
    <col min="4871" max="4873" width="22.7109375" style="2335" customWidth="1"/>
    <col min="4874" max="4874" width="24.7109375" style="2335" customWidth="1"/>
    <col min="4875" max="5115" width="11.42578125" style="2335" customWidth="1"/>
    <col min="5116" max="5117" width="13.28515625" style="2335"/>
    <col min="5118" max="5118" width="8.7109375" style="2335" customWidth="1"/>
    <col min="5119" max="5119" width="13.28515625" style="2335" customWidth="1"/>
    <col min="5120" max="5120" width="35" style="2335" customWidth="1"/>
    <col min="5121" max="5121" width="14.85546875" style="2335" customWidth="1"/>
    <col min="5122" max="5122" width="67.85546875" style="2335" customWidth="1"/>
    <col min="5123" max="5123" width="24.42578125" style="2335" customWidth="1"/>
    <col min="5124" max="5124" width="25.85546875" style="2335" customWidth="1"/>
    <col min="5125" max="5125" width="22.7109375" style="2335" customWidth="1"/>
    <col min="5126" max="5126" width="25.28515625" style="2335" customWidth="1"/>
    <col min="5127" max="5129" width="22.7109375" style="2335" customWidth="1"/>
    <col min="5130" max="5130" width="24.7109375" style="2335" customWidth="1"/>
    <col min="5131" max="5371" width="11.42578125" style="2335" customWidth="1"/>
    <col min="5372" max="5373" width="13.28515625" style="2335"/>
    <col min="5374" max="5374" width="8.7109375" style="2335" customWidth="1"/>
    <col min="5375" max="5375" width="13.28515625" style="2335" customWidth="1"/>
    <col min="5376" max="5376" width="35" style="2335" customWidth="1"/>
    <col min="5377" max="5377" width="14.85546875" style="2335" customWidth="1"/>
    <col min="5378" max="5378" width="67.85546875" style="2335" customWidth="1"/>
    <col min="5379" max="5379" width="24.42578125" style="2335" customWidth="1"/>
    <col min="5380" max="5380" width="25.85546875" style="2335" customWidth="1"/>
    <col min="5381" max="5381" width="22.7109375" style="2335" customWidth="1"/>
    <col min="5382" max="5382" width="25.28515625" style="2335" customWidth="1"/>
    <col min="5383" max="5385" width="22.7109375" style="2335" customWidth="1"/>
    <col min="5386" max="5386" width="24.7109375" style="2335" customWidth="1"/>
    <col min="5387" max="5627" width="11.42578125" style="2335" customWidth="1"/>
    <col min="5628" max="5629" width="13.28515625" style="2335"/>
    <col min="5630" max="5630" width="8.7109375" style="2335" customWidth="1"/>
    <col min="5631" max="5631" width="13.28515625" style="2335" customWidth="1"/>
    <col min="5632" max="5632" width="35" style="2335" customWidth="1"/>
    <col min="5633" max="5633" width="14.85546875" style="2335" customWidth="1"/>
    <col min="5634" max="5634" width="67.85546875" style="2335" customWidth="1"/>
    <col min="5635" max="5635" width="24.42578125" style="2335" customWidth="1"/>
    <col min="5636" max="5636" width="25.85546875" style="2335" customWidth="1"/>
    <col min="5637" max="5637" width="22.7109375" style="2335" customWidth="1"/>
    <col min="5638" max="5638" width="25.28515625" style="2335" customWidth="1"/>
    <col min="5639" max="5641" width="22.7109375" style="2335" customWidth="1"/>
    <col min="5642" max="5642" width="24.7109375" style="2335" customWidth="1"/>
    <col min="5643" max="5883" width="11.42578125" style="2335" customWidth="1"/>
    <col min="5884" max="5885" width="13.28515625" style="2335"/>
    <col min="5886" max="5886" width="8.7109375" style="2335" customWidth="1"/>
    <col min="5887" max="5887" width="13.28515625" style="2335" customWidth="1"/>
    <col min="5888" max="5888" width="35" style="2335" customWidth="1"/>
    <col min="5889" max="5889" width="14.85546875" style="2335" customWidth="1"/>
    <col min="5890" max="5890" width="67.85546875" style="2335" customWidth="1"/>
    <col min="5891" max="5891" width="24.42578125" style="2335" customWidth="1"/>
    <col min="5892" max="5892" width="25.85546875" style="2335" customWidth="1"/>
    <col min="5893" max="5893" width="22.7109375" style="2335" customWidth="1"/>
    <col min="5894" max="5894" width="25.28515625" style="2335" customWidth="1"/>
    <col min="5895" max="5897" width="22.7109375" style="2335" customWidth="1"/>
    <col min="5898" max="5898" width="24.7109375" style="2335" customWidth="1"/>
    <col min="5899" max="6139" width="11.42578125" style="2335" customWidth="1"/>
    <col min="6140" max="6141" width="13.28515625" style="2335"/>
    <col min="6142" max="6142" width="8.7109375" style="2335" customWidth="1"/>
    <col min="6143" max="6143" width="13.28515625" style="2335" customWidth="1"/>
    <col min="6144" max="6144" width="35" style="2335" customWidth="1"/>
    <col min="6145" max="6145" width="14.85546875" style="2335" customWidth="1"/>
    <col min="6146" max="6146" width="67.85546875" style="2335" customWidth="1"/>
    <col min="6147" max="6147" width="24.42578125" style="2335" customWidth="1"/>
    <col min="6148" max="6148" width="25.85546875" style="2335" customWidth="1"/>
    <col min="6149" max="6149" width="22.7109375" style="2335" customWidth="1"/>
    <col min="6150" max="6150" width="25.28515625" style="2335" customWidth="1"/>
    <col min="6151" max="6153" width="22.7109375" style="2335" customWidth="1"/>
    <col min="6154" max="6154" width="24.7109375" style="2335" customWidth="1"/>
    <col min="6155" max="6395" width="11.42578125" style="2335" customWidth="1"/>
    <col min="6396" max="6397" width="13.28515625" style="2335"/>
    <col min="6398" max="6398" width="8.7109375" style="2335" customWidth="1"/>
    <col min="6399" max="6399" width="13.28515625" style="2335" customWidth="1"/>
    <col min="6400" max="6400" width="35" style="2335" customWidth="1"/>
    <col min="6401" max="6401" width="14.85546875" style="2335" customWidth="1"/>
    <col min="6402" max="6402" width="67.85546875" style="2335" customWidth="1"/>
    <col min="6403" max="6403" width="24.42578125" style="2335" customWidth="1"/>
    <col min="6404" max="6404" width="25.85546875" style="2335" customWidth="1"/>
    <col min="6405" max="6405" width="22.7109375" style="2335" customWidth="1"/>
    <col min="6406" max="6406" width="25.28515625" style="2335" customWidth="1"/>
    <col min="6407" max="6409" width="22.7109375" style="2335" customWidth="1"/>
    <col min="6410" max="6410" width="24.7109375" style="2335" customWidth="1"/>
    <col min="6411" max="6651" width="11.42578125" style="2335" customWidth="1"/>
    <col min="6652" max="6653" width="13.28515625" style="2335"/>
    <col min="6654" max="6654" width="8.7109375" style="2335" customWidth="1"/>
    <col min="6655" max="6655" width="13.28515625" style="2335" customWidth="1"/>
    <col min="6656" max="6656" width="35" style="2335" customWidth="1"/>
    <col min="6657" max="6657" width="14.85546875" style="2335" customWidth="1"/>
    <col min="6658" max="6658" width="67.85546875" style="2335" customWidth="1"/>
    <col min="6659" max="6659" width="24.42578125" style="2335" customWidth="1"/>
    <col min="6660" max="6660" width="25.85546875" style="2335" customWidth="1"/>
    <col min="6661" max="6661" width="22.7109375" style="2335" customWidth="1"/>
    <col min="6662" max="6662" width="25.28515625" style="2335" customWidth="1"/>
    <col min="6663" max="6665" width="22.7109375" style="2335" customWidth="1"/>
    <col min="6666" max="6666" width="24.7109375" style="2335" customWidth="1"/>
    <col min="6667" max="6907" width="11.42578125" style="2335" customWidth="1"/>
    <col min="6908" max="6909" width="13.28515625" style="2335"/>
    <col min="6910" max="6910" width="8.7109375" style="2335" customWidth="1"/>
    <col min="6911" max="6911" width="13.28515625" style="2335" customWidth="1"/>
    <col min="6912" max="6912" width="35" style="2335" customWidth="1"/>
    <col min="6913" max="6913" width="14.85546875" style="2335" customWidth="1"/>
    <col min="6914" max="6914" width="67.85546875" style="2335" customWidth="1"/>
    <col min="6915" max="6915" width="24.42578125" style="2335" customWidth="1"/>
    <col min="6916" max="6916" width="25.85546875" style="2335" customWidth="1"/>
    <col min="6917" max="6917" width="22.7109375" style="2335" customWidth="1"/>
    <col min="6918" max="6918" width="25.28515625" style="2335" customWidth="1"/>
    <col min="6919" max="6921" width="22.7109375" style="2335" customWidth="1"/>
    <col min="6922" max="6922" width="24.7109375" style="2335" customWidth="1"/>
    <col min="6923" max="7163" width="11.42578125" style="2335" customWidth="1"/>
    <col min="7164" max="7165" width="13.28515625" style="2335"/>
    <col min="7166" max="7166" width="8.7109375" style="2335" customWidth="1"/>
    <col min="7167" max="7167" width="13.28515625" style="2335" customWidth="1"/>
    <col min="7168" max="7168" width="35" style="2335" customWidth="1"/>
    <col min="7169" max="7169" width="14.85546875" style="2335" customWidth="1"/>
    <col min="7170" max="7170" width="67.85546875" style="2335" customWidth="1"/>
    <col min="7171" max="7171" width="24.42578125" style="2335" customWidth="1"/>
    <col min="7172" max="7172" width="25.85546875" style="2335" customWidth="1"/>
    <col min="7173" max="7173" width="22.7109375" style="2335" customWidth="1"/>
    <col min="7174" max="7174" width="25.28515625" style="2335" customWidth="1"/>
    <col min="7175" max="7177" width="22.7109375" style="2335" customWidth="1"/>
    <col min="7178" max="7178" width="24.7109375" style="2335" customWidth="1"/>
    <col min="7179" max="7419" width="11.42578125" style="2335" customWidth="1"/>
    <col min="7420" max="7421" width="13.28515625" style="2335"/>
    <col min="7422" max="7422" width="8.7109375" style="2335" customWidth="1"/>
    <col min="7423" max="7423" width="13.28515625" style="2335" customWidth="1"/>
    <col min="7424" max="7424" width="35" style="2335" customWidth="1"/>
    <col min="7425" max="7425" width="14.85546875" style="2335" customWidth="1"/>
    <col min="7426" max="7426" width="67.85546875" style="2335" customWidth="1"/>
    <col min="7427" max="7427" width="24.42578125" style="2335" customWidth="1"/>
    <col min="7428" max="7428" width="25.85546875" style="2335" customWidth="1"/>
    <col min="7429" max="7429" width="22.7109375" style="2335" customWidth="1"/>
    <col min="7430" max="7430" width="25.28515625" style="2335" customWidth="1"/>
    <col min="7431" max="7433" width="22.7109375" style="2335" customWidth="1"/>
    <col min="7434" max="7434" width="24.7109375" style="2335" customWidth="1"/>
    <col min="7435" max="7675" width="11.42578125" style="2335" customWidth="1"/>
    <col min="7676" max="7677" width="13.28515625" style="2335"/>
    <col min="7678" max="7678" width="8.7109375" style="2335" customWidth="1"/>
    <col min="7679" max="7679" width="13.28515625" style="2335" customWidth="1"/>
    <col min="7680" max="7680" width="35" style="2335" customWidth="1"/>
    <col min="7681" max="7681" width="14.85546875" style="2335" customWidth="1"/>
    <col min="7682" max="7682" width="67.85546875" style="2335" customWidth="1"/>
    <col min="7683" max="7683" width="24.42578125" style="2335" customWidth="1"/>
    <col min="7684" max="7684" width="25.85546875" style="2335" customWidth="1"/>
    <col min="7685" max="7685" width="22.7109375" style="2335" customWidth="1"/>
    <col min="7686" max="7686" width="25.28515625" style="2335" customWidth="1"/>
    <col min="7687" max="7689" width="22.7109375" style="2335" customWidth="1"/>
    <col min="7690" max="7690" width="24.7109375" style="2335" customWidth="1"/>
    <col min="7691" max="7931" width="11.42578125" style="2335" customWidth="1"/>
    <col min="7932" max="7933" width="13.28515625" style="2335"/>
    <col min="7934" max="7934" width="8.7109375" style="2335" customWidth="1"/>
    <col min="7935" max="7935" width="13.28515625" style="2335" customWidth="1"/>
    <col min="7936" max="7936" width="35" style="2335" customWidth="1"/>
    <col min="7937" max="7937" width="14.85546875" style="2335" customWidth="1"/>
    <col min="7938" max="7938" width="67.85546875" style="2335" customWidth="1"/>
    <col min="7939" max="7939" width="24.42578125" style="2335" customWidth="1"/>
    <col min="7940" max="7940" width="25.85546875" style="2335" customWidth="1"/>
    <col min="7941" max="7941" width="22.7109375" style="2335" customWidth="1"/>
    <col min="7942" max="7942" width="25.28515625" style="2335" customWidth="1"/>
    <col min="7943" max="7945" width="22.7109375" style="2335" customWidth="1"/>
    <col min="7946" max="7946" width="24.7109375" style="2335" customWidth="1"/>
    <col min="7947" max="8187" width="11.42578125" style="2335" customWidth="1"/>
    <col min="8188" max="8189" width="13.28515625" style="2335"/>
    <col min="8190" max="8190" width="8.7109375" style="2335" customWidth="1"/>
    <col min="8191" max="8191" width="13.28515625" style="2335" customWidth="1"/>
    <col min="8192" max="8192" width="35" style="2335" customWidth="1"/>
    <col min="8193" max="8193" width="14.85546875" style="2335" customWidth="1"/>
    <col min="8194" max="8194" width="67.85546875" style="2335" customWidth="1"/>
    <col min="8195" max="8195" width="24.42578125" style="2335" customWidth="1"/>
    <col min="8196" max="8196" width="25.85546875" style="2335" customWidth="1"/>
    <col min="8197" max="8197" width="22.7109375" style="2335" customWidth="1"/>
    <col min="8198" max="8198" width="25.28515625" style="2335" customWidth="1"/>
    <col min="8199" max="8201" width="22.7109375" style="2335" customWidth="1"/>
    <col min="8202" max="8202" width="24.7109375" style="2335" customWidth="1"/>
    <col min="8203" max="8443" width="11.42578125" style="2335" customWidth="1"/>
    <col min="8444" max="8445" width="13.28515625" style="2335"/>
    <col min="8446" max="8446" width="8.7109375" style="2335" customWidth="1"/>
    <col min="8447" max="8447" width="13.28515625" style="2335" customWidth="1"/>
    <col min="8448" max="8448" width="35" style="2335" customWidth="1"/>
    <col min="8449" max="8449" width="14.85546875" style="2335" customWidth="1"/>
    <col min="8450" max="8450" width="67.85546875" style="2335" customWidth="1"/>
    <col min="8451" max="8451" width="24.42578125" style="2335" customWidth="1"/>
    <col min="8452" max="8452" width="25.85546875" style="2335" customWidth="1"/>
    <col min="8453" max="8453" width="22.7109375" style="2335" customWidth="1"/>
    <col min="8454" max="8454" width="25.28515625" style="2335" customWidth="1"/>
    <col min="8455" max="8457" width="22.7109375" style="2335" customWidth="1"/>
    <col min="8458" max="8458" width="24.7109375" style="2335" customWidth="1"/>
    <col min="8459" max="8699" width="11.42578125" style="2335" customWidth="1"/>
    <col min="8700" max="8701" width="13.28515625" style="2335"/>
    <col min="8702" max="8702" width="8.7109375" style="2335" customWidth="1"/>
    <col min="8703" max="8703" width="13.28515625" style="2335" customWidth="1"/>
    <col min="8704" max="8704" width="35" style="2335" customWidth="1"/>
    <col min="8705" max="8705" width="14.85546875" style="2335" customWidth="1"/>
    <col min="8706" max="8706" width="67.85546875" style="2335" customWidth="1"/>
    <col min="8707" max="8707" width="24.42578125" style="2335" customWidth="1"/>
    <col min="8708" max="8708" width="25.85546875" style="2335" customWidth="1"/>
    <col min="8709" max="8709" width="22.7109375" style="2335" customWidth="1"/>
    <col min="8710" max="8710" width="25.28515625" style="2335" customWidth="1"/>
    <col min="8711" max="8713" width="22.7109375" style="2335" customWidth="1"/>
    <col min="8714" max="8714" width="24.7109375" style="2335" customWidth="1"/>
    <col min="8715" max="8955" width="11.42578125" style="2335" customWidth="1"/>
    <col min="8956" max="8957" width="13.28515625" style="2335"/>
    <col min="8958" max="8958" width="8.7109375" style="2335" customWidth="1"/>
    <col min="8959" max="8959" width="13.28515625" style="2335" customWidth="1"/>
    <col min="8960" max="8960" width="35" style="2335" customWidth="1"/>
    <col min="8961" max="8961" width="14.85546875" style="2335" customWidth="1"/>
    <col min="8962" max="8962" width="67.85546875" style="2335" customWidth="1"/>
    <col min="8963" max="8963" width="24.42578125" style="2335" customWidth="1"/>
    <col min="8964" max="8964" width="25.85546875" style="2335" customWidth="1"/>
    <col min="8965" max="8965" width="22.7109375" style="2335" customWidth="1"/>
    <col min="8966" max="8966" width="25.28515625" style="2335" customWidth="1"/>
    <col min="8967" max="8969" width="22.7109375" style="2335" customWidth="1"/>
    <col min="8970" max="8970" width="24.7109375" style="2335" customWidth="1"/>
    <col min="8971" max="9211" width="11.42578125" style="2335" customWidth="1"/>
    <col min="9212" max="9213" width="13.28515625" style="2335"/>
    <col min="9214" max="9214" width="8.7109375" style="2335" customWidth="1"/>
    <col min="9215" max="9215" width="13.28515625" style="2335" customWidth="1"/>
    <col min="9216" max="9216" width="35" style="2335" customWidth="1"/>
    <col min="9217" max="9217" width="14.85546875" style="2335" customWidth="1"/>
    <col min="9218" max="9218" width="67.85546875" style="2335" customWidth="1"/>
    <col min="9219" max="9219" width="24.42578125" style="2335" customWidth="1"/>
    <col min="9220" max="9220" width="25.85546875" style="2335" customWidth="1"/>
    <col min="9221" max="9221" width="22.7109375" style="2335" customWidth="1"/>
    <col min="9222" max="9222" width="25.28515625" style="2335" customWidth="1"/>
    <col min="9223" max="9225" width="22.7109375" style="2335" customWidth="1"/>
    <col min="9226" max="9226" width="24.7109375" style="2335" customWidth="1"/>
    <col min="9227" max="9467" width="11.42578125" style="2335" customWidth="1"/>
    <col min="9468" max="9469" width="13.28515625" style="2335"/>
    <col min="9470" max="9470" width="8.7109375" style="2335" customWidth="1"/>
    <col min="9471" max="9471" width="13.28515625" style="2335" customWidth="1"/>
    <col min="9472" max="9472" width="35" style="2335" customWidth="1"/>
    <col min="9473" max="9473" width="14.85546875" style="2335" customWidth="1"/>
    <col min="9474" max="9474" width="67.85546875" style="2335" customWidth="1"/>
    <col min="9475" max="9475" width="24.42578125" style="2335" customWidth="1"/>
    <col min="9476" max="9476" width="25.85546875" style="2335" customWidth="1"/>
    <col min="9477" max="9477" width="22.7109375" style="2335" customWidth="1"/>
    <col min="9478" max="9478" width="25.28515625" style="2335" customWidth="1"/>
    <col min="9479" max="9481" width="22.7109375" style="2335" customWidth="1"/>
    <col min="9482" max="9482" width="24.7109375" style="2335" customWidth="1"/>
    <col min="9483" max="9723" width="11.42578125" style="2335" customWidth="1"/>
    <col min="9724" max="9725" width="13.28515625" style="2335"/>
    <col min="9726" max="9726" width="8.7109375" style="2335" customWidth="1"/>
    <col min="9727" max="9727" width="13.28515625" style="2335" customWidth="1"/>
    <col min="9728" max="9728" width="35" style="2335" customWidth="1"/>
    <col min="9729" max="9729" width="14.85546875" style="2335" customWidth="1"/>
    <col min="9730" max="9730" width="67.85546875" style="2335" customWidth="1"/>
    <col min="9731" max="9731" width="24.42578125" style="2335" customWidth="1"/>
    <col min="9732" max="9732" width="25.85546875" style="2335" customWidth="1"/>
    <col min="9733" max="9733" width="22.7109375" style="2335" customWidth="1"/>
    <col min="9734" max="9734" width="25.28515625" style="2335" customWidth="1"/>
    <col min="9735" max="9737" width="22.7109375" style="2335" customWidth="1"/>
    <col min="9738" max="9738" width="24.7109375" style="2335" customWidth="1"/>
    <col min="9739" max="9979" width="11.42578125" style="2335" customWidth="1"/>
    <col min="9980" max="9981" width="13.28515625" style="2335"/>
    <col min="9982" max="9982" width="8.7109375" style="2335" customWidth="1"/>
    <col min="9983" max="9983" width="13.28515625" style="2335" customWidth="1"/>
    <col min="9984" max="9984" width="35" style="2335" customWidth="1"/>
    <col min="9985" max="9985" width="14.85546875" style="2335" customWidth="1"/>
    <col min="9986" max="9986" width="67.85546875" style="2335" customWidth="1"/>
    <col min="9987" max="9987" width="24.42578125" style="2335" customWidth="1"/>
    <col min="9988" max="9988" width="25.85546875" style="2335" customWidth="1"/>
    <col min="9989" max="9989" width="22.7109375" style="2335" customWidth="1"/>
    <col min="9990" max="9990" width="25.28515625" style="2335" customWidth="1"/>
    <col min="9991" max="9993" width="22.7109375" style="2335" customWidth="1"/>
    <col min="9994" max="9994" width="24.7109375" style="2335" customWidth="1"/>
    <col min="9995" max="10235" width="11.42578125" style="2335" customWidth="1"/>
    <col min="10236" max="10237" width="13.28515625" style="2335"/>
    <col min="10238" max="10238" width="8.7109375" style="2335" customWidth="1"/>
    <col min="10239" max="10239" width="13.28515625" style="2335" customWidth="1"/>
    <col min="10240" max="10240" width="35" style="2335" customWidth="1"/>
    <col min="10241" max="10241" width="14.85546875" style="2335" customWidth="1"/>
    <col min="10242" max="10242" width="67.85546875" style="2335" customWidth="1"/>
    <col min="10243" max="10243" width="24.42578125" style="2335" customWidth="1"/>
    <col min="10244" max="10244" width="25.85546875" style="2335" customWidth="1"/>
    <col min="10245" max="10245" width="22.7109375" style="2335" customWidth="1"/>
    <col min="10246" max="10246" width="25.28515625" style="2335" customWidth="1"/>
    <col min="10247" max="10249" width="22.7109375" style="2335" customWidth="1"/>
    <col min="10250" max="10250" width="24.7109375" style="2335" customWidth="1"/>
    <col min="10251" max="10491" width="11.42578125" style="2335" customWidth="1"/>
    <col min="10492" max="10493" width="13.28515625" style="2335"/>
    <col min="10494" max="10494" width="8.7109375" style="2335" customWidth="1"/>
    <col min="10495" max="10495" width="13.28515625" style="2335" customWidth="1"/>
    <col min="10496" max="10496" width="35" style="2335" customWidth="1"/>
    <col min="10497" max="10497" width="14.85546875" style="2335" customWidth="1"/>
    <col min="10498" max="10498" width="67.85546875" style="2335" customWidth="1"/>
    <col min="10499" max="10499" width="24.42578125" style="2335" customWidth="1"/>
    <col min="10500" max="10500" width="25.85546875" style="2335" customWidth="1"/>
    <col min="10501" max="10501" width="22.7109375" style="2335" customWidth="1"/>
    <col min="10502" max="10502" width="25.28515625" style="2335" customWidth="1"/>
    <col min="10503" max="10505" width="22.7109375" style="2335" customWidth="1"/>
    <col min="10506" max="10506" width="24.7109375" style="2335" customWidth="1"/>
    <col min="10507" max="10747" width="11.42578125" style="2335" customWidth="1"/>
    <col min="10748" max="10749" width="13.28515625" style="2335"/>
    <col min="10750" max="10750" width="8.7109375" style="2335" customWidth="1"/>
    <col min="10751" max="10751" width="13.28515625" style="2335" customWidth="1"/>
    <col min="10752" max="10752" width="35" style="2335" customWidth="1"/>
    <col min="10753" max="10753" width="14.85546875" style="2335" customWidth="1"/>
    <col min="10754" max="10754" width="67.85546875" style="2335" customWidth="1"/>
    <col min="10755" max="10755" width="24.42578125" style="2335" customWidth="1"/>
    <col min="10756" max="10756" width="25.85546875" style="2335" customWidth="1"/>
    <col min="10757" max="10757" width="22.7109375" style="2335" customWidth="1"/>
    <col min="10758" max="10758" width="25.28515625" style="2335" customWidth="1"/>
    <col min="10759" max="10761" width="22.7109375" style="2335" customWidth="1"/>
    <col min="10762" max="10762" width="24.7109375" style="2335" customWidth="1"/>
    <col min="10763" max="11003" width="11.42578125" style="2335" customWidth="1"/>
    <col min="11004" max="11005" width="13.28515625" style="2335"/>
    <col min="11006" max="11006" width="8.7109375" style="2335" customWidth="1"/>
    <col min="11007" max="11007" width="13.28515625" style="2335" customWidth="1"/>
    <col min="11008" max="11008" width="35" style="2335" customWidth="1"/>
    <col min="11009" max="11009" width="14.85546875" style="2335" customWidth="1"/>
    <col min="11010" max="11010" width="67.85546875" style="2335" customWidth="1"/>
    <col min="11011" max="11011" width="24.42578125" style="2335" customWidth="1"/>
    <col min="11012" max="11012" width="25.85546875" style="2335" customWidth="1"/>
    <col min="11013" max="11013" width="22.7109375" style="2335" customWidth="1"/>
    <col min="11014" max="11014" width="25.28515625" style="2335" customWidth="1"/>
    <col min="11015" max="11017" width="22.7109375" style="2335" customWidth="1"/>
    <col min="11018" max="11018" width="24.7109375" style="2335" customWidth="1"/>
    <col min="11019" max="11259" width="11.42578125" style="2335" customWidth="1"/>
    <col min="11260" max="11261" width="13.28515625" style="2335"/>
    <col min="11262" max="11262" width="8.7109375" style="2335" customWidth="1"/>
    <col min="11263" max="11263" width="13.28515625" style="2335" customWidth="1"/>
    <col min="11264" max="11264" width="35" style="2335" customWidth="1"/>
    <col min="11265" max="11265" width="14.85546875" style="2335" customWidth="1"/>
    <col min="11266" max="11266" width="67.85546875" style="2335" customWidth="1"/>
    <col min="11267" max="11267" width="24.42578125" style="2335" customWidth="1"/>
    <col min="11268" max="11268" width="25.85546875" style="2335" customWidth="1"/>
    <col min="11269" max="11269" width="22.7109375" style="2335" customWidth="1"/>
    <col min="11270" max="11270" width="25.28515625" style="2335" customWidth="1"/>
    <col min="11271" max="11273" width="22.7109375" style="2335" customWidth="1"/>
    <col min="11274" max="11274" width="24.7109375" style="2335" customWidth="1"/>
    <col min="11275" max="11515" width="11.42578125" style="2335" customWidth="1"/>
    <col min="11516" max="11517" width="13.28515625" style="2335"/>
    <col min="11518" max="11518" width="8.7109375" style="2335" customWidth="1"/>
    <col min="11519" max="11519" width="13.28515625" style="2335" customWidth="1"/>
    <col min="11520" max="11520" width="35" style="2335" customWidth="1"/>
    <col min="11521" max="11521" width="14.85546875" style="2335" customWidth="1"/>
    <col min="11522" max="11522" width="67.85546875" style="2335" customWidth="1"/>
    <col min="11523" max="11523" width="24.42578125" style="2335" customWidth="1"/>
    <col min="11524" max="11524" width="25.85546875" style="2335" customWidth="1"/>
    <col min="11525" max="11525" width="22.7109375" style="2335" customWidth="1"/>
    <col min="11526" max="11526" width="25.28515625" style="2335" customWidth="1"/>
    <col min="11527" max="11529" width="22.7109375" style="2335" customWidth="1"/>
    <col min="11530" max="11530" width="24.7109375" style="2335" customWidth="1"/>
    <col min="11531" max="11771" width="11.42578125" style="2335" customWidth="1"/>
    <col min="11772" max="11773" width="13.28515625" style="2335"/>
    <col min="11774" max="11774" width="8.7109375" style="2335" customWidth="1"/>
    <col min="11775" max="11775" width="13.28515625" style="2335" customWidth="1"/>
    <col min="11776" max="11776" width="35" style="2335" customWidth="1"/>
    <col min="11777" max="11777" width="14.85546875" style="2335" customWidth="1"/>
    <col min="11778" max="11778" width="67.85546875" style="2335" customWidth="1"/>
    <col min="11779" max="11779" width="24.42578125" style="2335" customWidth="1"/>
    <col min="11780" max="11780" width="25.85546875" style="2335" customWidth="1"/>
    <col min="11781" max="11781" width="22.7109375" style="2335" customWidth="1"/>
    <col min="11782" max="11782" width="25.28515625" style="2335" customWidth="1"/>
    <col min="11783" max="11785" width="22.7109375" style="2335" customWidth="1"/>
    <col min="11786" max="11786" width="24.7109375" style="2335" customWidth="1"/>
    <col min="11787" max="12027" width="11.42578125" style="2335" customWidth="1"/>
    <col min="12028" max="12029" width="13.28515625" style="2335"/>
    <col min="12030" max="12030" width="8.7109375" style="2335" customWidth="1"/>
    <col min="12031" max="12031" width="13.28515625" style="2335" customWidth="1"/>
    <col min="12032" max="12032" width="35" style="2335" customWidth="1"/>
    <col min="12033" max="12033" width="14.85546875" style="2335" customWidth="1"/>
    <col min="12034" max="12034" width="67.85546875" style="2335" customWidth="1"/>
    <col min="12035" max="12035" width="24.42578125" style="2335" customWidth="1"/>
    <col min="12036" max="12036" width="25.85546875" style="2335" customWidth="1"/>
    <col min="12037" max="12037" width="22.7109375" style="2335" customWidth="1"/>
    <col min="12038" max="12038" width="25.28515625" style="2335" customWidth="1"/>
    <col min="12039" max="12041" width="22.7109375" style="2335" customWidth="1"/>
    <col min="12042" max="12042" width="24.7109375" style="2335" customWidth="1"/>
    <col min="12043" max="12283" width="11.42578125" style="2335" customWidth="1"/>
    <col min="12284" max="12285" width="13.28515625" style="2335"/>
    <col min="12286" max="12286" width="8.7109375" style="2335" customWidth="1"/>
    <col min="12287" max="12287" width="13.28515625" style="2335" customWidth="1"/>
    <col min="12288" max="12288" width="35" style="2335" customWidth="1"/>
    <col min="12289" max="12289" width="14.85546875" style="2335" customWidth="1"/>
    <col min="12290" max="12290" width="67.85546875" style="2335" customWidth="1"/>
    <col min="12291" max="12291" width="24.42578125" style="2335" customWidth="1"/>
    <col min="12292" max="12292" width="25.85546875" style="2335" customWidth="1"/>
    <col min="12293" max="12293" width="22.7109375" style="2335" customWidth="1"/>
    <col min="12294" max="12294" width="25.28515625" style="2335" customWidth="1"/>
    <col min="12295" max="12297" width="22.7109375" style="2335" customWidth="1"/>
    <col min="12298" max="12298" width="24.7109375" style="2335" customWidth="1"/>
    <col min="12299" max="12539" width="11.42578125" style="2335" customWidth="1"/>
    <col min="12540" max="12541" width="13.28515625" style="2335"/>
    <col min="12542" max="12542" width="8.7109375" style="2335" customWidth="1"/>
    <col min="12543" max="12543" width="13.28515625" style="2335" customWidth="1"/>
    <col min="12544" max="12544" width="35" style="2335" customWidth="1"/>
    <col min="12545" max="12545" width="14.85546875" style="2335" customWidth="1"/>
    <col min="12546" max="12546" width="67.85546875" style="2335" customWidth="1"/>
    <col min="12547" max="12547" width="24.42578125" style="2335" customWidth="1"/>
    <col min="12548" max="12548" width="25.85546875" style="2335" customWidth="1"/>
    <col min="12549" max="12549" width="22.7109375" style="2335" customWidth="1"/>
    <col min="12550" max="12550" width="25.28515625" style="2335" customWidth="1"/>
    <col min="12551" max="12553" width="22.7109375" style="2335" customWidth="1"/>
    <col min="12554" max="12554" width="24.7109375" style="2335" customWidth="1"/>
    <col min="12555" max="12795" width="11.42578125" style="2335" customWidth="1"/>
    <col min="12796" max="12797" width="13.28515625" style="2335"/>
    <col min="12798" max="12798" width="8.7109375" style="2335" customWidth="1"/>
    <col min="12799" max="12799" width="13.28515625" style="2335" customWidth="1"/>
    <col min="12800" max="12800" width="35" style="2335" customWidth="1"/>
    <col min="12801" max="12801" width="14.85546875" style="2335" customWidth="1"/>
    <col min="12802" max="12802" width="67.85546875" style="2335" customWidth="1"/>
    <col min="12803" max="12803" width="24.42578125" style="2335" customWidth="1"/>
    <col min="12804" max="12804" width="25.85546875" style="2335" customWidth="1"/>
    <col min="12805" max="12805" width="22.7109375" style="2335" customWidth="1"/>
    <col min="12806" max="12806" width="25.28515625" style="2335" customWidth="1"/>
    <col min="12807" max="12809" width="22.7109375" style="2335" customWidth="1"/>
    <col min="12810" max="12810" width="24.7109375" style="2335" customWidth="1"/>
    <col min="12811" max="13051" width="11.42578125" style="2335" customWidth="1"/>
    <col min="13052" max="13053" width="13.28515625" style="2335"/>
    <col min="13054" max="13054" width="8.7109375" style="2335" customWidth="1"/>
    <col min="13055" max="13055" width="13.28515625" style="2335" customWidth="1"/>
    <col min="13056" max="13056" width="35" style="2335" customWidth="1"/>
    <col min="13057" max="13057" width="14.85546875" style="2335" customWidth="1"/>
    <col min="13058" max="13058" width="67.85546875" style="2335" customWidth="1"/>
    <col min="13059" max="13059" width="24.42578125" style="2335" customWidth="1"/>
    <col min="13060" max="13060" width="25.85546875" style="2335" customWidth="1"/>
    <col min="13061" max="13061" width="22.7109375" style="2335" customWidth="1"/>
    <col min="13062" max="13062" width="25.28515625" style="2335" customWidth="1"/>
    <col min="13063" max="13065" width="22.7109375" style="2335" customWidth="1"/>
    <col min="13066" max="13066" width="24.7109375" style="2335" customWidth="1"/>
    <col min="13067" max="13307" width="11.42578125" style="2335" customWidth="1"/>
    <col min="13308" max="13309" width="13.28515625" style="2335"/>
    <col min="13310" max="13310" width="8.7109375" style="2335" customWidth="1"/>
    <col min="13311" max="13311" width="13.28515625" style="2335" customWidth="1"/>
    <col min="13312" max="13312" width="35" style="2335" customWidth="1"/>
    <col min="13313" max="13313" width="14.85546875" style="2335" customWidth="1"/>
    <col min="13314" max="13314" width="67.85546875" style="2335" customWidth="1"/>
    <col min="13315" max="13315" width="24.42578125" style="2335" customWidth="1"/>
    <col min="13316" max="13316" width="25.85546875" style="2335" customWidth="1"/>
    <col min="13317" max="13317" width="22.7109375" style="2335" customWidth="1"/>
    <col min="13318" max="13318" width="25.28515625" style="2335" customWidth="1"/>
    <col min="13319" max="13321" width="22.7109375" style="2335" customWidth="1"/>
    <col min="13322" max="13322" width="24.7109375" style="2335" customWidth="1"/>
    <col min="13323" max="13563" width="11.42578125" style="2335" customWidth="1"/>
    <col min="13564" max="13565" width="13.28515625" style="2335"/>
    <col min="13566" max="13566" width="8.7109375" style="2335" customWidth="1"/>
    <col min="13567" max="13567" width="13.28515625" style="2335" customWidth="1"/>
    <col min="13568" max="13568" width="35" style="2335" customWidth="1"/>
    <col min="13569" max="13569" width="14.85546875" style="2335" customWidth="1"/>
    <col min="13570" max="13570" width="67.85546875" style="2335" customWidth="1"/>
    <col min="13571" max="13571" width="24.42578125" style="2335" customWidth="1"/>
    <col min="13572" max="13572" width="25.85546875" style="2335" customWidth="1"/>
    <col min="13573" max="13573" width="22.7109375" style="2335" customWidth="1"/>
    <col min="13574" max="13574" width="25.28515625" style="2335" customWidth="1"/>
    <col min="13575" max="13577" width="22.7109375" style="2335" customWidth="1"/>
    <col min="13578" max="13578" width="24.7109375" style="2335" customWidth="1"/>
    <col min="13579" max="13819" width="11.42578125" style="2335" customWidth="1"/>
    <col min="13820" max="13821" width="13.28515625" style="2335"/>
    <col min="13822" max="13822" width="8.7109375" style="2335" customWidth="1"/>
    <col min="13823" max="13823" width="13.28515625" style="2335" customWidth="1"/>
    <col min="13824" max="13824" width="35" style="2335" customWidth="1"/>
    <col min="13825" max="13825" width="14.85546875" style="2335" customWidth="1"/>
    <col min="13826" max="13826" width="67.85546875" style="2335" customWidth="1"/>
    <col min="13827" max="13827" width="24.42578125" style="2335" customWidth="1"/>
    <col min="13828" max="13828" width="25.85546875" style="2335" customWidth="1"/>
    <col min="13829" max="13829" width="22.7109375" style="2335" customWidth="1"/>
    <col min="13830" max="13830" width="25.28515625" style="2335" customWidth="1"/>
    <col min="13831" max="13833" width="22.7109375" style="2335" customWidth="1"/>
    <col min="13834" max="13834" width="24.7109375" style="2335" customWidth="1"/>
    <col min="13835" max="14075" width="11.42578125" style="2335" customWidth="1"/>
    <col min="14076" max="14077" width="13.28515625" style="2335"/>
    <col min="14078" max="14078" width="8.7109375" style="2335" customWidth="1"/>
    <col min="14079" max="14079" width="13.28515625" style="2335" customWidth="1"/>
    <col min="14080" max="14080" width="35" style="2335" customWidth="1"/>
    <col min="14081" max="14081" width="14.85546875" style="2335" customWidth="1"/>
    <col min="14082" max="14082" width="67.85546875" style="2335" customWidth="1"/>
    <col min="14083" max="14083" width="24.42578125" style="2335" customWidth="1"/>
    <col min="14084" max="14084" width="25.85546875" style="2335" customWidth="1"/>
    <col min="14085" max="14085" width="22.7109375" style="2335" customWidth="1"/>
    <col min="14086" max="14086" width="25.28515625" style="2335" customWidth="1"/>
    <col min="14087" max="14089" width="22.7109375" style="2335" customWidth="1"/>
    <col min="14090" max="14090" width="24.7109375" style="2335" customWidth="1"/>
    <col min="14091" max="14331" width="11.42578125" style="2335" customWidth="1"/>
    <col min="14332" max="14333" width="13.28515625" style="2335"/>
    <col min="14334" max="14334" width="8.7109375" style="2335" customWidth="1"/>
    <col min="14335" max="14335" width="13.28515625" style="2335" customWidth="1"/>
    <col min="14336" max="14336" width="35" style="2335" customWidth="1"/>
    <col min="14337" max="14337" width="14.85546875" style="2335" customWidth="1"/>
    <col min="14338" max="14338" width="67.85546875" style="2335" customWidth="1"/>
    <col min="14339" max="14339" width="24.42578125" style="2335" customWidth="1"/>
    <col min="14340" max="14340" width="25.85546875" style="2335" customWidth="1"/>
    <col min="14341" max="14341" width="22.7109375" style="2335" customWidth="1"/>
    <col min="14342" max="14342" width="25.28515625" style="2335" customWidth="1"/>
    <col min="14343" max="14345" width="22.7109375" style="2335" customWidth="1"/>
    <col min="14346" max="14346" width="24.7109375" style="2335" customWidth="1"/>
    <col min="14347" max="14587" width="11.42578125" style="2335" customWidth="1"/>
    <col min="14588" max="14589" width="13.28515625" style="2335"/>
    <col min="14590" max="14590" width="8.7109375" style="2335" customWidth="1"/>
    <col min="14591" max="14591" width="13.28515625" style="2335" customWidth="1"/>
    <col min="14592" max="14592" width="35" style="2335" customWidth="1"/>
    <col min="14593" max="14593" width="14.85546875" style="2335" customWidth="1"/>
    <col min="14594" max="14594" width="67.85546875" style="2335" customWidth="1"/>
    <col min="14595" max="14595" width="24.42578125" style="2335" customWidth="1"/>
    <col min="14596" max="14596" width="25.85546875" style="2335" customWidth="1"/>
    <col min="14597" max="14597" width="22.7109375" style="2335" customWidth="1"/>
    <col min="14598" max="14598" width="25.28515625" style="2335" customWidth="1"/>
    <col min="14599" max="14601" width="22.7109375" style="2335" customWidth="1"/>
    <col min="14602" max="14602" width="24.7109375" style="2335" customWidth="1"/>
    <col min="14603" max="14843" width="11.42578125" style="2335" customWidth="1"/>
    <col min="14844" max="14845" width="13.28515625" style="2335"/>
    <col min="14846" max="14846" width="8.7109375" style="2335" customWidth="1"/>
    <col min="14847" max="14847" width="13.28515625" style="2335" customWidth="1"/>
    <col min="14848" max="14848" width="35" style="2335" customWidth="1"/>
    <col min="14849" max="14849" width="14.85546875" style="2335" customWidth="1"/>
    <col min="14850" max="14850" width="67.85546875" style="2335" customWidth="1"/>
    <col min="14851" max="14851" width="24.42578125" style="2335" customWidth="1"/>
    <col min="14852" max="14852" width="25.85546875" style="2335" customWidth="1"/>
    <col min="14853" max="14853" width="22.7109375" style="2335" customWidth="1"/>
    <col min="14854" max="14854" width="25.28515625" style="2335" customWidth="1"/>
    <col min="14855" max="14857" width="22.7109375" style="2335" customWidth="1"/>
    <col min="14858" max="14858" width="24.7109375" style="2335" customWidth="1"/>
    <col min="14859" max="15099" width="11.42578125" style="2335" customWidth="1"/>
    <col min="15100" max="15101" width="13.28515625" style="2335"/>
    <col min="15102" max="15102" width="8.7109375" style="2335" customWidth="1"/>
    <col min="15103" max="15103" width="13.28515625" style="2335" customWidth="1"/>
    <col min="15104" max="15104" width="35" style="2335" customWidth="1"/>
    <col min="15105" max="15105" width="14.85546875" style="2335" customWidth="1"/>
    <col min="15106" max="15106" width="67.85546875" style="2335" customWidth="1"/>
    <col min="15107" max="15107" width="24.42578125" style="2335" customWidth="1"/>
    <col min="15108" max="15108" width="25.85546875" style="2335" customWidth="1"/>
    <col min="15109" max="15109" width="22.7109375" style="2335" customWidth="1"/>
    <col min="15110" max="15110" width="25.28515625" style="2335" customWidth="1"/>
    <col min="15111" max="15113" width="22.7109375" style="2335" customWidth="1"/>
    <col min="15114" max="15114" width="24.7109375" style="2335" customWidth="1"/>
    <col min="15115" max="15355" width="11.42578125" style="2335" customWidth="1"/>
    <col min="15356" max="15357" width="13.28515625" style="2335"/>
    <col min="15358" max="15358" width="8.7109375" style="2335" customWidth="1"/>
    <col min="15359" max="15359" width="13.28515625" style="2335" customWidth="1"/>
    <col min="15360" max="15360" width="35" style="2335" customWidth="1"/>
    <col min="15361" max="15361" width="14.85546875" style="2335" customWidth="1"/>
    <col min="15362" max="15362" width="67.85546875" style="2335" customWidth="1"/>
    <col min="15363" max="15363" width="24.42578125" style="2335" customWidth="1"/>
    <col min="15364" max="15364" width="25.85546875" style="2335" customWidth="1"/>
    <col min="15365" max="15365" width="22.7109375" style="2335" customWidth="1"/>
    <col min="15366" max="15366" width="25.28515625" style="2335" customWidth="1"/>
    <col min="15367" max="15369" width="22.7109375" style="2335" customWidth="1"/>
    <col min="15370" max="15370" width="24.7109375" style="2335" customWidth="1"/>
    <col min="15371" max="15611" width="11.42578125" style="2335" customWidth="1"/>
    <col min="15612" max="15613" width="13.28515625" style="2335"/>
    <col min="15614" max="15614" width="8.7109375" style="2335" customWidth="1"/>
    <col min="15615" max="15615" width="13.28515625" style="2335" customWidth="1"/>
    <col min="15616" max="15616" width="35" style="2335" customWidth="1"/>
    <col min="15617" max="15617" width="14.85546875" style="2335" customWidth="1"/>
    <col min="15618" max="15618" width="67.85546875" style="2335" customWidth="1"/>
    <col min="15619" max="15619" width="24.42578125" style="2335" customWidth="1"/>
    <col min="15620" max="15620" width="25.85546875" style="2335" customWidth="1"/>
    <col min="15621" max="15621" width="22.7109375" style="2335" customWidth="1"/>
    <col min="15622" max="15622" width="25.28515625" style="2335" customWidth="1"/>
    <col min="15623" max="15625" width="22.7109375" style="2335" customWidth="1"/>
    <col min="15626" max="15626" width="24.7109375" style="2335" customWidth="1"/>
    <col min="15627" max="15867" width="11.42578125" style="2335" customWidth="1"/>
    <col min="15868" max="15869" width="13.28515625" style="2335"/>
    <col min="15870" max="15870" width="8.7109375" style="2335" customWidth="1"/>
    <col min="15871" max="15871" width="13.28515625" style="2335" customWidth="1"/>
    <col min="15872" max="15872" width="35" style="2335" customWidth="1"/>
    <col min="15873" max="15873" width="14.85546875" style="2335" customWidth="1"/>
    <col min="15874" max="15874" width="67.85546875" style="2335" customWidth="1"/>
    <col min="15875" max="15875" width="24.42578125" style="2335" customWidth="1"/>
    <col min="15876" max="15876" width="25.85546875" style="2335" customWidth="1"/>
    <col min="15877" max="15877" width="22.7109375" style="2335" customWidth="1"/>
    <col min="15878" max="15878" width="25.28515625" style="2335" customWidth="1"/>
    <col min="15879" max="15881" width="22.7109375" style="2335" customWidth="1"/>
    <col min="15882" max="15882" width="24.7109375" style="2335" customWidth="1"/>
    <col min="15883" max="16123" width="11.42578125" style="2335" customWidth="1"/>
    <col min="16124" max="16125" width="13.28515625" style="2335"/>
    <col min="16126" max="16126" width="8.7109375" style="2335" customWidth="1"/>
    <col min="16127" max="16127" width="13.28515625" style="2335" customWidth="1"/>
    <col min="16128" max="16128" width="35" style="2335" customWidth="1"/>
    <col min="16129" max="16129" width="14.85546875" style="2335" customWidth="1"/>
    <col min="16130" max="16130" width="67.85546875" style="2335" customWidth="1"/>
    <col min="16131" max="16131" width="24.42578125" style="2335" customWidth="1"/>
    <col min="16132" max="16132" width="25.85546875" style="2335" customWidth="1"/>
    <col min="16133" max="16133" width="22.7109375" style="2335" customWidth="1"/>
    <col min="16134" max="16134" width="25.28515625" style="2335" customWidth="1"/>
    <col min="16135" max="16137" width="22.7109375" style="2335" customWidth="1"/>
    <col min="16138" max="16138" width="24.7109375" style="2335" customWidth="1"/>
    <col min="16139" max="16379" width="11.42578125" style="2335" customWidth="1"/>
    <col min="16380" max="16384" width="13.28515625" style="2335"/>
  </cols>
  <sheetData>
    <row r="1" spans="1:10" s="2328" customFormat="1" ht="21" customHeight="1">
      <c r="A1" s="2326"/>
      <c r="B1" s="242" t="s">
        <v>0</v>
      </c>
      <c r="C1">
        <v>19</v>
      </c>
      <c r="D1" s="1840"/>
      <c r="E1" s="2080"/>
      <c r="F1" s="1840"/>
      <c r="G1" s="2327"/>
    </row>
    <row r="2" spans="1:10" s="2328" customFormat="1" ht="16.5" customHeight="1">
      <c r="A2" s="2326"/>
      <c r="B2" s="242" t="s">
        <v>2</v>
      </c>
      <c r="C2" s="2329" t="s">
        <v>2568</v>
      </c>
      <c r="D2" s="2330"/>
      <c r="E2" s="1840"/>
      <c r="F2" s="1840"/>
      <c r="G2" s="2327"/>
    </row>
    <row r="3" spans="1:10" s="2328" customFormat="1" ht="17.25" customHeight="1">
      <c r="A3" s="2326"/>
      <c r="B3" s="242" t="s">
        <v>4</v>
      </c>
      <c r="C3" t="s">
        <v>2565</v>
      </c>
      <c r="D3" s="2331"/>
      <c r="E3" s="2327"/>
      <c r="F3" s="2327"/>
      <c r="G3" s="2327"/>
    </row>
    <row r="4" spans="1:10" ht="20.25" customHeight="1">
      <c r="A4" s="2332"/>
      <c r="B4" s="242" t="s">
        <v>6</v>
      </c>
      <c r="C4" t="s">
        <v>7</v>
      </c>
      <c r="D4" s="2333"/>
      <c r="E4" s="2333"/>
      <c r="F4" s="2333"/>
      <c r="G4" s="2333"/>
      <c r="H4" s="2334"/>
      <c r="I4" s="2334"/>
      <c r="J4" s="2334"/>
    </row>
    <row r="5" spans="1:10" ht="20.25" customHeight="1">
      <c r="A5" s="2332"/>
      <c r="B5" s="242" t="s">
        <v>8</v>
      </c>
      <c r="C5" t="s">
        <v>9</v>
      </c>
      <c r="D5" s="2333"/>
      <c r="E5" s="2333"/>
      <c r="F5" s="2333"/>
      <c r="G5" s="2333"/>
      <c r="H5" s="2334"/>
      <c r="I5" s="2334"/>
      <c r="J5" s="2334"/>
    </row>
    <row r="6" spans="1:10" ht="18.75" thickBot="1">
      <c r="A6" s="2332"/>
      <c r="B6" s="2336"/>
      <c r="C6" s="2337"/>
      <c r="D6" s="2333"/>
      <c r="E6" s="2333"/>
      <c r="F6" s="2333"/>
      <c r="G6" s="2333"/>
      <c r="H6" s="2334"/>
      <c r="I6" s="2334"/>
      <c r="J6" s="2334"/>
    </row>
    <row r="7" spans="1:10" s="2340" customFormat="1" ht="24" customHeight="1">
      <c r="A7" s="2338"/>
      <c r="B7" s="2339"/>
      <c r="C7" s="3139" t="s">
        <v>2291</v>
      </c>
      <c r="D7" s="3140"/>
      <c r="E7" s="3140"/>
      <c r="F7" s="3140"/>
      <c r="G7" s="3141"/>
      <c r="H7" s="3142" t="s">
        <v>2292</v>
      </c>
      <c r="I7" s="3142" t="s">
        <v>2293</v>
      </c>
      <c r="J7" s="3145" t="s">
        <v>2294</v>
      </c>
    </row>
    <row r="8" spans="1:10" s="2340" customFormat="1" ht="24" customHeight="1">
      <c r="A8" s="2341"/>
      <c r="B8" s="2342"/>
      <c r="C8" s="3147" t="s">
        <v>2295</v>
      </c>
      <c r="D8" s="3148"/>
      <c r="E8" s="3147" t="s">
        <v>2296</v>
      </c>
      <c r="F8" s="3148"/>
      <c r="G8" s="3149" t="s">
        <v>2297</v>
      </c>
      <c r="H8" s="3143"/>
      <c r="I8" s="3143"/>
      <c r="J8" s="3146"/>
    </row>
    <row r="9" spans="1:10" s="2340" customFormat="1" ht="21.75" customHeight="1">
      <c r="A9" s="2341"/>
      <c r="B9" s="2342"/>
      <c r="C9" s="1854" t="s">
        <v>2274</v>
      </c>
      <c r="D9" s="1855" t="s">
        <v>2275</v>
      </c>
      <c r="E9" s="1856" t="s">
        <v>2274</v>
      </c>
      <c r="F9" s="1856" t="s">
        <v>2275</v>
      </c>
      <c r="G9" s="3150"/>
      <c r="H9" s="3144"/>
      <c r="I9" s="3144"/>
      <c r="J9" s="3146"/>
    </row>
    <row r="10" spans="1:10" s="2340" customFormat="1" ht="20.25" customHeight="1" thickBot="1">
      <c r="A10" s="2343"/>
      <c r="B10" s="2344"/>
      <c r="C10" s="2345" t="s">
        <v>1037</v>
      </c>
      <c r="D10" s="2345" t="s">
        <v>1041</v>
      </c>
      <c r="E10" s="2346" t="s">
        <v>1044</v>
      </c>
      <c r="F10" s="2346" t="s">
        <v>1047</v>
      </c>
      <c r="G10" s="2347" t="s">
        <v>1049</v>
      </c>
      <c r="H10" s="2348"/>
      <c r="I10" s="2345" t="s">
        <v>1052</v>
      </c>
      <c r="J10" s="2349" t="s">
        <v>1054</v>
      </c>
    </row>
    <row r="11" spans="1:10" s="2358" customFormat="1" ht="18" customHeight="1">
      <c r="A11" s="2350" t="s">
        <v>1037</v>
      </c>
      <c r="B11" s="1865" t="s">
        <v>2566</v>
      </c>
      <c r="C11" s="2351"/>
      <c r="D11" s="2352"/>
      <c r="E11" s="2353"/>
      <c r="F11" s="2354"/>
      <c r="G11" s="2354"/>
      <c r="H11" s="2355"/>
      <c r="I11" s="2356">
        <f>I12+I38+I50+I51</f>
        <v>0</v>
      </c>
      <c r="J11" s="2357">
        <f>I11*12.5</f>
        <v>0</v>
      </c>
    </row>
    <row r="12" spans="1:10" s="2358" customFormat="1" ht="21" customHeight="1">
      <c r="A12" s="2359" t="s">
        <v>2299</v>
      </c>
      <c r="B12" s="1875" t="s">
        <v>2300</v>
      </c>
      <c r="C12" s="2351"/>
      <c r="D12" s="2352"/>
      <c r="E12" s="2353"/>
      <c r="F12" s="2354"/>
      <c r="G12" s="2354"/>
      <c r="H12" s="2355"/>
      <c r="I12" s="2360">
        <f>I15+I34</f>
        <v>0</v>
      </c>
      <c r="J12" s="2361"/>
    </row>
    <row r="13" spans="1:10" s="2358" customFormat="1" ht="21" customHeight="1">
      <c r="A13" s="2359" t="s">
        <v>2301</v>
      </c>
      <c r="B13" s="2362" t="s">
        <v>2302</v>
      </c>
      <c r="C13" s="2363"/>
      <c r="D13" s="2364"/>
      <c r="E13" s="2353"/>
      <c r="F13" s="2354"/>
      <c r="G13" s="2354"/>
      <c r="H13" s="2355"/>
      <c r="I13" s="2365"/>
      <c r="J13" s="2366"/>
    </row>
    <row r="14" spans="1:10" s="2358" customFormat="1" ht="20.25" customHeight="1">
      <c r="A14" s="2359" t="s">
        <v>2303</v>
      </c>
      <c r="B14" s="2367" t="s">
        <v>2304</v>
      </c>
      <c r="C14" s="2368"/>
      <c r="D14" s="2369"/>
      <c r="E14" s="2353"/>
      <c r="F14" s="2354"/>
      <c r="G14" s="2354"/>
      <c r="H14" s="2355"/>
      <c r="I14" s="2365"/>
      <c r="J14" s="2366"/>
    </row>
    <row r="15" spans="1:10" s="2340" customFormat="1" ht="21" customHeight="1">
      <c r="A15" s="2350" t="s">
        <v>1041</v>
      </c>
      <c r="B15" s="1886" t="s">
        <v>2305</v>
      </c>
      <c r="C15" s="2368"/>
      <c r="D15" s="2370"/>
      <c r="E15" s="2370"/>
      <c r="F15" s="2369"/>
      <c r="G15" s="2369"/>
      <c r="H15" s="2371"/>
      <c r="I15" s="2372"/>
      <c r="J15" s="2361"/>
    </row>
    <row r="16" spans="1:10" s="2340" customFormat="1" ht="18.75" customHeight="1">
      <c r="A16" s="2350" t="s">
        <v>1044</v>
      </c>
      <c r="B16" s="1890" t="s">
        <v>2306</v>
      </c>
      <c r="C16" s="2368"/>
      <c r="D16" s="2370"/>
      <c r="E16" s="2370"/>
      <c r="F16" s="2369"/>
      <c r="G16" s="2373"/>
      <c r="H16" s="2371"/>
      <c r="I16" s="2374"/>
      <c r="J16" s="2361"/>
    </row>
    <row r="17" spans="1:10" s="2340" customFormat="1" ht="18" customHeight="1">
      <c r="A17" s="2350" t="s">
        <v>1047</v>
      </c>
      <c r="B17" s="1893" t="s">
        <v>2307</v>
      </c>
      <c r="C17" s="2375"/>
      <c r="D17" s="2373"/>
      <c r="E17" s="2368"/>
      <c r="F17" s="2369"/>
      <c r="G17" s="2373"/>
      <c r="H17" s="2371"/>
      <c r="I17" s="2374"/>
      <c r="J17" s="2361"/>
    </row>
    <row r="18" spans="1:10" s="2340" customFormat="1" ht="20.25" customHeight="1">
      <c r="A18" s="2350" t="s">
        <v>1049</v>
      </c>
      <c r="B18" s="1893" t="s">
        <v>2308</v>
      </c>
      <c r="C18" s="2375"/>
      <c r="D18" s="2373"/>
      <c r="E18" s="2368"/>
      <c r="F18" s="2369"/>
      <c r="G18" s="2373"/>
      <c r="H18" s="2371"/>
      <c r="I18" s="2374"/>
      <c r="J18" s="2361"/>
    </row>
    <row r="19" spans="1:10" s="2340" customFormat="1" ht="24" customHeight="1">
      <c r="A19" s="2350" t="s">
        <v>1052</v>
      </c>
      <c r="B19" s="1893" t="s">
        <v>2309</v>
      </c>
      <c r="C19" s="2375"/>
      <c r="D19" s="2373"/>
      <c r="E19" s="2368"/>
      <c r="F19" s="2369"/>
      <c r="G19" s="2373"/>
      <c r="H19" s="2371"/>
      <c r="I19" s="2374"/>
      <c r="J19" s="2361"/>
    </row>
    <row r="20" spans="1:10" s="2340" customFormat="1" ht="18.75" customHeight="1">
      <c r="A20" s="2350" t="s">
        <v>1054</v>
      </c>
      <c r="B20" s="1893" t="s">
        <v>2310</v>
      </c>
      <c r="C20" s="2375"/>
      <c r="D20" s="2373"/>
      <c r="E20" s="2368"/>
      <c r="F20" s="2369"/>
      <c r="G20" s="2373"/>
      <c r="H20" s="2371"/>
      <c r="I20" s="2374"/>
      <c r="J20" s="2361"/>
    </row>
    <row r="21" spans="1:10" s="2340" customFormat="1" ht="19.5" customHeight="1">
      <c r="A21" s="2350" t="s">
        <v>1057</v>
      </c>
      <c r="B21" s="1890" t="s">
        <v>2311</v>
      </c>
      <c r="C21" s="2368"/>
      <c r="D21" s="2369"/>
      <c r="E21" s="2368"/>
      <c r="F21" s="2369"/>
      <c r="G21" s="2373"/>
      <c r="H21" s="2371"/>
      <c r="I21" s="2374"/>
      <c r="J21" s="2361"/>
    </row>
    <row r="22" spans="1:10" s="2340" customFormat="1" ht="21.75" customHeight="1">
      <c r="A22" s="2350" t="s">
        <v>1060</v>
      </c>
      <c r="B22" s="1893" t="s">
        <v>2312</v>
      </c>
      <c r="C22" s="2375"/>
      <c r="D22" s="2373"/>
      <c r="E22" s="2368"/>
      <c r="F22" s="2369"/>
      <c r="G22" s="2373"/>
      <c r="H22" s="2371"/>
      <c r="I22" s="2374"/>
      <c r="J22" s="2361"/>
    </row>
    <row r="23" spans="1:10" s="2340" customFormat="1" ht="18" customHeight="1">
      <c r="A23" s="2350" t="s">
        <v>2313</v>
      </c>
      <c r="B23" s="1893" t="s">
        <v>2314</v>
      </c>
      <c r="C23" s="2375"/>
      <c r="D23" s="2373"/>
      <c r="E23" s="2368"/>
      <c r="F23" s="2369"/>
      <c r="G23" s="2373"/>
      <c r="H23" s="2371"/>
      <c r="I23" s="2374"/>
      <c r="J23" s="2361"/>
    </row>
    <row r="24" spans="1:10" s="2340" customFormat="1" ht="20.25" customHeight="1">
      <c r="A24" s="2350" t="s">
        <v>2315</v>
      </c>
      <c r="B24" s="1893" t="s">
        <v>2316</v>
      </c>
      <c r="C24" s="2375"/>
      <c r="D24" s="2373"/>
      <c r="E24" s="2368"/>
      <c r="F24" s="2369"/>
      <c r="G24" s="2373"/>
      <c r="H24" s="2371"/>
      <c r="I24" s="2374"/>
      <c r="J24" s="2361"/>
    </row>
    <row r="25" spans="1:10" s="2340" customFormat="1" ht="15.75" customHeight="1">
      <c r="A25" s="2350" t="s">
        <v>2317</v>
      </c>
      <c r="B25" s="1890" t="s">
        <v>2318</v>
      </c>
      <c r="C25" s="2368"/>
      <c r="D25" s="2369"/>
      <c r="E25" s="2368"/>
      <c r="F25" s="2369"/>
      <c r="G25" s="2373"/>
      <c r="H25" s="2371"/>
      <c r="I25" s="2374"/>
      <c r="J25" s="2361"/>
    </row>
    <row r="26" spans="1:10" s="2340" customFormat="1" ht="15" customHeight="1">
      <c r="A26" s="2350" t="s">
        <v>1069</v>
      </c>
      <c r="B26" s="1893" t="s">
        <v>2319</v>
      </c>
      <c r="C26" s="2375"/>
      <c r="D26" s="2373"/>
      <c r="E26" s="2368"/>
      <c r="F26" s="2369"/>
      <c r="G26" s="2373"/>
      <c r="H26" s="2371"/>
      <c r="I26" s="2374"/>
      <c r="J26" s="2361"/>
    </row>
    <row r="27" spans="1:10" s="2340" customFormat="1" ht="15" customHeight="1">
      <c r="A27" s="2350" t="s">
        <v>1072</v>
      </c>
      <c r="B27" s="1893" t="s">
        <v>2320</v>
      </c>
      <c r="C27" s="2375"/>
      <c r="D27" s="2373"/>
      <c r="E27" s="2368"/>
      <c r="F27" s="2369"/>
      <c r="G27" s="2373"/>
      <c r="H27" s="2371"/>
      <c r="I27" s="2374"/>
      <c r="J27" s="2361"/>
    </row>
    <row r="28" spans="1:10" s="2340" customFormat="1" ht="15" customHeight="1">
      <c r="A28" s="2350" t="s">
        <v>1075</v>
      </c>
      <c r="B28" s="1893" t="s">
        <v>2321</v>
      </c>
      <c r="C28" s="2375"/>
      <c r="D28" s="2373"/>
      <c r="E28" s="2368"/>
      <c r="F28" s="2369"/>
      <c r="G28" s="2373"/>
      <c r="H28" s="2371"/>
      <c r="I28" s="2374"/>
      <c r="J28" s="2361"/>
    </row>
    <row r="29" spans="1:10" s="2340" customFormat="1" ht="15" customHeight="1">
      <c r="A29" s="2350" t="s">
        <v>1078</v>
      </c>
      <c r="B29" s="1893" t="s">
        <v>2322</v>
      </c>
      <c r="C29" s="2375"/>
      <c r="D29" s="2373"/>
      <c r="E29" s="2368"/>
      <c r="F29" s="2369"/>
      <c r="G29" s="2373"/>
      <c r="H29" s="2371"/>
      <c r="I29" s="2374"/>
      <c r="J29" s="2361"/>
    </row>
    <row r="30" spans="1:10" s="2340" customFormat="1" ht="15" customHeight="1">
      <c r="A30" s="2350" t="s">
        <v>2323</v>
      </c>
      <c r="B30" s="1893" t="s">
        <v>2324</v>
      </c>
      <c r="C30" s="2375"/>
      <c r="D30" s="2373"/>
      <c r="E30" s="2368"/>
      <c r="F30" s="2369"/>
      <c r="G30" s="2373"/>
      <c r="H30" s="2371"/>
      <c r="I30" s="2374"/>
      <c r="J30" s="2361"/>
    </row>
    <row r="31" spans="1:10" s="2340" customFormat="1" ht="15" customHeight="1">
      <c r="A31" s="2350" t="s">
        <v>2325</v>
      </c>
      <c r="B31" s="1893" t="s">
        <v>2326</v>
      </c>
      <c r="C31" s="2375"/>
      <c r="D31" s="2373"/>
      <c r="E31" s="2368"/>
      <c r="F31" s="2369"/>
      <c r="G31" s="2373"/>
      <c r="H31" s="2371"/>
      <c r="I31" s="2374"/>
      <c r="J31" s="2361"/>
    </row>
    <row r="32" spans="1:10" s="2340" customFormat="1" ht="15" customHeight="1">
      <c r="A32" s="2350" t="s">
        <v>2327</v>
      </c>
      <c r="B32" s="1893" t="s">
        <v>2328</v>
      </c>
      <c r="C32" s="2375"/>
      <c r="D32" s="2373"/>
      <c r="E32" s="2368"/>
      <c r="F32" s="2369"/>
      <c r="G32" s="2373"/>
      <c r="H32" s="2371"/>
      <c r="I32" s="2374"/>
      <c r="J32" s="2361"/>
    </row>
    <row r="33" spans="1:10" s="2340" customFormat="1" ht="15" customHeight="1">
      <c r="A33" s="2350" t="s">
        <v>1081</v>
      </c>
      <c r="B33" s="1893" t="s">
        <v>2329</v>
      </c>
      <c r="C33" s="2375"/>
      <c r="D33" s="2373"/>
      <c r="E33" s="2368"/>
      <c r="F33" s="2369"/>
      <c r="G33" s="2373"/>
      <c r="H33" s="2371"/>
      <c r="I33" s="2376"/>
      <c r="J33" s="2377"/>
    </row>
    <row r="34" spans="1:10" s="2340" customFormat="1" ht="24" customHeight="1">
      <c r="A34" s="2350" t="s">
        <v>2330</v>
      </c>
      <c r="B34" s="1886" t="s">
        <v>2331</v>
      </c>
      <c r="C34" s="2368"/>
      <c r="D34" s="2378"/>
      <c r="E34" s="2368"/>
      <c r="F34" s="2369"/>
      <c r="G34" s="2369"/>
      <c r="H34" s="2371"/>
      <c r="I34" s="2372"/>
      <c r="J34" s="2361"/>
    </row>
    <row r="35" spans="1:10" s="2340" customFormat="1" ht="20.25" customHeight="1">
      <c r="A35" s="2350" t="s">
        <v>2332</v>
      </c>
      <c r="B35" s="1890" t="s">
        <v>2306</v>
      </c>
      <c r="C35" s="2368"/>
      <c r="D35" s="2378"/>
      <c r="E35" s="2368"/>
      <c r="F35" s="2369"/>
      <c r="G35" s="2373"/>
      <c r="H35" s="2371"/>
      <c r="I35" s="2374"/>
      <c r="J35" s="2361"/>
    </row>
    <row r="36" spans="1:10" s="2340" customFormat="1" ht="18.75" customHeight="1">
      <c r="A36" s="2350" t="s">
        <v>2333</v>
      </c>
      <c r="B36" s="1890" t="s">
        <v>2311</v>
      </c>
      <c r="C36" s="2368"/>
      <c r="D36" s="2378"/>
      <c r="E36" s="2368"/>
      <c r="F36" s="2369"/>
      <c r="G36" s="2373"/>
      <c r="H36" s="2371"/>
      <c r="I36" s="2374"/>
      <c r="J36" s="2361"/>
    </row>
    <row r="37" spans="1:10" s="2340" customFormat="1" ht="19.5" customHeight="1">
      <c r="A37" s="2350" t="s">
        <v>2334</v>
      </c>
      <c r="B37" s="1890" t="s">
        <v>2318</v>
      </c>
      <c r="C37" s="2368"/>
      <c r="D37" s="2378"/>
      <c r="E37" s="2368"/>
      <c r="F37" s="2369"/>
      <c r="G37" s="2373"/>
      <c r="H37" s="2371"/>
      <c r="I37" s="2374"/>
      <c r="J37" s="2361"/>
    </row>
    <row r="38" spans="1:10" s="2340" customFormat="1" ht="18" customHeight="1">
      <c r="A38" s="2350" t="s">
        <v>1086</v>
      </c>
      <c r="B38" s="1898" t="s">
        <v>2335</v>
      </c>
      <c r="C38" s="2368"/>
      <c r="D38" s="2378"/>
      <c r="E38" s="2368"/>
      <c r="F38" s="2378"/>
      <c r="G38" s="2378"/>
      <c r="H38" s="2371"/>
      <c r="I38" s="2379">
        <f>+I39+I48</f>
        <v>0</v>
      </c>
      <c r="J38" s="2361"/>
    </row>
    <row r="39" spans="1:10" s="2340" customFormat="1" ht="26.25" customHeight="1">
      <c r="A39" s="2350">
        <v>251</v>
      </c>
      <c r="B39" s="1900" t="s">
        <v>2336</v>
      </c>
      <c r="C39" s="2375"/>
      <c r="D39" s="2380"/>
      <c r="E39" s="2375"/>
      <c r="F39" s="2373"/>
      <c r="G39" s="2373"/>
      <c r="H39" s="2371"/>
      <c r="I39" s="2379">
        <f>+I40+I41+I45+I46+I47</f>
        <v>0</v>
      </c>
      <c r="J39" s="2361"/>
    </row>
    <row r="40" spans="1:10" s="2340" customFormat="1" ht="29.25" customHeight="1">
      <c r="A40" s="2350" t="s">
        <v>1089</v>
      </c>
      <c r="B40" s="1902" t="s">
        <v>2337</v>
      </c>
      <c r="C40" s="2368"/>
      <c r="D40" s="2378"/>
      <c r="E40" s="2368"/>
      <c r="F40" s="2369"/>
      <c r="G40" s="2368"/>
      <c r="H40" s="2381">
        <v>0</v>
      </c>
      <c r="I40" s="2379">
        <f>+G40*0</f>
        <v>0</v>
      </c>
      <c r="J40" s="2361"/>
    </row>
    <row r="41" spans="1:10" s="2340" customFormat="1" ht="28.5" customHeight="1">
      <c r="A41" s="2350" t="s">
        <v>1092</v>
      </c>
      <c r="B41" s="1902" t="s">
        <v>2338</v>
      </c>
      <c r="C41" s="2368"/>
      <c r="D41" s="2378"/>
      <c r="E41" s="2368"/>
      <c r="F41" s="2369"/>
      <c r="G41" s="2369"/>
      <c r="H41" s="2381"/>
      <c r="I41" s="2379">
        <f>+I42+I43+I44</f>
        <v>0</v>
      </c>
      <c r="J41" s="2361"/>
    </row>
    <row r="42" spans="1:10" s="2340" customFormat="1" ht="24" customHeight="1">
      <c r="A42" s="2350" t="s">
        <v>1095</v>
      </c>
      <c r="B42" s="1904" t="s">
        <v>2339</v>
      </c>
      <c r="C42" s="2368"/>
      <c r="D42" s="2378"/>
      <c r="E42" s="2368"/>
      <c r="F42" s="2369"/>
      <c r="G42" s="2369"/>
      <c r="H42" s="2381">
        <v>0.25</v>
      </c>
      <c r="I42" s="2379">
        <f>+G42*0.0025</f>
        <v>0</v>
      </c>
      <c r="J42" s="2361"/>
    </row>
    <row r="43" spans="1:10" s="2340" customFormat="1" ht="22.5" customHeight="1">
      <c r="A43" s="2350" t="s">
        <v>1101</v>
      </c>
      <c r="B43" s="1904" t="s">
        <v>2340</v>
      </c>
      <c r="C43" s="2368"/>
      <c r="D43" s="2378"/>
      <c r="E43" s="2368"/>
      <c r="F43" s="2369"/>
      <c r="G43" s="2369"/>
      <c r="H43" s="2381">
        <v>1</v>
      </c>
      <c r="I43" s="2379">
        <f>+G43*0.01</f>
        <v>0</v>
      </c>
      <c r="J43" s="2361"/>
    </row>
    <row r="44" spans="1:10" s="2340" customFormat="1" ht="18.75" customHeight="1">
      <c r="A44" s="2350" t="s">
        <v>1104</v>
      </c>
      <c r="B44" s="1904" t="s">
        <v>2341</v>
      </c>
      <c r="C44" s="2368"/>
      <c r="D44" s="2378"/>
      <c r="E44" s="2368"/>
      <c r="F44" s="2369"/>
      <c r="G44" s="2369"/>
      <c r="H44" s="2381">
        <v>1.6</v>
      </c>
      <c r="I44" s="2379">
        <f>+G44*0.016</f>
        <v>0</v>
      </c>
      <c r="J44" s="2361"/>
    </row>
    <row r="45" spans="1:10" s="2340" customFormat="1" ht="26.25" customHeight="1">
      <c r="A45" s="2350" t="s">
        <v>1107</v>
      </c>
      <c r="B45" s="1902" t="s">
        <v>2342</v>
      </c>
      <c r="C45" s="2368"/>
      <c r="D45" s="2378"/>
      <c r="E45" s="2368"/>
      <c r="F45" s="2369"/>
      <c r="G45" s="2369"/>
      <c r="H45" s="2381">
        <v>8</v>
      </c>
      <c r="I45" s="2379">
        <f>+G45*0.08</f>
        <v>0</v>
      </c>
      <c r="J45" s="2361"/>
    </row>
    <row r="46" spans="1:10" s="2340" customFormat="1" ht="29.25" customHeight="1">
      <c r="A46" s="2350" t="s">
        <v>1110</v>
      </c>
      <c r="B46" s="1902" t="s">
        <v>2343</v>
      </c>
      <c r="C46" s="2368"/>
      <c r="D46" s="2378"/>
      <c r="E46" s="2368"/>
      <c r="F46" s="2369"/>
      <c r="G46" s="2369"/>
      <c r="H46" s="2381">
        <v>12</v>
      </c>
      <c r="I46" s="2379">
        <f>+G46*0.12</f>
        <v>0</v>
      </c>
      <c r="J46" s="2361"/>
    </row>
    <row r="47" spans="1:10" s="2340" customFormat="1" ht="19.5" customHeight="1">
      <c r="A47" s="2350" t="s">
        <v>2344</v>
      </c>
      <c r="B47" s="1905" t="s">
        <v>2345</v>
      </c>
      <c r="C47" s="2368"/>
      <c r="D47" s="2378"/>
      <c r="E47" s="2368"/>
      <c r="F47" s="2369"/>
      <c r="G47" s="2369"/>
      <c r="H47" s="2381"/>
      <c r="I47" s="2372"/>
      <c r="J47" s="2382"/>
    </row>
    <row r="48" spans="1:10" s="2340" customFormat="1" ht="17.25" customHeight="1">
      <c r="A48" s="2350">
        <v>325</v>
      </c>
      <c r="B48" s="1900" t="s">
        <v>2346</v>
      </c>
      <c r="C48" s="2368"/>
      <c r="D48" s="2369"/>
      <c r="E48" s="2368"/>
      <c r="F48" s="2369"/>
      <c r="G48" s="2370"/>
      <c r="H48" s="2381"/>
      <c r="I48" s="2372"/>
      <c r="J48" s="2382"/>
    </row>
    <row r="49" spans="1:10" s="2340" customFormat="1" ht="19.5" customHeight="1">
      <c r="A49" s="2350">
        <v>330</v>
      </c>
      <c r="B49" s="1907"/>
      <c r="C49" s="2375"/>
      <c r="D49" s="2380"/>
      <c r="E49" s="2375"/>
      <c r="F49" s="2380"/>
      <c r="G49" s="2373"/>
      <c r="H49" s="2381"/>
      <c r="I49" s="2374"/>
      <c r="J49" s="2382"/>
    </row>
    <row r="50" spans="1:10" s="2340" customFormat="1" ht="21.75" customHeight="1">
      <c r="A50" s="2350">
        <v>340</v>
      </c>
      <c r="B50" s="1893" t="s">
        <v>2347</v>
      </c>
      <c r="C50" s="2383"/>
      <c r="D50" s="2384"/>
      <c r="E50" s="2383"/>
      <c r="F50" s="2384"/>
      <c r="G50" s="2385"/>
      <c r="H50" s="2381"/>
      <c r="I50" s="2386"/>
      <c r="J50" s="2382"/>
    </row>
    <row r="51" spans="1:10" s="2340" customFormat="1" ht="20.25" customHeight="1">
      <c r="A51" s="2350" t="s">
        <v>1119</v>
      </c>
      <c r="B51" s="1893" t="s">
        <v>2348</v>
      </c>
      <c r="C51" s="2383"/>
      <c r="D51" s="2384"/>
      <c r="E51" s="2383"/>
      <c r="F51" s="2384"/>
      <c r="G51" s="2385"/>
      <c r="H51" s="2381"/>
      <c r="I51" s="2379">
        <f>I52+I53+I54</f>
        <v>0</v>
      </c>
      <c r="J51" s="2382"/>
    </row>
    <row r="52" spans="1:10" s="2340" customFormat="1" ht="18.75" customHeight="1">
      <c r="A52" s="2350">
        <v>360</v>
      </c>
      <c r="B52" s="1912" t="s">
        <v>2349</v>
      </c>
      <c r="C52" s="2383"/>
      <c r="D52" s="2384"/>
      <c r="E52" s="2383"/>
      <c r="F52" s="2384"/>
      <c r="G52" s="2385"/>
      <c r="H52" s="2381"/>
      <c r="I52" s="2386"/>
      <c r="J52" s="2382"/>
    </row>
    <row r="53" spans="1:10" s="2340" customFormat="1" ht="19.5" customHeight="1">
      <c r="A53" s="2350">
        <v>370</v>
      </c>
      <c r="B53" s="1912" t="s">
        <v>2350</v>
      </c>
      <c r="C53" s="2383"/>
      <c r="D53" s="2384"/>
      <c r="E53" s="2383"/>
      <c r="F53" s="2384"/>
      <c r="G53" s="2385"/>
      <c r="H53" s="2381"/>
      <c r="I53" s="2386"/>
      <c r="J53" s="2382"/>
    </row>
    <row r="54" spans="1:10" s="2340" customFormat="1" ht="16.5" customHeight="1">
      <c r="A54" s="2350">
        <v>380</v>
      </c>
      <c r="B54" s="1912" t="s">
        <v>2351</v>
      </c>
      <c r="C54" s="2383"/>
      <c r="D54" s="2384"/>
      <c r="E54" s="2383"/>
      <c r="F54" s="2384"/>
      <c r="G54" s="2385"/>
      <c r="H54" s="2381"/>
      <c r="I54" s="2386"/>
      <c r="J54" s="2382"/>
    </row>
    <row r="55" spans="1:10" s="2340" customFormat="1" ht="21" customHeight="1" thickBot="1">
      <c r="A55" s="2387">
        <v>390</v>
      </c>
      <c r="B55" s="1914"/>
      <c r="C55" s="2388"/>
      <c r="D55" s="2389"/>
      <c r="E55" s="2388"/>
      <c r="F55" s="2389"/>
      <c r="G55" s="2390"/>
      <c r="H55" s="2391"/>
      <c r="I55" s="2392"/>
      <c r="J55" s="2393"/>
    </row>
    <row r="56" spans="1:10" s="2397" customFormat="1" ht="20.25" customHeight="1">
      <c r="A56" s="2394"/>
      <c r="B56" s="2395"/>
      <c r="C56" s="2396"/>
      <c r="D56" s="2396"/>
      <c r="E56" s="2396"/>
      <c r="F56" s="2396"/>
      <c r="G56" s="2396"/>
      <c r="H56" s="2395"/>
      <c r="I56" s="2395"/>
      <c r="J56" s="2395"/>
    </row>
    <row r="57" spans="1:10" s="2397" customFormat="1" ht="24.75" customHeight="1">
      <c r="A57" s="2326"/>
      <c r="B57" s="1926" t="s">
        <v>2506</v>
      </c>
      <c r="C57" s="2398"/>
      <c r="D57" s="2398"/>
      <c r="E57" s="2398"/>
      <c r="F57" s="2398"/>
      <c r="G57" s="2398"/>
    </row>
    <row r="58" spans="1:10" ht="15">
      <c r="B58" s="1929"/>
    </row>
    <row r="60" spans="1:10" ht="14.25" customHeight="1"/>
    <row r="64" spans="1:10" ht="17.25" customHeight="1"/>
  </sheetData>
  <mergeCells count="7">
    <mergeCell ref="C7:G7"/>
    <mergeCell ref="H7:H9"/>
    <mergeCell ref="I7:I9"/>
    <mergeCell ref="J7:J9"/>
    <mergeCell ref="C8:D8"/>
    <mergeCell ref="E8:F8"/>
    <mergeCell ref="G8:G9"/>
  </mergeCells>
  <printOptions horizontalCentered="1" verticalCentered="1"/>
  <pageMargins left="0" right="0" top="0" bottom="0" header="0" footer="0"/>
  <pageSetup paperSize="9" scale="37" orientation="landscape" cellComments="asDisplayed" horizontalDpi="300" r:id="rId1"/>
  <headerFooter alignWithMargins="0">
    <oddHeader>&amp;C&amp;40&amp;U&amp;A</oddHeader>
    <oddFooter>&amp;L&amp;F&amp;C&amp;A&amp;R&amp;D</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4"/>
  <sheetViews>
    <sheetView zoomScale="70" zoomScaleNormal="70" zoomScaleSheetLayoutView="55" workbookViewId="0">
      <selection sqref="A1:A1048576"/>
    </sheetView>
  </sheetViews>
  <sheetFormatPr defaultColWidth="13.28515625" defaultRowHeight="12.75"/>
  <cols>
    <col min="1" max="1" width="7" style="2399" customWidth="1"/>
    <col min="2" max="2" width="48.140625" style="2335" customWidth="1"/>
    <col min="3" max="4" width="13.42578125" style="2400" customWidth="1"/>
    <col min="5" max="5" width="13" style="2400" customWidth="1"/>
    <col min="6" max="6" width="14.7109375" style="2400" customWidth="1"/>
    <col min="7" max="7" width="17.7109375" style="2400" customWidth="1"/>
    <col min="8" max="8" width="15.7109375" style="2335" customWidth="1"/>
    <col min="9" max="9" width="16" style="2335" customWidth="1"/>
    <col min="10" max="10" width="19.7109375" style="2335" customWidth="1"/>
    <col min="11" max="251" width="11.42578125" style="2335" customWidth="1"/>
    <col min="252" max="253" width="13.28515625" style="2335"/>
    <col min="254" max="254" width="8.7109375" style="2335" customWidth="1"/>
    <col min="255" max="255" width="13.28515625" style="2335" customWidth="1"/>
    <col min="256" max="256" width="35" style="2335" customWidth="1"/>
    <col min="257" max="257" width="14.85546875" style="2335" customWidth="1"/>
    <col min="258" max="258" width="67.85546875" style="2335" customWidth="1"/>
    <col min="259" max="259" width="24.42578125" style="2335" customWidth="1"/>
    <col min="260" max="260" width="25.85546875" style="2335" customWidth="1"/>
    <col min="261" max="261" width="22.7109375" style="2335" customWidth="1"/>
    <col min="262" max="262" width="25.28515625" style="2335" customWidth="1"/>
    <col min="263" max="265" width="22.7109375" style="2335" customWidth="1"/>
    <col min="266" max="266" width="24.7109375" style="2335" customWidth="1"/>
    <col min="267" max="507" width="11.42578125" style="2335" customWidth="1"/>
    <col min="508" max="509" width="13.28515625" style="2335"/>
    <col min="510" max="510" width="8.7109375" style="2335" customWidth="1"/>
    <col min="511" max="511" width="13.28515625" style="2335" customWidth="1"/>
    <col min="512" max="512" width="35" style="2335" customWidth="1"/>
    <col min="513" max="513" width="14.85546875" style="2335" customWidth="1"/>
    <col min="514" max="514" width="67.85546875" style="2335" customWidth="1"/>
    <col min="515" max="515" width="24.42578125" style="2335" customWidth="1"/>
    <col min="516" max="516" width="25.85546875" style="2335" customWidth="1"/>
    <col min="517" max="517" width="22.7109375" style="2335" customWidth="1"/>
    <col min="518" max="518" width="25.28515625" style="2335" customWidth="1"/>
    <col min="519" max="521" width="22.7109375" style="2335" customWidth="1"/>
    <col min="522" max="522" width="24.7109375" style="2335" customWidth="1"/>
    <col min="523" max="763" width="11.42578125" style="2335" customWidth="1"/>
    <col min="764" max="765" width="13.28515625" style="2335"/>
    <col min="766" max="766" width="8.7109375" style="2335" customWidth="1"/>
    <col min="767" max="767" width="13.28515625" style="2335" customWidth="1"/>
    <col min="768" max="768" width="35" style="2335" customWidth="1"/>
    <col min="769" max="769" width="14.85546875" style="2335" customWidth="1"/>
    <col min="770" max="770" width="67.85546875" style="2335" customWidth="1"/>
    <col min="771" max="771" width="24.42578125" style="2335" customWidth="1"/>
    <col min="772" max="772" width="25.85546875" style="2335" customWidth="1"/>
    <col min="773" max="773" width="22.7109375" style="2335" customWidth="1"/>
    <col min="774" max="774" width="25.28515625" style="2335" customWidth="1"/>
    <col min="775" max="777" width="22.7109375" style="2335" customWidth="1"/>
    <col min="778" max="778" width="24.7109375" style="2335" customWidth="1"/>
    <col min="779" max="1019" width="11.42578125" style="2335" customWidth="1"/>
    <col min="1020" max="1021" width="13.28515625" style="2335"/>
    <col min="1022" max="1022" width="8.7109375" style="2335" customWidth="1"/>
    <col min="1023" max="1023" width="13.28515625" style="2335" customWidth="1"/>
    <col min="1024" max="1024" width="35" style="2335" customWidth="1"/>
    <col min="1025" max="1025" width="14.85546875" style="2335" customWidth="1"/>
    <col min="1026" max="1026" width="67.85546875" style="2335" customWidth="1"/>
    <col min="1027" max="1027" width="24.42578125" style="2335" customWidth="1"/>
    <col min="1028" max="1028" width="25.85546875" style="2335" customWidth="1"/>
    <col min="1029" max="1029" width="22.7109375" style="2335" customWidth="1"/>
    <col min="1030" max="1030" width="25.28515625" style="2335" customWidth="1"/>
    <col min="1031" max="1033" width="22.7109375" style="2335" customWidth="1"/>
    <col min="1034" max="1034" width="24.7109375" style="2335" customWidth="1"/>
    <col min="1035" max="1275" width="11.42578125" style="2335" customWidth="1"/>
    <col min="1276" max="1277" width="13.28515625" style="2335"/>
    <col min="1278" max="1278" width="8.7109375" style="2335" customWidth="1"/>
    <col min="1279" max="1279" width="13.28515625" style="2335" customWidth="1"/>
    <col min="1280" max="1280" width="35" style="2335" customWidth="1"/>
    <col min="1281" max="1281" width="14.85546875" style="2335" customWidth="1"/>
    <col min="1282" max="1282" width="67.85546875" style="2335" customWidth="1"/>
    <col min="1283" max="1283" width="24.42578125" style="2335" customWidth="1"/>
    <col min="1284" max="1284" width="25.85546875" style="2335" customWidth="1"/>
    <col min="1285" max="1285" width="22.7109375" style="2335" customWidth="1"/>
    <col min="1286" max="1286" width="25.28515625" style="2335" customWidth="1"/>
    <col min="1287" max="1289" width="22.7109375" style="2335" customWidth="1"/>
    <col min="1290" max="1290" width="24.7109375" style="2335" customWidth="1"/>
    <col min="1291" max="1531" width="11.42578125" style="2335" customWidth="1"/>
    <col min="1532" max="1533" width="13.28515625" style="2335"/>
    <col min="1534" max="1534" width="8.7109375" style="2335" customWidth="1"/>
    <col min="1535" max="1535" width="13.28515625" style="2335" customWidth="1"/>
    <col min="1536" max="1536" width="35" style="2335" customWidth="1"/>
    <col min="1537" max="1537" width="14.85546875" style="2335" customWidth="1"/>
    <col min="1538" max="1538" width="67.85546875" style="2335" customWidth="1"/>
    <col min="1539" max="1539" width="24.42578125" style="2335" customWidth="1"/>
    <col min="1540" max="1540" width="25.85546875" style="2335" customWidth="1"/>
    <col min="1541" max="1541" width="22.7109375" style="2335" customWidth="1"/>
    <col min="1542" max="1542" width="25.28515625" style="2335" customWidth="1"/>
    <col min="1543" max="1545" width="22.7109375" style="2335" customWidth="1"/>
    <col min="1546" max="1546" width="24.7109375" style="2335" customWidth="1"/>
    <col min="1547" max="1787" width="11.42578125" style="2335" customWidth="1"/>
    <col min="1788" max="1789" width="13.28515625" style="2335"/>
    <col min="1790" max="1790" width="8.7109375" style="2335" customWidth="1"/>
    <col min="1791" max="1791" width="13.28515625" style="2335" customWidth="1"/>
    <col min="1792" max="1792" width="35" style="2335" customWidth="1"/>
    <col min="1793" max="1793" width="14.85546875" style="2335" customWidth="1"/>
    <col min="1794" max="1794" width="67.85546875" style="2335" customWidth="1"/>
    <col min="1795" max="1795" width="24.42578125" style="2335" customWidth="1"/>
    <col min="1796" max="1796" width="25.85546875" style="2335" customWidth="1"/>
    <col min="1797" max="1797" width="22.7109375" style="2335" customWidth="1"/>
    <col min="1798" max="1798" width="25.28515625" style="2335" customWidth="1"/>
    <col min="1799" max="1801" width="22.7109375" style="2335" customWidth="1"/>
    <col min="1802" max="1802" width="24.7109375" style="2335" customWidth="1"/>
    <col min="1803" max="2043" width="11.42578125" style="2335" customWidth="1"/>
    <col min="2044" max="2045" width="13.28515625" style="2335"/>
    <col min="2046" max="2046" width="8.7109375" style="2335" customWidth="1"/>
    <col min="2047" max="2047" width="13.28515625" style="2335" customWidth="1"/>
    <col min="2048" max="2048" width="35" style="2335" customWidth="1"/>
    <col min="2049" max="2049" width="14.85546875" style="2335" customWidth="1"/>
    <col min="2050" max="2050" width="67.85546875" style="2335" customWidth="1"/>
    <col min="2051" max="2051" width="24.42578125" style="2335" customWidth="1"/>
    <col min="2052" max="2052" width="25.85546875" style="2335" customWidth="1"/>
    <col min="2053" max="2053" width="22.7109375" style="2335" customWidth="1"/>
    <col min="2054" max="2054" width="25.28515625" style="2335" customWidth="1"/>
    <col min="2055" max="2057" width="22.7109375" style="2335" customWidth="1"/>
    <col min="2058" max="2058" width="24.7109375" style="2335" customWidth="1"/>
    <col min="2059" max="2299" width="11.42578125" style="2335" customWidth="1"/>
    <col min="2300" max="2301" width="13.28515625" style="2335"/>
    <col min="2302" max="2302" width="8.7109375" style="2335" customWidth="1"/>
    <col min="2303" max="2303" width="13.28515625" style="2335" customWidth="1"/>
    <col min="2304" max="2304" width="35" style="2335" customWidth="1"/>
    <col min="2305" max="2305" width="14.85546875" style="2335" customWidth="1"/>
    <col min="2306" max="2306" width="67.85546875" style="2335" customWidth="1"/>
    <col min="2307" max="2307" width="24.42578125" style="2335" customWidth="1"/>
    <col min="2308" max="2308" width="25.85546875" style="2335" customWidth="1"/>
    <col min="2309" max="2309" width="22.7109375" style="2335" customWidth="1"/>
    <col min="2310" max="2310" width="25.28515625" style="2335" customWidth="1"/>
    <col min="2311" max="2313" width="22.7109375" style="2335" customWidth="1"/>
    <col min="2314" max="2314" width="24.7109375" style="2335" customWidth="1"/>
    <col min="2315" max="2555" width="11.42578125" style="2335" customWidth="1"/>
    <col min="2556" max="2557" width="13.28515625" style="2335"/>
    <col min="2558" max="2558" width="8.7109375" style="2335" customWidth="1"/>
    <col min="2559" max="2559" width="13.28515625" style="2335" customWidth="1"/>
    <col min="2560" max="2560" width="35" style="2335" customWidth="1"/>
    <col min="2561" max="2561" width="14.85546875" style="2335" customWidth="1"/>
    <col min="2562" max="2562" width="67.85546875" style="2335" customWidth="1"/>
    <col min="2563" max="2563" width="24.42578125" style="2335" customWidth="1"/>
    <col min="2564" max="2564" width="25.85546875" style="2335" customWidth="1"/>
    <col min="2565" max="2565" width="22.7109375" style="2335" customWidth="1"/>
    <col min="2566" max="2566" width="25.28515625" style="2335" customWidth="1"/>
    <col min="2567" max="2569" width="22.7109375" style="2335" customWidth="1"/>
    <col min="2570" max="2570" width="24.7109375" style="2335" customWidth="1"/>
    <col min="2571" max="2811" width="11.42578125" style="2335" customWidth="1"/>
    <col min="2812" max="2813" width="13.28515625" style="2335"/>
    <col min="2814" max="2814" width="8.7109375" style="2335" customWidth="1"/>
    <col min="2815" max="2815" width="13.28515625" style="2335" customWidth="1"/>
    <col min="2816" max="2816" width="35" style="2335" customWidth="1"/>
    <col min="2817" max="2817" width="14.85546875" style="2335" customWidth="1"/>
    <col min="2818" max="2818" width="67.85546875" style="2335" customWidth="1"/>
    <col min="2819" max="2819" width="24.42578125" style="2335" customWidth="1"/>
    <col min="2820" max="2820" width="25.85546875" style="2335" customWidth="1"/>
    <col min="2821" max="2821" width="22.7109375" style="2335" customWidth="1"/>
    <col min="2822" max="2822" width="25.28515625" style="2335" customWidth="1"/>
    <col min="2823" max="2825" width="22.7109375" style="2335" customWidth="1"/>
    <col min="2826" max="2826" width="24.7109375" style="2335" customWidth="1"/>
    <col min="2827" max="3067" width="11.42578125" style="2335" customWidth="1"/>
    <col min="3068" max="3069" width="13.28515625" style="2335"/>
    <col min="3070" max="3070" width="8.7109375" style="2335" customWidth="1"/>
    <col min="3071" max="3071" width="13.28515625" style="2335" customWidth="1"/>
    <col min="3072" max="3072" width="35" style="2335" customWidth="1"/>
    <col min="3073" max="3073" width="14.85546875" style="2335" customWidth="1"/>
    <col min="3074" max="3074" width="67.85546875" style="2335" customWidth="1"/>
    <col min="3075" max="3075" width="24.42578125" style="2335" customWidth="1"/>
    <col min="3076" max="3076" width="25.85546875" style="2335" customWidth="1"/>
    <col min="3077" max="3077" width="22.7109375" style="2335" customWidth="1"/>
    <col min="3078" max="3078" width="25.28515625" style="2335" customWidth="1"/>
    <col min="3079" max="3081" width="22.7109375" style="2335" customWidth="1"/>
    <col min="3082" max="3082" width="24.7109375" style="2335" customWidth="1"/>
    <col min="3083" max="3323" width="11.42578125" style="2335" customWidth="1"/>
    <col min="3324" max="3325" width="13.28515625" style="2335"/>
    <col min="3326" max="3326" width="8.7109375" style="2335" customWidth="1"/>
    <col min="3327" max="3327" width="13.28515625" style="2335" customWidth="1"/>
    <col min="3328" max="3328" width="35" style="2335" customWidth="1"/>
    <col min="3329" max="3329" width="14.85546875" style="2335" customWidth="1"/>
    <col min="3330" max="3330" width="67.85546875" style="2335" customWidth="1"/>
    <col min="3331" max="3331" width="24.42578125" style="2335" customWidth="1"/>
    <col min="3332" max="3332" width="25.85546875" style="2335" customWidth="1"/>
    <col min="3333" max="3333" width="22.7109375" style="2335" customWidth="1"/>
    <col min="3334" max="3334" width="25.28515625" style="2335" customWidth="1"/>
    <col min="3335" max="3337" width="22.7109375" style="2335" customWidth="1"/>
    <col min="3338" max="3338" width="24.7109375" style="2335" customWidth="1"/>
    <col min="3339" max="3579" width="11.42578125" style="2335" customWidth="1"/>
    <col min="3580" max="3581" width="13.28515625" style="2335"/>
    <col min="3582" max="3582" width="8.7109375" style="2335" customWidth="1"/>
    <col min="3583" max="3583" width="13.28515625" style="2335" customWidth="1"/>
    <col min="3584" max="3584" width="35" style="2335" customWidth="1"/>
    <col min="3585" max="3585" width="14.85546875" style="2335" customWidth="1"/>
    <col min="3586" max="3586" width="67.85546875" style="2335" customWidth="1"/>
    <col min="3587" max="3587" width="24.42578125" style="2335" customWidth="1"/>
    <col min="3588" max="3588" width="25.85546875" style="2335" customWidth="1"/>
    <col min="3589" max="3589" width="22.7109375" style="2335" customWidth="1"/>
    <col min="3590" max="3590" width="25.28515625" style="2335" customWidth="1"/>
    <col min="3591" max="3593" width="22.7109375" style="2335" customWidth="1"/>
    <col min="3594" max="3594" width="24.7109375" style="2335" customWidth="1"/>
    <col min="3595" max="3835" width="11.42578125" style="2335" customWidth="1"/>
    <col min="3836" max="3837" width="13.28515625" style="2335"/>
    <col min="3838" max="3838" width="8.7109375" style="2335" customWidth="1"/>
    <col min="3839" max="3839" width="13.28515625" style="2335" customWidth="1"/>
    <col min="3840" max="3840" width="35" style="2335" customWidth="1"/>
    <col min="3841" max="3841" width="14.85546875" style="2335" customWidth="1"/>
    <col min="3842" max="3842" width="67.85546875" style="2335" customWidth="1"/>
    <col min="3843" max="3843" width="24.42578125" style="2335" customWidth="1"/>
    <col min="3844" max="3844" width="25.85546875" style="2335" customWidth="1"/>
    <col min="3845" max="3845" width="22.7109375" style="2335" customWidth="1"/>
    <col min="3846" max="3846" width="25.28515625" style="2335" customWidth="1"/>
    <col min="3847" max="3849" width="22.7109375" style="2335" customWidth="1"/>
    <col min="3850" max="3850" width="24.7109375" style="2335" customWidth="1"/>
    <col min="3851" max="4091" width="11.42578125" style="2335" customWidth="1"/>
    <col min="4092" max="4093" width="13.28515625" style="2335"/>
    <col min="4094" max="4094" width="8.7109375" style="2335" customWidth="1"/>
    <col min="4095" max="4095" width="13.28515625" style="2335" customWidth="1"/>
    <col min="4096" max="4096" width="35" style="2335" customWidth="1"/>
    <col min="4097" max="4097" width="14.85546875" style="2335" customWidth="1"/>
    <col min="4098" max="4098" width="67.85546875" style="2335" customWidth="1"/>
    <col min="4099" max="4099" width="24.42578125" style="2335" customWidth="1"/>
    <col min="4100" max="4100" width="25.85546875" style="2335" customWidth="1"/>
    <col min="4101" max="4101" width="22.7109375" style="2335" customWidth="1"/>
    <col min="4102" max="4102" width="25.28515625" style="2335" customWidth="1"/>
    <col min="4103" max="4105" width="22.7109375" style="2335" customWidth="1"/>
    <col min="4106" max="4106" width="24.7109375" style="2335" customWidth="1"/>
    <col min="4107" max="4347" width="11.42578125" style="2335" customWidth="1"/>
    <col min="4348" max="4349" width="13.28515625" style="2335"/>
    <col min="4350" max="4350" width="8.7109375" style="2335" customWidth="1"/>
    <col min="4351" max="4351" width="13.28515625" style="2335" customWidth="1"/>
    <col min="4352" max="4352" width="35" style="2335" customWidth="1"/>
    <col min="4353" max="4353" width="14.85546875" style="2335" customWidth="1"/>
    <col min="4354" max="4354" width="67.85546875" style="2335" customWidth="1"/>
    <col min="4355" max="4355" width="24.42578125" style="2335" customWidth="1"/>
    <col min="4356" max="4356" width="25.85546875" style="2335" customWidth="1"/>
    <col min="4357" max="4357" width="22.7109375" style="2335" customWidth="1"/>
    <col min="4358" max="4358" width="25.28515625" style="2335" customWidth="1"/>
    <col min="4359" max="4361" width="22.7109375" style="2335" customWidth="1"/>
    <col min="4362" max="4362" width="24.7109375" style="2335" customWidth="1"/>
    <col min="4363" max="4603" width="11.42578125" style="2335" customWidth="1"/>
    <col min="4604" max="4605" width="13.28515625" style="2335"/>
    <col min="4606" max="4606" width="8.7109375" style="2335" customWidth="1"/>
    <col min="4607" max="4607" width="13.28515625" style="2335" customWidth="1"/>
    <col min="4608" max="4608" width="35" style="2335" customWidth="1"/>
    <col min="4609" max="4609" width="14.85546875" style="2335" customWidth="1"/>
    <col min="4610" max="4610" width="67.85546875" style="2335" customWidth="1"/>
    <col min="4611" max="4611" width="24.42578125" style="2335" customWidth="1"/>
    <col min="4612" max="4612" width="25.85546875" style="2335" customWidth="1"/>
    <col min="4613" max="4613" width="22.7109375" style="2335" customWidth="1"/>
    <col min="4614" max="4614" width="25.28515625" style="2335" customWidth="1"/>
    <col min="4615" max="4617" width="22.7109375" style="2335" customWidth="1"/>
    <col min="4618" max="4618" width="24.7109375" style="2335" customWidth="1"/>
    <col min="4619" max="4859" width="11.42578125" style="2335" customWidth="1"/>
    <col min="4860" max="4861" width="13.28515625" style="2335"/>
    <col min="4862" max="4862" width="8.7109375" style="2335" customWidth="1"/>
    <col min="4863" max="4863" width="13.28515625" style="2335" customWidth="1"/>
    <col min="4864" max="4864" width="35" style="2335" customWidth="1"/>
    <col min="4865" max="4865" width="14.85546875" style="2335" customWidth="1"/>
    <col min="4866" max="4866" width="67.85546875" style="2335" customWidth="1"/>
    <col min="4867" max="4867" width="24.42578125" style="2335" customWidth="1"/>
    <col min="4868" max="4868" width="25.85546875" style="2335" customWidth="1"/>
    <col min="4869" max="4869" width="22.7109375" style="2335" customWidth="1"/>
    <col min="4870" max="4870" width="25.28515625" style="2335" customWidth="1"/>
    <col min="4871" max="4873" width="22.7109375" style="2335" customWidth="1"/>
    <col min="4874" max="4874" width="24.7109375" style="2335" customWidth="1"/>
    <col min="4875" max="5115" width="11.42578125" style="2335" customWidth="1"/>
    <col min="5116" max="5117" width="13.28515625" style="2335"/>
    <col min="5118" max="5118" width="8.7109375" style="2335" customWidth="1"/>
    <col min="5119" max="5119" width="13.28515625" style="2335" customWidth="1"/>
    <col min="5120" max="5120" width="35" style="2335" customWidth="1"/>
    <col min="5121" max="5121" width="14.85546875" style="2335" customWidth="1"/>
    <col min="5122" max="5122" width="67.85546875" style="2335" customWidth="1"/>
    <col min="5123" max="5123" width="24.42578125" style="2335" customWidth="1"/>
    <col min="5124" max="5124" width="25.85546875" style="2335" customWidth="1"/>
    <col min="5125" max="5125" width="22.7109375" style="2335" customWidth="1"/>
    <col min="5126" max="5126" width="25.28515625" style="2335" customWidth="1"/>
    <col min="5127" max="5129" width="22.7109375" style="2335" customWidth="1"/>
    <col min="5130" max="5130" width="24.7109375" style="2335" customWidth="1"/>
    <col min="5131" max="5371" width="11.42578125" style="2335" customWidth="1"/>
    <col min="5372" max="5373" width="13.28515625" style="2335"/>
    <col min="5374" max="5374" width="8.7109375" style="2335" customWidth="1"/>
    <col min="5375" max="5375" width="13.28515625" style="2335" customWidth="1"/>
    <col min="5376" max="5376" width="35" style="2335" customWidth="1"/>
    <col min="5377" max="5377" width="14.85546875" style="2335" customWidth="1"/>
    <col min="5378" max="5378" width="67.85546875" style="2335" customWidth="1"/>
    <col min="5379" max="5379" width="24.42578125" style="2335" customWidth="1"/>
    <col min="5380" max="5380" width="25.85546875" style="2335" customWidth="1"/>
    <col min="5381" max="5381" width="22.7109375" style="2335" customWidth="1"/>
    <col min="5382" max="5382" width="25.28515625" style="2335" customWidth="1"/>
    <col min="5383" max="5385" width="22.7109375" style="2335" customWidth="1"/>
    <col min="5386" max="5386" width="24.7109375" style="2335" customWidth="1"/>
    <col min="5387" max="5627" width="11.42578125" style="2335" customWidth="1"/>
    <col min="5628" max="5629" width="13.28515625" style="2335"/>
    <col min="5630" max="5630" width="8.7109375" style="2335" customWidth="1"/>
    <col min="5631" max="5631" width="13.28515625" style="2335" customWidth="1"/>
    <col min="5632" max="5632" width="35" style="2335" customWidth="1"/>
    <col min="5633" max="5633" width="14.85546875" style="2335" customWidth="1"/>
    <col min="5634" max="5634" width="67.85546875" style="2335" customWidth="1"/>
    <col min="5635" max="5635" width="24.42578125" style="2335" customWidth="1"/>
    <col min="5636" max="5636" width="25.85546875" style="2335" customWidth="1"/>
    <col min="5637" max="5637" width="22.7109375" style="2335" customWidth="1"/>
    <col min="5638" max="5638" width="25.28515625" style="2335" customWidth="1"/>
    <col min="5639" max="5641" width="22.7109375" style="2335" customWidth="1"/>
    <col min="5642" max="5642" width="24.7109375" style="2335" customWidth="1"/>
    <col min="5643" max="5883" width="11.42578125" style="2335" customWidth="1"/>
    <col min="5884" max="5885" width="13.28515625" style="2335"/>
    <col min="5886" max="5886" width="8.7109375" style="2335" customWidth="1"/>
    <col min="5887" max="5887" width="13.28515625" style="2335" customWidth="1"/>
    <col min="5888" max="5888" width="35" style="2335" customWidth="1"/>
    <col min="5889" max="5889" width="14.85546875" style="2335" customWidth="1"/>
    <col min="5890" max="5890" width="67.85546875" style="2335" customWidth="1"/>
    <col min="5891" max="5891" width="24.42578125" style="2335" customWidth="1"/>
    <col min="5892" max="5892" width="25.85546875" style="2335" customWidth="1"/>
    <col min="5893" max="5893" width="22.7109375" style="2335" customWidth="1"/>
    <col min="5894" max="5894" width="25.28515625" style="2335" customWidth="1"/>
    <col min="5895" max="5897" width="22.7109375" style="2335" customWidth="1"/>
    <col min="5898" max="5898" width="24.7109375" style="2335" customWidth="1"/>
    <col min="5899" max="6139" width="11.42578125" style="2335" customWidth="1"/>
    <col min="6140" max="6141" width="13.28515625" style="2335"/>
    <col min="6142" max="6142" width="8.7109375" style="2335" customWidth="1"/>
    <col min="6143" max="6143" width="13.28515625" style="2335" customWidth="1"/>
    <col min="6144" max="6144" width="35" style="2335" customWidth="1"/>
    <col min="6145" max="6145" width="14.85546875" style="2335" customWidth="1"/>
    <col min="6146" max="6146" width="67.85546875" style="2335" customWidth="1"/>
    <col min="6147" max="6147" width="24.42578125" style="2335" customWidth="1"/>
    <col min="6148" max="6148" width="25.85546875" style="2335" customWidth="1"/>
    <col min="6149" max="6149" width="22.7109375" style="2335" customWidth="1"/>
    <col min="6150" max="6150" width="25.28515625" style="2335" customWidth="1"/>
    <col min="6151" max="6153" width="22.7109375" style="2335" customWidth="1"/>
    <col min="6154" max="6154" width="24.7109375" style="2335" customWidth="1"/>
    <col min="6155" max="6395" width="11.42578125" style="2335" customWidth="1"/>
    <col min="6396" max="6397" width="13.28515625" style="2335"/>
    <col min="6398" max="6398" width="8.7109375" style="2335" customWidth="1"/>
    <col min="6399" max="6399" width="13.28515625" style="2335" customWidth="1"/>
    <col min="6400" max="6400" width="35" style="2335" customWidth="1"/>
    <col min="6401" max="6401" width="14.85546875" style="2335" customWidth="1"/>
    <col min="6402" max="6402" width="67.85546875" style="2335" customWidth="1"/>
    <col min="6403" max="6403" width="24.42578125" style="2335" customWidth="1"/>
    <col min="6404" max="6404" width="25.85546875" style="2335" customWidth="1"/>
    <col min="6405" max="6405" width="22.7109375" style="2335" customWidth="1"/>
    <col min="6406" max="6406" width="25.28515625" style="2335" customWidth="1"/>
    <col min="6407" max="6409" width="22.7109375" style="2335" customWidth="1"/>
    <col min="6410" max="6410" width="24.7109375" style="2335" customWidth="1"/>
    <col min="6411" max="6651" width="11.42578125" style="2335" customWidth="1"/>
    <col min="6652" max="6653" width="13.28515625" style="2335"/>
    <col min="6654" max="6654" width="8.7109375" style="2335" customWidth="1"/>
    <col min="6655" max="6655" width="13.28515625" style="2335" customWidth="1"/>
    <col min="6656" max="6656" width="35" style="2335" customWidth="1"/>
    <col min="6657" max="6657" width="14.85546875" style="2335" customWidth="1"/>
    <col min="6658" max="6658" width="67.85546875" style="2335" customWidth="1"/>
    <col min="6659" max="6659" width="24.42578125" style="2335" customWidth="1"/>
    <col min="6660" max="6660" width="25.85546875" style="2335" customWidth="1"/>
    <col min="6661" max="6661" width="22.7109375" style="2335" customWidth="1"/>
    <col min="6662" max="6662" width="25.28515625" style="2335" customWidth="1"/>
    <col min="6663" max="6665" width="22.7109375" style="2335" customWidth="1"/>
    <col min="6666" max="6666" width="24.7109375" style="2335" customWidth="1"/>
    <col min="6667" max="6907" width="11.42578125" style="2335" customWidth="1"/>
    <col min="6908" max="6909" width="13.28515625" style="2335"/>
    <col min="6910" max="6910" width="8.7109375" style="2335" customWidth="1"/>
    <col min="6911" max="6911" width="13.28515625" style="2335" customWidth="1"/>
    <col min="6912" max="6912" width="35" style="2335" customWidth="1"/>
    <col min="6913" max="6913" width="14.85546875" style="2335" customWidth="1"/>
    <col min="6914" max="6914" width="67.85546875" style="2335" customWidth="1"/>
    <col min="6915" max="6915" width="24.42578125" style="2335" customWidth="1"/>
    <col min="6916" max="6916" width="25.85546875" style="2335" customWidth="1"/>
    <col min="6917" max="6917" width="22.7109375" style="2335" customWidth="1"/>
    <col min="6918" max="6918" width="25.28515625" style="2335" customWidth="1"/>
    <col min="6919" max="6921" width="22.7109375" style="2335" customWidth="1"/>
    <col min="6922" max="6922" width="24.7109375" style="2335" customWidth="1"/>
    <col min="6923" max="7163" width="11.42578125" style="2335" customWidth="1"/>
    <col min="7164" max="7165" width="13.28515625" style="2335"/>
    <col min="7166" max="7166" width="8.7109375" style="2335" customWidth="1"/>
    <col min="7167" max="7167" width="13.28515625" style="2335" customWidth="1"/>
    <col min="7168" max="7168" width="35" style="2335" customWidth="1"/>
    <col min="7169" max="7169" width="14.85546875" style="2335" customWidth="1"/>
    <col min="7170" max="7170" width="67.85546875" style="2335" customWidth="1"/>
    <col min="7171" max="7171" width="24.42578125" style="2335" customWidth="1"/>
    <col min="7172" max="7172" width="25.85546875" style="2335" customWidth="1"/>
    <col min="7173" max="7173" width="22.7109375" style="2335" customWidth="1"/>
    <col min="7174" max="7174" width="25.28515625" style="2335" customWidth="1"/>
    <col min="7175" max="7177" width="22.7109375" style="2335" customWidth="1"/>
    <col min="7178" max="7178" width="24.7109375" style="2335" customWidth="1"/>
    <col min="7179" max="7419" width="11.42578125" style="2335" customWidth="1"/>
    <col min="7420" max="7421" width="13.28515625" style="2335"/>
    <col min="7422" max="7422" width="8.7109375" style="2335" customWidth="1"/>
    <col min="7423" max="7423" width="13.28515625" style="2335" customWidth="1"/>
    <col min="7424" max="7424" width="35" style="2335" customWidth="1"/>
    <col min="7425" max="7425" width="14.85546875" style="2335" customWidth="1"/>
    <col min="7426" max="7426" width="67.85546875" style="2335" customWidth="1"/>
    <col min="7427" max="7427" width="24.42578125" style="2335" customWidth="1"/>
    <col min="7428" max="7428" width="25.85546875" style="2335" customWidth="1"/>
    <col min="7429" max="7429" width="22.7109375" style="2335" customWidth="1"/>
    <col min="7430" max="7430" width="25.28515625" style="2335" customWidth="1"/>
    <col min="7431" max="7433" width="22.7109375" style="2335" customWidth="1"/>
    <col min="7434" max="7434" width="24.7109375" style="2335" customWidth="1"/>
    <col min="7435" max="7675" width="11.42578125" style="2335" customWidth="1"/>
    <col min="7676" max="7677" width="13.28515625" style="2335"/>
    <col min="7678" max="7678" width="8.7109375" style="2335" customWidth="1"/>
    <col min="7679" max="7679" width="13.28515625" style="2335" customWidth="1"/>
    <col min="7680" max="7680" width="35" style="2335" customWidth="1"/>
    <col min="7681" max="7681" width="14.85546875" style="2335" customWidth="1"/>
    <col min="7682" max="7682" width="67.85546875" style="2335" customWidth="1"/>
    <col min="7683" max="7683" width="24.42578125" style="2335" customWidth="1"/>
    <col min="7684" max="7684" width="25.85546875" style="2335" customWidth="1"/>
    <col min="7685" max="7685" width="22.7109375" style="2335" customWidth="1"/>
    <col min="7686" max="7686" width="25.28515625" style="2335" customWidth="1"/>
    <col min="7687" max="7689" width="22.7109375" style="2335" customWidth="1"/>
    <col min="7690" max="7690" width="24.7109375" style="2335" customWidth="1"/>
    <col min="7691" max="7931" width="11.42578125" style="2335" customWidth="1"/>
    <col min="7932" max="7933" width="13.28515625" style="2335"/>
    <col min="7934" max="7934" width="8.7109375" style="2335" customWidth="1"/>
    <col min="7935" max="7935" width="13.28515625" style="2335" customWidth="1"/>
    <col min="7936" max="7936" width="35" style="2335" customWidth="1"/>
    <col min="7937" max="7937" width="14.85546875" style="2335" customWidth="1"/>
    <col min="7938" max="7938" width="67.85546875" style="2335" customWidth="1"/>
    <col min="7939" max="7939" width="24.42578125" style="2335" customWidth="1"/>
    <col min="7940" max="7940" width="25.85546875" style="2335" customWidth="1"/>
    <col min="7941" max="7941" width="22.7109375" style="2335" customWidth="1"/>
    <col min="7942" max="7942" width="25.28515625" style="2335" customWidth="1"/>
    <col min="7943" max="7945" width="22.7109375" style="2335" customWidth="1"/>
    <col min="7946" max="7946" width="24.7109375" style="2335" customWidth="1"/>
    <col min="7947" max="8187" width="11.42578125" style="2335" customWidth="1"/>
    <col min="8188" max="8189" width="13.28515625" style="2335"/>
    <col min="8190" max="8190" width="8.7109375" style="2335" customWidth="1"/>
    <col min="8191" max="8191" width="13.28515625" style="2335" customWidth="1"/>
    <col min="8192" max="8192" width="35" style="2335" customWidth="1"/>
    <col min="8193" max="8193" width="14.85546875" style="2335" customWidth="1"/>
    <col min="8194" max="8194" width="67.85546875" style="2335" customWidth="1"/>
    <col min="8195" max="8195" width="24.42578125" style="2335" customWidth="1"/>
    <col min="8196" max="8196" width="25.85546875" style="2335" customWidth="1"/>
    <col min="8197" max="8197" width="22.7109375" style="2335" customWidth="1"/>
    <col min="8198" max="8198" width="25.28515625" style="2335" customWidth="1"/>
    <col min="8199" max="8201" width="22.7109375" style="2335" customWidth="1"/>
    <col min="8202" max="8202" width="24.7109375" style="2335" customWidth="1"/>
    <col min="8203" max="8443" width="11.42578125" style="2335" customWidth="1"/>
    <col min="8444" max="8445" width="13.28515625" style="2335"/>
    <col min="8446" max="8446" width="8.7109375" style="2335" customWidth="1"/>
    <col min="8447" max="8447" width="13.28515625" style="2335" customWidth="1"/>
    <col min="8448" max="8448" width="35" style="2335" customWidth="1"/>
    <col min="8449" max="8449" width="14.85546875" style="2335" customWidth="1"/>
    <col min="8450" max="8450" width="67.85546875" style="2335" customWidth="1"/>
    <col min="8451" max="8451" width="24.42578125" style="2335" customWidth="1"/>
    <col min="8452" max="8452" width="25.85546875" style="2335" customWidth="1"/>
    <col min="8453" max="8453" width="22.7109375" style="2335" customWidth="1"/>
    <col min="8454" max="8454" width="25.28515625" style="2335" customWidth="1"/>
    <col min="8455" max="8457" width="22.7109375" style="2335" customWidth="1"/>
    <col min="8458" max="8458" width="24.7109375" style="2335" customWidth="1"/>
    <col min="8459" max="8699" width="11.42578125" style="2335" customWidth="1"/>
    <col min="8700" max="8701" width="13.28515625" style="2335"/>
    <col min="8702" max="8702" width="8.7109375" style="2335" customWidth="1"/>
    <col min="8703" max="8703" width="13.28515625" style="2335" customWidth="1"/>
    <col min="8704" max="8704" width="35" style="2335" customWidth="1"/>
    <col min="8705" max="8705" width="14.85546875" style="2335" customWidth="1"/>
    <col min="8706" max="8706" width="67.85546875" style="2335" customWidth="1"/>
    <col min="8707" max="8707" width="24.42578125" style="2335" customWidth="1"/>
    <col min="8708" max="8708" width="25.85546875" style="2335" customWidth="1"/>
    <col min="8709" max="8709" width="22.7109375" style="2335" customWidth="1"/>
    <col min="8710" max="8710" width="25.28515625" style="2335" customWidth="1"/>
    <col min="8711" max="8713" width="22.7109375" style="2335" customWidth="1"/>
    <col min="8714" max="8714" width="24.7109375" style="2335" customWidth="1"/>
    <col min="8715" max="8955" width="11.42578125" style="2335" customWidth="1"/>
    <col min="8956" max="8957" width="13.28515625" style="2335"/>
    <col min="8958" max="8958" width="8.7109375" style="2335" customWidth="1"/>
    <col min="8959" max="8959" width="13.28515625" style="2335" customWidth="1"/>
    <col min="8960" max="8960" width="35" style="2335" customWidth="1"/>
    <col min="8961" max="8961" width="14.85546875" style="2335" customWidth="1"/>
    <col min="8962" max="8962" width="67.85546875" style="2335" customWidth="1"/>
    <col min="8963" max="8963" width="24.42578125" style="2335" customWidth="1"/>
    <col min="8964" max="8964" width="25.85546875" style="2335" customWidth="1"/>
    <col min="8965" max="8965" width="22.7109375" style="2335" customWidth="1"/>
    <col min="8966" max="8966" width="25.28515625" style="2335" customWidth="1"/>
    <col min="8967" max="8969" width="22.7109375" style="2335" customWidth="1"/>
    <col min="8970" max="8970" width="24.7109375" style="2335" customWidth="1"/>
    <col min="8971" max="9211" width="11.42578125" style="2335" customWidth="1"/>
    <col min="9212" max="9213" width="13.28515625" style="2335"/>
    <col min="9214" max="9214" width="8.7109375" style="2335" customWidth="1"/>
    <col min="9215" max="9215" width="13.28515625" style="2335" customWidth="1"/>
    <col min="9216" max="9216" width="35" style="2335" customWidth="1"/>
    <col min="9217" max="9217" width="14.85546875" style="2335" customWidth="1"/>
    <col min="9218" max="9218" width="67.85546875" style="2335" customWidth="1"/>
    <col min="9219" max="9219" width="24.42578125" style="2335" customWidth="1"/>
    <col min="9220" max="9220" width="25.85546875" style="2335" customWidth="1"/>
    <col min="9221" max="9221" width="22.7109375" style="2335" customWidth="1"/>
    <col min="9222" max="9222" width="25.28515625" style="2335" customWidth="1"/>
    <col min="9223" max="9225" width="22.7109375" style="2335" customWidth="1"/>
    <col min="9226" max="9226" width="24.7109375" style="2335" customWidth="1"/>
    <col min="9227" max="9467" width="11.42578125" style="2335" customWidth="1"/>
    <col min="9468" max="9469" width="13.28515625" style="2335"/>
    <col min="9470" max="9470" width="8.7109375" style="2335" customWidth="1"/>
    <col min="9471" max="9471" width="13.28515625" style="2335" customWidth="1"/>
    <col min="9472" max="9472" width="35" style="2335" customWidth="1"/>
    <col min="9473" max="9473" width="14.85546875" style="2335" customWidth="1"/>
    <col min="9474" max="9474" width="67.85546875" style="2335" customWidth="1"/>
    <col min="9475" max="9475" width="24.42578125" style="2335" customWidth="1"/>
    <col min="9476" max="9476" width="25.85546875" style="2335" customWidth="1"/>
    <col min="9477" max="9477" width="22.7109375" style="2335" customWidth="1"/>
    <col min="9478" max="9478" width="25.28515625" style="2335" customWidth="1"/>
    <col min="9479" max="9481" width="22.7109375" style="2335" customWidth="1"/>
    <col min="9482" max="9482" width="24.7109375" style="2335" customWidth="1"/>
    <col min="9483" max="9723" width="11.42578125" style="2335" customWidth="1"/>
    <col min="9724" max="9725" width="13.28515625" style="2335"/>
    <col min="9726" max="9726" width="8.7109375" style="2335" customWidth="1"/>
    <col min="9727" max="9727" width="13.28515625" style="2335" customWidth="1"/>
    <col min="9728" max="9728" width="35" style="2335" customWidth="1"/>
    <col min="9729" max="9729" width="14.85546875" style="2335" customWidth="1"/>
    <col min="9730" max="9730" width="67.85546875" style="2335" customWidth="1"/>
    <col min="9731" max="9731" width="24.42578125" style="2335" customWidth="1"/>
    <col min="9732" max="9732" width="25.85546875" style="2335" customWidth="1"/>
    <col min="9733" max="9733" width="22.7109375" style="2335" customWidth="1"/>
    <col min="9734" max="9734" width="25.28515625" style="2335" customWidth="1"/>
    <col min="9735" max="9737" width="22.7109375" style="2335" customWidth="1"/>
    <col min="9738" max="9738" width="24.7109375" style="2335" customWidth="1"/>
    <col min="9739" max="9979" width="11.42578125" style="2335" customWidth="1"/>
    <col min="9980" max="9981" width="13.28515625" style="2335"/>
    <col min="9982" max="9982" width="8.7109375" style="2335" customWidth="1"/>
    <col min="9983" max="9983" width="13.28515625" style="2335" customWidth="1"/>
    <col min="9984" max="9984" width="35" style="2335" customWidth="1"/>
    <col min="9985" max="9985" width="14.85546875" style="2335" customWidth="1"/>
    <col min="9986" max="9986" width="67.85546875" style="2335" customWidth="1"/>
    <col min="9987" max="9987" width="24.42578125" style="2335" customWidth="1"/>
    <col min="9988" max="9988" width="25.85546875" style="2335" customWidth="1"/>
    <col min="9989" max="9989" width="22.7109375" style="2335" customWidth="1"/>
    <col min="9990" max="9990" width="25.28515625" style="2335" customWidth="1"/>
    <col min="9991" max="9993" width="22.7109375" style="2335" customWidth="1"/>
    <col min="9994" max="9994" width="24.7109375" style="2335" customWidth="1"/>
    <col min="9995" max="10235" width="11.42578125" style="2335" customWidth="1"/>
    <col min="10236" max="10237" width="13.28515625" style="2335"/>
    <col min="10238" max="10238" width="8.7109375" style="2335" customWidth="1"/>
    <col min="10239" max="10239" width="13.28515625" style="2335" customWidth="1"/>
    <col min="10240" max="10240" width="35" style="2335" customWidth="1"/>
    <col min="10241" max="10241" width="14.85546875" style="2335" customWidth="1"/>
    <col min="10242" max="10242" width="67.85546875" style="2335" customWidth="1"/>
    <col min="10243" max="10243" width="24.42578125" style="2335" customWidth="1"/>
    <col min="10244" max="10244" width="25.85546875" style="2335" customWidth="1"/>
    <col min="10245" max="10245" width="22.7109375" style="2335" customWidth="1"/>
    <col min="10246" max="10246" width="25.28515625" style="2335" customWidth="1"/>
    <col min="10247" max="10249" width="22.7109375" style="2335" customWidth="1"/>
    <col min="10250" max="10250" width="24.7109375" style="2335" customWidth="1"/>
    <col min="10251" max="10491" width="11.42578125" style="2335" customWidth="1"/>
    <col min="10492" max="10493" width="13.28515625" style="2335"/>
    <col min="10494" max="10494" width="8.7109375" style="2335" customWidth="1"/>
    <col min="10495" max="10495" width="13.28515625" style="2335" customWidth="1"/>
    <col min="10496" max="10496" width="35" style="2335" customWidth="1"/>
    <col min="10497" max="10497" width="14.85546875" style="2335" customWidth="1"/>
    <col min="10498" max="10498" width="67.85546875" style="2335" customWidth="1"/>
    <col min="10499" max="10499" width="24.42578125" style="2335" customWidth="1"/>
    <col min="10500" max="10500" width="25.85546875" style="2335" customWidth="1"/>
    <col min="10501" max="10501" width="22.7109375" style="2335" customWidth="1"/>
    <col min="10502" max="10502" width="25.28515625" style="2335" customWidth="1"/>
    <col min="10503" max="10505" width="22.7109375" style="2335" customWidth="1"/>
    <col min="10506" max="10506" width="24.7109375" style="2335" customWidth="1"/>
    <col min="10507" max="10747" width="11.42578125" style="2335" customWidth="1"/>
    <col min="10748" max="10749" width="13.28515625" style="2335"/>
    <col min="10750" max="10750" width="8.7109375" style="2335" customWidth="1"/>
    <col min="10751" max="10751" width="13.28515625" style="2335" customWidth="1"/>
    <col min="10752" max="10752" width="35" style="2335" customWidth="1"/>
    <col min="10753" max="10753" width="14.85546875" style="2335" customWidth="1"/>
    <col min="10754" max="10754" width="67.85546875" style="2335" customWidth="1"/>
    <col min="10755" max="10755" width="24.42578125" style="2335" customWidth="1"/>
    <col min="10756" max="10756" width="25.85546875" style="2335" customWidth="1"/>
    <col min="10757" max="10757" width="22.7109375" style="2335" customWidth="1"/>
    <col min="10758" max="10758" width="25.28515625" style="2335" customWidth="1"/>
    <col min="10759" max="10761" width="22.7109375" style="2335" customWidth="1"/>
    <col min="10762" max="10762" width="24.7109375" style="2335" customWidth="1"/>
    <col min="10763" max="11003" width="11.42578125" style="2335" customWidth="1"/>
    <col min="11004" max="11005" width="13.28515625" style="2335"/>
    <col min="11006" max="11006" width="8.7109375" style="2335" customWidth="1"/>
    <col min="11007" max="11007" width="13.28515625" style="2335" customWidth="1"/>
    <col min="11008" max="11008" width="35" style="2335" customWidth="1"/>
    <col min="11009" max="11009" width="14.85546875" style="2335" customWidth="1"/>
    <col min="11010" max="11010" width="67.85546875" style="2335" customWidth="1"/>
    <col min="11011" max="11011" width="24.42578125" style="2335" customWidth="1"/>
    <col min="11012" max="11012" width="25.85546875" style="2335" customWidth="1"/>
    <col min="11013" max="11013" width="22.7109375" style="2335" customWidth="1"/>
    <col min="11014" max="11014" width="25.28515625" style="2335" customWidth="1"/>
    <col min="11015" max="11017" width="22.7109375" style="2335" customWidth="1"/>
    <col min="11018" max="11018" width="24.7109375" style="2335" customWidth="1"/>
    <col min="11019" max="11259" width="11.42578125" style="2335" customWidth="1"/>
    <col min="11260" max="11261" width="13.28515625" style="2335"/>
    <col min="11262" max="11262" width="8.7109375" style="2335" customWidth="1"/>
    <col min="11263" max="11263" width="13.28515625" style="2335" customWidth="1"/>
    <col min="11264" max="11264" width="35" style="2335" customWidth="1"/>
    <col min="11265" max="11265" width="14.85546875" style="2335" customWidth="1"/>
    <col min="11266" max="11266" width="67.85546875" style="2335" customWidth="1"/>
    <col min="11267" max="11267" width="24.42578125" style="2335" customWidth="1"/>
    <col min="11268" max="11268" width="25.85546875" style="2335" customWidth="1"/>
    <col min="11269" max="11269" width="22.7109375" style="2335" customWidth="1"/>
    <col min="11270" max="11270" width="25.28515625" style="2335" customWidth="1"/>
    <col min="11271" max="11273" width="22.7109375" style="2335" customWidth="1"/>
    <col min="11274" max="11274" width="24.7109375" style="2335" customWidth="1"/>
    <col min="11275" max="11515" width="11.42578125" style="2335" customWidth="1"/>
    <col min="11516" max="11517" width="13.28515625" style="2335"/>
    <col min="11518" max="11518" width="8.7109375" style="2335" customWidth="1"/>
    <col min="11519" max="11519" width="13.28515625" style="2335" customWidth="1"/>
    <col min="11520" max="11520" width="35" style="2335" customWidth="1"/>
    <col min="11521" max="11521" width="14.85546875" style="2335" customWidth="1"/>
    <col min="11522" max="11522" width="67.85546875" style="2335" customWidth="1"/>
    <col min="11523" max="11523" width="24.42578125" style="2335" customWidth="1"/>
    <col min="11524" max="11524" width="25.85546875" style="2335" customWidth="1"/>
    <col min="11525" max="11525" width="22.7109375" style="2335" customWidth="1"/>
    <col min="11526" max="11526" width="25.28515625" style="2335" customWidth="1"/>
    <col min="11527" max="11529" width="22.7109375" style="2335" customWidth="1"/>
    <col min="11530" max="11530" width="24.7109375" style="2335" customWidth="1"/>
    <col min="11531" max="11771" width="11.42578125" style="2335" customWidth="1"/>
    <col min="11772" max="11773" width="13.28515625" style="2335"/>
    <col min="11774" max="11774" width="8.7109375" style="2335" customWidth="1"/>
    <col min="11775" max="11775" width="13.28515625" style="2335" customWidth="1"/>
    <col min="11776" max="11776" width="35" style="2335" customWidth="1"/>
    <col min="11777" max="11777" width="14.85546875" style="2335" customWidth="1"/>
    <col min="11778" max="11778" width="67.85546875" style="2335" customWidth="1"/>
    <col min="11779" max="11779" width="24.42578125" style="2335" customWidth="1"/>
    <col min="11780" max="11780" width="25.85546875" style="2335" customWidth="1"/>
    <col min="11781" max="11781" width="22.7109375" style="2335" customWidth="1"/>
    <col min="11782" max="11782" width="25.28515625" style="2335" customWidth="1"/>
    <col min="11783" max="11785" width="22.7109375" style="2335" customWidth="1"/>
    <col min="11786" max="11786" width="24.7109375" style="2335" customWidth="1"/>
    <col min="11787" max="12027" width="11.42578125" style="2335" customWidth="1"/>
    <col min="12028" max="12029" width="13.28515625" style="2335"/>
    <col min="12030" max="12030" width="8.7109375" style="2335" customWidth="1"/>
    <col min="12031" max="12031" width="13.28515625" style="2335" customWidth="1"/>
    <col min="12032" max="12032" width="35" style="2335" customWidth="1"/>
    <col min="12033" max="12033" width="14.85546875" style="2335" customWidth="1"/>
    <col min="12034" max="12034" width="67.85546875" style="2335" customWidth="1"/>
    <col min="12035" max="12035" width="24.42578125" style="2335" customWidth="1"/>
    <col min="12036" max="12036" width="25.85546875" style="2335" customWidth="1"/>
    <col min="12037" max="12037" width="22.7109375" style="2335" customWidth="1"/>
    <col min="12038" max="12038" width="25.28515625" style="2335" customWidth="1"/>
    <col min="12039" max="12041" width="22.7109375" style="2335" customWidth="1"/>
    <col min="12042" max="12042" width="24.7109375" style="2335" customWidth="1"/>
    <col min="12043" max="12283" width="11.42578125" style="2335" customWidth="1"/>
    <col min="12284" max="12285" width="13.28515625" style="2335"/>
    <col min="12286" max="12286" width="8.7109375" style="2335" customWidth="1"/>
    <col min="12287" max="12287" width="13.28515625" style="2335" customWidth="1"/>
    <col min="12288" max="12288" width="35" style="2335" customWidth="1"/>
    <col min="12289" max="12289" width="14.85546875" style="2335" customWidth="1"/>
    <col min="12290" max="12290" width="67.85546875" style="2335" customWidth="1"/>
    <col min="12291" max="12291" width="24.42578125" style="2335" customWidth="1"/>
    <col min="12292" max="12292" width="25.85546875" style="2335" customWidth="1"/>
    <col min="12293" max="12293" width="22.7109375" style="2335" customWidth="1"/>
    <col min="12294" max="12294" width="25.28515625" style="2335" customWidth="1"/>
    <col min="12295" max="12297" width="22.7109375" style="2335" customWidth="1"/>
    <col min="12298" max="12298" width="24.7109375" style="2335" customWidth="1"/>
    <col min="12299" max="12539" width="11.42578125" style="2335" customWidth="1"/>
    <col min="12540" max="12541" width="13.28515625" style="2335"/>
    <col min="12542" max="12542" width="8.7109375" style="2335" customWidth="1"/>
    <col min="12543" max="12543" width="13.28515625" style="2335" customWidth="1"/>
    <col min="12544" max="12544" width="35" style="2335" customWidth="1"/>
    <col min="12545" max="12545" width="14.85546875" style="2335" customWidth="1"/>
    <col min="12546" max="12546" width="67.85546875" style="2335" customWidth="1"/>
    <col min="12547" max="12547" width="24.42578125" style="2335" customWidth="1"/>
    <col min="12548" max="12548" width="25.85546875" style="2335" customWidth="1"/>
    <col min="12549" max="12549" width="22.7109375" style="2335" customWidth="1"/>
    <col min="12550" max="12550" width="25.28515625" style="2335" customWidth="1"/>
    <col min="12551" max="12553" width="22.7109375" style="2335" customWidth="1"/>
    <col min="12554" max="12554" width="24.7109375" style="2335" customWidth="1"/>
    <col min="12555" max="12795" width="11.42578125" style="2335" customWidth="1"/>
    <col min="12796" max="12797" width="13.28515625" style="2335"/>
    <col min="12798" max="12798" width="8.7109375" style="2335" customWidth="1"/>
    <col min="12799" max="12799" width="13.28515625" style="2335" customWidth="1"/>
    <col min="12800" max="12800" width="35" style="2335" customWidth="1"/>
    <col min="12801" max="12801" width="14.85546875" style="2335" customWidth="1"/>
    <col min="12802" max="12802" width="67.85546875" style="2335" customWidth="1"/>
    <col min="12803" max="12803" width="24.42578125" style="2335" customWidth="1"/>
    <col min="12804" max="12804" width="25.85546875" style="2335" customWidth="1"/>
    <col min="12805" max="12805" width="22.7109375" style="2335" customWidth="1"/>
    <col min="12806" max="12806" width="25.28515625" style="2335" customWidth="1"/>
    <col min="12807" max="12809" width="22.7109375" style="2335" customWidth="1"/>
    <col min="12810" max="12810" width="24.7109375" style="2335" customWidth="1"/>
    <col min="12811" max="13051" width="11.42578125" style="2335" customWidth="1"/>
    <col min="13052" max="13053" width="13.28515625" style="2335"/>
    <col min="13054" max="13054" width="8.7109375" style="2335" customWidth="1"/>
    <col min="13055" max="13055" width="13.28515625" style="2335" customWidth="1"/>
    <col min="13056" max="13056" width="35" style="2335" customWidth="1"/>
    <col min="13057" max="13057" width="14.85546875" style="2335" customWidth="1"/>
    <col min="13058" max="13058" width="67.85546875" style="2335" customWidth="1"/>
    <col min="13059" max="13059" width="24.42578125" style="2335" customWidth="1"/>
    <col min="13060" max="13060" width="25.85546875" style="2335" customWidth="1"/>
    <col min="13061" max="13061" width="22.7109375" style="2335" customWidth="1"/>
    <col min="13062" max="13062" width="25.28515625" style="2335" customWidth="1"/>
    <col min="13063" max="13065" width="22.7109375" style="2335" customWidth="1"/>
    <col min="13066" max="13066" width="24.7109375" style="2335" customWidth="1"/>
    <col min="13067" max="13307" width="11.42578125" style="2335" customWidth="1"/>
    <col min="13308" max="13309" width="13.28515625" style="2335"/>
    <col min="13310" max="13310" width="8.7109375" style="2335" customWidth="1"/>
    <col min="13311" max="13311" width="13.28515625" style="2335" customWidth="1"/>
    <col min="13312" max="13312" width="35" style="2335" customWidth="1"/>
    <col min="13313" max="13313" width="14.85546875" style="2335" customWidth="1"/>
    <col min="13314" max="13314" width="67.85546875" style="2335" customWidth="1"/>
    <col min="13315" max="13315" width="24.42578125" style="2335" customWidth="1"/>
    <col min="13316" max="13316" width="25.85546875" style="2335" customWidth="1"/>
    <col min="13317" max="13317" width="22.7109375" style="2335" customWidth="1"/>
    <col min="13318" max="13318" width="25.28515625" style="2335" customWidth="1"/>
    <col min="13319" max="13321" width="22.7109375" style="2335" customWidth="1"/>
    <col min="13322" max="13322" width="24.7109375" style="2335" customWidth="1"/>
    <col min="13323" max="13563" width="11.42578125" style="2335" customWidth="1"/>
    <col min="13564" max="13565" width="13.28515625" style="2335"/>
    <col min="13566" max="13566" width="8.7109375" style="2335" customWidth="1"/>
    <col min="13567" max="13567" width="13.28515625" style="2335" customWidth="1"/>
    <col min="13568" max="13568" width="35" style="2335" customWidth="1"/>
    <col min="13569" max="13569" width="14.85546875" style="2335" customWidth="1"/>
    <col min="13570" max="13570" width="67.85546875" style="2335" customWidth="1"/>
    <col min="13571" max="13571" width="24.42578125" style="2335" customWidth="1"/>
    <col min="13572" max="13572" width="25.85546875" style="2335" customWidth="1"/>
    <col min="13573" max="13573" width="22.7109375" style="2335" customWidth="1"/>
    <col min="13574" max="13574" width="25.28515625" style="2335" customWidth="1"/>
    <col min="13575" max="13577" width="22.7109375" style="2335" customWidth="1"/>
    <col min="13578" max="13578" width="24.7109375" style="2335" customWidth="1"/>
    <col min="13579" max="13819" width="11.42578125" style="2335" customWidth="1"/>
    <col min="13820" max="13821" width="13.28515625" style="2335"/>
    <col min="13822" max="13822" width="8.7109375" style="2335" customWidth="1"/>
    <col min="13823" max="13823" width="13.28515625" style="2335" customWidth="1"/>
    <col min="13824" max="13824" width="35" style="2335" customWidth="1"/>
    <col min="13825" max="13825" width="14.85546875" style="2335" customWidth="1"/>
    <col min="13826" max="13826" width="67.85546875" style="2335" customWidth="1"/>
    <col min="13827" max="13827" width="24.42578125" style="2335" customWidth="1"/>
    <col min="13828" max="13828" width="25.85546875" style="2335" customWidth="1"/>
    <col min="13829" max="13829" width="22.7109375" style="2335" customWidth="1"/>
    <col min="13830" max="13830" width="25.28515625" style="2335" customWidth="1"/>
    <col min="13831" max="13833" width="22.7109375" style="2335" customWidth="1"/>
    <col min="13834" max="13834" width="24.7109375" style="2335" customWidth="1"/>
    <col min="13835" max="14075" width="11.42578125" style="2335" customWidth="1"/>
    <col min="14076" max="14077" width="13.28515625" style="2335"/>
    <col min="14078" max="14078" width="8.7109375" style="2335" customWidth="1"/>
    <col min="14079" max="14079" width="13.28515625" style="2335" customWidth="1"/>
    <col min="14080" max="14080" width="35" style="2335" customWidth="1"/>
    <col min="14081" max="14081" width="14.85546875" style="2335" customWidth="1"/>
    <col min="14082" max="14082" width="67.85546875" style="2335" customWidth="1"/>
    <col min="14083" max="14083" width="24.42578125" style="2335" customWidth="1"/>
    <col min="14084" max="14084" width="25.85546875" style="2335" customWidth="1"/>
    <col min="14085" max="14085" width="22.7109375" style="2335" customWidth="1"/>
    <col min="14086" max="14086" width="25.28515625" style="2335" customWidth="1"/>
    <col min="14087" max="14089" width="22.7109375" style="2335" customWidth="1"/>
    <col min="14090" max="14090" width="24.7109375" style="2335" customWidth="1"/>
    <col min="14091" max="14331" width="11.42578125" style="2335" customWidth="1"/>
    <col min="14332" max="14333" width="13.28515625" style="2335"/>
    <col min="14334" max="14334" width="8.7109375" style="2335" customWidth="1"/>
    <col min="14335" max="14335" width="13.28515625" style="2335" customWidth="1"/>
    <col min="14336" max="14336" width="35" style="2335" customWidth="1"/>
    <col min="14337" max="14337" width="14.85546875" style="2335" customWidth="1"/>
    <col min="14338" max="14338" width="67.85546875" style="2335" customWidth="1"/>
    <col min="14339" max="14339" width="24.42578125" style="2335" customWidth="1"/>
    <col min="14340" max="14340" width="25.85546875" style="2335" customWidth="1"/>
    <col min="14341" max="14341" width="22.7109375" style="2335" customWidth="1"/>
    <col min="14342" max="14342" width="25.28515625" style="2335" customWidth="1"/>
    <col min="14343" max="14345" width="22.7109375" style="2335" customWidth="1"/>
    <col min="14346" max="14346" width="24.7109375" style="2335" customWidth="1"/>
    <col min="14347" max="14587" width="11.42578125" style="2335" customWidth="1"/>
    <col min="14588" max="14589" width="13.28515625" style="2335"/>
    <col min="14590" max="14590" width="8.7109375" style="2335" customWidth="1"/>
    <col min="14591" max="14591" width="13.28515625" style="2335" customWidth="1"/>
    <col min="14592" max="14592" width="35" style="2335" customWidth="1"/>
    <col min="14593" max="14593" width="14.85546875" style="2335" customWidth="1"/>
    <col min="14594" max="14594" width="67.85546875" style="2335" customWidth="1"/>
    <col min="14595" max="14595" width="24.42578125" style="2335" customWidth="1"/>
    <col min="14596" max="14596" width="25.85546875" style="2335" customWidth="1"/>
    <col min="14597" max="14597" width="22.7109375" style="2335" customWidth="1"/>
    <col min="14598" max="14598" width="25.28515625" style="2335" customWidth="1"/>
    <col min="14599" max="14601" width="22.7109375" style="2335" customWidth="1"/>
    <col min="14602" max="14602" width="24.7109375" style="2335" customWidth="1"/>
    <col min="14603" max="14843" width="11.42578125" style="2335" customWidth="1"/>
    <col min="14844" max="14845" width="13.28515625" style="2335"/>
    <col min="14846" max="14846" width="8.7109375" style="2335" customWidth="1"/>
    <col min="14847" max="14847" width="13.28515625" style="2335" customWidth="1"/>
    <col min="14848" max="14848" width="35" style="2335" customWidth="1"/>
    <col min="14849" max="14849" width="14.85546875" style="2335" customWidth="1"/>
    <col min="14850" max="14850" width="67.85546875" style="2335" customWidth="1"/>
    <col min="14851" max="14851" width="24.42578125" style="2335" customWidth="1"/>
    <col min="14852" max="14852" width="25.85546875" style="2335" customWidth="1"/>
    <col min="14853" max="14853" width="22.7109375" style="2335" customWidth="1"/>
    <col min="14854" max="14854" width="25.28515625" style="2335" customWidth="1"/>
    <col min="14855" max="14857" width="22.7109375" style="2335" customWidth="1"/>
    <col min="14858" max="14858" width="24.7109375" style="2335" customWidth="1"/>
    <col min="14859" max="15099" width="11.42578125" style="2335" customWidth="1"/>
    <col min="15100" max="15101" width="13.28515625" style="2335"/>
    <col min="15102" max="15102" width="8.7109375" style="2335" customWidth="1"/>
    <col min="15103" max="15103" width="13.28515625" style="2335" customWidth="1"/>
    <col min="15104" max="15104" width="35" style="2335" customWidth="1"/>
    <col min="15105" max="15105" width="14.85546875" style="2335" customWidth="1"/>
    <col min="15106" max="15106" width="67.85546875" style="2335" customWidth="1"/>
    <col min="15107" max="15107" width="24.42578125" style="2335" customWidth="1"/>
    <col min="15108" max="15108" width="25.85546875" style="2335" customWidth="1"/>
    <col min="15109" max="15109" width="22.7109375" style="2335" customWidth="1"/>
    <col min="15110" max="15110" width="25.28515625" style="2335" customWidth="1"/>
    <col min="15111" max="15113" width="22.7109375" style="2335" customWidth="1"/>
    <col min="15114" max="15114" width="24.7109375" style="2335" customWidth="1"/>
    <col min="15115" max="15355" width="11.42578125" style="2335" customWidth="1"/>
    <col min="15356" max="15357" width="13.28515625" style="2335"/>
    <col min="15358" max="15358" width="8.7109375" style="2335" customWidth="1"/>
    <col min="15359" max="15359" width="13.28515625" style="2335" customWidth="1"/>
    <col min="15360" max="15360" width="35" style="2335" customWidth="1"/>
    <col min="15361" max="15361" width="14.85546875" style="2335" customWidth="1"/>
    <col min="15362" max="15362" width="67.85546875" style="2335" customWidth="1"/>
    <col min="15363" max="15363" width="24.42578125" style="2335" customWidth="1"/>
    <col min="15364" max="15364" width="25.85546875" style="2335" customWidth="1"/>
    <col min="15365" max="15365" width="22.7109375" style="2335" customWidth="1"/>
    <col min="15366" max="15366" width="25.28515625" style="2335" customWidth="1"/>
    <col min="15367" max="15369" width="22.7109375" style="2335" customWidth="1"/>
    <col min="15370" max="15370" width="24.7109375" style="2335" customWidth="1"/>
    <col min="15371" max="15611" width="11.42578125" style="2335" customWidth="1"/>
    <col min="15612" max="15613" width="13.28515625" style="2335"/>
    <col min="15614" max="15614" width="8.7109375" style="2335" customWidth="1"/>
    <col min="15615" max="15615" width="13.28515625" style="2335" customWidth="1"/>
    <col min="15616" max="15616" width="35" style="2335" customWidth="1"/>
    <col min="15617" max="15617" width="14.85546875" style="2335" customWidth="1"/>
    <col min="15618" max="15618" width="67.85546875" style="2335" customWidth="1"/>
    <col min="15619" max="15619" width="24.42578125" style="2335" customWidth="1"/>
    <col min="15620" max="15620" width="25.85546875" style="2335" customWidth="1"/>
    <col min="15621" max="15621" width="22.7109375" style="2335" customWidth="1"/>
    <col min="15622" max="15622" width="25.28515625" style="2335" customWidth="1"/>
    <col min="15623" max="15625" width="22.7109375" style="2335" customWidth="1"/>
    <col min="15626" max="15626" width="24.7109375" style="2335" customWidth="1"/>
    <col min="15627" max="15867" width="11.42578125" style="2335" customWidth="1"/>
    <col min="15868" max="15869" width="13.28515625" style="2335"/>
    <col min="15870" max="15870" width="8.7109375" style="2335" customWidth="1"/>
    <col min="15871" max="15871" width="13.28515625" style="2335" customWidth="1"/>
    <col min="15872" max="15872" width="35" style="2335" customWidth="1"/>
    <col min="15873" max="15873" width="14.85546875" style="2335" customWidth="1"/>
    <col min="15874" max="15874" width="67.85546875" style="2335" customWidth="1"/>
    <col min="15875" max="15875" width="24.42578125" style="2335" customWidth="1"/>
    <col min="15876" max="15876" width="25.85546875" style="2335" customWidth="1"/>
    <col min="15877" max="15877" width="22.7109375" style="2335" customWidth="1"/>
    <col min="15878" max="15878" width="25.28515625" style="2335" customWidth="1"/>
    <col min="15879" max="15881" width="22.7109375" style="2335" customWidth="1"/>
    <col min="15882" max="15882" width="24.7109375" style="2335" customWidth="1"/>
    <col min="15883" max="16123" width="11.42578125" style="2335" customWidth="1"/>
    <col min="16124" max="16125" width="13.28515625" style="2335"/>
    <col min="16126" max="16126" width="8.7109375" style="2335" customWidth="1"/>
    <col min="16127" max="16127" width="13.28515625" style="2335" customWidth="1"/>
    <col min="16128" max="16128" width="35" style="2335" customWidth="1"/>
    <col min="16129" max="16129" width="14.85546875" style="2335" customWidth="1"/>
    <col min="16130" max="16130" width="67.85546875" style="2335" customWidth="1"/>
    <col min="16131" max="16131" width="24.42578125" style="2335" customWidth="1"/>
    <col min="16132" max="16132" width="25.85546875" style="2335" customWidth="1"/>
    <col min="16133" max="16133" width="22.7109375" style="2335" customWidth="1"/>
    <col min="16134" max="16134" width="25.28515625" style="2335" customWidth="1"/>
    <col min="16135" max="16137" width="22.7109375" style="2335" customWidth="1"/>
    <col min="16138" max="16138" width="24.7109375" style="2335" customWidth="1"/>
    <col min="16139" max="16379" width="11.42578125" style="2335" customWidth="1"/>
    <col min="16380" max="16384" width="13.28515625" style="2335"/>
  </cols>
  <sheetData>
    <row r="1" spans="1:10" s="2328" customFormat="1" ht="21" customHeight="1">
      <c r="A1" s="2326"/>
      <c r="B1" s="242" t="s">
        <v>0</v>
      </c>
      <c r="C1">
        <v>20</v>
      </c>
      <c r="D1" s="1840"/>
      <c r="E1" s="2080"/>
      <c r="F1" s="1840"/>
      <c r="G1" s="2327"/>
    </row>
    <row r="2" spans="1:10" s="2328" customFormat="1" ht="16.5" customHeight="1">
      <c r="A2" s="2326"/>
      <c r="B2" s="242" t="s">
        <v>2</v>
      </c>
      <c r="C2" s="2329" t="s">
        <v>2569</v>
      </c>
      <c r="D2" s="2330"/>
      <c r="E2" s="1840"/>
      <c r="F2" s="1840"/>
      <c r="G2" s="2327"/>
    </row>
    <row r="3" spans="1:10" s="2328" customFormat="1" ht="17.25" customHeight="1">
      <c r="A3" s="2326"/>
      <c r="B3" s="242" t="s">
        <v>4</v>
      </c>
      <c r="C3" t="s">
        <v>2565</v>
      </c>
      <c r="D3" s="2331"/>
      <c r="E3" s="2327"/>
      <c r="F3" s="2327"/>
      <c r="G3" s="2327"/>
    </row>
    <row r="4" spans="1:10" ht="20.25" customHeight="1">
      <c r="A4" s="2332"/>
      <c r="B4" s="242" t="s">
        <v>6</v>
      </c>
      <c r="C4" t="s">
        <v>7</v>
      </c>
      <c r="D4" s="2333"/>
      <c r="E4" s="2333"/>
      <c r="F4" s="2333"/>
      <c r="G4" s="2333"/>
      <c r="H4" s="2334"/>
      <c r="I4" s="2334"/>
      <c r="J4" s="2334"/>
    </row>
    <row r="5" spans="1:10" ht="20.25" customHeight="1">
      <c r="A5" s="2332"/>
      <c r="B5" s="242" t="s">
        <v>8</v>
      </c>
      <c r="C5" t="s">
        <v>9</v>
      </c>
      <c r="D5" s="2333"/>
      <c r="E5" s="2333"/>
      <c r="F5" s="2333"/>
      <c r="G5" s="2333"/>
      <c r="H5" s="2334"/>
      <c r="I5" s="2334"/>
      <c r="J5" s="2334"/>
    </row>
    <row r="6" spans="1:10" ht="20.25" customHeight="1" thickBot="1">
      <c r="A6" s="2332"/>
      <c r="B6" s="2336"/>
      <c r="C6" s="2337"/>
      <c r="D6" s="2333"/>
      <c r="E6" s="2333"/>
      <c r="F6" s="2333"/>
      <c r="G6" s="2333"/>
      <c r="H6" s="2334"/>
      <c r="I6" s="2334"/>
      <c r="J6" s="2334"/>
    </row>
    <row r="7" spans="1:10" s="2340" customFormat="1" ht="24" customHeight="1">
      <c r="A7" s="2338"/>
      <c r="B7" s="2339"/>
      <c r="C7" s="3139" t="s">
        <v>2291</v>
      </c>
      <c r="D7" s="3140"/>
      <c r="E7" s="3140"/>
      <c r="F7" s="3140"/>
      <c r="G7" s="3141"/>
      <c r="H7" s="3142" t="s">
        <v>2292</v>
      </c>
      <c r="I7" s="3142" t="s">
        <v>2293</v>
      </c>
      <c r="J7" s="3145" t="s">
        <v>2294</v>
      </c>
    </row>
    <row r="8" spans="1:10" s="2340" customFormat="1" ht="24" customHeight="1">
      <c r="A8" s="2341"/>
      <c r="B8" s="2342"/>
      <c r="C8" s="3147" t="s">
        <v>2295</v>
      </c>
      <c r="D8" s="3148"/>
      <c r="E8" s="3147" t="s">
        <v>2296</v>
      </c>
      <c r="F8" s="3148"/>
      <c r="G8" s="3149" t="s">
        <v>2297</v>
      </c>
      <c r="H8" s="3143"/>
      <c r="I8" s="3143"/>
      <c r="J8" s="3146"/>
    </row>
    <row r="9" spans="1:10" s="2340" customFormat="1" ht="21.75" customHeight="1">
      <c r="A9" s="2341"/>
      <c r="B9" s="2342"/>
      <c r="C9" s="1854" t="s">
        <v>2274</v>
      </c>
      <c r="D9" s="1855" t="s">
        <v>2275</v>
      </c>
      <c r="E9" s="1856" t="s">
        <v>2274</v>
      </c>
      <c r="F9" s="1856" t="s">
        <v>2275</v>
      </c>
      <c r="G9" s="3150"/>
      <c r="H9" s="3144"/>
      <c r="I9" s="3144"/>
      <c r="J9" s="3146"/>
    </row>
    <row r="10" spans="1:10" s="2340" customFormat="1" ht="20.25" customHeight="1" thickBot="1">
      <c r="A10" s="2343"/>
      <c r="B10" s="2344"/>
      <c r="C10" s="2345" t="s">
        <v>1037</v>
      </c>
      <c r="D10" s="2345" t="s">
        <v>1041</v>
      </c>
      <c r="E10" s="2346" t="s">
        <v>1044</v>
      </c>
      <c r="F10" s="2346" t="s">
        <v>1047</v>
      </c>
      <c r="G10" s="2347" t="s">
        <v>1049</v>
      </c>
      <c r="H10" s="2348"/>
      <c r="I10" s="2345" t="s">
        <v>1052</v>
      </c>
      <c r="J10" s="2349" t="s">
        <v>1054</v>
      </c>
    </row>
    <row r="11" spans="1:10" s="2358" customFormat="1" ht="18" customHeight="1">
      <c r="A11" s="2350" t="s">
        <v>1037</v>
      </c>
      <c r="B11" s="1865" t="s">
        <v>2566</v>
      </c>
      <c r="C11" s="2351"/>
      <c r="D11" s="2352"/>
      <c r="E11" s="2353"/>
      <c r="F11" s="2354"/>
      <c r="G11" s="2354"/>
      <c r="H11" s="2355"/>
      <c r="I11" s="2356">
        <f>I12+I38+I50+I51</f>
        <v>0</v>
      </c>
      <c r="J11" s="2357">
        <f>I11*12.5</f>
        <v>0</v>
      </c>
    </row>
    <row r="12" spans="1:10" s="2358" customFormat="1" ht="21" customHeight="1">
      <c r="A12" s="2359" t="s">
        <v>2299</v>
      </c>
      <c r="B12" s="1875" t="s">
        <v>2300</v>
      </c>
      <c r="C12" s="2351"/>
      <c r="D12" s="2352"/>
      <c r="E12" s="2353"/>
      <c r="F12" s="2354"/>
      <c r="G12" s="2354"/>
      <c r="H12" s="2355"/>
      <c r="I12" s="2360">
        <f>I15+I34</f>
        <v>0</v>
      </c>
      <c r="J12" s="2361"/>
    </row>
    <row r="13" spans="1:10" s="2358" customFormat="1" ht="21" customHeight="1">
      <c r="A13" s="2359" t="s">
        <v>2301</v>
      </c>
      <c r="B13" s="2362" t="s">
        <v>2302</v>
      </c>
      <c r="C13" s="2363"/>
      <c r="D13" s="2364"/>
      <c r="E13" s="2353"/>
      <c r="F13" s="2354"/>
      <c r="G13" s="2354"/>
      <c r="H13" s="2355"/>
      <c r="I13" s="2365"/>
      <c r="J13" s="2366"/>
    </row>
    <row r="14" spans="1:10" s="2358" customFormat="1" ht="20.25" customHeight="1">
      <c r="A14" s="2359" t="s">
        <v>2303</v>
      </c>
      <c r="B14" s="2367" t="s">
        <v>2304</v>
      </c>
      <c r="C14" s="2368"/>
      <c r="D14" s="2369"/>
      <c r="E14" s="2353"/>
      <c r="F14" s="2354"/>
      <c r="G14" s="2354"/>
      <c r="H14" s="2355"/>
      <c r="I14" s="2365"/>
      <c r="J14" s="2366"/>
    </row>
    <row r="15" spans="1:10" s="2340" customFormat="1" ht="21" customHeight="1">
      <c r="A15" s="2350" t="s">
        <v>1041</v>
      </c>
      <c r="B15" s="1886" t="s">
        <v>2305</v>
      </c>
      <c r="C15" s="2368"/>
      <c r="D15" s="2370"/>
      <c r="E15" s="2370"/>
      <c r="F15" s="2369"/>
      <c r="G15" s="2369"/>
      <c r="H15" s="2371"/>
      <c r="I15" s="2372"/>
      <c r="J15" s="2361"/>
    </row>
    <row r="16" spans="1:10" s="2340" customFormat="1" ht="18.75" customHeight="1">
      <c r="A16" s="2350" t="s">
        <v>1044</v>
      </c>
      <c r="B16" s="1890" t="s">
        <v>2306</v>
      </c>
      <c r="C16" s="2368"/>
      <c r="D16" s="2370"/>
      <c r="E16" s="2370"/>
      <c r="F16" s="2369"/>
      <c r="G16" s="2373"/>
      <c r="H16" s="2371"/>
      <c r="I16" s="2374"/>
      <c r="J16" s="2361"/>
    </row>
    <row r="17" spans="1:10" s="2340" customFormat="1" ht="18" customHeight="1">
      <c r="A17" s="2350" t="s">
        <v>1047</v>
      </c>
      <c r="B17" s="1893" t="s">
        <v>2307</v>
      </c>
      <c r="C17" s="2375"/>
      <c r="D17" s="2373"/>
      <c r="E17" s="2368"/>
      <c r="F17" s="2369"/>
      <c r="G17" s="2373"/>
      <c r="H17" s="2371"/>
      <c r="I17" s="2374"/>
      <c r="J17" s="2361"/>
    </row>
    <row r="18" spans="1:10" s="2340" customFormat="1" ht="20.25" customHeight="1">
      <c r="A18" s="2350" t="s">
        <v>1049</v>
      </c>
      <c r="B18" s="1893" t="s">
        <v>2308</v>
      </c>
      <c r="C18" s="2375"/>
      <c r="D18" s="2373"/>
      <c r="E18" s="2368"/>
      <c r="F18" s="2369"/>
      <c r="G18" s="2373"/>
      <c r="H18" s="2371"/>
      <c r="I18" s="2374"/>
      <c r="J18" s="2361"/>
    </row>
    <row r="19" spans="1:10" s="2340" customFormat="1" ht="24" customHeight="1">
      <c r="A19" s="2350" t="s">
        <v>1052</v>
      </c>
      <c r="B19" s="1893" t="s">
        <v>2309</v>
      </c>
      <c r="C19" s="2375"/>
      <c r="D19" s="2373"/>
      <c r="E19" s="2368"/>
      <c r="F19" s="2369"/>
      <c r="G19" s="2373"/>
      <c r="H19" s="2371"/>
      <c r="I19" s="2374"/>
      <c r="J19" s="2361"/>
    </row>
    <row r="20" spans="1:10" s="2340" customFormat="1" ht="18.75" customHeight="1">
      <c r="A20" s="2350" t="s">
        <v>1054</v>
      </c>
      <c r="B20" s="1893" t="s">
        <v>2310</v>
      </c>
      <c r="C20" s="2375"/>
      <c r="D20" s="2373"/>
      <c r="E20" s="2368"/>
      <c r="F20" s="2369"/>
      <c r="G20" s="2373"/>
      <c r="H20" s="2371"/>
      <c r="I20" s="2374"/>
      <c r="J20" s="2361"/>
    </row>
    <row r="21" spans="1:10" s="2340" customFormat="1" ht="19.5" customHeight="1">
      <c r="A21" s="2350" t="s">
        <v>1057</v>
      </c>
      <c r="B21" s="1890" t="s">
        <v>2311</v>
      </c>
      <c r="C21" s="2368"/>
      <c r="D21" s="2369"/>
      <c r="E21" s="2368"/>
      <c r="F21" s="2369"/>
      <c r="G21" s="2373"/>
      <c r="H21" s="2371"/>
      <c r="I21" s="2374"/>
      <c r="J21" s="2361"/>
    </row>
    <row r="22" spans="1:10" s="2340" customFormat="1" ht="21.75" customHeight="1">
      <c r="A22" s="2350" t="s">
        <v>1060</v>
      </c>
      <c r="B22" s="1893" t="s">
        <v>2312</v>
      </c>
      <c r="C22" s="2375"/>
      <c r="D22" s="2373"/>
      <c r="E22" s="2368"/>
      <c r="F22" s="2369"/>
      <c r="G22" s="2373"/>
      <c r="H22" s="2371"/>
      <c r="I22" s="2374"/>
      <c r="J22" s="2361"/>
    </row>
    <row r="23" spans="1:10" s="2340" customFormat="1" ht="18" customHeight="1">
      <c r="A23" s="2350" t="s">
        <v>2313</v>
      </c>
      <c r="B23" s="1893" t="s">
        <v>2314</v>
      </c>
      <c r="C23" s="2375"/>
      <c r="D23" s="2373"/>
      <c r="E23" s="2368"/>
      <c r="F23" s="2369"/>
      <c r="G23" s="2373"/>
      <c r="H23" s="2371"/>
      <c r="I23" s="2374"/>
      <c r="J23" s="2361"/>
    </row>
    <row r="24" spans="1:10" s="2340" customFormat="1" ht="20.25" customHeight="1">
      <c r="A24" s="2350" t="s">
        <v>2315</v>
      </c>
      <c r="B24" s="1893" t="s">
        <v>2316</v>
      </c>
      <c r="C24" s="2375"/>
      <c r="D24" s="2373"/>
      <c r="E24" s="2368"/>
      <c r="F24" s="2369"/>
      <c r="G24" s="2373"/>
      <c r="H24" s="2371"/>
      <c r="I24" s="2374"/>
      <c r="J24" s="2361"/>
    </row>
    <row r="25" spans="1:10" s="2340" customFormat="1" ht="15.75" customHeight="1">
      <c r="A25" s="2350" t="s">
        <v>2317</v>
      </c>
      <c r="B25" s="1890" t="s">
        <v>2318</v>
      </c>
      <c r="C25" s="2368"/>
      <c r="D25" s="2369"/>
      <c r="E25" s="2368"/>
      <c r="F25" s="2369"/>
      <c r="G25" s="2373"/>
      <c r="H25" s="2371"/>
      <c r="I25" s="2374"/>
      <c r="J25" s="2361"/>
    </row>
    <row r="26" spans="1:10" s="2340" customFormat="1" ht="15" customHeight="1">
      <c r="A26" s="2350" t="s">
        <v>1069</v>
      </c>
      <c r="B26" s="1893" t="s">
        <v>2319</v>
      </c>
      <c r="C26" s="2375"/>
      <c r="D26" s="2373"/>
      <c r="E26" s="2368"/>
      <c r="F26" s="2369"/>
      <c r="G26" s="2373"/>
      <c r="H26" s="2371"/>
      <c r="I26" s="2374"/>
      <c r="J26" s="2361"/>
    </row>
    <row r="27" spans="1:10" s="2340" customFormat="1" ht="15" customHeight="1">
      <c r="A27" s="2350" t="s">
        <v>1072</v>
      </c>
      <c r="B27" s="1893" t="s">
        <v>2320</v>
      </c>
      <c r="C27" s="2375"/>
      <c r="D27" s="2373"/>
      <c r="E27" s="2368"/>
      <c r="F27" s="2369"/>
      <c r="G27" s="2373"/>
      <c r="H27" s="2371"/>
      <c r="I27" s="2374"/>
      <c r="J27" s="2361"/>
    </row>
    <row r="28" spans="1:10" s="2340" customFormat="1" ht="15" customHeight="1">
      <c r="A28" s="2350" t="s">
        <v>1075</v>
      </c>
      <c r="B28" s="1893" t="s">
        <v>2321</v>
      </c>
      <c r="C28" s="2375"/>
      <c r="D28" s="2373"/>
      <c r="E28" s="2368"/>
      <c r="F28" s="2369"/>
      <c r="G28" s="2373"/>
      <c r="H28" s="2371"/>
      <c r="I28" s="2374"/>
      <c r="J28" s="2361"/>
    </row>
    <row r="29" spans="1:10" s="2340" customFormat="1" ht="15" customHeight="1">
      <c r="A29" s="2350" t="s">
        <v>1078</v>
      </c>
      <c r="B29" s="1893" t="s">
        <v>2322</v>
      </c>
      <c r="C29" s="2375"/>
      <c r="D29" s="2373"/>
      <c r="E29" s="2368"/>
      <c r="F29" s="2369"/>
      <c r="G29" s="2373"/>
      <c r="H29" s="2371"/>
      <c r="I29" s="2374"/>
      <c r="J29" s="2361"/>
    </row>
    <row r="30" spans="1:10" s="2340" customFormat="1" ht="15" customHeight="1">
      <c r="A30" s="2350" t="s">
        <v>2323</v>
      </c>
      <c r="B30" s="1893" t="s">
        <v>2324</v>
      </c>
      <c r="C30" s="2375"/>
      <c r="D30" s="2373"/>
      <c r="E30" s="2368"/>
      <c r="F30" s="2369"/>
      <c r="G30" s="2373"/>
      <c r="H30" s="2371"/>
      <c r="I30" s="2374"/>
      <c r="J30" s="2361"/>
    </row>
    <row r="31" spans="1:10" s="2340" customFormat="1" ht="15" customHeight="1">
      <c r="A31" s="2350" t="s">
        <v>2325</v>
      </c>
      <c r="B31" s="1893" t="s">
        <v>2326</v>
      </c>
      <c r="C31" s="2375"/>
      <c r="D31" s="2373"/>
      <c r="E31" s="2368"/>
      <c r="F31" s="2369"/>
      <c r="G31" s="2373"/>
      <c r="H31" s="2371"/>
      <c r="I31" s="2374"/>
      <c r="J31" s="2361"/>
    </row>
    <row r="32" spans="1:10" s="2340" customFormat="1" ht="15" customHeight="1">
      <c r="A32" s="2350" t="s">
        <v>2327</v>
      </c>
      <c r="B32" s="1893" t="s">
        <v>2328</v>
      </c>
      <c r="C32" s="2375"/>
      <c r="D32" s="2373"/>
      <c r="E32" s="2368"/>
      <c r="F32" s="2369"/>
      <c r="G32" s="2373"/>
      <c r="H32" s="2371"/>
      <c r="I32" s="2374"/>
      <c r="J32" s="2361"/>
    </row>
    <row r="33" spans="1:10" s="2340" customFormat="1" ht="15" customHeight="1">
      <c r="A33" s="2350" t="s">
        <v>1081</v>
      </c>
      <c r="B33" s="1893" t="s">
        <v>2329</v>
      </c>
      <c r="C33" s="2375"/>
      <c r="D33" s="2373"/>
      <c r="E33" s="2368"/>
      <c r="F33" s="2369"/>
      <c r="G33" s="2373"/>
      <c r="H33" s="2371"/>
      <c r="I33" s="2376"/>
      <c r="J33" s="2377"/>
    </row>
    <row r="34" spans="1:10" s="2340" customFormat="1" ht="24" customHeight="1">
      <c r="A34" s="2350" t="s">
        <v>2330</v>
      </c>
      <c r="B34" s="1886" t="s">
        <v>2331</v>
      </c>
      <c r="C34" s="2368"/>
      <c r="D34" s="2378"/>
      <c r="E34" s="2368"/>
      <c r="F34" s="2369"/>
      <c r="G34" s="2369"/>
      <c r="H34" s="2371"/>
      <c r="I34" s="2372"/>
      <c r="J34" s="2361"/>
    </row>
    <row r="35" spans="1:10" s="2340" customFormat="1" ht="20.25" customHeight="1">
      <c r="A35" s="2350" t="s">
        <v>2332</v>
      </c>
      <c r="B35" s="1890" t="s">
        <v>2306</v>
      </c>
      <c r="C35" s="2368"/>
      <c r="D35" s="2378"/>
      <c r="E35" s="2368"/>
      <c r="F35" s="2369"/>
      <c r="G35" s="2373"/>
      <c r="H35" s="2371"/>
      <c r="I35" s="2374"/>
      <c r="J35" s="2361"/>
    </row>
    <row r="36" spans="1:10" s="2340" customFormat="1" ht="18.75" customHeight="1">
      <c r="A36" s="2350" t="s">
        <v>2333</v>
      </c>
      <c r="B36" s="1890" t="s">
        <v>2311</v>
      </c>
      <c r="C36" s="2368"/>
      <c r="D36" s="2378"/>
      <c r="E36" s="2368"/>
      <c r="F36" s="2369"/>
      <c r="G36" s="2373"/>
      <c r="H36" s="2371"/>
      <c r="I36" s="2374"/>
      <c r="J36" s="2361"/>
    </row>
    <row r="37" spans="1:10" s="2340" customFormat="1" ht="19.5" customHeight="1">
      <c r="A37" s="2350" t="s">
        <v>2334</v>
      </c>
      <c r="B37" s="1890" t="s">
        <v>2318</v>
      </c>
      <c r="C37" s="2368"/>
      <c r="D37" s="2378"/>
      <c r="E37" s="2368"/>
      <c r="F37" s="2369"/>
      <c r="G37" s="2373"/>
      <c r="H37" s="2371"/>
      <c r="I37" s="2374"/>
      <c r="J37" s="2361"/>
    </row>
    <row r="38" spans="1:10" s="2340" customFormat="1" ht="18" customHeight="1">
      <c r="A38" s="2350" t="s">
        <v>1086</v>
      </c>
      <c r="B38" s="1898" t="s">
        <v>2335</v>
      </c>
      <c r="C38" s="2368"/>
      <c r="D38" s="2378"/>
      <c r="E38" s="2368"/>
      <c r="F38" s="2378"/>
      <c r="G38" s="2378"/>
      <c r="H38" s="2371"/>
      <c r="I38" s="2379">
        <f>+I39+I48</f>
        <v>0</v>
      </c>
      <c r="J38" s="2361"/>
    </row>
    <row r="39" spans="1:10" s="2340" customFormat="1" ht="26.25" customHeight="1">
      <c r="A39" s="2350">
        <v>251</v>
      </c>
      <c r="B39" s="1900" t="s">
        <v>2336</v>
      </c>
      <c r="C39" s="2375"/>
      <c r="D39" s="2380"/>
      <c r="E39" s="2375"/>
      <c r="F39" s="2373"/>
      <c r="G39" s="2373"/>
      <c r="H39" s="2371"/>
      <c r="I39" s="2379">
        <f>+I40+I41+I45+I46+I47</f>
        <v>0</v>
      </c>
      <c r="J39" s="2361"/>
    </row>
    <row r="40" spans="1:10" s="2340" customFormat="1" ht="29.25" customHeight="1">
      <c r="A40" s="2350" t="s">
        <v>1089</v>
      </c>
      <c r="B40" s="1902" t="s">
        <v>2337</v>
      </c>
      <c r="C40" s="2368"/>
      <c r="D40" s="2378"/>
      <c r="E40" s="2368"/>
      <c r="F40" s="2369"/>
      <c r="G40" s="2368"/>
      <c r="H40" s="2381">
        <v>0</v>
      </c>
      <c r="I40" s="2379">
        <f>+G40*0</f>
        <v>0</v>
      </c>
      <c r="J40" s="2361"/>
    </row>
    <row r="41" spans="1:10" s="2340" customFormat="1" ht="28.5" customHeight="1">
      <c r="A41" s="2350" t="s">
        <v>1092</v>
      </c>
      <c r="B41" s="1902" t="s">
        <v>2338</v>
      </c>
      <c r="C41" s="2368"/>
      <c r="D41" s="2378"/>
      <c r="E41" s="2368"/>
      <c r="F41" s="2369"/>
      <c r="G41" s="2369"/>
      <c r="H41" s="2381"/>
      <c r="I41" s="2379">
        <f>+I42+I43+I44</f>
        <v>0</v>
      </c>
      <c r="J41" s="2361"/>
    </row>
    <row r="42" spans="1:10" s="2340" customFormat="1" ht="24" customHeight="1">
      <c r="A42" s="2350" t="s">
        <v>1095</v>
      </c>
      <c r="B42" s="1904" t="s">
        <v>2339</v>
      </c>
      <c r="C42" s="2368"/>
      <c r="D42" s="2378"/>
      <c r="E42" s="2368"/>
      <c r="F42" s="2369"/>
      <c r="G42" s="2369"/>
      <c r="H42" s="2381">
        <v>0.25</v>
      </c>
      <c r="I42" s="2379">
        <f>+G42*0.0025</f>
        <v>0</v>
      </c>
      <c r="J42" s="2361"/>
    </row>
    <row r="43" spans="1:10" s="2340" customFormat="1" ht="22.5" customHeight="1">
      <c r="A43" s="2350" t="s">
        <v>1101</v>
      </c>
      <c r="B43" s="1904" t="s">
        <v>2340</v>
      </c>
      <c r="C43" s="2368"/>
      <c r="D43" s="2378"/>
      <c r="E43" s="2368"/>
      <c r="F43" s="2369"/>
      <c r="G43" s="2369"/>
      <c r="H43" s="2381">
        <v>1</v>
      </c>
      <c r="I43" s="2379">
        <f>+G43*0.01</f>
        <v>0</v>
      </c>
      <c r="J43" s="2361"/>
    </row>
    <row r="44" spans="1:10" s="2340" customFormat="1" ht="18.75" customHeight="1">
      <c r="A44" s="2350" t="s">
        <v>1104</v>
      </c>
      <c r="B44" s="1904" t="s">
        <v>2341</v>
      </c>
      <c r="C44" s="2368"/>
      <c r="D44" s="2378"/>
      <c r="E44" s="2368"/>
      <c r="F44" s="2369"/>
      <c r="G44" s="2369"/>
      <c r="H44" s="2381">
        <v>1.6</v>
      </c>
      <c r="I44" s="2379">
        <f>+G44*0.016</f>
        <v>0</v>
      </c>
      <c r="J44" s="2361"/>
    </row>
    <row r="45" spans="1:10" s="2340" customFormat="1" ht="26.25" customHeight="1">
      <c r="A45" s="2350" t="s">
        <v>1107</v>
      </c>
      <c r="B45" s="1902" t="s">
        <v>2342</v>
      </c>
      <c r="C45" s="2368"/>
      <c r="D45" s="2378"/>
      <c r="E45" s="2368"/>
      <c r="F45" s="2369"/>
      <c r="G45" s="2369"/>
      <c r="H45" s="2381">
        <v>8</v>
      </c>
      <c r="I45" s="2379">
        <f>+G45*0.08</f>
        <v>0</v>
      </c>
      <c r="J45" s="2361"/>
    </row>
    <row r="46" spans="1:10" s="2340" customFormat="1" ht="29.25" customHeight="1">
      <c r="A46" s="2350" t="s">
        <v>1110</v>
      </c>
      <c r="B46" s="1902" t="s">
        <v>2343</v>
      </c>
      <c r="C46" s="2368"/>
      <c r="D46" s="2378"/>
      <c r="E46" s="2368"/>
      <c r="F46" s="2369"/>
      <c r="G46" s="2369"/>
      <c r="H46" s="2381">
        <v>12</v>
      </c>
      <c r="I46" s="2379">
        <f>+G46*0.12</f>
        <v>0</v>
      </c>
      <c r="J46" s="2361"/>
    </row>
    <row r="47" spans="1:10" s="2340" customFormat="1" ht="19.5" customHeight="1">
      <c r="A47" s="2350" t="s">
        <v>2344</v>
      </c>
      <c r="B47" s="1905" t="s">
        <v>2345</v>
      </c>
      <c r="C47" s="2368"/>
      <c r="D47" s="2378"/>
      <c r="E47" s="2368"/>
      <c r="F47" s="2369"/>
      <c r="G47" s="2369"/>
      <c r="H47" s="2381"/>
      <c r="I47" s="2372"/>
      <c r="J47" s="2382"/>
    </row>
    <row r="48" spans="1:10" s="2340" customFormat="1" ht="17.25" customHeight="1">
      <c r="A48" s="2350">
        <v>325</v>
      </c>
      <c r="B48" s="1900" t="s">
        <v>2346</v>
      </c>
      <c r="C48" s="2368"/>
      <c r="D48" s="2369"/>
      <c r="E48" s="2368"/>
      <c r="F48" s="2369"/>
      <c r="G48" s="2370"/>
      <c r="H48" s="2381"/>
      <c r="I48" s="2372"/>
      <c r="J48" s="2382"/>
    </row>
    <row r="49" spans="1:10" s="2340" customFormat="1" ht="19.5" customHeight="1">
      <c r="A49" s="2350">
        <v>330</v>
      </c>
      <c r="B49" s="1907"/>
      <c r="C49" s="2375"/>
      <c r="D49" s="2380"/>
      <c r="E49" s="2375"/>
      <c r="F49" s="2380"/>
      <c r="G49" s="2373"/>
      <c r="H49" s="2381"/>
      <c r="I49" s="2374"/>
      <c r="J49" s="2382"/>
    </row>
    <row r="50" spans="1:10" s="2340" customFormat="1" ht="21.75" customHeight="1">
      <c r="A50" s="2350">
        <v>340</v>
      </c>
      <c r="B50" s="1893" t="s">
        <v>2347</v>
      </c>
      <c r="C50" s="2383"/>
      <c r="D50" s="2384"/>
      <c r="E50" s="2383"/>
      <c r="F50" s="2384"/>
      <c r="G50" s="2385"/>
      <c r="H50" s="2381"/>
      <c r="I50" s="2386"/>
      <c r="J50" s="2382"/>
    </row>
    <row r="51" spans="1:10" s="2340" customFormat="1" ht="20.25" customHeight="1">
      <c r="A51" s="2350" t="s">
        <v>1119</v>
      </c>
      <c r="B51" s="1893" t="s">
        <v>2348</v>
      </c>
      <c r="C51" s="2383"/>
      <c r="D51" s="2384"/>
      <c r="E51" s="2383"/>
      <c r="F51" s="2384"/>
      <c r="G51" s="2385"/>
      <c r="H51" s="2381"/>
      <c r="I51" s="2379">
        <f>I52+I53+I54</f>
        <v>0</v>
      </c>
      <c r="J51" s="2382"/>
    </row>
    <row r="52" spans="1:10" s="2340" customFormat="1" ht="18.75" customHeight="1">
      <c r="A52" s="2350">
        <v>360</v>
      </c>
      <c r="B52" s="1912" t="s">
        <v>2349</v>
      </c>
      <c r="C52" s="2383"/>
      <c r="D52" s="2384"/>
      <c r="E52" s="2383"/>
      <c r="F52" s="2384"/>
      <c r="G52" s="2385"/>
      <c r="H52" s="2381"/>
      <c r="I52" s="2386"/>
      <c r="J52" s="2382"/>
    </row>
    <row r="53" spans="1:10" s="2340" customFormat="1" ht="19.5" customHeight="1">
      <c r="A53" s="2350">
        <v>370</v>
      </c>
      <c r="B53" s="1912" t="s">
        <v>2350</v>
      </c>
      <c r="C53" s="2383"/>
      <c r="D53" s="2384"/>
      <c r="E53" s="2383"/>
      <c r="F53" s="2384"/>
      <c r="G53" s="2385"/>
      <c r="H53" s="2381"/>
      <c r="I53" s="2386"/>
      <c r="J53" s="2382"/>
    </row>
    <row r="54" spans="1:10" s="2340" customFormat="1" ht="16.5" customHeight="1">
      <c r="A54" s="2350">
        <v>380</v>
      </c>
      <c r="B54" s="1912" t="s">
        <v>2351</v>
      </c>
      <c r="C54" s="2383"/>
      <c r="D54" s="2384"/>
      <c r="E54" s="2383"/>
      <c r="F54" s="2384"/>
      <c r="G54" s="2385"/>
      <c r="H54" s="2381"/>
      <c r="I54" s="2386"/>
      <c r="J54" s="2382"/>
    </row>
    <row r="55" spans="1:10" s="2340" customFormat="1" ht="21" customHeight="1" thickBot="1">
      <c r="A55" s="2387">
        <v>390</v>
      </c>
      <c r="B55" s="1914"/>
      <c r="C55" s="2388"/>
      <c r="D55" s="2389"/>
      <c r="E55" s="2388"/>
      <c r="F55" s="2389"/>
      <c r="G55" s="2390"/>
      <c r="H55" s="2391"/>
      <c r="I55" s="2392"/>
      <c r="J55" s="2393"/>
    </row>
    <row r="56" spans="1:10" s="2397" customFormat="1" ht="20.25" customHeight="1">
      <c r="A56" s="2394"/>
      <c r="B56" s="2395"/>
      <c r="C56" s="2396"/>
      <c r="D56" s="2396"/>
      <c r="E56" s="2396"/>
      <c r="F56" s="2396"/>
      <c r="G56" s="2396"/>
      <c r="H56" s="2395"/>
      <c r="I56" s="2395"/>
      <c r="J56" s="2395"/>
    </row>
    <row r="57" spans="1:10" s="2397" customFormat="1" ht="24.75" customHeight="1">
      <c r="A57" s="2326"/>
      <c r="B57" s="1926" t="s">
        <v>2506</v>
      </c>
      <c r="C57" s="2398"/>
      <c r="D57" s="2398"/>
      <c r="E57" s="2398"/>
      <c r="F57" s="2398"/>
      <c r="G57" s="2398"/>
    </row>
    <row r="58" spans="1:10" ht="15">
      <c r="B58" s="1929"/>
    </row>
    <row r="60" spans="1:10" ht="14.25" customHeight="1"/>
    <row r="64" spans="1:10" ht="17.25" customHeight="1"/>
  </sheetData>
  <mergeCells count="7">
    <mergeCell ref="C7:G7"/>
    <mergeCell ref="H7:H9"/>
    <mergeCell ref="I7:I9"/>
    <mergeCell ref="J7:J9"/>
    <mergeCell ref="C8:D8"/>
    <mergeCell ref="E8:F8"/>
    <mergeCell ref="G8:G9"/>
  </mergeCells>
  <printOptions horizontalCentered="1" verticalCentered="1"/>
  <pageMargins left="0" right="0" top="0" bottom="0" header="0" footer="0"/>
  <pageSetup paperSize="9" scale="37" orientation="landscape" cellComments="asDisplayed" horizontalDpi="300" r:id="rId1"/>
  <headerFooter alignWithMargins="0">
    <oddHeader>&amp;C&amp;40&amp;U&amp;A</oddHeader>
    <oddFooter>&amp;L&amp;F&amp;C&amp;A&amp;R&amp;D</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4"/>
  <sheetViews>
    <sheetView topLeftCell="C6" zoomScale="90" zoomScaleNormal="90" zoomScaleSheetLayoutView="55" workbookViewId="0">
      <selection sqref="A1:A1048576"/>
    </sheetView>
  </sheetViews>
  <sheetFormatPr defaultColWidth="13.28515625" defaultRowHeight="12.75"/>
  <cols>
    <col min="1" max="1" width="7" style="2399" customWidth="1"/>
    <col min="2" max="2" width="47.5703125" style="2335" customWidth="1"/>
    <col min="3" max="3" width="21.85546875" style="2400" customWidth="1"/>
    <col min="4" max="4" width="25.85546875" style="2400" customWidth="1"/>
    <col min="5" max="5" width="22.7109375" style="2400" customWidth="1"/>
    <col min="6" max="6" width="25.28515625" style="2400" customWidth="1"/>
    <col min="7" max="7" width="22.7109375" style="2400" customWidth="1"/>
    <col min="8" max="9" width="22.7109375" style="2335" customWidth="1"/>
    <col min="10" max="10" width="24.7109375" style="2335" customWidth="1"/>
    <col min="11" max="251" width="11.42578125" style="2335" customWidth="1"/>
    <col min="252" max="253" width="13.28515625" style="2335"/>
    <col min="254" max="254" width="8.7109375" style="2335" customWidth="1"/>
    <col min="255" max="255" width="13.28515625" style="2335" customWidth="1"/>
    <col min="256" max="256" width="35" style="2335" customWidth="1"/>
    <col min="257" max="257" width="14.85546875" style="2335" customWidth="1"/>
    <col min="258" max="258" width="67.85546875" style="2335" customWidth="1"/>
    <col min="259" max="259" width="24.42578125" style="2335" customWidth="1"/>
    <col min="260" max="260" width="25.85546875" style="2335" customWidth="1"/>
    <col min="261" max="261" width="22.7109375" style="2335" customWidth="1"/>
    <col min="262" max="262" width="25.28515625" style="2335" customWidth="1"/>
    <col min="263" max="265" width="22.7109375" style="2335" customWidth="1"/>
    <col min="266" max="266" width="24.7109375" style="2335" customWidth="1"/>
    <col min="267" max="507" width="11.42578125" style="2335" customWidth="1"/>
    <col min="508" max="509" width="13.28515625" style="2335"/>
    <col min="510" max="510" width="8.7109375" style="2335" customWidth="1"/>
    <col min="511" max="511" width="13.28515625" style="2335" customWidth="1"/>
    <col min="512" max="512" width="35" style="2335" customWidth="1"/>
    <col min="513" max="513" width="14.85546875" style="2335" customWidth="1"/>
    <col min="514" max="514" width="67.85546875" style="2335" customWidth="1"/>
    <col min="515" max="515" width="24.42578125" style="2335" customWidth="1"/>
    <col min="516" max="516" width="25.85546875" style="2335" customWidth="1"/>
    <col min="517" max="517" width="22.7109375" style="2335" customWidth="1"/>
    <col min="518" max="518" width="25.28515625" style="2335" customWidth="1"/>
    <col min="519" max="521" width="22.7109375" style="2335" customWidth="1"/>
    <col min="522" max="522" width="24.7109375" style="2335" customWidth="1"/>
    <col min="523" max="763" width="11.42578125" style="2335" customWidth="1"/>
    <col min="764" max="765" width="13.28515625" style="2335"/>
    <col min="766" max="766" width="8.7109375" style="2335" customWidth="1"/>
    <col min="767" max="767" width="13.28515625" style="2335" customWidth="1"/>
    <col min="768" max="768" width="35" style="2335" customWidth="1"/>
    <col min="769" max="769" width="14.85546875" style="2335" customWidth="1"/>
    <col min="770" max="770" width="67.85546875" style="2335" customWidth="1"/>
    <col min="771" max="771" width="24.42578125" style="2335" customWidth="1"/>
    <col min="772" max="772" width="25.85546875" style="2335" customWidth="1"/>
    <col min="773" max="773" width="22.7109375" style="2335" customWidth="1"/>
    <col min="774" max="774" width="25.28515625" style="2335" customWidth="1"/>
    <col min="775" max="777" width="22.7109375" style="2335" customWidth="1"/>
    <col min="778" max="778" width="24.7109375" style="2335" customWidth="1"/>
    <col min="779" max="1019" width="11.42578125" style="2335" customWidth="1"/>
    <col min="1020" max="1021" width="13.28515625" style="2335"/>
    <col min="1022" max="1022" width="8.7109375" style="2335" customWidth="1"/>
    <col min="1023" max="1023" width="13.28515625" style="2335" customWidth="1"/>
    <col min="1024" max="1024" width="35" style="2335" customWidth="1"/>
    <col min="1025" max="1025" width="14.85546875" style="2335" customWidth="1"/>
    <col min="1026" max="1026" width="67.85546875" style="2335" customWidth="1"/>
    <col min="1027" max="1027" width="24.42578125" style="2335" customWidth="1"/>
    <col min="1028" max="1028" width="25.85546875" style="2335" customWidth="1"/>
    <col min="1029" max="1029" width="22.7109375" style="2335" customWidth="1"/>
    <col min="1030" max="1030" width="25.28515625" style="2335" customWidth="1"/>
    <col min="1031" max="1033" width="22.7109375" style="2335" customWidth="1"/>
    <col min="1034" max="1034" width="24.7109375" style="2335" customWidth="1"/>
    <col min="1035" max="1275" width="11.42578125" style="2335" customWidth="1"/>
    <col min="1276" max="1277" width="13.28515625" style="2335"/>
    <col min="1278" max="1278" width="8.7109375" style="2335" customWidth="1"/>
    <col min="1279" max="1279" width="13.28515625" style="2335" customWidth="1"/>
    <col min="1280" max="1280" width="35" style="2335" customWidth="1"/>
    <col min="1281" max="1281" width="14.85546875" style="2335" customWidth="1"/>
    <col min="1282" max="1282" width="67.85546875" style="2335" customWidth="1"/>
    <col min="1283" max="1283" width="24.42578125" style="2335" customWidth="1"/>
    <col min="1284" max="1284" width="25.85546875" style="2335" customWidth="1"/>
    <col min="1285" max="1285" width="22.7109375" style="2335" customWidth="1"/>
    <col min="1286" max="1286" width="25.28515625" style="2335" customWidth="1"/>
    <col min="1287" max="1289" width="22.7109375" style="2335" customWidth="1"/>
    <col min="1290" max="1290" width="24.7109375" style="2335" customWidth="1"/>
    <col min="1291" max="1531" width="11.42578125" style="2335" customWidth="1"/>
    <col min="1532" max="1533" width="13.28515625" style="2335"/>
    <col min="1534" max="1534" width="8.7109375" style="2335" customWidth="1"/>
    <col min="1535" max="1535" width="13.28515625" style="2335" customWidth="1"/>
    <col min="1536" max="1536" width="35" style="2335" customWidth="1"/>
    <col min="1537" max="1537" width="14.85546875" style="2335" customWidth="1"/>
    <col min="1538" max="1538" width="67.85546875" style="2335" customWidth="1"/>
    <col min="1539" max="1539" width="24.42578125" style="2335" customWidth="1"/>
    <col min="1540" max="1540" width="25.85546875" style="2335" customWidth="1"/>
    <col min="1541" max="1541" width="22.7109375" style="2335" customWidth="1"/>
    <col min="1542" max="1542" width="25.28515625" style="2335" customWidth="1"/>
    <col min="1543" max="1545" width="22.7109375" style="2335" customWidth="1"/>
    <col min="1546" max="1546" width="24.7109375" style="2335" customWidth="1"/>
    <col min="1547" max="1787" width="11.42578125" style="2335" customWidth="1"/>
    <col min="1788" max="1789" width="13.28515625" style="2335"/>
    <col min="1790" max="1790" width="8.7109375" style="2335" customWidth="1"/>
    <col min="1791" max="1791" width="13.28515625" style="2335" customWidth="1"/>
    <col min="1792" max="1792" width="35" style="2335" customWidth="1"/>
    <col min="1793" max="1793" width="14.85546875" style="2335" customWidth="1"/>
    <col min="1794" max="1794" width="67.85546875" style="2335" customWidth="1"/>
    <col min="1795" max="1795" width="24.42578125" style="2335" customWidth="1"/>
    <col min="1796" max="1796" width="25.85546875" style="2335" customWidth="1"/>
    <col min="1797" max="1797" width="22.7109375" style="2335" customWidth="1"/>
    <col min="1798" max="1798" width="25.28515625" style="2335" customWidth="1"/>
    <col min="1799" max="1801" width="22.7109375" style="2335" customWidth="1"/>
    <col min="1802" max="1802" width="24.7109375" style="2335" customWidth="1"/>
    <col min="1803" max="2043" width="11.42578125" style="2335" customWidth="1"/>
    <col min="2044" max="2045" width="13.28515625" style="2335"/>
    <col min="2046" max="2046" width="8.7109375" style="2335" customWidth="1"/>
    <col min="2047" max="2047" width="13.28515625" style="2335" customWidth="1"/>
    <col min="2048" max="2048" width="35" style="2335" customWidth="1"/>
    <col min="2049" max="2049" width="14.85546875" style="2335" customWidth="1"/>
    <col min="2050" max="2050" width="67.85546875" style="2335" customWidth="1"/>
    <col min="2051" max="2051" width="24.42578125" style="2335" customWidth="1"/>
    <col min="2052" max="2052" width="25.85546875" style="2335" customWidth="1"/>
    <col min="2053" max="2053" width="22.7109375" style="2335" customWidth="1"/>
    <col min="2054" max="2054" width="25.28515625" style="2335" customWidth="1"/>
    <col min="2055" max="2057" width="22.7109375" style="2335" customWidth="1"/>
    <col min="2058" max="2058" width="24.7109375" style="2335" customWidth="1"/>
    <col min="2059" max="2299" width="11.42578125" style="2335" customWidth="1"/>
    <col min="2300" max="2301" width="13.28515625" style="2335"/>
    <col min="2302" max="2302" width="8.7109375" style="2335" customWidth="1"/>
    <col min="2303" max="2303" width="13.28515625" style="2335" customWidth="1"/>
    <col min="2304" max="2304" width="35" style="2335" customWidth="1"/>
    <col min="2305" max="2305" width="14.85546875" style="2335" customWidth="1"/>
    <col min="2306" max="2306" width="67.85546875" style="2335" customWidth="1"/>
    <col min="2307" max="2307" width="24.42578125" style="2335" customWidth="1"/>
    <col min="2308" max="2308" width="25.85546875" style="2335" customWidth="1"/>
    <col min="2309" max="2309" width="22.7109375" style="2335" customWidth="1"/>
    <col min="2310" max="2310" width="25.28515625" style="2335" customWidth="1"/>
    <col min="2311" max="2313" width="22.7109375" style="2335" customWidth="1"/>
    <col min="2314" max="2314" width="24.7109375" style="2335" customWidth="1"/>
    <col min="2315" max="2555" width="11.42578125" style="2335" customWidth="1"/>
    <col min="2556" max="2557" width="13.28515625" style="2335"/>
    <col min="2558" max="2558" width="8.7109375" style="2335" customWidth="1"/>
    <col min="2559" max="2559" width="13.28515625" style="2335" customWidth="1"/>
    <col min="2560" max="2560" width="35" style="2335" customWidth="1"/>
    <col min="2561" max="2561" width="14.85546875" style="2335" customWidth="1"/>
    <col min="2562" max="2562" width="67.85546875" style="2335" customWidth="1"/>
    <col min="2563" max="2563" width="24.42578125" style="2335" customWidth="1"/>
    <col min="2564" max="2564" width="25.85546875" style="2335" customWidth="1"/>
    <col min="2565" max="2565" width="22.7109375" style="2335" customWidth="1"/>
    <col min="2566" max="2566" width="25.28515625" style="2335" customWidth="1"/>
    <col min="2567" max="2569" width="22.7109375" style="2335" customWidth="1"/>
    <col min="2570" max="2570" width="24.7109375" style="2335" customWidth="1"/>
    <col min="2571" max="2811" width="11.42578125" style="2335" customWidth="1"/>
    <col min="2812" max="2813" width="13.28515625" style="2335"/>
    <col min="2814" max="2814" width="8.7109375" style="2335" customWidth="1"/>
    <col min="2815" max="2815" width="13.28515625" style="2335" customWidth="1"/>
    <col min="2816" max="2816" width="35" style="2335" customWidth="1"/>
    <col min="2817" max="2817" width="14.85546875" style="2335" customWidth="1"/>
    <col min="2818" max="2818" width="67.85546875" style="2335" customWidth="1"/>
    <col min="2819" max="2819" width="24.42578125" style="2335" customWidth="1"/>
    <col min="2820" max="2820" width="25.85546875" style="2335" customWidth="1"/>
    <col min="2821" max="2821" width="22.7109375" style="2335" customWidth="1"/>
    <col min="2822" max="2822" width="25.28515625" style="2335" customWidth="1"/>
    <col min="2823" max="2825" width="22.7109375" style="2335" customWidth="1"/>
    <col min="2826" max="2826" width="24.7109375" style="2335" customWidth="1"/>
    <col min="2827" max="3067" width="11.42578125" style="2335" customWidth="1"/>
    <col min="3068" max="3069" width="13.28515625" style="2335"/>
    <col min="3070" max="3070" width="8.7109375" style="2335" customWidth="1"/>
    <col min="3071" max="3071" width="13.28515625" style="2335" customWidth="1"/>
    <col min="3072" max="3072" width="35" style="2335" customWidth="1"/>
    <col min="3073" max="3073" width="14.85546875" style="2335" customWidth="1"/>
    <col min="3074" max="3074" width="67.85546875" style="2335" customWidth="1"/>
    <col min="3075" max="3075" width="24.42578125" style="2335" customWidth="1"/>
    <col min="3076" max="3076" width="25.85546875" style="2335" customWidth="1"/>
    <col min="3077" max="3077" width="22.7109375" style="2335" customWidth="1"/>
    <col min="3078" max="3078" width="25.28515625" style="2335" customWidth="1"/>
    <col min="3079" max="3081" width="22.7109375" style="2335" customWidth="1"/>
    <col min="3082" max="3082" width="24.7109375" style="2335" customWidth="1"/>
    <col min="3083" max="3323" width="11.42578125" style="2335" customWidth="1"/>
    <col min="3324" max="3325" width="13.28515625" style="2335"/>
    <col min="3326" max="3326" width="8.7109375" style="2335" customWidth="1"/>
    <col min="3327" max="3327" width="13.28515625" style="2335" customWidth="1"/>
    <col min="3328" max="3328" width="35" style="2335" customWidth="1"/>
    <col min="3329" max="3329" width="14.85546875" style="2335" customWidth="1"/>
    <col min="3330" max="3330" width="67.85546875" style="2335" customWidth="1"/>
    <col min="3331" max="3331" width="24.42578125" style="2335" customWidth="1"/>
    <col min="3332" max="3332" width="25.85546875" style="2335" customWidth="1"/>
    <col min="3333" max="3333" width="22.7109375" style="2335" customWidth="1"/>
    <col min="3334" max="3334" width="25.28515625" style="2335" customWidth="1"/>
    <col min="3335" max="3337" width="22.7109375" style="2335" customWidth="1"/>
    <col min="3338" max="3338" width="24.7109375" style="2335" customWidth="1"/>
    <col min="3339" max="3579" width="11.42578125" style="2335" customWidth="1"/>
    <col min="3580" max="3581" width="13.28515625" style="2335"/>
    <col min="3582" max="3582" width="8.7109375" style="2335" customWidth="1"/>
    <col min="3583" max="3583" width="13.28515625" style="2335" customWidth="1"/>
    <col min="3584" max="3584" width="35" style="2335" customWidth="1"/>
    <col min="3585" max="3585" width="14.85546875" style="2335" customWidth="1"/>
    <col min="3586" max="3586" width="67.85546875" style="2335" customWidth="1"/>
    <col min="3587" max="3587" width="24.42578125" style="2335" customWidth="1"/>
    <col min="3588" max="3588" width="25.85546875" style="2335" customWidth="1"/>
    <col min="3589" max="3589" width="22.7109375" style="2335" customWidth="1"/>
    <col min="3590" max="3590" width="25.28515625" style="2335" customWidth="1"/>
    <col min="3591" max="3593" width="22.7109375" style="2335" customWidth="1"/>
    <col min="3594" max="3594" width="24.7109375" style="2335" customWidth="1"/>
    <col min="3595" max="3835" width="11.42578125" style="2335" customWidth="1"/>
    <col min="3836" max="3837" width="13.28515625" style="2335"/>
    <col min="3838" max="3838" width="8.7109375" style="2335" customWidth="1"/>
    <col min="3839" max="3839" width="13.28515625" style="2335" customWidth="1"/>
    <col min="3840" max="3840" width="35" style="2335" customWidth="1"/>
    <col min="3841" max="3841" width="14.85546875" style="2335" customWidth="1"/>
    <col min="3842" max="3842" width="67.85546875" style="2335" customWidth="1"/>
    <col min="3843" max="3843" width="24.42578125" style="2335" customWidth="1"/>
    <col min="3844" max="3844" width="25.85546875" style="2335" customWidth="1"/>
    <col min="3845" max="3845" width="22.7109375" style="2335" customWidth="1"/>
    <col min="3846" max="3846" width="25.28515625" style="2335" customWidth="1"/>
    <col min="3847" max="3849" width="22.7109375" style="2335" customWidth="1"/>
    <col min="3850" max="3850" width="24.7109375" style="2335" customWidth="1"/>
    <col min="3851" max="4091" width="11.42578125" style="2335" customWidth="1"/>
    <col min="4092" max="4093" width="13.28515625" style="2335"/>
    <col min="4094" max="4094" width="8.7109375" style="2335" customWidth="1"/>
    <col min="4095" max="4095" width="13.28515625" style="2335" customWidth="1"/>
    <col min="4096" max="4096" width="35" style="2335" customWidth="1"/>
    <col min="4097" max="4097" width="14.85546875" style="2335" customWidth="1"/>
    <col min="4098" max="4098" width="67.85546875" style="2335" customWidth="1"/>
    <col min="4099" max="4099" width="24.42578125" style="2335" customWidth="1"/>
    <col min="4100" max="4100" width="25.85546875" style="2335" customWidth="1"/>
    <col min="4101" max="4101" width="22.7109375" style="2335" customWidth="1"/>
    <col min="4102" max="4102" width="25.28515625" style="2335" customWidth="1"/>
    <col min="4103" max="4105" width="22.7109375" style="2335" customWidth="1"/>
    <col min="4106" max="4106" width="24.7109375" style="2335" customWidth="1"/>
    <col min="4107" max="4347" width="11.42578125" style="2335" customWidth="1"/>
    <col min="4348" max="4349" width="13.28515625" style="2335"/>
    <col min="4350" max="4350" width="8.7109375" style="2335" customWidth="1"/>
    <col min="4351" max="4351" width="13.28515625" style="2335" customWidth="1"/>
    <col min="4352" max="4352" width="35" style="2335" customWidth="1"/>
    <col min="4353" max="4353" width="14.85546875" style="2335" customWidth="1"/>
    <col min="4354" max="4354" width="67.85546875" style="2335" customWidth="1"/>
    <col min="4355" max="4355" width="24.42578125" style="2335" customWidth="1"/>
    <col min="4356" max="4356" width="25.85546875" style="2335" customWidth="1"/>
    <col min="4357" max="4357" width="22.7109375" style="2335" customWidth="1"/>
    <col min="4358" max="4358" width="25.28515625" style="2335" customWidth="1"/>
    <col min="4359" max="4361" width="22.7109375" style="2335" customWidth="1"/>
    <col min="4362" max="4362" width="24.7109375" style="2335" customWidth="1"/>
    <col min="4363" max="4603" width="11.42578125" style="2335" customWidth="1"/>
    <col min="4604" max="4605" width="13.28515625" style="2335"/>
    <col min="4606" max="4606" width="8.7109375" style="2335" customWidth="1"/>
    <col min="4607" max="4607" width="13.28515625" style="2335" customWidth="1"/>
    <col min="4608" max="4608" width="35" style="2335" customWidth="1"/>
    <col min="4609" max="4609" width="14.85546875" style="2335" customWidth="1"/>
    <col min="4610" max="4610" width="67.85546875" style="2335" customWidth="1"/>
    <col min="4611" max="4611" width="24.42578125" style="2335" customWidth="1"/>
    <col min="4612" max="4612" width="25.85546875" style="2335" customWidth="1"/>
    <col min="4613" max="4613" width="22.7109375" style="2335" customWidth="1"/>
    <col min="4614" max="4614" width="25.28515625" style="2335" customWidth="1"/>
    <col min="4615" max="4617" width="22.7109375" style="2335" customWidth="1"/>
    <col min="4618" max="4618" width="24.7109375" style="2335" customWidth="1"/>
    <col min="4619" max="4859" width="11.42578125" style="2335" customWidth="1"/>
    <col min="4860" max="4861" width="13.28515625" style="2335"/>
    <col min="4862" max="4862" width="8.7109375" style="2335" customWidth="1"/>
    <col min="4863" max="4863" width="13.28515625" style="2335" customWidth="1"/>
    <col min="4864" max="4864" width="35" style="2335" customWidth="1"/>
    <col min="4865" max="4865" width="14.85546875" style="2335" customWidth="1"/>
    <col min="4866" max="4866" width="67.85546875" style="2335" customWidth="1"/>
    <col min="4867" max="4867" width="24.42578125" style="2335" customWidth="1"/>
    <col min="4868" max="4868" width="25.85546875" style="2335" customWidth="1"/>
    <col min="4869" max="4869" width="22.7109375" style="2335" customWidth="1"/>
    <col min="4870" max="4870" width="25.28515625" style="2335" customWidth="1"/>
    <col min="4871" max="4873" width="22.7109375" style="2335" customWidth="1"/>
    <col min="4874" max="4874" width="24.7109375" style="2335" customWidth="1"/>
    <col min="4875" max="5115" width="11.42578125" style="2335" customWidth="1"/>
    <col min="5116" max="5117" width="13.28515625" style="2335"/>
    <col min="5118" max="5118" width="8.7109375" style="2335" customWidth="1"/>
    <col min="5119" max="5119" width="13.28515625" style="2335" customWidth="1"/>
    <col min="5120" max="5120" width="35" style="2335" customWidth="1"/>
    <col min="5121" max="5121" width="14.85546875" style="2335" customWidth="1"/>
    <col min="5122" max="5122" width="67.85546875" style="2335" customWidth="1"/>
    <col min="5123" max="5123" width="24.42578125" style="2335" customWidth="1"/>
    <col min="5124" max="5124" width="25.85546875" style="2335" customWidth="1"/>
    <col min="5125" max="5125" width="22.7109375" style="2335" customWidth="1"/>
    <col min="5126" max="5126" width="25.28515625" style="2335" customWidth="1"/>
    <col min="5127" max="5129" width="22.7109375" style="2335" customWidth="1"/>
    <col min="5130" max="5130" width="24.7109375" style="2335" customWidth="1"/>
    <col min="5131" max="5371" width="11.42578125" style="2335" customWidth="1"/>
    <col min="5372" max="5373" width="13.28515625" style="2335"/>
    <col min="5374" max="5374" width="8.7109375" style="2335" customWidth="1"/>
    <col min="5375" max="5375" width="13.28515625" style="2335" customWidth="1"/>
    <col min="5376" max="5376" width="35" style="2335" customWidth="1"/>
    <col min="5377" max="5377" width="14.85546875" style="2335" customWidth="1"/>
    <col min="5378" max="5378" width="67.85546875" style="2335" customWidth="1"/>
    <col min="5379" max="5379" width="24.42578125" style="2335" customWidth="1"/>
    <col min="5380" max="5380" width="25.85546875" style="2335" customWidth="1"/>
    <col min="5381" max="5381" width="22.7109375" style="2335" customWidth="1"/>
    <col min="5382" max="5382" width="25.28515625" style="2335" customWidth="1"/>
    <col min="5383" max="5385" width="22.7109375" style="2335" customWidth="1"/>
    <col min="5386" max="5386" width="24.7109375" style="2335" customWidth="1"/>
    <col min="5387" max="5627" width="11.42578125" style="2335" customWidth="1"/>
    <col min="5628" max="5629" width="13.28515625" style="2335"/>
    <col min="5630" max="5630" width="8.7109375" style="2335" customWidth="1"/>
    <col min="5631" max="5631" width="13.28515625" style="2335" customWidth="1"/>
    <col min="5632" max="5632" width="35" style="2335" customWidth="1"/>
    <col min="5633" max="5633" width="14.85546875" style="2335" customWidth="1"/>
    <col min="5634" max="5634" width="67.85546875" style="2335" customWidth="1"/>
    <col min="5635" max="5635" width="24.42578125" style="2335" customWidth="1"/>
    <col min="5636" max="5636" width="25.85546875" style="2335" customWidth="1"/>
    <col min="5637" max="5637" width="22.7109375" style="2335" customWidth="1"/>
    <col min="5638" max="5638" width="25.28515625" style="2335" customWidth="1"/>
    <col min="5639" max="5641" width="22.7109375" style="2335" customWidth="1"/>
    <col min="5642" max="5642" width="24.7109375" style="2335" customWidth="1"/>
    <col min="5643" max="5883" width="11.42578125" style="2335" customWidth="1"/>
    <col min="5884" max="5885" width="13.28515625" style="2335"/>
    <col min="5886" max="5886" width="8.7109375" style="2335" customWidth="1"/>
    <col min="5887" max="5887" width="13.28515625" style="2335" customWidth="1"/>
    <col min="5888" max="5888" width="35" style="2335" customWidth="1"/>
    <col min="5889" max="5889" width="14.85546875" style="2335" customWidth="1"/>
    <col min="5890" max="5890" width="67.85546875" style="2335" customWidth="1"/>
    <col min="5891" max="5891" width="24.42578125" style="2335" customWidth="1"/>
    <col min="5892" max="5892" width="25.85546875" style="2335" customWidth="1"/>
    <col min="5893" max="5893" width="22.7109375" style="2335" customWidth="1"/>
    <col min="5894" max="5894" width="25.28515625" style="2335" customWidth="1"/>
    <col min="5895" max="5897" width="22.7109375" style="2335" customWidth="1"/>
    <col min="5898" max="5898" width="24.7109375" style="2335" customWidth="1"/>
    <col min="5899" max="6139" width="11.42578125" style="2335" customWidth="1"/>
    <col min="6140" max="6141" width="13.28515625" style="2335"/>
    <col min="6142" max="6142" width="8.7109375" style="2335" customWidth="1"/>
    <col min="6143" max="6143" width="13.28515625" style="2335" customWidth="1"/>
    <col min="6144" max="6144" width="35" style="2335" customWidth="1"/>
    <col min="6145" max="6145" width="14.85546875" style="2335" customWidth="1"/>
    <col min="6146" max="6146" width="67.85546875" style="2335" customWidth="1"/>
    <col min="6147" max="6147" width="24.42578125" style="2335" customWidth="1"/>
    <col min="6148" max="6148" width="25.85546875" style="2335" customWidth="1"/>
    <col min="6149" max="6149" width="22.7109375" style="2335" customWidth="1"/>
    <col min="6150" max="6150" width="25.28515625" style="2335" customWidth="1"/>
    <col min="6151" max="6153" width="22.7109375" style="2335" customWidth="1"/>
    <col min="6154" max="6154" width="24.7109375" style="2335" customWidth="1"/>
    <col min="6155" max="6395" width="11.42578125" style="2335" customWidth="1"/>
    <col min="6396" max="6397" width="13.28515625" style="2335"/>
    <col min="6398" max="6398" width="8.7109375" style="2335" customWidth="1"/>
    <col min="6399" max="6399" width="13.28515625" style="2335" customWidth="1"/>
    <col min="6400" max="6400" width="35" style="2335" customWidth="1"/>
    <col min="6401" max="6401" width="14.85546875" style="2335" customWidth="1"/>
    <col min="6402" max="6402" width="67.85546875" style="2335" customWidth="1"/>
    <col min="6403" max="6403" width="24.42578125" style="2335" customWidth="1"/>
    <col min="6404" max="6404" width="25.85546875" style="2335" customWidth="1"/>
    <col min="6405" max="6405" width="22.7109375" style="2335" customWidth="1"/>
    <col min="6406" max="6406" width="25.28515625" style="2335" customWidth="1"/>
    <col min="6407" max="6409" width="22.7109375" style="2335" customWidth="1"/>
    <col min="6410" max="6410" width="24.7109375" style="2335" customWidth="1"/>
    <col min="6411" max="6651" width="11.42578125" style="2335" customWidth="1"/>
    <col min="6652" max="6653" width="13.28515625" style="2335"/>
    <col min="6654" max="6654" width="8.7109375" style="2335" customWidth="1"/>
    <col min="6655" max="6655" width="13.28515625" style="2335" customWidth="1"/>
    <col min="6656" max="6656" width="35" style="2335" customWidth="1"/>
    <col min="6657" max="6657" width="14.85546875" style="2335" customWidth="1"/>
    <col min="6658" max="6658" width="67.85546875" style="2335" customWidth="1"/>
    <col min="6659" max="6659" width="24.42578125" style="2335" customWidth="1"/>
    <col min="6660" max="6660" width="25.85546875" style="2335" customWidth="1"/>
    <col min="6661" max="6661" width="22.7109375" style="2335" customWidth="1"/>
    <col min="6662" max="6662" width="25.28515625" style="2335" customWidth="1"/>
    <col min="6663" max="6665" width="22.7109375" style="2335" customWidth="1"/>
    <col min="6666" max="6666" width="24.7109375" style="2335" customWidth="1"/>
    <col min="6667" max="6907" width="11.42578125" style="2335" customWidth="1"/>
    <col min="6908" max="6909" width="13.28515625" style="2335"/>
    <col min="6910" max="6910" width="8.7109375" style="2335" customWidth="1"/>
    <col min="6911" max="6911" width="13.28515625" style="2335" customWidth="1"/>
    <col min="6912" max="6912" width="35" style="2335" customWidth="1"/>
    <col min="6913" max="6913" width="14.85546875" style="2335" customWidth="1"/>
    <col min="6914" max="6914" width="67.85546875" style="2335" customWidth="1"/>
    <col min="6915" max="6915" width="24.42578125" style="2335" customWidth="1"/>
    <col min="6916" max="6916" width="25.85546875" style="2335" customWidth="1"/>
    <col min="6917" max="6917" width="22.7109375" style="2335" customWidth="1"/>
    <col min="6918" max="6918" width="25.28515625" style="2335" customWidth="1"/>
    <col min="6919" max="6921" width="22.7109375" style="2335" customWidth="1"/>
    <col min="6922" max="6922" width="24.7109375" style="2335" customWidth="1"/>
    <col min="6923" max="7163" width="11.42578125" style="2335" customWidth="1"/>
    <col min="7164" max="7165" width="13.28515625" style="2335"/>
    <col min="7166" max="7166" width="8.7109375" style="2335" customWidth="1"/>
    <col min="7167" max="7167" width="13.28515625" style="2335" customWidth="1"/>
    <col min="7168" max="7168" width="35" style="2335" customWidth="1"/>
    <col min="7169" max="7169" width="14.85546875" style="2335" customWidth="1"/>
    <col min="7170" max="7170" width="67.85546875" style="2335" customWidth="1"/>
    <col min="7171" max="7171" width="24.42578125" style="2335" customWidth="1"/>
    <col min="7172" max="7172" width="25.85546875" style="2335" customWidth="1"/>
    <col min="7173" max="7173" width="22.7109375" style="2335" customWidth="1"/>
    <col min="7174" max="7174" width="25.28515625" style="2335" customWidth="1"/>
    <col min="7175" max="7177" width="22.7109375" style="2335" customWidth="1"/>
    <col min="7178" max="7178" width="24.7109375" style="2335" customWidth="1"/>
    <col min="7179" max="7419" width="11.42578125" style="2335" customWidth="1"/>
    <col min="7420" max="7421" width="13.28515625" style="2335"/>
    <col min="7422" max="7422" width="8.7109375" style="2335" customWidth="1"/>
    <col min="7423" max="7423" width="13.28515625" style="2335" customWidth="1"/>
    <col min="7424" max="7424" width="35" style="2335" customWidth="1"/>
    <col min="7425" max="7425" width="14.85546875" style="2335" customWidth="1"/>
    <col min="7426" max="7426" width="67.85546875" style="2335" customWidth="1"/>
    <col min="7427" max="7427" width="24.42578125" style="2335" customWidth="1"/>
    <col min="7428" max="7428" width="25.85546875" style="2335" customWidth="1"/>
    <col min="7429" max="7429" width="22.7109375" style="2335" customWidth="1"/>
    <col min="7430" max="7430" width="25.28515625" style="2335" customWidth="1"/>
    <col min="7431" max="7433" width="22.7109375" style="2335" customWidth="1"/>
    <col min="7434" max="7434" width="24.7109375" style="2335" customWidth="1"/>
    <col min="7435" max="7675" width="11.42578125" style="2335" customWidth="1"/>
    <col min="7676" max="7677" width="13.28515625" style="2335"/>
    <col min="7678" max="7678" width="8.7109375" style="2335" customWidth="1"/>
    <col min="7679" max="7679" width="13.28515625" style="2335" customWidth="1"/>
    <col min="7680" max="7680" width="35" style="2335" customWidth="1"/>
    <col min="7681" max="7681" width="14.85546875" style="2335" customWidth="1"/>
    <col min="7682" max="7682" width="67.85546875" style="2335" customWidth="1"/>
    <col min="7683" max="7683" width="24.42578125" style="2335" customWidth="1"/>
    <col min="7684" max="7684" width="25.85546875" style="2335" customWidth="1"/>
    <col min="7685" max="7685" width="22.7109375" style="2335" customWidth="1"/>
    <col min="7686" max="7686" width="25.28515625" style="2335" customWidth="1"/>
    <col min="7687" max="7689" width="22.7109375" style="2335" customWidth="1"/>
    <col min="7690" max="7690" width="24.7109375" style="2335" customWidth="1"/>
    <col min="7691" max="7931" width="11.42578125" style="2335" customWidth="1"/>
    <col min="7932" max="7933" width="13.28515625" style="2335"/>
    <col min="7934" max="7934" width="8.7109375" style="2335" customWidth="1"/>
    <col min="7935" max="7935" width="13.28515625" style="2335" customWidth="1"/>
    <col min="7936" max="7936" width="35" style="2335" customWidth="1"/>
    <col min="7937" max="7937" width="14.85546875" style="2335" customWidth="1"/>
    <col min="7938" max="7938" width="67.85546875" style="2335" customWidth="1"/>
    <col min="7939" max="7939" width="24.42578125" style="2335" customWidth="1"/>
    <col min="7940" max="7940" width="25.85546875" style="2335" customWidth="1"/>
    <col min="7941" max="7941" width="22.7109375" style="2335" customWidth="1"/>
    <col min="7942" max="7942" width="25.28515625" style="2335" customWidth="1"/>
    <col min="7943" max="7945" width="22.7109375" style="2335" customWidth="1"/>
    <col min="7946" max="7946" width="24.7109375" style="2335" customWidth="1"/>
    <col min="7947" max="8187" width="11.42578125" style="2335" customWidth="1"/>
    <col min="8188" max="8189" width="13.28515625" style="2335"/>
    <col min="8190" max="8190" width="8.7109375" style="2335" customWidth="1"/>
    <col min="8191" max="8191" width="13.28515625" style="2335" customWidth="1"/>
    <col min="8192" max="8192" width="35" style="2335" customWidth="1"/>
    <col min="8193" max="8193" width="14.85546875" style="2335" customWidth="1"/>
    <col min="8194" max="8194" width="67.85546875" style="2335" customWidth="1"/>
    <col min="8195" max="8195" width="24.42578125" style="2335" customWidth="1"/>
    <col min="8196" max="8196" width="25.85546875" style="2335" customWidth="1"/>
    <col min="8197" max="8197" width="22.7109375" style="2335" customWidth="1"/>
    <col min="8198" max="8198" width="25.28515625" style="2335" customWidth="1"/>
    <col min="8199" max="8201" width="22.7109375" style="2335" customWidth="1"/>
    <col min="8202" max="8202" width="24.7109375" style="2335" customWidth="1"/>
    <col min="8203" max="8443" width="11.42578125" style="2335" customWidth="1"/>
    <col min="8444" max="8445" width="13.28515625" style="2335"/>
    <col min="8446" max="8446" width="8.7109375" style="2335" customWidth="1"/>
    <col min="8447" max="8447" width="13.28515625" style="2335" customWidth="1"/>
    <col min="8448" max="8448" width="35" style="2335" customWidth="1"/>
    <col min="8449" max="8449" width="14.85546875" style="2335" customWidth="1"/>
    <col min="8450" max="8450" width="67.85546875" style="2335" customWidth="1"/>
    <col min="8451" max="8451" width="24.42578125" style="2335" customWidth="1"/>
    <col min="8452" max="8452" width="25.85546875" style="2335" customWidth="1"/>
    <col min="8453" max="8453" width="22.7109375" style="2335" customWidth="1"/>
    <col min="8454" max="8454" width="25.28515625" style="2335" customWidth="1"/>
    <col min="8455" max="8457" width="22.7109375" style="2335" customWidth="1"/>
    <col min="8458" max="8458" width="24.7109375" style="2335" customWidth="1"/>
    <col min="8459" max="8699" width="11.42578125" style="2335" customWidth="1"/>
    <col min="8700" max="8701" width="13.28515625" style="2335"/>
    <col min="8702" max="8702" width="8.7109375" style="2335" customWidth="1"/>
    <col min="8703" max="8703" width="13.28515625" style="2335" customWidth="1"/>
    <col min="8704" max="8704" width="35" style="2335" customWidth="1"/>
    <col min="8705" max="8705" width="14.85546875" style="2335" customWidth="1"/>
    <col min="8706" max="8706" width="67.85546875" style="2335" customWidth="1"/>
    <col min="8707" max="8707" width="24.42578125" style="2335" customWidth="1"/>
    <col min="8708" max="8708" width="25.85546875" style="2335" customWidth="1"/>
    <col min="8709" max="8709" width="22.7109375" style="2335" customWidth="1"/>
    <col min="8710" max="8710" width="25.28515625" style="2335" customWidth="1"/>
    <col min="8711" max="8713" width="22.7109375" style="2335" customWidth="1"/>
    <col min="8714" max="8714" width="24.7109375" style="2335" customWidth="1"/>
    <col min="8715" max="8955" width="11.42578125" style="2335" customWidth="1"/>
    <col min="8956" max="8957" width="13.28515625" style="2335"/>
    <col min="8958" max="8958" width="8.7109375" style="2335" customWidth="1"/>
    <col min="8959" max="8959" width="13.28515625" style="2335" customWidth="1"/>
    <col min="8960" max="8960" width="35" style="2335" customWidth="1"/>
    <col min="8961" max="8961" width="14.85546875" style="2335" customWidth="1"/>
    <col min="8962" max="8962" width="67.85546875" style="2335" customWidth="1"/>
    <col min="8963" max="8963" width="24.42578125" style="2335" customWidth="1"/>
    <col min="8964" max="8964" width="25.85546875" style="2335" customWidth="1"/>
    <col min="8965" max="8965" width="22.7109375" style="2335" customWidth="1"/>
    <col min="8966" max="8966" width="25.28515625" style="2335" customWidth="1"/>
    <col min="8967" max="8969" width="22.7109375" style="2335" customWidth="1"/>
    <col min="8970" max="8970" width="24.7109375" style="2335" customWidth="1"/>
    <col min="8971" max="9211" width="11.42578125" style="2335" customWidth="1"/>
    <col min="9212" max="9213" width="13.28515625" style="2335"/>
    <col min="9214" max="9214" width="8.7109375" style="2335" customWidth="1"/>
    <col min="9215" max="9215" width="13.28515625" style="2335" customWidth="1"/>
    <col min="9216" max="9216" width="35" style="2335" customWidth="1"/>
    <col min="9217" max="9217" width="14.85546875" style="2335" customWidth="1"/>
    <col min="9218" max="9218" width="67.85546875" style="2335" customWidth="1"/>
    <col min="9219" max="9219" width="24.42578125" style="2335" customWidth="1"/>
    <col min="9220" max="9220" width="25.85546875" style="2335" customWidth="1"/>
    <col min="9221" max="9221" width="22.7109375" style="2335" customWidth="1"/>
    <col min="9222" max="9222" width="25.28515625" style="2335" customWidth="1"/>
    <col min="9223" max="9225" width="22.7109375" style="2335" customWidth="1"/>
    <col min="9226" max="9226" width="24.7109375" style="2335" customWidth="1"/>
    <col min="9227" max="9467" width="11.42578125" style="2335" customWidth="1"/>
    <col min="9468" max="9469" width="13.28515625" style="2335"/>
    <col min="9470" max="9470" width="8.7109375" style="2335" customWidth="1"/>
    <col min="9471" max="9471" width="13.28515625" style="2335" customWidth="1"/>
    <col min="9472" max="9472" width="35" style="2335" customWidth="1"/>
    <col min="9473" max="9473" width="14.85546875" style="2335" customWidth="1"/>
    <col min="9474" max="9474" width="67.85546875" style="2335" customWidth="1"/>
    <col min="9475" max="9475" width="24.42578125" style="2335" customWidth="1"/>
    <col min="9476" max="9476" width="25.85546875" style="2335" customWidth="1"/>
    <col min="9477" max="9477" width="22.7109375" style="2335" customWidth="1"/>
    <col min="9478" max="9478" width="25.28515625" style="2335" customWidth="1"/>
    <col min="9479" max="9481" width="22.7109375" style="2335" customWidth="1"/>
    <col min="9482" max="9482" width="24.7109375" style="2335" customWidth="1"/>
    <col min="9483" max="9723" width="11.42578125" style="2335" customWidth="1"/>
    <col min="9724" max="9725" width="13.28515625" style="2335"/>
    <col min="9726" max="9726" width="8.7109375" style="2335" customWidth="1"/>
    <col min="9727" max="9727" width="13.28515625" style="2335" customWidth="1"/>
    <col min="9728" max="9728" width="35" style="2335" customWidth="1"/>
    <col min="9729" max="9729" width="14.85546875" style="2335" customWidth="1"/>
    <col min="9730" max="9730" width="67.85546875" style="2335" customWidth="1"/>
    <col min="9731" max="9731" width="24.42578125" style="2335" customWidth="1"/>
    <col min="9732" max="9732" width="25.85546875" style="2335" customWidth="1"/>
    <col min="9733" max="9733" width="22.7109375" style="2335" customWidth="1"/>
    <col min="9734" max="9734" width="25.28515625" style="2335" customWidth="1"/>
    <col min="9735" max="9737" width="22.7109375" style="2335" customWidth="1"/>
    <col min="9738" max="9738" width="24.7109375" style="2335" customWidth="1"/>
    <col min="9739" max="9979" width="11.42578125" style="2335" customWidth="1"/>
    <col min="9980" max="9981" width="13.28515625" style="2335"/>
    <col min="9982" max="9982" width="8.7109375" style="2335" customWidth="1"/>
    <col min="9983" max="9983" width="13.28515625" style="2335" customWidth="1"/>
    <col min="9984" max="9984" width="35" style="2335" customWidth="1"/>
    <col min="9985" max="9985" width="14.85546875" style="2335" customWidth="1"/>
    <col min="9986" max="9986" width="67.85546875" style="2335" customWidth="1"/>
    <col min="9987" max="9987" width="24.42578125" style="2335" customWidth="1"/>
    <col min="9988" max="9988" width="25.85546875" style="2335" customWidth="1"/>
    <col min="9989" max="9989" width="22.7109375" style="2335" customWidth="1"/>
    <col min="9990" max="9990" width="25.28515625" style="2335" customWidth="1"/>
    <col min="9991" max="9993" width="22.7109375" style="2335" customWidth="1"/>
    <col min="9994" max="9994" width="24.7109375" style="2335" customWidth="1"/>
    <col min="9995" max="10235" width="11.42578125" style="2335" customWidth="1"/>
    <col min="10236" max="10237" width="13.28515625" style="2335"/>
    <col min="10238" max="10238" width="8.7109375" style="2335" customWidth="1"/>
    <col min="10239" max="10239" width="13.28515625" style="2335" customWidth="1"/>
    <col min="10240" max="10240" width="35" style="2335" customWidth="1"/>
    <col min="10241" max="10241" width="14.85546875" style="2335" customWidth="1"/>
    <col min="10242" max="10242" width="67.85546875" style="2335" customWidth="1"/>
    <col min="10243" max="10243" width="24.42578125" style="2335" customWidth="1"/>
    <col min="10244" max="10244" width="25.85546875" style="2335" customWidth="1"/>
    <col min="10245" max="10245" width="22.7109375" style="2335" customWidth="1"/>
    <col min="10246" max="10246" width="25.28515625" style="2335" customWidth="1"/>
    <col min="10247" max="10249" width="22.7109375" style="2335" customWidth="1"/>
    <col min="10250" max="10250" width="24.7109375" style="2335" customWidth="1"/>
    <col min="10251" max="10491" width="11.42578125" style="2335" customWidth="1"/>
    <col min="10492" max="10493" width="13.28515625" style="2335"/>
    <col min="10494" max="10494" width="8.7109375" style="2335" customWidth="1"/>
    <col min="10495" max="10495" width="13.28515625" style="2335" customWidth="1"/>
    <col min="10496" max="10496" width="35" style="2335" customWidth="1"/>
    <col min="10497" max="10497" width="14.85546875" style="2335" customWidth="1"/>
    <col min="10498" max="10498" width="67.85546875" style="2335" customWidth="1"/>
    <col min="10499" max="10499" width="24.42578125" style="2335" customWidth="1"/>
    <col min="10500" max="10500" width="25.85546875" style="2335" customWidth="1"/>
    <col min="10501" max="10501" width="22.7109375" style="2335" customWidth="1"/>
    <col min="10502" max="10502" width="25.28515625" style="2335" customWidth="1"/>
    <col min="10503" max="10505" width="22.7109375" style="2335" customWidth="1"/>
    <col min="10506" max="10506" width="24.7109375" style="2335" customWidth="1"/>
    <col min="10507" max="10747" width="11.42578125" style="2335" customWidth="1"/>
    <col min="10748" max="10749" width="13.28515625" style="2335"/>
    <col min="10750" max="10750" width="8.7109375" style="2335" customWidth="1"/>
    <col min="10751" max="10751" width="13.28515625" style="2335" customWidth="1"/>
    <col min="10752" max="10752" width="35" style="2335" customWidth="1"/>
    <col min="10753" max="10753" width="14.85546875" style="2335" customWidth="1"/>
    <col min="10754" max="10754" width="67.85546875" style="2335" customWidth="1"/>
    <col min="10755" max="10755" width="24.42578125" style="2335" customWidth="1"/>
    <col min="10756" max="10756" width="25.85546875" style="2335" customWidth="1"/>
    <col min="10757" max="10757" width="22.7109375" style="2335" customWidth="1"/>
    <col min="10758" max="10758" width="25.28515625" style="2335" customWidth="1"/>
    <col min="10759" max="10761" width="22.7109375" style="2335" customWidth="1"/>
    <col min="10762" max="10762" width="24.7109375" style="2335" customWidth="1"/>
    <col min="10763" max="11003" width="11.42578125" style="2335" customWidth="1"/>
    <col min="11004" max="11005" width="13.28515625" style="2335"/>
    <col min="11006" max="11006" width="8.7109375" style="2335" customWidth="1"/>
    <col min="11007" max="11007" width="13.28515625" style="2335" customWidth="1"/>
    <col min="11008" max="11008" width="35" style="2335" customWidth="1"/>
    <col min="11009" max="11009" width="14.85546875" style="2335" customWidth="1"/>
    <col min="11010" max="11010" width="67.85546875" style="2335" customWidth="1"/>
    <col min="11011" max="11011" width="24.42578125" style="2335" customWidth="1"/>
    <col min="11012" max="11012" width="25.85546875" style="2335" customWidth="1"/>
    <col min="11013" max="11013" width="22.7109375" style="2335" customWidth="1"/>
    <col min="11014" max="11014" width="25.28515625" style="2335" customWidth="1"/>
    <col min="11015" max="11017" width="22.7109375" style="2335" customWidth="1"/>
    <col min="11018" max="11018" width="24.7109375" style="2335" customWidth="1"/>
    <col min="11019" max="11259" width="11.42578125" style="2335" customWidth="1"/>
    <col min="11260" max="11261" width="13.28515625" style="2335"/>
    <col min="11262" max="11262" width="8.7109375" style="2335" customWidth="1"/>
    <col min="11263" max="11263" width="13.28515625" style="2335" customWidth="1"/>
    <col min="11264" max="11264" width="35" style="2335" customWidth="1"/>
    <col min="11265" max="11265" width="14.85546875" style="2335" customWidth="1"/>
    <col min="11266" max="11266" width="67.85546875" style="2335" customWidth="1"/>
    <col min="11267" max="11267" width="24.42578125" style="2335" customWidth="1"/>
    <col min="11268" max="11268" width="25.85546875" style="2335" customWidth="1"/>
    <col min="11269" max="11269" width="22.7109375" style="2335" customWidth="1"/>
    <col min="11270" max="11270" width="25.28515625" style="2335" customWidth="1"/>
    <col min="11271" max="11273" width="22.7109375" style="2335" customWidth="1"/>
    <col min="11274" max="11274" width="24.7109375" style="2335" customWidth="1"/>
    <col min="11275" max="11515" width="11.42578125" style="2335" customWidth="1"/>
    <col min="11516" max="11517" width="13.28515625" style="2335"/>
    <col min="11518" max="11518" width="8.7109375" style="2335" customWidth="1"/>
    <col min="11519" max="11519" width="13.28515625" style="2335" customWidth="1"/>
    <col min="11520" max="11520" width="35" style="2335" customWidth="1"/>
    <col min="11521" max="11521" width="14.85546875" style="2335" customWidth="1"/>
    <col min="11522" max="11522" width="67.85546875" style="2335" customWidth="1"/>
    <col min="11523" max="11523" width="24.42578125" style="2335" customWidth="1"/>
    <col min="11524" max="11524" width="25.85546875" style="2335" customWidth="1"/>
    <col min="11525" max="11525" width="22.7109375" style="2335" customWidth="1"/>
    <col min="11526" max="11526" width="25.28515625" style="2335" customWidth="1"/>
    <col min="11527" max="11529" width="22.7109375" style="2335" customWidth="1"/>
    <col min="11530" max="11530" width="24.7109375" style="2335" customWidth="1"/>
    <col min="11531" max="11771" width="11.42578125" style="2335" customWidth="1"/>
    <col min="11772" max="11773" width="13.28515625" style="2335"/>
    <col min="11774" max="11774" width="8.7109375" style="2335" customWidth="1"/>
    <col min="11775" max="11775" width="13.28515625" style="2335" customWidth="1"/>
    <col min="11776" max="11776" width="35" style="2335" customWidth="1"/>
    <col min="11777" max="11777" width="14.85546875" style="2335" customWidth="1"/>
    <col min="11778" max="11778" width="67.85546875" style="2335" customWidth="1"/>
    <col min="11779" max="11779" width="24.42578125" style="2335" customWidth="1"/>
    <col min="11780" max="11780" width="25.85546875" style="2335" customWidth="1"/>
    <col min="11781" max="11781" width="22.7109375" style="2335" customWidth="1"/>
    <col min="11782" max="11782" width="25.28515625" style="2335" customWidth="1"/>
    <col min="11783" max="11785" width="22.7109375" style="2335" customWidth="1"/>
    <col min="11786" max="11786" width="24.7109375" style="2335" customWidth="1"/>
    <col min="11787" max="12027" width="11.42578125" style="2335" customWidth="1"/>
    <col min="12028" max="12029" width="13.28515625" style="2335"/>
    <col min="12030" max="12030" width="8.7109375" style="2335" customWidth="1"/>
    <col min="12031" max="12031" width="13.28515625" style="2335" customWidth="1"/>
    <col min="12032" max="12032" width="35" style="2335" customWidth="1"/>
    <col min="12033" max="12033" width="14.85546875" style="2335" customWidth="1"/>
    <col min="12034" max="12034" width="67.85546875" style="2335" customWidth="1"/>
    <col min="12035" max="12035" width="24.42578125" style="2335" customWidth="1"/>
    <col min="12036" max="12036" width="25.85546875" style="2335" customWidth="1"/>
    <col min="12037" max="12037" width="22.7109375" style="2335" customWidth="1"/>
    <col min="12038" max="12038" width="25.28515625" style="2335" customWidth="1"/>
    <col min="12039" max="12041" width="22.7109375" style="2335" customWidth="1"/>
    <col min="12042" max="12042" width="24.7109375" style="2335" customWidth="1"/>
    <col min="12043" max="12283" width="11.42578125" style="2335" customWidth="1"/>
    <col min="12284" max="12285" width="13.28515625" style="2335"/>
    <col min="12286" max="12286" width="8.7109375" style="2335" customWidth="1"/>
    <col min="12287" max="12287" width="13.28515625" style="2335" customWidth="1"/>
    <col min="12288" max="12288" width="35" style="2335" customWidth="1"/>
    <col min="12289" max="12289" width="14.85546875" style="2335" customWidth="1"/>
    <col min="12290" max="12290" width="67.85546875" style="2335" customWidth="1"/>
    <col min="12291" max="12291" width="24.42578125" style="2335" customWidth="1"/>
    <col min="12292" max="12292" width="25.85546875" style="2335" customWidth="1"/>
    <col min="12293" max="12293" width="22.7109375" style="2335" customWidth="1"/>
    <col min="12294" max="12294" width="25.28515625" style="2335" customWidth="1"/>
    <col min="12295" max="12297" width="22.7109375" style="2335" customWidth="1"/>
    <col min="12298" max="12298" width="24.7109375" style="2335" customWidth="1"/>
    <col min="12299" max="12539" width="11.42578125" style="2335" customWidth="1"/>
    <col min="12540" max="12541" width="13.28515625" style="2335"/>
    <col min="12542" max="12542" width="8.7109375" style="2335" customWidth="1"/>
    <col min="12543" max="12543" width="13.28515625" style="2335" customWidth="1"/>
    <col min="12544" max="12544" width="35" style="2335" customWidth="1"/>
    <col min="12545" max="12545" width="14.85546875" style="2335" customWidth="1"/>
    <col min="12546" max="12546" width="67.85546875" style="2335" customWidth="1"/>
    <col min="12547" max="12547" width="24.42578125" style="2335" customWidth="1"/>
    <col min="12548" max="12548" width="25.85546875" style="2335" customWidth="1"/>
    <col min="12549" max="12549" width="22.7109375" style="2335" customWidth="1"/>
    <col min="12550" max="12550" width="25.28515625" style="2335" customWidth="1"/>
    <col min="12551" max="12553" width="22.7109375" style="2335" customWidth="1"/>
    <col min="12554" max="12554" width="24.7109375" style="2335" customWidth="1"/>
    <col min="12555" max="12795" width="11.42578125" style="2335" customWidth="1"/>
    <col min="12796" max="12797" width="13.28515625" style="2335"/>
    <col min="12798" max="12798" width="8.7109375" style="2335" customWidth="1"/>
    <col min="12799" max="12799" width="13.28515625" style="2335" customWidth="1"/>
    <col min="12800" max="12800" width="35" style="2335" customWidth="1"/>
    <col min="12801" max="12801" width="14.85546875" style="2335" customWidth="1"/>
    <col min="12802" max="12802" width="67.85546875" style="2335" customWidth="1"/>
    <col min="12803" max="12803" width="24.42578125" style="2335" customWidth="1"/>
    <col min="12804" max="12804" width="25.85546875" style="2335" customWidth="1"/>
    <col min="12805" max="12805" width="22.7109375" style="2335" customWidth="1"/>
    <col min="12806" max="12806" width="25.28515625" style="2335" customWidth="1"/>
    <col min="12807" max="12809" width="22.7109375" style="2335" customWidth="1"/>
    <col min="12810" max="12810" width="24.7109375" style="2335" customWidth="1"/>
    <col min="12811" max="13051" width="11.42578125" style="2335" customWidth="1"/>
    <col min="13052" max="13053" width="13.28515625" style="2335"/>
    <col min="13054" max="13054" width="8.7109375" style="2335" customWidth="1"/>
    <col min="13055" max="13055" width="13.28515625" style="2335" customWidth="1"/>
    <col min="13056" max="13056" width="35" style="2335" customWidth="1"/>
    <col min="13057" max="13057" width="14.85546875" style="2335" customWidth="1"/>
    <col min="13058" max="13058" width="67.85546875" style="2335" customWidth="1"/>
    <col min="13059" max="13059" width="24.42578125" style="2335" customWidth="1"/>
    <col min="13060" max="13060" width="25.85546875" style="2335" customWidth="1"/>
    <col min="13061" max="13061" width="22.7109375" style="2335" customWidth="1"/>
    <col min="13062" max="13062" width="25.28515625" style="2335" customWidth="1"/>
    <col min="13063" max="13065" width="22.7109375" style="2335" customWidth="1"/>
    <col min="13066" max="13066" width="24.7109375" style="2335" customWidth="1"/>
    <col min="13067" max="13307" width="11.42578125" style="2335" customWidth="1"/>
    <col min="13308" max="13309" width="13.28515625" style="2335"/>
    <col min="13310" max="13310" width="8.7109375" style="2335" customWidth="1"/>
    <col min="13311" max="13311" width="13.28515625" style="2335" customWidth="1"/>
    <col min="13312" max="13312" width="35" style="2335" customWidth="1"/>
    <col min="13313" max="13313" width="14.85546875" style="2335" customWidth="1"/>
    <col min="13314" max="13314" width="67.85546875" style="2335" customWidth="1"/>
    <col min="13315" max="13315" width="24.42578125" style="2335" customWidth="1"/>
    <col min="13316" max="13316" width="25.85546875" style="2335" customWidth="1"/>
    <col min="13317" max="13317" width="22.7109375" style="2335" customWidth="1"/>
    <col min="13318" max="13318" width="25.28515625" style="2335" customWidth="1"/>
    <col min="13319" max="13321" width="22.7109375" style="2335" customWidth="1"/>
    <col min="13322" max="13322" width="24.7109375" style="2335" customWidth="1"/>
    <col min="13323" max="13563" width="11.42578125" style="2335" customWidth="1"/>
    <col min="13564" max="13565" width="13.28515625" style="2335"/>
    <col min="13566" max="13566" width="8.7109375" style="2335" customWidth="1"/>
    <col min="13567" max="13567" width="13.28515625" style="2335" customWidth="1"/>
    <col min="13568" max="13568" width="35" style="2335" customWidth="1"/>
    <col min="13569" max="13569" width="14.85546875" style="2335" customWidth="1"/>
    <col min="13570" max="13570" width="67.85546875" style="2335" customWidth="1"/>
    <col min="13571" max="13571" width="24.42578125" style="2335" customWidth="1"/>
    <col min="13572" max="13572" width="25.85546875" style="2335" customWidth="1"/>
    <col min="13573" max="13573" width="22.7109375" style="2335" customWidth="1"/>
    <col min="13574" max="13574" width="25.28515625" style="2335" customWidth="1"/>
    <col min="13575" max="13577" width="22.7109375" style="2335" customWidth="1"/>
    <col min="13578" max="13578" width="24.7109375" style="2335" customWidth="1"/>
    <col min="13579" max="13819" width="11.42578125" style="2335" customWidth="1"/>
    <col min="13820" max="13821" width="13.28515625" style="2335"/>
    <col min="13822" max="13822" width="8.7109375" style="2335" customWidth="1"/>
    <col min="13823" max="13823" width="13.28515625" style="2335" customWidth="1"/>
    <col min="13824" max="13824" width="35" style="2335" customWidth="1"/>
    <col min="13825" max="13825" width="14.85546875" style="2335" customWidth="1"/>
    <col min="13826" max="13826" width="67.85546875" style="2335" customWidth="1"/>
    <col min="13827" max="13827" width="24.42578125" style="2335" customWidth="1"/>
    <col min="13828" max="13828" width="25.85546875" style="2335" customWidth="1"/>
    <col min="13829" max="13829" width="22.7109375" style="2335" customWidth="1"/>
    <col min="13830" max="13830" width="25.28515625" style="2335" customWidth="1"/>
    <col min="13831" max="13833" width="22.7109375" style="2335" customWidth="1"/>
    <col min="13834" max="13834" width="24.7109375" style="2335" customWidth="1"/>
    <col min="13835" max="14075" width="11.42578125" style="2335" customWidth="1"/>
    <col min="14076" max="14077" width="13.28515625" style="2335"/>
    <col min="14078" max="14078" width="8.7109375" style="2335" customWidth="1"/>
    <col min="14079" max="14079" width="13.28515625" style="2335" customWidth="1"/>
    <col min="14080" max="14080" width="35" style="2335" customWidth="1"/>
    <col min="14081" max="14081" width="14.85546875" style="2335" customWidth="1"/>
    <col min="14082" max="14082" width="67.85546875" style="2335" customWidth="1"/>
    <col min="14083" max="14083" width="24.42578125" style="2335" customWidth="1"/>
    <col min="14084" max="14084" width="25.85546875" style="2335" customWidth="1"/>
    <col min="14085" max="14085" width="22.7109375" style="2335" customWidth="1"/>
    <col min="14086" max="14086" width="25.28515625" style="2335" customWidth="1"/>
    <col min="14087" max="14089" width="22.7109375" style="2335" customWidth="1"/>
    <col min="14090" max="14090" width="24.7109375" style="2335" customWidth="1"/>
    <col min="14091" max="14331" width="11.42578125" style="2335" customWidth="1"/>
    <col min="14332" max="14333" width="13.28515625" style="2335"/>
    <col min="14334" max="14334" width="8.7109375" style="2335" customWidth="1"/>
    <col min="14335" max="14335" width="13.28515625" style="2335" customWidth="1"/>
    <col min="14336" max="14336" width="35" style="2335" customWidth="1"/>
    <col min="14337" max="14337" width="14.85546875" style="2335" customWidth="1"/>
    <col min="14338" max="14338" width="67.85546875" style="2335" customWidth="1"/>
    <col min="14339" max="14339" width="24.42578125" style="2335" customWidth="1"/>
    <col min="14340" max="14340" width="25.85546875" style="2335" customWidth="1"/>
    <col min="14341" max="14341" width="22.7109375" style="2335" customWidth="1"/>
    <col min="14342" max="14342" width="25.28515625" style="2335" customWidth="1"/>
    <col min="14343" max="14345" width="22.7109375" style="2335" customWidth="1"/>
    <col min="14346" max="14346" width="24.7109375" style="2335" customWidth="1"/>
    <col min="14347" max="14587" width="11.42578125" style="2335" customWidth="1"/>
    <col min="14588" max="14589" width="13.28515625" style="2335"/>
    <col min="14590" max="14590" width="8.7109375" style="2335" customWidth="1"/>
    <col min="14591" max="14591" width="13.28515625" style="2335" customWidth="1"/>
    <col min="14592" max="14592" width="35" style="2335" customWidth="1"/>
    <col min="14593" max="14593" width="14.85546875" style="2335" customWidth="1"/>
    <col min="14594" max="14594" width="67.85546875" style="2335" customWidth="1"/>
    <col min="14595" max="14595" width="24.42578125" style="2335" customWidth="1"/>
    <col min="14596" max="14596" width="25.85546875" style="2335" customWidth="1"/>
    <col min="14597" max="14597" width="22.7109375" style="2335" customWidth="1"/>
    <col min="14598" max="14598" width="25.28515625" style="2335" customWidth="1"/>
    <col min="14599" max="14601" width="22.7109375" style="2335" customWidth="1"/>
    <col min="14602" max="14602" width="24.7109375" style="2335" customWidth="1"/>
    <col min="14603" max="14843" width="11.42578125" style="2335" customWidth="1"/>
    <col min="14844" max="14845" width="13.28515625" style="2335"/>
    <col min="14846" max="14846" width="8.7109375" style="2335" customWidth="1"/>
    <col min="14847" max="14847" width="13.28515625" style="2335" customWidth="1"/>
    <col min="14848" max="14848" width="35" style="2335" customWidth="1"/>
    <col min="14849" max="14849" width="14.85546875" style="2335" customWidth="1"/>
    <col min="14850" max="14850" width="67.85546875" style="2335" customWidth="1"/>
    <col min="14851" max="14851" width="24.42578125" style="2335" customWidth="1"/>
    <col min="14852" max="14852" width="25.85546875" style="2335" customWidth="1"/>
    <col min="14853" max="14853" width="22.7109375" style="2335" customWidth="1"/>
    <col min="14854" max="14854" width="25.28515625" style="2335" customWidth="1"/>
    <col min="14855" max="14857" width="22.7109375" style="2335" customWidth="1"/>
    <col min="14858" max="14858" width="24.7109375" style="2335" customWidth="1"/>
    <col min="14859" max="15099" width="11.42578125" style="2335" customWidth="1"/>
    <col min="15100" max="15101" width="13.28515625" style="2335"/>
    <col min="15102" max="15102" width="8.7109375" style="2335" customWidth="1"/>
    <col min="15103" max="15103" width="13.28515625" style="2335" customWidth="1"/>
    <col min="15104" max="15104" width="35" style="2335" customWidth="1"/>
    <col min="15105" max="15105" width="14.85546875" style="2335" customWidth="1"/>
    <col min="15106" max="15106" width="67.85546875" style="2335" customWidth="1"/>
    <col min="15107" max="15107" width="24.42578125" style="2335" customWidth="1"/>
    <col min="15108" max="15108" width="25.85546875" style="2335" customWidth="1"/>
    <col min="15109" max="15109" width="22.7109375" style="2335" customWidth="1"/>
    <col min="15110" max="15110" width="25.28515625" style="2335" customWidth="1"/>
    <col min="15111" max="15113" width="22.7109375" style="2335" customWidth="1"/>
    <col min="15114" max="15114" width="24.7109375" style="2335" customWidth="1"/>
    <col min="15115" max="15355" width="11.42578125" style="2335" customWidth="1"/>
    <col min="15356" max="15357" width="13.28515625" style="2335"/>
    <col min="15358" max="15358" width="8.7109375" style="2335" customWidth="1"/>
    <col min="15359" max="15359" width="13.28515625" style="2335" customWidth="1"/>
    <col min="15360" max="15360" width="35" style="2335" customWidth="1"/>
    <col min="15361" max="15361" width="14.85546875" style="2335" customWidth="1"/>
    <col min="15362" max="15362" width="67.85546875" style="2335" customWidth="1"/>
    <col min="15363" max="15363" width="24.42578125" style="2335" customWidth="1"/>
    <col min="15364" max="15364" width="25.85546875" style="2335" customWidth="1"/>
    <col min="15365" max="15365" width="22.7109375" style="2335" customWidth="1"/>
    <col min="15366" max="15366" width="25.28515625" style="2335" customWidth="1"/>
    <col min="15367" max="15369" width="22.7109375" style="2335" customWidth="1"/>
    <col min="15370" max="15370" width="24.7109375" style="2335" customWidth="1"/>
    <col min="15371" max="15611" width="11.42578125" style="2335" customWidth="1"/>
    <col min="15612" max="15613" width="13.28515625" style="2335"/>
    <col min="15614" max="15614" width="8.7109375" style="2335" customWidth="1"/>
    <col min="15615" max="15615" width="13.28515625" style="2335" customWidth="1"/>
    <col min="15616" max="15616" width="35" style="2335" customWidth="1"/>
    <col min="15617" max="15617" width="14.85546875" style="2335" customWidth="1"/>
    <col min="15618" max="15618" width="67.85546875" style="2335" customWidth="1"/>
    <col min="15619" max="15619" width="24.42578125" style="2335" customWidth="1"/>
    <col min="15620" max="15620" width="25.85546875" style="2335" customWidth="1"/>
    <col min="15621" max="15621" width="22.7109375" style="2335" customWidth="1"/>
    <col min="15622" max="15622" width="25.28515625" style="2335" customWidth="1"/>
    <col min="15623" max="15625" width="22.7109375" style="2335" customWidth="1"/>
    <col min="15626" max="15626" width="24.7109375" style="2335" customWidth="1"/>
    <col min="15627" max="15867" width="11.42578125" style="2335" customWidth="1"/>
    <col min="15868" max="15869" width="13.28515625" style="2335"/>
    <col min="15870" max="15870" width="8.7109375" style="2335" customWidth="1"/>
    <col min="15871" max="15871" width="13.28515625" style="2335" customWidth="1"/>
    <col min="15872" max="15872" width="35" style="2335" customWidth="1"/>
    <col min="15873" max="15873" width="14.85546875" style="2335" customWidth="1"/>
    <col min="15874" max="15874" width="67.85546875" style="2335" customWidth="1"/>
    <col min="15875" max="15875" width="24.42578125" style="2335" customWidth="1"/>
    <col min="15876" max="15876" width="25.85546875" style="2335" customWidth="1"/>
    <col min="15877" max="15877" width="22.7109375" style="2335" customWidth="1"/>
    <col min="15878" max="15878" width="25.28515625" style="2335" customWidth="1"/>
    <col min="15879" max="15881" width="22.7109375" style="2335" customWidth="1"/>
    <col min="15882" max="15882" width="24.7109375" style="2335" customWidth="1"/>
    <col min="15883" max="16123" width="11.42578125" style="2335" customWidth="1"/>
    <col min="16124" max="16125" width="13.28515625" style="2335"/>
    <col min="16126" max="16126" width="8.7109375" style="2335" customWidth="1"/>
    <col min="16127" max="16127" width="13.28515625" style="2335" customWidth="1"/>
    <col min="16128" max="16128" width="35" style="2335" customWidth="1"/>
    <col min="16129" max="16129" width="14.85546875" style="2335" customWidth="1"/>
    <col min="16130" max="16130" width="67.85546875" style="2335" customWidth="1"/>
    <col min="16131" max="16131" width="24.42578125" style="2335" customWidth="1"/>
    <col min="16132" max="16132" width="25.85546875" style="2335" customWidth="1"/>
    <col min="16133" max="16133" width="22.7109375" style="2335" customWidth="1"/>
    <col min="16134" max="16134" width="25.28515625" style="2335" customWidth="1"/>
    <col min="16135" max="16137" width="22.7109375" style="2335" customWidth="1"/>
    <col min="16138" max="16138" width="24.7109375" style="2335" customWidth="1"/>
    <col min="16139" max="16379" width="11.42578125" style="2335" customWidth="1"/>
    <col min="16380" max="16384" width="13.28515625" style="2335"/>
  </cols>
  <sheetData>
    <row r="1" spans="1:10" s="2328" customFormat="1" ht="21" customHeight="1">
      <c r="A1" s="2326"/>
      <c r="B1" s="242" t="s">
        <v>0</v>
      </c>
      <c r="C1">
        <v>21</v>
      </c>
      <c r="D1" s="1840"/>
      <c r="E1" s="2080"/>
      <c r="F1" s="1840"/>
      <c r="G1" s="2327"/>
    </row>
    <row r="2" spans="1:10" s="2328" customFormat="1" ht="16.5" customHeight="1">
      <c r="A2" s="2326"/>
      <c r="B2" s="242" t="s">
        <v>2</v>
      </c>
      <c r="C2" s="2329" t="s">
        <v>2570</v>
      </c>
      <c r="D2" s="2330"/>
      <c r="E2" s="1840"/>
      <c r="F2" s="1840"/>
      <c r="G2" s="2327"/>
    </row>
    <row r="3" spans="1:10" s="2328" customFormat="1" ht="17.25" customHeight="1">
      <c r="A3" s="2326"/>
      <c r="B3" s="242" t="s">
        <v>4</v>
      </c>
      <c r="C3" t="s">
        <v>2565</v>
      </c>
      <c r="D3" s="2331"/>
      <c r="E3" s="2327"/>
      <c r="F3" s="2327"/>
      <c r="G3" s="2327"/>
    </row>
    <row r="4" spans="1:10" ht="20.25" customHeight="1">
      <c r="A4" s="2332"/>
      <c r="B4" s="242" t="s">
        <v>6</v>
      </c>
      <c r="C4" t="s">
        <v>7</v>
      </c>
      <c r="D4" s="2333"/>
      <c r="E4" s="2333"/>
      <c r="F4" s="2333"/>
      <c r="G4" s="2333"/>
      <c r="H4" s="2334"/>
      <c r="I4" s="2334"/>
      <c r="J4" s="2334"/>
    </row>
    <row r="5" spans="1:10" ht="20.25" customHeight="1">
      <c r="A5" s="2332"/>
      <c r="B5" s="242" t="s">
        <v>8</v>
      </c>
      <c r="C5" t="s">
        <v>9</v>
      </c>
      <c r="D5" s="2333"/>
      <c r="E5" s="2333"/>
      <c r="F5" s="2333"/>
      <c r="G5" s="2333"/>
      <c r="H5" s="2334"/>
      <c r="I5" s="2334"/>
      <c r="J5" s="2334"/>
    </row>
    <row r="6" spans="1:10" ht="20.25" customHeight="1" thickBot="1">
      <c r="A6" s="2332"/>
      <c r="B6" s="2336"/>
      <c r="C6" s="2337"/>
      <c r="D6" s="2333"/>
      <c r="E6" s="2333"/>
      <c r="F6" s="2333"/>
      <c r="G6" s="2333"/>
      <c r="H6" s="2334"/>
      <c r="I6" s="2334"/>
      <c r="J6" s="2334"/>
    </row>
    <row r="7" spans="1:10" s="2340" customFormat="1" ht="24" customHeight="1">
      <c r="A7" s="2338"/>
      <c r="B7" s="2339"/>
      <c r="C7" s="3139" t="s">
        <v>2291</v>
      </c>
      <c r="D7" s="3140"/>
      <c r="E7" s="3140"/>
      <c r="F7" s="3140"/>
      <c r="G7" s="3141"/>
      <c r="H7" s="3142" t="s">
        <v>2292</v>
      </c>
      <c r="I7" s="3142" t="s">
        <v>2293</v>
      </c>
      <c r="J7" s="3145" t="s">
        <v>2294</v>
      </c>
    </row>
    <row r="8" spans="1:10" s="2340" customFormat="1" ht="24" customHeight="1">
      <c r="A8" s="2341"/>
      <c r="B8" s="2342"/>
      <c r="C8" s="3147" t="s">
        <v>2295</v>
      </c>
      <c r="D8" s="3148"/>
      <c r="E8" s="3147" t="s">
        <v>2296</v>
      </c>
      <c r="F8" s="3148"/>
      <c r="G8" s="3149" t="s">
        <v>2297</v>
      </c>
      <c r="H8" s="3143"/>
      <c r="I8" s="3143"/>
      <c r="J8" s="3146"/>
    </row>
    <row r="9" spans="1:10" s="2340" customFormat="1" ht="21.75" customHeight="1">
      <c r="A9" s="2341"/>
      <c r="B9" s="2342"/>
      <c r="C9" s="1854" t="s">
        <v>2274</v>
      </c>
      <c r="D9" s="1855" t="s">
        <v>2275</v>
      </c>
      <c r="E9" s="1856" t="s">
        <v>2274</v>
      </c>
      <c r="F9" s="1856" t="s">
        <v>2275</v>
      </c>
      <c r="G9" s="3150"/>
      <c r="H9" s="3144"/>
      <c r="I9" s="3144"/>
      <c r="J9" s="3146"/>
    </row>
    <row r="10" spans="1:10" s="2340" customFormat="1" ht="20.25" customHeight="1" thickBot="1">
      <c r="A10" s="2343"/>
      <c r="B10" s="2344"/>
      <c r="C10" s="2345" t="s">
        <v>1037</v>
      </c>
      <c r="D10" s="2345" t="s">
        <v>1041</v>
      </c>
      <c r="E10" s="2346" t="s">
        <v>1044</v>
      </c>
      <c r="F10" s="2346" t="s">
        <v>1047</v>
      </c>
      <c r="G10" s="2347" t="s">
        <v>1049</v>
      </c>
      <c r="H10" s="2348"/>
      <c r="I10" s="2345" t="s">
        <v>1052</v>
      </c>
      <c r="J10" s="2349" t="s">
        <v>1054</v>
      </c>
    </row>
    <row r="11" spans="1:10" s="2358" customFormat="1" ht="18" customHeight="1">
      <c r="A11" s="2350" t="s">
        <v>1037</v>
      </c>
      <c r="B11" s="1865" t="s">
        <v>2566</v>
      </c>
      <c r="C11" s="2351"/>
      <c r="D11" s="2352"/>
      <c r="E11" s="2353"/>
      <c r="F11" s="2354"/>
      <c r="G11" s="2354"/>
      <c r="H11" s="2355"/>
      <c r="I11" s="2356" t="s">
        <v>2571</v>
      </c>
      <c r="J11" s="2357" t="e">
        <f>I11*12.5</f>
        <v>#VALUE!</v>
      </c>
    </row>
    <row r="12" spans="1:10" s="2358" customFormat="1" ht="21" customHeight="1">
      <c r="A12" s="2359" t="s">
        <v>2299</v>
      </c>
      <c r="B12" s="1875" t="s">
        <v>2300</v>
      </c>
      <c r="C12" s="2351"/>
      <c r="D12" s="2352"/>
      <c r="E12" s="2353"/>
      <c r="F12" s="2354"/>
      <c r="G12" s="2354"/>
      <c r="H12" s="2355"/>
      <c r="I12" s="2360">
        <f>I15+I34</f>
        <v>0</v>
      </c>
      <c r="J12" s="2361"/>
    </row>
    <row r="13" spans="1:10" s="2358" customFormat="1" ht="21" customHeight="1">
      <c r="A13" s="2359" t="s">
        <v>2301</v>
      </c>
      <c r="B13" s="2362" t="s">
        <v>2302</v>
      </c>
      <c r="C13" s="2363"/>
      <c r="D13" s="2364"/>
      <c r="E13" s="2353"/>
      <c r="F13" s="2354"/>
      <c r="G13" s="2354"/>
      <c r="H13" s="2355"/>
      <c r="I13" s="2365"/>
      <c r="J13" s="2366"/>
    </row>
    <row r="14" spans="1:10" s="2358" customFormat="1" ht="20.25" customHeight="1">
      <c r="A14" s="2359" t="s">
        <v>2303</v>
      </c>
      <c r="B14" s="2367" t="s">
        <v>2304</v>
      </c>
      <c r="C14" s="2368"/>
      <c r="D14" s="2369"/>
      <c r="E14" s="2353"/>
      <c r="F14" s="2354"/>
      <c r="G14" s="2354"/>
      <c r="H14" s="2355"/>
      <c r="I14" s="2365"/>
      <c r="J14" s="2366"/>
    </row>
    <row r="15" spans="1:10" s="2340" customFormat="1" ht="21" customHeight="1">
      <c r="A15" s="2350" t="s">
        <v>1041</v>
      </c>
      <c r="B15" s="1886" t="s">
        <v>2305</v>
      </c>
      <c r="C15" s="2368"/>
      <c r="D15" s="2370"/>
      <c r="E15" s="2370"/>
      <c r="F15" s="2369"/>
      <c r="G15" s="2369"/>
      <c r="H15" s="2371"/>
      <c r="I15" s="2372"/>
      <c r="J15" s="2361"/>
    </row>
    <row r="16" spans="1:10" s="2340" customFormat="1" ht="18.75" customHeight="1">
      <c r="A16" s="2350" t="s">
        <v>1044</v>
      </c>
      <c r="B16" s="1890" t="s">
        <v>2306</v>
      </c>
      <c r="C16" s="2368"/>
      <c r="D16" s="2370"/>
      <c r="E16" s="2370"/>
      <c r="F16" s="2369"/>
      <c r="G16" s="2373"/>
      <c r="H16" s="2371"/>
      <c r="I16" s="2374"/>
      <c r="J16" s="2361"/>
    </row>
    <row r="17" spans="1:10" s="2340" customFormat="1" ht="18" customHeight="1">
      <c r="A17" s="2350" t="s">
        <v>1047</v>
      </c>
      <c r="B17" s="1893" t="s">
        <v>2307</v>
      </c>
      <c r="C17" s="2375"/>
      <c r="D17" s="2373"/>
      <c r="E17" s="2368"/>
      <c r="F17" s="2369"/>
      <c r="G17" s="2373"/>
      <c r="H17" s="2371"/>
      <c r="I17" s="2374"/>
      <c r="J17" s="2361"/>
    </row>
    <row r="18" spans="1:10" s="2340" customFormat="1" ht="20.25" customHeight="1">
      <c r="A18" s="2350" t="s">
        <v>1049</v>
      </c>
      <c r="B18" s="1893" t="s">
        <v>2308</v>
      </c>
      <c r="C18" s="2375"/>
      <c r="D18" s="2373"/>
      <c r="E18" s="2368"/>
      <c r="F18" s="2369"/>
      <c r="G18" s="2373"/>
      <c r="H18" s="2371"/>
      <c r="I18" s="2374"/>
      <c r="J18" s="2361"/>
    </row>
    <row r="19" spans="1:10" s="2340" customFormat="1" ht="24" customHeight="1">
      <c r="A19" s="2350" t="s">
        <v>1052</v>
      </c>
      <c r="B19" s="1893" t="s">
        <v>2309</v>
      </c>
      <c r="C19" s="2375"/>
      <c r="D19" s="2373"/>
      <c r="E19" s="2368"/>
      <c r="F19" s="2369"/>
      <c r="G19" s="2373"/>
      <c r="H19" s="2371"/>
      <c r="I19" s="2374"/>
      <c r="J19" s="2361"/>
    </row>
    <row r="20" spans="1:10" s="2340" customFormat="1" ht="18.75" customHeight="1">
      <c r="A20" s="2350" t="s">
        <v>1054</v>
      </c>
      <c r="B20" s="1893" t="s">
        <v>2310</v>
      </c>
      <c r="C20" s="2375"/>
      <c r="D20" s="2373"/>
      <c r="E20" s="2368"/>
      <c r="F20" s="2369"/>
      <c r="G20" s="2373"/>
      <c r="H20" s="2371"/>
      <c r="I20" s="2374"/>
      <c r="J20" s="2361"/>
    </row>
    <row r="21" spans="1:10" s="2340" customFormat="1" ht="19.5" customHeight="1">
      <c r="A21" s="2350" t="s">
        <v>1057</v>
      </c>
      <c r="B21" s="1890" t="s">
        <v>2311</v>
      </c>
      <c r="C21" s="2368"/>
      <c r="D21" s="2369"/>
      <c r="E21" s="2368"/>
      <c r="F21" s="2369"/>
      <c r="G21" s="2373"/>
      <c r="H21" s="2371"/>
      <c r="I21" s="2374"/>
      <c r="J21" s="2361"/>
    </row>
    <row r="22" spans="1:10" s="2340" customFormat="1" ht="21.75" customHeight="1">
      <c r="A22" s="2350" t="s">
        <v>1060</v>
      </c>
      <c r="B22" s="1893" t="s">
        <v>2312</v>
      </c>
      <c r="C22" s="2375"/>
      <c r="D22" s="2373"/>
      <c r="E22" s="2368"/>
      <c r="F22" s="2369"/>
      <c r="G22" s="2373"/>
      <c r="H22" s="2371"/>
      <c r="I22" s="2374"/>
      <c r="J22" s="2361"/>
    </row>
    <row r="23" spans="1:10" s="2340" customFormat="1" ht="18" customHeight="1">
      <c r="A23" s="2350" t="s">
        <v>2313</v>
      </c>
      <c r="B23" s="1893" t="s">
        <v>2314</v>
      </c>
      <c r="C23" s="2375"/>
      <c r="D23" s="2373"/>
      <c r="E23" s="2368"/>
      <c r="F23" s="2369"/>
      <c r="G23" s="2373"/>
      <c r="H23" s="2371"/>
      <c r="I23" s="2374"/>
      <c r="J23" s="2361"/>
    </row>
    <row r="24" spans="1:10" s="2340" customFormat="1" ht="20.25" customHeight="1">
      <c r="A24" s="2350" t="s">
        <v>2315</v>
      </c>
      <c r="B24" s="1893" t="s">
        <v>2316</v>
      </c>
      <c r="C24" s="2375"/>
      <c r="D24" s="2373"/>
      <c r="E24" s="2368"/>
      <c r="F24" s="2369"/>
      <c r="G24" s="2373"/>
      <c r="H24" s="2371"/>
      <c r="I24" s="2374"/>
      <c r="J24" s="2361"/>
    </row>
    <row r="25" spans="1:10" s="2340" customFormat="1" ht="15.75" customHeight="1">
      <c r="A25" s="2350" t="s">
        <v>2317</v>
      </c>
      <c r="B25" s="1890" t="s">
        <v>2318</v>
      </c>
      <c r="C25" s="2368"/>
      <c r="D25" s="2369"/>
      <c r="E25" s="2368"/>
      <c r="F25" s="2369"/>
      <c r="G25" s="2373"/>
      <c r="H25" s="2371"/>
      <c r="I25" s="2374"/>
      <c r="J25" s="2361"/>
    </row>
    <row r="26" spans="1:10" s="2340" customFormat="1" ht="15" customHeight="1">
      <c r="A26" s="2350" t="s">
        <v>1069</v>
      </c>
      <c r="B26" s="1893" t="s">
        <v>2319</v>
      </c>
      <c r="C26" s="2375"/>
      <c r="D26" s="2373"/>
      <c r="E26" s="2368"/>
      <c r="F26" s="2369"/>
      <c r="G26" s="2373"/>
      <c r="H26" s="2371"/>
      <c r="I26" s="2374"/>
      <c r="J26" s="2361"/>
    </row>
    <row r="27" spans="1:10" s="2340" customFormat="1" ht="15" customHeight="1">
      <c r="A27" s="2350" t="s">
        <v>1072</v>
      </c>
      <c r="B27" s="1893" t="s">
        <v>2320</v>
      </c>
      <c r="C27" s="2375"/>
      <c r="D27" s="2373"/>
      <c r="E27" s="2368"/>
      <c r="F27" s="2369"/>
      <c r="G27" s="2373"/>
      <c r="H27" s="2371"/>
      <c r="I27" s="2374"/>
      <c r="J27" s="2361"/>
    </row>
    <row r="28" spans="1:10" s="2340" customFormat="1" ht="15" customHeight="1">
      <c r="A28" s="2350" t="s">
        <v>1075</v>
      </c>
      <c r="B28" s="1893" t="s">
        <v>2321</v>
      </c>
      <c r="C28" s="2375"/>
      <c r="D28" s="2373"/>
      <c r="E28" s="2368"/>
      <c r="F28" s="2369"/>
      <c r="G28" s="2373"/>
      <c r="H28" s="2371"/>
      <c r="I28" s="2374"/>
      <c r="J28" s="2361"/>
    </row>
    <row r="29" spans="1:10" s="2340" customFormat="1" ht="15" customHeight="1">
      <c r="A29" s="2350" t="s">
        <v>1078</v>
      </c>
      <c r="B29" s="1893" t="s">
        <v>2322</v>
      </c>
      <c r="C29" s="2375"/>
      <c r="D29" s="2373"/>
      <c r="E29" s="2368"/>
      <c r="F29" s="2369"/>
      <c r="G29" s="2373"/>
      <c r="H29" s="2371"/>
      <c r="I29" s="2374"/>
      <c r="J29" s="2361"/>
    </row>
    <row r="30" spans="1:10" s="2340" customFormat="1" ht="15" customHeight="1">
      <c r="A30" s="2350" t="s">
        <v>2323</v>
      </c>
      <c r="B30" s="1893" t="s">
        <v>2324</v>
      </c>
      <c r="C30" s="2375"/>
      <c r="D30" s="2373"/>
      <c r="E30" s="2368"/>
      <c r="F30" s="2369"/>
      <c r="G30" s="2373"/>
      <c r="H30" s="2371"/>
      <c r="I30" s="2374"/>
      <c r="J30" s="2361"/>
    </row>
    <row r="31" spans="1:10" s="2340" customFormat="1" ht="15" customHeight="1">
      <c r="A31" s="2350" t="s">
        <v>2325</v>
      </c>
      <c r="B31" s="1893" t="s">
        <v>2326</v>
      </c>
      <c r="C31" s="2375"/>
      <c r="D31" s="2373"/>
      <c r="E31" s="2368"/>
      <c r="F31" s="2369"/>
      <c r="G31" s="2373"/>
      <c r="H31" s="2371"/>
      <c r="I31" s="2374"/>
      <c r="J31" s="2361"/>
    </row>
    <row r="32" spans="1:10" s="2340" customFormat="1" ht="15" customHeight="1">
      <c r="A32" s="2350" t="s">
        <v>2327</v>
      </c>
      <c r="B32" s="1893" t="s">
        <v>2328</v>
      </c>
      <c r="C32" s="2375"/>
      <c r="D32" s="2373"/>
      <c r="E32" s="2368"/>
      <c r="F32" s="2369"/>
      <c r="G32" s="2373"/>
      <c r="H32" s="2371"/>
      <c r="I32" s="2374"/>
      <c r="J32" s="2361"/>
    </row>
    <row r="33" spans="1:10" s="2340" customFormat="1" ht="15" customHeight="1">
      <c r="A33" s="2350" t="s">
        <v>1081</v>
      </c>
      <c r="B33" s="1893" t="s">
        <v>2329</v>
      </c>
      <c r="C33" s="2375"/>
      <c r="D33" s="2373"/>
      <c r="E33" s="2368"/>
      <c r="F33" s="2369"/>
      <c r="G33" s="2373"/>
      <c r="H33" s="2371"/>
      <c r="I33" s="2376"/>
      <c r="J33" s="2377"/>
    </row>
    <row r="34" spans="1:10" s="2340" customFormat="1" ht="24" customHeight="1">
      <c r="A34" s="2350" t="s">
        <v>2330</v>
      </c>
      <c r="B34" s="1886" t="s">
        <v>2331</v>
      </c>
      <c r="C34" s="2368"/>
      <c r="D34" s="2378"/>
      <c r="E34" s="2368"/>
      <c r="F34" s="2369"/>
      <c r="G34" s="2369"/>
      <c r="H34" s="2371"/>
      <c r="I34" s="2372"/>
      <c r="J34" s="2361"/>
    </row>
    <row r="35" spans="1:10" s="2340" customFormat="1" ht="20.25" customHeight="1">
      <c r="A35" s="2350" t="s">
        <v>2332</v>
      </c>
      <c r="B35" s="1890" t="s">
        <v>2306</v>
      </c>
      <c r="C35" s="2368"/>
      <c r="D35" s="2378"/>
      <c r="E35" s="2368"/>
      <c r="F35" s="2369"/>
      <c r="G35" s="2373"/>
      <c r="H35" s="2371"/>
      <c r="I35" s="2374"/>
      <c r="J35" s="2361"/>
    </row>
    <row r="36" spans="1:10" s="2340" customFormat="1" ht="18.75" customHeight="1">
      <c r="A36" s="2350" t="s">
        <v>2333</v>
      </c>
      <c r="B36" s="1890" t="s">
        <v>2311</v>
      </c>
      <c r="C36" s="2368"/>
      <c r="D36" s="2378"/>
      <c r="E36" s="2368"/>
      <c r="F36" s="2369"/>
      <c r="G36" s="2373"/>
      <c r="H36" s="2371"/>
      <c r="I36" s="2374"/>
      <c r="J36" s="2361"/>
    </row>
    <row r="37" spans="1:10" s="2340" customFormat="1" ht="19.5" customHeight="1">
      <c r="A37" s="2350" t="s">
        <v>2334</v>
      </c>
      <c r="B37" s="1890" t="s">
        <v>2318</v>
      </c>
      <c r="C37" s="2368"/>
      <c r="D37" s="2378"/>
      <c r="E37" s="2368"/>
      <c r="F37" s="2369"/>
      <c r="G37" s="2373"/>
      <c r="H37" s="2371"/>
      <c r="I37" s="2374"/>
      <c r="J37" s="2361"/>
    </row>
    <row r="38" spans="1:10" s="2340" customFormat="1" ht="18" customHeight="1">
      <c r="A38" s="2350" t="s">
        <v>1086</v>
      </c>
      <c r="B38" s="1898" t="s">
        <v>2335</v>
      </c>
      <c r="C38" s="2368"/>
      <c r="D38" s="2378"/>
      <c r="E38" s="2368"/>
      <c r="F38" s="2378"/>
      <c r="G38" s="2378"/>
      <c r="H38" s="2371"/>
      <c r="I38" s="2379">
        <f>+I39+I48</f>
        <v>0</v>
      </c>
      <c r="J38" s="2361"/>
    </row>
    <row r="39" spans="1:10" s="2340" customFormat="1" ht="26.25" customHeight="1">
      <c r="A39" s="2350">
        <v>251</v>
      </c>
      <c r="B39" s="1900" t="s">
        <v>2336</v>
      </c>
      <c r="C39" s="2375"/>
      <c r="D39" s="2380"/>
      <c r="E39" s="2375"/>
      <c r="F39" s="2373"/>
      <c r="G39" s="2373"/>
      <c r="H39" s="2371"/>
      <c r="I39" s="2379">
        <f>+I40+I41+I45+I46+I47</f>
        <v>0</v>
      </c>
      <c r="J39" s="2361"/>
    </row>
    <row r="40" spans="1:10" s="2340" customFormat="1" ht="29.25" customHeight="1">
      <c r="A40" s="2350" t="s">
        <v>1089</v>
      </c>
      <c r="B40" s="1902" t="s">
        <v>2337</v>
      </c>
      <c r="C40" s="2368"/>
      <c r="D40" s="2378"/>
      <c r="E40" s="2368"/>
      <c r="F40" s="2369"/>
      <c r="G40" s="2368"/>
      <c r="H40" s="2381">
        <v>0</v>
      </c>
      <c r="I40" s="2379">
        <f>+G40*0</f>
        <v>0</v>
      </c>
      <c r="J40" s="2361"/>
    </row>
    <row r="41" spans="1:10" s="2340" customFormat="1" ht="28.5" customHeight="1">
      <c r="A41" s="2350" t="s">
        <v>1092</v>
      </c>
      <c r="B41" s="1902" t="s">
        <v>2338</v>
      </c>
      <c r="C41" s="2368"/>
      <c r="D41" s="2378"/>
      <c r="E41" s="2368"/>
      <c r="F41" s="2369"/>
      <c r="G41" s="2369"/>
      <c r="H41" s="2381"/>
      <c r="I41" s="2379">
        <f>+I42+I43+I44</f>
        <v>0</v>
      </c>
      <c r="J41" s="2361"/>
    </row>
    <row r="42" spans="1:10" s="2340" customFormat="1" ht="24" customHeight="1">
      <c r="A42" s="2350" t="s">
        <v>1095</v>
      </c>
      <c r="B42" s="1904" t="s">
        <v>2339</v>
      </c>
      <c r="C42" s="2368"/>
      <c r="D42" s="2378"/>
      <c r="E42" s="2368"/>
      <c r="F42" s="2369"/>
      <c r="G42" s="2369"/>
      <c r="H42" s="2381">
        <v>0.25</v>
      </c>
      <c r="I42" s="2379">
        <f>+G42*0.0025</f>
        <v>0</v>
      </c>
      <c r="J42" s="2361"/>
    </row>
    <row r="43" spans="1:10" s="2340" customFormat="1" ht="22.5" customHeight="1">
      <c r="A43" s="2350" t="s">
        <v>1101</v>
      </c>
      <c r="B43" s="1904" t="s">
        <v>2340</v>
      </c>
      <c r="C43" s="2368"/>
      <c r="D43" s="2378"/>
      <c r="E43" s="2368"/>
      <c r="F43" s="2369"/>
      <c r="G43" s="2369"/>
      <c r="H43" s="2381">
        <v>1</v>
      </c>
      <c r="I43" s="2379">
        <f>+G43*0.01</f>
        <v>0</v>
      </c>
      <c r="J43" s="2361"/>
    </row>
    <row r="44" spans="1:10" s="2340" customFormat="1" ht="18.75" customHeight="1">
      <c r="A44" s="2350" t="s">
        <v>1104</v>
      </c>
      <c r="B44" s="1904" t="s">
        <v>2341</v>
      </c>
      <c r="C44" s="2368"/>
      <c r="D44" s="2378"/>
      <c r="E44" s="2368"/>
      <c r="F44" s="2369"/>
      <c r="G44" s="2369"/>
      <c r="H44" s="2381">
        <v>1.6</v>
      </c>
      <c r="I44" s="2379">
        <f>+G44*0.016</f>
        <v>0</v>
      </c>
      <c r="J44" s="2361"/>
    </row>
    <row r="45" spans="1:10" s="2340" customFormat="1" ht="26.25" customHeight="1">
      <c r="A45" s="2350" t="s">
        <v>1107</v>
      </c>
      <c r="B45" s="1902" t="s">
        <v>2342</v>
      </c>
      <c r="C45" s="2368"/>
      <c r="D45" s="2378"/>
      <c r="E45" s="2368"/>
      <c r="F45" s="2369"/>
      <c r="G45" s="2369"/>
      <c r="H45" s="2381">
        <v>8</v>
      </c>
      <c r="I45" s="2379">
        <f>+G45*0.08</f>
        <v>0</v>
      </c>
      <c r="J45" s="2361"/>
    </row>
    <row r="46" spans="1:10" s="2340" customFormat="1" ht="29.25" customHeight="1">
      <c r="A46" s="2350" t="s">
        <v>1110</v>
      </c>
      <c r="B46" s="1902" t="s">
        <v>2343</v>
      </c>
      <c r="C46" s="2368"/>
      <c r="D46" s="2378"/>
      <c r="E46" s="2368"/>
      <c r="F46" s="2369"/>
      <c r="G46" s="2369"/>
      <c r="H46" s="2381">
        <v>12</v>
      </c>
      <c r="I46" s="2379">
        <f>+G46*0.12</f>
        <v>0</v>
      </c>
      <c r="J46" s="2361"/>
    </row>
    <row r="47" spans="1:10" s="2340" customFormat="1" ht="19.5" customHeight="1">
      <c r="A47" s="2350" t="s">
        <v>2344</v>
      </c>
      <c r="B47" s="1905" t="s">
        <v>2345</v>
      </c>
      <c r="C47" s="2368"/>
      <c r="D47" s="2378"/>
      <c r="E47" s="2368"/>
      <c r="F47" s="2369"/>
      <c r="G47" s="2369"/>
      <c r="H47" s="2381"/>
      <c r="I47" s="2372"/>
      <c r="J47" s="2382"/>
    </row>
    <row r="48" spans="1:10" s="2340" customFormat="1" ht="17.25" customHeight="1">
      <c r="A48" s="2350">
        <v>325</v>
      </c>
      <c r="B48" s="1900" t="s">
        <v>2346</v>
      </c>
      <c r="C48" s="2368"/>
      <c r="D48" s="2369"/>
      <c r="E48" s="2368"/>
      <c r="F48" s="2369"/>
      <c r="G48" s="2370"/>
      <c r="H48" s="2381"/>
      <c r="I48" s="2372"/>
      <c r="J48" s="2382"/>
    </row>
    <row r="49" spans="1:10" s="2340" customFormat="1" ht="19.5" customHeight="1">
      <c r="A49" s="2350">
        <v>330</v>
      </c>
      <c r="B49" s="1907"/>
      <c r="C49" s="2375"/>
      <c r="D49" s="2380"/>
      <c r="E49" s="2375"/>
      <c r="F49" s="2380"/>
      <c r="G49" s="2373"/>
      <c r="H49" s="2381"/>
      <c r="I49" s="2374"/>
      <c r="J49" s="2382"/>
    </row>
    <row r="50" spans="1:10" s="2340" customFormat="1" ht="21.75" customHeight="1">
      <c r="A50" s="2350">
        <v>340</v>
      </c>
      <c r="B50" s="1893" t="s">
        <v>2347</v>
      </c>
      <c r="C50" s="2383"/>
      <c r="D50" s="2384"/>
      <c r="E50" s="2383"/>
      <c r="F50" s="2384"/>
      <c r="G50" s="2385"/>
      <c r="H50" s="2381"/>
      <c r="I50" s="2386"/>
      <c r="J50" s="2382"/>
    </row>
    <row r="51" spans="1:10" s="2340" customFormat="1" ht="20.25" customHeight="1">
      <c r="A51" s="2350" t="s">
        <v>1119</v>
      </c>
      <c r="B51" s="1893" t="s">
        <v>2348</v>
      </c>
      <c r="C51" s="2383"/>
      <c r="D51" s="2384"/>
      <c r="E51" s="2383"/>
      <c r="F51" s="2384"/>
      <c r="G51" s="2385"/>
      <c r="H51" s="2381"/>
      <c r="I51" s="2379">
        <f>I52+I53+I54</f>
        <v>0</v>
      </c>
      <c r="J51" s="2382"/>
    </row>
    <row r="52" spans="1:10" s="2340" customFormat="1" ht="18.75" customHeight="1">
      <c r="A52" s="2350">
        <v>360</v>
      </c>
      <c r="B52" s="1912" t="s">
        <v>2349</v>
      </c>
      <c r="C52" s="2383"/>
      <c r="D52" s="2384"/>
      <c r="E52" s="2383"/>
      <c r="F52" s="2384"/>
      <c r="G52" s="2385"/>
      <c r="H52" s="2381"/>
      <c r="I52" s="2386"/>
      <c r="J52" s="2382"/>
    </row>
    <row r="53" spans="1:10" s="2340" customFormat="1" ht="19.5" customHeight="1">
      <c r="A53" s="2350">
        <v>370</v>
      </c>
      <c r="B53" s="1912" t="s">
        <v>2350</v>
      </c>
      <c r="C53" s="2383"/>
      <c r="D53" s="2384"/>
      <c r="E53" s="2383"/>
      <c r="F53" s="2384"/>
      <c r="G53" s="2385"/>
      <c r="H53" s="2381"/>
      <c r="I53" s="2386"/>
      <c r="J53" s="2382"/>
    </row>
    <row r="54" spans="1:10" s="2340" customFormat="1" ht="16.5" customHeight="1">
      <c r="A54" s="2350">
        <v>380</v>
      </c>
      <c r="B54" s="1912" t="s">
        <v>2351</v>
      </c>
      <c r="C54" s="2383"/>
      <c r="D54" s="2384"/>
      <c r="E54" s="2383"/>
      <c r="F54" s="2384"/>
      <c r="G54" s="2385"/>
      <c r="H54" s="2381"/>
      <c r="I54" s="2386"/>
      <c r="J54" s="2382"/>
    </row>
    <row r="55" spans="1:10" s="2340" customFormat="1" ht="21" customHeight="1" thickBot="1">
      <c r="A55" s="2387">
        <v>390</v>
      </c>
      <c r="B55" s="1914"/>
      <c r="C55" s="2388"/>
      <c r="D55" s="2389"/>
      <c r="E55" s="2388"/>
      <c r="F55" s="2389"/>
      <c r="G55" s="2390"/>
      <c r="H55" s="2391"/>
      <c r="I55" s="2392"/>
      <c r="J55" s="2393"/>
    </row>
    <row r="56" spans="1:10" s="2397" customFormat="1" ht="20.25" customHeight="1">
      <c r="A56" s="2394"/>
      <c r="B56" s="2395"/>
      <c r="C56" s="2396"/>
      <c r="D56" s="2396"/>
      <c r="E56" s="2396"/>
      <c r="F56" s="2396"/>
      <c r="G56" s="2396"/>
      <c r="H56" s="2395"/>
      <c r="I56" s="2395"/>
      <c r="J56" s="2395"/>
    </row>
    <row r="57" spans="1:10" s="2397" customFormat="1" ht="24.75" customHeight="1">
      <c r="A57" s="2326"/>
      <c r="B57" s="1926" t="s">
        <v>2506</v>
      </c>
      <c r="C57" s="2398"/>
      <c r="D57" s="2398"/>
      <c r="E57" s="2398"/>
      <c r="F57" s="2398"/>
      <c r="G57" s="2398"/>
    </row>
    <row r="58" spans="1:10" ht="15">
      <c r="B58" s="1929"/>
    </row>
    <row r="60" spans="1:10" ht="14.25" customHeight="1"/>
    <row r="64" spans="1:10" ht="17.25" customHeight="1"/>
  </sheetData>
  <mergeCells count="7">
    <mergeCell ref="C7:G7"/>
    <mergeCell ref="H7:H9"/>
    <mergeCell ref="I7:I9"/>
    <mergeCell ref="J7:J9"/>
    <mergeCell ref="C8:D8"/>
    <mergeCell ref="E8:F8"/>
    <mergeCell ref="G8:G9"/>
  </mergeCells>
  <printOptions horizontalCentered="1" verticalCentered="1"/>
  <pageMargins left="0" right="0" top="0" bottom="0" header="0" footer="0"/>
  <pageSetup paperSize="9" scale="37" orientation="landscape" cellComments="asDisplayed" horizontalDpi="300" r:id="rId1"/>
  <headerFooter alignWithMargins="0">
    <oddHeader>&amp;C&amp;40&amp;U&amp;A</oddHeader>
    <oddFooter>&amp;L&amp;F&amp;C&amp;A&amp;R&amp;D</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61"/>
  <sheetViews>
    <sheetView zoomScale="55" zoomScaleNormal="55" workbookViewId="0">
      <selection sqref="A1:A1048576"/>
    </sheetView>
  </sheetViews>
  <sheetFormatPr defaultColWidth="11.42578125" defaultRowHeight="12.75"/>
  <cols>
    <col min="1" max="1" width="4.7109375" style="2467" customWidth="1"/>
    <col min="2" max="2" width="42.5703125" style="2467" customWidth="1"/>
    <col min="3" max="3" width="14" style="2472" customWidth="1"/>
    <col min="4" max="4" width="13.140625" style="2472" customWidth="1"/>
    <col min="5" max="5" width="14" style="2472" customWidth="1"/>
    <col min="6" max="6" width="12.140625" style="2472" customWidth="1"/>
    <col min="7" max="7" width="17.140625" style="2472" customWidth="1"/>
    <col min="8" max="8" width="13.28515625" style="2472" customWidth="1"/>
    <col min="9" max="9" width="13" style="2472" customWidth="1"/>
    <col min="10" max="10" width="19.42578125" style="2467" customWidth="1"/>
    <col min="11" max="11" width="29" style="2467" customWidth="1"/>
    <col min="12" max="256" width="11.42578125" style="2467"/>
    <col min="257" max="257" width="11.140625" style="2467" customWidth="1"/>
    <col min="258" max="258" width="111.140625" style="2467" customWidth="1"/>
    <col min="259" max="259" width="23.28515625" style="2467" customWidth="1"/>
    <col min="260" max="260" width="21.5703125" style="2467" customWidth="1"/>
    <col min="261" max="261" width="24.140625" style="2467" customWidth="1"/>
    <col min="262" max="263" width="22.7109375" style="2467" customWidth="1"/>
    <col min="264" max="265" width="25.5703125" style="2467" customWidth="1"/>
    <col min="266" max="266" width="27.85546875" style="2467" customWidth="1"/>
    <col min="267" max="267" width="29" style="2467" customWidth="1"/>
    <col min="268" max="512" width="11.42578125" style="2467"/>
    <col min="513" max="513" width="11.140625" style="2467" customWidth="1"/>
    <col min="514" max="514" width="111.140625" style="2467" customWidth="1"/>
    <col min="515" max="515" width="23.28515625" style="2467" customWidth="1"/>
    <col min="516" max="516" width="21.5703125" style="2467" customWidth="1"/>
    <col min="517" max="517" width="24.140625" style="2467" customWidth="1"/>
    <col min="518" max="519" width="22.7109375" style="2467" customWidth="1"/>
    <col min="520" max="521" width="25.5703125" style="2467" customWidth="1"/>
    <col min="522" max="522" width="27.85546875" style="2467" customWidth="1"/>
    <col min="523" max="523" width="29" style="2467" customWidth="1"/>
    <col min="524" max="768" width="11.42578125" style="2467"/>
    <col min="769" max="769" width="11.140625" style="2467" customWidth="1"/>
    <col min="770" max="770" width="111.140625" style="2467" customWidth="1"/>
    <col min="771" max="771" width="23.28515625" style="2467" customWidth="1"/>
    <col min="772" max="772" width="21.5703125" style="2467" customWidth="1"/>
    <col min="773" max="773" width="24.140625" style="2467" customWidth="1"/>
    <col min="774" max="775" width="22.7109375" style="2467" customWidth="1"/>
    <col min="776" max="777" width="25.5703125" style="2467" customWidth="1"/>
    <col min="778" max="778" width="27.85546875" style="2467" customWidth="1"/>
    <col min="779" max="779" width="29" style="2467" customWidth="1"/>
    <col min="780" max="1024" width="11.42578125" style="2467"/>
    <col min="1025" max="1025" width="11.140625" style="2467" customWidth="1"/>
    <col min="1026" max="1026" width="111.140625" style="2467" customWidth="1"/>
    <col min="1027" max="1027" width="23.28515625" style="2467" customWidth="1"/>
    <col min="1028" max="1028" width="21.5703125" style="2467" customWidth="1"/>
    <col min="1029" max="1029" width="24.140625" style="2467" customWidth="1"/>
    <col min="1030" max="1031" width="22.7109375" style="2467" customWidth="1"/>
    <col min="1032" max="1033" width="25.5703125" style="2467" customWidth="1"/>
    <col min="1034" max="1034" width="27.85546875" style="2467" customWidth="1"/>
    <col min="1035" max="1035" width="29" style="2467" customWidth="1"/>
    <col min="1036" max="1280" width="11.42578125" style="2467"/>
    <col min="1281" max="1281" width="11.140625" style="2467" customWidth="1"/>
    <col min="1282" max="1282" width="111.140625" style="2467" customWidth="1"/>
    <col min="1283" max="1283" width="23.28515625" style="2467" customWidth="1"/>
    <col min="1284" max="1284" width="21.5703125" style="2467" customWidth="1"/>
    <col min="1285" max="1285" width="24.140625" style="2467" customWidth="1"/>
    <col min="1286" max="1287" width="22.7109375" style="2467" customWidth="1"/>
    <col min="1288" max="1289" width="25.5703125" style="2467" customWidth="1"/>
    <col min="1290" max="1290" width="27.85546875" style="2467" customWidth="1"/>
    <col min="1291" max="1291" width="29" style="2467" customWidth="1"/>
    <col min="1292" max="1536" width="11.42578125" style="2467"/>
    <col min="1537" max="1537" width="11.140625" style="2467" customWidth="1"/>
    <col min="1538" max="1538" width="111.140625" style="2467" customWidth="1"/>
    <col min="1539" max="1539" width="23.28515625" style="2467" customWidth="1"/>
    <col min="1540" max="1540" width="21.5703125" style="2467" customWidth="1"/>
    <col min="1541" max="1541" width="24.140625" style="2467" customWidth="1"/>
    <col min="1542" max="1543" width="22.7109375" style="2467" customWidth="1"/>
    <col min="1544" max="1545" width="25.5703125" style="2467" customWidth="1"/>
    <col min="1546" max="1546" width="27.85546875" style="2467" customWidth="1"/>
    <col min="1547" max="1547" width="29" style="2467" customWidth="1"/>
    <col min="1548" max="1792" width="11.42578125" style="2467"/>
    <col min="1793" max="1793" width="11.140625" style="2467" customWidth="1"/>
    <col min="1794" max="1794" width="111.140625" style="2467" customWidth="1"/>
    <col min="1795" max="1795" width="23.28515625" style="2467" customWidth="1"/>
    <col min="1796" max="1796" width="21.5703125" style="2467" customWidth="1"/>
    <col min="1797" max="1797" width="24.140625" style="2467" customWidth="1"/>
    <col min="1798" max="1799" width="22.7109375" style="2467" customWidth="1"/>
    <col min="1800" max="1801" width="25.5703125" style="2467" customWidth="1"/>
    <col min="1802" max="1802" width="27.85546875" style="2467" customWidth="1"/>
    <col min="1803" max="1803" width="29" style="2467" customWidth="1"/>
    <col min="1804" max="2048" width="11.42578125" style="2467"/>
    <col min="2049" max="2049" width="11.140625" style="2467" customWidth="1"/>
    <col min="2050" max="2050" width="111.140625" style="2467" customWidth="1"/>
    <col min="2051" max="2051" width="23.28515625" style="2467" customWidth="1"/>
    <col min="2052" max="2052" width="21.5703125" style="2467" customWidth="1"/>
    <col min="2053" max="2053" width="24.140625" style="2467" customWidth="1"/>
    <col min="2054" max="2055" width="22.7109375" style="2467" customWidth="1"/>
    <col min="2056" max="2057" width="25.5703125" style="2467" customWidth="1"/>
    <col min="2058" max="2058" width="27.85546875" style="2467" customWidth="1"/>
    <col min="2059" max="2059" width="29" style="2467" customWidth="1"/>
    <col min="2060" max="2304" width="11.42578125" style="2467"/>
    <col min="2305" max="2305" width="11.140625" style="2467" customWidth="1"/>
    <col min="2306" max="2306" width="111.140625" style="2467" customWidth="1"/>
    <col min="2307" max="2307" width="23.28515625" style="2467" customWidth="1"/>
    <col min="2308" max="2308" width="21.5703125" style="2467" customWidth="1"/>
    <col min="2309" max="2309" width="24.140625" style="2467" customWidth="1"/>
    <col min="2310" max="2311" width="22.7109375" style="2467" customWidth="1"/>
    <col min="2312" max="2313" width="25.5703125" style="2467" customWidth="1"/>
    <col min="2314" max="2314" width="27.85546875" style="2467" customWidth="1"/>
    <col min="2315" max="2315" width="29" style="2467" customWidth="1"/>
    <col min="2316" max="2560" width="11.42578125" style="2467"/>
    <col min="2561" max="2561" width="11.140625" style="2467" customWidth="1"/>
    <col min="2562" max="2562" width="111.140625" style="2467" customWidth="1"/>
    <col min="2563" max="2563" width="23.28515625" style="2467" customWidth="1"/>
    <col min="2564" max="2564" width="21.5703125" style="2467" customWidth="1"/>
    <col min="2565" max="2565" width="24.140625" style="2467" customWidth="1"/>
    <col min="2566" max="2567" width="22.7109375" style="2467" customWidth="1"/>
    <col min="2568" max="2569" width="25.5703125" style="2467" customWidth="1"/>
    <col min="2570" max="2570" width="27.85546875" style="2467" customWidth="1"/>
    <col min="2571" max="2571" width="29" style="2467" customWidth="1"/>
    <col min="2572" max="2816" width="11.42578125" style="2467"/>
    <col min="2817" max="2817" width="11.140625" style="2467" customWidth="1"/>
    <col min="2818" max="2818" width="111.140625" style="2467" customWidth="1"/>
    <col min="2819" max="2819" width="23.28515625" style="2467" customWidth="1"/>
    <col min="2820" max="2820" width="21.5703125" style="2467" customWidth="1"/>
    <col min="2821" max="2821" width="24.140625" style="2467" customWidth="1"/>
    <col min="2822" max="2823" width="22.7109375" style="2467" customWidth="1"/>
    <col min="2824" max="2825" width="25.5703125" style="2467" customWidth="1"/>
    <col min="2826" max="2826" width="27.85546875" style="2467" customWidth="1"/>
    <col min="2827" max="2827" width="29" style="2467" customWidth="1"/>
    <col min="2828" max="3072" width="11.42578125" style="2467"/>
    <col min="3073" max="3073" width="11.140625" style="2467" customWidth="1"/>
    <col min="3074" max="3074" width="111.140625" style="2467" customWidth="1"/>
    <col min="3075" max="3075" width="23.28515625" style="2467" customWidth="1"/>
    <col min="3076" max="3076" width="21.5703125" style="2467" customWidth="1"/>
    <col min="3077" max="3077" width="24.140625" style="2467" customWidth="1"/>
    <col min="3078" max="3079" width="22.7109375" style="2467" customWidth="1"/>
    <col min="3080" max="3081" width="25.5703125" style="2467" customWidth="1"/>
    <col min="3082" max="3082" width="27.85546875" style="2467" customWidth="1"/>
    <col min="3083" max="3083" width="29" style="2467" customWidth="1"/>
    <col min="3084" max="3328" width="11.42578125" style="2467"/>
    <col min="3329" max="3329" width="11.140625" style="2467" customWidth="1"/>
    <col min="3330" max="3330" width="111.140625" style="2467" customWidth="1"/>
    <col min="3331" max="3331" width="23.28515625" style="2467" customWidth="1"/>
    <col min="3332" max="3332" width="21.5703125" style="2467" customWidth="1"/>
    <col min="3333" max="3333" width="24.140625" style="2467" customWidth="1"/>
    <col min="3334" max="3335" width="22.7109375" style="2467" customWidth="1"/>
    <col min="3336" max="3337" width="25.5703125" style="2467" customWidth="1"/>
    <col min="3338" max="3338" width="27.85546875" style="2467" customWidth="1"/>
    <col min="3339" max="3339" width="29" style="2467" customWidth="1"/>
    <col min="3340" max="3584" width="11.42578125" style="2467"/>
    <col min="3585" max="3585" width="11.140625" style="2467" customWidth="1"/>
    <col min="3586" max="3586" width="111.140625" style="2467" customWidth="1"/>
    <col min="3587" max="3587" width="23.28515625" style="2467" customWidth="1"/>
    <col min="3588" max="3588" width="21.5703125" style="2467" customWidth="1"/>
    <col min="3589" max="3589" width="24.140625" style="2467" customWidth="1"/>
    <col min="3590" max="3591" width="22.7109375" style="2467" customWidth="1"/>
    <col min="3592" max="3593" width="25.5703125" style="2467" customWidth="1"/>
    <col min="3594" max="3594" width="27.85546875" style="2467" customWidth="1"/>
    <col min="3595" max="3595" width="29" style="2467" customWidth="1"/>
    <col min="3596" max="3840" width="11.42578125" style="2467"/>
    <col min="3841" max="3841" width="11.140625" style="2467" customWidth="1"/>
    <col min="3842" max="3842" width="111.140625" style="2467" customWidth="1"/>
    <col min="3843" max="3843" width="23.28515625" style="2467" customWidth="1"/>
    <col min="3844" max="3844" width="21.5703125" style="2467" customWidth="1"/>
    <col min="3845" max="3845" width="24.140625" style="2467" customWidth="1"/>
    <col min="3846" max="3847" width="22.7109375" style="2467" customWidth="1"/>
    <col min="3848" max="3849" width="25.5703125" style="2467" customWidth="1"/>
    <col min="3850" max="3850" width="27.85546875" style="2467" customWidth="1"/>
    <col min="3851" max="3851" width="29" style="2467" customWidth="1"/>
    <col min="3852" max="4096" width="11.42578125" style="2467"/>
    <col min="4097" max="4097" width="11.140625" style="2467" customWidth="1"/>
    <col min="4098" max="4098" width="111.140625" style="2467" customWidth="1"/>
    <col min="4099" max="4099" width="23.28515625" style="2467" customWidth="1"/>
    <col min="4100" max="4100" width="21.5703125" style="2467" customWidth="1"/>
    <col min="4101" max="4101" width="24.140625" style="2467" customWidth="1"/>
    <col min="4102" max="4103" width="22.7109375" style="2467" customWidth="1"/>
    <col min="4104" max="4105" width="25.5703125" style="2467" customWidth="1"/>
    <col min="4106" max="4106" width="27.85546875" style="2467" customWidth="1"/>
    <col min="4107" max="4107" width="29" style="2467" customWidth="1"/>
    <col min="4108" max="4352" width="11.42578125" style="2467"/>
    <col min="4353" max="4353" width="11.140625" style="2467" customWidth="1"/>
    <col min="4354" max="4354" width="111.140625" style="2467" customWidth="1"/>
    <col min="4355" max="4355" width="23.28515625" style="2467" customWidth="1"/>
    <col min="4356" max="4356" width="21.5703125" style="2467" customWidth="1"/>
    <col min="4357" max="4357" width="24.140625" style="2467" customWidth="1"/>
    <col min="4358" max="4359" width="22.7109375" style="2467" customWidth="1"/>
    <col min="4360" max="4361" width="25.5703125" style="2467" customWidth="1"/>
    <col min="4362" max="4362" width="27.85546875" style="2467" customWidth="1"/>
    <col min="4363" max="4363" width="29" style="2467" customWidth="1"/>
    <col min="4364" max="4608" width="11.42578125" style="2467"/>
    <col min="4609" max="4609" width="11.140625" style="2467" customWidth="1"/>
    <col min="4610" max="4610" width="111.140625" style="2467" customWidth="1"/>
    <col min="4611" max="4611" width="23.28515625" style="2467" customWidth="1"/>
    <col min="4612" max="4612" width="21.5703125" style="2467" customWidth="1"/>
    <col min="4613" max="4613" width="24.140625" style="2467" customWidth="1"/>
    <col min="4614" max="4615" width="22.7109375" style="2467" customWidth="1"/>
    <col min="4616" max="4617" width="25.5703125" style="2467" customWidth="1"/>
    <col min="4618" max="4618" width="27.85546875" style="2467" customWidth="1"/>
    <col min="4619" max="4619" width="29" style="2467" customWidth="1"/>
    <col min="4620" max="4864" width="11.42578125" style="2467"/>
    <col min="4865" max="4865" width="11.140625" style="2467" customWidth="1"/>
    <col min="4866" max="4866" width="111.140625" style="2467" customWidth="1"/>
    <col min="4867" max="4867" width="23.28515625" style="2467" customWidth="1"/>
    <col min="4868" max="4868" width="21.5703125" style="2467" customWidth="1"/>
    <col min="4869" max="4869" width="24.140625" style="2467" customWidth="1"/>
    <col min="4870" max="4871" width="22.7109375" style="2467" customWidth="1"/>
    <col min="4872" max="4873" width="25.5703125" style="2467" customWidth="1"/>
    <col min="4874" max="4874" width="27.85546875" style="2467" customWidth="1"/>
    <col min="4875" max="4875" width="29" style="2467" customWidth="1"/>
    <col min="4876" max="5120" width="11.42578125" style="2467"/>
    <col min="5121" max="5121" width="11.140625" style="2467" customWidth="1"/>
    <col min="5122" max="5122" width="111.140625" style="2467" customWidth="1"/>
    <col min="5123" max="5123" width="23.28515625" style="2467" customWidth="1"/>
    <col min="5124" max="5124" width="21.5703125" style="2467" customWidth="1"/>
    <col min="5125" max="5125" width="24.140625" style="2467" customWidth="1"/>
    <col min="5126" max="5127" width="22.7109375" style="2467" customWidth="1"/>
    <col min="5128" max="5129" width="25.5703125" style="2467" customWidth="1"/>
    <col min="5130" max="5130" width="27.85546875" style="2467" customWidth="1"/>
    <col min="5131" max="5131" width="29" style="2467" customWidth="1"/>
    <col min="5132" max="5376" width="11.42578125" style="2467"/>
    <col min="5377" max="5377" width="11.140625" style="2467" customWidth="1"/>
    <col min="5378" max="5378" width="111.140625" style="2467" customWidth="1"/>
    <col min="5379" max="5379" width="23.28515625" style="2467" customWidth="1"/>
    <col min="5380" max="5380" width="21.5703125" style="2467" customWidth="1"/>
    <col min="5381" max="5381" width="24.140625" style="2467" customWidth="1"/>
    <col min="5382" max="5383" width="22.7109375" style="2467" customWidth="1"/>
    <col min="5384" max="5385" width="25.5703125" style="2467" customWidth="1"/>
    <col min="5386" max="5386" width="27.85546875" style="2467" customWidth="1"/>
    <col min="5387" max="5387" width="29" style="2467" customWidth="1"/>
    <col min="5388" max="5632" width="11.42578125" style="2467"/>
    <col min="5633" max="5633" width="11.140625" style="2467" customWidth="1"/>
    <col min="5634" max="5634" width="111.140625" style="2467" customWidth="1"/>
    <col min="5635" max="5635" width="23.28515625" style="2467" customWidth="1"/>
    <col min="5636" max="5636" width="21.5703125" style="2467" customWidth="1"/>
    <col min="5637" max="5637" width="24.140625" style="2467" customWidth="1"/>
    <col min="5638" max="5639" width="22.7109375" style="2467" customWidth="1"/>
    <col min="5640" max="5641" width="25.5703125" style="2467" customWidth="1"/>
    <col min="5642" max="5642" width="27.85546875" style="2467" customWidth="1"/>
    <col min="5643" max="5643" width="29" style="2467" customWidth="1"/>
    <col min="5644" max="5888" width="11.42578125" style="2467"/>
    <col min="5889" max="5889" width="11.140625" style="2467" customWidth="1"/>
    <col min="5890" max="5890" width="111.140625" style="2467" customWidth="1"/>
    <col min="5891" max="5891" width="23.28515625" style="2467" customWidth="1"/>
    <col min="5892" max="5892" width="21.5703125" style="2467" customWidth="1"/>
    <col min="5893" max="5893" width="24.140625" style="2467" customWidth="1"/>
    <col min="5894" max="5895" width="22.7109375" style="2467" customWidth="1"/>
    <col min="5896" max="5897" width="25.5703125" style="2467" customWidth="1"/>
    <col min="5898" max="5898" width="27.85546875" style="2467" customWidth="1"/>
    <col min="5899" max="5899" width="29" style="2467" customWidth="1"/>
    <col min="5900" max="6144" width="11.42578125" style="2467"/>
    <col min="6145" max="6145" width="11.140625" style="2467" customWidth="1"/>
    <col min="6146" max="6146" width="111.140625" style="2467" customWidth="1"/>
    <col min="6147" max="6147" width="23.28515625" style="2467" customWidth="1"/>
    <col min="6148" max="6148" width="21.5703125" style="2467" customWidth="1"/>
    <col min="6149" max="6149" width="24.140625" style="2467" customWidth="1"/>
    <col min="6150" max="6151" width="22.7109375" style="2467" customWidth="1"/>
    <col min="6152" max="6153" width="25.5703125" style="2467" customWidth="1"/>
    <col min="6154" max="6154" width="27.85546875" style="2467" customWidth="1"/>
    <col min="6155" max="6155" width="29" style="2467" customWidth="1"/>
    <col min="6156" max="6400" width="11.42578125" style="2467"/>
    <col min="6401" max="6401" width="11.140625" style="2467" customWidth="1"/>
    <col min="6402" max="6402" width="111.140625" style="2467" customWidth="1"/>
    <col min="6403" max="6403" width="23.28515625" style="2467" customWidth="1"/>
    <col min="6404" max="6404" width="21.5703125" style="2467" customWidth="1"/>
    <col min="6405" max="6405" width="24.140625" style="2467" customWidth="1"/>
    <col min="6406" max="6407" width="22.7109375" style="2467" customWidth="1"/>
    <col min="6408" max="6409" width="25.5703125" style="2467" customWidth="1"/>
    <col min="6410" max="6410" width="27.85546875" style="2467" customWidth="1"/>
    <col min="6411" max="6411" width="29" style="2467" customWidth="1"/>
    <col min="6412" max="6656" width="11.42578125" style="2467"/>
    <col min="6657" max="6657" width="11.140625" style="2467" customWidth="1"/>
    <col min="6658" max="6658" width="111.140625" style="2467" customWidth="1"/>
    <col min="6659" max="6659" width="23.28515625" style="2467" customWidth="1"/>
    <col min="6660" max="6660" width="21.5703125" style="2467" customWidth="1"/>
    <col min="6661" max="6661" width="24.140625" style="2467" customWidth="1"/>
    <col min="6662" max="6663" width="22.7109375" style="2467" customWidth="1"/>
    <col min="6664" max="6665" width="25.5703125" style="2467" customWidth="1"/>
    <col min="6666" max="6666" width="27.85546875" style="2467" customWidth="1"/>
    <col min="6667" max="6667" width="29" style="2467" customWidth="1"/>
    <col min="6668" max="6912" width="11.42578125" style="2467"/>
    <col min="6913" max="6913" width="11.140625" style="2467" customWidth="1"/>
    <col min="6914" max="6914" width="111.140625" style="2467" customWidth="1"/>
    <col min="6915" max="6915" width="23.28515625" style="2467" customWidth="1"/>
    <col min="6916" max="6916" width="21.5703125" style="2467" customWidth="1"/>
    <col min="6917" max="6917" width="24.140625" style="2467" customWidth="1"/>
    <col min="6918" max="6919" width="22.7109375" style="2467" customWidth="1"/>
    <col min="6920" max="6921" width="25.5703125" style="2467" customWidth="1"/>
    <col min="6922" max="6922" width="27.85546875" style="2467" customWidth="1"/>
    <col min="6923" max="6923" width="29" style="2467" customWidth="1"/>
    <col min="6924" max="7168" width="11.42578125" style="2467"/>
    <col min="7169" max="7169" width="11.140625" style="2467" customWidth="1"/>
    <col min="7170" max="7170" width="111.140625" style="2467" customWidth="1"/>
    <col min="7171" max="7171" width="23.28515625" style="2467" customWidth="1"/>
    <col min="7172" max="7172" width="21.5703125" style="2467" customWidth="1"/>
    <col min="7173" max="7173" width="24.140625" style="2467" customWidth="1"/>
    <col min="7174" max="7175" width="22.7109375" style="2467" customWidth="1"/>
    <col min="7176" max="7177" width="25.5703125" style="2467" customWidth="1"/>
    <col min="7178" max="7178" width="27.85546875" style="2467" customWidth="1"/>
    <col min="7179" max="7179" width="29" style="2467" customWidth="1"/>
    <col min="7180" max="7424" width="11.42578125" style="2467"/>
    <col min="7425" max="7425" width="11.140625" style="2467" customWidth="1"/>
    <col min="7426" max="7426" width="111.140625" style="2467" customWidth="1"/>
    <col min="7427" max="7427" width="23.28515625" style="2467" customWidth="1"/>
    <col min="7428" max="7428" width="21.5703125" style="2467" customWidth="1"/>
    <col min="7429" max="7429" width="24.140625" style="2467" customWidth="1"/>
    <col min="7430" max="7431" width="22.7109375" style="2467" customWidth="1"/>
    <col min="7432" max="7433" width="25.5703125" style="2467" customWidth="1"/>
    <col min="7434" max="7434" width="27.85546875" style="2467" customWidth="1"/>
    <col min="7435" max="7435" width="29" style="2467" customWidth="1"/>
    <col min="7436" max="7680" width="11.42578125" style="2467"/>
    <col min="7681" max="7681" width="11.140625" style="2467" customWidth="1"/>
    <col min="7682" max="7682" width="111.140625" style="2467" customWidth="1"/>
    <col min="7683" max="7683" width="23.28515625" style="2467" customWidth="1"/>
    <col min="7684" max="7684" width="21.5703125" style="2467" customWidth="1"/>
    <col min="7685" max="7685" width="24.140625" style="2467" customWidth="1"/>
    <col min="7686" max="7687" width="22.7109375" style="2467" customWidth="1"/>
    <col min="7688" max="7689" width="25.5703125" style="2467" customWidth="1"/>
    <col min="7690" max="7690" width="27.85546875" style="2467" customWidth="1"/>
    <col min="7691" max="7691" width="29" style="2467" customWidth="1"/>
    <col min="7692" max="7936" width="11.42578125" style="2467"/>
    <col min="7937" max="7937" width="11.140625" style="2467" customWidth="1"/>
    <col min="7938" max="7938" width="111.140625" style="2467" customWidth="1"/>
    <col min="7939" max="7939" width="23.28515625" style="2467" customWidth="1"/>
    <col min="7940" max="7940" width="21.5703125" style="2467" customWidth="1"/>
    <col min="7941" max="7941" width="24.140625" style="2467" customWidth="1"/>
    <col min="7942" max="7943" width="22.7109375" style="2467" customWidth="1"/>
    <col min="7944" max="7945" width="25.5703125" style="2467" customWidth="1"/>
    <col min="7946" max="7946" width="27.85546875" style="2467" customWidth="1"/>
    <col min="7947" max="7947" width="29" style="2467" customWidth="1"/>
    <col min="7948" max="8192" width="11.42578125" style="2467"/>
    <col min="8193" max="8193" width="11.140625" style="2467" customWidth="1"/>
    <col min="8194" max="8194" width="111.140625" style="2467" customWidth="1"/>
    <col min="8195" max="8195" width="23.28515625" style="2467" customWidth="1"/>
    <col min="8196" max="8196" width="21.5703125" style="2467" customWidth="1"/>
    <col min="8197" max="8197" width="24.140625" style="2467" customWidth="1"/>
    <col min="8198" max="8199" width="22.7109375" style="2467" customWidth="1"/>
    <col min="8200" max="8201" width="25.5703125" style="2467" customWidth="1"/>
    <col min="8202" max="8202" width="27.85546875" style="2467" customWidth="1"/>
    <col min="8203" max="8203" width="29" style="2467" customWidth="1"/>
    <col min="8204" max="8448" width="11.42578125" style="2467"/>
    <col min="8449" max="8449" width="11.140625" style="2467" customWidth="1"/>
    <col min="8450" max="8450" width="111.140625" style="2467" customWidth="1"/>
    <col min="8451" max="8451" width="23.28515625" style="2467" customWidth="1"/>
    <col min="8452" max="8452" width="21.5703125" style="2467" customWidth="1"/>
    <col min="8453" max="8453" width="24.140625" style="2467" customWidth="1"/>
    <col min="8454" max="8455" width="22.7109375" style="2467" customWidth="1"/>
    <col min="8456" max="8457" width="25.5703125" style="2467" customWidth="1"/>
    <col min="8458" max="8458" width="27.85546875" style="2467" customWidth="1"/>
    <col min="8459" max="8459" width="29" style="2467" customWidth="1"/>
    <col min="8460" max="8704" width="11.42578125" style="2467"/>
    <col min="8705" max="8705" width="11.140625" style="2467" customWidth="1"/>
    <col min="8706" max="8706" width="111.140625" style="2467" customWidth="1"/>
    <col min="8707" max="8707" width="23.28515625" style="2467" customWidth="1"/>
    <col min="8708" max="8708" width="21.5703125" style="2467" customWidth="1"/>
    <col min="8709" max="8709" width="24.140625" style="2467" customWidth="1"/>
    <col min="8710" max="8711" width="22.7109375" style="2467" customWidth="1"/>
    <col min="8712" max="8713" width="25.5703125" style="2467" customWidth="1"/>
    <col min="8714" max="8714" width="27.85546875" style="2467" customWidth="1"/>
    <col min="8715" max="8715" width="29" style="2467" customWidth="1"/>
    <col min="8716" max="8960" width="11.42578125" style="2467"/>
    <col min="8961" max="8961" width="11.140625" style="2467" customWidth="1"/>
    <col min="8962" max="8962" width="111.140625" style="2467" customWidth="1"/>
    <col min="8963" max="8963" width="23.28515625" style="2467" customWidth="1"/>
    <col min="8964" max="8964" width="21.5703125" style="2467" customWidth="1"/>
    <col min="8965" max="8965" width="24.140625" style="2467" customWidth="1"/>
    <col min="8966" max="8967" width="22.7109375" style="2467" customWidth="1"/>
    <col min="8968" max="8969" width="25.5703125" style="2467" customWidth="1"/>
    <col min="8970" max="8970" width="27.85546875" style="2467" customWidth="1"/>
    <col min="8971" max="8971" width="29" style="2467" customWidth="1"/>
    <col min="8972" max="9216" width="11.42578125" style="2467"/>
    <col min="9217" max="9217" width="11.140625" style="2467" customWidth="1"/>
    <col min="9218" max="9218" width="111.140625" style="2467" customWidth="1"/>
    <col min="9219" max="9219" width="23.28515625" style="2467" customWidth="1"/>
    <col min="9220" max="9220" width="21.5703125" style="2467" customWidth="1"/>
    <col min="9221" max="9221" width="24.140625" style="2467" customWidth="1"/>
    <col min="9222" max="9223" width="22.7109375" style="2467" customWidth="1"/>
    <col min="9224" max="9225" width="25.5703125" style="2467" customWidth="1"/>
    <col min="9226" max="9226" width="27.85546875" style="2467" customWidth="1"/>
    <col min="9227" max="9227" width="29" style="2467" customWidth="1"/>
    <col min="9228" max="9472" width="11.42578125" style="2467"/>
    <col min="9473" max="9473" width="11.140625" style="2467" customWidth="1"/>
    <col min="9474" max="9474" width="111.140625" style="2467" customWidth="1"/>
    <col min="9475" max="9475" width="23.28515625" style="2467" customWidth="1"/>
    <col min="9476" max="9476" width="21.5703125" style="2467" customWidth="1"/>
    <col min="9477" max="9477" width="24.140625" style="2467" customWidth="1"/>
    <col min="9478" max="9479" width="22.7109375" style="2467" customWidth="1"/>
    <col min="9480" max="9481" width="25.5703125" style="2467" customWidth="1"/>
    <col min="9482" max="9482" width="27.85546875" style="2467" customWidth="1"/>
    <col min="9483" max="9483" width="29" style="2467" customWidth="1"/>
    <col min="9484" max="9728" width="11.42578125" style="2467"/>
    <col min="9729" max="9729" width="11.140625" style="2467" customWidth="1"/>
    <col min="9730" max="9730" width="111.140625" style="2467" customWidth="1"/>
    <col min="9731" max="9731" width="23.28515625" style="2467" customWidth="1"/>
    <col min="9732" max="9732" width="21.5703125" style="2467" customWidth="1"/>
    <col min="9733" max="9733" width="24.140625" style="2467" customWidth="1"/>
    <col min="9734" max="9735" width="22.7109375" style="2467" customWidth="1"/>
    <col min="9736" max="9737" width="25.5703125" style="2467" customWidth="1"/>
    <col min="9738" max="9738" width="27.85546875" style="2467" customWidth="1"/>
    <col min="9739" max="9739" width="29" style="2467" customWidth="1"/>
    <col min="9740" max="9984" width="11.42578125" style="2467"/>
    <col min="9985" max="9985" width="11.140625" style="2467" customWidth="1"/>
    <col min="9986" max="9986" width="111.140625" style="2467" customWidth="1"/>
    <col min="9987" max="9987" width="23.28515625" style="2467" customWidth="1"/>
    <col min="9988" max="9988" width="21.5703125" style="2467" customWidth="1"/>
    <col min="9989" max="9989" width="24.140625" style="2467" customWidth="1"/>
    <col min="9990" max="9991" width="22.7109375" style="2467" customWidth="1"/>
    <col min="9992" max="9993" width="25.5703125" style="2467" customWidth="1"/>
    <col min="9994" max="9994" width="27.85546875" style="2467" customWidth="1"/>
    <col min="9995" max="9995" width="29" style="2467" customWidth="1"/>
    <col min="9996" max="10240" width="11.42578125" style="2467"/>
    <col min="10241" max="10241" width="11.140625" style="2467" customWidth="1"/>
    <col min="10242" max="10242" width="111.140625" style="2467" customWidth="1"/>
    <col min="10243" max="10243" width="23.28515625" style="2467" customWidth="1"/>
    <col min="10244" max="10244" width="21.5703125" style="2467" customWidth="1"/>
    <col min="10245" max="10245" width="24.140625" style="2467" customWidth="1"/>
    <col min="10246" max="10247" width="22.7109375" style="2467" customWidth="1"/>
    <col min="10248" max="10249" width="25.5703125" style="2467" customWidth="1"/>
    <col min="10250" max="10250" width="27.85546875" style="2467" customWidth="1"/>
    <col min="10251" max="10251" width="29" style="2467" customWidth="1"/>
    <col min="10252" max="10496" width="11.42578125" style="2467"/>
    <col min="10497" max="10497" width="11.140625" style="2467" customWidth="1"/>
    <col min="10498" max="10498" width="111.140625" style="2467" customWidth="1"/>
    <col min="10499" max="10499" width="23.28515625" style="2467" customWidth="1"/>
    <col min="10500" max="10500" width="21.5703125" style="2467" customWidth="1"/>
    <col min="10501" max="10501" width="24.140625" style="2467" customWidth="1"/>
    <col min="10502" max="10503" width="22.7109375" style="2467" customWidth="1"/>
    <col min="10504" max="10505" width="25.5703125" style="2467" customWidth="1"/>
    <col min="10506" max="10506" width="27.85546875" style="2467" customWidth="1"/>
    <col min="10507" max="10507" width="29" style="2467" customWidth="1"/>
    <col min="10508" max="10752" width="11.42578125" style="2467"/>
    <col min="10753" max="10753" width="11.140625" style="2467" customWidth="1"/>
    <col min="10754" max="10754" width="111.140625" style="2467" customWidth="1"/>
    <col min="10755" max="10755" width="23.28515625" style="2467" customWidth="1"/>
    <col min="10756" max="10756" width="21.5703125" style="2467" customWidth="1"/>
    <col min="10757" max="10757" width="24.140625" style="2467" customWidth="1"/>
    <col min="10758" max="10759" width="22.7109375" style="2467" customWidth="1"/>
    <col min="10760" max="10761" width="25.5703125" style="2467" customWidth="1"/>
    <col min="10762" max="10762" width="27.85546875" style="2467" customWidth="1"/>
    <col min="10763" max="10763" width="29" style="2467" customWidth="1"/>
    <col min="10764" max="11008" width="11.42578125" style="2467"/>
    <col min="11009" max="11009" width="11.140625" style="2467" customWidth="1"/>
    <col min="11010" max="11010" width="111.140625" style="2467" customWidth="1"/>
    <col min="11011" max="11011" width="23.28515625" style="2467" customWidth="1"/>
    <col min="11012" max="11012" width="21.5703125" style="2467" customWidth="1"/>
    <col min="11013" max="11013" width="24.140625" style="2467" customWidth="1"/>
    <col min="11014" max="11015" width="22.7109375" style="2467" customWidth="1"/>
    <col min="11016" max="11017" width="25.5703125" style="2467" customWidth="1"/>
    <col min="11018" max="11018" width="27.85546875" style="2467" customWidth="1"/>
    <col min="11019" max="11019" width="29" style="2467" customWidth="1"/>
    <col min="11020" max="11264" width="11.42578125" style="2467"/>
    <col min="11265" max="11265" width="11.140625" style="2467" customWidth="1"/>
    <col min="11266" max="11266" width="111.140625" style="2467" customWidth="1"/>
    <col min="11267" max="11267" width="23.28515625" style="2467" customWidth="1"/>
    <col min="11268" max="11268" width="21.5703125" style="2467" customWidth="1"/>
    <col min="11269" max="11269" width="24.140625" style="2467" customWidth="1"/>
    <col min="11270" max="11271" width="22.7109375" style="2467" customWidth="1"/>
    <col min="11272" max="11273" width="25.5703125" style="2467" customWidth="1"/>
    <col min="11274" max="11274" width="27.85546875" style="2467" customWidth="1"/>
    <col min="11275" max="11275" width="29" style="2467" customWidth="1"/>
    <col min="11276" max="11520" width="11.42578125" style="2467"/>
    <col min="11521" max="11521" width="11.140625" style="2467" customWidth="1"/>
    <col min="11522" max="11522" width="111.140625" style="2467" customWidth="1"/>
    <col min="11523" max="11523" width="23.28515625" style="2467" customWidth="1"/>
    <col min="11524" max="11524" width="21.5703125" style="2467" customWidth="1"/>
    <col min="11525" max="11525" width="24.140625" style="2467" customWidth="1"/>
    <col min="11526" max="11527" width="22.7109375" style="2467" customWidth="1"/>
    <col min="11528" max="11529" width="25.5703125" style="2467" customWidth="1"/>
    <col min="11530" max="11530" width="27.85546875" style="2467" customWidth="1"/>
    <col min="11531" max="11531" width="29" style="2467" customWidth="1"/>
    <col min="11532" max="11776" width="11.42578125" style="2467"/>
    <col min="11777" max="11777" width="11.140625" style="2467" customWidth="1"/>
    <col min="11778" max="11778" width="111.140625" style="2467" customWidth="1"/>
    <col min="11779" max="11779" width="23.28515625" style="2467" customWidth="1"/>
    <col min="11780" max="11780" width="21.5703125" style="2467" customWidth="1"/>
    <col min="11781" max="11781" width="24.140625" style="2467" customWidth="1"/>
    <col min="11782" max="11783" width="22.7109375" style="2467" customWidth="1"/>
    <col min="11784" max="11785" width="25.5703125" style="2467" customWidth="1"/>
    <col min="11786" max="11786" width="27.85546875" style="2467" customWidth="1"/>
    <col min="11787" max="11787" width="29" style="2467" customWidth="1"/>
    <col min="11788" max="12032" width="11.42578125" style="2467"/>
    <col min="12033" max="12033" width="11.140625" style="2467" customWidth="1"/>
    <col min="12034" max="12034" width="111.140625" style="2467" customWidth="1"/>
    <col min="12035" max="12035" width="23.28515625" style="2467" customWidth="1"/>
    <col min="12036" max="12036" width="21.5703125" style="2467" customWidth="1"/>
    <col min="12037" max="12037" width="24.140625" style="2467" customWidth="1"/>
    <col min="12038" max="12039" width="22.7109375" style="2467" customWidth="1"/>
    <col min="12040" max="12041" width="25.5703125" style="2467" customWidth="1"/>
    <col min="12042" max="12042" width="27.85546875" style="2467" customWidth="1"/>
    <col min="12043" max="12043" width="29" style="2467" customWidth="1"/>
    <col min="12044" max="12288" width="11.42578125" style="2467"/>
    <col min="12289" max="12289" width="11.140625" style="2467" customWidth="1"/>
    <col min="12290" max="12290" width="111.140625" style="2467" customWidth="1"/>
    <col min="12291" max="12291" width="23.28515625" style="2467" customWidth="1"/>
    <col min="12292" max="12292" width="21.5703125" style="2467" customWidth="1"/>
    <col min="12293" max="12293" width="24.140625" style="2467" customWidth="1"/>
    <col min="12294" max="12295" width="22.7109375" style="2467" customWidth="1"/>
    <col min="12296" max="12297" width="25.5703125" style="2467" customWidth="1"/>
    <col min="12298" max="12298" width="27.85546875" style="2467" customWidth="1"/>
    <col min="12299" max="12299" width="29" style="2467" customWidth="1"/>
    <col min="12300" max="12544" width="11.42578125" style="2467"/>
    <col min="12545" max="12545" width="11.140625" style="2467" customWidth="1"/>
    <col min="12546" max="12546" width="111.140625" style="2467" customWidth="1"/>
    <col min="12547" max="12547" width="23.28515625" style="2467" customWidth="1"/>
    <col min="12548" max="12548" width="21.5703125" style="2467" customWidth="1"/>
    <col min="12549" max="12549" width="24.140625" style="2467" customWidth="1"/>
    <col min="12550" max="12551" width="22.7109375" style="2467" customWidth="1"/>
    <col min="12552" max="12553" width="25.5703125" style="2467" customWidth="1"/>
    <col min="12554" max="12554" width="27.85546875" style="2467" customWidth="1"/>
    <col min="12555" max="12555" width="29" style="2467" customWidth="1"/>
    <col min="12556" max="12800" width="11.42578125" style="2467"/>
    <col min="12801" max="12801" width="11.140625" style="2467" customWidth="1"/>
    <col min="12802" max="12802" width="111.140625" style="2467" customWidth="1"/>
    <col min="12803" max="12803" width="23.28515625" style="2467" customWidth="1"/>
    <col min="12804" max="12804" width="21.5703125" style="2467" customWidth="1"/>
    <col min="12805" max="12805" width="24.140625" style="2467" customWidth="1"/>
    <col min="12806" max="12807" width="22.7109375" style="2467" customWidth="1"/>
    <col min="12808" max="12809" width="25.5703125" style="2467" customWidth="1"/>
    <col min="12810" max="12810" width="27.85546875" style="2467" customWidth="1"/>
    <col min="12811" max="12811" width="29" style="2467" customWidth="1"/>
    <col min="12812" max="13056" width="11.42578125" style="2467"/>
    <col min="13057" max="13057" width="11.140625" style="2467" customWidth="1"/>
    <col min="13058" max="13058" width="111.140625" style="2467" customWidth="1"/>
    <col min="13059" max="13059" width="23.28515625" style="2467" customWidth="1"/>
    <col min="13060" max="13060" width="21.5703125" style="2467" customWidth="1"/>
    <col min="13061" max="13061" width="24.140625" style="2467" customWidth="1"/>
    <col min="13062" max="13063" width="22.7109375" style="2467" customWidth="1"/>
    <col min="13064" max="13065" width="25.5703125" style="2467" customWidth="1"/>
    <col min="13066" max="13066" width="27.85546875" style="2467" customWidth="1"/>
    <col min="13067" max="13067" width="29" style="2467" customWidth="1"/>
    <col min="13068" max="13312" width="11.42578125" style="2467"/>
    <col min="13313" max="13313" width="11.140625" style="2467" customWidth="1"/>
    <col min="13314" max="13314" width="111.140625" style="2467" customWidth="1"/>
    <col min="13315" max="13315" width="23.28515625" style="2467" customWidth="1"/>
    <col min="13316" max="13316" width="21.5703125" style="2467" customWidth="1"/>
    <col min="13317" max="13317" width="24.140625" style="2467" customWidth="1"/>
    <col min="13318" max="13319" width="22.7109375" style="2467" customWidth="1"/>
    <col min="13320" max="13321" width="25.5703125" style="2467" customWidth="1"/>
    <col min="13322" max="13322" width="27.85546875" style="2467" customWidth="1"/>
    <col min="13323" max="13323" width="29" style="2467" customWidth="1"/>
    <col min="13324" max="13568" width="11.42578125" style="2467"/>
    <col min="13569" max="13569" width="11.140625" style="2467" customWidth="1"/>
    <col min="13570" max="13570" width="111.140625" style="2467" customWidth="1"/>
    <col min="13571" max="13571" width="23.28515625" style="2467" customWidth="1"/>
    <col min="13572" max="13572" width="21.5703125" style="2467" customWidth="1"/>
    <col min="13573" max="13573" width="24.140625" style="2467" customWidth="1"/>
    <col min="13574" max="13575" width="22.7109375" style="2467" customWidth="1"/>
    <col min="13576" max="13577" width="25.5703125" style="2467" customWidth="1"/>
    <col min="13578" max="13578" width="27.85546875" style="2467" customWidth="1"/>
    <col min="13579" max="13579" width="29" style="2467" customWidth="1"/>
    <col min="13580" max="13824" width="11.42578125" style="2467"/>
    <col min="13825" max="13825" width="11.140625" style="2467" customWidth="1"/>
    <col min="13826" max="13826" width="111.140625" style="2467" customWidth="1"/>
    <col min="13827" max="13827" width="23.28515625" style="2467" customWidth="1"/>
    <col min="13828" max="13828" width="21.5703125" style="2467" customWidth="1"/>
    <col min="13829" max="13829" width="24.140625" style="2467" customWidth="1"/>
    <col min="13830" max="13831" width="22.7109375" style="2467" customWidth="1"/>
    <col min="13832" max="13833" width="25.5703125" style="2467" customWidth="1"/>
    <col min="13834" max="13834" width="27.85546875" style="2467" customWidth="1"/>
    <col min="13835" max="13835" width="29" style="2467" customWidth="1"/>
    <col min="13836" max="14080" width="11.42578125" style="2467"/>
    <col min="14081" max="14081" width="11.140625" style="2467" customWidth="1"/>
    <col min="14082" max="14082" width="111.140625" style="2467" customWidth="1"/>
    <col min="14083" max="14083" width="23.28515625" style="2467" customWidth="1"/>
    <col min="14084" max="14084" width="21.5703125" style="2467" customWidth="1"/>
    <col min="14085" max="14085" width="24.140625" style="2467" customWidth="1"/>
    <col min="14086" max="14087" width="22.7109375" style="2467" customWidth="1"/>
    <col min="14088" max="14089" width="25.5703125" style="2467" customWidth="1"/>
    <col min="14090" max="14090" width="27.85546875" style="2467" customWidth="1"/>
    <col min="14091" max="14091" width="29" style="2467" customWidth="1"/>
    <col min="14092" max="14336" width="11.42578125" style="2467"/>
    <col min="14337" max="14337" width="11.140625" style="2467" customWidth="1"/>
    <col min="14338" max="14338" width="111.140625" style="2467" customWidth="1"/>
    <col min="14339" max="14339" width="23.28515625" style="2467" customWidth="1"/>
    <col min="14340" max="14340" width="21.5703125" style="2467" customWidth="1"/>
    <col min="14341" max="14341" width="24.140625" style="2467" customWidth="1"/>
    <col min="14342" max="14343" width="22.7109375" style="2467" customWidth="1"/>
    <col min="14344" max="14345" width="25.5703125" style="2467" customWidth="1"/>
    <col min="14346" max="14346" width="27.85546875" style="2467" customWidth="1"/>
    <col min="14347" max="14347" width="29" style="2467" customWidth="1"/>
    <col min="14348" max="14592" width="11.42578125" style="2467"/>
    <col min="14593" max="14593" width="11.140625" style="2467" customWidth="1"/>
    <col min="14594" max="14594" width="111.140625" style="2467" customWidth="1"/>
    <col min="14595" max="14595" width="23.28515625" style="2467" customWidth="1"/>
    <col min="14596" max="14596" width="21.5703125" style="2467" customWidth="1"/>
    <col min="14597" max="14597" width="24.140625" style="2467" customWidth="1"/>
    <col min="14598" max="14599" width="22.7109375" style="2467" customWidth="1"/>
    <col min="14600" max="14601" width="25.5703125" style="2467" customWidth="1"/>
    <col min="14602" max="14602" width="27.85546875" style="2467" customWidth="1"/>
    <col min="14603" max="14603" width="29" style="2467" customWidth="1"/>
    <col min="14604" max="14848" width="11.42578125" style="2467"/>
    <col min="14849" max="14849" width="11.140625" style="2467" customWidth="1"/>
    <col min="14850" max="14850" width="111.140625" style="2467" customWidth="1"/>
    <col min="14851" max="14851" width="23.28515625" style="2467" customWidth="1"/>
    <col min="14852" max="14852" width="21.5703125" style="2467" customWidth="1"/>
    <col min="14853" max="14853" width="24.140625" style="2467" customWidth="1"/>
    <col min="14854" max="14855" width="22.7109375" style="2467" customWidth="1"/>
    <col min="14856" max="14857" width="25.5703125" style="2467" customWidth="1"/>
    <col min="14858" max="14858" width="27.85546875" style="2467" customWidth="1"/>
    <col min="14859" max="14859" width="29" style="2467" customWidth="1"/>
    <col min="14860" max="15104" width="11.42578125" style="2467"/>
    <col min="15105" max="15105" width="11.140625" style="2467" customWidth="1"/>
    <col min="15106" max="15106" width="111.140625" style="2467" customWidth="1"/>
    <col min="15107" max="15107" width="23.28515625" style="2467" customWidth="1"/>
    <col min="15108" max="15108" width="21.5703125" style="2467" customWidth="1"/>
    <col min="15109" max="15109" width="24.140625" style="2467" customWidth="1"/>
    <col min="15110" max="15111" width="22.7109375" style="2467" customWidth="1"/>
    <col min="15112" max="15113" width="25.5703125" style="2467" customWidth="1"/>
    <col min="15114" max="15114" width="27.85546875" style="2467" customWidth="1"/>
    <col min="15115" max="15115" width="29" style="2467" customWidth="1"/>
    <col min="15116" max="15360" width="11.42578125" style="2467"/>
    <col min="15361" max="15361" width="11.140625" style="2467" customWidth="1"/>
    <col min="15362" max="15362" width="111.140625" style="2467" customWidth="1"/>
    <col min="15363" max="15363" width="23.28515625" style="2467" customWidth="1"/>
    <col min="15364" max="15364" width="21.5703125" style="2467" customWidth="1"/>
    <col min="15365" max="15365" width="24.140625" style="2467" customWidth="1"/>
    <col min="15366" max="15367" width="22.7109375" style="2467" customWidth="1"/>
    <col min="15368" max="15369" width="25.5703125" style="2467" customWidth="1"/>
    <col min="15370" max="15370" width="27.85546875" style="2467" customWidth="1"/>
    <col min="15371" max="15371" width="29" style="2467" customWidth="1"/>
    <col min="15372" max="15616" width="11.42578125" style="2467"/>
    <col min="15617" max="15617" width="11.140625" style="2467" customWidth="1"/>
    <col min="15618" max="15618" width="111.140625" style="2467" customWidth="1"/>
    <col min="15619" max="15619" width="23.28515625" style="2467" customWidth="1"/>
    <col min="15620" max="15620" width="21.5703125" style="2467" customWidth="1"/>
    <col min="15621" max="15621" width="24.140625" style="2467" customWidth="1"/>
    <col min="15622" max="15623" width="22.7109375" style="2467" customWidth="1"/>
    <col min="15624" max="15625" width="25.5703125" style="2467" customWidth="1"/>
    <col min="15626" max="15626" width="27.85546875" style="2467" customWidth="1"/>
    <col min="15627" max="15627" width="29" style="2467" customWidth="1"/>
    <col min="15628" max="15872" width="11.42578125" style="2467"/>
    <col min="15873" max="15873" width="11.140625" style="2467" customWidth="1"/>
    <col min="15874" max="15874" width="111.140625" style="2467" customWidth="1"/>
    <col min="15875" max="15875" width="23.28515625" style="2467" customWidth="1"/>
    <col min="15876" max="15876" width="21.5703125" style="2467" customWidth="1"/>
    <col min="15877" max="15877" width="24.140625" style="2467" customWidth="1"/>
    <col min="15878" max="15879" width="22.7109375" style="2467" customWidth="1"/>
    <col min="15880" max="15881" width="25.5703125" style="2467" customWidth="1"/>
    <col min="15882" max="15882" width="27.85546875" style="2467" customWidth="1"/>
    <col min="15883" max="15883" width="29" style="2467" customWidth="1"/>
    <col min="15884" max="16128" width="11.42578125" style="2467"/>
    <col min="16129" max="16129" width="11.140625" style="2467" customWidth="1"/>
    <col min="16130" max="16130" width="111.140625" style="2467" customWidth="1"/>
    <col min="16131" max="16131" width="23.28515625" style="2467" customWidth="1"/>
    <col min="16132" max="16132" width="21.5703125" style="2467" customWidth="1"/>
    <col min="16133" max="16133" width="24.140625" style="2467" customWidth="1"/>
    <col min="16134" max="16135" width="22.7109375" style="2467" customWidth="1"/>
    <col min="16136" max="16137" width="25.5703125" style="2467" customWidth="1"/>
    <col min="16138" max="16138" width="27.85546875" style="2467" customWidth="1"/>
    <col min="16139" max="16139" width="29" style="2467" customWidth="1"/>
    <col min="16140" max="16384" width="11.42578125" style="2467"/>
  </cols>
  <sheetData>
    <row r="1" spans="1:11" s="2401" customFormat="1" ht="21" customHeight="1">
      <c r="B1" s="242" t="s">
        <v>0</v>
      </c>
      <c r="C1">
        <v>21</v>
      </c>
      <c r="D1" s="2402"/>
      <c r="E1" s="2402"/>
      <c r="F1" s="2402"/>
      <c r="G1" s="2080"/>
      <c r="H1" s="2080"/>
      <c r="I1" s="2402"/>
    </row>
    <row r="2" spans="1:11" s="2403" customFormat="1" ht="27" customHeight="1">
      <c r="B2" s="242" t="s">
        <v>2</v>
      </c>
      <c r="C2" s="2329" t="s">
        <v>2572</v>
      </c>
      <c r="D2" s="2404"/>
      <c r="E2" s="2405"/>
      <c r="F2" s="2406"/>
      <c r="G2" s="2407"/>
      <c r="H2" s="2407"/>
      <c r="I2" s="2408"/>
    </row>
    <row r="3" spans="1:11" s="2401" customFormat="1" ht="23.25" customHeight="1">
      <c r="B3" s="242" t="s">
        <v>4</v>
      </c>
      <c r="C3" t="s">
        <v>2565</v>
      </c>
      <c r="D3" s="2409"/>
      <c r="E3" s="2409"/>
      <c r="F3" s="2409"/>
      <c r="G3" s="2409"/>
      <c r="H3" s="2409"/>
      <c r="I3" s="2409"/>
      <c r="J3" s="2410"/>
      <c r="K3" s="2411"/>
    </row>
    <row r="4" spans="1:11" s="2401" customFormat="1" ht="23.25" customHeight="1">
      <c r="B4" s="242" t="s">
        <v>6</v>
      </c>
      <c r="C4" t="s">
        <v>7</v>
      </c>
      <c r="D4" s="2409"/>
      <c r="E4" s="2409"/>
      <c r="F4" s="2409"/>
      <c r="G4" s="2409"/>
      <c r="H4" s="2409"/>
      <c r="I4" s="2409"/>
      <c r="J4" s="2410"/>
      <c r="K4" s="2411"/>
    </row>
    <row r="5" spans="1:11" s="2401" customFormat="1" ht="23.25" customHeight="1">
      <c r="B5" s="242" t="s">
        <v>8</v>
      </c>
      <c r="C5" t="s">
        <v>9</v>
      </c>
      <c r="D5" s="2409"/>
      <c r="E5" s="2409"/>
      <c r="F5" s="2409"/>
      <c r="G5" s="2409"/>
      <c r="H5" s="2409"/>
      <c r="I5" s="2409"/>
      <c r="J5" s="2410"/>
      <c r="K5" s="2411"/>
    </row>
    <row r="6" spans="1:11" s="2401" customFormat="1" ht="23.25" customHeight="1" thickBot="1">
      <c r="C6" s="2412"/>
      <c r="D6" s="2409"/>
      <c r="E6" s="2409"/>
      <c r="F6" s="2409"/>
      <c r="G6" s="2409"/>
      <c r="H6" s="2409"/>
      <c r="I6" s="2409"/>
      <c r="J6" s="2410"/>
      <c r="K6" s="2411"/>
    </row>
    <row r="7" spans="1:11" s="2401" customFormat="1" ht="30" customHeight="1" thickBot="1">
      <c r="A7" s="2413"/>
      <c r="B7" s="2414"/>
      <c r="C7" s="3239" t="s">
        <v>2291</v>
      </c>
      <c r="D7" s="3240"/>
      <c r="E7" s="3240"/>
      <c r="F7" s="3240"/>
      <c r="G7" s="3241"/>
      <c r="H7" s="3242" t="s">
        <v>2355</v>
      </c>
      <c r="I7" s="3245" t="s">
        <v>2293</v>
      </c>
      <c r="J7" s="3248" t="s">
        <v>2356</v>
      </c>
    </row>
    <row r="8" spans="1:11" s="2401" customFormat="1" ht="64.900000000000006" customHeight="1" thickBot="1">
      <c r="A8" s="2415"/>
      <c r="B8" s="2416"/>
      <c r="C8" s="3251" t="s">
        <v>2295</v>
      </c>
      <c r="D8" s="3252"/>
      <c r="E8" s="3253" t="s">
        <v>2296</v>
      </c>
      <c r="F8" s="3252"/>
      <c r="G8" s="2417" t="s">
        <v>2297</v>
      </c>
      <c r="H8" s="3243"/>
      <c r="I8" s="3246"/>
      <c r="J8" s="3249"/>
    </row>
    <row r="9" spans="1:11" s="2401" customFormat="1" ht="24" customHeight="1" thickBot="1">
      <c r="A9" s="2415"/>
      <c r="B9" s="2416"/>
      <c r="C9" s="2418" t="s">
        <v>2357</v>
      </c>
      <c r="D9" s="2419" t="s">
        <v>2275</v>
      </c>
      <c r="E9" s="2418" t="s">
        <v>2274</v>
      </c>
      <c r="F9" s="2419" t="s">
        <v>2275</v>
      </c>
      <c r="G9" s="2420"/>
      <c r="H9" s="3244"/>
      <c r="I9" s="3247"/>
      <c r="J9" s="3250"/>
    </row>
    <row r="10" spans="1:11" s="2401" customFormat="1" ht="26.25" customHeight="1" thickBot="1">
      <c r="A10" s="2415"/>
      <c r="B10" s="2421"/>
      <c r="C10" s="2422" t="s">
        <v>1037</v>
      </c>
      <c r="D10" s="2423" t="s">
        <v>1041</v>
      </c>
      <c r="E10" s="2423" t="s">
        <v>1044</v>
      </c>
      <c r="F10" s="2424" t="s">
        <v>1047</v>
      </c>
      <c r="G10" s="2424" t="s">
        <v>1049</v>
      </c>
      <c r="H10" s="2425"/>
      <c r="I10" s="2426" t="s">
        <v>1052</v>
      </c>
      <c r="J10" s="2427" t="s">
        <v>1054</v>
      </c>
    </row>
    <row r="11" spans="1:11" s="2401" customFormat="1" ht="24" customHeight="1">
      <c r="A11" s="2428" t="s">
        <v>1037</v>
      </c>
      <c r="B11" s="2429" t="s">
        <v>2573</v>
      </c>
      <c r="C11" s="2430"/>
      <c r="D11" s="2430"/>
      <c r="E11" s="2430"/>
      <c r="F11" s="2430"/>
      <c r="G11" s="2430"/>
      <c r="H11" s="2431"/>
      <c r="I11" s="2432">
        <f>I12+I17+I18+I19</f>
        <v>0</v>
      </c>
      <c r="J11" s="2433">
        <f>I11*12.5</f>
        <v>0</v>
      </c>
    </row>
    <row r="12" spans="1:11" s="2401" customFormat="1" ht="21.75" customHeight="1">
      <c r="A12" s="2434" t="s">
        <v>1041</v>
      </c>
      <c r="B12" s="2435" t="s">
        <v>2300</v>
      </c>
      <c r="C12" s="2436">
        <f>C13+C14</f>
        <v>0</v>
      </c>
      <c r="D12" s="2436">
        <f>D13+D14</f>
        <v>0</v>
      </c>
      <c r="E12" s="2437"/>
      <c r="F12" s="2437"/>
      <c r="G12" s="2438"/>
      <c r="H12" s="2439">
        <v>8</v>
      </c>
      <c r="I12" s="2440">
        <f>G12*0.08</f>
        <v>0</v>
      </c>
      <c r="J12" s="2441"/>
    </row>
    <row r="13" spans="1:11" s="2401" customFormat="1" ht="31.5" customHeight="1">
      <c r="A13" s="2442" t="s">
        <v>2359</v>
      </c>
      <c r="B13" s="2435" t="s">
        <v>2302</v>
      </c>
      <c r="C13" s="2437"/>
      <c r="D13" s="2437"/>
      <c r="E13" s="2443"/>
      <c r="F13" s="2443"/>
      <c r="G13" s="2444"/>
      <c r="H13" s="2439"/>
      <c r="I13" s="2444"/>
      <c r="J13" s="2441"/>
    </row>
    <row r="14" spans="1:11" s="2401" customFormat="1" ht="29.25" customHeight="1">
      <c r="A14" s="2445" t="s">
        <v>2360</v>
      </c>
      <c r="B14" s="2446" t="s">
        <v>2304</v>
      </c>
      <c r="C14" s="2437"/>
      <c r="D14" s="2437"/>
      <c r="E14" s="2443"/>
      <c r="F14" s="2443"/>
      <c r="G14" s="2444"/>
      <c r="H14" s="2439"/>
      <c r="I14" s="2444"/>
      <c r="J14" s="2441"/>
    </row>
    <row r="15" spans="1:11" s="2401" customFormat="1" ht="52.5" customHeight="1">
      <c r="A15" s="2447" t="s">
        <v>1044</v>
      </c>
      <c r="B15" s="2429" t="s">
        <v>2361</v>
      </c>
      <c r="C15" s="2437"/>
      <c r="D15" s="2437"/>
      <c r="E15" s="2437"/>
      <c r="F15" s="2437"/>
      <c r="G15" s="2443"/>
      <c r="H15" s="2439"/>
      <c r="I15" s="2444"/>
      <c r="J15" s="2441"/>
    </row>
    <row r="16" spans="1:11" s="2401" customFormat="1" ht="24.75" customHeight="1">
      <c r="A16" s="2447" t="s">
        <v>1047</v>
      </c>
      <c r="B16" s="2429" t="s">
        <v>2362</v>
      </c>
      <c r="C16" s="2437"/>
      <c r="D16" s="2437"/>
      <c r="E16" s="2437"/>
      <c r="F16" s="2437"/>
      <c r="G16" s="2443"/>
      <c r="H16" s="2439"/>
      <c r="I16" s="2444"/>
      <c r="J16" s="2441"/>
    </row>
    <row r="17" spans="1:23" s="2401" customFormat="1" ht="25.5" customHeight="1">
      <c r="A17" s="2447" t="s">
        <v>2363</v>
      </c>
      <c r="B17" s="2429" t="s">
        <v>2335</v>
      </c>
      <c r="C17" s="2437"/>
      <c r="D17" s="2437"/>
      <c r="E17" s="2437"/>
      <c r="F17" s="2437"/>
      <c r="G17" s="2437"/>
      <c r="H17" s="2439">
        <v>4</v>
      </c>
      <c r="I17" s="2448">
        <f>G17*0.04</f>
        <v>0</v>
      </c>
      <c r="J17" s="2441"/>
    </row>
    <row r="18" spans="1:23" s="2401" customFormat="1" ht="24.75" customHeight="1">
      <c r="A18" s="2447" t="s">
        <v>1057</v>
      </c>
      <c r="B18" s="2429" t="s">
        <v>2364</v>
      </c>
      <c r="C18" s="2437"/>
      <c r="D18" s="2437"/>
      <c r="E18" s="2437"/>
      <c r="F18" s="2437"/>
      <c r="G18" s="2437"/>
      <c r="H18" s="2449"/>
      <c r="I18" s="2438"/>
      <c r="J18" s="2441"/>
    </row>
    <row r="19" spans="1:23" s="2401" customFormat="1" ht="21.75" customHeight="1">
      <c r="A19" s="2447" t="s">
        <v>1060</v>
      </c>
      <c r="B19" s="2429" t="s">
        <v>2365</v>
      </c>
      <c r="C19" s="2437"/>
      <c r="D19" s="2437"/>
      <c r="E19" s="2437"/>
      <c r="F19" s="2437"/>
      <c r="G19" s="2437"/>
      <c r="H19" s="2449"/>
      <c r="I19" s="2448">
        <f>I20+I21+I22</f>
        <v>0</v>
      </c>
      <c r="J19" s="2441"/>
    </row>
    <row r="20" spans="1:23" s="2401" customFormat="1" ht="19.5" customHeight="1">
      <c r="A20" s="2450">
        <v>100</v>
      </c>
      <c r="B20" s="2429" t="s">
        <v>2366</v>
      </c>
      <c r="C20" s="2451"/>
      <c r="D20" s="2452"/>
      <c r="E20" s="2451"/>
      <c r="F20" s="2453"/>
      <c r="G20" s="2454"/>
      <c r="H20" s="2455"/>
      <c r="I20" s="2456"/>
      <c r="J20" s="2457"/>
    </row>
    <row r="21" spans="1:23" s="2401" customFormat="1" ht="21" customHeight="1">
      <c r="A21" s="2450">
        <v>110</v>
      </c>
      <c r="B21" s="2429" t="s">
        <v>2367</v>
      </c>
      <c r="C21" s="2451"/>
      <c r="D21" s="2452"/>
      <c r="E21" s="2451"/>
      <c r="F21" s="2453"/>
      <c r="G21" s="2454"/>
      <c r="H21" s="2455"/>
      <c r="I21" s="2456"/>
      <c r="J21" s="2457"/>
    </row>
    <row r="22" spans="1:23" s="2401" customFormat="1" ht="24.75" customHeight="1" thickBot="1">
      <c r="A22" s="2458">
        <v>120</v>
      </c>
      <c r="B22" s="2459" t="s">
        <v>2368</v>
      </c>
      <c r="C22" s="2460"/>
      <c r="D22" s="2461"/>
      <c r="E22" s="2460"/>
      <c r="F22" s="2462"/>
      <c r="G22" s="2463"/>
      <c r="H22" s="2464"/>
      <c r="I22" s="2465"/>
      <c r="J22" s="2466"/>
    </row>
    <row r="23" spans="1:23" s="2468" customFormat="1" ht="21.75" customHeight="1">
      <c r="A23" s="2467"/>
      <c r="B23" s="2467"/>
      <c r="C23" s="2467"/>
      <c r="D23" s="2467"/>
      <c r="E23" s="2467"/>
      <c r="F23" s="2467"/>
      <c r="G23" s="2467"/>
      <c r="H23" s="2467"/>
      <c r="I23" s="2467"/>
      <c r="J23" s="2467"/>
      <c r="K23" s="2467"/>
      <c r="L23" s="2467"/>
      <c r="M23" s="2467"/>
      <c r="N23" s="2467"/>
      <c r="O23" s="2467"/>
      <c r="P23" s="2467"/>
      <c r="Q23" s="2467"/>
      <c r="R23" s="2467"/>
      <c r="S23" s="2467"/>
      <c r="T23" s="2467"/>
      <c r="U23" s="2467"/>
      <c r="V23" s="2467"/>
    </row>
    <row r="24" spans="1:23" s="2468" customFormat="1" ht="18">
      <c r="A24" s="2467"/>
      <c r="B24" s="1926" t="s">
        <v>2506</v>
      </c>
      <c r="C24" s="2467"/>
      <c r="D24" s="2467"/>
      <c r="E24" s="2467"/>
      <c r="F24" s="2467"/>
      <c r="G24" s="2467"/>
      <c r="H24" s="2467"/>
      <c r="I24" s="2467"/>
      <c r="J24" s="2467"/>
      <c r="K24" s="2467"/>
      <c r="L24" s="2467"/>
      <c r="M24" s="2467"/>
      <c r="N24" s="2467"/>
      <c r="O24" s="2467"/>
      <c r="P24" s="2467"/>
      <c r="Q24" s="2467"/>
      <c r="R24" s="2467"/>
      <c r="S24" s="2467"/>
      <c r="T24" s="2467"/>
      <c r="U24" s="2467"/>
      <c r="V24" s="2467"/>
      <c r="W24" s="2467"/>
    </row>
    <row r="25" spans="1:23" s="2468" customFormat="1" ht="18">
      <c r="A25" s="2467"/>
      <c r="B25" s="1929"/>
      <c r="C25" s="2467"/>
      <c r="D25" s="2467"/>
      <c r="E25" s="2467"/>
      <c r="F25" s="2467"/>
      <c r="G25" s="2467"/>
      <c r="H25" s="2467"/>
      <c r="I25" s="2467"/>
      <c r="J25" s="2467"/>
      <c r="K25" s="2467"/>
      <c r="L25" s="2467"/>
      <c r="M25" s="2467"/>
      <c r="N25" s="2467"/>
      <c r="O25" s="2467"/>
      <c r="P25" s="2467"/>
      <c r="Q25" s="2467"/>
      <c r="R25" s="2467"/>
      <c r="S25" s="2467"/>
      <c r="T25" s="2467"/>
      <c r="U25" s="2467"/>
      <c r="V25" s="2467"/>
      <c r="W25" s="2467"/>
    </row>
    <row r="26" spans="1:23" s="2468" customFormat="1" ht="18">
      <c r="A26" s="2467"/>
      <c r="B26" s="2467"/>
      <c r="C26" s="2467"/>
      <c r="D26" s="2467"/>
      <c r="E26" s="2467"/>
      <c r="F26" s="2467"/>
      <c r="G26" s="2467"/>
      <c r="H26" s="2467"/>
      <c r="I26" s="2467"/>
      <c r="J26" s="2467"/>
      <c r="K26" s="2467"/>
      <c r="L26" s="2467"/>
      <c r="M26" s="2467"/>
      <c r="N26" s="2467"/>
      <c r="O26" s="2467"/>
      <c r="P26" s="2467"/>
      <c r="Q26" s="2467"/>
      <c r="R26" s="2467"/>
      <c r="S26" s="2467"/>
      <c r="T26" s="2467"/>
      <c r="U26" s="2467"/>
      <c r="V26" s="2467"/>
      <c r="W26" s="2467"/>
    </row>
    <row r="27" spans="1:23" s="2468" customFormat="1" ht="18">
      <c r="A27" s="2467"/>
      <c r="B27" s="2467"/>
      <c r="C27" s="2467"/>
      <c r="D27" s="2467"/>
      <c r="E27" s="2467"/>
      <c r="F27" s="2467"/>
      <c r="G27" s="2467"/>
      <c r="H27" s="2467"/>
      <c r="I27" s="2467"/>
      <c r="J27" s="2467"/>
      <c r="K27" s="2467"/>
      <c r="L27" s="2467"/>
      <c r="M27" s="2467"/>
      <c r="N27" s="2467"/>
      <c r="O27" s="2467"/>
      <c r="P27" s="2467"/>
      <c r="Q27" s="2467"/>
      <c r="R27" s="2467"/>
      <c r="S27" s="2467"/>
      <c r="T27" s="2467"/>
      <c r="U27" s="2467"/>
      <c r="V27" s="2467"/>
      <c r="W27" s="2467"/>
    </row>
    <row r="28" spans="1:23" s="2468" customFormat="1" ht="18">
      <c r="A28" s="2467"/>
      <c r="B28" s="2467"/>
      <c r="C28" s="2467"/>
      <c r="D28" s="2467"/>
      <c r="E28" s="2467"/>
      <c r="F28" s="2467"/>
      <c r="G28" s="2467"/>
      <c r="H28" s="2467"/>
      <c r="I28" s="2467"/>
      <c r="J28" s="2467"/>
      <c r="K28" s="2467"/>
      <c r="L28" s="2467"/>
      <c r="M28" s="2467"/>
      <c r="N28" s="2467"/>
      <c r="O28" s="2467"/>
      <c r="P28" s="2467"/>
      <c r="Q28" s="2467"/>
      <c r="R28" s="2467"/>
      <c r="S28" s="2467"/>
      <c r="T28" s="2467"/>
      <c r="U28" s="2467"/>
      <c r="V28" s="2467"/>
      <c r="W28" s="2467"/>
    </row>
    <row r="29" spans="1:23">
      <c r="C29" s="2467"/>
      <c r="D29" s="2467"/>
      <c r="E29" s="2467"/>
      <c r="F29" s="2467"/>
      <c r="G29" s="2467"/>
      <c r="H29" s="2467"/>
      <c r="I29" s="2467"/>
    </row>
    <row r="30" spans="1:23">
      <c r="C30" s="2467"/>
      <c r="D30" s="2467"/>
      <c r="E30" s="2467"/>
      <c r="F30" s="2467"/>
      <c r="G30" s="2467"/>
      <c r="H30" s="2467"/>
      <c r="I30" s="2467"/>
    </row>
    <row r="31" spans="1:23">
      <c r="C31" s="2467"/>
      <c r="D31" s="2467"/>
      <c r="E31" s="2467"/>
      <c r="F31" s="2467"/>
      <c r="G31" s="2467"/>
      <c r="H31" s="2467"/>
      <c r="I31" s="2467"/>
    </row>
    <row r="32" spans="1:23">
      <c r="C32" s="2467"/>
      <c r="D32" s="2467"/>
      <c r="E32" s="2467"/>
      <c r="F32" s="2467"/>
      <c r="G32" s="2467"/>
      <c r="H32" s="2467"/>
      <c r="I32" s="2467"/>
    </row>
    <row r="33" spans="3:9">
      <c r="C33" s="2467"/>
      <c r="D33" s="2467"/>
      <c r="E33" s="2467"/>
      <c r="F33" s="2467"/>
      <c r="G33" s="2467"/>
      <c r="H33" s="2467"/>
      <c r="I33" s="2467"/>
    </row>
    <row r="34" spans="3:9">
      <c r="C34" s="2467"/>
      <c r="D34" s="2467"/>
      <c r="E34" s="2467"/>
      <c r="F34" s="2467"/>
      <c r="G34" s="2467"/>
      <c r="H34" s="2467"/>
      <c r="I34" s="2467"/>
    </row>
    <row r="35" spans="3:9">
      <c r="C35" s="2467"/>
      <c r="D35" s="2467"/>
      <c r="E35" s="2467"/>
      <c r="F35" s="2467"/>
      <c r="G35" s="2467"/>
      <c r="H35" s="2467"/>
      <c r="I35" s="2467"/>
    </row>
    <row r="36" spans="3:9">
      <c r="C36" s="2467"/>
      <c r="D36" s="2467"/>
      <c r="E36" s="2467"/>
      <c r="F36" s="2467"/>
      <c r="G36" s="2467"/>
      <c r="H36" s="2467"/>
      <c r="I36" s="2467"/>
    </row>
    <row r="49" spans="8:13">
      <c r="H49" s="2469"/>
      <c r="I49" s="2469"/>
      <c r="J49" s="2470"/>
      <c r="M49" s="2471"/>
    </row>
    <row r="50" spans="8:13">
      <c r="H50" s="2469"/>
      <c r="I50" s="2469"/>
      <c r="J50" s="2470"/>
      <c r="M50" s="2471"/>
    </row>
    <row r="60" spans="8:13">
      <c r="M60" s="2473"/>
    </row>
    <row r="61" spans="8:13">
      <c r="M61" s="2473"/>
    </row>
  </sheetData>
  <mergeCells count="6">
    <mergeCell ref="C7:G7"/>
    <mergeCell ref="H7:H9"/>
    <mergeCell ref="I7:I9"/>
    <mergeCell ref="J7:J9"/>
    <mergeCell ref="C8:D8"/>
    <mergeCell ref="E8:F8"/>
  </mergeCells>
  <pageMargins left="0.75" right="0.75" top="1" bottom="1" header="0.5" footer="0.5"/>
  <pageSetup paperSize="9" scale="33" orientation="landscape"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5"/>
  <sheetViews>
    <sheetView zoomScale="70" zoomScaleNormal="70" workbookViewId="0">
      <selection sqref="A1:A1048576"/>
    </sheetView>
  </sheetViews>
  <sheetFormatPr defaultColWidth="11.42578125" defaultRowHeight="15"/>
  <cols>
    <col min="1" max="1" width="4.85546875" style="2474" customWidth="1"/>
    <col min="2" max="2" width="67.85546875" style="2474" customWidth="1"/>
    <col min="3" max="3" width="20" style="2474" customWidth="1"/>
    <col min="4" max="4" width="20.85546875" style="2474" customWidth="1"/>
    <col min="5" max="5" width="18.42578125" style="2475" customWidth="1"/>
    <col min="6" max="6" width="24.28515625" style="2474" customWidth="1"/>
    <col min="7" max="255" width="11.42578125" style="2474"/>
    <col min="256" max="256" width="3.7109375" style="2474" customWidth="1"/>
    <col min="257" max="257" width="4.85546875" style="2474" customWidth="1"/>
    <col min="258" max="258" width="67.85546875" style="2474" customWidth="1"/>
    <col min="259" max="259" width="20" style="2474" customWidth="1"/>
    <col min="260" max="260" width="20.85546875" style="2474" customWidth="1"/>
    <col min="261" max="261" width="18.42578125" style="2474" customWidth="1"/>
    <col min="262" max="262" width="24.28515625" style="2474" customWidth="1"/>
    <col min="263" max="511" width="11.42578125" style="2474"/>
    <col min="512" max="512" width="3.7109375" style="2474" customWidth="1"/>
    <col min="513" max="513" width="4.85546875" style="2474" customWidth="1"/>
    <col min="514" max="514" width="67.85546875" style="2474" customWidth="1"/>
    <col min="515" max="515" width="20" style="2474" customWidth="1"/>
    <col min="516" max="516" width="20.85546875" style="2474" customWidth="1"/>
    <col min="517" max="517" width="18.42578125" style="2474" customWidth="1"/>
    <col min="518" max="518" width="24.28515625" style="2474" customWidth="1"/>
    <col min="519" max="767" width="11.42578125" style="2474"/>
    <col min="768" max="768" width="3.7109375" style="2474" customWidth="1"/>
    <col min="769" max="769" width="4.85546875" style="2474" customWidth="1"/>
    <col min="770" max="770" width="67.85546875" style="2474" customWidth="1"/>
    <col min="771" max="771" width="20" style="2474" customWidth="1"/>
    <col min="772" max="772" width="20.85546875" style="2474" customWidth="1"/>
    <col min="773" max="773" width="18.42578125" style="2474" customWidth="1"/>
    <col min="774" max="774" width="24.28515625" style="2474" customWidth="1"/>
    <col min="775" max="1023" width="11.42578125" style="2474"/>
    <col min="1024" max="1024" width="3.7109375" style="2474" customWidth="1"/>
    <col min="1025" max="1025" width="4.85546875" style="2474" customWidth="1"/>
    <col min="1026" max="1026" width="67.85546875" style="2474" customWidth="1"/>
    <col min="1027" max="1027" width="20" style="2474" customWidth="1"/>
    <col min="1028" max="1028" width="20.85546875" style="2474" customWidth="1"/>
    <col min="1029" max="1029" width="18.42578125" style="2474" customWidth="1"/>
    <col min="1030" max="1030" width="24.28515625" style="2474" customWidth="1"/>
    <col min="1031" max="1279" width="11.42578125" style="2474"/>
    <col min="1280" max="1280" width="3.7109375" style="2474" customWidth="1"/>
    <col min="1281" max="1281" width="4.85546875" style="2474" customWidth="1"/>
    <col min="1282" max="1282" width="67.85546875" style="2474" customWidth="1"/>
    <col min="1283" max="1283" width="20" style="2474" customWidth="1"/>
    <col min="1284" max="1284" width="20.85546875" style="2474" customWidth="1"/>
    <col min="1285" max="1285" width="18.42578125" style="2474" customWidth="1"/>
    <col min="1286" max="1286" width="24.28515625" style="2474" customWidth="1"/>
    <col min="1287" max="1535" width="11.42578125" style="2474"/>
    <col min="1536" max="1536" width="3.7109375" style="2474" customWidth="1"/>
    <col min="1537" max="1537" width="4.85546875" style="2474" customWidth="1"/>
    <col min="1538" max="1538" width="67.85546875" style="2474" customWidth="1"/>
    <col min="1539" max="1539" width="20" style="2474" customWidth="1"/>
    <col min="1540" max="1540" width="20.85546875" style="2474" customWidth="1"/>
    <col min="1541" max="1541" width="18.42578125" style="2474" customWidth="1"/>
    <col min="1542" max="1542" width="24.28515625" style="2474" customWidth="1"/>
    <col min="1543" max="1791" width="11.42578125" style="2474"/>
    <col min="1792" max="1792" width="3.7109375" style="2474" customWidth="1"/>
    <col min="1793" max="1793" width="4.85546875" style="2474" customWidth="1"/>
    <col min="1794" max="1794" width="67.85546875" style="2474" customWidth="1"/>
    <col min="1795" max="1795" width="20" style="2474" customWidth="1"/>
    <col min="1796" max="1796" width="20.85546875" style="2474" customWidth="1"/>
    <col min="1797" max="1797" width="18.42578125" style="2474" customWidth="1"/>
    <col min="1798" max="1798" width="24.28515625" style="2474" customWidth="1"/>
    <col min="1799" max="2047" width="11.42578125" style="2474"/>
    <col min="2048" max="2048" width="3.7109375" style="2474" customWidth="1"/>
    <col min="2049" max="2049" width="4.85546875" style="2474" customWidth="1"/>
    <col min="2050" max="2050" width="67.85546875" style="2474" customWidth="1"/>
    <col min="2051" max="2051" width="20" style="2474" customWidth="1"/>
    <col min="2052" max="2052" width="20.85546875" style="2474" customWidth="1"/>
    <col min="2053" max="2053" width="18.42578125" style="2474" customWidth="1"/>
    <col min="2054" max="2054" width="24.28515625" style="2474" customWidth="1"/>
    <col min="2055" max="2303" width="11.42578125" style="2474"/>
    <col min="2304" max="2304" width="3.7109375" style="2474" customWidth="1"/>
    <col min="2305" max="2305" width="4.85546875" style="2474" customWidth="1"/>
    <col min="2306" max="2306" width="67.85546875" style="2474" customWidth="1"/>
    <col min="2307" max="2307" width="20" style="2474" customWidth="1"/>
    <col min="2308" max="2308" width="20.85546875" style="2474" customWidth="1"/>
    <col min="2309" max="2309" width="18.42578125" style="2474" customWidth="1"/>
    <col min="2310" max="2310" width="24.28515625" style="2474" customWidth="1"/>
    <col min="2311" max="2559" width="11.42578125" style="2474"/>
    <col min="2560" max="2560" width="3.7109375" style="2474" customWidth="1"/>
    <col min="2561" max="2561" width="4.85546875" style="2474" customWidth="1"/>
    <col min="2562" max="2562" width="67.85546875" style="2474" customWidth="1"/>
    <col min="2563" max="2563" width="20" style="2474" customWidth="1"/>
    <col min="2564" max="2564" width="20.85546875" style="2474" customWidth="1"/>
    <col min="2565" max="2565" width="18.42578125" style="2474" customWidth="1"/>
    <col min="2566" max="2566" width="24.28515625" style="2474" customWidth="1"/>
    <col min="2567" max="2815" width="11.42578125" style="2474"/>
    <col min="2816" max="2816" width="3.7109375" style="2474" customWidth="1"/>
    <col min="2817" max="2817" width="4.85546875" style="2474" customWidth="1"/>
    <col min="2818" max="2818" width="67.85546875" style="2474" customWidth="1"/>
    <col min="2819" max="2819" width="20" style="2474" customWidth="1"/>
    <col min="2820" max="2820" width="20.85546875" style="2474" customWidth="1"/>
    <col min="2821" max="2821" width="18.42578125" style="2474" customWidth="1"/>
    <col min="2822" max="2822" width="24.28515625" style="2474" customWidth="1"/>
    <col min="2823" max="3071" width="11.42578125" style="2474"/>
    <col min="3072" max="3072" width="3.7109375" style="2474" customWidth="1"/>
    <col min="3073" max="3073" width="4.85546875" style="2474" customWidth="1"/>
    <col min="3074" max="3074" width="67.85546875" style="2474" customWidth="1"/>
    <col min="3075" max="3075" width="20" style="2474" customWidth="1"/>
    <col min="3076" max="3076" width="20.85546875" style="2474" customWidth="1"/>
    <col min="3077" max="3077" width="18.42578125" style="2474" customWidth="1"/>
    <col min="3078" max="3078" width="24.28515625" style="2474" customWidth="1"/>
    <col min="3079" max="3327" width="11.42578125" style="2474"/>
    <col min="3328" max="3328" width="3.7109375" style="2474" customWidth="1"/>
    <col min="3329" max="3329" width="4.85546875" style="2474" customWidth="1"/>
    <col min="3330" max="3330" width="67.85546875" style="2474" customWidth="1"/>
    <col min="3331" max="3331" width="20" style="2474" customWidth="1"/>
    <col min="3332" max="3332" width="20.85546875" style="2474" customWidth="1"/>
    <col min="3333" max="3333" width="18.42578125" style="2474" customWidth="1"/>
    <col min="3334" max="3334" width="24.28515625" style="2474" customWidth="1"/>
    <col min="3335" max="3583" width="11.42578125" style="2474"/>
    <col min="3584" max="3584" width="3.7109375" style="2474" customWidth="1"/>
    <col min="3585" max="3585" width="4.85546875" style="2474" customWidth="1"/>
    <col min="3586" max="3586" width="67.85546875" style="2474" customWidth="1"/>
    <col min="3587" max="3587" width="20" style="2474" customWidth="1"/>
    <col min="3588" max="3588" width="20.85546875" style="2474" customWidth="1"/>
    <col min="3589" max="3589" width="18.42578125" style="2474" customWidth="1"/>
    <col min="3590" max="3590" width="24.28515625" style="2474" customWidth="1"/>
    <col min="3591" max="3839" width="11.42578125" style="2474"/>
    <col min="3840" max="3840" width="3.7109375" style="2474" customWidth="1"/>
    <col min="3841" max="3841" width="4.85546875" style="2474" customWidth="1"/>
    <col min="3842" max="3842" width="67.85546875" style="2474" customWidth="1"/>
    <col min="3843" max="3843" width="20" style="2474" customWidth="1"/>
    <col min="3844" max="3844" width="20.85546875" style="2474" customWidth="1"/>
    <col min="3845" max="3845" width="18.42578125" style="2474" customWidth="1"/>
    <col min="3846" max="3846" width="24.28515625" style="2474" customWidth="1"/>
    <col min="3847" max="4095" width="11.42578125" style="2474"/>
    <col min="4096" max="4096" width="3.7109375" style="2474" customWidth="1"/>
    <col min="4097" max="4097" width="4.85546875" style="2474" customWidth="1"/>
    <col min="4098" max="4098" width="67.85546875" style="2474" customWidth="1"/>
    <col min="4099" max="4099" width="20" style="2474" customWidth="1"/>
    <col min="4100" max="4100" width="20.85546875" style="2474" customWidth="1"/>
    <col min="4101" max="4101" width="18.42578125" style="2474" customWidth="1"/>
    <col min="4102" max="4102" width="24.28515625" style="2474" customWidth="1"/>
    <col min="4103" max="4351" width="11.42578125" style="2474"/>
    <col min="4352" max="4352" width="3.7109375" style="2474" customWidth="1"/>
    <col min="4353" max="4353" width="4.85546875" style="2474" customWidth="1"/>
    <col min="4354" max="4354" width="67.85546875" style="2474" customWidth="1"/>
    <col min="4355" max="4355" width="20" style="2474" customWidth="1"/>
    <col min="4356" max="4356" width="20.85546875" style="2474" customWidth="1"/>
    <col min="4357" max="4357" width="18.42578125" style="2474" customWidth="1"/>
    <col min="4358" max="4358" width="24.28515625" style="2474" customWidth="1"/>
    <col min="4359" max="4607" width="11.42578125" style="2474"/>
    <col min="4608" max="4608" width="3.7109375" style="2474" customWidth="1"/>
    <col min="4609" max="4609" width="4.85546875" style="2474" customWidth="1"/>
    <col min="4610" max="4610" width="67.85546875" style="2474" customWidth="1"/>
    <col min="4611" max="4611" width="20" style="2474" customWidth="1"/>
    <col min="4612" max="4612" width="20.85546875" style="2474" customWidth="1"/>
    <col min="4613" max="4613" width="18.42578125" style="2474" customWidth="1"/>
    <col min="4614" max="4614" width="24.28515625" style="2474" customWidth="1"/>
    <col min="4615" max="4863" width="11.42578125" style="2474"/>
    <col min="4864" max="4864" width="3.7109375" style="2474" customWidth="1"/>
    <col min="4865" max="4865" width="4.85546875" style="2474" customWidth="1"/>
    <col min="4866" max="4866" width="67.85546875" style="2474" customWidth="1"/>
    <col min="4867" max="4867" width="20" style="2474" customWidth="1"/>
    <col min="4868" max="4868" width="20.85546875" style="2474" customWidth="1"/>
    <col min="4869" max="4869" width="18.42578125" style="2474" customWidth="1"/>
    <col min="4870" max="4870" width="24.28515625" style="2474" customWidth="1"/>
    <col min="4871" max="5119" width="11.42578125" style="2474"/>
    <col min="5120" max="5120" width="3.7109375" style="2474" customWidth="1"/>
    <col min="5121" max="5121" width="4.85546875" style="2474" customWidth="1"/>
    <col min="5122" max="5122" width="67.85546875" style="2474" customWidth="1"/>
    <col min="5123" max="5123" width="20" style="2474" customWidth="1"/>
    <col min="5124" max="5124" width="20.85546875" style="2474" customWidth="1"/>
    <col min="5125" max="5125" width="18.42578125" style="2474" customWidth="1"/>
    <col min="5126" max="5126" width="24.28515625" style="2474" customWidth="1"/>
    <col min="5127" max="5375" width="11.42578125" style="2474"/>
    <col min="5376" max="5376" width="3.7109375" style="2474" customWidth="1"/>
    <col min="5377" max="5377" width="4.85546875" style="2474" customWidth="1"/>
    <col min="5378" max="5378" width="67.85546875" style="2474" customWidth="1"/>
    <col min="5379" max="5379" width="20" style="2474" customWidth="1"/>
    <col min="5380" max="5380" width="20.85546875" style="2474" customWidth="1"/>
    <col min="5381" max="5381" width="18.42578125" style="2474" customWidth="1"/>
    <col min="5382" max="5382" width="24.28515625" style="2474" customWidth="1"/>
    <col min="5383" max="5631" width="11.42578125" style="2474"/>
    <col min="5632" max="5632" width="3.7109375" style="2474" customWidth="1"/>
    <col min="5633" max="5633" width="4.85546875" style="2474" customWidth="1"/>
    <col min="5634" max="5634" width="67.85546875" style="2474" customWidth="1"/>
    <col min="5635" max="5635" width="20" style="2474" customWidth="1"/>
    <col min="5636" max="5636" width="20.85546875" style="2474" customWidth="1"/>
    <col min="5637" max="5637" width="18.42578125" style="2474" customWidth="1"/>
    <col min="5638" max="5638" width="24.28515625" style="2474" customWidth="1"/>
    <col min="5639" max="5887" width="11.42578125" style="2474"/>
    <col min="5888" max="5888" width="3.7109375" style="2474" customWidth="1"/>
    <col min="5889" max="5889" width="4.85546875" style="2474" customWidth="1"/>
    <col min="5890" max="5890" width="67.85546875" style="2474" customWidth="1"/>
    <col min="5891" max="5891" width="20" style="2474" customWidth="1"/>
    <col min="5892" max="5892" width="20.85546875" style="2474" customWidth="1"/>
    <col min="5893" max="5893" width="18.42578125" style="2474" customWidth="1"/>
    <col min="5894" max="5894" width="24.28515625" style="2474" customWidth="1"/>
    <col min="5895" max="6143" width="11.42578125" style="2474"/>
    <col min="6144" max="6144" width="3.7109375" style="2474" customWidth="1"/>
    <col min="6145" max="6145" width="4.85546875" style="2474" customWidth="1"/>
    <col min="6146" max="6146" width="67.85546875" style="2474" customWidth="1"/>
    <col min="6147" max="6147" width="20" style="2474" customWidth="1"/>
    <col min="6148" max="6148" width="20.85546875" style="2474" customWidth="1"/>
    <col min="6149" max="6149" width="18.42578125" style="2474" customWidth="1"/>
    <col min="6150" max="6150" width="24.28515625" style="2474" customWidth="1"/>
    <col min="6151" max="6399" width="11.42578125" style="2474"/>
    <col min="6400" max="6400" width="3.7109375" style="2474" customWidth="1"/>
    <col min="6401" max="6401" width="4.85546875" style="2474" customWidth="1"/>
    <col min="6402" max="6402" width="67.85546875" style="2474" customWidth="1"/>
    <col min="6403" max="6403" width="20" style="2474" customWidth="1"/>
    <col min="6404" max="6404" width="20.85546875" style="2474" customWidth="1"/>
    <col min="6405" max="6405" width="18.42578125" style="2474" customWidth="1"/>
    <col min="6406" max="6406" width="24.28515625" style="2474" customWidth="1"/>
    <col min="6407" max="6655" width="11.42578125" style="2474"/>
    <col min="6656" max="6656" width="3.7109375" style="2474" customWidth="1"/>
    <col min="6657" max="6657" width="4.85546875" style="2474" customWidth="1"/>
    <col min="6658" max="6658" width="67.85546875" style="2474" customWidth="1"/>
    <col min="6659" max="6659" width="20" style="2474" customWidth="1"/>
    <col min="6660" max="6660" width="20.85546875" style="2474" customWidth="1"/>
    <col min="6661" max="6661" width="18.42578125" style="2474" customWidth="1"/>
    <col min="6662" max="6662" width="24.28515625" style="2474" customWidth="1"/>
    <col min="6663" max="6911" width="11.42578125" style="2474"/>
    <col min="6912" max="6912" width="3.7109375" style="2474" customWidth="1"/>
    <col min="6913" max="6913" width="4.85546875" style="2474" customWidth="1"/>
    <col min="6914" max="6914" width="67.85546875" style="2474" customWidth="1"/>
    <col min="6915" max="6915" width="20" style="2474" customWidth="1"/>
    <col min="6916" max="6916" width="20.85546875" style="2474" customWidth="1"/>
    <col min="6917" max="6917" width="18.42578125" style="2474" customWidth="1"/>
    <col min="6918" max="6918" width="24.28515625" style="2474" customWidth="1"/>
    <col min="6919" max="7167" width="11.42578125" style="2474"/>
    <col min="7168" max="7168" width="3.7109375" style="2474" customWidth="1"/>
    <col min="7169" max="7169" width="4.85546875" style="2474" customWidth="1"/>
    <col min="7170" max="7170" width="67.85546875" style="2474" customWidth="1"/>
    <col min="7171" max="7171" width="20" style="2474" customWidth="1"/>
    <col min="7172" max="7172" width="20.85546875" style="2474" customWidth="1"/>
    <col min="7173" max="7173" width="18.42578125" style="2474" customWidth="1"/>
    <col min="7174" max="7174" width="24.28515625" style="2474" customWidth="1"/>
    <col min="7175" max="7423" width="11.42578125" style="2474"/>
    <col min="7424" max="7424" width="3.7109375" style="2474" customWidth="1"/>
    <col min="7425" max="7425" width="4.85546875" style="2474" customWidth="1"/>
    <col min="7426" max="7426" width="67.85546875" style="2474" customWidth="1"/>
    <col min="7427" max="7427" width="20" style="2474" customWidth="1"/>
    <col min="7428" max="7428" width="20.85546875" style="2474" customWidth="1"/>
    <col min="7429" max="7429" width="18.42578125" style="2474" customWidth="1"/>
    <col min="7430" max="7430" width="24.28515625" style="2474" customWidth="1"/>
    <col min="7431" max="7679" width="11.42578125" style="2474"/>
    <col min="7680" max="7680" width="3.7109375" style="2474" customWidth="1"/>
    <col min="7681" max="7681" width="4.85546875" style="2474" customWidth="1"/>
    <col min="7682" max="7682" width="67.85546875" style="2474" customWidth="1"/>
    <col min="7683" max="7683" width="20" style="2474" customWidth="1"/>
    <col min="7684" max="7684" width="20.85546875" style="2474" customWidth="1"/>
    <col min="7685" max="7685" width="18.42578125" style="2474" customWidth="1"/>
    <col min="7686" max="7686" width="24.28515625" style="2474" customWidth="1"/>
    <col min="7687" max="7935" width="11.42578125" style="2474"/>
    <col min="7936" max="7936" width="3.7109375" style="2474" customWidth="1"/>
    <col min="7937" max="7937" width="4.85546875" style="2474" customWidth="1"/>
    <col min="7938" max="7938" width="67.85546875" style="2474" customWidth="1"/>
    <col min="7939" max="7939" width="20" style="2474" customWidth="1"/>
    <col min="7940" max="7940" width="20.85546875" style="2474" customWidth="1"/>
    <col min="7941" max="7941" width="18.42578125" style="2474" customWidth="1"/>
    <col min="7942" max="7942" width="24.28515625" style="2474" customWidth="1"/>
    <col min="7943" max="8191" width="11.42578125" style="2474"/>
    <col min="8192" max="8192" width="3.7109375" style="2474" customWidth="1"/>
    <col min="8193" max="8193" width="4.85546875" style="2474" customWidth="1"/>
    <col min="8194" max="8194" width="67.85546875" style="2474" customWidth="1"/>
    <col min="8195" max="8195" width="20" style="2474" customWidth="1"/>
    <col min="8196" max="8196" width="20.85546875" style="2474" customWidth="1"/>
    <col min="8197" max="8197" width="18.42578125" style="2474" customWidth="1"/>
    <col min="8198" max="8198" width="24.28515625" style="2474" customWidth="1"/>
    <col min="8199" max="8447" width="11.42578125" style="2474"/>
    <col min="8448" max="8448" width="3.7109375" style="2474" customWidth="1"/>
    <col min="8449" max="8449" width="4.85546875" style="2474" customWidth="1"/>
    <col min="8450" max="8450" width="67.85546875" style="2474" customWidth="1"/>
    <col min="8451" max="8451" width="20" style="2474" customWidth="1"/>
    <col min="8452" max="8452" width="20.85546875" style="2474" customWidth="1"/>
    <col min="8453" max="8453" width="18.42578125" style="2474" customWidth="1"/>
    <col min="8454" max="8454" width="24.28515625" style="2474" customWidth="1"/>
    <col min="8455" max="8703" width="11.42578125" style="2474"/>
    <col min="8704" max="8704" width="3.7109375" style="2474" customWidth="1"/>
    <col min="8705" max="8705" width="4.85546875" style="2474" customWidth="1"/>
    <col min="8706" max="8706" width="67.85546875" style="2474" customWidth="1"/>
    <col min="8707" max="8707" width="20" style="2474" customWidth="1"/>
    <col min="8708" max="8708" width="20.85546875" style="2474" customWidth="1"/>
    <col min="8709" max="8709" width="18.42578125" style="2474" customWidth="1"/>
    <col min="8710" max="8710" width="24.28515625" style="2474" customWidth="1"/>
    <col min="8711" max="8959" width="11.42578125" style="2474"/>
    <col min="8960" max="8960" width="3.7109375" style="2474" customWidth="1"/>
    <col min="8961" max="8961" width="4.85546875" style="2474" customWidth="1"/>
    <col min="8962" max="8962" width="67.85546875" style="2474" customWidth="1"/>
    <col min="8963" max="8963" width="20" style="2474" customWidth="1"/>
    <col min="8964" max="8964" width="20.85546875" style="2474" customWidth="1"/>
    <col min="8965" max="8965" width="18.42578125" style="2474" customWidth="1"/>
    <col min="8966" max="8966" width="24.28515625" style="2474" customWidth="1"/>
    <col min="8967" max="9215" width="11.42578125" style="2474"/>
    <col min="9216" max="9216" width="3.7109375" style="2474" customWidth="1"/>
    <col min="9217" max="9217" width="4.85546875" style="2474" customWidth="1"/>
    <col min="9218" max="9218" width="67.85546875" style="2474" customWidth="1"/>
    <col min="9219" max="9219" width="20" style="2474" customWidth="1"/>
    <col min="9220" max="9220" width="20.85546875" style="2474" customWidth="1"/>
    <col min="9221" max="9221" width="18.42578125" style="2474" customWidth="1"/>
    <col min="9222" max="9222" width="24.28515625" style="2474" customWidth="1"/>
    <col min="9223" max="9471" width="11.42578125" style="2474"/>
    <col min="9472" max="9472" width="3.7109375" style="2474" customWidth="1"/>
    <col min="9473" max="9473" width="4.85546875" style="2474" customWidth="1"/>
    <col min="9474" max="9474" width="67.85546875" style="2474" customWidth="1"/>
    <col min="9475" max="9475" width="20" style="2474" customWidth="1"/>
    <col min="9476" max="9476" width="20.85546875" style="2474" customWidth="1"/>
    <col min="9477" max="9477" width="18.42578125" style="2474" customWidth="1"/>
    <col min="9478" max="9478" width="24.28515625" style="2474" customWidth="1"/>
    <col min="9479" max="9727" width="11.42578125" style="2474"/>
    <col min="9728" max="9728" width="3.7109375" style="2474" customWidth="1"/>
    <col min="9729" max="9729" width="4.85546875" style="2474" customWidth="1"/>
    <col min="9730" max="9730" width="67.85546875" style="2474" customWidth="1"/>
    <col min="9731" max="9731" width="20" style="2474" customWidth="1"/>
    <col min="9732" max="9732" width="20.85546875" style="2474" customWidth="1"/>
    <col min="9733" max="9733" width="18.42578125" style="2474" customWidth="1"/>
    <col min="9734" max="9734" width="24.28515625" style="2474" customWidth="1"/>
    <col min="9735" max="9983" width="11.42578125" style="2474"/>
    <col min="9984" max="9984" width="3.7109375" style="2474" customWidth="1"/>
    <col min="9985" max="9985" width="4.85546875" style="2474" customWidth="1"/>
    <col min="9986" max="9986" width="67.85546875" style="2474" customWidth="1"/>
    <col min="9987" max="9987" width="20" style="2474" customWidth="1"/>
    <col min="9988" max="9988" width="20.85546875" style="2474" customWidth="1"/>
    <col min="9989" max="9989" width="18.42578125" style="2474" customWidth="1"/>
    <col min="9990" max="9990" width="24.28515625" style="2474" customWidth="1"/>
    <col min="9991" max="10239" width="11.42578125" style="2474"/>
    <col min="10240" max="10240" width="3.7109375" style="2474" customWidth="1"/>
    <col min="10241" max="10241" width="4.85546875" style="2474" customWidth="1"/>
    <col min="10242" max="10242" width="67.85546875" style="2474" customWidth="1"/>
    <col min="10243" max="10243" width="20" style="2474" customWidth="1"/>
    <col min="10244" max="10244" width="20.85546875" style="2474" customWidth="1"/>
    <col min="10245" max="10245" width="18.42578125" style="2474" customWidth="1"/>
    <col min="10246" max="10246" width="24.28515625" style="2474" customWidth="1"/>
    <col min="10247" max="10495" width="11.42578125" style="2474"/>
    <col min="10496" max="10496" width="3.7109375" style="2474" customWidth="1"/>
    <col min="10497" max="10497" width="4.85546875" style="2474" customWidth="1"/>
    <col min="10498" max="10498" width="67.85546875" style="2474" customWidth="1"/>
    <col min="10499" max="10499" width="20" style="2474" customWidth="1"/>
    <col min="10500" max="10500" width="20.85546875" style="2474" customWidth="1"/>
    <col min="10501" max="10501" width="18.42578125" style="2474" customWidth="1"/>
    <col min="10502" max="10502" width="24.28515625" style="2474" customWidth="1"/>
    <col min="10503" max="10751" width="11.42578125" style="2474"/>
    <col min="10752" max="10752" width="3.7109375" style="2474" customWidth="1"/>
    <col min="10753" max="10753" width="4.85546875" style="2474" customWidth="1"/>
    <col min="10754" max="10754" width="67.85546875" style="2474" customWidth="1"/>
    <col min="10755" max="10755" width="20" style="2474" customWidth="1"/>
    <col min="10756" max="10756" width="20.85546875" style="2474" customWidth="1"/>
    <col min="10757" max="10757" width="18.42578125" style="2474" customWidth="1"/>
    <col min="10758" max="10758" width="24.28515625" style="2474" customWidth="1"/>
    <col min="10759" max="11007" width="11.42578125" style="2474"/>
    <col min="11008" max="11008" width="3.7109375" style="2474" customWidth="1"/>
    <col min="11009" max="11009" width="4.85546875" style="2474" customWidth="1"/>
    <col min="11010" max="11010" width="67.85546875" style="2474" customWidth="1"/>
    <col min="11011" max="11011" width="20" style="2474" customWidth="1"/>
    <col min="11012" max="11012" width="20.85546875" style="2474" customWidth="1"/>
    <col min="11013" max="11013" width="18.42578125" style="2474" customWidth="1"/>
    <col min="11014" max="11014" width="24.28515625" style="2474" customWidth="1"/>
    <col min="11015" max="11263" width="11.42578125" style="2474"/>
    <col min="11264" max="11264" width="3.7109375" style="2474" customWidth="1"/>
    <col min="11265" max="11265" width="4.85546875" style="2474" customWidth="1"/>
    <col min="11266" max="11266" width="67.85546875" style="2474" customWidth="1"/>
    <col min="11267" max="11267" width="20" style="2474" customWidth="1"/>
    <col min="11268" max="11268" width="20.85546875" style="2474" customWidth="1"/>
    <col min="11269" max="11269" width="18.42578125" style="2474" customWidth="1"/>
    <col min="11270" max="11270" width="24.28515625" style="2474" customWidth="1"/>
    <col min="11271" max="11519" width="11.42578125" style="2474"/>
    <col min="11520" max="11520" width="3.7109375" style="2474" customWidth="1"/>
    <col min="11521" max="11521" width="4.85546875" style="2474" customWidth="1"/>
    <col min="11522" max="11522" width="67.85546875" style="2474" customWidth="1"/>
    <col min="11523" max="11523" width="20" style="2474" customWidth="1"/>
    <col min="11524" max="11524" width="20.85546875" style="2474" customWidth="1"/>
    <col min="11525" max="11525" width="18.42578125" style="2474" customWidth="1"/>
    <col min="11526" max="11526" width="24.28515625" style="2474" customWidth="1"/>
    <col min="11527" max="11775" width="11.42578125" style="2474"/>
    <col min="11776" max="11776" width="3.7109375" style="2474" customWidth="1"/>
    <col min="11777" max="11777" width="4.85546875" style="2474" customWidth="1"/>
    <col min="11778" max="11778" width="67.85546875" style="2474" customWidth="1"/>
    <col min="11779" max="11779" width="20" style="2474" customWidth="1"/>
    <col min="11780" max="11780" width="20.85546875" style="2474" customWidth="1"/>
    <col min="11781" max="11781" width="18.42578125" style="2474" customWidth="1"/>
    <col min="11782" max="11782" width="24.28515625" style="2474" customWidth="1"/>
    <col min="11783" max="12031" width="11.42578125" style="2474"/>
    <col min="12032" max="12032" width="3.7109375" style="2474" customWidth="1"/>
    <col min="12033" max="12033" width="4.85546875" style="2474" customWidth="1"/>
    <col min="12034" max="12034" width="67.85546875" style="2474" customWidth="1"/>
    <col min="12035" max="12035" width="20" style="2474" customWidth="1"/>
    <col min="12036" max="12036" width="20.85546875" style="2474" customWidth="1"/>
    <col min="12037" max="12037" width="18.42578125" style="2474" customWidth="1"/>
    <col min="12038" max="12038" width="24.28515625" style="2474" customWidth="1"/>
    <col min="12039" max="12287" width="11.42578125" style="2474"/>
    <col min="12288" max="12288" width="3.7109375" style="2474" customWidth="1"/>
    <col min="12289" max="12289" width="4.85546875" style="2474" customWidth="1"/>
    <col min="12290" max="12290" width="67.85546875" style="2474" customWidth="1"/>
    <col min="12291" max="12291" width="20" style="2474" customWidth="1"/>
    <col min="12292" max="12292" width="20.85546875" style="2474" customWidth="1"/>
    <col min="12293" max="12293" width="18.42578125" style="2474" customWidth="1"/>
    <col min="12294" max="12294" width="24.28515625" style="2474" customWidth="1"/>
    <col min="12295" max="12543" width="11.42578125" style="2474"/>
    <col min="12544" max="12544" width="3.7109375" style="2474" customWidth="1"/>
    <col min="12545" max="12545" width="4.85546875" style="2474" customWidth="1"/>
    <col min="12546" max="12546" width="67.85546875" style="2474" customWidth="1"/>
    <col min="12547" max="12547" width="20" style="2474" customWidth="1"/>
    <col min="12548" max="12548" width="20.85546875" style="2474" customWidth="1"/>
    <col min="12549" max="12549" width="18.42578125" style="2474" customWidth="1"/>
    <col min="12550" max="12550" width="24.28515625" style="2474" customWidth="1"/>
    <col min="12551" max="12799" width="11.42578125" style="2474"/>
    <col min="12800" max="12800" width="3.7109375" style="2474" customWidth="1"/>
    <col min="12801" max="12801" width="4.85546875" style="2474" customWidth="1"/>
    <col min="12802" max="12802" width="67.85546875" style="2474" customWidth="1"/>
    <col min="12803" max="12803" width="20" style="2474" customWidth="1"/>
    <col min="12804" max="12804" width="20.85546875" style="2474" customWidth="1"/>
    <col min="12805" max="12805" width="18.42578125" style="2474" customWidth="1"/>
    <col min="12806" max="12806" width="24.28515625" style="2474" customWidth="1"/>
    <col min="12807" max="13055" width="11.42578125" style="2474"/>
    <col min="13056" max="13056" width="3.7109375" style="2474" customWidth="1"/>
    <col min="13057" max="13057" width="4.85546875" style="2474" customWidth="1"/>
    <col min="13058" max="13058" width="67.85546875" style="2474" customWidth="1"/>
    <col min="13059" max="13059" width="20" style="2474" customWidth="1"/>
    <col min="13060" max="13060" width="20.85546875" style="2474" customWidth="1"/>
    <col min="13061" max="13061" width="18.42578125" style="2474" customWidth="1"/>
    <col min="13062" max="13062" width="24.28515625" style="2474" customWidth="1"/>
    <col min="13063" max="13311" width="11.42578125" style="2474"/>
    <col min="13312" max="13312" width="3.7109375" style="2474" customWidth="1"/>
    <col min="13313" max="13313" width="4.85546875" style="2474" customWidth="1"/>
    <col min="13314" max="13314" width="67.85546875" style="2474" customWidth="1"/>
    <col min="13315" max="13315" width="20" style="2474" customWidth="1"/>
    <col min="13316" max="13316" width="20.85546875" style="2474" customWidth="1"/>
    <col min="13317" max="13317" width="18.42578125" style="2474" customWidth="1"/>
    <col min="13318" max="13318" width="24.28515625" style="2474" customWidth="1"/>
    <col min="13319" max="13567" width="11.42578125" style="2474"/>
    <col min="13568" max="13568" width="3.7109375" style="2474" customWidth="1"/>
    <col min="13569" max="13569" width="4.85546875" style="2474" customWidth="1"/>
    <col min="13570" max="13570" width="67.85546875" style="2474" customWidth="1"/>
    <col min="13571" max="13571" width="20" style="2474" customWidth="1"/>
    <col min="13572" max="13572" width="20.85546875" style="2474" customWidth="1"/>
    <col min="13573" max="13573" width="18.42578125" style="2474" customWidth="1"/>
    <col min="13574" max="13574" width="24.28515625" style="2474" customWidth="1"/>
    <col min="13575" max="13823" width="11.42578125" style="2474"/>
    <col min="13824" max="13824" width="3.7109375" style="2474" customWidth="1"/>
    <col min="13825" max="13825" width="4.85546875" style="2474" customWidth="1"/>
    <col min="13826" max="13826" width="67.85546875" style="2474" customWidth="1"/>
    <col min="13827" max="13827" width="20" style="2474" customWidth="1"/>
    <col min="13828" max="13828" width="20.85546875" style="2474" customWidth="1"/>
    <col min="13829" max="13829" width="18.42578125" style="2474" customWidth="1"/>
    <col min="13830" max="13830" width="24.28515625" style="2474" customWidth="1"/>
    <col min="13831" max="14079" width="11.42578125" style="2474"/>
    <col min="14080" max="14080" width="3.7109375" style="2474" customWidth="1"/>
    <col min="14081" max="14081" width="4.85546875" style="2474" customWidth="1"/>
    <col min="14082" max="14082" width="67.85546875" style="2474" customWidth="1"/>
    <col min="14083" max="14083" width="20" style="2474" customWidth="1"/>
    <col min="14084" max="14084" width="20.85546875" style="2474" customWidth="1"/>
    <col min="14085" max="14085" width="18.42578125" style="2474" customWidth="1"/>
    <col min="14086" max="14086" width="24.28515625" style="2474" customWidth="1"/>
    <col min="14087" max="14335" width="11.42578125" style="2474"/>
    <col min="14336" max="14336" width="3.7109375" style="2474" customWidth="1"/>
    <col min="14337" max="14337" width="4.85546875" style="2474" customWidth="1"/>
    <col min="14338" max="14338" width="67.85546875" style="2474" customWidth="1"/>
    <col min="14339" max="14339" width="20" style="2474" customWidth="1"/>
    <col min="14340" max="14340" width="20.85546875" style="2474" customWidth="1"/>
    <col min="14341" max="14341" width="18.42578125" style="2474" customWidth="1"/>
    <col min="14342" max="14342" width="24.28515625" style="2474" customWidth="1"/>
    <col min="14343" max="14591" width="11.42578125" style="2474"/>
    <col min="14592" max="14592" width="3.7109375" style="2474" customWidth="1"/>
    <col min="14593" max="14593" width="4.85546875" style="2474" customWidth="1"/>
    <col min="14594" max="14594" width="67.85546875" style="2474" customWidth="1"/>
    <col min="14595" max="14595" width="20" style="2474" customWidth="1"/>
    <col min="14596" max="14596" width="20.85546875" style="2474" customWidth="1"/>
    <col min="14597" max="14597" width="18.42578125" style="2474" customWidth="1"/>
    <col min="14598" max="14598" width="24.28515625" style="2474" customWidth="1"/>
    <col min="14599" max="14847" width="11.42578125" style="2474"/>
    <col min="14848" max="14848" width="3.7109375" style="2474" customWidth="1"/>
    <col min="14849" max="14849" width="4.85546875" style="2474" customWidth="1"/>
    <col min="14850" max="14850" width="67.85546875" style="2474" customWidth="1"/>
    <col min="14851" max="14851" width="20" style="2474" customWidth="1"/>
    <col min="14852" max="14852" width="20.85546875" style="2474" customWidth="1"/>
    <col min="14853" max="14853" width="18.42578125" style="2474" customWidth="1"/>
    <col min="14854" max="14854" width="24.28515625" style="2474" customWidth="1"/>
    <col min="14855" max="15103" width="11.42578125" style="2474"/>
    <col min="15104" max="15104" width="3.7109375" style="2474" customWidth="1"/>
    <col min="15105" max="15105" width="4.85546875" style="2474" customWidth="1"/>
    <col min="15106" max="15106" width="67.85546875" style="2474" customWidth="1"/>
    <col min="15107" max="15107" width="20" style="2474" customWidth="1"/>
    <col min="15108" max="15108" width="20.85546875" style="2474" customWidth="1"/>
    <col min="15109" max="15109" width="18.42578125" style="2474" customWidth="1"/>
    <col min="15110" max="15110" width="24.28515625" style="2474" customWidth="1"/>
    <col min="15111" max="15359" width="11.42578125" style="2474"/>
    <col min="15360" max="15360" width="3.7109375" style="2474" customWidth="1"/>
    <col min="15361" max="15361" width="4.85546875" style="2474" customWidth="1"/>
    <col min="15362" max="15362" width="67.85546875" style="2474" customWidth="1"/>
    <col min="15363" max="15363" width="20" style="2474" customWidth="1"/>
    <col min="15364" max="15364" width="20.85546875" style="2474" customWidth="1"/>
    <col min="15365" max="15365" width="18.42578125" style="2474" customWidth="1"/>
    <col min="15366" max="15366" width="24.28515625" style="2474" customWidth="1"/>
    <col min="15367" max="15615" width="11.42578125" style="2474"/>
    <col min="15616" max="15616" width="3.7109375" style="2474" customWidth="1"/>
    <col min="15617" max="15617" width="4.85546875" style="2474" customWidth="1"/>
    <col min="15618" max="15618" width="67.85546875" style="2474" customWidth="1"/>
    <col min="15619" max="15619" width="20" style="2474" customWidth="1"/>
    <col min="15620" max="15620" width="20.85546875" style="2474" customWidth="1"/>
    <col min="15621" max="15621" width="18.42578125" style="2474" customWidth="1"/>
    <col min="15622" max="15622" width="24.28515625" style="2474" customWidth="1"/>
    <col min="15623" max="15871" width="11.42578125" style="2474"/>
    <col min="15872" max="15872" width="3.7109375" style="2474" customWidth="1"/>
    <col min="15873" max="15873" width="4.85546875" style="2474" customWidth="1"/>
    <col min="15874" max="15874" width="67.85546875" style="2474" customWidth="1"/>
    <col min="15875" max="15875" width="20" style="2474" customWidth="1"/>
    <col min="15876" max="15876" width="20.85546875" style="2474" customWidth="1"/>
    <col min="15877" max="15877" width="18.42578125" style="2474" customWidth="1"/>
    <col min="15878" max="15878" width="24.28515625" style="2474" customWidth="1"/>
    <col min="15879" max="16127" width="11.42578125" style="2474"/>
    <col min="16128" max="16128" width="3.7109375" style="2474" customWidth="1"/>
    <col min="16129" max="16129" width="4.85546875" style="2474" customWidth="1"/>
    <col min="16130" max="16130" width="67.85546875" style="2474" customWidth="1"/>
    <col min="16131" max="16131" width="20" style="2474" customWidth="1"/>
    <col min="16132" max="16132" width="20.85546875" style="2474" customWidth="1"/>
    <col min="16133" max="16133" width="18.42578125" style="2474" customWidth="1"/>
    <col min="16134" max="16134" width="24.28515625" style="2474" customWidth="1"/>
    <col min="16135" max="16384" width="11.42578125" style="2474"/>
  </cols>
  <sheetData>
    <row r="1" spans="1:6" ht="15.75">
      <c r="B1" s="242" t="s">
        <v>0</v>
      </c>
      <c r="C1">
        <v>22</v>
      </c>
    </row>
    <row r="2" spans="1:6" ht="15.75">
      <c r="B2" s="242" t="s">
        <v>2</v>
      </c>
      <c r="C2" s="2329" t="s">
        <v>2574</v>
      </c>
    </row>
    <row r="3" spans="1:6" ht="15.75">
      <c r="B3" s="242" t="s">
        <v>4</v>
      </c>
      <c r="C3" t="s">
        <v>2565</v>
      </c>
    </row>
    <row r="4" spans="1:6" ht="15.75">
      <c r="B4" s="242" t="s">
        <v>6</v>
      </c>
      <c r="C4" t="s">
        <v>7</v>
      </c>
      <c r="D4" s="2476"/>
    </row>
    <row r="5" spans="1:6" s="2477" customFormat="1" ht="18">
      <c r="B5" s="242" t="s">
        <v>8</v>
      </c>
      <c r="C5" t="s">
        <v>9</v>
      </c>
    </row>
    <row r="6" spans="1:6" ht="18.75" customHeight="1" thickBot="1">
      <c r="B6" s="2478"/>
      <c r="C6" s="2479"/>
      <c r="D6" s="2479"/>
    </row>
    <row r="7" spans="1:6" ht="105.75" customHeight="1" thickBot="1">
      <c r="A7" s="2480"/>
      <c r="B7" s="2481"/>
      <c r="C7" s="2482" t="s">
        <v>2575</v>
      </c>
      <c r="D7" s="2483" t="s">
        <v>2576</v>
      </c>
      <c r="E7" s="2483" t="s">
        <v>2293</v>
      </c>
      <c r="F7" s="2484" t="s">
        <v>2577</v>
      </c>
    </row>
    <row r="8" spans="1:6" ht="15.75" thickBot="1">
      <c r="A8" s="2485"/>
      <c r="B8" s="2486"/>
      <c r="C8" s="2487" t="s">
        <v>1037</v>
      </c>
      <c r="D8" s="2488" t="s">
        <v>1041</v>
      </c>
      <c r="E8" s="2489" t="s">
        <v>1044</v>
      </c>
      <c r="F8" s="2490" t="s">
        <v>1047</v>
      </c>
    </row>
    <row r="9" spans="1:6">
      <c r="A9" s="2491" t="s">
        <v>1037</v>
      </c>
      <c r="B9" s="2492" t="s">
        <v>2578</v>
      </c>
      <c r="C9" s="2493">
        <f>C10+C11+C12+C13+C14</f>
        <v>0</v>
      </c>
      <c r="D9" s="2493">
        <f t="shared" ref="D9:E9" si="0">D10+D11+D12+D13+D14</f>
        <v>0</v>
      </c>
      <c r="E9" s="2493">
        <f t="shared" si="0"/>
        <v>0</v>
      </c>
      <c r="F9" s="2494">
        <f>E9*12.5</f>
        <v>0</v>
      </c>
    </row>
    <row r="10" spans="1:6">
      <c r="A10" s="2495" t="s">
        <v>1041</v>
      </c>
      <c r="B10" s="2496" t="s">
        <v>2579</v>
      </c>
      <c r="C10" s="2497"/>
      <c r="D10" s="2498"/>
      <c r="E10" s="2499">
        <f>D10*0</f>
        <v>0</v>
      </c>
      <c r="F10" s="2500"/>
    </row>
    <row r="11" spans="1:6">
      <c r="A11" s="2495" t="s">
        <v>1044</v>
      </c>
      <c r="B11" s="2496" t="s">
        <v>2580</v>
      </c>
      <c r="C11" s="2501"/>
      <c r="D11" s="2502"/>
      <c r="E11" s="2503">
        <f>D11*8%</f>
        <v>0</v>
      </c>
      <c r="F11" s="2504"/>
    </row>
    <row r="12" spans="1:6">
      <c r="A12" s="2495" t="s">
        <v>1047</v>
      </c>
      <c r="B12" s="2496" t="s">
        <v>2581</v>
      </c>
      <c r="C12" s="2501"/>
      <c r="D12" s="2502"/>
      <c r="E12" s="2503">
        <f>D12*50%</f>
        <v>0</v>
      </c>
      <c r="F12" s="2504"/>
    </row>
    <row r="13" spans="1:6">
      <c r="A13" s="2495" t="s">
        <v>1049</v>
      </c>
      <c r="B13" s="2496" t="s">
        <v>2582</v>
      </c>
      <c r="C13" s="2501"/>
      <c r="D13" s="2502"/>
      <c r="E13" s="2503">
        <f>D13*75%</f>
        <v>0</v>
      </c>
      <c r="F13" s="2504"/>
    </row>
    <row r="14" spans="1:6">
      <c r="A14" s="2495" t="s">
        <v>1052</v>
      </c>
      <c r="B14" s="2505" t="s">
        <v>2583</v>
      </c>
      <c r="C14" s="2501"/>
      <c r="D14" s="2502"/>
      <c r="E14" s="2503">
        <f>D14*100%</f>
        <v>0</v>
      </c>
      <c r="F14" s="2504"/>
    </row>
    <row r="15" spans="1:6">
      <c r="A15" s="2495" t="s">
        <v>1054</v>
      </c>
      <c r="B15" s="2506" t="s">
        <v>2584</v>
      </c>
      <c r="C15" s="2507">
        <f>C16+C17+C18+C19+C20</f>
        <v>0</v>
      </c>
      <c r="D15" s="2507">
        <f>D16+D17+D18+D19+D20</f>
        <v>0</v>
      </c>
      <c r="E15" s="2507">
        <f>E16+E17+E18+E19+E20</f>
        <v>0</v>
      </c>
      <c r="F15" s="2508">
        <f>E15*12.5</f>
        <v>0</v>
      </c>
    </row>
    <row r="16" spans="1:6" ht="15" customHeight="1">
      <c r="A16" s="2495" t="s">
        <v>1057</v>
      </c>
      <c r="B16" s="2509" t="s">
        <v>2579</v>
      </c>
      <c r="C16" s="2510"/>
      <c r="D16" s="2498"/>
      <c r="E16" s="2503">
        <f>D16*0</f>
        <v>0</v>
      </c>
      <c r="F16" s="2504"/>
    </row>
    <row r="17" spans="1:6">
      <c r="A17" s="2495" t="s">
        <v>1060</v>
      </c>
      <c r="B17" s="2496" t="s">
        <v>2580</v>
      </c>
      <c r="C17" s="2510"/>
      <c r="D17" s="2502"/>
      <c r="E17" s="2503">
        <f>D17*8%</f>
        <v>0</v>
      </c>
      <c r="F17" s="2504"/>
    </row>
    <row r="18" spans="1:6">
      <c r="A18" s="2495" t="s">
        <v>2313</v>
      </c>
      <c r="B18" s="2496" t="s">
        <v>2585</v>
      </c>
      <c r="C18" s="2510"/>
      <c r="D18" s="2502"/>
      <c r="E18" s="2503">
        <f>D18*50%</f>
        <v>0</v>
      </c>
      <c r="F18" s="2504"/>
    </row>
    <row r="19" spans="1:6">
      <c r="A19" s="2495" t="s">
        <v>2315</v>
      </c>
      <c r="B19" s="2496" t="s">
        <v>2586</v>
      </c>
      <c r="C19" s="2510"/>
      <c r="D19" s="2502"/>
      <c r="E19" s="2503">
        <f>D19*75%</f>
        <v>0</v>
      </c>
      <c r="F19" s="2504"/>
    </row>
    <row r="20" spans="1:6" ht="15.75" thickBot="1">
      <c r="A20" s="2511" t="s">
        <v>2317</v>
      </c>
      <c r="B20" s="2512" t="s">
        <v>2583</v>
      </c>
      <c r="C20" s="2513"/>
      <c r="D20" s="2514"/>
      <c r="E20" s="2515">
        <f>D20*100%</f>
        <v>0</v>
      </c>
      <c r="F20" s="2516"/>
    </row>
    <row r="21" spans="1:6">
      <c r="E21" s="2474"/>
    </row>
    <row r="22" spans="1:6" ht="15.75">
      <c r="B22" s="1926" t="s">
        <v>2506</v>
      </c>
    </row>
    <row r="23" spans="1:6" ht="15.75">
      <c r="B23" s="1929"/>
      <c r="C23" s="2475"/>
      <c r="D23" s="2475"/>
    </row>
    <row r="24" spans="1:6">
      <c r="C24" s="2475"/>
      <c r="D24" s="2475"/>
    </row>
    <row r="25" spans="1:6">
      <c r="C25" s="2475"/>
      <c r="D25" s="2475"/>
    </row>
    <row r="26" spans="1:6">
      <c r="C26" s="2475"/>
      <c r="D26" s="2475"/>
    </row>
    <row r="27" spans="1:6">
      <c r="C27" s="2475"/>
      <c r="D27" s="2517"/>
    </row>
    <row r="28" spans="1:6">
      <c r="C28" s="2475"/>
      <c r="D28" s="2475"/>
    </row>
    <row r="29" spans="1:6">
      <c r="C29" s="2475"/>
      <c r="D29" s="2475"/>
    </row>
    <row r="30" spans="1:6">
      <c r="C30" s="2475"/>
      <c r="D30" s="2475"/>
    </row>
    <row r="31" spans="1:6">
      <c r="C31" s="2475"/>
      <c r="D31" s="2475"/>
    </row>
    <row r="32" spans="1:6">
      <c r="C32" s="2475"/>
      <c r="D32" s="2475"/>
    </row>
    <row r="33" spans="3:4">
      <c r="C33" s="2475"/>
      <c r="D33" s="2475"/>
    </row>
    <row r="34" spans="3:4">
      <c r="C34" s="2475"/>
      <c r="D34" s="2475"/>
    </row>
    <row r="35" spans="3:4">
      <c r="C35" s="2475"/>
      <c r="D35" s="2475"/>
    </row>
  </sheetData>
  <printOptions horizontalCentered="1" verticalCentered="1"/>
  <pageMargins left="0.74803149606299213" right="0.74803149606299213" top="0.98425196850393704" bottom="0.98425196850393704" header="0.51181102362204722" footer="0.51181102362204722"/>
  <pageSetup paperSize="9" scale="8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8"/>
  <sheetViews>
    <sheetView zoomScale="85" zoomScaleNormal="85" workbookViewId="0">
      <selection activeCell="K21" sqref="K21"/>
    </sheetView>
  </sheetViews>
  <sheetFormatPr defaultRowHeight="12.75"/>
  <cols>
    <col min="1" max="1" width="43.28515625" style="396" customWidth="1"/>
    <col min="2" max="2" width="16.7109375" style="396" customWidth="1"/>
    <col min="3" max="3" width="15.42578125" style="396" customWidth="1"/>
    <col min="4" max="16384" width="9.140625" style="396"/>
  </cols>
  <sheetData>
    <row r="1" spans="1:3" ht="15">
      <c r="A1" s="382" t="s">
        <v>0</v>
      </c>
      <c r="B1" s="407">
        <v>36.200000000000003</v>
      </c>
      <c r="C1" s="407"/>
    </row>
    <row r="2" spans="1:3" ht="15">
      <c r="A2" s="382" t="s">
        <v>2</v>
      </c>
      <c r="B2" s="386" t="s">
        <v>682</v>
      </c>
      <c r="C2" s="386"/>
    </row>
    <row r="3" spans="1:3" ht="15">
      <c r="A3" s="408" t="s">
        <v>4</v>
      </c>
      <c r="B3" s="184" t="s">
        <v>5</v>
      </c>
      <c r="C3" s="184"/>
    </row>
    <row r="4" spans="1:3" ht="15">
      <c r="A4" s="408" t="s">
        <v>6</v>
      </c>
      <c r="B4" s="184" t="s">
        <v>668</v>
      </c>
      <c r="C4" s="184"/>
    </row>
    <row r="5" spans="1:3" ht="15">
      <c r="A5" s="408" t="s">
        <v>8</v>
      </c>
      <c r="B5" s="184" t="s">
        <v>9</v>
      </c>
      <c r="C5" s="184"/>
    </row>
    <row r="6" spans="1:3" ht="15">
      <c r="A6" s="390"/>
      <c r="B6" s="391"/>
      <c r="C6" s="185"/>
    </row>
    <row r="7" spans="1:3" ht="102.75" customHeight="1">
      <c r="A7" s="409" t="s">
        <v>683</v>
      </c>
      <c r="B7" s="410" t="s">
        <v>684</v>
      </c>
      <c r="C7" s="410" t="s">
        <v>685</v>
      </c>
    </row>
    <row r="8" spans="1:3" ht="19.5" customHeight="1">
      <c r="A8" s="394" t="s">
        <v>7</v>
      </c>
      <c r="B8" s="395">
        <f>SUM(B9:B13)</f>
        <v>0</v>
      </c>
      <c r="C8" s="395" t="e">
        <f>(B9*C9+C10*B10+B11*C11+B12*C12+B13*C13)/B8</f>
        <v>#DIV/0!</v>
      </c>
    </row>
    <row r="9" spans="1:3" ht="15">
      <c r="A9" s="411" t="s">
        <v>686</v>
      </c>
      <c r="B9" s="229">
        <v>0</v>
      </c>
      <c r="C9" s="229">
        <v>0</v>
      </c>
    </row>
    <row r="10" spans="1:3" ht="15">
      <c r="A10" s="411" t="s">
        <v>687</v>
      </c>
      <c r="B10" s="229">
        <v>0</v>
      </c>
      <c r="C10" s="229">
        <v>0</v>
      </c>
    </row>
    <row r="11" spans="1:3" ht="15">
      <c r="A11" s="411" t="s">
        <v>688</v>
      </c>
      <c r="B11" s="229">
        <v>0</v>
      </c>
      <c r="C11" s="229">
        <v>0</v>
      </c>
    </row>
    <row r="12" spans="1:3" ht="15">
      <c r="A12" s="411" t="s">
        <v>689</v>
      </c>
      <c r="B12" s="229">
        <v>0</v>
      </c>
      <c r="C12" s="229">
        <v>0</v>
      </c>
    </row>
    <row r="13" spans="1:3" ht="15">
      <c r="A13" s="411" t="s">
        <v>690</v>
      </c>
      <c r="B13" s="229">
        <v>0</v>
      </c>
      <c r="C13" s="229">
        <v>0</v>
      </c>
    </row>
    <row r="14" spans="1:3" ht="15">
      <c r="A14" s="394" t="s">
        <v>477</v>
      </c>
      <c r="B14" s="395">
        <f>SUM(B15:B19)</f>
        <v>0</v>
      </c>
      <c r="C14" s="395" t="e">
        <f>(B15*C15+C16*B16+B17*C17+B18*C18+B19*C19)/B14</f>
        <v>#DIV/0!</v>
      </c>
    </row>
    <row r="15" spans="1:3" ht="15">
      <c r="A15" s="411" t="s">
        <v>686</v>
      </c>
      <c r="B15" s="229">
        <v>0</v>
      </c>
      <c r="C15" s="229">
        <v>0</v>
      </c>
    </row>
    <row r="16" spans="1:3" ht="15">
      <c r="A16" s="411" t="s">
        <v>687</v>
      </c>
      <c r="B16" s="229">
        <v>0</v>
      </c>
      <c r="C16" s="229">
        <v>0</v>
      </c>
    </row>
    <row r="17" spans="1:3" ht="15">
      <c r="A17" s="411" t="s">
        <v>688</v>
      </c>
      <c r="B17" s="229">
        <v>0</v>
      </c>
      <c r="C17" s="229">
        <v>0</v>
      </c>
    </row>
    <row r="18" spans="1:3" ht="15">
      <c r="A18" s="411" t="s">
        <v>689</v>
      </c>
      <c r="B18" s="229">
        <v>0</v>
      </c>
      <c r="C18" s="229">
        <v>0</v>
      </c>
    </row>
    <row r="19" spans="1:3" ht="15">
      <c r="A19" s="411" t="s">
        <v>690</v>
      </c>
      <c r="B19" s="229">
        <v>0</v>
      </c>
      <c r="C19" s="229">
        <v>0</v>
      </c>
    </row>
    <row r="20" spans="1:3" ht="15">
      <c r="A20" s="394" t="s">
        <v>507</v>
      </c>
      <c r="B20" s="395">
        <f>SUM(B21:B25)</f>
        <v>0</v>
      </c>
      <c r="C20" s="395" t="e">
        <f>(B21*C21+C22*B22+B23*C23+B24*C24+B25*C25)/B20</f>
        <v>#DIV/0!</v>
      </c>
    </row>
    <row r="21" spans="1:3" ht="15">
      <c r="A21" s="411" t="s">
        <v>686</v>
      </c>
      <c r="B21" s="229">
        <v>0</v>
      </c>
      <c r="C21" s="229">
        <v>0</v>
      </c>
    </row>
    <row r="22" spans="1:3" ht="15">
      <c r="A22" s="411" t="s">
        <v>687</v>
      </c>
      <c r="B22" s="229">
        <v>0</v>
      </c>
      <c r="C22" s="229">
        <v>0</v>
      </c>
    </row>
    <row r="23" spans="1:3" ht="15">
      <c r="A23" s="411" t="s">
        <v>688</v>
      </c>
      <c r="B23" s="229">
        <v>0</v>
      </c>
      <c r="C23" s="229">
        <v>0</v>
      </c>
    </row>
    <row r="24" spans="1:3" ht="15">
      <c r="A24" s="411" t="s">
        <v>689</v>
      </c>
      <c r="B24" s="229">
        <v>0</v>
      </c>
      <c r="C24" s="229">
        <v>0</v>
      </c>
    </row>
    <row r="25" spans="1:3" ht="15">
      <c r="A25" s="411" t="s">
        <v>690</v>
      </c>
      <c r="B25" s="229">
        <v>0</v>
      </c>
      <c r="C25" s="229">
        <v>0</v>
      </c>
    </row>
    <row r="26" spans="1:3" ht="15">
      <c r="A26" s="394" t="s">
        <v>478</v>
      </c>
      <c r="B26" s="395">
        <f>SUM(B27:B31)</f>
        <v>0</v>
      </c>
      <c r="C26" s="395" t="e">
        <f>(B27*C27+C28*B28+B29*C29+B30*C30+B31*C31)/B26</f>
        <v>#DIV/0!</v>
      </c>
    </row>
    <row r="27" spans="1:3" ht="15">
      <c r="A27" s="411" t="s">
        <v>686</v>
      </c>
      <c r="B27" s="229">
        <v>0</v>
      </c>
      <c r="C27" s="229">
        <v>0</v>
      </c>
    </row>
    <row r="28" spans="1:3" ht="15">
      <c r="A28" s="411" t="s">
        <v>687</v>
      </c>
      <c r="B28" s="229">
        <v>0</v>
      </c>
      <c r="C28" s="229">
        <v>0</v>
      </c>
    </row>
    <row r="29" spans="1:3" ht="15">
      <c r="A29" s="411" t="s">
        <v>688</v>
      </c>
      <c r="B29" s="229">
        <v>0</v>
      </c>
      <c r="C29" s="229">
        <v>0</v>
      </c>
    </row>
    <row r="30" spans="1:3" ht="15">
      <c r="A30" s="411" t="s">
        <v>689</v>
      </c>
      <c r="B30" s="229">
        <v>0</v>
      </c>
      <c r="C30" s="229">
        <v>0</v>
      </c>
    </row>
    <row r="31" spans="1:3" ht="15">
      <c r="A31" s="411" t="s">
        <v>690</v>
      </c>
      <c r="B31" s="229">
        <v>0</v>
      </c>
      <c r="C31" s="229">
        <v>0</v>
      </c>
    </row>
    <row r="32" spans="1:3" ht="15">
      <c r="A32" s="394" t="s">
        <v>636</v>
      </c>
      <c r="B32" s="395">
        <f>SUM(B33:B37)</f>
        <v>0</v>
      </c>
      <c r="C32" s="395" t="e">
        <f>(B33*C33+C34*B34+B35*C35+B36*C36+B37*C37)/B32</f>
        <v>#DIV/0!</v>
      </c>
    </row>
    <row r="33" spans="1:3" ht="15">
      <c r="A33" s="411" t="s">
        <v>686</v>
      </c>
      <c r="B33" s="229">
        <v>0</v>
      </c>
      <c r="C33" s="229">
        <v>0</v>
      </c>
    </row>
    <row r="34" spans="1:3" ht="15">
      <c r="A34" s="411" t="s">
        <v>687</v>
      </c>
      <c r="B34" s="229">
        <v>0</v>
      </c>
      <c r="C34" s="229">
        <v>0</v>
      </c>
    </row>
    <row r="35" spans="1:3" ht="15">
      <c r="A35" s="411" t="s">
        <v>688</v>
      </c>
      <c r="B35" s="229">
        <v>0</v>
      </c>
      <c r="C35" s="229">
        <v>0</v>
      </c>
    </row>
    <row r="36" spans="1:3" ht="15">
      <c r="A36" s="411" t="s">
        <v>689</v>
      </c>
      <c r="B36" s="229">
        <v>0</v>
      </c>
      <c r="C36" s="229">
        <v>0</v>
      </c>
    </row>
    <row r="37" spans="1:3" ht="15">
      <c r="A37" s="411" t="s">
        <v>690</v>
      </c>
      <c r="B37" s="229">
        <v>0</v>
      </c>
      <c r="C37" s="229">
        <v>0</v>
      </c>
    </row>
    <row r="38" spans="1:3" ht="15">
      <c r="A38" s="394" t="s">
        <v>640</v>
      </c>
      <c r="B38" s="395">
        <f>SUM(B39:B43)</f>
        <v>0</v>
      </c>
      <c r="C38" s="395" t="e">
        <f>(B39*C39+C40*B40+B41*C41+B42*C42+B43*C43)/B38</f>
        <v>#DIV/0!</v>
      </c>
    </row>
    <row r="39" spans="1:3" ht="15">
      <c r="A39" s="411" t="s">
        <v>686</v>
      </c>
      <c r="B39" s="229">
        <v>0</v>
      </c>
      <c r="C39" s="229">
        <v>0</v>
      </c>
    </row>
    <row r="40" spans="1:3" ht="15">
      <c r="A40" s="411" t="s">
        <v>687</v>
      </c>
      <c r="B40" s="229">
        <v>0</v>
      </c>
      <c r="C40" s="229">
        <v>0</v>
      </c>
    </row>
    <row r="41" spans="1:3" ht="15">
      <c r="A41" s="411" t="s">
        <v>688</v>
      </c>
      <c r="B41" s="229">
        <v>0</v>
      </c>
      <c r="C41" s="229">
        <v>0</v>
      </c>
    </row>
    <row r="42" spans="1:3" ht="15">
      <c r="A42" s="411" t="s">
        <v>689</v>
      </c>
      <c r="B42" s="229">
        <v>0</v>
      </c>
      <c r="C42" s="229">
        <v>0</v>
      </c>
    </row>
    <row r="43" spans="1:3" ht="15">
      <c r="A43" s="411" t="s">
        <v>690</v>
      </c>
      <c r="B43" s="229">
        <v>0</v>
      </c>
      <c r="C43" s="229">
        <v>0</v>
      </c>
    </row>
    <row r="44" spans="1:3" ht="15">
      <c r="A44" s="394" t="s">
        <v>644</v>
      </c>
      <c r="B44" s="395">
        <f>SUM(B45:B49)</f>
        <v>0</v>
      </c>
      <c r="C44" s="395" t="e">
        <f>(B45*C45+C46*B46+B47*C47+B48*C48+B49*C49)/B44</f>
        <v>#DIV/0!</v>
      </c>
    </row>
    <row r="45" spans="1:3" ht="15">
      <c r="A45" s="411" t="s">
        <v>686</v>
      </c>
      <c r="B45" s="229">
        <v>0</v>
      </c>
      <c r="C45" s="229">
        <v>0</v>
      </c>
    </row>
    <row r="46" spans="1:3" ht="15">
      <c r="A46" s="411" t="s">
        <v>687</v>
      </c>
      <c r="B46" s="229">
        <v>0</v>
      </c>
      <c r="C46" s="229">
        <v>0</v>
      </c>
    </row>
    <row r="47" spans="1:3" ht="15">
      <c r="A47" s="411" t="s">
        <v>688</v>
      </c>
      <c r="B47" s="229">
        <v>0</v>
      </c>
      <c r="C47" s="229">
        <v>0</v>
      </c>
    </row>
    <row r="48" spans="1:3" ht="15">
      <c r="A48" s="411" t="s">
        <v>689</v>
      </c>
      <c r="B48" s="229">
        <v>0</v>
      </c>
      <c r="C48" s="229">
        <v>0</v>
      </c>
    </row>
    <row r="49" spans="1:3" ht="15">
      <c r="A49" s="411" t="s">
        <v>690</v>
      </c>
      <c r="B49" s="229">
        <v>0</v>
      </c>
      <c r="C49" s="229">
        <v>0</v>
      </c>
    </row>
    <row r="50" spans="1:3" ht="15">
      <c r="A50" s="394" t="s">
        <v>642</v>
      </c>
      <c r="B50" s="395">
        <f>SUM(B51:B55)</f>
        <v>0</v>
      </c>
      <c r="C50" s="395" t="e">
        <f>(B51*C51+C52*B52+B53*C53+B54*C54+B55*C55)/B50</f>
        <v>#DIV/0!</v>
      </c>
    </row>
    <row r="51" spans="1:3" ht="15">
      <c r="A51" s="411" t="s">
        <v>686</v>
      </c>
      <c r="B51" s="229">
        <v>0</v>
      </c>
      <c r="C51" s="229">
        <v>0</v>
      </c>
    </row>
    <row r="52" spans="1:3" ht="15">
      <c r="A52" s="411" t="s">
        <v>687</v>
      </c>
      <c r="B52" s="229">
        <v>0</v>
      </c>
      <c r="C52" s="229">
        <v>0</v>
      </c>
    </row>
    <row r="53" spans="1:3" ht="15">
      <c r="A53" s="411" t="s">
        <v>688</v>
      </c>
      <c r="B53" s="229">
        <v>0</v>
      </c>
      <c r="C53" s="229">
        <v>0</v>
      </c>
    </row>
    <row r="54" spans="1:3" ht="15">
      <c r="A54" s="411" t="s">
        <v>689</v>
      </c>
      <c r="B54" s="229">
        <v>0</v>
      </c>
      <c r="C54" s="229">
        <v>0</v>
      </c>
    </row>
    <row r="55" spans="1:3" ht="15">
      <c r="A55" s="411" t="s">
        <v>690</v>
      </c>
      <c r="B55" s="229">
        <v>0</v>
      </c>
      <c r="C55" s="229">
        <v>0</v>
      </c>
    </row>
    <row r="56" spans="1:3" ht="15">
      <c r="A56" s="394" t="s">
        <v>638</v>
      </c>
      <c r="B56" s="395">
        <f>SUM(B57:B61)</f>
        <v>0</v>
      </c>
      <c r="C56" s="395" t="e">
        <f>(B57*C57+C58*B58+B59*C59+B60*C60+B61*C61)/B56</f>
        <v>#DIV/0!</v>
      </c>
    </row>
    <row r="57" spans="1:3" ht="15">
      <c r="A57" s="411" t="s">
        <v>686</v>
      </c>
      <c r="B57" s="229">
        <v>0</v>
      </c>
      <c r="C57" s="229">
        <v>0</v>
      </c>
    </row>
    <row r="58" spans="1:3" ht="15">
      <c r="A58" s="411" t="s">
        <v>687</v>
      </c>
      <c r="B58" s="229">
        <v>0</v>
      </c>
      <c r="C58" s="229">
        <v>0</v>
      </c>
    </row>
    <row r="59" spans="1:3" ht="15">
      <c r="A59" s="411" t="s">
        <v>688</v>
      </c>
      <c r="B59" s="229">
        <v>0</v>
      </c>
      <c r="C59" s="229">
        <v>0</v>
      </c>
    </row>
    <row r="60" spans="1:3" ht="15">
      <c r="A60" s="411" t="s">
        <v>689</v>
      </c>
      <c r="B60" s="229">
        <v>0</v>
      </c>
      <c r="C60" s="229">
        <v>0</v>
      </c>
    </row>
    <row r="61" spans="1:3" ht="15">
      <c r="A61" s="411" t="s">
        <v>690</v>
      </c>
      <c r="B61" s="229">
        <v>0</v>
      </c>
      <c r="C61" s="229">
        <v>0</v>
      </c>
    </row>
    <row r="62" spans="1:3" ht="15">
      <c r="A62" s="394" t="s">
        <v>648</v>
      </c>
      <c r="B62" s="395">
        <f>SUM(B63:B67)</f>
        <v>0</v>
      </c>
      <c r="C62" s="395" t="e">
        <f>(B63*C63+C64*B64+B65*C65+B66*C66+B67*C67)/B62</f>
        <v>#DIV/0!</v>
      </c>
    </row>
    <row r="63" spans="1:3" ht="15">
      <c r="A63" s="411" t="s">
        <v>686</v>
      </c>
      <c r="B63" s="229">
        <v>0</v>
      </c>
      <c r="C63" s="229">
        <v>0</v>
      </c>
    </row>
    <row r="64" spans="1:3" ht="15">
      <c r="A64" s="411" t="s">
        <v>687</v>
      </c>
      <c r="B64" s="229">
        <v>0</v>
      </c>
      <c r="C64" s="229">
        <v>0</v>
      </c>
    </row>
    <row r="65" spans="1:3" ht="15">
      <c r="A65" s="411" t="s">
        <v>688</v>
      </c>
      <c r="B65" s="229">
        <v>0</v>
      </c>
      <c r="C65" s="229">
        <v>0</v>
      </c>
    </row>
    <row r="66" spans="1:3" ht="15">
      <c r="A66" s="411" t="s">
        <v>689</v>
      </c>
      <c r="B66" s="229">
        <v>0</v>
      </c>
      <c r="C66" s="229">
        <v>0</v>
      </c>
    </row>
    <row r="67" spans="1:3" ht="15">
      <c r="A67" s="411" t="s">
        <v>690</v>
      </c>
      <c r="B67" s="229">
        <v>0</v>
      </c>
      <c r="C67" s="229">
        <v>0</v>
      </c>
    </row>
    <row r="68" spans="1:3" ht="15">
      <c r="A68" s="394" t="s">
        <v>646</v>
      </c>
      <c r="B68" s="395">
        <f>SUM(B69:B73)</f>
        <v>0</v>
      </c>
      <c r="C68" s="395" t="e">
        <f>(B69*C69+C70*B70+B71*C71+B72*C72+B73*C73)/B68</f>
        <v>#DIV/0!</v>
      </c>
    </row>
    <row r="69" spans="1:3" ht="15">
      <c r="A69" s="411" t="s">
        <v>686</v>
      </c>
      <c r="B69" s="229">
        <v>0</v>
      </c>
      <c r="C69" s="229">
        <v>0</v>
      </c>
    </row>
    <row r="70" spans="1:3" ht="15">
      <c r="A70" s="411" t="s">
        <v>687</v>
      </c>
      <c r="B70" s="229">
        <v>0</v>
      </c>
      <c r="C70" s="229">
        <v>0</v>
      </c>
    </row>
    <row r="71" spans="1:3" ht="15">
      <c r="A71" s="411" t="s">
        <v>688</v>
      </c>
      <c r="B71" s="229">
        <v>0</v>
      </c>
      <c r="C71" s="229">
        <v>0</v>
      </c>
    </row>
    <row r="72" spans="1:3" ht="15">
      <c r="A72" s="411" t="s">
        <v>689</v>
      </c>
      <c r="B72" s="229">
        <v>0</v>
      </c>
      <c r="C72" s="229">
        <v>0</v>
      </c>
    </row>
    <row r="73" spans="1:3" ht="15">
      <c r="A73" s="412" t="s">
        <v>690</v>
      </c>
      <c r="B73" s="403">
        <v>0</v>
      </c>
      <c r="C73" s="404">
        <v>0</v>
      </c>
    </row>
    <row r="74" spans="1:3" ht="12" customHeight="1">
      <c r="A74" s="413"/>
    </row>
    <row r="75" spans="1:3" ht="86.25" customHeight="1">
      <c r="A75" s="406" t="s">
        <v>681</v>
      </c>
      <c r="B75" s="414"/>
      <c r="C75" s="414"/>
    </row>
    <row r="76" spans="1:3" ht="15">
      <c r="A76" s="382"/>
    </row>
    <row r="77" spans="1:3" ht="15">
      <c r="A77" s="382"/>
    </row>
    <row r="78" spans="1:3" ht="15">
      <c r="A78" s="382"/>
    </row>
  </sheetData>
  <pageMargins left="0.7" right="0.7" top="0.75" bottom="0.75" header="0.3" footer="0.3"/>
  <pageSetup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5"/>
  <sheetViews>
    <sheetView zoomScale="70" zoomScaleNormal="70" workbookViewId="0">
      <pane xSplit="2" topLeftCell="C1" activePane="topRight" state="frozen"/>
      <selection sqref="A1:A1048576"/>
      <selection pane="topRight" sqref="A1:A1048576"/>
    </sheetView>
  </sheetViews>
  <sheetFormatPr defaultColWidth="11.42578125" defaultRowHeight="12.75"/>
  <cols>
    <col min="1" max="1" width="6.28515625" style="2518" customWidth="1"/>
    <col min="2" max="2" width="53" style="2518" bestFit="1" customWidth="1"/>
    <col min="3" max="3" width="14.7109375" style="2518" customWidth="1"/>
    <col min="4" max="4" width="17.7109375" style="2518" customWidth="1"/>
    <col min="5" max="6" width="12.85546875" style="2518" customWidth="1"/>
    <col min="7" max="7" width="17" style="2518" customWidth="1"/>
    <col min="8" max="8" width="16.85546875" style="2518" customWidth="1"/>
    <col min="9" max="9" width="16.5703125" style="2518" customWidth="1"/>
    <col min="10" max="10" width="16.140625" style="2518" customWidth="1"/>
    <col min="11" max="255" width="11.42578125" style="2518"/>
    <col min="256" max="256" width="13.28515625" style="2518" customWidth="1"/>
    <col min="257" max="257" width="11.42578125" style="2518"/>
    <col min="258" max="258" width="54" style="2518" customWidth="1"/>
    <col min="259" max="259" width="19.28515625" style="2518" customWidth="1"/>
    <col min="260" max="260" width="24.85546875" style="2518" customWidth="1"/>
    <col min="261" max="261" width="14.7109375" style="2518" customWidth="1"/>
    <col min="262" max="262" width="16.7109375" style="2518" customWidth="1"/>
    <col min="263" max="263" width="23.5703125" style="2518" customWidth="1"/>
    <col min="264" max="264" width="19.7109375" style="2518" customWidth="1"/>
    <col min="265" max="266" width="20.42578125" style="2518" customWidth="1"/>
    <col min="267" max="511" width="11.42578125" style="2518"/>
    <col min="512" max="512" width="13.28515625" style="2518" customWidth="1"/>
    <col min="513" max="513" width="11.42578125" style="2518"/>
    <col min="514" max="514" width="54" style="2518" customWidth="1"/>
    <col min="515" max="515" width="19.28515625" style="2518" customWidth="1"/>
    <col min="516" max="516" width="24.85546875" style="2518" customWidth="1"/>
    <col min="517" max="517" width="14.7109375" style="2518" customWidth="1"/>
    <col min="518" max="518" width="16.7109375" style="2518" customWidth="1"/>
    <col min="519" max="519" width="23.5703125" style="2518" customWidth="1"/>
    <col min="520" max="520" width="19.7109375" style="2518" customWidth="1"/>
    <col min="521" max="522" width="20.42578125" style="2518" customWidth="1"/>
    <col min="523" max="767" width="11.42578125" style="2518"/>
    <col min="768" max="768" width="13.28515625" style="2518" customWidth="1"/>
    <col min="769" max="769" width="11.42578125" style="2518"/>
    <col min="770" max="770" width="54" style="2518" customWidth="1"/>
    <col min="771" max="771" width="19.28515625" style="2518" customWidth="1"/>
    <col min="772" max="772" width="24.85546875" style="2518" customWidth="1"/>
    <col min="773" max="773" width="14.7109375" style="2518" customWidth="1"/>
    <col min="774" max="774" width="16.7109375" style="2518" customWidth="1"/>
    <col min="775" max="775" width="23.5703125" style="2518" customWidth="1"/>
    <col min="776" max="776" width="19.7109375" style="2518" customWidth="1"/>
    <col min="777" max="778" width="20.42578125" style="2518" customWidth="1"/>
    <col min="779" max="1023" width="11.42578125" style="2518"/>
    <col min="1024" max="1024" width="13.28515625" style="2518" customWidth="1"/>
    <col min="1025" max="1025" width="11.42578125" style="2518"/>
    <col min="1026" max="1026" width="54" style="2518" customWidth="1"/>
    <col min="1027" max="1027" width="19.28515625" style="2518" customWidth="1"/>
    <col min="1028" max="1028" width="24.85546875" style="2518" customWidth="1"/>
    <col min="1029" max="1029" width="14.7109375" style="2518" customWidth="1"/>
    <col min="1030" max="1030" width="16.7109375" style="2518" customWidth="1"/>
    <col min="1031" max="1031" width="23.5703125" style="2518" customWidth="1"/>
    <col min="1032" max="1032" width="19.7109375" style="2518" customWidth="1"/>
    <col min="1033" max="1034" width="20.42578125" style="2518" customWidth="1"/>
    <col min="1035" max="1279" width="11.42578125" style="2518"/>
    <col min="1280" max="1280" width="13.28515625" style="2518" customWidth="1"/>
    <col min="1281" max="1281" width="11.42578125" style="2518"/>
    <col min="1282" max="1282" width="54" style="2518" customWidth="1"/>
    <col min="1283" max="1283" width="19.28515625" style="2518" customWidth="1"/>
    <col min="1284" max="1284" width="24.85546875" style="2518" customWidth="1"/>
    <col min="1285" max="1285" width="14.7109375" style="2518" customWidth="1"/>
    <col min="1286" max="1286" width="16.7109375" style="2518" customWidth="1"/>
    <col min="1287" max="1287" width="23.5703125" style="2518" customWidth="1"/>
    <col min="1288" max="1288" width="19.7109375" style="2518" customWidth="1"/>
    <col min="1289" max="1290" width="20.42578125" style="2518" customWidth="1"/>
    <col min="1291" max="1535" width="11.42578125" style="2518"/>
    <col min="1536" max="1536" width="13.28515625" style="2518" customWidth="1"/>
    <col min="1537" max="1537" width="11.42578125" style="2518"/>
    <col min="1538" max="1538" width="54" style="2518" customWidth="1"/>
    <col min="1539" max="1539" width="19.28515625" style="2518" customWidth="1"/>
    <col min="1540" max="1540" width="24.85546875" style="2518" customWidth="1"/>
    <col min="1541" max="1541" width="14.7109375" style="2518" customWidth="1"/>
    <col min="1542" max="1542" width="16.7109375" style="2518" customWidth="1"/>
    <col min="1543" max="1543" width="23.5703125" style="2518" customWidth="1"/>
    <col min="1544" max="1544" width="19.7109375" style="2518" customWidth="1"/>
    <col min="1545" max="1546" width="20.42578125" style="2518" customWidth="1"/>
    <col min="1547" max="1791" width="11.42578125" style="2518"/>
    <col min="1792" max="1792" width="13.28515625" style="2518" customWidth="1"/>
    <col min="1793" max="1793" width="11.42578125" style="2518"/>
    <col min="1794" max="1794" width="54" style="2518" customWidth="1"/>
    <col min="1795" max="1795" width="19.28515625" style="2518" customWidth="1"/>
    <col min="1796" max="1796" width="24.85546875" style="2518" customWidth="1"/>
    <col min="1797" max="1797" width="14.7109375" style="2518" customWidth="1"/>
    <col min="1798" max="1798" width="16.7109375" style="2518" customWidth="1"/>
    <col min="1799" max="1799" width="23.5703125" style="2518" customWidth="1"/>
    <col min="1800" max="1800" width="19.7109375" style="2518" customWidth="1"/>
    <col min="1801" max="1802" width="20.42578125" style="2518" customWidth="1"/>
    <col min="1803" max="2047" width="11.42578125" style="2518"/>
    <col min="2048" max="2048" width="13.28515625" style="2518" customWidth="1"/>
    <col min="2049" max="2049" width="11.42578125" style="2518"/>
    <col min="2050" max="2050" width="54" style="2518" customWidth="1"/>
    <col min="2051" max="2051" width="19.28515625" style="2518" customWidth="1"/>
    <col min="2052" max="2052" width="24.85546875" style="2518" customWidth="1"/>
    <col min="2053" max="2053" width="14.7109375" style="2518" customWidth="1"/>
    <col min="2054" max="2054" width="16.7109375" style="2518" customWidth="1"/>
    <col min="2055" max="2055" width="23.5703125" style="2518" customWidth="1"/>
    <col min="2056" max="2056" width="19.7109375" style="2518" customWidth="1"/>
    <col min="2057" max="2058" width="20.42578125" style="2518" customWidth="1"/>
    <col min="2059" max="2303" width="11.42578125" style="2518"/>
    <col min="2304" max="2304" width="13.28515625" style="2518" customWidth="1"/>
    <col min="2305" max="2305" width="11.42578125" style="2518"/>
    <col min="2306" max="2306" width="54" style="2518" customWidth="1"/>
    <col min="2307" max="2307" width="19.28515625" style="2518" customWidth="1"/>
    <col min="2308" max="2308" width="24.85546875" style="2518" customWidth="1"/>
    <col min="2309" max="2309" width="14.7109375" style="2518" customWidth="1"/>
    <col min="2310" max="2310" width="16.7109375" style="2518" customWidth="1"/>
    <col min="2311" max="2311" width="23.5703125" style="2518" customWidth="1"/>
    <col min="2312" max="2312" width="19.7109375" style="2518" customWidth="1"/>
    <col min="2313" max="2314" width="20.42578125" style="2518" customWidth="1"/>
    <col min="2315" max="2559" width="11.42578125" style="2518"/>
    <col min="2560" max="2560" width="13.28515625" style="2518" customWidth="1"/>
    <col min="2561" max="2561" width="11.42578125" style="2518"/>
    <col min="2562" max="2562" width="54" style="2518" customWidth="1"/>
    <col min="2563" max="2563" width="19.28515625" style="2518" customWidth="1"/>
    <col min="2564" max="2564" width="24.85546875" style="2518" customWidth="1"/>
    <col min="2565" max="2565" width="14.7109375" style="2518" customWidth="1"/>
    <col min="2566" max="2566" width="16.7109375" style="2518" customWidth="1"/>
    <col min="2567" max="2567" width="23.5703125" style="2518" customWidth="1"/>
    <col min="2568" max="2568" width="19.7109375" style="2518" customWidth="1"/>
    <col min="2569" max="2570" width="20.42578125" style="2518" customWidth="1"/>
    <col min="2571" max="2815" width="11.42578125" style="2518"/>
    <col min="2816" max="2816" width="13.28515625" style="2518" customWidth="1"/>
    <col min="2817" max="2817" width="11.42578125" style="2518"/>
    <col min="2818" max="2818" width="54" style="2518" customWidth="1"/>
    <col min="2819" max="2819" width="19.28515625" style="2518" customWidth="1"/>
    <col min="2820" max="2820" width="24.85546875" style="2518" customWidth="1"/>
    <col min="2821" max="2821" width="14.7109375" style="2518" customWidth="1"/>
    <col min="2822" max="2822" width="16.7109375" style="2518" customWidth="1"/>
    <col min="2823" max="2823" width="23.5703125" style="2518" customWidth="1"/>
    <col min="2824" max="2824" width="19.7109375" style="2518" customWidth="1"/>
    <col min="2825" max="2826" width="20.42578125" style="2518" customWidth="1"/>
    <col min="2827" max="3071" width="11.42578125" style="2518"/>
    <col min="3072" max="3072" width="13.28515625" style="2518" customWidth="1"/>
    <col min="3073" max="3073" width="11.42578125" style="2518"/>
    <col min="3074" max="3074" width="54" style="2518" customWidth="1"/>
    <col min="3075" max="3075" width="19.28515625" style="2518" customWidth="1"/>
    <col min="3076" max="3076" width="24.85546875" style="2518" customWidth="1"/>
    <col min="3077" max="3077" width="14.7109375" style="2518" customWidth="1"/>
    <col min="3078" max="3078" width="16.7109375" style="2518" customWidth="1"/>
    <col min="3079" max="3079" width="23.5703125" style="2518" customWidth="1"/>
    <col min="3080" max="3080" width="19.7109375" style="2518" customWidth="1"/>
    <col min="3081" max="3082" width="20.42578125" style="2518" customWidth="1"/>
    <col min="3083" max="3327" width="11.42578125" style="2518"/>
    <col min="3328" max="3328" width="13.28515625" style="2518" customWidth="1"/>
    <col min="3329" max="3329" width="11.42578125" style="2518"/>
    <col min="3330" max="3330" width="54" style="2518" customWidth="1"/>
    <col min="3331" max="3331" width="19.28515625" style="2518" customWidth="1"/>
    <col min="3332" max="3332" width="24.85546875" style="2518" customWidth="1"/>
    <col min="3333" max="3333" width="14.7109375" style="2518" customWidth="1"/>
    <col min="3334" max="3334" width="16.7109375" style="2518" customWidth="1"/>
    <col min="3335" max="3335" width="23.5703125" style="2518" customWidth="1"/>
    <col min="3336" max="3336" width="19.7109375" style="2518" customWidth="1"/>
    <col min="3337" max="3338" width="20.42578125" style="2518" customWidth="1"/>
    <col min="3339" max="3583" width="11.42578125" style="2518"/>
    <col min="3584" max="3584" width="13.28515625" style="2518" customWidth="1"/>
    <col min="3585" max="3585" width="11.42578125" style="2518"/>
    <col min="3586" max="3586" width="54" style="2518" customWidth="1"/>
    <col min="3587" max="3587" width="19.28515625" style="2518" customWidth="1"/>
    <col min="3588" max="3588" width="24.85546875" style="2518" customWidth="1"/>
    <col min="3589" max="3589" width="14.7109375" style="2518" customWidth="1"/>
    <col min="3590" max="3590" width="16.7109375" style="2518" customWidth="1"/>
    <col min="3591" max="3591" width="23.5703125" style="2518" customWidth="1"/>
    <col min="3592" max="3592" width="19.7109375" style="2518" customWidth="1"/>
    <col min="3593" max="3594" width="20.42578125" style="2518" customWidth="1"/>
    <col min="3595" max="3839" width="11.42578125" style="2518"/>
    <col min="3840" max="3840" width="13.28515625" style="2518" customWidth="1"/>
    <col min="3841" max="3841" width="11.42578125" style="2518"/>
    <col min="3842" max="3842" width="54" style="2518" customWidth="1"/>
    <col min="3843" max="3843" width="19.28515625" style="2518" customWidth="1"/>
    <col min="3844" max="3844" width="24.85546875" style="2518" customWidth="1"/>
    <col min="3845" max="3845" width="14.7109375" style="2518" customWidth="1"/>
    <col min="3846" max="3846" width="16.7109375" style="2518" customWidth="1"/>
    <col min="3847" max="3847" width="23.5703125" style="2518" customWidth="1"/>
    <col min="3848" max="3848" width="19.7109375" style="2518" customWidth="1"/>
    <col min="3849" max="3850" width="20.42578125" style="2518" customWidth="1"/>
    <col min="3851" max="4095" width="11.42578125" style="2518"/>
    <col min="4096" max="4096" width="13.28515625" style="2518" customWidth="1"/>
    <col min="4097" max="4097" width="11.42578125" style="2518"/>
    <col min="4098" max="4098" width="54" style="2518" customWidth="1"/>
    <col min="4099" max="4099" width="19.28515625" style="2518" customWidth="1"/>
    <col min="4100" max="4100" width="24.85546875" style="2518" customWidth="1"/>
    <col min="4101" max="4101" width="14.7109375" style="2518" customWidth="1"/>
    <col min="4102" max="4102" width="16.7109375" style="2518" customWidth="1"/>
    <col min="4103" max="4103" width="23.5703125" style="2518" customWidth="1"/>
    <col min="4104" max="4104" width="19.7109375" style="2518" customWidth="1"/>
    <col min="4105" max="4106" width="20.42578125" style="2518" customWidth="1"/>
    <col min="4107" max="4351" width="11.42578125" style="2518"/>
    <col min="4352" max="4352" width="13.28515625" style="2518" customWidth="1"/>
    <col min="4353" max="4353" width="11.42578125" style="2518"/>
    <col min="4354" max="4354" width="54" style="2518" customWidth="1"/>
    <col min="4355" max="4355" width="19.28515625" style="2518" customWidth="1"/>
    <col min="4356" max="4356" width="24.85546875" style="2518" customWidth="1"/>
    <col min="4357" max="4357" width="14.7109375" style="2518" customWidth="1"/>
    <col min="4358" max="4358" width="16.7109375" style="2518" customWidth="1"/>
    <col min="4359" max="4359" width="23.5703125" style="2518" customWidth="1"/>
    <col min="4360" max="4360" width="19.7109375" style="2518" customWidth="1"/>
    <col min="4361" max="4362" width="20.42578125" style="2518" customWidth="1"/>
    <col min="4363" max="4607" width="11.42578125" style="2518"/>
    <col min="4608" max="4608" width="13.28515625" style="2518" customWidth="1"/>
    <col min="4609" max="4609" width="11.42578125" style="2518"/>
    <col min="4610" max="4610" width="54" style="2518" customWidth="1"/>
    <col min="4611" max="4611" width="19.28515625" style="2518" customWidth="1"/>
    <col min="4612" max="4612" width="24.85546875" style="2518" customWidth="1"/>
    <col min="4613" max="4613" width="14.7109375" style="2518" customWidth="1"/>
    <col min="4614" max="4614" width="16.7109375" style="2518" customWidth="1"/>
    <col min="4615" max="4615" width="23.5703125" style="2518" customWidth="1"/>
    <col min="4616" max="4616" width="19.7109375" style="2518" customWidth="1"/>
    <col min="4617" max="4618" width="20.42578125" style="2518" customWidth="1"/>
    <col min="4619" max="4863" width="11.42578125" style="2518"/>
    <col min="4864" max="4864" width="13.28515625" style="2518" customWidth="1"/>
    <col min="4865" max="4865" width="11.42578125" style="2518"/>
    <col min="4866" max="4866" width="54" style="2518" customWidth="1"/>
    <col min="4867" max="4867" width="19.28515625" style="2518" customWidth="1"/>
    <col min="4868" max="4868" width="24.85546875" style="2518" customWidth="1"/>
    <col min="4869" max="4869" width="14.7109375" style="2518" customWidth="1"/>
    <col min="4870" max="4870" width="16.7109375" style="2518" customWidth="1"/>
    <col min="4871" max="4871" width="23.5703125" style="2518" customWidth="1"/>
    <col min="4872" max="4872" width="19.7109375" style="2518" customWidth="1"/>
    <col min="4873" max="4874" width="20.42578125" style="2518" customWidth="1"/>
    <col min="4875" max="5119" width="11.42578125" style="2518"/>
    <col min="5120" max="5120" width="13.28515625" style="2518" customWidth="1"/>
    <col min="5121" max="5121" width="11.42578125" style="2518"/>
    <col min="5122" max="5122" width="54" style="2518" customWidth="1"/>
    <col min="5123" max="5123" width="19.28515625" style="2518" customWidth="1"/>
    <col min="5124" max="5124" width="24.85546875" style="2518" customWidth="1"/>
    <col min="5125" max="5125" width="14.7109375" style="2518" customWidth="1"/>
    <col min="5126" max="5126" width="16.7109375" style="2518" customWidth="1"/>
    <col min="5127" max="5127" width="23.5703125" style="2518" customWidth="1"/>
    <col min="5128" max="5128" width="19.7109375" style="2518" customWidth="1"/>
    <col min="5129" max="5130" width="20.42578125" style="2518" customWidth="1"/>
    <col min="5131" max="5375" width="11.42578125" style="2518"/>
    <col min="5376" max="5376" width="13.28515625" style="2518" customWidth="1"/>
    <col min="5377" max="5377" width="11.42578125" style="2518"/>
    <col min="5378" max="5378" width="54" style="2518" customWidth="1"/>
    <col min="5379" max="5379" width="19.28515625" style="2518" customWidth="1"/>
    <col min="5380" max="5380" width="24.85546875" style="2518" customWidth="1"/>
    <col min="5381" max="5381" width="14.7109375" style="2518" customWidth="1"/>
    <col min="5382" max="5382" width="16.7109375" style="2518" customWidth="1"/>
    <col min="5383" max="5383" width="23.5703125" style="2518" customWidth="1"/>
    <col min="5384" max="5384" width="19.7109375" style="2518" customWidth="1"/>
    <col min="5385" max="5386" width="20.42578125" style="2518" customWidth="1"/>
    <col min="5387" max="5631" width="11.42578125" style="2518"/>
    <col min="5632" max="5632" width="13.28515625" style="2518" customWidth="1"/>
    <col min="5633" max="5633" width="11.42578125" style="2518"/>
    <col min="5634" max="5634" width="54" style="2518" customWidth="1"/>
    <col min="5635" max="5635" width="19.28515625" style="2518" customWidth="1"/>
    <col min="5636" max="5636" width="24.85546875" style="2518" customWidth="1"/>
    <col min="5637" max="5637" width="14.7109375" style="2518" customWidth="1"/>
    <col min="5638" max="5638" width="16.7109375" style="2518" customWidth="1"/>
    <col min="5639" max="5639" width="23.5703125" style="2518" customWidth="1"/>
    <col min="5640" max="5640" width="19.7109375" style="2518" customWidth="1"/>
    <col min="5641" max="5642" width="20.42578125" style="2518" customWidth="1"/>
    <col min="5643" max="5887" width="11.42578125" style="2518"/>
    <col min="5888" max="5888" width="13.28515625" style="2518" customWidth="1"/>
    <col min="5889" max="5889" width="11.42578125" style="2518"/>
    <col min="5890" max="5890" width="54" style="2518" customWidth="1"/>
    <col min="5891" max="5891" width="19.28515625" style="2518" customWidth="1"/>
    <col min="5892" max="5892" width="24.85546875" style="2518" customWidth="1"/>
    <col min="5893" max="5893" width="14.7109375" style="2518" customWidth="1"/>
    <col min="5894" max="5894" width="16.7109375" style="2518" customWidth="1"/>
    <col min="5895" max="5895" width="23.5703125" style="2518" customWidth="1"/>
    <col min="5896" max="5896" width="19.7109375" style="2518" customWidth="1"/>
    <col min="5897" max="5898" width="20.42578125" style="2518" customWidth="1"/>
    <col min="5899" max="6143" width="11.42578125" style="2518"/>
    <col min="6144" max="6144" width="13.28515625" style="2518" customWidth="1"/>
    <col min="6145" max="6145" width="11.42578125" style="2518"/>
    <col min="6146" max="6146" width="54" style="2518" customWidth="1"/>
    <col min="6147" max="6147" width="19.28515625" style="2518" customWidth="1"/>
    <col min="6148" max="6148" width="24.85546875" style="2518" customWidth="1"/>
    <col min="6149" max="6149" width="14.7109375" style="2518" customWidth="1"/>
    <col min="6150" max="6150" width="16.7109375" style="2518" customWidth="1"/>
    <col min="6151" max="6151" width="23.5703125" style="2518" customWidth="1"/>
    <col min="6152" max="6152" width="19.7109375" style="2518" customWidth="1"/>
    <col min="6153" max="6154" width="20.42578125" style="2518" customWidth="1"/>
    <col min="6155" max="6399" width="11.42578125" style="2518"/>
    <col min="6400" max="6400" width="13.28515625" style="2518" customWidth="1"/>
    <col min="6401" max="6401" width="11.42578125" style="2518"/>
    <col min="6402" max="6402" width="54" style="2518" customWidth="1"/>
    <col min="6403" max="6403" width="19.28515625" style="2518" customWidth="1"/>
    <col min="6404" max="6404" width="24.85546875" style="2518" customWidth="1"/>
    <col min="6405" max="6405" width="14.7109375" style="2518" customWidth="1"/>
    <col min="6406" max="6406" width="16.7109375" style="2518" customWidth="1"/>
    <col min="6407" max="6407" width="23.5703125" style="2518" customWidth="1"/>
    <col min="6408" max="6408" width="19.7109375" style="2518" customWidth="1"/>
    <col min="6409" max="6410" width="20.42578125" style="2518" customWidth="1"/>
    <col min="6411" max="6655" width="11.42578125" style="2518"/>
    <col min="6656" max="6656" width="13.28515625" style="2518" customWidth="1"/>
    <col min="6657" max="6657" width="11.42578125" style="2518"/>
    <col min="6658" max="6658" width="54" style="2518" customWidth="1"/>
    <col min="6659" max="6659" width="19.28515625" style="2518" customWidth="1"/>
    <col min="6660" max="6660" width="24.85546875" style="2518" customWidth="1"/>
    <col min="6661" max="6661" width="14.7109375" style="2518" customWidth="1"/>
    <col min="6662" max="6662" width="16.7109375" style="2518" customWidth="1"/>
    <col min="6663" max="6663" width="23.5703125" style="2518" customWidth="1"/>
    <col min="6664" max="6664" width="19.7109375" style="2518" customWidth="1"/>
    <col min="6665" max="6666" width="20.42578125" style="2518" customWidth="1"/>
    <col min="6667" max="6911" width="11.42578125" style="2518"/>
    <col min="6912" max="6912" width="13.28515625" style="2518" customWidth="1"/>
    <col min="6913" max="6913" width="11.42578125" style="2518"/>
    <col min="6914" max="6914" width="54" style="2518" customWidth="1"/>
    <col min="6915" max="6915" width="19.28515625" style="2518" customWidth="1"/>
    <col min="6916" max="6916" width="24.85546875" style="2518" customWidth="1"/>
    <col min="6917" max="6917" width="14.7109375" style="2518" customWidth="1"/>
    <col min="6918" max="6918" width="16.7109375" style="2518" customWidth="1"/>
    <col min="6919" max="6919" width="23.5703125" style="2518" customWidth="1"/>
    <col min="6920" max="6920" width="19.7109375" style="2518" customWidth="1"/>
    <col min="6921" max="6922" width="20.42578125" style="2518" customWidth="1"/>
    <col min="6923" max="7167" width="11.42578125" style="2518"/>
    <col min="7168" max="7168" width="13.28515625" style="2518" customWidth="1"/>
    <col min="7169" max="7169" width="11.42578125" style="2518"/>
    <col min="7170" max="7170" width="54" style="2518" customWidth="1"/>
    <col min="7171" max="7171" width="19.28515625" style="2518" customWidth="1"/>
    <col min="7172" max="7172" width="24.85546875" style="2518" customWidth="1"/>
    <col min="7173" max="7173" width="14.7109375" style="2518" customWidth="1"/>
    <col min="7174" max="7174" width="16.7109375" style="2518" customWidth="1"/>
    <col min="7175" max="7175" width="23.5703125" style="2518" customWidth="1"/>
    <col min="7176" max="7176" width="19.7109375" style="2518" customWidth="1"/>
    <col min="7177" max="7178" width="20.42578125" style="2518" customWidth="1"/>
    <col min="7179" max="7423" width="11.42578125" style="2518"/>
    <col min="7424" max="7424" width="13.28515625" style="2518" customWidth="1"/>
    <col min="7425" max="7425" width="11.42578125" style="2518"/>
    <col min="7426" max="7426" width="54" style="2518" customWidth="1"/>
    <col min="7427" max="7427" width="19.28515625" style="2518" customWidth="1"/>
    <col min="7428" max="7428" width="24.85546875" style="2518" customWidth="1"/>
    <col min="7429" max="7429" width="14.7109375" style="2518" customWidth="1"/>
    <col min="7430" max="7430" width="16.7109375" style="2518" customWidth="1"/>
    <col min="7431" max="7431" width="23.5703125" style="2518" customWidth="1"/>
    <col min="7432" max="7432" width="19.7109375" style="2518" customWidth="1"/>
    <col min="7433" max="7434" width="20.42578125" style="2518" customWidth="1"/>
    <col min="7435" max="7679" width="11.42578125" style="2518"/>
    <col min="7680" max="7680" width="13.28515625" style="2518" customWidth="1"/>
    <col min="7681" max="7681" width="11.42578125" style="2518"/>
    <col min="7682" max="7682" width="54" style="2518" customWidth="1"/>
    <col min="7683" max="7683" width="19.28515625" style="2518" customWidth="1"/>
    <col min="7684" max="7684" width="24.85546875" style="2518" customWidth="1"/>
    <col min="7685" max="7685" width="14.7109375" style="2518" customWidth="1"/>
    <col min="7686" max="7686" width="16.7109375" style="2518" customWidth="1"/>
    <col min="7687" max="7687" width="23.5703125" style="2518" customWidth="1"/>
    <col min="7688" max="7688" width="19.7109375" style="2518" customWidth="1"/>
    <col min="7689" max="7690" width="20.42578125" style="2518" customWidth="1"/>
    <col min="7691" max="7935" width="11.42578125" style="2518"/>
    <col min="7936" max="7936" width="13.28515625" style="2518" customWidth="1"/>
    <col min="7937" max="7937" width="11.42578125" style="2518"/>
    <col min="7938" max="7938" width="54" style="2518" customWidth="1"/>
    <col min="7939" max="7939" width="19.28515625" style="2518" customWidth="1"/>
    <col min="7940" max="7940" width="24.85546875" style="2518" customWidth="1"/>
    <col min="7941" max="7941" width="14.7109375" style="2518" customWidth="1"/>
    <col min="7942" max="7942" width="16.7109375" style="2518" customWidth="1"/>
    <col min="7943" max="7943" width="23.5703125" style="2518" customWidth="1"/>
    <col min="7944" max="7944" width="19.7109375" style="2518" customWidth="1"/>
    <col min="7945" max="7946" width="20.42578125" style="2518" customWidth="1"/>
    <col min="7947" max="8191" width="11.42578125" style="2518"/>
    <col min="8192" max="8192" width="13.28515625" style="2518" customWidth="1"/>
    <col min="8193" max="8193" width="11.42578125" style="2518"/>
    <col min="8194" max="8194" width="54" style="2518" customWidth="1"/>
    <col min="8195" max="8195" width="19.28515625" style="2518" customWidth="1"/>
    <col min="8196" max="8196" width="24.85546875" style="2518" customWidth="1"/>
    <col min="8197" max="8197" width="14.7109375" style="2518" customWidth="1"/>
    <col min="8198" max="8198" width="16.7109375" style="2518" customWidth="1"/>
    <col min="8199" max="8199" width="23.5703125" style="2518" customWidth="1"/>
    <col min="8200" max="8200" width="19.7109375" style="2518" customWidth="1"/>
    <col min="8201" max="8202" width="20.42578125" style="2518" customWidth="1"/>
    <col min="8203" max="8447" width="11.42578125" style="2518"/>
    <col min="8448" max="8448" width="13.28515625" style="2518" customWidth="1"/>
    <col min="8449" max="8449" width="11.42578125" style="2518"/>
    <col min="8450" max="8450" width="54" style="2518" customWidth="1"/>
    <col min="8451" max="8451" width="19.28515625" style="2518" customWidth="1"/>
    <col min="8452" max="8452" width="24.85546875" style="2518" customWidth="1"/>
    <col min="8453" max="8453" width="14.7109375" style="2518" customWidth="1"/>
    <col min="8454" max="8454" width="16.7109375" style="2518" customWidth="1"/>
    <col min="8455" max="8455" width="23.5703125" style="2518" customWidth="1"/>
    <col min="8456" max="8456" width="19.7109375" style="2518" customWidth="1"/>
    <col min="8457" max="8458" width="20.42578125" style="2518" customWidth="1"/>
    <col min="8459" max="8703" width="11.42578125" style="2518"/>
    <col min="8704" max="8704" width="13.28515625" style="2518" customWidth="1"/>
    <col min="8705" max="8705" width="11.42578125" style="2518"/>
    <col min="8706" max="8706" width="54" style="2518" customWidth="1"/>
    <col min="8707" max="8707" width="19.28515625" style="2518" customWidth="1"/>
    <col min="8708" max="8708" width="24.85546875" style="2518" customWidth="1"/>
    <col min="8709" max="8709" width="14.7109375" style="2518" customWidth="1"/>
    <col min="8710" max="8710" width="16.7109375" style="2518" customWidth="1"/>
    <col min="8711" max="8711" width="23.5703125" style="2518" customWidth="1"/>
    <col min="8712" max="8712" width="19.7109375" style="2518" customWidth="1"/>
    <col min="8713" max="8714" width="20.42578125" style="2518" customWidth="1"/>
    <col min="8715" max="8959" width="11.42578125" style="2518"/>
    <col min="8960" max="8960" width="13.28515625" style="2518" customWidth="1"/>
    <col min="8961" max="8961" width="11.42578125" style="2518"/>
    <col min="8962" max="8962" width="54" style="2518" customWidth="1"/>
    <col min="8963" max="8963" width="19.28515625" style="2518" customWidth="1"/>
    <col min="8964" max="8964" width="24.85546875" style="2518" customWidth="1"/>
    <col min="8965" max="8965" width="14.7109375" style="2518" customWidth="1"/>
    <col min="8966" max="8966" width="16.7109375" style="2518" customWidth="1"/>
    <col min="8967" max="8967" width="23.5703125" style="2518" customWidth="1"/>
    <col min="8968" max="8968" width="19.7109375" style="2518" customWidth="1"/>
    <col min="8969" max="8970" width="20.42578125" style="2518" customWidth="1"/>
    <col min="8971" max="9215" width="11.42578125" style="2518"/>
    <col min="9216" max="9216" width="13.28515625" style="2518" customWidth="1"/>
    <col min="9217" max="9217" width="11.42578125" style="2518"/>
    <col min="9218" max="9218" width="54" style="2518" customWidth="1"/>
    <col min="9219" max="9219" width="19.28515625" style="2518" customWidth="1"/>
    <col min="9220" max="9220" width="24.85546875" style="2518" customWidth="1"/>
    <col min="9221" max="9221" width="14.7109375" style="2518" customWidth="1"/>
    <col min="9222" max="9222" width="16.7109375" style="2518" customWidth="1"/>
    <col min="9223" max="9223" width="23.5703125" style="2518" customWidth="1"/>
    <col min="9224" max="9224" width="19.7109375" style="2518" customWidth="1"/>
    <col min="9225" max="9226" width="20.42578125" style="2518" customWidth="1"/>
    <col min="9227" max="9471" width="11.42578125" style="2518"/>
    <col min="9472" max="9472" width="13.28515625" style="2518" customWidth="1"/>
    <col min="9473" max="9473" width="11.42578125" style="2518"/>
    <col min="9474" max="9474" width="54" style="2518" customWidth="1"/>
    <col min="9475" max="9475" width="19.28515625" style="2518" customWidth="1"/>
    <col min="9476" max="9476" width="24.85546875" style="2518" customWidth="1"/>
    <col min="9477" max="9477" width="14.7109375" style="2518" customWidth="1"/>
    <col min="9478" max="9478" width="16.7109375" style="2518" customWidth="1"/>
    <col min="9479" max="9479" width="23.5703125" style="2518" customWidth="1"/>
    <col min="9480" max="9480" width="19.7109375" style="2518" customWidth="1"/>
    <col min="9481" max="9482" width="20.42578125" style="2518" customWidth="1"/>
    <col min="9483" max="9727" width="11.42578125" style="2518"/>
    <col min="9728" max="9728" width="13.28515625" style="2518" customWidth="1"/>
    <col min="9729" max="9729" width="11.42578125" style="2518"/>
    <col min="9730" max="9730" width="54" style="2518" customWidth="1"/>
    <col min="9731" max="9731" width="19.28515625" style="2518" customWidth="1"/>
    <col min="9732" max="9732" width="24.85546875" style="2518" customWidth="1"/>
    <col min="9733" max="9733" width="14.7109375" style="2518" customWidth="1"/>
    <col min="9734" max="9734" width="16.7109375" style="2518" customWidth="1"/>
    <col min="9735" max="9735" width="23.5703125" style="2518" customWidth="1"/>
    <col min="9736" max="9736" width="19.7109375" style="2518" customWidth="1"/>
    <col min="9737" max="9738" width="20.42578125" style="2518" customWidth="1"/>
    <col min="9739" max="9983" width="11.42578125" style="2518"/>
    <col min="9984" max="9984" width="13.28515625" style="2518" customWidth="1"/>
    <col min="9985" max="9985" width="11.42578125" style="2518"/>
    <col min="9986" max="9986" width="54" style="2518" customWidth="1"/>
    <col min="9987" max="9987" width="19.28515625" style="2518" customWidth="1"/>
    <col min="9988" max="9988" width="24.85546875" style="2518" customWidth="1"/>
    <col min="9989" max="9989" width="14.7109375" style="2518" customWidth="1"/>
    <col min="9990" max="9990" width="16.7109375" style="2518" customWidth="1"/>
    <col min="9991" max="9991" width="23.5703125" style="2518" customWidth="1"/>
    <col min="9992" max="9992" width="19.7109375" style="2518" customWidth="1"/>
    <col min="9993" max="9994" width="20.42578125" style="2518" customWidth="1"/>
    <col min="9995" max="10239" width="11.42578125" style="2518"/>
    <col min="10240" max="10240" width="13.28515625" style="2518" customWidth="1"/>
    <col min="10241" max="10241" width="11.42578125" style="2518"/>
    <col min="10242" max="10242" width="54" style="2518" customWidth="1"/>
    <col min="10243" max="10243" width="19.28515625" style="2518" customWidth="1"/>
    <col min="10244" max="10244" width="24.85546875" style="2518" customWidth="1"/>
    <col min="10245" max="10245" width="14.7109375" style="2518" customWidth="1"/>
    <col min="10246" max="10246" width="16.7109375" style="2518" customWidth="1"/>
    <col min="10247" max="10247" width="23.5703125" style="2518" customWidth="1"/>
    <col min="10248" max="10248" width="19.7109375" style="2518" customWidth="1"/>
    <col min="10249" max="10250" width="20.42578125" style="2518" customWidth="1"/>
    <col min="10251" max="10495" width="11.42578125" style="2518"/>
    <col min="10496" max="10496" width="13.28515625" style="2518" customWidth="1"/>
    <col min="10497" max="10497" width="11.42578125" style="2518"/>
    <col min="10498" max="10498" width="54" style="2518" customWidth="1"/>
    <col min="10499" max="10499" width="19.28515625" style="2518" customWidth="1"/>
    <col min="10500" max="10500" width="24.85546875" style="2518" customWidth="1"/>
    <col min="10501" max="10501" width="14.7109375" style="2518" customWidth="1"/>
    <col min="10502" max="10502" width="16.7109375" style="2518" customWidth="1"/>
    <col min="10503" max="10503" width="23.5703125" style="2518" customWidth="1"/>
    <col min="10504" max="10504" width="19.7109375" style="2518" customWidth="1"/>
    <col min="10505" max="10506" width="20.42578125" style="2518" customWidth="1"/>
    <col min="10507" max="10751" width="11.42578125" style="2518"/>
    <col min="10752" max="10752" width="13.28515625" style="2518" customWidth="1"/>
    <col min="10753" max="10753" width="11.42578125" style="2518"/>
    <col min="10754" max="10754" width="54" style="2518" customWidth="1"/>
    <col min="10755" max="10755" width="19.28515625" style="2518" customWidth="1"/>
    <col min="10756" max="10756" width="24.85546875" style="2518" customWidth="1"/>
    <col min="10757" max="10757" width="14.7109375" style="2518" customWidth="1"/>
    <col min="10758" max="10758" width="16.7109375" style="2518" customWidth="1"/>
    <col min="10759" max="10759" width="23.5703125" style="2518" customWidth="1"/>
    <col min="10760" max="10760" width="19.7109375" style="2518" customWidth="1"/>
    <col min="10761" max="10762" width="20.42578125" style="2518" customWidth="1"/>
    <col min="10763" max="11007" width="11.42578125" style="2518"/>
    <col min="11008" max="11008" width="13.28515625" style="2518" customWidth="1"/>
    <col min="11009" max="11009" width="11.42578125" style="2518"/>
    <col min="11010" max="11010" width="54" style="2518" customWidth="1"/>
    <col min="11011" max="11011" width="19.28515625" style="2518" customWidth="1"/>
    <col min="11012" max="11012" width="24.85546875" style="2518" customWidth="1"/>
    <col min="11013" max="11013" width="14.7109375" style="2518" customWidth="1"/>
    <col min="11014" max="11014" width="16.7109375" style="2518" customWidth="1"/>
    <col min="11015" max="11015" width="23.5703125" style="2518" customWidth="1"/>
    <col min="11016" max="11016" width="19.7109375" style="2518" customWidth="1"/>
    <col min="11017" max="11018" width="20.42578125" style="2518" customWidth="1"/>
    <col min="11019" max="11263" width="11.42578125" style="2518"/>
    <col min="11264" max="11264" width="13.28515625" style="2518" customWidth="1"/>
    <col min="11265" max="11265" width="11.42578125" style="2518"/>
    <col min="11266" max="11266" width="54" style="2518" customWidth="1"/>
    <col min="11267" max="11267" width="19.28515625" style="2518" customWidth="1"/>
    <col min="11268" max="11268" width="24.85546875" style="2518" customWidth="1"/>
    <col min="11269" max="11269" width="14.7109375" style="2518" customWidth="1"/>
    <col min="11270" max="11270" width="16.7109375" style="2518" customWidth="1"/>
    <col min="11271" max="11271" width="23.5703125" style="2518" customWidth="1"/>
    <col min="11272" max="11272" width="19.7109375" style="2518" customWidth="1"/>
    <col min="11273" max="11274" width="20.42578125" style="2518" customWidth="1"/>
    <col min="11275" max="11519" width="11.42578125" style="2518"/>
    <col min="11520" max="11520" width="13.28515625" style="2518" customWidth="1"/>
    <col min="11521" max="11521" width="11.42578125" style="2518"/>
    <col min="11522" max="11522" width="54" style="2518" customWidth="1"/>
    <col min="11523" max="11523" width="19.28515625" style="2518" customWidth="1"/>
    <col min="11524" max="11524" width="24.85546875" style="2518" customWidth="1"/>
    <col min="11525" max="11525" width="14.7109375" style="2518" customWidth="1"/>
    <col min="11526" max="11526" width="16.7109375" style="2518" customWidth="1"/>
    <col min="11527" max="11527" width="23.5703125" style="2518" customWidth="1"/>
    <col min="11528" max="11528" width="19.7109375" style="2518" customWidth="1"/>
    <col min="11529" max="11530" width="20.42578125" style="2518" customWidth="1"/>
    <col min="11531" max="11775" width="11.42578125" style="2518"/>
    <col min="11776" max="11776" width="13.28515625" style="2518" customWidth="1"/>
    <col min="11777" max="11777" width="11.42578125" style="2518"/>
    <col min="11778" max="11778" width="54" style="2518" customWidth="1"/>
    <col min="11779" max="11779" width="19.28515625" style="2518" customWidth="1"/>
    <col min="11780" max="11780" width="24.85546875" style="2518" customWidth="1"/>
    <col min="11781" max="11781" width="14.7109375" style="2518" customWidth="1"/>
    <col min="11782" max="11782" width="16.7109375" style="2518" customWidth="1"/>
    <col min="11783" max="11783" width="23.5703125" style="2518" customWidth="1"/>
    <col min="11784" max="11784" width="19.7109375" style="2518" customWidth="1"/>
    <col min="11785" max="11786" width="20.42578125" style="2518" customWidth="1"/>
    <col min="11787" max="12031" width="11.42578125" style="2518"/>
    <col min="12032" max="12032" width="13.28515625" style="2518" customWidth="1"/>
    <col min="12033" max="12033" width="11.42578125" style="2518"/>
    <col min="12034" max="12034" width="54" style="2518" customWidth="1"/>
    <col min="12035" max="12035" width="19.28515625" style="2518" customWidth="1"/>
    <col min="12036" max="12036" width="24.85546875" style="2518" customWidth="1"/>
    <col min="12037" max="12037" width="14.7109375" style="2518" customWidth="1"/>
    <col min="12038" max="12038" width="16.7109375" style="2518" customWidth="1"/>
    <col min="12039" max="12039" width="23.5703125" style="2518" customWidth="1"/>
    <col min="12040" max="12040" width="19.7109375" style="2518" customWidth="1"/>
    <col min="12041" max="12042" width="20.42578125" style="2518" customWidth="1"/>
    <col min="12043" max="12287" width="11.42578125" style="2518"/>
    <col min="12288" max="12288" width="13.28515625" style="2518" customWidth="1"/>
    <col min="12289" max="12289" width="11.42578125" style="2518"/>
    <col min="12290" max="12290" width="54" style="2518" customWidth="1"/>
    <col min="12291" max="12291" width="19.28515625" style="2518" customWidth="1"/>
    <col min="12292" max="12292" width="24.85546875" style="2518" customWidth="1"/>
    <col min="12293" max="12293" width="14.7109375" style="2518" customWidth="1"/>
    <col min="12294" max="12294" width="16.7109375" style="2518" customWidth="1"/>
    <col min="12295" max="12295" width="23.5703125" style="2518" customWidth="1"/>
    <col min="12296" max="12296" width="19.7109375" style="2518" customWidth="1"/>
    <col min="12297" max="12298" width="20.42578125" style="2518" customWidth="1"/>
    <col min="12299" max="12543" width="11.42578125" style="2518"/>
    <col min="12544" max="12544" width="13.28515625" style="2518" customWidth="1"/>
    <col min="12545" max="12545" width="11.42578125" style="2518"/>
    <col min="12546" max="12546" width="54" style="2518" customWidth="1"/>
    <col min="12547" max="12547" width="19.28515625" style="2518" customWidth="1"/>
    <col min="12548" max="12548" width="24.85546875" style="2518" customWidth="1"/>
    <col min="12549" max="12549" width="14.7109375" style="2518" customWidth="1"/>
    <col min="12550" max="12550" width="16.7109375" style="2518" customWidth="1"/>
    <col min="12551" max="12551" width="23.5703125" style="2518" customWidth="1"/>
    <col min="12552" max="12552" width="19.7109375" style="2518" customWidth="1"/>
    <col min="12553" max="12554" width="20.42578125" style="2518" customWidth="1"/>
    <col min="12555" max="12799" width="11.42578125" style="2518"/>
    <col min="12800" max="12800" width="13.28515625" style="2518" customWidth="1"/>
    <col min="12801" max="12801" width="11.42578125" style="2518"/>
    <col min="12802" max="12802" width="54" style="2518" customWidth="1"/>
    <col min="12803" max="12803" width="19.28515625" style="2518" customWidth="1"/>
    <col min="12804" max="12804" width="24.85546875" style="2518" customWidth="1"/>
    <col min="12805" max="12805" width="14.7109375" style="2518" customWidth="1"/>
    <col min="12806" max="12806" width="16.7109375" style="2518" customWidth="1"/>
    <col min="12807" max="12807" width="23.5703125" style="2518" customWidth="1"/>
    <col min="12808" max="12808" width="19.7109375" style="2518" customWidth="1"/>
    <col min="12809" max="12810" width="20.42578125" style="2518" customWidth="1"/>
    <col min="12811" max="13055" width="11.42578125" style="2518"/>
    <col min="13056" max="13056" width="13.28515625" style="2518" customWidth="1"/>
    <col min="13057" max="13057" width="11.42578125" style="2518"/>
    <col min="13058" max="13058" width="54" style="2518" customWidth="1"/>
    <col min="13059" max="13059" width="19.28515625" style="2518" customWidth="1"/>
    <col min="13060" max="13060" width="24.85546875" style="2518" customWidth="1"/>
    <col min="13061" max="13061" width="14.7109375" style="2518" customWidth="1"/>
    <col min="13062" max="13062" width="16.7109375" style="2518" customWidth="1"/>
    <col min="13063" max="13063" width="23.5703125" style="2518" customWidth="1"/>
    <col min="13064" max="13064" width="19.7109375" style="2518" customWidth="1"/>
    <col min="13065" max="13066" width="20.42578125" style="2518" customWidth="1"/>
    <col min="13067" max="13311" width="11.42578125" style="2518"/>
    <col min="13312" max="13312" width="13.28515625" style="2518" customWidth="1"/>
    <col min="13313" max="13313" width="11.42578125" style="2518"/>
    <col min="13314" max="13314" width="54" style="2518" customWidth="1"/>
    <col min="13315" max="13315" width="19.28515625" style="2518" customWidth="1"/>
    <col min="13316" max="13316" width="24.85546875" style="2518" customWidth="1"/>
    <col min="13317" max="13317" width="14.7109375" style="2518" customWidth="1"/>
    <col min="13318" max="13318" width="16.7109375" style="2518" customWidth="1"/>
    <col min="13319" max="13319" width="23.5703125" style="2518" customWidth="1"/>
    <col min="13320" max="13320" width="19.7109375" style="2518" customWidth="1"/>
    <col min="13321" max="13322" width="20.42578125" style="2518" customWidth="1"/>
    <col min="13323" max="13567" width="11.42578125" style="2518"/>
    <col min="13568" max="13568" width="13.28515625" style="2518" customWidth="1"/>
    <col min="13569" max="13569" width="11.42578125" style="2518"/>
    <col min="13570" max="13570" width="54" style="2518" customWidth="1"/>
    <col min="13571" max="13571" width="19.28515625" style="2518" customWidth="1"/>
    <col min="13572" max="13572" width="24.85546875" style="2518" customWidth="1"/>
    <col min="13573" max="13573" width="14.7109375" style="2518" customWidth="1"/>
    <col min="13574" max="13574" width="16.7109375" style="2518" customWidth="1"/>
    <col min="13575" max="13575" width="23.5703125" style="2518" customWidth="1"/>
    <col min="13576" max="13576" width="19.7109375" style="2518" customWidth="1"/>
    <col min="13577" max="13578" width="20.42578125" style="2518" customWidth="1"/>
    <col min="13579" max="13823" width="11.42578125" style="2518"/>
    <col min="13824" max="13824" width="13.28515625" style="2518" customWidth="1"/>
    <col min="13825" max="13825" width="11.42578125" style="2518"/>
    <col min="13826" max="13826" width="54" style="2518" customWidth="1"/>
    <col min="13827" max="13827" width="19.28515625" style="2518" customWidth="1"/>
    <col min="13828" max="13828" width="24.85546875" style="2518" customWidth="1"/>
    <col min="13829" max="13829" width="14.7109375" style="2518" customWidth="1"/>
    <col min="13830" max="13830" width="16.7109375" style="2518" customWidth="1"/>
    <col min="13831" max="13831" width="23.5703125" style="2518" customWidth="1"/>
    <col min="13832" max="13832" width="19.7109375" style="2518" customWidth="1"/>
    <col min="13833" max="13834" width="20.42578125" style="2518" customWidth="1"/>
    <col min="13835" max="14079" width="11.42578125" style="2518"/>
    <col min="14080" max="14080" width="13.28515625" style="2518" customWidth="1"/>
    <col min="14081" max="14081" width="11.42578125" style="2518"/>
    <col min="14082" max="14082" width="54" style="2518" customWidth="1"/>
    <col min="14083" max="14083" width="19.28515625" style="2518" customWidth="1"/>
    <col min="14084" max="14084" width="24.85546875" style="2518" customWidth="1"/>
    <col min="14085" max="14085" width="14.7109375" style="2518" customWidth="1"/>
    <col min="14086" max="14086" width="16.7109375" style="2518" customWidth="1"/>
    <col min="14087" max="14087" width="23.5703125" style="2518" customWidth="1"/>
    <col min="14088" max="14088" width="19.7109375" style="2518" customWidth="1"/>
    <col min="14089" max="14090" width="20.42578125" style="2518" customWidth="1"/>
    <col min="14091" max="14335" width="11.42578125" style="2518"/>
    <col min="14336" max="14336" width="13.28515625" style="2518" customWidth="1"/>
    <col min="14337" max="14337" width="11.42578125" style="2518"/>
    <col min="14338" max="14338" width="54" style="2518" customWidth="1"/>
    <col min="14339" max="14339" width="19.28515625" style="2518" customWidth="1"/>
    <col min="14340" max="14340" width="24.85546875" style="2518" customWidth="1"/>
    <col min="14341" max="14341" width="14.7109375" style="2518" customWidth="1"/>
    <col min="14342" max="14342" width="16.7109375" style="2518" customWidth="1"/>
    <col min="14343" max="14343" width="23.5703125" style="2518" customWidth="1"/>
    <col min="14344" max="14344" width="19.7109375" style="2518" customWidth="1"/>
    <col min="14345" max="14346" width="20.42578125" style="2518" customWidth="1"/>
    <col min="14347" max="14591" width="11.42578125" style="2518"/>
    <col min="14592" max="14592" width="13.28515625" style="2518" customWidth="1"/>
    <col min="14593" max="14593" width="11.42578125" style="2518"/>
    <col min="14594" max="14594" width="54" style="2518" customWidth="1"/>
    <col min="14595" max="14595" width="19.28515625" style="2518" customWidth="1"/>
    <col min="14596" max="14596" width="24.85546875" style="2518" customWidth="1"/>
    <col min="14597" max="14597" width="14.7109375" style="2518" customWidth="1"/>
    <col min="14598" max="14598" width="16.7109375" style="2518" customWidth="1"/>
    <col min="14599" max="14599" width="23.5703125" style="2518" customWidth="1"/>
    <col min="14600" max="14600" width="19.7109375" style="2518" customWidth="1"/>
    <col min="14601" max="14602" width="20.42578125" style="2518" customWidth="1"/>
    <col min="14603" max="14847" width="11.42578125" style="2518"/>
    <col min="14848" max="14848" width="13.28515625" style="2518" customWidth="1"/>
    <col min="14849" max="14849" width="11.42578125" style="2518"/>
    <col min="14850" max="14850" width="54" style="2518" customWidth="1"/>
    <col min="14851" max="14851" width="19.28515625" style="2518" customWidth="1"/>
    <col min="14852" max="14852" width="24.85546875" style="2518" customWidth="1"/>
    <col min="14853" max="14853" width="14.7109375" style="2518" customWidth="1"/>
    <col min="14854" max="14854" width="16.7109375" style="2518" customWidth="1"/>
    <col min="14855" max="14855" width="23.5703125" style="2518" customWidth="1"/>
    <col min="14856" max="14856" width="19.7109375" style="2518" customWidth="1"/>
    <col min="14857" max="14858" width="20.42578125" style="2518" customWidth="1"/>
    <col min="14859" max="15103" width="11.42578125" style="2518"/>
    <col min="15104" max="15104" width="13.28515625" style="2518" customWidth="1"/>
    <col min="15105" max="15105" width="11.42578125" style="2518"/>
    <col min="15106" max="15106" width="54" style="2518" customWidth="1"/>
    <col min="15107" max="15107" width="19.28515625" style="2518" customWidth="1"/>
    <col min="15108" max="15108" width="24.85546875" style="2518" customWidth="1"/>
    <col min="15109" max="15109" width="14.7109375" style="2518" customWidth="1"/>
    <col min="15110" max="15110" width="16.7109375" style="2518" customWidth="1"/>
    <col min="15111" max="15111" width="23.5703125" style="2518" customWidth="1"/>
    <col min="15112" max="15112" width="19.7109375" style="2518" customWidth="1"/>
    <col min="15113" max="15114" width="20.42578125" style="2518" customWidth="1"/>
    <col min="15115" max="15359" width="11.42578125" style="2518"/>
    <col min="15360" max="15360" width="13.28515625" style="2518" customWidth="1"/>
    <col min="15361" max="15361" width="11.42578125" style="2518"/>
    <col min="15362" max="15362" width="54" style="2518" customWidth="1"/>
    <col min="15363" max="15363" width="19.28515625" style="2518" customWidth="1"/>
    <col min="15364" max="15364" width="24.85546875" style="2518" customWidth="1"/>
    <col min="15365" max="15365" width="14.7109375" style="2518" customWidth="1"/>
    <col min="15366" max="15366" width="16.7109375" style="2518" customWidth="1"/>
    <col min="15367" max="15367" width="23.5703125" style="2518" customWidth="1"/>
    <col min="15368" max="15368" width="19.7109375" style="2518" customWidth="1"/>
    <col min="15369" max="15370" width="20.42578125" style="2518" customWidth="1"/>
    <col min="15371" max="15615" width="11.42578125" style="2518"/>
    <col min="15616" max="15616" width="13.28515625" style="2518" customWidth="1"/>
    <col min="15617" max="15617" width="11.42578125" style="2518"/>
    <col min="15618" max="15618" width="54" style="2518" customWidth="1"/>
    <col min="15619" max="15619" width="19.28515625" style="2518" customWidth="1"/>
    <col min="15620" max="15620" width="24.85546875" style="2518" customWidth="1"/>
    <col min="15621" max="15621" width="14.7109375" style="2518" customWidth="1"/>
    <col min="15622" max="15622" width="16.7109375" style="2518" customWidth="1"/>
    <col min="15623" max="15623" width="23.5703125" style="2518" customWidth="1"/>
    <col min="15624" max="15624" width="19.7109375" style="2518" customWidth="1"/>
    <col min="15625" max="15626" width="20.42578125" style="2518" customWidth="1"/>
    <col min="15627" max="15871" width="11.42578125" style="2518"/>
    <col min="15872" max="15872" width="13.28515625" style="2518" customWidth="1"/>
    <col min="15873" max="15873" width="11.42578125" style="2518"/>
    <col min="15874" max="15874" width="54" style="2518" customWidth="1"/>
    <col min="15875" max="15875" width="19.28515625" style="2518" customWidth="1"/>
    <col min="15876" max="15876" width="24.85546875" style="2518" customWidth="1"/>
    <col min="15877" max="15877" width="14.7109375" style="2518" customWidth="1"/>
    <col min="15878" max="15878" width="16.7109375" style="2518" customWidth="1"/>
    <col min="15879" max="15879" width="23.5703125" style="2518" customWidth="1"/>
    <col min="15880" max="15880" width="19.7109375" style="2518" customWidth="1"/>
    <col min="15881" max="15882" width="20.42578125" style="2518" customWidth="1"/>
    <col min="15883" max="16127" width="11.42578125" style="2518"/>
    <col min="16128" max="16128" width="13.28515625" style="2518" customWidth="1"/>
    <col min="16129" max="16129" width="11.42578125" style="2518"/>
    <col min="16130" max="16130" width="54" style="2518" customWidth="1"/>
    <col min="16131" max="16131" width="19.28515625" style="2518" customWidth="1"/>
    <col min="16132" max="16132" width="24.85546875" style="2518" customWidth="1"/>
    <col min="16133" max="16133" width="14.7109375" style="2518" customWidth="1"/>
    <col min="16134" max="16134" width="16.7109375" style="2518" customWidth="1"/>
    <col min="16135" max="16135" width="23.5703125" style="2518" customWidth="1"/>
    <col min="16136" max="16136" width="19.7109375" style="2518" customWidth="1"/>
    <col min="16137" max="16138" width="20.42578125" style="2518" customWidth="1"/>
    <col min="16139" max="16384" width="11.42578125" style="2518"/>
  </cols>
  <sheetData>
    <row r="1" spans="1:10" ht="18">
      <c r="B1" s="242" t="s">
        <v>0</v>
      </c>
      <c r="C1">
        <v>23</v>
      </c>
      <c r="D1" s="2080"/>
      <c r="E1" s="2080"/>
      <c r="F1" s="2519"/>
      <c r="G1" s="2080"/>
      <c r="H1" s="2520"/>
      <c r="I1" s="2520"/>
      <c r="J1" s="2520"/>
    </row>
    <row r="2" spans="1:10" ht="19.5">
      <c r="B2" s="242" t="s">
        <v>2</v>
      </c>
      <c r="C2" s="2329" t="s">
        <v>2587</v>
      </c>
      <c r="D2" s="2475"/>
      <c r="E2" s="2475"/>
      <c r="F2" s="2521"/>
      <c r="G2" s="2519"/>
      <c r="H2" s="2520"/>
      <c r="I2" s="2520"/>
      <c r="J2" s="2520"/>
    </row>
    <row r="3" spans="1:10" ht="19.5">
      <c r="B3" s="242" t="s">
        <v>4</v>
      </c>
      <c r="C3" t="s">
        <v>2565</v>
      </c>
      <c r="D3" s="2475"/>
      <c r="E3" s="2475"/>
      <c r="F3" s="2521"/>
      <c r="G3" s="2519"/>
      <c r="H3" s="2520"/>
      <c r="I3" s="2520"/>
      <c r="J3" s="2520"/>
    </row>
    <row r="4" spans="1:10" ht="19.5">
      <c r="B4" s="242" t="s">
        <v>6</v>
      </c>
      <c r="C4" t="s">
        <v>7</v>
      </c>
      <c r="D4" s="2475"/>
      <c r="E4" s="2475"/>
      <c r="F4" s="2521"/>
      <c r="G4" s="2519"/>
      <c r="H4" s="2520"/>
      <c r="I4" s="2520"/>
      <c r="J4" s="2520"/>
    </row>
    <row r="5" spans="1:10" ht="18">
      <c r="B5" s="242" t="s">
        <v>8</v>
      </c>
      <c r="C5" t="s">
        <v>9</v>
      </c>
      <c r="D5" s="2519"/>
      <c r="E5" s="2519"/>
      <c r="F5" s="2519"/>
      <c r="G5" s="2519"/>
      <c r="H5" s="2520"/>
      <c r="I5" s="2520"/>
      <c r="J5" s="2520"/>
    </row>
    <row r="6" spans="1:10" ht="15.75" thickBot="1">
      <c r="B6" s="2522"/>
      <c r="C6" s="2523"/>
      <c r="D6" s="2523"/>
      <c r="E6" s="2524"/>
      <c r="F6" s="2524"/>
      <c r="G6" s="2524"/>
      <c r="H6" s="2522"/>
      <c r="I6" s="2522"/>
      <c r="J6" s="2522"/>
    </row>
    <row r="7" spans="1:10" s="2527" customFormat="1" ht="24.75" customHeight="1">
      <c r="A7" s="2525"/>
      <c r="B7" s="2526"/>
      <c r="C7" s="3254" t="s">
        <v>2295</v>
      </c>
      <c r="D7" s="3255"/>
      <c r="E7" s="3256" t="s">
        <v>2588</v>
      </c>
      <c r="F7" s="3257"/>
      <c r="G7" s="3262" t="s">
        <v>2589</v>
      </c>
      <c r="H7" s="3262" t="s">
        <v>2590</v>
      </c>
      <c r="I7" s="3262" t="s">
        <v>2293</v>
      </c>
      <c r="J7" s="3267" t="s">
        <v>2294</v>
      </c>
    </row>
    <row r="8" spans="1:10" s="2527" customFormat="1" ht="14.25" customHeight="1">
      <c r="A8" s="2528"/>
      <c r="B8" s="2529"/>
      <c r="C8" s="3270" t="s">
        <v>2274</v>
      </c>
      <c r="D8" s="3273" t="s">
        <v>2275</v>
      </c>
      <c r="E8" s="3258"/>
      <c r="F8" s="3259"/>
      <c r="G8" s="3263"/>
      <c r="H8" s="3263"/>
      <c r="I8" s="3265"/>
      <c r="J8" s="3268"/>
    </row>
    <row r="9" spans="1:10" s="2527" customFormat="1" ht="15.75" customHeight="1">
      <c r="A9" s="2528"/>
      <c r="B9" s="2529"/>
      <c r="C9" s="3271"/>
      <c r="D9" s="3265"/>
      <c r="E9" s="3260"/>
      <c r="F9" s="3261"/>
      <c r="G9" s="3263"/>
      <c r="H9" s="3263"/>
      <c r="I9" s="3265"/>
      <c r="J9" s="3268"/>
    </row>
    <row r="10" spans="1:10" s="2527" customFormat="1" ht="21" customHeight="1">
      <c r="A10" s="2528"/>
      <c r="B10" s="2529"/>
      <c r="C10" s="3272"/>
      <c r="D10" s="3266"/>
      <c r="E10" s="2530" t="s">
        <v>2274</v>
      </c>
      <c r="F10" s="2531" t="s">
        <v>2275</v>
      </c>
      <c r="G10" s="3264"/>
      <c r="H10" s="3264"/>
      <c r="I10" s="3266"/>
      <c r="J10" s="3269"/>
    </row>
    <row r="11" spans="1:10" s="2527" customFormat="1" ht="27" customHeight="1">
      <c r="A11" s="2528"/>
      <c r="B11" s="2529"/>
      <c r="C11" s="2532" t="s">
        <v>1037</v>
      </c>
      <c r="D11" s="2533" t="s">
        <v>1041</v>
      </c>
      <c r="E11" s="2533" t="s">
        <v>1044</v>
      </c>
      <c r="F11" s="2533" t="s">
        <v>1047</v>
      </c>
      <c r="G11" s="2534" t="s">
        <v>1049</v>
      </c>
      <c r="H11" s="2535"/>
      <c r="I11" s="2536" t="s">
        <v>1052</v>
      </c>
      <c r="J11" s="2537" t="s">
        <v>1054</v>
      </c>
    </row>
    <row r="12" spans="1:10" ht="30" customHeight="1">
      <c r="A12" s="2538" t="s">
        <v>1037</v>
      </c>
      <c r="B12" s="2539" t="s">
        <v>2591</v>
      </c>
      <c r="C12" s="2540">
        <f>C13+C14+C15+C16</f>
        <v>0</v>
      </c>
      <c r="D12" s="2540">
        <f t="shared" ref="D12:I12" si="0">D13+D14+D15+D16</f>
        <v>0</v>
      </c>
      <c r="E12" s="2540">
        <f t="shared" si="0"/>
        <v>0</v>
      </c>
      <c r="F12" s="2540">
        <f t="shared" si="0"/>
        <v>0</v>
      </c>
      <c r="G12" s="2540">
        <f t="shared" si="0"/>
        <v>0</v>
      </c>
      <c r="H12" s="2541"/>
      <c r="I12" s="2540">
        <f t="shared" si="0"/>
        <v>0</v>
      </c>
      <c r="J12" s="2542">
        <f>I12*12.5</f>
        <v>0</v>
      </c>
    </row>
    <row r="13" spans="1:10" ht="23.25" customHeight="1">
      <c r="A13" s="2543" t="s">
        <v>1041</v>
      </c>
      <c r="B13" s="2544" t="s">
        <v>2592</v>
      </c>
      <c r="C13" s="2545"/>
      <c r="D13" s="2546"/>
      <c r="E13" s="2547"/>
      <c r="F13" s="2548"/>
      <c r="G13" s="2549"/>
      <c r="H13" s="2550"/>
      <c r="I13" s="2549"/>
      <c r="J13" s="2551"/>
    </row>
    <row r="14" spans="1:10" ht="24" customHeight="1">
      <c r="A14" s="2543" t="s">
        <v>1044</v>
      </c>
      <c r="B14" s="2544" t="s">
        <v>2593</v>
      </c>
      <c r="C14" s="2545"/>
      <c r="D14" s="2546"/>
      <c r="E14" s="2547"/>
      <c r="F14" s="2548"/>
      <c r="G14" s="2549"/>
      <c r="H14" s="2550"/>
      <c r="I14" s="2549"/>
      <c r="J14" s="2551"/>
    </row>
    <row r="15" spans="1:10" ht="24.75" customHeight="1">
      <c r="A15" s="2543" t="s">
        <v>1047</v>
      </c>
      <c r="B15" s="2544" t="s">
        <v>2594</v>
      </c>
      <c r="C15" s="2545"/>
      <c r="D15" s="2546"/>
      <c r="E15" s="2547"/>
      <c r="F15" s="2548"/>
      <c r="G15" s="2549"/>
      <c r="H15" s="2550"/>
      <c r="I15" s="2549"/>
      <c r="J15" s="2551"/>
    </row>
    <row r="16" spans="1:10" ht="22.5" customHeight="1">
      <c r="A16" s="2543" t="s">
        <v>1049</v>
      </c>
      <c r="B16" s="2544" t="s">
        <v>963</v>
      </c>
      <c r="C16" s="2545"/>
      <c r="D16" s="2546"/>
      <c r="E16" s="2547"/>
      <c r="F16" s="2548"/>
      <c r="G16" s="2549"/>
      <c r="H16" s="2550"/>
      <c r="I16" s="2549"/>
      <c r="J16" s="2551"/>
    </row>
    <row r="17" spans="1:10" ht="19.5" customHeight="1">
      <c r="A17" s="2552" t="s">
        <v>1052</v>
      </c>
      <c r="B17" s="2553" t="s">
        <v>2595</v>
      </c>
      <c r="C17" s="2545"/>
      <c r="D17" s="2546"/>
      <c r="E17" s="2554"/>
      <c r="F17" s="2555"/>
      <c r="G17" s="2556"/>
      <c r="H17" s="2557"/>
      <c r="I17" s="2556"/>
      <c r="J17" s="2558"/>
    </row>
    <row r="18" spans="1:10" ht="21" customHeight="1">
      <c r="A18" s="2543" t="s">
        <v>1054</v>
      </c>
      <c r="B18" s="2559" t="s">
        <v>2596</v>
      </c>
      <c r="C18" s="2560"/>
      <c r="D18" s="2561"/>
      <c r="E18" s="2547"/>
      <c r="F18" s="2548"/>
      <c r="G18" s="2549"/>
      <c r="H18" s="2550"/>
      <c r="I18" s="2562"/>
      <c r="J18" s="2563"/>
    </row>
    <row r="19" spans="1:10" ht="33.75" customHeight="1">
      <c r="A19" s="2543" t="s">
        <v>1057</v>
      </c>
      <c r="B19" s="2564" t="s">
        <v>2597</v>
      </c>
      <c r="C19" s="2565"/>
      <c r="D19" s="2566"/>
      <c r="E19" s="2566"/>
      <c r="F19" s="2566"/>
      <c r="G19" s="2566"/>
      <c r="H19" s="2567"/>
      <c r="I19" s="2568"/>
      <c r="J19" s="2569"/>
    </row>
    <row r="20" spans="1:10" ht="24" customHeight="1">
      <c r="A20" s="2543" t="s">
        <v>1060</v>
      </c>
      <c r="B20" s="2570" t="s">
        <v>2598</v>
      </c>
      <c r="C20" s="2571"/>
      <c r="D20" s="2572"/>
      <c r="E20" s="2547"/>
      <c r="F20" s="2548"/>
      <c r="G20" s="2573"/>
      <c r="H20" s="2574"/>
      <c r="I20" s="2575"/>
      <c r="J20" s="2576"/>
    </row>
    <row r="21" spans="1:10" ht="21.75" customHeight="1">
      <c r="A21" s="2543">
        <v>100</v>
      </c>
      <c r="B21" s="2570" t="s">
        <v>2365</v>
      </c>
      <c r="C21" s="2577"/>
      <c r="D21" s="2578"/>
      <c r="E21" s="2579"/>
      <c r="F21" s="2578"/>
      <c r="G21" s="2580"/>
      <c r="H21" s="2574"/>
      <c r="I21" s="2581">
        <f>I22+I23+I24</f>
        <v>0</v>
      </c>
      <c r="J21" s="2576"/>
    </row>
    <row r="22" spans="1:10" ht="23.25" customHeight="1">
      <c r="A22" s="2543">
        <v>110</v>
      </c>
      <c r="B22" s="2582" t="s">
        <v>2349</v>
      </c>
      <c r="C22" s="2577"/>
      <c r="D22" s="2578"/>
      <c r="E22" s="2579"/>
      <c r="F22" s="2578"/>
      <c r="G22" s="2580"/>
      <c r="H22" s="2574"/>
      <c r="I22" s="2575"/>
      <c r="J22" s="2576"/>
    </row>
    <row r="23" spans="1:10" ht="29.25" customHeight="1">
      <c r="A23" s="2543">
        <v>120</v>
      </c>
      <c r="B23" s="2583" t="s">
        <v>2350</v>
      </c>
      <c r="C23" s="2577"/>
      <c r="D23" s="2578"/>
      <c r="E23" s="2579"/>
      <c r="F23" s="2578"/>
      <c r="G23" s="2580"/>
      <c r="H23" s="2574"/>
      <c r="I23" s="2575"/>
      <c r="J23" s="2576"/>
    </row>
    <row r="24" spans="1:10" ht="24.75" customHeight="1">
      <c r="A24" s="2543">
        <v>130</v>
      </c>
      <c r="B24" s="2582" t="s">
        <v>2351</v>
      </c>
      <c r="C24" s="2577"/>
      <c r="D24" s="2578"/>
      <c r="E24" s="2579"/>
      <c r="F24" s="2578"/>
      <c r="G24" s="2580"/>
      <c r="H24" s="2574"/>
      <c r="I24" s="2575"/>
      <c r="J24" s="2576"/>
    </row>
    <row r="25" spans="1:10" ht="31.5" customHeight="1" thickBot="1">
      <c r="A25" s="2584">
        <v>140</v>
      </c>
      <c r="B25" s="2585" t="s">
        <v>2599</v>
      </c>
      <c r="C25" s="2586"/>
      <c r="D25" s="2587"/>
      <c r="E25" s="2588"/>
      <c r="F25" s="2587"/>
      <c r="G25" s="2589"/>
      <c r="H25" s="2590"/>
      <c r="I25" s="2591"/>
      <c r="J25" s="2592"/>
    </row>
    <row r="26" spans="1:10" ht="15">
      <c r="A26" s="2593"/>
      <c r="B26" s="2594"/>
      <c r="C26" s="2524"/>
      <c r="D26" s="2524"/>
      <c r="E26" s="2524"/>
      <c r="F26" s="2524"/>
      <c r="G26" s="2524"/>
      <c r="H26" s="2522"/>
      <c r="I26" s="2522"/>
      <c r="J26" s="2522"/>
    </row>
    <row r="27" spans="1:10" ht="15.75">
      <c r="B27" s="1926" t="s">
        <v>2506</v>
      </c>
      <c r="C27" s="2524"/>
      <c r="D27" s="2524"/>
      <c r="E27" s="2524"/>
      <c r="F27" s="2524"/>
      <c r="G27" s="2524"/>
      <c r="H27" s="2522"/>
      <c r="I27" s="2522"/>
      <c r="J27" s="2522"/>
    </row>
    <row r="28" spans="1:10" ht="15.75">
      <c r="B28" s="1929"/>
      <c r="C28" s="2595"/>
      <c r="D28" s="2595"/>
      <c r="E28" s="2595"/>
      <c r="F28" s="2595"/>
      <c r="G28" s="2595"/>
      <c r="H28" s="2594"/>
      <c r="I28" s="2522"/>
      <c r="J28" s="2522"/>
    </row>
    <row r="29" spans="1:10">
      <c r="C29" s="2593"/>
      <c r="D29" s="2593"/>
      <c r="E29" s="2593"/>
      <c r="F29" s="2593"/>
    </row>
    <row r="30" spans="1:10">
      <c r="C30" s="2593"/>
      <c r="D30" s="2593"/>
      <c r="E30" s="2593"/>
      <c r="F30" s="2593"/>
    </row>
    <row r="33" ht="12.75" customHeight="1"/>
    <row r="34" ht="12.75" customHeight="1"/>
    <row r="35" ht="12.75" customHeight="1"/>
  </sheetData>
  <mergeCells count="8">
    <mergeCell ref="J7:J10"/>
    <mergeCell ref="C8:C10"/>
    <mergeCell ref="D8:D10"/>
    <mergeCell ref="C7:D7"/>
    <mergeCell ref="E7:F9"/>
    <mergeCell ref="G7:G10"/>
    <mergeCell ref="H7:H10"/>
    <mergeCell ref="I7:I10"/>
  </mergeCells>
  <pageMargins left="0.78740157480314965" right="0.78740157480314965" top="0.98425196850393704" bottom="0.98425196850393704" header="0.51181102362204722" footer="0.51181102362204722"/>
  <pageSetup paperSize="9" scale="56" orientation="landscape" cellComments="asDisplayed" horizontalDpi="300" r:id="rId1"/>
  <headerFooter alignWithMargins="0">
    <oddHeader>&amp;C&amp;40&amp;U&amp;A</oddHeader>
    <oddFooter>&amp;L&amp;F&amp;C&amp;A&amp;R&amp;D</oddFoot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4"/>
  <sheetViews>
    <sheetView zoomScale="55" zoomScaleNormal="55" workbookViewId="0">
      <selection sqref="A1:A1048576"/>
    </sheetView>
  </sheetViews>
  <sheetFormatPr defaultColWidth="11.42578125" defaultRowHeight="15"/>
  <cols>
    <col min="1" max="1" width="6" style="2596" customWidth="1"/>
    <col min="2" max="2" width="47.7109375" style="2518" customWidth="1"/>
    <col min="3" max="3" width="15.140625" style="2518" customWidth="1"/>
    <col min="4" max="4" width="13" style="2518" customWidth="1"/>
    <col min="5" max="5" width="14" style="2518" customWidth="1"/>
    <col min="6" max="6" width="12.5703125" style="2518" customWidth="1"/>
    <col min="7" max="7" width="11.7109375" style="2518" customWidth="1"/>
    <col min="8" max="8" width="16.5703125" style="2518" customWidth="1"/>
    <col min="9" max="9" width="18.140625" style="2518" customWidth="1"/>
    <col min="10" max="10" width="21.5703125" style="2518" customWidth="1"/>
    <col min="11" max="13" width="13.7109375" style="2518" customWidth="1"/>
    <col min="14" max="14" width="22" style="2518" customWidth="1"/>
    <col min="15" max="15" width="23.7109375" style="2518" customWidth="1"/>
    <col min="16" max="252" width="11.42578125" style="2518"/>
    <col min="253" max="254" width="6.140625" style="2518" customWidth="1"/>
    <col min="255" max="255" width="5.5703125" style="2518" customWidth="1"/>
    <col min="256" max="256" width="21.42578125" style="2518" customWidth="1"/>
    <col min="257" max="257" width="11.42578125" style="2518"/>
    <col min="258" max="258" width="47.7109375" style="2518" customWidth="1"/>
    <col min="259" max="259" width="15.140625" style="2518" customWidth="1"/>
    <col min="260" max="263" width="16.140625" style="2518" customWidth="1"/>
    <col min="264" max="264" width="16.5703125" style="2518" customWidth="1"/>
    <col min="265" max="265" width="18.140625" style="2518" customWidth="1"/>
    <col min="266" max="266" width="21.5703125" style="2518" customWidth="1"/>
    <col min="267" max="269" width="13.7109375" style="2518" customWidth="1"/>
    <col min="270" max="270" width="22" style="2518" customWidth="1"/>
    <col min="271" max="271" width="23.7109375" style="2518" customWidth="1"/>
    <col min="272" max="508" width="11.42578125" style="2518"/>
    <col min="509" max="510" width="6.140625" style="2518" customWidth="1"/>
    <col min="511" max="511" width="5.5703125" style="2518" customWidth="1"/>
    <col min="512" max="512" width="21.42578125" style="2518" customWidth="1"/>
    <col min="513" max="513" width="11.42578125" style="2518"/>
    <col min="514" max="514" width="47.7109375" style="2518" customWidth="1"/>
    <col min="515" max="515" width="15.140625" style="2518" customWidth="1"/>
    <col min="516" max="519" width="16.140625" style="2518" customWidth="1"/>
    <col min="520" max="520" width="16.5703125" style="2518" customWidth="1"/>
    <col min="521" max="521" width="18.140625" style="2518" customWidth="1"/>
    <col min="522" max="522" width="21.5703125" style="2518" customWidth="1"/>
    <col min="523" max="525" width="13.7109375" style="2518" customWidth="1"/>
    <col min="526" max="526" width="22" style="2518" customWidth="1"/>
    <col min="527" max="527" width="23.7109375" style="2518" customWidth="1"/>
    <col min="528" max="764" width="11.42578125" style="2518"/>
    <col min="765" max="766" width="6.140625" style="2518" customWidth="1"/>
    <col min="767" max="767" width="5.5703125" style="2518" customWidth="1"/>
    <col min="768" max="768" width="21.42578125" style="2518" customWidth="1"/>
    <col min="769" max="769" width="11.42578125" style="2518"/>
    <col min="770" max="770" width="47.7109375" style="2518" customWidth="1"/>
    <col min="771" max="771" width="15.140625" style="2518" customWidth="1"/>
    <col min="772" max="775" width="16.140625" style="2518" customWidth="1"/>
    <col min="776" max="776" width="16.5703125" style="2518" customWidth="1"/>
    <col min="777" max="777" width="18.140625" style="2518" customWidth="1"/>
    <col min="778" max="778" width="21.5703125" style="2518" customWidth="1"/>
    <col min="779" max="781" width="13.7109375" style="2518" customWidth="1"/>
    <col min="782" max="782" width="22" style="2518" customWidth="1"/>
    <col min="783" max="783" width="23.7109375" style="2518" customWidth="1"/>
    <col min="784" max="1020" width="11.42578125" style="2518"/>
    <col min="1021" max="1022" width="6.140625" style="2518" customWidth="1"/>
    <col min="1023" max="1023" width="5.5703125" style="2518" customWidth="1"/>
    <col min="1024" max="1024" width="21.42578125" style="2518" customWidth="1"/>
    <col min="1025" max="1025" width="11.42578125" style="2518"/>
    <col min="1026" max="1026" width="47.7109375" style="2518" customWidth="1"/>
    <col min="1027" max="1027" width="15.140625" style="2518" customWidth="1"/>
    <col min="1028" max="1031" width="16.140625" style="2518" customWidth="1"/>
    <col min="1032" max="1032" width="16.5703125" style="2518" customWidth="1"/>
    <col min="1033" max="1033" width="18.140625" style="2518" customWidth="1"/>
    <col min="1034" max="1034" width="21.5703125" style="2518" customWidth="1"/>
    <col min="1035" max="1037" width="13.7109375" style="2518" customWidth="1"/>
    <col min="1038" max="1038" width="22" style="2518" customWidth="1"/>
    <col min="1039" max="1039" width="23.7109375" style="2518" customWidth="1"/>
    <col min="1040" max="1276" width="11.42578125" style="2518"/>
    <col min="1277" max="1278" width="6.140625" style="2518" customWidth="1"/>
    <col min="1279" max="1279" width="5.5703125" style="2518" customWidth="1"/>
    <col min="1280" max="1280" width="21.42578125" style="2518" customWidth="1"/>
    <col min="1281" max="1281" width="11.42578125" style="2518"/>
    <col min="1282" max="1282" width="47.7109375" style="2518" customWidth="1"/>
    <col min="1283" max="1283" width="15.140625" style="2518" customWidth="1"/>
    <col min="1284" max="1287" width="16.140625" style="2518" customWidth="1"/>
    <col min="1288" max="1288" width="16.5703125" style="2518" customWidth="1"/>
    <col min="1289" max="1289" width="18.140625" style="2518" customWidth="1"/>
    <col min="1290" max="1290" width="21.5703125" style="2518" customWidth="1"/>
    <col min="1291" max="1293" width="13.7109375" style="2518" customWidth="1"/>
    <col min="1294" max="1294" width="22" style="2518" customWidth="1"/>
    <col min="1295" max="1295" width="23.7109375" style="2518" customWidth="1"/>
    <col min="1296" max="1532" width="11.42578125" style="2518"/>
    <col min="1533" max="1534" width="6.140625" style="2518" customWidth="1"/>
    <col min="1535" max="1535" width="5.5703125" style="2518" customWidth="1"/>
    <col min="1536" max="1536" width="21.42578125" style="2518" customWidth="1"/>
    <col min="1537" max="1537" width="11.42578125" style="2518"/>
    <col min="1538" max="1538" width="47.7109375" style="2518" customWidth="1"/>
    <col min="1539" max="1539" width="15.140625" style="2518" customWidth="1"/>
    <col min="1540" max="1543" width="16.140625" style="2518" customWidth="1"/>
    <col min="1544" max="1544" width="16.5703125" style="2518" customWidth="1"/>
    <col min="1545" max="1545" width="18.140625" style="2518" customWidth="1"/>
    <col min="1546" max="1546" width="21.5703125" style="2518" customWidth="1"/>
    <col min="1547" max="1549" width="13.7109375" style="2518" customWidth="1"/>
    <col min="1550" max="1550" width="22" style="2518" customWidth="1"/>
    <col min="1551" max="1551" width="23.7109375" style="2518" customWidth="1"/>
    <col min="1552" max="1788" width="11.42578125" style="2518"/>
    <col min="1789" max="1790" width="6.140625" style="2518" customWidth="1"/>
    <col min="1791" max="1791" width="5.5703125" style="2518" customWidth="1"/>
    <col min="1792" max="1792" width="21.42578125" style="2518" customWidth="1"/>
    <col min="1793" max="1793" width="11.42578125" style="2518"/>
    <col min="1794" max="1794" width="47.7109375" style="2518" customWidth="1"/>
    <col min="1795" max="1795" width="15.140625" style="2518" customWidth="1"/>
    <col min="1796" max="1799" width="16.140625" style="2518" customWidth="1"/>
    <col min="1800" max="1800" width="16.5703125" style="2518" customWidth="1"/>
    <col min="1801" max="1801" width="18.140625" style="2518" customWidth="1"/>
    <col min="1802" max="1802" width="21.5703125" style="2518" customWidth="1"/>
    <col min="1803" max="1805" width="13.7109375" style="2518" customWidth="1"/>
    <col min="1806" max="1806" width="22" style="2518" customWidth="1"/>
    <col min="1807" max="1807" width="23.7109375" style="2518" customWidth="1"/>
    <col min="1808" max="2044" width="11.42578125" style="2518"/>
    <col min="2045" max="2046" width="6.140625" style="2518" customWidth="1"/>
    <col min="2047" max="2047" width="5.5703125" style="2518" customWidth="1"/>
    <col min="2048" max="2048" width="21.42578125" style="2518" customWidth="1"/>
    <col min="2049" max="2049" width="11.42578125" style="2518"/>
    <col min="2050" max="2050" width="47.7109375" style="2518" customWidth="1"/>
    <col min="2051" max="2051" width="15.140625" style="2518" customWidth="1"/>
    <col min="2052" max="2055" width="16.140625" style="2518" customWidth="1"/>
    <col min="2056" max="2056" width="16.5703125" style="2518" customWidth="1"/>
    <col min="2057" max="2057" width="18.140625" style="2518" customWidth="1"/>
    <col min="2058" max="2058" width="21.5703125" style="2518" customWidth="1"/>
    <col min="2059" max="2061" width="13.7109375" style="2518" customWidth="1"/>
    <col min="2062" max="2062" width="22" style="2518" customWidth="1"/>
    <col min="2063" max="2063" width="23.7109375" style="2518" customWidth="1"/>
    <col min="2064" max="2300" width="11.42578125" style="2518"/>
    <col min="2301" max="2302" width="6.140625" style="2518" customWidth="1"/>
    <col min="2303" max="2303" width="5.5703125" style="2518" customWidth="1"/>
    <col min="2304" max="2304" width="21.42578125" style="2518" customWidth="1"/>
    <col min="2305" max="2305" width="11.42578125" style="2518"/>
    <col min="2306" max="2306" width="47.7109375" style="2518" customWidth="1"/>
    <col min="2307" max="2307" width="15.140625" style="2518" customWidth="1"/>
    <col min="2308" max="2311" width="16.140625" style="2518" customWidth="1"/>
    <col min="2312" max="2312" width="16.5703125" style="2518" customWidth="1"/>
    <col min="2313" max="2313" width="18.140625" style="2518" customWidth="1"/>
    <col min="2314" max="2314" width="21.5703125" style="2518" customWidth="1"/>
    <col min="2315" max="2317" width="13.7109375" style="2518" customWidth="1"/>
    <col min="2318" max="2318" width="22" style="2518" customWidth="1"/>
    <col min="2319" max="2319" width="23.7109375" style="2518" customWidth="1"/>
    <col min="2320" max="2556" width="11.42578125" style="2518"/>
    <col min="2557" max="2558" width="6.140625" style="2518" customWidth="1"/>
    <col min="2559" max="2559" width="5.5703125" style="2518" customWidth="1"/>
    <col min="2560" max="2560" width="21.42578125" style="2518" customWidth="1"/>
    <col min="2561" max="2561" width="11.42578125" style="2518"/>
    <col min="2562" max="2562" width="47.7109375" style="2518" customWidth="1"/>
    <col min="2563" max="2563" width="15.140625" style="2518" customWidth="1"/>
    <col min="2564" max="2567" width="16.140625" style="2518" customWidth="1"/>
    <col min="2568" max="2568" width="16.5703125" style="2518" customWidth="1"/>
    <col min="2569" max="2569" width="18.140625" style="2518" customWidth="1"/>
    <col min="2570" max="2570" width="21.5703125" style="2518" customWidth="1"/>
    <col min="2571" max="2573" width="13.7109375" style="2518" customWidth="1"/>
    <col min="2574" max="2574" width="22" style="2518" customWidth="1"/>
    <col min="2575" max="2575" width="23.7109375" style="2518" customWidth="1"/>
    <col min="2576" max="2812" width="11.42578125" style="2518"/>
    <col min="2813" max="2814" width="6.140625" style="2518" customWidth="1"/>
    <col min="2815" max="2815" width="5.5703125" style="2518" customWidth="1"/>
    <col min="2816" max="2816" width="21.42578125" style="2518" customWidth="1"/>
    <col min="2817" max="2817" width="11.42578125" style="2518"/>
    <col min="2818" max="2818" width="47.7109375" style="2518" customWidth="1"/>
    <col min="2819" max="2819" width="15.140625" style="2518" customWidth="1"/>
    <col min="2820" max="2823" width="16.140625" style="2518" customWidth="1"/>
    <col min="2824" max="2824" width="16.5703125" style="2518" customWidth="1"/>
    <col min="2825" max="2825" width="18.140625" style="2518" customWidth="1"/>
    <col min="2826" max="2826" width="21.5703125" style="2518" customWidth="1"/>
    <col min="2827" max="2829" width="13.7109375" style="2518" customWidth="1"/>
    <col min="2830" max="2830" width="22" style="2518" customWidth="1"/>
    <col min="2831" max="2831" width="23.7109375" style="2518" customWidth="1"/>
    <col min="2832" max="3068" width="11.42578125" style="2518"/>
    <col min="3069" max="3070" width="6.140625" style="2518" customWidth="1"/>
    <col min="3071" max="3071" width="5.5703125" style="2518" customWidth="1"/>
    <col min="3072" max="3072" width="21.42578125" style="2518" customWidth="1"/>
    <col min="3073" max="3073" width="11.42578125" style="2518"/>
    <col min="3074" max="3074" width="47.7109375" style="2518" customWidth="1"/>
    <col min="3075" max="3075" width="15.140625" style="2518" customWidth="1"/>
    <col min="3076" max="3079" width="16.140625" style="2518" customWidth="1"/>
    <col min="3080" max="3080" width="16.5703125" style="2518" customWidth="1"/>
    <col min="3081" max="3081" width="18.140625" style="2518" customWidth="1"/>
    <col min="3082" max="3082" width="21.5703125" style="2518" customWidth="1"/>
    <col min="3083" max="3085" width="13.7109375" style="2518" customWidth="1"/>
    <col min="3086" max="3086" width="22" style="2518" customWidth="1"/>
    <col min="3087" max="3087" width="23.7109375" style="2518" customWidth="1"/>
    <col min="3088" max="3324" width="11.42578125" style="2518"/>
    <col min="3325" max="3326" width="6.140625" style="2518" customWidth="1"/>
    <col min="3327" max="3327" width="5.5703125" style="2518" customWidth="1"/>
    <col min="3328" max="3328" width="21.42578125" style="2518" customWidth="1"/>
    <col min="3329" max="3329" width="11.42578125" style="2518"/>
    <col min="3330" max="3330" width="47.7109375" style="2518" customWidth="1"/>
    <col min="3331" max="3331" width="15.140625" style="2518" customWidth="1"/>
    <col min="3332" max="3335" width="16.140625" style="2518" customWidth="1"/>
    <col min="3336" max="3336" width="16.5703125" style="2518" customWidth="1"/>
    <col min="3337" max="3337" width="18.140625" style="2518" customWidth="1"/>
    <col min="3338" max="3338" width="21.5703125" style="2518" customWidth="1"/>
    <col min="3339" max="3341" width="13.7109375" style="2518" customWidth="1"/>
    <col min="3342" max="3342" width="22" style="2518" customWidth="1"/>
    <col min="3343" max="3343" width="23.7109375" style="2518" customWidth="1"/>
    <col min="3344" max="3580" width="11.42578125" style="2518"/>
    <col min="3581" max="3582" width="6.140625" style="2518" customWidth="1"/>
    <col min="3583" max="3583" width="5.5703125" style="2518" customWidth="1"/>
    <col min="3584" max="3584" width="21.42578125" style="2518" customWidth="1"/>
    <col min="3585" max="3585" width="11.42578125" style="2518"/>
    <col min="3586" max="3586" width="47.7109375" style="2518" customWidth="1"/>
    <col min="3587" max="3587" width="15.140625" style="2518" customWidth="1"/>
    <col min="3588" max="3591" width="16.140625" style="2518" customWidth="1"/>
    <col min="3592" max="3592" width="16.5703125" style="2518" customWidth="1"/>
    <col min="3593" max="3593" width="18.140625" style="2518" customWidth="1"/>
    <col min="3594" max="3594" width="21.5703125" style="2518" customWidth="1"/>
    <col min="3595" max="3597" width="13.7109375" style="2518" customWidth="1"/>
    <col min="3598" max="3598" width="22" style="2518" customWidth="1"/>
    <col min="3599" max="3599" width="23.7109375" style="2518" customWidth="1"/>
    <col min="3600" max="3836" width="11.42578125" style="2518"/>
    <col min="3837" max="3838" width="6.140625" style="2518" customWidth="1"/>
    <col min="3839" max="3839" width="5.5703125" style="2518" customWidth="1"/>
    <col min="3840" max="3840" width="21.42578125" style="2518" customWidth="1"/>
    <col min="3841" max="3841" width="11.42578125" style="2518"/>
    <col min="3842" max="3842" width="47.7109375" style="2518" customWidth="1"/>
    <col min="3843" max="3843" width="15.140625" style="2518" customWidth="1"/>
    <col min="3844" max="3847" width="16.140625" style="2518" customWidth="1"/>
    <col min="3848" max="3848" width="16.5703125" style="2518" customWidth="1"/>
    <col min="3849" max="3849" width="18.140625" style="2518" customWidth="1"/>
    <col min="3850" max="3850" width="21.5703125" style="2518" customWidth="1"/>
    <col min="3851" max="3853" width="13.7109375" style="2518" customWidth="1"/>
    <col min="3854" max="3854" width="22" style="2518" customWidth="1"/>
    <col min="3855" max="3855" width="23.7109375" style="2518" customWidth="1"/>
    <col min="3856" max="4092" width="11.42578125" style="2518"/>
    <col min="4093" max="4094" width="6.140625" style="2518" customWidth="1"/>
    <col min="4095" max="4095" width="5.5703125" style="2518" customWidth="1"/>
    <col min="4096" max="4096" width="21.42578125" style="2518" customWidth="1"/>
    <col min="4097" max="4097" width="11.42578125" style="2518"/>
    <col min="4098" max="4098" width="47.7109375" style="2518" customWidth="1"/>
    <col min="4099" max="4099" width="15.140625" style="2518" customWidth="1"/>
    <col min="4100" max="4103" width="16.140625" style="2518" customWidth="1"/>
    <col min="4104" max="4104" width="16.5703125" style="2518" customWidth="1"/>
    <col min="4105" max="4105" width="18.140625" style="2518" customWidth="1"/>
    <col min="4106" max="4106" width="21.5703125" style="2518" customWidth="1"/>
    <col min="4107" max="4109" width="13.7109375" style="2518" customWidth="1"/>
    <col min="4110" max="4110" width="22" style="2518" customWidth="1"/>
    <col min="4111" max="4111" width="23.7109375" style="2518" customWidth="1"/>
    <col min="4112" max="4348" width="11.42578125" style="2518"/>
    <col min="4349" max="4350" width="6.140625" style="2518" customWidth="1"/>
    <col min="4351" max="4351" width="5.5703125" style="2518" customWidth="1"/>
    <col min="4352" max="4352" width="21.42578125" style="2518" customWidth="1"/>
    <col min="4353" max="4353" width="11.42578125" style="2518"/>
    <col min="4354" max="4354" width="47.7109375" style="2518" customWidth="1"/>
    <col min="4355" max="4355" width="15.140625" style="2518" customWidth="1"/>
    <col min="4356" max="4359" width="16.140625" style="2518" customWidth="1"/>
    <col min="4360" max="4360" width="16.5703125" style="2518" customWidth="1"/>
    <col min="4361" max="4361" width="18.140625" style="2518" customWidth="1"/>
    <col min="4362" max="4362" width="21.5703125" style="2518" customWidth="1"/>
    <col min="4363" max="4365" width="13.7109375" style="2518" customWidth="1"/>
    <col min="4366" max="4366" width="22" style="2518" customWidth="1"/>
    <col min="4367" max="4367" width="23.7109375" style="2518" customWidth="1"/>
    <col min="4368" max="4604" width="11.42578125" style="2518"/>
    <col min="4605" max="4606" width="6.140625" style="2518" customWidth="1"/>
    <col min="4607" max="4607" width="5.5703125" style="2518" customWidth="1"/>
    <col min="4608" max="4608" width="21.42578125" style="2518" customWidth="1"/>
    <col min="4609" max="4609" width="11.42578125" style="2518"/>
    <col min="4610" max="4610" width="47.7109375" style="2518" customWidth="1"/>
    <col min="4611" max="4611" width="15.140625" style="2518" customWidth="1"/>
    <col min="4612" max="4615" width="16.140625" style="2518" customWidth="1"/>
    <col min="4616" max="4616" width="16.5703125" style="2518" customWidth="1"/>
    <col min="4617" max="4617" width="18.140625" style="2518" customWidth="1"/>
    <col min="4618" max="4618" width="21.5703125" style="2518" customWidth="1"/>
    <col min="4619" max="4621" width="13.7109375" style="2518" customWidth="1"/>
    <col min="4622" max="4622" width="22" style="2518" customWidth="1"/>
    <col min="4623" max="4623" width="23.7109375" style="2518" customWidth="1"/>
    <col min="4624" max="4860" width="11.42578125" style="2518"/>
    <col min="4861" max="4862" width="6.140625" style="2518" customWidth="1"/>
    <col min="4863" max="4863" width="5.5703125" style="2518" customWidth="1"/>
    <col min="4864" max="4864" width="21.42578125" style="2518" customWidth="1"/>
    <col min="4865" max="4865" width="11.42578125" style="2518"/>
    <col min="4866" max="4866" width="47.7109375" style="2518" customWidth="1"/>
    <col min="4867" max="4867" width="15.140625" style="2518" customWidth="1"/>
    <col min="4868" max="4871" width="16.140625" style="2518" customWidth="1"/>
    <col min="4872" max="4872" width="16.5703125" style="2518" customWidth="1"/>
    <col min="4873" max="4873" width="18.140625" style="2518" customWidth="1"/>
    <col min="4874" max="4874" width="21.5703125" style="2518" customWidth="1"/>
    <col min="4875" max="4877" width="13.7109375" style="2518" customWidth="1"/>
    <col min="4878" max="4878" width="22" style="2518" customWidth="1"/>
    <col min="4879" max="4879" width="23.7109375" style="2518" customWidth="1"/>
    <col min="4880" max="5116" width="11.42578125" style="2518"/>
    <col min="5117" max="5118" width="6.140625" style="2518" customWidth="1"/>
    <col min="5119" max="5119" width="5.5703125" style="2518" customWidth="1"/>
    <col min="5120" max="5120" width="21.42578125" style="2518" customWidth="1"/>
    <col min="5121" max="5121" width="11.42578125" style="2518"/>
    <col min="5122" max="5122" width="47.7109375" style="2518" customWidth="1"/>
    <col min="5123" max="5123" width="15.140625" style="2518" customWidth="1"/>
    <col min="5124" max="5127" width="16.140625" style="2518" customWidth="1"/>
    <col min="5128" max="5128" width="16.5703125" style="2518" customWidth="1"/>
    <col min="5129" max="5129" width="18.140625" style="2518" customWidth="1"/>
    <col min="5130" max="5130" width="21.5703125" style="2518" customWidth="1"/>
    <col min="5131" max="5133" width="13.7109375" style="2518" customWidth="1"/>
    <col min="5134" max="5134" width="22" style="2518" customWidth="1"/>
    <col min="5135" max="5135" width="23.7109375" style="2518" customWidth="1"/>
    <col min="5136" max="5372" width="11.42578125" style="2518"/>
    <col min="5373" max="5374" width="6.140625" style="2518" customWidth="1"/>
    <col min="5375" max="5375" width="5.5703125" style="2518" customWidth="1"/>
    <col min="5376" max="5376" width="21.42578125" style="2518" customWidth="1"/>
    <col min="5377" max="5377" width="11.42578125" style="2518"/>
    <col min="5378" max="5378" width="47.7109375" style="2518" customWidth="1"/>
    <col min="5379" max="5379" width="15.140625" style="2518" customWidth="1"/>
    <col min="5380" max="5383" width="16.140625" style="2518" customWidth="1"/>
    <col min="5384" max="5384" width="16.5703125" style="2518" customWidth="1"/>
    <col min="5385" max="5385" width="18.140625" style="2518" customWidth="1"/>
    <col min="5386" max="5386" width="21.5703125" style="2518" customWidth="1"/>
    <col min="5387" max="5389" width="13.7109375" style="2518" customWidth="1"/>
    <col min="5390" max="5390" width="22" style="2518" customWidth="1"/>
    <col min="5391" max="5391" width="23.7109375" style="2518" customWidth="1"/>
    <col min="5392" max="5628" width="11.42578125" style="2518"/>
    <col min="5629" max="5630" width="6.140625" style="2518" customWidth="1"/>
    <col min="5631" max="5631" width="5.5703125" style="2518" customWidth="1"/>
    <col min="5632" max="5632" width="21.42578125" style="2518" customWidth="1"/>
    <col min="5633" max="5633" width="11.42578125" style="2518"/>
    <col min="5634" max="5634" width="47.7109375" style="2518" customWidth="1"/>
    <col min="5635" max="5635" width="15.140625" style="2518" customWidth="1"/>
    <col min="5636" max="5639" width="16.140625" style="2518" customWidth="1"/>
    <col min="5640" max="5640" width="16.5703125" style="2518" customWidth="1"/>
    <col min="5641" max="5641" width="18.140625" style="2518" customWidth="1"/>
    <col min="5642" max="5642" width="21.5703125" style="2518" customWidth="1"/>
    <col min="5643" max="5645" width="13.7109375" style="2518" customWidth="1"/>
    <col min="5646" max="5646" width="22" style="2518" customWidth="1"/>
    <col min="5647" max="5647" width="23.7109375" style="2518" customWidth="1"/>
    <col min="5648" max="5884" width="11.42578125" style="2518"/>
    <col min="5885" max="5886" width="6.140625" style="2518" customWidth="1"/>
    <col min="5887" max="5887" width="5.5703125" style="2518" customWidth="1"/>
    <col min="5888" max="5888" width="21.42578125" style="2518" customWidth="1"/>
    <col min="5889" max="5889" width="11.42578125" style="2518"/>
    <col min="5890" max="5890" width="47.7109375" style="2518" customWidth="1"/>
    <col min="5891" max="5891" width="15.140625" style="2518" customWidth="1"/>
    <col min="5892" max="5895" width="16.140625" style="2518" customWidth="1"/>
    <col min="5896" max="5896" width="16.5703125" style="2518" customWidth="1"/>
    <col min="5897" max="5897" width="18.140625" style="2518" customWidth="1"/>
    <col min="5898" max="5898" width="21.5703125" style="2518" customWidth="1"/>
    <col min="5899" max="5901" width="13.7109375" style="2518" customWidth="1"/>
    <col min="5902" max="5902" width="22" style="2518" customWidth="1"/>
    <col min="5903" max="5903" width="23.7109375" style="2518" customWidth="1"/>
    <col min="5904" max="6140" width="11.42578125" style="2518"/>
    <col min="6141" max="6142" width="6.140625" style="2518" customWidth="1"/>
    <col min="6143" max="6143" width="5.5703125" style="2518" customWidth="1"/>
    <col min="6144" max="6144" width="21.42578125" style="2518" customWidth="1"/>
    <col min="6145" max="6145" width="11.42578125" style="2518"/>
    <col min="6146" max="6146" width="47.7109375" style="2518" customWidth="1"/>
    <col min="6147" max="6147" width="15.140625" style="2518" customWidth="1"/>
    <col min="6148" max="6151" width="16.140625" style="2518" customWidth="1"/>
    <col min="6152" max="6152" width="16.5703125" style="2518" customWidth="1"/>
    <col min="6153" max="6153" width="18.140625" style="2518" customWidth="1"/>
    <col min="6154" max="6154" width="21.5703125" style="2518" customWidth="1"/>
    <col min="6155" max="6157" width="13.7109375" style="2518" customWidth="1"/>
    <col min="6158" max="6158" width="22" style="2518" customWidth="1"/>
    <col min="6159" max="6159" width="23.7109375" style="2518" customWidth="1"/>
    <col min="6160" max="6396" width="11.42578125" style="2518"/>
    <col min="6397" max="6398" width="6.140625" style="2518" customWidth="1"/>
    <col min="6399" max="6399" width="5.5703125" style="2518" customWidth="1"/>
    <col min="6400" max="6400" width="21.42578125" style="2518" customWidth="1"/>
    <col min="6401" max="6401" width="11.42578125" style="2518"/>
    <col min="6402" max="6402" width="47.7109375" style="2518" customWidth="1"/>
    <col min="6403" max="6403" width="15.140625" style="2518" customWidth="1"/>
    <col min="6404" max="6407" width="16.140625" style="2518" customWidth="1"/>
    <col min="6408" max="6408" width="16.5703125" style="2518" customWidth="1"/>
    <col min="6409" max="6409" width="18.140625" style="2518" customWidth="1"/>
    <col min="6410" max="6410" width="21.5703125" style="2518" customWidth="1"/>
    <col min="6411" max="6413" width="13.7109375" style="2518" customWidth="1"/>
    <col min="6414" max="6414" width="22" style="2518" customWidth="1"/>
    <col min="6415" max="6415" width="23.7109375" style="2518" customWidth="1"/>
    <col min="6416" max="6652" width="11.42578125" style="2518"/>
    <col min="6653" max="6654" width="6.140625" style="2518" customWidth="1"/>
    <col min="6655" max="6655" width="5.5703125" style="2518" customWidth="1"/>
    <col min="6656" max="6656" width="21.42578125" style="2518" customWidth="1"/>
    <col min="6657" max="6657" width="11.42578125" style="2518"/>
    <col min="6658" max="6658" width="47.7109375" style="2518" customWidth="1"/>
    <col min="6659" max="6659" width="15.140625" style="2518" customWidth="1"/>
    <col min="6660" max="6663" width="16.140625" style="2518" customWidth="1"/>
    <col min="6664" max="6664" width="16.5703125" style="2518" customWidth="1"/>
    <col min="6665" max="6665" width="18.140625" style="2518" customWidth="1"/>
    <col min="6666" max="6666" width="21.5703125" style="2518" customWidth="1"/>
    <col min="6667" max="6669" width="13.7109375" style="2518" customWidth="1"/>
    <col min="6670" max="6670" width="22" style="2518" customWidth="1"/>
    <col min="6671" max="6671" width="23.7109375" style="2518" customWidth="1"/>
    <col min="6672" max="6908" width="11.42578125" style="2518"/>
    <col min="6909" max="6910" width="6.140625" style="2518" customWidth="1"/>
    <col min="6911" max="6911" width="5.5703125" style="2518" customWidth="1"/>
    <col min="6912" max="6912" width="21.42578125" style="2518" customWidth="1"/>
    <col min="6913" max="6913" width="11.42578125" style="2518"/>
    <col min="6914" max="6914" width="47.7109375" style="2518" customWidth="1"/>
    <col min="6915" max="6915" width="15.140625" style="2518" customWidth="1"/>
    <col min="6916" max="6919" width="16.140625" style="2518" customWidth="1"/>
    <col min="6920" max="6920" width="16.5703125" style="2518" customWidth="1"/>
    <col min="6921" max="6921" width="18.140625" style="2518" customWidth="1"/>
    <col min="6922" max="6922" width="21.5703125" style="2518" customWidth="1"/>
    <col min="6923" max="6925" width="13.7109375" style="2518" customWidth="1"/>
    <col min="6926" max="6926" width="22" style="2518" customWidth="1"/>
    <col min="6927" max="6927" width="23.7109375" style="2518" customWidth="1"/>
    <col min="6928" max="7164" width="11.42578125" style="2518"/>
    <col min="7165" max="7166" width="6.140625" style="2518" customWidth="1"/>
    <col min="7167" max="7167" width="5.5703125" style="2518" customWidth="1"/>
    <col min="7168" max="7168" width="21.42578125" style="2518" customWidth="1"/>
    <col min="7169" max="7169" width="11.42578125" style="2518"/>
    <col min="7170" max="7170" width="47.7109375" style="2518" customWidth="1"/>
    <col min="7171" max="7171" width="15.140625" style="2518" customWidth="1"/>
    <col min="7172" max="7175" width="16.140625" style="2518" customWidth="1"/>
    <col min="7176" max="7176" width="16.5703125" style="2518" customWidth="1"/>
    <col min="7177" max="7177" width="18.140625" style="2518" customWidth="1"/>
    <col min="7178" max="7178" width="21.5703125" style="2518" customWidth="1"/>
    <col min="7179" max="7181" width="13.7109375" style="2518" customWidth="1"/>
    <col min="7182" max="7182" width="22" style="2518" customWidth="1"/>
    <col min="7183" max="7183" width="23.7109375" style="2518" customWidth="1"/>
    <col min="7184" max="7420" width="11.42578125" style="2518"/>
    <col min="7421" max="7422" width="6.140625" style="2518" customWidth="1"/>
    <col min="7423" max="7423" width="5.5703125" style="2518" customWidth="1"/>
    <col min="7424" max="7424" width="21.42578125" style="2518" customWidth="1"/>
    <col min="7425" max="7425" width="11.42578125" style="2518"/>
    <col min="7426" max="7426" width="47.7109375" style="2518" customWidth="1"/>
    <col min="7427" max="7427" width="15.140625" style="2518" customWidth="1"/>
    <col min="7428" max="7431" width="16.140625" style="2518" customWidth="1"/>
    <col min="7432" max="7432" width="16.5703125" style="2518" customWidth="1"/>
    <col min="7433" max="7433" width="18.140625" style="2518" customWidth="1"/>
    <col min="7434" max="7434" width="21.5703125" style="2518" customWidth="1"/>
    <col min="7435" max="7437" width="13.7109375" style="2518" customWidth="1"/>
    <col min="7438" max="7438" width="22" style="2518" customWidth="1"/>
    <col min="7439" max="7439" width="23.7109375" style="2518" customWidth="1"/>
    <col min="7440" max="7676" width="11.42578125" style="2518"/>
    <col min="7677" max="7678" width="6.140625" style="2518" customWidth="1"/>
    <col min="7679" max="7679" width="5.5703125" style="2518" customWidth="1"/>
    <col min="7680" max="7680" width="21.42578125" style="2518" customWidth="1"/>
    <col min="7681" max="7681" width="11.42578125" style="2518"/>
    <col min="7682" max="7682" width="47.7109375" style="2518" customWidth="1"/>
    <col min="7683" max="7683" width="15.140625" style="2518" customWidth="1"/>
    <col min="7684" max="7687" width="16.140625" style="2518" customWidth="1"/>
    <col min="7688" max="7688" width="16.5703125" style="2518" customWidth="1"/>
    <col min="7689" max="7689" width="18.140625" style="2518" customWidth="1"/>
    <col min="7690" max="7690" width="21.5703125" style="2518" customWidth="1"/>
    <col min="7691" max="7693" width="13.7109375" style="2518" customWidth="1"/>
    <col min="7694" max="7694" width="22" style="2518" customWidth="1"/>
    <col min="7695" max="7695" width="23.7109375" style="2518" customWidth="1"/>
    <col min="7696" max="7932" width="11.42578125" style="2518"/>
    <col min="7933" max="7934" width="6.140625" style="2518" customWidth="1"/>
    <col min="7935" max="7935" width="5.5703125" style="2518" customWidth="1"/>
    <col min="7936" max="7936" width="21.42578125" style="2518" customWidth="1"/>
    <col min="7937" max="7937" width="11.42578125" style="2518"/>
    <col min="7938" max="7938" width="47.7109375" style="2518" customWidth="1"/>
    <col min="7939" max="7939" width="15.140625" style="2518" customWidth="1"/>
    <col min="7940" max="7943" width="16.140625" style="2518" customWidth="1"/>
    <col min="7944" max="7944" width="16.5703125" style="2518" customWidth="1"/>
    <col min="7945" max="7945" width="18.140625" style="2518" customWidth="1"/>
    <col min="7946" max="7946" width="21.5703125" style="2518" customWidth="1"/>
    <col min="7947" max="7949" width="13.7109375" style="2518" customWidth="1"/>
    <col min="7950" max="7950" width="22" style="2518" customWidth="1"/>
    <col min="7951" max="7951" width="23.7109375" style="2518" customWidth="1"/>
    <col min="7952" max="8188" width="11.42578125" style="2518"/>
    <col min="8189" max="8190" width="6.140625" style="2518" customWidth="1"/>
    <col min="8191" max="8191" width="5.5703125" style="2518" customWidth="1"/>
    <col min="8192" max="8192" width="21.42578125" style="2518" customWidth="1"/>
    <col min="8193" max="8193" width="11.42578125" style="2518"/>
    <col min="8194" max="8194" width="47.7109375" style="2518" customWidth="1"/>
    <col min="8195" max="8195" width="15.140625" style="2518" customWidth="1"/>
    <col min="8196" max="8199" width="16.140625" style="2518" customWidth="1"/>
    <col min="8200" max="8200" width="16.5703125" style="2518" customWidth="1"/>
    <col min="8201" max="8201" width="18.140625" style="2518" customWidth="1"/>
    <col min="8202" max="8202" width="21.5703125" style="2518" customWidth="1"/>
    <col min="8203" max="8205" width="13.7109375" style="2518" customWidth="1"/>
    <col min="8206" max="8206" width="22" style="2518" customWidth="1"/>
    <col min="8207" max="8207" width="23.7109375" style="2518" customWidth="1"/>
    <col min="8208" max="8444" width="11.42578125" style="2518"/>
    <col min="8445" max="8446" width="6.140625" style="2518" customWidth="1"/>
    <col min="8447" max="8447" width="5.5703125" style="2518" customWidth="1"/>
    <col min="8448" max="8448" width="21.42578125" style="2518" customWidth="1"/>
    <col min="8449" max="8449" width="11.42578125" style="2518"/>
    <col min="8450" max="8450" width="47.7109375" style="2518" customWidth="1"/>
    <col min="8451" max="8451" width="15.140625" style="2518" customWidth="1"/>
    <col min="8452" max="8455" width="16.140625" style="2518" customWidth="1"/>
    <col min="8456" max="8456" width="16.5703125" style="2518" customWidth="1"/>
    <col min="8457" max="8457" width="18.140625" style="2518" customWidth="1"/>
    <col min="8458" max="8458" width="21.5703125" style="2518" customWidth="1"/>
    <col min="8459" max="8461" width="13.7109375" style="2518" customWidth="1"/>
    <col min="8462" max="8462" width="22" style="2518" customWidth="1"/>
    <col min="8463" max="8463" width="23.7109375" style="2518" customWidth="1"/>
    <col min="8464" max="8700" width="11.42578125" style="2518"/>
    <col min="8701" max="8702" width="6.140625" style="2518" customWidth="1"/>
    <col min="8703" max="8703" width="5.5703125" style="2518" customWidth="1"/>
    <col min="8704" max="8704" width="21.42578125" style="2518" customWidth="1"/>
    <col min="8705" max="8705" width="11.42578125" style="2518"/>
    <col min="8706" max="8706" width="47.7109375" style="2518" customWidth="1"/>
    <col min="8707" max="8707" width="15.140625" style="2518" customWidth="1"/>
    <col min="8708" max="8711" width="16.140625" style="2518" customWidth="1"/>
    <col min="8712" max="8712" width="16.5703125" style="2518" customWidth="1"/>
    <col min="8713" max="8713" width="18.140625" style="2518" customWidth="1"/>
    <col min="8714" max="8714" width="21.5703125" style="2518" customWidth="1"/>
    <col min="8715" max="8717" width="13.7109375" style="2518" customWidth="1"/>
    <col min="8718" max="8718" width="22" style="2518" customWidth="1"/>
    <col min="8719" max="8719" width="23.7109375" style="2518" customWidth="1"/>
    <col min="8720" max="8956" width="11.42578125" style="2518"/>
    <col min="8957" max="8958" width="6.140625" style="2518" customWidth="1"/>
    <col min="8959" max="8959" width="5.5703125" style="2518" customWidth="1"/>
    <col min="8960" max="8960" width="21.42578125" style="2518" customWidth="1"/>
    <col min="8961" max="8961" width="11.42578125" style="2518"/>
    <col min="8962" max="8962" width="47.7109375" style="2518" customWidth="1"/>
    <col min="8963" max="8963" width="15.140625" style="2518" customWidth="1"/>
    <col min="8964" max="8967" width="16.140625" style="2518" customWidth="1"/>
    <col min="8968" max="8968" width="16.5703125" style="2518" customWidth="1"/>
    <col min="8969" max="8969" width="18.140625" style="2518" customWidth="1"/>
    <col min="8970" max="8970" width="21.5703125" style="2518" customWidth="1"/>
    <col min="8971" max="8973" width="13.7109375" style="2518" customWidth="1"/>
    <col min="8974" max="8974" width="22" style="2518" customWidth="1"/>
    <col min="8975" max="8975" width="23.7109375" style="2518" customWidth="1"/>
    <col min="8976" max="9212" width="11.42578125" style="2518"/>
    <col min="9213" max="9214" width="6.140625" style="2518" customWidth="1"/>
    <col min="9215" max="9215" width="5.5703125" style="2518" customWidth="1"/>
    <col min="9216" max="9216" width="21.42578125" style="2518" customWidth="1"/>
    <col min="9217" max="9217" width="11.42578125" style="2518"/>
    <col min="9218" max="9218" width="47.7109375" style="2518" customWidth="1"/>
    <col min="9219" max="9219" width="15.140625" style="2518" customWidth="1"/>
    <col min="9220" max="9223" width="16.140625" style="2518" customWidth="1"/>
    <col min="9224" max="9224" width="16.5703125" style="2518" customWidth="1"/>
    <col min="9225" max="9225" width="18.140625" style="2518" customWidth="1"/>
    <col min="9226" max="9226" width="21.5703125" style="2518" customWidth="1"/>
    <col min="9227" max="9229" width="13.7109375" style="2518" customWidth="1"/>
    <col min="9230" max="9230" width="22" style="2518" customWidth="1"/>
    <col min="9231" max="9231" width="23.7109375" style="2518" customWidth="1"/>
    <col min="9232" max="9468" width="11.42578125" style="2518"/>
    <col min="9469" max="9470" width="6.140625" style="2518" customWidth="1"/>
    <col min="9471" max="9471" width="5.5703125" style="2518" customWidth="1"/>
    <col min="9472" max="9472" width="21.42578125" style="2518" customWidth="1"/>
    <col min="9473" max="9473" width="11.42578125" style="2518"/>
    <col min="9474" max="9474" width="47.7109375" style="2518" customWidth="1"/>
    <col min="9475" max="9475" width="15.140625" style="2518" customWidth="1"/>
    <col min="9476" max="9479" width="16.140625" style="2518" customWidth="1"/>
    <col min="9480" max="9480" width="16.5703125" style="2518" customWidth="1"/>
    <col min="9481" max="9481" width="18.140625" style="2518" customWidth="1"/>
    <col min="9482" max="9482" width="21.5703125" style="2518" customWidth="1"/>
    <col min="9483" max="9485" width="13.7109375" style="2518" customWidth="1"/>
    <col min="9486" max="9486" width="22" style="2518" customWidth="1"/>
    <col min="9487" max="9487" width="23.7109375" style="2518" customWidth="1"/>
    <col min="9488" max="9724" width="11.42578125" style="2518"/>
    <col min="9725" max="9726" width="6.140625" style="2518" customWidth="1"/>
    <col min="9727" max="9727" width="5.5703125" style="2518" customWidth="1"/>
    <col min="9728" max="9728" width="21.42578125" style="2518" customWidth="1"/>
    <col min="9729" max="9729" width="11.42578125" style="2518"/>
    <col min="9730" max="9730" width="47.7109375" style="2518" customWidth="1"/>
    <col min="9731" max="9731" width="15.140625" style="2518" customWidth="1"/>
    <col min="9732" max="9735" width="16.140625" style="2518" customWidth="1"/>
    <col min="9736" max="9736" width="16.5703125" style="2518" customWidth="1"/>
    <col min="9737" max="9737" width="18.140625" style="2518" customWidth="1"/>
    <col min="9738" max="9738" width="21.5703125" style="2518" customWidth="1"/>
    <col min="9739" max="9741" width="13.7109375" style="2518" customWidth="1"/>
    <col min="9742" max="9742" width="22" style="2518" customWidth="1"/>
    <col min="9743" max="9743" width="23.7109375" style="2518" customWidth="1"/>
    <col min="9744" max="9980" width="11.42578125" style="2518"/>
    <col min="9981" max="9982" width="6.140625" style="2518" customWidth="1"/>
    <col min="9983" max="9983" width="5.5703125" style="2518" customWidth="1"/>
    <col min="9984" max="9984" width="21.42578125" style="2518" customWidth="1"/>
    <col min="9985" max="9985" width="11.42578125" style="2518"/>
    <col min="9986" max="9986" width="47.7109375" style="2518" customWidth="1"/>
    <col min="9987" max="9987" width="15.140625" style="2518" customWidth="1"/>
    <col min="9988" max="9991" width="16.140625" style="2518" customWidth="1"/>
    <col min="9992" max="9992" width="16.5703125" style="2518" customWidth="1"/>
    <col min="9993" max="9993" width="18.140625" style="2518" customWidth="1"/>
    <col min="9994" max="9994" width="21.5703125" style="2518" customWidth="1"/>
    <col min="9995" max="9997" width="13.7109375" style="2518" customWidth="1"/>
    <col min="9998" max="9998" width="22" style="2518" customWidth="1"/>
    <col min="9999" max="9999" width="23.7109375" style="2518" customWidth="1"/>
    <col min="10000" max="10236" width="11.42578125" style="2518"/>
    <col min="10237" max="10238" width="6.140625" style="2518" customWidth="1"/>
    <col min="10239" max="10239" width="5.5703125" style="2518" customWidth="1"/>
    <col min="10240" max="10240" width="21.42578125" style="2518" customWidth="1"/>
    <col min="10241" max="10241" width="11.42578125" style="2518"/>
    <col min="10242" max="10242" width="47.7109375" style="2518" customWidth="1"/>
    <col min="10243" max="10243" width="15.140625" style="2518" customWidth="1"/>
    <col min="10244" max="10247" width="16.140625" style="2518" customWidth="1"/>
    <col min="10248" max="10248" width="16.5703125" style="2518" customWidth="1"/>
    <col min="10249" max="10249" width="18.140625" style="2518" customWidth="1"/>
    <col min="10250" max="10250" width="21.5703125" style="2518" customWidth="1"/>
    <col min="10251" max="10253" width="13.7109375" style="2518" customWidth="1"/>
    <col min="10254" max="10254" width="22" style="2518" customWidth="1"/>
    <col min="10255" max="10255" width="23.7109375" style="2518" customWidth="1"/>
    <col min="10256" max="10492" width="11.42578125" style="2518"/>
    <col min="10493" max="10494" width="6.140625" style="2518" customWidth="1"/>
    <col min="10495" max="10495" width="5.5703125" style="2518" customWidth="1"/>
    <col min="10496" max="10496" width="21.42578125" style="2518" customWidth="1"/>
    <col min="10497" max="10497" width="11.42578125" style="2518"/>
    <col min="10498" max="10498" width="47.7109375" style="2518" customWidth="1"/>
    <col min="10499" max="10499" width="15.140625" style="2518" customWidth="1"/>
    <col min="10500" max="10503" width="16.140625" style="2518" customWidth="1"/>
    <col min="10504" max="10504" width="16.5703125" style="2518" customWidth="1"/>
    <col min="10505" max="10505" width="18.140625" style="2518" customWidth="1"/>
    <col min="10506" max="10506" width="21.5703125" style="2518" customWidth="1"/>
    <col min="10507" max="10509" width="13.7109375" style="2518" customWidth="1"/>
    <col min="10510" max="10510" width="22" style="2518" customWidth="1"/>
    <col min="10511" max="10511" width="23.7109375" style="2518" customWidth="1"/>
    <col min="10512" max="10748" width="11.42578125" style="2518"/>
    <col min="10749" max="10750" width="6.140625" style="2518" customWidth="1"/>
    <col min="10751" max="10751" width="5.5703125" style="2518" customWidth="1"/>
    <col min="10752" max="10752" width="21.42578125" style="2518" customWidth="1"/>
    <col min="10753" max="10753" width="11.42578125" style="2518"/>
    <col min="10754" max="10754" width="47.7109375" style="2518" customWidth="1"/>
    <col min="10755" max="10755" width="15.140625" style="2518" customWidth="1"/>
    <col min="10756" max="10759" width="16.140625" style="2518" customWidth="1"/>
    <col min="10760" max="10760" width="16.5703125" style="2518" customWidth="1"/>
    <col min="10761" max="10761" width="18.140625" style="2518" customWidth="1"/>
    <col min="10762" max="10762" width="21.5703125" style="2518" customWidth="1"/>
    <col min="10763" max="10765" width="13.7109375" style="2518" customWidth="1"/>
    <col min="10766" max="10766" width="22" style="2518" customWidth="1"/>
    <col min="10767" max="10767" width="23.7109375" style="2518" customWidth="1"/>
    <col min="10768" max="11004" width="11.42578125" style="2518"/>
    <col min="11005" max="11006" width="6.140625" style="2518" customWidth="1"/>
    <col min="11007" max="11007" width="5.5703125" style="2518" customWidth="1"/>
    <col min="11008" max="11008" width="21.42578125" style="2518" customWidth="1"/>
    <col min="11009" max="11009" width="11.42578125" style="2518"/>
    <col min="11010" max="11010" width="47.7109375" style="2518" customWidth="1"/>
    <col min="11011" max="11011" width="15.140625" style="2518" customWidth="1"/>
    <col min="11012" max="11015" width="16.140625" style="2518" customWidth="1"/>
    <col min="11016" max="11016" width="16.5703125" style="2518" customWidth="1"/>
    <col min="11017" max="11017" width="18.140625" style="2518" customWidth="1"/>
    <col min="11018" max="11018" width="21.5703125" style="2518" customWidth="1"/>
    <col min="11019" max="11021" width="13.7109375" style="2518" customWidth="1"/>
    <col min="11022" max="11022" width="22" style="2518" customWidth="1"/>
    <col min="11023" max="11023" width="23.7109375" style="2518" customWidth="1"/>
    <col min="11024" max="11260" width="11.42578125" style="2518"/>
    <col min="11261" max="11262" width="6.140625" style="2518" customWidth="1"/>
    <col min="11263" max="11263" width="5.5703125" style="2518" customWidth="1"/>
    <col min="11264" max="11264" width="21.42578125" style="2518" customWidth="1"/>
    <col min="11265" max="11265" width="11.42578125" style="2518"/>
    <col min="11266" max="11266" width="47.7109375" style="2518" customWidth="1"/>
    <col min="11267" max="11267" width="15.140625" style="2518" customWidth="1"/>
    <col min="11268" max="11271" width="16.140625" style="2518" customWidth="1"/>
    <col min="11272" max="11272" width="16.5703125" style="2518" customWidth="1"/>
    <col min="11273" max="11273" width="18.140625" style="2518" customWidth="1"/>
    <col min="11274" max="11274" width="21.5703125" style="2518" customWidth="1"/>
    <col min="11275" max="11277" width="13.7109375" style="2518" customWidth="1"/>
    <col min="11278" max="11278" width="22" style="2518" customWidth="1"/>
    <col min="11279" max="11279" width="23.7109375" style="2518" customWidth="1"/>
    <col min="11280" max="11516" width="11.42578125" style="2518"/>
    <col min="11517" max="11518" width="6.140625" style="2518" customWidth="1"/>
    <col min="11519" max="11519" width="5.5703125" style="2518" customWidth="1"/>
    <col min="11520" max="11520" width="21.42578125" style="2518" customWidth="1"/>
    <col min="11521" max="11521" width="11.42578125" style="2518"/>
    <col min="11522" max="11522" width="47.7109375" style="2518" customWidth="1"/>
    <col min="11523" max="11523" width="15.140625" style="2518" customWidth="1"/>
    <col min="11524" max="11527" width="16.140625" style="2518" customWidth="1"/>
    <col min="11528" max="11528" width="16.5703125" style="2518" customWidth="1"/>
    <col min="11529" max="11529" width="18.140625" style="2518" customWidth="1"/>
    <col min="11530" max="11530" width="21.5703125" style="2518" customWidth="1"/>
    <col min="11531" max="11533" width="13.7109375" style="2518" customWidth="1"/>
    <col min="11534" max="11534" width="22" style="2518" customWidth="1"/>
    <col min="11535" max="11535" width="23.7109375" style="2518" customWidth="1"/>
    <col min="11536" max="11772" width="11.42578125" style="2518"/>
    <col min="11773" max="11774" width="6.140625" style="2518" customWidth="1"/>
    <col min="11775" max="11775" width="5.5703125" style="2518" customWidth="1"/>
    <col min="11776" max="11776" width="21.42578125" style="2518" customWidth="1"/>
    <col min="11777" max="11777" width="11.42578125" style="2518"/>
    <col min="11778" max="11778" width="47.7109375" style="2518" customWidth="1"/>
    <col min="11779" max="11779" width="15.140625" style="2518" customWidth="1"/>
    <col min="11780" max="11783" width="16.140625" style="2518" customWidth="1"/>
    <col min="11784" max="11784" width="16.5703125" style="2518" customWidth="1"/>
    <col min="11785" max="11785" width="18.140625" style="2518" customWidth="1"/>
    <col min="11786" max="11786" width="21.5703125" style="2518" customWidth="1"/>
    <col min="11787" max="11789" width="13.7109375" style="2518" customWidth="1"/>
    <col min="11790" max="11790" width="22" style="2518" customWidth="1"/>
    <col min="11791" max="11791" width="23.7109375" style="2518" customWidth="1"/>
    <col min="11792" max="12028" width="11.42578125" style="2518"/>
    <col min="12029" max="12030" width="6.140625" style="2518" customWidth="1"/>
    <col min="12031" max="12031" width="5.5703125" style="2518" customWidth="1"/>
    <col min="12032" max="12032" width="21.42578125" style="2518" customWidth="1"/>
    <col min="12033" max="12033" width="11.42578125" style="2518"/>
    <col min="12034" max="12034" width="47.7109375" style="2518" customWidth="1"/>
    <col min="12035" max="12035" width="15.140625" style="2518" customWidth="1"/>
    <col min="12036" max="12039" width="16.140625" style="2518" customWidth="1"/>
    <col min="12040" max="12040" width="16.5703125" style="2518" customWidth="1"/>
    <col min="12041" max="12041" width="18.140625" style="2518" customWidth="1"/>
    <col min="12042" max="12042" width="21.5703125" style="2518" customWidth="1"/>
    <col min="12043" max="12045" width="13.7109375" style="2518" customWidth="1"/>
    <col min="12046" max="12046" width="22" style="2518" customWidth="1"/>
    <col min="12047" max="12047" width="23.7109375" style="2518" customWidth="1"/>
    <col min="12048" max="12284" width="11.42578125" style="2518"/>
    <col min="12285" max="12286" width="6.140625" style="2518" customWidth="1"/>
    <col min="12287" max="12287" width="5.5703125" style="2518" customWidth="1"/>
    <col min="12288" max="12288" width="21.42578125" style="2518" customWidth="1"/>
    <col min="12289" max="12289" width="11.42578125" style="2518"/>
    <col min="12290" max="12290" width="47.7109375" style="2518" customWidth="1"/>
    <col min="12291" max="12291" width="15.140625" style="2518" customWidth="1"/>
    <col min="12292" max="12295" width="16.140625" style="2518" customWidth="1"/>
    <col min="12296" max="12296" width="16.5703125" style="2518" customWidth="1"/>
    <col min="12297" max="12297" width="18.140625" style="2518" customWidth="1"/>
    <col min="12298" max="12298" width="21.5703125" style="2518" customWidth="1"/>
    <col min="12299" max="12301" width="13.7109375" style="2518" customWidth="1"/>
    <col min="12302" max="12302" width="22" style="2518" customWidth="1"/>
    <col min="12303" max="12303" width="23.7109375" style="2518" customWidth="1"/>
    <col min="12304" max="12540" width="11.42578125" style="2518"/>
    <col min="12541" max="12542" width="6.140625" style="2518" customWidth="1"/>
    <col min="12543" max="12543" width="5.5703125" style="2518" customWidth="1"/>
    <col min="12544" max="12544" width="21.42578125" style="2518" customWidth="1"/>
    <col min="12545" max="12545" width="11.42578125" style="2518"/>
    <col min="12546" max="12546" width="47.7109375" style="2518" customWidth="1"/>
    <col min="12547" max="12547" width="15.140625" style="2518" customWidth="1"/>
    <col min="12548" max="12551" width="16.140625" style="2518" customWidth="1"/>
    <col min="12552" max="12552" width="16.5703125" style="2518" customWidth="1"/>
    <col min="12553" max="12553" width="18.140625" style="2518" customWidth="1"/>
    <col min="12554" max="12554" width="21.5703125" style="2518" customWidth="1"/>
    <col min="12555" max="12557" width="13.7109375" style="2518" customWidth="1"/>
    <col min="12558" max="12558" width="22" style="2518" customWidth="1"/>
    <col min="12559" max="12559" width="23.7109375" style="2518" customWidth="1"/>
    <col min="12560" max="12796" width="11.42578125" style="2518"/>
    <col min="12797" max="12798" width="6.140625" style="2518" customWidth="1"/>
    <col min="12799" max="12799" width="5.5703125" style="2518" customWidth="1"/>
    <col min="12800" max="12800" width="21.42578125" style="2518" customWidth="1"/>
    <col min="12801" max="12801" width="11.42578125" style="2518"/>
    <col min="12802" max="12802" width="47.7109375" style="2518" customWidth="1"/>
    <col min="12803" max="12803" width="15.140625" style="2518" customWidth="1"/>
    <col min="12804" max="12807" width="16.140625" style="2518" customWidth="1"/>
    <col min="12808" max="12808" width="16.5703125" style="2518" customWidth="1"/>
    <col min="12809" max="12809" width="18.140625" style="2518" customWidth="1"/>
    <col min="12810" max="12810" width="21.5703125" style="2518" customWidth="1"/>
    <col min="12811" max="12813" width="13.7109375" style="2518" customWidth="1"/>
    <col min="12814" max="12814" width="22" style="2518" customWidth="1"/>
    <col min="12815" max="12815" width="23.7109375" style="2518" customWidth="1"/>
    <col min="12816" max="13052" width="11.42578125" style="2518"/>
    <col min="13053" max="13054" width="6.140625" style="2518" customWidth="1"/>
    <col min="13055" max="13055" width="5.5703125" style="2518" customWidth="1"/>
    <col min="13056" max="13056" width="21.42578125" style="2518" customWidth="1"/>
    <col min="13057" max="13057" width="11.42578125" style="2518"/>
    <col min="13058" max="13058" width="47.7109375" style="2518" customWidth="1"/>
    <col min="13059" max="13059" width="15.140625" style="2518" customWidth="1"/>
    <col min="13060" max="13063" width="16.140625" style="2518" customWidth="1"/>
    <col min="13064" max="13064" width="16.5703125" style="2518" customWidth="1"/>
    <col min="13065" max="13065" width="18.140625" style="2518" customWidth="1"/>
    <col min="13066" max="13066" width="21.5703125" style="2518" customWidth="1"/>
    <col min="13067" max="13069" width="13.7109375" style="2518" customWidth="1"/>
    <col min="13070" max="13070" width="22" style="2518" customWidth="1"/>
    <col min="13071" max="13071" width="23.7109375" style="2518" customWidth="1"/>
    <col min="13072" max="13308" width="11.42578125" style="2518"/>
    <col min="13309" max="13310" width="6.140625" style="2518" customWidth="1"/>
    <col min="13311" max="13311" width="5.5703125" style="2518" customWidth="1"/>
    <col min="13312" max="13312" width="21.42578125" style="2518" customWidth="1"/>
    <col min="13313" max="13313" width="11.42578125" style="2518"/>
    <col min="13314" max="13314" width="47.7109375" style="2518" customWidth="1"/>
    <col min="13315" max="13315" width="15.140625" style="2518" customWidth="1"/>
    <col min="13316" max="13319" width="16.140625" style="2518" customWidth="1"/>
    <col min="13320" max="13320" width="16.5703125" style="2518" customWidth="1"/>
    <col min="13321" max="13321" width="18.140625" style="2518" customWidth="1"/>
    <col min="13322" max="13322" width="21.5703125" style="2518" customWidth="1"/>
    <col min="13323" max="13325" width="13.7109375" style="2518" customWidth="1"/>
    <col min="13326" max="13326" width="22" style="2518" customWidth="1"/>
    <col min="13327" max="13327" width="23.7109375" style="2518" customWidth="1"/>
    <col min="13328" max="13564" width="11.42578125" style="2518"/>
    <col min="13565" max="13566" width="6.140625" style="2518" customWidth="1"/>
    <col min="13567" max="13567" width="5.5703125" style="2518" customWidth="1"/>
    <col min="13568" max="13568" width="21.42578125" style="2518" customWidth="1"/>
    <col min="13569" max="13569" width="11.42578125" style="2518"/>
    <col min="13570" max="13570" width="47.7109375" style="2518" customWidth="1"/>
    <col min="13571" max="13571" width="15.140625" style="2518" customWidth="1"/>
    <col min="13572" max="13575" width="16.140625" style="2518" customWidth="1"/>
    <col min="13576" max="13576" width="16.5703125" style="2518" customWidth="1"/>
    <col min="13577" max="13577" width="18.140625" style="2518" customWidth="1"/>
    <col min="13578" max="13578" width="21.5703125" style="2518" customWidth="1"/>
    <col min="13579" max="13581" width="13.7109375" style="2518" customWidth="1"/>
    <col min="13582" max="13582" width="22" style="2518" customWidth="1"/>
    <col min="13583" max="13583" width="23.7109375" style="2518" customWidth="1"/>
    <col min="13584" max="13820" width="11.42578125" style="2518"/>
    <col min="13821" max="13822" width="6.140625" style="2518" customWidth="1"/>
    <col min="13823" max="13823" width="5.5703125" style="2518" customWidth="1"/>
    <col min="13824" max="13824" width="21.42578125" style="2518" customWidth="1"/>
    <col min="13825" max="13825" width="11.42578125" style="2518"/>
    <col min="13826" max="13826" width="47.7109375" style="2518" customWidth="1"/>
    <col min="13827" max="13827" width="15.140625" style="2518" customWidth="1"/>
    <col min="13828" max="13831" width="16.140625" style="2518" customWidth="1"/>
    <col min="13832" max="13832" width="16.5703125" style="2518" customWidth="1"/>
    <col min="13833" max="13833" width="18.140625" style="2518" customWidth="1"/>
    <col min="13834" max="13834" width="21.5703125" style="2518" customWidth="1"/>
    <col min="13835" max="13837" width="13.7109375" style="2518" customWidth="1"/>
    <col min="13838" max="13838" width="22" style="2518" customWidth="1"/>
    <col min="13839" max="13839" width="23.7109375" style="2518" customWidth="1"/>
    <col min="13840" max="14076" width="11.42578125" style="2518"/>
    <col min="14077" max="14078" width="6.140625" style="2518" customWidth="1"/>
    <col min="14079" max="14079" width="5.5703125" style="2518" customWidth="1"/>
    <col min="14080" max="14080" width="21.42578125" style="2518" customWidth="1"/>
    <col min="14081" max="14081" width="11.42578125" style="2518"/>
    <col min="14082" max="14082" width="47.7109375" style="2518" customWidth="1"/>
    <col min="14083" max="14083" width="15.140625" style="2518" customWidth="1"/>
    <col min="14084" max="14087" width="16.140625" style="2518" customWidth="1"/>
    <col min="14088" max="14088" width="16.5703125" style="2518" customWidth="1"/>
    <col min="14089" max="14089" width="18.140625" style="2518" customWidth="1"/>
    <col min="14090" max="14090" width="21.5703125" style="2518" customWidth="1"/>
    <col min="14091" max="14093" width="13.7109375" style="2518" customWidth="1"/>
    <col min="14094" max="14094" width="22" style="2518" customWidth="1"/>
    <col min="14095" max="14095" width="23.7109375" style="2518" customWidth="1"/>
    <col min="14096" max="14332" width="11.42578125" style="2518"/>
    <col min="14333" max="14334" width="6.140625" style="2518" customWidth="1"/>
    <col min="14335" max="14335" width="5.5703125" style="2518" customWidth="1"/>
    <col min="14336" max="14336" width="21.42578125" style="2518" customWidth="1"/>
    <col min="14337" max="14337" width="11.42578125" style="2518"/>
    <col min="14338" max="14338" width="47.7109375" style="2518" customWidth="1"/>
    <col min="14339" max="14339" width="15.140625" style="2518" customWidth="1"/>
    <col min="14340" max="14343" width="16.140625" style="2518" customWidth="1"/>
    <col min="14344" max="14344" width="16.5703125" style="2518" customWidth="1"/>
    <col min="14345" max="14345" width="18.140625" style="2518" customWidth="1"/>
    <col min="14346" max="14346" width="21.5703125" style="2518" customWidth="1"/>
    <col min="14347" max="14349" width="13.7109375" style="2518" customWidth="1"/>
    <col min="14350" max="14350" width="22" style="2518" customWidth="1"/>
    <col min="14351" max="14351" width="23.7109375" style="2518" customWidth="1"/>
    <col min="14352" max="14588" width="11.42578125" style="2518"/>
    <col min="14589" max="14590" width="6.140625" style="2518" customWidth="1"/>
    <col min="14591" max="14591" width="5.5703125" style="2518" customWidth="1"/>
    <col min="14592" max="14592" width="21.42578125" style="2518" customWidth="1"/>
    <col min="14593" max="14593" width="11.42578125" style="2518"/>
    <col min="14594" max="14594" width="47.7109375" style="2518" customWidth="1"/>
    <col min="14595" max="14595" width="15.140625" style="2518" customWidth="1"/>
    <col min="14596" max="14599" width="16.140625" style="2518" customWidth="1"/>
    <col min="14600" max="14600" width="16.5703125" style="2518" customWidth="1"/>
    <col min="14601" max="14601" width="18.140625" style="2518" customWidth="1"/>
    <col min="14602" max="14602" width="21.5703125" style="2518" customWidth="1"/>
    <col min="14603" max="14605" width="13.7109375" style="2518" customWidth="1"/>
    <col min="14606" max="14606" width="22" style="2518" customWidth="1"/>
    <col min="14607" max="14607" width="23.7109375" style="2518" customWidth="1"/>
    <col min="14608" max="14844" width="11.42578125" style="2518"/>
    <col min="14845" max="14846" width="6.140625" style="2518" customWidth="1"/>
    <col min="14847" max="14847" width="5.5703125" style="2518" customWidth="1"/>
    <col min="14848" max="14848" width="21.42578125" style="2518" customWidth="1"/>
    <col min="14849" max="14849" width="11.42578125" style="2518"/>
    <col min="14850" max="14850" width="47.7109375" style="2518" customWidth="1"/>
    <col min="14851" max="14851" width="15.140625" style="2518" customWidth="1"/>
    <col min="14852" max="14855" width="16.140625" style="2518" customWidth="1"/>
    <col min="14856" max="14856" width="16.5703125" style="2518" customWidth="1"/>
    <col min="14857" max="14857" width="18.140625" style="2518" customWidth="1"/>
    <col min="14858" max="14858" width="21.5703125" style="2518" customWidth="1"/>
    <col min="14859" max="14861" width="13.7109375" style="2518" customWidth="1"/>
    <col min="14862" max="14862" width="22" style="2518" customWidth="1"/>
    <col min="14863" max="14863" width="23.7109375" style="2518" customWidth="1"/>
    <col min="14864" max="15100" width="11.42578125" style="2518"/>
    <col min="15101" max="15102" width="6.140625" style="2518" customWidth="1"/>
    <col min="15103" max="15103" width="5.5703125" style="2518" customWidth="1"/>
    <col min="15104" max="15104" width="21.42578125" style="2518" customWidth="1"/>
    <col min="15105" max="15105" width="11.42578125" style="2518"/>
    <col min="15106" max="15106" width="47.7109375" style="2518" customWidth="1"/>
    <col min="15107" max="15107" width="15.140625" style="2518" customWidth="1"/>
    <col min="15108" max="15111" width="16.140625" style="2518" customWidth="1"/>
    <col min="15112" max="15112" width="16.5703125" style="2518" customWidth="1"/>
    <col min="15113" max="15113" width="18.140625" style="2518" customWidth="1"/>
    <col min="15114" max="15114" width="21.5703125" style="2518" customWidth="1"/>
    <col min="15115" max="15117" width="13.7109375" style="2518" customWidth="1"/>
    <col min="15118" max="15118" width="22" style="2518" customWidth="1"/>
    <col min="15119" max="15119" width="23.7109375" style="2518" customWidth="1"/>
    <col min="15120" max="15356" width="11.42578125" style="2518"/>
    <col min="15357" max="15358" width="6.140625" style="2518" customWidth="1"/>
    <col min="15359" max="15359" width="5.5703125" style="2518" customWidth="1"/>
    <col min="15360" max="15360" width="21.42578125" style="2518" customWidth="1"/>
    <col min="15361" max="15361" width="11.42578125" style="2518"/>
    <col min="15362" max="15362" width="47.7109375" style="2518" customWidth="1"/>
    <col min="15363" max="15363" width="15.140625" style="2518" customWidth="1"/>
    <col min="15364" max="15367" width="16.140625" style="2518" customWidth="1"/>
    <col min="15368" max="15368" width="16.5703125" style="2518" customWidth="1"/>
    <col min="15369" max="15369" width="18.140625" style="2518" customWidth="1"/>
    <col min="15370" max="15370" width="21.5703125" style="2518" customWidth="1"/>
    <col min="15371" max="15373" width="13.7109375" style="2518" customWidth="1"/>
    <col min="15374" max="15374" width="22" style="2518" customWidth="1"/>
    <col min="15375" max="15375" width="23.7109375" style="2518" customWidth="1"/>
    <col min="15376" max="15612" width="11.42578125" style="2518"/>
    <col min="15613" max="15614" width="6.140625" style="2518" customWidth="1"/>
    <col min="15615" max="15615" width="5.5703125" style="2518" customWidth="1"/>
    <col min="15616" max="15616" width="21.42578125" style="2518" customWidth="1"/>
    <col min="15617" max="15617" width="11.42578125" style="2518"/>
    <col min="15618" max="15618" width="47.7109375" style="2518" customWidth="1"/>
    <col min="15619" max="15619" width="15.140625" style="2518" customWidth="1"/>
    <col min="15620" max="15623" width="16.140625" style="2518" customWidth="1"/>
    <col min="15624" max="15624" width="16.5703125" style="2518" customWidth="1"/>
    <col min="15625" max="15625" width="18.140625" style="2518" customWidth="1"/>
    <col min="15626" max="15626" width="21.5703125" style="2518" customWidth="1"/>
    <col min="15627" max="15629" width="13.7109375" style="2518" customWidth="1"/>
    <col min="15630" max="15630" width="22" style="2518" customWidth="1"/>
    <col min="15631" max="15631" width="23.7109375" style="2518" customWidth="1"/>
    <col min="15632" max="15868" width="11.42578125" style="2518"/>
    <col min="15869" max="15870" width="6.140625" style="2518" customWidth="1"/>
    <col min="15871" max="15871" width="5.5703125" style="2518" customWidth="1"/>
    <col min="15872" max="15872" width="21.42578125" style="2518" customWidth="1"/>
    <col min="15873" max="15873" width="11.42578125" style="2518"/>
    <col min="15874" max="15874" width="47.7109375" style="2518" customWidth="1"/>
    <col min="15875" max="15875" width="15.140625" style="2518" customWidth="1"/>
    <col min="15876" max="15879" width="16.140625" style="2518" customWidth="1"/>
    <col min="15880" max="15880" width="16.5703125" style="2518" customWidth="1"/>
    <col min="15881" max="15881" width="18.140625" style="2518" customWidth="1"/>
    <col min="15882" max="15882" width="21.5703125" style="2518" customWidth="1"/>
    <col min="15883" max="15885" width="13.7109375" style="2518" customWidth="1"/>
    <col min="15886" max="15886" width="22" style="2518" customWidth="1"/>
    <col min="15887" max="15887" width="23.7109375" style="2518" customWidth="1"/>
    <col min="15888" max="16124" width="11.42578125" style="2518"/>
    <col min="16125" max="16126" width="6.140625" style="2518" customWidth="1"/>
    <col min="16127" max="16127" width="5.5703125" style="2518" customWidth="1"/>
    <col min="16128" max="16128" width="21.42578125" style="2518" customWidth="1"/>
    <col min="16129" max="16129" width="11.42578125" style="2518"/>
    <col min="16130" max="16130" width="47.7109375" style="2518" customWidth="1"/>
    <col min="16131" max="16131" width="15.140625" style="2518" customWidth="1"/>
    <col min="16132" max="16135" width="16.140625" style="2518" customWidth="1"/>
    <col min="16136" max="16136" width="16.5703125" style="2518" customWidth="1"/>
    <col min="16137" max="16137" width="18.140625" style="2518" customWidth="1"/>
    <col min="16138" max="16138" width="21.5703125" style="2518" customWidth="1"/>
    <col min="16139" max="16141" width="13.7109375" style="2518" customWidth="1"/>
    <col min="16142" max="16142" width="22" style="2518" customWidth="1"/>
    <col min="16143" max="16143" width="23.7109375" style="2518" customWidth="1"/>
    <col min="16144" max="16384" width="11.42578125" style="2518"/>
  </cols>
  <sheetData>
    <row r="1" spans="1:15" ht="24" customHeight="1">
      <c r="B1" s="242" t="s">
        <v>0</v>
      </c>
      <c r="C1">
        <v>24</v>
      </c>
      <c r="D1" s="2080"/>
    </row>
    <row r="2" spans="1:15" s="2598" customFormat="1" ht="20.25" customHeight="1">
      <c r="A2" s="2597"/>
      <c r="B2" s="242" t="s">
        <v>2</v>
      </c>
      <c r="C2" s="2329" t="s">
        <v>2600</v>
      </c>
    </row>
    <row r="3" spans="1:15" s="2598" customFormat="1" ht="21" customHeight="1">
      <c r="A3" s="2597"/>
      <c r="B3" s="242" t="s">
        <v>4</v>
      </c>
      <c r="C3" t="s">
        <v>2565</v>
      </c>
      <c r="D3" s="2599"/>
      <c r="E3" s="2599"/>
      <c r="F3" s="2597"/>
      <c r="G3" s="2600"/>
      <c r="H3" s="2600"/>
      <c r="I3" s="2600"/>
      <c r="J3" s="2600"/>
      <c r="K3" s="2600"/>
      <c r="L3" s="2600"/>
      <c r="M3" s="2600"/>
      <c r="N3" s="2600"/>
      <c r="O3" s="2600"/>
    </row>
    <row r="4" spans="1:15" ht="18" customHeight="1">
      <c r="B4" s="242" t="s">
        <v>6</v>
      </c>
      <c r="C4" t="s">
        <v>7</v>
      </c>
      <c r="D4" s="2523"/>
      <c r="E4" s="2523"/>
      <c r="F4" s="2524"/>
      <c r="G4" s="2522"/>
      <c r="H4" s="2522"/>
      <c r="I4" s="2522"/>
      <c r="J4" s="2522"/>
      <c r="K4" s="2522"/>
      <c r="L4" s="2522"/>
      <c r="M4" s="2522"/>
      <c r="N4" s="2522"/>
      <c r="O4" s="2522"/>
    </row>
    <row r="5" spans="1:15" ht="18" customHeight="1">
      <c r="B5" s="242" t="s">
        <v>8</v>
      </c>
      <c r="C5" t="s">
        <v>9</v>
      </c>
      <c r="D5" s="2523"/>
      <c r="E5" s="2523"/>
      <c r="F5" s="2524"/>
      <c r="G5" s="2522"/>
      <c r="H5" s="2522"/>
      <c r="I5" s="2522"/>
      <c r="J5" s="2522"/>
      <c r="K5" s="2522"/>
      <c r="L5" s="2522"/>
      <c r="M5" s="2522"/>
      <c r="N5" s="2522"/>
      <c r="O5" s="2522"/>
    </row>
    <row r="6" spans="1:15" ht="18" customHeight="1" thickBot="1">
      <c r="B6" s="2522"/>
      <c r="C6" s="2523"/>
      <c r="D6" s="2523"/>
      <c r="E6" s="2523"/>
      <c r="F6" s="2524"/>
      <c r="G6" s="2522"/>
      <c r="H6" s="2522"/>
      <c r="I6" s="2522"/>
      <c r="J6" s="2522"/>
      <c r="K6" s="2522"/>
      <c r="L6" s="2522"/>
      <c r="M6" s="2522"/>
      <c r="N6" s="2522"/>
      <c r="O6" s="2522"/>
    </row>
    <row r="7" spans="1:15" s="2527" customFormat="1" ht="13.9" customHeight="1">
      <c r="A7" s="2601"/>
      <c r="B7" s="2602"/>
      <c r="C7" s="3257" t="s">
        <v>2601</v>
      </c>
      <c r="D7" s="3274" t="s">
        <v>2295</v>
      </c>
      <c r="E7" s="3275"/>
      <c r="F7" s="3274" t="s">
        <v>2296</v>
      </c>
      <c r="G7" s="3280"/>
      <c r="H7" s="3256" t="s">
        <v>2602</v>
      </c>
      <c r="I7" s="3283"/>
      <c r="J7" s="3283"/>
      <c r="K7" s="3256" t="s">
        <v>2355</v>
      </c>
      <c r="L7" s="3283"/>
      <c r="M7" s="3283"/>
      <c r="N7" s="3256" t="s">
        <v>2293</v>
      </c>
      <c r="O7" s="3267" t="s">
        <v>2294</v>
      </c>
    </row>
    <row r="8" spans="1:15" s="2527" customFormat="1" ht="17.25" customHeight="1">
      <c r="A8" s="2603"/>
      <c r="B8" s="2604"/>
      <c r="C8" s="3259"/>
      <c r="D8" s="3276"/>
      <c r="E8" s="3277"/>
      <c r="F8" s="3276"/>
      <c r="G8" s="3281"/>
      <c r="H8" s="3284"/>
      <c r="I8" s="3285"/>
      <c r="J8" s="3285"/>
      <c r="K8" s="3284"/>
      <c r="L8" s="3285"/>
      <c r="M8" s="3285"/>
      <c r="N8" s="3258"/>
      <c r="O8" s="3268"/>
    </row>
    <row r="9" spans="1:15" s="2527" customFormat="1" ht="16.5" customHeight="1">
      <c r="A9" s="2603"/>
      <c r="B9" s="2604"/>
      <c r="C9" s="3259"/>
      <c r="D9" s="3278"/>
      <c r="E9" s="3279"/>
      <c r="F9" s="3278"/>
      <c r="G9" s="3282"/>
      <c r="H9" s="3286"/>
      <c r="I9" s="3287"/>
      <c r="J9" s="3287"/>
      <c r="K9" s="3286"/>
      <c r="L9" s="3287"/>
      <c r="M9" s="3287"/>
      <c r="N9" s="3258"/>
      <c r="O9" s="3268"/>
    </row>
    <row r="10" spans="1:15" s="2527" customFormat="1" ht="23.25" customHeight="1">
      <c r="A10" s="2603"/>
      <c r="B10" s="2604"/>
      <c r="C10" s="3259"/>
      <c r="D10" s="2605" t="s">
        <v>2274</v>
      </c>
      <c r="E10" s="2605" t="s">
        <v>2275</v>
      </c>
      <c r="F10" s="2605" t="s">
        <v>2274</v>
      </c>
      <c r="G10" s="2605" t="s">
        <v>2275</v>
      </c>
      <c r="H10" s="2605" t="s">
        <v>2274</v>
      </c>
      <c r="I10" s="2605" t="s">
        <v>2275</v>
      </c>
      <c r="J10" s="2606"/>
      <c r="K10" s="2605" t="s">
        <v>2274</v>
      </c>
      <c r="L10" s="2605" t="s">
        <v>2275</v>
      </c>
      <c r="M10" s="2606"/>
      <c r="N10" s="3260"/>
      <c r="O10" s="3269"/>
    </row>
    <row r="11" spans="1:15" s="2527" customFormat="1" ht="21" customHeight="1" thickBot="1">
      <c r="A11" s="2607"/>
      <c r="B11" s="2608"/>
      <c r="C11" s="2609" t="s">
        <v>1037</v>
      </c>
      <c r="D11" s="2610" t="s">
        <v>1041</v>
      </c>
      <c r="E11" s="2610" t="s">
        <v>1044</v>
      </c>
      <c r="F11" s="2611" t="s">
        <v>1047</v>
      </c>
      <c r="G11" s="2611" t="s">
        <v>1049</v>
      </c>
      <c r="H11" s="2611" t="s">
        <v>1052</v>
      </c>
      <c r="I11" s="2611" t="s">
        <v>1054</v>
      </c>
      <c r="J11" s="2611" t="s">
        <v>1057</v>
      </c>
      <c r="K11" s="2612"/>
      <c r="L11" s="2612"/>
      <c r="M11" s="2612"/>
      <c r="N11" s="2611" t="s">
        <v>1060</v>
      </c>
      <c r="O11" s="2613" t="s">
        <v>2313</v>
      </c>
    </row>
    <row r="12" spans="1:15" s="2527" customFormat="1" ht="24.95" customHeight="1">
      <c r="A12" s="2614" t="s">
        <v>1037</v>
      </c>
      <c r="B12" s="2615" t="s">
        <v>2603</v>
      </c>
      <c r="C12" s="2616"/>
      <c r="D12" s="2617">
        <f>D14+D15</f>
        <v>0</v>
      </c>
      <c r="E12" s="2617">
        <f t="shared" ref="E12:G12" si="0">E14+E15</f>
        <v>0</v>
      </c>
      <c r="F12" s="2617">
        <f t="shared" si="0"/>
        <v>0</v>
      </c>
      <c r="G12" s="2617">
        <f t="shared" si="0"/>
        <v>0</v>
      </c>
      <c r="H12" s="2618"/>
      <c r="I12" s="2618"/>
      <c r="J12" s="2618"/>
      <c r="K12" s="2619"/>
      <c r="L12" s="2619"/>
      <c r="M12" s="2619"/>
      <c r="N12" s="2620">
        <f>N14+N15+N16</f>
        <v>0</v>
      </c>
      <c r="O12" s="2621">
        <f>N12*12.5</f>
        <v>0</v>
      </c>
    </row>
    <row r="13" spans="1:15" s="2527" customFormat="1" ht="24.95" customHeight="1">
      <c r="A13" s="2622" t="s">
        <v>1041</v>
      </c>
      <c r="B13" s="2623" t="s">
        <v>2604</v>
      </c>
      <c r="C13" s="2624"/>
      <c r="D13" s="2625"/>
      <c r="E13" s="2625"/>
      <c r="F13" s="2625"/>
      <c r="G13" s="2626"/>
      <c r="H13" s="2627"/>
      <c r="I13" s="2627"/>
      <c r="J13" s="2627"/>
      <c r="K13" s="2628"/>
      <c r="L13" s="2628"/>
      <c r="M13" s="2629"/>
      <c r="N13" s="2627"/>
      <c r="O13" s="2630"/>
    </row>
    <row r="14" spans="1:15" s="2527" customFormat="1" ht="32.25" customHeight="1">
      <c r="A14" s="2622" t="s">
        <v>1044</v>
      </c>
      <c r="B14" s="2631" t="s">
        <v>2605</v>
      </c>
      <c r="C14" s="2624"/>
      <c r="D14" s="2632"/>
      <c r="E14" s="2632"/>
      <c r="F14" s="2632"/>
      <c r="G14" s="2632"/>
      <c r="H14" s="2633"/>
      <c r="I14" s="2633"/>
      <c r="J14" s="2633"/>
      <c r="K14" s="2628">
        <v>8</v>
      </c>
      <c r="L14" s="2628">
        <v>8</v>
      </c>
      <c r="M14" s="2629"/>
      <c r="N14" s="2634"/>
      <c r="O14" s="2630"/>
    </row>
    <row r="15" spans="1:15" s="2527" customFormat="1" ht="24.95" customHeight="1">
      <c r="A15" s="2622" t="s">
        <v>1047</v>
      </c>
      <c r="B15" s="2615" t="s">
        <v>2606</v>
      </c>
      <c r="C15" s="2624"/>
      <c r="D15" s="2632"/>
      <c r="E15" s="2632"/>
      <c r="F15" s="2632"/>
      <c r="G15" s="2632"/>
      <c r="H15" s="2633"/>
      <c r="I15" s="2633"/>
      <c r="J15" s="2633"/>
      <c r="K15" s="2628">
        <v>8</v>
      </c>
      <c r="L15" s="2628">
        <v>8</v>
      </c>
      <c r="M15" s="2629"/>
      <c r="N15" s="2634"/>
      <c r="O15" s="2630"/>
    </row>
    <row r="16" spans="1:15" s="2527" customFormat="1" ht="24.95" customHeight="1">
      <c r="A16" s="2635" t="s">
        <v>1049</v>
      </c>
      <c r="B16" s="2615" t="s">
        <v>2365</v>
      </c>
      <c r="C16" s="2624"/>
      <c r="D16" s="2636"/>
      <c r="E16" s="2636"/>
      <c r="F16" s="2636"/>
      <c r="G16" s="2636"/>
      <c r="H16" s="2637"/>
      <c r="I16" s="2637"/>
      <c r="J16" s="2633"/>
      <c r="K16" s="2628"/>
      <c r="L16" s="2628"/>
      <c r="M16" s="2629"/>
      <c r="N16" s="2634"/>
      <c r="O16" s="2630"/>
    </row>
    <row r="17" spans="1:15" s="2527" customFormat="1" ht="24.95" customHeight="1">
      <c r="A17" s="2638" t="s">
        <v>1052</v>
      </c>
      <c r="B17" s="2639" t="s">
        <v>2349</v>
      </c>
      <c r="C17" s="2624"/>
      <c r="D17" s="2636"/>
      <c r="E17" s="2636"/>
      <c r="F17" s="2636"/>
      <c r="G17" s="2636"/>
      <c r="H17" s="2637"/>
      <c r="I17" s="2637"/>
      <c r="J17" s="2633"/>
      <c r="K17" s="2628"/>
      <c r="L17" s="2628"/>
      <c r="M17" s="2629"/>
      <c r="N17" s="2634"/>
      <c r="O17" s="2630"/>
    </row>
    <row r="18" spans="1:15" s="2527" customFormat="1" ht="24.95" customHeight="1">
      <c r="A18" s="2638" t="s">
        <v>1054</v>
      </c>
      <c r="B18" s="2639" t="s">
        <v>2607</v>
      </c>
      <c r="C18" s="2624"/>
      <c r="D18" s="2636"/>
      <c r="E18" s="2636"/>
      <c r="F18" s="2636"/>
      <c r="G18" s="2636"/>
      <c r="H18" s="2637"/>
      <c r="I18" s="2637"/>
      <c r="J18" s="2633"/>
      <c r="K18" s="2628"/>
      <c r="L18" s="2628"/>
      <c r="M18" s="2629"/>
      <c r="N18" s="2634"/>
      <c r="O18" s="2630"/>
    </row>
    <row r="19" spans="1:15" s="2527" customFormat="1" ht="24.95" customHeight="1">
      <c r="A19" s="2638" t="s">
        <v>1057</v>
      </c>
      <c r="B19" s="2640" t="s">
        <v>2608</v>
      </c>
      <c r="C19" s="2624"/>
      <c r="D19" s="2636"/>
      <c r="E19" s="2636"/>
      <c r="F19" s="2636"/>
      <c r="G19" s="2636"/>
      <c r="H19" s="2637"/>
      <c r="I19" s="2637"/>
      <c r="J19" s="2633"/>
      <c r="K19" s="2628"/>
      <c r="L19" s="2628"/>
      <c r="M19" s="2629"/>
      <c r="N19" s="2634"/>
      <c r="O19" s="2630"/>
    </row>
    <row r="20" spans="1:15" s="2648" customFormat="1" ht="28.5" customHeight="1" thickBot="1">
      <c r="A20" s="2641" t="s">
        <v>1060</v>
      </c>
      <c r="B20" s="2642" t="s">
        <v>2599</v>
      </c>
      <c r="C20" s="2643"/>
      <c r="D20" s="2636"/>
      <c r="E20" s="2636"/>
      <c r="F20" s="2636"/>
      <c r="G20" s="2636"/>
      <c r="H20" s="2637"/>
      <c r="I20" s="2637"/>
      <c r="J20" s="2644"/>
      <c r="K20" s="2645"/>
      <c r="L20" s="2645"/>
      <c r="M20" s="2645"/>
      <c r="N20" s="2646"/>
      <c r="O20" s="2647"/>
    </row>
    <row r="21" spans="1:15" s="2527" customFormat="1" ht="24.95" customHeight="1" thickBot="1">
      <c r="A21" s="2649"/>
      <c r="B21" s="2650" t="s">
        <v>2609</v>
      </c>
      <c r="C21" s="2651"/>
      <c r="D21" s="2652"/>
      <c r="E21" s="2652"/>
      <c r="F21" s="2652"/>
      <c r="G21" s="2652"/>
      <c r="H21" s="2652"/>
      <c r="I21" s="2652"/>
      <c r="J21" s="2652"/>
      <c r="K21" s="2652"/>
      <c r="L21" s="2652"/>
      <c r="M21" s="2652"/>
      <c r="N21" s="2652"/>
      <c r="O21" s="2653"/>
    </row>
    <row r="22" spans="1:15" s="2527" customFormat="1" ht="24.95" customHeight="1">
      <c r="A22" s="2622">
        <v>100</v>
      </c>
      <c r="B22" s="2654" t="s">
        <v>2610</v>
      </c>
      <c r="C22" s="2655"/>
      <c r="D22" s="2656"/>
      <c r="E22" s="2657"/>
      <c r="F22" s="2658"/>
      <c r="G22" s="2658"/>
      <c r="H22" s="2618"/>
      <c r="I22" s="2618"/>
      <c r="J22" s="2618"/>
      <c r="K22" s="2619"/>
      <c r="L22" s="2619"/>
      <c r="M22" s="2619"/>
      <c r="N22" s="2618"/>
      <c r="O22" s="2659"/>
    </row>
    <row r="23" spans="1:15" s="2527" customFormat="1" ht="24.95" customHeight="1">
      <c r="A23" s="2622">
        <v>110</v>
      </c>
      <c r="B23" s="2660" t="s">
        <v>973</v>
      </c>
      <c r="C23" s="2655"/>
      <c r="D23" s="2656"/>
      <c r="E23" s="2657"/>
      <c r="F23" s="2658"/>
      <c r="G23" s="2658"/>
      <c r="H23" s="2618"/>
      <c r="I23" s="2618"/>
      <c r="J23" s="2618"/>
      <c r="K23" s="2619"/>
      <c r="L23" s="2619"/>
      <c r="M23" s="2619"/>
      <c r="N23" s="2618"/>
      <c r="O23" s="2661"/>
    </row>
    <row r="24" spans="1:15" s="2527" customFormat="1" ht="24.95" customHeight="1" thickBot="1">
      <c r="A24" s="2622">
        <v>120</v>
      </c>
      <c r="B24" s="2662" t="s">
        <v>2302</v>
      </c>
      <c r="C24" s="2655"/>
      <c r="D24" s="2656"/>
      <c r="E24" s="2657"/>
      <c r="F24" s="2658"/>
      <c r="G24" s="2658"/>
      <c r="H24" s="2618"/>
      <c r="I24" s="2618"/>
      <c r="J24" s="2618"/>
      <c r="K24" s="2619"/>
      <c r="L24" s="2619"/>
      <c r="M24" s="2619"/>
      <c r="N24" s="2618"/>
      <c r="O24" s="2663"/>
    </row>
    <row r="25" spans="1:15" s="2527" customFormat="1" ht="24.95" customHeight="1" thickBot="1">
      <c r="A25" s="2649"/>
      <c r="B25" s="2650" t="s">
        <v>2611</v>
      </c>
      <c r="C25" s="2664"/>
      <c r="D25" s="2664"/>
      <c r="E25" s="2664"/>
      <c r="F25" s="2664"/>
      <c r="G25" s="2664"/>
      <c r="H25" s="2664"/>
      <c r="I25" s="2664"/>
      <c r="J25" s="2664"/>
      <c r="K25" s="2664"/>
      <c r="L25" s="2664"/>
      <c r="M25" s="2664"/>
      <c r="N25" s="2664"/>
      <c r="O25" s="2665"/>
    </row>
    <row r="26" spans="1:15" s="2527" customFormat="1" ht="24.95" customHeight="1">
      <c r="A26" s="2622">
        <v>130</v>
      </c>
      <c r="B26" s="2666" t="s">
        <v>2612</v>
      </c>
      <c r="C26" s="2667" t="s">
        <v>507</v>
      </c>
      <c r="D26" s="2632"/>
      <c r="E26" s="2632"/>
      <c r="F26" s="2668"/>
      <c r="G26" s="2632"/>
      <c r="H26" s="2633"/>
      <c r="I26" s="2633"/>
      <c r="J26" s="2633"/>
      <c r="K26" s="2629"/>
      <c r="L26" s="2629"/>
      <c r="M26" s="2669"/>
      <c r="N26" s="2670"/>
      <c r="O26" s="2671"/>
    </row>
    <row r="27" spans="1:15" s="2527" customFormat="1" ht="24.95" customHeight="1">
      <c r="A27" s="2622">
        <v>140</v>
      </c>
      <c r="B27" s="2666" t="s">
        <v>839</v>
      </c>
      <c r="C27" s="2672" t="s">
        <v>7</v>
      </c>
      <c r="D27" s="2625"/>
      <c r="E27" s="2625"/>
      <c r="F27" s="2673"/>
      <c r="G27" s="2625"/>
      <c r="H27" s="2633"/>
      <c r="I27" s="2633"/>
      <c r="J27" s="2633"/>
      <c r="K27" s="2629"/>
      <c r="L27" s="2629"/>
      <c r="M27" s="2669"/>
      <c r="N27" s="2670"/>
      <c r="O27" s="2630"/>
    </row>
    <row r="28" spans="1:15" s="2527" customFormat="1" ht="24.95" customHeight="1">
      <c r="A28" s="2622">
        <v>150</v>
      </c>
      <c r="B28" s="2666" t="s">
        <v>2613</v>
      </c>
      <c r="C28" s="2672" t="s">
        <v>2614</v>
      </c>
      <c r="D28" s="2674"/>
      <c r="E28" s="2674"/>
      <c r="F28" s="2675"/>
      <c r="G28" s="2625"/>
      <c r="H28" s="2633"/>
      <c r="I28" s="2633"/>
      <c r="J28" s="2633"/>
      <c r="K28" s="2629"/>
      <c r="L28" s="2629"/>
      <c r="M28" s="2669"/>
      <c r="N28" s="2670"/>
      <c r="O28" s="2630"/>
    </row>
    <row r="29" spans="1:15" s="2527" customFormat="1" ht="24.95" customHeight="1">
      <c r="A29" s="2622">
        <v>160</v>
      </c>
      <c r="B29" s="2666" t="s">
        <v>2615</v>
      </c>
      <c r="C29" s="2672" t="s">
        <v>642</v>
      </c>
      <c r="D29" s="2632"/>
      <c r="E29" s="2632"/>
      <c r="F29" s="2668"/>
      <c r="G29" s="2632"/>
      <c r="H29" s="2633"/>
      <c r="I29" s="2633"/>
      <c r="J29" s="2633"/>
      <c r="K29" s="2629"/>
      <c r="L29" s="2629"/>
      <c r="M29" s="2669"/>
      <c r="N29" s="2670"/>
      <c r="O29" s="2630"/>
    </row>
    <row r="30" spans="1:15" s="2527" customFormat="1" ht="24.95" customHeight="1">
      <c r="A30" s="2622">
        <v>170</v>
      </c>
      <c r="B30" s="2666" t="s">
        <v>2616</v>
      </c>
      <c r="C30" s="2672" t="s">
        <v>2617</v>
      </c>
      <c r="D30" s="2625"/>
      <c r="E30" s="2625"/>
      <c r="F30" s="2673"/>
      <c r="G30" s="2625"/>
      <c r="H30" s="2633"/>
      <c r="I30" s="2633"/>
      <c r="J30" s="2633"/>
      <c r="K30" s="2629"/>
      <c r="L30" s="2629"/>
      <c r="M30" s="2669"/>
      <c r="N30" s="2670"/>
      <c r="O30" s="2630"/>
    </row>
    <row r="31" spans="1:15" s="2527" customFormat="1" ht="24.95" customHeight="1">
      <c r="A31" s="2622">
        <v>180</v>
      </c>
      <c r="B31" s="2666" t="s">
        <v>2618</v>
      </c>
      <c r="C31" s="2672" t="s">
        <v>1921</v>
      </c>
      <c r="D31" s="2625"/>
      <c r="E31" s="2625"/>
      <c r="F31" s="2673"/>
      <c r="G31" s="2625"/>
      <c r="H31" s="2633"/>
      <c r="I31" s="2633"/>
      <c r="J31" s="2633"/>
      <c r="K31" s="2629"/>
      <c r="L31" s="2629"/>
      <c r="M31" s="2669"/>
      <c r="N31" s="2670"/>
      <c r="O31" s="2630"/>
    </row>
    <row r="32" spans="1:15" s="2527" customFormat="1" ht="24.95" customHeight="1">
      <c r="A32" s="2622">
        <v>190</v>
      </c>
      <c r="B32" s="2666" t="s">
        <v>2619</v>
      </c>
      <c r="C32" s="2672" t="s">
        <v>640</v>
      </c>
      <c r="D32" s="2632"/>
      <c r="E32" s="2632"/>
      <c r="F32" s="2668"/>
      <c r="G32" s="2632"/>
      <c r="H32" s="2633"/>
      <c r="I32" s="2633"/>
      <c r="J32" s="2633"/>
      <c r="K32" s="2629"/>
      <c r="L32" s="2629"/>
      <c r="M32" s="2669"/>
      <c r="N32" s="2670"/>
      <c r="O32" s="2630"/>
    </row>
    <row r="33" spans="1:15" s="2527" customFormat="1" ht="24.95" customHeight="1">
      <c r="A33" s="2622">
        <v>200</v>
      </c>
      <c r="B33" s="2666" t="s">
        <v>2620</v>
      </c>
      <c r="C33" s="2672" t="s">
        <v>1924</v>
      </c>
      <c r="D33" s="2625"/>
      <c r="E33" s="2625"/>
      <c r="F33" s="2673"/>
      <c r="G33" s="2625"/>
      <c r="H33" s="2633"/>
      <c r="I33" s="2633"/>
      <c r="J33" s="2633"/>
      <c r="K33" s="2629"/>
      <c r="L33" s="2629"/>
      <c r="M33" s="2669"/>
      <c r="N33" s="2670"/>
      <c r="O33" s="2630"/>
    </row>
    <row r="34" spans="1:15" s="2527" customFormat="1" ht="24.95" customHeight="1">
      <c r="A34" s="2622">
        <v>210</v>
      </c>
      <c r="B34" s="2666" t="s">
        <v>2621</v>
      </c>
      <c r="C34" s="2672" t="s">
        <v>648</v>
      </c>
      <c r="D34" s="2632"/>
      <c r="E34" s="2632"/>
      <c r="F34" s="2668"/>
      <c r="G34" s="2632"/>
      <c r="H34" s="2633"/>
      <c r="I34" s="2633"/>
      <c r="J34" s="2633"/>
      <c r="K34" s="2629"/>
      <c r="L34" s="2629"/>
      <c r="M34" s="2669"/>
      <c r="N34" s="2670"/>
      <c r="O34" s="2630"/>
    </row>
    <row r="35" spans="1:15" s="2527" customFormat="1" ht="24.95" customHeight="1">
      <c r="A35" s="2622">
        <v>220</v>
      </c>
      <c r="B35" s="2666" t="s">
        <v>2622</v>
      </c>
      <c r="C35" s="2672" t="s">
        <v>2623</v>
      </c>
      <c r="D35" s="2625"/>
      <c r="E35" s="2625"/>
      <c r="F35" s="2673"/>
      <c r="G35" s="2625"/>
      <c r="H35" s="2633"/>
      <c r="I35" s="2633"/>
      <c r="J35" s="2633"/>
      <c r="K35" s="2629"/>
      <c r="L35" s="2629"/>
      <c r="M35" s="2669"/>
      <c r="N35" s="2670"/>
      <c r="O35" s="2630"/>
    </row>
    <row r="36" spans="1:15" s="2527" customFormat="1" ht="24.95" customHeight="1">
      <c r="A36" s="2622">
        <v>230</v>
      </c>
      <c r="B36" s="2666" t="s">
        <v>2624</v>
      </c>
      <c r="C36" s="2672" t="s">
        <v>478</v>
      </c>
      <c r="D36" s="2632"/>
      <c r="E36" s="2632"/>
      <c r="F36" s="2668"/>
      <c r="G36" s="2632"/>
      <c r="H36" s="2633"/>
      <c r="I36" s="2633"/>
      <c r="J36" s="2633"/>
      <c r="K36" s="2629"/>
      <c r="L36" s="2629"/>
      <c r="M36" s="2669"/>
      <c r="N36" s="2670"/>
      <c r="O36" s="2630"/>
    </row>
    <row r="37" spans="1:15" s="2527" customFormat="1" ht="24.95" customHeight="1">
      <c r="A37" s="2622">
        <v>240</v>
      </c>
      <c r="B37" s="2666" t="s">
        <v>2625</v>
      </c>
      <c r="C37" s="2672" t="s">
        <v>1922</v>
      </c>
      <c r="D37" s="2625"/>
      <c r="E37" s="2625"/>
      <c r="F37" s="2673"/>
      <c r="G37" s="2625"/>
      <c r="H37" s="2633"/>
      <c r="I37" s="2633"/>
      <c r="J37" s="2633"/>
      <c r="K37" s="2629"/>
      <c r="L37" s="2629"/>
      <c r="M37" s="2669"/>
      <c r="N37" s="2670"/>
      <c r="O37" s="2630"/>
    </row>
    <row r="38" spans="1:15" s="2527" customFormat="1" ht="24.95" customHeight="1">
      <c r="A38" s="2622">
        <v>250</v>
      </c>
      <c r="B38" s="2666" t="s">
        <v>2626</v>
      </c>
      <c r="C38" s="2672" t="s">
        <v>638</v>
      </c>
      <c r="D38" s="2632"/>
      <c r="E38" s="2632"/>
      <c r="F38" s="2668"/>
      <c r="G38" s="2632"/>
      <c r="H38" s="2633"/>
      <c r="I38" s="2633"/>
      <c r="J38" s="2633"/>
      <c r="K38" s="2629"/>
      <c r="L38" s="2629"/>
      <c r="M38" s="2669"/>
      <c r="N38" s="2670"/>
      <c r="O38" s="2630"/>
    </row>
    <row r="39" spans="1:15" s="2527" customFormat="1" ht="24.95" customHeight="1">
      <c r="A39" s="2622">
        <v>260</v>
      </c>
      <c r="B39" s="2666" t="s">
        <v>2627</v>
      </c>
      <c r="C39" s="2672" t="s">
        <v>2628</v>
      </c>
      <c r="D39" s="2625"/>
      <c r="E39" s="2625"/>
      <c r="F39" s="2673"/>
      <c r="G39" s="2625"/>
      <c r="H39" s="2633"/>
      <c r="I39" s="2633"/>
      <c r="J39" s="2633"/>
      <c r="K39" s="2629"/>
      <c r="L39" s="2629"/>
      <c r="M39" s="2669"/>
      <c r="N39" s="2670"/>
      <c r="O39" s="2630"/>
    </row>
    <row r="40" spans="1:15" s="2527" customFormat="1" ht="24.95" customHeight="1">
      <c r="A40" s="2622">
        <v>270</v>
      </c>
      <c r="B40" s="2666" t="s">
        <v>2629</v>
      </c>
      <c r="C40" s="2672" t="s">
        <v>2630</v>
      </c>
      <c r="D40" s="2625"/>
      <c r="E40" s="2625"/>
      <c r="F40" s="2673"/>
      <c r="G40" s="2625"/>
      <c r="H40" s="2633"/>
      <c r="I40" s="2633"/>
      <c r="J40" s="2633"/>
      <c r="K40" s="2629"/>
      <c r="L40" s="2629"/>
      <c r="M40" s="2669"/>
      <c r="N40" s="2670"/>
      <c r="O40" s="2630"/>
    </row>
    <row r="41" spans="1:15" s="2527" customFormat="1" ht="24.95" customHeight="1">
      <c r="A41" s="2622">
        <v>280</v>
      </c>
      <c r="B41" s="2666" t="s">
        <v>2631</v>
      </c>
      <c r="C41" s="2672" t="s">
        <v>1925</v>
      </c>
      <c r="D41" s="2625"/>
      <c r="E41" s="2625"/>
      <c r="F41" s="2673"/>
      <c r="G41" s="2625"/>
      <c r="H41" s="2633"/>
      <c r="I41" s="2633"/>
      <c r="J41" s="2633"/>
      <c r="K41" s="2629"/>
      <c r="L41" s="2629"/>
      <c r="M41" s="2669"/>
      <c r="N41" s="2670"/>
      <c r="O41" s="2630"/>
    </row>
    <row r="42" spans="1:15" s="2527" customFormat="1" ht="24.95" customHeight="1">
      <c r="A42" s="2622">
        <v>290</v>
      </c>
      <c r="B42" s="2666" t="s">
        <v>2632</v>
      </c>
      <c r="C42" s="2672" t="s">
        <v>2633</v>
      </c>
      <c r="D42" s="2625"/>
      <c r="E42" s="2625"/>
      <c r="F42" s="2673"/>
      <c r="G42" s="2625"/>
      <c r="H42" s="2633"/>
      <c r="I42" s="2633"/>
      <c r="J42" s="2633"/>
      <c r="K42" s="2629"/>
      <c r="L42" s="2629"/>
      <c r="M42" s="2669"/>
      <c r="N42" s="2670"/>
      <c r="O42" s="2630"/>
    </row>
    <row r="43" spans="1:15" s="2527" customFormat="1" ht="24.95" customHeight="1">
      <c r="A43" s="2622">
        <v>300</v>
      </c>
      <c r="B43" s="2666" t="s">
        <v>2634</v>
      </c>
      <c r="C43" s="2672" t="s">
        <v>2635</v>
      </c>
      <c r="D43" s="2625"/>
      <c r="E43" s="2625"/>
      <c r="F43" s="2673"/>
      <c r="G43" s="2625"/>
      <c r="H43" s="2633"/>
      <c r="I43" s="2633"/>
      <c r="J43" s="2633"/>
      <c r="K43" s="2629"/>
      <c r="L43" s="2629"/>
      <c r="M43" s="2669"/>
      <c r="N43" s="2670"/>
      <c r="O43" s="2630"/>
    </row>
    <row r="44" spans="1:15" s="2527" customFormat="1" ht="24.95" customHeight="1">
      <c r="A44" s="2622">
        <v>310</v>
      </c>
      <c r="B44" s="2666" t="s">
        <v>2636</v>
      </c>
      <c r="C44" s="2672" t="s">
        <v>2637</v>
      </c>
      <c r="D44" s="2625"/>
      <c r="E44" s="2625"/>
      <c r="F44" s="2673"/>
      <c r="G44" s="2625"/>
      <c r="H44" s="2633"/>
      <c r="I44" s="2633"/>
      <c r="J44" s="2633"/>
      <c r="K44" s="2629"/>
      <c r="L44" s="2629"/>
      <c r="M44" s="2669"/>
      <c r="N44" s="2670"/>
      <c r="O44" s="2630"/>
    </row>
    <row r="45" spans="1:15" s="2527" customFormat="1" ht="24.95" customHeight="1">
      <c r="A45" s="2622">
        <v>320</v>
      </c>
      <c r="B45" s="2666" t="s">
        <v>2638</v>
      </c>
      <c r="C45" s="2672" t="s">
        <v>1923</v>
      </c>
      <c r="D45" s="2625"/>
      <c r="E45" s="2625"/>
      <c r="F45" s="2673"/>
      <c r="G45" s="2625"/>
      <c r="H45" s="2633"/>
      <c r="I45" s="2633"/>
      <c r="J45" s="2633"/>
      <c r="K45" s="2629"/>
      <c r="L45" s="2629"/>
      <c r="M45" s="2669"/>
      <c r="N45" s="2670"/>
      <c r="O45" s="2630"/>
    </row>
    <row r="46" spans="1:15" s="2527" customFormat="1" ht="24.95" customHeight="1">
      <c r="A46" s="2622">
        <v>330</v>
      </c>
      <c r="B46" s="2666" t="s">
        <v>2639</v>
      </c>
      <c r="C46" s="2672" t="s">
        <v>2640</v>
      </c>
      <c r="D46" s="2625"/>
      <c r="E46" s="2625"/>
      <c r="F46" s="2673"/>
      <c r="G46" s="2625"/>
      <c r="H46" s="2633"/>
      <c r="I46" s="2633"/>
      <c r="J46" s="2633"/>
      <c r="K46" s="2629"/>
      <c r="L46" s="2629"/>
      <c r="M46" s="2669"/>
      <c r="N46" s="2670"/>
      <c r="O46" s="2630"/>
    </row>
    <row r="47" spans="1:15" s="2527" customFormat="1" ht="24.95" customHeight="1">
      <c r="A47" s="2622">
        <v>340</v>
      </c>
      <c r="B47" s="2666" t="s">
        <v>2641</v>
      </c>
      <c r="C47" s="2672" t="s">
        <v>644</v>
      </c>
      <c r="D47" s="2632"/>
      <c r="E47" s="2632"/>
      <c r="F47" s="2668"/>
      <c r="G47" s="2632"/>
      <c r="H47" s="2633"/>
      <c r="I47" s="2633"/>
      <c r="J47" s="2633"/>
      <c r="K47" s="2629"/>
      <c r="L47" s="2629"/>
      <c r="M47" s="2669"/>
      <c r="N47" s="2670"/>
      <c r="O47" s="2630"/>
    </row>
    <row r="48" spans="1:15" s="2527" customFormat="1" ht="24.95" customHeight="1">
      <c r="A48" s="2622">
        <v>350</v>
      </c>
      <c r="B48" s="2666" t="s">
        <v>2642</v>
      </c>
      <c r="C48" s="2672" t="s">
        <v>636</v>
      </c>
      <c r="D48" s="2632"/>
      <c r="E48" s="2632"/>
      <c r="F48" s="2668"/>
      <c r="G48" s="2632"/>
      <c r="H48" s="2633"/>
      <c r="I48" s="2633"/>
      <c r="J48" s="2633"/>
      <c r="K48" s="2629"/>
      <c r="L48" s="2629"/>
      <c r="M48" s="2669"/>
      <c r="N48" s="2670"/>
      <c r="O48" s="2630"/>
    </row>
    <row r="49" spans="1:15" s="2527" customFormat="1" ht="24.95" customHeight="1">
      <c r="A49" s="2622">
        <v>360</v>
      </c>
      <c r="B49" s="2666" t="s">
        <v>2643</v>
      </c>
      <c r="C49" s="2672" t="s">
        <v>479</v>
      </c>
      <c r="D49" s="2632"/>
      <c r="E49" s="2632"/>
      <c r="F49" s="2668"/>
      <c r="G49" s="2632"/>
      <c r="H49" s="2633"/>
      <c r="I49" s="2633"/>
      <c r="J49" s="2633"/>
      <c r="K49" s="2629"/>
      <c r="L49" s="2629"/>
      <c r="M49" s="2669"/>
      <c r="N49" s="2670"/>
      <c r="O49" s="2630"/>
    </row>
    <row r="50" spans="1:15" s="2527" customFormat="1" ht="24.95" customHeight="1">
      <c r="A50" s="2622">
        <v>370</v>
      </c>
      <c r="B50" s="2666" t="s">
        <v>2644</v>
      </c>
      <c r="C50" s="2672" t="s">
        <v>2645</v>
      </c>
      <c r="D50" s="2625"/>
      <c r="E50" s="2625"/>
      <c r="F50" s="2673"/>
      <c r="G50" s="2625"/>
      <c r="H50" s="2676"/>
      <c r="I50" s="2676"/>
      <c r="J50" s="2633"/>
      <c r="K50" s="2629"/>
      <c r="L50" s="2629"/>
      <c r="M50" s="2669"/>
      <c r="N50" s="2670"/>
      <c r="O50" s="2630"/>
    </row>
    <row r="51" spans="1:15" s="2527" customFormat="1" ht="24.95" customHeight="1">
      <c r="A51" s="2622">
        <v>380</v>
      </c>
      <c r="B51" s="2666" t="s">
        <v>2646</v>
      </c>
      <c r="C51" s="2672" t="s">
        <v>477</v>
      </c>
      <c r="D51" s="2632"/>
      <c r="E51" s="2632"/>
      <c r="F51" s="2668"/>
      <c r="G51" s="2632"/>
      <c r="H51" s="2676"/>
      <c r="I51" s="2676"/>
      <c r="J51" s="2633"/>
      <c r="K51" s="2629"/>
      <c r="L51" s="2629"/>
      <c r="M51" s="2669"/>
      <c r="N51" s="2670"/>
      <c r="O51" s="2630"/>
    </row>
    <row r="52" spans="1:15" s="2527" customFormat="1" ht="24.95" customHeight="1">
      <c r="A52" s="2622">
        <v>390</v>
      </c>
      <c r="B52" s="2666" t="s">
        <v>2647</v>
      </c>
      <c r="C52" s="2677" t="s">
        <v>2648</v>
      </c>
      <c r="D52" s="2625"/>
      <c r="E52" s="2625"/>
      <c r="F52" s="2673"/>
      <c r="G52" s="2625"/>
      <c r="H52" s="2670"/>
      <c r="I52" s="2626"/>
      <c r="J52" s="2633"/>
      <c r="K52" s="2629"/>
      <c r="L52" s="2629"/>
      <c r="M52" s="2669"/>
      <c r="N52" s="2670"/>
      <c r="O52" s="2630"/>
    </row>
    <row r="53" spans="1:15" s="2527" customFormat="1" ht="27" customHeight="1">
      <c r="A53" s="2622">
        <v>400</v>
      </c>
      <c r="B53" s="2666" t="s">
        <v>2649</v>
      </c>
      <c r="C53" s="2672" t="s">
        <v>646</v>
      </c>
      <c r="D53" s="2632"/>
      <c r="E53" s="2632"/>
      <c r="F53" s="2668"/>
      <c r="G53" s="2632"/>
      <c r="H53" s="2670"/>
      <c r="I53" s="2626"/>
      <c r="J53" s="2633"/>
      <c r="K53" s="2629"/>
      <c r="L53" s="2629"/>
      <c r="M53" s="2669"/>
      <c r="N53" s="2670"/>
      <c r="O53" s="2630"/>
    </row>
    <row r="54" spans="1:15" s="2527" customFormat="1" ht="21.75" customHeight="1" thickBot="1">
      <c r="A54" s="2641">
        <v>410</v>
      </c>
      <c r="B54" s="2678" t="s">
        <v>963</v>
      </c>
      <c r="C54" s="2679"/>
      <c r="D54" s="2680"/>
      <c r="E54" s="2680"/>
      <c r="F54" s="2681"/>
      <c r="G54" s="2680"/>
      <c r="H54" s="2682"/>
      <c r="I54" s="2683"/>
      <c r="J54" s="2682"/>
      <c r="K54" s="2684"/>
      <c r="L54" s="2684"/>
      <c r="M54" s="2685"/>
      <c r="N54" s="2686"/>
      <c r="O54" s="2687"/>
    </row>
    <row r="55" spans="1:15" s="2527" customFormat="1" ht="19.5" customHeight="1">
      <c r="A55" s="2688"/>
      <c r="B55" s="2689"/>
    </row>
    <row r="56" spans="1:15" s="2527" customFormat="1" ht="15.75">
      <c r="A56" s="2597"/>
      <c r="B56" s="1926" t="s">
        <v>2506</v>
      </c>
    </row>
    <row r="57" spans="1:15" s="2527" customFormat="1" ht="15.75">
      <c r="A57" s="2597"/>
      <c r="B57" s="1929"/>
      <c r="C57" s="2690"/>
      <c r="D57" s="2690"/>
      <c r="E57" s="2690"/>
    </row>
    <row r="58" spans="1:15" s="2527" customFormat="1" ht="15.75">
      <c r="A58" s="2597"/>
      <c r="C58" s="2690"/>
      <c r="D58" s="2690"/>
      <c r="E58" s="2690"/>
      <c r="F58" s="2690"/>
    </row>
    <row r="59" spans="1:15" s="2527" customFormat="1" ht="15.75">
      <c r="A59" s="2597"/>
      <c r="C59" s="2690"/>
      <c r="D59" s="2690"/>
      <c r="E59" s="2690"/>
      <c r="F59" s="2690"/>
    </row>
    <row r="60" spans="1:15" s="2527" customFormat="1" ht="15.75">
      <c r="A60" s="2597"/>
      <c r="C60" s="2690"/>
      <c r="D60" s="2690"/>
      <c r="E60" s="2690"/>
      <c r="F60" s="2690"/>
    </row>
    <row r="61" spans="1:15" s="2527" customFormat="1" ht="15.75">
      <c r="A61" s="2597"/>
      <c r="C61" s="2690"/>
      <c r="D61" s="2690"/>
      <c r="E61" s="2690"/>
      <c r="F61" s="2690"/>
    </row>
    <row r="62" spans="1:15" s="2527" customFormat="1" ht="15.75">
      <c r="A62" s="2597"/>
      <c r="C62" s="2690"/>
      <c r="D62" s="2690"/>
      <c r="E62" s="2690"/>
      <c r="F62" s="2690"/>
    </row>
    <row r="63" spans="1:15" s="2527" customFormat="1" ht="15.75">
      <c r="A63" s="2597"/>
      <c r="C63" s="2690"/>
      <c r="D63" s="2690"/>
      <c r="E63" s="2690"/>
      <c r="F63" s="2690"/>
    </row>
    <row r="64" spans="1:15" s="2527" customFormat="1" ht="15.75">
      <c r="A64" s="2597"/>
      <c r="C64" s="2690"/>
      <c r="D64" s="2690"/>
      <c r="E64" s="2690"/>
      <c r="F64" s="2690"/>
    </row>
    <row r="65" spans="1:6" s="2527" customFormat="1" ht="15.75">
      <c r="A65" s="2597"/>
      <c r="C65" s="2690"/>
      <c r="D65" s="2690"/>
      <c r="E65" s="2690"/>
      <c r="F65" s="2690"/>
    </row>
    <row r="66" spans="1:6" s="2527" customFormat="1" ht="15.75">
      <c r="A66" s="2597"/>
    </row>
    <row r="67" spans="1:6" s="2527" customFormat="1" ht="15.75">
      <c r="A67" s="2597"/>
    </row>
    <row r="68" spans="1:6" s="2527" customFormat="1" ht="15.75">
      <c r="A68" s="2597"/>
    </row>
    <row r="69" spans="1:6" s="2527" customFormat="1" ht="15.75">
      <c r="A69" s="2597"/>
    </row>
    <row r="70" spans="1:6" s="2527" customFormat="1" ht="15.75">
      <c r="A70" s="2597"/>
    </row>
    <row r="73" spans="1:6">
      <c r="F73" s="2691"/>
    </row>
    <row r="74" spans="1:6">
      <c r="F74" s="2691"/>
    </row>
  </sheetData>
  <mergeCells count="7">
    <mergeCell ref="O7:O10"/>
    <mergeCell ref="C7:C10"/>
    <mergeCell ref="D7:E9"/>
    <mergeCell ref="F7:G9"/>
    <mergeCell ref="H7:J9"/>
    <mergeCell ref="K7:M9"/>
    <mergeCell ref="N7:N10"/>
  </mergeCells>
  <pageMargins left="0.15748031496062992" right="0.19685039370078741" top="0.59055118110236227" bottom="0.27559055118110237" header="0.19685039370078741" footer="0.19685039370078741"/>
  <pageSetup paperSize="9" scale="42" orientation="landscape" cellComments="asDisplayed" horizontalDpi="300" r:id="rId1"/>
  <headerFooter alignWithMargins="0">
    <oddHeader>&amp;C&amp;40&amp;U&amp;A</oddHeader>
    <oddFooter>&amp;L&amp;F&amp;C&amp;A&amp;R&amp;D</oddFoot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8"/>
  <sheetViews>
    <sheetView zoomScale="70" zoomScaleNormal="70" workbookViewId="0">
      <selection activeCell="K20" sqref="K20"/>
    </sheetView>
  </sheetViews>
  <sheetFormatPr defaultColWidth="11.42578125" defaultRowHeight="12.75"/>
  <cols>
    <col min="1" max="1" width="3.85546875" style="2692" bestFit="1" customWidth="1"/>
    <col min="2" max="2" width="42.85546875" style="2693" customWidth="1"/>
    <col min="3" max="4" width="13.42578125" style="2692" customWidth="1"/>
    <col min="5" max="5" width="16.28515625" style="2692" customWidth="1"/>
    <col min="6" max="7" width="13.42578125" style="2692" customWidth="1"/>
    <col min="8" max="8" width="17.28515625" style="2692" customWidth="1"/>
    <col min="9" max="9" width="15.7109375" style="2692" customWidth="1"/>
    <col min="10" max="10" width="23.42578125" style="2692" customWidth="1"/>
    <col min="11" max="255" width="11.42578125" style="2692"/>
    <col min="256" max="256" width="5.7109375" style="2692" customWidth="1"/>
    <col min="257" max="257" width="11.140625" style="2692" customWidth="1"/>
    <col min="258" max="258" width="54.85546875" style="2692" customWidth="1"/>
    <col min="259" max="260" width="13.42578125" style="2692" customWidth="1"/>
    <col min="261" max="261" width="16.28515625" style="2692" customWidth="1"/>
    <col min="262" max="263" width="13.42578125" style="2692" customWidth="1"/>
    <col min="264" max="264" width="17.28515625" style="2692" customWidth="1"/>
    <col min="265" max="265" width="22.85546875" style="2692" customWidth="1"/>
    <col min="266" max="266" width="45.28515625" style="2692" customWidth="1"/>
    <col min="267" max="511" width="11.42578125" style="2692"/>
    <col min="512" max="512" width="5.7109375" style="2692" customWidth="1"/>
    <col min="513" max="513" width="11.140625" style="2692" customWidth="1"/>
    <col min="514" max="514" width="54.85546875" style="2692" customWidth="1"/>
    <col min="515" max="516" width="13.42578125" style="2692" customWidth="1"/>
    <col min="517" max="517" width="16.28515625" style="2692" customWidth="1"/>
    <col min="518" max="519" width="13.42578125" style="2692" customWidth="1"/>
    <col min="520" max="520" width="17.28515625" style="2692" customWidth="1"/>
    <col min="521" max="521" width="22.85546875" style="2692" customWidth="1"/>
    <col min="522" max="522" width="45.28515625" style="2692" customWidth="1"/>
    <col min="523" max="767" width="11.42578125" style="2692"/>
    <col min="768" max="768" width="5.7109375" style="2692" customWidth="1"/>
    <col min="769" max="769" width="11.140625" style="2692" customWidth="1"/>
    <col min="770" max="770" width="54.85546875" style="2692" customWidth="1"/>
    <col min="771" max="772" width="13.42578125" style="2692" customWidth="1"/>
    <col min="773" max="773" width="16.28515625" style="2692" customWidth="1"/>
    <col min="774" max="775" width="13.42578125" style="2692" customWidth="1"/>
    <col min="776" max="776" width="17.28515625" style="2692" customWidth="1"/>
    <col min="777" max="777" width="22.85546875" style="2692" customWidth="1"/>
    <col min="778" max="778" width="45.28515625" style="2692" customWidth="1"/>
    <col min="779" max="1023" width="11.42578125" style="2692"/>
    <col min="1024" max="1024" width="5.7109375" style="2692" customWidth="1"/>
    <col min="1025" max="1025" width="11.140625" style="2692" customWidth="1"/>
    <col min="1026" max="1026" width="54.85546875" style="2692" customWidth="1"/>
    <col min="1027" max="1028" width="13.42578125" style="2692" customWidth="1"/>
    <col min="1029" max="1029" width="16.28515625" style="2692" customWidth="1"/>
    <col min="1030" max="1031" width="13.42578125" style="2692" customWidth="1"/>
    <col min="1032" max="1032" width="17.28515625" style="2692" customWidth="1"/>
    <col min="1033" max="1033" width="22.85546875" style="2692" customWidth="1"/>
    <col min="1034" max="1034" width="45.28515625" style="2692" customWidth="1"/>
    <col min="1035" max="1279" width="11.42578125" style="2692"/>
    <col min="1280" max="1280" width="5.7109375" style="2692" customWidth="1"/>
    <col min="1281" max="1281" width="11.140625" style="2692" customWidth="1"/>
    <col min="1282" max="1282" width="54.85546875" style="2692" customWidth="1"/>
    <col min="1283" max="1284" width="13.42578125" style="2692" customWidth="1"/>
    <col min="1285" max="1285" width="16.28515625" style="2692" customWidth="1"/>
    <col min="1286" max="1287" width="13.42578125" style="2692" customWidth="1"/>
    <col min="1288" max="1288" width="17.28515625" style="2692" customWidth="1"/>
    <col min="1289" max="1289" width="22.85546875" style="2692" customWidth="1"/>
    <col min="1290" max="1290" width="45.28515625" style="2692" customWidth="1"/>
    <col min="1291" max="1535" width="11.42578125" style="2692"/>
    <col min="1536" max="1536" width="5.7109375" style="2692" customWidth="1"/>
    <col min="1537" max="1537" width="11.140625" style="2692" customWidth="1"/>
    <col min="1538" max="1538" width="54.85546875" style="2692" customWidth="1"/>
    <col min="1539" max="1540" width="13.42578125" style="2692" customWidth="1"/>
    <col min="1541" max="1541" width="16.28515625" style="2692" customWidth="1"/>
    <col min="1542" max="1543" width="13.42578125" style="2692" customWidth="1"/>
    <col min="1544" max="1544" width="17.28515625" style="2692" customWidth="1"/>
    <col min="1545" max="1545" width="22.85546875" style="2692" customWidth="1"/>
    <col min="1546" max="1546" width="45.28515625" style="2692" customWidth="1"/>
    <col min="1547" max="1791" width="11.42578125" style="2692"/>
    <col min="1792" max="1792" width="5.7109375" style="2692" customWidth="1"/>
    <col min="1793" max="1793" width="11.140625" style="2692" customWidth="1"/>
    <col min="1794" max="1794" width="54.85546875" style="2692" customWidth="1"/>
    <col min="1795" max="1796" width="13.42578125" style="2692" customWidth="1"/>
    <col min="1797" max="1797" width="16.28515625" style="2692" customWidth="1"/>
    <col min="1798" max="1799" width="13.42578125" style="2692" customWidth="1"/>
    <col min="1800" max="1800" width="17.28515625" style="2692" customWidth="1"/>
    <col min="1801" max="1801" width="22.85546875" style="2692" customWidth="1"/>
    <col min="1802" max="1802" width="45.28515625" style="2692" customWidth="1"/>
    <col min="1803" max="2047" width="11.42578125" style="2692"/>
    <col min="2048" max="2048" width="5.7109375" style="2692" customWidth="1"/>
    <col min="2049" max="2049" width="11.140625" style="2692" customWidth="1"/>
    <col min="2050" max="2050" width="54.85546875" style="2692" customWidth="1"/>
    <col min="2051" max="2052" width="13.42578125" style="2692" customWidth="1"/>
    <col min="2053" max="2053" width="16.28515625" style="2692" customWidth="1"/>
    <col min="2054" max="2055" width="13.42578125" style="2692" customWidth="1"/>
    <col min="2056" max="2056" width="17.28515625" style="2692" customWidth="1"/>
    <col min="2057" max="2057" width="22.85546875" style="2692" customWidth="1"/>
    <col min="2058" max="2058" width="45.28515625" style="2692" customWidth="1"/>
    <col min="2059" max="2303" width="11.42578125" style="2692"/>
    <col min="2304" max="2304" width="5.7109375" style="2692" customWidth="1"/>
    <col min="2305" max="2305" width="11.140625" style="2692" customWidth="1"/>
    <col min="2306" max="2306" width="54.85546875" style="2692" customWidth="1"/>
    <col min="2307" max="2308" width="13.42578125" style="2692" customWidth="1"/>
    <col min="2309" max="2309" width="16.28515625" style="2692" customWidth="1"/>
    <col min="2310" max="2311" width="13.42578125" style="2692" customWidth="1"/>
    <col min="2312" max="2312" width="17.28515625" style="2692" customWidth="1"/>
    <col min="2313" max="2313" width="22.85546875" style="2692" customWidth="1"/>
    <col min="2314" max="2314" width="45.28515625" style="2692" customWidth="1"/>
    <col min="2315" max="2559" width="11.42578125" style="2692"/>
    <col min="2560" max="2560" width="5.7109375" style="2692" customWidth="1"/>
    <col min="2561" max="2561" width="11.140625" style="2692" customWidth="1"/>
    <col min="2562" max="2562" width="54.85546875" style="2692" customWidth="1"/>
    <col min="2563" max="2564" width="13.42578125" style="2692" customWidth="1"/>
    <col min="2565" max="2565" width="16.28515625" style="2692" customWidth="1"/>
    <col min="2566" max="2567" width="13.42578125" style="2692" customWidth="1"/>
    <col min="2568" max="2568" width="17.28515625" style="2692" customWidth="1"/>
    <col min="2569" max="2569" width="22.85546875" style="2692" customWidth="1"/>
    <col min="2570" max="2570" width="45.28515625" style="2692" customWidth="1"/>
    <col min="2571" max="2815" width="11.42578125" style="2692"/>
    <col min="2816" max="2816" width="5.7109375" style="2692" customWidth="1"/>
    <col min="2817" max="2817" width="11.140625" style="2692" customWidth="1"/>
    <col min="2818" max="2818" width="54.85546875" style="2692" customWidth="1"/>
    <col min="2819" max="2820" width="13.42578125" style="2692" customWidth="1"/>
    <col min="2821" max="2821" width="16.28515625" style="2692" customWidth="1"/>
    <col min="2822" max="2823" width="13.42578125" style="2692" customWidth="1"/>
    <col min="2824" max="2824" width="17.28515625" style="2692" customWidth="1"/>
    <col min="2825" max="2825" width="22.85546875" style="2692" customWidth="1"/>
    <col min="2826" max="2826" width="45.28515625" style="2692" customWidth="1"/>
    <col min="2827" max="3071" width="11.42578125" style="2692"/>
    <col min="3072" max="3072" width="5.7109375" style="2692" customWidth="1"/>
    <col min="3073" max="3073" width="11.140625" style="2692" customWidth="1"/>
    <col min="3074" max="3074" width="54.85546875" style="2692" customWidth="1"/>
    <col min="3075" max="3076" width="13.42578125" style="2692" customWidth="1"/>
    <col min="3077" max="3077" width="16.28515625" style="2692" customWidth="1"/>
    <col min="3078" max="3079" width="13.42578125" style="2692" customWidth="1"/>
    <col min="3080" max="3080" width="17.28515625" style="2692" customWidth="1"/>
    <col min="3081" max="3081" width="22.85546875" style="2692" customWidth="1"/>
    <col min="3082" max="3082" width="45.28515625" style="2692" customWidth="1"/>
    <col min="3083" max="3327" width="11.42578125" style="2692"/>
    <col min="3328" max="3328" width="5.7109375" style="2692" customWidth="1"/>
    <col min="3329" max="3329" width="11.140625" style="2692" customWidth="1"/>
    <col min="3330" max="3330" width="54.85546875" style="2692" customWidth="1"/>
    <col min="3331" max="3332" width="13.42578125" style="2692" customWidth="1"/>
    <col min="3333" max="3333" width="16.28515625" style="2692" customWidth="1"/>
    <col min="3334" max="3335" width="13.42578125" style="2692" customWidth="1"/>
    <col min="3336" max="3336" width="17.28515625" style="2692" customWidth="1"/>
    <col min="3337" max="3337" width="22.85546875" style="2692" customWidth="1"/>
    <col min="3338" max="3338" width="45.28515625" style="2692" customWidth="1"/>
    <col min="3339" max="3583" width="11.42578125" style="2692"/>
    <col min="3584" max="3584" width="5.7109375" style="2692" customWidth="1"/>
    <col min="3585" max="3585" width="11.140625" style="2692" customWidth="1"/>
    <col min="3586" max="3586" width="54.85546875" style="2692" customWidth="1"/>
    <col min="3587" max="3588" width="13.42578125" style="2692" customWidth="1"/>
    <col min="3589" max="3589" width="16.28515625" style="2692" customWidth="1"/>
    <col min="3590" max="3591" width="13.42578125" style="2692" customWidth="1"/>
    <col min="3592" max="3592" width="17.28515625" style="2692" customWidth="1"/>
    <col min="3593" max="3593" width="22.85546875" style="2692" customWidth="1"/>
    <col min="3594" max="3594" width="45.28515625" style="2692" customWidth="1"/>
    <col min="3595" max="3839" width="11.42578125" style="2692"/>
    <col min="3840" max="3840" width="5.7109375" style="2692" customWidth="1"/>
    <col min="3841" max="3841" width="11.140625" style="2692" customWidth="1"/>
    <col min="3842" max="3842" width="54.85546875" style="2692" customWidth="1"/>
    <col min="3843" max="3844" width="13.42578125" style="2692" customWidth="1"/>
    <col min="3845" max="3845" width="16.28515625" style="2692" customWidth="1"/>
    <col min="3846" max="3847" width="13.42578125" style="2692" customWidth="1"/>
    <col min="3848" max="3848" width="17.28515625" style="2692" customWidth="1"/>
    <col min="3849" max="3849" width="22.85546875" style="2692" customWidth="1"/>
    <col min="3850" max="3850" width="45.28515625" style="2692" customWidth="1"/>
    <col min="3851" max="4095" width="11.42578125" style="2692"/>
    <col min="4096" max="4096" width="5.7109375" style="2692" customWidth="1"/>
    <col min="4097" max="4097" width="11.140625" style="2692" customWidth="1"/>
    <col min="4098" max="4098" width="54.85546875" style="2692" customWidth="1"/>
    <col min="4099" max="4100" width="13.42578125" style="2692" customWidth="1"/>
    <col min="4101" max="4101" width="16.28515625" style="2692" customWidth="1"/>
    <col min="4102" max="4103" width="13.42578125" style="2692" customWidth="1"/>
    <col min="4104" max="4104" width="17.28515625" style="2692" customWidth="1"/>
    <col min="4105" max="4105" width="22.85546875" style="2692" customWidth="1"/>
    <col min="4106" max="4106" width="45.28515625" style="2692" customWidth="1"/>
    <col min="4107" max="4351" width="11.42578125" style="2692"/>
    <col min="4352" max="4352" width="5.7109375" style="2692" customWidth="1"/>
    <col min="4353" max="4353" width="11.140625" style="2692" customWidth="1"/>
    <col min="4354" max="4354" width="54.85546875" style="2692" customWidth="1"/>
    <col min="4355" max="4356" width="13.42578125" style="2692" customWidth="1"/>
    <col min="4357" max="4357" width="16.28515625" style="2692" customWidth="1"/>
    <col min="4358" max="4359" width="13.42578125" style="2692" customWidth="1"/>
    <col min="4360" max="4360" width="17.28515625" style="2692" customWidth="1"/>
    <col min="4361" max="4361" width="22.85546875" style="2692" customWidth="1"/>
    <col min="4362" max="4362" width="45.28515625" style="2692" customWidth="1"/>
    <col min="4363" max="4607" width="11.42578125" style="2692"/>
    <col min="4608" max="4608" width="5.7109375" style="2692" customWidth="1"/>
    <col min="4609" max="4609" width="11.140625" style="2692" customWidth="1"/>
    <col min="4610" max="4610" width="54.85546875" style="2692" customWidth="1"/>
    <col min="4611" max="4612" width="13.42578125" style="2692" customWidth="1"/>
    <col min="4613" max="4613" width="16.28515625" style="2692" customWidth="1"/>
    <col min="4614" max="4615" width="13.42578125" style="2692" customWidth="1"/>
    <col min="4616" max="4616" width="17.28515625" style="2692" customWidth="1"/>
    <col min="4617" max="4617" width="22.85546875" style="2692" customWidth="1"/>
    <col min="4618" max="4618" width="45.28515625" style="2692" customWidth="1"/>
    <col min="4619" max="4863" width="11.42578125" style="2692"/>
    <col min="4864" max="4864" width="5.7109375" style="2692" customWidth="1"/>
    <col min="4865" max="4865" width="11.140625" style="2692" customWidth="1"/>
    <col min="4866" max="4866" width="54.85546875" style="2692" customWidth="1"/>
    <col min="4867" max="4868" width="13.42578125" style="2692" customWidth="1"/>
    <col min="4869" max="4869" width="16.28515625" style="2692" customWidth="1"/>
    <col min="4870" max="4871" width="13.42578125" style="2692" customWidth="1"/>
    <col min="4872" max="4872" width="17.28515625" style="2692" customWidth="1"/>
    <col min="4873" max="4873" width="22.85546875" style="2692" customWidth="1"/>
    <col min="4874" max="4874" width="45.28515625" style="2692" customWidth="1"/>
    <col min="4875" max="5119" width="11.42578125" style="2692"/>
    <col min="5120" max="5120" width="5.7109375" style="2692" customWidth="1"/>
    <col min="5121" max="5121" width="11.140625" style="2692" customWidth="1"/>
    <col min="5122" max="5122" width="54.85546875" style="2692" customWidth="1"/>
    <col min="5123" max="5124" width="13.42578125" style="2692" customWidth="1"/>
    <col min="5125" max="5125" width="16.28515625" style="2692" customWidth="1"/>
    <col min="5126" max="5127" width="13.42578125" style="2692" customWidth="1"/>
    <col min="5128" max="5128" width="17.28515625" style="2692" customWidth="1"/>
    <col min="5129" max="5129" width="22.85546875" style="2692" customWidth="1"/>
    <col min="5130" max="5130" width="45.28515625" style="2692" customWidth="1"/>
    <col min="5131" max="5375" width="11.42578125" style="2692"/>
    <col min="5376" max="5376" width="5.7109375" style="2692" customWidth="1"/>
    <col min="5377" max="5377" width="11.140625" style="2692" customWidth="1"/>
    <col min="5378" max="5378" width="54.85546875" style="2692" customWidth="1"/>
    <col min="5379" max="5380" width="13.42578125" style="2692" customWidth="1"/>
    <col min="5381" max="5381" width="16.28515625" style="2692" customWidth="1"/>
    <col min="5382" max="5383" width="13.42578125" style="2692" customWidth="1"/>
    <col min="5384" max="5384" width="17.28515625" style="2692" customWidth="1"/>
    <col min="5385" max="5385" width="22.85546875" style="2692" customWidth="1"/>
    <col min="5386" max="5386" width="45.28515625" style="2692" customWidth="1"/>
    <col min="5387" max="5631" width="11.42578125" style="2692"/>
    <col min="5632" max="5632" width="5.7109375" style="2692" customWidth="1"/>
    <col min="5633" max="5633" width="11.140625" style="2692" customWidth="1"/>
    <col min="5634" max="5634" width="54.85546875" style="2692" customWidth="1"/>
    <col min="5635" max="5636" width="13.42578125" style="2692" customWidth="1"/>
    <col min="5637" max="5637" width="16.28515625" style="2692" customWidth="1"/>
    <col min="5638" max="5639" width="13.42578125" style="2692" customWidth="1"/>
    <col min="5640" max="5640" width="17.28515625" style="2692" customWidth="1"/>
    <col min="5641" max="5641" width="22.85546875" style="2692" customWidth="1"/>
    <col min="5642" max="5642" width="45.28515625" style="2692" customWidth="1"/>
    <col min="5643" max="5887" width="11.42578125" style="2692"/>
    <col min="5888" max="5888" width="5.7109375" style="2692" customWidth="1"/>
    <col min="5889" max="5889" width="11.140625" style="2692" customWidth="1"/>
    <col min="5890" max="5890" width="54.85546875" style="2692" customWidth="1"/>
    <col min="5891" max="5892" width="13.42578125" style="2692" customWidth="1"/>
    <col min="5893" max="5893" width="16.28515625" style="2692" customWidth="1"/>
    <col min="5894" max="5895" width="13.42578125" style="2692" customWidth="1"/>
    <col min="5896" max="5896" width="17.28515625" style="2692" customWidth="1"/>
    <col min="5897" max="5897" width="22.85546875" style="2692" customWidth="1"/>
    <col min="5898" max="5898" width="45.28515625" style="2692" customWidth="1"/>
    <col min="5899" max="6143" width="11.42578125" style="2692"/>
    <col min="6144" max="6144" width="5.7109375" style="2692" customWidth="1"/>
    <col min="6145" max="6145" width="11.140625" style="2692" customWidth="1"/>
    <col min="6146" max="6146" width="54.85546875" style="2692" customWidth="1"/>
    <col min="6147" max="6148" width="13.42578125" style="2692" customWidth="1"/>
    <col min="6149" max="6149" width="16.28515625" style="2692" customWidth="1"/>
    <col min="6150" max="6151" width="13.42578125" style="2692" customWidth="1"/>
    <col min="6152" max="6152" width="17.28515625" style="2692" customWidth="1"/>
    <col min="6153" max="6153" width="22.85546875" style="2692" customWidth="1"/>
    <col min="6154" max="6154" width="45.28515625" style="2692" customWidth="1"/>
    <col min="6155" max="6399" width="11.42578125" style="2692"/>
    <col min="6400" max="6400" width="5.7109375" style="2692" customWidth="1"/>
    <col min="6401" max="6401" width="11.140625" style="2692" customWidth="1"/>
    <col min="6402" max="6402" width="54.85546875" style="2692" customWidth="1"/>
    <col min="6403" max="6404" width="13.42578125" style="2692" customWidth="1"/>
    <col min="6405" max="6405" width="16.28515625" style="2692" customWidth="1"/>
    <col min="6406" max="6407" width="13.42578125" style="2692" customWidth="1"/>
    <col min="6408" max="6408" width="17.28515625" style="2692" customWidth="1"/>
    <col min="6409" max="6409" width="22.85546875" style="2692" customWidth="1"/>
    <col min="6410" max="6410" width="45.28515625" style="2692" customWidth="1"/>
    <col min="6411" max="6655" width="11.42578125" style="2692"/>
    <col min="6656" max="6656" width="5.7109375" style="2692" customWidth="1"/>
    <col min="6657" max="6657" width="11.140625" style="2692" customWidth="1"/>
    <col min="6658" max="6658" width="54.85546875" style="2692" customWidth="1"/>
    <col min="6659" max="6660" width="13.42578125" style="2692" customWidth="1"/>
    <col min="6661" max="6661" width="16.28515625" style="2692" customWidth="1"/>
    <col min="6662" max="6663" width="13.42578125" style="2692" customWidth="1"/>
    <col min="6664" max="6664" width="17.28515625" style="2692" customWidth="1"/>
    <col min="6665" max="6665" width="22.85546875" style="2692" customWidth="1"/>
    <col min="6666" max="6666" width="45.28515625" style="2692" customWidth="1"/>
    <col min="6667" max="6911" width="11.42578125" style="2692"/>
    <col min="6912" max="6912" width="5.7109375" style="2692" customWidth="1"/>
    <col min="6913" max="6913" width="11.140625" style="2692" customWidth="1"/>
    <col min="6914" max="6914" width="54.85546875" style="2692" customWidth="1"/>
    <col min="6915" max="6916" width="13.42578125" style="2692" customWidth="1"/>
    <col min="6917" max="6917" width="16.28515625" style="2692" customWidth="1"/>
    <col min="6918" max="6919" width="13.42578125" style="2692" customWidth="1"/>
    <col min="6920" max="6920" width="17.28515625" style="2692" customWidth="1"/>
    <col min="6921" max="6921" width="22.85546875" style="2692" customWidth="1"/>
    <col min="6922" max="6922" width="45.28515625" style="2692" customWidth="1"/>
    <col min="6923" max="7167" width="11.42578125" style="2692"/>
    <col min="7168" max="7168" width="5.7109375" style="2692" customWidth="1"/>
    <col min="7169" max="7169" width="11.140625" style="2692" customWidth="1"/>
    <col min="7170" max="7170" width="54.85546875" style="2692" customWidth="1"/>
    <col min="7171" max="7172" width="13.42578125" style="2692" customWidth="1"/>
    <col min="7173" max="7173" width="16.28515625" style="2692" customWidth="1"/>
    <col min="7174" max="7175" width="13.42578125" style="2692" customWidth="1"/>
    <col min="7176" max="7176" width="17.28515625" style="2692" customWidth="1"/>
    <col min="7177" max="7177" width="22.85546875" style="2692" customWidth="1"/>
    <col min="7178" max="7178" width="45.28515625" style="2692" customWidth="1"/>
    <col min="7179" max="7423" width="11.42578125" style="2692"/>
    <col min="7424" max="7424" width="5.7109375" style="2692" customWidth="1"/>
    <col min="7425" max="7425" width="11.140625" style="2692" customWidth="1"/>
    <col min="7426" max="7426" width="54.85546875" style="2692" customWidth="1"/>
    <col min="7427" max="7428" width="13.42578125" style="2692" customWidth="1"/>
    <col min="7429" max="7429" width="16.28515625" style="2692" customWidth="1"/>
    <col min="7430" max="7431" width="13.42578125" style="2692" customWidth="1"/>
    <col min="7432" max="7432" width="17.28515625" style="2692" customWidth="1"/>
    <col min="7433" max="7433" width="22.85546875" style="2692" customWidth="1"/>
    <col min="7434" max="7434" width="45.28515625" style="2692" customWidth="1"/>
    <col min="7435" max="7679" width="11.42578125" style="2692"/>
    <col min="7680" max="7680" width="5.7109375" style="2692" customWidth="1"/>
    <col min="7681" max="7681" width="11.140625" style="2692" customWidth="1"/>
    <col min="7682" max="7682" width="54.85546875" style="2692" customWidth="1"/>
    <col min="7683" max="7684" width="13.42578125" style="2692" customWidth="1"/>
    <col min="7685" max="7685" width="16.28515625" style="2692" customWidth="1"/>
    <col min="7686" max="7687" width="13.42578125" style="2692" customWidth="1"/>
    <col min="7688" max="7688" width="17.28515625" style="2692" customWidth="1"/>
    <col min="7689" max="7689" width="22.85546875" style="2692" customWidth="1"/>
    <col min="7690" max="7690" width="45.28515625" style="2692" customWidth="1"/>
    <col min="7691" max="7935" width="11.42578125" style="2692"/>
    <col min="7936" max="7936" width="5.7109375" style="2692" customWidth="1"/>
    <col min="7937" max="7937" width="11.140625" style="2692" customWidth="1"/>
    <col min="7938" max="7938" width="54.85546875" style="2692" customWidth="1"/>
    <col min="7939" max="7940" width="13.42578125" style="2692" customWidth="1"/>
    <col min="7941" max="7941" width="16.28515625" style="2692" customWidth="1"/>
    <col min="7942" max="7943" width="13.42578125" style="2692" customWidth="1"/>
    <col min="7944" max="7944" width="17.28515625" style="2692" customWidth="1"/>
    <col min="7945" max="7945" width="22.85546875" style="2692" customWidth="1"/>
    <col min="7946" max="7946" width="45.28515625" style="2692" customWidth="1"/>
    <col min="7947" max="8191" width="11.42578125" style="2692"/>
    <col min="8192" max="8192" width="5.7109375" style="2692" customWidth="1"/>
    <col min="8193" max="8193" width="11.140625" style="2692" customWidth="1"/>
    <col min="8194" max="8194" width="54.85546875" style="2692" customWidth="1"/>
    <col min="8195" max="8196" width="13.42578125" style="2692" customWidth="1"/>
    <col min="8197" max="8197" width="16.28515625" style="2692" customWidth="1"/>
    <col min="8198" max="8199" width="13.42578125" style="2692" customWidth="1"/>
    <col min="8200" max="8200" width="17.28515625" style="2692" customWidth="1"/>
    <col min="8201" max="8201" width="22.85546875" style="2692" customWidth="1"/>
    <col min="8202" max="8202" width="45.28515625" style="2692" customWidth="1"/>
    <col min="8203" max="8447" width="11.42578125" style="2692"/>
    <col min="8448" max="8448" width="5.7109375" style="2692" customWidth="1"/>
    <col min="8449" max="8449" width="11.140625" style="2692" customWidth="1"/>
    <col min="8450" max="8450" width="54.85546875" style="2692" customWidth="1"/>
    <col min="8451" max="8452" width="13.42578125" style="2692" customWidth="1"/>
    <col min="8453" max="8453" width="16.28515625" style="2692" customWidth="1"/>
    <col min="8454" max="8455" width="13.42578125" style="2692" customWidth="1"/>
    <col min="8456" max="8456" width="17.28515625" style="2692" customWidth="1"/>
    <col min="8457" max="8457" width="22.85546875" style="2692" customWidth="1"/>
    <col min="8458" max="8458" width="45.28515625" style="2692" customWidth="1"/>
    <col min="8459" max="8703" width="11.42578125" style="2692"/>
    <col min="8704" max="8704" width="5.7109375" style="2692" customWidth="1"/>
    <col min="8705" max="8705" width="11.140625" style="2692" customWidth="1"/>
    <col min="8706" max="8706" width="54.85546875" style="2692" customWidth="1"/>
    <col min="8707" max="8708" width="13.42578125" style="2692" customWidth="1"/>
    <col min="8709" max="8709" width="16.28515625" style="2692" customWidth="1"/>
    <col min="8710" max="8711" width="13.42578125" style="2692" customWidth="1"/>
    <col min="8712" max="8712" width="17.28515625" style="2692" customWidth="1"/>
    <col min="8713" max="8713" width="22.85546875" style="2692" customWidth="1"/>
    <col min="8714" max="8714" width="45.28515625" style="2692" customWidth="1"/>
    <col min="8715" max="8959" width="11.42578125" style="2692"/>
    <col min="8960" max="8960" width="5.7109375" style="2692" customWidth="1"/>
    <col min="8961" max="8961" width="11.140625" style="2692" customWidth="1"/>
    <col min="8962" max="8962" width="54.85546875" style="2692" customWidth="1"/>
    <col min="8963" max="8964" width="13.42578125" style="2692" customWidth="1"/>
    <col min="8965" max="8965" width="16.28515625" style="2692" customWidth="1"/>
    <col min="8966" max="8967" width="13.42578125" style="2692" customWidth="1"/>
    <col min="8968" max="8968" width="17.28515625" style="2692" customWidth="1"/>
    <col min="8969" max="8969" width="22.85546875" style="2692" customWidth="1"/>
    <col min="8970" max="8970" width="45.28515625" style="2692" customWidth="1"/>
    <col min="8971" max="9215" width="11.42578125" style="2692"/>
    <col min="9216" max="9216" width="5.7109375" style="2692" customWidth="1"/>
    <col min="9217" max="9217" width="11.140625" style="2692" customWidth="1"/>
    <col min="9218" max="9218" width="54.85546875" style="2692" customWidth="1"/>
    <col min="9219" max="9220" width="13.42578125" style="2692" customWidth="1"/>
    <col min="9221" max="9221" width="16.28515625" style="2692" customWidth="1"/>
    <col min="9222" max="9223" width="13.42578125" style="2692" customWidth="1"/>
    <col min="9224" max="9224" width="17.28515625" style="2692" customWidth="1"/>
    <col min="9225" max="9225" width="22.85546875" style="2692" customWidth="1"/>
    <col min="9226" max="9226" width="45.28515625" style="2692" customWidth="1"/>
    <col min="9227" max="9471" width="11.42578125" style="2692"/>
    <col min="9472" max="9472" width="5.7109375" style="2692" customWidth="1"/>
    <col min="9473" max="9473" width="11.140625" style="2692" customWidth="1"/>
    <col min="9474" max="9474" width="54.85546875" style="2692" customWidth="1"/>
    <col min="9475" max="9476" width="13.42578125" style="2692" customWidth="1"/>
    <col min="9477" max="9477" width="16.28515625" style="2692" customWidth="1"/>
    <col min="9478" max="9479" width="13.42578125" style="2692" customWidth="1"/>
    <col min="9480" max="9480" width="17.28515625" style="2692" customWidth="1"/>
    <col min="9481" max="9481" width="22.85546875" style="2692" customWidth="1"/>
    <col min="9482" max="9482" width="45.28515625" style="2692" customWidth="1"/>
    <col min="9483" max="9727" width="11.42578125" style="2692"/>
    <col min="9728" max="9728" width="5.7109375" style="2692" customWidth="1"/>
    <col min="9729" max="9729" width="11.140625" style="2692" customWidth="1"/>
    <col min="9730" max="9730" width="54.85546875" style="2692" customWidth="1"/>
    <col min="9731" max="9732" width="13.42578125" style="2692" customWidth="1"/>
    <col min="9733" max="9733" width="16.28515625" style="2692" customWidth="1"/>
    <col min="9734" max="9735" width="13.42578125" style="2692" customWidth="1"/>
    <col min="9736" max="9736" width="17.28515625" style="2692" customWidth="1"/>
    <col min="9737" max="9737" width="22.85546875" style="2692" customWidth="1"/>
    <col min="9738" max="9738" width="45.28515625" style="2692" customWidth="1"/>
    <col min="9739" max="9983" width="11.42578125" style="2692"/>
    <col min="9984" max="9984" width="5.7109375" style="2692" customWidth="1"/>
    <col min="9985" max="9985" width="11.140625" style="2692" customWidth="1"/>
    <col min="9986" max="9986" width="54.85546875" style="2692" customWidth="1"/>
    <col min="9987" max="9988" width="13.42578125" style="2692" customWidth="1"/>
    <col min="9989" max="9989" width="16.28515625" style="2692" customWidth="1"/>
    <col min="9990" max="9991" width="13.42578125" style="2692" customWidth="1"/>
    <col min="9992" max="9992" width="17.28515625" style="2692" customWidth="1"/>
    <col min="9993" max="9993" width="22.85546875" style="2692" customWidth="1"/>
    <col min="9994" max="9994" width="45.28515625" style="2692" customWidth="1"/>
    <col min="9995" max="10239" width="11.42578125" style="2692"/>
    <col min="10240" max="10240" width="5.7109375" style="2692" customWidth="1"/>
    <col min="10241" max="10241" width="11.140625" style="2692" customWidth="1"/>
    <col min="10242" max="10242" width="54.85546875" style="2692" customWidth="1"/>
    <col min="10243" max="10244" width="13.42578125" style="2692" customWidth="1"/>
    <col min="10245" max="10245" width="16.28515625" style="2692" customWidth="1"/>
    <col min="10246" max="10247" width="13.42578125" style="2692" customWidth="1"/>
    <col min="10248" max="10248" width="17.28515625" style="2692" customWidth="1"/>
    <col min="10249" max="10249" width="22.85546875" style="2692" customWidth="1"/>
    <col min="10250" max="10250" width="45.28515625" style="2692" customWidth="1"/>
    <col min="10251" max="10495" width="11.42578125" style="2692"/>
    <col min="10496" max="10496" width="5.7109375" style="2692" customWidth="1"/>
    <col min="10497" max="10497" width="11.140625" style="2692" customWidth="1"/>
    <col min="10498" max="10498" width="54.85546875" style="2692" customWidth="1"/>
    <col min="10499" max="10500" width="13.42578125" style="2692" customWidth="1"/>
    <col min="10501" max="10501" width="16.28515625" style="2692" customWidth="1"/>
    <col min="10502" max="10503" width="13.42578125" style="2692" customWidth="1"/>
    <col min="10504" max="10504" width="17.28515625" style="2692" customWidth="1"/>
    <col min="10505" max="10505" width="22.85546875" style="2692" customWidth="1"/>
    <col min="10506" max="10506" width="45.28515625" style="2692" customWidth="1"/>
    <col min="10507" max="10751" width="11.42578125" style="2692"/>
    <col min="10752" max="10752" width="5.7109375" style="2692" customWidth="1"/>
    <col min="10753" max="10753" width="11.140625" style="2692" customWidth="1"/>
    <col min="10754" max="10754" width="54.85546875" style="2692" customWidth="1"/>
    <col min="10755" max="10756" width="13.42578125" style="2692" customWidth="1"/>
    <col min="10757" max="10757" width="16.28515625" style="2692" customWidth="1"/>
    <col min="10758" max="10759" width="13.42578125" style="2692" customWidth="1"/>
    <col min="10760" max="10760" width="17.28515625" style="2692" customWidth="1"/>
    <col min="10761" max="10761" width="22.85546875" style="2692" customWidth="1"/>
    <col min="10762" max="10762" width="45.28515625" style="2692" customWidth="1"/>
    <col min="10763" max="11007" width="11.42578125" style="2692"/>
    <col min="11008" max="11008" width="5.7109375" style="2692" customWidth="1"/>
    <col min="11009" max="11009" width="11.140625" style="2692" customWidth="1"/>
    <col min="11010" max="11010" width="54.85546875" style="2692" customWidth="1"/>
    <col min="11011" max="11012" width="13.42578125" style="2692" customWidth="1"/>
    <col min="11013" max="11013" width="16.28515625" style="2692" customWidth="1"/>
    <col min="11014" max="11015" width="13.42578125" style="2692" customWidth="1"/>
    <col min="11016" max="11016" width="17.28515625" style="2692" customWidth="1"/>
    <col min="11017" max="11017" width="22.85546875" style="2692" customWidth="1"/>
    <col min="11018" max="11018" width="45.28515625" style="2692" customWidth="1"/>
    <col min="11019" max="11263" width="11.42578125" style="2692"/>
    <col min="11264" max="11264" width="5.7109375" style="2692" customWidth="1"/>
    <col min="11265" max="11265" width="11.140625" style="2692" customWidth="1"/>
    <col min="11266" max="11266" width="54.85546875" style="2692" customWidth="1"/>
    <col min="11267" max="11268" width="13.42578125" style="2692" customWidth="1"/>
    <col min="11269" max="11269" width="16.28515625" style="2692" customWidth="1"/>
    <col min="11270" max="11271" width="13.42578125" style="2692" customWidth="1"/>
    <col min="11272" max="11272" width="17.28515625" style="2692" customWidth="1"/>
    <col min="11273" max="11273" width="22.85546875" style="2692" customWidth="1"/>
    <col min="11274" max="11274" width="45.28515625" style="2692" customWidth="1"/>
    <col min="11275" max="11519" width="11.42578125" style="2692"/>
    <col min="11520" max="11520" width="5.7109375" style="2692" customWidth="1"/>
    <col min="11521" max="11521" width="11.140625" style="2692" customWidth="1"/>
    <col min="11522" max="11522" width="54.85546875" style="2692" customWidth="1"/>
    <col min="11523" max="11524" width="13.42578125" style="2692" customWidth="1"/>
    <col min="11525" max="11525" width="16.28515625" style="2692" customWidth="1"/>
    <col min="11526" max="11527" width="13.42578125" style="2692" customWidth="1"/>
    <col min="11528" max="11528" width="17.28515625" style="2692" customWidth="1"/>
    <col min="11529" max="11529" width="22.85546875" style="2692" customWidth="1"/>
    <col min="11530" max="11530" width="45.28515625" style="2692" customWidth="1"/>
    <col min="11531" max="11775" width="11.42578125" style="2692"/>
    <col min="11776" max="11776" width="5.7109375" style="2692" customWidth="1"/>
    <col min="11777" max="11777" width="11.140625" style="2692" customWidth="1"/>
    <col min="11778" max="11778" width="54.85546875" style="2692" customWidth="1"/>
    <col min="11779" max="11780" width="13.42578125" style="2692" customWidth="1"/>
    <col min="11781" max="11781" width="16.28515625" style="2692" customWidth="1"/>
    <col min="11782" max="11783" width="13.42578125" style="2692" customWidth="1"/>
    <col min="11784" max="11784" width="17.28515625" style="2692" customWidth="1"/>
    <col min="11785" max="11785" width="22.85546875" style="2692" customWidth="1"/>
    <col min="11786" max="11786" width="45.28515625" style="2692" customWidth="1"/>
    <col min="11787" max="12031" width="11.42578125" style="2692"/>
    <col min="12032" max="12032" width="5.7109375" style="2692" customWidth="1"/>
    <col min="12033" max="12033" width="11.140625" style="2692" customWidth="1"/>
    <col min="12034" max="12034" width="54.85546875" style="2692" customWidth="1"/>
    <col min="12035" max="12036" width="13.42578125" style="2692" customWidth="1"/>
    <col min="12037" max="12037" width="16.28515625" style="2692" customWidth="1"/>
    <col min="12038" max="12039" width="13.42578125" style="2692" customWidth="1"/>
    <col min="12040" max="12040" width="17.28515625" style="2692" customWidth="1"/>
    <col min="12041" max="12041" width="22.85546875" style="2692" customWidth="1"/>
    <col min="12042" max="12042" width="45.28515625" style="2692" customWidth="1"/>
    <col min="12043" max="12287" width="11.42578125" style="2692"/>
    <col min="12288" max="12288" width="5.7109375" style="2692" customWidth="1"/>
    <col min="12289" max="12289" width="11.140625" style="2692" customWidth="1"/>
    <col min="12290" max="12290" width="54.85546875" style="2692" customWidth="1"/>
    <col min="12291" max="12292" width="13.42578125" style="2692" customWidth="1"/>
    <col min="12293" max="12293" width="16.28515625" style="2692" customWidth="1"/>
    <col min="12294" max="12295" width="13.42578125" style="2692" customWidth="1"/>
    <col min="12296" max="12296" width="17.28515625" style="2692" customWidth="1"/>
    <col min="12297" max="12297" width="22.85546875" style="2692" customWidth="1"/>
    <col min="12298" max="12298" width="45.28515625" style="2692" customWidth="1"/>
    <col min="12299" max="12543" width="11.42578125" style="2692"/>
    <col min="12544" max="12544" width="5.7109375" style="2692" customWidth="1"/>
    <col min="12545" max="12545" width="11.140625" style="2692" customWidth="1"/>
    <col min="12546" max="12546" width="54.85546875" style="2692" customWidth="1"/>
    <col min="12547" max="12548" width="13.42578125" style="2692" customWidth="1"/>
    <col min="12549" max="12549" width="16.28515625" style="2692" customWidth="1"/>
    <col min="12550" max="12551" width="13.42578125" style="2692" customWidth="1"/>
    <col min="12552" max="12552" width="17.28515625" style="2692" customWidth="1"/>
    <col min="12553" max="12553" width="22.85546875" style="2692" customWidth="1"/>
    <col min="12554" max="12554" width="45.28515625" style="2692" customWidth="1"/>
    <col min="12555" max="12799" width="11.42578125" style="2692"/>
    <col min="12800" max="12800" width="5.7109375" style="2692" customWidth="1"/>
    <col min="12801" max="12801" width="11.140625" style="2692" customWidth="1"/>
    <col min="12802" max="12802" width="54.85546875" style="2692" customWidth="1"/>
    <col min="12803" max="12804" width="13.42578125" style="2692" customWidth="1"/>
    <col min="12805" max="12805" width="16.28515625" style="2692" customWidth="1"/>
    <col min="12806" max="12807" width="13.42578125" style="2692" customWidth="1"/>
    <col min="12808" max="12808" width="17.28515625" style="2692" customWidth="1"/>
    <col min="12809" max="12809" width="22.85546875" style="2692" customWidth="1"/>
    <col min="12810" max="12810" width="45.28515625" style="2692" customWidth="1"/>
    <col min="12811" max="13055" width="11.42578125" style="2692"/>
    <col min="13056" max="13056" width="5.7109375" style="2692" customWidth="1"/>
    <col min="13057" max="13057" width="11.140625" style="2692" customWidth="1"/>
    <col min="13058" max="13058" width="54.85546875" style="2692" customWidth="1"/>
    <col min="13059" max="13060" width="13.42578125" style="2692" customWidth="1"/>
    <col min="13061" max="13061" width="16.28515625" style="2692" customWidth="1"/>
    <col min="13062" max="13063" width="13.42578125" style="2692" customWidth="1"/>
    <col min="13064" max="13064" width="17.28515625" style="2692" customWidth="1"/>
    <col min="13065" max="13065" width="22.85546875" style="2692" customWidth="1"/>
    <col min="13066" max="13066" width="45.28515625" style="2692" customWidth="1"/>
    <col min="13067" max="13311" width="11.42578125" style="2692"/>
    <col min="13312" max="13312" width="5.7109375" style="2692" customWidth="1"/>
    <col min="13313" max="13313" width="11.140625" style="2692" customWidth="1"/>
    <col min="13314" max="13314" width="54.85546875" style="2692" customWidth="1"/>
    <col min="13315" max="13316" width="13.42578125" style="2692" customWidth="1"/>
    <col min="13317" max="13317" width="16.28515625" style="2692" customWidth="1"/>
    <col min="13318" max="13319" width="13.42578125" style="2692" customWidth="1"/>
    <col min="13320" max="13320" width="17.28515625" style="2692" customWidth="1"/>
    <col min="13321" max="13321" width="22.85546875" style="2692" customWidth="1"/>
    <col min="13322" max="13322" width="45.28515625" style="2692" customWidth="1"/>
    <col min="13323" max="13567" width="11.42578125" style="2692"/>
    <col min="13568" max="13568" width="5.7109375" style="2692" customWidth="1"/>
    <col min="13569" max="13569" width="11.140625" style="2692" customWidth="1"/>
    <col min="13570" max="13570" width="54.85546875" style="2692" customWidth="1"/>
    <col min="13571" max="13572" width="13.42578125" style="2692" customWidth="1"/>
    <col min="13573" max="13573" width="16.28515625" style="2692" customWidth="1"/>
    <col min="13574" max="13575" width="13.42578125" style="2692" customWidth="1"/>
    <col min="13576" max="13576" width="17.28515625" style="2692" customWidth="1"/>
    <col min="13577" max="13577" width="22.85546875" style="2692" customWidth="1"/>
    <col min="13578" max="13578" width="45.28515625" style="2692" customWidth="1"/>
    <col min="13579" max="13823" width="11.42578125" style="2692"/>
    <col min="13824" max="13824" width="5.7109375" style="2692" customWidth="1"/>
    <col min="13825" max="13825" width="11.140625" style="2692" customWidth="1"/>
    <col min="13826" max="13826" width="54.85546875" style="2692" customWidth="1"/>
    <col min="13827" max="13828" width="13.42578125" style="2692" customWidth="1"/>
    <col min="13829" max="13829" width="16.28515625" style="2692" customWidth="1"/>
    <col min="13830" max="13831" width="13.42578125" style="2692" customWidth="1"/>
    <col min="13832" max="13832" width="17.28515625" style="2692" customWidth="1"/>
    <col min="13833" max="13833" width="22.85546875" style="2692" customWidth="1"/>
    <col min="13834" max="13834" width="45.28515625" style="2692" customWidth="1"/>
    <col min="13835" max="14079" width="11.42578125" style="2692"/>
    <col min="14080" max="14080" width="5.7109375" style="2692" customWidth="1"/>
    <col min="14081" max="14081" width="11.140625" style="2692" customWidth="1"/>
    <col min="14082" max="14082" width="54.85546875" style="2692" customWidth="1"/>
    <col min="14083" max="14084" width="13.42578125" style="2692" customWidth="1"/>
    <col min="14085" max="14085" width="16.28515625" style="2692" customWidth="1"/>
    <col min="14086" max="14087" width="13.42578125" style="2692" customWidth="1"/>
    <col min="14088" max="14088" width="17.28515625" style="2692" customWidth="1"/>
    <col min="14089" max="14089" width="22.85546875" style="2692" customWidth="1"/>
    <col min="14090" max="14090" width="45.28515625" style="2692" customWidth="1"/>
    <col min="14091" max="14335" width="11.42578125" style="2692"/>
    <col min="14336" max="14336" width="5.7109375" style="2692" customWidth="1"/>
    <col min="14337" max="14337" width="11.140625" style="2692" customWidth="1"/>
    <col min="14338" max="14338" width="54.85546875" style="2692" customWidth="1"/>
    <col min="14339" max="14340" width="13.42578125" style="2692" customWidth="1"/>
    <col min="14341" max="14341" width="16.28515625" style="2692" customWidth="1"/>
    <col min="14342" max="14343" width="13.42578125" style="2692" customWidth="1"/>
    <col min="14344" max="14344" width="17.28515625" style="2692" customWidth="1"/>
    <col min="14345" max="14345" width="22.85546875" style="2692" customWidth="1"/>
    <col min="14346" max="14346" width="45.28515625" style="2692" customWidth="1"/>
    <col min="14347" max="14591" width="11.42578125" style="2692"/>
    <col min="14592" max="14592" width="5.7109375" style="2692" customWidth="1"/>
    <col min="14593" max="14593" width="11.140625" style="2692" customWidth="1"/>
    <col min="14594" max="14594" width="54.85546875" style="2692" customWidth="1"/>
    <col min="14595" max="14596" width="13.42578125" style="2692" customWidth="1"/>
    <col min="14597" max="14597" width="16.28515625" style="2692" customWidth="1"/>
    <col min="14598" max="14599" width="13.42578125" style="2692" customWidth="1"/>
    <col min="14600" max="14600" width="17.28515625" style="2692" customWidth="1"/>
    <col min="14601" max="14601" width="22.85546875" style="2692" customWidth="1"/>
    <col min="14602" max="14602" width="45.28515625" style="2692" customWidth="1"/>
    <col min="14603" max="14847" width="11.42578125" style="2692"/>
    <col min="14848" max="14848" width="5.7109375" style="2692" customWidth="1"/>
    <col min="14849" max="14849" width="11.140625" style="2692" customWidth="1"/>
    <col min="14850" max="14850" width="54.85546875" style="2692" customWidth="1"/>
    <col min="14851" max="14852" width="13.42578125" style="2692" customWidth="1"/>
    <col min="14853" max="14853" width="16.28515625" style="2692" customWidth="1"/>
    <col min="14854" max="14855" width="13.42578125" style="2692" customWidth="1"/>
    <col min="14856" max="14856" width="17.28515625" style="2692" customWidth="1"/>
    <col min="14857" max="14857" width="22.85546875" style="2692" customWidth="1"/>
    <col min="14858" max="14858" width="45.28515625" style="2692" customWidth="1"/>
    <col min="14859" max="15103" width="11.42578125" style="2692"/>
    <col min="15104" max="15104" width="5.7109375" style="2692" customWidth="1"/>
    <col min="15105" max="15105" width="11.140625" style="2692" customWidth="1"/>
    <col min="15106" max="15106" width="54.85546875" style="2692" customWidth="1"/>
    <col min="15107" max="15108" width="13.42578125" style="2692" customWidth="1"/>
    <col min="15109" max="15109" width="16.28515625" style="2692" customWidth="1"/>
    <col min="15110" max="15111" width="13.42578125" style="2692" customWidth="1"/>
    <col min="15112" max="15112" width="17.28515625" style="2692" customWidth="1"/>
    <col min="15113" max="15113" width="22.85546875" style="2692" customWidth="1"/>
    <col min="15114" max="15114" width="45.28515625" style="2692" customWidth="1"/>
    <col min="15115" max="15359" width="11.42578125" style="2692"/>
    <col min="15360" max="15360" width="5.7109375" style="2692" customWidth="1"/>
    <col min="15361" max="15361" width="11.140625" style="2692" customWidth="1"/>
    <col min="15362" max="15362" width="54.85546875" style="2692" customWidth="1"/>
    <col min="15363" max="15364" width="13.42578125" style="2692" customWidth="1"/>
    <col min="15365" max="15365" width="16.28515625" style="2692" customWidth="1"/>
    <col min="15366" max="15367" width="13.42578125" style="2692" customWidth="1"/>
    <col min="15368" max="15368" width="17.28515625" style="2692" customWidth="1"/>
    <col min="15369" max="15369" width="22.85546875" style="2692" customWidth="1"/>
    <col min="15370" max="15370" width="45.28515625" style="2692" customWidth="1"/>
    <col min="15371" max="15615" width="11.42578125" style="2692"/>
    <col min="15616" max="15616" width="5.7109375" style="2692" customWidth="1"/>
    <col min="15617" max="15617" width="11.140625" style="2692" customWidth="1"/>
    <col min="15618" max="15618" width="54.85546875" style="2692" customWidth="1"/>
    <col min="15619" max="15620" width="13.42578125" style="2692" customWidth="1"/>
    <col min="15621" max="15621" width="16.28515625" style="2692" customWidth="1"/>
    <col min="15622" max="15623" width="13.42578125" style="2692" customWidth="1"/>
    <col min="15624" max="15624" width="17.28515625" style="2692" customWidth="1"/>
    <col min="15625" max="15625" width="22.85546875" style="2692" customWidth="1"/>
    <col min="15626" max="15626" width="45.28515625" style="2692" customWidth="1"/>
    <col min="15627" max="15871" width="11.42578125" style="2692"/>
    <col min="15872" max="15872" width="5.7109375" style="2692" customWidth="1"/>
    <col min="15873" max="15873" width="11.140625" style="2692" customWidth="1"/>
    <col min="15874" max="15874" width="54.85546875" style="2692" customWidth="1"/>
    <col min="15875" max="15876" width="13.42578125" style="2692" customWidth="1"/>
    <col min="15877" max="15877" width="16.28515625" style="2692" customWidth="1"/>
    <col min="15878" max="15879" width="13.42578125" style="2692" customWidth="1"/>
    <col min="15880" max="15880" width="17.28515625" style="2692" customWidth="1"/>
    <col min="15881" max="15881" width="22.85546875" style="2692" customWidth="1"/>
    <col min="15882" max="15882" width="45.28515625" style="2692" customWidth="1"/>
    <col min="15883" max="16127" width="11.42578125" style="2692"/>
    <col min="16128" max="16128" width="5.7109375" style="2692" customWidth="1"/>
    <col min="16129" max="16129" width="11.140625" style="2692" customWidth="1"/>
    <col min="16130" max="16130" width="54.85546875" style="2692" customWidth="1"/>
    <col min="16131" max="16132" width="13.42578125" style="2692" customWidth="1"/>
    <col min="16133" max="16133" width="16.28515625" style="2692" customWidth="1"/>
    <col min="16134" max="16135" width="13.42578125" style="2692" customWidth="1"/>
    <col min="16136" max="16136" width="17.28515625" style="2692" customWidth="1"/>
    <col min="16137" max="16137" width="22.85546875" style="2692" customWidth="1"/>
    <col min="16138" max="16138" width="45.28515625" style="2692" customWidth="1"/>
    <col min="16139" max="16384" width="11.42578125" style="2692"/>
  </cols>
  <sheetData>
    <row r="1" spans="1:16" ht="20.25" customHeight="1">
      <c r="A1" s="2080"/>
      <c r="B1" s="242" t="s">
        <v>0</v>
      </c>
      <c r="C1">
        <v>25</v>
      </c>
    </row>
    <row r="2" spans="1:16" ht="20.25" customHeight="1">
      <c r="A2" s="2080"/>
      <c r="B2" s="242" t="s">
        <v>2</v>
      </c>
      <c r="C2" s="2329" t="s">
        <v>2650</v>
      </c>
    </row>
    <row r="3" spans="1:16" ht="21.75" customHeight="1">
      <c r="B3" s="242" t="s">
        <v>4</v>
      </c>
      <c r="C3" t="s">
        <v>2651</v>
      </c>
    </row>
    <row r="4" spans="1:16" ht="21.75" customHeight="1">
      <c r="B4" s="242" t="s">
        <v>6</v>
      </c>
      <c r="C4" t="s">
        <v>7</v>
      </c>
    </row>
    <row r="5" spans="1:16" ht="21.75" customHeight="1">
      <c r="B5" s="242" t="s">
        <v>8</v>
      </c>
      <c r="C5" t="s">
        <v>9</v>
      </c>
    </row>
    <row r="6" spans="1:16" ht="21.75" customHeight="1" thickBot="1"/>
    <row r="7" spans="1:16" s="2698" customFormat="1" ht="36.75" customHeight="1">
      <c r="A7" s="3288" t="s">
        <v>2652</v>
      </c>
      <c r="B7" s="3289"/>
      <c r="C7" s="2694"/>
      <c r="D7" s="2695" t="s">
        <v>2653</v>
      </c>
      <c r="E7" s="2696"/>
      <c r="F7" s="2694" t="s">
        <v>2654</v>
      </c>
      <c r="G7" s="2697"/>
      <c r="H7" s="2696"/>
      <c r="I7" s="3294" t="s">
        <v>2293</v>
      </c>
      <c r="J7" s="3297" t="s">
        <v>2294</v>
      </c>
    </row>
    <row r="8" spans="1:16" s="2699" customFormat="1" ht="15.75" customHeight="1">
      <c r="A8" s="3290"/>
      <c r="B8" s="3291"/>
      <c r="C8" s="3300" t="s">
        <v>2655</v>
      </c>
      <c r="D8" s="3300" t="s">
        <v>2656</v>
      </c>
      <c r="E8" s="3300" t="s">
        <v>2657</v>
      </c>
      <c r="F8" s="3300" t="s">
        <v>2655</v>
      </c>
      <c r="G8" s="3300" t="s">
        <v>2656</v>
      </c>
      <c r="H8" s="3300" t="s">
        <v>2657</v>
      </c>
      <c r="I8" s="3295"/>
      <c r="J8" s="3298"/>
      <c r="K8" s="2698"/>
    </row>
    <row r="9" spans="1:16" s="2699" customFormat="1" ht="15" customHeight="1">
      <c r="A9" s="3290"/>
      <c r="B9" s="3291"/>
      <c r="C9" s="3301"/>
      <c r="D9" s="3301"/>
      <c r="E9" s="3301"/>
      <c r="F9" s="3301"/>
      <c r="G9" s="3301"/>
      <c r="H9" s="3301"/>
      <c r="I9" s="3296"/>
      <c r="J9" s="3299"/>
      <c r="K9" s="2698"/>
    </row>
    <row r="10" spans="1:16" s="2699" customFormat="1" ht="20.25" customHeight="1">
      <c r="A10" s="3292"/>
      <c r="B10" s="3293"/>
      <c r="C10" s="2700" t="s">
        <v>1037</v>
      </c>
      <c r="D10" s="2700" t="s">
        <v>1041</v>
      </c>
      <c r="E10" s="2700" t="s">
        <v>1044</v>
      </c>
      <c r="F10" s="2700" t="s">
        <v>1047</v>
      </c>
      <c r="G10" s="2700" t="s">
        <v>1049</v>
      </c>
      <c r="H10" s="2700" t="s">
        <v>1052</v>
      </c>
      <c r="I10" s="2700" t="s">
        <v>1054</v>
      </c>
      <c r="J10" s="2701" t="s">
        <v>2658</v>
      </c>
    </row>
    <row r="11" spans="1:16" s="2712" customFormat="1" ht="35.25" customHeight="1">
      <c r="A11" s="2702" t="s">
        <v>1037</v>
      </c>
      <c r="B11" s="2703" t="s">
        <v>2659</v>
      </c>
      <c r="C11" s="2704"/>
      <c r="D11" s="2705"/>
      <c r="E11" s="2706"/>
      <c r="F11" s="2707"/>
      <c r="G11" s="2708"/>
      <c r="H11" s="2709"/>
      <c r="I11" s="2710"/>
      <c r="J11" s="2711">
        <f>I11*12.5</f>
        <v>0</v>
      </c>
    </row>
    <row r="12" spans="1:16" s="2712" customFormat="1" ht="36" customHeight="1">
      <c r="A12" s="2713" t="s">
        <v>1041</v>
      </c>
      <c r="B12" s="2714" t="s">
        <v>2660</v>
      </c>
      <c r="C12" s="2715"/>
      <c r="D12" s="2716"/>
      <c r="E12" s="2717"/>
      <c r="F12" s="2707"/>
      <c r="G12" s="2708"/>
      <c r="H12" s="2709"/>
      <c r="I12" s="2710"/>
      <c r="J12" s="2718">
        <f>I12*12.5</f>
        <v>0</v>
      </c>
    </row>
    <row r="13" spans="1:16" s="2712" customFormat="1" ht="24.75" customHeight="1">
      <c r="A13" s="2719"/>
      <c r="B13" s="2720" t="s">
        <v>2661</v>
      </c>
      <c r="C13" s="2707"/>
      <c r="D13" s="2708"/>
      <c r="E13" s="2709"/>
      <c r="F13" s="2707"/>
      <c r="G13" s="2708"/>
      <c r="H13" s="2709"/>
      <c r="I13" s="2708"/>
      <c r="J13" s="2721"/>
    </row>
    <row r="14" spans="1:16" s="2732" customFormat="1" ht="30.75" customHeight="1">
      <c r="A14" s="2722" t="s">
        <v>1044</v>
      </c>
      <c r="B14" s="2723" t="s">
        <v>2662</v>
      </c>
      <c r="C14" s="2724"/>
      <c r="D14" s="2725"/>
      <c r="E14" s="2726"/>
      <c r="F14" s="2727"/>
      <c r="G14" s="2728"/>
      <c r="H14" s="2729"/>
      <c r="I14" s="2730"/>
      <c r="J14" s="2731"/>
      <c r="L14" s="2712"/>
      <c r="M14" s="2712"/>
      <c r="N14" s="2712"/>
      <c r="O14" s="2712"/>
      <c r="P14" s="2712"/>
    </row>
    <row r="15" spans="1:16" s="2732" customFormat="1" ht="29.25" customHeight="1">
      <c r="A15" s="2722" t="s">
        <v>1047</v>
      </c>
      <c r="B15" s="2733" t="s">
        <v>2663</v>
      </c>
      <c r="C15" s="2724"/>
      <c r="D15" s="2725"/>
      <c r="E15" s="2726"/>
      <c r="F15" s="2727"/>
      <c r="G15" s="2728"/>
      <c r="H15" s="2729"/>
      <c r="I15" s="2730"/>
      <c r="J15" s="2731"/>
      <c r="L15" s="2712"/>
      <c r="M15" s="2712"/>
      <c r="N15" s="2712"/>
      <c r="O15" s="2712"/>
      <c r="P15" s="2712"/>
    </row>
    <row r="16" spans="1:16" s="2732" customFormat="1" ht="21" customHeight="1">
      <c r="A16" s="2722" t="s">
        <v>1049</v>
      </c>
      <c r="B16" s="2733" t="s">
        <v>2664</v>
      </c>
      <c r="C16" s="2724"/>
      <c r="D16" s="2725"/>
      <c r="E16" s="2726"/>
      <c r="F16" s="2727"/>
      <c r="G16" s="2728"/>
      <c r="H16" s="2729"/>
      <c r="I16" s="2730"/>
      <c r="J16" s="2731"/>
    </row>
    <row r="17" spans="1:10" s="2732" customFormat="1" ht="28.5" customHeight="1">
      <c r="A17" s="2722" t="s">
        <v>1052</v>
      </c>
      <c r="B17" s="2733" t="s">
        <v>2665</v>
      </c>
      <c r="C17" s="2724"/>
      <c r="D17" s="2725"/>
      <c r="E17" s="2726"/>
      <c r="F17" s="2727"/>
      <c r="G17" s="2728"/>
      <c r="H17" s="2729"/>
      <c r="I17" s="2730"/>
      <c r="J17" s="2731"/>
    </row>
    <row r="18" spans="1:10" s="2732" customFormat="1" ht="21.75" customHeight="1">
      <c r="A18" s="2722" t="s">
        <v>1054</v>
      </c>
      <c r="B18" s="2733" t="s">
        <v>2666</v>
      </c>
      <c r="C18" s="2724"/>
      <c r="D18" s="2725"/>
      <c r="E18" s="2726"/>
      <c r="F18" s="2727"/>
      <c r="G18" s="2728"/>
      <c r="H18" s="2729"/>
      <c r="I18" s="2730"/>
      <c r="J18" s="2731"/>
    </row>
    <row r="19" spans="1:10" s="2732" customFormat="1" ht="19.5" customHeight="1">
      <c r="A19" s="2722" t="s">
        <v>1057</v>
      </c>
      <c r="B19" s="2733" t="s">
        <v>2667</v>
      </c>
      <c r="C19" s="2724"/>
      <c r="D19" s="2725"/>
      <c r="E19" s="2726"/>
      <c r="F19" s="2727"/>
      <c r="G19" s="2728"/>
      <c r="H19" s="2729"/>
      <c r="I19" s="2730"/>
      <c r="J19" s="2731"/>
    </row>
    <row r="20" spans="1:10" s="2732" customFormat="1" ht="19.5" customHeight="1">
      <c r="A20" s="2722" t="s">
        <v>1060</v>
      </c>
      <c r="B20" s="2733" t="s">
        <v>2668</v>
      </c>
      <c r="C20" s="2724"/>
      <c r="D20" s="2725"/>
      <c r="E20" s="2726"/>
      <c r="F20" s="2727"/>
      <c r="G20" s="2728"/>
      <c r="H20" s="2729"/>
      <c r="I20" s="2730"/>
      <c r="J20" s="2731"/>
    </row>
    <row r="21" spans="1:10" s="2732" customFormat="1" ht="24.75" customHeight="1">
      <c r="A21" s="2722" t="s">
        <v>2313</v>
      </c>
      <c r="B21" s="2733" t="s">
        <v>2669</v>
      </c>
      <c r="C21" s="2724"/>
      <c r="D21" s="2725"/>
      <c r="E21" s="2726"/>
      <c r="F21" s="2727"/>
      <c r="G21" s="2728"/>
      <c r="H21" s="2729"/>
      <c r="I21" s="2730"/>
      <c r="J21" s="2731"/>
    </row>
    <row r="22" spans="1:10" s="2732" customFormat="1" ht="23.25" customHeight="1">
      <c r="A22" s="2719"/>
      <c r="B22" s="2720" t="s">
        <v>2670</v>
      </c>
      <c r="C22" s="2734"/>
      <c r="D22" s="2730"/>
      <c r="E22" s="2730"/>
      <c r="F22" s="2735"/>
      <c r="G22" s="2728"/>
      <c r="H22" s="2729"/>
      <c r="I22" s="2707"/>
      <c r="J22" s="2731"/>
    </row>
    <row r="23" spans="1:10" s="2732" customFormat="1" ht="21" customHeight="1">
      <c r="A23" s="2722" t="s">
        <v>2315</v>
      </c>
      <c r="B23" s="2733" t="s">
        <v>2665</v>
      </c>
      <c r="C23" s="2724"/>
      <c r="D23" s="2725"/>
      <c r="E23" s="2725"/>
      <c r="F23" s="2736"/>
      <c r="G23" s="2737"/>
      <c r="H23" s="2738"/>
      <c r="I23" s="2734"/>
      <c r="J23" s="2731"/>
    </row>
    <row r="24" spans="1:10" s="2732" customFormat="1" ht="26.25" customHeight="1" thickBot="1">
      <c r="A24" s="2722" t="s">
        <v>2317</v>
      </c>
      <c r="B24" s="2739" t="s">
        <v>2666</v>
      </c>
      <c r="C24" s="2724"/>
      <c r="D24" s="2725"/>
      <c r="E24" s="2725"/>
      <c r="F24" s="2740"/>
      <c r="G24" s="2741"/>
      <c r="H24" s="2742"/>
      <c r="I24" s="2730"/>
      <c r="J24" s="2743"/>
    </row>
    <row r="25" spans="1:10" s="2732" customFormat="1" ht="27" customHeight="1" thickBot="1">
      <c r="A25" s="2744" t="s">
        <v>1069</v>
      </c>
      <c r="B25" s="2745" t="s">
        <v>2671</v>
      </c>
      <c r="C25" s="2746"/>
      <c r="D25" s="2747"/>
      <c r="E25" s="2748"/>
      <c r="F25" s="2749"/>
      <c r="G25" s="2750"/>
      <c r="H25" s="2751"/>
      <c r="I25" s="2752"/>
      <c r="J25" s="2753"/>
    </row>
    <row r="26" spans="1:10" ht="16.5" customHeight="1">
      <c r="B26" s="2754"/>
      <c r="C26" s="2755"/>
      <c r="D26" s="2755"/>
      <c r="E26" s="2755"/>
      <c r="F26" s="2756"/>
      <c r="G26" s="2756"/>
      <c r="H26" s="2756"/>
      <c r="I26" s="2756"/>
      <c r="J26" s="2757"/>
    </row>
    <row r="27" spans="1:10" ht="15">
      <c r="B27" s="1926" t="s">
        <v>2506</v>
      </c>
      <c r="C27" s="2758"/>
      <c r="D27" s="2758"/>
      <c r="E27" s="2758"/>
      <c r="F27" s="2758"/>
      <c r="G27" s="2758"/>
      <c r="H27" s="2758"/>
      <c r="I27" s="2758"/>
      <c r="J27" s="2758"/>
    </row>
    <row r="28" spans="1:10" ht="15">
      <c r="B28" s="1929"/>
      <c r="C28" s="2236"/>
      <c r="D28" s="2236"/>
      <c r="E28" s="2236"/>
      <c r="F28" s="2236"/>
      <c r="G28" s="2236"/>
      <c r="H28" s="2236"/>
      <c r="I28" s="2236"/>
      <c r="J28" s="2236"/>
    </row>
  </sheetData>
  <mergeCells count="9">
    <mergeCell ref="A7:B10"/>
    <mergeCell ref="I7:I9"/>
    <mergeCell ref="J7:J9"/>
    <mergeCell ref="C8:C9"/>
    <mergeCell ref="D8:D9"/>
    <mergeCell ref="E8:E9"/>
    <mergeCell ref="F8:F9"/>
    <mergeCell ref="G8:G9"/>
    <mergeCell ref="H8:H9"/>
  </mergeCells>
  <printOptions horizontalCentered="1" verticalCentered="1"/>
  <pageMargins left="0.74803149606299213" right="0.74803149606299213" top="0.98425196850393704" bottom="0.98425196850393704" header="0.51181102362204722" footer="0.51181102362204722"/>
  <pageSetup paperSize="9" scale="25" orientation="landscape" r:id="rId1"/>
  <headerFooter alignWithMargins="0">
    <oddHeader>&amp;C&amp;30&amp;U&amp;A</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236"/>
  <sheetViews>
    <sheetView topLeftCell="J1" zoomScale="85" zoomScaleNormal="85" workbookViewId="0">
      <selection activeCell="K21" sqref="K21"/>
    </sheetView>
  </sheetViews>
  <sheetFormatPr defaultRowHeight="12.75"/>
  <cols>
    <col min="1" max="1" width="19.28515625" style="423" customWidth="1"/>
    <col min="2" max="4" width="10.42578125" style="423" customWidth="1"/>
    <col min="5" max="5" width="12.28515625" style="423" customWidth="1"/>
    <col min="6" max="6" width="10.42578125" style="423" customWidth="1"/>
    <col min="7" max="7" width="18.28515625" style="423" customWidth="1"/>
    <col min="8" max="8" width="18.5703125" style="423" customWidth="1"/>
    <col min="9" max="9" width="10.85546875" style="423" customWidth="1"/>
    <col min="10" max="11" width="11.85546875" style="423" customWidth="1"/>
    <col min="12" max="12" width="20.5703125" style="423" customWidth="1"/>
    <col min="13" max="13" width="13.5703125" style="423" customWidth="1"/>
    <col min="14" max="14" width="11.5703125" style="423" customWidth="1"/>
    <col min="15" max="15" width="14.28515625" style="423" customWidth="1"/>
    <col min="16" max="16" width="12.85546875" style="423" customWidth="1"/>
    <col min="17" max="18" width="11.5703125" style="423" customWidth="1"/>
    <col min="19" max="19" width="10.140625" style="423" customWidth="1"/>
    <col min="20" max="28" width="11.5703125" style="423" customWidth="1"/>
    <col min="29" max="29" width="12.5703125" style="423" customWidth="1"/>
    <col min="30" max="30" width="9.140625" style="423"/>
    <col min="31" max="31" width="11.42578125" style="423" customWidth="1"/>
    <col min="32" max="34" width="9.140625" style="423"/>
    <col min="35" max="37" width="9.140625" style="423" customWidth="1"/>
    <col min="38" max="43" width="9.140625" style="425" customWidth="1"/>
    <col min="44" max="44" width="9.140625" style="426" customWidth="1"/>
    <col min="45" max="16384" width="9.140625" style="423"/>
  </cols>
  <sheetData>
    <row r="1" spans="1:44" s="268" customFormat="1" ht="15">
      <c r="A1" s="415" t="s">
        <v>0</v>
      </c>
      <c r="B1" s="416">
        <v>8.1</v>
      </c>
      <c r="AE1" s="183"/>
    </row>
    <row r="2" spans="1:44" s="268" customFormat="1" ht="15">
      <c r="A2" s="415" t="s">
        <v>2</v>
      </c>
      <c r="B2" s="242" t="s">
        <v>691</v>
      </c>
      <c r="C2" s="237"/>
      <c r="D2" s="237"/>
      <c r="E2" s="237"/>
      <c r="AE2" s="183"/>
    </row>
    <row r="3" spans="1:44" s="268" customFormat="1" ht="15">
      <c r="A3" s="415" t="s">
        <v>4</v>
      </c>
      <c r="B3" s="417" t="s">
        <v>5</v>
      </c>
      <c r="C3" s="418"/>
      <c r="D3" s="418"/>
      <c r="E3" s="418"/>
      <c r="AE3" s="183"/>
    </row>
    <row r="4" spans="1:44" s="268" customFormat="1" ht="15">
      <c r="A4" s="415" t="s">
        <v>6</v>
      </c>
      <c r="B4" s="419" t="s">
        <v>658</v>
      </c>
      <c r="C4" s="420"/>
      <c r="D4" s="420"/>
      <c r="E4" s="420"/>
      <c r="AE4" s="183"/>
    </row>
    <row r="5" spans="1:44" s="268" customFormat="1" ht="15">
      <c r="A5" s="415" t="s">
        <v>8</v>
      </c>
      <c r="B5" s="421" t="s">
        <v>9</v>
      </c>
      <c r="C5" s="422"/>
      <c r="D5" s="422"/>
      <c r="E5" s="422"/>
      <c r="AE5" s="183"/>
    </row>
    <row r="6" spans="1:44" ht="14.25" customHeight="1" thickBot="1">
      <c r="Z6" s="424"/>
    </row>
    <row r="7" spans="1:44" s="427" customFormat="1" ht="26.25" customHeight="1" thickBot="1">
      <c r="A7" s="2890" t="s">
        <v>692</v>
      </c>
      <c r="B7" s="2890" t="s">
        <v>693</v>
      </c>
      <c r="C7" s="2890" t="s">
        <v>694</v>
      </c>
      <c r="D7" s="2888" t="s">
        <v>695</v>
      </c>
      <c r="E7" s="2891" t="s">
        <v>696</v>
      </c>
      <c r="F7" s="2881" t="s">
        <v>697</v>
      </c>
      <c r="G7" s="2888" t="s">
        <v>698</v>
      </c>
      <c r="H7" s="2881" t="s">
        <v>699</v>
      </c>
      <c r="I7" s="2890" t="s">
        <v>700</v>
      </c>
      <c r="J7" s="2890" t="s">
        <v>701</v>
      </c>
      <c r="K7" s="2890" t="s">
        <v>702</v>
      </c>
      <c r="L7" s="2886" t="s">
        <v>703</v>
      </c>
      <c r="M7" s="2886" t="s">
        <v>704</v>
      </c>
      <c r="N7" s="2886" t="s">
        <v>705</v>
      </c>
      <c r="O7" s="2886" t="s">
        <v>706</v>
      </c>
      <c r="P7" s="2886" t="s">
        <v>707</v>
      </c>
      <c r="Q7" s="2886" t="s">
        <v>708</v>
      </c>
      <c r="R7" s="2886" t="s">
        <v>709</v>
      </c>
      <c r="S7" s="2886" t="s">
        <v>710</v>
      </c>
      <c r="T7" s="2886" t="s">
        <v>711</v>
      </c>
      <c r="U7" s="2886" t="s">
        <v>712</v>
      </c>
      <c r="V7" s="2886" t="s">
        <v>713</v>
      </c>
      <c r="W7" s="2886" t="s">
        <v>714</v>
      </c>
      <c r="X7" s="2886" t="s">
        <v>715</v>
      </c>
      <c r="Y7" s="2881" t="s">
        <v>716</v>
      </c>
      <c r="Z7" s="2883" t="s">
        <v>717</v>
      </c>
      <c r="AA7" s="2884"/>
      <c r="AB7" s="2885"/>
      <c r="AC7" s="2886" t="s">
        <v>718</v>
      </c>
      <c r="AD7" s="2886" t="s">
        <v>719</v>
      </c>
      <c r="AE7" s="2886" t="s">
        <v>720</v>
      </c>
      <c r="AI7" s="183"/>
      <c r="AJ7" s="183"/>
      <c r="AK7" s="183"/>
      <c r="AL7" s="428"/>
      <c r="AM7" s="429"/>
      <c r="AN7" s="428"/>
      <c r="AO7" s="428"/>
      <c r="AP7" s="428"/>
      <c r="AQ7" s="430"/>
      <c r="AR7" s="430"/>
    </row>
    <row r="8" spans="1:44" s="427" customFormat="1" ht="62.25" customHeight="1" thickBot="1">
      <c r="A8" s="2887"/>
      <c r="B8" s="2887"/>
      <c r="C8" s="2887"/>
      <c r="D8" s="2889"/>
      <c r="E8" s="2892"/>
      <c r="F8" s="2882"/>
      <c r="G8" s="2889"/>
      <c r="H8" s="2882"/>
      <c r="I8" s="2887"/>
      <c r="J8" s="2887"/>
      <c r="K8" s="2887"/>
      <c r="L8" s="2887"/>
      <c r="M8" s="2887"/>
      <c r="N8" s="2887"/>
      <c r="O8" s="2887"/>
      <c r="P8" s="2887"/>
      <c r="Q8" s="2887"/>
      <c r="R8" s="2887"/>
      <c r="S8" s="2887"/>
      <c r="T8" s="2887"/>
      <c r="U8" s="2887"/>
      <c r="V8" s="2887"/>
      <c r="W8" s="2887"/>
      <c r="X8" s="2887"/>
      <c r="Y8" s="2882"/>
      <c r="Z8" s="431" t="s">
        <v>721</v>
      </c>
      <c r="AA8" s="431" t="s">
        <v>722</v>
      </c>
      <c r="AB8" s="432" t="s">
        <v>723</v>
      </c>
      <c r="AC8" s="2887"/>
      <c r="AD8" s="2887"/>
      <c r="AE8" s="2887"/>
      <c r="AI8" s="433"/>
      <c r="AJ8" s="183"/>
      <c r="AK8" s="183"/>
      <c r="AL8" s="434"/>
      <c r="AM8" s="429"/>
      <c r="AN8" s="428"/>
      <c r="AO8" s="434"/>
      <c r="AP8" s="429"/>
      <c r="AQ8" s="430"/>
      <c r="AR8" s="430"/>
    </row>
    <row r="9" spans="1:44" s="424" customFormat="1" ht="15" customHeight="1">
      <c r="A9" s="435">
        <v>1</v>
      </c>
      <c r="B9" s="435">
        <v>2</v>
      </c>
      <c r="C9" s="435">
        <v>3</v>
      </c>
      <c r="D9" s="435">
        <v>4</v>
      </c>
      <c r="E9" s="435">
        <v>5</v>
      </c>
      <c r="F9" s="435">
        <v>6</v>
      </c>
      <c r="G9" s="435">
        <v>7</v>
      </c>
      <c r="H9" s="435">
        <v>8</v>
      </c>
      <c r="I9" s="435">
        <v>9</v>
      </c>
      <c r="J9" s="435">
        <v>10</v>
      </c>
      <c r="K9" s="435">
        <v>11</v>
      </c>
      <c r="L9" s="435">
        <v>12</v>
      </c>
      <c r="M9" s="435">
        <v>13</v>
      </c>
      <c r="N9" s="435">
        <v>14</v>
      </c>
      <c r="O9" s="435">
        <v>15</v>
      </c>
      <c r="P9" s="435">
        <v>16</v>
      </c>
      <c r="Q9" s="435">
        <v>17</v>
      </c>
      <c r="R9" s="435">
        <v>18</v>
      </c>
      <c r="S9" s="435">
        <v>19</v>
      </c>
      <c r="T9" s="435">
        <v>20</v>
      </c>
      <c r="U9" s="435">
        <v>21</v>
      </c>
      <c r="V9" s="435">
        <v>22</v>
      </c>
      <c r="W9" s="435">
        <v>23</v>
      </c>
      <c r="X9" s="435">
        <v>24</v>
      </c>
      <c r="Y9" s="435">
        <v>25</v>
      </c>
      <c r="Z9" s="435">
        <v>26</v>
      </c>
      <c r="AA9" s="435">
        <v>27</v>
      </c>
      <c r="AB9" s="435">
        <v>28</v>
      </c>
      <c r="AC9" s="435">
        <v>29</v>
      </c>
      <c r="AD9" s="435">
        <v>30</v>
      </c>
      <c r="AE9" s="435">
        <v>31</v>
      </c>
      <c r="AF9" s="436"/>
      <c r="AI9" s="183"/>
      <c r="AJ9" s="183"/>
      <c r="AK9" s="183"/>
      <c r="AL9" s="428"/>
      <c r="AM9" s="428"/>
      <c r="AN9" s="428"/>
      <c r="AO9" s="428"/>
      <c r="AP9" s="428"/>
      <c r="AQ9" s="425"/>
      <c r="AR9" s="425"/>
    </row>
    <row r="10" spans="1:44" ht="22.5" customHeight="1">
      <c r="A10" s="437"/>
      <c r="B10" s="438"/>
      <c r="C10" s="438"/>
      <c r="D10" s="439"/>
      <c r="E10" s="439"/>
      <c r="F10" s="439"/>
      <c r="G10" s="439"/>
      <c r="H10" s="440"/>
      <c r="I10" s="440"/>
      <c r="J10" s="440"/>
      <c r="K10" s="438"/>
      <c r="L10" s="439"/>
      <c r="M10" s="439"/>
      <c r="N10" s="439"/>
      <c r="O10" s="438"/>
      <c r="P10" s="438"/>
      <c r="Q10" s="438"/>
      <c r="R10" s="438"/>
      <c r="S10" s="439"/>
      <c r="T10" s="441"/>
      <c r="U10" s="442"/>
      <c r="V10" s="441"/>
      <c r="W10" s="441"/>
      <c r="X10" s="441"/>
      <c r="Y10" s="441"/>
      <c r="Z10" s="442"/>
      <c r="AA10" s="441"/>
      <c r="AB10" s="442"/>
      <c r="AC10" s="439"/>
      <c r="AD10" s="442"/>
      <c r="AE10" s="438"/>
      <c r="AF10" s="443"/>
      <c r="AI10"/>
      <c r="AJ10"/>
      <c r="AK10"/>
      <c r="AL10" s="444"/>
      <c r="AM10" s="444"/>
      <c r="AN10" s="444"/>
      <c r="AO10" s="444"/>
      <c r="AP10" s="444"/>
    </row>
    <row r="11" spans="1:44" ht="15" customHeight="1">
      <c r="D11" s="445"/>
      <c r="E11" s="445"/>
      <c r="F11" s="445"/>
      <c r="G11" s="445"/>
      <c r="H11" s="446"/>
      <c r="I11" s="446"/>
      <c r="J11" s="446"/>
      <c r="L11" s="445"/>
      <c r="M11" s="445"/>
      <c r="N11" s="445"/>
      <c r="O11" s="425"/>
      <c r="P11" s="425"/>
      <c r="Q11" s="425"/>
      <c r="R11" s="425"/>
      <c r="S11" s="445"/>
      <c r="T11" s="425"/>
      <c r="U11" s="425"/>
      <c r="V11" s="425"/>
      <c r="W11" s="425"/>
      <c r="X11" s="425"/>
      <c r="Y11" s="425"/>
      <c r="Z11" s="425"/>
      <c r="AA11" s="425"/>
      <c r="AB11" s="425"/>
      <c r="AC11" s="445"/>
      <c r="AD11" s="425"/>
      <c r="AE11" s="425"/>
      <c r="AF11" s="443"/>
      <c r="AI11"/>
      <c r="AJ11"/>
      <c r="AK11"/>
      <c r="AL11" s="444"/>
      <c r="AM11" s="444"/>
      <c r="AN11" s="444"/>
      <c r="AO11" s="444"/>
      <c r="AP11" s="444"/>
    </row>
    <row r="12" spans="1:44" ht="15" customHeight="1">
      <c r="D12" s="445"/>
      <c r="E12" s="445"/>
      <c r="F12" s="425"/>
      <c r="G12" s="445"/>
      <c r="H12" s="446"/>
      <c r="I12" s="446"/>
      <c r="J12" s="446"/>
      <c r="L12" s="445"/>
      <c r="M12" s="425"/>
      <c r="N12" s="447"/>
      <c r="O12" s="425"/>
      <c r="P12" s="425"/>
      <c r="Q12" s="425"/>
      <c r="R12" s="425"/>
      <c r="S12" s="445"/>
      <c r="T12" s="425"/>
      <c r="U12" s="425"/>
      <c r="V12" s="425"/>
      <c r="W12" s="425"/>
      <c r="X12" s="425"/>
      <c r="Y12" s="425"/>
      <c r="Z12" s="425"/>
      <c r="AA12" s="425"/>
      <c r="AB12" s="425"/>
      <c r="AC12" s="445"/>
      <c r="AD12" s="425"/>
      <c r="AE12" s="425"/>
      <c r="AF12" s="443"/>
      <c r="AI12"/>
      <c r="AJ12"/>
      <c r="AK12"/>
      <c r="AL12" s="444"/>
      <c r="AM12" s="444"/>
      <c r="AN12" s="444"/>
      <c r="AO12" s="444"/>
      <c r="AP12" s="444"/>
    </row>
    <row r="13" spans="1:44" ht="15" customHeight="1">
      <c r="D13" s="445"/>
      <c r="E13" s="447"/>
      <c r="F13" s="425"/>
      <c r="G13" s="447"/>
      <c r="H13" s="446"/>
      <c r="I13" s="446"/>
      <c r="J13" s="446"/>
      <c r="L13" s="445"/>
      <c r="M13" s="425"/>
      <c r="N13" s="447"/>
      <c r="O13" s="425"/>
      <c r="P13" s="425"/>
      <c r="Q13" s="425"/>
      <c r="R13" s="425"/>
      <c r="S13" s="445"/>
      <c r="T13" s="425"/>
      <c r="U13" s="425"/>
      <c r="V13" s="425"/>
      <c r="W13" s="425"/>
      <c r="X13" s="425"/>
      <c r="Y13" s="425"/>
      <c r="Z13" s="425"/>
      <c r="AA13" s="425"/>
      <c r="AB13" s="425"/>
      <c r="AC13" s="425"/>
      <c r="AD13" s="425"/>
      <c r="AE13" s="425"/>
      <c r="AF13" s="443"/>
      <c r="AI13"/>
      <c r="AJ13"/>
      <c r="AK13"/>
      <c r="AL13" s="444"/>
      <c r="AM13" s="444"/>
      <c r="AN13" s="444"/>
      <c r="AO13" s="444"/>
      <c r="AP13" s="444"/>
    </row>
    <row r="14" spans="1:44" ht="15" customHeight="1">
      <c r="D14" s="445"/>
      <c r="E14" s="447"/>
      <c r="F14" s="425"/>
      <c r="G14" s="447"/>
      <c r="H14" s="446"/>
      <c r="I14" s="446"/>
      <c r="J14" s="446"/>
      <c r="L14" s="445"/>
      <c r="M14" s="425"/>
      <c r="N14" s="447"/>
      <c r="O14" s="425"/>
      <c r="P14" s="425"/>
      <c r="Q14" s="425"/>
      <c r="R14" s="425"/>
      <c r="S14" s="445"/>
      <c r="T14" s="425"/>
      <c r="U14" s="425"/>
      <c r="V14" s="425"/>
      <c r="W14" s="425"/>
      <c r="X14" s="425"/>
      <c r="Y14" s="425"/>
      <c r="Z14" s="425"/>
      <c r="AA14" s="425"/>
      <c r="AB14" s="425"/>
      <c r="AC14" s="425"/>
      <c r="AD14" s="425"/>
      <c r="AE14" s="425"/>
      <c r="AF14" s="443"/>
      <c r="AI14"/>
      <c r="AJ14"/>
      <c r="AK14"/>
      <c r="AL14" s="444"/>
      <c r="AM14" s="444"/>
      <c r="AN14" s="444"/>
      <c r="AO14" s="444"/>
      <c r="AP14" s="444"/>
    </row>
    <row r="15" spans="1:44" ht="15" customHeight="1">
      <c r="D15" s="445"/>
      <c r="E15" s="447"/>
      <c r="F15" s="425"/>
      <c r="G15" s="447"/>
      <c r="H15" s="446"/>
      <c r="I15" s="446"/>
      <c r="J15" s="446"/>
      <c r="L15" s="445"/>
      <c r="M15" s="425"/>
      <c r="N15" s="447"/>
      <c r="O15" s="425"/>
      <c r="P15" s="425"/>
      <c r="Q15" s="425"/>
      <c r="R15" s="425"/>
      <c r="S15" s="445"/>
      <c r="T15" s="425"/>
      <c r="U15" s="425"/>
      <c r="V15" s="425"/>
      <c r="W15" s="425"/>
      <c r="X15" s="425"/>
      <c r="Y15" s="425"/>
      <c r="Z15" s="425"/>
      <c r="AA15" s="425"/>
      <c r="AB15" s="425"/>
      <c r="AC15" s="425"/>
      <c r="AD15" s="425"/>
      <c r="AE15" s="425"/>
      <c r="AF15" s="443"/>
      <c r="AI15"/>
      <c r="AJ15"/>
      <c r="AK15"/>
      <c r="AL15" s="444"/>
      <c r="AM15" s="444"/>
      <c r="AN15" s="444"/>
      <c r="AO15" s="444"/>
      <c r="AP15" s="444"/>
    </row>
    <row r="16" spans="1:44" ht="15" customHeight="1">
      <c r="D16" s="445"/>
      <c r="E16" s="447"/>
      <c r="F16" s="425"/>
      <c r="G16" s="447"/>
      <c r="H16" s="446"/>
      <c r="I16" s="446"/>
      <c r="J16" s="446"/>
      <c r="L16" s="445"/>
      <c r="M16" s="425"/>
      <c r="N16" s="447"/>
      <c r="O16" s="425"/>
      <c r="P16" s="425"/>
      <c r="Q16" s="425"/>
      <c r="R16" s="425"/>
      <c r="S16" s="425"/>
      <c r="T16" s="425"/>
      <c r="U16" s="425"/>
      <c r="V16" s="425"/>
      <c r="W16" s="425"/>
      <c r="X16" s="425"/>
      <c r="Y16" s="425"/>
      <c r="Z16" s="425"/>
      <c r="AA16" s="425"/>
      <c r="AB16" s="425"/>
      <c r="AC16" s="425"/>
      <c r="AD16" s="425"/>
      <c r="AE16" s="425"/>
      <c r="AF16" s="443"/>
      <c r="AI16"/>
      <c r="AJ16"/>
      <c r="AK16"/>
      <c r="AL16" s="444"/>
      <c r="AM16" s="444"/>
      <c r="AN16" s="444"/>
      <c r="AO16" s="444"/>
      <c r="AP16" s="444"/>
    </row>
    <row r="17" spans="4:44" ht="15" customHeight="1">
      <c r="D17" s="445"/>
      <c r="E17" s="447"/>
      <c r="F17" s="425"/>
      <c r="G17" s="447"/>
      <c r="H17" s="446"/>
      <c r="I17" s="446"/>
      <c r="J17" s="446"/>
      <c r="L17" s="445"/>
      <c r="M17" s="425"/>
      <c r="N17" s="447"/>
      <c r="O17" s="425"/>
      <c r="P17" s="425"/>
      <c r="Q17" s="425"/>
      <c r="R17" s="425"/>
      <c r="S17" s="425"/>
      <c r="T17" s="425"/>
      <c r="U17" s="425"/>
      <c r="V17" s="425"/>
      <c r="W17" s="425"/>
      <c r="X17" s="425"/>
      <c r="Y17" s="425"/>
      <c r="Z17" s="425"/>
      <c r="AA17" s="425"/>
      <c r="AB17" s="425"/>
      <c r="AC17" s="425"/>
      <c r="AD17" s="425"/>
      <c r="AE17" s="425"/>
      <c r="AF17" s="443"/>
      <c r="AI17"/>
      <c r="AJ17"/>
      <c r="AK17"/>
      <c r="AL17" s="444"/>
      <c r="AM17" s="444"/>
      <c r="AN17" s="444"/>
      <c r="AO17" s="444"/>
      <c r="AP17" s="444"/>
    </row>
    <row r="18" spans="4:44" ht="22.5" customHeight="1">
      <c r="D18" s="445"/>
      <c r="E18" s="425"/>
      <c r="F18" s="425"/>
      <c r="G18" s="447"/>
      <c r="L18" s="425"/>
      <c r="M18" s="425"/>
      <c r="N18" s="425"/>
      <c r="O18" s="425"/>
      <c r="P18" s="425"/>
      <c r="Q18" s="425"/>
      <c r="R18" s="425"/>
      <c r="S18" s="425"/>
      <c r="T18" s="425"/>
      <c r="U18" s="425"/>
      <c r="V18" s="425"/>
      <c r="W18" s="425"/>
      <c r="X18" s="425"/>
      <c r="Y18" s="425"/>
      <c r="Z18" s="425"/>
      <c r="AA18" s="425"/>
      <c r="AB18" s="425"/>
      <c r="AC18" s="425"/>
      <c r="AD18" s="425"/>
      <c r="AE18" s="425"/>
      <c r="AI18"/>
      <c r="AL18" s="444"/>
      <c r="AM18" s="444"/>
      <c r="AN18" s="444"/>
      <c r="AO18" s="444"/>
      <c r="AP18" s="444"/>
    </row>
    <row r="19" spans="4:44" ht="15">
      <c r="AI19"/>
      <c r="AL19" s="444"/>
      <c r="AM19" s="444"/>
      <c r="AN19" s="444"/>
      <c r="AO19" s="444"/>
      <c r="AP19" s="444"/>
    </row>
    <row r="20" spans="4:44" s="446" customFormat="1" ht="15">
      <c r="AI20" s="448"/>
      <c r="AL20" s="444"/>
      <c r="AM20" s="444"/>
      <c r="AN20" s="444"/>
      <c r="AO20" s="444"/>
      <c r="AP20" s="444"/>
      <c r="AQ20" s="447"/>
      <c r="AR20" s="449"/>
    </row>
    <row r="21" spans="4:44" ht="15">
      <c r="AI21"/>
      <c r="AL21" s="444"/>
      <c r="AM21" s="444"/>
      <c r="AN21" s="444"/>
      <c r="AO21" s="444"/>
      <c r="AP21" s="444"/>
    </row>
    <row r="22" spans="4:44" ht="15">
      <c r="AI22"/>
      <c r="AL22" s="444"/>
      <c r="AM22" s="444"/>
      <c r="AN22" s="444"/>
      <c r="AO22" s="444"/>
      <c r="AP22" s="444"/>
    </row>
    <row r="23" spans="4:44" ht="15">
      <c r="AI23"/>
      <c r="AL23" s="444"/>
      <c r="AM23" s="444"/>
      <c r="AN23" s="444"/>
      <c r="AO23" s="444"/>
      <c r="AP23" s="444"/>
    </row>
    <row r="24" spans="4:44" ht="15">
      <c r="AI24"/>
      <c r="AL24" s="444"/>
      <c r="AM24" s="444"/>
      <c r="AN24" s="444"/>
      <c r="AO24" s="444"/>
      <c r="AP24" s="444"/>
    </row>
    <row r="25" spans="4:44" ht="15">
      <c r="AI25"/>
      <c r="AL25" s="444"/>
      <c r="AM25" s="444"/>
      <c r="AN25" s="444"/>
      <c r="AO25" s="444"/>
      <c r="AP25" s="444"/>
    </row>
    <row r="26" spans="4:44" ht="15">
      <c r="AI26"/>
      <c r="AL26" s="444"/>
      <c r="AM26" s="444"/>
      <c r="AN26" s="444"/>
      <c r="AO26" s="444"/>
      <c r="AP26" s="444"/>
    </row>
    <row r="27" spans="4:44" ht="15">
      <c r="AI27"/>
      <c r="AL27" s="444"/>
      <c r="AM27" s="444"/>
      <c r="AN27" s="444"/>
      <c r="AO27" s="444"/>
      <c r="AP27" s="444"/>
    </row>
    <row r="28" spans="4:44" ht="15">
      <c r="AI28"/>
      <c r="AL28" s="444"/>
      <c r="AM28" s="444"/>
      <c r="AN28" s="444"/>
      <c r="AO28" s="444"/>
      <c r="AP28" s="444"/>
    </row>
    <row r="29" spans="4:44" ht="15">
      <c r="AI29"/>
      <c r="AL29" s="444"/>
      <c r="AM29" s="444"/>
      <c r="AN29" s="444"/>
      <c r="AO29" s="444"/>
      <c r="AP29" s="444"/>
    </row>
    <row r="30" spans="4:44" ht="15">
      <c r="AI30"/>
      <c r="AL30" s="444"/>
      <c r="AM30" s="444"/>
      <c r="AN30" s="444"/>
      <c r="AO30" s="444"/>
      <c r="AP30" s="444"/>
    </row>
    <row r="31" spans="4:44" ht="15">
      <c r="AI31"/>
      <c r="AL31" s="444"/>
      <c r="AM31" s="444"/>
      <c r="AN31" s="444"/>
      <c r="AO31" s="444"/>
      <c r="AP31" s="444"/>
    </row>
    <row r="32" spans="4:44" ht="15">
      <c r="AI32"/>
      <c r="AL32" s="444"/>
      <c r="AM32" s="444"/>
      <c r="AN32" s="444"/>
      <c r="AO32" s="444"/>
      <c r="AP32" s="444"/>
    </row>
    <row r="33" spans="35:42" s="423" customFormat="1" ht="15">
      <c r="AI33"/>
      <c r="AL33" s="444"/>
      <c r="AM33" s="444"/>
      <c r="AN33" s="444"/>
      <c r="AO33" s="444"/>
      <c r="AP33" s="444"/>
    </row>
    <row r="34" spans="35:42" s="423" customFormat="1" ht="15">
      <c r="AI34"/>
      <c r="AL34" s="444"/>
      <c r="AM34" s="444"/>
      <c r="AN34" s="444"/>
      <c r="AO34" s="444"/>
      <c r="AP34" s="444"/>
    </row>
    <row r="35" spans="35:42" s="423" customFormat="1" ht="15">
      <c r="AI35"/>
      <c r="AL35" s="444"/>
      <c r="AM35" s="444"/>
      <c r="AN35" s="444"/>
      <c r="AO35" s="444"/>
      <c r="AP35" s="444"/>
    </row>
    <row r="36" spans="35:42" s="423" customFormat="1" ht="15">
      <c r="AI36"/>
      <c r="AL36" s="444"/>
      <c r="AM36" s="444"/>
      <c r="AN36" s="444"/>
      <c r="AO36" s="444"/>
      <c r="AP36" s="444"/>
    </row>
    <row r="37" spans="35:42" s="423" customFormat="1" ht="15">
      <c r="AI37"/>
      <c r="AL37" s="444"/>
      <c r="AM37" s="444"/>
      <c r="AN37" s="444"/>
      <c r="AO37" s="444"/>
      <c r="AP37" s="444"/>
    </row>
    <row r="38" spans="35:42" s="423" customFormat="1" ht="15">
      <c r="AI38"/>
      <c r="AL38" s="444"/>
      <c r="AM38" s="444"/>
      <c r="AN38" s="444"/>
      <c r="AO38" s="444"/>
      <c r="AP38" s="444"/>
    </row>
    <row r="39" spans="35:42" s="423" customFormat="1" ht="15">
      <c r="AI39"/>
      <c r="AL39" s="444"/>
      <c r="AM39" s="444"/>
      <c r="AN39" s="444"/>
      <c r="AO39" s="444"/>
      <c r="AP39" s="444"/>
    </row>
    <row r="40" spans="35:42" s="423" customFormat="1" ht="15">
      <c r="AI40"/>
      <c r="AL40" s="444"/>
      <c r="AM40" s="444"/>
      <c r="AN40" s="444"/>
      <c r="AO40" s="444"/>
      <c r="AP40" s="444"/>
    </row>
    <row r="41" spans="35:42" s="423" customFormat="1" ht="15">
      <c r="AI41"/>
      <c r="AL41" s="444"/>
      <c r="AM41" s="444"/>
      <c r="AN41" s="444"/>
      <c r="AO41" s="444"/>
      <c r="AP41" s="444"/>
    </row>
    <row r="42" spans="35:42" s="423" customFormat="1" ht="15">
      <c r="AI42"/>
      <c r="AL42" s="444"/>
      <c r="AM42" s="444"/>
      <c r="AN42" s="444"/>
      <c r="AO42" s="444"/>
      <c r="AP42" s="444"/>
    </row>
    <row r="43" spans="35:42" s="423" customFormat="1" ht="15">
      <c r="AI43"/>
      <c r="AL43" s="444"/>
      <c r="AM43" s="444"/>
      <c r="AN43" s="444"/>
      <c r="AO43" s="444"/>
      <c r="AP43" s="444"/>
    </row>
    <row r="44" spans="35:42" s="423" customFormat="1" ht="15">
      <c r="AI44"/>
      <c r="AL44" s="444"/>
      <c r="AM44" s="444"/>
      <c r="AN44" s="444"/>
      <c r="AO44" s="444"/>
      <c r="AP44" s="444"/>
    </row>
    <row r="45" spans="35:42" s="423" customFormat="1" ht="15">
      <c r="AI45"/>
      <c r="AL45" s="444"/>
      <c r="AM45" s="444"/>
      <c r="AN45" s="444"/>
      <c r="AO45" s="444"/>
      <c r="AP45" s="444"/>
    </row>
    <row r="46" spans="35:42" s="423" customFormat="1" ht="15">
      <c r="AI46"/>
      <c r="AL46" s="444"/>
      <c r="AM46" s="444"/>
      <c r="AN46" s="444"/>
      <c r="AO46" s="444"/>
      <c r="AP46" s="444"/>
    </row>
    <row r="47" spans="35:42" s="423" customFormat="1" ht="15">
      <c r="AI47"/>
      <c r="AL47" s="444"/>
      <c r="AM47" s="444"/>
      <c r="AN47" s="444"/>
      <c r="AO47" s="444"/>
      <c r="AP47" s="444"/>
    </row>
    <row r="48" spans="35:42" s="423" customFormat="1" ht="15">
      <c r="AI48"/>
      <c r="AL48" s="444"/>
      <c r="AM48" s="444"/>
      <c r="AN48" s="444"/>
      <c r="AO48" s="444"/>
      <c r="AP48" s="444"/>
    </row>
    <row r="49" spans="35:42" s="423" customFormat="1" ht="15">
      <c r="AI49"/>
      <c r="AL49" s="444"/>
      <c r="AM49" s="444"/>
      <c r="AN49" s="444"/>
      <c r="AO49" s="444"/>
      <c r="AP49" s="444"/>
    </row>
    <row r="50" spans="35:42" s="423" customFormat="1" ht="15">
      <c r="AI50"/>
      <c r="AL50" s="444"/>
      <c r="AM50" s="444"/>
      <c r="AN50" s="444"/>
      <c r="AO50" s="444"/>
      <c r="AP50" s="444"/>
    </row>
    <row r="51" spans="35:42" s="423" customFormat="1" ht="15">
      <c r="AI51"/>
      <c r="AL51" s="444"/>
      <c r="AM51" s="444"/>
      <c r="AN51" s="444"/>
      <c r="AO51" s="444"/>
      <c r="AP51" s="444"/>
    </row>
    <row r="52" spans="35:42" s="423" customFormat="1" ht="15">
      <c r="AI52"/>
      <c r="AL52" s="444"/>
      <c r="AM52" s="444"/>
      <c r="AN52" s="444"/>
      <c r="AO52" s="444"/>
      <c r="AP52" s="444"/>
    </row>
    <row r="53" spans="35:42" s="423" customFormat="1" ht="15">
      <c r="AI53"/>
      <c r="AL53" s="444"/>
      <c r="AM53" s="444"/>
      <c r="AN53" s="444"/>
      <c r="AO53" s="444"/>
      <c r="AP53" s="444"/>
    </row>
    <row r="54" spans="35:42" s="423" customFormat="1" ht="15">
      <c r="AI54"/>
      <c r="AL54" s="444"/>
      <c r="AM54" s="444"/>
      <c r="AN54" s="444"/>
      <c r="AO54" s="444"/>
      <c r="AP54" s="444"/>
    </row>
    <row r="55" spans="35:42" s="423" customFormat="1" ht="15">
      <c r="AI55"/>
      <c r="AL55" s="444"/>
      <c r="AM55" s="444"/>
      <c r="AN55" s="444"/>
      <c r="AO55" s="444"/>
      <c r="AP55" s="444"/>
    </row>
    <row r="56" spans="35:42" s="423" customFormat="1" ht="15">
      <c r="AI56"/>
      <c r="AL56" s="444"/>
      <c r="AM56" s="444"/>
      <c r="AN56" s="444"/>
      <c r="AO56" s="444"/>
      <c r="AP56" s="444"/>
    </row>
    <row r="57" spans="35:42" s="423" customFormat="1" ht="15">
      <c r="AI57"/>
      <c r="AL57" s="444"/>
      <c r="AM57" s="444"/>
      <c r="AN57" s="444"/>
      <c r="AO57" s="444"/>
      <c r="AP57" s="444"/>
    </row>
    <row r="58" spans="35:42" s="423" customFormat="1" ht="15">
      <c r="AI58"/>
      <c r="AL58" s="444"/>
      <c r="AM58" s="444"/>
      <c r="AN58" s="444"/>
      <c r="AO58" s="444"/>
      <c r="AP58" s="444"/>
    </row>
    <row r="59" spans="35:42" s="423" customFormat="1" ht="15">
      <c r="AL59" s="444"/>
      <c r="AM59" s="444"/>
      <c r="AN59" s="444"/>
      <c r="AO59" s="444"/>
      <c r="AP59" s="444"/>
    </row>
    <row r="60" spans="35:42" s="423" customFormat="1" ht="15">
      <c r="AL60" s="444"/>
      <c r="AM60" s="444"/>
      <c r="AN60" s="444"/>
      <c r="AO60" s="444"/>
      <c r="AP60" s="444"/>
    </row>
    <row r="61" spans="35:42" s="423" customFormat="1" ht="15">
      <c r="AL61" s="444"/>
      <c r="AM61" s="444"/>
      <c r="AN61" s="444"/>
      <c r="AO61" s="444"/>
      <c r="AP61" s="444"/>
    </row>
    <row r="62" spans="35:42" s="423" customFormat="1" ht="15">
      <c r="AL62" s="444"/>
      <c r="AM62" s="444"/>
      <c r="AN62" s="444"/>
      <c r="AO62" s="444"/>
      <c r="AP62" s="444"/>
    </row>
    <row r="63" spans="35:42" s="423" customFormat="1" ht="15">
      <c r="AL63" s="444"/>
      <c r="AM63" s="444"/>
      <c r="AN63" s="444"/>
      <c r="AO63" s="444"/>
      <c r="AP63" s="444"/>
    </row>
    <row r="64" spans="35:42" s="423" customFormat="1" ht="15">
      <c r="AL64" s="444"/>
      <c r="AM64" s="444"/>
      <c r="AN64" s="444"/>
      <c r="AO64" s="444"/>
      <c r="AP64" s="444"/>
    </row>
    <row r="65" spans="38:42" s="423" customFormat="1" ht="15">
      <c r="AL65" s="444"/>
      <c r="AM65" s="444"/>
      <c r="AN65" s="444"/>
      <c r="AO65" s="444"/>
      <c r="AP65" s="444"/>
    </row>
    <row r="66" spans="38:42" s="423" customFormat="1" ht="15">
      <c r="AL66" s="444"/>
      <c r="AM66" s="444"/>
      <c r="AN66" s="444"/>
      <c r="AO66" s="444"/>
      <c r="AP66" s="444"/>
    </row>
    <row r="67" spans="38:42" s="423" customFormat="1" ht="15">
      <c r="AL67" s="444"/>
      <c r="AM67" s="444"/>
      <c r="AN67" s="444"/>
      <c r="AO67" s="444"/>
      <c r="AP67" s="444"/>
    </row>
    <row r="68" spans="38:42" s="423" customFormat="1" ht="15">
      <c r="AL68" s="444"/>
      <c r="AM68" s="444"/>
      <c r="AN68" s="444"/>
      <c r="AO68" s="444"/>
      <c r="AP68" s="444"/>
    </row>
    <row r="69" spans="38:42" s="423" customFormat="1" ht="15">
      <c r="AL69" s="444"/>
      <c r="AM69" s="444"/>
      <c r="AN69" s="444"/>
      <c r="AO69" s="444"/>
      <c r="AP69" s="444"/>
    </row>
    <row r="70" spans="38:42" s="423" customFormat="1" ht="15">
      <c r="AL70" s="444"/>
      <c r="AM70" s="444"/>
      <c r="AN70" s="444"/>
      <c r="AO70" s="444"/>
      <c r="AP70" s="444"/>
    </row>
    <row r="71" spans="38:42" s="423" customFormat="1" ht="15">
      <c r="AL71" s="444"/>
      <c r="AM71" s="444"/>
      <c r="AN71" s="444"/>
      <c r="AO71" s="444"/>
      <c r="AP71" s="444"/>
    </row>
    <row r="72" spans="38:42" s="423" customFormat="1" ht="15">
      <c r="AL72" s="444"/>
      <c r="AM72" s="444"/>
      <c r="AN72" s="444"/>
      <c r="AO72" s="444"/>
      <c r="AP72" s="444"/>
    </row>
    <row r="73" spans="38:42" s="423" customFormat="1" ht="15">
      <c r="AL73" s="444"/>
      <c r="AM73" s="444"/>
      <c r="AN73" s="444"/>
      <c r="AO73" s="444"/>
      <c r="AP73" s="444"/>
    </row>
    <row r="74" spans="38:42" s="423" customFormat="1" ht="15">
      <c r="AL74" s="444"/>
      <c r="AM74" s="444"/>
      <c r="AN74" s="444"/>
      <c r="AO74" s="444"/>
      <c r="AP74" s="444"/>
    </row>
    <row r="75" spans="38:42" s="423" customFormat="1" ht="15">
      <c r="AL75" s="444"/>
      <c r="AM75" s="444"/>
      <c r="AN75" s="444"/>
      <c r="AO75" s="444"/>
      <c r="AP75" s="444"/>
    </row>
    <row r="76" spans="38:42" s="423" customFormat="1" ht="15">
      <c r="AL76" s="444"/>
      <c r="AM76" s="444"/>
      <c r="AN76" s="444"/>
      <c r="AO76" s="444"/>
      <c r="AP76" s="444"/>
    </row>
    <row r="77" spans="38:42" s="423" customFormat="1" ht="15">
      <c r="AL77" s="444"/>
      <c r="AM77" s="444"/>
      <c r="AN77" s="444"/>
      <c r="AO77" s="444"/>
      <c r="AP77" s="444"/>
    </row>
    <row r="78" spans="38:42" s="423" customFormat="1" ht="15">
      <c r="AL78" s="444"/>
      <c r="AM78" s="444"/>
      <c r="AN78" s="444"/>
      <c r="AO78" s="444"/>
      <c r="AP78" s="444"/>
    </row>
    <row r="79" spans="38:42" s="423" customFormat="1" ht="15">
      <c r="AL79" s="444"/>
      <c r="AM79" s="444"/>
      <c r="AN79" s="444"/>
      <c r="AO79" s="444"/>
      <c r="AP79" s="444"/>
    </row>
    <row r="80" spans="38:42" s="423" customFormat="1" ht="15">
      <c r="AL80" s="444"/>
      <c r="AM80" s="444"/>
      <c r="AN80" s="444"/>
      <c r="AO80" s="444"/>
      <c r="AP80" s="444"/>
    </row>
    <row r="81" spans="38:42" s="423" customFormat="1" ht="15">
      <c r="AL81" s="444"/>
      <c r="AM81" s="444"/>
      <c r="AN81" s="444"/>
      <c r="AO81" s="444"/>
      <c r="AP81" s="444"/>
    </row>
    <row r="82" spans="38:42" s="423" customFormat="1" ht="15">
      <c r="AL82" s="444"/>
      <c r="AM82" s="444"/>
      <c r="AN82" s="444"/>
      <c r="AO82" s="444"/>
      <c r="AP82" s="444"/>
    </row>
    <row r="83" spans="38:42" s="423" customFormat="1" ht="15">
      <c r="AL83" s="444"/>
      <c r="AM83" s="444"/>
      <c r="AN83" s="444"/>
      <c r="AO83" s="444"/>
      <c r="AP83" s="444"/>
    </row>
    <row r="84" spans="38:42" s="423" customFormat="1" ht="15">
      <c r="AL84" s="444"/>
      <c r="AM84" s="444"/>
      <c r="AN84" s="444"/>
      <c r="AO84" s="444"/>
      <c r="AP84" s="444"/>
    </row>
    <row r="85" spans="38:42" s="423" customFormat="1" ht="15">
      <c r="AL85" s="444"/>
      <c r="AM85" s="444"/>
      <c r="AN85" s="444"/>
      <c r="AO85" s="444"/>
      <c r="AP85" s="444"/>
    </row>
    <row r="86" spans="38:42" s="423" customFormat="1" ht="15">
      <c r="AL86" s="444"/>
      <c r="AM86" s="444"/>
      <c r="AN86" s="444"/>
      <c r="AO86" s="444"/>
      <c r="AP86" s="444"/>
    </row>
    <row r="87" spans="38:42" s="423" customFormat="1" ht="15">
      <c r="AL87" s="444"/>
      <c r="AM87" s="444"/>
      <c r="AN87" s="444"/>
      <c r="AO87" s="444"/>
      <c r="AP87" s="444"/>
    </row>
    <row r="88" spans="38:42" s="423" customFormat="1" ht="15">
      <c r="AL88" s="444"/>
      <c r="AM88" s="444"/>
      <c r="AN88" s="444"/>
      <c r="AO88" s="444"/>
      <c r="AP88" s="444"/>
    </row>
    <row r="89" spans="38:42" s="423" customFormat="1" ht="15">
      <c r="AL89" s="444"/>
      <c r="AM89" s="444"/>
      <c r="AN89" s="444"/>
      <c r="AO89" s="444"/>
      <c r="AP89" s="444"/>
    </row>
    <row r="90" spans="38:42" s="423" customFormat="1" ht="15">
      <c r="AL90" s="444"/>
      <c r="AM90" s="444"/>
      <c r="AN90" s="444"/>
      <c r="AO90" s="444"/>
      <c r="AP90" s="444"/>
    </row>
    <row r="91" spans="38:42" s="423" customFormat="1" ht="15">
      <c r="AL91" s="444"/>
      <c r="AM91" s="444"/>
      <c r="AN91" s="444"/>
      <c r="AO91" s="444"/>
      <c r="AP91" s="444"/>
    </row>
    <row r="92" spans="38:42" s="423" customFormat="1" ht="15">
      <c r="AL92" s="444"/>
      <c r="AM92" s="444"/>
      <c r="AN92" s="444"/>
      <c r="AO92" s="444"/>
      <c r="AP92" s="444"/>
    </row>
    <row r="93" spans="38:42" s="423" customFormat="1" ht="15">
      <c r="AL93" s="444"/>
      <c r="AM93" s="444"/>
      <c r="AN93" s="444"/>
      <c r="AO93" s="444"/>
      <c r="AP93" s="444"/>
    </row>
    <row r="94" spans="38:42" s="423" customFormat="1" ht="15">
      <c r="AL94" s="444"/>
      <c r="AM94" s="444"/>
      <c r="AN94" s="444"/>
      <c r="AO94" s="444"/>
      <c r="AP94" s="444"/>
    </row>
    <row r="95" spans="38:42" s="423" customFormat="1" ht="15">
      <c r="AL95" s="444"/>
      <c r="AM95" s="444"/>
      <c r="AN95" s="444"/>
      <c r="AO95" s="444"/>
      <c r="AP95" s="444"/>
    </row>
    <row r="96" spans="38:42" s="423" customFormat="1" ht="15">
      <c r="AL96" s="444"/>
      <c r="AM96" s="444"/>
      <c r="AN96" s="444"/>
      <c r="AO96" s="444"/>
      <c r="AP96" s="444"/>
    </row>
    <row r="97" spans="38:42" s="423" customFormat="1" ht="15">
      <c r="AL97" s="444"/>
      <c r="AM97" s="444"/>
      <c r="AN97" s="444"/>
      <c r="AO97" s="444"/>
      <c r="AP97" s="444"/>
    </row>
    <row r="98" spans="38:42" s="423" customFormat="1" ht="15">
      <c r="AL98" s="444"/>
      <c r="AM98" s="444"/>
      <c r="AN98" s="444"/>
      <c r="AO98" s="444"/>
      <c r="AP98" s="444"/>
    </row>
    <row r="99" spans="38:42" s="423" customFormat="1" ht="15">
      <c r="AL99" s="444"/>
      <c r="AM99" s="444"/>
      <c r="AN99" s="444"/>
      <c r="AO99" s="444"/>
      <c r="AP99" s="444"/>
    </row>
    <row r="100" spans="38:42" s="423" customFormat="1" ht="15">
      <c r="AL100" s="444"/>
      <c r="AM100" s="444"/>
      <c r="AN100" s="444"/>
      <c r="AO100" s="444"/>
      <c r="AP100" s="444"/>
    </row>
    <row r="101" spans="38:42" s="423" customFormat="1" ht="15">
      <c r="AL101" s="444"/>
      <c r="AM101" s="444"/>
      <c r="AN101" s="444"/>
      <c r="AO101" s="444"/>
      <c r="AP101" s="444"/>
    </row>
    <row r="102" spans="38:42" s="423" customFormat="1" ht="15">
      <c r="AL102" s="444"/>
      <c r="AM102" s="444"/>
      <c r="AN102" s="444"/>
      <c r="AO102" s="444"/>
      <c r="AP102" s="444"/>
    </row>
    <row r="103" spans="38:42" s="423" customFormat="1" ht="15">
      <c r="AL103" s="444"/>
      <c r="AM103" s="444"/>
      <c r="AN103" s="444"/>
      <c r="AO103" s="444"/>
      <c r="AP103" s="444"/>
    </row>
    <row r="104" spans="38:42" s="423" customFormat="1" ht="15">
      <c r="AL104" s="444"/>
      <c r="AM104" s="444"/>
      <c r="AN104" s="444"/>
      <c r="AO104" s="444"/>
      <c r="AP104" s="444"/>
    </row>
    <row r="105" spans="38:42" s="423" customFormat="1" ht="15">
      <c r="AL105" s="444"/>
      <c r="AM105" s="444"/>
      <c r="AN105" s="444"/>
      <c r="AO105" s="444"/>
      <c r="AP105" s="444"/>
    </row>
    <row r="106" spans="38:42" s="423" customFormat="1" ht="15">
      <c r="AL106" s="444"/>
      <c r="AM106" s="444"/>
      <c r="AN106" s="444"/>
      <c r="AO106" s="444"/>
      <c r="AP106" s="444"/>
    </row>
    <row r="107" spans="38:42" s="423" customFormat="1" ht="15">
      <c r="AL107" s="444"/>
      <c r="AM107" s="444"/>
      <c r="AN107" s="444"/>
      <c r="AO107" s="444"/>
      <c r="AP107" s="444"/>
    </row>
    <row r="108" spans="38:42" s="423" customFormat="1" ht="15">
      <c r="AL108" s="444"/>
      <c r="AM108" s="444"/>
      <c r="AN108" s="444"/>
      <c r="AO108" s="444"/>
      <c r="AP108" s="444"/>
    </row>
    <row r="109" spans="38:42" s="423" customFormat="1" ht="15">
      <c r="AL109" s="444"/>
      <c r="AM109" s="444"/>
      <c r="AN109" s="444"/>
      <c r="AO109" s="444"/>
      <c r="AP109" s="444"/>
    </row>
    <row r="110" spans="38:42" s="423" customFormat="1" ht="15">
      <c r="AL110" s="444"/>
      <c r="AM110" s="444"/>
      <c r="AN110" s="444"/>
      <c r="AO110" s="444"/>
      <c r="AP110" s="444"/>
    </row>
    <row r="111" spans="38:42" s="423" customFormat="1" ht="15">
      <c r="AL111" s="444"/>
      <c r="AM111" s="444"/>
      <c r="AN111" s="444"/>
      <c r="AO111" s="444"/>
      <c r="AP111" s="444"/>
    </row>
    <row r="112" spans="38:42" s="423" customFormat="1" ht="15">
      <c r="AL112" s="444"/>
      <c r="AM112" s="444"/>
      <c r="AN112" s="444"/>
      <c r="AO112" s="444"/>
      <c r="AP112" s="444"/>
    </row>
    <row r="113" spans="38:42" s="423" customFormat="1" ht="15">
      <c r="AL113" s="444"/>
      <c r="AM113" s="444"/>
      <c r="AN113" s="444"/>
      <c r="AO113" s="444"/>
      <c r="AP113" s="444"/>
    </row>
    <row r="114" spans="38:42" s="423" customFormat="1" ht="15">
      <c r="AL114" s="444"/>
      <c r="AM114" s="444"/>
      <c r="AN114" s="444"/>
      <c r="AO114" s="444"/>
      <c r="AP114" s="444"/>
    </row>
    <row r="115" spans="38:42" s="423" customFormat="1" ht="15">
      <c r="AL115" s="444"/>
      <c r="AM115" s="444"/>
      <c r="AN115" s="444"/>
      <c r="AO115" s="444"/>
      <c r="AP115" s="444"/>
    </row>
    <row r="116" spans="38:42" s="423" customFormat="1" ht="15">
      <c r="AL116" s="444"/>
      <c r="AM116" s="444"/>
      <c r="AN116" s="444"/>
      <c r="AO116" s="444"/>
      <c r="AP116" s="444"/>
    </row>
    <row r="117" spans="38:42" s="423" customFormat="1" ht="15">
      <c r="AL117" s="444"/>
      <c r="AM117" s="444"/>
      <c r="AN117" s="444"/>
      <c r="AO117" s="444"/>
      <c r="AP117" s="444"/>
    </row>
    <row r="118" spans="38:42" s="423" customFormat="1" ht="15">
      <c r="AL118" s="444"/>
      <c r="AM118" s="444"/>
      <c r="AN118" s="444"/>
      <c r="AO118" s="444"/>
      <c r="AP118" s="444"/>
    </row>
    <row r="119" spans="38:42" s="423" customFormat="1" ht="15">
      <c r="AL119" s="444"/>
      <c r="AM119" s="444"/>
      <c r="AN119" s="444"/>
      <c r="AO119" s="444"/>
      <c r="AP119" s="444"/>
    </row>
    <row r="120" spans="38:42" s="423" customFormat="1" ht="15">
      <c r="AL120" s="444"/>
      <c r="AM120" s="444"/>
      <c r="AN120" s="444"/>
      <c r="AO120" s="444"/>
      <c r="AP120" s="444"/>
    </row>
    <row r="121" spans="38:42" s="423" customFormat="1" ht="15">
      <c r="AL121" s="444"/>
      <c r="AM121" s="444"/>
      <c r="AN121" s="444"/>
      <c r="AO121" s="444"/>
      <c r="AP121" s="444"/>
    </row>
    <row r="122" spans="38:42" s="423" customFormat="1" ht="15">
      <c r="AL122" s="444"/>
      <c r="AM122" s="444"/>
      <c r="AN122" s="444"/>
      <c r="AO122" s="444"/>
      <c r="AP122" s="444"/>
    </row>
    <row r="123" spans="38:42" s="423" customFormat="1" ht="15">
      <c r="AL123" s="444"/>
      <c r="AM123" s="444"/>
      <c r="AN123" s="444"/>
      <c r="AO123" s="444"/>
      <c r="AP123" s="444"/>
    </row>
    <row r="124" spans="38:42" s="423" customFormat="1" ht="15">
      <c r="AL124" s="444"/>
      <c r="AM124" s="444"/>
      <c r="AN124" s="444"/>
      <c r="AO124" s="444"/>
      <c r="AP124" s="444"/>
    </row>
    <row r="125" spans="38:42" s="423" customFormat="1" ht="15">
      <c r="AL125" s="444"/>
      <c r="AM125" s="444"/>
      <c r="AN125" s="444"/>
      <c r="AO125" s="444"/>
      <c r="AP125" s="444"/>
    </row>
    <row r="126" spans="38:42" s="423" customFormat="1" ht="15">
      <c r="AL126" s="444"/>
      <c r="AM126" s="444"/>
      <c r="AN126" s="444"/>
      <c r="AO126" s="444"/>
      <c r="AP126" s="444"/>
    </row>
    <row r="127" spans="38:42" s="423" customFormat="1" ht="15">
      <c r="AL127" s="444"/>
      <c r="AM127" s="444"/>
      <c r="AN127" s="444"/>
      <c r="AO127" s="444"/>
      <c r="AP127" s="444"/>
    </row>
    <row r="128" spans="38:42" s="423" customFormat="1" ht="15">
      <c r="AL128" s="444"/>
      <c r="AM128" s="444"/>
      <c r="AN128" s="444"/>
      <c r="AO128" s="444"/>
      <c r="AP128" s="444"/>
    </row>
    <row r="129" spans="38:42" s="423" customFormat="1" ht="15">
      <c r="AL129" s="444"/>
      <c r="AM129" s="444"/>
      <c r="AN129" s="444"/>
      <c r="AO129" s="444"/>
      <c r="AP129" s="444"/>
    </row>
    <row r="130" spans="38:42" s="423" customFormat="1" ht="15">
      <c r="AL130" s="444"/>
      <c r="AM130" s="444"/>
      <c r="AN130" s="444"/>
      <c r="AO130" s="444"/>
      <c r="AP130" s="444"/>
    </row>
    <row r="131" spans="38:42" s="423" customFormat="1" ht="15">
      <c r="AL131" s="444"/>
      <c r="AM131" s="444"/>
      <c r="AN131" s="444"/>
      <c r="AO131" s="444"/>
      <c r="AP131" s="444"/>
    </row>
    <row r="132" spans="38:42" s="423" customFormat="1" ht="15">
      <c r="AL132" s="444"/>
      <c r="AM132" s="444"/>
      <c r="AN132" s="444"/>
      <c r="AO132" s="444"/>
      <c r="AP132" s="444"/>
    </row>
    <row r="133" spans="38:42" s="423" customFormat="1" ht="15">
      <c r="AL133" s="444"/>
      <c r="AM133" s="444"/>
      <c r="AN133" s="444"/>
      <c r="AO133" s="444"/>
      <c r="AP133" s="444"/>
    </row>
    <row r="134" spans="38:42" s="423" customFormat="1" ht="15">
      <c r="AL134" s="444"/>
      <c r="AM134" s="444"/>
      <c r="AN134" s="444"/>
      <c r="AO134" s="444"/>
      <c r="AP134" s="444"/>
    </row>
    <row r="135" spans="38:42" s="423" customFormat="1" ht="15">
      <c r="AL135" s="444"/>
      <c r="AM135" s="444"/>
      <c r="AN135" s="444"/>
      <c r="AO135" s="444"/>
      <c r="AP135" s="444"/>
    </row>
    <row r="136" spans="38:42" s="423" customFormat="1" ht="15">
      <c r="AL136" s="444"/>
      <c r="AM136" s="444"/>
      <c r="AN136" s="444"/>
      <c r="AO136" s="444"/>
      <c r="AP136" s="444"/>
    </row>
    <row r="137" spans="38:42" s="423" customFormat="1" ht="15">
      <c r="AL137" s="444"/>
      <c r="AM137" s="444"/>
      <c r="AN137" s="444"/>
      <c r="AO137" s="444"/>
      <c r="AP137" s="444"/>
    </row>
    <row r="138" spans="38:42" s="423" customFormat="1" ht="15">
      <c r="AL138" s="444"/>
      <c r="AM138" s="444"/>
      <c r="AN138" s="444"/>
      <c r="AO138" s="444"/>
      <c r="AP138" s="444"/>
    </row>
    <row r="139" spans="38:42" s="423" customFormat="1" ht="15">
      <c r="AL139" s="444"/>
      <c r="AM139" s="444"/>
      <c r="AN139" s="444"/>
      <c r="AO139" s="444"/>
      <c r="AP139" s="444"/>
    </row>
    <row r="140" spans="38:42" s="423" customFormat="1" ht="15">
      <c r="AL140" s="444"/>
      <c r="AM140" s="444"/>
      <c r="AN140" s="444"/>
      <c r="AO140" s="444"/>
      <c r="AP140" s="444"/>
    </row>
    <row r="141" spans="38:42" s="423" customFormat="1" ht="15">
      <c r="AL141" s="444"/>
      <c r="AM141" s="444"/>
      <c r="AN141" s="444"/>
      <c r="AO141" s="444"/>
      <c r="AP141" s="444"/>
    </row>
    <row r="142" spans="38:42" s="423" customFormat="1" ht="15">
      <c r="AL142" s="444"/>
      <c r="AM142" s="444"/>
      <c r="AN142" s="444"/>
      <c r="AO142" s="444"/>
      <c r="AP142" s="444"/>
    </row>
    <row r="143" spans="38:42" s="423" customFormat="1" ht="15">
      <c r="AL143" s="444"/>
      <c r="AM143" s="444"/>
      <c r="AN143" s="444"/>
      <c r="AO143" s="444"/>
      <c r="AP143" s="444"/>
    </row>
    <row r="144" spans="38:42" s="423" customFormat="1" ht="15">
      <c r="AL144" s="444"/>
      <c r="AM144" s="444"/>
      <c r="AN144" s="444"/>
      <c r="AO144" s="444"/>
      <c r="AP144" s="444"/>
    </row>
    <row r="145" spans="38:42" s="423" customFormat="1" ht="15">
      <c r="AL145" s="444"/>
      <c r="AM145" s="444"/>
      <c r="AN145" s="444"/>
      <c r="AO145" s="444"/>
      <c r="AP145" s="444"/>
    </row>
    <row r="146" spans="38:42" s="423" customFormat="1" ht="15">
      <c r="AL146" s="444"/>
      <c r="AM146" s="444"/>
      <c r="AN146" s="444"/>
      <c r="AO146" s="444"/>
      <c r="AP146" s="444"/>
    </row>
    <row r="147" spans="38:42" s="423" customFormat="1" ht="15">
      <c r="AL147" s="444"/>
      <c r="AM147" s="444"/>
      <c r="AN147" s="444"/>
      <c r="AO147" s="444"/>
      <c r="AP147" s="444"/>
    </row>
    <row r="148" spans="38:42" s="423" customFormat="1" ht="15">
      <c r="AL148" s="444"/>
      <c r="AM148" s="444"/>
      <c r="AN148" s="444"/>
      <c r="AO148" s="444"/>
      <c r="AP148" s="444"/>
    </row>
    <row r="149" spans="38:42" s="423" customFormat="1" ht="15">
      <c r="AL149" s="444"/>
      <c r="AM149" s="444"/>
      <c r="AN149" s="444"/>
      <c r="AO149" s="444"/>
      <c r="AP149" s="444"/>
    </row>
    <row r="150" spans="38:42" s="423" customFormat="1" ht="15">
      <c r="AL150" s="444"/>
      <c r="AM150" s="444"/>
      <c r="AN150" s="444"/>
      <c r="AO150" s="444"/>
      <c r="AP150" s="444"/>
    </row>
    <row r="151" spans="38:42" s="423" customFormat="1" ht="15">
      <c r="AL151" s="444"/>
      <c r="AM151" s="444"/>
      <c r="AN151" s="444"/>
      <c r="AO151" s="444"/>
      <c r="AP151" s="444"/>
    </row>
    <row r="152" spans="38:42" s="423" customFormat="1" ht="15">
      <c r="AL152" s="444"/>
      <c r="AM152" s="444"/>
      <c r="AN152" s="444"/>
      <c r="AO152" s="444"/>
      <c r="AP152" s="444"/>
    </row>
    <row r="153" spans="38:42" s="423" customFormat="1" ht="15">
      <c r="AL153" s="444"/>
      <c r="AM153" s="444"/>
      <c r="AN153" s="444"/>
      <c r="AO153" s="444"/>
      <c r="AP153" s="444"/>
    </row>
    <row r="154" spans="38:42" s="423" customFormat="1" ht="15">
      <c r="AL154" s="444"/>
      <c r="AM154" s="444"/>
      <c r="AN154" s="444"/>
      <c r="AO154" s="444"/>
      <c r="AP154" s="444"/>
    </row>
    <row r="155" spans="38:42" s="423" customFormat="1" ht="15">
      <c r="AL155" s="444"/>
      <c r="AM155" s="444"/>
      <c r="AN155" s="444"/>
      <c r="AO155" s="444"/>
      <c r="AP155" s="444"/>
    </row>
    <row r="156" spans="38:42" s="423" customFormat="1" ht="15">
      <c r="AL156" s="444"/>
      <c r="AM156" s="444"/>
      <c r="AN156" s="444"/>
      <c r="AO156" s="444"/>
      <c r="AP156" s="444"/>
    </row>
    <row r="157" spans="38:42" s="423" customFormat="1" ht="15">
      <c r="AL157" s="444"/>
      <c r="AM157" s="444"/>
      <c r="AN157" s="444"/>
      <c r="AO157" s="444"/>
      <c r="AP157" s="444"/>
    </row>
    <row r="158" spans="38:42" s="423" customFormat="1" ht="15">
      <c r="AL158" s="444"/>
      <c r="AM158" s="444"/>
      <c r="AN158" s="444"/>
      <c r="AO158" s="444"/>
      <c r="AP158" s="444"/>
    </row>
    <row r="159" spans="38:42" s="423" customFormat="1" ht="15">
      <c r="AL159" s="444"/>
      <c r="AM159" s="444"/>
      <c r="AN159" s="444"/>
      <c r="AO159" s="444"/>
      <c r="AP159" s="444"/>
    </row>
    <row r="160" spans="38:42" s="423" customFormat="1" ht="15">
      <c r="AL160" s="444"/>
      <c r="AM160" s="444"/>
      <c r="AN160" s="444"/>
      <c r="AO160" s="444"/>
      <c r="AP160" s="444"/>
    </row>
    <row r="161" spans="38:42" s="423" customFormat="1" ht="15">
      <c r="AL161" s="444"/>
      <c r="AM161" s="444"/>
      <c r="AN161" s="444"/>
      <c r="AO161" s="444"/>
      <c r="AP161" s="444"/>
    </row>
    <row r="162" spans="38:42" s="423" customFormat="1" ht="15">
      <c r="AL162" s="444"/>
      <c r="AM162" s="444"/>
      <c r="AN162" s="444"/>
      <c r="AO162" s="444"/>
      <c r="AP162" s="444"/>
    </row>
    <row r="163" spans="38:42" s="423" customFormat="1" ht="15">
      <c r="AL163" s="444"/>
      <c r="AM163" s="444"/>
      <c r="AN163" s="444"/>
      <c r="AO163" s="444"/>
      <c r="AP163" s="444"/>
    </row>
    <row r="164" spans="38:42" s="423" customFormat="1" ht="15">
      <c r="AL164" s="444"/>
      <c r="AM164" s="444"/>
      <c r="AN164" s="444"/>
      <c r="AO164" s="444"/>
      <c r="AP164" s="444"/>
    </row>
    <row r="165" spans="38:42" s="423" customFormat="1" ht="15">
      <c r="AL165" s="444"/>
      <c r="AM165" s="444"/>
      <c r="AN165" s="444"/>
      <c r="AO165" s="444"/>
      <c r="AP165" s="444"/>
    </row>
    <row r="166" spans="38:42" s="423" customFormat="1" ht="15">
      <c r="AL166" s="444"/>
      <c r="AM166" s="444"/>
      <c r="AN166" s="444"/>
      <c r="AO166" s="444"/>
      <c r="AP166" s="444"/>
    </row>
    <row r="167" spans="38:42" s="423" customFormat="1" ht="15">
      <c r="AL167" s="444"/>
      <c r="AM167" s="444"/>
      <c r="AN167" s="444"/>
      <c r="AO167" s="444"/>
      <c r="AP167" s="444"/>
    </row>
    <row r="168" spans="38:42" s="423" customFormat="1" ht="15">
      <c r="AL168" s="444"/>
      <c r="AM168" s="444"/>
      <c r="AN168" s="444"/>
      <c r="AO168" s="444"/>
      <c r="AP168" s="444"/>
    </row>
    <row r="169" spans="38:42" s="423" customFormat="1" ht="15">
      <c r="AL169" s="444"/>
      <c r="AM169" s="444"/>
      <c r="AN169" s="444"/>
      <c r="AO169" s="444"/>
      <c r="AP169" s="444"/>
    </row>
    <row r="170" spans="38:42" s="423" customFormat="1" ht="15">
      <c r="AL170" s="444"/>
      <c r="AM170" s="444"/>
      <c r="AN170" s="444"/>
      <c r="AO170" s="444"/>
      <c r="AP170" s="444"/>
    </row>
    <row r="171" spans="38:42" s="423" customFormat="1" ht="15">
      <c r="AL171" s="444"/>
      <c r="AM171" s="444"/>
      <c r="AN171" s="444"/>
      <c r="AO171" s="444"/>
      <c r="AP171" s="444"/>
    </row>
    <row r="172" spans="38:42" s="423" customFormat="1" ht="15">
      <c r="AL172" s="444"/>
      <c r="AM172" s="444"/>
      <c r="AN172" s="444"/>
      <c r="AO172" s="444"/>
      <c r="AP172" s="444"/>
    </row>
    <row r="173" spans="38:42" s="423" customFormat="1" ht="15">
      <c r="AL173" s="444"/>
      <c r="AM173" s="444"/>
      <c r="AN173" s="444"/>
      <c r="AO173" s="444"/>
      <c r="AP173" s="444"/>
    </row>
    <row r="174" spans="38:42" s="423" customFormat="1" ht="15">
      <c r="AL174" s="444"/>
      <c r="AM174" s="444"/>
      <c r="AN174" s="444"/>
      <c r="AO174" s="444"/>
      <c r="AP174" s="444"/>
    </row>
    <row r="175" spans="38:42" s="423" customFormat="1" ht="15">
      <c r="AL175" s="444"/>
      <c r="AM175" s="444"/>
      <c r="AN175" s="444"/>
      <c r="AO175" s="444"/>
      <c r="AP175" s="444"/>
    </row>
    <row r="176" spans="38:42" s="423" customFormat="1" ht="15">
      <c r="AL176" s="444"/>
      <c r="AM176" s="444"/>
      <c r="AN176" s="444"/>
      <c r="AO176" s="444"/>
      <c r="AP176" s="444"/>
    </row>
    <row r="177" spans="38:42" s="423" customFormat="1" ht="15">
      <c r="AL177" s="444"/>
      <c r="AM177" s="444"/>
      <c r="AN177" s="444"/>
      <c r="AO177" s="444"/>
      <c r="AP177" s="444"/>
    </row>
    <row r="178" spans="38:42" s="423" customFormat="1" ht="15">
      <c r="AL178" s="444"/>
      <c r="AM178" s="444"/>
      <c r="AN178" s="444"/>
      <c r="AO178" s="444"/>
      <c r="AP178" s="444"/>
    </row>
    <row r="179" spans="38:42" s="423" customFormat="1" ht="15">
      <c r="AL179" s="444"/>
      <c r="AM179" s="444"/>
      <c r="AN179" s="444"/>
      <c r="AO179" s="444"/>
      <c r="AP179" s="444"/>
    </row>
    <row r="180" spans="38:42" s="423" customFormat="1" ht="15">
      <c r="AL180" s="444"/>
      <c r="AM180" s="444"/>
      <c r="AN180" s="444"/>
      <c r="AO180" s="444"/>
      <c r="AP180" s="444"/>
    </row>
    <row r="181" spans="38:42" s="423" customFormat="1" ht="15">
      <c r="AL181" s="444"/>
      <c r="AM181" s="444"/>
      <c r="AN181" s="444"/>
      <c r="AO181" s="444"/>
      <c r="AP181" s="444"/>
    </row>
    <row r="182" spans="38:42" s="423" customFormat="1" ht="15">
      <c r="AL182" s="444"/>
      <c r="AM182" s="444"/>
      <c r="AN182" s="444"/>
      <c r="AO182" s="444"/>
      <c r="AP182" s="444"/>
    </row>
    <row r="183" spans="38:42" s="423" customFormat="1" ht="15">
      <c r="AL183" s="444"/>
      <c r="AM183" s="444"/>
      <c r="AN183" s="444"/>
      <c r="AO183" s="444"/>
      <c r="AP183" s="444"/>
    </row>
    <row r="184" spans="38:42" s="423" customFormat="1" ht="15">
      <c r="AL184" s="444"/>
      <c r="AM184" s="444"/>
      <c r="AN184" s="444"/>
      <c r="AO184" s="444"/>
      <c r="AP184" s="444"/>
    </row>
    <row r="185" spans="38:42" s="423" customFormat="1" ht="15">
      <c r="AL185" s="444"/>
      <c r="AM185" s="444"/>
      <c r="AN185" s="444"/>
      <c r="AO185" s="444"/>
      <c r="AP185" s="444"/>
    </row>
    <row r="186" spans="38:42" s="423" customFormat="1" ht="15">
      <c r="AL186" s="444"/>
      <c r="AM186" s="444"/>
      <c r="AN186" s="444"/>
      <c r="AO186" s="444"/>
      <c r="AP186" s="444"/>
    </row>
    <row r="187" spans="38:42" s="423" customFormat="1" ht="15">
      <c r="AL187" s="444"/>
      <c r="AM187" s="444"/>
      <c r="AN187" s="444"/>
      <c r="AO187" s="444"/>
      <c r="AP187" s="444"/>
    </row>
    <row r="188" spans="38:42" s="423" customFormat="1" ht="15">
      <c r="AL188" s="444"/>
      <c r="AM188" s="444"/>
      <c r="AN188" s="444"/>
      <c r="AO188" s="444"/>
      <c r="AP188" s="444"/>
    </row>
    <row r="189" spans="38:42" s="423" customFormat="1" ht="15">
      <c r="AL189" s="444"/>
      <c r="AM189" s="444"/>
      <c r="AN189" s="444"/>
      <c r="AO189" s="444"/>
      <c r="AP189" s="444"/>
    </row>
    <row r="190" spans="38:42" s="423" customFormat="1" ht="15">
      <c r="AL190" s="444"/>
      <c r="AM190" s="444"/>
      <c r="AN190" s="444"/>
      <c r="AO190" s="444"/>
      <c r="AP190" s="444"/>
    </row>
    <row r="191" spans="38:42" s="423" customFormat="1" ht="15">
      <c r="AL191" s="444"/>
      <c r="AM191" s="444"/>
      <c r="AN191" s="444"/>
      <c r="AO191" s="444"/>
      <c r="AP191" s="444"/>
    </row>
    <row r="192" spans="38:42" s="423" customFormat="1" ht="15">
      <c r="AL192" s="444"/>
      <c r="AM192" s="444"/>
      <c r="AN192" s="444"/>
      <c r="AO192" s="444"/>
      <c r="AP192" s="444"/>
    </row>
    <row r="193" spans="38:42" s="423" customFormat="1" ht="15">
      <c r="AL193" s="444"/>
      <c r="AM193" s="444"/>
      <c r="AN193" s="444"/>
      <c r="AO193" s="444"/>
      <c r="AP193" s="444"/>
    </row>
    <row r="194" spans="38:42" s="423" customFormat="1" ht="15">
      <c r="AL194" s="444"/>
      <c r="AM194" s="444"/>
      <c r="AN194" s="444"/>
      <c r="AO194" s="444"/>
      <c r="AP194" s="444"/>
    </row>
    <row r="195" spans="38:42" s="423" customFormat="1" ht="15">
      <c r="AL195" s="444"/>
      <c r="AM195" s="444"/>
      <c r="AN195" s="444"/>
      <c r="AO195" s="444"/>
      <c r="AP195" s="444"/>
    </row>
    <row r="196" spans="38:42" s="423" customFormat="1" ht="15">
      <c r="AL196" s="444"/>
      <c r="AM196" s="444"/>
      <c r="AN196" s="444"/>
      <c r="AO196" s="444"/>
      <c r="AP196" s="444"/>
    </row>
    <row r="197" spans="38:42" s="423" customFormat="1" ht="15">
      <c r="AL197" s="444"/>
      <c r="AM197" s="444"/>
      <c r="AN197" s="444"/>
      <c r="AO197" s="444"/>
      <c r="AP197" s="444"/>
    </row>
    <row r="198" spans="38:42" s="423" customFormat="1" ht="15">
      <c r="AL198" s="444"/>
      <c r="AM198" s="444"/>
      <c r="AN198" s="444"/>
      <c r="AO198" s="444"/>
      <c r="AP198" s="444"/>
    </row>
    <row r="199" spans="38:42" s="423" customFormat="1" ht="15">
      <c r="AL199" s="444"/>
      <c r="AM199" s="444"/>
      <c r="AN199" s="444"/>
      <c r="AO199" s="444"/>
      <c r="AP199" s="444"/>
    </row>
    <row r="200" spans="38:42" s="423" customFormat="1" ht="15">
      <c r="AL200" s="444"/>
      <c r="AM200" s="444"/>
      <c r="AN200" s="444"/>
      <c r="AO200" s="444"/>
      <c r="AP200" s="444"/>
    </row>
    <row r="201" spans="38:42" s="423" customFormat="1" ht="15">
      <c r="AL201" s="444"/>
      <c r="AM201" s="444"/>
      <c r="AN201" s="444"/>
      <c r="AO201" s="444"/>
      <c r="AP201" s="444"/>
    </row>
    <row r="202" spans="38:42" s="423" customFormat="1" ht="15">
      <c r="AL202" s="444"/>
      <c r="AM202" s="444"/>
      <c r="AN202" s="444"/>
      <c r="AO202" s="444"/>
      <c r="AP202" s="444"/>
    </row>
    <row r="203" spans="38:42" s="423" customFormat="1" ht="15">
      <c r="AL203" s="444"/>
      <c r="AM203" s="444"/>
      <c r="AN203" s="444"/>
      <c r="AO203" s="444"/>
      <c r="AP203" s="444"/>
    </row>
    <row r="204" spans="38:42" s="423" customFormat="1" ht="15">
      <c r="AL204" s="444"/>
      <c r="AM204" s="444"/>
      <c r="AN204" s="444"/>
      <c r="AO204" s="444"/>
      <c r="AP204" s="444"/>
    </row>
    <row r="205" spans="38:42" s="423" customFormat="1" ht="15">
      <c r="AL205" s="444"/>
      <c r="AM205" s="444"/>
      <c r="AN205" s="444"/>
      <c r="AO205" s="444"/>
      <c r="AP205" s="444"/>
    </row>
    <row r="206" spans="38:42" s="423" customFormat="1" ht="15">
      <c r="AL206" s="444"/>
      <c r="AM206" s="444"/>
      <c r="AN206" s="444"/>
      <c r="AO206" s="444"/>
      <c r="AP206" s="444"/>
    </row>
    <row r="207" spans="38:42" s="423" customFormat="1" ht="15">
      <c r="AL207" s="444"/>
      <c r="AM207" s="444"/>
      <c r="AN207" s="444"/>
      <c r="AO207" s="444"/>
      <c r="AP207" s="444"/>
    </row>
    <row r="208" spans="38:42" s="423" customFormat="1" ht="15">
      <c r="AL208" s="444"/>
      <c r="AM208" s="444"/>
      <c r="AN208" s="444"/>
      <c r="AO208" s="444"/>
      <c r="AP208" s="444"/>
    </row>
    <row r="209" spans="38:42" s="423" customFormat="1" ht="15">
      <c r="AL209" s="444"/>
      <c r="AM209" s="444"/>
      <c r="AN209" s="444"/>
      <c r="AO209" s="444"/>
      <c r="AP209" s="444"/>
    </row>
    <row r="210" spans="38:42" s="423" customFormat="1" ht="15">
      <c r="AL210" s="444"/>
      <c r="AM210" s="444"/>
      <c r="AN210" s="444"/>
      <c r="AO210" s="444"/>
      <c r="AP210" s="444"/>
    </row>
    <row r="211" spans="38:42" s="423" customFormat="1" ht="15">
      <c r="AL211" s="444"/>
      <c r="AM211" s="444"/>
      <c r="AN211" s="444"/>
      <c r="AO211" s="444"/>
      <c r="AP211" s="444"/>
    </row>
    <row r="212" spans="38:42" s="423" customFormat="1" ht="15">
      <c r="AL212" s="444"/>
      <c r="AM212" s="444"/>
      <c r="AN212" s="444"/>
      <c r="AO212" s="444"/>
      <c r="AP212" s="444"/>
    </row>
    <row r="213" spans="38:42" s="423" customFormat="1" ht="15">
      <c r="AL213" s="444"/>
      <c r="AM213" s="444"/>
      <c r="AN213" s="444"/>
      <c r="AO213" s="444"/>
      <c r="AP213" s="444"/>
    </row>
    <row r="214" spans="38:42" s="423" customFormat="1" ht="15">
      <c r="AL214" s="444"/>
      <c r="AM214" s="444"/>
      <c r="AN214" s="444"/>
      <c r="AO214" s="444"/>
      <c r="AP214" s="444"/>
    </row>
    <row r="215" spans="38:42" s="423" customFormat="1" ht="15">
      <c r="AL215" s="444"/>
      <c r="AM215" s="444"/>
      <c r="AN215" s="444"/>
      <c r="AO215" s="444"/>
      <c r="AP215" s="444"/>
    </row>
    <row r="216" spans="38:42" s="423" customFormat="1" ht="15">
      <c r="AL216" s="444"/>
      <c r="AM216" s="444"/>
      <c r="AN216" s="444"/>
      <c r="AO216" s="444"/>
      <c r="AP216" s="444"/>
    </row>
    <row r="217" spans="38:42" s="423" customFormat="1" ht="15">
      <c r="AL217" s="444"/>
      <c r="AM217" s="444"/>
      <c r="AN217" s="444"/>
      <c r="AO217" s="444"/>
      <c r="AP217" s="444"/>
    </row>
    <row r="218" spans="38:42" s="423" customFormat="1" ht="15">
      <c r="AL218" s="444"/>
      <c r="AM218" s="444"/>
      <c r="AN218" s="444"/>
      <c r="AO218" s="444"/>
      <c r="AP218" s="444"/>
    </row>
    <row r="219" spans="38:42" s="423" customFormat="1" ht="15">
      <c r="AL219" s="444"/>
      <c r="AM219" s="444"/>
      <c r="AN219" s="444"/>
      <c r="AO219" s="444"/>
      <c r="AP219" s="444"/>
    </row>
    <row r="220" spans="38:42" s="423" customFormat="1" ht="15">
      <c r="AL220" s="444"/>
      <c r="AM220" s="444"/>
      <c r="AN220" s="444"/>
      <c r="AO220" s="444"/>
      <c r="AP220" s="444"/>
    </row>
    <row r="221" spans="38:42" s="423" customFormat="1" ht="15">
      <c r="AL221" s="444"/>
      <c r="AM221" s="444"/>
      <c r="AN221" s="444"/>
      <c r="AO221" s="444"/>
      <c r="AP221" s="444"/>
    </row>
    <row r="222" spans="38:42" s="423" customFormat="1" ht="15">
      <c r="AL222" s="444"/>
      <c r="AM222" s="444"/>
      <c r="AN222" s="444"/>
      <c r="AO222" s="444"/>
      <c r="AP222" s="444"/>
    </row>
    <row r="223" spans="38:42" s="423" customFormat="1" ht="15">
      <c r="AL223" s="444"/>
      <c r="AM223" s="444"/>
      <c r="AN223" s="444"/>
      <c r="AO223" s="444"/>
      <c r="AP223" s="444"/>
    </row>
    <row r="224" spans="38:42" s="423" customFormat="1" ht="15">
      <c r="AL224" s="444"/>
      <c r="AM224" s="444"/>
      <c r="AN224" s="444"/>
      <c r="AO224" s="444"/>
      <c r="AP224" s="444"/>
    </row>
    <row r="225" spans="36:42" s="423" customFormat="1" ht="15">
      <c r="AL225" s="444"/>
      <c r="AM225" s="444"/>
      <c r="AN225" s="444"/>
      <c r="AO225" s="444"/>
      <c r="AP225" s="444"/>
    </row>
    <row r="226" spans="36:42" s="423" customFormat="1" ht="15">
      <c r="AL226" s="444"/>
      <c r="AM226" s="444"/>
      <c r="AN226" s="444"/>
      <c r="AO226" s="444"/>
      <c r="AP226" s="444"/>
    </row>
    <row r="227" spans="36:42" s="423" customFormat="1" ht="15">
      <c r="AL227" s="444"/>
      <c r="AM227" s="444"/>
      <c r="AN227" s="444"/>
      <c r="AO227" s="444"/>
      <c r="AP227" s="444"/>
    </row>
    <row r="228" spans="36:42" s="423" customFormat="1" ht="15">
      <c r="AL228" s="444"/>
      <c r="AM228" s="444"/>
      <c r="AN228" s="444"/>
      <c r="AO228" s="444"/>
      <c r="AP228" s="444"/>
    </row>
    <row r="230" spans="36:42" s="423" customFormat="1">
      <c r="AL230" s="425"/>
      <c r="AM230" s="425"/>
      <c r="AN230" s="425"/>
      <c r="AO230" s="425"/>
      <c r="AP230" s="425"/>
    </row>
    <row r="231" spans="36:42" s="423" customFormat="1">
      <c r="AL231" s="425"/>
      <c r="AM231" s="425"/>
      <c r="AN231" s="425"/>
      <c r="AO231" s="425"/>
      <c r="AP231" s="425"/>
    </row>
    <row r="232" spans="36:42" s="423" customFormat="1">
      <c r="AL232" s="425"/>
      <c r="AM232" s="425"/>
      <c r="AN232" s="425"/>
      <c r="AO232" s="425"/>
      <c r="AP232" s="425"/>
    </row>
    <row r="234" spans="36:42" s="423" customFormat="1" ht="15">
      <c r="AJ234"/>
      <c r="AK234"/>
      <c r="AL234" s="425"/>
      <c r="AM234" s="425"/>
      <c r="AN234" s="425"/>
      <c r="AO234" s="425"/>
      <c r="AP234" s="425"/>
    </row>
    <row r="235" spans="36:42" s="423" customFormat="1" ht="15">
      <c r="AJ235"/>
      <c r="AK235"/>
      <c r="AL235" s="425"/>
      <c r="AM235" s="425"/>
      <c r="AN235" s="425"/>
      <c r="AO235" s="425"/>
      <c r="AP235" s="425"/>
    </row>
    <row r="236" spans="36:42" s="423" customFormat="1" ht="15">
      <c r="AJ236"/>
      <c r="AK236"/>
      <c r="AL236" s="425"/>
      <c r="AM236" s="425"/>
      <c r="AN236" s="425"/>
      <c r="AO236" s="425"/>
      <c r="AP236" s="425"/>
    </row>
  </sheetData>
  <mergeCells count="29">
    <mergeCell ref="L7:L8"/>
    <mergeCell ref="A7:A8"/>
    <mergeCell ref="B7:B8"/>
    <mergeCell ref="C7:C8"/>
    <mergeCell ref="D7:D8"/>
    <mergeCell ref="E7:E8"/>
    <mergeCell ref="F7:F8"/>
    <mergeCell ref="G7:G8"/>
    <mergeCell ref="H7:H8"/>
    <mergeCell ref="I7:I8"/>
    <mergeCell ref="J7:J8"/>
    <mergeCell ref="K7:K8"/>
    <mergeCell ref="X7:X8"/>
    <mergeCell ref="M7:M8"/>
    <mergeCell ref="N7:N8"/>
    <mergeCell ref="O7:O8"/>
    <mergeCell ref="P7:P8"/>
    <mergeCell ref="Q7:Q8"/>
    <mergeCell ref="R7:R8"/>
    <mergeCell ref="S7:S8"/>
    <mergeCell ref="T7:T8"/>
    <mergeCell ref="U7:U8"/>
    <mergeCell ref="V7:V8"/>
    <mergeCell ref="W7:W8"/>
    <mergeCell ref="Y7:Y8"/>
    <mergeCell ref="Z7:AB7"/>
    <mergeCell ref="AC7:AC8"/>
    <mergeCell ref="AD7:AD8"/>
    <mergeCell ref="AE7:AE8"/>
  </mergeCells>
  <pageMargins left="0.19" right="0.16" top="1" bottom="1" header="0.5" footer="0.5"/>
  <pageSetup paperSize="9" scale="67" orientation="portrait" r:id="rId1"/>
  <headerFooter alignWithMargins="0"/>
  <extLst>
    <ext xmlns:x14="http://schemas.microsoft.com/office/spreadsheetml/2009/9/main" uri="{CCE6A557-97BC-4b89-ADB6-D9C93CAAB3DF}">
      <x14:dataValidations xmlns:xm="http://schemas.microsoft.com/office/excel/2006/main" count="9">
        <x14:dataValidation type="list" allowBlank="1" showInputMessage="1" showErrorMessage="1">
          <x14:formula1>
            <xm:f>'[37]Data types'!#REF!</xm:f>
          </x14:formula1>
          <xm:sqref>S10:S1048576</xm:sqref>
        </x14:dataValidation>
        <x14:dataValidation type="list" allowBlank="1" showInputMessage="1" showErrorMessage="1">
          <x14:formula1>
            <xm:f>'[37]Data types'!#REF!</xm:f>
          </x14:formula1>
          <xm:sqref>N10:N1048576</xm:sqref>
        </x14:dataValidation>
        <x14:dataValidation type="list" allowBlank="1" showInputMessage="1" showErrorMessage="1">
          <x14:formula1>
            <xm:f>'[37]Data types'!#REF!</xm:f>
          </x14:formula1>
          <xm:sqref>L10:L1048576</xm:sqref>
        </x14:dataValidation>
        <x14:dataValidation type="list" allowBlank="1" showInputMessage="1" showErrorMessage="1">
          <x14:formula1>
            <xm:f>'[37]Data types'!#REF!</xm:f>
          </x14:formula1>
          <xm:sqref>G10:G1048576</xm:sqref>
        </x14:dataValidation>
        <x14:dataValidation type="list" allowBlank="1" showInputMessage="1" showErrorMessage="1">
          <x14:formula1>
            <xm:f>'[37]Data types'!#REF!</xm:f>
          </x14:formula1>
          <xm:sqref>E10:E1048576</xm:sqref>
        </x14:dataValidation>
        <x14:dataValidation type="list" allowBlank="1" showInputMessage="1" showErrorMessage="1">
          <x14:formula1>
            <xm:f>'[37]Data types'!#REF!</xm:f>
          </x14:formula1>
          <xm:sqref>D10:D1048576</xm:sqref>
        </x14:dataValidation>
        <x14:dataValidation type="list" allowBlank="1" showInputMessage="1" showErrorMessage="1">
          <x14:formula1>
            <xm:f>'[37]Data types'!#REF!</xm:f>
          </x14:formula1>
          <xm:sqref>F10:F1048576</xm:sqref>
        </x14:dataValidation>
        <x14:dataValidation type="list" allowBlank="1" showInputMessage="1" showErrorMessage="1">
          <x14:formula1>
            <xm:f>'[37]Data types'!#REF!</xm:f>
          </x14:formula1>
          <xm:sqref>M10:M1048576</xm:sqref>
        </x14:dataValidation>
        <x14:dataValidation type="list" allowBlank="1" showInputMessage="1" showErrorMessage="1">
          <x14:formula1>
            <xm:f>'[37]Data types'!#REF!</xm:f>
          </x14:formula1>
          <xm:sqref>AC10:AC1048576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28"/>
  <sheetViews>
    <sheetView zoomScale="85" zoomScaleNormal="85" workbookViewId="0">
      <selection activeCell="K21" sqref="K21"/>
    </sheetView>
  </sheetViews>
  <sheetFormatPr defaultColWidth="59.5703125" defaultRowHeight="12.75"/>
  <cols>
    <col min="1" max="1" width="11.7109375" style="423" customWidth="1"/>
    <col min="2" max="2" width="10.42578125" style="423" customWidth="1"/>
    <col min="3" max="3" width="19.7109375" style="423" customWidth="1"/>
    <col min="4" max="4" width="19" style="423" customWidth="1"/>
    <col min="5" max="6" width="10.42578125" style="423" customWidth="1"/>
    <col min="7" max="9" width="9.7109375" style="452" customWidth="1"/>
    <col min="10" max="10" width="41.140625" style="423" customWidth="1"/>
    <col min="11" max="13" width="9.85546875" style="423" customWidth="1"/>
    <col min="14" max="14" width="13.140625" style="423" customWidth="1"/>
    <col min="15" max="16" width="11.5703125" style="423" customWidth="1"/>
    <col min="17" max="18" width="11.42578125" style="423" customWidth="1"/>
    <col min="19" max="21" width="9.140625" style="423" customWidth="1"/>
    <col min="22" max="22" width="13.5703125" style="423" customWidth="1"/>
    <col min="23" max="23" width="11.42578125" style="423" customWidth="1"/>
    <col min="24" max="24" width="9.5703125" style="423" customWidth="1"/>
    <col min="25" max="26" width="16.42578125" style="423" customWidth="1"/>
    <col min="27" max="27" width="30" style="423" customWidth="1"/>
    <col min="28" max="16384" width="59.5703125" style="423"/>
  </cols>
  <sheetData>
    <row r="1" spans="1:31" s="268" customFormat="1" ht="15">
      <c r="A1" s="283" t="s">
        <v>0</v>
      </c>
      <c r="B1" s="450">
        <v>8.1999999999999993</v>
      </c>
      <c r="AE1" s="183"/>
    </row>
    <row r="2" spans="1:31" s="268" customFormat="1" ht="15">
      <c r="A2" s="283" t="s">
        <v>2</v>
      </c>
      <c r="B2" s="242" t="s">
        <v>724</v>
      </c>
      <c r="C2" s="237"/>
      <c r="D2" s="237"/>
      <c r="E2" s="237"/>
      <c r="AE2" s="183"/>
    </row>
    <row r="3" spans="1:31" s="268" customFormat="1" ht="15">
      <c r="A3" s="283" t="s">
        <v>4</v>
      </c>
      <c r="B3" s="242" t="s">
        <v>5</v>
      </c>
      <c r="C3" s="418"/>
      <c r="D3" s="418"/>
      <c r="E3" s="418"/>
      <c r="AE3" s="183"/>
    </row>
    <row r="4" spans="1:31" s="268" customFormat="1" ht="15">
      <c r="A4" s="283" t="s">
        <v>6</v>
      </c>
      <c r="B4" s="183" t="s">
        <v>658</v>
      </c>
      <c r="C4" s="420"/>
      <c r="D4" s="420"/>
      <c r="E4" s="420"/>
      <c r="AE4" s="183"/>
    </row>
    <row r="5" spans="1:31" s="268" customFormat="1" ht="15">
      <c r="A5" s="283" t="s">
        <v>8</v>
      </c>
      <c r="B5" s="451" t="s">
        <v>9</v>
      </c>
      <c r="C5" s="422"/>
      <c r="D5" s="422"/>
      <c r="E5" s="422"/>
      <c r="AE5" s="183"/>
    </row>
    <row r="6" spans="1:31" ht="12.75" customHeight="1" thickBot="1"/>
    <row r="7" spans="1:31" s="427" customFormat="1" ht="24" customHeight="1" thickBot="1">
      <c r="A7" s="2890" t="s">
        <v>692</v>
      </c>
      <c r="B7" s="2888" t="s">
        <v>725</v>
      </c>
      <c r="C7" s="2888" t="s">
        <v>695</v>
      </c>
      <c r="D7" s="2891" t="s">
        <v>696</v>
      </c>
      <c r="E7" s="2881" t="s">
        <v>697</v>
      </c>
      <c r="F7" s="2888" t="s">
        <v>698</v>
      </c>
      <c r="G7" s="2881" t="s">
        <v>699</v>
      </c>
      <c r="H7" s="2899" t="s">
        <v>700</v>
      </c>
      <c r="I7" s="2899" t="s">
        <v>701</v>
      </c>
      <c r="J7" s="2893" t="s">
        <v>726</v>
      </c>
      <c r="K7" s="2893" t="s">
        <v>727</v>
      </c>
      <c r="L7" s="2893" t="s">
        <v>728</v>
      </c>
      <c r="M7" s="2893" t="s">
        <v>729</v>
      </c>
      <c r="N7" s="2886" t="s">
        <v>711</v>
      </c>
      <c r="O7" s="2886" t="s">
        <v>713</v>
      </c>
      <c r="P7" s="2886" t="s">
        <v>714</v>
      </c>
      <c r="Q7" s="2897" t="s">
        <v>730</v>
      </c>
      <c r="R7" s="2881" t="s">
        <v>716</v>
      </c>
      <c r="S7" s="2883" t="s">
        <v>717</v>
      </c>
      <c r="T7" s="2884"/>
      <c r="U7" s="2885"/>
      <c r="V7" s="2893" t="s">
        <v>718</v>
      </c>
      <c r="W7" s="2895" t="s">
        <v>719</v>
      </c>
      <c r="X7" s="2895" t="s">
        <v>731</v>
      </c>
    </row>
    <row r="8" spans="1:31" s="427" customFormat="1" ht="78" customHeight="1" thickBot="1">
      <c r="A8" s="2887"/>
      <c r="B8" s="2889"/>
      <c r="C8" s="2889"/>
      <c r="D8" s="2892"/>
      <c r="E8" s="2882"/>
      <c r="F8" s="2889"/>
      <c r="G8" s="2882"/>
      <c r="H8" s="2900"/>
      <c r="I8" s="2900"/>
      <c r="J8" s="2894"/>
      <c r="K8" s="2894"/>
      <c r="L8" s="2894"/>
      <c r="M8" s="2894"/>
      <c r="N8" s="2887"/>
      <c r="O8" s="2887"/>
      <c r="P8" s="2887"/>
      <c r="Q8" s="2898"/>
      <c r="R8" s="2882"/>
      <c r="S8" s="431" t="s">
        <v>721</v>
      </c>
      <c r="T8" s="431" t="s">
        <v>722</v>
      </c>
      <c r="U8" s="432" t="s">
        <v>723</v>
      </c>
      <c r="V8" s="2894"/>
      <c r="W8" s="2896"/>
      <c r="X8" s="2896"/>
    </row>
    <row r="9" spans="1:31" s="456" customFormat="1" ht="21" customHeight="1">
      <c r="A9" s="438"/>
      <c r="B9" s="438"/>
      <c r="C9" s="439"/>
      <c r="D9" s="439"/>
      <c r="E9" s="439"/>
      <c r="F9" s="439"/>
      <c r="G9" s="440"/>
      <c r="H9" s="453"/>
      <c r="I9" s="453"/>
      <c r="J9" s="439"/>
      <c r="K9" s="439"/>
      <c r="L9" s="439"/>
      <c r="M9" s="439"/>
      <c r="N9" s="454"/>
      <c r="O9" s="454"/>
      <c r="P9" s="454"/>
      <c r="Q9" s="454"/>
      <c r="R9" s="454"/>
      <c r="S9" s="454"/>
      <c r="T9" s="454"/>
      <c r="U9" s="454"/>
      <c r="V9" s="439"/>
      <c r="W9" s="454"/>
      <c r="X9" s="438"/>
      <c r="Y9" s="455"/>
    </row>
    <row r="10" spans="1:31" s="457" customFormat="1" ht="22.5" customHeight="1">
      <c r="A10" s="423"/>
      <c r="B10" s="423"/>
      <c r="C10" s="423"/>
      <c r="D10" s="423"/>
      <c r="E10" s="423"/>
      <c r="F10" s="423"/>
      <c r="G10" s="423"/>
      <c r="H10" s="423"/>
      <c r="I10" s="423"/>
      <c r="J10" s="423"/>
      <c r="K10" s="423"/>
      <c r="L10" s="423"/>
      <c r="M10" s="423"/>
      <c r="N10" s="423"/>
      <c r="O10" s="423"/>
      <c r="P10" s="423"/>
      <c r="Q10" s="423"/>
      <c r="R10" s="423"/>
      <c r="S10" s="423"/>
      <c r="T10" s="423"/>
      <c r="U10" s="423"/>
      <c r="V10" s="455"/>
      <c r="W10" s="423"/>
      <c r="X10" s="423"/>
      <c r="Y10" s="455"/>
    </row>
    <row r="11" spans="1:31" s="457" customFormat="1" ht="32.25" customHeight="1">
      <c r="A11" s="423"/>
      <c r="B11" s="423"/>
      <c r="C11" s="423"/>
      <c r="D11" s="423"/>
      <c r="E11" s="423"/>
      <c r="F11" s="423"/>
      <c r="G11" s="423"/>
      <c r="H11" s="423"/>
      <c r="I11" s="423"/>
      <c r="J11" s="423"/>
      <c r="K11" s="423"/>
      <c r="L11" s="423"/>
      <c r="M11" s="423"/>
      <c r="N11" s="423"/>
      <c r="O11" s="423"/>
      <c r="P11" s="423"/>
      <c r="Q11" s="423"/>
      <c r="R11" s="423"/>
      <c r="S11" s="423"/>
      <c r="T11" s="423"/>
      <c r="U11" s="423"/>
      <c r="V11" s="455"/>
      <c r="W11" s="423"/>
      <c r="X11" s="423"/>
      <c r="Y11" s="455"/>
    </row>
    <row r="12" spans="1:31" s="457" customFormat="1" ht="40.5" customHeight="1">
      <c r="A12" s="423"/>
      <c r="B12" s="423"/>
      <c r="C12" s="423"/>
      <c r="D12" s="423"/>
      <c r="E12" s="423"/>
      <c r="F12" s="423"/>
      <c r="G12" s="423"/>
      <c r="H12" s="423"/>
      <c r="I12" s="423"/>
      <c r="J12" s="423"/>
      <c r="K12" s="423"/>
      <c r="L12" s="423"/>
      <c r="M12" s="423"/>
      <c r="N12" s="423"/>
      <c r="O12" s="423"/>
      <c r="P12" s="423"/>
      <c r="Q12" s="423"/>
      <c r="R12" s="423"/>
      <c r="S12" s="423"/>
      <c r="T12" s="423"/>
      <c r="U12" s="423"/>
      <c r="V12" s="423"/>
      <c r="W12" s="423"/>
      <c r="X12" s="423"/>
      <c r="Y12" s="455"/>
    </row>
    <row r="13" spans="1:31" s="457" customFormat="1" ht="17.25" customHeight="1">
      <c r="A13" s="423"/>
      <c r="B13" s="423"/>
      <c r="C13" s="423"/>
      <c r="D13" s="423"/>
      <c r="E13" s="423"/>
      <c r="F13" s="423"/>
      <c r="G13" s="423"/>
      <c r="H13" s="423"/>
      <c r="I13" s="423"/>
      <c r="J13" s="423"/>
      <c r="K13" s="423"/>
      <c r="L13" s="423"/>
      <c r="M13" s="423"/>
      <c r="N13" s="423"/>
      <c r="O13" s="423"/>
      <c r="P13" s="423"/>
      <c r="Q13" s="423"/>
      <c r="R13" s="423"/>
      <c r="S13" s="423"/>
      <c r="T13" s="423"/>
      <c r="U13" s="423"/>
      <c r="V13" s="423"/>
      <c r="W13" s="423"/>
      <c r="X13" s="423"/>
      <c r="Y13" s="455"/>
    </row>
    <row r="14" spans="1:31" s="457" customFormat="1" ht="19.5" customHeight="1">
      <c r="A14" s="423"/>
      <c r="B14" s="423"/>
      <c r="C14" s="423"/>
      <c r="D14" s="423"/>
      <c r="E14" s="423"/>
      <c r="F14" s="423"/>
      <c r="G14" s="423"/>
      <c r="H14" s="423"/>
      <c r="I14" s="423"/>
      <c r="J14" s="423"/>
      <c r="K14" s="423"/>
      <c r="L14" s="423"/>
      <c r="M14" s="423"/>
      <c r="N14" s="423"/>
      <c r="O14" s="423"/>
      <c r="P14" s="423"/>
      <c r="Q14" s="423"/>
      <c r="R14" s="423"/>
      <c r="S14" s="423"/>
      <c r="T14" s="423"/>
      <c r="U14" s="423"/>
      <c r="V14" s="423"/>
      <c r="W14" s="423"/>
      <c r="X14" s="423"/>
      <c r="Y14" s="455"/>
    </row>
    <row r="15" spans="1:31" s="457" customFormat="1" ht="50.25" customHeight="1">
      <c r="A15" s="423"/>
      <c r="B15" s="423"/>
      <c r="C15" s="423"/>
      <c r="D15" s="423"/>
      <c r="E15" s="423"/>
      <c r="F15" s="423"/>
      <c r="G15" s="423"/>
      <c r="H15" s="423"/>
      <c r="I15" s="423"/>
      <c r="J15" s="423"/>
      <c r="K15" s="423"/>
      <c r="L15" s="423"/>
      <c r="M15" s="423"/>
      <c r="N15" s="423"/>
      <c r="O15" s="423"/>
      <c r="P15" s="423"/>
      <c r="Q15" s="423"/>
      <c r="R15" s="423"/>
      <c r="S15" s="423"/>
      <c r="T15" s="423"/>
      <c r="U15" s="423"/>
      <c r="V15" s="423"/>
      <c r="W15" s="423"/>
      <c r="X15" s="423"/>
      <c r="Y15" s="455"/>
    </row>
    <row r="16" spans="1:31" ht="39" customHeight="1">
      <c r="G16" s="423"/>
      <c r="H16" s="423"/>
      <c r="I16" s="423"/>
    </row>
    <row r="17" spans="3:13" s="458" customFormat="1" ht="15">
      <c r="C17" s="423"/>
      <c r="D17" s="423"/>
      <c r="E17" s="423"/>
      <c r="F17" s="423"/>
      <c r="G17" s="423"/>
      <c r="H17" s="423"/>
      <c r="I17" s="423"/>
      <c r="J17" s="423"/>
      <c r="K17" s="423"/>
      <c r="L17" s="423"/>
      <c r="M17" s="423"/>
    </row>
    <row r="18" spans="3:13">
      <c r="G18" s="423"/>
      <c r="H18" s="423"/>
      <c r="I18" s="423"/>
    </row>
    <row r="19" spans="3:13" s="459" customFormat="1">
      <c r="C19" s="423"/>
      <c r="D19" s="423"/>
      <c r="E19" s="423"/>
      <c r="F19" s="423"/>
      <c r="G19" s="423"/>
      <c r="H19" s="423"/>
      <c r="I19" s="423"/>
      <c r="J19" s="423"/>
      <c r="K19" s="423"/>
      <c r="L19" s="423"/>
    </row>
    <row r="20" spans="3:13">
      <c r="G20" s="423"/>
      <c r="H20" s="423"/>
      <c r="I20" s="423"/>
    </row>
    <row r="21" spans="3:13">
      <c r="G21" s="423"/>
      <c r="H21" s="423"/>
      <c r="I21" s="423"/>
    </row>
    <row r="22" spans="3:13">
      <c r="G22" s="423"/>
      <c r="H22" s="423"/>
      <c r="I22" s="423"/>
    </row>
    <row r="23" spans="3:13">
      <c r="G23" s="423"/>
      <c r="H23" s="423"/>
      <c r="I23" s="423"/>
    </row>
    <row r="24" spans="3:13">
      <c r="G24" s="423"/>
      <c r="H24" s="423"/>
      <c r="I24" s="423"/>
    </row>
    <row r="25" spans="3:13">
      <c r="G25" s="423"/>
      <c r="H25" s="423"/>
      <c r="I25" s="423"/>
    </row>
    <row r="26" spans="3:13">
      <c r="G26" s="423"/>
      <c r="H26" s="423"/>
      <c r="I26" s="423"/>
    </row>
    <row r="27" spans="3:13">
      <c r="G27" s="423"/>
      <c r="H27" s="423"/>
      <c r="I27" s="423"/>
    </row>
    <row r="28" spans="3:13">
      <c r="G28" s="423"/>
      <c r="H28" s="423"/>
      <c r="I28" s="423"/>
    </row>
  </sheetData>
  <mergeCells count="22">
    <mergeCell ref="L7:L8"/>
    <mergeCell ref="A7:A8"/>
    <mergeCell ref="B7:B8"/>
    <mergeCell ref="C7:C8"/>
    <mergeCell ref="D7:D8"/>
    <mergeCell ref="E7:E8"/>
    <mergeCell ref="F7:F8"/>
    <mergeCell ref="G7:G8"/>
    <mergeCell ref="H7:H8"/>
    <mergeCell ref="I7:I8"/>
    <mergeCell ref="J7:J8"/>
    <mergeCell ref="K7:K8"/>
    <mergeCell ref="S7:U7"/>
    <mergeCell ref="V7:V8"/>
    <mergeCell ref="W7:W8"/>
    <mergeCell ref="X7:X8"/>
    <mergeCell ref="M7:M8"/>
    <mergeCell ref="N7:N8"/>
    <mergeCell ref="O7:O8"/>
    <mergeCell ref="P7:P8"/>
    <mergeCell ref="Q7:Q8"/>
    <mergeCell ref="R7:R8"/>
  </mergeCells>
  <pageMargins left="0" right="0" top="1" bottom="1" header="0.5" footer="0.5"/>
  <pageSetup paperSize="9" scale="58" orientation="landscape" r:id="rId1"/>
  <headerFooter alignWithMargins="0"/>
  <extLst>
    <ext xmlns:x14="http://schemas.microsoft.com/office/spreadsheetml/2009/9/main" uri="{CCE6A557-97BC-4b89-ADB6-D9C93CAAB3DF}">
      <x14:dataValidations xmlns:xm="http://schemas.microsoft.com/office/excel/2006/main" count="9">
        <x14:dataValidation type="list" allowBlank="1" showInputMessage="1" showErrorMessage="1">
          <x14:formula1>
            <xm:f>'[37]Data types'!#REF!</xm:f>
          </x14:formula1>
          <xm:sqref>M9:M1048576</xm:sqref>
        </x14:dataValidation>
        <x14:dataValidation type="list" allowBlank="1" showInputMessage="1" showErrorMessage="1">
          <x14:formula1>
            <xm:f>'[37]Data types'!#REF!</xm:f>
          </x14:formula1>
          <xm:sqref>L9:L1048576</xm:sqref>
        </x14:dataValidation>
        <x14:dataValidation type="list" allowBlank="1" showInputMessage="1" showErrorMessage="1">
          <x14:formula1>
            <xm:f>'[37]Data types'!#REF!</xm:f>
          </x14:formula1>
          <xm:sqref>J9:J1048576</xm:sqref>
        </x14:dataValidation>
        <x14:dataValidation type="list" allowBlank="1" showInputMessage="1" showErrorMessage="1">
          <x14:formula1>
            <xm:f>'[37]Data types'!#REF!</xm:f>
          </x14:formula1>
          <xm:sqref>F9:F1048576</xm:sqref>
        </x14:dataValidation>
        <x14:dataValidation type="list" allowBlank="1" showInputMessage="1" showErrorMessage="1">
          <x14:formula1>
            <xm:f>'[37]Data types'!#REF!</xm:f>
          </x14:formula1>
          <xm:sqref>D9:D1048576</xm:sqref>
        </x14:dataValidation>
        <x14:dataValidation type="list" allowBlank="1" showInputMessage="1" showErrorMessage="1">
          <x14:formula1>
            <xm:f>'[37]Data types'!#REF!</xm:f>
          </x14:formula1>
          <xm:sqref>C9:C1048576</xm:sqref>
        </x14:dataValidation>
        <x14:dataValidation type="list" allowBlank="1" showInputMessage="1" showErrorMessage="1">
          <x14:formula1>
            <xm:f>'[37]Data types'!#REF!</xm:f>
          </x14:formula1>
          <xm:sqref>E9:E1048576</xm:sqref>
        </x14:dataValidation>
        <x14:dataValidation type="list" allowBlank="1" showInputMessage="1" showErrorMessage="1">
          <x14:formula1>
            <xm:f>'[37]Data types'!#REF!</xm:f>
          </x14:formula1>
          <xm:sqref>K9:K1048576</xm:sqref>
        </x14:dataValidation>
        <x14:dataValidation type="list" allowBlank="1" showInputMessage="1" showErrorMessage="1">
          <x14:formula1>
            <xm:f>'[37]Data types'!#REF!</xm:f>
          </x14:formula1>
          <xm:sqref>V9:V1048576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236"/>
  <sheetViews>
    <sheetView topLeftCell="B1" zoomScale="85" zoomScaleNormal="85" workbookViewId="0">
      <selection activeCell="K21" sqref="K21"/>
    </sheetView>
  </sheetViews>
  <sheetFormatPr defaultRowHeight="12.75"/>
  <cols>
    <col min="1" max="1" width="24.5703125" style="460" customWidth="1"/>
    <col min="2" max="2" width="20.140625" style="460" customWidth="1"/>
    <col min="3" max="5" width="16.7109375" style="460" customWidth="1"/>
    <col min="6" max="6" width="10.42578125" style="460" customWidth="1"/>
    <col min="7" max="7" width="13.85546875" style="460" customWidth="1"/>
    <col min="8" max="8" width="14.28515625" style="460" customWidth="1"/>
    <col min="9" max="9" width="11.7109375" style="460" customWidth="1"/>
    <col min="10" max="10" width="18.7109375" style="460" customWidth="1"/>
    <col min="11" max="11" width="10.5703125" style="460" customWidth="1"/>
    <col min="12" max="16" width="10.140625" style="460" customWidth="1"/>
    <col min="17" max="17" width="14.140625" style="460" customWidth="1"/>
    <col min="18" max="19" width="8.5703125" style="460" customWidth="1"/>
    <col min="20" max="67" width="9.140625" style="460" customWidth="1"/>
    <col min="68" max="258" width="9.140625" style="460"/>
    <col min="259" max="259" width="1.42578125" style="460" customWidth="1"/>
    <col min="260" max="260" width="8.42578125" style="460" customWidth="1"/>
    <col min="261" max="261" width="33" style="460" customWidth="1"/>
    <col min="262" max="262" width="13.85546875" style="460" customWidth="1"/>
    <col min="263" max="263" width="12.7109375" style="460" customWidth="1"/>
    <col min="264" max="264" width="13.7109375" style="460" customWidth="1"/>
    <col min="265" max="265" width="9.5703125" style="460" customWidth="1"/>
    <col min="266" max="266" width="11.28515625" style="460" customWidth="1"/>
    <col min="267" max="267" width="10.5703125" style="460" customWidth="1"/>
    <col min="268" max="268" width="17.28515625" style="460" customWidth="1"/>
    <col min="269" max="269" width="17.42578125" style="460" customWidth="1"/>
    <col min="270" max="270" width="15.42578125" style="460" customWidth="1"/>
    <col min="271" max="271" width="15.140625" style="460" customWidth="1"/>
    <col min="272" max="273" width="17.7109375" style="460" bestFit="1" customWidth="1"/>
    <col min="274" max="274" width="13.85546875" style="460" bestFit="1" customWidth="1"/>
    <col min="275" max="514" width="9.140625" style="460"/>
    <col min="515" max="515" width="1.42578125" style="460" customWidth="1"/>
    <col min="516" max="516" width="8.42578125" style="460" customWidth="1"/>
    <col min="517" max="517" width="33" style="460" customWidth="1"/>
    <col min="518" max="518" width="13.85546875" style="460" customWidth="1"/>
    <col min="519" max="519" width="12.7109375" style="460" customWidth="1"/>
    <col min="520" max="520" width="13.7109375" style="460" customWidth="1"/>
    <col min="521" max="521" width="9.5703125" style="460" customWidth="1"/>
    <col min="522" max="522" width="11.28515625" style="460" customWidth="1"/>
    <col min="523" max="523" width="10.5703125" style="460" customWidth="1"/>
    <col min="524" max="524" width="17.28515625" style="460" customWidth="1"/>
    <col min="525" max="525" width="17.42578125" style="460" customWidth="1"/>
    <col min="526" max="526" width="15.42578125" style="460" customWidth="1"/>
    <col min="527" max="527" width="15.140625" style="460" customWidth="1"/>
    <col min="528" max="529" width="17.7109375" style="460" bestFit="1" customWidth="1"/>
    <col min="530" max="530" width="13.85546875" style="460" bestFit="1" customWidth="1"/>
    <col min="531" max="770" width="9.140625" style="460"/>
    <col min="771" max="771" width="1.42578125" style="460" customWidth="1"/>
    <col min="772" max="772" width="8.42578125" style="460" customWidth="1"/>
    <col min="773" max="773" width="33" style="460" customWidth="1"/>
    <col min="774" max="774" width="13.85546875" style="460" customWidth="1"/>
    <col min="775" max="775" width="12.7109375" style="460" customWidth="1"/>
    <col min="776" max="776" width="13.7109375" style="460" customWidth="1"/>
    <col min="777" max="777" width="9.5703125" style="460" customWidth="1"/>
    <col min="778" max="778" width="11.28515625" style="460" customWidth="1"/>
    <col min="779" max="779" width="10.5703125" style="460" customWidth="1"/>
    <col min="780" max="780" width="17.28515625" style="460" customWidth="1"/>
    <col min="781" max="781" width="17.42578125" style="460" customWidth="1"/>
    <col min="782" max="782" width="15.42578125" style="460" customWidth="1"/>
    <col min="783" max="783" width="15.140625" style="460" customWidth="1"/>
    <col min="784" max="785" width="17.7109375" style="460" bestFit="1" customWidth="1"/>
    <col min="786" max="786" width="13.85546875" style="460" bestFit="1" customWidth="1"/>
    <col min="787" max="1026" width="9.140625" style="460"/>
    <col min="1027" max="1027" width="1.42578125" style="460" customWidth="1"/>
    <col min="1028" max="1028" width="8.42578125" style="460" customWidth="1"/>
    <col min="1029" max="1029" width="33" style="460" customWidth="1"/>
    <col min="1030" max="1030" width="13.85546875" style="460" customWidth="1"/>
    <col min="1031" max="1031" width="12.7109375" style="460" customWidth="1"/>
    <col min="1032" max="1032" width="13.7109375" style="460" customWidth="1"/>
    <col min="1033" max="1033" width="9.5703125" style="460" customWidth="1"/>
    <col min="1034" max="1034" width="11.28515625" style="460" customWidth="1"/>
    <col min="1035" max="1035" width="10.5703125" style="460" customWidth="1"/>
    <col min="1036" max="1036" width="17.28515625" style="460" customWidth="1"/>
    <col min="1037" max="1037" width="17.42578125" style="460" customWidth="1"/>
    <col min="1038" max="1038" width="15.42578125" style="460" customWidth="1"/>
    <col min="1039" max="1039" width="15.140625" style="460" customWidth="1"/>
    <col min="1040" max="1041" width="17.7109375" style="460" bestFit="1" customWidth="1"/>
    <col min="1042" max="1042" width="13.85546875" style="460" bestFit="1" customWidth="1"/>
    <col min="1043" max="1282" width="9.140625" style="460"/>
    <col min="1283" max="1283" width="1.42578125" style="460" customWidth="1"/>
    <col min="1284" max="1284" width="8.42578125" style="460" customWidth="1"/>
    <col min="1285" max="1285" width="33" style="460" customWidth="1"/>
    <col min="1286" max="1286" width="13.85546875" style="460" customWidth="1"/>
    <col min="1287" max="1287" width="12.7109375" style="460" customWidth="1"/>
    <col min="1288" max="1288" width="13.7109375" style="460" customWidth="1"/>
    <col min="1289" max="1289" width="9.5703125" style="460" customWidth="1"/>
    <col min="1290" max="1290" width="11.28515625" style="460" customWidth="1"/>
    <col min="1291" max="1291" width="10.5703125" style="460" customWidth="1"/>
    <col min="1292" max="1292" width="17.28515625" style="460" customWidth="1"/>
    <col min="1293" max="1293" width="17.42578125" style="460" customWidth="1"/>
    <col min="1294" max="1294" width="15.42578125" style="460" customWidth="1"/>
    <col min="1295" max="1295" width="15.140625" style="460" customWidth="1"/>
    <col min="1296" max="1297" width="17.7109375" style="460" bestFit="1" customWidth="1"/>
    <col min="1298" max="1298" width="13.85546875" style="460" bestFit="1" customWidth="1"/>
    <col min="1299" max="1538" width="9.140625" style="460"/>
    <col min="1539" max="1539" width="1.42578125" style="460" customWidth="1"/>
    <col min="1540" max="1540" width="8.42578125" style="460" customWidth="1"/>
    <col min="1541" max="1541" width="33" style="460" customWidth="1"/>
    <col min="1542" max="1542" width="13.85546875" style="460" customWidth="1"/>
    <col min="1543" max="1543" width="12.7109375" style="460" customWidth="1"/>
    <col min="1544" max="1544" width="13.7109375" style="460" customWidth="1"/>
    <col min="1545" max="1545" width="9.5703125" style="460" customWidth="1"/>
    <col min="1546" max="1546" width="11.28515625" style="460" customWidth="1"/>
    <col min="1547" max="1547" width="10.5703125" style="460" customWidth="1"/>
    <col min="1548" max="1548" width="17.28515625" style="460" customWidth="1"/>
    <col min="1549" max="1549" width="17.42578125" style="460" customWidth="1"/>
    <col min="1550" max="1550" width="15.42578125" style="460" customWidth="1"/>
    <col min="1551" max="1551" width="15.140625" style="460" customWidth="1"/>
    <col min="1552" max="1553" width="17.7109375" style="460" bestFit="1" customWidth="1"/>
    <col min="1554" max="1554" width="13.85546875" style="460" bestFit="1" customWidth="1"/>
    <col min="1555" max="1794" width="9.140625" style="460"/>
    <col min="1795" max="1795" width="1.42578125" style="460" customWidth="1"/>
    <col min="1796" max="1796" width="8.42578125" style="460" customWidth="1"/>
    <col min="1797" max="1797" width="33" style="460" customWidth="1"/>
    <col min="1798" max="1798" width="13.85546875" style="460" customWidth="1"/>
    <col min="1799" max="1799" width="12.7109375" style="460" customWidth="1"/>
    <col min="1800" max="1800" width="13.7109375" style="460" customWidth="1"/>
    <col min="1801" max="1801" width="9.5703125" style="460" customWidth="1"/>
    <col min="1802" max="1802" width="11.28515625" style="460" customWidth="1"/>
    <col min="1803" max="1803" width="10.5703125" style="460" customWidth="1"/>
    <col min="1804" max="1804" width="17.28515625" style="460" customWidth="1"/>
    <col min="1805" max="1805" width="17.42578125" style="460" customWidth="1"/>
    <col min="1806" max="1806" width="15.42578125" style="460" customWidth="1"/>
    <col min="1807" max="1807" width="15.140625" style="460" customWidth="1"/>
    <col min="1808" max="1809" width="17.7109375" style="460" bestFit="1" customWidth="1"/>
    <col min="1810" max="1810" width="13.85546875" style="460" bestFit="1" customWidth="1"/>
    <col min="1811" max="2050" width="9.140625" style="460"/>
    <col min="2051" max="2051" width="1.42578125" style="460" customWidth="1"/>
    <col min="2052" max="2052" width="8.42578125" style="460" customWidth="1"/>
    <col min="2053" max="2053" width="33" style="460" customWidth="1"/>
    <col min="2054" max="2054" width="13.85546875" style="460" customWidth="1"/>
    <col min="2055" max="2055" width="12.7109375" style="460" customWidth="1"/>
    <col min="2056" max="2056" width="13.7109375" style="460" customWidth="1"/>
    <col min="2057" max="2057" width="9.5703125" style="460" customWidth="1"/>
    <col min="2058" max="2058" width="11.28515625" style="460" customWidth="1"/>
    <col min="2059" max="2059" width="10.5703125" style="460" customWidth="1"/>
    <col min="2060" max="2060" width="17.28515625" style="460" customWidth="1"/>
    <col min="2061" max="2061" width="17.42578125" style="460" customWidth="1"/>
    <col min="2062" max="2062" width="15.42578125" style="460" customWidth="1"/>
    <col min="2063" max="2063" width="15.140625" style="460" customWidth="1"/>
    <col min="2064" max="2065" width="17.7109375" style="460" bestFit="1" customWidth="1"/>
    <col min="2066" max="2066" width="13.85546875" style="460" bestFit="1" customWidth="1"/>
    <col min="2067" max="2306" width="9.140625" style="460"/>
    <col min="2307" max="2307" width="1.42578125" style="460" customWidth="1"/>
    <col min="2308" max="2308" width="8.42578125" style="460" customWidth="1"/>
    <col min="2309" max="2309" width="33" style="460" customWidth="1"/>
    <col min="2310" max="2310" width="13.85546875" style="460" customWidth="1"/>
    <col min="2311" max="2311" width="12.7109375" style="460" customWidth="1"/>
    <col min="2312" max="2312" width="13.7109375" style="460" customWidth="1"/>
    <col min="2313" max="2313" width="9.5703125" style="460" customWidth="1"/>
    <col min="2314" max="2314" width="11.28515625" style="460" customWidth="1"/>
    <col min="2315" max="2315" width="10.5703125" style="460" customWidth="1"/>
    <col min="2316" max="2316" width="17.28515625" style="460" customWidth="1"/>
    <col min="2317" max="2317" width="17.42578125" style="460" customWidth="1"/>
    <col min="2318" max="2318" width="15.42578125" style="460" customWidth="1"/>
    <col min="2319" max="2319" width="15.140625" style="460" customWidth="1"/>
    <col min="2320" max="2321" width="17.7109375" style="460" bestFit="1" customWidth="1"/>
    <col min="2322" max="2322" width="13.85546875" style="460" bestFit="1" customWidth="1"/>
    <col min="2323" max="2562" width="9.140625" style="460"/>
    <col min="2563" max="2563" width="1.42578125" style="460" customWidth="1"/>
    <col min="2564" max="2564" width="8.42578125" style="460" customWidth="1"/>
    <col min="2565" max="2565" width="33" style="460" customWidth="1"/>
    <col min="2566" max="2566" width="13.85546875" style="460" customWidth="1"/>
    <col min="2567" max="2567" width="12.7109375" style="460" customWidth="1"/>
    <col min="2568" max="2568" width="13.7109375" style="460" customWidth="1"/>
    <col min="2569" max="2569" width="9.5703125" style="460" customWidth="1"/>
    <col min="2570" max="2570" width="11.28515625" style="460" customWidth="1"/>
    <col min="2571" max="2571" width="10.5703125" style="460" customWidth="1"/>
    <col min="2572" max="2572" width="17.28515625" style="460" customWidth="1"/>
    <col min="2573" max="2573" width="17.42578125" style="460" customWidth="1"/>
    <col min="2574" max="2574" width="15.42578125" style="460" customWidth="1"/>
    <col min="2575" max="2575" width="15.140625" style="460" customWidth="1"/>
    <col min="2576" max="2577" width="17.7109375" style="460" bestFit="1" customWidth="1"/>
    <col min="2578" max="2578" width="13.85546875" style="460" bestFit="1" customWidth="1"/>
    <col min="2579" max="2818" width="9.140625" style="460"/>
    <col min="2819" max="2819" width="1.42578125" style="460" customWidth="1"/>
    <col min="2820" max="2820" width="8.42578125" style="460" customWidth="1"/>
    <col min="2821" max="2821" width="33" style="460" customWidth="1"/>
    <col min="2822" max="2822" width="13.85546875" style="460" customWidth="1"/>
    <col min="2823" max="2823" width="12.7109375" style="460" customWidth="1"/>
    <col min="2824" max="2824" width="13.7109375" style="460" customWidth="1"/>
    <col min="2825" max="2825" width="9.5703125" style="460" customWidth="1"/>
    <col min="2826" max="2826" width="11.28515625" style="460" customWidth="1"/>
    <col min="2827" max="2827" width="10.5703125" style="460" customWidth="1"/>
    <col min="2828" max="2828" width="17.28515625" style="460" customWidth="1"/>
    <col min="2829" max="2829" width="17.42578125" style="460" customWidth="1"/>
    <col min="2830" max="2830" width="15.42578125" style="460" customWidth="1"/>
    <col min="2831" max="2831" width="15.140625" style="460" customWidth="1"/>
    <col min="2832" max="2833" width="17.7109375" style="460" bestFit="1" customWidth="1"/>
    <col min="2834" max="2834" width="13.85546875" style="460" bestFit="1" customWidth="1"/>
    <col min="2835" max="3074" width="9.140625" style="460"/>
    <col min="3075" max="3075" width="1.42578125" style="460" customWidth="1"/>
    <col min="3076" max="3076" width="8.42578125" style="460" customWidth="1"/>
    <col min="3077" max="3077" width="33" style="460" customWidth="1"/>
    <col min="3078" max="3078" width="13.85546875" style="460" customWidth="1"/>
    <col min="3079" max="3079" width="12.7109375" style="460" customWidth="1"/>
    <col min="3080" max="3080" width="13.7109375" style="460" customWidth="1"/>
    <col min="3081" max="3081" width="9.5703125" style="460" customWidth="1"/>
    <col min="3082" max="3082" width="11.28515625" style="460" customWidth="1"/>
    <col min="3083" max="3083" width="10.5703125" style="460" customWidth="1"/>
    <col min="3084" max="3084" width="17.28515625" style="460" customWidth="1"/>
    <col min="3085" max="3085" width="17.42578125" style="460" customWidth="1"/>
    <col min="3086" max="3086" width="15.42578125" style="460" customWidth="1"/>
    <col min="3087" max="3087" width="15.140625" style="460" customWidth="1"/>
    <col min="3088" max="3089" width="17.7109375" style="460" bestFit="1" customWidth="1"/>
    <col min="3090" max="3090" width="13.85546875" style="460" bestFit="1" customWidth="1"/>
    <col min="3091" max="3330" width="9.140625" style="460"/>
    <col min="3331" max="3331" width="1.42578125" style="460" customWidth="1"/>
    <col min="3332" max="3332" width="8.42578125" style="460" customWidth="1"/>
    <col min="3333" max="3333" width="33" style="460" customWidth="1"/>
    <col min="3334" max="3334" width="13.85546875" style="460" customWidth="1"/>
    <col min="3335" max="3335" width="12.7109375" style="460" customWidth="1"/>
    <col min="3336" max="3336" width="13.7109375" style="460" customWidth="1"/>
    <col min="3337" max="3337" width="9.5703125" style="460" customWidth="1"/>
    <col min="3338" max="3338" width="11.28515625" style="460" customWidth="1"/>
    <col min="3339" max="3339" width="10.5703125" style="460" customWidth="1"/>
    <col min="3340" max="3340" width="17.28515625" style="460" customWidth="1"/>
    <col min="3341" max="3341" width="17.42578125" style="460" customWidth="1"/>
    <col min="3342" max="3342" width="15.42578125" style="460" customWidth="1"/>
    <col min="3343" max="3343" width="15.140625" style="460" customWidth="1"/>
    <col min="3344" max="3345" width="17.7109375" style="460" bestFit="1" customWidth="1"/>
    <col min="3346" max="3346" width="13.85546875" style="460" bestFit="1" customWidth="1"/>
    <col min="3347" max="3586" width="9.140625" style="460"/>
    <col min="3587" max="3587" width="1.42578125" style="460" customWidth="1"/>
    <col min="3588" max="3588" width="8.42578125" style="460" customWidth="1"/>
    <col min="3589" max="3589" width="33" style="460" customWidth="1"/>
    <col min="3590" max="3590" width="13.85546875" style="460" customWidth="1"/>
    <col min="3591" max="3591" width="12.7109375" style="460" customWidth="1"/>
    <col min="3592" max="3592" width="13.7109375" style="460" customWidth="1"/>
    <col min="3593" max="3593" width="9.5703125" style="460" customWidth="1"/>
    <col min="3594" max="3594" width="11.28515625" style="460" customWidth="1"/>
    <col min="3595" max="3595" width="10.5703125" style="460" customWidth="1"/>
    <col min="3596" max="3596" width="17.28515625" style="460" customWidth="1"/>
    <col min="3597" max="3597" width="17.42578125" style="460" customWidth="1"/>
    <col min="3598" max="3598" width="15.42578125" style="460" customWidth="1"/>
    <col min="3599" max="3599" width="15.140625" style="460" customWidth="1"/>
    <col min="3600" max="3601" width="17.7109375" style="460" bestFit="1" customWidth="1"/>
    <col min="3602" max="3602" width="13.85546875" style="460" bestFit="1" customWidth="1"/>
    <col min="3603" max="3842" width="9.140625" style="460"/>
    <col min="3843" max="3843" width="1.42578125" style="460" customWidth="1"/>
    <col min="3844" max="3844" width="8.42578125" style="460" customWidth="1"/>
    <col min="3845" max="3845" width="33" style="460" customWidth="1"/>
    <col min="3846" max="3846" width="13.85546875" style="460" customWidth="1"/>
    <col min="3847" max="3847" width="12.7109375" style="460" customWidth="1"/>
    <col min="3848" max="3848" width="13.7109375" style="460" customWidth="1"/>
    <col min="3849" max="3849" width="9.5703125" style="460" customWidth="1"/>
    <col min="3850" max="3850" width="11.28515625" style="460" customWidth="1"/>
    <col min="3851" max="3851" width="10.5703125" style="460" customWidth="1"/>
    <col min="3852" max="3852" width="17.28515625" style="460" customWidth="1"/>
    <col min="3853" max="3853" width="17.42578125" style="460" customWidth="1"/>
    <col min="3854" max="3854" width="15.42578125" style="460" customWidth="1"/>
    <col min="3855" max="3855" width="15.140625" style="460" customWidth="1"/>
    <col min="3856" max="3857" width="17.7109375" style="460" bestFit="1" customWidth="1"/>
    <col min="3858" max="3858" width="13.85546875" style="460" bestFit="1" customWidth="1"/>
    <col min="3859" max="4098" width="9.140625" style="460"/>
    <col min="4099" max="4099" width="1.42578125" style="460" customWidth="1"/>
    <col min="4100" max="4100" width="8.42578125" style="460" customWidth="1"/>
    <col min="4101" max="4101" width="33" style="460" customWidth="1"/>
    <col min="4102" max="4102" width="13.85546875" style="460" customWidth="1"/>
    <col min="4103" max="4103" width="12.7109375" style="460" customWidth="1"/>
    <col min="4104" max="4104" width="13.7109375" style="460" customWidth="1"/>
    <col min="4105" max="4105" width="9.5703125" style="460" customWidth="1"/>
    <col min="4106" max="4106" width="11.28515625" style="460" customWidth="1"/>
    <col min="4107" max="4107" width="10.5703125" style="460" customWidth="1"/>
    <col min="4108" max="4108" width="17.28515625" style="460" customWidth="1"/>
    <col min="4109" max="4109" width="17.42578125" style="460" customWidth="1"/>
    <col min="4110" max="4110" width="15.42578125" style="460" customWidth="1"/>
    <col min="4111" max="4111" width="15.140625" style="460" customWidth="1"/>
    <col min="4112" max="4113" width="17.7109375" style="460" bestFit="1" customWidth="1"/>
    <col min="4114" max="4114" width="13.85546875" style="460" bestFit="1" customWidth="1"/>
    <col min="4115" max="4354" width="9.140625" style="460"/>
    <col min="4355" max="4355" width="1.42578125" style="460" customWidth="1"/>
    <col min="4356" max="4356" width="8.42578125" style="460" customWidth="1"/>
    <col min="4357" max="4357" width="33" style="460" customWidth="1"/>
    <col min="4358" max="4358" width="13.85546875" style="460" customWidth="1"/>
    <col min="4359" max="4359" width="12.7109375" style="460" customWidth="1"/>
    <col min="4360" max="4360" width="13.7109375" style="460" customWidth="1"/>
    <col min="4361" max="4361" width="9.5703125" style="460" customWidth="1"/>
    <col min="4362" max="4362" width="11.28515625" style="460" customWidth="1"/>
    <col min="4363" max="4363" width="10.5703125" style="460" customWidth="1"/>
    <col min="4364" max="4364" width="17.28515625" style="460" customWidth="1"/>
    <col min="4365" max="4365" width="17.42578125" style="460" customWidth="1"/>
    <col min="4366" max="4366" width="15.42578125" style="460" customWidth="1"/>
    <col min="4367" max="4367" width="15.140625" style="460" customWidth="1"/>
    <col min="4368" max="4369" width="17.7109375" style="460" bestFit="1" customWidth="1"/>
    <col min="4370" max="4370" width="13.85546875" style="460" bestFit="1" customWidth="1"/>
    <col min="4371" max="4610" width="9.140625" style="460"/>
    <col min="4611" max="4611" width="1.42578125" style="460" customWidth="1"/>
    <col min="4612" max="4612" width="8.42578125" style="460" customWidth="1"/>
    <col min="4613" max="4613" width="33" style="460" customWidth="1"/>
    <col min="4614" max="4614" width="13.85546875" style="460" customWidth="1"/>
    <col min="4615" max="4615" width="12.7109375" style="460" customWidth="1"/>
    <col min="4616" max="4616" width="13.7109375" style="460" customWidth="1"/>
    <col min="4617" max="4617" width="9.5703125" style="460" customWidth="1"/>
    <col min="4618" max="4618" width="11.28515625" style="460" customWidth="1"/>
    <col min="4619" max="4619" width="10.5703125" style="460" customWidth="1"/>
    <col min="4620" max="4620" width="17.28515625" style="460" customWidth="1"/>
    <col min="4621" max="4621" width="17.42578125" style="460" customWidth="1"/>
    <col min="4622" max="4622" width="15.42578125" style="460" customWidth="1"/>
    <col min="4623" max="4623" width="15.140625" style="460" customWidth="1"/>
    <col min="4624" max="4625" width="17.7109375" style="460" bestFit="1" customWidth="1"/>
    <col min="4626" max="4626" width="13.85546875" style="460" bestFit="1" customWidth="1"/>
    <col min="4627" max="4866" width="9.140625" style="460"/>
    <col min="4867" max="4867" width="1.42578125" style="460" customWidth="1"/>
    <col min="4868" max="4868" width="8.42578125" style="460" customWidth="1"/>
    <col min="4869" max="4869" width="33" style="460" customWidth="1"/>
    <col min="4870" max="4870" width="13.85546875" style="460" customWidth="1"/>
    <col min="4871" max="4871" width="12.7109375" style="460" customWidth="1"/>
    <col min="4872" max="4872" width="13.7109375" style="460" customWidth="1"/>
    <col min="4873" max="4873" width="9.5703125" style="460" customWidth="1"/>
    <col min="4874" max="4874" width="11.28515625" style="460" customWidth="1"/>
    <col min="4875" max="4875" width="10.5703125" style="460" customWidth="1"/>
    <col min="4876" max="4876" width="17.28515625" style="460" customWidth="1"/>
    <col min="4877" max="4877" width="17.42578125" style="460" customWidth="1"/>
    <col min="4878" max="4878" width="15.42578125" style="460" customWidth="1"/>
    <col min="4879" max="4879" width="15.140625" style="460" customWidth="1"/>
    <col min="4880" max="4881" width="17.7109375" style="460" bestFit="1" customWidth="1"/>
    <col min="4882" max="4882" width="13.85546875" style="460" bestFit="1" customWidth="1"/>
    <col min="4883" max="5122" width="9.140625" style="460"/>
    <col min="5123" max="5123" width="1.42578125" style="460" customWidth="1"/>
    <col min="5124" max="5124" width="8.42578125" style="460" customWidth="1"/>
    <col min="5125" max="5125" width="33" style="460" customWidth="1"/>
    <col min="5126" max="5126" width="13.85546875" style="460" customWidth="1"/>
    <col min="5127" max="5127" width="12.7109375" style="460" customWidth="1"/>
    <col min="5128" max="5128" width="13.7109375" style="460" customWidth="1"/>
    <col min="5129" max="5129" width="9.5703125" style="460" customWidth="1"/>
    <col min="5130" max="5130" width="11.28515625" style="460" customWidth="1"/>
    <col min="5131" max="5131" width="10.5703125" style="460" customWidth="1"/>
    <col min="5132" max="5132" width="17.28515625" style="460" customWidth="1"/>
    <col min="5133" max="5133" width="17.42578125" style="460" customWidth="1"/>
    <col min="5134" max="5134" width="15.42578125" style="460" customWidth="1"/>
    <col min="5135" max="5135" width="15.140625" style="460" customWidth="1"/>
    <col min="5136" max="5137" width="17.7109375" style="460" bestFit="1" customWidth="1"/>
    <col min="5138" max="5138" width="13.85546875" style="460" bestFit="1" customWidth="1"/>
    <col min="5139" max="5378" width="9.140625" style="460"/>
    <col min="5379" max="5379" width="1.42578125" style="460" customWidth="1"/>
    <col min="5380" max="5380" width="8.42578125" style="460" customWidth="1"/>
    <col min="5381" max="5381" width="33" style="460" customWidth="1"/>
    <col min="5382" max="5382" width="13.85546875" style="460" customWidth="1"/>
    <col min="5383" max="5383" width="12.7109375" style="460" customWidth="1"/>
    <col min="5384" max="5384" width="13.7109375" style="460" customWidth="1"/>
    <col min="5385" max="5385" width="9.5703125" style="460" customWidth="1"/>
    <col min="5386" max="5386" width="11.28515625" style="460" customWidth="1"/>
    <col min="5387" max="5387" width="10.5703125" style="460" customWidth="1"/>
    <col min="5388" max="5388" width="17.28515625" style="460" customWidth="1"/>
    <col min="5389" max="5389" width="17.42578125" style="460" customWidth="1"/>
    <col min="5390" max="5390" width="15.42578125" style="460" customWidth="1"/>
    <col min="5391" max="5391" width="15.140625" style="460" customWidth="1"/>
    <col min="5392" max="5393" width="17.7109375" style="460" bestFit="1" customWidth="1"/>
    <col min="5394" max="5394" width="13.85546875" style="460" bestFit="1" customWidth="1"/>
    <col min="5395" max="5634" width="9.140625" style="460"/>
    <col min="5635" max="5635" width="1.42578125" style="460" customWidth="1"/>
    <col min="5636" max="5636" width="8.42578125" style="460" customWidth="1"/>
    <col min="5637" max="5637" width="33" style="460" customWidth="1"/>
    <col min="5638" max="5638" width="13.85546875" style="460" customWidth="1"/>
    <col min="5639" max="5639" width="12.7109375" style="460" customWidth="1"/>
    <col min="5640" max="5640" width="13.7109375" style="460" customWidth="1"/>
    <col min="5641" max="5641" width="9.5703125" style="460" customWidth="1"/>
    <col min="5642" max="5642" width="11.28515625" style="460" customWidth="1"/>
    <col min="5643" max="5643" width="10.5703125" style="460" customWidth="1"/>
    <col min="5644" max="5644" width="17.28515625" style="460" customWidth="1"/>
    <col min="5645" max="5645" width="17.42578125" style="460" customWidth="1"/>
    <col min="5646" max="5646" width="15.42578125" style="460" customWidth="1"/>
    <col min="5647" max="5647" width="15.140625" style="460" customWidth="1"/>
    <col min="5648" max="5649" width="17.7109375" style="460" bestFit="1" customWidth="1"/>
    <col min="5650" max="5650" width="13.85546875" style="460" bestFit="1" customWidth="1"/>
    <col min="5651" max="5890" width="9.140625" style="460"/>
    <col min="5891" max="5891" width="1.42578125" style="460" customWidth="1"/>
    <col min="5892" max="5892" width="8.42578125" style="460" customWidth="1"/>
    <col min="5893" max="5893" width="33" style="460" customWidth="1"/>
    <col min="5894" max="5894" width="13.85546875" style="460" customWidth="1"/>
    <col min="5895" max="5895" width="12.7109375" style="460" customWidth="1"/>
    <col min="5896" max="5896" width="13.7109375" style="460" customWidth="1"/>
    <col min="5897" max="5897" width="9.5703125" style="460" customWidth="1"/>
    <col min="5898" max="5898" width="11.28515625" style="460" customWidth="1"/>
    <col min="5899" max="5899" width="10.5703125" style="460" customWidth="1"/>
    <col min="5900" max="5900" width="17.28515625" style="460" customWidth="1"/>
    <col min="5901" max="5901" width="17.42578125" style="460" customWidth="1"/>
    <col min="5902" max="5902" width="15.42578125" style="460" customWidth="1"/>
    <col min="5903" max="5903" width="15.140625" style="460" customWidth="1"/>
    <col min="5904" max="5905" width="17.7109375" style="460" bestFit="1" customWidth="1"/>
    <col min="5906" max="5906" width="13.85546875" style="460" bestFit="1" customWidth="1"/>
    <col min="5907" max="6146" width="9.140625" style="460"/>
    <col min="6147" max="6147" width="1.42578125" style="460" customWidth="1"/>
    <col min="6148" max="6148" width="8.42578125" style="460" customWidth="1"/>
    <col min="6149" max="6149" width="33" style="460" customWidth="1"/>
    <col min="6150" max="6150" width="13.85546875" style="460" customWidth="1"/>
    <col min="6151" max="6151" width="12.7109375" style="460" customWidth="1"/>
    <col min="6152" max="6152" width="13.7109375" style="460" customWidth="1"/>
    <col min="6153" max="6153" width="9.5703125" style="460" customWidth="1"/>
    <col min="6154" max="6154" width="11.28515625" style="460" customWidth="1"/>
    <col min="6155" max="6155" width="10.5703125" style="460" customWidth="1"/>
    <col min="6156" max="6156" width="17.28515625" style="460" customWidth="1"/>
    <col min="6157" max="6157" width="17.42578125" style="460" customWidth="1"/>
    <col min="6158" max="6158" width="15.42578125" style="460" customWidth="1"/>
    <col min="6159" max="6159" width="15.140625" style="460" customWidth="1"/>
    <col min="6160" max="6161" width="17.7109375" style="460" bestFit="1" customWidth="1"/>
    <col min="6162" max="6162" width="13.85546875" style="460" bestFit="1" customWidth="1"/>
    <col min="6163" max="6402" width="9.140625" style="460"/>
    <col min="6403" max="6403" width="1.42578125" style="460" customWidth="1"/>
    <col min="6404" max="6404" width="8.42578125" style="460" customWidth="1"/>
    <col min="6405" max="6405" width="33" style="460" customWidth="1"/>
    <col min="6406" max="6406" width="13.85546875" style="460" customWidth="1"/>
    <col min="6407" max="6407" width="12.7109375" style="460" customWidth="1"/>
    <col min="6408" max="6408" width="13.7109375" style="460" customWidth="1"/>
    <col min="6409" max="6409" width="9.5703125" style="460" customWidth="1"/>
    <col min="6410" max="6410" width="11.28515625" style="460" customWidth="1"/>
    <col min="6411" max="6411" width="10.5703125" style="460" customWidth="1"/>
    <col min="6412" max="6412" width="17.28515625" style="460" customWidth="1"/>
    <col min="6413" max="6413" width="17.42578125" style="460" customWidth="1"/>
    <col min="6414" max="6414" width="15.42578125" style="460" customWidth="1"/>
    <col min="6415" max="6415" width="15.140625" style="460" customWidth="1"/>
    <col min="6416" max="6417" width="17.7109375" style="460" bestFit="1" customWidth="1"/>
    <col min="6418" max="6418" width="13.85546875" style="460" bestFit="1" customWidth="1"/>
    <col min="6419" max="6658" width="9.140625" style="460"/>
    <col min="6659" max="6659" width="1.42578125" style="460" customWidth="1"/>
    <col min="6660" max="6660" width="8.42578125" style="460" customWidth="1"/>
    <col min="6661" max="6661" width="33" style="460" customWidth="1"/>
    <col min="6662" max="6662" width="13.85546875" style="460" customWidth="1"/>
    <col min="6663" max="6663" width="12.7109375" style="460" customWidth="1"/>
    <col min="6664" max="6664" width="13.7109375" style="460" customWidth="1"/>
    <col min="6665" max="6665" width="9.5703125" style="460" customWidth="1"/>
    <col min="6666" max="6666" width="11.28515625" style="460" customWidth="1"/>
    <col min="6667" max="6667" width="10.5703125" style="460" customWidth="1"/>
    <col min="6668" max="6668" width="17.28515625" style="460" customWidth="1"/>
    <col min="6669" max="6669" width="17.42578125" style="460" customWidth="1"/>
    <col min="6670" max="6670" width="15.42578125" style="460" customWidth="1"/>
    <col min="6671" max="6671" width="15.140625" style="460" customWidth="1"/>
    <col min="6672" max="6673" width="17.7109375" style="460" bestFit="1" customWidth="1"/>
    <col min="6674" max="6674" width="13.85546875" style="460" bestFit="1" customWidth="1"/>
    <col min="6675" max="6914" width="9.140625" style="460"/>
    <col min="6915" max="6915" width="1.42578125" style="460" customWidth="1"/>
    <col min="6916" max="6916" width="8.42578125" style="460" customWidth="1"/>
    <col min="6917" max="6917" width="33" style="460" customWidth="1"/>
    <col min="6918" max="6918" width="13.85546875" style="460" customWidth="1"/>
    <col min="6919" max="6919" width="12.7109375" style="460" customWidth="1"/>
    <col min="6920" max="6920" width="13.7109375" style="460" customWidth="1"/>
    <col min="6921" max="6921" width="9.5703125" style="460" customWidth="1"/>
    <col min="6922" max="6922" width="11.28515625" style="460" customWidth="1"/>
    <col min="6923" max="6923" width="10.5703125" style="460" customWidth="1"/>
    <col min="6924" max="6924" width="17.28515625" style="460" customWidth="1"/>
    <col min="6925" max="6925" width="17.42578125" style="460" customWidth="1"/>
    <col min="6926" max="6926" width="15.42578125" style="460" customWidth="1"/>
    <col min="6927" max="6927" width="15.140625" style="460" customWidth="1"/>
    <col min="6928" max="6929" width="17.7109375" style="460" bestFit="1" customWidth="1"/>
    <col min="6930" max="6930" width="13.85546875" style="460" bestFit="1" customWidth="1"/>
    <col min="6931" max="7170" width="9.140625" style="460"/>
    <col min="7171" max="7171" width="1.42578125" style="460" customWidth="1"/>
    <col min="7172" max="7172" width="8.42578125" style="460" customWidth="1"/>
    <col min="7173" max="7173" width="33" style="460" customWidth="1"/>
    <col min="7174" max="7174" width="13.85546875" style="460" customWidth="1"/>
    <col min="7175" max="7175" width="12.7109375" style="460" customWidth="1"/>
    <col min="7176" max="7176" width="13.7109375" style="460" customWidth="1"/>
    <col min="7177" max="7177" width="9.5703125" style="460" customWidth="1"/>
    <col min="7178" max="7178" width="11.28515625" style="460" customWidth="1"/>
    <col min="7179" max="7179" width="10.5703125" style="460" customWidth="1"/>
    <col min="7180" max="7180" width="17.28515625" style="460" customWidth="1"/>
    <col min="7181" max="7181" width="17.42578125" style="460" customWidth="1"/>
    <col min="7182" max="7182" width="15.42578125" style="460" customWidth="1"/>
    <col min="7183" max="7183" width="15.140625" style="460" customWidth="1"/>
    <col min="7184" max="7185" width="17.7109375" style="460" bestFit="1" customWidth="1"/>
    <col min="7186" max="7186" width="13.85546875" style="460" bestFit="1" customWidth="1"/>
    <col min="7187" max="7426" width="9.140625" style="460"/>
    <col min="7427" max="7427" width="1.42578125" style="460" customWidth="1"/>
    <col min="7428" max="7428" width="8.42578125" style="460" customWidth="1"/>
    <col min="7429" max="7429" width="33" style="460" customWidth="1"/>
    <col min="7430" max="7430" width="13.85546875" style="460" customWidth="1"/>
    <col min="7431" max="7431" width="12.7109375" style="460" customWidth="1"/>
    <col min="7432" max="7432" width="13.7109375" style="460" customWidth="1"/>
    <col min="7433" max="7433" width="9.5703125" style="460" customWidth="1"/>
    <col min="7434" max="7434" width="11.28515625" style="460" customWidth="1"/>
    <col min="7435" max="7435" width="10.5703125" style="460" customWidth="1"/>
    <col min="7436" max="7436" width="17.28515625" style="460" customWidth="1"/>
    <col min="7437" max="7437" width="17.42578125" style="460" customWidth="1"/>
    <col min="7438" max="7438" width="15.42578125" style="460" customWidth="1"/>
    <col min="7439" max="7439" width="15.140625" style="460" customWidth="1"/>
    <col min="7440" max="7441" width="17.7109375" style="460" bestFit="1" customWidth="1"/>
    <col min="7442" max="7442" width="13.85546875" style="460" bestFit="1" customWidth="1"/>
    <col min="7443" max="7682" width="9.140625" style="460"/>
    <col min="7683" max="7683" width="1.42578125" style="460" customWidth="1"/>
    <col min="7684" max="7684" width="8.42578125" style="460" customWidth="1"/>
    <col min="7685" max="7685" width="33" style="460" customWidth="1"/>
    <col min="7686" max="7686" width="13.85546875" style="460" customWidth="1"/>
    <col min="7687" max="7687" width="12.7109375" style="460" customWidth="1"/>
    <col min="7688" max="7688" width="13.7109375" style="460" customWidth="1"/>
    <col min="7689" max="7689" width="9.5703125" style="460" customWidth="1"/>
    <col min="7690" max="7690" width="11.28515625" style="460" customWidth="1"/>
    <col min="7691" max="7691" width="10.5703125" style="460" customWidth="1"/>
    <col min="7692" max="7692" width="17.28515625" style="460" customWidth="1"/>
    <col min="7693" max="7693" width="17.42578125" style="460" customWidth="1"/>
    <col min="7694" max="7694" width="15.42578125" style="460" customWidth="1"/>
    <col min="7695" max="7695" width="15.140625" style="460" customWidth="1"/>
    <col min="7696" max="7697" width="17.7109375" style="460" bestFit="1" customWidth="1"/>
    <col min="7698" max="7698" width="13.85546875" style="460" bestFit="1" customWidth="1"/>
    <col min="7699" max="7938" width="9.140625" style="460"/>
    <col min="7939" max="7939" width="1.42578125" style="460" customWidth="1"/>
    <col min="7940" max="7940" width="8.42578125" style="460" customWidth="1"/>
    <col min="7941" max="7941" width="33" style="460" customWidth="1"/>
    <col min="7942" max="7942" width="13.85546875" style="460" customWidth="1"/>
    <col min="7943" max="7943" width="12.7109375" style="460" customWidth="1"/>
    <col min="7944" max="7944" width="13.7109375" style="460" customWidth="1"/>
    <col min="7945" max="7945" width="9.5703125" style="460" customWidth="1"/>
    <col min="7946" max="7946" width="11.28515625" style="460" customWidth="1"/>
    <col min="7947" max="7947" width="10.5703125" style="460" customWidth="1"/>
    <col min="7948" max="7948" width="17.28515625" style="460" customWidth="1"/>
    <col min="7949" max="7949" width="17.42578125" style="460" customWidth="1"/>
    <col min="7950" max="7950" width="15.42578125" style="460" customWidth="1"/>
    <col min="7951" max="7951" width="15.140625" style="460" customWidth="1"/>
    <col min="7952" max="7953" width="17.7109375" style="460" bestFit="1" customWidth="1"/>
    <col min="7954" max="7954" width="13.85546875" style="460" bestFit="1" customWidth="1"/>
    <col min="7955" max="8194" width="9.140625" style="460"/>
    <col min="8195" max="8195" width="1.42578125" style="460" customWidth="1"/>
    <col min="8196" max="8196" width="8.42578125" style="460" customWidth="1"/>
    <col min="8197" max="8197" width="33" style="460" customWidth="1"/>
    <col min="8198" max="8198" width="13.85546875" style="460" customWidth="1"/>
    <col min="8199" max="8199" width="12.7109375" style="460" customWidth="1"/>
    <col min="8200" max="8200" width="13.7109375" style="460" customWidth="1"/>
    <col min="8201" max="8201" width="9.5703125" style="460" customWidth="1"/>
    <col min="8202" max="8202" width="11.28515625" style="460" customWidth="1"/>
    <col min="8203" max="8203" width="10.5703125" style="460" customWidth="1"/>
    <col min="8204" max="8204" width="17.28515625" style="460" customWidth="1"/>
    <col min="8205" max="8205" width="17.42578125" style="460" customWidth="1"/>
    <col min="8206" max="8206" width="15.42578125" style="460" customWidth="1"/>
    <col min="8207" max="8207" width="15.140625" style="460" customWidth="1"/>
    <col min="8208" max="8209" width="17.7109375" style="460" bestFit="1" customWidth="1"/>
    <col min="8210" max="8210" width="13.85546875" style="460" bestFit="1" customWidth="1"/>
    <col min="8211" max="8450" width="9.140625" style="460"/>
    <col min="8451" max="8451" width="1.42578125" style="460" customWidth="1"/>
    <col min="8452" max="8452" width="8.42578125" style="460" customWidth="1"/>
    <col min="8453" max="8453" width="33" style="460" customWidth="1"/>
    <col min="8454" max="8454" width="13.85546875" style="460" customWidth="1"/>
    <col min="8455" max="8455" width="12.7109375" style="460" customWidth="1"/>
    <col min="8456" max="8456" width="13.7109375" style="460" customWidth="1"/>
    <col min="8457" max="8457" width="9.5703125" style="460" customWidth="1"/>
    <col min="8458" max="8458" width="11.28515625" style="460" customWidth="1"/>
    <col min="8459" max="8459" width="10.5703125" style="460" customWidth="1"/>
    <col min="8460" max="8460" width="17.28515625" style="460" customWidth="1"/>
    <col min="8461" max="8461" width="17.42578125" style="460" customWidth="1"/>
    <col min="8462" max="8462" width="15.42578125" style="460" customWidth="1"/>
    <col min="8463" max="8463" width="15.140625" style="460" customWidth="1"/>
    <col min="8464" max="8465" width="17.7109375" style="460" bestFit="1" customWidth="1"/>
    <col min="8466" max="8466" width="13.85546875" style="460" bestFit="1" customWidth="1"/>
    <col min="8467" max="8706" width="9.140625" style="460"/>
    <col min="8707" max="8707" width="1.42578125" style="460" customWidth="1"/>
    <col min="8708" max="8708" width="8.42578125" style="460" customWidth="1"/>
    <col min="8709" max="8709" width="33" style="460" customWidth="1"/>
    <col min="8710" max="8710" width="13.85546875" style="460" customWidth="1"/>
    <col min="8711" max="8711" width="12.7109375" style="460" customWidth="1"/>
    <col min="8712" max="8712" width="13.7109375" style="460" customWidth="1"/>
    <col min="8713" max="8713" width="9.5703125" style="460" customWidth="1"/>
    <col min="8714" max="8714" width="11.28515625" style="460" customWidth="1"/>
    <col min="8715" max="8715" width="10.5703125" style="460" customWidth="1"/>
    <col min="8716" max="8716" width="17.28515625" style="460" customWidth="1"/>
    <col min="8717" max="8717" width="17.42578125" style="460" customWidth="1"/>
    <col min="8718" max="8718" width="15.42578125" style="460" customWidth="1"/>
    <col min="8719" max="8719" width="15.140625" style="460" customWidth="1"/>
    <col min="8720" max="8721" width="17.7109375" style="460" bestFit="1" customWidth="1"/>
    <col min="8722" max="8722" width="13.85546875" style="460" bestFit="1" customWidth="1"/>
    <col min="8723" max="8962" width="9.140625" style="460"/>
    <col min="8963" max="8963" width="1.42578125" style="460" customWidth="1"/>
    <col min="8964" max="8964" width="8.42578125" style="460" customWidth="1"/>
    <col min="8965" max="8965" width="33" style="460" customWidth="1"/>
    <col min="8966" max="8966" width="13.85546875" style="460" customWidth="1"/>
    <col min="8967" max="8967" width="12.7109375" style="460" customWidth="1"/>
    <col min="8968" max="8968" width="13.7109375" style="460" customWidth="1"/>
    <col min="8969" max="8969" width="9.5703125" style="460" customWidth="1"/>
    <col min="8970" max="8970" width="11.28515625" style="460" customWidth="1"/>
    <col min="8971" max="8971" width="10.5703125" style="460" customWidth="1"/>
    <col min="8972" max="8972" width="17.28515625" style="460" customWidth="1"/>
    <col min="8973" max="8973" width="17.42578125" style="460" customWidth="1"/>
    <col min="8974" max="8974" width="15.42578125" style="460" customWidth="1"/>
    <col min="8975" max="8975" width="15.140625" style="460" customWidth="1"/>
    <col min="8976" max="8977" width="17.7109375" style="460" bestFit="1" customWidth="1"/>
    <col min="8978" max="8978" width="13.85546875" style="460" bestFit="1" customWidth="1"/>
    <col min="8979" max="9218" width="9.140625" style="460"/>
    <col min="9219" max="9219" width="1.42578125" style="460" customWidth="1"/>
    <col min="9220" max="9220" width="8.42578125" style="460" customWidth="1"/>
    <col min="9221" max="9221" width="33" style="460" customWidth="1"/>
    <col min="9222" max="9222" width="13.85546875" style="460" customWidth="1"/>
    <col min="9223" max="9223" width="12.7109375" style="460" customWidth="1"/>
    <col min="9224" max="9224" width="13.7109375" style="460" customWidth="1"/>
    <col min="9225" max="9225" width="9.5703125" style="460" customWidth="1"/>
    <col min="9226" max="9226" width="11.28515625" style="460" customWidth="1"/>
    <col min="9227" max="9227" width="10.5703125" style="460" customWidth="1"/>
    <col min="9228" max="9228" width="17.28515625" style="460" customWidth="1"/>
    <col min="9229" max="9229" width="17.42578125" style="460" customWidth="1"/>
    <col min="9230" max="9230" width="15.42578125" style="460" customWidth="1"/>
    <col min="9231" max="9231" width="15.140625" style="460" customWidth="1"/>
    <col min="9232" max="9233" width="17.7109375" style="460" bestFit="1" customWidth="1"/>
    <col min="9234" max="9234" width="13.85546875" style="460" bestFit="1" customWidth="1"/>
    <col min="9235" max="9474" width="9.140625" style="460"/>
    <col min="9475" max="9475" width="1.42578125" style="460" customWidth="1"/>
    <col min="9476" max="9476" width="8.42578125" style="460" customWidth="1"/>
    <col min="9477" max="9477" width="33" style="460" customWidth="1"/>
    <col min="9478" max="9478" width="13.85546875" style="460" customWidth="1"/>
    <col min="9479" max="9479" width="12.7109375" style="460" customWidth="1"/>
    <col min="9480" max="9480" width="13.7109375" style="460" customWidth="1"/>
    <col min="9481" max="9481" width="9.5703125" style="460" customWidth="1"/>
    <col min="9482" max="9482" width="11.28515625" style="460" customWidth="1"/>
    <col min="9483" max="9483" width="10.5703125" style="460" customWidth="1"/>
    <col min="9484" max="9484" width="17.28515625" style="460" customWidth="1"/>
    <col min="9485" max="9485" width="17.42578125" style="460" customWidth="1"/>
    <col min="9486" max="9486" width="15.42578125" style="460" customWidth="1"/>
    <col min="9487" max="9487" width="15.140625" style="460" customWidth="1"/>
    <col min="9488" max="9489" width="17.7109375" style="460" bestFit="1" customWidth="1"/>
    <col min="9490" max="9490" width="13.85546875" style="460" bestFit="1" customWidth="1"/>
    <col min="9491" max="9730" width="9.140625" style="460"/>
    <col min="9731" max="9731" width="1.42578125" style="460" customWidth="1"/>
    <col min="9732" max="9732" width="8.42578125" style="460" customWidth="1"/>
    <col min="9733" max="9733" width="33" style="460" customWidth="1"/>
    <col min="9734" max="9734" width="13.85546875" style="460" customWidth="1"/>
    <col min="9735" max="9735" width="12.7109375" style="460" customWidth="1"/>
    <col min="9736" max="9736" width="13.7109375" style="460" customWidth="1"/>
    <col min="9737" max="9737" width="9.5703125" style="460" customWidth="1"/>
    <col min="9738" max="9738" width="11.28515625" style="460" customWidth="1"/>
    <col min="9739" max="9739" width="10.5703125" style="460" customWidth="1"/>
    <col min="9740" max="9740" width="17.28515625" style="460" customWidth="1"/>
    <col min="9741" max="9741" width="17.42578125" style="460" customWidth="1"/>
    <col min="9742" max="9742" width="15.42578125" style="460" customWidth="1"/>
    <col min="9743" max="9743" width="15.140625" style="460" customWidth="1"/>
    <col min="9744" max="9745" width="17.7109375" style="460" bestFit="1" customWidth="1"/>
    <col min="9746" max="9746" width="13.85546875" style="460" bestFit="1" customWidth="1"/>
    <col min="9747" max="9986" width="9.140625" style="460"/>
    <col min="9987" max="9987" width="1.42578125" style="460" customWidth="1"/>
    <col min="9988" max="9988" width="8.42578125" style="460" customWidth="1"/>
    <col min="9989" max="9989" width="33" style="460" customWidth="1"/>
    <col min="9990" max="9990" width="13.85546875" style="460" customWidth="1"/>
    <col min="9991" max="9991" width="12.7109375" style="460" customWidth="1"/>
    <col min="9992" max="9992" width="13.7109375" style="460" customWidth="1"/>
    <col min="9993" max="9993" width="9.5703125" style="460" customWidth="1"/>
    <col min="9994" max="9994" width="11.28515625" style="460" customWidth="1"/>
    <col min="9995" max="9995" width="10.5703125" style="460" customWidth="1"/>
    <col min="9996" max="9996" width="17.28515625" style="460" customWidth="1"/>
    <col min="9997" max="9997" width="17.42578125" style="460" customWidth="1"/>
    <col min="9998" max="9998" width="15.42578125" style="460" customWidth="1"/>
    <col min="9999" max="9999" width="15.140625" style="460" customWidth="1"/>
    <col min="10000" max="10001" width="17.7109375" style="460" bestFit="1" customWidth="1"/>
    <col min="10002" max="10002" width="13.85546875" style="460" bestFit="1" customWidth="1"/>
    <col min="10003" max="10242" width="9.140625" style="460"/>
    <col min="10243" max="10243" width="1.42578125" style="460" customWidth="1"/>
    <col min="10244" max="10244" width="8.42578125" style="460" customWidth="1"/>
    <col min="10245" max="10245" width="33" style="460" customWidth="1"/>
    <col min="10246" max="10246" width="13.85546875" style="460" customWidth="1"/>
    <col min="10247" max="10247" width="12.7109375" style="460" customWidth="1"/>
    <col min="10248" max="10248" width="13.7109375" style="460" customWidth="1"/>
    <col min="10249" max="10249" width="9.5703125" style="460" customWidth="1"/>
    <col min="10250" max="10250" width="11.28515625" style="460" customWidth="1"/>
    <col min="10251" max="10251" width="10.5703125" style="460" customWidth="1"/>
    <col min="10252" max="10252" width="17.28515625" style="460" customWidth="1"/>
    <col min="10253" max="10253" width="17.42578125" style="460" customWidth="1"/>
    <col min="10254" max="10254" width="15.42578125" style="460" customWidth="1"/>
    <col min="10255" max="10255" width="15.140625" style="460" customWidth="1"/>
    <col min="10256" max="10257" width="17.7109375" style="460" bestFit="1" customWidth="1"/>
    <col min="10258" max="10258" width="13.85546875" style="460" bestFit="1" customWidth="1"/>
    <col min="10259" max="10498" width="9.140625" style="460"/>
    <col min="10499" max="10499" width="1.42578125" style="460" customWidth="1"/>
    <col min="10500" max="10500" width="8.42578125" style="460" customWidth="1"/>
    <col min="10501" max="10501" width="33" style="460" customWidth="1"/>
    <col min="10502" max="10502" width="13.85546875" style="460" customWidth="1"/>
    <col min="10503" max="10503" width="12.7109375" style="460" customWidth="1"/>
    <col min="10504" max="10504" width="13.7109375" style="460" customWidth="1"/>
    <col min="10505" max="10505" width="9.5703125" style="460" customWidth="1"/>
    <col min="10506" max="10506" width="11.28515625" style="460" customWidth="1"/>
    <col min="10507" max="10507" width="10.5703125" style="460" customWidth="1"/>
    <col min="10508" max="10508" width="17.28515625" style="460" customWidth="1"/>
    <col min="10509" max="10509" width="17.42578125" style="460" customWidth="1"/>
    <col min="10510" max="10510" width="15.42578125" style="460" customWidth="1"/>
    <col min="10511" max="10511" width="15.140625" style="460" customWidth="1"/>
    <col min="10512" max="10513" width="17.7109375" style="460" bestFit="1" customWidth="1"/>
    <col min="10514" max="10514" width="13.85546875" style="460" bestFit="1" customWidth="1"/>
    <col min="10515" max="10754" width="9.140625" style="460"/>
    <col min="10755" max="10755" width="1.42578125" style="460" customWidth="1"/>
    <col min="10756" max="10756" width="8.42578125" style="460" customWidth="1"/>
    <col min="10757" max="10757" width="33" style="460" customWidth="1"/>
    <col min="10758" max="10758" width="13.85546875" style="460" customWidth="1"/>
    <col min="10759" max="10759" width="12.7109375" style="460" customWidth="1"/>
    <col min="10760" max="10760" width="13.7109375" style="460" customWidth="1"/>
    <col min="10761" max="10761" width="9.5703125" style="460" customWidth="1"/>
    <col min="10762" max="10762" width="11.28515625" style="460" customWidth="1"/>
    <col min="10763" max="10763" width="10.5703125" style="460" customWidth="1"/>
    <col min="10764" max="10764" width="17.28515625" style="460" customWidth="1"/>
    <col min="10765" max="10765" width="17.42578125" style="460" customWidth="1"/>
    <col min="10766" max="10766" width="15.42578125" style="460" customWidth="1"/>
    <col min="10767" max="10767" width="15.140625" style="460" customWidth="1"/>
    <col min="10768" max="10769" width="17.7109375" style="460" bestFit="1" customWidth="1"/>
    <col min="10770" max="10770" width="13.85546875" style="460" bestFit="1" customWidth="1"/>
    <col min="10771" max="11010" width="9.140625" style="460"/>
    <col min="11011" max="11011" width="1.42578125" style="460" customWidth="1"/>
    <col min="11012" max="11012" width="8.42578125" style="460" customWidth="1"/>
    <col min="11013" max="11013" width="33" style="460" customWidth="1"/>
    <col min="11014" max="11014" width="13.85546875" style="460" customWidth="1"/>
    <col min="11015" max="11015" width="12.7109375" style="460" customWidth="1"/>
    <col min="11016" max="11016" width="13.7109375" style="460" customWidth="1"/>
    <col min="11017" max="11017" width="9.5703125" style="460" customWidth="1"/>
    <col min="11018" max="11018" width="11.28515625" style="460" customWidth="1"/>
    <col min="11019" max="11019" width="10.5703125" style="460" customWidth="1"/>
    <col min="11020" max="11020" width="17.28515625" style="460" customWidth="1"/>
    <col min="11021" max="11021" width="17.42578125" style="460" customWidth="1"/>
    <col min="11022" max="11022" width="15.42578125" style="460" customWidth="1"/>
    <col min="11023" max="11023" width="15.140625" style="460" customWidth="1"/>
    <col min="11024" max="11025" width="17.7109375" style="460" bestFit="1" customWidth="1"/>
    <col min="11026" max="11026" width="13.85546875" style="460" bestFit="1" customWidth="1"/>
    <col min="11027" max="11266" width="9.140625" style="460"/>
    <col min="11267" max="11267" width="1.42578125" style="460" customWidth="1"/>
    <col min="11268" max="11268" width="8.42578125" style="460" customWidth="1"/>
    <col min="11269" max="11269" width="33" style="460" customWidth="1"/>
    <col min="11270" max="11270" width="13.85546875" style="460" customWidth="1"/>
    <col min="11271" max="11271" width="12.7109375" style="460" customWidth="1"/>
    <col min="11272" max="11272" width="13.7109375" style="460" customWidth="1"/>
    <col min="11273" max="11273" width="9.5703125" style="460" customWidth="1"/>
    <col min="11274" max="11274" width="11.28515625" style="460" customWidth="1"/>
    <col min="11275" max="11275" width="10.5703125" style="460" customWidth="1"/>
    <col min="11276" max="11276" width="17.28515625" style="460" customWidth="1"/>
    <col min="11277" max="11277" width="17.42578125" style="460" customWidth="1"/>
    <col min="11278" max="11278" width="15.42578125" style="460" customWidth="1"/>
    <col min="11279" max="11279" width="15.140625" style="460" customWidth="1"/>
    <col min="11280" max="11281" width="17.7109375" style="460" bestFit="1" customWidth="1"/>
    <col min="11282" max="11282" width="13.85546875" style="460" bestFit="1" customWidth="1"/>
    <col min="11283" max="11522" width="9.140625" style="460"/>
    <col min="11523" max="11523" width="1.42578125" style="460" customWidth="1"/>
    <col min="11524" max="11524" width="8.42578125" style="460" customWidth="1"/>
    <col min="11525" max="11525" width="33" style="460" customWidth="1"/>
    <col min="11526" max="11526" width="13.85546875" style="460" customWidth="1"/>
    <col min="11527" max="11527" width="12.7109375" style="460" customWidth="1"/>
    <col min="11528" max="11528" width="13.7109375" style="460" customWidth="1"/>
    <col min="11529" max="11529" width="9.5703125" style="460" customWidth="1"/>
    <col min="11530" max="11530" width="11.28515625" style="460" customWidth="1"/>
    <col min="11531" max="11531" width="10.5703125" style="460" customWidth="1"/>
    <col min="11532" max="11532" width="17.28515625" style="460" customWidth="1"/>
    <col min="11533" max="11533" width="17.42578125" style="460" customWidth="1"/>
    <col min="11534" max="11534" width="15.42578125" style="460" customWidth="1"/>
    <col min="11535" max="11535" width="15.140625" style="460" customWidth="1"/>
    <col min="11536" max="11537" width="17.7109375" style="460" bestFit="1" customWidth="1"/>
    <col min="11538" max="11538" width="13.85546875" style="460" bestFit="1" customWidth="1"/>
    <col min="11539" max="11778" width="9.140625" style="460"/>
    <col min="11779" max="11779" width="1.42578125" style="460" customWidth="1"/>
    <col min="11780" max="11780" width="8.42578125" style="460" customWidth="1"/>
    <col min="11781" max="11781" width="33" style="460" customWidth="1"/>
    <col min="11782" max="11782" width="13.85546875" style="460" customWidth="1"/>
    <col min="11783" max="11783" width="12.7109375" style="460" customWidth="1"/>
    <col min="11784" max="11784" width="13.7109375" style="460" customWidth="1"/>
    <col min="11785" max="11785" width="9.5703125" style="460" customWidth="1"/>
    <col min="11786" max="11786" width="11.28515625" style="460" customWidth="1"/>
    <col min="11787" max="11787" width="10.5703125" style="460" customWidth="1"/>
    <col min="11788" max="11788" width="17.28515625" style="460" customWidth="1"/>
    <col min="11789" max="11789" width="17.42578125" style="460" customWidth="1"/>
    <col min="11790" max="11790" width="15.42578125" style="460" customWidth="1"/>
    <col min="11791" max="11791" width="15.140625" style="460" customWidth="1"/>
    <col min="11792" max="11793" width="17.7109375" style="460" bestFit="1" customWidth="1"/>
    <col min="11794" max="11794" width="13.85546875" style="460" bestFit="1" customWidth="1"/>
    <col min="11795" max="12034" width="9.140625" style="460"/>
    <col min="12035" max="12035" width="1.42578125" style="460" customWidth="1"/>
    <col min="12036" max="12036" width="8.42578125" style="460" customWidth="1"/>
    <col min="12037" max="12037" width="33" style="460" customWidth="1"/>
    <col min="12038" max="12038" width="13.85546875" style="460" customWidth="1"/>
    <col min="12039" max="12039" width="12.7109375" style="460" customWidth="1"/>
    <col min="12040" max="12040" width="13.7109375" style="460" customWidth="1"/>
    <col min="12041" max="12041" width="9.5703125" style="460" customWidth="1"/>
    <col min="12042" max="12042" width="11.28515625" style="460" customWidth="1"/>
    <col min="12043" max="12043" width="10.5703125" style="460" customWidth="1"/>
    <col min="12044" max="12044" width="17.28515625" style="460" customWidth="1"/>
    <col min="12045" max="12045" width="17.42578125" style="460" customWidth="1"/>
    <col min="12046" max="12046" width="15.42578125" style="460" customWidth="1"/>
    <col min="12047" max="12047" width="15.140625" style="460" customWidth="1"/>
    <col min="12048" max="12049" width="17.7109375" style="460" bestFit="1" customWidth="1"/>
    <col min="12050" max="12050" width="13.85546875" style="460" bestFit="1" customWidth="1"/>
    <col min="12051" max="12290" width="9.140625" style="460"/>
    <col min="12291" max="12291" width="1.42578125" style="460" customWidth="1"/>
    <col min="12292" max="12292" width="8.42578125" style="460" customWidth="1"/>
    <col min="12293" max="12293" width="33" style="460" customWidth="1"/>
    <col min="12294" max="12294" width="13.85546875" style="460" customWidth="1"/>
    <col min="12295" max="12295" width="12.7109375" style="460" customWidth="1"/>
    <col min="12296" max="12296" width="13.7109375" style="460" customWidth="1"/>
    <col min="12297" max="12297" width="9.5703125" style="460" customWidth="1"/>
    <col min="12298" max="12298" width="11.28515625" style="460" customWidth="1"/>
    <col min="12299" max="12299" width="10.5703125" style="460" customWidth="1"/>
    <col min="12300" max="12300" width="17.28515625" style="460" customWidth="1"/>
    <col min="12301" max="12301" width="17.42578125" style="460" customWidth="1"/>
    <col min="12302" max="12302" width="15.42578125" style="460" customWidth="1"/>
    <col min="12303" max="12303" width="15.140625" style="460" customWidth="1"/>
    <col min="12304" max="12305" width="17.7109375" style="460" bestFit="1" customWidth="1"/>
    <col min="12306" max="12306" width="13.85546875" style="460" bestFit="1" customWidth="1"/>
    <col min="12307" max="12546" width="9.140625" style="460"/>
    <col min="12547" max="12547" width="1.42578125" style="460" customWidth="1"/>
    <col min="12548" max="12548" width="8.42578125" style="460" customWidth="1"/>
    <col min="12549" max="12549" width="33" style="460" customWidth="1"/>
    <col min="12550" max="12550" width="13.85546875" style="460" customWidth="1"/>
    <col min="12551" max="12551" width="12.7109375" style="460" customWidth="1"/>
    <col min="12552" max="12552" width="13.7109375" style="460" customWidth="1"/>
    <col min="12553" max="12553" width="9.5703125" style="460" customWidth="1"/>
    <col min="12554" max="12554" width="11.28515625" style="460" customWidth="1"/>
    <col min="12555" max="12555" width="10.5703125" style="460" customWidth="1"/>
    <col min="12556" max="12556" width="17.28515625" style="460" customWidth="1"/>
    <col min="12557" max="12557" width="17.42578125" style="460" customWidth="1"/>
    <col min="12558" max="12558" width="15.42578125" style="460" customWidth="1"/>
    <col min="12559" max="12559" width="15.140625" style="460" customWidth="1"/>
    <col min="12560" max="12561" width="17.7109375" style="460" bestFit="1" customWidth="1"/>
    <col min="12562" max="12562" width="13.85546875" style="460" bestFit="1" customWidth="1"/>
    <col min="12563" max="12802" width="9.140625" style="460"/>
    <col min="12803" max="12803" width="1.42578125" style="460" customWidth="1"/>
    <col min="12804" max="12804" width="8.42578125" style="460" customWidth="1"/>
    <col min="12805" max="12805" width="33" style="460" customWidth="1"/>
    <col min="12806" max="12806" width="13.85546875" style="460" customWidth="1"/>
    <col min="12807" max="12807" width="12.7109375" style="460" customWidth="1"/>
    <col min="12808" max="12808" width="13.7109375" style="460" customWidth="1"/>
    <col min="12809" max="12809" width="9.5703125" style="460" customWidth="1"/>
    <col min="12810" max="12810" width="11.28515625" style="460" customWidth="1"/>
    <col min="12811" max="12811" width="10.5703125" style="460" customWidth="1"/>
    <col min="12812" max="12812" width="17.28515625" style="460" customWidth="1"/>
    <col min="12813" max="12813" width="17.42578125" style="460" customWidth="1"/>
    <col min="12814" max="12814" width="15.42578125" style="460" customWidth="1"/>
    <col min="12815" max="12815" width="15.140625" style="460" customWidth="1"/>
    <col min="12816" max="12817" width="17.7109375" style="460" bestFit="1" customWidth="1"/>
    <col min="12818" max="12818" width="13.85546875" style="460" bestFit="1" customWidth="1"/>
    <col min="12819" max="13058" width="9.140625" style="460"/>
    <col min="13059" max="13059" width="1.42578125" style="460" customWidth="1"/>
    <col min="13060" max="13060" width="8.42578125" style="460" customWidth="1"/>
    <col min="13061" max="13061" width="33" style="460" customWidth="1"/>
    <col min="13062" max="13062" width="13.85546875" style="460" customWidth="1"/>
    <col min="13063" max="13063" width="12.7109375" style="460" customWidth="1"/>
    <col min="13064" max="13064" width="13.7109375" style="460" customWidth="1"/>
    <col min="13065" max="13065" width="9.5703125" style="460" customWidth="1"/>
    <col min="13066" max="13066" width="11.28515625" style="460" customWidth="1"/>
    <col min="13067" max="13067" width="10.5703125" style="460" customWidth="1"/>
    <col min="13068" max="13068" width="17.28515625" style="460" customWidth="1"/>
    <col min="13069" max="13069" width="17.42578125" style="460" customWidth="1"/>
    <col min="13070" max="13070" width="15.42578125" style="460" customWidth="1"/>
    <col min="13071" max="13071" width="15.140625" style="460" customWidth="1"/>
    <col min="13072" max="13073" width="17.7109375" style="460" bestFit="1" customWidth="1"/>
    <col min="13074" max="13074" width="13.85546875" style="460" bestFit="1" customWidth="1"/>
    <col min="13075" max="13314" width="9.140625" style="460"/>
    <col min="13315" max="13315" width="1.42578125" style="460" customWidth="1"/>
    <col min="13316" max="13316" width="8.42578125" style="460" customWidth="1"/>
    <col min="13317" max="13317" width="33" style="460" customWidth="1"/>
    <col min="13318" max="13318" width="13.85546875" style="460" customWidth="1"/>
    <col min="13319" max="13319" width="12.7109375" style="460" customWidth="1"/>
    <col min="13320" max="13320" width="13.7109375" style="460" customWidth="1"/>
    <col min="13321" max="13321" width="9.5703125" style="460" customWidth="1"/>
    <col min="13322" max="13322" width="11.28515625" style="460" customWidth="1"/>
    <col min="13323" max="13323" width="10.5703125" style="460" customWidth="1"/>
    <col min="13324" max="13324" width="17.28515625" style="460" customWidth="1"/>
    <col min="13325" max="13325" width="17.42578125" style="460" customWidth="1"/>
    <col min="13326" max="13326" width="15.42578125" style="460" customWidth="1"/>
    <col min="13327" max="13327" width="15.140625" style="460" customWidth="1"/>
    <col min="13328" max="13329" width="17.7109375" style="460" bestFit="1" customWidth="1"/>
    <col min="13330" max="13330" width="13.85546875" style="460" bestFit="1" customWidth="1"/>
    <col min="13331" max="13570" width="9.140625" style="460"/>
    <col min="13571" max="13571" width="1.42578125" style="460" customWidth="1"/>
    <col min="13572" max="13572" width="8.42578125" style="460" customWidth="1"/>
    <col min="13573" max="13573" width="33" style="460" customWidth="1"/>
    <col min="13574" max="13574" width="13.85546875" style="460" customWidth="1"/>
    <col min="13575" max="13575" width="12.7109375" style="460" customWidth="1"/>
    <col min="13576" max="13576" width="13.7109375" style="460" customWidth="1"/>
    <col min="13577" max="13577" width="9.5703125" style="460" customWidth="1"/>
    <col min="13578" max="13578" width="11.28515625" style="460" customWidth="1"/>
    <col min="13579" max="13579" width="10.5703125" style="460" customWidth="1"/>
    <col min="13580" max="13580" width="17.28515625" style="460" customWidth="1"/>
    <col min="13581" max="13581" width="17.42578125" style="460" customWidth="1"/>
    <col min="13582" max="13582" width="15.42578125" style="460" customWidth="1"/>
    <col min="13583" max="13583" width="15.140625" style="460" customWidth="1"/>
    <col min="13584" max="13585" width="17.7109375" style="460" bestFit="1" customWidth="1"/>
    <col min="13586" max="13586" width="13.85546875" style="460" bestFit="1" customWidth="1"/>
    <col min="13587" max="13826" width="9.140625" style="460"/>
    <col min="13827" max="13827" width="1.42578125" style="460" customWidth="1"/>
    <col min="13828" max="13828" width="8.42578125" style="460" customWidth="1"/>
    <col min="13829" max="13829" width="33" style="460" customWidth="1"/>
    <col min="13830" max="13830" width="13.85546875" style="460" customWidth="1"/>
    <col min="13831" max="13831" width="12.7109375" style="460" customWidth="1"/>
    <col min="13832" max="13832" width="13.7109375" style="460" customWidth="1"/>
    <col min="13833" max="13833" width="9.5703125" style="460" customWidth="1"/>
    <col min="13834" max="13834" width="11.28515625" style="460" customWidth="1"/>
    <col min="13835" max="13835" width="10.5703125" style="460" customWidth="1"/>
    <col min="13836" max="13836" width="17.28515625" style="460" customWidth="1"/>
    <col min="13837" max="13837" width="17.42578125" style="460" customWidth="1"/>
    <col min="13838" max="13838" width="15.42578125" style="460" customWidth="1"/>
    <col min="13839" max="13839" width="15.140625" style="460" customWidth="1"/>
    <col min="13840" max="13841" width="17.7109375" style="460" bestFit="1" customWidth="1"/>
    <col min="13842" max="13842" width="13.85546875" style="460" bestFit="1" customWidth="1"/>
    <col min="13843" max="14082" width="9.140625" style="460"/>
    <col min="14083" max="14083" width="1.42578125" style="460" customWidth="1"/>
    <col min="14084" max="14084" width="8.42578125" style="460" customWidth="1"/>
    <col min="14085" max="14085" width="33" style="460" customWidth="1"/>
    <col min="14086" max="14086" width="13.85546875" style="460" customWidth="1"/>
    <col min="14087" max="14087" width="12.7109375" style="460" customWidth="1"/>
    <col min="14088" max="14088" width="13.7109375" style="460" customWidth="1"/>
    <col min="14089" max="14089" width="9.5703125" style="460" customWidth="1"/>
    <col min="14090" max="14090" width="11.28515625" style="460" customWidth="1"/>
    <col min="14091" max="14091" width="10.5703125" style="460" customWidth="1"/>
    <col min="14092" max="14092" width="17.28515625" style="460" customWidth="1"/>
    <col min="14093" max="14093" width="17.42578125" style="460" customWidth="1"/>
    <col min="14094" max="14094" width="15.42578125" style="460" customWidth="1"/>
    <col min="14095" max="14095" width="15.140625" style="460" customWidth="1"/>
    <col min="14096" max="14097" width="17.7109375" style="460" bestFit="1" customWidth="1"/>
    <col min="14098" max="14098" width="13.85546875" style="460" bestFit="1" customWidth="1"/>
    <col min="14099" max="14338" width="9.140625" style="460"/>
    <col min="14339" max="14339" width="1.42578125" style="460" customWidth="1"/>
    <col min="14340" max="14340" width="8.42578125" style="460" customWidth="1"/>
    <col min="14341" max="14341" width="33" style="460" customWidth="1"/>
    <col min="14342" max="14342" width="13.85546875" style="460" customWidth="1"/>
    <col min="14343" max="14343" width="12.7109375" style="460" customWidth="1"/>
    <col min="14344" max="14344" width="13.7109375" style="460" customWidth="1"/>
    <col min="14345" max="14345" width="9.5703125" style="460" customWidth="1"/>
    <col min="14346" max="14346" width="11.28515625" style="460" customWidth="1"/>
    <col min="14347" max="14347" width="10.5703125" style="460" customWidth="1"/>
    <col min="14348" max="14348" width="17.28515625" style="460" customWidth="1"/>
    <col min="14349" max="14349" width="17.42578125" style="460" customWidth="1"/>
    <col min="14350" max="14350" width="15.42578125" style="460" customWidth="1"/>
    <col min="14351" max="14351" width="15.140625" style="460" customWidth="1"/>
    <col min="14352" max="14353" width="17.7109375" style="460" bestFit="1" customWidth="1"/>
    <col min="14354" max="14354" width="13.85546875" style="460" bestFit="1" customWidth="1"/>
    <col min="14355" max="14594" width="9.140625" style="460"/>
    <col min="14595" max="14595" width="1.42578125" style="460" customWidth="1"/>
    <col min="14596" max="14596" width="8.42578125" style="460" customWidth="1"/>
    <col min="14597" max="14597" width="33" style="460" customWidth="1"/>
    <col min="14598" max="14598" width="13.85546875" style="460" customWidth="1"/>
    <col min="14599" max="14599" width="12.7109375" style="460" customWidth="1"/>
    <col min="14600" max="14600" width="13.7109375" style="460" customWidth="1"/>
    <col min="14601" max="14601" width="9.5703125" style="460" customWidth="1"/>
    <col min="14602" max="14602" width="11.28515625" style="460" customWidth="1"/>
    <col min="14603" max="14603" width="10.5703125" style="460" customWidth="1"/>
    <col min="14604" max="14604" width="17.28515625" style="460" customWidth="1"/>
    <col min="14605" max="14605" width="17.42578125" style="460" customWidth="1"/>
    <col min="14606" max="14606" width="15.42578125" style="460" customWidth="1"/>
    <col min="14607" max="14607" width="15.140625" style="460" customWidth="1"/>
    <col min="14608" max="14609" width="17.7109375" style="460" bestFit="1" customWidth="1"/>
    <col min="14610" max="14610" width="13.85546875" style="460" bestFit="1" customWidth="1"/>
    <col min="14611" max="14850" width="9.140625" style="460"/>
    <col min="14851" max="14851" width="1.42578125" style="460" customWidth="1"/>
    <col min="14852" max="14852" width="8.42578125" style="460" customWidth="1"/>
    <col min="14853" max="14853" width="33" style="460" customWidth="1"/>
    <col min="14854" max="14854" width="13.85546875" style="460" customWidth="1"/>
    <col min="14855" max="14855" width="12.7109375" style="460" customWidth="1"/>
    <col min="14856" max="14856" width="13.7109375" style="460" customWidth="1"/>
    <col min="14857" max="14857" width="9.5703125" style="460" customWidth="1"/>
    <col min="14858" max="14858" width="11.28515625" style="460" customWidth="1"/>
    <col min="14859" max="14859" width="10.5703125" style="460" customWidth="1"/>
    <col min="14860" max="14860" width="17.28515625" style="460" customWidth="1"/>
    <col min="14861" max="14861" width="17.42578125" style="460" customWidth="1"/>
    <col min="14862" max="14862" width="15.42578125" style="460" customWidth="1"/>
    <col min="14863" max="14863" width="15.140625" style="460" customWidth="1"/>
    <col min="14864" max="14865" width="17.7109375" style="460" bestFit="1" customWidth="1"/>
    <col min="14866" max="14866" width="13.85546875" style="460" bestFit="1" customWidth="1"/>
    <col min="14867" max="15106" width="9.140625" style="460"/>
    <col min="15107" max="15107" width="1.42578125" style="460" customWidth="1"/>
    <col min="15108" max="15108" width="8.42578125" style="460" customWidth="1"/>
    <col min="15109" max="15109" width="33" style="460" customWidth="1"/>
    <col min="15110" max="15110" width="13.85546875" style="460" customWidth="1"/>
    <col min="15111" max="15111" width="12.7109375" style="460" customWidth="1"/>
    <col min="15112" max="15112" width="13.7109375" style="460" customWidth="1"/>
    <col min="15113" max="15113" width="9.5703125" style="460" customWidth="1"/>
    <col min="15114" max="15114" width="11.28515625" style="460" customWidth="1"/>
    <col min="15115" max="15115" width="10.5703125" style="460" customWidth="1"/>
    <col min="15116" max="15116" width="17.28515625" style="460" customWidth="1"/>
    <col min="15117" max="15117" width="17.42578125" style="460" customWidth="1"/>
    <col min="15118" max="15118" width="15.42578125" style="460" customWidth="1"/>
    <col min="15119" max="15119" width="15.140625" style="460" customWidth="1"/>
    <col min="15120" max="15121" width="17.7109375" style="460" bestFit="1" customWidth="1"/>
    <col min="15122" max="15122" width="13.85546875" style="460" bestFit="1" customWidth="1"/>
    <col min="15123" max="15362" width="9.140625" style="460"/>
    <col min="15363" max="15363" width="1.42578125" style="460" customWidth="1"/>
    <col min="15364" max="15364" width="8.42578125" style="460" customWidth="1"/>
    <col min="15365" max="15365" width="33" style="460" customWidth="1"/>
    <col min="15366" max="15366" width="13.85546875" style="460" customWidth="1"/>
    <col min="15367" max="15367" width="12.7109375" style="460" customWidth="1"/>
    <col min="15368" max="15368" width="13.7109375" style="460" customWidth="1"/>
    <col min="15369" max="15369" width="9.5703125" style="460" customWidth="1"/>
    <col min="15370" max="15370" width="11.28515625" style="460" customWidth="1"/>
    <col min="15371" max="15371" width="10.5703125" style="460" customWidth="1"/>
    <col min="15372" max="15372" width="17.28515625" style="460" customWidth="1"/>
    <col min="15373" max="15373" width="17.42578125" style="460" customWidth="1"/>
    <col min="15374" max="15374" width="15.42578125" style="460" customWidth="1"/>
    <col min="15375" max="15375" width="15.140625" style="460" customWidth="1"/>
    <col min="15376" max="15377" width="17.7109375" style="460" bestFit="1" customWidth="1"/>
    <col min="15378" max="15378" width="13.85546875" style="460" bestFit="1" customWidth="1"/>
    <col min="15379" max="15618" width="9.140625" style="460"/>
    <col min="15619" max="15619" width="1.42578125" style="460" customWidth="1"/>
    <col min="15620" max="15620" width="8.42578125" style="460" customWidth="1"/>
    <col min="15621" max="15621" width="33" style="460" customWidth="1"/>
    <col min="15622" max="15622" width="13.85546875" style="460" customWidth="1"/>
    <col min="15623" max="15623" width="12.7109375" style="460" customWidth="1"/>
    <col min="15624" max="15624" width="13.7109375" style="460" customWidth="1"/>
    <col min="15625" max="15625" width="9.5703125" style="460" customWidth="1"/>
    <col min="15626" max="15626" width="11.28515625" style="460" customWidth="1"/>
    <col min="15627" max="15627" width="10.5703125" style="460" customWidth="1"/>
    <col min="15628" max="15628" width="17.28515625" style="460" customWidth="1"/>
    <col min="15629" max="15629" width="17.42578125" style="460" customWidth="1"/>
    <col min="15630" max="15630" width="15.42578125" style="460" customWidth="1"/>
    <col min="15631" max="15631" width="15.140625" style="460" customWidth="1"/>
    <col min="15632" max="15633" width="17.7109375" style="460" bestFit="1" customWidth="1"/>
    <col min="15634" max="15634" width="13.85546875" style="460" bestFit="1" customWidth="1"/>
    <col min="15635" max="15874" width="9.140625" style="460"/>
    <col min="15875" max="15875" width="1.42578125" style="460" customWidth="1"/>
    <col min="15876" max="15876" width="8.42578125" style="460" customWidth="1"/>
    <col min="15877" max="15877" width="33" style="460" customWidth="1"/>
    <col min="15878" max="15878" width="13.85546875" style="460" customWidth="1"/>
    <col min="15879" max="15879" width="12.7109375" style="460" customWidth="1"/>
    <col min="15880" max="15880" width="13.7109375" style="460" customWidth="1"/>
    <col min="15881" max="15881" width="9.5703125" style="460" customWidth="1"/>
    <col min="15882" max="15882" width="11.28515625" style="460" customWidth="1"/>
    <col min="15883" max="15883" width="10.5703125" style="460" customWidth="1"/>
    <col min="15884" max="15884" width="17.28515625" style="460" customWidth="1"/>
    <col min="15885" max="15885" width="17.42578125" style="460" customWidth="1"/>
    <col min="15886" max="15886" width="15.42578125" style="460" customWidth="1"/>
    <col min="15887" max="15887" width="15.140625" style="460" customWidth="1"/>
    <col min="15888" max="15889" width="17.7109375" style="460" bestFit="1" customWidth="1"/>
    <col min="15890" max="15890" width="13.85546875" style="460" bestFit="1" customWidth="1"/>
    <col min="15891" max="16130" width="9.140625" style="460"/>
    <col min="16131" max="16131" width="1.42578125" style="460" customWidth="1"/>
    <col min="16132" max="16132" width="8.42578125" style="460" customWidth="1"/>
    <col min="16133" max="16133" width="33" style="460" customWidth="1"/>
    <col min="16134" max="16134" width="13.85546875" style="460" customWidth="1"/>
    <col min="16135" max="16135" width="12.7109375" style="460" customWidth="1"/>
    <col min="16136" max="16136" width="13.7109375" style="460" customWidth="1"/>
    <col min="16137" max="16137" width="9.5703125" style="460" customWidth="1"/>
    <col min="16138" max="16138" width="11.28515625" style="460" customWidth="1"/>
    <col min="16139" max="16139" width="10.5703125" style="460" customWidth="1"/>
    <col min="16140" max="16140" width="17.28515625" style="460" customWidth="1"/>
    <col min="16141" max="16141" width="17.42578125" style="460" customWidth="1"/>
    <col min="16142" max="16142" width="15.42578125" style="460" customWidth="1"/>
    <col min="16143" max="16143" width="15.140625" style="460" customWidth="1"/>
    <col min="16144" max="16145" width="17.7109375" style="460" bestFit="1" customWidth="1"/>
    <col min="16146" max="16146" width="13.85546875" style="460" bestFit="1" customWidth="1"/>
    <col min="16147" max="16384" width="9.140625" style="460"/>
  </cols>
  <sheetData>
    <row r="1" spans="1:34" s="268" customFormat="1" ht="15">
      <c r="A1" s="283" t="s">
        <v>0</v>
      </c>
      <c r="B1" s="450">
        <v>8.3000000000000007</v>
      </c>
      <c r="AE1" s="183"/>
    </row>
    <row r="2" spans="1:34" s="268" customFormat="1" ht="15">
      <c r="A2" s="283" t="s">
        <v>2</v>
      </c>
      <c r="B2" s="242" t="s">
        <v>732</v>
      </c>
      <c r="C2" s="237"/>
      <c r="D2" s="237"/>
      <c r="E2" s="237"/>
      <c r="AE2" s="183"/>
    </row>
    <row r="3" spans="1:34" s="268" customFormat="1" ht="15">
      <c r="A3" s="283" t="s">
        <v>4</v>
      </c>
      <c r="B3" s="242" t="s">
        <v>5</v>
      </c>
      <c r="C3" s="418"/>
      <c r="D3" s="418"/>
      <c r="E3" s="418"/>
      <c r="AE3" s="183"/>
    </row>
    <row r="4" spans="1:34" s="268" customFormat="1" ht="15">
      <c r="A4" s="283" t="s">
        <v>6</v>
      </c>
      <c r="B4" s="183" t="s">
        <v>658</v>
      </c>
      <c r="C4" s="420"/>
      <c r="D4" s="420"/>
      <c r="E4" s="420"/>
      <c r="AE4" s="183"/>
    </row>
    <row r="5" spans="1:34" s="268" customFormat="1" ht="15">
      <c r="A5" s="283" t="s">
        <v>8</v>
      </c>
      <c r="B5" s="451" t="s">
        <v>9</v>
      </c>
      <c r="C5" s="422"/>
      <c r="D5" s="422"/>
      <c r="E5" s="422"/>
      <c r="AE5" s="183"/>
    </row>
    <row r="6" spans="1:34" ht="13.5" thickBot="1">
      <c r="AG6" s="423"/>
      <c r="AH6" s="423"/>
    </row>
    <row r="7" spans="1:34" s="462" customFormat="1" ht="37.5" customHeight="1" thickBot="1">
      <c r="A7" s="2904" t="s">
        <v>733</v>
      </c>
      <c r="B7" s="2904" t="s">
        <v>734</v>
      </c>
      <c r="C7" s="2906" t="s">
        <v>695</v>
      </c>
      <c r="D7" s="461"/>
      <c r="E7" s="2881" t="s">
        <v>699</v>
      </c>
      <c r="F7" s="2899" t="s">
        <v>700</v>
      </c>
      <c r="G7" s="2899" t="s">
        <v>701</v>
      </c>
      <c r="H7" s="2901" t="s">
        <v>703</v>
      </c>
      <c r="I7" s="2901" t="s">
        <v>705</v>
      </c>
      <c r="J7" s="2901" t="s">
        <v>726</v>
      </c>
      <c r="K7" s="2901" t="s">
        <v>729</v>
      </c>
      <c r="L7" s="2886" t="s">
        <v>711</v>
      </c>
      <c r="M7" s="2886" t="s">
        <v>713</v>
      </c>
      <c r="N7" s="2886" t="s">
        <v>714</v>
      </c>
      <c r="O7" s="2901" t="s">
        <v>715</v>
      </c>
      <c r="P7" s="2881" t="s">
        <v>716</v>
      </c>
      <c r="Q7" s="2883" t="s">
        <v>717</v>
      </c>
      <c r="R7" s="2884"/>
      <c r="S7" s="2885"/>
      <c r="AG7" s="427"/>
      <c r="AH7" s="427"/>
    </row>
    <row r="8" spans="1:34" s="462" customFormat="1" ht="59.25" customHeight="1" thickBot="1">
      <c r="A8" s="2905"/>
      <c r="B8" s="2905"/>
      <c r="C8" s="2907"/>
      <c r="D8" s="463" t="s">
        <v>696</v>
      </c>
      <c r="E8" s="2903"/>
      <c r="F8" s="2900"/>
      <c r="G8" s="2900"/>
      <c r="H8" s="2902"/>
      <c r="I8" s="2902"/>
      <c r="J8" s="2902"/>
      <c r="K8" s="2902"/>
      <c r="L8" s="2887"/>
      <c r="M8" s="2887"/>
      <c r="N8" s="2887"/>
      <c r="O8" s="2902"/>
      <c r="P8" s="2903"/>
      <c r="Q8" s="431" t="s">
        <v>721</v>
      </c>
      <c r="R8" s="431" t="s">
        <v>722</v>
      </c>
      <c r="S8" s="432" t="s">
        <v>723</v>
      </c>
      <c r="AG8" s="427"/>
      <c r="AH8" s="427"/>
    </row>
    <row r="9" spans="1:34" s="466" customFormat="1" ht="15.75" customHeight="1">
      <c r="A9" s="438"/>
      <c r="B9" s="438"/>
      <c r="C9" s="464"/>
      <c r="D9" s="464"/>
      <c r="E9" s="440"/>
      <c r="F9" s="453"/>
      <c r="G9" s="453"/>
      <c r="H9" s="464"/>
      <c r="I9" s="464"/>
      <c r="J9" s="464"/>
      <c r="K9" s="464"/>
      <c r="L9" s="465"/>
      <c r="M9" s="465"/>
      <c r="N9" s="465"/>
      <c r="O9" s="465"/>
      <c r="P9" s="465"/>
      <c r="Q9" s="465"/>
      <c r="R9" s="465"/>
      <c r="S9" s="465"/>
    </row>
    <row r="10" spans="1:34" s="467" customFormat="1">
      <c r="A10" s="460"/>
      <c r="B10" s="460"/>
      <c r="C10" s="460"/>
      <c r="D10" s="460"/>
      <c r="E10" s="460"/>
      <c r="F10" s="460"/>
      <c r="G10" s="460"/>
      <c r="H10" s="460"/>
      <c r="I10" s="460"/>
      <c r="J10" s="460"/>
      <c r="K10" s="460"/>
      <c r="L10" s="460"/>
      <c r="M10" s="460"/>
      <c r="N10" s="460"/>
      <c r="O10" s="460"/>
      <c r="P10" s="460"/>
      <c r="Q10" s="460"/>
      <c r="R10" s="460"/>
      <c r="S10" s="460"/>
    </row>
    <row r="11" spans="1:34" s="467" customFormat="1">
      <c r="A11" s="460"/>
      <c r="B11" s="460"/>
      <c r="C11" s="460"/>
      <c r="D11" s="460"/>
      <c r="E11" s="460"/>
      <c r="F11" s="460"/>
      <c r="G11" s="460"/>
      <c r="H11" s="460"/>
      <c r="I11" s="460"/>
      <c r="J11" s="460"/>
      <c r="K11" s="460"/>
      <c r="L11" s="460"/>
      <c r="M11" s="460"/>
      <c r="N11" s="460"/>
      <c r="O11" s="460"/>
      <c r="P11" s="460"/>
      <c r="Q11" s="460"/>
      <c r="R11" s="460"/>
      <c r="S11" s="460"/>
    </row>
    <row r="12" spans="1:34" s="467" customFormat="1">
      <c r="A12" s="460"/>
      <c r="B12" s="460"/>
      <c r="C12" s="460"/>
      <c r="D12" s="460"/>
      <c r="E12" s="460"/>
      <c r="F12" s="460"/>
      <c r="G12" s="460"/>
      <c r="H12" s="460"/>
      <c r="I12" s="460"/>
      <c r="J12" s="460"/>
      <c r="K12" s="460"/>
      <c r="L12" s="460"/>
      <c r="M12" s="460"/>
      <c r="N12" s="460"/>
      <c r="O12" s="460"/>
      <c r="P12" s="460"/>
      <c r="Q12" s="460"/>
      <c r="R12" s="460"/>
      <c r="S12" s="460"/>
    </row>
    <row r="13" spans="1:34">
      <c r="AG13" s="423"/>
      <c r="AH13" s="423"/>
    </row>
    <row r="14" spans="1:34">
      <c r="AG14" s="423"/>
      <c r="AH14" s="423"/>
    </row>
    <row r="15" spans="1:34">
      <c r="AG15" s="423"/>
      <c r="AH15" s="423"/>
    </row>
    <row r="16" spans="1:34">
      <c r="AG16" s="423"/>
      <c r="AH16" s="423"/>
    </row>
    <row r="17" spans="33:34">
      <c r="AG17" s="423"/>
      <c r="AH17" s="423"/>
    </row>
    <row r="18" spans="33:34">
      <c r="AG18" s="423"/>
      <c r="AH18" s="423"/>
    </row>
    <row r="19" spans="33:34">
      <c r="AG19" s="423"/>
      <c r="AH19" s="423"/>
    </row>
    <row r="20" spans="33:34">
      <c r="AG20" s="423"/>
      <c r="AH20" s="423"/>
    </row>
    <row r="21" spans="33:34">
      <c r="AG21" s="423"/>
      <c r="AH21" s="423"/>
    </row>
    <row r="22" spans="33:34">
      <c r="AG22" s="423"/>
      <c r="AH22" s="423"/>
    </row>
    <row r="23" spans="33:34">
      <c r="AG23" s="423"/>
      <c r="AH23" s="423"/>
    </row>
    <row r="24" spans="33:34">
      <c r="AG24" s="423"/>
      <c r="AH24" s="423"/>
    </row>
    <row r="25" spans="33:34">
      <c r="AG25" s="423"/>
      <c r="AH25" s="423"/>
    </row>
    <row r="26" spans="33:34">
      <c r="AG26" s="423"/>
      <c r="AH26" s="423"/>
    </row>
    <row r="27" spans="33:34">
      <c r="AG27" s="423"/>
      <c r="AH27" s="423"/>
    </row>
    <row r="28" spans="33:34">
      <c r="AG28" s="423"/>
      <c r="AH28" s="423"/>
    </row>
    <row r="29" spans="33:34">
      <c r="AG29" s="423"/>
      <c r="AH29" s="423"/>
    </row>
    <row r="30" spans="33:34">
      <c r="AG30" s="423"/>
      <c r="AH30" s="423"/>
    </row>
    <row r="31" spans="33:34">
      <c r="AG31" s="423"/>
      <c r="AH31" s="423"/>
    </row>
    <row r="32" spans="33:34">
      <c r="AG32" s="423"/>
      <c r="AH32" s="423"/>
    </row>
    <row r="33" spans="33:34">
      <c r="AG33" s="423"/>
      <c r="AH33" s="423"/>
    </row>
    <row r="34" spans="33:34">
      <c r="AG34" s="423"/>
      <c r="AH34" s="423"/>
    </row>
    <row r="35" spans="33:34">
      <c r="AG35" s="423"/>
      <c r="AH35" s="423"/>
    </row>
    <row r="36" spans="33:34">
      <c r="AG36" s="423"/>
      <c r="AH36" s="423"/>
    </row>
    <row r="37" spans="33:34">
      <c r="AG37" s="423"/>
      <c r="AH37" s="423"/>
    </row>
    <row r="38" spans="33:34">
      <c r="AG38" s="423"/>
      <c r="AH38" s="423"/>
    </row>
    <row r="39" spans="33:34">
      <c r="AG39" s="423"/>
      <c r="AH39" s="423"/>
    </row>
    <row r="40" spans="33:34">
      <c r="AG40" s="423"/>
      <c r="AH40" s="423"/>
    </row>
    <row r="41" spans="33:34">
      <c r="AG41" s="423"/>
      <c r="AH41" s="423"/>
    </row>
    <row r="42" spans="33:34">
      <c r="AG42" s="423"/>
      <c r="AH42" s="423"/>
    </row>
    <row r="43" spans="33:34">
      <c r="AG43" s="423"/>
      <c r="AH43" s="423"/>
    </row>
    <row r="44" spans="33:34">
      <c r="AG44" s="423"/>
      <c r="AH44" s="423"/>
    </row>
    <row r="45" spans="33:34">
      <c r="AG45" s="423"/>
      <c r="AH45" s="423"/>
    </row>
    <row r="46" spans="33:34">
      <c r="AG46" s="423"/>
      <c r="AH46" s="423"/>
    </row>
    <row r="47" spans="33:34">
      <c r="AG47" s="423"/>
      <c r="AH47" s="423"/>
    </row>
    <row r="48" spans="33:34">
      <c r="AG48" s="423"/>
      <c r="AH48" s="423"/>
    </row>
    <row r="49" spans="33:34">
      <c r="AG49" s="423"/>
      <c r="AH49" s="423"/>
    </row>
    <row r="50" spans="33:34">
      <c r="AG50" s="423"/>
      <c r="AH50" s="423"/>
    </row>
    <row r="51" spans="33:34">
      <c r="AG51" s="423"/>
      <c r="AH51" s="423"/>
    </row>
    <row r="52" spans="33:34">
      <c r="AG52" s="423"/>
      <c r="AH52" s="423"/>
    </row>
    <row r="53" spans="33:34">
      <c r="AG53" s="423"/>
      <c r="AH53" s="423"/>
    </row>
    <row r="54" spans="33:34">
      <c r="AG54" s="423"/>
      <c r="AH54" s="423"/>
    </row>
    <row r="55" spans="33:34">
      <c r="AG55" s="423"/>
      <c r="AH55" s="423"/>
    </row>
    <row r="56" spans="33:34">
      <c r="AG56" s="423"/>
      <c r="AH56" s="423"/>
    </row>
    <row r="57" spans="33:34">
      <c r="AG57" s="423"/>
      <c r="AH57" s="423"/>
    </row>
    <row r="58" spans="33:34">
      <c r="AG58" s="423"/>
      <c r="AH58" s="423"/>
    </row>
    <row r="59" spans="33:34">
      <c r="AG59" s="423"/>
      <c r="AH59" s="423"/>
    </row>
    <row r="60" spans="33:34">
      <c r="AG60" s="423"/>
      <c r="AH60" s="423"/>
    </row>
    <row r="61" spans="33:34">
      <c r="AG61" s="423"/>
      <c r="AH61" s="423"/>
    </row>
    <row r="62" spans="33:34">
      <c r="AG62" s="423"/>
      <c r="AH62" s="423"/>
    </row>
    <row r="63" spans="33:34">
      <c r="AG63" s="423"/>
      <c r="AH63" s="423"/>
    </row>
    <row r="64" spans="33:34">
      <c r="AG64" s="423"/>
      <c r="AH64" s="423"/>
    </row>
    <row r="65" spans="33:34">
      <c r="AG65" s="423"/>
      <c r="AH65" s="423"/>
    </row>
    <row r="66" spans="33:34">
      <c r="AG66" s="423"/>
      <c r="AH66" s="423"/>
    </row>
    <row r="67" spans="33:34">
      <c r="AG67" s="423"/>
      <c r="AH67" s="423"/>
    </row>
    <row r="68" spans="33:34">
      <c r="AG68" s="423"/>
      <c r="AH68" s="423"/>
    </row>
    <row r="69" spans="33:34">
      <c r="AG69" s="423"/>
      <c r="AH69" s="423"/>
    </row>
    <row r="70" spans="33:34">
      <c r="AG70" s="423"/>
      <c r="AH70" s="423"/>
    </row>
    <row r="71" spans="33:34">
      <c r="AG71" s="423"/>
      <c r="AH71" s="423"/>
    </row>
    <row r="72" spans="33:34">
      <c r="AG72" s="423"/>
      <c r="AH72" s="423"/>
    </row>
    <row r="73" spans="33:34">
      <c r="AG73" s="423"/>
      <c r="AH73" s="423"/>
    </row>
    <row r="74" spans="33:34">
      <c r="AG74" s="423"/>
      <c r="AH74" s="423"/>
    </row>
    <row r="75" spans="33:34">
      <c r="AG75" s="423"/>
      <c r="AH75" s="423"/>
    </row>
    <row r="76" spans="33:34">
      <c r="AG76" s="423"/>
      <c r="AH76" s="423"/>
    </row>
    <row r="77" spans="33:34">
      <c r="AG77" s="423"/>
      <c r="AH77" s="423"/>
    </row>
    <row r="78" spans="33:34">
      <c r="AG78" s="423"/>
      <c r="AH78" s="423"/>
    </row>
    <row r="79" spans="33:34">
      <c r="AG79" s="423"/>
      <c r="AH79" s="423"/>
    </row>
    <row r="80" spans="33:34">
      <c r="AG80" s="423"/>
      <c r="AH80" s="423"/>
    </row>
    <row r="81" spans="33:34">
      <c r="AG81" s="423"/>
      <c r="AH81" s="423"/>
    </row>
    <row r="82" spans="33:34">
      <c r="AG82" s="423"/>
      <c r="AH82" s="423"/>
    </row>
    <row r="83" spans="33:34">
      <c r="AG83" s="423"/>
      <c r="AH83" s="423"/>
    </row>
    <row r="84" spans="33:34">
      <c r="AG84" s="423"/>
      <c r="AH84" s="423"/>
    </row>
    <row r="85" spans="33:34">
      <c r="AG85" s="423"/>
      <c r="AH85" s="423"/>
    </row>
    <row r="86" spans="33:34">
      <c r="AG86" s="423"/>
      <c r="AH86" s="423"/>
    </row>
    <row r="87" spans="33:34">
      <c r="AG87" s="423"/>
      <c r="AH87" s="423"/>
    </row>
    <row r="88" spans="33:34">
      <c r="AG88" s="423"/>
      <c r="AH88" s="423"/>
    </row>
    <row r="89" spans="33:34">
      <c r="AG89" s="423"/>
      <c r="AH89" s="423"/>
    </row>
    <row r="90" spans="33:34">
      <c r="AG90" s="423"/>
      <c r="AH90" s="423"/>
    </row>
    <row r="91" spans="33:34">
      <c r="AG91" s="423"/>
      <c r="AH91" s="423"/>
    </row>
    <row r="92" spans="33:34">
      <c r="AG92" s="423"/>
      <c r="AH92" s="423"/>
    </row>
    <row r="93" spans="33:34">
      <c r="AG93" s="423"/>
      <c r="AH93" s="423"/>
    </row>
    <row r="94" spans="33:34">
      <c r="AG94" s="423"/>
      <c r="AH94" s="423"/>
    </row>
    <row r="95" spans="33:34">
      <c r="AG95" s="423"/>
      <c r="AH95" s="423"/>
    </row>
    <row r="96" spans="33:34">
      <c r="AG96" s="423"/>
      <c r="AH96" s="423"/>
    </row>
    <row r="97" spans="33:34">
      <c r="AG97" s="423"/>
      <c r="AH97" s="423"/>
    </row>
    <row r="98" spans="33:34">
      <c r="AG98" s="423"/>
      <c r="AH98" s="423"/>
    </row>
    <row r="99" spans="33:34">
      <c r="AG99" s="423"/>
      <c r="AH99" s="423"/>
    </row>
    <row r="100" spans="33:34">
      <c r="AG100" s="423"/>
      <c r="AH100" s="423"/>
    </row>
    <row r="101" spans="33:34">
      <c r="AG101" s="423"/>
      <c r="AH101" s="423"/>
    </row>
    <row r="102" spans="33:34">
      <c r="AG102" s="423"/>
      <c r="AH102" s="423"/>
    </row>
    <row r="103" spans="33:34">
      <c r="AG103" s="423"/>
      <c r="AH103" s="423"/>
    </row>
    <row r="104" spans="33:34">
      <c r="AG104" s="423"/>
      <c r="AH104" s="423"/>
    </row>
    <row r="105" spans="33:34">
      <c r="AG105" s="423"/>
      <c r="AH105" s="423"/>
    </row>
    <row r="106" spans="33:34">
      <c r="AG106" s="423"/>
      <c r="AH106" s="423"/>
    </row>
    <row r="107" spans="33:34">
      <c r="AG107" s="423"/>
      <c r="AH107" s="423"/>
    </row>
    <row r="108" spans="33:34">
      <c r="AG108" s="423"/>
      <c r="AH108" s="423"/>
    </row>
    <row r="109" spans="33:34">
      <c r="AG109" s="423"/>
      <c r="AH109" s="423"/>
    </row>
    <row r="110" spans="33:34">
      <c r="AG110" s="423"/>
      <c r="AH110" s="423"/>
    </row>
    <row r="111" spans="33:34">
      <c r="AG111" s="423"/>
      <c r="AH111" s="423"/>
    </row>
    <row r="112" spans="33:34">
      <c r="AG112" s="423"/>
      <c r="AH112" s="423"/>
    </row>
    <row r="113" spans="33:34">
      <c r="AG113" s="423"/>
      <c r="AH113" s="423"/>
    </row>
    <row r="114" spans="33:34">
      <c r="AG114" s="423"/>
      <c r="AH114" s="423"/>
    </row>
    <row r="115" spans="33:34">
      <c r="AG115" s="423"/>
      <c r="AH115" s="423"/>
    </row>
    <row r="116" spans="33:34">
      <c r="AG116" s="423"/>
      <c r="AH116" s="423"/>
    </row>
    <row r="117" spans="33:34">
      <c r="AG117" s="423"/>
      <c r="AH117" s="423"/>
    </row>
    <row r="118" spans="33:34">
      <c r="AG118" s="423"/>
      <c r="AH118" s="423"/>
    </row>
    <row r="119" spans="33:34">
      <c r="AG119" s="423"/>
      <c r="AH119" s="423"/>
    </row>
    <row r="120" spans="33:34">
      <c r="AG120" s="423"/>
      <c r="AH120" s="423"/>
    </row>
    <row r="121" spans="33:34">
      <c r="AG121" s="423"/>
      <c r="AH121" s="423"/>
    </row>
    <row r="122" spans="33:34">
      <c r="AG122" s="423"/>
      <c r="AH122" s="423"/>
    </row>
    <row r="123" spans="33:34">
      <c r="AG123" s="423"/>
      <c r="AH123" s="423"/>
    </row>
    <row r="124" spans="33:34">
      <c r="AG124" s="423"/>
      <c r="AH124" s="423"/>
    </row>
    <row r="125" spans="33:34">
      <c r="AG125" s="423"/>
      <c r="AH125" s="423"/>
    </row>
    <row r="126" spans="33:34">
      <c r="AG126" s="423"/>
      <c r="AH126" s="423"/>
    </row>
    <row r="127" spans="33:34">
      <c r="AG127" s="423"/>
      <c r="AH127" s="423"/>
    </row>
    <row r="128" spans="33:34">
      <c r="AG128" s="423"/>
      <c r="AH128" s="423"/>
    </row>
    <row r="129" spans="33:34">
      <c r="AG129" s="423"/>
      <c r="AH129" s="423"/>
    </row>
    <row r="130" spans="33:34">
      <c r="AG130" s="423"/>
      <c r="AH130" s="423"/>
    </row>
    <row r="131" spans="33:34">
      <c r="AG131" s="423"/>
      <c r="AH131" s="423"/>
    </row>
    <row r="132" spans="33:34">
      <c r="AG132" s="423"/>
      <c r="AH132" s="423"/>
    </row>
    <row r="133" spans="33:34">
      <c r="AG133" s="423"/>
      <c r="AH133" s="423"/>
    </row>
    <row r="134" spans="33:34">
      <c r="AG134" s="423"/>
      <c r="AH134" s="423"/>
    </row>
    <row r="135" spans="33:34">
      <c r="AG135" s="423"/>
      <c r="AH135" s="423"/>
    </row>
    <row r="136" spans="33:34">
      <c r="AG136" s="423"/>
      <c r="AH136" s="423"/>
    </row>
    <row r="137" spans="33:34">
      <c r="AG137" s="423"/>
      <c r="AH137" s="423"/>
    </row>
    <row r="138" spans="33:34">
      <c r="AG138" s="423"/>
      <c r="AH138" s="423"/>
    </row>
    <row r="139" spans="33:34">
      <c r="AG139" s="423"/>
      <c r="AH139" s="423"/>
    </row>
    <row r="140" spans="33:34">
      <c r="AG140" s="423"/>
      <c r="AH140" s="423"/>
    </row>
    <row r="141" spans="33:34">
      <c r="AG141" s="423"/>
      <c r="AH141" s="423"/>
    </row>
    <row r="142" spans="33:34">
      <c r="AG142" s="423"/>
      <c r="AH142" s="423"/>
    </row>
    <row r="143" spans="33:34">
      <c r="AG143" s="423"/>
      <c r="AH143" s="423"/>
    </row>
    <row r="144" spans="33:34">
      <c r="AG144" s="423"/>
      <c r="AH144" s="423"/>
    </row>
    <row r="145" spans="33:34">
      <c r="AG145" s="423"/>
      <c r="AH145" s="423"/>
    </row>
    <row r="146" spans="33:34">
      <c r="AG146" s="423"/>
      <c r="AH146" s="423"/>
    </row>
    <row r="147" spans="33:34">
      <c r="AG147" s="423"/>
      <c r="AH147" s="423"/>
    </row>
    <row r="148" spans="33:34">
      <c r="AG148" s="423"/>
      <c r="AH148" s="423"/>
    </row>
    <row r="149" spans="33:34">
      <c r="AG149" s="423"/>
      <c r="AH149" s="423"/>
    </row>
    <row r="150" spans="33:34">
      <c r="AG150" s="423"/>
      <c r="AH150" s="423"/>
    </row>
    <row r="151" spans="33:34">
      <c r="AG151" s="423"/>
      <c r="AH151" s="423"/>
    </row>
    <row r="152" spans="33:34">
      <c r="AG152" s="423"/>
      <c r="AH152" s="423"/>
    </row>
    <row r="153" spans="33:34">
      <c r="AG153" s="423"/>
      <c r="AH153" s="423"/>
    </row>
    <row r="154" spans="33:34">
      <c r="AG154" s="423"/>
      <c r="AH154" s="423"/>
    </row>
    <row r="155" spans="33:34">
      <c r="AG155" s="423"/>
      <c r="AH155" s="423"/>
    </row>
    <row r="156" spans="33:34">
      <c r="AG156" s="423"/>
      <c r="AH156" s="423"/>
    </row>
    <row r="157" spans="33:34">
      <c r="AG157" s="423"/>
      <c r="AH157" s="423"/>
    </row>
    <row r="158" spans="33:34">
      <c r="AG158" s="423"/>
      <c r="AH158" s="423"/>
    </row>
    <row r="159" spans="33:34">
      <c r="AG159" s="423"/>
      <c r="AH159" s="423"/>
    </row>
    <row r="160" spans="33:34">
      <c r="AG160" s="423"/>
      <c r="AH160" s="423"/>
    </row>
    <row r="161" spans="33:34">
      <c r="AG161" s="423"/>
      <c r="AH161" s="423"/>
    </row>
    <row r="162" spans="33:34">
      <c r="AG162" s="423"/>
      <c r="AH162" s="423"/>
    </row>
    <row r="163" spans="33:34">
      <c r="AG163" s="423"/>
      <c r="AH163" s="423"/>
    </row>
    <row r="164" spans="33:34">
      <c r="AG164" s="423"/>
      <c r="AH164" s="423"/>
    </row>
    <row r="165" spans="33:34">
      <c r="AG165" s="423"/>
      <c r="AH165" s="423"/>
    </row>
    <row r="166" spans="33:34">
      <c r="AG166" s="423"/>
      <c r="AH166" s="423"/>
    </row>
    <row r="167" spans="33:34">
      <c r="AG167" s="423"/>
      <c r="AH167" s="423"/>
    </row>
    <row r="168" spans="33:34">
      <c r="AG168" s="423"/>
      <c r="AH168" s="423"/>
    </row>
    <row r="169" spans="33:34">
      <c r="AG169" s="423"/>
      <c r="AH169" s="423"/>
    </row>
    <row r="170" spans="33:34">
      <c r="AG170" s="423"/>
      <c r="AH170" s="423"/>
    </row>
    <row r="171" spans="33:34">
      <c r="AG171" s="423"/>
      <c r="AH171" s="423"/>
    </row>
    <row r="172" spans="33:34">
      <c r="AG172" s="423"/>
      <c r="AH172" s="423"/>
    </row>
    <row r="173" spans="33:34">
      <c r="AG173" s="423"/>
      <c r="AH173" s="423"/>
    </row>
    <row r="174" spans="33:34">
      <c r="AG174" s="423"/>
      <c r="AH174" s="423"/>
    </row>
    <row r="175" spans="33:34">
      <c r="AG175" s="423"/>
      <c r="AH175" s="423"/>
    </row>
    <row r="176" spans="33:34">
      <c r="AG176" s="423"/>
      <c r="AH176" s="423"/>
    </row>
    <row r="177" spans="33:34">
      <c r="AG177" s="423"/>
      <c r="AH177" s="423"/>
    </row>
    <row r="178" spans="33:34">
      <c r="AG178" s="423"/>
      <c r="AH178" s="423"/>
    </row>
    <row r="179" spans="33:34">
      <c r="AG179" s="423"/>
      <c r="AH179" s="423"/>
    </row>
    <row r="180" spans="33:34">
      <c r="AG180" s="423"/>
      <c r="AH180" s="423"/>
    </row>
    <row r="181" spans="33:34">
      <c r="AG181" s="423"/>
      <c r="AH181" s="423"/>
    </row>
    <row r="182" spans="33:34">
      <c r="AG182" s="423"/>
      <c r="AH182" s="423"/>
    </row>
    <row r="183" spans="33:34">
      <c r="AG183" s="423"/>
      <c r="AH183" s="423"/>
    </row>
    <row r="184" spans="33:34">
      <c r="AG184" s="423"/>
      <c r="AH184" s="423"/>
    </row>
    <row r="185" spans="33:34">
      <c r="AG185" s="423"/>
      <c r="AH185" s="423"/>
    </row>
    <row r="186" spans="33:34">
      <c r="AG186" s="423"/>
      <c r="AH186" s="423"/>
    </row>
    <row r="187" spans="33:34">
      <c r="AG187" s="423"/>
      <c r="AH187" s="423"/>
    </row>
    <row r="188" spans="33:34">
      <c r="AG188" s="423"/>
      <c r="AH188" s="423"/>
    </row>
    <row r="189" spans="33:34">
      <c r="AG189" s="423"/>
      <c r="AH189" s="423"/>
    </row>
    <row r="190" spans="33:34">
      <c r="AG190" s="423"/>
      <c r="AH190" s="423"/>
    </row>
    <row r="191" spans="33:34">
      <c r="AG191" s="423"/>
      <c r="AH191" s="423"/>
    </row>
    <row r="192" spans="33:34">
      <c r="AG192" s="423"/>
      <c r="AH192" s="423"/>
    </row>
    <row r="193" spans="33:34">
      <c r="AG193" s="423"/>
      <c r="AH193" s="423"/>
    </row>
    <row r="194" spans="33:34">
      <c r="AG194" s="423"/>
      <c r="AH194" s="423"/>
    </row>
    <row r="195" spans="33:34">
      <c r="AG195" s="423"/>
      <c r="AH195" s="423"/>
    </row>
    <row r="196" spans="33:34">
      <c r="AG196" s="423"/>
      <c r="AH196" s="423"/>
    </row>
    <row r="197" spans="33:34">
      <c r="AG197" s="423"/>
      <c r="AH197" s="423"/>
    </row>
    <row r="198" spans="33:34">
      <c r="AG198" s="423"/>
      <c r="AH198" s="423"/>
    </row>
    <row r="199" spans="33:34">
      <c r="AG199" s="423"/>
      <c r="AH199" s="423"/>
    </row>
    <row r="200" spans="33:34">
      <c r="AG200" s="423"/>
      <c r="AH200" s="423"/>
    </row>
    <row r="201" spans="33:34">
      <c r="AG201" s="423"/>
      <c r="AH201" s="423"/>
    </row>
    <row r="202" spans="33:34">
      <c r="AG202" s="423"/>
      <c r="AH202" s="423"/>
    </row>
    <row r="203" spans="33:34">
      <c r="AG203" s="423"/>
      <c r="AH203" s="423"/>
    </row>
    <row r="204" spans="33:34">
      <c r="AG204" s="423"/>
      <c r="AH204" s="423"/>
    </row>
    <row r="205" spans="33:34">
      <c r="AG205" s="423"/>
      <c r="AH205" s="423"/>
    </row>
    <row r="206" spans="33:34">
      <c r="AG206" s="423"/>
      <c r="AH206" s="423"/>
    </row>
    <row r="207" spans="33:34">
      <c r="AG207" s="423"/>
      <c r="AH207" s="423"/>
    </row>
    <row r="208" spans="33:34">
      <c r="AG208" s="423"/>
      <c r="AH208" s="423"/>
    </row>
    <row r="209" spans="33:34">
      <c r="AG209" s="423"/>
      <c r="AH209" s="423"/>
    </row>
    <row r="210" spans="33:34">
      <c r="AG210" s="423"/>
      <c r="AH210" s="423"/>
    </row>
    <row r="211" spans="33:34">
      <c r="AG211" s="423"/>
      <c r="AH211" s="423"/>
    </row>
    <row r="212" spans="33:34">
      <c r="AG212" s="423"/>
      <c r="AH212" s="423"/>
    </row>
    <row r="213" spans="33:34">
      <c r="AG213" s="423"/>
      <c r="AH213" s="423"/>
    </row>
    <row r="214" spans="33:34">
      <c r="AG214" s="423"/>
      <c r="AH214" s="423"/>
    </row>
    <row r="215" spans="33:34">
      <c r="AG215" s="423"/>
      <c r="AH215" s="423"/>
    </row>
    <row r="216" spans="33:34">
      <c r="AG216" s="423"/>
      <c r="AH216" s="423"/>
    </row>
    <row r="217" spans="33:34">
      <c r="AG217" s="423"/>
      <c r="AH217" s="423"/>
    </row>
    <row r="218" spans="33:34">
      <c r="AG218" s="423"/>
      <c r="AH218" s="423"/>
    </row>
    <row r="219" spans="33:34">
      <c r="AG219" s="423"/>
      <c r="AH219" s="423"/>
    </row>
    <row r="220" spans="33:34">
      <c r="AG220" s="423"/>
      <c r="AH220" s="423"/>
    </row>
    <row r="221" spans="33:34">
      <c r="AG221" s="423"/>
      <c r="AH221" s="423"/>
    </row>
    <row r="222" spans="33:34">
      <c r="AG222" s="423"/>
      <c r="AH222" s="423"/>
    </row>
    <row r="223" spans="33:34">
      <c r="AG223" s="423"/>
      <c r="AH223" s="423"/>
    </row>
    <row r="224" spans="33:34">
      <c r="AG224" s="423"/>
      <c r="AH224" s="423"/>
    </row>
    <row r="225" spans="33:34">
      <c r="AG225" s="423"/>
      <c r="AH225" s="423"/>
    </row>
    <row r="226" spans="33:34">
      <c r="AG226" s="423"/>
      <c r="AH226" s="423"/>
    </row>
    <row r="227" spans="33:34">
      <c r="AG227" s="423"/>
      <c r="AH227" s="423"/>
    </row>
    <row r="228" spans="33:34">
      <c r="AG228" s="423"/>
      <c r="AH228" s="423"/>
    </row>
    <row r="229" spans="33:34">
      <c r="AG229" s="423"/>
      <c r="AH229" s="423"/>
    </row>
    <row r="230" spans="33:34">
      <c r="AG230" s="423"/>
      <c r="AH230" s="423"/>
    </row>
    <row r="231" spans="33:34">
      <c r="AG231" s="423"/>
      <c r="AH231" s="423"/>
    </row>
    <row r="232" spans="33:34">
      <c r="AG232" s="423"/>
      <c r="AH232" s="423"/>
    </row>
    <row r="233" spans="33:34">
      <c r="AG233" s="423"/>
      <c r="AH233" s="423"/>
    </row>
    <row r="234" spans="33:34">
      <c r="AG234" s="423"/>
      <c r="AH234" s="423"/>
    </row>
    <row r="235" spans="33:34">
      <c r="AG235" s="423"/>
      <c r="AH235" s="423"/>
    </row>
    <row r="236" spans="33:34">
      <c r="AG236" s="423"/>
      <c r="AH236" s="423"/>
    </row>
  </sheetData>
  <mergeCells count="16">
    <mergeCell ref="G7:G8"/>
    <mergeCell ref="A7:A8"/>
    <mergeCell ref="B7:B8"/>
    <mergeCell ref="C7:C8"/>
    <mergeCell ref="E7:E8"/>
    <mergeCell ref="F7:F8"/>
    <mergeCell ref="N7:N8"/>
    <mergeCell ref="O7:O8"/>
    <mergeCell ref="P7:P8"/>
    <mergeCell ref="Q7:S7"/>
    <mergeCell ref="H7:H8"/>
    <mergeCell ref="I7:I8"/>
    <mergeCell ref="J7:J8"/>
    <mergeCell ref="K7:K8"/>
    <mergeCell ref="L7:L8"/>
    <mergeCell ref="M7:M8"/>
  </mergeCells>
  <pageMargins left="0.23" right="0.16" top="1" bottom="1" header="0.5" footer="0.5"/>
  <pageSetup paperSize="9" scale="69" orientation="portrait" r:id="rId1"/>
  <headerFooter alignWithMargins="0"/>
  <extLst>
    <ext xmlns:x14="http://schemas.microsoft.com/office/spreadsheetml/2009/9/main" uri="{CCE6A557-97BC-4b89-ADB6-D9C93CAAB3DF}">
      <x14:dataValidations xmlns:xm="http://schemas.microsoft.com/office/excel/2006/main" count="5">
        <x14:dataValidation type="list" allowBlank="1" showInputMessage="1" showErrorMessage="1">
          <x14:formula1>
            <xm:f>'[37]Data types'!#REF!</xm:f>
          </x14:formula1>
          <xm:sqref>I9:I1048576</xm:sqref>
        </x14:dataValidation>
        <x14:dataValidation type="list" allowBlank="1" showInputMessage="1" showErrorMessage="1">
          <x14:formula1>
            <xm:f>'[37]Data types'!#REF!</xm:f>
          </x14:formula1>
          <xm:sqref>H9:H1048576 J9:J1048576</xm:sqref>
        </x14:dataValidation>
        <x14:dataValidation type="list" allowBlank="1" showInputMessage="1" showErrorMessage="1">
          <x14:formula1>
            <xm:f>'[37]Data types'!#REF!</xm:f>
          </x14:formula1>
          <xm:sqref>D9:D1048576</xm:sqref>
        </x14:dataValidation>
        <x14:dataValidation type="list" allowBlank="1" showInputMessage="1" showErrorMessage="1">
          <x14:formula1>
            <xm:f>'[37]Data types'!#REF!</xm:f>
          </x14:formula1>
          <xm:sqref>C9:C1048576</xm:sqref>
        </x14:dataValidation>
        <x14:dataValidation type="list" allowBlank="1" showInputMessage="1" showErrorMessage="1">
          <x14:formula1>
            <xm:f>'[37]Data types'!#REF!</xm:f>
          </x14:formula1>
          <xm:sqref>K9:K1048576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29"/>
  <sheetViews>
    <sheetView topLeftCell="D1" zoomScale="85" zoomScaleNormal="85" workbookViewId="0">
      <selection activeCell="K21" sqref="K21"/>
    </sheetView>
  </sheetViews>
  <sheetFormatPr defaultRowHeight="12.75"/>
  <cols>
    <col min="1" max="1" width="19.85546875" style="460" customWidth="1"/>
    <col min="2" max="2" width="18" style="460" customWidth="1"/>
    <col min="3" max="3" width="25" style="460" customWidth="1"/>
    <col min="4" max="4" width="21.5703125" style="460" customWidth="1"/>
    <col min="5" max="6" width="10.42578125" style="460" customWidth="1"/>
    <col min="7" max="7" width="13.85546875" style="460" customWidth="1"/>
    <col min="8" max="8" width="15.42578125" style="460" customWidth="1"/>
    <col min="9" max="9" width="11.7109375" style="460" customWidth="1"/>
    <col min="10" max="10" width="14.7109375" style="460" customWidth="1"/>
    <col min="11" max="11" width="10.5703125" style="460" customWidth="1"/>
    <col min="12" max="12" width="12.5703125" style="460" customWidth="1"/>
    <col min="13" max="19" width="9" style="460" customWidth="1"/>
    <col min="20" max="30" width="9.140625" style="460"/>
    <col min="31" max="36" width="9.140625" style="460" customWidth="1"/>
    <col min="37" max="258" width="9.140625" style="460"/>
    <col min="259" max="259" width="1.42578125" style="460" customWidth="1"/>
    <col min="260" max="260" width="8.42578125" style="460" customWidth="1"/>
    <col min="261" max="261" width="33" style="460" customWidth="1"/>
    <col min="262" max="262" width="13.85546875" style="460" customWidth="1"/>
    <col min="263" max="263" width="12.7109375" style="460" customWidth="1"/>
    <col min="264" max="264" width="13.7109375" style="460" customWidth="1"/>
    <col min="265" max="265" width="9.5703125" style="460" customWidth="1"/>
    <col min="266" max="266" width="11.28515625" style="460" customWidth="1"/>
    <col min="267" max="267" width="10.5703125" style="460" customWidth="1"/>
    <col min="268" max="268" width="17.28515625" style="460" customWidth="1"/>
    <col min="269" max="269" width="17.42578125" style="460" customWidth="1"/>
    <col min="270" max="270" width="15.42578125" style="460" customWidth="1"/>
    <col min="271" max="271" width="15.140625" style="460" customWidth="1"/>
    <col min="272" max="273" width="17.7109375" style="460" bestFit="1" customWidth="1"/>
    <col min="274" max="274" width="13.85546875" style="460" bestFit="1" customWidth="1"/>
    <col min="275" max="514" width="9.140625" style="460"/>
    <col min="515" max="515" width="1.42578125" style="460" customWidth="1"/>
    <col min="516" max="516" width="8.42578125" style="460" customWidth="1"/>
    <col min="517" max="517" width="33" style="460" customWidth="1"/>
    <col min="518" max="518" width="13.85546875" style="460" customWidth="1"/>
    <col min="519" max="519" width="12.7109375" style="460" customWidth="1"/>
    <col min="520" max="520" width="13.7109375" style="460" customWidth="1"/>
    <col min="521" max="521" width="9.5703125" style="460" customWidth="1"/>
    <col min="522" max="522" width="11.28515625" style="460" customWidth="1"/>
    <col min="523" max="523" width="10.5703125" style="460" customWidth="1"/>
    <col min="524" max="524" width="17.28515625" style="460" customWidth="1"/>
    <col min="525" max="525" width="17.42578125" style="460" customWidth="1"/>
    <col min="526" max="526" width="15.42578125" style="460" customWidth="1"/>
    <col min="527" max="527" width="15.140625" style="460" customWidth="1"/>
    <col min="528" max="529" width="17.7109375" style="460" bestFit="1" customWidth="1"/>
    <col min="530" max="530" width="13.85546875" style="460" bestFit="1" customWidth="1"/>
    <col min="531" max="770" width="9.140625" style="460"/>
    <col min="771" max="771" width="1.42578125" style="460" customWidth="1"/>
    <col min="772" max="772" width="8.42578125" style="460" customWidth="1"/>
    <col min="773" max="773" width="33" style="460" customWidth="1"/>
    <col min="774" max="774" width="13.85546875" style="460" customWidth="1"/>
    <col min="775" max="775" width="12.7109375" style="460" customWidth="1"/>
    <col min="776" max="776" width="13.7109375" style="460" customWidth="1"/>
    <col min="777" max="777" width="9.5703125" style="460" customWidth="1"/>
    <col min="778" max="778" width="11.28515625" style="460" customWidth="1"/>
    <col min="779" max="779" width="10.5703125" style="460" customWidth="1"/>
    <col min="780" max="780" width="17.28515625" style="460" customWidth="1"/>
    <col min="781" max="781" width="17.42578125" style="460" customWidth="1"/>
    <col min="782" max="782" width="15.42578125" style="460" customWidth="1"/>
    <col min="783" max="783" width="15.140625" style="460" customWidth="1"/>
    <col min="784" max="785" width="17.7109375" style="460" bestFit="1" customWidth="1"/>
    <col min="786" max="786" width="13.85546875" style="460" bestFit="1" customWidth="1"/>
    <col min="787" max="1026" width="9.140625" style="460"/>
    <col min="1027" max="1027" width="1.42578125" style="460" customWidth="1"/>
    <col min="1028" max="1028" width="8.42578125" style="460" customWidth="1"/>
    <col min="1029" max="1029" width="33" style="460" customWidth="1"/>
    <col min="1030" max="1030" width="13.85546875" style="460" customWidth="1"/>
    <col min="1031" max="1031" width="12.7109375" style="460" customWidth="1"/>
    <col min="1032" max="1032" width="13.7109375" style="460" customWidth="1"/>
    <col min="1033" max="1033" width="9.5703125" style="460" customWidth="1"/>
    <col min="1034" max="1034" width="11.28515625" style="460" customWidth="1"/>
    <col min="1035" max="1035" width="10.5703125" style="460" customWidth="1"/>
    <col min="1036" max="1036" width="17.28515625" style="460" customWidth="1"/>
    <col min="1037" max="1037" width="17.42578125" style="460" customWidth="1"/>
    <col min="1038" max="1038" width="15.42578125" style="460" customWidth="1"/>
    <col min="1039" max="1039" width="15.140625" style="460" customWidth="1"/>
    <col min="1040" max="1041" width="17.7109375" style="460" bestFit="1" customWidth="1"/>
    <col min="1042" max="1042" width="13.85546875" style="460" bestFit="1" customWidth="1"/>
    <col min="1043" max="1282" width="9.140625" style="460"/>
    <col min="1283" max="1283" width="1.42578125" style="460" customWidth="1"/>
    <col min="1284" max="1284" width="8.42578125" style="460" customWidth="1"/>
    <col min="1285" max="1285" width="33" style="460" customWidth="1"/>
    <col min="1286" max="1286" width="13.85546875" style="460" customWidth="1"/>
    <col min="1287" max="1287" width="12.7109375" style="460" customWidth="1"/>
    <col min="1288" max="1288" width="13.7109375" style="460" customWidth="1"/>
    <col min="1289" max="1289" width="9.5703125" style="460" customWidth="1"/>
    <col min="1290" max="1290" width="11.28515625" style="460" customWidth="1"/>
    <col min="1291" max="1291" width="10.5703125" style="460" customWidth="1"/>
    <col min="1292" max="1292" width="17.28515625" style="460" customWidth="1"/>
    <col min="1293" max="1293" width="17.42578125" style="460" customWidth="1"/>
    <col min="1294" max="1294" width="15.42578125" style="460" customWidth="1"/>
    <col min="1295" max="1295" width="15.140625" style="460" customWidth="1"/>
    <col min="1296" max="1297" width="17.7109375" style="460" bestFit="1" customWidth="1"/>
    <col min="1298" max="1298" width="13.85546875" style="460" bestFit="1" customWidth="1"/>
    <col min="1299" max="1538" width="9.140625" style="460"/>
    <col min="1539" max="1539" width="1.42578125" style="460" customWidth="1"/>
    <col min="1540" max="1540" width="8.42578125" style="460" customWidth="1"/>
    <col min="1541" max="1541" width="33" style="460" customWidth="1"/>
    <col min="1542" max="1542" width="13.85546875" style="460" customWidth="1"/>
    <col min="1543" max="1543" width="12.7109375" style="460" customWidth="1"/>
    <col min="1544" max="1544" width="13.7109375" style="460" customWidth="1"/>
    <col min="1545" max="1545" width="9.5703125" style="460" customWidth="1"/>
    <col min="1546" max="1546" width="11.28515625" style="460" customWidth="1"/>
    <col min="1547" max="1547" width="10.5703125" style="460" customWidth="1"/>
    <col min="1548" max="1548" width="17.28515625" style="460" customWidth="1"/>
    <col min="1549" max="1549" width="17.42578125" style="460" customWidth="1"/>
    <col min="1550" max="1550" width="15.42578125" style="460" customWidth="1"/>
    <col min="1551" max="1551" width="15.140625" style="460" customWidth="1"/>
    <col min="1552" max="1553" width="17.7109375" style="460" bestFit="1" customWidth="1"/>
    <col min="1554" max="1554" width="13.85546875" style="460" bestFit="1" customWidth="1"/>
    <col min="1555" max="1794" width="9.140625" style="460"/>
    <col min="1795" max="1795" width="1.42578125" style="460" customWidth="1"/>
    <col min="1796" max="1796" width="8.42578125" style="460" customWidth="1"/>
    <col min="1797" max="1797" width="33" style="460" customWidth="1"/>
    <col min="1798" max="1798" width="13.85546875" style="460" customWidth="1"/>
    <col min="1799" max="1799" width="12.7109375" style="460" customWidth="1"/>
    <col min="1800" max="1800" width="13.7109375" style="460" customWidth="1"/>
    <col min="1801" max="1801" width="9.5703125" style="460" customWidth="1"/>
    <col min="1802" max="1802" width="11.28515625" style="460" customWidth="1"/>
    <col min="1803" max="1803" width="10.5703125" style="460" customWidth="1"/>
    <col min="1804" max="1804" width="17.28515625" style="460" customWidth="1"/>
    <col min="1805" max="1805" width="17.42578125" style="460" customWidth="1"/>
    <col min="1806" max="1806" width="15.42578125" style="460" customWidth="1"/>
    <col min="1807" max="1807" width="15.140625" style="460" customWidth="1"/>
    <col min="1808" max="1809" width="17.7109375" style="460" bestFit="1" customWidth="1"/>
    <col min="1810" max="1810" width="13.85546875" style="460" bestFit="1" customWidth="1"/>
    <col min="1811" max="2050" width="9.140625" style="460"/>
    <col min="2051" max="2051" width="1.42578125" style="460" customWidth="1"/>
    <col min="2052" max="2052" width="8.42578125" style="460" customWidth="1"/>
    <col min="2053" max="2053" width="33" style="460" customWidth="1"/>
    <col min="2054" max="2054" width="13.85546875" style="460" customWidth="1"/>
    <col min="2055" max="2055" width="12.7109375" style="460" customWidth="1"/>
    <col min="2056" max="2056" width="13.7109375" style="460" customWidth="1"/>
    <col min="2057" max="2057" width="9.5703125" style="460" customWidth="1"/>
    <col min="2058" max="2058" width="11.28515625" style="460" customWidth="1"/>
    <col min="2059" max="2059" width="10.5703125" style="460" customWidth="1"/>
    <col min="2060" max="2060" width="17.28515625" style="460" customWidth="1"/>
    <col min="2061" max="2061" width="17.42578125" style="460" customWidth="1"/>
    <col min="2062" max="2062" width="15.42578125" style="460" customWidth="1"/>
    <col min="2063" max="2063" width="15.140625" style="460" customWidth="1"/>
    <col min="2064" max="2065" width="17.7109375" style="460" bestFit="1" customWidth="1"/>
    <col min="2066" max="2066" width="13.85546875" style="460" bestFit="1" customWidth="1"/>
    <col min="2067" max="2306" width="9.140625" style="460"/>
    <col min="2307" max="2307" width="1.42578125" style="460" customWidth="1"/>
    <col min="2308" max="2308" width="8.42578125" style="460" customWidth="1"/>
    <col min="2309" max="2309" width="33" style="460" customWidth="1"/>
    <col min="2310" max="2310" width="13.85546875" style="460" customWidth="1"/>
    <col min="2311" max="2311" width="12.7109375" style="460" customWidth="1"/>
    <col min="2312" max="2312" width="13.7109375" style="460" customWidth="1"/>
    <col min="2313" max="2313" width="9.5703125" style="460" customWidth="1"/>
    <col min="2314" max="2314" width="11.28515625" style="460" customWidth="1"/>
    <col min="2315" max="2315" width="10.5703125" style="460" customWidth="1"/>
    <col min="2316" max="2316" width="17.28515625" style="460" customWidth="1"/>
    <col min="2317" max="2317" width="17.42578125" style="460" customWidth="1"/>
    <col min="2318" max="2318" width="15.42578125" style="460" customWidth="1"/>
    <col min="2319" max="2319" width="15.140625" style="460" customWidth="1"/>
    <col min="2320" max="2321" width="17.7109375" style="460" bestFit="1" customWidth="1"/>
    <col min="2322" max="2322" width="13.85546875" style="460" bestFit="1" customWidth="1"/>
    <col min="2323" max="2562" width="9.140625" style="460"/>
    <col min="2563" max="2563" width="1.42578125" style="460" customWidth="1"/>
    <col min="2564" max="2564" width="8.42578125" style="460" customWidth="1"/>
    <col min="2565" max="2565" width="33" style="460" customWidth="1"/>
    <col min="2566" max="2566" width="13.85546875" style="460" customWidth="1"/>
    <col min="2567" max="2567" width="12.7109375" style="460" customWidth="1"/>
    <col min="2568" max="2568" width="13.7109375" style="460" customWidth="1"/>
    <col min="2569" max="2569" width="9.5703125" style="460" customWidth="1"/>
    <col min="2570" max="2570" width="11.28515625" style="460" customWidth="1"/>
    <col min="2571" max="2571" width="10.5703125" style="460" customWidth="1"/>
    <col min="2572" max="2572" width="17.28515625" style="460" customWidth="1"/>
    <col min="2573" max="2573" width="17.42578125" style="460" customWidth="1"/>
    <col min="2574" max="2574" width="15.42578125" style="460" customWidth="1"/>
    <col min="2575" max="2575" width="15.140625" style="460" customWidth="1"/>
    <col min="2576" max="2577" width="17.7109375" style="460" bestFit="1" customWidth="1"/>
    <col min="2578" max="2578" width="13.85546875" style="460" bestFit="1" customWidth="1"/>
    <col min="2579" max="2818" width="9.140625" style="460"/>
    <col min="2819" max="2819" width="1.42578125" style="460" customWidth="1"/>
    <col min="2820" max="2820" width="8.42578125" style="460" customWidth="1"/>
    <col min="2821" max="2821" width="33" style="460" customWidth="1"/>
    <col min="2822" max="2822" width="13.85546875" style="460" customWidth="1"/>
    <col min="2823" max="2823" width="12.7109375" style="460" customWidth="1"/>
    <col min="2824" max="2824" width="13.7109375" style="460" customWidth="1"/>
    <col min="2825" max="2825" width="9.5703125" style="460" customWidth="1"/>
    <col min="2826" max="2826" width="11.28515625" style="460" customWidth="1"/>
    <col min="2827" max="2827" width="10.5703125" style="460" customWidth="1"/>
    <col min="2828" max="2828" width="17.28515625" style="460" customWidth="1"/>
    <col min="2829" max="2829" width="17.42578125" style="460" customWidth="1"/>
    <col min="2830" max="2830" width="15.42578125" style="460" customWidth="1"/>
    <col min="2831" max="2831" width="15.140625" style="460" customWidth="1"/>
    <col min="2832" max="2833" width="17.7109375" style="460" bestFit="1" customWidth="1"/>
    <col min="2834" max="2834" width="13.85546875" style="460" bestFit="1" customWidth="1"/>
    <col min="2835" max="3074" width="9.140625" style="460"/>
    <col min="3075" max="3075" width="1.42578125" style="460" customWidth="1"/>
    <col min="3076" max="3076" width="8.42578125" style="460" customWidth="1"/>
    <col min="3077" max="3077" width="33" style="460" customWidth="1"/>
    <col min="3078" max="3078" width="13.85546875" style="460" customWidth="1"/>
    <col min="3079" max="3079" width="12.7109375" style="460" customWidth="1"/>
    <col min="3080" max="3080" width="13.7109375" style="460" customWidth="1"/>
    <col min="3081" max="3081" width="9.5703125" style="460" customWidth="1"/>
    <col min="3082" max="3082" width="11.28515625" style="460" customWidth="1"/>
    <col min="3083" max="3083" width="10.5703125" style="460" customWidth="1"/>
    <col min="3084" max="3084" width="17.28515625" style="460" customWidth="1"/>
    <col min="3085" max="3085" width="17.42578125" style="460" customWidth="1"/>
    <col min="3086" max="3086" width="15.42578125" style="460" customWidth="1"/>
    <col min="3087" max="3087" width="15.140625" style="460" customWidth="1"/>
    <col min="3088" max="3089" width="17.7109375" style="460" bestFit="1" customWidth="1"/>
    <col min="3090" max="3090" width="13.85546875" style="460" bestFit="1" customWidth="1"/>
    <col min="3091" max="3330" width="9.140625" style="460"/>
    <col min="3331" max="3331" width="1.42578125" style="460" customWidth="1"/>
    <col min="3332" max="3332" width="8.42578125" style="460" customWidth="1"/>
    <col min="3333" max="3333" width="33" style="460" customWidth="1"/>
    <col min="3334" max="3334" width="13.85546875" style="460" customWidth="1"/>
    <col min="3335" max="3335" width="12.7109375" style="460" customWidth="1"/>
    <col min="3336" max="3336" width="13.7109375" style="460" customWidth="1"/>
    <col min="3337" max="3337" width="9.5703125" style="460" customWidth="1"/>
    <col min="3338" max="3338" width="11.28515625" style="460" customWidth="1"/>
    <col min="3339" max="3339" width="10.5703125" style="460" customWidth="1"/>
    <col min="3340" max="3340" width="17.28515625" style="460" customWidth="1"/>
    <col min="3341" max="3341" width="17.42578125" style="460" customWidth="1"/>
    <col min="3342" max="3342" width="15.42578125" style="460" customWidth="1"/>
    <col min="3343" max="3343" width="15.140625" style="460" customWidth="1"/>
    <col min="3344" max="3345" width="17.7109375" style="460" bestFit="1" customWidth="1"/>
    <col min="3346" max="3346" width="13.85546875" style="460" bestFit="1" customWidth="1"/>
    <col min="3347" max="3586" width="9.140625" style="460"/>
    <col min="3587" max="3587" width="1.42578125" style="460" customWidth="1"/>
    <col min="3588" max="3588" width="8.42578125" style="460" customWidth="1"/>
    <col min="3589" max="3589" width="33" style="460" customWidth="1"/>
    <col min="3590" max="3590" width="13.85546875" style="460" customWidth="1"/>
    <col min="3591" max="3591" width="12.7109375" style="460" customWidth="1"/>
    <col min="3592" max="3592" width="13.7109375" style="460" customWidth="1"/>
    <col min="3593" max="3593" width="9.5703125" style="460" customWidth="1"/>
    <col min="3594" max="3594" width="11.28515625" style="460" customWidth="1"/>
    <col min="3595" max="3595" width="10.5703125" style="460" customWidth="1"/>
    <col min="3596" max="3596" width="17.28515625" style="460" customWidth="1"/>
    <col min="3597" max="3597" width="17.42578125" style="460" customWidth="1"/>
    <col min="3598" max="3598" width="15.42578125" style="460" customWidth="1"/>
    <col min="3599" max="3599" width="15.140625" style="460" customWidth="1"/>
    <col min="3600" max="3601" width="17.7109375" style="460" bestFit="1" customWidth="1"/>
    <col min="3602" max="3602" width="13.85546875" style="460" bestFit="1" customWidth="1"/>
    <col min="3603" max="3842" width="9.140625" style="460"/>
    <col min="3843" max="3843" width="1.42578125" style="460" customWidth="1"/>
    <col min="3844" max="3844" width="8.42578125" style="460" customWidth="1"/>
    <col min="3845" max="3845" width="33" style="460" customWidth="1"/>
    <col min="3846" max="3846" width="13.85546875" style="460" customWidth="1"/>
    <col min="3847" max="3847" width="12.7109375" style="460" customWidth="1"/>
    <col min="3848" max="3848" width="13.7109375" style="460" customWidth="1"/>
    <col min="3849" max="3849" width="9.5703125" style="460" customWidth="1"/>
    <col min="3850" max="3850" width="11.28515625" style="460" customWidth="1"/>
    <col min="3851" max="3851" width="10.5703125" style="460" customWidth="1"/>
    <col min="3852" max="3852" width="17.28515625" style="460" customWidth="1"/>
    <col min="3853" max="3853" width="17.42578125" style="460" customWidth="1"/>
    <col min="3854" max="3854" width="15.42578125" style="460" customWidth="1"/>
    <col min="3855" max="3855" width="15.140625" style="460" customWidth="1"/>
    <col min="3856" max="3857" width="17.7109375" style="460" bestFit="1" customWidth="1"/>
    <col min="3858" max="3858" width="13.85546875" style="460" bestFit="1" customWidth="1"/>
    <col min="3859" max="4098" width="9.140625" style="460"/>
    <col min="4099" max="4099" width="1.42578125" style="460" customWidth="1"/>
    <col min="4100" max="4100" width="8.42578125" style="460" customWidth="1"/>
    <col min="4101" max="4101" width="33" style="460" customWidth="1"/>
    <col min="4102" max="4102" width="13.85546875" style="460" customWidth="1"/>
    <col min="4103" max="4103" width="12.7109375" style="460" customWidth="1"/>
    <col min="4104" max="4104" width="13.7109375" style="460" customWidth="1"/>
    <col min="4105" max="4105" width="9.5703125" style="460" customWidth="1"/>
    <col min="4106" max="4106" width="11.28515625" style="460" customWidth="1"/>
    <col min="4107" max="4107" width="10.5703125" style="460" customWidth="1"/>
    <col min="4108" max="4108" width="17.28515625" style="460" customWidth="1"/>
    <col min="4109" max="4109" width="17.42578125" style="460" customWidth="1"/>
    <col min="4110" max="4110" width="15.42578125" style="460" customWidth="1"/>
    <col min="4111" max="4111" width="15.140625" style="460" customWidth="1"/>
    <col min="4112" max="4113" width="17.7109375" style="460" bestFit="1" customWidth="1"/>
    <col min="4114" max="4114" width="13.85546875" style="460" bestFit="1" customWidth="1"/>
    <col min="4115" max="4354" width="9.140625" style="460"/>
    <col min="4355" max="4355" width="1.42578125" style="460" customWidth="1"/>
    <col min="4356" max="4356" width="8.42578125" style="460" customWidth="1"/>
    <col min="4357" max="4357" width="33" style="460" customWidth="1"/>
    <col min="4358" max="4358" width="13.85546875" style="460" customWidth="1"/>
    <col min="4359" max="4359" width="12.7109375" style="460" customWidth="1"/>
    <col min="4360" max="4360" width="13.7109375" style="460" customWidth="1"/>
    <col min="4361" max="4361" width="9.5703125" style="460" customWidth="1"/>
    <col min="4362" max="4362" width="11.28515625" style="460" customWidth="1"/>
    <col min="4363" max="4363" width="10.5703125" style="460" customWidth="1"/>
    <col min="4364" max="4364" width="17.28515625" style="460" customWidth="1"/>
    <col min="4365" max="4365" width="17.42578125" style="460" customWidth="1"/>
    <col min="4366" max="4366" width="15.42578125" style="460" customWidth="1"/>
    <col min="4367" max="4367" width="15.140625" style="460" customWidth="1"/>
    <col min="4368" max="4369" width="17.7109375" style="460" bestFit="1" customWidth="1"/>
    <col min="4370" max="4370" width="13.85546875" style="460" bestFit="1" customWidth="1"/>
    <col min="4371" max="4610" width="9.140625" style="460"/>
    <col min="4611" max="4611" width="1.42578125" style="460" customWidth="1"/>
    <col min="4612" max="4612" width="8.42578125" style="460" customWidth="1"/>
    <col min="4613" max="4613" width="33" style="460" customWidth="1"/>
    <col min="4614" max="4614" width="13.85546875" style="460" customWidth="1"/>
    <col min="4615" max="4615" width="12.7109375" style="460" customWidth="1"/>
    <col min="4616" max="4616" width="13.7109375" style="460" customWidth="1"/>
    <col min="4617" max="4617" width="9.5703125" style="460" customWidth="1"/>
    <col min="4618" max="4618" width="11.28515625" style="460" customWidth="1"/>
    <col min="4619" max="4619" width="10.5703125" style="460" customWidth="1"/>
    <col min="4620" max="4620" width="17.28515625" style="460" customWidth="1"/>
    <col min="4621" max="4621" width="17.42578125" style="460" customWidth="1"/>
    <col min="4622" max="4622" width="15.42578125" style="460" customWidth="1"/>
    <col min="4623" max="4623" width="15.140625" style="460" customWidth="1"/>
    <col min="4624" max="4625" width="17.7109375" style="460" bestFit="1" customWidth="1"/>
    <col min="4626" max="4626" width="13.85546875" style="460" bestFit="1" customWidth="1"/>
    <col min="4627" max="4866" width="9.140625" style="460"/>
    <col min="4867" max="4867" width="1.42578125" style="460" customWidth="1"/>
    <col min="4868" max="4868" width="8.42578125" style="460" customWidth="1"/>
    <col min="4869" max="4869" width="33" style="460" customWidth="1"/>
    <col min="4870" max="4870" width="13.85546875" style="460" customWidth="1"/>
    <col min="4871" max="4871" width="12.7109375" style="460" customWidth="1"/>
    <col min="4872" max="4872" width="13.7109375" style="460" customWidth="1"/>
    <col min="4873" max="4873" width="9.5703125" style="460" customWidth="1"/>
    <col min="4874" max="4874" width="11.28515625" style="460" customWidth="1"/>
    <col min="4875" max="4875" width="10.5703125" style="460" customWidth="1"/>
    <col min="4876" max="4876" width="17.28515625" style="460" customWidth="1"/>
    <col min="4877" max="4877" width="17.42578125" style="460" customWidth="1"/>
    <col min="4878" max="4878" width="15.42578125" style="460" customWidth="1"/>
    <col min="4879" max="4879" width="15.140625" style="460" customWidth="1"/>
    <col min="4880" max="4881" width="17.7109375" style="460" bestFit="1" customWidth="1"/>
    <col min="4882" max="4882" width="13.85546875" style="460" bestFit="1" customWidth="1"/>
    <col min="4883" max="5122" width="9.140625" style="460"/>
    <col min="5123" max="5123" width="1.42578125" style="460" customWidth="1"/>
    <col min="5124" max="5124" width="8.42578125" style="460" customWidth="1"/>
    <col min="5125" max="5125" width="33" style="460" customWidth="1"/>
    <col min="5126" max="5126" width="13.85546875" style="460" customWidth="1"/>
    <col min="5127" max="5127" width="12.7109375" style="460" customWidth="1"/>
    <col min="5128" max="5128" width="13.7109375" style="460" customWidth="1"/>
    <col min="5129" max="5129" width="9.5703125" style="460" customWidth="1"/>
    <col min="5130" max="5130" width="11.28515625" style="460" customWidth="1"/>
    <col min="5131" max="5131" width="10.5703125" style="460" customWidth="1"/>
    <col min="5132" max="5132" width="17.28515625" style="460" customWidth="1"/>
    <col min="5133" max="5133" width="17.42578125" style="460" customWidth="1"/>
    <col min="5134" max="5134" width="15.42578125" style="460" customWidth="1"/>
    <col min="5135" max="5135" width="15.140625" style="460" customWidth="1"/>
    <col min="5136" max="5137" width="17.7109375" style="460" bestFit="1" customWidth="1"/>
    <col min="5138" max="5138" width="13.85546875" style="460" bestFit="1" customWidth="1"/>
    <col min="5139" max="5378" width="9.140625" style="460"/>
    <col min="5379" max="5379" width="1.42578125" style="460" customWidth="1"/>
    <col min="5380" max="5380" width="8.42578125" style="460" customWidth="1"/>
    <col min="5381" max="5381" width="33" style="460" customWidth="1"/>
    <col min="5382" max="5382" width="13.85546875" style="460" customWidth="1"/>
    <col min="5383" max="5383" width="12.7109375" style="460" customWidth="1"/>
    <col min="5384" max="5384" width="13.7109375" style="460" customWidth="1"/>
    <col min="5385" max="5385" width="9.5703125" style="460" customWidth="1"/>
    <col min="5386" max="5386" width="11.28515625" style="460" customWidth="1"/>
    <col min="5387" max="5387" width="10.5703125" style="460" customWidth="1"/>
    <col min="5388" max="5388" width="17.28515625" style="460" customWidth="1"/>
    <col min="5389" max="5389" width="17.42578125" style="460" customWidth="1"/>
    <col min="5390" max="5390" width="15.42578125" style="460" customWidth="1"/>
    <col min="5391" max="5391" width="15.140625" style="460" customWidth="1"/>
    <col min="5392" max="5393" width="17.7109375" style="460" bestFit="1" customWidth="1"/>
    <col min="5394" max="5394" width="13.85546875" style="460" bestFit="1" customWidth="1"/>
    <col min="5395" max="5634" width="9.140625" style="460"/>
    <col min="5635" max="5635" width="1.42578125" style="460" customWidth="1"/>
    <col min="5636" max="5636" width="8.42578125" style="460" customWidth="1"/>
    <col min="5637" max="5637" width="33" style="460" customWidth="1"/>
    <col min="5638" max="5638" width="13.85546875" style="460" customWidth="1"/>
    <col min="5639" max="5639" width="12.7109375" style="460" customWidth="1"/>
    <col min="5640" max="5640" width="13.7109375" style="460" customWidth="1"/>
    <col min="5641" max="5641" width="9.5703125" style="460" customWidth="1"/>
    <col min="5642" max="5642" width="11.28515625" style="460" customWidth="1"/>
    <col min="5643" max="5643" width="10.5703125" style="460" customWidth="1"/>
    <col min="5644" max="5644" width="17.28515625" style="460" customWidth="1"/>
    <col min="5645" max="5645" width="17.42578125" style="460" customWidth="1"/>
    <col min="5646" max="5646" width="15.42578125" style="460" customWidth="1"/>
    <col min="5647" max="5647" width="15.140625" style="460" customWidth="1"/>
    <col min="5648" max="5649" width="17.7109375" style="460" bestFit="1" customWidth="1"/>
    <col min="5650" max="5650" width="13.85546875" style="460" bestFit="1" customWidth="1"/>
    <col min="5651" max="5890" width="9.140625" style="460"/>
    <col min="5891" max="5891" width="1.42578125" style="460" customWidth="1"/>
    <col min="5892" max="5892" width="8.42578125" style="460" customWidth="1"/>
    <col min="5893" max="5893" width="33" style="460" customWidth="1"/>
    <col min="5894" max="5894" width="13.85546875" style="460" customWidth="1"/>
    <col min="5895" max="5895" width="12.7109375" style="460" customWidth="1"/>
    <col min="5896" max="5896" width="13.7109375" style="460" customWidth="1"/>
    <col min="5897" max="5897" width="9.5703125" style="460" customWidth="1"/>
    <col min="5898" max="5898" width="11.28515625" style="460" customWidth="1"/>
    <col min="5899" max="5899" width="10.5703125" style="460" customWidth="1"/>
    <col min="5900" max="5900" width="17.28515625" style="460" customWidth="1"/>
    <col min="5901" max="5901" width="17.42578125" style="460" customWidth="1"/>
    <col min="5902" max="5902" width="15.42578125" style="460" customWidth="1"/>
    <col min="5903" max="5903" width="15.140625" style="460" customWidth="1"/>
    <col min="5904" max="5905" width="17.7109375" style="460" bestFit="1" customWidth="1"/>
    <col min="5906" max="5906" width="13.85546875" style="460" bestFit="1" customWidth="1"/>
    <col min="5907" max="6146" width="9.140625" style="460"/>
    <col min="6147" max="6147" width="1.42578125" style="460" customWidth="1"/>
    <col min="6148" max="6148" width="8.42578125" style="460" customWidth="1"/>
    <col min="6149" max="6149" width="33" style="460" customWidth="1"/>
    <col min="6150" max="6150" width="13.85546875" style="460" customWidth="1"/>
    <col min="6151" max="6151" width="12.7109375" style="460" customWidth="1"/>
    <col min="6152" max="6152" width="13.7109375" style="460" customWidth="1"/>
    <col min="6153" max="6153" width="9.5703125" style="460" customWidth="1"/>
    <col min="6154" max="6154" width="11.28515625" style="460" customWidth="1"/>
    <col min="6155" max="6155" width="10.5703125" style="460" customWidth="1"/>
    <col min="6156" max="6156" width="17.28515625" style="460" customWidth="1"/>
    <col min="6157" max="6157" width="17.42578125" style="460" customWidth="1"/>
    <col min="6158" max="6158" width="15.42578125" style="460" customWidth="1"/>
    <col min="6159" max="6159" width="15.140625" style="460" customWidth="1"/>
    <col min="6160" max="6161" width="17.7109375" style="460" bestFit="1" customWidth="1"/>
    <col min="6162" max="6162" width="13.85546875" style="460" bestFit="1" customWidth="1"/>
    <col min="6163" max="6402" width="9.140625" style="460"/>
    <col min="6403" max="6403" width="1.42578125" style="460" customWidth="1"/>
    <col min="6404" max="6404" width="8.42578125" style="460" customWidth="1"/>
    <col min="6405" max="6405" width="33" style="460" customWidth="1"/>
    <col min="6406" max="6406" width="13.85546875" style="460" customWidth="1"/>
    <col min="6407" max="6407" width="12.7109375" style="460" customWidth="1"/>
    <col min="6408" max="6408" width="13.7109375" style="460" customWidth="1"/>
    <col min="6409" max="6409" width="9.5703125" style="460" customWidth="1"/>
    <col min="6410" max="6410" width="11.28515625" style="460" customWidth="1"/>
    <col min="6411" max="6411" width="10.5703125" style="460" customWidth="1"/>
    <col min="6412" max="6412" width="17.28515625" style="460" customWidth="1"/>
    <col min="6413" max="6413" width="17.42578125" style="460" customWidth="1"/>
    <col min="6414" max="6414" width="15.42578125" style="460" customWidth="1"/>
    <col min="6415" max="6415" width="15.140625" style="460" customWidth="1"/>
    <col min="6416" max="6417" width="17.7109375" style="460" bestFit="1" customWidth="1"/>
    <col min="6418" max="6418" width="13.85546875" style="460" bestFit="1" customWidth="1"/>
    <col min="6419" max="6658" width="9.140625" style="460"/>
    <col min="6659" max="6659" width="1.42578125" style="460" customWidth="1"/>
    <col min="6660" max="6660" width="8.42578125" style="460" customWidth="1"/>
    <col min="6661" max="6661" width="33" style="460" customWidth="1"/>
    <col min="6662" max="6662" width="13.85546875" style="460" customWidth="1"/>
    <col min="6663" max="6663" width="12.7109375" style="460" customWidth="1"/>
    <col min="6664" max="6664" width="13.7109375" style="460" customWidth="1"/>
    <col min="6665" max="6665" width="9.5703125" style="460" customWidth="1"/>
    <col min="6666" max="6666" width="11.28515625" style="460" customWidth="1"/>
    <col min="6667" max="6667" width="10.5703125" style="460" customWidth="1"/>
    <col min="6668" max="6668" width="17.28515625" style="460" customWidth="1"/>
    <col min="6669" max="6669" width="17.42578125" style="460" customWidth="1"/>
    <col min="6670" max="6670" width="15.42578125" style="460" customWidth="1"/>
    <col min="6671" max="6671" width="15.140625" style="460" customWidth="1"/>
    <col min="6672" max="6673" width="17.7109375" style="460" bestFit="1" customWidth="1"/>
    <col min="6674" max="6674" width="13.85546875" style="460" bestFit="1" customWidth="1"/>
    <col min="6675" max="6914" width="9.140625" style="460"/>
    <col min="6915" max="6915" width="1.42578125" style="460" customWidth="1"/>
    <col min="6916" max="6916" width="8.42578125" style="460" customWidth="1"/>
    <col min="6917" max="6917" width="33" style="460" customWidth="1"/>
    <col min="6918" max="6918" width="13.85546875" style="460" customWidth="1"/>
    <col min="6919" max="6919" width="12.7109375" style="460" customWidth="1"/>
    <col min="6920" max="6920" width="13.7109375" style="460" customWidth="1"/>
    <col min="6921" max="6921" width="9.5703125" style="460" customWidth="1"/>
    <col min="6922" max="6922" width="11.28515625" style="460" customWidth="1"/>
    <col min="6923" max="6923" width="10.5703125" style="460" customWidth="1"/>
    <col min="6924" max="6924" width="17.28515625" style="460" customWidth="1"/>
    <col min="6925" max="6925" width="17.42578125" style="460" customWidth="1"/>
    <col min="6926" max="6926" width="15.42578125" style="460" customWidth="1"/>
    <col min="6927" max="6927" width="15.140625" style="460" customWidth="1"/>
    <col min="6928" max="6929" width="17.7109375" style="460" bestFit="1" customWidth="1"/>
    <col min="6930" max="6930" width="13.85546875" style="460" bestFit="1" customWidth="1"/>
    <col min="6931" max="7170" width="9.140625" style="460"/>
    <col min="7171" max="7171" width="1.42578125" style="460" customWidth="1"/>
    <col min="7172" max="7172" width="8.42578125" style="460" customWidth="1"/>
    <col min="7173" max="7173" width="33" style="460" customWidth="1"/>
    <col min="7174" max="7174" width="13.85546875" style="460" customWidth="1"/>
    <col min="7175" max="7175" width="12.7109375" style="460" customWidth="1"/>
    <col min="7176" max="7176" width="13.7109375" style="460" customWidth="1"/>
    <col min="7177" max="7177" width="9.5703125" style="460" customWidth="1"/>
    <col min="7178" max="7178" width="11.28515625" style="460" customWidth="1"/>
    <col min="7179" max="7179" width="10.5703125" style="460" customWidth="1"/>
    <col min="7180" max="7180" width="17.28515625" style="460" customWidth="1"/>
    <col min="7181" max="7181" width="17.42578125" style="460" customWidth="1"/>
    <col min="7182" max="7182" width="15.42578125" style="460" customWidth="1"/>
    <col min="7183" max="7183" width="15.140625" style="460" customWidth="1"/>
    <col min="7184" max="7185" width="17.7109375" style="460" bestFit="1" customWidth="1"/>
    <col min="7186" max="7186" width="13.85546875" style="460" bestFit="1" customWidth="1"/>
    <col min="7187" max="7426" width="9.140625" style="460"/>
    <col min="7427" max="7427" width="1.42578125" style="460" customWidth="1"/>
    <col min="7428" max="7428" width="8.42578125" style="460" customWidth="1"/>
    <col min="7429" max="7429" width="33" style="460" customWidth="1"/>
    <col min="7430" max="7430" width="13.85546875" style="460" customWidth="1"/>
    <col min="7431" max="7431" width="12.7109375" style="460" customWidth="1"/>
    <col min="7432" max="7432" width="13.7109375" style="460" customWidth="1"/>
    <col min="7433" max="7433" width="9.5703125" style="460" customWidth="1"/>
    <col min="7434" max="7434" width="11.28515625" style="460" customWidth="1"/>
    <col min="7435" max="7435" width="10.5703125" style="460" customWidth="1"/>
    <col min="7436" max="7436" width="17.28515625" style="460" customWidth="1"/>
    <col min="7437" max="7437" width="17.42578125" style="460" customWidth="1"/>
    <col min="7438" max="7438" width="15.42578125" style="460" customWidth="1"/>
    <col min="7439" max="7439" width="15.140625" style="460" customWidth="1"/>
    <col min="7440" max="7441" width="17.7109375" style="460" bestFit="1" customWidth="1"/>
    <col min="7442" max="7442" width="13.85546875" style="460" bestFit="1" customWidth="1"/>
    <col min="7443" max="7682" width="9.140625" style="460"/>
    <col min="7683" max="7683" width="1.42578125" style="460" customWidth="1"/>
    <col min="7684" max="7684" width="8.42578125" style="460" customWidth="1"/>
    <col min="7685" max="7685" width="33" style="460" customWidth="1"/>
    <col min="7686" max="7686" width="13.85546875" style="460" customWidth="1"/>
    <col min="7687" max="7687" width="12.7109375" style="460" customWidth="1"/>
    <col min="7688" max="7688" width="13.7109375" style="460" customWidth="1"/>
    <col min="7689" max="7689" width="9.5703125" style="460" customWidth="1"/>
    <col min="7690" max="7690" width="11.28515625" style="460" customWidth="1"/>
    <col min="7691" max="7691" width="10.5703125" style="460" customWidth="1"/>
    <col min="7692" max="7692" width="17.28515625" style="460" customWidth="1"/>
    <col min="7693" max="7693" width="17.42578125" style="460" customWidth="1"/>
    <col min="7694" max="7694" width="15.42578125" style="460" customWidth="1"/>
    <col min="7695" max="7695" width="15.140625" style="460" customWidth="1"/>
    <col min="7696" max="7697" width="17.7109375" style="460" bestFit="1" customWidth="1"/>
    <col min="7698" max="7698" width="13.85546875" style="460" bestFit="1" customWidth="1"/>
    <col min="7699" max="7938" width="9.140625" style="460"/>
    <col min="7939" max="7939" width="1.42578125" style="460" customWidth="1"/>
    <col min="7940" max="7940" width="8.42578125" style="460" customWidth="1"/>
    <col min="7941" max="7941" width="33" style="460" customWidth="1"/>
    <col min="7942" max="7942" width="13.85546875" style="460" customWidth="1"/>
    <col min="7943" max="7943" width="12.7109375" style="460" customWidth="1"/>
    <col min="7944" max="7944" width="13.7109375" style="460" customWidth="1"/>
    <col min="7945" max="7945" width="9.5703125" style="460" customWidth="1"/>
    <col min="7946" max="7946" width="11.28515625" style="460" customWidth="1"/>
    <col min="7947" max="7947" width="10.5703125" style="460" customWidth="1"/>
    <col min="7948" max="7948" width="17.28515625" style="460" customWidth="1"/>
    <col min="7949" max="7949" width="17.42578125" style="460" customWidth="1"/>
    <col min="7950" max="7950" width="15.42578125" style="460" customWidth="1"/>
    <col min="7951" max="7951" width="15.140625" style="460" customWidth="1"/>
    <col min="7952" max="7953" width="17.7109375" style="460" bestFit="1" customWidth="1"/>
    <col min="7954" max="7954" width="13.85546875" style="460" bestFit="1" customWidth="1"/>
    <col min="7955" max="8194" width="9.140625" style="460"/>
    <col min="8195" max="8195" width="1.42578125" style="460" customWidth="1"/>
    <col min="8196" max="8196" width="8.42578125" style="460" customWidth="1"/>
    <col min="8197" max="8197" width="33" style="460" customWidth="1"/>
    <col min="8198" max="8198" width="13.85546875" style="460" customWidth="1"/>
    <col min="8199" max="8199" width="12.7109375" style="460" customWidth="1"/>
    <col min="8200" max="8200" width="13.7109375" style="460" customWidth="1"/>
    <col min="8201" max="8201" width="9.5703125" style="460" customWidth="1"/>
    <col min="8202" max="8202" width="11.28515625" style="460" customWidth="1"/>
    <col min="8203" max="8203" width="10.5703125" style="460" customWidth="1"/>
    <col min="8204" max="8204" width="17.28515625" style="460" customWidth="1"/>
    <col min="8205" max="8205" width="17.42578125" style="460" customWidth="1"/>
    <col min="8206" max="8206" width="15.42578125" style="460" customWidth="1"/>
    <col min="8207" max="8207" width="15.140625" style="460" customWidth="1"/>
    <col min="8208" max="8209" width="17.7109375" style="460" bestFit="1" customWidth="1"/>
    <col min="8210" max="8210" width="13.85546875" style="460" bestFit="1" customWidth="1"/>
    <col min="8211" max="8450" width="9.140625" style="460"/>
    <col min="8451" max="8451" width="1.42578125" style="460" customWidth="1"/>
    <col min="8452" max="8452" width="8.42578125" style="460" customWidth="1"/>
    <col min="8453" max="8453" width="33" style="460" customWidth="1"/>
    <col min="8454" max="8454" width="13.85546875" style="460" customWidth="1"/>
    <col min="8455" max="8455" width="12.7109375" style="460" customWidth="1"/>
    <col min="8456" max="8456" width="13.7109375" style="460" customWidth="1"/>
    <col min="8457" max="8457" width="9.5703125" style="460" customWidth="1"/>
    <col min="8458" max="8458" width="11.28515625" style="460" customWidth="1"/>
    <col min="8459" max="8459" width="10.5703125" style="460" customWidth="1"/>
    <col min="8460" max="8460" width="17.28515625" style="460" customWidth="1"/>
    <col min="8461" max="8461" width="17.42578125" style="460" customWidth="1"/>
    <col min="8462" max="8462" width="15.42578125" style="460" customWidth="1"/>
    <col min="8463" max="8463" width="15.140625" style="460" customWidth="1"/>
    <col min="8464" max="8465" width="17.7109375" style="460" bestFit="1" customWidth="1"/>
    <col min="8466" max="8466" width="13.85546875" style="460" bestFit="1" customWidth="1"/>
    <col min="8467" max="8706" width="9.140625" style="460"/>
    <col min="8707" max="8707" width="1.42578125" style="460" customWidth="1"/>
    <col min="8708" max="8708" width="8.42578125" style="460" customWidth="1"/>
    <col min="8709" max="8709" width="33" style="460" customWidth="1"/>
    <col min="8710" max="8710" width="13.85546875" style="460" customWidth="1"/>
    <col min="8711" max="8711" width="12.7109375" style="460" customWidth="1"/>
    <col min="8712" max="8712" width="13.7109375" style="460" customWidth="1"/>
    <col min="8713" max="8713" width="9.5703125" style="460" customWidth="1"/>
    <col min="8714" max="8714" width="11.28515625" style="460" customWidth="1"/>
    <col min="8715" max="8715" width="10.5703125" style="460" customWidth="1"/>
    <col min="8716" max="8716" width="17.28515625" style="460" customWidth="1"/>
    <col min="8717" max="8717" width="17.42578125" style="460" customWidth="1"/>
    <col min="8718" max="8718" width="15.42578125" style="460" customWidth="1"/>
    <col min="8719" max="8719" width="15.140625" style="460" customWidth="1"/>
    <col min="8720" max="8721" width="17.7109375" style="460" bestFit="1" customWidth="1"/>
    <col min="8722" max="8722" width="13.85546875" style="460" bestFit="1" customWidth="1"/>
    <col min="8723" max="8962" width="9.140625" style="460"/>
    <col min="8963" max="8963" width="1.42578125" style="460" customWidth="1"/>
    <col min="8964" max="8964" width="8.42578125" style="460" customWidth="1"/>
    <col min="8965" max="8965" width="33" style="460" customWidth="1"/>
    <col min="8966" max="8966" width="13.85546875" style="460" customWidth="1"/>
    <col min="8967" max="8967" width="12.7109375" style="460" customWidth="1"/>
    <col min="8968" max="8968" width="13.7109375" style="460" customWidth="1"/>
    <col min="8969" max="8969" width="9.5703125" style="460" customWidth="1"/>
    <col min="8970" max="8970" width="11.28515625" style="460" customWidth="1"/>
    <col min="8971" max="8971" width="10.5703125" style="460" customWidth="1"/>
    <col min="8972" max="8972" width="17.28515625" style="460" customWidth="1"/>
    <col min="8973" max="8973" width="17.42578125" style="460" customWidth="1"/>
    <col min="8974" max="8974" width="15.42578125" style="460" customWidth="1"/>
    <col min="8975" max="8975" width="15.140625" style="460" customWidth="1"/>
    <col min="8976" max="8977" width="17.7109375" style="460" bestFit="1" customWidth="1"/>
    <col min="8978" max="8978" width="13.85546875" style="460" bestFit="1" customWidth="1"/>
    <col min="8979" max="9218" width="9.140625" style="460"/>
    <col min="9219" max="9219" width="1.42578125" style="460" customWidth="1"/>
    <col min="9220" max="9220" width="8.42578125" style="460" customWidth="1"/>
    <col min="9221" max="9221" width="33" style="460" customWidth="1"/>
    <col min="9222" max="9222" width="13.85546875" style="460" customWidth="1"/>
    <col min="9223" max="9223" width="12.7109375" style="460" customWidth="1"/>
    <col min="9224" max="9224" width="13.7109375" style="460" customWidth="1"/>
    <col min="9225" max="9225" width="9.5703125" style="460" customWidth="1"/>
    <col min="9226" max="9226" width="11.28515625" style="460" customWidth="1"/>
    <col min="9227" max="9227" width="10.5703125" style="460" customWidth="1"/>
    <col min="9228" max="9228" width="17.28515625" style="460" customWidth="1"/>
    <col min="9229" max="9229" width="17.42578125" style="460" customWidth="1"/>
    <col min="9230" max="9230" width="15.42578125" style="460" customWidth="1"/>
    <col min="9231" max="9231" width="15.140625" style="460" customWidth="1"/>
    <col min="9232" max="9233" width="17.7109375" style="460" bestFit="1" customWidth="1"/>
    <col min="9234" max="9234" width="13.85546875" style="460" bestFit="1" customWidth="1"/>
    <col min="9235" max="9474" width="9.140625" style="460"/>
    <col min="9475" max="9475" width="1.42578125" style="460" customWidth="1"/>
    <col min="9476" max="9476" width="8.42578125" style="460" customWidth="1"/>
    <col min="9477" max="9477" width="33" style="460" customWidth="1"/>
    <col min="9478" max="9478" width="13.85546875" style="460" customWidth="1"/>
    <col min="9479" max="9479" width="12.7109375" style="460" customWidth="1"/>
    <col min="9480" max="9480" width="13.7109375" style="460" customWidth="1"/>
    <col min="9481" max="9481" width="9.5703125" style="460" customWidth="1"/>
    <col min="9482" max="9482" width="11.28515625" style="460" customWidth="1"/>
    <col min="9483" max="9483" width="10.5703125" style="460" customWidth="1"/>
    <col min="9484" max="9484" width="17.28515625" style="460" customWidth="1"/>
    <col min="9485" max="9485" width="17.42578125" style="460" customWidth="1"/>
    <col min="9486" max="9486" width="15.42578125" style="460" customWidth="1"/>
    <col min="9487" max="9487" width="15.140625" style="460" customWidth="1"/>
    <col min="9488" max="9489" width="17.7109375" style="460" bestFit="1" customWidth="1"/>
    <col min="9490" max="9490" width="13.85546875" style="460" bestFit="1" customWidth="1"/>
    <col min="9491" max="9730" width="9.140625" style="460"/>
    <col min="9731" max="9731" width="1.42578125" style="460" customWidth="1"/>
    <col min="9732" max="9732" width="8.42578125" style="460" customWidth="1"/>
    <col min="9733" max="9733" width="33" style="460" customWidth="1"/>
    <col min="9734" max="9734" width="13.85546875" style="460" customWidth="1"/>
    <col min="9735" max="9735" width="12.7109375" style="460" customWidth="1"/>
    <col min="9736" max="9736" width="13.7109375" style="460" customWidth="1"/>
    <col min="9737" max="9737" width="9.5703125" style="460" customWidth="1"/>
    <col min="9738" max="9738" width="11.28515625" style="460" customWidth="1"/>
    <col min="9739" max="9739" width="10.5703125" style="460" customWidth="1"/>
    <col min="9740" max="9740" width="17.28515625" style="460" customWidth="1"/>
    <col min="9741" max="9741" width="17.42578125" style="460" customWidth="1"/>
    <col min="9742" max="9742" width="15.42578125" style="460" customWidth="1"/>
    <col min="9743" max="9743" width="15.140625" style="460" customWidth="1"/>
    <col min="9744" max="9745" width="17.7109375" style="460" bestFit="1" customWidth="1"/>
    <col min="9746" max="9746" width="13.85546875" style="460" bestFit="1" customWidth="1"/>
    <col min="9747" max="9986" width="9.140625" style="460"/>
    <col min="9987" max="9987" width="1.42578125" style="460" customWidth="1"/>
    <col min="9988" max="9988" width="8.42578125" style="460" customWidth="1"/>
    <col min="9989" max="9989" width="33" style="460" customWidth="1"/>
    <col min="9990" max="9990" width="13.85546875" style="460" customWidth="1"/>
    <col min="9991" max="9991" width="12.7109375" style="460" customWidth="1"/>
    <col min="9992" max="9992" width="13.7109375" style="460" customWidth="1"/>
    <col min="9993" max="9993" width="9.5703125" style="460" customWidth="1"/>
    <col min="9994" max="9994" width="11.28515625" style="460" customWidth="1"/>
    <col min="9995" max="9995" width="10.5703125" style="460" customWidth="1"/>
    <col min="9996" max="9996" width="17.28515625" style="460" customWidth="1"/>
    <col min="9997" max="9997" width="17.42578125" style="460" customWidth="1"/>
    <col min="9998" max="9998" width="15.42578125" style="460" customWidth="1"/>
    <col min="9999" max="9999" width="15.140625" style="460" customWidth="1"/>
    <col min="10000" max="10001" width="17.7109375" style="460" bestFit="1" customWidth="1"/>
    <col min="10002" max="10002" width="13.85546875" style="460" bestFit="1" customWidth="1"/>
    <col min="10003" max="10242" width="9.140625" style="460"/>
    <col min="10243" max="10243" width="1.42578125" style="460" customWidth="1"/>
    <col min="10244" max="10244" width="8.42578125" style="460" customWidth="1"/>
    <col min="10245" max="10245" width="33" style="460" customWidth="1"/>
    <col min="10246" max="10246" width="13.85546875" style="460" customWidth="1"/>
    <col min="10247" max="10247" width="12.7109375" style="460" customWidth="1"/>
    <col min="10248" max="10248" width="13.7109375" style="460" customWidth="1"/>
    <col min="10249" max="10249" width="9.5703125" style="460" customWidth="1"/>
    <col min="10250" max="10250" width="11.28515625" style="460" customWidth="1"/>
    <col min="10251" max="10251" width="10.5703125" style="460" customWidth="1"/>
    <col min="10252" max="10252" width="17.28515625" style="460" customWidth="1"/>
    <col min="10253" max="10253" width="17.42578125" style="460" customWidth="1"/>
    <col min="10254" max="10254" width="15.42578125" style="460" customWidth="1"/>
    <col min="10255" max="10255" width="15.140625" style="460" customWidth="1"/>
    <col min="10256" max="10257" width="17.7109375" style="460" bestFit="1" customWidth="1"/>
    <col min="10258" max="10258" width="13.85546875" style="460" bestFit="1" customWidth="1"/>
    <col min="10259" max="10498" width="9.140625" style="460"/>
    <col min="10499" max="10499" width="1.42578125" style="460" customWidth="1"/>
    <col min="10500" max="10500" width="8.42578125" style="460" customWidth="1"/>
    <col min="10501" max="10501" width="33" style="460" customWidth="1"/>
    <col min="10502" max="10502" width="13.85546875" style="460" customWidth="1"/>
    <col min="10503" max="10503" width="12.7109375" style="460" customWidth="1"/>
    <col min="10504" max="10504" width="13.7109375" style="460" customWidth="1"/>
    <col min="10505" max="10505" width="9.5703125" style="460" customWidth="1"/>
    <col min="10506" max="10506" width="11.28515625" style="460" customWidth="1"/>
    <col min="10507" max="10507" width="10.5703125" style="460" customWidth="1"/>
    <col min="10508" max="10508" width="17.28515625" style="460" customWidth="1"/>
    <col min="10509" max="10509" width="17.42578125" style="460" customWidth="1"/>
    <col min="10510" max="10510" width="15.42578125" style="460" customWidth="1"/>
    <col min="10511" max="10511" width="15.140625" style="460" customWidth="1"/>
    <col min="10512" max="10513" width="17.7109375" style="460" bestFit="1" customWidth="1"/>
    <col min="10514" max="10514" width="13.85546875" style="460" bestFit="1" customWidth="1"/>
    <col min="10515" max="10754" width="9.140625" style="460"/>
    <col min="10755" max="10755" width="1.42578125" style="460" customWidth="1"/>
    <col min="10756" max="10756" width="8.42578125" style="460" customWidth="1"/>
    <col min="10757" max="10757" width="33" style="460" customWidth="1"/>
    <col min="10758" max="10758" width="13.85546875" style="460" customWidth="1"/>
    <col min="10759" max="10759" width="12.7109375" style="460" customWidth="1"/>
    <col min="10760" max="10760" width="13.7109375" style="460" customWidth="1"/>
    <col min="10761" max="10761" width="9.5703125" style="460" customWidth="1"/>
    <col min="10762" max="10762" width="11.28515625" style="460" customWidth="1"/>
    <col min="10763" max="10763" width="10.5703125" style="460" customWidth="1"/>
    <col min="10764" max="10764" width="17.28515625" style="460" customWidth="1"/>
    <col min="10765" max="10765" width="17.42578125" style="460" customWidth="1"/>
    <col min="10766" max="10766" width="15.42578125" style="460" customWidth="1"/>
    <col min="10767" max="10767" width="15.140625" style="460" customWidth="1"/>
    <col min="10768" max="10769" width="17.7109375" style="460" bestFit="1" customWidth="1"/>
    <col min="10770" max="10770" width="13.85546875" style="460" bestFit="1" customWidth="1"/>
    <col min="10771" max="11010" width="9.140625" style="460"/>
    <col min="11011" max="11011" width="1.42578125" style="460" customWidth="1"/>
    <col min="11012" max="11012" width="8.42578125" style="460" customWidth="1"/>
    <col min="11013" max="11013" width="33" style="460" customWidth="1"/>
    <col min="11014" max="11014" width="13.85546875" style="460" customWidth="1"/>
    <col min="11015" max="11015" width="12.7109375" style="460" customWidth="1"/>
    <col min="11016" max="11016" width="13.7109375" style="460" customWidth="1"/>
    <col min="11017" max="11017" width="9.5703125" style="460" customWidth="1"/>
    <col min="11018" max="11018" width="11.28515625" style="460" customWidth="1"/>
    <col min="11019" max="11019" width="10.5703125" style="460" customWidth="1"/>
    <col min="11020" max="11020" width="17.28515625" style="460" customWidth="1"/>
    <col min="11021" max="11021" width="17.42578125" style="460" customWidth="1"/>
    <col min="11022" max="11022" width="15.42578125" style="460" customWidth="1"/>
    <col min="11023" max="11023" width="15.140625" style="460" customWidth="1"/>
    <col min="11024" max="11025" width="17.7109375" style="460" bestFit="1" customWidth="1"/>
    <col min="11026" max="11026" width="13.85546875" style="460" bestFit="1" customWidth="1"/>
    <col min="11027" max="11266" width="9.140625" style="460"/>
    <col min="11267" max="11267" width="1.42578125" style="460" customWidth="1"/>
    <col min="11268" max="11268" width="8.42578125" style="460" customWidth="1"/>
    <col min="11269" max="11269" width="33" style="460" customWidth="1"/>
    <col min="11270" max="11270" width="13.85546875" style="460" customWidth="1"/>
    <col min="11271" max="11271" width="12.7109375" style="460" customWidth="1"/>
    <col min="11272" max="11272" width="13.7109375" style="460" customWidth="1"/>
    <col min="11273" max="11273" width="9.5703125" style="460" customWidth="1"/>
    <col min="11274" max="11274" width="11.28515625" style="460" customWidth="1"/>
    <col min="11275" max="11275" width="10.5703125" style="460" customWidth="1"/>
    <col min="11276" max="11276" width="17.28515625" style="460" customWidth="1"/>
    <col min="11277" max="11277" width="17.42578125" style="460" customWidth="1"/>
    <col min="11278" max="11278" width="15.42578125" style="460" customWidth="1"/>
    <col min="11279" max="11279" width="15.140625" style="460" customWidth="1"/>
    <col min="11280" max="11281" width="17.7109375" style="460" bestFit="1" customWidth="1"/>
    <col min="11282" max="11282" width="13.85546875" style="460" bestFit="1" customWidth="1"/>
    <col min="11283" max="11522" width="9.140625" style="460"/>
    <col min="11523" max="11523" width="1.42578125" style="460" customWidth="1"/>
    <col min="11524" max="11524" width="8.42578125" style="460" customWidth="1"/>
    <col min="11525" max="11525" width="33" style="460" customWidth="1"/>
    <col min="11526" max="11526" width="13.85546875" style="460" customWidth="1"/>
    <col min="11527" max="11527" width="12.7109375" style="460" customWidth="1"/>
    <col min="11528" max="11528" width="13.7109375" style="460" customWidth="1"/>
    <col min="11529" max="11529" width="9.5703125" style="460" customWidth="1"/>
    <col min="11530" max="11530" width="11.28515625" style="460" customWidth="1"/>
    <col min="11531" max="11531" width="10.5703125" style="460" customWidth="1"/>
    <col min="11532" max="11532" width="17.28515625" style="460" customWidth="1"/>
    <col min="11533" max="11533" width="17.42578125" style="460" customWidth="1"/>
    <col min="11534" max="11534" width="15.42578125" style="460" customWidth="1"/>
    <col min="11535" max="11535" width="15.140625" style="460" customWidth="1"/>
    <col min="11536" max="11537" width="17.7109375" style="460" bestFit="1" customWidth="1"/>
    <col min="11538" max="11538" width="13.85546875" style="460" bestFit="1" customWidth="1"/>
    <col min="11539" max="11778" width="9.140625" style="460"/>
    <col min="11779" max="11779" width="1.42578125" style="460" customWidth="1"/>
    <col min="11780" max="11780" width="8.42578125" style="460" customWidth="1"/>
    <col min="11781" max="11781" width="33" style="460" customWidth="1"/>
    <col min="11782" max="11782" width="13.85546875" style="460" customWidth="1"/>
    <col min="11783" max="11783" width="12.7109375" style="460" customWidth="1"/>
    <col min="11784" max="11784" width="13.7109375" style="460" customWidth="1"/>
    <col min="11785" max="11785" width="9.5703125" style="460" customWidth="1"/>
    <col min="11786" max="11786" width="11.28515625" style="460" customWidth="1"/>
    <col min="11787" max="11787" width="10.5703125" style="460" customWidth="1"/>
    <col min="11788" max="11788" width="17.28515625" style="460" customWidth="1"/>
    <col min="11789" max="11789" width="17.42578125" style="460" customWidth="1"/>
    <col min="11790" max="11790" width="15.42578125" style="460" customWidth="1"/>
    <col min="11791" max="11791" width="15.140625" style="460" customWidth="1"/>
    <col min="11792" max="11793" width="17.7109375" style="460" bestFit="1" customWidth="1"/>
    <col min="11794" max="11794" width="13.85546875" style="460" bestFit="1" customWidth="1"/>
    <col min="11795" max="12034" width="9.140625" style="460"/>
    <col min="12035" max="12035" width="1.42578125" style="460" customWidth="1"/>
    <col min="12036" max="12036" width="8.42578125" style="460" customWidth="1"/>
    <col min="12037" max="12037" width="33" style="460" customWidth="1"/>
    <col min="12038" max="12038" width="13.85546875" style="460" customWidth="1"/>
    <col min="12039" max="12039" width="12.7109375" style="460" customWidth="1"/>
    <col min="12040" max="12040" width="13.7109375" style="460" customWidth="1"/>
    <col min="12041" max="12041" width="9.5703125" style="460" customWidth="1"/>
    <col min="12042" max="12042" width="11.28515625" style="460" customWidth="1"/>
    <col min="12043" max="12043" width="10.5703125" style="460" customWidth="1"/>
    <col min="12044" max="12044" width="17.28515625" style="460" customWidth="1"/>
    <col min="12045" max="12045" width="17.42578125" style="460" customWidth="1"/>
    <col min="12046" max="12046" width="15.42578125" style="460" customWidth="1"/>
    <col min="12047" max="12047" width="15.140625" style="460" customWidth="1"/>
    <col min="12048" max="12049" width="17.7109375" style="460" bestFit="1" customWidth="1"/>
    <col min="12050" max="12050" width="13.85546875" style="460" bestFit="1" customWidth="1"/>
    <col min="12051" max="12290" width="9.140625" style="460"/>
    <col min="12291" max="12291" width="1.42578125" style="460" customWidth="1"/>
    <col min="12292" max="12292" width="8.42578125" style="460" customWidth="1"/>
    <col min="12293" max="12293" width="33" style="460" customWidth="1"/>
    <col min="12294" max="12294" width="13.85546875" style="460" customWidth="1"/>
    <col min="12295" max="12295" width="12.7109375" style="460" customWidth="1"/>
    <col min="12296" max="12296" width="13.7109375" style="460" customWidth="1"/>
    <col min="12297" max="12297" width="9.5703125" style="460" customWidth="1"/>
    <col min="12298" max="12298" width="11.28515625" style="460" customWidth="1"/>
    <col min="12299" max="12299" width="10.5703125" style="460" customWidth="1"/>
    <col min="12300" max="12300" width="17.28515625" style="460" customWidth="1"/>
    <col min="12301" max="12301" width="17.42578125" style="460" customWidth="1"/>
    <col min="12302" max="12302" width="15.42578125" style="460" customWidth="1"/>
    <col min="12303" max="12303" width="15.140625" style="460" customWidth="1"/>
    <col min="12304" max="12305" width="17.7109375" style="460" bestFit="1" customWidth="1"/>
    <col min="12306" max="12306" width="13.85546875" style="460" bestFit="1" customWidth="1"/>
    <col min="12307" max="12546" width="9.140625" style="460"/>
    <col min="12547" max="12547" width="1.42578125" style="460" customWidth="1"/>
    <col min="12548" max="12548" width="8.42578125" style="460" customWidth="1"/>
    <col min="12549" max="12549" width="33" style="460" customWidth="1"/>
    <col min="12550" max="12550" width="13.85546875" style="460" customWidth="1"/>
    <col min="12551" max="12551" width="12.7109375" style="460" customWidth="1"/>
    <col min="12552" max="12552" width="13.7109375" style="460" customWidth="1"/>
    <col min="12553" max="12553" width="9.5703125" style="460" customWidth="1"/>
    <col min="12554" max="12554" width="11.28515625" style="460" customWidth="1"/>
    <col min="12555" max="12555" width="10.5703125" style="460" customWidth="1"/>
    <col min="12556" max="12556" width="17.28515625" style="460" customWidth="1"/>
    <col min="12557" max="12557" width="17.42578125" style="460" customWidth="1"/>
    <col min="12558" max="12558" width="15.42578125" style="460" customWidth="1"/>
    <col min="12559" max="12559" width="15.140625" style="460" customWidth="1"/>
    <col min="12560" max="12561" width="17.7109375" style="460" bestFit="1" customWidth="1"/>
    <col min="12562" max="12562" width="13.85546875" style="460" bestFit="1" customWidth="1"/>
    <col min="12563" max="12802" width="9.140625" style="460"/>
    <col min="12803" max="12803" width="1.42578125" style="460" customWidth="1"/>
    <col min="12804" max="12804" width="8.42578125" style="460" customWidth="1"/>
    <col min="12805" max="12805" width="33" style="460" customWidth="1"/>
    <col min="12806" max="12806" width="13.85546875" style="460" customWidth="1"/>
    <col min="12807" max="12807" width="12.7109375" style="460" customWidth="1"/>
    <col min="12808" max="12808" width="13.7109375" style="460" customWidth="1"/>
    <col min="12809" max="12809" width="9.5703125" style="460" customWidth="1"/>
    <col min="12810" max="12810" width="11.28515625" style="460" customWidth="1"/>
    <col min="12811" max="12811" width="10.5703125" style="460" customWidth="1"/>
    <col min="12812" max="12812" width="17.28515625" style="460" customWidth="1"/>
    <col min="12813" max="12813" width="17.42578125" style="460" customWidth="1"/>
    <col min="12814" max="12814" width="15.42578125" style="460" customWidth="1"/>
    <col min="12815" max="12815" width="15.140625" style="460" customWidth="1"/>
    <col min="12816" max="12817" width="17.7109375" style="460" bestFit="1" customWidth="1"/>
    <col min="12818" max="12818" width="13.85546875" style="460" bestFit="1" customWidth="1"/>
    <col min="12819" max="13058" width="9.140625" style="460"/>
    <col min="13059" max="13059" width="1.42578125" style="460" customWidth="1"/>
    <col min="13060" max="13060" width="8.42578125" style="460" customWidth="1"/>
    <col min="13061" max="13061" width="33" style="460" customWidth="1"/>
    <col min="13062" max="13062" width="13.85546875" style="460" customWidth="1"/>
    <col min="13063" max="13063" width="12.7109375" style="460" customWidth="1"/>
    <col min="13064" max="13064" width="13.7109375" style="460" customWidth="1"/>
    <col min="13065" max="13065" width="9.5703125" style="460" customWidth="1"/>
    <col min="13066" max="13066" width="11.28515625" style="460" customWidth="1"/>
    <col min="13067" max="13067" width="10.5703125" style="460" customWidth="1"/>
    <col min="13068" max="13068" width="17.28515625" style="460" customWidth="1"/>
    <col min="13069" max="13069" width="17.42578125" style="460" customWidth="1"/>
    <col min="13070" max="13070" width="15.42578125" style="460" customWidth="1"/>
    <col min="13071" max="13071" width="15.140625" style="460" customWidth="1"/>
    <col min="13072" max="13073" width="17.7109375" style="460" bestFit="1" customWidth="1"/>
    <col min="13074" max="13074" width="13.85546875" style="460" bestFit="1" customWidth="1"/>
    <col min="13075" max="13314" width="9.140625" style="460"/>
    <col min="13315" max="13315" width="1.42578125" style="460" customWidth="1"/>
    <col min="13316" max="13316" width="8.42578125" style="460" customWidth="1"/>
    <col min="13317" max="13317" width="33" style="460" customWidth="1"/>
    <col min="13318" max="13318" width="13.85546875" style="460" customWidth="1"/>
    <col min="13319" max="13319" width="12.7109375" style="460" customWidth="1"/>
    <col min="13320" max="13320" width="13.7109375" style="460" customWidth="1"/>
    <col min="13321" max="13321" width="9.5703125" style="460" customWidth="1"/>
    <col min="13322" max="13322" width="11.28515625" style="460" customWidth="1"/>
    <col min="13323" max="13323" width="10.5703125" style="460" customWidth="1"/>
    <col min="13324" max="13324" width="17.28515625" style="460" customWidth="1"/>
    <col min="13325" max="13325" width="17.42578125" style="460" customWidth="1"/>
    <col min="13326" max="13326" width="15.42578125" style="460" customWidth="1"/>
    <col min="13327" max="13327" width="15.140625" style="460" customWidth="1"/>
    <col min="13328" max="13329" width="17.7109375" style="460" bestFit="1" customWidth="1"/>
    <col min="13330" max="13330" width="13.85546875" style="460" bestFit="1" customWidth="1"/>
    <col min="13331" max="13570" width="9.140625" style="460"/>
    <col min="13571" max="13571" width="1.42578125" style="460" customWidth="1"/>
    <col min="13572" max="13572" width="8.42578125" style="460" customWidth="1"/>
    <col min="13573" max="13573" width="33" style="460" customWidth="1"/>
    <col min="13574" max="13574" width="13.85546875" style="460" customWidth="1"/>
    <col min="13575" max="13575" width="12.7109375" style="460" customWidth="1"/>
    <col min="13576" max="13576" width="13.7109375" style="460" customWidth="1"/>
    <col min="13577" max="13577" width="9.5703125" style="460" customWidth="1"/>
    <col min="13578" max="13578" width="11.28515625" style="460" customWidth="1"/>
    <col min="13579" max="13579" width="10.5703125" style="460" customWidth="1"/>
    <col min="13580" max="13580" width="17.28515625" style="460" customWidth="1"/>
    <col min="13581" max="13581" width="17.42578125" style="460" customWidth="1"/>
    <col min="13582" max="13582" width="15.42578125" style="460" customWidth="1"/>
    <col min="13583" max="13583" width="15.140625" style="460" customWidth="1"/>
    <col min="13584" max="13585" width="17.7109375" style="460" bestFit="1" customWidth="1"/>
    <col min="13586" max="13586" width="13.85546875" style="460" bestFit="1" customWidth="1"/>
    <col min="13587" max="13826" width="9.140625" style="460"/>
    <col min="13827" max="13827" width="1.42578125" style="460" customWidth="1"/>
    <col min="13828" max="13828" width="8.42578125" style="460" customWidth="1"/>
    <col min="13829" max="13829" width="33" style="460" customWidth="1"/>
    <col min="13830" max="13830" width="13.85546875" style="460" customWidth="1"/>
    <col min="13831" max="13831" width="12.7109375" style="460" customWidth="1"/>
    <col min="13832" max="13832" width="13.7109375" style="460" customWidth="1"/>
    <col min="13833" max="13833" width="9.5703125" style="460" customWidth="1"/>
    <col min="13834" max="13834" width="11.28515625" style="460" customWidth="1"/>
    <col min="13835" max="13835" width="10.5703125" style="460" customWidth="1"/>
    <col min="13836" max="13836" width="17.28515625" style="460" customWidth="1"/>
    <col min="13837" max="13837" width="17.42578125" style="460" customWidth="1"/>
    <col min="13838" max="13838" width="15.42578125" style="460" customWidth="1"/>
    <col min="13839" max="13839" width="15.140625" style="460" customWidth="1"/>
    <col min="13840" max="13841" width="17.7109375" style="460" bestFit="1" customWidth="1"/>
    <col min="13842" max="13842" width="13.85546875" style="460" bestFit="1" customWidth="1"/>
    <col min="13843" max="14082" width="9.140625" style="460"/>
    <col min="14083" max="14083" width="1.42578125" style="460" customWidth="1"/>
    <col min="14084" max="14084" width="8.42578125" style="460" customWidth="1"/>
    <col min="14085" max="14085" width="33" style="460" customWidth="1"/>
    <col min="14086" max="14086" width="13.85546875" style="460" customWidth="1"/>
    <col min="14087" max="14087" width="12.7109375" style="460" customWidth="1"/>
    <col min="14088" max="14088" width="13.7109375" style="460" customWidth="1"/>
    <col min="14089" max="14089" width="9.5703125" style="460" customWidth="1"/>
    <col min="14090" max="14090" width="11.28515625" style="460" customWidth="1"/>
    <col min="14091" max="14091" width="10.5703125" style="460" customWidth="1"/>
    <col min="14092" max="14092" width="17.28515625" style="460" customWidth="1"/>
    <col min="14093" max="14093" width="17.42578125" style="460" customWidth="1"/>
    <col min="14094" max="14094" width="15.42578125" style="460" customWidth="1"/>
    <col min="14095" max="14095" width="15.140625" style="460" customWidth="1"/>
    <col min="14096" max="14097" width="17.7109375" style="460" bestFit="1" customWidth="1"/>
    <col min="14098" max="14098" width="13.85546875" style="460" bestFit="1" customWidth="1"/>
    <col min="14099" max="14338" width="9.140625" style="460"/>
    <col min="14339" max="14339" width="1.42578125" style="460" customWidth="1"/>
    <col min="14340" max="14340" width="8.42578125" style="460" customWidth="1"/>
    <col min="14341" max="14341" width="33" style="460" customWidth="1"/>
    <col min="14342" max="14342" width="13.85546875" style="460" customWidth="1"/>
    <col min="14343" max="14343" width="12.7109375" style="460" customWidth="1"/>
    <col min="14344" max="14344" width="13.7109375" style="460" customWidth="1"/>
    <col min="14345" max="14345" width="9.5703125" style="460" customWidth="1"/>
    <col min="14346" max="14346" width="11.28515625" style="460" customWidth="1"/>
    <col min="14347" max="14347" width="10.5703125" style="460" customWidth="1"/>
    <col min="14348" max="14348" width="17.28515625" style="460" customWidth="1"/>
    <col min="14349" max="14349" width="17.42578125" style="460" customWidth="1"/>
    <col min="14350" max="14350" width="15.42578125" style="460" customWidth="1"/>
    <col min="14351" max="14351" width="15.140625" style="460" customWidth="1"/>
    <col min="14352" max="14353" width="17.7109375" style="460" bestFit="1" customWidth="1"/>
    <col min="14354" max="14354" width="13.85546875" style="460" bestFit="1" customWidth="1"/>
    <col min="14355" max="14594" width="9.140625" style="460"/>
    <col min="14595" max="14595" width="1.42578125" style="460" customWidth="1"/>
    <col min="14596" max="14596" width="8.42578125" style="460" customWidth="1"/>
    <col min="14597" max="14597" width="33" style="460" customWidth="1"/>
    <col min="14598" max="14598" width="13.85546875" style="460" customWidth="1"/>
    <col min="14599" max="14599" width="12.7109375" style="460" customWidth="1"/>
    <col min="14600" max="14600" width="13.7109375" style="460" customWidth="1"/>
    <col min="14601" max="14601" width="9.5703125" style="460" customWidth="1"/>
    <col min="14602" max="14602" width="11.28515625" style="460" customWidth="1"/>
    <col min="14603" max="14603" width="10.5703125" style="460" customWidth="1"/>
    <col min="14604" max="14604" width="17.28515625" style="460" customWidth="1"/>
    <col min="14605" max="14605" width="17.42578125" style="460" customWidth="1"/>
    <col min="14606" max="14606" width="15.42578125" style="460" customWidth="1"/>
    <col min="14607" max="14607" width="15.140625" style="460" customWidth="1"/>
    <col min="14608" max="14609" width="17.7109375" style="460" bestFit="1" customWidth="1"/>
    <col min="14610" max="14610" width="13.85546875" style="460" bestFit="1" customWidth="1"/>
    <col min="14611" max="14850" width="9.140625" style="460"/>
    <col min="14851" max="14851" width="1.42578125" style="460" customWidth="1"/>
    <col min="14852" max="14852" width="8.42578125" style="460" customWidth="1"/>
    <col min="14853" max="14853" width="33" style="460" customWidth="1"/>
    <col min="14854" max="14854" width="13.85546875" style="460" customWidth="1"/>
    <col min="14855" max="14855" width="12.7109375" style="460" customWidth="1"/>
    <col min="14856" max="14856" width="13.7109375" style="460" customWidth="1"/>
    <col min="14857" max="14857" width="9.5703125" style="460" customWidth="1"/>
    <col min="14858" max="14858" width="11.28515625" style="460" customWidth="1"/>
    <col min="14859" max="14859" width="10.5703125" style="460" customWidth="1"/>
    <col min="14860" max="14860" width="17.28515625" style="460" customWidth="1"/>
    <col min="14861" max="14861" width="17.42578125" style="460" customWidth="1"/>
    <col min="14862" max="14862" width="15.42578125" style="460" customWidth="1"/>
    <col min="14863" max="14863" width="15.140625" style="460" customWidth="1"/>
    <col min="14864" max="14865" width="17.7109375" style="460" bestFit="1" customWidth="1"/>
    <col min="14866" max="14866" width="13.85546875" style="460" bestFit="1" customWidth="1"/>
    <col min="14867" max="15106" width="9.140625" style="460"/>
    <col min="15107" max="15107" width="1.42578125" style="460" customWidth="1"/>
    <col min="15108" max="15108" width="8.42578125" style="460" customWidth="1"/>
    <col min="15109" max="15109" width="33" style="460" customWidth="1"/>
    <col min="15110" max="15110" width="13.85546875" style="460" customWidth="1"/>
    <col min="15111" max="15111" width="12.7109375" style="460" customWidth="1"/>
    <col min="15112" max="15112" width="13.7109375" style="460" customWidth="1"/>
    <col min="15113" max="15113" width="9.5703125" style="460" customWidth="1"/>
    <col min="15114" max="15114" width="11.28515625" style="460" customWidth="1"/>
    <col min="15115" max="15115" width="10.5703125" style="460" customWidth="1"/>
    <col min="15116" max="15116" width="17.28515625" style="460" customWidth="1"/>
    <col min="15117" max="15117" width="17.42578125" style="460" customWidth="1"/>
    <col min="15118" max="15118" width="15.42578125" style="460" customWidth="1"/>
    <col min="15119" max="15119" width="15.140625" style="460" customWidth="1"/>
    <col min="15120" max="15121" width="17.7109375" style="460" bestFit="1" customWidth="1"/>
    <col min="15122" max="15122" width="13.85546875" style="460" bestFit="1" customWidth="1"/>
    <col min="15123" max="15362" width="9.140625" style="460"/>
    <col min="15363" max="15363" width="1.42578125" style="460" customWidth="1"/>
    <col min="15364" max="15364" width="8.42578125" style="460" customWidth="1"/>
    <col min="15365" max="15365" width="33" style="460" customWidth="1"/>
    <col min="15366" max="15366" width="13.85546875" style="460" customWidth="1"/>
    <col min="15367" max="15367" width="12.7109375" style="460" customWidth="1"/>
    <col min="15368" max="15368" width="13.7109375" style="460" customWidth="1"/>
    <col min="15369" max="15369" width="9.5703125" style="460" customWidth="1"/>
    <col min="15370" max="15370" width="11.28515625" style="460" customWidth="1"/>
    <col min="15371" max="15371" width="10.5703125" style="460" customWidth="1"/>
    <col min="15372" max="15372" width="17.28515625" style="460" customWidth="1"/>
    <col min="15373" max="15373" width="17.42578125" style="460" customWidth="1"/>
    <col min="15374" max="15374" width="15.42578125" style="460" customWidth="1"/>
    <col min="15375" max="15375" width="15.140625" style="460" customWidth="1"/>
    <col min="15376" max="15377" width="17.7109375" style="460" bestFit="1" customWidth="1"/>
    <col min="15378" max="15378" width="13.85546875" style="460" bestFit="1" customWidth="1"/>
    <col min="15379" max="15618" width="9.140625" style="460"/>
    <col min="15619" max="15619" width="1.42578125" style="460" customWidth="1"/>
    <col min="15620" max="15620" width="8.42578125" style="460" customWidth="1"/>
    <col min="15621" max="15621" width="33" style="460" customWidth="1"/>
    <col min="15622" max="15622" width="13.85546875" style="460" customWidth="1"/>
    <col min="15623" max="15623" width="12.7109375" style="460" customWidth="1"/>
    <col min="15624" max="15624" width="13.7109375" style="460" customWidth="1"/>
    <col min="15625" max="15625" width="9.5703125" style="460" customWidth="1"/>
    <col min="15626" max="15626" width="11.28515625" style="460" customWidth="1"/>
    <col min="15627" max="15627" width="10.5703125" style="460" customWidth="1"/>
    <col min="15628" max="15628" width="17.28515625" style="460" customWidth="1"/>
    <col min="15629" max="15629" width="17.42578125" style="460" customWidth="1"/>
    <col min="15630" max="15630" width="15.42578125" style="460" customWidth="1"/>
    <col min="15631" max="15631" width="15.140625" style="460" customWidth="1"/>
    <col min="15632" max="15633" width="17.7109375" style="460" bestFit="1" customWidth="1"/>
    <col min="15634" max="15634" width="13.85546875" style="460" bestFit="1" customWidth="1"/>
    <col min="15635" max="15874" width="9.140625" style="460"/>
    <col min="15875" max="15875" width="1.42578125" style="460" customWidth="1"/>
    <col min="15876" max="15876" width="8.42578125" style="460" customWidth="1"/>
    <col min="15877" max="15877" width="33" style="460" customWidth="1"/>
    <col min="15878" max="15878" width="13.85546875" style="460" customWidth="1"/>
    <col min="15879" max="15879" width="12.7109375" style="460" customWidth="1"/>
    <col min="15880" max="15880" width="13.7109375" style="460" customWidth="1"/>
    <col min="15881" max="15881" width="9.5703125" style="460" customWidth="1"/>
    <col min="15882" max="15882" width="11.28515625" style="460" customWidth="1"/>
    <col min="15883" max="15883" width="10.5703125" style="460" customWidth="1"/>
    <col min="15884" max="15884" width="17.28515625" style="460" customWidth="1"/>
    <col min="15885" max="15885" width="17.42578125" style="460" customWidth="1"/>
    <col min="15886" max="15886" width="15.42578125" style="460" customWidth="1"/>
    <col min="15887" max="15887" width="15.140625" style="460" customWidth="1"/>
    <col min="15888" max="15889" width="17.7109375" style="460" bestFit="1" customWidth="1"/>
    <col min="15890" max="15890" width="13.85546875" style="460" bestFit="1" customWidth="1"/>
    <col min="15891" max="16130" width="9.140625" style="460"/>
    <col min="16131" max="16131" width="1.42578125" style="460" customWidth="1"/>
    <col min="16132" max="16132" width="8.42578125" style="460" customWidth="1"/>
    <col min="16133" max="16133" width="33" style="460" customWidth="1"/>
    <col min="16134" max="16134" width="13.85546875" style="460" customWidth="1"/>
    <col min="16135" max="16135" width="12.7109375" style="460" customWidth="1"/>
    <col min="16136" max="16136" width="13.7109375" style="460" customWidth="1"/>
    <col min="16137" max="16137" width="9.5703125" style="460" customWidth="1"/>
    <col min="16138" max="16138" width="11.28515625" style="460" customWidth="1"/>
    <col min="16139" max="16139" width="10.5703125" style="460" customWidth="1"/>
    <col min="16140" max="16140" width="17.28515625" style="460" customWidth="1"/>
    <col min="16141" max="16141" width="17.42578125" style="460" customWidth="1"/>
    <col min="16142" max="16142" width="15.42578125" style="460" customWidth="1"/>
    <col min="16143" max="16143" width="15.140625" style="460" customWidth="1"/>
    <col min="16144" max="16145" width="17.7109375" style="460" bestFit="1" customWidth="1"/>
    <col min="16146" max="16146" width="13.85546875" style="460" bestFit="1" customWidth="1"/>
    <col min="16147" max="16384" width="9.140625" style="460"/>
  </cols>
  <sheetData>
    <row r="1" spans="1:33" s="268" customFormat="1" ht="15">
      <c r="A1" s="283" t="s">
        <v>0</v>
      </c>
      <c r="B1" s="450">
        <v>8.4</v>
      </c>
      <c r="AE1" s="183"/>
    </row>
    <row r="2" spans="1:33" s="268" customFormat="1" ht="15">
      <c r="A2" s="283" t="s">
        <v>2</v>
      </c>
      <c r="B2" s="242" t="s">
        <v>735</v>
      </c>
      <c r="C2" s="237"/>
      <c r="D2" s="237"/>
      <c r="E2" s="237"/>
      <c r="AE2" s="183"/>
    </row>
    <row r="3" spans="1:33" s="268" customFormat="1" ht="15">
      <c r="A3" s="283" t="s">
        <v>4</v>
      </c>
      <c r="B3" s="242" t="s">
        <v>5</v>
      </c>
      <c r="C3" s="418"/>
      <c r="D3" s="418"/>
      <c r="E3" s="418"/>
      <c r="AE3" s="183"/>
    </row>
    <row r="4" spans="1:33" s="268" customFormat="1" ht="15">
      <c r="A4" s="283" t="s">
        <v>6</v>
      </c>
      <c r="B4" s="183" t="s">
        <v>658</v>
      </c>
      <c r="C4" s="420"/>
      <c r="D4" s="420"/>
      <c r="E4" s="420"/>
      <c r="AE4" s="183"/>
    </row>
    <row r="5" spans="1:33" s="268" customFormat="1" ht="15">
      <c r="A5" s="283" t="s">
        <v>8</v>
      </c>
      <c r="B5" s="451" t="s">
        <v>9</v>
      </c>
      <c r="C5" s="422"/>
      <c r="D5" s="422"/>
      <c r="E5" s="422"/>
      <c r="AE5" s="183"/>
    </row>
    <row r="6" spans="1:33" ht="13.5" thickBot="1">
      <c r="AE6" s="423"/>
      <c r="AF6" s="423"/>
      <c r="AG6" s="423"/>
    </row>
    <row r="7" spans="1:33" s="469" customFormat="1" ht="16.5" customHeight="1" thickBot="1">
      <c r="A7" s="2917" t="s">
        <v>733</v>
      </c>
      <c r="B7" s="2917" t="s">
        <v>736</v>
      </c>
      <c r="C7" s="2917" t="s">
        <v>695</v>
      </c>
      <c r="D7" s="468"/>
      <c r="E7" s="2912" t="s">
        <v>699</v>
      </c>
      <c r="F7" s="2917" t="s">
        <v>700</v>
      </c>
      <c r="G7" s="2917" t="s">
        <v>701</v>
      </c>
      <c r="H7" s="2910" t="s">
        <v>726</v>
      </c>
      <c r="I7" s="2910" t="s">
        <v>728</v>
      </c>
      <c r="J7" s="2910" t="s">
        <v>737</v>
      </c>
      <c r="K7" s="2910" t="s">
        <v>729</v>
      </c>
      <c r="L7" s="2908" t="s">
        <v>711</v>
      </c>
      <c r="M7" s="2908" t="s">
        <v>713</v>
      </c>
      <c r="N7" s="2908" t="s">
        <v>714</v>
      </c>
      <c r="O7" s="2910" t="s">
        <v>715</v>
      </c>
      <c r="P7" s="2912" t="s">
        <v>716</v>
      </c>
      <c r="Q7" s="2914" t="s">
        <v>717</v>
      </c>
      <c r="R7" s="2915"/>
      <c r="S7" s="2916"/>
      <c r="AE7" s="470"/>
      <c r="AF7" s="470"/>
      <c r="AG7" s="470"/>
    </row>
    <row r="8" spans="1:33" s="469" customFormat="1" ht="60" customHeight="1" thickBot="1">
      <c r="A8" s="2918"/>
      <c r="B8" s="2918"/>
      <c r="C8" s="2918"/>
      <c r="D8" s="471" t="s">
        <v>696</v>
      </c>
      <c r="E8" s="2913"/>
      <c r="F8" s="2918"/>
      <c r="G8" s="2918"/>
      <c r="H8" s="2911"/>
      <c r="I8" s="2911"/>
      <c r="J8" s="2911"/>
      <c r="K8" s="2911"/>
      <c r="L8" s="2909"/>
      <c r="M8" s="2909"/>
      <c r="N8" s="2909"/>
      <c r="O8" s="2911"/>
      <c r="P8" s="2913"/>
      <c r="Q8" s="472" t="s">
        <v>721</v>
      </c>
      <c r="R8" s="472" t="s">
        <v>722</v>
      </c>
      <c r="S8" s="473" t="s">
        <v>723</v>
      </c>
      <c r="AE8" s="470"/>
      <c r="AF8" s="470"/>
      <c r="AG8" s="470"/>
    </row>
    <row r="9" spans="1:33" s="476" customFormat="1" ht="17.25" customHeight="1">
      <c r="A9" s="438"/>
      <c r="B9" s="438"/>
      <c r="C9" s="439"/>
      <c r="D9" s="439"/>
      <c r="E9" s="440"/>
      <c r="F9" s="453"/>
      <c r="G9" s="453"/>
      <c r="H9" s="439"/>
      <c r="I9" s="474"/>
      <c r="J9" s="474"/>
      <c r="K9" s="439"/>
      <c r="L9" s="475"/>
      <c r="M9" s="475"/>
      <c r="N9" s="475"/>
      <c r="O9" s="475"/>
      <c r="P9" s="475"/>
      <c r="Q9" s="475"/>
      <c r="R9" s="475"/>
      <c r="S9" s="475"/>
      <c r="AE9" s="455"/>
    </row>
    <row r="10" spans="1:33" s="478" customFormat="1" ht="11.25" customHeight="1">
      <c r="A10" s="477"/>
      <c r="B10" s="477"/>
      <c r="C10" s="445"/>
      <c r="D10" s="445"/>
      <c r="E10" s="477"/>
      <c r="F10" s="477"/>
      <c r="G10" s="477"/>
      <c r="H10" s="445"/>
      <c r="I10" s="445"/>
      <c r="J10" s="445"/>
      <c r="K10" s="445"/>
      <c r="L10" s="477"/>
      <c r="M10" s="477"/>
      <c r="N10" s="477"/>
      <c r="O10" s="477"/>
      <c r="P10" s="477"/>
      <c r="Q10" s="477"/>
      <c r="R10" s="477"/>
      <c r="S10" s="477"/>
      <c r="AE10" s="479"/>
    </row>
    <row r="11" spans="1:33" s="478" customFormat="1" ht="13.5" customHeight="1">
      <c r="A11" s="477"/>
      <c r="B11" s="477"/>
      <c r="C11" s="445"/>
      <c r="D11" s="445"/>
      <c r="E11" s="477"/>
      <c r="F11" s="477"/>
      <c r="G11" s="477"/>
      <c r="H11" s="445"/>
      <c r="I11" s="445"/>
      <c r="J11" s="445"/>
      <c r="K11" s="445"/>
      <c r="L11" s="477"/>
      <c r="M11" s="477"/>
      <c r="N11" s="477"/>
      <c r="O11" s="477"/>
      <c r="P11" s="477"/>
      <c r="Q11" s="477"/>
      <c r="R11" s="477"/>
      <c r="S11" s="477"/>
      <c r="AE11" s="479"/>
    </row>
    <row r="12" spans="1:33" s="478" customFormat="1" ht="13.5" customHeight="1">
      <c r="A12" s="477"/>
      <c r="B12" s="477"/>
      <c r="C12" s="445"/>
      <c r="D12" s="477"/>
      <c r="E12" s="477"/>
      <c r="F12" s="477"/>
      <c r="G12" s="477"/>
      <c r="H12" s="445"/>
      <c r="I12" s="445"/>
      <c r="J12" s="445"/>
      <c r="K12" s="445"/>
      <c r="L12" s="477"/>
      <c r="M12" s="477"/>
      <c r="N12" s="477"/>
      <c r="O12" s="477"/>
      <c r="P12" s="477"/>
      <c r="Q12" s="477"/>
      <c r="R12" s="477"/>
      <c r="S12" s="477"/>
      <c r="AE12" s="479"/>
    </row>
    <row r="13" spans="1:33" s="477" customFormat="1" ht="13.5" customHeight="1">
      <c r="C13" s="445"/>
      <c r="H13" s="445"/>
      <c r="I13" s="445"/>
      <c r="J13" s="445"/>
      <c r="K13" s="445"/>
      <c r="AE13" s="425"/>
      <c r="AF13" s="425"/>
      <c r="AG13" s="425"/>
    </row>
    <row r="14" spans="1:33" s="477" customFormat="1" ht="13.5" customHeight="1">
      <c r="C14" s="445"/>
      <c r="H14" s="445"/>
      <c r="I14" s="445"/>
      <c r="J14" s="445"/>
      <c r="K14" s="445"/>
      <c r="AE14" s="425"/>
      <c r="AF14" s="425"/>
      <c r="AG14" s="425"/>
    </row>
    <row r="15" spans="1:33" s="477" customFormat="1" ht="13.5" customHeight="1">
      <c r="C15" s="445"/>
      <c r="H15" s="445"/>
      <c r="I15" s="445"/>
      <c r="J15" s="445"/>
      <c r="AE15" s="425"/>
      <c r="AF15" s="425"/>
      <c r="AG15" s="425"/>
    </row>
    <row r="16" spans="1:33" s="477" customFormat="1">
      <c r="C16" s="445"/>
      <c r="H16" s="445"/>
      <c r="I16" s="445"/>
      <c r="J16" s="445"/>
      <c r="AE16" s="425"/>
      <c r="AF16" s="425"/>
      <c r="AG16" s="425"/>
    </row>
    <row r="17" spans="9:33" s="477" customFormat="1" ht="12.75" customHeight="1">
      <c r="I17" s="445"/>
      <c r="J17" s="445"/>
      <c r="AE17" s="425"/>
      <c r="AF17" s="425"/>
      <c r="AG17" s="425"/>
    </row>
    <row r="18" spans="9:33" s="477" customFormat="1">
      <c r="I18" s="445"/>
      <c r="J18" s="445"/>
      <c r="AE18" s="425"/>
      <c r="AF18" s="425"/>
      <c r="AG18" s="425"/>
    </row>
    <row r="19" spans="9:33" s="477" customFormat="1">
      <c r="I19" s="445"/>
      <c r="J19" s="445"/>
    </row>
    <row r="20" spans="9:33" s="477" customFormat="1">
      <c r="I20" s="445"/>
      <c r="J20" s="445"/>
    </row>
    <row r="21" spans="9:33">
      <c r="I21" s="445"/>
      <c r="J21" s="445"/>
      <c r="AE21" s="423"/>
      <c r="AF21" s="423"/>
      <c r="AG21" s="423"/>
    </row>
    <row r="22" spans="9:33">
      <c r="I22" s="445"/>
      <c r="J22" s="445"/>
      <c r="AE22" s="423"/>
      <c r="AF22" s="423"/>
      <c r="AG22" s="423"/>
    </row>
    <row r="23" spans="9:33">
      <c r="I23" s="445"/>
      <c r="J23" s="445"/>
      <c r="AE23" s="423"/>
      <c r="AF23" s="423"/>
      <c r="AG23" s="423"/>
    </row>
    <row r="24" spans="9:33">
      <c r="I24" s="445"/>
      <c r="J24" s="445"/>
      <c r="AE24" s="423"/>
      <c r="AF24" s="423"/>
      <c r="AG24" s="423"/>
    </row>
    <row r="25" spans="9:33">
      <c r="I25" s="445"/>
      <c r="J25" s="445"/>
      <c r="AE25" s="423"/>
      <c r="AF25" s="423"/>
      <c r="AG25" s="423"/>
    </row>
    <row r="26" spans="9:33">
      <c r="I26" s="445"/>
      <c r="J26" s="445"/>
      <c r="AE26" s="423"/>
      <c r="AF26" s="423"/>
      <c r="AG26" s="423"/>
    </row>
    <row r="27" spans="9:33">
      <c r="I27" s="445"/>
      <c r="J27" s="445"/>
      <c r="AE27" s="423"/>
      <c r="AF27" s="423"/>
      <c r="AG27" s="423"/>
    </row>
    <row r="28" spans="9:33">
      <c r="I28" s="445"/>
      <c r="J28" s="445"/>
      <c r="AE28" s="423"/>
      <c r="AF28" s="423"/>
      <c r="AG28" s="423"/>
    </row>
    <row r="29" spans="9:33">
      <c r="I29" s="445"/>
      <c r="J29" s="445"/>
      <c r="AE29" s="423"/>
      <c r="AF29" s="423"/>
      <c r="AG29" s="423"/>
    </row>
  </sheetData>
  <mergeCells count="16">
    <mergeCell ref="G7:G8"/>
    <mergeCell ref="A7:A8"/>
    <mergeCell ref="B7:B8"/>
    <mergeCell ref="C7:C8"/>
    <mergeCell ref="E7:E8"/>
    <mergeCell ref="F7:F8"/>
    <mergeCell ref="N7:N8"/>
    <mergeCell ref="O7:O8"/>
    <mergeCell ref="P7:P8"/>
    <mergeCell ref="Q7:S7"/>
    <mergeCell ref="H7:H8"/>
    <mergeCell ref="I7:I8"/>
    <mergeCell ref="J7:J8"/>
    <mergeCell ref="K7:K8"/>
    <mergeCell ref="L7:L8"/>
    <mergeCell ref="M7:M8"/>
  </mergeCells>
  <pageMargins left="0.23" right="0.16" top="1" bottom="1" header="0.5" footer="0.5"/>
  <pageSetup paperSize="9" scale="69" orientation="portrait" r:id="rId1"/>
  <headerFooter alignWithMargins="0"/>
  <extLst>
    <ext xmlns:x14="http://schemas.microsoft.com/office/spreadsheetml/2009/9/main" uri="{CCE6A557-97BC-4b89-ADB6-D9C93CAAB3DF}">
      <x14:dataValidations xmlns:xm="http://schemas.microsoft.com/office/excel/2006/main" count="5">
        <x14:dataValidation type="list" allowBlank="1" showInputMessage="1" showErrorMessage="1">
          <x14:formula1>
            <xm:f>'[37]Data types'!#REF!</xm:f>
          </x14:formula1>
          <xm:sqref>I9:I1048576</xm:sqref>
        </x14:dataValidation>
        <x14:dataValidation type="list" allowBlank="1" showInputMessage="1" showErrorMessage="1">
          <x14:formula1>
            <xm:f>'[37]Data types'!#REF!</xm:f>
          </x14:formula1>
          <xm:sqref>H9:H1048576 J9:J1048576</xm:sqref>
        </x14:dataValidation>
        <x14:dataValidation type="list" allowBlank="1" showInputMessage="1" showErrorMessage="1">
          <x14:formula1>
            <xm:f>'[37]Data types'!#REF!</xm:f>
          </x14:formula1>
          <xm:sqref>D9:D1048576</xm:sqref>
        </x14:dataValidation>
        <x14:dataValidation type="list" allowBlank="1" showInputMessage="1" showErrorMessage="1">
          <x14:formula1>
            <xm:f>'[37]Data types'!#REF!</xm:f>
          </x14:formula1>
          <xm:sqref>C9:C1048576</xm:sqref>
        </x14:dataValidation>
        <x14:dataValidation type="list" allowBlank="1" showInputMessage="1" showErrorMessage="1">
          <x14:formula1>
            <xm:f>'[37]Data types'!#REF!</xm:f>
          </x14:formula1>
          <xm:sqref>K9:K1048576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zoomScaleNormal="100" workbookViewId="0"/>
  </sheetViews>
  <sheetFormatPr defaultRowHeight="15"/>
  <cols>
    <col min="1" max="1" width="18" style="485" customWidth="1"/>
    <col min="2" max="2" width="10.28515625" style="485" bestFit="1" customWidth="1"/>
    <col min="3" max="3" width="17.42578125" style="485" customWidth="1"/>
    <col min="4" max="4" width="17.140625" style="485" customWidth="1"/>
    <col min="5" max="5" width="10.28515625" style="485" customWidth="1"/>
    <col min="6" max="6" width="16.7109375" style="485" customWidth="1"/>
    <col min="7" max="7" width="10.7109375" style="485" customWidth="1"/>
    <col min="8" max="8" width="14.42578125" style="485" customWidth="1"/>
    <col min="9" max="9" width="21.28515625" style="485" customWidth="1"/>
    <col min="10" max="10" width="21.7109375" style="485" customWidth="1"/>
    <col min="11" max="16384" width="9.140625" style="485"/>
  </cols>
  <sheetData>
    <row r="1" spans="1:10" customFormat="1" ht="16.5" customHeight="1">
      <c r="A1" s="480" t="s">
        <v>738</v>
      </c>
      <c r="B1" s="481">
        <v>31.1</v>
      </c>
    </row>
    <row r="2" spans="1:10" customFormat="1" ht="18" customHeight="1">
      <c r="A2" t="s">
        <v>2</v>
      </c>
      <c r="B2" t="s">
        <v>739</v>
      </c>
    </row>
    <row r="3" spans="1:10" customFormat="1">
      <c r="A3" t="s">
        <v>4</v>
      </c>
      <c r="B3" t="s">
        <v>475</v>
      </c>
    </row>
    <row r="4" spans="1:10" customFormat="1">
      <c r="A4" t="s">
        <v>6</v>
      </c>
      <c r="B4" t="s">
        <v>7</v>
      </c>
    </row>
    <row r="5" spans="1:10" customFormat="1">
      <c r="A5" t="s">
        <v>8</v>
      </c>
      <c r="B5" t="s">
        <v>740</v>
      </c>
    </row>
    <row r="6" spans="1:10" customFormat="1"/>
    <row r="7" spans="1:10" customFormat="1" ht="45">
      <c r="A7" s="482" t="s">
        <v>741</v>
      </c>
      <c r="B7" s="482" t="s">
        <v>742</v>
      </c>
      <c r="C7" s="482" t="s">
        <v>743</v>
      </c>
      <c r="D7" s="482" t="s">
        <v>744</v>
      </c>
      <c r="E7" s="482" t="s">
        <v>745</v>
      </c>
      <c r="F7" s="482" t="s">
        <v>696</v>
      </c>
      <c r="G7" s="482" t="s">
        <v>729</v>
      </c>
      <c r="H7" s="483" t="s">
        <v>746</v>
      </c>
      <c r="I7" s="483" t="s">
        <v>747</v>
      </c>
      <c r="J7" s="483" t="s">
        <v>748</v>
      </c>
    </row>
    <row r="8" spans="1:10">
      <c r="A8" s="484"/>
      <c r="B8" s="484"/>
      <c r="C8" s="484"/>
      <c r="D8" s="484"/>
      <c r="E8" s="484"/>
      <c r="F8" s="484"/>
      <c r="G8" s="484"/>
      <c r="H8" s="475"/>
      <c r="I8" s="475"/>
      <c r="J8" s="475"/>
    </row>
    <row r="9" spans="1:10" s="488" customFormat="1">
      <c r="A9" s="486"/>
      <c r="B9" s="486"/>
      <c r="C9" s="486"/>
      <c r="D9" s="486"/>
      <c r="E9" s="486"/>
      <c r="F9" s="486"/>
      <c r="G9" s="486"/>
      <c r="H9" s="487"/>
      <c r="I9" s="487"/>
      <c r="J9" s="487"/>
    </row>
    <row r="10" spans="1:10" s="488" customFormat="1">
      <c r="A10" s="486"/>
      <c r="B10" s="486"/>
      <c r="C10" s="486"/>
      <c r="D10" s="486"/>
      <c r="E10" s="486"/>
      <c r="F10" s="486"/>
      <c r="G10" s="486"/>
      <c r="H10" s="487"/>
      <c r="I10" s="487"/>
      <c r="J10" s="487"/>
    </row>
    <row r="11" spans="1:10" s="488" customFormat="1" ht="19.5" customHeight="1">
      <c r="A11" s="486"/>
      <c r="B11" s="486"/>
      <c r="C11" s="486"/>
      <c r="D11" s="486"/>
      <c r="E11" s="486"/>
      <c r="F11" s="486"/>
      <c r="G11" s="486"/>
      <c r="H11" s="487"/>
      <c r="I11" s="487"/>
      <c r="J11" s="487"/>
    </row>
    <row r="12" spans="1:10" s="488" customFormat="1" ht="19.5" customHeight="1">
      <c r="A12" s="486"/>
      <c r="B12" s="486"/>
      <c r="C12" s="486"/>
      <c r="D12" s="486"/>
      <c r="E12" s="486"/>
      <c r="F12" s="486"/>
      <c r="G12" s="486"/>
      <c r="H12" s="487"/>
      <c r="I12" s="487"/>
      <c r="J12" s="487"/>
    </row>
    <row r="13" spans="1:10" s="488" customFormat="1" ht="19.5" customHeight="1">
      <c r="A13" s="486"/>
      <c r="B13" s="486"/>
      <c r="C13" s="486"/>
      <c r="D13" s="486"/>
      <c r="E13" s="486"/>
      <c r="F13" s="486"/>
      <c r="G13" s="486"/>
      <c r="H13" s="487"/>
      <c r="I13" s="487"/>
      <c r="J13" s="487"/>
    </row>
    <row r="14" spans="1:10" s="488" customFormat="1" ht="16.5" customHeight="1">
      <c r="A14" s="486"/>
      <c r="B14" s="486"/>
      <c r="C14" s="486"/>
      <c r="D14" s="486"/>
      <c r="E14" s="486"/>
      <c r="F14" s="486"/>
      <c r="G14" s="486"/>
      <c r="H14" s="487"/>
      <c r="I14" s="487"/>
      <c r="J14" s="487"/>
    </row>
    <row r="15" spans="1:10" s="488" customFormat="1" ht="18" customHeight="1">
      <c r="A15" s="486"/>
      <c r="B15" s="486"/>
      <c r="C15" s="486"/>
      <c r="D15" s="486"/>
      <c r="E15" s="486"/>
      <c r="F15" s="486"/>
      <c r="G15" s="486"/>
      <c r="H15" s="487"/>
      <c r="I15" s="487"/>
      <c r="J15" s="487"/>
    </row>
    <row r="16" spans="1:10" s="488" customFormat="1">
      <c r="A16" s="486"/>
      <c r="B16" s="486"/>
      <c r="C16" s="486"/>
      <c r="D16" s="486"/>
      <c r="E16" s="486"/>
      <c r="F16" s="486"/>
      <c r="G16" s="486"/>
      <c r="H16" s="487"/>
      <c r="I16" s="487"/>
      <c r="J16" s="487"/>
    </row>
    <row r="17" spans="1:10" s="488" customFormat="1">
      <c r="A17" s="486"/>
      <c r="B17" s="486"/>
      <c r="C17" s="486"/>
      <c r="D17" s="486"/>
      <c r="E17" s="486"/>
      <c r="F17" s="486"/>
      <c r="G17" s="486"/>
      <c r="H17" s="487"/>
      <c r="I17" s="487"/>
      <c r="J17" s="487"/>
    </row>
    <row r="18" spans="1:10" s="488" customFormat="1">
      <c r="A18" s="486"/>
      <c r="B18" s="486"/>
      <c r="C18" s="486"/>
      <c r="D18" s="486"/>
      <c r="E18" s="486"/>
      <c r="F18" s="486"/>
      <c r="G18" s="486"/>
      <c r="H18" s="487"/>
      <c r="I18" s="487"/>
      <c r="J18" s="487"/>
    </row>
    <row r="19" spans="1:10" s="488" customFormat="1">
      <c r="A19" s="486"/>
      <c r="B19" s="486"/>
      <c r="C19" s="486"/>
      <c r="D19" s="486"/>
      <c r="E19" s="486"/>
      <c r="F19" s="486"/>
      <c r="G19" s="486"/>
      <c r="H19" s="487"/>
      <c r="I19" s="487"/>
      <c r="J19" s="487"/>
    </row>
    <row r="20" spans="1:10" s="488" customFormat="1">
      <c r="A20" s="486"/>
      <c r="B20" s="486"/>
      <c r="C20" s="486"/>
      <c r="D20" s="486"/>
      <c r="E20" s="486"/>
      <c r="F20" s="486"/>
      <c r="G20" s="486"/>
      <c r="H20" s="487"/>
      <c r="I20" s="487"/>
      <c r="J20" s="487"/>
    </row>
    <row r="21" spans="1:10" s="488" customFormat="1">
      <c r="A21" s="486"/>
      <c r="B21" s="486"/>
      <c r="C21" s="486"/>
      <c r="D21" s="486"/>
      <c r="E21" s="486"/>
      <c r="F21" s="486"/>
      <c r="G21" s="486"/>
      <c r="H21" s="487"/>
      <c r="I21" s="487"/>
      <c r="J21" s="487"/>
    </row>
    <row r="22" spans="1:10" s="488" customFormat="1" ht="18.75" customHeight="1">
      <c r="A22" s="486"/>
      <c r="B22" s="486"/>
      <c r="C22" s="486"/>
      <c r="D22" s="486"/>
      <c r="E22" s="486"/>
      <c r="F22" s="486"/>
      <c r="G22" s="486"/>
      <c r="H22" s="487"/>
      <c r="I22" s="487"/>
      <c r="J22" s="487"/>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7">
        <x14:dataValidation type="list" allowBlank="1" showInputMessage="1" showErrorMessage="1">
          <x14:formula1>
            <xm:f>'[37]Data types'!#REF!</xm:f>
          </x14:formula1>
          <xm:sqref>G8:G1048576</xm:sqref>
        </x14:dataValidation>
        <x14:dataValidation type="list" allowBlank="1" showInputMessage="1" showErrorMessage="1">
          <x14:formula1>
            <xm:f>'[37]Data types'!#REF!</xm:f>
          </x14:formula1>
          <xm:sqref>E8:E1048576</xm:sqref>
        </x14:dataValidation>
        <x14:dataValidation type="list" allowBlank="1" showInputMessage="1" showErrorMessage="1">
          <x14:formula1>
            <xm:f>'[37]Data types'!#REF!</xm:f>
          </x14:formula1>
          <xm:sqref>F8:F1048576</xm:sqref>
        </x14:dataValidation>
        <x14:dataValidation type="list" allowBlank="1" showInputMessage="1" showErrorMessage="1">
          <x14:formula1>
            <xm:f>'[37]Data types'!#REF!</xm:f>
          </x14:formula1>
          <xm:sqref>D8:D1048576</xm:sqref>
        </x14:dataValidation>
        <x14:dataValidation type="list" allowBlank="1" showInputMessage="1" showErrorMessage="1">
          <x14:formula1>
            <xm:f>'[37]Data types'!#REF!</xm:f>
          </x14:formula1>
          <xm:sqref>C8:C1048576</xm:sqref>
        </x14:dataValidation>
        <x14:dataValidation type="list" allowBlank="1" showInputMessage="1" showErrorMessage="1">
          <x14:formula1>
            <xm:f>'[37]Data types'!#REF!</xm:f>
          </x14:formula1>
          <xm:sqref>B8:B1048576</xm:sqref>
        </x14:dataValidation>
        <x14:dataValidation type="list" allowBlank="1" showInputMessage="1" showErrorMessage="1">
          <x14:formula1>
            <xm:f>'[37]Data types'!#REF!</xm:f>
          </x14:formula1>
          <xm:sqref>A8:A1048576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88"/>
  <sheetViews>
    <sheetView zoomScale="85" zoomScaleNormal="85" workbookViewId="0"/>
  </sheetViews>
  <sheetFormatPr defaultRowHeight="15"/>
  <cols>
    <col min="1" max="1" width="20.140625" customWidth="1"/>
    <col min="2" max="2" width="75" style="91" customWidth="1"/>
    <col min="3" max="8" width="17.140625" customWidth="1"/>
    <col min="9" max="9" width="12" customWidth="1"/>
  </cols>
  <sheetData>
    <row r="1" spans="1:8">
      <c r="B1" t="s">
        <v>0</v>
      </c>
      <c r="C1" s="1" t="s">
        <v>1</v>
      </c>
    </row>
    <row r="2" spans="1:8">
      <c r="B2" t="s">
        <v>2</v>
      </c>
      <c r="C2" s="2" t="s">
        <v>3</v>
      </c>
    </row>
    <row r="3" spans="1:8">
      <c r="B3" t="s">
        <v>4</v>
      </c>
      <c r="C3" s="1" t="s">
        <v>5</v>
      </c>
      <c r="D3" s="3"/>
    </row>
    <row r="4" spans="1:8">
      <c r="B4" t="s">
        <v>6</v>
      </c>
      <c r="C4" s="1" t="s">
        <v>7</v>
      </c>
      <c r="D4" s="3"/>
    </row>
    <row r="5" spans="1:8">
      <c r="B5" t="s">
        <v>8</v>
      </c>
      <c r="C5" s="4" t="s">
        <v>9</v>
      </c>
      <c r="D5" s="3"/>
    </row>
    <row r="7" spans="1:8">
      <c r="A7" s="5"/>
      <c r="B7" s="6"/>
      <c r="C7" s="7" t="s">
        <v>10</v>
      </c>
      <c r="D7" s="8"/>
      <c r="E7" s="9"/>
      <c r="F7" s="8"/>
      <c r="G7" s="9"/>
      <c r="H7" s="6"/>
    </row>
    <row r="8" spans="1:8">
      <c r="A8" s="10"/>
      <c r="B8" s="11" t="s">
        <v>11</v>
      </c>
      <c r="C8" s="12" t="s">
        <v>12</v>
      </c>
      <c r="D8" s="13" t="s">
        <v>13</v>
      </c>
      <c r="E8" s="14"/>
      <c r="F8" s="13" t="s">
        <v>14</v>
      </c>
      <c r="G8" s="14"/>
      <c r="H8" s="15" t="s">
        <v>15</v>
      </c>
    </row>
    <row r="9" spans="1:8" ht="23.25" customHeight="1">
      <c r="A9" s="16" t="s">
        <v>16</v>
      </c>
      <c r="B9" s="17" t="s">
        <v>17</v>
      </c>
      <c r="C9" s="18" t="s">
        <v>18</v>
      </c>
      <c r="D9" s="19" t="s">
        <v>19</v>
      </c>
      <c r="E9" s="20" t="s">
        <v>20</v>
      </c>
      <c r="F9" s="20" t="s">
        <v>19</v>
      </c>
      <c r="G9" s="20" t="s">
        <v>20</v>
      </c>
      <c r="H9" s="21"/>
    </row>
    <row r="10" spans="1:8" s="26" customFormat="1">
      <c r="A10" s="22">
        <v>1</v>
      </c>
      <c r="B10" s="23" t="s">
        <v>21</v>
      </c>
      <c r="C10" s="24">
        <f>C82+C184</f>
        <v>0</v>
      </c>
      <c r="D10" s="24">
        <f>D11+D34+D85+D101+D118+D155+D171</f>
        <v>0</v>
      </c>
      <c r="E10" s="24">
        <f>E11+E34+E85+E101+E118+E155+E171</f>
        <v>0</v>
      </c>
      <c r="F10" s="24">
        <f>F11+F34+F85+F101+F118+F155+F171</f>
        <v>0</v>
      </c>
      <c r="G10" s="24">
        <f>G11+G34+G85+G101+G118+G155+G171</f>
        <v>0</v>
      </c>
      <c r="H10" s="25">
        <f>SUM(C10:G10)</f>
        <v>0</v>
      </c>
    </row>
    <row r="11" spans="1:8" s="26" customFormat="1">
      <c r="A11" s="27">
        <v>11</v>
      </c>
      <c r="B11" s="28" t="s">
        <v>22</v>
      </c>
      <c r="C11" s="29"/>
      <c r="D11" s="30">
        <f>D12+D16</f>
        <v>0</v>
      </c>
      <c r="E11" s="30">
        <f>E12+E16</f>
        <v>0</v>
      </c>
      <c r="F11" s="30">
        <f>F12+F16</f>
        <v>0</v>
      </c>
      <c r="G11" s="30">
        <f>G12+G16</f>
        <v>0</v>
      </c>
      <c r="H11" s="31">
        <f>SUM(D11:G11)</f>
        <v>0</v>
      </c>
    </row>
    <row r="12" spans="1:8" s="26" customFormat="1">
      <c r="A12" s="32">
        <v>111</v>
      </c>
      <c r="B12" s="33" t="s">
        <v>23</v>
      </c>
      <c r="C12" s="29"/>
      <c r="D12" s="30">
        <f>SUM(D13:D15)</f>
        <v>0</v>
      </c>
      <c r="E12" s="30">
        <f>SUM(E13:E15)</f>
        <v>0</v>
      </c>
      <c r="F12" s="30">
        <f>SUM(F13:F15)</f>
        <v>0</v>
      </c>
      <c r="G12" s="30">
        <f>SUM(G13:G15)</f>
        <v>0</v>
      </c>
      <c r="H12" s="31">
        <f t="shared" ref="H12:H33" si="0">SUM(D12:G12)</f>
        <v>0</v>
      </c>
    </row>
    <row r="13" spans="1:8" s="26" customFormat="1">
      <c r="A13" s="34" t="s">
        <v>24</v>
      </c>
      <c r="B13" s="35" t="s">
        <v>25</v>
      </c>
      <c r="C13" s="29"/>
      <c r="D13" s="36"/>
      <c r="E13" s="36"/>
      <c r="F13" s="36"/>
      <c r="G13" s="36"/>
      <c r="H13" s="31">
        <f t="shared" si="0"/>
        <v>0</v>
      </c>
    </row>
    <row r="14" spans="1:8" s="26" customFormat="1">
      <c r="A14" s="34" t="s">
        <v>26</v>
      </c>
      <c r="B14" s="35" t="s">
        <v>27</v>
      </c>
      <c r="C14" s="29"/>
      <c r="D14" s="36"/>
      <c r="E14" s="36"/>
      <c r="F14" s="36"/>
      <c r="G14" s="36"/>
      <c r="H14" s="31">
        <f t="shared" si="0"/>
        <v>0</v>
      </c>
    </row>
    <row r="15" spans="1:8" s="26" customFormat="1">
      <c r="A15" s="34">
        <v>1117</v>
      </c>
      <c r="B15" s="35" t="s">
        <v>28</v>
      </c>
      <c r="C15" s="29"/>
      <c r="D15" s="36"/>
      <c r="E15" s="36"/>
      <c r="F15" s="36"/>
      <c r="G15" s="36"/>
      <c r="H15" s="31">
        <f t="shared" si="0"/>
        <v>0</v>
      </c>
    </row>
    <row r="16" spans="1:8" s="26" customFormat="1">
      <c r="A16" s="32">
        <v>112</v>
      </c>
      <c r="B16" s="33" t="s">
        <v>29</v>
      </c>
      <c r="C16" s="29"/>
      <c r="D16" s="30">
        <f>D17+D20+D23+D29+D32+D33</f>
        <v>0</v>
      </c>
      <c r="E16" s="30">
        <f>E17+E20+E23+E29+E32+E33</f>
        <v>0</v>
      </c>
      <c r="F16" s="30">
        <f>F17+F20+F23+F29+F32+F33</f>
        <v>0</v>
      </c>
      <c r="G16" s="30">
        <f>G17+G20+G23+G29+G32+G33</f>
        <v>0</v>
      </c>
      <c r="H16" s="31">
        <f t="shared" si="0"/>
        <v>0</v>
      </c>
    </row>
    <row r="17" spans="1:8" s="26" customFormat="1">
      <c r="A17" s="34">
        <v>1121</v>
      </c>
      <c r="B17" s="35" t="s">
        <v>30</v>
      </c>
      <c r="C17" s="29"/>
      <c r="D17" s="30">
        <f>SUM(D18:D19)</f>
        <v>0</v>
      </c>
      <c r="E17" s="30">
        <f>SUM(E18:E19)</f>
        <v>0</v>
      </c>
      <c r="F17" s="30">
        <f>SUM(F18:F19)</f>
        <v>0</v>
      </c>
      <c r="G17" s="30">
        <f>SUM(G18:G19)</f>
        <v>0</v>
      </c>
      <c r="H17" s="31">
        <f t="shared" si="0"/>
        <v>0</v>
      </c>
    </row>
    <row r="18" spans="1:8" s="26" customFormat="1">
      <c r="A18" s="34">
        <v>11211</v>
      </c>
      <c r="B18" s="35" t="s">
        <v>31</v>
      </c>
      <c r="C18" s="29"/>
      <c r="D18" s="36"/>
      <c r="E18" s="36"/>
      <c r="F18" s="36"/>
      <c r="G18" s="36"/>
      <c r="H18" s="31">
        <f t="shared" si="0"/>
        <v>0</v>
      </c>
    </row>
    <row r="19" spans="1:8" s="26" customFormat="1">
      <c r="A19" s="34">
        <v>11219</v>
      </c>
      <c r="B19" s="35" t="s">
        <v>32</v>
      </c>
      <c r="C19" s="29"/>
      <c r="D19" s="36"/>
      <c r="E19" s="36"/>
      <c r="F19" s="36"/>
      <c r="G19" s="36"/>
      <c r="H19" s="31">
        <f t="shared" si="0"/>
        <v>0</v>
      </c>
    </row>
    <row r="20" spans="1:8" s="26" customFormat="1">
      <c r="A20" s="34">
        <v>1122</v>
      </c>
      <c r="B20" s="37" t="s">
        <v>33</v>
      </c>
      <c r="C20" s="29"/>
      <c r="D20" s="38">
        <f>SUM(D21:D22)</f>
        <v>0</v>
      </c>
      <c r="E20" s="38">
        <f>SUM(E21:E22)</f>
        <v>0</v>
      </c>
      <c r="F20" s="38">
        <f>SUM(F21:F22)</f>
        <v>0</v>
      </c>
      <c r="G20" s="38">
        <f>SUM(G21:G22)</f>
        <v>0</v>
      </c>
      <c r="H20" s="31">
        <f t="shared" si="0"/>
        <v>0</v>
      </c>
    </row>
    <row r="21" spans="1:8" s="26" customFormat="1">
      <c r="A21" s="34">
        <v>11221</v>
      </c>
      <c r="B21" s="39" t="s">
        <v>34</v>
      </c>
      <c r="C21" s="29"/>
      <c r="D21" s="36"/>
      <c r="E21" s="36"/>
      <c r="F21" s="36"/>
      <c r="G21" s="36"/>
      <c r="H21" s="31">
        <f t="shared" si="0"/>
        <v>0</v>
      </c>
    </row>
    <row r="22" spans="1:8" s="26" customFormat="1">
      <c r="A22" s="34">
        <v>11229</v>
      </c>
      <c r="B22" s="35" t="s">
        <v>32</v>
      </c>
      <c r="C22" s="29"/>
      <c r="D22" s="36"/>
      <c r="E22" s="36"/>
      <c r="F22" s="36"/>
      <c r="G22" s="36"/>
      <c r="H22" s="31">
        <f t="shared" si="0"/>
        <v>0</v>
      </c>
    </row>
    <row r="23" spans="1:8" s="26" customFormat="1">
      <c r="A23" s="34">
        <v>1123</v>
      </c>
      <c r="B23" s="35" t="s">
        <v>35</v>
      </c>
      <c r="C23" s="29"/>
      <c r="D23" s="30">
        <f>SUM(D24:D26)</f>
        <v>0</v>
      </c>
      <c r="E23" s="30">
        <f>SUM(E24:E26)</f>
        <v>0</v>
      </c>
      <c r="F23" s="30">
        <f>SUM(F24:F26)</f>
        <v>0</v>
      </c>
      <c r="G23" s="30">
        <f>SUM(G24:G26)</f>
        <v>0</v>
      </c>
      <c r="H23" s="31">
        <f t="shared" si="0"/>
        <v>0</v>
      </c>
    </row>
    <row r="24" spans="1:8" s="26" customFormat="1">
      <c r="A24" s="34">
        <v>11231</v>
      </c>
      <c r="B24" s="35" t="s">
        <v>36</v>
      </c>
      <c r="C24" s="29"/>
      <c r="D24" s="36"/>
      <c r="E24" s="36"/>
      <c r="F24" s="36"/>
      <c r="G24" s="36"/>
      <c r="H24" s="31">
        <f t="shared" si="0"/>
        <v>0</v>
      </c>
    </row>
    <row r="25" spans="1:8" s="26" customFormat="1">
      <c r="A25" s="34">
        <v>11232</v>
      </c>
      <c r="B25" s="35" t="s">
        <v>37</v>
      </c>
      <c r="C25" s="29"/>
      <c r="D25" s="36"/>
      <c r="E25" s="36"/>
      <c r="F25" s="36"/>
      <c r="G25" s="36"/>
      <c r="H25" s="31">
        <f t="shared" si="0"/>
        <v>0</v>
      </c>
    </row>
    <row r="26" spans="1:8" s="26" customFormat="1">
      <c r="A26" s="34">
        <v>11239</v>
      </c>
      <c r="B26" s="35" t="s">
        <v>32</v>
      </c>
      <c r="C26" s="29"/>
      <c r="D26" s="30">
        <f>SUM(D27:D28)</f>
        <v>0</v>
      </c>
      <c r="E26" s="30">
        <f>SUM(E27:E28)</f>
        <v>0</v>
      </c>
      <c r="F26" s="30">
        <f>SUM(F27:F28)</f>
        <v>0</v>
      </c>
      <c r="G26" s="30">
        <f>SUM(G27:G28)</f>
        <v>0</v>
      </c>
      <c r="H26" s="31">
        <f t="shared" si="0"/>
        <v>0</v>
      </c>
    </row>
    <row r="27" spans="1:8" s="26" customFormat="1">
      <c r="A27" s="34">
        <v>112391</v>
      </c>
      <c r="B27" s="35" t="s">
        <v>38</v>
      </c>
      <c r="C27" s="29"/>
      <c r="D27" s="36"/>
      <c r="E27" s="36"/>
      <c r="F27" s="36"/>
      <c r="G27" s="36"/>
      <c r="H27" s="31">
        <f t="shared" si="0"/>
        <v>0</v>
      </c>
    </row>
    <row r="28" spans="1:8" s="26" customFormat="1">
      <c r="A28" s="34">
        <v>112392</v>
      </c>
      <c r="B28" s="35" t="s">
        <v>39</v>
      </c>
      <c r="C28" s="29"/>
      <c r="D28" s="36"/>
      <c r="E28" s="36"/>
      <c r="F28" s="36"/>
      <c r="G28" s="36"/>
      <c r="H28" s="31">
        <f t="shared" si="0"/>
        <v>0</v>
      </c>
    </row>
    <row r="29" spans="1:8" s="26" customFormat="1">
      <c r="A29" s="34">
        <v>1124</v>
      </c>
      <c r="B29" s="35" t="s">
        <v>40</v>
      </c>
      <c r="C29" s="29"/>
      <c r="D29" s="30">
        <f>SUM(D30:D31)</f>
        <v>0</v>
      </c>
      <c r="E29" s="30">
        <f>SUM(E30:E31)</f>
        <v>0</v>
      </c>
      <c r="F29" s="30">
        <f>SUM(F30:F31)</f>
        <v>0</v>
      </c>
      <c r="G29" s="30">
        <f>SUM(G30:G31)</f>
        <v>0</v>
      </c>
      <c r="H29" s="31">
        <f t="shared" si="0"/>
        <v>0</v>
      </c>
    </row>
    <row r="30" spans="1:8" s="26" customFormat="1">
      <c r="A30" s="34">
        <v>11241</v>
      </c>
      <c r="B30" s="35" t="s">
        <v>41</v>
      </c>
      <c r="C30" s="29"/>
      <c r="D30" s="36"/>
      <c r="E30" s="36"/>
      <c r="F30" s="36"/>
      <c r="G30" s="36"/>
      <c r="H30" s="31">
        <f t="shared" si="0"/>
        <v>0</v>
      </c>
    </row>
    <row r="31" spans="1:8" s="26" customFormat="1">
      <c r="A31" s="34">
        <v>11249</v>
      </c>
      <c r="B31" s="35" t="s">
        <v>32</v>
      </c>
      <c r="C31" s="29"/>
      <c r="D31" s="36"/>
      <c r="E31" s="36"/>
      <c r="F31" s="36"/>
      <c r="G31" s="36"/>
      <c r="H31" s="31">
        <f t="shared" si="0"/>
        <v>0</v>
      </c>
    </row>
    <row r="32" spans="1:8" s="26" customFormat="1">
      <c r="A32" s="34">
        <v>1127</v>
      </c>
      <c r="B32" s="35" t="s">
        <v>42</v>
      </c>
      <c r="C32" s="29"/>
      <c r="D32" s="36"/>
      <c r="E32" s="36"/>
      <c r="F32" s="36"/>
      <c r="G32" s="36"/>
      <c r="H32" s="31">
        <f t="shared" si="0"/>
        <v>0</v>
      </c>
    </row>
    <row r="33" spans="1:8" s="26" customFormat="1">
      <c r="A33" s="34">
        <v>1128</v>
      </c>
      <c r="B33" s="35" t="s">
        <v>43</v>
      </c>
      <c r="C33" s="29"/>
      <c r="D33" s="36"/>
      <c r="E33" s="36"/>
      <c r="F33" s="36"/>
      <c r="G33" s="36"/>
      <c r="H33" s="31">
        <f t="shared" si="0"/>
        <v>0</v>
      </c>
    </row>
    <row r="34" spans="1:8" s="26" customFormat="1">
      <c r="A34" s="27">
        <v>12</v>
      </c>
      <c r="B34" s="28" t="s">
        <v>44</v>
      </c>
      <c r="C34" s="30">
        <f>C82</f>
        <v>0</v>
      </c>
      <c r="D34" s="30">
        <f>D35+D48</f>
        <v>0</v>
      </c>
      <c r="E34" s="30">
        <f>E35+E48</f>
        <v>0</v>
      </c>
      <c r="F34" s="30">
        <f>F35+F48</f>
        <v>0</v>
      </c>
      <c r="G34" s="30">
        <f>G35+G48</f>
        <v>0</v>
      </c>
      <c r="H34" s="31">
        <f t="shared" ref="H34" si="1">SUM(C34:G34)</f>
        <v>0</v>
      </c>
    </row>
    <row r="35" spans="1:8" s="26" customFormat="1">
      <c r="A35" s="32">
        <v>121</v>
      </c>
      <c r="B35" s="33" t="s">
        <v>45</v>
      </c>
      <c r="C35" s="29"/>
      <c r="D35" s="30">
        <f>D36+D37+D41+D45</f>
        <v>0</v>
      </c>
      <c r="E35" s="30">
        <f>E36+E37+E41+E45</f>
        <v>0</v>
      </c>
      <c r="F35" s="30">
        <f>F36+F37+F41+F45</f>
        <v>0</v>
      </c>
      <c r="G35" s="30">
        <f>G36+G37+G41+G45</f>
        <v>0</v>
      </c>
      <c r="H35" s="31">
        <f>SUM(D35:G35)</f>
        <v>0</v>
      </c>
    </row>
    <row r="36" spans="1:8" s="26" customFormat="1">
      <c r="A36" s="34">
        <v>1211</v>
      </c>
      <c r="B36" s="35" t="s">
        <v>46</v>
      </c>
      <c r="C36" s="29"/>
      <c r="D36" s="36"/>
      <c r="E36" s="36"/>
      <c r="F36" s="36"/>
      <c r="G36" s="36"/>
      <c r="H36" s="31">
        <f t="shared" ref="H36:H81" si="2">SUM(D36:G36)</f>
        <v>0</v>
      </c>
    </row>
    <row r="37" spans="1:8" s="26" customFormat="1">
      <c r="A37" s="34">
        <v>1212</v>
      </c>
      <c r="B37" s="35" t="s">
        <v>47</v>
      </c>
      <c r="C37" s="29"/>
      <c r="D37" s="30">
        <f>SUM(D38:D40)</f>
        <v>0</v>
      </c>
      <c r="E37" s="30">
        <f>SUM(E38:E40)</f>
        <v>0</v>
      </c>
      <c r="F37" s="30">
        <f>SUM(F38:F40)</f>
        <v>0</v>
      </c>
      <c r="G37" s="30">
        <f>SUM(G38:G40)</f>
        <v>0</v>
      </c>
      <c r="H37" s="31">
        <f t="shared" si="2"/>
        <v>0</v>
      </c>
    </row>
    <row r="38" spans="1:8" s="26" customFormat="1">
      <c r="A38" s="34">
        <v>12121</v>
      </c>
      <c r="B38" s="35" t="s">
        <v>48</v>
      </c>
      <c r="C38" s="29"/>
      <c r="D38" s="36"/>
      <c r="E38" s="36"/>
      <c r="F38" s="36"/>
      <c r="G38" s="36"/>
      <c r="H38" s="31">
        <f t="shared" si="2"/>
        <v>0</v>
      </c>
    </row>
    <row r="39" spans="1:8" s="26" customFormat="1">
      <c r="A39" s="34" t="s">
        <v>49</v>
      </c>
      <c r="B39" s="40" t="s">
        <v>50</v>
      </c>
      <c r="C39" s="29"/>
      <c r="D39" s="36"/>
      <c r="E39" s="36"/>
      <c r="F39" s="36"/>
      <c r="G39" s="36"/>
      <c r="H39" s="31">
        <f t="shared" si="2"/>
        <v>0</v>
      </c>
    </row>
    <row r="40" spans="1:8" s="26" customFormat="1">
      <c r="A40" s="34" t="s">
        <v>51</v>
      </c>
      <c r="B40" s="35" t="s">
        <v>52</v>
      </c>
      <c r="C40" s="29"/>
      <c r="D40" s="36"/>
      <c r="E40" s="36"/>
      <c r="F40" s="36"/>
      <c r="G40" s="36"/>
      <c r="H40" s="31">
        <f t="shared" si="2"/>
        <v>0</v>
      </c>
    </row>
    <row r="41" spans="1:8" s="26" customFormat="1">
      <c r="A41" s="34">
        <v>1213</v>
      </c>
      <c r="B41" s="35" t="s">
        <v>53</v>
      </c>
      <c r="C41" s="29"/>
      <c r="D41" s="30">
        <f>SUM(D42:D44)</f>
        <v>0</v>
      </c>
      <c r="E41" s="30">
        <f>SUM(E42:E44)</f>
        <v>0</v>
      </c>
      <c r="F41" s="30">
        <f>SUM(F42:F44)</f>
        <v>0</v>
      </c>
      <c r="G41" s="30">
        <f>SUM(G42:G44)</f>
        <v>0</v>
      </c>
      <c r="H41" s="31">
        <f t="shared" si="2"/>
        <v>0</v>
      </c>
    </row>
    <row r="42" spans="1:8" s="26" customFormat="1">
      <c r="A42" s="34">
        <v>12131</v>
      </c>
      <c r="B42" s="35" t="s">
        <v>48</v>
      </c>
      <c r="C42" s="29"/>
      <c r="D42" s="36"/>
      <c r="E42" s="36"/>
      <c r="F42" s="36"/>
      <c r="G42" s="36"/>
      <c r="H42" s="31">
        <f t="shared" si="2"/>
        <v>0</v>
      </c>
    </row>
    <row r="43" spans="1:8" s="26" customFormat="1">
      <c r="A43" s="34" t="s">
        <v>54</v>
      </c>
      <c r="B43" s="40" t="s">
        <v>50</v>
      </c>
      <c r="C43" s="29"/>
      <c r="D43" s="36"/>
      <c r="E43" s="36"/>
      <c r="F43" s="36"/>
      <c r="G43" s="36"/>
      <c r="H43" s="31">
        <f t="shared" si="2"/>
        <v>0</v>
      </c>
    </row>
    <row r="44" spans="1:8" s="26" customFormat="1">
      <c r="A44" s="34" t="s">
        <v>55</v>
      </c>
      <c r="B44" s="35" t="s">
        <v>52</v>
      </c>
      <c r="C44" s="29"/>
      <c r="D44" s="36"/>
      <c r="E44" s="36"/>
      <c r="F44" s="36"/>
      <c r="G44" s="36"/>
      <c r="H44" s="31">
        <f t="shared" si="2"/>
        <v>0</v>
      </c>
    </row>
    <row r="45" spans="1:8" s="26" customFormat="1">
      <c r="A45" s="34">
        <v>1214</v>
      </c>
      <c r="B45" s="35" t="s">
        <v>56</v>
      </c>
      <c r="C45" s="29"/>
      <c r="D45" s="30">
        <f>SUM(D46:D47)</f>
        <v>0</v>
      </c>
      <c r="E45" s="30">
        <f>SUM(E46:E47)</f>
        <v>0</v>
      </c>
      <c r="F45" s="30">
        <f>SUM(F46:F47)</f>
        <v>0</v>
      </c>
      <c r="G45" s="30">
        <f>SUM(G46:G47)</f>
        <v>0</v>
      </c>
      <c r="H45" s="31">
        <f t="shared" si="2"/>
        <v>0</v>
      </c>
    </row>
    <row r="46" spans="1:8" s="26" customFormat="1">
      <c r="A46" s="34">
        <v>12141</v>
      </c>
      <c r="B46" s="35" t="s">
        <v>57</v>
      </c>
      <c r="C46" s="29"/>
      <c r="D46" s="36"/>
      <c r="E46" s="36"/>
      <c r="F46" s="36"/>
      <c r="G46" s="36"/>
      <c r="H46" s="31">
        <f t="shared" si="2"/>
        <v>0</v>
      </c>
    </row>
    <row r="47" spans="1:8" s="26" customFormat="1">
      <c r="A47" s="34">
        <v>12149</v>
      </c>
      <c r="B47" s="35" t="s">
        <v>52</v>
      </c>
      <c r="C47" s="29"/>
      <c r="D47" s="36"/>
      <c r="E47" s="36"/>
      <c r="F47" s="36"/>
      <c r="G47" s="36"/>
      <c r="H47" s="31">
        <f t="shared" si="2"/>
        <v>0</v>
      </c>
    </row>
    <row r="48" spans="1:8" s="26" customFormat="1">
      <c r="A48" s="32">
        <v>122</v>
      </c>
      <c r="B48" s="33" t="s">
        <v>58</v>
      </c>
      <c r="C48" s="29"/>
      <c r="D48" s="25">
        <f>D49+D59+D69+D79</f>
        <v>0</v>
      </c>
      <c r="E48" s="25">
        <f>E49+E59+E69+E79</f>
        <v>0</v>
      </c>
      <c r="F48" s="25">
        <f>F49+F59+F69+F79</f>
        <v>0</v>
      </c>
      <c r="G48" s="25">
        <f>G49+G59+G69+G79</f>
        <v>0</v>
      </c>
      <c r="H48" s="31">
        <f t="shared" si="2"/>
        <v>0</v>
      </c>
    </row>
    <row r="49" spans="1:8" s="26" customFormat="1">
      <c r="A49" s="41">
        <v>1221</v>
      </c>
      <c r="B49" s="35" t="s">
        <v>59</v>
      </c>
      <c r="C49" s="29"/>
      <c r="D49" s="25">
        <f>D50+D51</f>
        <v>0</v>
      </c>
      <c r="E49" s="25">
        <f>E50+E51</f>
        <v>0</v>
      </c>
      <c r="F49" s="25">
        <f>F50+F51</f>
        <v>0</v>
      </c>
      <c r="G49" s="25">
        <f>G50+G51</f>
        <v>0</v>
      </c>
      <c r="H49" s="31">
        <f t="shared" si="2"/>
        <v>0</v>
      </c>
    </row>
    <row r="50" spans="1:8" s="26" customFormat="1">
      <c r="A50" s="34">
        <v>12211</v>
      </c>
      <c r="B50" s="35" t="s">
        <v>46</v>
      </c>
      <c r="C50" s="29"/>
      <c r="D50" s="36"/>
      <c r="E50" s="36"/>
      <c r="F50" s="36"/>
      <c r="G50" s="36"/>
      <c r="H50" s="31">
        <f t="shared" si="2"/>
        <v>0</v>
      </c>
    </row>
    <row r="51" spans="1:8" s="26" customFormat="1">
      <c r="A51" s="34">
        <v>12212</v>
      </c>
      <c r="B51" s="35" t="s">
        <v>47</v>
      </c>
      <c r="C51" s="29"/>
      <c r="D51" s="25">
        <f>SUM(D52:D54)</f>
        <v>0</v>
      </c>
      <c r="E51" s="25">
        <f>SUM(E52:E54)</f>
        <v>0</v>
      </c>
      <c r="F51" s="25">
        <f>SUM(F52:F54)</f>
        <v>0</v>
      </c>
      <c r="G51" s="25">
        <f>SUM(G52:G54)</f>
        <v>0</v>
      </c>
      <c r="H51" s="31">
        <f t="shared" si="2"/>
        <v>0</v>
      </c>
    </row>
    <row r="52" spans="1:8" s="26" customFormat="1">
      <c r="A52" s="34">
        <v>122121</v>
      </c>
      <c r="B52" s="35" t="s">
        <v>60</v>
      </c>
      <c r="C52" s="29"/>
      <c r="D52" s="36"/>
      <c r="E52" s="36"/>
      <c r="F52" s="36"/>
      <c r="G52" s="36"/>
      <c r="H52" s="31">
        <f t="shared" si="2"/>
        <v>0</v>
      </c>
    </row>
    <row r="53" spans="1:8" s="26" customFormat="1">
      <c r="A53" s="42" t="s">
        <v>61</v>
      </c>
      <c r="B53" s="43" t="s">
        <v>50</v>
      </c>
      <c r="C53" s="29"/>
      <c r="D53" s="36"/>
      <c r="E53" s="36"/>
      <c r="F53" s="36"/>
      <c r="G53" s="36"/>
      <c r="H53" s="31">
        <f t="shared" si="2"/>
        <v>0</v>
      </c>
    </row>
    <row r="54" spans="1:8" s="26" customFormat="1">
      <c r="A54" s="34" t="s">
        <v>62</v>
      </c>
      <c r="B54" s="35" t="s">
        <v>63</v>
      </c>
      <c r="C54" s="29"/>
      <c r="D54" s="36"/>
      <c r="E54" s="36"/>
      <c r="F54" s="36"/>
      <c r="G54" s="36"/>
      <c r="H54" s="31">
        <f t="shared" si="2"/>
        <v>0</v>
      </c>
    </row>
    <row r="55" spans="1:8" s="26" customFormat="1">
      <c r="A55" s="34">
        <v>12213</v>
      </c>
      <c r="B55" s="35" t="s">
        <v>53</v>
      </c>
      <c r="C55" s="29"/>
      <c r="D55" s="25">
        <f>SUM(D56:D58)</f>
        <v>0</v>
      </c>
      <c r="E55" s="25">
        <f>SUM(E56:E58)</f>
        <v>0</v>
      </c>
      <c r="F55" s="25">
        <f>SUM(F56:F58)</f>
        <v>0</v>
      </c>
      <c r="G55" s="25">
        <f>SUM(G56:G58)</f>
        <v>0</v>
      </c>
      <c r="H55" s="31">
        <f t="shared" si="2"/>
        <v>0</v>
      </c>
    </row>
    <row r="56" spans="1:8" s="26" customFormat="1">
      <c r="A56" s="34">
        <v>122131</v>
      </c>
      <c r="B56" s="35" t="s">
        <v>60</v>
      </c>
      <c r="C56" s="29"/>
      <c r="D56" s="36"/>
      <c r="E56" s="36"/>
      <c r="F56" s="36"/>
      <c r="G56" s="36"/>
      <c r="H56" s="31">
        <f t="shared" si="2"/>
        <v>0</v>
      </c>
    </row>
    <row r="57" spans="1:8" s="26" customFormat="1">
      <c r="A57" s="34" t="s">
        <v>64</v>
      </c>
      <c r="B57" s="43" t="s">
        <v>50</v>
      </c>
      <c r="C57" s="29"/>
      <c r="D57" s="36"/>
      <c r="E57" s="36"/>
      <c r="F57" s="36"/>
      <c r="G57" s="36"/>
      <c r="H57" s="31">
        <f t="shared" si="2"/>
        <v>0</v>
      </c>
    </row>
    <row r="58" spans="1:8" s="26" customFormat="1">
      <c r="A58" s="34" t="s">
        <v>65</v>
      </c>
      <c r="B58" s="35" t="s">
        <v>63</v>
      </c>
      <c r="C58" s="29"/>
      <c r="D58" s="36"/>
      <c r="E58" s="36"/>
      <c r="F58" s="36"/>
      <c r="G58" s="36"/>
      <c r="H58" s="31">
        <f t="shared" si="2"/>
        <v>0</v>
      </c>
    </row>
    <row r="59" spans="1:8" s="26" customFormat="1">
      <c r="A59" s="41">
        <v>1222</v>
      </c>
      <c r="B59" s="35" t="s">
        <v>66</v>
      </c>
      <c r="C59" s="29"/>
      <c r="D59" s="25">
        <f>D60+D61+D65</f>
        <v>0</v>
      </c>
      <c r="E59" s="25">
        <f>E60+E61+E65</f>
        <v>0</v>
      </c>
      <c r="F59" s="25">
        <f>F60+F61+F65</f>
        <v>0</v>
      </c>
      <c r="G59" s="25">
        <f>G60+G61+G65</f>
        <v>0</v>
      </c>
      <c r="H59" s="31">
        <f t="shared" si="2"/>
        <v>0</v>
      </c>
    </row>
    <row r="60" spans="1:8" s="26" customFormat="1">
      <c r="A60" s="34">
        <v>12221</v>
      </c>
      <c r="B60" s="35" t="s">
        <v>46</v>
      </c>
      <c r="C60" s="29"/>
      <c r="D60" s="36"/>
      <c r="E60" s="36"/>
      <c r="F60" s="36"/>
      <c r="G60" s="36"/>
      <c r="H60" s="31">
        <f t="shared" si="2"/>
        <v>0</v>
      </c>
    </row>
    <row r="61" spans="1:8" s="26" customFormat="1">
      <c r="A61" s="34">
        <v>12222</v>
      </c>
      <c r="B61" s="44" t="s">
        <v>47</v>
      </c>
      <c r="C61" s="29"/>
      <c r="D61" s="25">
        <f>SUM(D62:D64)</f>
        <v>0</v>
      </c>
      <c r="E61" s="25">
        <f>SUM(E62:E64)</f>
        <v>0</v>
      </c>
      <c r="F61" s="25">
        <f>SUM(F62:F64)</f>
        <v>0</v>
      </c>
      <c r="G61" s="25">
        <f>SUM(G62:G64)</f>
        <v>0</v>
      </c>
      <c r="H61" s="31">
        <f t="shared" si="2"/>
        <v>0</v>
      </c>
    </row>
    <row r="62" spans="1:8" s="26" customFormat="1">
      <c r="A62" s="34">
        <v>122221</v>
      </c>
      <c r="B62" s="35" t="s">
        <v>60</v>
      </c>
      <c r="C62" s="29"/>
      <c r="D62" s="36"/>
      <c r="E62" s="36"/>
      <c r="F62" s="36"/>
      <c r="G62" s="36"/>
      <c r="H62" s="31">
        <f t="shared" si="2"/>
        <v>0</v>
      </c>
    </row>
    <row r="63" spans="1:8" s="26" customFormat="1">
      <c r="A63" s="34" t="s">
        <v>67</v>
      </c>
      <c r="B63" s="43" t="s">
        <v>50</v>
      </c>
      <c r="C63" s="29"/>
      <c r="D63" s="36"/>
      <c r="E63" s="36"/>
      <c r="F63" s="36"/>
      <c r="G63" s="36"/>
      <c r="H63" s="31">
        <f t="shared" si="2"/>
        <v>0</v>
      </c>
    </row>
    <row r="64" spans="1:8" s="26" customFormat="1">
      <c r="A64" s="34" t="s">
        <v>68</v>
      </c>
      <c r="B64" s="35" t="s">
        <v>63</v>
      </c>
      <c r="C64" s="29"/>
      <c r="D64" s="36"/>
      <c r="E64" s="36"/>
      <c r="F64" s="36"/>
      <c r="G64" s="36"/>
      <c r="H64" s="31">
        <f t="shared" si="2"/>
        <v>0</v>
      </c>
    </row>
    <row r="65" spans="1:8" s="26" customFormat="1">
      <c r="A65" s="34">
        <v>12223</v>
      </c>
      <c r="B65" s="35" t="s">
        <v>53</v>
      </c>
      <c r="C65" s="29"/>
      <c r="D65" s="25">
        <f>SUM(D66:D68)</f>
        <v>0</v>
      </c>
      <c r="E65" s="25">
        <f>SUM(E66:E68)</f>
        <v>0</v>
      </c>
      <c r="F65" s="25">
        <f>SUM(F66:F68)</f>
        <v>0</v>
      </c>
      <c r="G65" s="25">
        <f>SUM(G66:G68)</f>
        <v>0</v>
      </c>
      <c r="H65" s="31">
        <f t="shared" si="2"/>
        <v>0</v>
      </c>
    </row>
    <row r="66" spans="1:8" s="26" customFormat="1">
      <c r="A66" s="34">
        <v>122231</v>
      </c>
      <c r="B66" s="35" t="s">
        <v>60</v>
      </c>
      <c r="C66" s="29"/>
      <c r="D66" s="36"/>
      <c r="E66" s="36"/>
      <c r="F66" s="36"/>
      <c r="G66" s="36"/>
      <c r="H66" s="31">
        <f t="shared" si="2"/>
        <v>0</v>
      </c>
    </row>
    <row r="67" spans="1:8" s="26" customFormat="1">
      <c r="A67" s="34" t="s">
        <v>69</v>
      </c>
      <c r="B67" s="43" t="s">
        <v>50</v>
      </c>
      <c r="C67" s="29"/>
      <c r="D67" s="36"/>
      <c r="E67" s="36"/>
      <c r="F67" s="36"/>
      <c r="G67" s="36"/>
      <c r="H67" s="31">
        <f t="shared" si="2"/>
        <v>0</v>
      </c>
    </row>
    <row r="68" spans="1:8" s="26" customFormat="1">
      <c r="A68" s="34" t="s">
        <v>70</v>
      </c>
      <c r="B68" s="35" t="s">
        <v>63</v>
      </c>
      <c r="C68" s="29"/>
      <c r="D68" s="36"/>
      <c r="E68" s="36"/>
      <c r="F68" s="36"/>
      <c r="G68" s="36"/>
      <c r="H68" s="31">
        <f t="shared" si="2"/>
        <v>0</v>
      </c>
    </row>
    <row r="69" spans="1:8" s="26" customFormat="1">
      <c r="A69" s="41">
        <v>1223</v>
      </c>
      <c r="B69" s="35" t="s">
        <v>71</v>
      </c>
      <c r="C69" s="29"/>
      <c r="D69" s="25">
        <f>D70+D71+D75</f>
        <v>0</v>
      </c>
      <c r="E69" s="25">
        <f>E70+E71+E75</f>
        <v>0</v>
      </c>
      <c r="F69" s="25">
        <f>F70+F71+F75</f>
        <v>0</v>
      </c>
      <c r="G69" s="25">
        <f>G70+G71+G75</f>
        <v>0</v>
      </c>
      <c r="H69" s="31">
        <f t="shared" si="2"/>
        <v>0</v>
      </c>
    </row>
    <row r="70" spans="1:8" s="26" customFormat="1">
      <c r="A70" s="34">
        <v>12231</v>
      </c>
      <c r="B70" s="35" t="s">
        <v>46</v>
      </c>
      <c r="C70" s="29"/>
      <c r="D70" s="36"/>
      <c r="E70" s="36"/>
      <c r="F70" s="36"/>
      <c r="G70" s="36"/>
      <c r="H70" s="31">
        <f t="shared" si="2"/>
        <v>0</v>
      </c>
    </row>
    <row r="71" spans="1:8" s="26" customFormat="1">
      <c r="A71" s="34">
        <v>12232</v>
      </c>
      <c r="B71" s="35" t="s">
        <v>47</v>
      </c>
      <c r="C71" s="29"/>
      <c r="D71" s="25">
        <f>SUM(D72:D74)</f>
        <v>0</v>
      </c>
      <c r="E71" s="25">
        <f>SUM(E72:E74)</f>
        <v>0</v>
      </c>
      <c r="F71" s="25">
        <f>SUM(F72:F74)</f>
        <v>0</v>
      </c>
      <c r="G71" s="25">
        <f>SUM(G72:G74)</f>
        <v>0</v>
      </c>
      <c r="H71" s="31">
        <f t="shared" si="2"/>
        <v>0</v>
      </c>
    </row>
    <row r="72" spans="1:8" s="26" customFormat="1">
      <c r="A72" s="34">
        <v>122321</v>
      </c>
      <c r="B72" s="35" t="s">
        <v>60</v>
      </c>
      <c r="C72" s="29"/>
      <c r="D72" s="36"/>
      <c r="E72" s="36"/>
      <c r="F72" s="36"/>
      <c r="G72" s="36"/>
      <c r="H72" s="31">
        <f t="shared" si="2"/>
        <v>0</v>
      </c>
    </row>
    <row r="73" spans="1:8" s="26" customFormat="1">
      <c r="A73" s="34" t="s">
        <v>72</v>
      </c>
      <c r="B73" s="43" t="s">
        <v>50</v>
      </c>
      <c r="C73" s="29"/>
      <c r="D73" s="36"/>
      <c r="E73" s="36"/>
      <c r="F73" s="36"/>
      <c r="G73" s="36"/>
      <c r="H73" s="31">
        <f t="shared" si="2"/>
        <v>0</v>
      </c>
    </row>
    <row r="74" spans="1:8" s="26" customFormat="1">
      <c r="A74" s="34" t="s">
        <v>73</v>
      </c>
      <c r="B74" s="35" t="s">
        <v>63</v>
      </c>
      <c r="C74" s="29"/>
      <c r="D74" s="36"/>
      <c r="E74" s="36"/>
      <c r="F74" s="36"/>
      <c r="G74" s="36"/>
      <c r="H74" s="31">
        <f t="shared" si="2"/>
        <v>0</v>
      </c>
    </row>
    <row r="75" spans="1:8" s="26" customFormat="1">
      <c r="A75" s="34">
        <v>12233</v>
      </c>
      <c r="B75" s="35" t="s">
        <v>53</v>
      </c>
      <c r="C75" s="29"/>
      <c r="D75" s="25">
        <f>SUM(D76:D78)</f>
        <v>0</v>
      </c>
      <c r="E75" s="25">
        <f>SUM(E76:E78)</f>
        <v>0</v>
      </c>
      <c r="F75" s="25">
        <f>SUM(F76:F78)</f>
        <v>0</v>
      </c>
      <c r="G75" s="25">
        <f>SUM(G76:G78)</f>
        <v>0</v>
      </c>
      <c r="H75" s="31">
        <f t="shared" si="2"/>
        <v>0</v>
      </c>
    </row>
    <row r="76" spans="1:8" s="26" customFormat="1">
      <c r="A76" s="34">
        <v>122331</v>
      </c>
      <c r="B76" s="35" t="s">
        <v>60</v>
      </c>
      <c r="C76" s="29"/>
      <c r="D76" s="36"/>
      <c r="E76" s="36"/>
      <c r="F76" s="36"/>
      <c r="G76" s="36"/>
      <c r="H76" s="31">
        <f t="shared" si="2"/>
        <v>0</v>
      </c>
    </row>
    <row r="77" spans="1:8" s="26" customFormat="1">
      <c r="A77" s="34" t="s">
        <v>74</v>
      </c>
      <c r="B77" s="43" t="s">
        <v>50</v>
      </c>
      <c r="C77" s="29"/>
      <c r="D77" s="36"/>
      <c r="E77" s="36"/>
      <c r="F77" s="36"/>
      <c r="G77" s="36"/>
      <c r="H77" s="31">
        <f t="shared" si="2"/>
        <v>0</v>
      </c>
    </row>
    <row r="78" spans="1:8" s="26" customFormat="1">
      <c r="A78" s="34" t="s">
        <v>75</v>
      </c>
      <c r="B78" s="35" t="s">
        <v>63</v>
      </c>
      <c r="C78" s="29"/>
      <c r="D78" s="36"/>
      <c r="E78" s="36"/>
      <c r="F78" s="36"/>
      <c r="G78" s="36"/>
      <c r="H78" s="31">
        <f t="shared" si="2"/>
        <v>0</v>
      </c>
    </row>
    <row r="79" spans="1:8" s="26" customFormat="1">
      <c r="A79" s="45">
        <v>1224</v>
      </c>
      <c r="B79" s="46" t="s">
        <v>76</v>
      </c>
      <c r="C79" s="29"/>
      <c r="D79" s="25">
        <f>SUM(D80:D81)</f>
        <v>0</v>
      </c>
      <c r="E79" s="25">
        <f>SUM(E80:E81)</f>
        <v>0</v>
      </c>
      <c r="F79" s="25">
        <f>SUM(F80:F81)</f>
        <v>0</v>
      </c>
      <c r="G79" s="25">
        <f>SUM(G80:G81)</f>
        <v>0</v>
      </c>
      <c r="H79" s="31">
        <f t="shared" si="2"/>
        <v>0</v>
      </c>
    </row>
    <row r="80" spans="1:8" s="26" customFormat="1">
      <c r="A80" s="34">
        <v>12241</v>
      </c>
      <c r="B80" s="35" t="s">
        <v>77</v>
      </c>
      <c r="C80" s="29"/>
      <c r="D80" s="36"/>
      <c r="E80" s="36"/>
      <c r="F80" s="36"/>
      <c r="G80" s="36"/>
      <c r="H80" s="31">
        <f t="shared" si="2"/>
        <v>0</v>
      </c>
    </row>
    <row r="81" spans="1:8" s="26" customFormat="1">
      <c r="A81" s="34">
        <v>12249</v>
      </c>
      <c r="B81" s="35" t="s">
        <v>52</v>
      </c>
      <c r="C81" s="29"/>
      <c r="D81" s="36"/>
      <c r="E81" s="36"/>
      <c r="F81" s="36"/>
      <c r="G81" s="36"/>
      <c r="H81" s="31">
        <f t="shared" si="2"/>
        <v>0</v>
      </c>
    </row>
    <row r="82" spans="1:8" s="26" customFormat="1">
      <c r="A82" s="47" t="s">
        <v>78</v>
      </c>
      <c r="B82" s="33" t="s">
        <v>79</v>
      </c>
      <c r="C82" s="25">
        <f>SUM(C83:C84)</f>
        <v>0</v>
      </c>
      <c r="D82" s="48"/>
      <c r="E82" s="48"/>
      <c r="F82" s="48"/>
      <c r="G82" s="48"/>
      <c r="H82" s="31">
        <f>C82</f>
        <v>0</v>
      </c>
    </row>
    <row r="83" spans="1:8" s="26" customFormat="1">
      <c r="A83" s="49" t="s">
        <v>80</v>
      </c>
      <c r="B83" s="35" t="s">
        <v>81</v>
      </c>
      <c r="C83" s="36"/>
      <c r="D83" s="48"/>
      <c r="E83" s="48"/>
      <c r="F83" s="48"/>
      <c r="G83" s="48"/>
      <c r="H83" s="31">
        <f>C83</f>
        <v>0</v>
      </c>
    </row>
    <row r="84" spans="1:8" s="26" customFormat="1">
      <c r="A84" s="49" t="s">
        <v>82</v>
      </c>
      <c r="B84" s="35" t="s">
        <v>83</v>
      </c>
      <c r="C84" s="36"/>
      <c r="D84" s="48"/>
      <c r="E84" s="48"/>
      <c r="F84" s="48"/>
      <c r="G84" s="48"/>
      <c r="H84" s="31">
        <f>C84</f>
        <v>0</v>
      </c>
    </row>
    <row r="85" spans="1:8" s="26" customFormat="1">
      <c r="A85" s="27">
        <v>13</v>
      </c>
      <c r="B85" s="28" t="s">
        <v>84</v>
      </c>
      <c r="C85" s="29"/>
      <c r="D85" s="25">
        <f>D86+D96</f>
        <v>0</v>
      </c>
      <c r="E85" s="25">
        <f>E93+E96</f>
        <v>0</v>
      </c>
      <c r="F85" s="25">
        <f>F86+F96</f>
        <v>0</v>
      </c>
      <c r="G85" s="25">
        <f>G93+G96</f>
        <v>0</v>
      </c>
      <c r="H85" s="31">
        <f>SUM(D85:G85)</f>
        <v>0</v>
      </c>
    </row>
    <row r="86" spans="1:8" s="26" customFormat="1">
      <c r="A86" s="50">
        <v>131</v>
      </c>
      <c r="B86" s="33" t="s">
        <v>85</v>
      </c>
      <c r="C86" s="29"/>
      <c r="D86" s="25">
        <f>D87+D90</f>
        <v>0</v>
      </c>
      <c r="E86" s="48"/>
      <c r="F86" s="25">
        <f>F87+F90</f>
        <v>0</v>
      </c>
      <c r="G86" s="48"/>
      <c r="H86" s="31">
        <f t="shared" ref="H86:H92" si="3">D86+F86</f>
        <v>0</v>
      </c>
    </row>
    <row r="87" spans="1:8" s="26" customFormat="1">
      <c r="A87" s="34">
        <v>1311</v>
      </c>
      <c r="B87" s="35" t="s">
        <v>85</v>
      </c>
      <c r="C87" s="29"/>
      <c r="D87" s="25">
        <f>SUM(D88:D89)</f>
        <v>0</v>
      </c>
      <c r="E87" s="48"/>
      <c r="F87" s="25">
        <f>SUM(F88:F89)</f>
        <v>0</v>
      </c>
      <c r="G87" s="48"/>
      <c r="H87" s="31">
        <f t="shared" si="3"/>
        <v>0</v>
      </c>
    </row>
    <row r="88" spans="1:8" s="26" customFormat="1">
      <c r="A88" s="34">
        <v>13111</v>
      </c>
      <c r="B88" s="35" t="s">
        <v>86</v>
      </c>
      <c r="C88" s="29"/>
      <c r="D88" s="36"/>
      <c r="E88" s="48"/>
      <c r="F88" s="36"/>
      <c r="G88" s="48"/>
      <c r="H88" s="31">
        <f t="shared" si="3"/>
        <v>0</v>
      </c>
    </row>
    <row r="89" spans="1:8" s="26" customFormat="1">
      <c r="A89" s="34">
        <v>13112</v>
      </c>
      <c r="B89" s="35" t="s">
        <v>87</v>
      </c>
      <c r="C89" s="29"/>
      <c r="D89" s="36"/>
      <c r="E89" s="48"/>
      <c r="F89" s="36"/>
      <c r="G89" s="48"/>
      <c r="H89" s="31">
        <f t="shared" si="3"/>
        <v>0</v>
      </c>
    </row>
    <row r="90" spans="1:8" s="26" customFormat="1">
      <c r="A90" s="34">
        <v>1319</v>
      </c>
      <c r="B90" s="35" t="s">
        <v>88</v>
      </c>
      <c r="C90" s="29"/>
      <c r="D90" s="25">
        <f>SUM(D91:D92)</f>
        <v>0</v>
      </c>
      <c r="E90" s="48"/>
      <c r="F90" s="25">
        <f>SUM(F91:F92)</f>
        <v>0</v>
      </c>
      <c r="G90" s="48"/>
      <c r="H90" s="31">
        <f t="shared" si="3"/>
        <v>0</v>
      </c>
    </row>
    <row r="91" spans="1:8" s="26" customFormat="1">
      <c r="A91" s="34">
        <v>13191</v>
      </c>
      <c r="B91" s="35" t="s">
        <v>89</v>
      </c>
      <c r="C91" s="29"/>
      <c r="D91" s="36"/>
      <c r="E91" s="48"/>
      <c r="F91" s="36"/>
      <c r="G91" s="48"/>
      <c r="H91" s="31">
        <f t="shared" si="3"/>
        <v>0</v>
      </c>
    </row>
    <row r="92" spans="1:8" s="26" customFormat="1">
      <c r="A92" s="34">
        <v>13192</v>
      </c>
      <c r="B92" s="35" t="s">
        <v>90</v>
      </c>
      <c r="C92" s="29"/>
      <c r="D92" s="36"/>
      <c r="E92" s="48"/>
      <c r="F92" s="36"/>
      <c r="G92" s="48"/>
      <c r="H92" s="31">
        <f t="shared" si="3"/>
        <v>0</v>
      </c>
    </row>
    <row r="93" spans="1:8" s="26" customFormat="1">
      <c r="A93" s="50">
        <v>132</v>
      </c>
      <c r="B93" s="33" t="s">
        <v>91</v>
      </c>
      <c r="C93" s="29"/>
      <c r="D93" s="48"/>
      <c r="E93" s="25">
        <f>SUM(E94:E95)</f>
        <v>0</v>
      </c>
      <c r="F93" s="48"/>
      <c r="G93" s="25">
        <f>SUM(G94:G95)</f>
        <v>0</v>
      </c>
      <c r="H93" s="31">
        <f>E93+G93</f>
        <v>0</v>
      </c>
    </row>
    <row r="94" spans="1:8" s="26" customFormat="1">
      <c r="A94" s="34">
        <v>1321</v>
      </c>
      <c r="B94" s="35" t="s">
        <v>91</v>
      </c>
      <c r="C94" s="29"/>
      <c r="D94" s="48"/>
      <c r="E94" s="36"/>
      <c r="F94" s="48"/>
      <c r="G94" s="36"/>
      <c r="H94" s="31">
        <f>E94+G94</f>
        <v>0</v>
      </c>
    </row>
    <row r="95" spans="1:8" s="26" customFormat="1">
      <c r="A95" s="34">
        <v>1329</v>
      </c>
      <c r="B95" s="35" t="s">
        <v>88</v>
      </c>
      <c r="C95" s="29"/>
      <c r="D95" s="48"/>
      <c r="E95" s="36"/>
      <c r="F95" s="48"/>
      <c r="G95" s="36"/>
      <c r="H95" s="31">
        <f>E95+G95</f>
        <v>0</v>
      </c>
    </row>
    <row r="96" spans="1:8" s="26" customFormat="1">
      <c r="A96" s="50">
        <v>137</v>
      </c>
      <c r="B96" s="51" t="s">
        <v>92</v>
      </c>
      <c r="C96" s="29"/>
      <c r="D96" s="25">
        <f>D97</f>
        <v>0</v>
      </c>
      <c r="E96" s="25">
        <f>E100</f>
        <v>0</v>
      </c>
      <c r="F96" s="25">
        <f>F97</f>
        <v>0</v>
      </c>
      <c r="G96" s="25">
        <f>G100</f>
        <v>0</v>
      </c>
      <c r="H96" s="31">
        <f>SUM(D96:G96)</f>
        <v>0</v>
      </c>
    </row>
    <row r="97" spans="1:8" s="26" customFormat="1">
      <c r="A97" s="34">
        <v>1371</v>
      </c>
      <c r="B97" s="52" t="s">
        <v>93</v>
      </c>
      <c r="C97" s="29"/>
      <c r="D97" s="25">
        <f>SUM(D98:D99)</f>
        <v>0</v>
      </c>
      <c r="E97" s="48"/>
      <c r="F97" s="25">
        <f>SUM(F98:F99)</f>
        <v>0</v>
      </c>
      <c r="G97" s="48"/>
      <c r="H97" s="31">
        <f>D97+F97</f>
        <v>0</v>
      </c>
    </row>
    <row r="98" spans="1:8" s="26" customFormat="1">
      <c r="A98" s="34">
        <v>13711</v>
      </c>
      <c r="B98" s="52" t="s">
        <v>94</v>
      </c>
      <c r="C98" s="29"/>
      <c r="D98" s="36"/>
      <c r="E98" s="48"/>
      <c r="F98" s="36"/>
      <c r="G98" s="48"/>
      <c r="H98" s="31">
        <f>D98+F98</f>
        <v>0</v>
      </c>
    </row>
    <row r="99" spans="1:8" s="26" customFormat="1">
      <c r="A99" s="34">
        <v>13712</v>
      </c>
      <c r="B99" s="52" t="s">
        <v>95</v>
      </c>
      <c r="C99" s="29"/>
      <c r="D99" s="36"/>
      <c r="E99" s="48"/>
      <c r="F99" s="36"/>
      <c r="G99" s="48"/>
      <c r="H99" s="31">
        <f>D99+F99</f>
        <v>0</v>
      </c>
    </row>
    <row r="100" spans="1:8" s="26" customFormat="1">
      <c r="A100" s="34">
        <v>1372</v>
      </c>
      <c r="B100" s="52" t="s">
        <v>96</v>
      </c>
      <c r="C100" s="29"/>
      <c r="D100" s="48"/>
      <c r="E100" s="36"/>
      <c r="F100" s="48"/>
      <c r="G100" s="36"/>
      <c r="H100" s="31">
        <f>E100+G100</f>
        <v>0</v>
      </c>
    </row>
    <row r="101" spans="1:8" s="26" customFormat="1">
      <c r="A101" s="27">
        <v>14</v>
      </c>
      <c r="B101" s="28" t="s">
        <v>97</v>
      </c>
      <c r="C101" s="29"/>
      <c r="D101" s="25">
        <f>D102</f>
        <v>0</v>
      </c>
      <c r="E101" s="25">
        <f>E114</f>
        <v>0</v>
      </c>
      <c r="F101" s="25">
        <f>F102</f>
        <v>0</v>
      </c>
      <c r="G101" s="25">
        <f>G114</f>
        <v>0</v>
      </c>
      <c r="H101" s="31">
        <f>SUM(D101:G101)</f>
        <v>0</v>
      </c>
    </row>
    <row r="102" spans="1:8" s="26" customFormat="1">
      <c r="A102" s="50">
        <v>141</v>
      </c>
      <c r="B102" s="33" t="s">
        <v>98</v>
      </c>
      <c r="C102" s="29"/>
      <c r="D102" s="25">
        <f>D103+D106+D109</f>
        <v>0</v>
      </c>
      <c r="E102" s="48"/>
      <c r="F102" s="25">
        <f>F103+F106+F109</f>
        <v>0</v>
      </c>
      <c r="G102" s="48"/>
      <c r="H102" s="31">
        <f>D102+F102</f>
        <v>0</v>
      </c>
    </row>
    <row r="103" spans="1:8" s="26" customFormat="1">
      <c r="A103" s="34">
        <v>1411</v>
      </c>
      <c r="B103" s="35" t="s">
        <v>99</v>
      </c>
      <c r="C103" s="29"/>
      <c r="D103" s="25">
        <f>SUM(D104:D105)</f>
        <v>0</v>
      </c>
      <c r="E103" s="48"/>
      <c r="F103" s="25">
        <f>SUM(F104:F105)</f>
        <v>0</v>
      </c>
      <c r="G103" s="48"/>
      <c r="H103" s="31">
        <f>D103+F103</f>
        <v>0</v>
      </c>
    </row>
    <row r="104" spans="1:8" s="26" customFormat="1">
      <c r="A104" s="34">
        <v>14111</v>
      </c>
      <c r="B104" s="35" t="s">
        <v>100</v>
      </c>
      <c r="C104" s="29"/>
      <c r="D104" s="36"/>
      <c r="E104" s="48"/>
      <c r="F104" s="36"/>
      <c r="G104" s="48"/>
      <c r="H104" s="31">
        <f>D104+F104</f>
        <v>0</v>
      </c>
    </row>
    <row r="105" spans="1:8" s="26" customFormat="1">
      <c r="A105" s="34">
        <v>14112</v>
      </c>
      <c r="B105" s="35" t="s">
        <v>101</v>
      </c>
      <c r="C105" s="29"/>
      <c r="D105" s="36"/>
      <c r="E105" s="48"/>
      <c r="F105" s="36"/>
      <c r="G105" s="48"/>
      <c r="H105" s="31">
        <f>D105+F105</f>
        <v>0</v>
      </c>
    </row>
    <row r="106" spans="1:8" s="26" customFormat="1">
      <c r="A106" s="34">
        <v>1412</v>
      </c>
      <c r="B106" s="35" t="s">
        <v>102</v>
      </c>
      <c r="C106" s="29"/>
      <c r="D106" s="25">
        <f>SUM(D107:D108)</f>
        <v>0</v>
      </c>
      <c r="E106" s="48"/>
      <c r="F106" s="25">
        <f>SUM(F107:F108)</f>
        <v>0</v>
      </c>
      <c r="G106" s="48"/>
      <c r="H106" s="31">
        <f>D106+F106</f>
        <v>0</v>
      </c>
    </row>
    <row r="107" spans="1:8" s="26" customFormat="1">
      <c r="A107" s="34">
        <v>14121</v>
      </c>
      <c r="B107" s="35" t="s">
        <v>103</v>
      </c>
      <c r="C107" s="29"/>
      <c r="D107" s="36"/>
      <c r="E107" s="48"/>
      <c r="F107" s="36"/>
      <c r="G107" s="48"/>
      <c r="H107" s="31">
        <f t="shared" ref="H107:H113" si="4">D107+F107</f>
        <v>0</v>
      </c>
    </row>
    <row r="108" spans="1:8" s="26" customFormat="1">
      <c r="A108" s="34">
        <v>14122</v>
      </c>
      <c r="B108" s="35" t="s">
        <v>104</v>
      </c>
      <c r="C108" s="29"/>
      <c r="D108" s="36"/>
      <c r="E108" s="48"/>
      <c r="F108" s="36"/>
      <c r="G108" s="48"/>
      <c r="H108" s="31">
        <f t="shared" si="4"/>
        <v>0</v>
      </c>
    </row>
    <row r="109" spans="1:8" s="26" customFormat="1">
      <c r="A109" s="34">
        <v>1419</v>
      </c>
      <c r="B109" s="35" t="s">
        <v>88</v>
      </c>
      <c r="C109" s="29"/>
      <c r="D109" s="25">
        <f>SUM(D110:D113)</f>
        <v>0</v>
      </c>
      <c r="E109" s="48"/>
      <c r="F109" s="25">
        <f>SUM(F110:F113)</f>
        <v>0</v>
      </c>
      <c r="G109" s="48"/>
      <c r="H109" s="31">
        <f t="shared" si="4"/>
        <v>0</v>
      </c>
    </row>
    <row r="110" spans="1:8" s="26" customFormat="1">
      <c r="A110" s="34">
        <v>14191</v>
      </c>
      <c r="B110" s="35" t="s">
        <v>105</v>
      </c>
      <c r="C110" s="29"/>
      <c r="D110" s="36"/>
      <c r="E110" s="48"/>
      <c r="F110" s="36"/>
      <c r="G110" s="48"/>
      <c r="H110" s="31">
        <f t="shared" si="4"/>
        <v>0</v>
      </c>
    </row>
    <row r="111" spans="1:8" s="26" customFormat="1">
      <c r="A111" s="34">
        <v>14192</v>
      </c>
      <c r="B111" s="35" t="s">
        <v>106</v>
      </c>
      <c r="C111" s="29"/>
      <c r="D111" s="36"/>
      <c r="E111" s="48"/>
      <c r="F111" s="36"/>
      <c r="G111" s="48"/>
      <c r="H111" s="31">
        <f t="shared" si="4"/>
        <v>0</v>
      </c>
    </row>
    <row r="112" spans="1:8" s="26" customFormat="1">
      <c r="A112" s="34">
        <v>14193</v>
      </c>
      <c r="B112" s="35" t="s">
        <v>107</v>
      </c>
      <c r="C112" s="29"/>
      <c r="D112" s="36"/>
      <c r="E112" s="48"/>
      <c r="F112" s="36"/>
      <c r="G112" s="48"/>
      <c r="H112" s="31">
        <f t="shared" si="4"/>
        <v>0</v>
      </c>
    </row>
    <row r="113" spans="1:8" s="26" customFormat="1">
      <c r="A113" s="34">
        <v>14194</v>
      </c>
      <c r="B113" s="35" t="s">
        <v>108</v>
      </c>
      <c r="C113" s="29"/>
      <c r="D113" s="36"/>
      <c r="E113" s="48"/>
      <c r="F113" s="36"/>
      <c r="G113" s="48"/>
      <c r="H113" s="31">
        <f t="shared" si="4"/>
        <v>0</v>
      </c>
    </row>
    <row r="114" spans="1:8" s="26" customFormat="1">
      <c r="A114" s="50">
        <v>142</v>
      </c>
      <c r="B114" s="33" t="s">
        <v>109</v>
      </c>
      <c r="C114" s="29"/>
      <c r="D114" s="48"/>
      <c r="E114" s="25">
        <f>SUM(E115:E117)</f>
        <v>0</v>
      </c>
      <c r="F114" s="48"/>
      <c r="G114" s="25">
        <f>SUM(G115:G117)</f>
        <v>0</v>
      </c>
      <c r="H114" s="31">
        <f>E114+G114</f>
        <v>0</v>
      </c>
    </row>
    <row r="115" spans="1:8" s="26" customFormat="1">
      <c r="A115" s="34">
        <v>1421</v>
      </c>
      <c r="B115" s="35" t="s">
        <v>110</v>
      </c>
      <c r="C115" s="29"/>
      <c r="D115" s="48"/>
      <c r="E115" s="36"/>
      <c r="F115" s="48"/>
      <c r="G115" s="36"/>
      <c r="H115" s="31">
        <f>E115+G115</f>
        <v>0</v>
      </c>
    </row>
    <row r="116" spans="1:8" s="26" customFormat="1">
      <c r="A116" s="34">
        <v>1422</v>
      </c>
      <c r="B116" s="35" t="s">
        <v>111</v>
      </c>
      <c r="C116" s="29"/>
      <c r="D116" s="48"/>
      <c r="E116" s="36"/>
      <c r="F116" s="48"/>
      <c r="G116" s="36"/>
      <c r="H116" s="31">
        <f t="shared" ref="H116:H117" si="5">E116+G116</f>
        <v>0</v>
      </c>
    </row>
    <row r="117" spans="1:8" s="26" customFormat="1">
      <c r="A117" s="34">
        <v>1429</v>
      </c>
      <c r="B117" s="35" t="s">
        <v>112</v>
      </c>
      <c r="C117" s="29"/>
      <c r="D117" s="48"/>
      <c r="E117" s="36"/>
      <c r="F117" s="48"/>
      <c r="G117" s="36"/>
      <c r="H117" s="31">
        <f t="shared" si="5"/>
        <v>0</v>
      </c>
    </row>
    <row r="118" spans="1:8" s="26" customFormat="1">
      <c r="A118" s="27">
        <v>15</v>
      </c>
      <c r="B118" s="28" t="s">
        <v>113</v>
      </c>
      <c r="C118" s="29"/>
      <c r="D118" s="25">
        <f>D119+D141+D147</f>
        <v>0</v>
      </c>
      <c r="E118" s="25">
        <f>E136+E141+E147</f>
        <v>0</v>
      </c>
      <c r="F118" s="25">
        <f>F119+F141+F147</f>
        <v>0</v>
      </c>
      <c r="G118" s="25">
        <f>G136+G141+G147</f>
        <v>0</v>
      </c>
      <c r="H118" s="31">
        <f>SUM(D118:G118)</f>
        <v>0</v>
      </c>
    </row>
    <row r="119" spans="1:8" s="26" customFormat="1">
      <c r="A119" s="50">
        <v>151</v>
      </c>
      <c r="B119" s="33" t="s">
        <v>114</v>
      </c>
      <c r="C119" s="29"/>
      <c r="D119" s="25">
        <f>D120+D123+D126+D129</f>
        <v>0</v>
      </c>
      <c r="E119" s="48"/>
      <c r="F119" s="25">
        <f>F120+F123+F126+F129</f>
        <v>0</v>
      </c>
      <c r="G119" s="48"/>
      <c r="H119" s="31">
        <f t="shared" ref="H119:H135" si="6">D119+F119</f>
        <v>0</v>
      </c>
    </row>
    <row r="120" spans="1:8" s="26" customFormat="1">
      <c r="A120" s="34">
        <v>1511</v>
      </c>
      <c r="B120" s="35" t="s">
        <v>115</v>
      </c>
      <c r="C120" s="29"/>
      <c r="D120" s="25">
        <f>SUM(D121:D122)</f>
        <v>0</v>
      </c>
      <c r="E120" s="48"/>
      <c r="F120" s="25">
        <f>SUM(F121:F122)</f>
        <v>0</v>
      </c>
      <c r="G120" s="48"/>
      <c r="H120" s="31">
        <f t="shared" si="6"/>
        <v>0</v>
      </c>
    </row>
    <row r="121" spans="1:8" s="26" customFormat="1">
      <c r="A121" s="34">
        <v>15111</v>
      </c>
      <c r="B121" s="35" t="s">
        <v>116</v>
      </c>
      <c r="C121" s="29"/>
      <c r="D121" s="36"/>
      <c r="E121" s="48"/>
      <c r="F121" s="36"/>
      <c r="G121" s="48"/>
      <c r="H121" s="31">
        <f t="shared" si="6"/>
        <v>0</v>
      </c>
    </row>
    <row r="122" spans="1:8" s="26" customFormat="1">
      <c r="A122" s="34">
        <v>15112</v>
      </c>
      <c r="B122" s="35" t="s">
        <v>117</v>
      </c>
      <c r="C122" s="29"/>
      <c r="D122" s="36"/>
      <c r="E122" s="48"/>
      <c r="F122" s="36"/>
      <c r="G122" s="48"/>
      <c r="H122" s="31">
        <f t="shared" si="6"/>
        <v>0</v>
      </c>
    </row>
    <row r="123" spans="1:8" s="26" customFormat="1">
      <c r="A123" s="34">
        <v>1512</v>
      </c>
      <c r="B123" s="35" t="s">
        <v>118</v>
      </c>
      <c r="C123" s="29"/>
      <c r="D123" s="25">
        <f>SUM(D124:D125)</f>
        <v>0</v>
      </c>
      <c r="E123" s="48"/>
      <c r="F123" s="25">
        <f>SUM(F124:F125)</f>
        <v>0</v>
      </c>
      <c r="G123" s="48"/>
      <c r="H123" s="31">
        <f t="shared" si="6"/>
        <v>0</v>
      </c>
    </row>
    <row r="124" spans="1:8" s="26" customFormat="1">
      <c r="A124" s="34">
        <v>15121</v>
      </c>
      <c r="B124" s="35" t="s">
        <v>119</v>
      </c>
      <c r="C124" s="29"/>
      <c r="D124" s="36"/>
      <c r="E124" s="48"/>
      <c r="F124" s="36"/>
      <c r="G124" s="48"/>
      <c r="H124" s="31">
        <f t="shared" si="6"/>
        <v>0</v>
      </c>
    </row>
    <row r="125" spans="1:8" s="26" customFormat="1">
      <c r="A125" s="34">
        <v>15122</v>
      </c>
      <c r="B125" s="35" t="s">
        <v>120</v>
      </c>
      <c r="C125" s="29"/>
      <c r="D125" s="36"/>
      <c r="E125" s="48"/>
      <c r="F125" s="36"/>
      <c r="G125" s="48"/>
      <c r="H125" s="31">
        <f t="shared" si="6"/>
        <v>0</v>
      </c>
    </row>
    <row r="126" spans="1:8" s="26" customFormat="1">
      <c r="A126" s="34">
        <v>1513</v>
      </c>
      <c r="B126" s="35" t="s">
        <v>121</v>
      </c>
      <c r="C126" s="29"/>
      <c r="D126" s="25">
        <f>SUM(D127:D128)</f>
        <v>0</v>
      </c>
      <c r="E126" s="48"/>
      <c r="F126" s="25">
        <f>SUM(F127:F128)</f>
        <v>0</v>
      </c>
      <c r="G126" s="48"/>
      <c r="H126" s="31">
        <f t="shared" si="6"/>
        <v>0</v>
      </c>
    </row>
    <row r="127" spans="1:8" s="26" customFormat="1">
      <c r="A127" s="34">
        <v>15131</v>
      </c>
      <c r="B127" s="35" t="s">
        <v>119</v>
      </c>
      <c r="C127" s="29"/>
      <c r="D127" s="36"/>
      <c r="E127" s="48"/>
      <c r="F127" s="36"/>
      <c r="G127" s="48"/>
      <c r="H127" s="31">
        <f t="shared" si="6"/>
        <v>0</v>
      </c>
    </row>
    <row r="128" spans="1:8" s="26" customFormat="1">
      <c r="A128" s="34">
        <v>15132</v>
      </c>
      <c r="B128" s="35" t="s">
        <v>120</v>
      </c>
      <c r="C128" s="29"/>
      <c r="D128" s="36"/>
      <c r="E128" s="48"/>
      <c r="F128" s="36"/>
      <c r="G128" s="48"/>
      <c r="H128" s="31">
        <f t="shared" si="6"/>
        <v>0</v>
      </c>
    </row>
    <row r="129" spans="1:8" s="26" customFormat="1">
      <c r="A129" s="34">
        <v>1519</v>
      </c>
      <c r="B129" s="35" t="s">
        <v>88</v>
      </c>
      <c r="C129" s="29"/>
      <c r="D129" s="25">
        <f>SUM(D130:D135)</f>
        <v>0</v>
      </c>
      <c r="E129" s="48"/>
      <c r="F129" s="25">
        <f>SUM(F130:F135)</f>
        <v>0</v>
      </c>
      <c r="G129" s="48"/>
      <c r="H129" s="31">
        <f t="shared" si="6"/>
        <v>0</v>
      </c>
    </row>
    <row r="130" spans="1:8" s="26" customFormat="1">
      <c r="A130" s="34">
        <v>15191</v>
      </c>
      <c r="B130" s="35" t="s">
        <v>122</v>
      </c>
      <c r="C130" s="29"/>
      <c r="D130" s="36"/>
      <c r="E130" s="48"/>
      <c r="F130" s="36"/>
      <c r="G130" s="48"/>
      <c r="H130" s="31">
        <f t="shared" si="6"/>
        <v>0</v>
      </c>
    </row>
    <row r="131" spans="1:8" s="26" customFormat="1">
      <c r="A131" s="34">
        <v>15192</v>
      </c>
      <c r="B131" s="35" t="s">
        <v>123</v>
      </c>
      <c r="C131" s="29"/>
      <c r="D131" s="36"/>
      <c r="E131" s="48"/>
      <c r="F131" s="36"/>
      <c r="G131" s="48"/>
      <c r="H131" s="31">
        <f t="shared" si="6"/>
        <v>0</v>
      </c>
    </row>
    <row r="132" spans="1:8" s="26" customFormat="1">
      <c r="A132" s="34">
        <v>15193</v>
      </c>
      <c r="B132" s="35" t="s">
        <v>124</v>
      </c>
      <c r="C132" s="29"/>
      <c r="D132" s="36"/>
      <c r="E132" s="48"/>
      <c r="F132" s="36"/>
      <c r="G132" s="48"/>
      <c r="H132" s="31">
        <f t="shared" si="6"/>
        <v>0</v>
      </c>
    </row>
    <row r="133" spans="1:8" s="26" customFormat="1">
      <c r="A133" s="34">
        <v>15194</v>
      </c>
      <c r="B133" s="35" t="s">
        <v>125</v>
      </c>
      <c r="C133" s="29"/>
      <c r="D133" s="36"/>
      <c r="E133" s="48"/>
      <c r="F133" s="36"/>
      <c r="G133" s="48"/>
      <c r="H133" s="31">
        <f t="shared" si="6"/>
        <v>0</v>
      </c>
    </row>
    <row r="134" spans="1:8" s="26" customFormat="1">
      <c r="A134" s="34">
        <v>15195</v>
      </c>
      <c r="B134" s="35" t="s">
        <v>126</v>
      </c>
      <c r="C134" s="29"/>
      <c r="D134" s="36"/>
      <c r="E134" s="48"/>
      <c r="F134" s="36"/>
      <c r="G134" s="48"/>
      <c r="H134" s="31">
        <f t="shared" si="6"/>
        <v>0</v>
      </c>
    </row>
    <row r="135" spans="1:8" s="26" customFormat="1">
      <c r="A135" s="34">
        <v>15196</v>
      </c>
      <c r="B135" s="35" t="s">
        <v>127</v>
      </c>
      <c r="C135" s="29"/>
      <c r="D135" s="36"/>
      <c r="E135" s="48"/>
      <c r="F135" s="36"/>
      <c r="G135" s="48"/>
      <c r="H135" s="31">
        <f t="shared" si="6"/>
        <v>0</v>
      </c>
    </row>
    <row r="136" spans="1:8" s="26" customFormat="1">
      <c r="A136" s="50">
        <v>152</v>
      </c>
      <c r="B136" s="33" t="s">
        <v>128</v>
      </c>
      <c r="C136" s="29"/>
      <c r="D136" s="48"/>
      <c r="E136" s="25">
        <f>SUM(E137:E140)</f>
        <v>0</v>
      </c>
      <c r="F136" s="48"/>
      <c r="G136" s="25">
        <f>SUM(G137:G140)</f>
        <v>0</v>
      </c>
      <c r="H136" s="31">
        <f>E136+G136</f>
        <v>0</v>
      </c>
    </row>
    <row r="137" spans="1:8" s="26" customFormat="1">
      <c r="A137" s="34">
        <v>1521</v>
      </c>
      <c r="B137" s="35" t="s">
        <v>129</v>
      </c>
      <c r="C137" s="29"/>
      <c r="D137" s="48"/>
      <c r="E137" s="36"/>
      <c r="F137" s="48"/>
      <c r="G137" s="36"/>
      <c r="H137" s="31">
        <f>E137+G137</f>
        <v>0</v>
      </c>
    </row>
    <row r="138" spans="1:8" s="26" customFormat="1">
      <c r="A138" s="34">
        <v>1522</v>
      </c>
      <c r="B138" s="35" t="s">
        <v>130</v>
      </c>
      <c r="C138" s="29"/>
      <c r="D138" s="48"/>
      <c r="E138" s="36"/>
      <c r="F138" s="48"/>
      <c r="G138" s="36"/>
      <c r="H138" s="31">
        <f t="shared" ref="H138:H140" si="7">E138+G138</f>
        <v>0</v>
      </c>
    </row>
    <row r="139" spans="1:8" s="26" customFormat="1">
      <c r="A139" s="34">
        <v>1523</v>
      </c>
      <c r="B139" s="35" t="s">
        <v>131</v>
      </c>
      <c r="C139" s="29"/>
      <c r="D139" s="48"/>
      <c r="E139" s="36"/>
      <c r="F139" s="48"/>
      <c r="G139" s="36"/>
      <c r="H139" s="31">
        <f t="shared" si="7"/>
        <v>0</v>
      </c>
    </row>
    <row r="140" spans="1:8" s="26" customFormat="1">
      <c r="A140" s="34">
        <v>1529</v>
      </c>
      <c r="B140" s="35" t="s">
        <v>88</v>
      </c>
      <c r="C140" s="29"/>
      <c r="D140" s="48"/>
      <c r="E140" s="36"/>
      <c r="F140" s="48"/>
      <c r="G140" s="36"/>
      <c r="H140" s="31">
        <f t="shared" si="7"/>
        <v>0</v>
      </c>
    </row>
    <row r="141" spans="1:8" s="26" customFormat="1">
      <c r="A141" s="50">
        <v>153</v>
      </c>
      <c r="B141" s="33" t="s">
        <v>132</v>
      </c>
      <c r="C141" s="29"/>
      <c r="D141" s="25">
        <f>SUM(D142:D144)</f>
        <v>0</v>
      </c>
      <c r="E141" s="25">
        <f>SUM(E142:E144)</f>
        <v>0</v>
      </c>
      <c r="F141" s="25">
        <f>SUM(F142:F144)</f>
        <v>0</v>
      </c>
      <c r="G141" s="25">
        <f>SUM(G142:G144)</f>
        <v>0</v>
      </c>
      <c r="H141" s="31">
        <f>SUM(D141:G141)</f>
        <v>0</v>
      </c>
    </row>
    <row r="142" spans="1:8" s="26" customFormat="1">
      <c r="A142" s="34">
        <v>1531</v>
      </c>
      <c r="B142" s="40" t="s">
        <v>133</v>
      </c>
      <c r="C142" s="29"/>
      <c r="D142" s="36"/>
      <c r="E142" s="36"/>
      <c r="F142" s="36"/>
      <c r="G142" s="36"/>
      <c r="H142" s="31">
        <f t="shared" ref="H142:H147" si="8">SUM(D142:G142)</f>
        <v>0</v>
      </c>
    </row>
    <row r="143" spans="1:8" s="26" customFormat="1">
      <c r="A143" s="34">
        <v>1532</v>
      </c>
      <c r="B143" s="40" t="s">
        <v>134</v>
      </c>
      <c r="C143" s="29"/>
      <c r="D143" s="36"/>
      <c r="E143" s="36"/>
      <c r="F143" s="36"/>
      <c r="G143" s="36"/>
      <c r="H143" s="31">
        <f t="shared" si="8"/>
        <v>0</v>
      </c>
    </row>
    <row r="144" spans="1:8" s="26" customFormat="1">
      <c r="A144" s="34">
        <v>1539</v>
      </c>
      <c r="B144" s="40" t="s">
        <v>135</v>
      </c>
      <c r="C144" s="29"/>
      <c r="D144" s="25">
        <f>SUM(D145:D146)</f>
        <v>0</v>
      </c>
      <c r="E144" s="25">
        <f>SUM(E145:E146)</f>
        <v>0</v>
      </c>
      <c r="F144" s="25">
        <f>SUM(F145:F146)</f>
        <v>0</v>
      </c>
      <c r="G144" s="25">
        <f>SUM(G145:G146)</f>
        <v>0</v>
      </c>
      <c r="H144" s="31">
        <f t="shared" si="8"/>
        <v>0</v>
      </c>
    </row>
    <row r="145" spans="1:8" s="26" customFormat="1">
      <c r="A145" s="34">
        <v>15391</v>
      </c>
      <c r="B145" s="40" t="s">
        <v>136</v>
      </c>
      <c r="C145" s="29"/>
      <c r="D145" s="36"/>
      <c r="E145" s="36"/>
      <c r="F145" s="36"/>
      <c r="G145" s="36"/>
      <c r="H145" s="31">
        <f t="shared" si="8"/>
        <v>0</v>
      </c>
    </row>
    <row r="146" spans="1:8" s="26" customFormat="1">
      <c r="A146" s="34">
        <v>15392</v>
      </c>
      <c r="B146" s="40" t="s">
        <v>137</v>
      </c>
      <c r="C146" s="29"/>
      <c r="D146" s="36"/>
      <c r="E146" s="36"/>
      <c r="F146" s="36"/>
      <c r="G146" s="36"/>
      <c r="H146" s="31">
        <f t="shared" si="8"/>
        <v>0</v>
      </c>
    </row>
    <row r="147" spans="1:8" s="26" customFormat="1">
      <c r="A147" s="50">
        <v>157</v>
      </c>
      <c r="B147" s="33" t="s">
        <v>138</v>
      </c>
      <c r="C147" s="29"/>
      <c r="D147" s="25">
        <f>D148+D152</f>
        <v>0</v>
      </c>
      <c r="E147" s="25">
        <f>E151+E152</f>
        <v>0</v>
      </c>
      <c r="F147" s="25">
        <f>F148+F152</f>
        <v>0</v>
      </c>
      <c r="G147" s="25">
        <f>G151+G152</f>
        <v>0</v>
      </c>
      <c r="H147" s="31">
        <f t="shared" si="8"/>
        <v>0</v>
      </c>
    </row>
    <row r="148" spans="1:8" s="26" customFormat="1">
      <c r="A148" s="34">
        <v>1571</v>
      </c>
      <c r="B148" s="35" t="s">
        <v>139</v>
      </c>
      <c r="C148" s="29"/>
      <c r="D148" s="25">
        <f>SUM(D149:D150)</f>
        <v>0</v>
      </c>
      <c r="E148" s="48"/>
      <c r="F148" s="25">
        <f>SUM(F149:F150)</f>
        <v>0</v>
      </c>
      <c r="G148" s="48"/>
      <c r="H148" s="31">
        <f>D148+F148</f>
        <v>0</v>
      </c>
    </row>
    <row r="149" spans="1:8" s="26" customFormat="1">
      <c r="A149" s="34">
        <v>15711</v>
      </c>
      <c r="B149" s="35" t="s">
        <v>140</v>
      </c>
      <c r="C149" s="29"/>
      <c r="D149" s="36"/>
      <c r="E149" s="48"/>
      <c r="F149" s="36"/>
      <c r="G149" s="48"/>
      <c r="H149" s="31">
        <f>D149+F149</f>
        <v>0</v>
      </c>
    </row>
    <row r="150" spans="1:8" s="26" customFormat="1">
      <c r="A150" s="34">
        <v>15712</v>
      </c>
      <c r="B150" s="52" t="s">
        <v>141</v>
      </c>
      <c r="C150" s="29"/>
      <c r="D150" s="36"/>
      <c r="E150" s="48"/>
      <c r="F150" s="36"/>
      <c r="G150" s="48"/>
      <c r="H150" s="31">
        <f>D150+F150</f>
        <v>0</v>
      </c>
    </row>
    <row r="151" spans="1:8" s="26" customFormat="1">
      <c r="A151" s="34">
        <v>1572</v>
      </c>
      <c r="B151" s="35" t="s">
        <v>142</v>
      </c>
      <c r="C151" s="29"/>
      <c r="D151" s="48"/>
      <c r="E151" s="36"/>
      <c r="F151" s="48"/>
      <c r="G151" s="36"/>
      <c r="H151" s="31">
        <f>E151+G151</f>
        <v>0</v>
      </c>
    </row>
    <row r="152" spans="1:8" s="26" customFormat="1">
      <c r="A152" s="34">
        <v>1573</v>
      </c>
      <c r="B152" s="52" t="s">
        <v>143</v>
      </c>
      <c r="C152" s="29"/>
      <c r="D152" s="25">
        <f>SUM(D153:D154)</f>
        <v>0</v>
      </c>
      <c r="E152" s="25">
        <f>SUM(E153:E154)</f>
        <v>0</v>
      </c>
      <c r="F152" s="25">
        <f>SUM(F153:F154)</f>
        <v>0</v>
      </c>
      <c r="G152" s="25">
        <f>SUM(G153:G154)</f>
        <v>0</v>
      </c>
      <c r="H152" s="31">
        <f>SUM(D152:G152)</f>
        <v>0</v>
      </c>
    </row>
    <row r="153" spans="1:8" s="26" customFormat="1">
      <c r="A153" s="34">
        <v>15731</v>
      </c>
      <c r="B153" s="52" t="s">
        <v>144</v>
      </c>
      <c r="C153" s="29"/>
      <c r="D153" s="36"/>
      <c r="E153" s="36"/>
      <c r="F153" s="36"/>
      <c r="G153" s="36"/>
      <c r="H153" s="31">
        <f t="shared" ref="H153:H170" si="9">SUM(D153:G153)</f>
        <v>0</v>
      </c>
    </row>
    <row r="154" spans="1:8" s="26" customFormat="1">
      <c r="A154" s="34">
        <v>15732</v>
      </c>
      <c r="B154" s="52" t="s">
        <v>145</v>
      </c>
      <c r="C154" s="29"/>
      <c r="D154" s="36"/>
      <c r="E154" s="36"/>
      <c r="F154" s="36"/>
      <c r="G154" s="36"/>
      <c r="H154" s="31">
        <f t="shared" si="9"/>
        <v>0</v>
      </c>
    </row>
    <row r="155" spans="1:8" s="26" customFormat="1">
      <c r="A155" s="27">
        <v>18</v>
      </c>
      <c r="B155" s="28" t="s">
        <v>146</v>
      </c>
      <c r="C155" s="29"/>
      <c r="D155" s="25">
        <f>D156+D159+D162+D168</f>
        <v>0</v>
      </c>
      <c r="E155" s="25">
        <f>E156+E159+E162+E168</f>
        <v>0</v>
      </c>
      <c r="F155" s="25">
        <f>F156+F159+F162+F168</f>
        <v>0</v>
      </c>
      <c r="G155" s="25">
        <f>G156+G159+G162+G168</f>
        <v>0</v>
      </c>
      <c r="H155" s="31">
        <f t="shared" si="9"/>
        <v>0</v>
      </c>
    </row>
    <row r="156" spans="1:8" s="26" customFormat="1">
      <c r="A156" s="50">
        <v>182</v>
      </c>
      <c r="B156" s="33" t="s">
        <v>147</v>
      </c>
      <c r="C156" s="29"/>
      <c r="D156" s="25">
        <f>SUM(D157:D158)</f>
        <v>0</v>
      </c>
      <c r="E156" s="25">
        <f>SUM(E157:E158)</f>
        <v>0</v>
      </c>
      <c r="F156" s="25">
        <f>SUM(F157:F158)</f>
        <v>0</v>
      </c>
      <c r="G156" s="25">
        <f>SUM(G157:G158)</f>
        <v>0</v>
      </c>
      <c r="H156" s="31">
        <f t="shared" si="9"/>
        <v>0</v>
      </c>
    </row>
    <row r="157" spans="1:8" s="26" customFormat="1">
      <c r="A157" s="34">
        <v>1821</v>
      </c>
      <c r="B157" s="35" t="s">
        <v>148</v>
      </c>
      <c r="C157" s="29"/>
      <c r="D157" s="36"/>
      <c r="E157" s="36"/>
      <c r="F157" s="36"/>
      <c r="G157" s="36"/>
      <c r="H157" s="31">
        <f t="shared" si="9"/>
        <v>0</v>
      </c>
    </row>
    <row r="158" spans="1:8" s="26" customFormat="1">
      <c r="A158" s="34">
        <v>1822</v>
      </c>
      <c r="B158" s="35" t="s">
        <v>88</v>
      </c>
      <c r="C158" s="29"/>
      <c r="D158" s="36"/>
      <c r="E158" s="36"/>
      <c r="F158" s="36"/>
      <c r="G158" s="36"/>
      <c r="H158" s="31">
        <f t="shared" si="9"/>
        <v>0</v>
      </c>
    </row>
    <row r="159" spans="1:8" s="26" customFormat="1">
      <c r="A159" s="50">
        <v>183</v>
      </c>
      <c r="B159" s="33" t="s">
        <v>149</v>
      </c>
      <c r="C159" s="29"/>
      <c r="D159" s="25">
        <f>SUM(D160:D161)</f>
        <v>0</v>
      </c>
      <c r="E159" s="25">
        <f>SUM(E160:E161)</f>
        <v>0</v>
      </c>
      <c r="F159" s="25">
        <f>SUM(F160:F161)</f>
        <v>0</v>
      </c>
      <c r="G159" s="25">
        <f>SUM(G160:G161)</f>
        <v>0</v>
      </c>
      <c r="H159" s="31">
        <f t="shared" si="9"/>
        <v>0</v>
      </c>
    </row>
    <row r="160" spans="1:8" s="26" customFormat="1">
      <c r="A160" s="34">
        <v>1831</v>
      </c>
      <c r="B160" s="35" t="s">
        <v>150</v>
      </c>
      <c r="C160" s="29"/>
      <c r="D160" s="36"/>
      <c r="E160" s="36"/>
      <c r="F160" s="36"/>
      <c r="G160" s="36"/>
      <c r="H160" s="31">
        <f t="shared" si="9"/>
        <v>0</v>
      </c>
    </row>
    <row r="161" spans="1:8" s="26" customFormat="1">
      <c r="A161" s="34">
        <v>1832</v>
      </c>
      <c r="B161" s="35" t="s">
        <v>88</v>
      </c>
      <c r="C161" s="29"/>
      <c r="D161" s="36"/>
      <c r="E161" s="36"/>
      <c r="F161" s="36"/>
      <c r="G161" s="36"/>
      <c r="H161" s="31">
        <f t="shared" si="9"/>
        <v>0</v>
      </c>
    </row>
    <row r="162" spans="1:8" s="26" customFormat="1">
      <c r="A162" s="50">
        <v>186</v>
      </c>
      <c r="B162" s="33" t="s">
        <v>146</v>
      </c>
      <c r="C162" s="29"/>
      <c r="D162" s="25">
        <f>SUM(D163:D165)</f>
        <v>0</v>
      </c>
      <c r="E162" s="25">
        <f>SUM(E163:E165)</f>
        <v>0</v>
      </c>
      <c r="F162" s="25">
        <f>SUM(F163:F165)</f>
        <v>0</v>
      </c>
      <c r="G162" s="25">
        <f>SUM(G163:G165)</f>
        <v>0</v>
      </c>
      <c r="H162" s="31">
        <f t="shared" si="9"/>
        <v>0</v>
      </c>
    </row>
    <row r="163" spans="1:8" s="26" customFormat="1">
      <c r="A163" s="34">
        <v>1861</v>
      </c>
      <c r="B163" s="35" t="s">
        <v>151</v>
      </c>
      <c r="C163" s="29"/>
      <c r="D163" s="36"/>
      <c r="E163" s="36"/>
      <c r="F163" s="36"/>
      <c r="G163" s="36"/>
      <c r="H163" s="31">
        <f t="shared" si="9"/>
        <v>0</v>
      </c>
    </row>
    <row r="164" spans="1:8" s="26" customFormat="1">
      <c r="A164" s="34">
        <v>1862</v>
      </c>
      <c r="B164" s="35" t="s">
        <v>152</v>
      </c>
      <c r="C164" s="29"/>
      <c r="D164" s="36"/>
      <c r="E164" s="36"/>
      <c r="F164" s="36"/>
      <c r="G164" s="36"/>
      <c r="H164" s="31">
        <f t="shared" si="9"/>
        <v>0</v>
      </c>
    </row>
    <row r="165" spans="1:8" s="26" customFormat="1">
      <c r="A165" s="34">
        <v>1869</v>
      </c>
      <c r="B165" s="35" t="s">
        <v>88</v>
      </c>
      <c r="C165" s="29"/>
      <c r="D165" s="25">
        <f>SUM(D166:D167)</f>
        <v>0</v>
      </c>
      <c r="E165" s="25">
        <f>SUM(E166:E167)</f>
        <v>0</v>
      </c>
      <c r="F165" s="25">
        <f>SUM(F166:F167)</f>
        <v>0</v>
      </c>
      <c r="G165" s="25">
        <f>SUM(G166:G167)</f>
        <v>0</v>
      </c>
      <c r="H165" s="31">
        <f t="shared" si="9"/>
        <v>0</v>
      </c>
    </row>
    <row r="166" spans="1:8" s="26" customFormat="1">
      <c r="A166" s="34">
        <v>18691</v>
      </c>
      <c r="B166" s="35" t="s">
        <v>153</v>
      </c>
      <c r="C166" s="29"/>
      <c r="D166" s="36"/>
      <c r="E166" s="36"/>
      <c r="F166" s="36"/>
      <c r="G166" s="36"/>
      <c r="H166" s="31">
        <f t="shared" si="9"/>
        <v>0</v>
      </c>
    </row>
    <row r="167" spans="1:8" s="26" customFormat="1">
      <c r="A167" s="34">
        <v>18692</v>
      </c>
      <c r="B167" s="35" t="s">
        <v>154</v>
      </c>
      <c r="C167" s="29"/>
      <c r="D167" s="36"/>
      <c r="E167" s="36"/>
      <c r="F167" s="36"/>
      <c r="G167" s="36"/>
      <c r="H167" s="31">
        <f t="shared" si="9"/>
        <v>0</v>
      </c>
    </row>
    <row r="168" spans="1:8" s="26" customFormat="1">
      <c r="A168" s="50">
        <v>187</v>
      </c>
      <c r="B168" s="33" t="s">
        <v>155</v>
      </c>
      <c r="C168" s="29"/>
      <c r="D168" s="25">
        <f>SUM(D169:D170)</f>
        <v>0</v>
      </c>
      <c r="E168" s="25">
        <f>SUM(E169:E170)</f>
        <v>0</v>
      </c>
      <c r="F168" s="25">
        <f>SUM(F169:F170)</f>
        <v>0</v>
      </c>
      <c r="G168" s="25">
        <f>SUM(G169:G170)</f>
        <v>0</v>
      </c>
      <c r="H168" s="31">
        <f t="shared" si="9"/>
        <v>0</v>
      </c>
    </row>
    <row r="169" spans="1:8" s="26" customFormat="1">
      <c r="A169" s="34">
        <v>1871</v>
      </c>
      <c r="B169" s="35" t="s">
        <v>156</v>
      </c>
      <c r="C169" s="29"/>
      <c r="D169" s="36"/>
      <c r="E169" s="36"/>
      <c r="F169" s="36"/>
      <c r="G169" s="36"/>
      <c r="H169" s="31">
        <f t="shared" si="9"/>
        <v>0</v>
      </c>
    </row>
    <row r="170" spans="1:8" s="26" customFormat="1">
      <c r="A170" s="34">
        <v>1872</v>
      </c>
      <c r="B170" s="35" t="s">
        <v>157</v>
      </c>
      <c r="C170" s="29"/>
      <c r="D170" s="36"/>
      <c r="E170" s="36"/>
      <c r="F170" s="36"/>
      <c r="G170" s="36"/>
      <c r="H170" s="31">
        <f t="shared" si="9"/>
        <v>0</v>
      </c>
    </row>
    <row r="171" spans="1:8" s="26" customFormat="1">
      <c r="A171" s="27">
        <v>19</v>
      </c>
      <c r="B171" s="28" t="s">
        <v>158</v>
      </c>
      <c r="C171" s="25">
        <f>C184</f>
        <v>0</v>
      </c>
      <c r="D171" s="25">
        <f>D172+D175+D178+D181</f>
        <v>0</v>
      </c>
      <c r="E171" s="25">
        <f>E172+E175+E178+E181</f>
        <v>0</v>
      </c>
      <c r="F171" s="25">
        <f>F172+F175+F178+F181</f>
        <v>0</v>
      </c>
      <c r="G171" s="25">
        <f>G172+G175+G178+G181</f>
        <v>0</v>
      </c>
      <c r="H171" s="31">
        <f>SUM(C171:G171)</f>
        <v>0</v>
      </c>
    </row>
    <row r="172" spans="1:8" s="26" customFormat="1">
      <c r="A172" s="50">
        <v>191</v>
      </c>
      <c r="B172" s="33" t="s">
        <v>159</v>
      </c>
      <c r="C172" s="29"/>
      <c r="D172" s="25">
        <f>SUM(D173:D174)</f>
        <v>0</v>
      </c>
      <c r="E172" s="25">
        <f>SUM(E173:E174)</f>
        <v>0</v>
      </c>
      <c r="F172" s="25">
        <f>SUM(F173:F174)</f>
        <v>0</v>
      </c>
      <c r="G172" s="25">
        <f>SUM(G173:G174)</f>
        <v>0</v>
      </c>
      <c r="H172" s="31">
        <f>SUM(D172:G172)</f>
        <v>0</v>
      </c>
    </row>
    <row r="173" spans="1:8" s="26" customFormat="1">
      <c r="A173" s="34">
        <v>1911</v>
      </c>
      <c r="B173" s="35" t="s">
        <v>160</v>
      </c>
      <c r="C173" s="29"/>
      <c r="D173" s="36"/>
      <c r="E173" s="36"/>
      <c r="F173" s="36"/>
      <c r="G173" s="36"/>
      <c r="H173" s="31">
        <f t="shared" ref="H173:H183" si="10">SUM(D173:G173)</f>
        <v>0</v>
      </c>
    </row>
    <row r="174" spans="1:8" s="26" customFormat="1">
      <c r="A174" s="34">
        <v>1912</v>
      </c>
      <c r="B174" s="35" t="s">
        <v>161</v>
      </c>
      <c r="C174" s="29"/>
      <c r="D174" s="36"/>
      <c r="E174" s="36"/>
      <c r="F174" s="36"/>
      <c r="G174" s="36"/>
      <c r="H174" s="31">
        <f t="shared" si="10"/>
        <v>0</v>
      </c>
    </row>
    <row r="175" spans="1:8" s="26" customFormat="1">
      <c r="A175" s="50">
        <v>192</v>
      </c>
      <c r="B175" s="33" t="s">
        <v>162</v>
      </c>
      <c r="C175" s="29"/>
      <c r="D175" s="25">
        <f>SUM(D176:D177)</f>
        <v>0</v>
      </c>
      <c r="E175" s="25">
        <f>SUM(E176:E177)</f>
        <v>0</v>
      </c>
      <c r="F175" s="25">
        <f>SUM(F176:F177)</f>
        <v>0</v>
      </c>
      <c r="G175" s="25">
        <f>SUM(G176:G177)</f>
        <v>0</v>
      </c>
      <c r="H175" s="31">
        <f t="shared" si="10"/>
        <v>0</v>
      </c>
    </row>
    <row r="176" spans="1:8" s="26" customFormat="1">
      <c r="A176" s="34">
        <v>1921</v>
      </c>
      <c r="B176" s="35" t="s">
        <v>163</v>
      </c>
      <c r="C176" s="29"/>
      <c r="D176" s="36"/>
      <c r="E176" s="36"/>
      <c r="F176" s="36"/>
      <c r="G176" s="36"/>
      <c r="H176" s="31">
        <f t="shared" si="10"/>
        <v>0</v>
      </c>
    </row>
    <row r="177" spans="1:8" s="26" customFormat="1">
      <c r="A177" s="34">
        <v>1922</v>
      </c>
      <c r="B177" s="35" t="s">
        <v>164</v>
      </c>
      <c r="C177" s="29"/>
      <c r="D177" s="36"/>
      <c r="E177" s="36"/>
      <c r="F177" s="36"/>
      <c r="G177" s="36"/>
      <c r="H177" s="31">
        <f t="shared" si="10"/>
        <v>0</v>
      </c>
    </row>
    <row r="178" spans="1:8" s="26" customFormat="1">
      <c r="A178" s="50">
        <v>193</v>
      </c>
      <c r="B178" s="33" t="s">
        <v>165</v>
      </c>
      <c r="C178" s="29"/>
      <c r="D178" s="25">
        <f>SUM(D179:D180)</f>
        <v>0</v>
      </c>
      <c r="E178" s="25">
        <f>SUM(E179:E180)</f>
        <v>0</v>
      </c>
      <c r="F178" s="25">
        <f>SUM(F179:F180)</f>
        <v>0</v>
      </c>
      <c r="G178" s="25">
        <f>SUM(G179:G180)</f>
        <v>0</v>
      </c>
      <c r="H178" s="31">
        <f t="shared" si="10"/>
        <v>0</v>
      </c>
    </row>
    <row r="179" spans="1:8" s="26" customFormat="1">
      <c r="A179" s="34">
        <v>1931</v>
      </c>
      <c r="B179" s="35" t="s">
        <v>166</v>
      </c>
      <c r="C179" s="29"/>
      <c r="D179" s="36"/>
      <c r="E179" s="36"/>
      <c r="F179" s="36"/>
      <c r="G179" s="36"/>
      <c r="H179" s="31">
        <f t="shared" si="10"/>
        <v>0</v>
      </c>
    </row>
    <row r="180" spans="1:8" s="26" customFormat="1">
      <c r="A180" s="34">
        <v>1932</v>
      </c>
      <c r="B180" s="35" t="s">
        <v>167</v>
      </c>
      <c r="C180" s="29"/>
      <c r="D180" s="36"/>
      <c r="E180" s="36"/>
      <c r="F180" s="36"/>
      <c r="G180" s="36"/>
      <c r="H180" s="31">
        <f t="shared" si="10"/>
        <v>0</v>
      </c>
    </row>
    <row r="181" spans="1:8" s="26" customFormat="1">
      <c r="A181" s="50">
        <v>197</v>
      </c>
      <c r="B181" s="33" t="s">
        <v>168</v>
      </c>
      <c r="C181" s="29"/>
      <c r="D181" s="25">
        <f>SUM(D182:D183)</f>
        <v>0</v>
      </c>
      <c r="E181" s="25">
        <f>SUM(E182:E183)</f>
        <v>0</v>
      </c>
      <c r="F181" s="25">
        <f>SUM(F182:F183)</f>
        <v>0</v>
      </c>
      <c r="G181" s="25">
        <f>SUM(G182:G183)</f>
        <v>0</v>
      </c>
      <c r="H181" s="31">
        <f t="shared" si="10"/>
        <v>0</v>
      </c>
    </row>
    <row r="182" spans="1:8" s="26" customFormat="1">
      <c r="A182" s="34">
        <v>1971</v>
      </c>
      <c r="B182" s="35" t="s">
        <v>169</v>
      </c>
      <c r="C182" s="29"/>
      <c r="D182" s="36"/>
      <c r="E182" s="36"/>
      <c r="F182" s="36"/>
      <c r="G182" s="36"/>
      <c r="H182" s="31">
        <f t="shared" si="10"/>
        <v>0</v>
      </c>
    </row>
    <row r="183" spans="1:8" s="26" customFormat="1">
      <c r="A183" s="34">
        <v>1972</v>
      </c>
      <c r="B183" s="35" t="s">
        <v>170</v>
      </c>
      <c r="C183" s="29"/>
      <c r="D183" s="36"/>
      <c r="E183" s="36"/>
      <c r="F183" s="36"/>
      <c r="G183" s="36"/>
      <c r="H183" s="31">
        <f t="shared" si="10"/>
        <v>0</v>
      </c>
    </row>
    <row r="184" spans="1:8" s="26" customFormat="1">
      <c r="A184" s="53" t="s">
        <v>171</v>
      </c>
      <c r="B184" s="33" t="s">
        <v>172</v>
      </c>
      <c r="C184" s="25">
        <f>SUM(C185:C186)</f>
        <v>0</v>
      </c>
      <c r="D184" s="29"/>
      <c r="E184" s="29"/>
      <c r="F184" s="29"/>
      <c r="G184" s="29"/>
      <c r="H184" s="31">
        <f>C184</f>
        <v>0</v>
      </c>
    </row>
    <row r="185" spans="1:8" s="26" customFormat="1">
      <c r="A185" s="49" t="s">
        <v>173</v>
      </c>
      <c r="B185" s="35" t="s">
        <v>174</v>
      </c>
      <c r="C185" s="36"/>
      <c r="D185" s="29"/>
      <c r="E185" s="29"/>
      <c r="F185" s="29"/>
      <c r="G185" s="29"/>
      <c r="H185" s="31">
        <f>C185</f>
        <v>0</v>
      </c>
    </row>
    <row r="186" spans="1:8" s="26" customFormat="1">
      <c r="A186" s="49" t="s">
        <v>175</v>
      </c>
      <c r="B186" s="35" t="s">
        <v>176</v>
      </c>
      <c r="C186" s="36"/>
      <c r="D186" s="29"/>
      <c r="E186" s="29"/>
      <c r="F186" s="29"/>
      <c r="G186" s="29"/>
      <c r="H186" s="31">
        <f>C186</f>
        <v>0</v>
      </c>
    </row>
    <row r="187" spans="1:8" s="26" customFormat="1">
      <c r="A187" s="27">
        <v>2</v>
      </c>
      <c r="B187" s="28" t="s">
        <v>177</v>
      </c>
      <c r="C187" s="25">
        <f>C371+C435+C499+C563+C650</f>
        <v>0</v>
      </c>
      <c r="D187" s="25">
        <f>D188+D249+D310+D371+D435+D499+D563+D600+D625+D650</f>
        <v>0</v>
      </c>
      <c r="E187" s="25">
        <f>E188+E249+E310+E371+E435+E499+E563+E600+E625+E650</f>
        <v>0</v>
      </c>
      <c r="F187" s="25">
        <f>F188+F249+F310+F371+F435+F499+F563+F600+F625+F650</f>
        <v>0</v>
      </c>
      <c r="G187" s="25">
        <f>G188+G249+G310+G371+G435+G499+G563+G600+G625+G650</f>
        <v>0</v>
      </c>
      <c r="H187" s="31">
        <f t="shared" ref="H187" si="11">SUM(C187:G187)</f>
        <v>0</v>
      </c>
    </row>
    <row r="188" spans="1:8" s="26" customFormat="1">
      <c r="A188" s="27">
        <v>20</v>
      </c>
      <c r="B188" s="28" t="s">
        <v>178</v>
      </c>
      <c r="C188" s="29"/>
      <c r="D188" s="25">
        <f>D189+D201+D213+D225+D237</f>
        <v>0</v>
      </c>
      <c r="E188" s="25">
        <f>E189+E201+E213+E225+E237</f>
        <v>0</v>
      </c>
      <c r="F188" s="25">
        <f>F189+F201+F213+F225+F237</f>
        <v>0</v>
      </c>
      <c r="G188" s="25">
        <f>G189+G201+G213+G225+G237</f>
        <v>0</v>
      </c>
      <c r="H188" s="31">
        <f>SUM(D188:G188)</f>
        <v>0</v>
      </c>
    </row>
    <row r="189" spans="1:8" s="26" customFormat="1">
      <c r="A189" s="50">
        <v>201</v>
      </c>
      <c r="B189" s="33" t="s">
        <v>179</v>
      </c>
      <c r="C189" s="29"/>
      <c r="D189" s="25">
        <f>SUM(D190:D195)</f>
        <v>0</v>
      </c>
      <c r="E189" s="25">
        <f>SUM(E190:E195)</f>
        <v>0</v>
      </c>
      <c r="F189" s="25">
        <f>SUM(F190:F195)</f>
        <v>0</v>
      </c>
      <c r="G189" s="25">
        <f>SUM(G190:G195)</f>
        <v>0</v>
      </c>
      <c r="H189" s="31">
        <f t="shared" ref="H189:H252" si="12">SUM(D189:G189)</f>
        <v>0</v>
      </c>
    </row>
    <row r="190" spans="1:8" s="26" customFormat="1">
      <c r="A190" s="34">
        <v>2011</v>
      </c>
      <c r="B190" s="35" t="s">
        <v>180</v>
      </c>
      <c r="C190" s="29"/>
      <c r="D190" s="36"/>
      <c r="E190" s="36"/>
      <c r="F190" s="36"/>
      <c r="G190" s="36"/>
      <c r="H190" s="31">
        <f t="shared" si="12"/>
        <v>0</v>
      </c>
    </row>
    <row r="191" spans="1:8" s="26" customFormat="1">
      <c r="A191" s="34">
        <v>2012</v>
      </c>
      <c r="B191" s="35" t="s">
        <v>181</v>
      </c>
      <c r="C191" s="29"/>
      <c r="D191" s="36"/>
      <c r="E191" s="36"/>
      <c r="F191" s="36"/>
      <c r="G191" s="36"/>
      <c r="H191" s="31">
        <f t="shared" si="12"/>
        <v>0</v>
      </c>
    </row>
    <row r="192" spans="1:8" s="26" customFormat="1">
      <c r="A192" s="34">
        <v>2013</v>
      </c>
      <c r="B192" s="35" t="s">
        <v>182</v>
      </c>
      <c r="C192" s="29"/>
      <c r="D192" s="36"/>
      <c r="E192" s="36"/>
      <c r="F192" s="36"/>
      <c r="G192" s="36"/>
      <c r="H192" s="31">
        <f t="shared" si="12"/>
        <v>0</v>
      </c>
    </row>
    <row r="193" spans="1:8" s="26" customFormat="1">
      <c r="A193" s="34">
        <v>2014</v>
      </c>
      <c r="B193" s="35" t="s">
        <v>183</v>
      </c>
      <c r="C193" s="29"/>
      <c r="D193" s="36"/>
      <c r="E193" s="36"/>
      <c r="F193" s="36"/>
      <c r="G193" s="36"/>
      <c r="H193" s="31">
        <f t="shared" si="12"/>
        <v>0</v>
      </c>
    </row>
    <row r="194" spans="1:8" s="26" customFormat="1">
      <c r="A194" s="34">
        <v>2017</v>
      </c>
      <c r="B194" s="35" t="s">
        <v>184</v>
      </c>
      <c r="C194" s="29"/>
      <c r="D194" s="36"/>
      <c r="E194" s="36"/>
      <c r="F194" s="36"/>
      <c r="G194" s="36"/>
      <c r="H194" s="31">
        <f t="shared" si="12"/>
        <v>0</v>
      </c>
    </row>
    <row r="195" spans="1:8" s="26" customFormat="1">
      <c r="A195" s="34">
        <v>2019</v>
      </c>
      <c r="B195" s="35" t="s">
        <v>185</v>
      </c>
      <c r="C195" s="29"/>
      <c r="D195" s="25">
        <f>SUM(D196:D200)</f>
        <v>0</v>
      </c>
      <c r="E195" s="25">
        <f>SUM(E196:E200)</f>
        <v>0</v>
      </c>
      <c r="F195" s="25">
        <f>SUM(F196:F200)</f>
        <v>0</v>
      </c>
      <c r="G195" s="25">
        <f>SUM(G196:G200)</f>
        <v>0</v>
      </c>
      <c r="H195" s="31">
        <f t="shared" si="12"/>
        <v>0</v>
      </c>
    </row>
    <row r="196" spans="1:8" s="26" customFormat="1">
      <c r="A196" s="34">
        <v>20191</v>
      </c>
      <c r="B196" s="35" t="s">
        <v>186</v>
      </c>
      <c r="C196" s="29"/>
      <c r="D196" s="36"/>
      <c r="E196" s="36"/>
      <c r="F196" s="36"/>
      <c r="G196" s="36"/>
      <c r="H196" s="31">
        <f t="shared" si="12"/>
        <v>0</v>
      </c>
    </row>
    <row r="197" spans="1:8" s="26" customFormat="1">
      <c r="A197" s="34">
        <v>20192</v>
      </c>
      <c r="B197" s="35" t="s">
        <v>187</v>
      </c>
      <c r="C197" s="29"/>
      <c r="D197" s="36"/>
      <c r="E197" s="36"/>
      <c r="F197" s="36"/>
      <c r="G197" s="36"/>
      <c r="H197" s="31">
        <f t="shared" si="12"/>
        <v>0</v>
      </c>
    </row>
    <row r="198" spans="1:8" s="26" customFormat="1">
      <c r="A198" s="34">
        <v>20193</v>
      </c>
      <c r="B198" s="35" t="s">
        <v>188</v>
      </c>
      <c r="C198" s="29"/>
      <c r="D198" s="36"/>
      <c r="E198" s="36"/>
      <c r="F198" s="36"/>
      <c r="G198" s="36"/>
      <c r="H198" s="31">
        <f t="shared" si="12"/>
        <v>0</v>
      </c>
    </row>
    <row r="199" spans="1:8" s="26" customFormat="1">
      <c r="A199" s="34">
        <v>20194</v>
      </c>
      <c r="B199" s="35" t="s">
        <v>189</v>
      </c>
      <c r="C199" s="29"/>
      <c r="D199" s="36"/>
      <c r="E199" s="36"/>
      <c r="F199" s="36"/>
      <c r="G199" s="36"/>
      <c r="H199" s="31">
        <f t="shared" si="12"/>
        <v>0</v>
      </c>
    </row>
    <row r="200" spans="1:8" s="26" customFormat="1">
      <c r="A200" s="34">
        <v>20197</v>
      </c>
      <c r="B200" s="35" t="s">
        <v>190</v>
      </c>
      <c r="C200" s="29"/>
      <c r="D200" s="36"/>
      <c r="E200" s="36"/>
      <c r="F200" s="36"/>
      <c r="G200" s="36"/>
      <c r="H200" s="31">
        <f t="shared" si="12"/>
        <v>0</v>
      </c>
    </row>
    <row r="201" spans="1:8" s="26" customFormat="1">
      <c r="A201" s="50">
        <v>202</v>
      </c>
      <c r="B201" s="33" t="s">
        <v>191</v>
      </c>
      <c r="C201" s="29"/>
      <c r="D201" s="25">
        <f>SUM(D202:D207)</f>
        <v>0</v>
      </c>
      <c r="E201" s="25">
        <f>SUM(E202:E207)</f>
        <v>0</v>
      </c>
      <c r="F201" s="25">
        <f>SUM(F202:F207)</f>
        <v>0</v>
      </c>
      <c r="G201" s="25">
        <f>SUM(G202:G207)</f>
        <v>0</v>
      </c>
      <c r="H201" s="31">
        <f t="shared" si="12"/>
        <v>0</v>
      </c>
    </row>
    <row r="202" spans="1:8" s="26" customFormat="1">
      <c r="A202" s="34">
        <v>2021</v>
      </c>
      <c r="B202" s="35" t="s">
        <v>180</v>
      </c>
      <c r="C202" s="29"/>
      <c r="D202" s="36"/>
      <c r="E202" s="36"/>
      <c r="F202" s="36"/>
      <c r="G202" s="36"/>
      <c r="H202" s="31">
        <f t="shared" si="12"/>
        <v>0</v>
      </c>
    </row>
    <row r="203" spans="1:8" s="26" customFormat="1">
      <c r="A203" s="34">
        <v>2022</v>
      </c>
      <c r="B203" s="35" t="s">
        <v>181</v>
      </c>
      <c r="C203" s="29"/>
      <c r="D203" s="36"/>
      <c r="E203" s="36"/>
      <c r="F203" s="36"/>
      <c r="G203" s="36"/>
      <c r="H203" s="31">
        <f t="shared" si="12"/>
        <v>0</v>
      </c>
    </row>
    <row r="204" spans="1:8" s="26" customFormat="1">
      <c r="A204" s="34">
        <v>2023</v>
      </c>
      <c r="B204" s="35" t="s">
        <v>182</v>
      </c>
      <c r="C204" s="29"/>
      <c r="D204" s="36"/>
      <c r="E204" s="36"/>
      <c r="F204" s="36"/>
      <c r="G204" s="36"/>
      <c r="H204" s="31">
        <f t="shared" si="12"/>
        <v>0</v>
      </c>
    </row>
    <row r="205" spans="1:8" s="26" customFormat="1">
      <c r="A205" s="34">
        <v>2024</v>
      </c>
      <c r="B205" s="35" t="s">
        <v>183</v>
      </c>
      <c r="C205" s="29"/>
      <c r="D205" s="36"/>
      <c r="E205" s="36"/>
      <c r="F205" s="36"/>
      <c r="G205" s="36"/>
      <c r="H205" s="31">
        <f t="shared" si="12"/>
        <v>0</v>
      </c>
    </row>
    <row r="206" spans="1:8" s="26" customFormat="1">
      <c r="A206" s="34">
        <v>2027</v>
      </c>
      <c r="B206" s="35" t="s">
        <v>184</v>
      </c>
      <c r="C206" s="29"/>
      <c r="D206" s="36"/>
      <c r="E206" s="36"/>
      <c r="F206" s="36"/>
      <c r="G206" s="36"/>
      <c r="H206" s="31">
        <f t="shared" si="12"/>
        <v>0</v>
      </c>
    </row>
    <row r="207" spans="1:8" s="26" customFormat="1">
      <c r="A207" s="34">
        <v>2029</v>
      </c>
      <c r="B207" s="35" t="s">
        <v>185</v>
      </c>
      <c r="C207" s="29"/>
      <c r="D207" s="25">
        <f>SUM(D208:D212)</f>
        <v>0</v>
      </c>
      <c r="E207" s="25">
        <f>SUM(E208:E212)</f>
        <v>0</v>
      </c>
      <c r="F207" s="25">
        <f>SUM(F208:F212)</f>
        <v>0</v>
      </c>
      <c r="G207" s="25">
        <f>SUM(G208:G212)</f>
        <v>0</v>
      </c>
      <c r="H207" s="31">
        <f t="shared" si="12"/>
        <v>0</v>
      </c>
    </row>
    <row r="208" spans="1:8" s="26" customFormat="1">
      <c r="A208" s="34">
        <v>20291</v>
      </c>
      <c r="B208" s="35" t="s">
        <v>186</v>
      </c>
      <c r="C208" s="29"/>
      <c r="D208" s="36"/>
      <c r="E208" s="36"/>
      <c r="F208" s="36"/>
      <c r="G208" s="36"/>
      <c r="H208" s="31">
        <f t="shared" si="12"/>
        <v>0</v>
      </c>
    </row>
    <row r="209" spans="1:8" s="26" customFormat="1">
      <c r="A209" s="34">
        <v>20292</v>
      </c>
      <c r="B209" s="35" t="s">
        <v>187</v>
      </c>
      <c r="C209" s="29"/>
      <c r="D209" s="36"/>
      <c r="E209" s="36"/>
      <c r="F209" s="36"/>
      <c r="G209" s="36"/>
      <c r="H209" s="31">
        <f t="shared" si="12"/>
        <v>0</v>
      </c>
    </row>
    <row r="210" spans="1:8" s="26" customFormat="1">
      <c r="A210" s="34">
        <v>20293</v>
      </c>
      <c r="B210" s="35" t="s">
        <v>188</v>
      </c>
      <c r="C210" s="29"/>
      <c r="D210" s="36"/>
      <c r="E210" s="36"/>
      <c r="F210" s="36"/>
      <c r="G210" s="36"/>
      <c r="H210" s="31">
        <f t="shared" si="12"/>
        <v>0</v>
      </c>
    </row>
    <row r="211" spans="1:8" s="26" customFormat="1">
      <c r="A211" s="34">
        <v>20294</v>
      </c>
      <c r="B211" s="35" t="s">
        <v>189</v>
      </c>
      <c r="C211" s="29"/>
      <c r="D211" s="36"/>
      <c r="E211" s="36"/>
      <c r="F211" s="36"/>
      <c r="G211" s="36"/>
      <c r="H211" s="31">
        <f t="shared" si="12"/>
        <v>0</v>
      </c>
    </row>
    <row r="212" spans="1:8" s="26" customFormat="1">
      <c r="A212" s="34">
        <v>20297</v>
      </c>
      <c r="B212" s="35" t="s">
        <v>190</v>
      </c>
      <c r="C212" s="29"/>
      <c r="D212" s="36"/>
      <c r="E212" s="36"/>
      <c r="F212" s="36"/>
      <c r="G212" s="36"/>
      <c r="H212" s="31">
        <f t="shared" si="12"/>
        <v>0</v>
      </c>
    </row>
    <row r="213" spans="1:8" s="26" customFormat="1">
      <c r="A213" s="50">
        <v>203</v>
      </c>
      <c r="B213" s="33" t="s">
        <v>192</v>
      </c>
      <c r="C213" s="29"/>
      <c r="D213" s="25">
        <f>SUM(D214:D219)</f>
        <v>0</v>
      </c>
      <c r="E213" s="25">
        <f>SUM(E214:E219)</f>
        <v>0</v>
      </c>
      <c r="F213" s="25">
        <f>SUM(F214:F219)</f>
        <v>0</v>
      </c>
      <c r="G213" s="25">
        <f>SUM(G214:G219)</f>
        <v>0</v>
      </c>
      <c r="H213" s="31">
        <f t="shared" si="12"/>
        <v>0</v>
      </c>
    </row>
    <row r="214" spans="1:8" s="26" customFormat="1">
      <c r="A214" s="34">
        <v>2031</v>
      </c>
      <c r="B214" s="35" t="s">
        <v>180</v>
      </c>
      <c r="C214" s="29"/>
      <c r="D214" s="36"/>
      <c r="E214" s="36"/>
      <c r="F214" s="36"/>
      <c r="G214" s="36"/>
      <c r="H214" s="31">
        <f t="shared" si="12"/>
        <v>0</v>
      </c>
    </row>
    <row r="215" spans="1:8" s="26" customFormat="1">
      <c r="A215" s="34">
        <v>2032</v>
      </c>
      <c r="B215" s="35" t="s">
        <v>181</v>
      </c>
      <c r="C215" s="29"/>
      <c r="D215" s="36"/>
      <c r="E215" s="36"/>
      <c r="F215" s="36"/>
      <c r="G215" s="36"/>
      <c r="H215" s="31">
        <f t="shared" si="12"/>
        <v>0</v>
      </c>
    </row>
    <row r="216" spans="1:8" s="26" customFormat="1">
      <c r="A216" s="34">
        <v>2033</v>
      </c>
      <c r="B216" s="35" t="s">
        <v>182</v>
      </c>
      <c r="C216" s="29"/>
      <c r="D216" s="36"/>
      <c r="E216" s="36"/>
      <c r="F216" s="36"/>
      <c r="G216" s="36"/>
      <c r="H216" s="31">
        <f t="shared" si="12"/>
        <v>0</v>
      </c>
    </row>
    <row r="217" spans="1:8" s="26" customFormat="1">
      <c r="A217" s="34">
        <v>2034</v>
      </c>
      <c r="B217" s="35" t="s">
        <v>183</v>
      </c>
      <c r="C217" s="29"/>
      <c r="D217" s="36"/>
      <c r="E217" s="36"/>
      <c r="F217" s="36"/>
      <c r="G217" s="36"/>
      <c r="H217" s="31">
        <f t="shared" si="12"/>
        <v>0</v>
      </c>
    </row>
    <row r="218" spans="1:8" s="26" customFormat="1">
      <c r="A218" s="34">
        <v>2037</v>
      </c>
      <c r="B218" s="35" t="s">
        <v>184</v>
      </c>
      <c r="C218" s="29"/>
      <c r="D218" s="36"/>
      <c r="E218" s="36"/>
      <c r="F218" s="36"/>
      <c r="G218" s="36"/>
      <c r="H218" s="31">
        <f t="shared" si="12"/>
        <v>0</v>
      </c>
    </row>
    <row r="219" spans="1:8" s="26" customFormat="1">
      <c r="A219" s="34">
        <v>2039</v>
      </c>
      <c r="B219" s="35" t="s">
        <v>185</v>
      </c>
      <c r="C219" s="29"/>
      <c r="D219" s="25">
        <f>SUM(D220:D224)</f>
        <v>0</v>
      </c>
      <c r="E219" s="25">
        <f>SUM(E220:E224)</f>
        <v>0</v>
      </c>
      <c r="F219" s="25">
        <f>SUM(F220:F224)</f>
        <v>0</v>
      </c>
      <c r="G219" s="25">
        <f>SUM(G220:G224)</f>
        <v>0</v>
      </c>
      <c r="H219" s="31">
        <f t="shared" si="12"/>
        <v>0</v>
      </c>
    </row>
    <row r="220" spans="1:8" s="26" customFormat="1">
      <c r="A220" s="34">
        <v>20391</v>
      </c>
      <c r="B220" s="35" t="s">
        <v>186</v>
      </c>
      <c r="C220" s="29"/>
      <c r="D220" s="36"/>
      <c r="E220" s="36"/>
      <c r="F220" s="36"/>
      <c r="G220" s="36"/>
      <c r="H220" s="31">
        <f t="shared" si="12"/>
        <v>0</v>
      </c>
    </row>
    <row r="221" spans="1:8" s="26" customFormat="1">
      <c r="A221" s="34">
        <v>20392</v>
      </c>
      <c r="B221" s="35" t="s">
        <v>187</v>
      </c>
      <c r="C221" s="29"/>
      <c r="D221" s="36"/>
      <c r="E221" s="36"/>
      <c r="F221" s="36"/>
      <c r="G221" s="36"/>
      <c r="H221" s="31">
        <f t="shared" si="12"/>
        <v>0</v>
      </c>
    </row>
    <row r="222" spans="1:8" s="26" customFormat="1">
      <c r="A222" s="34">
        <v>20393</v>
      </c>
      <c r="B222" s="35" t="s">
        <v>188</v>
      </c>
      <c r="C222" s="29"/>
      <c r="D222" s="36"/>
      <c r="E222" s="36"/>
      <c r="F222" s="36"/>
      <c r="G222" s="36"/>
      <c r="H222" s="31">
        <f t="shared" si="12"/>
        <v>0</v>
      </c>
    </row>
    <row r="223" spans="1:8" s="26" customFormat="1">
      <c r="A223" s="34">
        <v>20394</v>
      </c>
      <c r="B223" s="35" t="s">
        <v>189</v>
      </c>
      <c r="C223" s="29"/>
      <c r="D223" s="36"/>
      <c r="E223" s="36"/>
      <c r="F223" s="36"/>
      <c r="G223" s="36"/>
      <c r="H223" s="31">
        <f t="shared" si="12"/>
        <v>0</v>
      </c>
    </row>
    <row r="224" spans="1:8" s="26" customFormat="1">
      <c r="A224" s="34">
        <v>20397</v>
      </c>
      <c r="B224" s="35" t="s">
        <v>190</v>
      </c>
      <c r="C224" s="29"/>
      <c r="D224" s="36"/>
      <c r="E224" s="36"/>
      <c r="F224" s="36"/>
      <c r="G224" s="36"/>
      <c r="H224" s="31">
        <f t="shared" si="12"/>
        <v>0</v>
      </c>
    </row>
    <row r="225" spans="1:8" s="26" customFormat="1">
      <c r="A225" s="50">
        <v>204</v>
      </c>
      <c r="B225" s="33" t="s">
        <v>193</v>
      </c>
      <c r="C225" s="29"/>
      <c r="D225" s="25">
        <f>SUM(D226:D231)</f>
        <v>0</v>
      </c>
      <c r="E225" s="25">
        <f>SUM(E226:E231)</f>
        <v>0</v>
      </c>
      <c r="F225" s="25">
        <f>SUM(F226:F231)</f>
        <v>0</v>
      </c>
      <c r="G225" s="25">
        <f>SUM(G226:G231)</f>
        <v>0</v>
      </c>
      <c r="H225" s="31">
        <f t="shared" si="12"/>
        <v>0</v>
      </c>
    </row>
    <row r="226" spans="1:8" s="26" customFormat="1">
      <c r="A226" s="34">
        <v>2041</v>
      </c>
      <c r="B226" s="35" t="s">
        <v>180</v>
      </c>
      <c r="C226" s="29"/>
      <c r="D226" s="36"/>
      <c r="E226" s="36"/>
      <c r="F226" s="36"/>
      <c r="G226" s="36"/>
      <c r="H226" s="31">
        <f t="shared" si="12"/>
        <v>0</v>
      </c>
    </row>
    <row r="227" spans="1:8" s="26" customFormat="1">
      <c r="A227" s="34">
        <v>2042</v>
      </c>
      <c r="B227" s="35" t="s">
        <v>181</v>
      </c>
      <c r="C227" s="29"/>
      <c r="D227" s="36"/>
      <c r="E227" s="36"/>
      <c r="F227" s="36"/>
      <c r="G227" s="36"/>
      <c r="H227" s="31">
        <f t="shared" si="12"/>
        <v>0</v>
      </c>
    </row>
    <row r="228" spans="1:8" s="26" customFormat="1">
      <c r="A228" s="34">
        <v>2043</v>
      </c>
      <c r="B228" s="35" t="s">
        <v>182</v>
      </c>
      <c r="C228" s="29"/>
      <c r="D228" s="36"/>
      <c r="E228" s="36"/>
      <c r="F228" s="36"/>
      <c r="G228" s="36"/>
      <c r="H228" s="31">
        <f t="shared" si="12"/>
        <v>0</v>
      </c>
    </row>
    <row r="229" spans="1:8" s="26" customFormat="1">
      <c r="A229" s="34">
        <v>2044</v>
      </c>
      <c r="B229" s="35" t="s">
        <v>183</v>
      </c>
      <c r="C229" s="29"/>
      <c r="D229" s="36"/>
      <c r="E229" s="36"/>
      <c r="F229" s="36"/>
      <c r="G229" s="36"/>
      <c r="H229" s="31">
        <f t="shared" si="12"/>
        <v>0</v>
      </c>
    </row>
    <row r="230" spans="1:8" s="26" customFormat="1">
      <c r="A230" s="34">
        <v>2047</v>
      </c>
      <c r="B230" s="35" t="s">
        <v>184</v>
      </c>
      <c r="C230" s="29"/>
      <c r="D230" s="36"/>
      <c r="E230" s="36"/>
      <c r="F230" s="36"/>
      <c r="G230" s="36"/>
      <c r="H230" s="31">
        <f t="shared" si="12"/>
        <v>0</v>
      </c>
    </row>
    <row r="231" spans="1:8" s="26" customFormat="1">
      <c r="A231" s="34">
        <v>2049</v>
      </c>
      <c r="B231" s="35" t="s">
        <v>185</v>
      </c>
      <c r="C231" s="29"/>
      <c r="D231" s="25">
        <f>SUM(D232:D236)</f>
        <v>0</v>
      </c>
      <c r="E231" s="25">
        <f>SUM(E232:E236)</f>
        <v>0</v>
      </c>
      <c r="F231" s="25">
        <f>SUM(F232:F236)</f>
        <v>0</v>
      </c>
      <c r="G231" s="25">
        <f>SUM(G232:G236)</f>
        <v>0</v>
      </c>
      <c r="H231" s="31">
        <f t="shared" si="12"/>
        <v>0</v>
      </c>
    </row>
    <row r="232" spans="1:8" s="26" customFormat="1">
      <c r="A232" s="34">
        <v>20491</v>
      </c>
      <c r="B232" s="35" t="s">
        <v>186</v>
      </c>
      <c r="C232" s="29"/>
      <c r="D232" s="36"/>
      <c r="E232" s="36"/>
      <c r="F232" s="36"/>
      <c r="G232" s="36"/>
      <c r="H232" s="31">
        <f t="shared" si="12"/>
        <v>0</v>
      </c>
    </row>
    <row r="233" spans="1:8" s="26" customFormat="1">
      <c r="A233" s="34">
        <v>20492</v>
      </c>
      <c r="B233" s="35" t="s">
        <v>187</v>
      </c>
      <c r="C233" s="29"/>
      <c r="D233" s="36"/>
      <c r="E233" s="36"/>
      <c r="F233" s="36"/>
      <c r="G233" s="36"/>
      <c r="H233" s="31">
        <f t="shared" si="12"/>
        <v>0</v>
      </c>
    </row>
    <row r="234" spans="1:8" s="26" customFormat="1">
      <c r="A234" s="34">
        <v>20493</v>
      </c>
      <c r="B234" s="35" t="s">
        <v>188</v>
      </c>
      <c r="C234" s="29"/>
      <c r="D234" s="36"/>
      <c r="E234" s="36"/>
      <c r="F234" s="36"/>
      <c r="G234" s="36"/>
      <c r="H234" s="31">
        <f t="shared" si="12"/>
        <v>0</v>
      </c>
    </row>
    <row r="235" spans="1:8" s="26" customFormat="1">
      <c r="A235" s="34">
        <v>20494</v>
      </c>
      <c r="B235" s="35" t="s">
        <v>189</v>
      </c>
      <c r="C235" s="29"/>
      <c r="D235" s="36"/>
      <c r="E235" s="36"/>
      <c r="F235" s="36"/>
      <c r="G235" s="36"/>
      <c r="H235" s="31">
        <f t="shared" si="12"/>
        <v>0</v>
      </c>
    </row>
    <row r="236" spans="1:8" s="26" customFormat="1">
      <c r="A236" s="34">
        <v>20497</v>
      </c>
      <c r="B236" s="35" t="s">
        <v>190</v>
      </c>
      <c r="C236" s="29"/>
      <c r="D236" s="36"/>
      <c r="E236" s="36"/>
      <c r="F236" s="36"/>
      <c r="G236" s="36"/>
      <c r="H236" s="31">
        <f t="shared" si="12"/>
        <v>0</v>
      </c>
    </row>
    <row r="237" spans="1:8" s="26" customFormat="1">
      <c r="A237" s="50">
        <v>205</v>
      </c>
      <c r="B237" s="33" t="s">
        <v>194</v>
      </c>
      <c r="C237" s="29"/>
      <c r="D237" s="25">
        <f>SUM(D238:D243)</f>
        <v>0</v>
      </c>
      <c r="E237" s="25">
        <f>SUM(E238:E243)</f>
        <v>0</v>
      </c>
      <c r="F237" s="25">
        <f>SUM(F238:F243)</f>
        <v>0</v>
      </c>
      <c r="G237" s="25">
        <f>SUM(G238:G243)</f>
        <v>0</v>
      </c>
      <c r="H237" s="31">
        <f t="shared" si="12"/>
        <v>0</v>
      </c>
    </row>
    <row r="238" spans="1:8" s="26" customFormat="1">
      <c r="A238" s="34">
        <v>2051</v>
      </c>
      <c r="B238" s="35" t="s">
        <v>180</v>
      </c>
      <c r="C238" s="29"/>
      <c r="D238" s="36"/>
      <c r="E238" s="36"/>
      <c r="F238" s="36"/>
      <c r="G238" s="36"/>
      <c r="H238" s="31">
        <f t="shared" si="12"/>
        <v>0</v>
      </c>
    </row>
    <row r="239" spans="1:8" s="26" customFormat="1">
      <c r="A239" s="34">
        <v>2052</v>
      </c>
      <c r="B239" s="35" t="s">
        <v>181</v>
      </c>
      <c r="C239" s="29"/>
      <c r="D239" s="36"/>
      <c r="E239" s="36"/>
      <c r="F239" s="36"/>
      <c r="G239" s="36"/>
      <c r="H239" s="31">
        <f t="shared" si="12"/>
        <v>0</v>
      </c>
    </row>
    <row r="240" spans="1:8" s="26" customFormat="1">
      <c r="A240" s="34">
        <v>2053</v>
      </c>
      <c r="B240" s="35" t="s">
        <v>182</v>
      </c>
      <c r="C240" s="29"/>
      <c r="D240" s="36"/>
      <c r="E240" s="36"/>
      <c r="F240" s="36"/>
      <c r="G240" s="36"/>
      <c r="H240" s="31">
        <f t="shared" si="12"/>
        <v>0</v>
      </c>
    </row>
    <row r="241" spans="1:8" s="26" customFormat="1">
      <c r="A241" s="34">
        <v>2054</v>
      </c>
      <c r="B241" s="35" t="s">
        <v>183</v>
      </c>
      <c r="C241" s="29"/>
      <c r="D241" s="36"/>
      <c r="E241" s="36"/>
      <c r="F241" s="36"/>
      <c r="G241" s="36"/>
      <c r="H241" s="31">
        <f t="shared" si="12"/>
        <v>0</v>
      </c>
    </row>
    <row r="242" spans="1:8" s="26" customFormat="1">
      <c r="A242" s="34">
        <v>2057</v>
      </c>
      <c r="B242" s="35" t="s">
        <v>184</v>
      </c>
      <c r="C242" s="29"/>
      <c r="D242" s="36"/>
      <c r="E242" s="36"/>
      <c r="F242" s="36"/>
      <c r="G242" s="36"/>
      <c r="H242" s="31">
        <f t="shared" si="12"/>
        <v>0</v>
      </c>
    </row>
    <row r="243" spans="1:8" s="26" customFormat="1">
      <c r="A243" s="34">
        <v>2059</v>
      </c>
      <c r="B243" s="35" t="s">
        <v>185</v>
      </c>
      <c r="C243" s="29"/>
      <c r="D243" s="25">
        <f>SUM(D244:D248)</f>
        <v>0</v>
      </c>
      <c r="E243" s="25">
        <f>SUM(E244:E248)</f>
        <v>0</v>
      </c>
      <c r="F243" s="25">
        <f>SUM(F244:F248)</f>
        <v>0</v>
      </c>
      <c r="G243" s="25">
        <f>SUM(G244:G248)</f>
        <v>0</v>
      </c>
      <c r="H243" s="31">
        <f t="shared" si="12"/>
        <v>0</v>
      </c>
    </row>
    <row r="244" spans="1:8" s="26" customFormat="1">
      <c r="A244" s="34">
        <v>20591</v>
      </c>
      <c r="B244" s="35" t="s">
        <v>186</v>
      </c>
      <c r="C244" s="29"/>
      <c r="D244" s="36"/>
      <c r="E244" s="36"/>
      <c r="F244" s="36"/>
      <c r="G244" s="36"/>
      <c r="H244" s="31">
        <f t="shared" si="12"/>
        <v>0</v>
      </c>
    </row>
    <row r="245" spans="1:8" s="26" customFormat="1">
      <c r="A245" s="34">
        <v>20592</v>
      </c>
      <c r="B245" s="35" t="s">
        <v>187</v>
      </c>
      <c r="C245" s="29"/>
      <c r="D245" s="36"/>
      <c r="E245" s="36"/>
      <c r="F245" s="36"/>
      <c r="G245" s="36"/>
      <c r="H245" s="31">
        <f t="shared" si="12"/>
        <v>0</v>
      </c>
    </row>
    <row r="246" spans="1:8" s="26" customFormat="1">
      <c r="A246" s="34">
        <v>20593</v>
      </c>
      <c r="B246" s="35" t="s">
        <v>188</v>
      </c>
      <c r="C246" s="29"/>
      <c r="D246" s="36"/>
      <c r="E246" s="36"/>
      <c r="F246" s="36"/>
      <c r="G246" s="36"/>
      <c r="H246" s="31">
        <f t="shared" si="12"/>
        <v>0</v>
      </c>
    </row>
    <row r="247" spans="1:8" s="26" customFormat="1">
      <c r="A247" s="34">
        <v>20594</v>
      </c>
      <c r="B247" s="35" t="s">
        <v>189</v>
      </c>
      <c r="C247" s="29"/>
      <c r="D247" s="36"/>
      <c r="E247" s="36"/>
      <c r="F247" s="36"/>
      <c r="G247" s="36"/>
      <c r="H247" s="31">
        <f t="shared" si="12"/>
        <v>0</v>
      </c>
    </row>
    <row r="248" spans="1:8" s="26" customFormat="1">
      <c r="A248" s="34">
        <v>20597</v>
      </c>
      <c r="B248" s="35" t="s">
        <v>190</v>
      </c>
      <c r="C248" s="29"/>
      <c r="D248" s="36"/>
      <c r="E248" s="36"/>
      <c r="F248" s="36"/>
      <c r="G248" s="36"/>
      <c r="H248" s="31">
        <f t="shared" si="12"/>
        <v>0</v>
      </c>
    </row>
    <row r="249" spans="1:8" s="26" customFormat="1">
      <c r="A249" s="27">
        <v>21</v>
      </c>
      <c r="B249" s="28" t="s">
        <v>195</v>
      </c>
      <c r="C249" s="29"/>
      <c r="D249" s="25">
        <f>D250+D262+D274+D286+D298</f>
        <v>0</v>
      </c>
      <c r="E249" s="25">
        <f>E250+E262+E274+E286+E298</f>
        <v>0</v>
      </c>
      <c r="F249" s="25">
        <f>F250+F262+F274+F286+F298</f>
        <v>0</v>
      </c>
      <c r="G249" s="25">
        <f>G250+G262+G274+G286+G298</f>
        <v>0</v>
      </c>
      <c r="H249" s="31">
        <f t="shared" si="12"/>
        <v>0</v>
      </c>
    </row>
    <row r="250" spans="1:8" s="26" customFormat="1">
      <c r="A250" s="50">
        <v>211</v>
      </c>
      <c r="B250" s="33" t="s">
        <v>196</v>
      </c>
      <c r="C250" s="29"/>
      <c r="D250" s="25">
        <f>SUM(D251:D256)</f>
        <v>0</v>
      </c>
      <c r="E250" s="25">
        <f>SUM(E251:E256)</f>
        <v>0</v>
      </c>
      <c r="F250" s="25">
        <f>SUM(F251:F256)</f>
        <v>0</v>
      </c>
      <c r="G250" s="25">
        <f>SUM(G251:G256)</f>
        <v>0</v>
      </c>
      <c r="H250" s="31">
        <f t="shared" si="12"/>
        <v>0</v>
      </c>
    </row>
    <row r="251" spans="1:8" s="26" customFormat="1">
      <c r="A251" s="34">
        <v>2111</v>
      </c>
      <c r="B251" s="35" t="s">
        <v>180</v>
      </c>
      <c r="C251" s="29"/>
      <c r="D251" s="36"/>
      <c r="E251" s="36"/>
      <c r="F251" s="36"/>
      <c r="G251" s="36"/>
      <c r="H251" s="31">
        <f t="shared" si="12"/>
        <v>0</v>
      </c>
    </row>
    <row r="252" spans="1:8" s="26" customFormat="1">
      <c r="A252" s="34">
        <v>2112</v>
      </c>
      <c r="B252" s="35" t="s">
        <v>181</v>
      </c>
      <c r="C252" s="29"/>
      <c r="D252" s="36"/>
      <c r="E252" s="36"/>
      <c r="F252" s="36"/>
      <c r="G252" s="36"/>
      <c r="H252" s="31">
        <f t="shared" si="12"/>
        <v>0</v>
      </c>
    </row>
    <row r="253" spans="1:8" s="26" customFormat="1">
      <c r="A253" s="34">
        <v>2113</v>
      </c>
      <c r="B253" s="35" t="s">
        <v>182</v>
      </c>
      <c r="C253" s="29"/>
      <c r="D253" s="36"/>
      <c r="E253" s="36"/>
      <c r="F253" s="36"/>
      <c r="G253" s="36"/>
      <c r="H253" s="31">
        <f t="shared" ref="H253:H316" si="13">SUM(D253:G253)</f>
        <v>0</v>
      </c>
    </row>
    <row r="254" spans="1:8" s="26" customFormat="1">
      <c r="A254" s="34">
        <v>2114</v>
      </c>
      <c r="B254" s="35" t="s">
        <v>183</v>
      </c>
      <c r="C254" s="29"/>
      <c r="D254" s="36"/>
      <c r="E254" s="36"/>
      <c r="F254" s="36"/>
      <c r="G254" s="36"/>
      <c r="H254" s="31">
        <f t="shared" si="13"/>
        <v>0</v>
      </c>
    </row>
    <row r="255" spans="1:8" s="26" customFormat="1">
      <c r="A255" s="34">
        <v>2117</v>
      </c>
      <c r="B255" s="35" t="s">
        <v>184</v>
      </c>
      <c r="C255" s="29"/>
      <c r="D255" s="36"/>
      <c r="E255" s="36"/>
      <c r="F255" s="36"/>
      <c r="G255" s="36"/>
      <c r="H255" s="31">
        <f t="shared" si="13"/>
        <v>0</v>
      </c>
    </row>
    <row r="256" spans="1:8" s="26" customFormat="1">
      <c r="A256" s="34">
        <v>2119</v>
      </c>
      <c r="B256" s="35" t="s">
        <v>185</v>
      </c>
      <c r="C256" s="29"/>
      <c r="D256" s="25">
        <f>SUM(D257:D261)</f>
        <v>0</v>
      </c>
      <c r="E256" s="25">
        <f>SUM(E257:E261)</f>
        <v>0</v>
      </c>
      <c r="F256" s="25">
        <f>SUM(F257:F261)</f>
        <v>0</v>
      </c>
      <c r="G256" s="25">
        <f>SUM(G257:G261)</f>
        <v>0</v>
      </c>
      <c r="H256" s="31">
        <f t="shared" si="13"/>
        <v>0</v>
      </c>
    </row>
    <row r="257" spans="1:8" s="26" customFormat="1">
      <c r="A257" s="34">
        <v>21191</v>
      </c>
      <c r="B257" s="35" t="s">
        <v>186</v>
      </c>
      <c r="C257" s="29"/>
      <c r="D257" s="36"/>
      <c r="E257" s="36"/>
      <c r="F257" s="36"/>
      <c r="G257" s="36"/>
      <c r="H257" s="31">
        <f t="shared" si="13"/>
        <v>0</v>
      </c>
    </row>
    <row r="258" spans="1:8" s="26" customFormat="1">
      <c r="A258" s="34">
        <v>21192</v>
      </c>
      <c r="B258" s="35" t="s">
        <v>187</v>
      </c>
      <c r="C258" s="29"/>
      <c r="D258" s="36"/>
      <c r="E258" s="36"/>
      <c r="F258" s="36"/>
      <c r="G258" s="36"/>
      <c r="H258" s="31">
        <f t="shared" si="13"/>
        <v>0</v>
      </c>
    </row>
    <row r="259" spans="1:8" s="26" customFormat="1">
      <c r="A259" s="34">
        <v>21193</v>
      </c>
      <c r="B259" s="35" t="s">
        <v>188</v>
      </c>
      <c r="C259" s="29"/>
      <c r="D259" s="36"/>
      <c r="E259" s="36"/>
      <c r="F259" s="36"/>
      <c r="G259" s="36"/>
      <c r="H259" s="31">
        <f t="shared" si="13"/>
        <v>0</v>
      </c>
    </row>
    <row r="260" spans="1:8" s="26" customFormat="1">
      <c r="A260" s="34">
        <v>21194</v>
      </c>
      <c r="B260" s="35" t="s">
        <v>189</v>
      </c>
      <c r="C260" s="29"/>
      <c r="D260" s="36"/>
      <c r="E260" s="36"/>
      <c r="F260" s="36"/>
      <c r="G260" s="36"/>
      <c r="H260" s="31">
        <f t="shared" si="13"/>
        <v>0</v>
      </c>
    </row>
    <row r="261" spans="1:8" s="26" customFormat="1">
      <c r="A261" s="34">
        <v>21197</v>
      </c>
      <c r="B261" s="35" t="s">
        <v>190</v>
      </c>
      <c r="C261" s="29"/>
      <c r="D261" s="36"/>
      <c r="E261" s="36"/>
      <c r="F261" s="36"/>
      <c r="G261" s="36"/>
      <c r="H261" s="31">
        <f t="shared" si="13"/>
        <v>0</v>
      </c>
    </row>
    <row r="262" spans="1:8" s="26" customFormat="1">
      <c r="A262" s="50">
        <v>212</v>
      </c>
      <c r="B262" s="33" t="s">
        <v>197</v>
      </c>
      <c r="C262" s="29"/>
      <c r="D262" s="25">
        <f>SUM(D263:D268)</f>
        <v>0</v>
      </c>
      <c r="E262" s="25">
        <f>SUM(E263:E268)</f>
        <v>0</v>
      </c>
      <c r="F262" s="25">
        <f>SUM(F263:F268)</f>
        <v>0</v>
      </c>
      <c r="G262" s="25">
        <f>SUM(G263:G268)</f>
        <v>0</v>
      </c>
      <c r="H262" s="31">
        <f t="shared" si="13"/>
        <v>0</v>
      </c>
    </row>
    <row r="263" spans="1:8" s="26" customFormat="1">
      <c r="A263" s="34">
        <v>2121</v>
      </c>
      <c r="B263" s="35" t="s">
        <v>180</v>
      </c>
      <c r="C263" s="29"/>
      <c r="D263" s="36"/>
      <c r="E263" s="36"/>
      <c r="F263" s="36"/>
      <c r="G263" s="36"/>
      <c r="H263" s="31">
        <f t="shared" si="13"/>
        <v>0</v>
      </c>
    </row>
    <row r="264" spans="1:8" s="26" customFormat="1">
      <c r="A264" s="34">
        <v>2122</v>
      </c>
      <c r="B264" s="35" t="s">
        <v>181</v>
      </c>
      <c r="C264" s="29"/>
      <c r="D264" s="36"/>
      <c r="E264" s="36"/>
      <c r="F264" s="36"/>
      <c r="G264" s="36"/>
      <c r="H264" s="31">
        <f t="shared" si="13"/>
        <v>0</v>
      </c>
    </row>
    <row r="265" spans="1:8" s="26" customFormat="1">
      <c r="A265" s="34">
        <v>2123</v>
      </c>
      <c r="B265" s="35" t="s">
        <v>182</v>
      </c>
      <c r="C265" s="29"/>
      <c r="D265" s="36"/>
      <c r="E265" s="36"/>
      <c r="F265" s="36"/>
      <c r="G265" s="36"/>
      <c r="H265" s="31">
        <f t="shared" si="13"/>
        <v>0</v>
      </c>
    </row>
    <row r="266" spans="1:8" s="26" customFormat="1">
      <c r="A266" s="34">
        <v>2124</v>
      </c>
      <c r="B266" s="35" t="s">
        <v>183</v>
      </c>
      <c r="C266" s="29"/>
      <c r="D266" s="36"/>
      <c r="E266" s="36"/>
      <c r="F266" s="36"/>
      <c r="G266" s="36"/>
      <c r="H266" s="31">
        <f t="shared" si="13"/>
        <v>0</v>
      </c>
    </row>
    <row r="267" spans="1:8" s="26" customFormat="1">
      <c r="A267" s="34">
        <v>2127</v>
      </c>
      <c r="B267" s="35" t="s">
        <v>184</v>
      </c>
      <c r="C267" s="29"/>
      <c r="D267" s="36"/>
      <c r="E267" s="36"/>
      <c r="F267" s="36"/>
      <c r="G267" s="36"/>
      <c r="H267" s="31">
        <f t="shared" si="13"/>
        <v>0</v>
      </c>
    </row>
    <row r="268" spans="1:8" s="26" customFormat="1">
      <c r="A268" s="34">
        <v>2129</v>
      </c>
      <c r="B268" s="35" t="s">
        <v>185</v>
      </c>
      <c r="C268" s="29"/>
      <c r="D268" s="25">
        <f>SUM(D269:D273)</f>
        <v>0</v>
      </c>
      <c r="E268" s="25">
        <f>SUM(E269:E273)</f>
        <v>0</v>
      </c>
      <c r="F268" s="25">
        <f>SUM(F269:F273)</f>
        <v>0</v>
      </c>
      <c r="G268" s="25">
        <f>SUM(G269:G273)</f>
        <v>0</v>
      </c>
      <c r="H268" s="31">
        <f t="shared" si="13"/>
        <v>0</v>
      </c>
    </row>
    <row r="269" spans="1:8" s="26" customFormat="1">
      <c r="A269" s="34">
        <v>21291</v>
      </c>
      <c r="B269" s="35" t="s">
        <v>186</v>
      </c>
      <c r="C269" s="29"/>
      <c r="D269" s="36"/>
      <c r="E269" s="36"/>
      <c r="F269" s="36"/>
      <c r="G269" s="36"/>
      <c r="H269" s="31">
        <f t="shared" si="13"/>
        <v>0</v>
      </c>
    </row>
    <row r="270" spans="1:8" s="26" customFormat="1">
      <c r="A270" s="34">
        <v>21292</v>
      </c>
      <c r="B270" s="35" t="s">
        <v>187</v>
      </c>
      <c r="C270" s="29"/>
      <c r="D270" s="36"/>
      <c r="E270" s="36"/>
      <c r="F270" s="36"/>
      <c r="G270" s="36"/>
      <c r="H270" s="31">
        <f t="shared" si="13"/>
        <v>0</v>
      </c>
    </row>
    <row r="271" spans="1:8" s="26" customFormat="1">
      <c r="A271" s="34">
        <v>21293</v>
      </c>
      <c r="B271" s="35" t="s">
        <v>188</v>
      </c>
      <c r="C271" s="29"/>
      <c r="D271" s="36"/>
      <c r="E271" s="36"/>
      <c r="F271" s="36"/>
      <c r="G271" s="36"/>
      <c r="H271" s="31">
        <f t="shared" si="13"/>
        <v>0</v>
      </c>
    </row>
    <row r="272" spans="1:8" s="26" customFormat="1">
      <c r="A272" s="34">
        <v>21294</v>
      </c>
      <c r="B272" s="35" t="s">
        <v>189</v>
      </c>
      <c r="C272" s="29"/>
      <c r="D272" s="36"/>
      <c r="E272" s="36"/>
      <c r="F272" s="36"/>
      <c r="G272" s="36"/>
      <c r="H272" s="31">
        <f t="shared" si="13"/>
        <v>0</v>
      </c>
    </row>
    <row r="273" spans="1:8" s="26" customFormat="1">
      <c r="A273" s="34">
        <v>21297</v>
      </c>
      <c r="B273" s="35" t="s">
        <v>190</v>
      </c>
      <c r="C273" s="29"/>
      <c r="D273" s="36"/>
      <c r="E273" s="36"/>
      <c r="F273" s="36"/>
      <c r="G273" s="36"/>
      <c r="H273" s="31">
        <f t="shared" si="13"/>
        <v>0</v>
      </c>
    </row>
    <row r="274" spans="1:8" s="26" customFormat="1">
      <c r="A274" s="50">
        <v>213</v>
      </c>
      <c r="B274" s="33" t="s">
        <v>192</v>
      </c>
      <c r="C274" s="29"/>
      <c r="D274" s="25">
        <f>SUM(D275:D280)</f>
        <v>0</v>
      </c>
      <c r="E274" s="25">
        <f>SUM(E275:E280)</f>
        <v>0</v>
      </c>
      <c r="F274" s="25">
        <f>SUM(F275:F280)</f>
        <v>0</v>
      </c>
      <c r="G274" s="25">
        <f>SUM(G275:G280)</f>
        <v>0</v>
      </c>
      <c r="H274" s="31">
        <f t="shared" si="13"/>
        <v>0</v>
      </c>
    </row>
    <row r="275" spans="1:8" s="26" customFormat="1">
      <c r="A275" s="34">
        <v>2131</v>
      </c>
      <c r="B275" s="35" t="s">
        <v>180</v>
      </c>
      <c r="C275" s="29"/>
      <c r="D275" s="36"/>
      <c r="E275" s="36"/>
      <c r="F275" s="36"/>
      <c r="G275" s="36"/>
      <c r="H275" s="31">
        <f t="shared" si="13"/>
        <v>0</v>
      </c>
    </row>
    <row r="276" spans="1:8" s="26" customFormat="1">
      <c r="A276" s="34">
        <v>2132</v>
      </c>
      <c r="B276" s="35" t="s">
        <v>181</v>
      </c>
      <c r="C276" s="29"/>
      <c r="D276" s="36"/>
      <c r="E276" s="36"/>
      <c r="F276" s="36"/>
      <c r="G276" s="36"/>
      <c r="H276" s="31">
        <f t="shared" si="13"/>
        <v>0</v>
      </c>
    </row>
    <row r="277" spans="1:8" s="26" customFormat="1">
      <c r="A277" s="34">
        <v>2133</v>
      </c>
      <c r="B277" s="35" t="s">
        <v>182</v>
      </c>
      <c r="C277" s="29"/>
      <c r="D277" s="36"/>
      <c r="E277" s="36"/>
      <c r="F277" s="36"/>
      <c r="G277" s="36"/>
      <c r="H277" s="31">
        <f t="shared" si="13"/>
        <v>0</v>
      </c>
    </row>
    <row r="278" spans="1:8" s="26" customFormat="1">
      <c r="A278" s="34">
        <v>2134</v>
      </c>
      <c r="B278" s="35" t="s">
        <v>183</v>
      </c>
      <c r="C278" s="29"/>
      <c r="D278" s="36"/>
      <c r="E278" s="36"/>
      <c r="F278" s="36"/>
      <c r="G278" s="36"/>
      <c r="H278" s="31">
        <f t="shared" si="13"/>
        <v>0</v>
      </c>
    </row>
    <row r="279" spans="1:8" s="26" customFormat="1">
      <c r="A279" s="34">
        <v>2137</v>
      </c>
      <c r="B279" s="35" t="s">
        <v>184</v>
      </c>
      <c r="C279" s="29"/>
      <c r="D279" s="36"/>
      <c r="E279" s="36"/>
      <c r="F279" s="36"/>
      <c r="G279" s="36"/>
      <c r="H279" s="31">
        <f t="shared" si="13"/>
        <v>0</v>
      </c>
    </row>
    <row r="280" spans="1:8" s="26" customFormat="1">
      <c r="A280" s="34">
        <v>2139</v>
      </c>
      <c r="B280" s="35" t="s">
        <v>185</v>
      </c>
      <c r="C280" s="29"/>
      <c r="D280" s="25">
        <f>SUM(D281:D285)</f>
        <v>0</v>
      </c>
      <c r="E280" s="25">
        <f>SUM(E281:E285)</f>
        <v>0</v>
      </c>
      <c r="F280" s="25">
        <f>SUM(F281:F285)</f>
        <v>0</v>
      </c>
      <c r="G280" s="25">
        <f>SUM(G281:G285)</f>
        <v>0</v>
      </c>
      <c r="H280" s="31">
        <f t="shared" si="13"/>
        <v>0</v>
      </c>
    </row>
    <row r="281" spans="1:8" s="26" customFormat="1">
      <c r="A281" s="34">
        <v>21391</v>
      </c>
      <c r="B281" s="35" t="s">
        <v>186</v>
      </c>
      <c r="C281" s="29"/>
      <c r="D281" s="36"/>
      <c r="E281" s="36"/>
      <c r="F281" s="36"/>
      <c r="G281" s="36"/>
      <c r="H281" s="31">
        <f t="shared" si="13"/>
        <v>0</v>
      </c>
    </row>
    <row r="282" spans="1:8" s="26" customFormat="1">
      <c r="A282" s="34">
        <v>21392</v>
      </c>
      <c r="B282" s="35" t="s">
        <v>187</v>
      </c>
      <c r="C282" s="29"/>
      <c r="D282" s="36"/>
      <c r="E282" s="36"/>
      <c r="F282" s="36"/>
      <c r="G282" s="36"/>
      <c r="H282" s="31">
        <f t="shared" si="13"/>
        <v>0</v>
      </c>
    </row>
    <row r="283" spans="1:8" s="26" customFormat="1">
      <c r="A283" s="34">
        <v>21393</v>
      </c>
      <c r="B283" s="35" t="s">
        <v>188</v>
      </c>
      <c r="C283" s="29"/>
      <c r="D283" s="36"/>
      <c r="E283" s="36"/>
      <c r="F283" s="36"/>
      <c r="G283" s="36"/>
      <c r="H283" s="31">
        <f t="shared" si="13"/>
        <v>0</v>
      </c>
    </row>
    <row r="284" spans="1:8" s="26" customFormat="1">
      <c r="A284" s="34">
        <v>21394</v>
      </c>
      <c r="B284" s="35" t="s">
        <v>189</v>
      </c>
      <c r="C284" s="29"/>
      <c r="D284" s="36"/>
      <c r="E284" s="36"/>
      <c r="F284" s="36"/>
      <c r="G284" s="36"/>
      <c r="H284" s="31">
        <f t="shared" si="13"/>
        <v>0</v>
      </c>
    </row>
    <row r="285" spans="1:8" s="26" customFormat="1">
      <c r="A285" s="34">
        <v>21397</v>
      </c>
      <c r="B285" s="35" t="s">
        <v>190</v>
      </c>
      <c r="C285" s="29"/>
      <c r="D285" s="36"/>
      <c r="E285" s="36"/>
      <c r="F285" s="36"/>
      <c r="G285" s="36"/>
      <c r="H285" s="31">
        <f t="shared" si="13"/>
        <v>0</v>
      </c>
    </row>
    <row r="286" spans="1:8" s="26" customFormat="1">
      <c r="A286" s="50">
        <v>214</v>
      </c>
      <c r="B286" s="33" t="s">
        <v>198</v>
      </c>
      <c r="C286" s="29"/>
      <c r="D286" s="25">
        <f>SUM(D287:D292)</f>
        <v>0</v>
      </c>
      <c r="E286" s="25">
        <f>SUM(E287:E292)</f>
        <v>0</v>
      </c>
      <c r="F286" s="25">
        <f>SUM(F287:F292)</f>
        <v>0</v>
      </c>
      <c r="G286" s="25">
        <f>SUM(G287:G292)</f>
        <v>0</v>
      </c>
      <c r="H286" s="31">
        <f t="shared" si="13"/>
        <v>0</v>
      </c>
    </row>
    <row r="287" spans="1:8" s="26" customFormat="1">
      <c r="A287" s="34">
        <v>2141</v>
      </c>
      <c r="B287" s="35" t="s">
        <v>180</v>
      </c>
      <c r="C287" s="29"/>
      <c r="D287" s="36"/>
      <c r="E287" s="36"/>
      <c r="F287" s="36"/>
      <c r="G287" s="36"/>
      <c r="H287" s="31">
        <f t="shared" si="13"/>
        <v>0</v>
      </c>
    </row>
    <row r="288" spans="1:8" s="26" customFormat="1">
      <c r="A288" s="34">
        <v>2142</v>
      </c>
      <c r="B288" s="35" t="s">
        <v>181</v>
      </c>
      <c r="C288" s="29"/>
      <c r="D288" s="36"/>
      <c r="E288" s="36"/>
      <c r="F288" s="36"/>
      <c r="G288" s="36"/>
      <c r="H288" s="31">
        <f t="shared" si="13"/>
        <v>0</v>
      </c>
    </row>
    <row r="289" spans="1:8" s="26" customFormat="1">
      <c r="A289" s="34">
        <v>2143</v>
      </c>
      <c r="B289" s="35" t="s">
        <v>182</v>
      </c>
      <c r="C289" s="29"/>
      <c r="D289" s="36"/>
      <c r="E289" s="36"/>
      <c r="F289" s="36"/>
      <c r="G289" s="36"/>
      <c r="H289" s="31">
        <f t="shared" si="13"/>
        <v>0</v>
      </c>
    </row>
    <row r="290" spans="1:8" s="26" customFormat="1">
      <c r="A290" s="34">
        <v>2144</v>
      </c>
      <c r="B290" s="35" t="s">
        <v>183</v>
      </c>
      <c r="C290" s="29"/>
      <c r="D290" s="36"/>
      <c r="E290" s="36"/>
      <c r="F290" s="36"/>
      <c r="G290" s="36"/>
      <c r="H290" s="31">
        <f t="shared" si="13"/>
        <v>0</v>
      </c>
    </row>
    <row r="291" spans="1:8" s="26" customFormat="1">
      <c r="A291" s="34">
        <v>2147</v>
      </c>
      <c r="B291" s="35" t="s">
        <v>184</v>
      </c>
      <c r="C291" s="29"/>
      <c r="D291" s="36"/>
      <c r="E291" s="36"/>
      <c r="F291" s="36"/>
      <c r="G291" s="36"/>
      <c r="H291" s="31">
        <f t="shared" si="13"/>
        <v>0</v>
      </c>
    </row>
    <row r="292" spans="1:8" s="26" customFormat="1">
      <c r="A292" s="34">
        <v>2149</v>
      </c>
      <c r="B292" s="35" t="s">
        <v>185</v>
      </c>
      <c r="C292" s="29"/>
      <c r="D292" s="25">
        <f>SUM(D293:D297)</f>
        <v>0</v>
      </c>
      <c r="E292" s="25">
        <f>SUM(E293:E297)</f>
        <v>0</v>
      </c>
      <c r="F292" s="25">
        <f>SUM(F293:F297)</f>
        <v>0</v>
      </c>
      <c r="G292" s="25">
        <f>SUM(G293:G297)</f>
        <v>0</v>
      </c>
      <c r="H292" s="31">
        <f t="shared" si="13"/>
        <v>0</v>
      </c>
    </row>
    <row r="293" spans="1:8" s="26" customFormat="1">
      <c r="A293" s="34">
        <v>21491</v>
      </c>
      <c r="B293" s="35" t="s">
        <v>186</v>
      </c>
      <c r="C293" s="29"/>
      <c r="D293" s="36"/>
      <c r="E293" s="36"/>
      <c r="F293" s="36"/>
      <c r="G293" s="36"/>
      <c r="H293" s="31">
        <f t="shared" si="13"/>
        <v>0</v>
      </c>
    </row>
    <row r="294" spans="1:8" s="26" customFormat="1">
      <c r="A294" s="34">
        <v>21492</v>
      </c>
      <c r="B294" s="35" t="s">
        <v>187</v>
      </c>
      <c r="C294" s="29"/>
      <c r="D294" s="36"/>
      <c r="E294" s="36"/>
      <c r="F294" s="36"/>
      <c r="G294" s="36"/>
      <c r="H294" s="31">
        <f t="shared" si="13"/>
        <v>0</v>
      </c>
    </row>
    <row r="295" spans="1:8" s="26" customFormat="1">
      <c r="A295" s="34">
        <v>21493</v>
      </c>
      <c r="B295" s="35" t="s">
        <v>188</v>
      </c>
      <c r="C295" s="29"/>
      <c r="D295" s="36"/>
      <c r="E295" s="36"/>
      <c r="F295" s="36"/>
      <c r="G295" s="36"/>
      <c r="H295" s="31">
        <f t="shared" si="13"/>
        <v>0</v>
      </c>
    </row>
    <row r="296" spans="1:8" s="26" customFormat="1">
      <c r="A296" s="34">
        <v>21494</v>
      </c>
      <c r="B296" s="35" t="s">
        <v>189</v>
      </c>
      <c r="C296" s="29"/>
      <c r="D296" s="36"/>
      <c r="E296" s="36"/>
      <c r="F296" s="36"/>
      <c r="G296" s="36"/>
      <c r="H296" s="31">
        <f t="shared" si="13"/>
        <v>0</v>
      </c>
    </row>
    <row r="297" spans="1:8" s="26" customFormat="1">
      <c r="A297" s="34">
        <v>21497</v>
      </c>
      <c r="B297" s="35" t="s">
        <v>190</v>
      </c>
      <c r="C297" s="29"/>
      <c r="D297" s="36"/>
      <c r="E297" s="36"/>
      <c r="F297" s="36"/>
      <c r="G297" s="36"/>
      <c r="H297" s="31">
        <f t="shared" si="13"/>
        <v>0</v>
      </c>
    </row>
    <row r="298" spans="1:8" s="26" customFormat="1">
      <c r="A298" s="50">
        <v>215</v>
      </c>
      <c r="B298" s="33" t="s">
        <v>199</v>
      </c>
      <c r="C298" s="29"/>
      <c r="D298" s="25">
        <f>SUM(D299:D304)</f>
        <v>0</v>
      </c>
      <c r="E298" s="25">
        <f>SUM(E299:E304)</f>
        <v>0</v>
      </c>
      <c r="F298" s="25">
        <f>SUM(F299:F304)</f>
        <v>0</v>
      </c>
      <c r="G298" s="25">
        <f>SUM(G299:G304)</f>
        <v>0</v>
      </c>
      <c r="H298" s="31">
        <f t="shared" si="13"/>
        <v>0</v>
      </c>
    </row>
    <row r="299" spans="1:8" s="26" customFormat="1">
      <c r="A299" s="34">
        <v>2151</v>
      </c>
      <c r="B299" s="35" t="s">
        <v>180</v>
      </c>
      <c r="C299" s="29"/>
      <c r="D299" s="36"/>
      <c r="E299" s="36"/>
      <c r="F299" s="36"/>
      <c r="G299" s="36"/>
      <c r="H299" s="31">
        <f t="shared" si="13"/>
        <v>0</v>
      </c>
    </row>
    <row r="300" spans="1:8" s="26" customFormat="1">
      <c r="A300" s="34">
        <v>2152</v>
      </c>
      <c r="B300" s="35" t="s">
        <v>181</v>
      </c>
      <c r="C300" s="29"/>
      <c r="D300" s="36"/>
      <c r="E300" s="36"/>
      <c r="F300" s="36"/>
      <c r="G300" s="36"/>
      <c r="H300" s="31">
        <f t="shared" si="13"/>
        <v>0</v>
      </c>
    </row>
    <row r="301" spans="1:8" s="26" customFormat="1">
      <c r="A301" s="34">
        <v>2153</v>
      </c>
      <c r="B301" s="35" t="s">
        <v>182</v>
      </c>
      <c r="C301" s="29"/>
      <c r="D301" s="36"/>
      <c r="E301" s="36"/>
      <c r="F301" s="36"/>
      <c r="G301" s="36"/>
      <c r="H301" s="31">
        <f t="shared" si="13"/>
        <v>0</v>
      </c>
    </row>
    <row r="302" spans="1:8" s="26" customFormat="1">
      <c r="A302" s="34">
        <v>2154</v>
      </c>
      <c r="B302" s="35" t="s">
        <v>183</v>
      </c>
      <c r="C302" s="29"/>
      <c r="D302" s="36"/>
      <c r="E302" s="36"/>
      <c r="F302" s="36"/>
      <c r="G302" s="36"/>
      <c r="H302" s="31">
        <f t="shared" si="13"/>
        <v>0</v>
      </c>
    </row>
    <row r="303" spans="1:8" s="26" customFormat="1">
      <c r="A303" s="34">
        <v>2157</v>
      </c>
      <c r="B303" s="35" t="s">
        <v>184</v>
      </c>
      <c r="C303" s="29"/>
      <c r="D303" s="36"/>
      <c r="E303" s="36"/>
      <c r="F303" s="36"/>
      <c r="G303" s="36"/>
      <c r="H303" s="31">
        <f t="shared" si="13"/>
        <v>0</v>
      </c>
    </row>
    <row r="304" spans="1:8" s="26" customFormat="1">
      <c r="A304" s="34">
        <v>2159</v>
      </c>
      <c r="B304" s="35" t="s">
        <v>185</v>
      </c>
      <c r="C304" s="29"/>
      <c r="D304" s="25">
        <f>SUM(D305:D309)</f>
        <v>0</v>
      </c>
      <c r="E304" s="25">
        <f>SUM(E305:E309)</f>
        <v>0</v>
      </c>
      <c r="F304" s="25">
        <f>SUM(F305:F309)</f>
        <v>0</v>
      </c>
      <c r="G304" s="25">
        <f>SUM(G305:G309)</f>
        <v>0</v>
      </c>
      <c r="H304" s="31">
        <f t="shared" si="13"/>
        <v>0</v>
      </c>
    </row>
    <row r="305" spans="1:8" s="26" customFormat="1">
      <c r="A305" s="34">
        <v>21591</v>
      </c>
      <c r="B305" s="35" t="s">
        <v>186</v>
      </c>
      <c r="C305" s="29"/>
      <c r="D305" s="36"/>
      <c r="E305" s="36"/>
      <c r="F305" s="36"/>
      <c r="G305" s="36"/>
      <c r="H305" s="31">
        <f t="shared" si="13"/>
        <v>0</v>
      </c>
    </row>
    <row r="306" spans="1:8" s="26" customFormat="1">
      <c r="A306" s="34">
        <v>21592</v>
      </c>
      <c r="B306" s="35" t="s">
        <v>187</v>
      </c>
      <c r="C306" s="29"/>
      <c r="D306" s="36"/>
      <c r="E306" s="36"/>
      <c r="F306" s="36"/>
      <c r="G306" s="36"/>
      <c r="H306" s="31">
        <f t="shared" si="13"/>
        <v>0</v>
      </c>
    </row>
    <row r="307" spans="1:8" s="26" customFormat="1">
      <c r="A307" s="34">
        <v>21593</v>
      </c>
      <c r="B307" s="35" t="s">
        <v>188</v>
      </c>
      <c r="C307" s="29"/>
      <c r="D307" s="36"/>
      <c r="E307" s="36"/>
      <c r="F307" s="36"/>
      <c r="G307" s="36"/>
      <c r="H307" s="31">
        <f t="shared" si="13"/>
        <v>0</v>
      </c>
    </row>
    <row r="308" spans="1:8" s="26" customFormat="1">
      <c r="A308" s="34">
        <v>21594</v>
      </c>
      <c r="B308" s="35" t="s">
        <v>189</v>
      </c>
      <c r="C308" s="29"/>
      <c r="D308" s="36"/>
      <c r="E308" s="36"/>
      <c r="F308" s="36"/>
      <c r="G308" s="36"/>
      <c r="H308" s="31">
        <f t="shared" si="13"/>
        <v>0</v>
      </c>
    </row>
    <row r="309" spans="1:8" s="26" customFormat="1">
      <c r="A309" s="34">
        <v>21597</v>
      </c>
      <c r="B309" s="35" t="s">
        <v>190</v>
      </c>
      <c r="C309" s="29"/>
      <c r="D309" s="36"/>
      <c r="E309" s="36"/>
      <c r="F309" s="36"/>
      <c r="G309" s="36"/>
      <c r="H309" s="31">
        <f t="shared" si="13"/>
        <v>0</v>
      </c>
    </row>
    <row r="310" spans="1:8" s="26" customFormat="1">
      <c r="A310" s="27">
        <v>22</v>
      </c>
      <c r="B310" s="28" t="s">
        <v>200</v>
      </c>
      <c r="C310" s="29"/>
      <c r="D310" s="25">
        <f>D311+D323+D335+D347+D359</f>
        <v>0</v>
      </c>
      <c r="E310" s="25">
        <f>E311+E323+E335+E347+E359</f>
        <v>0</v>
      </c>
      <c r="F310" s="25">
        <f>F311+F323+F335+F347+F359</f>
        <v>0</v>
      </c>
      <c r="G310" s="25">
        <f>G311+G323+G335+G347+G359</f>
        <v>0</v>
      </c>
      <c r="H310" s="31">
        <f t="shared" si="13"/>
        <v>0</v>
      </c>
    </row>
    <row r="311" spans="1:8" s="26" customFormat="1">
      <c r="A311" s="50">
        <v>221</v>
      </c>
      <c r="B311" s="33" t="s">
        <v>196</v>
      </c>
      <c r="C311" s="29"/>
      <c r="D311" s="25">
        <f>SUM(D312:D317)</f>
        <v>0</v>
      </c>
      <c r="E311" s="25">
        <f>SUM(E312:E317)</f>
        <v>0</v>
      </c>
      <c r="F311" s="25">
        <f>SUM(F312:F317)</f>
        <v>0</v>
      </c>
      <c r="G311" s="25">
        <f>SUM(G312:G317)</f>
        <v>0</v>
      </c>
      <c r="H311" s="31">
        <f t="shared" si="13"/>
        <v>0</v>
      </c>
    </row>
    <row r="312" spans="1:8" s="26" customFormat="1">
      <c r="A312" s="34">
        <v>2211</v>
      </c>
      <c r="B312" s="35" t="s">
        <v>180</v>
      </c>
      <c r="C312" s="29"/>
      <c r="D312" s="36"/>
      <c r="E312" s="36"/>
      <c r="F312" s="36"/>
      <c r="G312" s="36"/>
      <c r="H312" s="31">
        <f t="shared" si="13"/>
        <v>0</v>
      </c>
    </row>
    <row r="313" spans="1:8" s="26" customFormat="1">
      <c r="A313" s="34">
        <v>2212</v>
      </c>
      <c r="B313" s="35" t="s">
        <v>181</v>
      </c>
      <c r="C313" s="29"/>
      <c r="D313" s="36"/>
      <c r="E313" s="36"/>
      <c r="F313" s="36"/>
      <c r="G313" s="36"/>
      <c r="H313" s="31">
        <f t="shared" si="13"/>
        <v>0</v>
      </c>
    </row>
    <row r="314" spans="1:8" s="26" customFormat="1">
      <c r="A314" s="34">
        <v>2213</v>
      </c>
      <c r="B314" s="35" t="s">
        <v>182</v>
      </c>
      <c r="C314" s="29"/>
      <c r="D314" s="36"/>
      <c r="E314" s="36"/>
      <c r="F314" s="36"/>
      <c r="G314" s="36"/>
      <c r="H314" s="31">
        <f t="shared" si="13"/>
        <v>0</v>
      </c>
    </row>
    <row r="315" spans="1:8" s="26" customFormat="1">
      <c r="A315" s="34">
        <v>2214</v>
      </c>
      <c r="B315" s="35" t="s">
        <v>183</v>
      </c>
      <c r="C315" s="29"/>
      <c r="D315" s="36"/>
      <c r="E315" s="36"/>
      <c r="F315" s="36"/>
      <c r="G315" s="36"/>
      <c r="H315" s="31">
        <f t="shared" si="13"/>
        <v>0</v>
      </c>
    </row>
    <row r="316" spans="1:8" s="26" customFormat="1">
      <c r="A316" s="34">
        <v>2217</v>
      </c>
      <c r="B316" s="35" t="s">
        <v>184</v>
      </c>
      <c r="C316" s="29"/>
      <c r="D316" s="36"/>
      <c r="E316" s="36"/>
      <c r="F316" s="36"/>
      <c r="G316" s="36"/>
      <c r="H316" s="31">
        <f t="shared" si="13"/>
        <v>0</v>
      </c>
    </row>
    <row r="317" spans="1:8" s="26" customFormat="1">
      <c r="A317" s="34">
        <v>2219</v>
      </c>
      <c r="B317" s="35" t="s">
        <v>185</v>
      </c>
      <c r="C317" s="29"/>
      <c r="D317" s="25">
        <f>SUM(D318:D322)</f>
        <v>0</v>
      </c>
      <c r="E317" s="25">
        <f>SUM(E318:E322)</f>
        <v>0</v>
      </c>
      <c r="F317" s="25">
        <f>SUM(F318:F322)</f>
        <v>0</v>
      </c>
      <c r="G317" s="25">
        <f>SUM(G318:G322)</f>
        <v>0</v>
      </c>
      <c r="H317" s="31">
        <f t="shared" ref="H317:H370" si="14">SUM(D317:G317)</f>
        <v>0</v>
      </c>
    </row>
    <row r="318" spans="1:8" s="26" customFormat="1">
      <c r="A318" s="34">
        <v>22191</v>
      </c>
      <c r="B318" s="35" t="s">
        <v>186</v>
      </c>
      <c r="C318" s="29"/>
      <c r="D318" s="36"/>
      <c r="E318" s="36"/>
      <c r="F318" s="36"/>
      <c r="G318" s="36"/>
      <c r="H318" s="31">
        <f t="shared" si="14"/>
        <v>0</v>
      </c>
    </row>
    <row r="319" spans="1:8" s="26" customFormat="1">
      <c r="A319" s="34">
        <v>22192</v>
      </c>
      <c r="B319" s="35" t="s">
        <v>187</v>
      </c>
      <c r="C319" s="29"/>
      <c r="D319" s="36"/>
      <c r="E319" s="36"/>
      <c r="F319" s="36"/>
      <c r="G319" s="36"/>
      <c r="H319" s="31">
        <f t="shared" si="14"/>
        <v>0</v>
      </c>
    </row>
    <row r="320" spans="1:8" s="26" customFormat="1">
      <c r="A320" s="34">
        <v>22193</v>
      </c>
      <c r="B320" s="35" t="s">
        <v>188</v>
      </c>
      <c r="C320" s="29"/>
      <c r="D320" s="36"/>
      <c r="E320" s="36"/>
      <c r="F320" s="36"/>
      <c r="G320" s="36"/>
      <c r="H320" s="31">
        <f t="shared" si="14"/>
        <v>0</v>
      </c>
    </row>
    <row r="321" spans="1:8" s="26" customFormat="1">
      <c r="A321" s="34">
        <v>22194</v>
      </c>
      <c r="B321" s="35" t="s">
        <v>189</v>
      </c>
      <c r="C321" s="29"/>
      <c r="D321" s="36"/>
      <c r="E321" s="36"/>
      <c r="F321" s="36"/>
      <c r="G321" s="36"/>
      <c r="H321" s="31">
        <f t="shared" si="14"/>
        <v>0</v>
      </c>
    </row>
    <row r="322" spans="1:8" s="26" customFormat="1">
      <c r="A322" s="34">
        <v>22197</v>
      </c>
      <c r="B322" s="35" t="s">
        <v>190</v>
      </c>
      <c r="C322" s="29"/>
      <c r="D322" s="36"/>
      <c r="E322" s="36"/>
      <c r="F322" s="36"/>
      <c r="G322" s="36"/>
      <c r="H322" s="31">
        <f t="shared" si="14"/>
        <v>0</v>
      </c>
    </row>
    <row r="323" spans="1:8" s="26" customFormat="1">
      <c r="A323" s="50">
        <v>222</v>
      </c>
      <c r="B323" s="33" t="s">
        <v>197</v>
      </c>
      <c r="C323" s="29"/>
      <c r="D323" s="25">
        <f>SUM(D324:D329)</f>
        <v>0</v>
      </c>
      <c r="E323" s="25">
        <f>SUM(E324:E329)</f>
        <v>0</v>
      </c>
      <c r="F323" s="25">
        <f>SUM(F324:F329)</f>
        <v>0</v>
      </c>
      <c r="G323" s="25">
        <f>SUM(G324:G329)</f>
        <v>0</v>
      </c>
      <c r="H323" s="31">
        <f t="shared" si="14"/>
        <v>0</v>
      </c>
    </row>
    <row r="324" spans="1:8" s="26" customFormat="1">
      <c r="A324" s="34">
        <v>2221</v>
      </c>
      <c r="B324" s="35" t="s">
        <v>180</v>
      </c>
      <c r="C324" s="29"/>
      <c r="D324" s="36"/>
      <c r="E324" s="36"/>
      <c r="F324" s="36"/>
      <c r="G324" s="36"/>
      <c r="H324" s="31">
        <f t="shared" si="14"/>
        <v>0</v>
      </c>
    </row>
    <row r="325" spans="1:8" s="26" customFormat="1">
      <c r="A325" s="34">
        <v>2222</v>
      </c>
      <c r="B325" s="35" t="s">
        <v>181</v>
      </c>
      <c r="C325" s="29"/>
      <c r="D325" s="36"/>
      <c r="E325" s="36"/>
      <c r="F325" s="36"/>
      <c r="G325" s="36"/>
      <c r="H325" s="31">
        <f t="shared" si="14"/>
        <v>0</v>
      </c>
    </row>
    <row r="326" spans="1:8" s="26" customFormat="1">
      <c r="A326" s="34">
        <v>2223</v>
      </c>
      <c r="B326" s="35" t="s">
        <v>182</v>
      </c>
      <c r="C326" s="29"/>
      <c r="D326" s="36"/>
      <c r="E326" s="36"/>
      <c r="F326" s="36"/>
      <c r="G326" s="36"/>
      <c r="H326" s="31">
        <f t="shared" si="14"/>
        <v>0</v>
      </c>
    </row>
    <row r="327" spans="1:8" s="26" customFormat="1">
      <c r="A327" s="34">
        <v>2224</v>
      </c>
      <c r="B327" s="35" t="s">
        <v>183</v>
      </c>
      <c r="C327" s="29"/>
      <c r="D327" s="36"/>
      <c r="E327" s="36"/>
      <c r="F327" s="36"/>
      <c r="G327" s="36"/>
      <c r="H327" s="31">
        <f t="shared" si="14"/>
        <v>0</v>
      </c>
    </row>
    <row r="328" spans="1:8" s="26" customFormat="1">
      <c r="A328" s="34">
        <v>2227</v>
      </c>
      <c r="B328" s="35" t="s">
        <v>184</v>
      </c>
      <c r="C328" s="29"/>
      <c r="D328" s="36"/>
      <c r="E328" s="36"/>
      <c r="F328" s="36"/>
      <c r="G328" s="36"/>
      <c r="H328" s="31">
        <f t="shared" si="14"/>
        <v>0</v>
      </c>
    </row>
    <row r="329" spans="1:8" s="26" customFormat="1">
      <c r="A329" s="34">
        <v>2229</v>
      </c>
      <c r="B329" s="35" t="s">
        <v>185</v>
      </c>
      <c r="C329" s="29"/>
      <c r="D329" s="25">
        <f>SUM(D330:D334)</f>
        <v>0</v>
      </c>
      <c r="E329" s="25">
        <f>SUM(E330:E334)</f>
        <v>0</v>
      </c>
      <c r="F329" s="25">
        <f>SUM(F330:F334)</f>
        <v>0</v>
      </c>
      <c r="G329" s="25">
        <f>SUM(G330:G334)</f>
        <v>0</v>
      </c>
      <c r="H329" s="31">
        <f t="shared" si="14"/>
        <v>0</v>
      </c>
    </row>
    <row r="330" spans="1:8" s="26" customFormat="1">
      <c r="A330" s="34">
        <v>22291</v>
      </c>
      <c r="B330" s="35" t="s">
        <v>186</v>
      </c>
      <c r="C330" s="29"/>
      <c r="D330" s="36"/>
      <c r="E330" s="36"/>
      <c r="F330" s="36"/>
      <c r="G330" s="36"/>
      <c r="H330" s="31">
        <f t="shared" si="14"/>
        <v>0</v>
      </c>
    </row>
    <row r="331" spans="1:8" s="26" customFormat="1">
      <c r="A331" s="34">
        <v>22292</v>
      </c>
      <c r="B331" s="35" t="s">
        <v>187</v>
      </c>
      <c r="C331" s="29"/>
      <c r="D331" s="36"/>
      <c r="E331" s="36"/>
      <c r="F331" s="36"/>
      <c r="G331" s="36"/>
      <c r="H331" s="31">
        <f t="shared" si="14"/>
        <v>0</v>
      </c>
    </row>
    <row r="332" spans="1:8" s="26" customFormat="1">
      <c r="A332" s="34">
        <v>22293</v>
      </c>
      <c r="B332" s="35" t="s">
        <v>188</v>
      </c>
      <c r="C332" s="29"/>
      <c r="D332" s="36"/>
      <c r="E332" s="36"/>
      <c r="F332" s="36"/>
      <c r="G332" s="36"/>
      <c r="H332" s="31">
        <f t="shared" si="14"/>
        <v>0</v>
      </c>
    </row>
    <row r="333" spans="1:8" s="26" customFormat="1">
      <c r="A333" s="34">
        <v>22294</v>
      </c>
      <c r="B333" s="35" t="s">
        <v>189</v>
      </c>
      <c r="C333" s="29"/>
      <c r="D333" s="36"/>
      <c r="E333" s="36"/>
      <c r="F333" s="36"/>
      <c r="G333" s="36"/>
      <c r="H333" s="31">
        <f t="shared" si="14"/>
        <v>0</v>
      </c>
    </row>
    <row r="334" spans="1:8" s="26" customFormat="1">
      <c r="A334" s="34">
        <v>22297</v>
      </c>
      <c r="B334" s="35" t="s">
        <v>190</v>
      </c>
      <c r="C334" s="29"/>
      <c r="D334" s="36"/>
      <c r="E334" s="36"/>
      <c r="F334" s="36"/>
      <c r="G334" s="36"/>
      <c r="H334" s="31">
        <f t="shared" si="14"/>
        <v>0</v>
      </c>
    </row>
    <row r="335" spans="1:8" s="26" customFormat="1">
      <c r="A335" s="50">
        <v>223</v>
      </c>
      <c r="B335" s="33" t="s">
        <v>192</v>
      </c>
      <c r="C335" s="29"/>
      <c r="D335" s="25">
        <f>SUM(D336:D341)</f>
        <v>0</v>
      </c>
      <c r="E335" s="25">
        <f>SUM(E336:E341)</f>
        <v>0</v>
      </c>
      <c r="F335" s="25">
        <f>SUM(F336:F341)</f>
        <v>0</v>
      </c>
      <c r="G335" s="25">
        <f>SUM(G336:G341)</f>
        <v>0</v>
      </c>
      <c r="H335" s="31">
        <f t="shared" si="14"/>
        <v>0</v>
      </c>
    </row>
    <row r="336" spans="1:8" s="26" customFormat="1">
      <c r="A336" s="34">
        <v>2231</v>
      </c>
      <c r="B336" s="35" t="s">
        <v>180</v>
      </c>
      <c r="C336" s="29"/>
      <c r="D336" s="36"/>
      <c r="E336" s="36"/>
      <c r="F336" s="36"/>
      <c r="G336" s="36"/>
      <c r="H336" s="31">
        <f t="shared" si="14"/>
        <v>0</v>
      </c>
    </row>
    <row r="337" spans="1:8" s="26" customFormat="1">
      <c r="A337" s="34">
        <v>2232</v>
      </c>
      <c r="B337" s="35" t="s">
        <v>181</v>
      </c>
      <c r="C337" s="29"/>
      <c r="D337" s="36"/>
      <c r="E337" s="36"/>
      <c r="F337" s="36"/>
      <c r="G337" s="36"/>
      <c r="H337" s="31">
        <f t="shared" si="14"/>
        <v>0</v>
      </c>
    </row>
    <row r="338" spans="1:8" s="26" customFormat="1">
      <c r="A338" s="34">
        <v>2233</v>
      </c>
      <c r="B338" s="35" t="s">
        <v>182</v>
      </c>
      <c r="C338" s="29"/>
      <c r="D338" s="36"/>
      <c r="E338" s="36"/>
      <c r="F338" s="36"/>
      <c r="G338" s="36"/>
      <c r="H338" s="31">
        <f t="shared" si="14"/>
        <v>0</v>
      </c>
    </row>
    <row r="339" spans="1:8" s="26" customFormat="1">
      <c r="A339" s="34">
        <v>2234</v>
      </c>
      <c r="B339" s="35" t="s">
        <v>183</v>
      </c>
      <c r="C339" s="29"/>
      <c r="D339" s="36"/>
      <c r="E339" s="36"/>
      <c r="F339" s="36"/>
      <c r="G339" s="36"/>
      <c r="H339" s="31">
        <f t="shared" si="14"/>
        <v>0</v>
      </c>
    </row>
    <row r="340" spans="1:8" s="26" customFormat="1">
      <c r="A340" s="34">
        <v>2237</v>
      </c>
      <c r="B340" s="35" t="s">
        <v>184</v>
      </c>
      <c r="C340" s="29"/>
      <c r="D340" s="36"/>
      <c r="E340" s="36"/>
      <c r="F340" s="36"/>
      <c r="G340" s="36"/>
      <c r="H340" s="31">
        <f t="shared" si="14"/>
        <v>0</v>
      </c>
    </row>
    <row r="341" spans="1:8" s="26" customFormat="1">
      <c r="A341" s="34">
        <v>2239</v>
      </c>
      <c r="B341" s="35" t="s">
        <v>185</v>
      </c>
      <c r="C341" s="29"/>
      <c r="D341" s="25">
        <f>SUM(D342:D346)</f>
        <v>0</v>
      </c>
      <c r="E341" s="25">
        <f>SUM(E342:E346)</f>
        <v>0</v>
      </c>
      <c r="F341" s="25">
        <f>SUM(F342:F346)</f>
        <v>0</v>
      </c>
      <c r="G341" s="25">
        <f>SUM(G342:G346)</f>
        <v>0</v>
      </c>
      <c r="H341" s="31">
        <f t="shared" si="14"/>
        <v>0</v>
      </c>
    </row>
    <row r="342" spans="1:8" s="26" customFormat="1">
      <c r="A342" s="34">
        <v>22391</v>
      </c>
      <c r="B342" s="35" t="s">
        <v>186</v>
      </c>
      <c r="C342" s="29"/>
      <c r="D342" s="36"/>
      <c r="E342" s="36"/>
      <c r="F342" s="36"/>
      <c r="G342" s="36"/>
      <c r="H342" s="31">
        <f t="shared" si="14"/>
        <v>0</v>
      </c>
    </row>
    <row r="343" spans="1:8" s="26" customFormat="1">
      <c r="A343" s="34">
        <v>22392</v>
      </c>
      <c r="B343" s="35" t="s">
        <v>187</v>
      </c>
      <c r="C343" s="29"/>
      <c r="D343" s="36"/>
      <c r="E343" s="36"/>
      <c r="F343" s="36"/>
      <c r="G343" s="36"/>
      <c r="H343" s="31">
        <f t="shared" si="14"/>
        <v>0</v>
      </c>
    </row>
    <row r="344" spans="1:8" s="26" customFormat="1">
      <c r="A344" s="34">
        <v>22393</v>
      </c>
      <c r="B344" s="35" t="s">
        <v>188</v>
      </c>
      <c r="C344" s="29"/>
      <c r="D344" s="36"/>
      <c r="E344" s="36"/>
      <c r="F344" s="36"/>
      <c r="G344" s="36"/>
      <c r="H344" s="31">
        <f t="shared" si="14"/>
        <v>0</v>
      </c>
    </row>
    <row r="345" spans="1:8" s="26" customFormat="1">
      <c r="A345" s="34">
        <v>22394</v>
      </c>
      <c r="B345" s="35" t="s">
        <v>189</v>
      </c>
      <c r="C345" s="29"/>
      <c r="D345" s="36"/>
      <c r="E345" s="36"/>
      <c r="F345" s="36"/>
      <c r="G345" s="36"/>
      <c r="H345" s="31">
        <f t="shared" si="14"/>
        <v>0</v>
      </c>
    </row>
    <row r="346" spans="1:8" s="26" customFormat="1">
      <c r="A346" s="34">
        <v>22397</v>
      </c>
      <c r="B346" s="35" t="s">
        <v>190</v>
      </c>
      <c r="C346" s="29"/>
      <c r="D346" s="36"/>
      <c r="E346" s="36"/>
      <c r="F346" s="36"/>
      <c r="G346" s="36"/>
      <c r="H346" s="31">
        <f t="shared" si="14"/>
        <v>0</v>
      </c>
    </row>
    <row r="347" spans="1:8" s="26" customFormat="1">
      <c r="A347" s="50">
        <v>224</v>
      </c>
      <c r="B347" s="33" t="s">
        <v>198</v>
      </c>
      <c r="C347" s="29"/>
      <c r="D347" s="25">
        <f>SUM(D348:D353)</f>
        <v>0</v>
      </c>
      <c r="E347" s="25">
        <f>SUM(E348:E353)</f>
        <v>0</v>
      </c>
      <c r="F347" s="25">
        <f>SUM(F348:F353)</f>
        <v>0</v>
      </c>
      <c r="G347" s="25">
        <f>SUM(G348:G353)</f>
        <v>0</v>
      </c>
      <c r="H347" s="31">
        <f t="shared" si="14"/>
        <v>0</v>
      </c>
    </row>
    <row r="348" spans="1:8" s="26" customFormat="1">
      <c r="A348" s="34">
        <v>2241</v>
      </c>
      <c r="B348" s="35" t="s">
        <v>180</v>
      </c>
      <c r="C348" s="29"/>
      <c r="D348" s="36"/>
      <c r="E348" s="36"/>
      <c r="F348" s="36"/>
      <c r="G348" s="36"/>
      <c r="H348" s="31">
        <f t="shared" si="14"/>
        <v>0</v>
      </c>
    </row>
    <row r="349" spans="1:8" s="26" customFormat="1">
      <c r="A349" s="34">
        <v>2242</v>
      </c>
      <c r="B349" s="35" t="s">
        <v>181</v>
      </c>
      <c r="C349" s="29"/>
      <c r="D349" s="36"/>
      <c r="E349" s="36"/>
      <c r="F349" s="36"/>
      <c r="G349" s="36"/>
      <c r="H349" s="31">
        <f t="shared" si="14"/>
        <v>0</v>
      </c>
    </row>
    <row r="350" spans="1:8" s="26" customFormat="1">
      <c r="A350" s="34">
        <v>2243</v>
      </c>
      <c r="B350" s="35" t="s">
        <v>182</v>
      </c>
      <c r="C350" s="29"/>
      <c r="D350" s="36"/>
      <c r="E350" s="36"/>
      <c r="F350" s="36"/>
      <c r="G350" s="36"/>
      <c r="H350" s="31">
        <f t="shared" si="14"/>
        <v>0</v>
      </c>
    </row>
    <row r="351" spans="1:8" s="26" customFormat="1">
      <c r="A351" s="34">
        <v>2244</v>
      </c>
      <c r="B351" s="35" t="s">
        <v>183</v>
      </c>
      <c r="C351" s="29"/>
      <c r="D351" s="36"/>
      <c r="E351" s="36"/>
      <c r="F351" s="36"/>
      <c r="G351" s="36"/>
      <c r="H351" s="31">
        <f t="shared" si="14"/>
        <v>0</v>
      </c>
    </row>
    <row r="352" spans="1:8" s="26" customFormat="1">
      <c r="A352" s="34">
        <v>2247</v>
      </c>
      <c r="B352" s="35" t="s">
        <v>184</v>
      </c>
      <c r="C352" s="29"/>
      <c r="D352" s="36"/>
      <c r="E352" s="36"/>
      <c r="F352" s="36"/>
      <c r="G352" s="36"/>
      <c r="H352" s="31">
        <f t="shared" si="14"/>
        <v>0</v>
      </c>
    </row>
    <row r="353" spans="1:8" s="26" customFormat="1">
      <c r="A353" s="34">
        <v>2249</v>
      </c>
      <c r="B353" s="35" t="s">
        <v>185</v>
      </c>
      <c r="C353" s="29"/>
      <c r="D353" s="25">
        <f>SUM(D354:D358)</f>
        <v>0</v>
      </c>
      <c r="E353" s="25">
        <f>SUM(E354:E358)</f>
        <v>0</v>
      </c>
      <c r="F353" s="25">
        <f>SUM(F354:F358)</f>
        <v>0</v>
      </c>
      <c r="G353" s="25">
        <f>SUM(G354:G358)</f>
        <v>0</v>
      </c>
      <c r="H353" s="31">
        <f t="shared" si="14"/>
        <v>0</v>
      </c>
    </row>
    <row r="354" spans="1:8" s="26" customFormat="1">
      <c r="A354" s="34">
        <v>22491</v>
      </c>
      <c r="B354" s="35" t="s">
        <v>186</v>
      </c>
      <c r="C354" s="29"/>
      <c r="D354" s="36"/>
      <c r="E354" s="36"/>
      <c r="F354" s="36"/>
      <c r="G354" s="36"/>
      <c r="H354" s="31">
        <f t="shared" si="14"/>
        <v>0</v>
      </c>
    </row>
    <row r="355" spans="1:8" s="26" customFormat="1">
      <c r="A355" s="34">
        <v>22492</v>
      </c>
      <c r="B355" s="35" t="s">
        <v>187</v>
      </c>
      <c r="C355" s="29"/>
      <c r="D355" s="36"/>
      <c r="E355" s="36"/>
      <c r="F355" s="36"/>
      <c r="G355" s="36"/>
      <c r="H355" s="31">
        <f t="shared" si="14"/>
        <v>0</v>
      </c>
    </row>
    <row r="356" spans="1:8" s="26" customFormat="1">
      <c r="A356" s="34">
        <v>22493</v>
      </c>
      <c r="B356" s="35" t="s">
        <v>188</v>
      </c>
      <c r="C356" s="29"/>
      <c r="D356" s="36"/>
      <c r="E356" s="36"/>
      <c r="F356" s="36"/>
      <c r="G356" s="36"/>
      <c r="H356" s="31">
        <f t="shared" si="14"/>
        <v>0</v>
      </c>
    </row>
    <row r="357" spans="1:8" s="26" customFormat="1">
      <c r="A357" s="34">
        <v>22494</v>
      </c>
      <c r="B357" s="35" t="s">
        <v>189</v>
      </c>
      <c r="C357" s="29"/>
      <c r="D357" s="36"/>
      <c r="E357" s="36"/>
      <c r="F357" s="36"/>
      <c r="G357" s="36"/>
      <c r="H357" s="31">
        <f t="shared" si="14"/>
        <v>0</v>
      </c>
    </row>
    <row r="358" spans="1:8" s="26" customFormat="1">
      <c r="A358" s="34">
        <v>22497</v>
      </c>
      <c r="B358" s="35" t="s">
        <v>190</v>
      </c>
      <c r="C358" s="29"/>
      <c r="D358" s="36"/>
      <c r="E358" s="36"/>
      <c r="F358" s="36"/>
      <c r="G358" s="36"/>
      <c r="H358" s="31">
        <f t="shared" si="14"/>
        <v>0</v>
      </c>
    </row>
    <row r="359" spans="1:8" s="26" customFormat="1">
      <c r="A359" s="50">
        <v>225</v>
      </c>
      <c r="B359" s="33" t="s">
        <v>199</v>
      </c>
      <c r="C359" s="29"/>
      <c r="D359" s="25">
        <f>SUM(D360:D365)</f>
        <v>0</v>
      </c>
      <c r="E359" s="25">
        <f>SUM(E360:E365)</f>
        <v>0</v>
      </c>
      <c r="F359" s="25">
        <f>SUM(F360:F365)</f>
        <v>0</v>
      </c>
      <c r="G359" s="25">
        <f>SUM(G360:G365)</f>
        <v>0</v>
      </c>
      <c r="H359" s="31">
        <f t="shared" si="14"/>
        <v>0</v>
      </c>
    </row>
    <row r="360" spans="1:8" s="26" customFormat="1">
      <c r="A360" s="34">
        <v>2251</v>
      </c>
      <c r="B360" s="35" t="s">
        <v>180</v>
      </c>
      <c r="C360" s="29"/>
      <c r="D360" s="36"/>
      <c r="E360" s="36"/>
      <c r="F360" s="36"/>
      <c r="G360" s="36"/>
      <c r="H360" s="31">
        <f t="shared" si="14"/>
        <v>0</v>
      </c>
    </row>
    <row r="361" spans="1:8" s="26" customFormat="1">
      <c r="A361" s="34">
        <v>2252</v>
      </c>
      <c r="B361" s="35" t="s">
        <v>181</v>
      </c>
      <c r="C361" s="29"/>
      <c r="D361" s="36"/>
      <c r="E361" s="36"/>
      <c r="F361" s="36"/>
      <c r="G361" s="36"/>
      <c r="H361" s="31">
        <f t="shared" si="14"/>
        <v>0</v>
      </c>
    </row>
    <row r="362" spans="1:8" s="26" customFormat="1">
      <c r="A362" s="34">
        <v>2253</v>
      </c>
      <c r="B362" s="35" t="s">
        <v>182</v>
      </c>
      <c r="C362" s="29"/>
      <c r="D362" s="36"/>
      <c r="E362" s="36"/>
      <c r="F362" s="36"/>
      <c r="G362" s="36"/>
      <c r="H362" s="31">
        <f t="shared" si="14"/>
        <v>0</v>
      </c>
    </row>
    <row r="363" spans="1:8" s="26" customFormat="1">
      <c r="A363" s="34">
        <v>2254</v>
      </c>
      <c r="B363" s="35" t="s">
        <v>183</v>
      </c>
      <c r="C363" s="29"/>
      <c r="D363" s="36"/>
      <c r="E363" s="36"/>
      <c r="F363" s="36"/>
      <c r="G363" s="36"/>
      <c r="H363" s="31">
        <f t="shared" si="14"/>
        <v>0</v>
      </c>
    </row>
    <row r="364" spans="1:8" s="26" customFormat="1">
      <c r="A364" s="34">
        <v>2257</v>
      </c>
      <c r="B364" s="35" t="s">
        <v>184</v>
      </c>
      <c r="C364" s="29"/>
      <c r="D364" s="36"/>
      <c r="E364" s="36"/>
      <c r="F364" s="36"/>
      <c r="G364" s="36"/>
      <c r="H364" s="31">
        <f t="shared" si="14"/>
        <v>0</v>
      </c>
    </row>
    <row r="365" spans="1:8" s="26" customFormat="1">
      <c r="A365" s="34">
        <v>2259</v>
      </c>
      <c r="B365" s="35" t="s">
        <v>185</v>
      </c>
      <c r="C365" s="29"/>
      <c r="D365" s="25">
        <f>SUM(D366:D370)</f>
        <v>0</v>
      </c>
      <c r="E365" s="25">
        <f>SUM(E366:E370)</f>
        <v>0</v>
      </c>
      <c r="F365" s="25">
        <f>SUM(F366:F370)</f>
        <v>0</v>
      </c>
      <c r="G365" s="25">
        <f>SUM(G366:G370)</f>
        <v>0</v>
      </c>
      <c r="H365" s="31">
        <f t="shared" si="14"/>
        <v>0</v>
      </c>
    </row>
    <row r="366" spans="1:8" s="26" customFormat="1">
      <c r="A366" s="34">
        <v>22591</v>
      </c>
      <c r="B366" s="35" t="s">
        <v>186</v>
      </c>
      <c r="C366" s="29"/>
      <c r="D366" s="36"/>
      <c r="E366" s="36"/>
      <c r="F366" s="36"/>
      <c r="G366" s="36"/>
      <c r="H366" s="31">
        <f t="shared" si="14"/>
        <v>0</v>
      </c>
    </row>
    <row r="367" spans="1:8" s="26" customFormat="1">
      <c r="A367" s="34">
        <v>22592</v>
      </c>
      <c r="B367" s="35" t="s">
        <v>187</v>
      </c>
      <c r="C367" s="29"/>
      <c r="D367" s="36"/>
      <c r="E367" s="36"/>
      <c r="F367" s="36"/>
      <c r="G367" s="36"/>
      <c r="H367" s="31">
        <f t="shared" si="14"/>
        <v>0</v>
      </c>
    </row>
    <row r="368" spans="1:8" s="26" customFormat="1">
      <c r="A368" s="34">
        <v>22593</v>
      </c>
      <c r="B368" s="35" t="s">
        <v>188</v>
      </c>
      <c r="C368" s="29"/>
      <c r="D368" s="36"/>
      <c r="E368" s="36"/>
      <c r="F368" s="36"/>
      <c r="G368" s="36"/>
      <c r="H368" s="31">
        <f t="shared" si="14"/>
        <v>0</v>
      </c>
    </row>
    <row r="369" spans="1:8" s="26" customFormat="1">
      <c r="A369" s="34">
        <v>22594</v>
      </c>
      <c r="B369" s="35" t="s">
        <v>189</v>
      </c>
      <c r="C369" s="29"/>
      <c r="D369" s="36"/>
      <c r="E369" s="36"/>
      <c r="F369" s="36"/>
      <c r="G369" s="36"/>
      <c r="H369" s="31">
        <f t="shared" si="14"/>
        <v>0</v>
      </c>
    </row>
    <row r="370" spans="1:8" s="26" customFormat="1">
      <c r="A370" s="34">
        <v>22597</v>
      </c>
      <c r="B370" s="35" t="s">
        <v>190</v>
      </c>
      <c r="C370" s="29"/>
      <c r="D370" s="36"/>
      <c r="E370" s="36"/>
      <c r="F370" s="36"/>
      <c r="G370" s="36"/>
      <c r="H370" s="31">
        <f t="shared" si="14"/>
        <v>0</v>
      </c>
    </row>
    <row r="371" spans="1:8" s="26" customFormat="1">
      <c r="A371" s="27">
        <v>23</v>
      </c>
      <c r="B371" s="28" t="s">
        <v>201</v>
      </c>
      <c r="C371" s="25">
        <f>C432</f>
        <v>0</v>
      </c>
      <c r="D371" s="25">
        <f>D372+D384+D396+D408+D420</f>
        <v>0</v>
      </c>
      <c r="E371" s="25">
        <f>E372+E384+E396+E408+E420</f>
        <v>0</v>
      </c>
      <c r="F371" s="25">
        <f>F372+F384+F396+F408+F420</f>
        <v>0</v>
      </c>
      <c r="G371" s="25">
        <f>G372+G384+G396+G408+G420</f>
        <v>0</v>
      </c>
      <c r="H371" s="31">
        <f t="shared" ref="H371" si="15">SUM(C371:G371)</f>
        <v>0</v>
      </c>
    </row>
    <row r="372" spans="1:8" s="26" customFormat="1">
      <c r="A372" s="50">
        <v>231</v>
      </c>
      <c r="B372" s="33" t="s">
        <v>196</v>
      </c>
      <c r="C372" s="29"/>
      <c r="D372" s="25">
        <f>SUM(D373:D378)</f>
        <v>0</v>
      </c>
      <c r="E372" s="25">
        <f>SUM(E373:E378)</f>
        <v>0</v>
      </c>
      <c r="F372" s="25">
        <f>SUM(F373:F378)</f>
        <v>0</v>
      </c>
      <c r="G372" s="25">
        <f>SUM(G373:G378)</f>
        <v>0</v>
      </c>
      <c r="H372" s="31">
        <f>SUM(D372:G372)</f>
        <v>0</v>
      </c>
    </row>
    <row r="373" spans="1:8" s="26" customFormat="1">
      <c r="A373" s="34">
        <v>2311</v>
      </c>
      <c r="B373" s="35" t="s">
        <v>180</v>
      </c>
      <c r="C373" s="29"/>
      <c r="D373" s="36"/>
      <c r="E373" s="36"/>
      <c r="F373" s="36"/>
      <c r="G373" s="36"/>
      <c r="H373" s="31">
        <f t="shared" ref="H373:H431" si="16">SUM(D373:G373)</f>
        <v>0</v>
      </c>
    </row>
    <row r="374" spans="1:8" s="26" customFormat="1">
      <c r="A374" s="34">
        <v>2312</v>
      </c>
      <c r="B374" s="35" t="s">
        <v>181</v>
      </c>
      <c r="C374" s="29"/>
      <c r="D374" s="36"/>
      <c r="E374" s="36"/>
      <c r="F374" s="36"/>
      <c r="G374" s="36"/>
      <c r="H374" s="31">
        <f t="shared" si="16"/>
        <v>0</v>
      </c>
    </row>
    <row r="375" spans="1:8" s="26" customFormat="1">
      <c r="A375" s="34">
        <v>2313</v>
      </c>
      <c r="B375" s="35" t="s">
        <v>182</v>
      </c>
      <c r="C375" s="29"/>
      <c r="D375" s="36"/>
      <c r="E375" s="36"/>
      <c r="F375" s="36"/>
      <c r="G375" s="36"/>
      <c r="H375" s="31">
        <f t="shared" si="16"/>
        <v>0</v>
      </c>
    </row>
    <row r="376" spans="1:8" s="26" customFormat="1">
      <c r="A376" s="34">
        <v>2314</v>
      </c>
      <c r="B376" s="35" t="s">
        <v>183</v>
      </c>
      <c r="C376" s="29"/>
      <c r="D376" s="36"/>
      <c r="E376" s="36"/>
      <c r="F376" s="36"/>
      <c r="G376" s="36"/>
      <c r="H376" s="31">
        <f t="shared" si="16"/>
        <v>0</v>
      </c>
    </row>
    <row r="377" spans="1:8" s="26" customFormat="1">
      <c r="A377" s="34">
        <v>2317</v>
      </c>
      <c r="B377" s="35" t="s">
        <v>184</v>
      </c>
      <c r="C377" s="29"/>
      <c r="D377" s="36"/>
      <c r="E377" s="36"/>
      <c r="F377" s="36"/>
      <c r="G377" s="36"/>
      <c r="H377" s="31">
        <f t="shared" si="16"/>
        <v>0</v>
      </c>
    </row>
    <row r="378" spans="1:8" s="26" customFormat="1">
      <c r="A378" s="34">
        <v>2319</v>
      </c>
      <c r="B378" s="35" t="s">
        <v>185</v>
      </c>
      <c r="C378" s="29"/>
      <c r="D378" s="25">
        <f>SUM(D379:D383)</f>
        <v>0</v>
      </c>
      <c r="E378" s="25">
        <f>SUM(E379:E383)</f>
        <v>0</v>
      </c>
      <c r="F378" s="25">
        <f>SUM(F379:F383)</f>
        <v>0</v>
      </c>
      <c r="G378" s="25">
        <f>SUM(G379:G383)</f>
        <v>0</v>
      </c>
      <c r="H378" s="31">
        <f t="shared" si="16"/>
        <v>0</v>
      </c>
    </row>
    <row r="379" spans="1:8" s="26" customFormat="1">
      <c r="A379" s="34">
        <v>23191</v>
      </c>
      <c r="B379" s="35" t="s">
        <v>186</v>
      </c>
      <c r="C379" s="29"/>
      <c r="D379" s="36"/>
      <c r="E379" s="36"/>
      <c r="F379" s="36"/>
      <c r="G379" s="36"/>
      <c r="H379" s="31">
        <f t="shared" si="16"/>
        <v>0</v>
      </c>
    </row>
    <row r="380" spans="1:8" s="26" customFormat="1">
      <c r="A380" s="34">
        <v>23192</v>
      </c>
      <c r="B380" s="35" t="s">
        <v>187</v>
      </c>
      <c r="C380" s="29"/>
      <c r="D380" s="36"/>
      <c r="E380" s="36"/>
      <c r="F380" s="36"/>
      <c r="G380" s="36"/>
      <c r="H380" s="31">
        <f t="shared" si="16"/>
        <v>0</v>
      </c>
    </row>
    <row r="381" spans="1:8" s="26" customFormat="1">
      <c r="A381" s="34">
        <v>23193</v>
      </c>
      <c r="B381" s="35" t="s">
        <v>188</v>
      </c>
      <c r="C381" s="29"/>
      <c r="D381" s="36"/>
      <c r="E381" s="36"/>
      <c r="F381" s="36"/>
      <c r="G381" s="36"/>
      <c r="H381" s="31">
        <f t="shared" si="16"/>
        <v>0</v>
      </c>
    </row>
    <row r="382" spans="1:8" s="26" customFormat="1">
      <c r="A382" s="34">
        <v>23194</v>
      </c>
      <c r="B382" s="35" t="s">
        <v>189</v>
      </c>
      <c r="C382" s="29"/>
      <c r="D382" s="36"/>
      <c r="E382" s="36"/>
      <c r="F382" s="36"/>
      <c r="G382" s="36"/>
      <c r="H382" s="31">
        <f t="shared" si="16"/>
        <v>0</v>
      </c>
    </row>
    <row r="383" spans="1:8" s="26" customFormat="1">
      <c r="A383" s="34">
        <v>23197</v>
      </c>
      <c r="B383" s="35" t="s">
        <v>190</v>
      </c>
      <c r="C383" s="29"/>
      <c r="D383" s="36"/>
      <c r="E383" s="36"/>
      <c r="F383" s="36"/>
      <c r="G383" s="36"/>
      <c r="H383" s="31">
        <f t="shared" si="16"/>
        <v>0</v>
      </c>
    </row>
    <row r="384" spans="1:8" s="26" customFormat="1">
      <c r="A384" s="50">
        <v>232</v>
      </c>
      <c r="B384" s="33" t="s">
        <v>197</v>
      </c>
      <c r="C384" s="29"/>
      <c r="D384" s="25">
        <f>SUM(D385:D390)</f>
        <v>0</v>
      </c>
      <c r="E384" s="25">
        <f>SUM(E385:E390)</f>
        <v>0</v>
      </c>
      <c r="F384" s="25">
        <f>SUM(F385:F390)</f>
        <v>0</v>
      </c>
      <c r="G384" s="25">
        <f>SUM(G385:G390)</f>
        <v>0</v>
      </c>
      <c r="H384" s="31">
        <f t="shared" si="16"/>
        <v>0</v>
      </c>
    </row>
    <row r="385" spans="1:8" s="26" customFormat="1">
      <c r="A385" s="34">
        <v>2321</v>
      </c>
      <c r="B385" s="35" t="s">
        <v>180</v>
      </c>
      <c r="C385" s="29"/>
      <c r="D385" s="36"/>
      <c r="E385" s="36"/>
      <c r="F385" s="36"/>
      <c r="G385" s="36"/>
      <c r="H385" s="31">
        <f t="shared" si="16"/>
        <v>0</v>
      </c>
    </row>
    <row r="386" spans="1:8" s="26" customFormat="1">
      <c r="A386" s="34">
        <v>2322</v>
      </c>
      <c r="B386" s="35" t="s">
        <v>181</v>
      </c>
      <c r="C386" s="29"/>
      <c r="D386" s="36"/>
      <c r="E386" s="36"/>
      <c r="F386" s="36"/>
      <c r="G386" s="36"/>
      <c r="H386" s="31">
        <f t="shared" si="16"/>
        <v>0</v>
      </c>
    </row>
    <row r="387" spans="1:8" s="26" customFormat="1">
      <c r="A387" s="34">
        <v>2323</v>
      </c>
      <c r="B387" s="35" t="s">
        <v>182</v>
      </c>
      <c r="C387" s="29"/>
      <c r="D387" s="36"/>
      <c r="E387" s="36"/>
      <c r="F387" s="36"/>
      <c r="G387" s="36"/>
      <c r="H387" s="31">
        <f t="shared" si="16"/>
        <v>0</v>
      </c>
    </row>
    <row r="388" spans="1:8" s="26" customFormat="1">
      <c r="A388" s="34">
        <v>2324</v>
      </c>
      <c r="B388" s="35" t="s">
        <v>183</v>
      </c>
      <c r="C388" s="29"/>
      <c r="D388" s="36"/>
      <c r="E388" s="36"/>
      <c r="F388" s="36"/>
      <c r="G388" s="36"/>
      <c r="H388" s="31">
        <f t="shared" si="16"/>
        <v>0</v>
      </c>
    </row>
    <row r="389" spans="1:8" s="26" customFormat="1">
      <c r="A389" s="34">
        <v>2327</v>
      </c>
      <c r="B389" s="35" t="s">
        <v>184</v>
      </c>
      <c r="C389" s="29"/>
      <c r="D389" s="36"/>
      <c r="E389" s="36"/>
      <c r="F389" s="36"/>
      <c r="G389" s="36"/>
      <c r="H389" s="31">
        <f t="shared" si="16"/>
        <v>0</v>
      </c>
    </row>
    <row r="390" spans="1:8" s="26" customFormat="1">
      <c r="A390" s="34">
        <v>2329</v>
      </c>
      <c r="B390" s="35" t="s">
        <v>185</v>
      </c>
      <c r="C390" s="29"/>
      <c r="D390" s="25">
        <f>SUM(D391:D395)</f>
        <v>0</v>
      </c>
      <c r="E390" s="25">
        <f>SUM(E391:E395)</f>
        <v>0</v>
      </c>
      <c r="F390" s="25">
        <f>SUM(F391:F395)</f>
        <v>0</v>
      </c>
      <c r="G390" s="25">
        <f>SUM(G391:G395)</f>
        <v>0</v>
      </c>
      <c r="H390" s="31">
        <f t="shared" si="16"/>
        <v>0</v>
      </c>
    </row>
    <row r="391" spans="1:8" s="26" customFormat="1">
      <c r="A391" s="34">
        <v>23291</v>
      </c>
      <c r="B391" s="35" t="s">
        <v>186</v>
      </c>
      <c r="C391" s="29"/>
      <c r="D391" s="36"/>
      <c r="E391" s="36"/>
      <c r="F391" s="36"/>
      <c r="G391" s="36"/>
      <c r="H391" s="31">
        <f t="shared" si="16"/>
        <v>0</v>
      </c>
    </row>
    <row r="392" spans="1:8" s="26" customFormat="1">
      <c r="A392" s="34">
        <v>23292</v>
      </c>
      <c r="B392" s="35" t="s">
        <v>187</v>
      </c>
      <c r="C392" s="29"/>
      <c r="D392" s="36"/>
      <c r="E392" s="36"/>
      <c r="F392" s="36"/>
      <c r="G392" s="36"/>
      <c r="H392" s="31">
        <f t="shared" si="16"/>
        <v>0</v>
      </c>
    </row>
    <row r="393" spans="1:8" s="26" customFormat="1">
      <c r="A393" s="34">
        <v>23293</v>
      </c>
      <c r="B393" s="35" t="s">
        <v>188</v>
      </c>
      <c r="C393" s="29"/>
      <c r="D393" s="36"/>
      <c r="E393" s="36"/>
      <c r="F393" s="36"/>
      <c r="G393" s="36"/>
      <c r="H393" s="31">
        <f t="shared" si="16"/>
        <v>0</v>
      </c>
    </row>
    <row r="394" spans="1:8" s="26" customFormat="1">
      <c r="A394" s="34">
        <v>23294</v>
      </c>
      <c r="B394" s="35" t="s">
        <v>189</v>
      </c>
      <c r="C394" s="29"/>
      <c r="D394" s="36"/>
      <c r="E394" s="36"/>
      <c r="F394" s="36"/>
      <c r="G394" s="36"/>
      <c r="H394" s="31">
        <f t="shared" si="16"/>
        <v>0</v>
      </c>
    </row>
    <row r="395" spans="1:8" s="26" customFormat="1">
      <c r="A395" s="34">
        <v>23297</v>
      </c>
      <c r="B395" s="35" t="s">
        <v>190</v>
      </c>
      <c r="C395" s="29"/>
      <c r="D395" s="36"/>
      <c r="E395" s="36"/>
      <c r="F395" s="36"/>
      <c r="G395" s="36"/>
      <c r="H395" s="31">
        <f t="shared" si="16"/>
        <v>0</v>
      </c>
    </row>
    <row r="396" spans="1:8" s="26" customFormat="1">
      <c r="A396" s="50">
        <v>233</v>
      </c>
      <c r="B396" s="33" t="s">
        <v>192</v>
      </c>
      <c r="C396" s="29"/>
      <c r="D396" s="25">
        <f>SUM(D397:D402)</f>
        <v>0</v>
      </c>
      <c r="E396" s="25">
        <f>SUM(E397:E402)</f>
        <v>0</v>
      </c>
      <c r="F396" s="25">
        <f>SUM(F397:F402)</f>
        <v>0</v>
      </c>
      <c r="G396" s="25">
        <f>SUM(G397:G402)</f>
        <v>0</v>
      </c>
      <c r="H396" s="31">
        <f t="shared" si="16"/>
        <v>0</v>
      </c>
    </row>
    <row r="397" spans="1:8" s="26" customFormat="1">
      <c r="A397" s="34">
        <v>2331</v>
      </c>
      <c r="B397" s="35" t="s">
        <v>180</v>
      </c>
      <c r="C397" s="29"/>
      <c r="D397" s="36"/>
      <c r="E397" s="36"/>
      <c r="F397" s="36"/>
      <c r="G397" s="36"/>
      <c r="H397" s="31">
        <f t="shared" si="16"/>
        <v>0</v>
      </c>
    </row>
    <row r="398" spans="1:8" s="26" customFormat="1">
      <c r="A398" s="34">
        <v>2332</v>
      </c>
      <c r="B398" s="35" t="s">
        <v>181</v>
      </c>
      <c r="C398" s="29"/>
      <c r="D398" s="36"/>
      <c r="E398" s="36"/>
      <c r="F398" s="36"/>
      <c r="G398" s="36"/>
      <c r="H398" s="31">
        <f t="shared" si="16"/>
        <v>0</v>
      </c>
    </row>
    <row r="399" spans="1:8" s="26" customFormat="1">
      <c r="A399" s="34">
        <v>2333</v>
      </c>
      <c r="B399" s="35" t="s">
        <v>182</v>
      </c>
      <c r="C399" s="29"/>
      <c r="D399" s="36"/>
      <c r="E399" s="36"/>
      <c r="F399" s="36"/>
      <c r="G399" s="36"/>
      <c r="H399" s="31">
        <f t="shared" si="16"/>
        <v>0</v>
      </c>
    </row>
    <row r="400" spans="1:8" s="26" customFormat="1">
      <c r="A400" s="34">
        <v>2334</v>
      </c>
      <c r="B400" s="35" t="s">
        <v>183</v>
      </c>
      <c r="C400" s="29"/>
      <c r="D400" s="36"/>
      <c r="E400" s="36"/>
      <c r="F400" s="36"/>
      <c r="G400" s="36"/>
      <c r="H400" s="31">
        <f t="shared" si="16"/>
        <v>0</v>
      </c>
    </row>
    <row r="401" spans="1:8" s="26" customFormat="1">
      <c r="A401" s="34">
        <v>2337</v>
      </c>
      <c r="B401" s="35" t="s">
        <v>184</v>
      </c>
      <c r="C401" s="29"/>
      <c r="D401" s="36"/>
      <c r="E401" s="36"/>
      <c r="F401" s="36"/>
      <c r="G401" s="36"/>
      <c r="H401" s="31">
        <f t="shared" si="16"/>
        <v>0</v>
      </c>
    </row>
    <row r="402" spans="1:8" s="26" customFormat="1">
      <c r="A402" s="34">
        <v>2339</v>
      </c>
      <c r="B402" s="35" t="s">
        <v>185</v>
      </c>
      <c r="C402" s="29"/>
      <c r="D402" s="25">
        <f>SUM(D403:D407)</f>
        <v>0</v>
      </c>
      <c r="E402" s="25">
        <f>SUM(E403:E407)</f>
        <v>0</v>
      </c>
      <c r="F402" s="25">
        <f>SUM(F403:F407)</f>
        <v>0</v>
      </c>
      <c r="G402" s="25">
        <f>SUM(G403:G407)</f>
        <v>0</v>
      </c>
      <c r="H402" s="31">
        <f t="shared" si="16"/>
        <v>0</v>
      </c>
    </row>
    <row r="403" spans="1:8" s="26" customFormat="1">
      <c r="A403" s="34">
        <v>23391</v>
      </c>
      <c r="B403" s="35" t="s">
        <v>186</v>
      </c>
      <c r="C403" s="29"/>
      <c r="D403" s="36"/>
      <c r="E403" s="36"/>
      <c r="F403" s="36"/>
      <c r="G403" s="36"/>
      <c r="H403" s="31">
        <f t="shared" si="16"/>
        <v>0</v>
      </c>
    </row>
    <row r="404" spans="1:8" s="26" customFormat="1">
      <c r="A404" s="34">
        <v>23392</v>
      </c>
      <c r="B404" s="35" t="s">
        <v>187</v>
      </c>
      <c r="C404" s="29"/>
      <c r="D404" s="36"/>
      <c r="E404" s="36"/>
      <c r="F404" s="36"/>
      <c r="G404" s="36"/>
      <c r="H404" s="31">
        <f t="shared" si="16"/>
        <v>0</v>
      </c>
    </row>
    <row r="405" spans="1:8" s="26" customFormat="1">
      <c r="A405" s="34">
        <v>23393</v>
      </c>
      <c r="B405" s="35" t="s">
        <v>188</v>
      </c>
      <c r="C405" s="29"/>
      <c r="D405" s="36"/>
      <c r="E405" s="36"/>
      <c r="F405" s="36"/>
      <c r="G405" s="36"/>
      <c r="H405" s="31">
        <f t="shared" si="16"/>
        <v>0</v>
      </c>
    </row>
    <row r="406" spans="1:8" s="26" customFormat="1">
      <c r="A406" s="34">
        <v>23394</v>
      </c>
      <c r="B406" s="35" t="s">
        <v>189</v>
      </c>
      <c r="C406" s="29"/>
      <c r="D406" s="36"/>
      <c r="E406" s="36"/>
      <c r="F406" s="36"/>
      <c r="G406" s="36"/>
      <c r="H406" s="31">
        <f t="shared" si="16"/>
        <v>0</v>
      </c>
    </row>
    <row r="407" spans="1:8" s="26" customFormat="1">
      <c r="A407" s="34">
        <v>23397</v>
      </c>
      <c r="B407" s="35" t="s">
        <v>190</v>
      </c>
      <c r="C407" s="29"/>
      <c r="D407" s="36"/>
      <c r="E407" s="36"/>
      <c r="F407" s="36"/>
      <c r="G407" s="36"/>
      <c r="H407" s="31">
        <f t="shared" si="16"/>
        <v>0</v>
      </c>
    </row>
    <row r="408" spans="1:8" s="26" customFormat="1">
      <c r="A408" s="50">
        <v>234</v>
      </c>
      <c r="B408" s="33" t="s">
        <v>198</v>
      </c>
      <c r="C408" s="29"/>
      <c r="D408" s="25">
        <f>SUM(D409:D414)</f>
        <v>0</v>
      </c>
      <c r="E408" s="25">
        <f>SUM(E409:E414)</f>
        <v>0</v>
      </c>
      <c r="F408" s="25">
        <f>SUM(F409:F414)</f>
        <v>0</v>
      </c>
      <c r="G408" s="25">
        <f>SUM(G409:G414)</f>
        <v>0</v>
      </c>
      <c r="H408" s="31">
        <f t="shared" si="16"/>
        <v>0</v>
      </c>
    </row>
    <row r="409" spans="1:8" s="26" customFormat="1">
      <c r="A409" s="34">
        <v>2341</v>
      </c>
      <c r="B409" s="35" t="s">
        <v>180</v>
      </c>
      <c r="C409" s="29"/>
      <c r="D409" s="36"/>
      <c r="E409" s="36"/>
      <c r="F409" s="36"/>
      <c r="G409" s="36"/>
      <c r="H409" s="31">
        <f t="shared" si="16"/>
        <v>0</v>
      </c>
    </row>
    <row r="410" spans="1:8" s="26" customFormat="1">
      <c r="A410" s="34">
        <v>2342</v>
      </c>
      <c r="B410" s="35" t="s">
        <v>181</v>
      </c>
      <c r="C410" s="29"/>
      <c r="D410" s="36"/>
      <c r="E410" s="36"/>
      <c r="F410" s="36"/>
      <c r="G410" s="36"/>
      <c r="H410" s="31">
        <f t="shared" si="16"/>
        <v>0</v>
      </c>
    </row>
    <row r="411" spans="1:8" s="26" customFormat="1">
      <c r="A411" s="34">
        <v>2343</v>
      </c>
      <c r="B411" s="35" t="s">
        <v>182</v>
      </c>
      <c r="C411" s="29"/>
      <c r="D411" s="36"/>
      <c r="E411" s="36"/>
      <c r="F411" s="36"/>
      <c r="G411" s="36"/>
      <c r="H411" s="31">
        <f t="shared" si="16"/>
        <v>0</v>
      </c>
    </row>
    <row r="412" spans="1:8" s="26" customFormat="1">
      <c r="A412" s="34">
        <v>2344</v>
      </c>
      <c r="B412" s="35" t="s">
        <v>183</v>
      </c>
      <c r="C412" s="29"/>
      <c r="D412" s="36"/>
      <c r="E412" s="36"/>
      <c r="F412" s="36"/>
      <c r="G412" s="36"/>
      <c r="H412" s="31">
        <f t="shared" si="16"/>
        <v>0</v>
      </c>
    </row>
    <row r="413" spans="1:8" s="26" customFormat="1">
      <c r="A413" s="34">
        <v>2347</v>
      </c>
      <c r="B413" s="35" t="s">
        <v>184</v>
      </c>
      <c r="C413" s="29"/>
      <c r="D413" s="36"/>
      <c r="E413" s="36"/>
      <c r="F413" s="36"/>
      <c r="G413" s="36"/>
      <c r="H413" s="31">
        <f t="shared" si="16"/>
        <v>0</v>
      </c>
    </row>
    <row r="414" spans="1:8" s="26" customFormat="1">
      <c r="A414" s="34">
        <v>2349</v>
      </c>
      <c r="B414" s="35" t="s">
        <v>185</v>
      </c>
      <c r="C414" s="29"/>
      <c r="D414" s="25">
        <f>SUM(D415:D419)</f>
        <v>0</v>
      </c>
      <c r="E414" s="25">
        <f>SUM(E415:E419)</f>
        <v>0</v>
      </c>
      <c r="F414" s="25">
        <f>SUM(F415:F419)</f>
        <v>0</v>
      </c>
      <c r="G414" s="25">
        <f>SUM(G415:G419)</f>
        <v>0</v>
      </c>
      <c r="H414" s="31">
        <f t="shared" si="16"/>
        <v>0</v>
      </c>
    </row>
    <row r="415" spans="1:8" s="26" customFormat="1">
      <c r="A415" s="34">
        <v>23491</v>
      </c>
      <c r="B415" s="35" t="s">
        <v>186</v>
      </c>
      <c r="C415" s="29"/>
      <c r="D415" s="36"/>
      <c r="E415" s="36"/>
      <c r="F415" s="36"/>
      <c r="G415" s="36"/>
      <c r="H415" s="31">
        <f t="shared" si="16"/>
        <v>0</v>
      </c>
    </row>
    <row r="416" spans="1:8" s="26" customFormat="1">
      <c r="A416" s="34">
        <v>23492</v>
      </c>
      <c r="B416" s="35" t="s">
        <v>187</v>
      </c>
      <c r="C416" s="29"/>
      <c r="D416" s="36"/>
      <c r="E416" s="36"/>
      <c r="F416" s="36"/>
      <c r="G416" s="36"/>
      <c r="H416" s="31">
        <f t="shared" si="16"/>
        <v>0</v>
      </c>
    </row>
    <row r="417" spans="1:8" s="26" customFormat="1">
      <c r="A417" s="34">
        <v>23493</v>
      </c>
      <c r="B417" s="35" t="s">
        <v>188</v>
      </c>
      <c r="C417" s="29"/>
      <c r="D417" s="36"/>
      <c r="E417" s="36"/>
      <c r="F417" s="36"/>
      <c r="G417" s="36"/>
      <c r="H417" s="31">
        <f t="shared" si="16"/>
        <v>0</v>
      </c>
    </row>
    <row r="418" spans="1:8" s="26" customFormat="1">
      <c r="A418" s="34">
        <v>23494</v>
      </c>
      <c r="B418" s="35" t="s">
        <v>189</v>
      </c>
      <c r="C418" s="29"/>
      <c r="D418" s="36"/>
      <c r="E418" s="36"/>
      <c r="F418" s="36"/>
      <c r="G418" s="36"/>
      <c r="H418" s="31">
        <f t="shared" si="16"/>
        <v>0</v>
      </c>
    </row>
    <row r="419" spans="1:8" s="26" customFormat="1">
      <c r="A419" s="34">
        <v>23497</v>
      </c>
      <c r="B419" s="35" t="s">
        <v>190</v>
      </c>
      <c r="C419" s="29"/>
      <c r="D419" s="36"/>
      <c r="E419" s="36"/>
      <c r="F419" s="36"/>
      <c r="G419" s="36"/>
      <c r="H419" s="31">
        <f t="shared" si="16"/>
        <v>0</v>
      </c>
    </row>
    <row r="420" spans="1:8" s="26" customFormat="1">
      <c r="A420" s="50">
        <v>235</v>
      </c>
      <c r="B420" s="33" t="s">
        <v>199</v>
      </c>
      <c r="C420" s="29"/>
      <c r="D420" s="25">
        <f>SUM(D421:D426)</f>
        <v>0</v>
      </c>
      <c r="E420" s="25">
        <f>SUM(E421:E426)</f>
        <v>0</v>
      </c>
      <c r="F420" s="25">
        <f>SUM(F421:F426)</f>
        <v>0</v>
      </c>
      <c r="G420" s="25">
        <f>SUM(G421:G426)</f>
        <v>0</v>
      </c>
      <c r="H420" s="31">
        <f t="shared" si="16"/>
        <v>0</v>
      </c>
    </row>
    <row r="421" spans="1:8" s="26" customFormat="1">
      <c r="A421" s="34">
        <v>2351</v>
      </c>
      <c r="B421" s="35" t="s">
        <v>180</v>
      </c>
      <c r="C421" s="29"/>
      <c r="D421" s="36"/>
      <c r="E421" s="36"/>
      <c r="F421" s="36"/>
      <c r="G421" s="36"/>
      <c r="H421" s="31">
        <f t="shared" si="16"/>
        <v>0</v>
      </c>
    </row>
    <row r="422" spans="1:8" s="26" customFormat="1">
      <c r="A422" s="34">
        <v>2352</v>
      </c>
      <c r="B422" s="35" t="s">
        <v>181</v>
      </c>
      <c r="C422" s="29"/>
      <c r="D422" s="36"/>
      <c r="E422" s="36"/>
      <c r="F422" s="36"/>
      <c r="G422" s="36"/>
      <c r="H422" s="31">
        <f t="shared" si="16"/>
        <v>0</v>
      </c>
    </row>
    <row r="423" spans="1:8" s="26" customFormat="1">
      <c r="A423" s="34">
        <v>2353</v>
      </c>
      <c r="B423" s="35" t="s">
        <v>182</v>
      </c>
      <c r="C423" s="29"/>
      <c r="D423" s="36"/>
      <c r="E423" s="36"/>
      <c r="F423" s="36"/>
      <c r="G423" s="36"/>
      <c r="H423" s="31">
        <f t="shared" si="16"/>
        <v>0</v>
      </c>
    </row>
    <row r="424" spans="1:8" s="26" customFormat="1">
      <c r="A424" s="34">
        <v>2354</v>
      </c>
      <c r="B424" s="35" t="s">
        <v>183</v>
      </c>
      <c r="C424" s="29"/>
      <c r="D424" s="36"/>
      <c r="E424" s="36"/>
      <c r="F424" s="36"/>
      <c r="G424" s="36"/>
      <c r="H424" s="31">
        <f t="shared" si="16"/>
        <v>0</v>
      </c>
    </row>
    <row r="425" spans="1:8" s="26" customFormat="1">
      <c r="A425" s="34">
        <v>2357</v>
      </c>
      <c r="B425" s="35" t="s">
        <v>184</v>
      </c>
      <c r="C425" s="29"/>
      <c r="D425" s="36"/>
      <c r="E425" s="36"/>
      <c r="F425" s="36"/>
      <c r="G425" s="36"/>
      <c r="H425" s="31">
        <f t="shared" si="16"/>
        <v>0</v>
      </c>
    </row>
    <row r="426" spans="1:8" s="26" customFormat="1">
      <c r="A426" s="34">
        <v>2359</v>
      </c>
      <c r="B426" s="35" t="s">
        <v>185</v>
      </c>
      <c r="C426" s="29"/>
      <c r="D426" s="25">
        <f>SUM(D427:D431)</f>
        <v>0</v>
      </c>
      <c r="E426" s="25">
        <f>SUM(E427:E431)</f>
        <v>0</v>
      </c>
      <c r="F426" s="25">
        <f>SUM(F427:F431)</f>
        <v>0</v>
      </c>
      <c r="G426" s="25">
        <f>SUM(G427:G431)</f>
        <v>0</v>
      </c>
      <c r="H426" s="31">
        <f t="shared" si="16"/>
        <v>0</v>
      </c>
    </row>
    <row r="427" spans="1:8" s="26" customFormat="1">
      <c r="A427" s="34">
        <v>23591</v>
      </c>
      <c r="B427" s="35" t="s">
        <v>186</v>
      </c>
      <c r="C427" s="29"/>
      <c r="D427" s="36"/>
      <c r="E427" s="36"/>
      <c r="F427" s="36"/>
      <c r="G427" s="36"/>
      <c r="H427" s="31">
        <f t="shared" si="16"/>
        <v>0</v>
      </c>
    </row>
    <row r="428" spans="1:8" s="26" customFormat="1">
      <c r="A428" s="34">
        <v>23592</v>
      </c>
      <c r="B428" s="35" t="s">
        <v>187</v>
      </c>
      <c r="C428" s="29"/>
      <c r="D428" s="36"/>
      <c r="E428" s="36"/>
      <c r="F428" s="36"/>
      <c r="G428" s="36"/>
      <c r="H428" s="31">
        <f t="shared" si="16"/>
        <v>0</v>
      </c>
    </row>
    <row r="429" spans="1:8" s="26" customFormat="1">
      <c r="A429" s="34">
        <v>23593</v>
      </c>
      <c r="B429" s="35" t="s">
        <v>188</v>
      </c>
      <c r="C429" s="29"/>
      <c r="D429" s="36"/>
      <c r="E429" s="36"/>
      <c r="F429" s="36"/>
      <c r="G429" s="36"/>
      <c r="H429" s="31">
        <f t="shared" si="16"/>
        <v>0</v>
      </c>
    </row>
    <row r="430" spans="1:8" s="26" customFormat="1">
      <c r="A430" s="34">
        <v>23594</v>
      </c>
      <c r="B430" s="35" t="s">
        <v>189</v>
      </c>
      <c r="C430" s="29"/>
      <c r="D430" s="36"/>
      <c r="E430" s="36"/>
      <c r="F430" s="36"/>
      <c r="G430" s="36"/>
      <c r="H430" s="31">
        <f t="shared" si="16"/>
        <v>0</v>
      </c>
    </row>
    <row r="431" spans="1:8" s="26" customFormat="1">
      <c r="A431" s="34">
        <v>23597</v>
      </c>
      <c r="B431" s="35" t="s">
        <v>190</v>
      </c>
      <c r="C431" s="29"/>
      <c r="D431" s="36"/>
      <c r="E431" s="36"/>
      <c r="F431" s="36"/>
      <c r="G431" s="36"/>
      <c r="H431" s="31">
        <f t="shared" si="16"/>
        <v>0</v>
      </c>
    </row>
    <row r="432" spans="1:8" s="26" customFormat="1">
      <c r="A432" s="50">
        <v>238</v>
      </c>
      <c r="B432" s="33" t="s">
        <v>202</v>
      </c>
      <c r="C432" s="25">
        <f>SUM(C433:C434)</f>
        <v>0</v>
      </c>
      <c r="D432" s="29"/>
      <c r="E432" s="29"/>
      <c r="F432" s="29"/>
      <c r="G432" s="29"/>
      <c r="H432" s="31">
        <f>C432</f>
        <v>0</v>
      </c>
    </row>
    <row r="433" spans="1:8" s="26" customFormat="1">
      <c r="A433" s="49" t="s">
        <v>203</v>
      </c>
      <c r="B433" s="35" t="s">
        <v>204</v>
      </c>
      <c r="C433" s="36"/>
      <c r="D433" s="29"/>
      <c r="E433" s="29"/>
      <c r="F433" s="29"/>
      <c r="G433" s="29"/>
      <c r="H433" s="31">
        <f>C433</f>
        <v>0</v>
      </c>
    </row>
    <row r="434" spans="1:8" s="26" customFormat="1">
      <c r="A434" s="49" t="s">
        <v>205</v>
      </c>
      <c r="B434" s="35" t="s">
        <v>88</v>
      </c>
      <c r="C434" s="36"/>
      <c r="D434" s="29"/>
      <c r="E434" s="29"/>
      <c r="F434" s="29"/>
      <c r="G434" s="29"/>
      <c r="H434" s="31">
        <f>C434</f>
        <v>0</v>
      </c>
    </row>
    <row r="435" spans="1:8" s="26" customFormat="1">
      <c r="A435" s="27">
        <v>24</v>
      </c>
      <c r="B435" s="28" t="s">
        <v>206</v>
      </c>
      <c r="C435" s="25">
        <f>C496</f>
        <v>0</v>
      </c>
      <c r="D435" s="25">
        <f>D436+D448+D460+D472+D484</f>
        <v>0</v>
      </c>
      <c r="E435" s="25">
        <f>E436+E448+E460+E472+E484</f>
        <v>0</v>
      </c>
      <c r="F435" s="25">
        <f>F436+F448+F460+F472+F484</f>
        <v>0</v>
      </c>
      <c r="G435" s="25">
        <f>G436+G448+G460+G472+G484</f>
        <v>0</v>
      </c>
      <c r="H435" s="31">
        <f t="shared" ref="H435" si="17">SUM(C435:G435)</f>
        <v>0</v>
      </c>
    </row>
    <row r="436" spans="1:8" s="26" customFormat="1">
      <c r="A436" s="50">
        <v>241</v>
      </c>
      <c r="B436" s="33" t="s">
        <v>196</v>
      </c>
      <c r="C436" s="29"/>
      <c r="D436" s="25">
        <f>SUM(D437:D442)</f>
        <v>0</v>
      </c>
      <c r="E436" s="25">
        <f>SUM(E437:E442)</f>
        <v>0</v>
      </c>
      <c r="F436" s="25">
        <f>SUM(F437:F442)</f>
        <v>0</v>
      </c>
      <c r="G436" s="25">
        <f>SUM(G437:G442)</f>
        <v>0</v>
      </c>
      <c r="H436" s="31">
        <f>SUM(D436:G436)</f>
        <v>0</v>
      </c>
    </row>
    <row r="437" spans="1:8" s="26" customFormat="1">
      <c r="A437" s="34">
        <v>2411</v>
      </c>
      <c r="B437" s="35" t="s">
        <v>180</v>
      </c>
      <c r="C437" s="29"/>
      <c r="D437" s="36"/>
      <c r="E437" s="36"/>
      <c r="F437" s="36"/>
      <c r="G437" s="36"/>
      <c r="H437" s="31">
        <f t="shared" ref="H437:H495" si="18">SUM(D437:G437)</f>
        <v>0</v>
      </c>
    </row>
    <row r="438" spans="1:8" s="26" customFormat="1">
      <c r="A438" s="34">
        <v>2412</v>
      </c>
      <c r="B438" s="35" t="s">
        <v>181</v>
      </c>
      <c r="C438" s="29"/>
      <c r="D438" s="36"/>
      <c r="E438" s="36"/>
      <c r="F438" s="36"/>
      <c r="G438" s="36"/>
      <c r="H438" s="31">
        <f t="shared" si="18"/>
        <v>0</v>
      </c>
    </row>
    <row r="439" spans="1:8" s="26" customFormat="1">
      <c r="A439" s="34">
        <v>2413</v>
      </c>
      <c r="B439" s="35" t="s">
        <v>182</v>
      </c>
      <c r="C439" s="29"/>
      <c r="D439" s="36"/>
      <c r="E439" s="36"/>
      <c r="F439" s="36"/>
      <c r="G439" s="36"/>
      <c r="H439" s="31">
        <f t="shared" si="18"/>
        <v>0</v>
      </c>
    </row>
    <row r="440" spans="1:8" s="26" customFormat="1">
      <c r="A440" s="34">
        <v>2414</v>
      </c>
      <c r="B440" s="35" t="s">
        <v>183</v>
      </c>
      <c r="C440" s="29"/>
      <c r="D440" s="36"/>
      <c r="E440" s="36"/>
      <c r="F440" s="36"/>
      <c r="G440" s="36"/>
      <c r="H440" s="31">
        <f t="shared" si="18"/>
        <v>0</v>
      </c>
    </row>
    <row r="441" spans="1:8" s="26" customFormat="1">
      <c r="A441" s="34">
        <v>2417</v>
      </c>
      <c r="B441" s="35" t="s">
        <v>184</v>
      </c>
      <c r="C441" s="29"/>
      <c r="D441" s="36"/>
      <c r="E441" s="36"/>
      <c r="F441" s="36"/>
      <c r="G441" s="36"/>
      <c r="H441" s="31">
        <f t="shared" si="18"/>
        <v>0</v>
      </c>
    </row>
    <row r="442" spans="1:8" s="26" customFormat="1">
      <c r="A442" s="34">
        <v>2419</v>
      </c>
      <c r="B442" s="35" t="s">
        <v>185</v>
      </c>
      <c r="C442" s="29"/>
      <c r="D442" s="25">
        <f>SUM(D443:D447)</f>
        <v>0</v>
      </c>
      <c r="E442" s="25">
        <f>SUM(E443:E447)</f>
        <v>0</v>
      </c>
      <c r="F442" s="25">
        <f>SUM(F443:F447)</f>
        <v>0</v>
      </c>
      <c r="G442" s="25">
        <f>SUM(G443:G447)</f>
        <v>0</v>
      </c>
      <c r="H442" s="31">
        <f t="shared" si="18"/>
        <v>0</v>
      </c>
    </row>
    <row r="443" spans="1:8" s="26" customFormat="1">
      <c r="A443" s="34">
        <v>24191</v>
      </c>
      <c r="B443" s="35" t="s">
        <v>186</v>
      </c>
      <c r="C443" s="29"/>
      <c r="D443" s="36"/>
      <c r="E443" s="36"/>
      <c r="F443" s="36"/>
      <c r="G443" s="36"/>
      <c r="H443" s="31">
        <f t="shared" si="18"/>
        <v>0</v>
      </c>
    </row>
    <row r="444" spans="1:8" s="26" customFormat="1">
      <c r="A444" s="34">
        <v>24192</v>
      </c>
      <c r="B444" s="35" t="s">
        <v>187</v>
      </c>
      <c r="C444" s="29"/>
      <c r="D444" s="36"/>
      <c r="E444" s="36"/>
      <c r="F444" s="36"/>
      <c r="G444" s="36"/>
      <c r="H444" s="31">
        <f t="shared" si="18"/>
        <v>0</v>
      </c>
    </row>
    <row r="445" spans="1:8" s="26" customFormat="1">
      <c r="A445" s="34">
        <v>24193</v>
      </c>
      <c r="B445" s="35" t="s">
        <v>188</v>
      </c>
      <c r="C445" s="29"/>
      <c r="D445" s="36"/>
      <c r="E445" s="36"/>
      <c r="F445" s="36"/>
      <c r="G445" s="36"/>
      <c r="H445" s="31">
        <f t="shared" si="18"/>
        <v>0</v>
      </c>
    </row>
    <row r="446" spans="1:8" s="26" customFormat="1">
      <c r="A446" s="34">
        <v>24194</v>
      </c>
      <c r="B446" s="35" t="s">
        <v>189</v>
      </c>
      <c r="C446" s="29"/>
      <c r="D446" s="36"/>
      <c r="E446" s="36"/>
      <c r="F446" s="36"/>
      <c r="G446" s="36"/>
      <c r="H446" s="31">
        <f t="shared" si="18"/>
        <v>0</v>
      </c>
    </row>
    <row r="447" spans="1:8" s="26" customFormat="1">
      <c r="A447" s="34">
        <v>24197</v>
      </c>
      <c r="B447" s="35" t="s">
        <v>190</v>
      </c>
      <c r="C447" s="29"/>
      <c r="D447" s="36"/>
      <c r="E447" s="36"/>
      <c r="F447" s="36"/>
      <c r="G447" s="36"/>
      <c r="H447" s="31">
        <f t="shared" si="18"/>
        <v>0</v>
      </c>
    </row>
    <row r="448" spans="1:8" s="26" customFormat="1">
      <c r="A448" s="50">
        <v>242</v>
      </c>
      <c r="B448" s="33" t="s">
        <v>197</v>
      </c>
      <c r="C448" s="29"/>
      <c r="D448" s="25">
        <f>SUM(D449:D454)</f>
        <v>0</v>
      </c>
      <c r="E448" s="25">
        <f>SUM(E449:E454)</f>
        <v>0</v>
      </c>
      <c r="F448" s="25">
        <f>SUM(F449:F454)</f>
        <v>0</v>
      </c>
      <c r="G448" s="25">
        <f>SUM(G449:G454)</f>
        <v>0</v>
      </c>
      <c r="H448" s="31">
        <f t="shared" si="18"/>
        <v>0</v>
      </c>
    </row>
    <row r="449" spans="1:8" s="26" customFormat="1">
      <c r="A449" s="34">
        <v>2421</v>
      </c>
      <c r="B449" s="35" t="s">
        <v>180</v>
      </c>
      <c r="C449" s="29"/>
      <c r="D449" s="36"/>
      <c r="E449" s="36"/>
      <c r="F449" s="36"/>
      <c r="G449" s="36"/>
      <c r="H449" s="31">
        <f t="shared" si="18"/>
        <v>0</v>
      </c>
    </row>
    <row r="450" spans="1:8" s="26" customFormat="1">
      <c r="A450" s="34">
        <v>2422</v>
      </c>
      <c r="B450" s="35" t="s">
        <v>181</v>
      </c>
      <c r="C450" s="29"/>
      <c r="D450" s="36"/>
      <c r="E450" s="36"/>
      <c r="F450" s="36"/>
      <c r="G450" s="36"/>
      <c r="H450" s="31">
        <f t="shared" si="18"/>
        <v>0</v>
      </c>
    </row>
    <row r="451" spans="1:8" s="26" customFormat="1">
      <c r="A451" s="34">
        <v>2423</v>
      </c>
      <c r="B451" s="35" t="s">
        <v>182</v>
      </c>
      <c r="C451" s="29"/>
      <c r="D451" s="36"/>
      <c r="E451" s="36"/>
      <c r="F451" s="36"/>
      <c r="G451" s="36"/>
      <c r="H451" s="31">
        <f t="shared" si="18"/>
        <v>0</v>
      </c>
    </row>
    <row r="452" spans="1:8" s="26" customFormat="1">
      <c r="A452" s="34">
        <v>2424</v>
      </c>
      <c r="B452" s="35" t="s">
        <v>183</v>
      </c>
      <c r="C452" s="29"/>
      <c r="D452" s="36"/>
      <c r="E452" s="36"/>
      <c r="F452" s="36"/>
      <c r="G452" s="36"/>
      <c r="H452" s="31">
        <f t="shared" si="18"/>
        <v>0</v>
      </c>
    </row>
    <row r="453" spans="1:8" s="26" customFormat="1">
      <c r="A453" s="34">
        <v>2427</v>
      </c>
      <c r="B453" s="35" t="s">
        <v>184</v>
      </c>
      <c r="C453" s="29"/>
      <c r="D453" s="36"/>
      <c r="E453" s="36"/>
      <c r="F453" s="36"/>
      <c r="G453" s="36"/>
      <c r="H453" s="31">
        <f t="shared" si="18"/>
        <v>0</v>
      </c>
    </row>
    <row r="454" spans="1:8" s="26" customFormat="1">
      <c r="A454" s="34">
        <v>2429</v>
      </c>
      <c r="B454" s="35" t="s">
        <v>185</v>
      </c>
      <c r="C454" s="29"/>
      <c r="D454" s="25">
        <f>SUM(D455:D459)</f>
        <v>0</v>
      </c>
      <c r="E454" s="25">
        <f>SUM(E455:E459)</f>
        <v>0</v>
      </c>
      <c r="F454" s="25">
        <f>SUM(F455:F459)</f>
        <v>0</v>
      </c>
      <c r="G454" s="25">
        <f>SUM(G455:G459)</f>
        <v>0</v>
      </c>
      <c r="H454" s="31">
        <f t="shared" si="18"/>
        <v>0</v>
      </c>
    </row>
    <row r="455" spans="1:8" s="26" customFormat="1">
      <c r="A455" s="34">
        <v>24291</v>
      </c>
      <c r="B455" s="35" t="s">
        <v>186</v>
      </c>
      <c r="C455" s="29"/>
      <c r="D455" s="36"/>
      <c r="E455" s="36"/>
      <c r="F455" s="36"/>
      <c r="G455" s="36"/>
      <c r="H455" s="31">
        <f t="shared" si="18"/>
        <v>0</v>
      </c>
    </row>
    <row r="456" spans="1:8" s="26" customFormat="1">
      <c r="A456" s="34">
        <v>24292</v>
      </c>
      <c r="B456" s="35" t="s">
        <v>187</v>
      </c>
      <c r="C456" s="29"/>
      <c r="D456" s="36"/>
      <c r="E456" s="36"/>
      <c r="F456" s="36"/>
      <c r="G456" s="36"/>
      <c r="H456" s="31">
        <f t="shared" si="18"/>
        <v>0</v>
      </c>
    </row>
    <row r="457" spans="1:8" s="26" customFormat="1">
      <c r="A457" s="34">
        <v>24293</v>
      </c>
      <c r="B457" s="35" t="s">
        <v>188</v>
      </c>
      <c r="C457" s="29"/>
      <c r="D457" s="36"/>
      <c r="E457" s="36"/>
      <c r="F457" s="36"/>
      <c r="G457" s="36"/>
      <c r="H457" s="31">
        <f t="shared" si="18"/>
        <v>0</v>
      </c>
    </row>
    <row r="458" spans="1:8" s="26" customFormat="1">
      <c r="A458" s="34">
        <v>24294</v>
      </c>
      <c r="B458" s="35" t="s">
        <v>189</v>
      </c>
      <c r="C458" s="29"/>
      <c r="D458" s="36"/>
      <c r="E458" s="36"/>
      <c r="F458" s="36"/>
      <c r="G458" s="36"/>
      <c r="H458" s="31">
        <f t="shared" si="18"/>
        <v>0</v>
      </c>
    </row>
    <row r="459" spans="1:8" s="26" customFormat="1">
      <c r="A459" s="34">
        <v>24297</v>
      </c>
      <c r="B459" s="35" t="s">
        <v>190</v>
      </c>
      <c r="C459" s="29"/>
      <c r="D459" s="36"/>
      <c r="E459" s="36"/>
      <c r="F459" s="36"/>
      <c r="G459" s="36"/>
      <c r="H459" s="31">
        <f t="shared" si="18"/>
        <v>0</v>
      </c>
    </row>
    <row r="460" spans="1:8" s="26" customFormat="1">
      <c r="A460" s="50">
        <v>243</v>
      </c>
      <c r="B460" s="33" t="s">
        <v>192</v>
      </c>
      <c r="C460" s="29"/>
      <c r="D460" s="25">
        <f>SUM(D461:D466)</f>
        <v>0</v>
      </c>
      <c r="E460" s="25">
        <f>SUM(E461:E466)</f>
        <v>0</v>
      </c>
      <c r="F460" s="25">
        <f>SUM(F461:F466)</f>
        <v>0</v>
      </c>
      <c r="G460" s="25">
        <f>SUM(G461:G466)</f>
        <v>0</v>
      </c>
      <c r="H460" s="31">
        <f t="shared" si="18"/>
        <v>0</v>
      </c>
    </row>
    <row r="461" spans="1:8" s="26" customFormat="1">
      <c r="A461" s="34">
        <v>2431</v>
      </c>
      <c r="B461" s="35" t="s">
        <v>180</v>
      </c>
      <c r="C461" s="29"/>
      <c r="D461" s="36"/>
      <c r="E461" s="36"/>
      <c r="F461" s="36"/>
      <c r="G461" s="36"/>
      <c r="H461" s="31">
        <f t="shared" si="18"/>
        <v>0</v>
      </c>
    </row>
    <row r="462" spans="1:8" s="26" customFormat="1">
      <c r="A462" s="34">
        <v>2432</v>
      </c>
      <c r="B462" s="35" t="s">
        <v>181</v>
      </c>
      <c r="C462" s="29"/>
      <c r="D462" s="36"/>
      <c r="E462" s="36"/>
      <c r="F462" s="36"/>
      <c r="G462" s="36"/>
      <c r="H462" s="31">
        <f t="shared" si="18"/>
        <v>0</v>
      </c>
    </row>
    <row r="463" spans="1:8" s="26" customFormat="1">
      <c r="A463" s="34">
        <v>2433</v>
      </c>
      <c r="B463" s="35" t="s">
        <v>182</v>
      </c>
      <c r="C463" s="29"/>
      <c r="D463" s="36"/>
      <c r="E463" s="36"/>
      <c r="F463" s="36"/>
      <c r="G463" s="36"/>
      <c r="H463" s="31">
        <f t="shared" si="18"/>
        <v>0</v>
      </c>
    </row>
    <row r="464" spans="1:8" s="26" customFormat="1">
      <c r="A464" s="34">
        <v>2434</v>
      </c>
      <c r="B464" s="35" t="s">
        <v>183</v>
      </c>
      <c r="C464" s="29"/>
      <c r="D464" s="36"/>
      <c r="E464" s="36"/>
      <c r="F464" s="36"/>
      <c r="G464" s="36"/>
      <c r="H464" s="31">
        <f t="shared" si="18"/>
        <v>0</v>
      </c>
    </row>
    <row r="465" spans="1:8" s="26" customFormat="1">
      <c r="A465" s="34">
        <v>2437</v>
      </c>
      <c r="B465" s="35" t="s">
        <v>184</v>
      </c>
      <c r="C465" s="29"/>
      <c r="D465" s="36"/>
      <c r="E465" s="36"/>
      <c r="F465" s="36"/>
      <c r="G465" s="36"/>
      <c r="H465" s="31">
        <f t="shared" si="18"/>
        <v>0</v>
      </c>
    </row>
    <row r="466" spans="1:8" s="26" customFormat="1">
      <c r="A466" s="34">
        <v>2439</v>
      </c>
      <c r="B466" s="35" t="s">
        <v>185</v>
      </c>
      <c r="C466" s="29"/>
      <c r="D466" s="25">
        <f>SUM(D467:D471)</f>
        <v>0</v>
      </c>
      <c r="E466" s="25">
        <f>SUM(E467:E471)</f>
        <v>0</v>
      </c>
      <c r="F466" s="25">
        <f>SUM(F467:F471)</f>
        <v>0</v>
      </c>
      <c r="G466" s="25">
        <f>SUM(G467:G471)</f>
        <v>0</v>
      </c>
      <c r="H466" s="31">
        <f t="shared" si="18"/>
        <v>0</v>
      </c>
    </row>
    <row r="467" spans="1:8" s="26" customFormat="1">
      <c r="A467" s="34">
        <v>24391</v>
      </c>
      <c r="B467" s="35" t="s">
        <v>186</v>
      </c>
      <c r="C467" s="29"/>
      <c r="D467" s="36"/>
      <c r="E467" s="36"/>
      <c r="F467" s="36"/>
      <c r="G467" s="36"/>
      <c r="H467" s="31">
        <f t="shared" si="18"/>
        <v>0</v>
      </c>
    </row>
    <row r="468" spans="1:8" s="26" customFormat="1">
      <c r="A468" s="34">
        <v>24392</v>
      </c>
      <c r="B468" s="35" t="s">
        <v>187</v>
      </c>
      <c r="C468" s="29"/>
      <c r="D468" s="36"/>
      <c r="E468" s="36"/>
      <c r="F468" s="36"/>
      <c r="G468" s="36"/>
      <c r="H468" s="31">
        <f t="shared" si="18"/>
        <v>0</v>
      </c>
    </row>
    <row r="469" spans="1:8" s="26" customFormat="1">
      <c r="A469" s="34">
        <v>24393</v>
      </c>
      <c r="B469" s="35" t="s">
        <v>188</v>
      </c>
      <c r="C469" s="29"/>
      <c r="D469" s="36"/>
      <c r="E469" s="36"/>
      <c r="F469" s="36"/>
      <c r="G469" s="36"/>
      <c r="H469" s="31">
        <f t="shared" si="18"/>
        <v>0</v>
      </c>
    </row>
    <row r="470" spans="1:8" s="26" customFormat="1">
      <c r="A470" s="34">
        <v>24394</v>
      </c>
      <c r="B470" s="35" t="s">
        <v>189</v>
      </c>
      <c r="C470" s="29"/>
      <c r="D470" s="36"/>
      <c r="E470" s="36"/>
      <c r="F470" s="36"/>
      <c r="G470" s="36"/>
      <c r="H470" s="31">
        <f t="shared" si="18"/>
        <v>0</v>
      </c>
    </row>
    <row r="471" spans="1:8" s="26" customFormat="1">
      <c r="A471" s="34">
        <v>24397</v>
      </c>
      <c r="B471" s="35" t="s">
        <v>190</v>
      </c>
      <c r="C471" s="29"/>
      <c r="D471" s="36"/>
      <c r="E471" s="36"/>
      <c r="F471" s="36"/>
      <c r="G471" s="36"/>
      <c r="H471" s="31">
        <f t="shared" si="18"/>
        <v>0</v>
      </c>
    </row>
    <row r="472" spans="1:8" s="26" customFormat="1">
      <c r="A472" s="50">
        <v>244</v>
      </c>
      <c r="B472" s="33" t="s">
        <v>198</v>
      </c>
      <c r="C472" s="29"/>
      <c r="D472" s="25">
        <f>SUM(D473:D478)</f>
        <v>0</v>
      </c>
      <c r="E472" s="25">
        <f>SUM(E473:E478)</f>
        <v>0</v>
      </c>
      <c r="F472" s="25">
        <f>SUM(F473:F478)</f>
        <v>0</v>
      </c>
      <c r="G472" s="25">
        <f>SUM(G473:G478)</f>
        <v>0</v>
      </c>
      <c r="H472" s="31">
        <f t="shared" si="18"/>
        <v>0</v>
      </c>
    </row>
    <row r="473" spans="1:8" s="26" customFormat="1">
      <c r="A473" s="34">
        <v>2441</v>
      </c>
      <c r="B473" s="35" t="s">
        <v>180</v>
      </c>
      <c r="C473" s="29"/>
      <c r="D473" s="36"/>
      <c r="E473" s="36"/>
      <c r="F473" s="36"/>
      <c r="G473" s="36"/>
      <c r="H473" s="31">
        <f t="shared" si="18"/>
        <v>0</v>
      </c>
    </row>
    <row r="474" spans="1:8" s="26" customFormat="1">
      <c r="A474" s="34">
        <v>2442</v>
      </c>
      <c r="B474" s="35" t="s">
        <v>181</v>
      </c>
      <c r="C474" s="29"/>
      <c r="D474" s="36"/>
      <c r="E474" s="36"/>
      <c r="F474" s="36"/>
      <c r="G474" s="36"/>
      <c r="H474" s="31">
        <f t="shared" si="18"/>
        <v>0</v>
      </c>
    </row>
    <row r="475" spans="1:8" s="26" customFormat="1">
      <c r="A475" s="34">
        <v>2443</v>
      </c>
      <c r="B475" s="35" t="s">
        <v>182</v>
      </c>
      <c r="C475" s="29"/>
      <c r="D475" s="36"/>
      <c r="E475" s="36"/>
      <c r="F475" s="36"/>
      <c r="G475" s="36"/>
      <c r="H475" s="31">
        <f t="shared" si="18"/>
        <v>0</v>
      </c>
    </row>
    <row r="476" spans="1:8" s="26" customFormat="1">
      <c r="A476" s="34">
        <v>2444</v>
      </c>
      <c r="B476" s="35" t="s">
        <v>183</v>
      </c>
      <c r="C476" s="29"/>
      <c r="D476" s="36"/>
      <c r="E476" s="36"/>
      <c r="F476" s="36"/>
      <c r="G476" s="36"/>
      <c r="H476" s="31">
        <f t="shared" si="18"/>
        <v>0</v>
      </c>
    </row>
    <row r="477" spans="1:8" s="26" customFormat="1">
      <c r="A477" s="34">
        <v>2447</v>
      </c>
      <c r="B477" s="35" t="s">
        <v>184</v>
      </c>
      <c r="C477" s="29"/>
      <c r="D477" s="36"/>
      <c r="E477" s="36"/>
      <c r="F477" s="36"/>
      <c r="G477" s="36"/>
      <c r="H477" s="31">
        <f t="shared" si="18"/>
        <v>0</v>
      </c>
    </row>
    <row r="478" spans="1:8" s="26" customFormat="1">
      <c r="A478" s="34">
        <v>2449</v>
      </c>
      <c r="B478" s="35" t="s">
        <v>185</v>
      </c>
      <c r="C478" s="29"/>
      <c r="D478" s="25">
        <f>SUM(D479:D483)</f>
        <v>0</v>
      </c>
      <c r="E478" s="25">
        <f>SUM(E479:E483)</f>
        <v>0</v>
      </c>
      <c r="F478" s="25">
        <f>SUM(F479:F483)</f>
        <v>0</v>
      </c>
      <c r="G478" s="25">
        <f>SUM(G479:G483)</f>
        <v>0</v>
      </c>
      <c r="H478" s="31">
        <f t="shared" si="18"/>
        <v>0</v>
      </c>
    </row>
    <row r="479" spans="1:8" s="26" customFormat="1">
      <c r="A479" s="34">
        <v>24491</v>
      </c>
      <c r="B479" s="35" t="s">
        <v>186</v>
      </c>
      <c r="C479" s="29"/>
      <c r="D479" s="36"/>
      <c r="E479" s="36"/>
      <c r="F479" s="36"/>
      <c r="G479" s="36"/>
      <c r="H479" s="31">
        <f t="shared" si="18"/>
        <v>0</v>
      </c>
    </row>
    <row r="480" spans="1:8" s="26" customFormat="1">
      <c r="A480" s="34">
        <v>24492</v>
      </c>
      <c r="B480" s="35" t="s">
        <v>187</v>
      </c>
      <c r="C480" s="29"/>
      <c r="D480" s="36"/>
      <c r="E480" s="36"/>
      <c r="F480" s="36"/>
      <c r="G480" s="36"/>
      <c r="H480" s="31">
        <f t="shared" si="18"/>
        <v>0</v>
      </c>
    </row>
    <row r="481" spans="1:8" s="26" customFormat="1">
      <c r="A481" s="34">
        <v>24493</v>
      </c>
      <c r="B481" s="35" t="s">
        <v>188</v>
      </c>
      <c r="C481" s="29"/>
      <c r="D481" s="36"/>
      <c r="E481" s="36"/>
      <c r="F481" s="36"/>
      <c r="G481" s="36"/>
      <c r="H481" s="31">
        <f t="shared" si="18"/>
        <v>0</v>
      </c>
    </row>
    <row r="482" spans="1:8" s="26" customFormat="1">
      <c r="A482" s="34">
        <v>24494</v>
      </c>
      <c r="B482" s="35" t="s">
        <v>189</v>
      </c>
      <c r="C482" s="29"/>
      <c r="D482" s="36"/>
      <c r="E482" s="36"/>
      <c r="F482" s="36"/>
      <c r="G482" s="36"/>
      <c r="H482" s="31">
        <f t="shared" si="18"/>
        <v>0</v>
      </c>
    </row>
    <row r="483" spans="1:8" s="26" customFormat="1">
      <c r="A483" s="34">
        <v>24497</v>
      </c>
      <c r="B483" s="35" t="s">
        <v>190</v>
      </c>
      <c r="C483" s="29"/>
      <c r="D483" s="36"/>
      <c r="E483" s="36"/>
      <c r="F483" s="36"/>
      <c r="G483" s="36"/>
      <c r="H483" s="31">
        <f t="shared" si="18"/>
        <v>0</v>
      </c>
    </row>
    <row r="484" spans="1:8" s="26" customFormat="1">
      <c r="A484" s="50">
        <v>245</v>
      </c>
      <c r="B484" s="33" t="s">
        <v>199</v>
      </c>
      <c r="C484" s="29"/>
      <c r="D484" s="25">
        <f>SUM(D485:D490)</f>
        <v>0</v>
      </c>
      <c r="E484" s="25">
        <f>SUM(E485:E490)</f>
        <v>0</v>
      </c>
      <c r="F484" s="25">
        <f>SUM(F485:F490)</f>
        <v>0</v>
      </c>
      <c r="G484" s="25">
        <f>SUM(G485:G490)</f>
        <v>0</v>
      </c>
      <c r="H484" s="31">
        <f t="shared" si="18"/>
        <v>0</v>
      </c>
    </row>
    <row r="485" spans="1:8" s="26" customFormat="1">
      <c r="A485" s="34">
        <v>2451</v>
      </c>
      <c r="B485" s="35" t="s">
        <v>180</v>
      </c>
      <c r="C485" s="29"/>
      <c r="D485" s="36"/>
      <c r="E485" s="36"/>
      <c r="F485" s="36"/>
      <c r="G485" s="36"/>
      <c r="H485" s="31">
        <f t="shared" si="18"/>
        <v>0</v>
      </c>
    </row>
    <row r="486" spans="1:8" s="26" customFormat="1">
      <c r="A486" s="34">
        <v>2452</v>
      </c>
      <c r="B486" s="35" t="s">
        <v>181</v>
      </c>
      <c r="C486" s="29"/>
      <c r="D486" s="36"/>
      <c r="E486" s="36"/>
      <c r="F486" s="36"/>
      <c r="G486" s="36"/>
      <c r="H486" s="31">
        <f t="shared" si="18"/>
        <v>0</v>
      </c>
    </row>
    <row r="487" spans="1:8" s="26" customFormat="1">
      <c r="A487" s="34">
        <v>2453</v>
      </c>
      <c r="B487" s="35" t="s">
        <v>182</v>
      </c>
      <c r="C487" s="29"/>
      <c r="D487" s="36"/>
      <c r="E487" s="36"/>
      <c r="F487" s="36"/>
      <c r="G487" s="36"/>
      <c r="H487" s="31">
        <f t="shared" si="18"/>
        <v>0</v>
      </c>
    </row>
    <row r="488" spans="1:8" s="26" customFormat="1">
      <c r="A488" s="34">
        <v>2454</v>
      </c>
      <c r="B488" s="35" t="s">
        <v>183</v>
      </c>
      <c r="C488" s="29"/>
      <c r="D488" s="36"/>
      <c r="E488" s="36"/>
      <c r="F488" s="36"/>
      <c r="G488" s="36"/>
      <c r="H488" s="31">
        <f t="shared" si="18"/>
        <v>0</v>
      </c>
    </row>
    <row r="489" spans="1:8" s="26" customFormat="1">
      <c r="A489" s="34">
        <v>2457</v>
      </c>
      <c r="B489" s="35" t="s">
        <v>184</v>
      </c>
      <c r="C489" s="29"/>
      <c r="D489" s="36"/>
      <c r="E489" s="36"/>
      <c r="F489" s="36"/>
      <c r="G489" s="36"/>
      <c r="H489" s="31">
        <f t="shared" si="18"/>
        <v>0</v>
      </c>
    </row>
    <row r="490" spans="1:8" s="26" customFormat="1">
      <c r="A490" s="34">
        <v>2459</v>
      </c>
      <c r="B490" s="35" t="s">
        <v>185</v>
      </c>
      <c r="C490" s="29"/>
      <c r="D490" s="25">
        <f>SUM(D491:D495)</f>
        <v>0</v>
      </c>
      <c r="E490" s="25">
        <f>SUM(E491:E495)</f>
        <v>0</v>
      </c>
      <c r="F490" s="25">
        <f>SUM(F491:F495)</f>
        <v>0</v>
      </c>
      <c r="G490" s="25">
        <f>SUM(G491:G495)</f>
        <v>0</v>
      </c>
      <c r="H490" s="31">
        <f t="shared" si="18"/>
        <v>0</v>
      </c>
    </row>
    <row r="491" spans="1:8" s="26" customFormat="1">
      <c r="A491" s="34">
        <v>24591</v>
      </c>
      <c r="B491" s="35" t="s">
        <v>186</v>
      </c>
      <c r="C491" s="29"/>
      <c r="D491" s="36"/>
      <c r="E491" s="36"/>
      <c r="F491" s="36"/>
      <c r="G491" s="36"/>
      <c r="H491" s="31">
        <f t="shared" si="18"/>
        <v>0</v>
      </c>
    </row>
    <row r="492" spans="1:8" s="26" customFormat="1">
      <c r="A492" s="34">
        <v>24592</v>
      </c>
      <c r="B492" s="35" t="s">
        <v>187</v>
      </c>
      <c r="C492" s="29"/>
      <c r="D492" s="36"/>
      <c r="E492" s="36"/>
      <c r="F492" s="36"/>
      <c r="G492" s="36"/>
      <c r="H492" s="31">
        <f t="shared" si="18"/>
        <v>0</v>
      </c>
    </row>
    <row r="493" spans="1:8" s="26" customFormat="1">
      <c r="A493" s="34">
        <v>24593</v>
      </c>
      <c r="B493" s="35" t="s">
        <v>188</v>
      </c>
      <c r="C493" s="29"/>
      <c r="D493" s="36"/>
      <c r="E493" s="36"/>
      <c r="F493" s="36"/>
      <c r="G493" s="36"/>
      <c r="H493" s="31">
        <f t="shared" si="18"/>
        <v>0</v>
      </c>
    </row>
    <row r="494" spans="1:8" s="26" customFormat="1">
      <c r="A494" s="34">
        <v>24594</v>
      </c>
      <c r="B494" s="35" t="s">
        <v>189</v>
      </c>
      <c r="C494" s="29"/>
      <c r="D494" s="36"/>
      <c r="E494" s="36"/>
      <c r="F494" s="36"/>
      <c r="G494" s="36"/>
      <c r="H494" s="31">
        <f t="shared" si="18"/>
        <v>0</v>
      </c>
    </row>
    <row r="495" spans="1:8" s="26" customFormat="1">
      <c r="A495" s="34">
        <v>24597</v>
      </c>
      <c r="B495" s="35" t="s">
        <v>190</v>
      </c>
      <c r="C495" s="29"/>
      <c r="D495" s="36"/>
      <c r="E495" s="36"/>
      <c r="F495" s="36"/>
      <c r="G495" s="36"/>
      <c r="H495" s="31">
        <f t="shared" si="18"/>
        <v>0</v>
      </c>
    </row>
    <row r="496" spans="1:8" s="26" customFormat="1">
      <c r="A496" s="32">
        <v>248</v>
      </c>
      <c r="B496" s="33" t="s">
        <v>207</v>
      </c>
      <c r="C496" s="25">
        <f>SUM(C497:C498)</f>
        <v>0</v>
      </c>
      <c r="D496" s="29"/>
      <c r="E496" s="29"/>
      <c r="F496" s="29"/>
      <c r="G496" s="29"/>
      <c r="H496" s="31">
        <f>C496</f>
        <v>0</v>
      </c>
    </row>
    <row r="497" spans="1:8" s="26" customFormat="1">
      <c r="A497" s="49" t="s">
        <v>208</v>
      </c>
      <c r="B497" s="35" t="s">
        <v>204</v>
      </c>
      <c r="C497" s="36"/>
      <c r="D497" s="29"/>
      <c r="E497" s="29"/>
      <c r="F497" s="29"/>
      <c r="G497" s="29"/>
      <c r="H497" s="31">
        <f>C497</f>
        <v>0</v>
      </c>
    </row>
    <row r="498" spans="1:8" s="26" customFormat="1">
      <c r="A498" s="49" t="s">
        <v>209</v>
      </c>
      <c r="B498" s="35" t="s">
        <v>210</v>
      </c>
      <c r="C498" s="36"/>
      <c r="D498" s="29"/>
      <c r="E498" s="29"/>
      <c r="F498" s="29"/>
      <c r="G498" s="29"/>
      <c r="H498" s="31">
        <f>C498</f>
        <v>0</v>
      </c>
    </row>
    <row r="499" spans="1:8" s="26" customFormat="1">
      <c r="A499" s="27">
        <v>25</v>
      </c>
      <c r="B499" s="28" t="s">
        <v>211</v>
      </c>
      <c r="C499" s="25">
        <f>C560</f>
        <v>0</v>
      </c>
      <c r="D499" s="25">
        <f>D500+D512+D524+D536+D548</f>
        <v>0</v>
      </c>
      <c r="E499" s="25">
        <f>E500+E512+E524+E536+E548</f>
        <v>0</v>
      </c>
      <c r="F499" s="25">
        <f>F500+F512+F524+F536+F548</f>
        <v>0</v>
      </c>
      <c r="G499" s="25">
        <f>G500+G512+G524+G536+G548</f>
        <v>0</v>
      </c>
      <c r="H499" s="31">
        <f t="shared" ref="H499" si="19">SUM(C499:G499)</f>
        <v>0</v>
      </c>
    </row>
    <row r="500" spans="1:8" s="26" customFormat="1">
      <c r="A500" s="50">
        <v>251</v>
      </c>
      <c r="B500" s="33" t="s">
        <v>196</v>
      </c>
      <c r="C500" s="29"/>
      <c r="D500" s="25">
        <f>SUM(D501:D506)</f>
        <v>0</v>
      </c>
      <c r="E500" s="25">
        <f>SUM(E501:E506)</f>
        <v>0</v>
      </c>
      <c r="F500" s="25">
        <f>SUM(F501:F506)</f>
        <v>0</v>
      </c>
      <c r="G500" s="25">
        <f>SUM(G501:G506)</f>
        <v>0</v>
      </c>
      <c r="H500" s="31">
        <f>SUM(D500:G500)</f>
        <v>0</v>
      </c>
    </row>
    <row r="501" spans="1:8" s="26" customFormat="1">
      <c r="A501" s="34">
        <v>2511</v>
      </c>
      <c r="B501" s="35" t="s">
        <v>180</v>
      </c>
      <c r="C501" s="29"/>
      <c r="D501" s="36"/>
      <c r="E501" s="36"/>
      <c r="F501" s="36"/>
      <c r="G501" s="36"/>
      <c r="H501" s="31">
        <f t="shared" ref="H501:H559" si="20">SUM(D501:G501)</f>
        <v>0</v>
      </c>
    </row>
    <row r="502" spans="1:8" s="26" customFormat="1">
      <c r="A502" s="34">
        <v>2512</v>
      </c>
      <c r="B502" s="35" t="s">
        <v>181</v>
      </c>
      <c r="C502" s="29"/>
      <c r="D502" s="36"/>
      <c r="E502" s="36"/>
      <c r="F502" s="36"/>
      <c r="G502" s="36"/>
      <c r="H502" s="31">
        <f t="shared" si="20"/>
        <v>0</v>
      </c>
    </row>
    <row r="503" spans="1:8" s="26" customFormat="1">
      <c r="A503" s="34">
        <v>2513</v>
      </c>
      <c r="B503" s="35" t="s">
        <v>182</v>
      </c>
      <c r="C503" s="29"/>
      <c r="D503" s="36"/>
      <c r="E503" s="36"/>
      <c r="F503" s="36"/>
      <c r="G503" s="36"/>
      <c r="H503" s="31">
        <f t="shared" si="20"/>
        <v>0</v>
      </c>
    </row>
    <row r="504" spans="1:8" s="26" customFormat="1">
      <c r="A504" s="34">
        <v>2514</v>
      </c>
      <c r="B504" s="35" t="s">
        <v>183</v>
      </c>
      <c r="C504" s="29"/>
      <c r="D504" s="36"/>
      <c r="E504" s="36"/>
      <c r="F504" s="36"/>
      <c r="G504" s="36"/>
      <c r="H504" s="31">
        <f t="shared" si="20"/>
        <v>0</v>
      </c>
    </row>
    <row r="505" spans="1:8" s="26" customFormat="1">
      <c r="A505" s="34">
        <v>2517</v>
      </c>
      <c r="B505" s="35" t="s">
        <v>184</v>
      </c>
      <c r="C505" s="29"/>
      <c r="D505" s="36"/>
      <c r="E505" s="36"/>
      <c r="F505" s="36"/>
      <c r="G505" s="36"/>
      <c r="H505" s="31">
        <f t="shared" si="20"/>
        <v>0</v>
      </c>
    </row>
    <row r="506" spans="1:8" s="26" customFormat="1">
      <c r="A506" s="34">
        <v>2519</v>
      </c>
      <c r="B506" s="35" t="s">
        <v>185</v>
      </c>
      <c r="C506" s="29"/>
      <c r="D506" s="25">
        <f>SUM(D507:D511)</f>
        <v>0</v>
      </c>
      <c r="E506" s="25">
        <f>SUM(E507:E511)</f>
        <v>0</v>
      </c>
      <c r="F506" s="25">
        <f>SUM(F507:F511)</f>
        <v>0</v>
      </c>
      <c r="G506" s="25">
        <f>SUM(G507:G511)</f>
        <v>0</v>
      </c>
      <c r="H506" s="31">
        <f t="shared" si="20"/>
        <v>0</v>
      </c>
    </row>
    <row r="507" spans="1:8" s="26" customFormat="1">
      <c r="A507" s="34">
        <v>25191</v>
      </c>
      <c r="B507" s="35" t="s">
        <v>186</v>
      </c>
      <c r="C507" s="29"/>
      <c r="D507" s="36"/>
      <c r="E507" s="36"/>
      <c r="F507" s="36"/>
      <c r="G507" s="36"/>
      <c r="H507" s="31">
        <f t="shared" si="20"/>
        <v>0</v>
      </c>
    </row>
    <row r="508" spans="1:8" s="26" customFormat="1">
      <c r="A508" s="34">
        <v>25192</v>
      </c>
      <c r="B508" s="35" t="s">
        <v>187</v>
      </c>
      <c r="C508" s="29"/>
      <c r="D508" s="36"/>
      <c r="E508" s="36"/>
      <c r="F508" s="36"/>
      <c r="G508" s="36"/>
      <c r="H508" s="31">
        <f t="shared" si="20"/>
        <v>0</v>
      </c>
    </row>
    <row r="509" spans="1:8" s="26" customFormat="1">
      <c r="A509" s="34">
        <v>25193</v>
      </c>
      <c r="B509" s="35" t="s">
        <v>188</v>
      </c>
      <c r="C509" s="29"/>
      <c r="D509" s="36"/>
      <c r="E509" s="36"/>
      <c r="F509" s="36"/>
      <c r="G509" s="36"/>
      <c r="H509" s="31">
        <f t="shared" si="20"/>
        <v>0</v>
      </c>
    </row>
    <row r="510" spans="1:8" s="26" customFormat="1">
      <c r="A510" s="34">
        <v>25194</v>
      </c>
      <c r="B510" s="35" t="s">
        <v>189</v>
      </c>
      <c r="C510" s="29"/>
      <c r="D510" s="36"/>
      <c r="E510" s="36"/>
      <c r="F510" s="36"/>
      <c r="G510" s="36"/>
      <c r="H510" s="31">
        <f t="shared" si="20"/>
        <v>0</v>
      </c>
    </row>
    <row r="511" spans="1:8" s="26" customFormat="1">
      <c r="A511" s="34">
        <v>25197</v>
      </c>
      <c r="B511" s="35" t="s">
        <v>190</v>
      </c>
      <c r="C511" s="29"/>
      <c r="D511" s="36"/>
      <c r="E511" s="36"/>
      <c r="F511" s="36"/>
      <c r="G511" s="36"/>
      <c r="H511" s="31">
        <f t="shared" si="20"/>
        <v>0</v>
      </c>
    </row>
    <row r="512" spans="1:8" s="26" customFormat="1">
      <c r="A512" s="50">
        <v>252</v>
      </c>
      <c r="B512" s="33" t="s">
        <v>197</v>
      </c>
      <c r="C512" s="29"/>
      <c r="D512" s="25">
        <f>SUM(D513:D518)</f>
        <v>0</v>
      </c>
      <c r="E512" s="25">
        <f>SUM(E513:E518)</f>
        <v>0</v>
      </c>
      <c r="F512" s="25">
        <f>SUM(F513:F518)</f>
        <v>0</v>
      </c>
      <c r="G512" s="25">
        <f>SUM(G513:G518)</f>
        <v>0</v>
      </c>
      <c r="H512" s="31">
        <f t="shared" si="20"/>
        <v>0</v>
      </c>
    </row>
    <row r="513" spans="1:8" s="26" customFormat="1">
      <c r="A513" s="34">
        <v>2521</v>
      </c>
      <c r="B513" s="35" t="s">
        <v>180</v>
      </c>
      <c r="C513" s="29"/>
      <c r="D513" s="36"/>
      <c r="E513" s="36"/>
      <c r="F513" s="36"/>
      <c r="G513" s="36"/>
      <c r="H513" s="31">
        <f t="shared" si="20"/>
        <v>0</v>
      </c>
    </row>
    <row r="514" spans="1:8" s="26" customFormat="1">
      <c r="A514" s="34">
        <v>2522</v>
      </c>
      <c r="B514" s="35" t="s">
        <v>181</v>
      </c>
      <c r="C514" s="29"/>
      <c r="D514" s="36"/>
      <c r="E514" s="36"/>
      <c r="F514" s="36"/>
      <c r="G514" s="36"/>
      <c r="H514" s="31">
        <f t="shared" si="20"/>
        <v>0</v>
      </c>
    </row>
    <row r="515" spans="1:8" s="26" customFormat="1">
      <c r="A515" s="34">
        <v>2523</v>
      </c>
      <c r="B515" s="35" t="s">
        <v>182</v>
      </c>
      <c r="C515" s="29"/>
      <c r="D515" s="36"/>
      <c r="E515" s="36"/>
      <c r="F515" s="36"/>
      <c r="G515" s="36"/>
      <c r="H515" s="31">
        <f t="shared" si="20"/>
        <v>0</v>
      </c>
    </row>
    <row r="516" spans="1:8" s="26" customFormat="1">
      <c r="A516" s="34">
        <v>2524</v>
      </c>
      <c r="B516" s="35" t="s">
        <v>183</v>
      </c>
      <c r="C516" s="29"/>
      <c r="D516" s="36"/>
      <c r="E516" s="36"/>
      <c r="F516" s="36"/>
      <c r="G516" s="36"/>
      <c r="H516" s="31">
        <f t="shared" si="20"/>
        <v>0</v>
      </c>
    </row>
    <row r="517" spans="1:8" s="26" customFormat="1">
      <c r="A517" s="34">
        <v>2527</v>
      </c>
      <c r="B517" s="35" t="s">
        <v>184</v>
      </c>
      <c r="C517" s="29"/>
      <c r="D517" s="36"/>
      <c r="E517" s="36"/>
      <c r="F517" s="36"/>
      <c r="G517" s="36"/>
      <c r="H517" s="31">
        <f t="shared" si="20"/>
        <v>0</v>
      </c>
    </row>
    <row r="518" spans="1:8" s="26" customFormat="1">
      <c r="A518" s="34">
        <v>2529</v>
      </c>
      <c r="B518" s="35" t="s">
        <v>185</v>
      </c>
      <c r="C518" s="29"/>
      <c r="D518" s="25">
        <f>SUM(D519:D523)</f>
        <v>0</v>
      </c>
      <c r="E518" s="25">
        <f>SUM(E519:E523)</f>
        <v>0</v>
      </c>
      <c r="F518" s="25">
        <f>SUM(F519:F523)</f>
        <v>0</v>
      </c>
      <c r="G518" s="25">
        <f>SUM(G519:G523)</f>
        <v>0</v>
      </c>
      <c r="H518" s="31">
        <f t="shared" si="20"/>
        <v>0</v>
      </c>
    </row>
    <row r="519" spans="1:8" s="26" customFormat="1">
      <c r="A519" s="34">
        <v>25291</v>
      </c>
      <c r="B519" s="35" t="s">
        <v>186</v>
      </c>
      <c r="C519" s="29"/>
      <c r="D519" s="36"/>
      <c r="E519" s="36"/>
      <c r="F519" s="36"/>
      <c r="G519" s="36"/>
      <c r="H519" s="31">
        <f t="shared" si="20"/>
        <v>0</v>
      </c>
    </row>
    <row r="520" spans="1:8" s="26" customFormat="1">
      <c r="A520" s="34">
        <v>25292</v>
      </c>
      <c r="B520" s="35" t="s">
        <v>187</v>
      </c>
      <c r="C520" s="29"/>
      <c r="D520" s="36"/>
      <c r="E520" s="36"/>
      <c r="F520" s="36"/>
      <c r="G520" s="36"/>
      <c r="H520" s="31">
        <f t="shared" si="20"/>
        <v>0</v>
      </c>
    </row>
    <row r="521" spans="1:8" s="26" customFormat="1">
      <c r="A521" s="34">
        <v>25293</v>
      </c>
      <c r="B521" s="35" t="s">
        <v>188</v>
      </c>
      <c r="C521" s="29"/>
      <c r="D521" s="36"/>
      <c r="E521" s="36"/>
      <c r="F521" s="36"/>
      <c r="G521" s="36"/>
      <c r="H521" s="31">
        <f t="shared" si="20"/>
        <v>0</v>
      </c>
    </row>
    <row r="522" spans="1:8" s="26" customFormat="1">
      <c r="A522" s="34">
        <v>25294</v>
      </c>
      <c r="B522" s="35" t="s">
        <v>189</v>
      </c>
      <c r="C522" s="29"/>
      <c r="D522" s="36"/>
      <c r="E522" s="36"/>
      <c r="F522" s="36"/>
      <c r="G522" s="36"/>
      <c r="H522" s="31">
        <f t="shared" si="20"/>
        <v>0</v>
      </c>
    </row>
    <row r="523" spans="1:8" s="26" customFormat="1">
      <c r="A523" s="34">
        <v>25297</v>
      </c>
      <c r="B523" s="35" t="s">
        <v>190</v>
      </c>
      <c r="C523" s="29"/>
      <c r="D523" s="36"/>
      <c r="E523" s="36"/>
      <c r="F523" s="36"/>
      <c r="G523" s="36"/>
      <c r="H523" s="31">
        <f t="shared" si="20"/>
        <v>0</v>
      </c>
    </row>
    <row r="524" spans="1:8" s="26" customFormat="1">
      <c r="A524" s="50">
        <v>253</v>
      </c>
      <c r="B524" s="33" t="s">
        <v>192</v>
      </c>
      <c r="C524" s="29"/>
      <c r="D524" s="25">
        <f>SUM(D525:D530)</f>
        <v>0</v>
      </c>
      <c r="E524" s="25">
        <f>SUM(E525:E530)</f>
        <v>0</v>
      </c>
      <c r="F524" s="25">
        <f>SUM(F525:F530)</f>
        <v>0</v>
      </c>
      <c r="G524" s="25">
        <f>SUM(G525:G530)</f>
        <v>0</v>
      </c>
      <c r="H524" s="31">
        <f t="shared" si="20"/>
        <v>0</v>
      </c>
    </row>
    <row r="525" spans="1:8" s="26" customFormat="1">
      <c r="A525" s="34">
        <v>2531</v>
      </c>
      <c r="B525" s="35" t="s">
        <v>180</v>
      </c>
      <c r="C525" s="29"/>
      <c r="D525" s="36"/>
      <c r="E525" s="36"/>
      <c r="F525" s="36"/>
      <c r="G525" s="36"/>
      <c r="H525" s="31">
        <f t="shared" si="20"/>
        <v>0</v>
      </c>
    </row>
    <row r="526" spans="1:8" s="26" customFormat="1">
      <c r="A526" s="34">
        <v>2532</v>
      </c>
      <c r="B526" s="35" t="s">
        <v>181</v>
      </c>
      <c r="C526" s="29"/>
      <c r="D526" s="36"/>
      <c r="E526" s="36"/>
      <c r="F526" s="36"/>
      <c r="G526" s="36"/>
      <c r="H526" s="31">
        <f t="shared" si="20"/>
        <v>0</v>
      </c>
    </row>
    <row r="527" spans="1:8" s="26" customFormat="1">
      <c r="A527" s="34">
        <v>2533</v>
      </c>
      <c r="B527" s="35" t="s">
        <v>182</v>
      </c>
      <c r="C527" s="29"/>
      <c r="D527" s="36"/>
      <c r="E527" s="36"/>
      <c r="F527" s="36"/>
      <c r="G527" s="36"/>
      <c r="H527" s="31">
        <f t="shared" si="20"/>
        <v>0</v>
      </c>
    </row>
    <row r="528" spans="1:8" s="26" customFormat="1">
      <c r="A528" s="34">
        <v>2534</v>
      </c>
      <c r="B528" s="35" t="s">
        <v>183</v>
      </c>
      <c r="C528" s="29"/>
      <c r="D528" s="36"/>
      <c r="E528" s="36"/>
      <c r="F528" s="36"/>
      <c r="G528" s="36"/>
      <c r="H528" s="31">
        <f t="shared" si="20"/>
        <v>0</v>
      </c>
    </row>
    <row r="529" spans="1:8" s="26" customFormat="1">
      <c r="A529" s="34">
        <v>2537</v>
      </c>
      <c r="B529" s="35" t="s">
        <v>184</v>
      </c>
      <c r="C529" s="29"/>
      <c r="D529" s="36"/>
      <c r="E529" s="36"/>
      <c r="F529" s="36"/>
      <c r="G529" s="36"/>
      <c r="H529" s="31">
        <f t="shared" si="20"/>
        <v>0</v>
      </c>
    </row>
    <row r="530" spans="1:8" s="26" customFormat="1">
      <c r="A530" s="34">
        <v>2539</v>
      </c>
      <c r="B530" s="35" t="s">
        <v>185</v>
      </c>
      <c r="C530" s="29"/>
      <c r="D530" s="25">
        <f>SUM(D531:D535)</f>
        <v>0</v>
      </c>
      <c r="E530" s="25">
        <f>SUM(E531:E535)</f>
        <v>0</v>
      </c>
      <c r="F530" s="25">
        <f>SUM(F531:F535)</f>
        <v>0</v>
      </c>
      <c r="G530" s="25">
        <f>SUM(G531:G535)</f>
        <v>0</v>
      </c>
      <c r="H530" s="31">
        <f t="shared" si="20"/>
        <v>0</v>
      </c>
    </row>
    <row r="531" spans="1:8" s="26" customFormat="1">
      <c r="A531" s="34">
        <v>25391</v>
      </c>
      <c r="B531" s="35" t="s">
        <v>186</v>
      </c>
      <c r="C531" s="29"/>
      <c r="D531" s="36"/>
      <c r="E531" s="36"/>
      <c r="F531" s="36"/>
      <c r="G531" s="36"/>
      <c r="H531" s="31">
        <f t="shared" si="20"/>
        <v>0</v>
      </c>
    </row>
    <row r="532" spans="1:8" s="26" customFormat="1">
      <c r="A532" s="34">
        <v>25392</v>
      </c>
      <c r="B532" s="35" t="s">
        <v>187</v>
      </c>
      <c r="C532" s="29"/>
      <c r="D532" s="36"/>
      <c r="E532" s="36"/>
      <c r="F532" s="36"/>
      <c r="G532" s="36"/>
      <c r="H532" s="31">
        <f t="shared" si="20"/>
        <v>0</v>
      </c>
    </row>
    <row r="533" spans="1:8" s="26" customFormat="1">
      <c r="A533" s="34">
        <v>25393</v>
      </c>
      <c r="B533" s="35" t="s">
        <v>188</v>
      </c>
      <c r="C533" s="29"/>
      <c r="D533" s="36"/>
      <c r="E533" s="36"/>
      <c r="F533" s="36"/>
      <c r="G533" s="36"/>
      <c r="H533" s="31">
        <f t="shared" si="20"/>
        <v>0</v>
      </c>
    </row>
    <row r="534" spans="1:8" s="26" customFormat="1">
      <c r="A534" s="34">
        <v>25394</v>
      </c>
      <c r="B534" s="35" t="s">
        <v>189</v>
      </c>
      <c r="C534" s="29"/>
      <c r="D534" s="36"/>
      <c r="E534" s="36"/>
      <c r="F534" s="36"/>
      <c r="G534" s="36"/>
      <c r="H534" s="31">
        <f t="shared" si="20"/>
        <v>0</v>
      </c>
    </row>
    <row r="535" spans="1:8" s="26" customFormat="1">
      <c r="A535" s="34">
        <v>25397</v>
      </c>
      <c r="B535" s="35" t="s">
        <v>190</v>
      </c>
      <c r="C535" s="29"/>
      <c r="D535" s="36"/>
      <c r="E535" s="36"/>
      <c r="F535" s="36"/>
      <c r="G535" s="36"/>
      <c r="H535" s="31">
        <f t="shared" si="20"/>
        <v>0</v>
      </c>
    </row>
    <row r="536" spans="1:8" s="26" customFormat="1">
      <c r="A536" s="50">
        <v>254</v>
      </c>
      <c r="B536" s="33" t="s">
        <v>198</v>
      </c>
      <c r="C536" s="29"/>
      <c r="D536" s="25">
        <f>SUM(D537:D542)</f>
        <v>0</v>
      </c>
      <c r="E536" s="25">
        <f>SUM(E537:E542)</f>
        <v>0</v>
      </c>
      <c r="F536" s="25">
        <f>SUM(F537:F542)</f>
        <v>0</v>
      </c>
      <c r="G536" s="25">
        <f>SUM(G537:G542)</f>
        <v>0</v>
      </c>
      <c r="H536" s="31">
        <f t="shared" si="20"/>
        <v>0</v>
      </c>
    </row>
    <row r="537" spans="1:8" s="26" customFormat="1">
      <c r="A537" s="34">
        <v>2541</v>
      </c>
      <c r="B537" s="35" t="s">
        <v>180</v>
      </c>
      <c r="C537" s="29"/>
      <c r="D537" s="36"/>
      <c r="E537" s="36"/>
      <c r="F537" s="36"/>
      <c r="G537" s="36"/>
      <c r="H537" s="31">
        <f t="shared" si="20"/>
        <v>0</v>
      </c>
    </row>
    <row r="538" spans="1:8" s="26" customFormat="1">
      <c r="A538" s="34">
        <v>2542</v>
      </c>
      <c r="B538" s="35" t="s">
        <v>181</v>
      </c>
      <c r="C538" s="29"/>
      <c r="D538" s="36"/>
      <c r="E538" s="36"/>
      <c r="F538" s="36"/>
      <c r="G538" s="36"/>
      <c r="H538" s="31">
        <f t="shared" si="20"/>
        <v>0</v>
      </c>
    </row>
    <row r="539" spans="1:8" s="26" customFormat="1">
      <c r="A539" s="34">
        <v>2543</v>
      </c>
      <c r="B539" s="35" t="s">
        <v>182</v>
      </c>
      <c r="C539" s="29"/>
      <c r="D539" s="36"/>
      <c r="E539" s="36"/>
      <c r="F539" s="36"/>
      <c r="G539" s="36"/>
      <c r="H539" s="31">
        <f t="shared" si="20"/>
        <v>0</v>
      </c>
    </row>
    <row r="540" spans="1:8" s="26" customFormat="1">
      <c r="A540" s="34">
        <v>2544</v>
      </c>
      <c r="B540" s="35" t="s">
        <v>183</v>
      </c>
      <c r="C540" s="29"/>
      <c r="D540" s="36"/>
      <c r="E540" s="36"/>
      <c r="F540" s="36"/>
      <c r="G540" s="36"/>
      <c r="H540" s="31">
        <f t="shared" si="20"/>
        <v>0</v>
      </c>
    </row>
    <row r="541" spans="1:8" s="26" customFormat="1">
      <c r="A541" s="34">
        <v>2547</v>
      </c>
      <c r="B541" s="35" t="s">
        <v>184</v>
      </c>
      <c r="C541" s="29"/>
      <c r="D541" s="36"/>
      <c r="E541" s="36"/>
      <c r="F541" s="36"/>
      <c r="G541" s="36"/>
      <c r="H541" s="31">
        <f t="shared" si="20"/>
        <v>0</v>
      </c>
    </row>
    <row r="542" spans="1:8" s="26" customFormat="1">
      <c r="A542" s="34">
        <v>2549</v>
      </c>
      <c r="B542" s="35" t="s">
        <v>185</v>
      </c>
      <c r="C542" s="29"/>
      <c r="D542" s="25">
        <f>SUM(D543:D547)</f>
        <v>0</v>
      </c>
      <c r="E542" s="25">
        <f>SUM(E543:E547)</f>
        <v>0</v>
      </c>
      <c r="F542" s="25">
        <f>SUM(F543:F547)</f>
        <v>0</v>
      </c>
      <c r="G542" s="25">
        <f>SUM(G543:G547)</f>
        <v>0</v>
      </c>
      <c r="H542" s="31">
        <f t="shared" si="20"/>
        <v>0</v>
      </c>
    </row>
    <row r="543" spans="1:8" s="26" customFormat="1">
      <c r="A543" s="34">
        <v>25491</v>
      </c>
      <c r="B543" s="35" t="s">
        <v>186</v>
      </c>
      <c r="C543" s="29"/>
      <c r="D543" s="36"/>
      <c r="E543" s="36"/>
      <c r="F543" s="36"/>
      <c r="G543" s="36"/>
      <c r="H543" s="31">
        <f t="shared" si="20"/>
        <v>0</v>
      </c>
    </row>
    <row r="544" spans="1:8" s="26" customFormat="1">
      <c r="A544" s="34">
        <v>25492</v>
      </c>
      <c r="B544" s="35" t="s">
        <v>187</v>
      </c>
      <c r="C544" s="29"/>
      <c r="D544" s="36"/>
      <c r="E544" s="36"/>
      <c r="F544" s="36"/>
      <c r="G544" s="36"/>
      <c r="H544" s="31">
        <f t="shared" si="20"/>
        <v>0</v>
      </c>
    </row>
    <row r="545" spans="1:8" s="26" customFormat="1">
      <c r="A545" s="34">
        <v>25493</v>
      </c>
      <c r="B545" s="35" t="s">
        <v>188</v>
      </c>
      <c r="C545" s="29"/>
      <c r="D545" s="36"/>
      <c r="E545" s="36"/>
      <c r="F545" s="36"/>
      <c r="G545" s="36"/>
      <c r="H545" s="31">
        <f t="shared" si="20"/>
        <v>0</v>
      </c>
    </row>
    <row r="546" spans="1:8" s="26" customFormat="1">
      <c r="A546" s="34">
        <v>25494</v>
      </c>
      <c r="B546" s="35" t="s">
        <v>189</v>
      </c>
      <c r="C546" s="29"/>
      <c r="D546" s="36"/>
      <c r="E546" s="36"/>
      <c r="F546" s="36"/>
      <c r="G546" s="36"/>
      <c r="H546" s="31">
        <f t="shared" si="20"/>
        <v>0</v>
      </c>
    </row>
    <row r="547" spans="1:8" s="26" customFormat="1">
      <c r="A547" s="34">
        <v>25497</v>
      </c>
      <c r="B547" s="35" t="s">
        <v>190</v>
      </c>
      <c r="C547" s="29"/>
      <c r="D547" s="36"/>
      <c r="E547" s="36"/>
      <c r="F547" s="36"/>
      <c r="G547" s="36"/>
      <c r="H547" s="31">
        <f t="shared" si="20"/>
        <v>0</v>
      </c>
    </row>
    <row r="548" spans="1:8" s="26" customFormat="1">
      <c r="A548" s="50">
        <v>255</v>
      </c>
      <c r="B548" s="33" t="s">
        <v>199</v>
      </c>
      <c r="C548" s="29"/>
      <c r="D548" s="25">
        <f>SUM(D549:D554)</f>
        <v>0</v>
      </c>
      <c r="E548" s="25">
        <f>SUM(E549:E554)</f>
        <v>0</v>
      </c>
      <c r="F548" s="25">
        <f>SUM(F549:F554)</f>
        <v>0</v>
      </c>
      <c r="G548" s="25">
        <f>SUM(G549:G554)</f>
        <v>0</v>
      </c>
      <c r="H548" s="31">
        <f t="shared" si="20"/>
        <v>0</v>
      </c>
    </row>
    <row r="549" spans="1:8" s="26" customFormat="1">
      <c r="A549" s="34">
        <v>2551</v>
      </c>
      <c r="B549" s="35" t="s">
        <v>180</v>
      </c>
      <c r="C549" s="29"/>
      <c r="D549" s="36"/>
      <c r="E549" s="36"/>
      <c r="F549" s="36"/>
      <c r="G549" s="36"/>
      <c r="H549" s="31">
        <f t="shared" si="20"/>
        <v>0</v>
      </c>
    </row>
    <row r="550" spans="1:8" s="26" customFormat="1">
      <c r="A550" s="34">
        <v>2552</v>
      </c>
      <c r="B550" s="35" t="s">
        <v>181</v>
      </c>
      <c r="C550" s="29"/>
      <c r="D550" s="36"/>
      <c r="E550" s="36"/>
      <c r="F550" s="36"/>
      <c r="G550" s="36"/>
      <c r="H550" s="31">
        <f t="shared" si="20"/>
        <v>0</v>
      </c>
    </row>
    <row r="551" spans="1:8" s="26" customFormat="1">
      <c r="A551" s="34">
        <v>2553</v>
      </c>
      <c r="B551" s="35" t="s">
        <v>182</v>
      </c>
      <c r="C551" s="29"/>
      <c r="D551" s="36"/>
      <c r="E551" s="36"/>
      <c r="F551" s="36"/>
      <c r="G551" s="36"/>
      <c r="H551" s="31">
        <f t="shared" si="20"/>
        <v>0</v>
      </c>
    </row>
    <row r="552" spans="1:8" s="26" customFormat="1">
      <c r="A552" s="34">
        <v>2554</v>
      </c>
      <c r="B552" s="35" t="s">
        <v>183</v>
      </c>
      <c r="C552" s="29"/>
      <c r="D552" s="36"/>
      <c r="E552" s="36"/>
      <c r="F552" s="36"/>
      <c r="G552" s="36"/>
      <c r="H552" s="31">
        <f t="shared" si="20"/>
        <v>0</v>
      </c>
    </row>
    <row r="553" spans="1:8" s="26" customFormat="1">
      <c r="A553" s="34">
        <v>2557</v>
      </c>
      <c r="B553" s="35" t="s">
        <v>184</v>
      </c>
      <c r="C553" s="29"/>
      <c r="D553" s="36"/>
      <c r="E553" s="36"/>
      <c r="F553" s="36"/>
      <c r="G553" s="36"/>
      <c r="H553" s="31">
        <f t="shared" si="20"/>
        <v>0</v>
      </c>
    </row>
    <row r="554" spans="1:8" s="26" customFormat="1">
      <c r="A554" s="34">
        <v>2559</v>
      </c>
      <c r="B554" s="35" t="s">
        <v>185</v>
      </c>
      <c r="C554" s="29"/>
      <c r="D554" s="25">
        <f>SUM(D555:D559)</f>
        <v>0</v>
      </c>
      <c r="E554" s="25">
        <f>SUM(E555:E559)</f>
        <v>0</v>
      </c>
      <c r="F554" s="25">
        <f>SUM(F555:F559)</f>
        <v>0</v>
      </c>
      <c r="G554" s="25">
        <f>SUM(G555:G559)</f>
        <v>0</v>
      </c>
      <c r="H554" s="31">
        <f t="shared" si="20"/>
        <v>0</v>
      </c>
    </row>
    <row r="555" spans="1:8" s="26" customFormat="1">
      <c r="A555" s="34">
        <v>25591</v>
      </c>
      <c r="B555" s="35" t="s">
        <v>186</v>
      </c>
      <c r="C555" s="29"/>
      <c r="D555" s="36"/>
      <c r="E555" s="36"/>
      <c r="F555" s="36"/>
      <c r="G555" s="36"/>
      <c r="H555" s="31">
        <f t="shared" si="20"/>
        <v>0</v>
      </c>
    </row>
    <row r="556" spans="1:8" s="26" customFormat="1">
      <c r="A556" s="34">
        <v>25592</v>
      </c>
      <c r="B556" s="35" t="s">
        <v>187</v>
      </c>
      <c r="C556" s="29"/>
      <c r="D556" s="36"/>
      <c r="E556" s="36"/>
      <c r="F556" s="36"/>
      <c r="G556" s="36"/>
      <c r="H556" s="31">
        <f t="shared" si="20"/>
        <v>0</v>
      </c>
    </row>
    <row r="557" spans="1:8" s="26" customFormat="1">
      <c r="A557" s="34">
        <v>25593</v>
      </c>
      <c r="B557" s="35" t="s">
        <v>188</v>
      </c>
      <c r="C557" s="29"/>
      <c r="D557" s="36"/>
      <c r="E557" s="36"/>
      <c r="F557" s="36"/>
      <c r="G557" s="36"/>
      <c r="H557" s="31">
        <f t="shared" si="20"/>
        <v>0</v>
      </c>
    </row>
    <row r="558" spans="1:8" s="26" customFormat="1">
      <c r="A558" s="34">
        <v>25594</v>
      </c>
      <c r="B558" s="35" t="s">
        <v>189</v>
      </c>
      <c r="C558" s="29"/>
      <c r="D558" s="36"/>
      <c r="E558" s="36"/>
      <c r="F558" s="36"/>
      <c r="G558" s="36"/>
      <c r="H558" s="31">
        <f t="shared" si="20"/>
        <v>0</v>
      </c>
    </row>
    <row r="559" spans="1:8" s="26" customFormat="1">
      <c r="A559" s="34">
        <v>25597</v>
      </c>
      <c r="B559" s="35" t="s">
        <v>190</v>
      </c>
      <c r="C559" s="29"/>
      <c r="D559" s="36"/>
      <c r="E559" s="36"/>
      <c r="F559" s="36"/>
      <c r="G559" s="36"/>
      <c r="H559" s="31">
        <f t="shared" si="20"/>
        <v>0</v>
      </c>
    </row>
    <row r="560" spans="1:8" s="26" customFormat="1">
      <c r="A560" s="50">
        <v>258</v>
      </c>
      <c r="B560" s="33" t="s">
        <v>212</v>
      </c>
      <c r="C560" s="25">
        <f>SUM(C561:C562)</f>
        <v>0</v>
      </c>
      <c r="D560" s="29"/>
      <c r="E560" s="29"/>
      <c r="F560" s="29"/>
      <c r="G560" s="29"/>
      <c r="H560" s="31">
        <f>C560</f>
        <v>0</v>
      </c>
    </row>
    <row r="561" spans="1:8" s="26" customFormat="1">
      <c r="A561" s="49" t="s">
        <v>213</v>
      </c>
      <c r="B561" s="35" t="s">
        <v>204</v>
      </c>
      <c r="C561" s="36"/>
      <c r="D561" s="29"/>
      <c r="E561" s="29"/>
      <c r="F561" s="29"/>
      <c r="G561" s="29"/>
      <c r="H561" s="31">
        <f>C561</f>
        <v>0</v>
      </c>
    </row>
    <row r="562" spans="1:8" s="26" customFormat="1">
      <c r="A562" s="49" t="s">
        <v>214</v>
      </c>
      <c r="B562" s="35" t="s">
        <v>210</v>
      </c>
      <c r="C562" s="36"/>
      <c r="D562" s="29"/>
      <c r="E562" s="29"/>
      <c r="F562" s="29"/>
      <c r="G562" s="29"/>
      <c r="H562" s="31">
        <f>C562</f>
        <v>0</v>
      </c>
    </row>
    <row r="563" spans="1:8" s="26" customFormat="1">
      <c r="A563" s="27">
        <v>26</v>
      </c>
      <c r="B563" s="28" t="s">
        <v>215</v>
      </c>
      <c r="C563" s="25">
        <f>C594</f>
        <v>0</v>
      </c>
      <c r="D563" s="25">
        <f>D564+D574+D584+D589+D595</f>
        <v>0</v>
      </c>
      <c r="E563" s="25">
        <f>E564+E574+E584+E589+E595</f>
        <v>0</v>
      </c>
      <c r="F563" s="25">
        <f>F564+F574+F584+F589+F595</f>
        <v>0</v>
      </c>
      <c r="G563" s="25">
        <f>G564+G574+G584+G589+G595</f>
        <v>0</v>
      </c>
      <c r="H563" s="31">
        <f t="shared" ref="H563" si="21">SUM(C563:G563)</f>
        <v>0</v>
      </c>
    </row>
    <row r="564" spans="1:8" s="26" customFormat="1">
      <c r="A564" s="50">
        <v>261</v>
      </c>
      <c r="B564" s="51" t="s">
        <v>30</v>
      </c>
      <c r="C564" s="29"/>
      <c r="D564" s="25">
        <f>SUM(D565:D569)</f>
        <v>0</v>
      </c>
      <c r="E564" s="25">
        <f>SUM(E565:E569)</f>
        <v>0</v>
      </c>
      <c r="F564" s="25">
        <f>SUM(F565:F569)</f>
        <v>0</v>
      </c>
      <c r="G564" s="25">
        <f>SUM(G565:G569)</f>
        <v>0</v>
      </c>
      <c r="H564" s="31">
        <f>SUM(D564:G564)</f>
        <v>0</v>
      </c>
    </row>
    <row r="565" spans="1:8" s="26" customFormat="1">
      <c r="A565" s="34">
        <v>2611</v>
      </c>
      <c r="B565" s="35" t="s">
        <v>216</v>
      </c>
      <c r="C565" s="29"/>
      <c r="D565" s="36"/>
      <c r="E565" s="36"/>
      <c r="F565" s="36"/>
      <c r="G565" s="36"/>
      <c r="H565" s="31">
        <f t="shared" ref="H565:H593" si="22">SUM(D565:G565)</f>
        <v>0</v>
      </c>
    </row>
    <row r="566" spans="1:8" s="26" customFormat="1">
      <c r="A566" s="34">
        <v>2612</v>
      </c>
      <c r="B566" s="35" t="s">
        <v>217</v>
      </c>
      <c r="C566" s="29"/>
      <c r="D566" s="36"/>
      <c r="E566" s="36"/>
      <c r="F566" s="36"/>
      <c r="G566" s="36"/>
      <c r="H566" s="31">
        <f t="shared" si="22"/>
        <v>0</v>
      </c>
    </row>
    <row r="567" spans="1:8" s="26" customFormat="1">
      <c r="A567" s="34">
        <v>2613</v>
      </c>
      <c r="B567" s="35" t="s">
        <v>218</v>
      </c>
      <c r="C567" s="29"/>
      <c r="D567" s="36"/>
      <c r="E567" s="36"/>
      <c r="F567" s="36"/>
      <c r="G567" s="36"/>
      <c r="H567" s="31">
        <f t="shared" si="22"/>
        <v>0</v>
      </c>
    </row>
    <row r="568" spans="1:8" s="26" customFormat="1">
      <c r="A568" s="34">
        <v>2617</v>
      </c>
      <c r="B568" s="35" t="s">
        <v>219</v>
      </c>
      <c r="C568" s="29"/>
      <c r="D568" s="36"/>
      <c r="E568" s="36"/>
      <c r="F568" s="36"/>
      <c r="G568" s="36"/>
      <c r="H568" s="31">
        <f t="shared" si="22"/>
        <v>0</v>
      </c>
    </row>
    <row r="569" spans="1:8" s="26" customFormat="1">
      <c r="A569" s="34">
        <v>2619</v>
      </c>
      <c r="B569" s="35" t="s">
        <v>220</v>
      </c>
      <c r="C569" s="29"/>
      <c r="D569" s="25">
        <f>SUM(D570:D573)</f>
        <v>0</v>
      </c>
      <c r="E569" s="25">
        <f>SUM(E570:E573)</f>
        <v>0</v>
      </c>
      <c r="F569" s="25">
        <f>SUM(F570:F573)</f>
        <v>0</v>
      </c>
      <c r="G569" s="25">
        <f>SUM(G570:G573)</f>
        <v>0</v>
      </c>
      <c r="H569" s="31">
        <f t="shared" si="22"/>
        <v>0</v>
      </c>
    </row>
    <row r="570" spans="1:8" s="26" customFormat="1">
      <c r="A570" s="34">
        <v>26191</v>
      </c>
      <c r="B570" s="35" t="s">
        <v>221</v>
      </c>
      <c r="C570" s="29"/>
      <c r="D570" s="36"/>
      <c r="E570" s="36"/>
      <c r="F570" s="36"/>
      <c r="G570" s="36"/>
      <c r="H570" s="31">
        <f t="shared" si="22"/>
        <v>0</v>
      </c>
    </row>
    <row r="571" spans="1:8" s="26" customFormat="1">
      <c r="A571" s="34">
        <v>26192</v>
      </c>
      <c r="B571" s="35" t="s">
        <v>222</v>
      </c>
      <c r="C571" s="29"/>
      <c r="D571" s="36"/>
      <c r="E571" s="36"/>
      <c r="F571" s="36"/>
      <c r="G571" s="36"/>
      <c r="H571" s="31">
        <f t="shared" si="22"/>
        <v>0</v>
      </c>
    </row>
    <row r="572" spans="1:8" s="26" customFormat="1">
      <c r="A572" s="34">
        <v>26193</v>
      </c>
      <c r="B572" s="35" t="s">
        <v>223</v>
      </c>
      <c r="C572" s="29"/>
      <c r="D572" s="36"/>
      <c r="E572" s="36"/>
      <c r="F572" s="36"/>
      <c r="G572" s="36"/>
      <c r="H572" s="31">
        <f t="shared" si="22"/>
        <v>0</v>
      </c>
    </row>
    <row r="573" spans="1:8" s="26" customFormat="1">
      <c r="A573" s="34">
        <v>26197</v>
      </c>
      <c r="B573" s="35" t="s">
        <v>224</v>
      </c>
      <c r="C573" s="29"/>
      <c r="D573" s="36"/>
      <c r="E573" s="36"/>
      <c r="F573" s="36"/>
      <c r="G573" s="36"/>
      <c r="H573" s="31">
        <f t="shared" si="22"/>
        <v>0</v>
      </c>
    </row>
    <row r="574" spans="1:8" s="26" customFormat="1">
      <c r="A574" s="50">
        <v>262</v>
      </c>
      <c r="B574" s="33" t="s">
        <v>225</v>
      </c>
      <c r="C574" s="29"/>
      <c r="D574" s="25">
        <f>SUM(D575:D579)</f>
        <v>0</v>
      </c>
      <c r="E574" s="25">
        <f>SUM(E575:E579)</f>
        <v>0</v>
      </c>
      <c r="F574" s="25">
        <f>SUM(F575:F579)</f>
        <v>0</v>
      </c>
      <c r="G574" s="25">
        <f>SUM(G575:G579)</f>
        <v>0</v>
      </c>
      <c r="H574" s="31">
        <f t="shared" si="22"/>
        <v>0</v>
      </c>
    </row>
    <row r="575" spans="1:8" s="26" customFormat="1">
      <c r="A575" s="34">
        <v>2621</v>
      </c>
      <c r="B575" s="35" t="s">
        <v>226</v>
      </c>
      <c r="C575" s="29"/>
      <c r="D575" s="36"/>
      <c r="E575" s="36"/>
      <c r="F575" s="36"/>
      <c r="G575" s="36"/>
      <c r="H575" s="31">
        <f t="shared" si="22"/>
        <v>0</v>
      </c>
    </row>
    <row r="576" spans="1:8" s="26" customFormat="1">
      <c r="A576" s="34">
        <v>2622</v>
      </c>
      <c r="B576" s="35" t="s">
        <v>227</v>
      </c>
      <c r="C576" s="29"/>
      <c r="D576" s="36"/>
      <c r="E576" s="36"/>
      <c r="F576" s="36"/>
      <c r="G576" s="36"/>
      <c r="H576" s="31">
        <f t="shared" si="22"/>
        <v>0</v>
      </c>
    </row>
    <row r="577" spans="1:8" s="26" customFormat="1">
      <c r="A577" s="34">
        <v>2623</v>
      </c>
      <c r="B577" s="35" t="s">
        <v>228</v>
      </c>
      <c r="C577" s="29"/>
      <c r="D577" s="36"/>
      <c r="E577" s="36"/>
      <c r="F577" s="36"/>
      <c r="G577" s="36"/>
      <c r="H577" s="31">
        <f t="shared" si="22"/>
        <v>0</v>
      </c>
    </row>
    <row r="578" spans="1:8" s="26" customFormat="1">
      <c r="A578" s="34">
        <v>2627</v>
      </c>
      <c r="B578" s="35" t="s">
        <v>229</v>
      </c>
      <c r="C578" s="29"/>
      <c r="D578" s="36"/>
      <c r="E578" s="36"/>
      <c r="F578" s="36"/>
      <c r="G578" s="36"/>
      <c r="H578" s="31">
        <f t="shared" si="22"/>
        <v>0</v>
      </c>
    </row>
    <row r="579" spans="1:8" s="26" customFormat="1">
      <c r="A579" s="34">
        <v>2629</v>
      </c>
      <c r="B579" s="35" t="s">
        <v>220</v>
      </c>
      <c r="C579" s="29"/>
      <c r="D579" s="25">
        <f>SUM(D580:D583)</f>
        <v>0</v>
      </c>
      <c r="E579" s="25">
        <f>SUM(E580:E583)</f>
        <v>0</v>
      </c>
      <c r="F579" s="25">
        <f>SUM(F580:F583)</f>
        <v>0</v>
      </c>
      <c r="G579" s="25">
        <f>SUM(G580:G583)</f>
        <v>0</v>
      </c>
      <c r="H579" s="31">
        <f t="shared" si="22"/>
        <v>0</v>
      </c>
    </row>
    <row r="580" spans="1:8" s="26" customFormat="1">
      <c r="A580" s="34">
        <v>26291</v>
      </c>
      <c r="B580" s="35" t="s">
        <v>221</v>
      </c>
      <c r="C580" s="29"/>
      <c r="D580" s="36"/>
      <c r="E580" s="36"/>
      <c r="F580" s="36"/>
      <c r="G580" s="36"/>
      <c r="H580" s="31">
        <f t="shared" si="22"/>
        <v>0</v>
      </c>
    </row>
    <row r="581" spans="1:8" s="26" customFormat="1">
      <c r="A581" s="34">
        <v>26292</v>
      </c>
      <c r="B581" s="35" t="s">
        <v>222</v>
      </c>
      <c r="C581" s="29"/>
      <c r="D581" s="36"/>
      <c r="E581" s="36"/>
      <c r="F581" s="36"/>
      <c r="G581" s="36"/>
      <c r="H581" s="31">
        <f t="shared" si="22"/>
        <v>0</v>
      </c>
    </row>
    <row r="582" spans="1:8" s="26" customFormat="1">
      <c r="A582" s="34">
        <v>26293</v>
      </c>
      <c r="B582" s="35" t="s">
        <v>223</v>
      </c>
      <c r="C582" s="29"/>
      <c r="D582" s="36"/>
      <c r="E582" s="36"/>
      <c r="F582" s="36"/>
      <c r="G582" s="36"/>
      <c r="H582" s="31">
        <f t="shared" si="22"/>
        <v>0</v>
      </c>
    </row>
    <row r="583" spans="1:8" s="26" customFormat="1">
      <c r="A583" s="34">
        <v>26297</v>
      </c>
      <c r="B583" s="35" t="s">
        <v>224</v>
      </c>
      <c r="C583" s="29"/>
      <c r="D583" s="36"/>
      <c r="E583" s="36"/>
      <c r="F583" s="36"/>
      <c r="G583" s="36"/>
      <c r="H583" s="31">
        <f t="shared" si="22"/>
        <v>0</v>
      </c>
    </row>
    <row r="584" spans="1:8" s="26" customFormat="1">
      <c r="A584" s="50">
        <v>266</v>
      </c>
      <c r="B584" s="33" t="s">
        <v>230</v>
      </c>
      <c r="C584" s="29"/>
      <c r="D584" s="25">
        <f>SUM(D585:D588)</f>
        <v>0</v>
      </c>
      <c r="E584" s="25">
        <f>SUM(E585:E588)</f>
        <v>0</v>
      </c>
      <c r="F584" s="25">
        <f>SUM(F585:F588)</f>
        <v>0</v>
      </c>
      <c r="G584" s="25">
        <f>SUM(G585:G588)</f>
        <v>0</v>
      </c>
      <c r="H584" s="31">
        <f t="shared" si="22"/>
        <v>0</v>
      </c>
    </row>
    <row r="585" spans="1:8" s="26" customFormat="1">
      <c r="A585" s="34">
        <v>2661</v>
      </c>
      <c r="B585" s="35" t="s">
        <v>231</v>
      </c>
      <c r="C585" s="29"/>
      <c r="D585" s="36"/>
      <c r="E585" s="36"/>
      <c r="F585" s="36"/>
      <c r="G585" s="36"/>
      <c r="H585" s="31">
        <f t="shared" si="22"/>
        <v>0</v>
      </c>
    </row>
    <row r="586" spans="1:8" s="26" customFormat="1">
      <c r="A586" s="34">
        <v>2662</v>
      </c>
      <c r="B586" s="35" t="s">
        <v>232</v>
      </c>
      <c r="C586" s="29"/>
      <c r="D586" s="36"/>
      <c r="E586" s="36"/>
      <c r="F586" s="36"/>
      <c r="G586" s="36"/>
      <c r="H586" s="31">
        <f t="shared" si="22"/>
        <v>0</v>
      </c>
    </row>
    <row r="587" spans="1:8" s="26" customFormat="1">
      <c r="A587" s="34">
        <v>2663</v>
      </c>
      <c r="B587" s="35" t="s">
        <v>233</v>
      </c>
      <c r="C587" s="29"/>
      <c r="D587" s="36"/>
      <c r="E587" s="36"/>
      <c r="F587" s="36"/>
      <c r="G587" s="36"/>
      <c r="H587" s="31">
        <f t="shared" si="22"/>
        <v>0</v>
      </c>
    </row>
    <row r="588" spans="1:8" s="26" customFormat="1">
      <c r="A588" s="34">
        <v>2667</v>
      </c>
      <c r="B588" s="35" t="s">
        <v>234</v>
      </c>
      <c r="C588" s="29"/>
      <c r="D588" s="36"/>
      <c r="E588" s="36"/>
      <c r="F588" s="36"/>
      <c r="G588" s="36"/>
      <c r="H588" s="31">
        <f t="shared" si="22"/>
        <v>0</v>
      </c>
    </row>
    <row r="589" spans="1:8" s="26" customFormat="1">
      <c r="A589" s="50">
        <v>267</v>
      </c>
      <c r="B589" s="33" t="s">
        <v>235</v>
      </c>
      <c r="C589" s="29"/>
      <c r="D589" s="25">
        <f>SUM(D590:D593)</f>
        <v>0</v>
      </c>
      <c r="E589" s="25">
        <f>SUM(E590:E593)</f>
        <v>0</v>
      </c>
      <c r="F589" s="25">
        <f>SUM(F590:F593)</f>
        <v>0</v>
      </c>
      <c r="G589" s="25">
        <f>SUM(G590:G593)</f>
        <v>0</v>
      </c>
      <c r="H589" s="31">
        <f t="shared" si="22"/>
        <v>0</v>
      </c>
    </row>
    <row r="590" spans="1:8" s="26" customFormat="1">
      <c r="A590" s="34">
        <v>2671</v>
      </c>
      <c r="B590" s="35" t="s">
        <v>236</v>
      </c>
      <c r="C590" s="29"/>
      <c r="D590" s="36"/>
      <c r="E590" s="36"/>
      <c r="F590" s="36"/>
      <c r="G590" s="36"/>
      <c r="H590" s="31">
        <f t="shared" si="22"/>
        <v>0</v>
      </c>
    </row>
    <row r="591" spans="1:8" s="26" customFormat="1">
      <c r="A591" s="34">
        <v>2672</v>
      </c>
      <c r="B591" s="35" t="s">
        <v>237</v>
      </c>
      <c r="C591" s="29"/>
      <c r="D591" s="36"/>
      <c r="E591" s="36"/>
      <c r="F591" s="36"/>
      <c r="G591" s="36"/>
      <c r="H591" s="31">
        <f t="shared" si="22"/>
        <v>0</v>
      </c>
    </row>
    <row r="592" spans="1:8" s="26" customFormat="1">
      <c r="A592" s="34">
        <v>2673</v>
      </c>
      <c r="B592" s="35" t="s">
        <v>238</v>
      </c>
      <c r="C592" s="29"/>
      <c r="D592" s="36"/>
      <c r="E592" s="36"/>
      <c r="F592" s="36"/>
      <c r="G592" s="36"/>
      <c r="H592" s="31">
        <f t="shared" si="22"/>
        <v>0</v>
      </c>
    </row>
    <row r="593" spans="1:8" s="26" customFormat="1">
      <c r="A593" s="34">
        <v>2677</v>
      </c>
      <c r="B593" s="35" t="s">
        <v>239</v>
      </c>
      <c r="C593" s="29"/>
      <c r="D593" s="36"/>
      <c r="E593" s="36"/>
      <c r="F593" s="36"/>
      <c r="G593" s="36"/>
      <c r="H593" s="31">
        <f t="shared" si="22"/>
        <v>0</v>
      </c>
    </row>
    <row r="594" spans="1:8" s="26" customFormat="1">
      <c r="A594" s="54" t="s">
        <v>240</v>
      </c>
      <c r="B594" s="33" t="s">
        <v>241</v>
      </c>
      <c r="C594" s="36"/>
      <c r="D594" s="29"/>
      <c r="E594" s="29"/>
      <c r="F594" s="29"/>
      <c r="G594" s="29"/>
      <c r="H594" s="31">
        <f>C594</f>
        <v>0</v>
      </c>
    </row>
    <row r="595" spans="1:8" s="26" customFormat="1">
      <c r="A595" s="32">
        <v>269</v>
      </c>
      <c r="B595" s="33" t="s">
        <v>242</v>
      </c>
      <c r="C595" s="29"/>
      <c r="D595" s="25">
        <f>SUM(D596:D599)</f>
        <v>0</v>
      </c>
      <c r="E595" s="25">
        <f>SUM(E596:E599)</f>
        <v>0</v>
      </c>
      <c r="F595" s="25">
        <f>SUM(F596:F599)</f>
        <v>0</v>
      </c>
      <c r="G595" s="25">
        <f>SUM(G596:G599)</f>
        <v>0</v>
      </c>
      <c r="H595" s="31">
        <f>SUM(D595:G595)</f>
        <v>0</v>
      </c>
    </row>
    <row r="596" spans="1:8" s="26" customFormat="1">
      <c r="A596" s="34">
        <v>2691</v>
      </c>
      <c r="B596" s="35" t="s">
        <v>226</v>
      </c>
      <c r="C596" s="29"/>
      <c r="D596" s="36"/>
      <c r="E596" s="36"/>
      <c r="F596" s="36"/>
      <c r="G596" s="36"/>
      <c r="H596" s="31">
        <f t="shared" ref="H596:H649" si="23">SUM(D596:G596)</f>
        <v>0</v>
      </c>
    </row>
    <row r="597" spans="1:8" s="26" customFormat="1">
      <c r="A597" s="34">
        <v>2692</v>
      </c>
      <c r="B597" s="35" t="s">
        <v>227</v>
      </c>
      <c r="C597" s="29"/>
      <c r="D597" s="36"/>
      <c r="E597" s="36"/>
      <c r="F597" s="36"/>
      <c r="G597" s="36"/>
      <c r="H597" s="31">
        <f t="shared" si="23"/>
        <v>0</v>
      </c>
    </row>
    <row r="598" spans="1:8" s="26" customFormat="1">
      <c r="A598" s="34">
        <v>2693</v>
      </c>
      <c r="B598" s="35" t="s">
        <v>228</v>
      </c>
      <c r="C598" s="29"/>
      <c r="D598" s="36"/>
      <c r="E598" s="36"/>
      <c r="F598" s="36"/>
      <c r="G598" s="36"/>
      <c r="H598" s="31">
        <f t="shared" si="23"/>
        <v>0</v>
      </c>
    </row>
    <row r="599" spans="1:8" s="26" customFormat="1">
      <c r="A599" s="34">
        <v>2697</v>
      </c>
      <c r="B599" s="35" t="s">
        <v>243</v>
      </c>
      <c r="C599" s="29"/>
      <c r="D599" s="36"/>
      <c r="E599" s="36"/>
      <c r="F599" s="36"/>
      <c r="G599" s="36"/>
      <c r="H599" s="31">
        <f t="shared" si="23"/>
        <v>0</v>
      </c>
    </row>
    <row r="600" spans="1:8" s="26" customFormat="1">
      <c r="A600" s="27">
        <v>27</v>
      </c>
      <c r="B600" s="28" t="s">
        <v>244</v>
      </c>
      <c r="C600" s="29"/>
      <c r="D600" s="25">
        <f>D601+D613</f>
        <v>0</v>
      </c>
      <c r="E600" s="25">
        <f>E601+E613</f>
        <v>0</v>
      </c>
      <c r="F600" s="25">
        <f>F601+F613</f>
        <v>0</v>
      </c>
      <c r="G600" s="25">
        <f>G601+G613</f>
        <v>0</v>
      </c>
      <c r="H600" s="31">
        <f t="shared" si="23"/>
        <v>0</v>
      </c>
    </row>
    <row r="601" spans="1:8" s="26" customFormat="1">
      <c r="A601" s="32">
        <v>271</v>
      </c>
      <c r="B601" s="33" t="s">
        <v>30</v>
      </c>
      <c r="C601" s="29"/>
      <c r="D601" s="25">
        <f>SUM(D602:D607)</f>
        <v>0</v>
      </c>
      <c r="E601" s="25">
        <f>SUM(E602:E607)</f>
        <v>0</v>
      </c>
      <c r="F601" s="25">
        <f>SUM(F602:F607)</f>
        <v>0</v>
      </c>
      <c r="G601" s="25">
        <f>SUM(G602:G607)</f>
        <v>0</v>
      </c>
      <c r="H601" s="31">
        <f t="shared" si="23"/>
        <v>0</v>
      </c>
    </row>
    <row r="602" spans="1:8" s="26" customFormat="1">
      <c r="A602" s="34">
        <v>2711</v>
      </c>
      <c r="B602" s="35" t="s">
        <v>180</v>
      </c>
      <c r="C602" s="29"/>
      <c r="D602" s="36"/>
      <c r="E602" s="36"/>
      <c r="F602" s="36"/>
      <c r="G602" s="36"/>
      <c r="H602" s="31">
        <f t="shared" si="23"/>
        <v>0</v>
      </c>
    </row>
    <row r="603" spans="1:8" s="26" customFormat="1">
      <c r="A603" s="34">
        <v>2712</v>
      </c>
      <c r="B603" s="35" t="s">
        <v>181</v>
      </c>
      <c r="C603" s="29"/>
      <c r="D603" s="36"/>
      <c r="E603" s="36"/>
      <c r="F603" s="36"/>
      <c r="G603" s="36"/>
      <c r="H603" s="31">
        <f t="shared" si="23"/>
        <v>0</v>
      </c>
    </row>
    <row r="604" spans="1:8" s="26" customFormat="1">
      <c r="A604" s="34">
        <v>2713</v>
      </c>
      <c r="B604" s="35" t="s">
        <v>182</v>
      </c>
      <c r="C604" s="29"/>
      <c r="D604" s="36"/>
      <c r="E604" s="36"/>
      <c r="F604" s="36"/>
      <c r="G604" s="36"/>
      <c r="H604" s="31">
        <f t="shared" si="23"/>
        <v>0</v>
      </c>
    </row>
    <row r="605" spans="1:8" s="26" customFormat="1">
      <c r="A605" s="34">
        <v>2714</v>
      </c>
      <c r="B605" s="35" t="s">
        <v>183</v>
      </c>
      <c r="C605" s="29"/>
      <c r="D605" s="36"/>
      <c r="E605" s="36"/>
      <c r="F605" s="36"/>
      <c r="G605" s="36"/>
      <c r="H605" s="31">
        <f t="shared" si="23"/>
        <v>0</v>
      </c>
    </row>
    <row r="606" spans="1:8" s="26" customFormat="1">
      <c r="A606" s="34">
        <v>2717</v>
      </c>
      <c r="B606" s="35" t="s">
        <v>184</v>
      </c>
      <c r="C606" s="29"/>
      <c r="D606" s="36"/>
      <c r="E606" s="36"/>
      <c r="F606" s="36"/>
      <c r="G606" s="36"/>
      <c r="H606" s="31">
        <f t="shared" si="23"/>
        <v>0</v>
      </c>
    </row>
    <row r="607" spans="1:8" s="26" customFormat="1">
      <c r="A607" s="34">
        <v>2719</v>
      </c>
      <c r="B607" s="35" t="s">
        <v>185</v>
      </c>
      <c r="C607" s="29"/>
      <c r="D607" s="25">
        <f>SUM(D608:D612)</f>
        <v>0</v>
      </c>
      <c r="E607" s="25">
        <f>SUM(E608:E612)</f>
        <v>0</v>
      </c>
      <c r="F607" s="25">
        <f>SUM(F608:F612)</f>
        <v>0</v>
      </c>
      <c r="G607" s="25">
        <f>SUM(G608:G612)</f>
        <v>0</v>
      </c>
      <c r="H607" s="31">
        <f t="shared" si="23"/>
        <v>0</v>
      </c>
    </row>
    <row r="608" spans="1:8" s="26" customFormat="1">
      <c r="A608" s="34">
        <v>27191</v>
      </c>
      <c r="B608" s="35" t="s">
        <v>186</v>
      </c>
      <c r="C608" s="29"/>
      <c r="D608" s="36"/>
      <c r="E608" s="36"/>
      <c r="F608" s="36"/>
      <c r="G608" s="36"/>
      <c r="H608" s="31">
        <f t="shared" si="23"/>
        <v>0</v>
      </c>
    </row>
    <row r="609" spans="1:8" s="26" customFormat="1">
      <c r="A609" s="34">
        <v>27192</v>
      </c>
      <c r="B609" s="35" t="s">
        <v>187</v>
      </c>
      <c r="C609" s="29"/>
      <c r="D609" s="36"/>
      <c r="E609" s="36"/>
      <c r="F609" s="36"/>
      <c r="G609" s="36"/>
      <c r="H609" s="31">
        <f t="shared" si="23"/>
        <v>0</v>
      </c>
    </row>
    <row r="610" spans="1:8" s="26" customFormat="1">
      <c r="A610" s="34">
        <v>27193</v>
      </c>
      <c r="B610" s="35" t="s">
        <v>188</v>
      </c>
      <c r="C610" s="29"/>
      <c r="D610" s="36"/>
      <c r="E610" s="36"/>
      <c r="F610" s="36"/>
      <c r="G610" s="36"/>
      <c r="H610" s="31">
        <f t="shared" si="23"/>
        <v>0</v>
      </c>
    </row>
    <row r="611" spans="1:8" s="26" customFormat="1">
      <c r="A611" s="34">
        <v>27194</v>
      </c>
      <c r="B611" s="35" t="s">
        <v>189</v>
      </c>
      <c r="C611" s="29"/>
      <c r="D611" s="36"/>
      <c r="E611" s="36"/>
      <c r="F611" s="36"/>
      <c r="G611" s="36"/>
      <c r="H611" s="31">
        <f t="shared" si="23"/>
        <v>0</v>
      </c>
    </row>
    <row r="612" spans="1:8" s="26" customFormat="1">
      <c r="A612" s="34">
        <v>27197</v>
      </c>
      <c r="B612" s="35" t="s">
        <v>190</v>
      </c>
      <c r="C612" s="29"/>
      <c r="D612" s="36"/>
      <c r="E612" s="36"/>
      <c r="F612" s="36"/>
      <c r="G612" s="36"/>
      <c r="H612" s="31">
        <f t="shared" si="23"/>
        <v>0</v>
      </c>
    </row>
    <row r="613" spans="1:8" s="26" customFormat="1">
      <c r="A613" s="50">
        <v>277</v>
      </c>
      <c r="B613" s="33" t="s">
        <v>245</v>
      </c>
      <c r="C613" s="29"/>
      <c r="D613" s="25">
        <f>SUM(D614:D619)</f>
        <v>0</v>
      </c>
      <c r="E613" s="25">
        <f>SUM(E614:E619)</f>
        <v>0</v>
      </c>
      <c r="F613" s="25">
        <f>SUM(F614:F619)</f>
        <v>0</v>
      </c>
      <c r="G613" s="25">
        <f>SUM(G614:G619)</f>
        <v>0</v>
      </c>
      <c r="H613" s="31">
        <f t="shared" si="23"/>
        <v>0</v>
      </c>
    </row>
    <row r="614" spans="1:8" s="26" customFormat="1">
      <c r="A614" s="34">
        <v>2771</v>
      </c>
      <c r="B614" s="35" t="s">
        <v>180</v>
      </c>
      <c r="C614" s="29"/>
      <c r="D614" s="36"/>
      <c r="E614" s="36"/>
      <c r="F614" s="36"/>
      <c r="G614" s="36"/>
      <c r="H614" s="31">
        <f t="shared" si="23"/>
        <v>0</v>
      </c>
    </row>
    <row r="615" spans="1:8" s="26" customFormat="1">
      <c r="A615" s="34">
        <v>2772</v>
      </c>
      <c r="B615" s="35" t="s">
        <v>181</v>
      </c>
      <c r="C615" s="29"/>
      <c r="D615" s="36"/>
      <c r="E615" s="36"/>
      <c r="F615" s="36"/>
      <c r="G615" s="36"/>
      <c r="H615" s="31">
        <f t="shared" si="23"/>
        <v>0</v>
      </c>
    </row>
    <row r="616" spans="1:8" s="26" customFormat="1">
      <c r="A616" s="34">
        <v>2773</v>
      </c>
      <c r="B616" s="35" t="s">
        <v>182</v>
      </c>
      <c r="C616" s="29"/>
      <c r="D616" s="36"/>
      <c r="E616" s="36"/>
      <c r="F616" s="36"/>
      <c r="G616" s="36"/>
      <c r="H616" s="31">
        <f t="shared" si="23"/>
        <v>0</v>
      </c>
    </row>
    <row r="617" spans="1:8" s="26" customFormat="1">
      <c r="A617" s="34">
        <v>2774</v>
      </c>
      <c r="B617" s="35" t="s">
        <v>183</v>
      </c>
      <c r="C617" s="29"/>
      <c r="D617" s="36"/>
      <c r="E617" s="36"/>
      <c r="F617" s="36"/>
      <c r="G617" s="36"/>
      <c r="H617" s="31">
        <f>SUM(D617:G617)</f>
        <v>0</v>
      </c>
    </row>
    <row r="618" spans="1:8" s="26" customFormat="1">
      <c r="A618" s="34">
        <v>2777</v>
      </c>
      <c r="B618" s="35" t="s">
        <v>184</v>
      </c>
      <c r="C618" s="29"/>
      <c r="D618" s="36"/>
      <c r="E618" s="36"/>
      <c r="F618" s="36"/>
      <c r="G618" s="36"/>
      <c r="H618" s="31">
        <f t="shared" si="23"/>
        <v>0</v>
      </c>
    </row>
    <row r="619" spans="1:8" s="26" customFormat="1">
      <c r="A619" s="34">
        <v>2779</v>
      </c>
      <c r="B619" s="35" t="s">
        <v>185</v>
      </c>
      <c r="C619" s="29"/>
      <c r="D619" s="25">
        <f>SUM(D620:D624)</f>
        <v>0</v>
      </c>
      <c r="E619" s="25">
        <f>SUM(E620:E624)</f>
        <v>0</v>
      </c>
      <c r="F619" s="25">
        <f>SUM(F620:F624)</f>
        <v>0</v>
      </c>
      <c r="G619" s="25">
        <f>SUM(G620:G624)</f>
        <v>0</v>
      </c>
      <c r="H619" s="31">
        <f t="shared" si="23"/>
        <v>0</v>
      </c>
    </row>
    <row r="620" spans="1:8" s="26" customFormat="1">
      <c r="A620" s="34">
        <v>27791</v>
      </c>
      <c r="B620" s="35" t="s">
        <v>186</v>
      </c>
      <c r="C620" s="29"/>
      <c r="D620" s="36"/>
      <c r="E620" s="36"/>
      <c r="F620" s="36"/>
      <c r="G620" s="36"/>
      <c r="H620" s="31">
        <f t="shared" si="23"/>
        <v>0</v>
      </c>
    </row>
    <row r="621" spans="1:8" s="26" customFormat="1">
      <c r="A621" s="34">
        <v>27792</v>
      </c>
      <c r="B621" s="35" t="s">
        <v>187</v>
      </c>
      <c r="C621" s="29"/>
      <c r="D621" s="36"/>
      <c r="E621" s="36"/>
      <c r="F621" s="36"/>
      <c r="G621" s="36"/>
      <c r="H621" s="31">
        <f t="shared" si="23"/>
        <v>0</v>
      </c>
    </row>
    <row r="622" spans="1:8" s="26" customFormat="1">
      <c r="A622" s="34">
        <v>27793</v>
      </c>
      <c r="B622" s="35" t="s">
        <v>188</v>
      </c>
      <c r="C622" s="29"/>
      <c r="D622" s="36"/>
      <c r="E622" s="36"/>
      <c r="F622" s="36"/>
      <c r="G622" s="36"/>
      <c r="H622" s="31">
        <f t="shared" si="23"/>
        <v>0</v>
      </c>
    </row>
    <row r="623" spans="1:8" s="26" customFormat="1">
      <c r="A623" s="34">
        <v>27794</v>
      </c>
      <c r="B623" s="35" t="s">
        <v>189</v>
      </c>
      <c r="C623" s="29"/>
      <c r="D623" s="36"/>
      <c r="E623" s="36"/>
      <c r="F623" s="36"/>
      <c r="G623" s="36"/>
      <c r="H623" s="31">
        <f t="shared" si="23"/>
        <v>0</v>
      </c>
    </row>
    <row r="624" spans="1:8" s="26" customFormat="1">
      <c r="A624" s="34">
        <v>27797</v>
      </c>
      <c r="B624" s="35" t="s">
        <v>190</v>
      </c>
      <c r="C624" s="29"/>
      <c r="D624" s="36"/>
      <c r="E624" s="36"/>
      <c r="F624" s="36"/>
      <c r="G624" s="36"/>
      <c r="H624" s="31">
        <f t="shared" si="23"/>
        <v>0</v>
      </c>
    </row>
    <row r="625" spans="1:8" s="26" customFormat="1">
      <c r="A625" s="27">
        <v>28</v>
      </c>
      <c r="B625" s="28" t="s">
        <v>246</v>
      </c>
      <c r="C625" s="29"/>
      <c r="D625" s="25">
        <f>D626+D638</f>
        <v>0</v>
      </c>
      <c r="E625" s="25">
        <f>E626+E638</f>
        <v>0</v>
      </c>
      <c r="F625" s="25">
        <f>F626+F638</f>
        <v>0</v>
      </c>
      <c r="G625" s="25">
        <f>G626+G638</f>
        <v>0</v>
      </c>
      <c r="H625" s="31">
        <f t="shared" si="23"/>
        <v>0</v>
      </c>
    </row>
    <row r="626" spans="1:8" s="26" customFormat="1">
      <c r="A626" s="50">
        <v>286</v>
      </c>
      <c r="B626" s="33" t="s">
        <v>246</v>
      </c>
      <c r="C626" s="29"/>
      <c r="D626" s="25">
        <f>SUM(D627:D632)</f>
        <v>0</v>
      </c>
      <c r="E626" s="25">
        <f>SUM(E627:E632)</f>
        <v>0</v>
      </c>
      <c r="F626" s="25">
        <f>SUM(F627:F632)</f>
        <v>0</v>
      </c>
      <c r="G626" s="25">
        <f>SUM(G627:G632)</f>
        <v>0</v>
      </c>
      <c r="H626" s="31">
        <f t="shared" si="23"/>
        <v>0</v>
      </c>
    </row>
    <row r="627" spans="1:8" s="26" customFormat="1">
      <c r="A627" s="34">
        <v>2861</v>
      </c>
      <c r="B627" s="35" t="s">
        <v>180</v>
      </c>
      <c r="C627" s="29"/>
      <c r="D627" s="36"/>
      <c r="E627" s="36"/>
      <c r="F627" s="36"/>
      <c r="G627" s="36"/>
      <c r="H627" s="31">
        <f t="shared" si="23"/>
        <v>0</v>
      </c>
    </row>
    <row r="628" spans="1:8" s="26" customFormat="1">
      <c r="A628" s="34">
        <v>2862</v>
      </c>
      <c r="B628" s="35" t="s">
        <v>181</v>
      </c>
      <c r="C628" s="29"/>
      <c r="D628" s="36"/>
      <c r="E628" s="36"/>
      <c r="F628" s="36"/>
      <c r="G628" s="36"/>
      <c r="H628" s="31">
        <f t="shared" si="23"/>
        <v>0</v>
      </c>
    </row>
    <row r="629" spans="1:8" s="26" customFormat="1">
      <c r="A629" s="34">
        <v>2863</v>
      </c>
      <c r="B629" s="35" t="s">
        <v>182</v>
      </c>
      <c r="C629" s="29"/>
      <c r="D629" s="36"/>
      <c r="E629" s="36"/>
      <c r="F629" s="36"/>
      <c r="G629" s="36"/>
      <c r="H629" s="31">
        <f t="shared" si="23"/>
        <v>0</v>
      </c>
    </row>
    <row r="630" spans="1:8" s="26" customFormat="1">
      <c r="A630" s="34">
        <v>2864</v>
      </c>
      <c r="B630" s="35" t="s">
        <v>183</v>
      </c>
      <c r="C630" s="29"/>
      <c r="D630" s="36"/>
      <c r="E630" s="36"/>
      <c r="F630" s="36"/>
      <c r="G630" s="36"/>
      <c r="H630" s="31">
        <f t="shared" si="23"/>
        <v>0</v>
      </c>
    </row>
    <row r="631" spans="1:8" s="26" customFormat="1">
      <c r="A631" s="34">
        <v>2867</v>
      </c>
      <c r="B631" s="35" t="s">
        <v>184</v>
      </c>
      <c r="C631" s="29"/>
      <c r="D631" s="36"/>
      <c r="E631" s="36"/>
      <c r="F631" s="36"/>
      <c r="G631" s="36"/>
      <c r="H631" s="31">
        <f t="shared" si="23"/>
        <v>0</v>
      </c>
    </row>
    <row r="632" spans="1:8" s="26" customFormat="1">
      <c r="A632" s="34">
        <v>2869</v>
      </c>
      <c r="B632" s="35" t="s">
        <v>185</v>
      </c>
      <c r="C632" s="29"/>
      <c r="D632" s="25">
        <f>SUM(D633:D637)</f>
        <v>0</v>
      </c>
      <c r="E632" s="25">
        <f>SUM(E633:E637)</f>
        <v>0</v>
      </c>
      <c r="F632" s="25">
        <f>SUM(F633:F637)</f>
        <v>0</v>
      </c>
      <c r="G632" s="25">
        <f>SUM(G633:G637)</f>
        <v>0</v>
      </c>
      <c r="H632" s="31">
        <f t="shared" si="23"/>
        <v>0</v>
      </c>
    </row>
    <row r="633" spans="1:8" s="26" customFormat="1">
      <c r="A633" s="34">
        <v>28691</v>
      </c>
      <c r="B633" s="55" t="s">
        <v>186</v>
      </c>
      <c r="C633" s="29"/>
      <c r="D633" s="36"/>
      <c r="E633" s="36"/>
      <c r="F633" s="36"/>
      <c r="G633" s="36"/>
      <c r="H633" s="31">
        <f t="shared" si="23"/>
        <v>0</v>
      </c>
    </row>
    <row r="634" spans="1:8" s="26" customFormat="1">
      <c r="A634" s="34">
        <v>28692</v>
      </c>
      <c r="B634" s="35" t="s">
        <v>187</v>
      </c>
      <c r="C634" s="29"/>
      <c r="D634" s="36"/>
      <c r="E634" s="36"/>
      <c r="F634" s="36"/>
      <c r="G634" s="36"/>
      <c r="H634" s="31">
        <f t="shared" si="23"/>
        <v>0</v>
      </c>
    </row>
    <row r="635" spans="1:8" s="26" customFormat="1">
      <c r="A635" s="34">
        <v>28693</v>
      </c>
      <c r="B635" s="35" t="s">
        <v>188</v>
      </c>
      <c r="C635" s="29"/>
      <c r="D635" s="36"/>
      <c r="E635" s="36"/>
      <c r="F635" s="36"/>
      <c r="G635" s="36"/>
      <c r="H635" s="31">
        <f t="shared" si="23"/>
        <v>0</v>
      </c>
    </row>
    <row r="636" spans="1:8" s="26" customFormat="1">
      <c r="A636" s="34">
        <v>28694</v>
      </c>
      <c r="B636" s="35" t="s">
        <v>189</v>
      </c>
      <c r="C636" s="29"/>
      <c r="D636" s="36"/>
      <c r="E636" s="36"/>
      <c r="F636" s="36"/>
      <c r="G636" s="36"/>
      <c r="H636" s="31">
        <f t="shared" si="23"/>
        <v>0</v>
      </c>
    </row>
    <row r="637" spans="1:8" s="26" customFormat="1">
      <c r="A637" s="34">
        <v>28697</v>
      </c>
      <c r="B637" s="35" t="s">
        <v>190</v>
      </c>
      <c r="C637" s="29"/>
      <c r="D637" s="36"/>
      <c r="E637" s="36"/>
      <c r="F637" s="36"/>
      <c r="G637" s="36"/>
      <c r="H637" s="31">
        <f t="shared" si="23"/>
        <v>0</v>
      </c>
    </row>
    <row r="638" spans="1:8" s="26" customFormat="1">
      <c r="A638" s="50">
        <v>288</v>
      </c>
      <c r="B638" s="33" t="s">
        <v>247</v>
      </c>
      <c r="C638" s="29"/>
      <c r="D638" s="25">
        <f>SUM(D639:D644)</f>
        <v>0</v>
      </c>
      <c r="E638" s="25">
        <f>SUM(E639:E644)</f>
        <v>0</v>
      </c>
      <c r="F638" s="25">
        <f>SUM(F639:F644)</f>
        <v>0</v>
      </c>
      <c r="G638" s="25">
        <f>SUM(G639:G644)</f>
        <v>0</v>
      </c>
      <c r="H638" s="31">
        <f t="shared" si="23"/>
        <v>0</v>
      </c>
    </row>
    <row r="639" spans="1:8" s="26" customFormat="1">
      <c r="A639" s="34">
        <v>2881</v>
      </c>
      <c r="B639" s="35" t="s">
        <v>180</v>
      </c>
      <c r="C639" s="29"/>
      <c r="D639" s="36"/>
      <c r="E639" s="36"/>
      <c r="F639" s="36"/>
      <c r="G639" s="36"/>
      <c r="H639" s="31">
        <f t="shared" si="23"/>
        <v>0</v>
      </c>
    </row>
    <row r="640" spans="1:8" s="26" customFormat="1">
      <c r="A640" s="34">
        <v>2882</v>
      </c>
      <c r="B640" s="35" t="s">
        <v>181</v>
      </c>
      <c r="C640" s="29"/>
      <c r="D640" s="36"/>
      <c r="E640" s="36"/>
      <c r="F640" s="36"/>
      <c r="G640" s="36"/>
      <c r="H640" s="31">
        <f t="shared" si="23"/>
        <v>0</v>
      </c>
    </row>
    <row r="641" spans="1:8" s="26" customFormat="1">
      <c r="A641" s="34">
        <v>2883</v>
      </c>
      <c r="B641" s="35" t="s">
        <v>182</v>
      </c>
      <c r="C641" s="29"/>
      <c r="D641" s="36"/>
      <c r="E641" s="36"/>
      <c r="F641" s="36"/>
      <c r="G641" s="36"/>
      <c r="H641" s="31">
        <f t="shared" si="23"/>
        <v>0</v>
      </c>
    </row>
    <row r="642" spans="1:8" s="26" customFormat="1">
      <c r="A642" s="34">
        <v>2884</v>
      </c>
      <c r="B642" s="35" t="s">
        <v>183</v>
      </c>
      <c r="C642" s="29"/>
      <c r="D642" s="36"/>
      <c r="E642" s="36"/>
      <c r="F642" s="36"/>
      <c r="G642" s="36"/>
      <c r="H642" s="31">
        <f t="shared" si="23"/>
        <v>0</v>
      </c>
    </row>
    <row r="643" spans="1:8" s="26" customFormat="1">
      <c r="A643" s="34">
        <v>2887</v>
      </c>
      <c r="B643" s="35" t="s">
        <v>184</v>
      </c>
      <c r="C643" s="29"/>
      <c r="D643" s="36"/>
      <c r="E643" s="36"/>
      <c r="F643" s="36"/>
      <c r="G643" s="36"/>
      <c r="H643" s="31">
        <f t="shared" si="23"/>
        <v>0</v>
      </c>
    </row>
    <row r="644" spans="1:8" s="26" customFormat="1">
      <c r="A644" s="34">
        <v>2889</v>
      </c>
      <c r="B644" s="35" t="s">
        <v>185</v>
      </c>
      <c r="C644" s="29"/>
      <c r="D644" s="25">
        <f>SUM(D645:D649)</f>
        <v>0</v>
      </c>
      <c r="E644" s="25">
        <f>SUM(E645:E649)</f>
        <v>0</v>
      </c>
      <c r="F644" s="25">
        <f>SUM(F645:F649)</f>
        <v>0</v>
      </c>
      <c r="G644" s="25">
        <f>SUM(G645:G649)</f>
        <v>0</v>
      </c>
      <c r="H644" s="31">
        <f t="shared" si="23"/>
        <v>0</v>
      </c>
    </row>
    <row r="645" spans="1:8" s="26" customFormat="1">
      <c r="A645" s="34">
        <v>28891</v>
      </c>
      <c r="B645" s="35" t="s">
        <v>186</v>
      </c>
      <c r="C645" s="29"/>
      <c r="D645" s="36"/>
      <c r="E645" s="36"/>
      <c r="F645" s="36"/>
      <c r="G645" s="36"/>
      <c r="H645" s="31">
        <f t="shared" si="23"/>
        <v>0</v>
      </c>
    </row>
    <row r="646" spans="1:8" s="26" customFormat="1">
      <c r="A646" s="34">
        <v>28892</v>
      </c>
      <c r="B646" s="35" t="s">
        <v>187</v>
      </c>
      <c r="C646" s="29"/>
      <c r="D646" s="36"/>
      <c r="E646" s="36"/>
      <c r="F646" s="36"/>
      <c r="G646" s="36"/>
      <c r="H646" s="31">
        <f t="shared" si="23"/>
        <v>0</v>
      </c>
    </row>
    <row r="647" spans="1:8" s="26" customFormat="1">
      <c r="A647" s="34">
        <v>28893</v>
      </c>
      <c r="B647" s="35" t="s">
        <v>188</v>
      </c>
      <c r="C647" s="29"/>
      <c r="D647" s="36"/>
      <c r="E647" s="36"/>
      <c r="F647" s="36"/>
      <c r="G647" s="36"/>
      <c r="H647" s="31">
        <f t="shared" si="23"/>
        <v>0</v>
      </c>
    </row>
    <row r="648" spans="1:8" s="26" customFormat="1">
      <c r="A648" s="34">
        <v>28894</v>
      </c>
      <c r="B648" s="35" t="s">
        <v>189</v>
      </c>
      <c r="C648" s="29"/>
      <c r="D648" s="36"/>
      <c r="E648" s="36"/>
      <c r="F648" s="36"/>
      <c r="G648" s="36"/>
      <c r="H648" s="31">
        <f t="shared" si="23"/>
        <v>0</v>
      </c>
    </row>
    <row r="649" spans="1:8" s="26" customFormat="1">
      <c r="A649" s="34">
        <v>28897</v>
      </c>
      <c r="B649" s="55" t="s">
        <v>190</v>
      </c>
      <c r="C649" s="29"/>
      <c r="D649" s="36"/>
      <c r="E649" s="36"/>
      <c r="F649" s="36"/>
      <c r="G649" s="36"/>
      <c r="H649" s="31">
        <f t="shared" si="23"/>
        <v>0</v>
      </c>
    </row>
    <row r="650" spans="1:8" s="26" customFormat="1">
      <c r="A650" s="27">
        <v>29</v>
      </c>
      <c r="B650" s="56" t="s">
        <v>248</v>
      </c>
      <c r="C650" s="25">
        <f>C653</f>
        <v>0</v>
      </c>
      <c r="D650" s="25">
        <f>SUM(D651:D652)</f>
        <v>0</v>
      </c>
      <c r="E650" s="25">
        <f>SUM(E651:E652)</f>
        <v>0</v>
      </c>
      <c r="F650" s="25">
        <f>SUM(F651:F652)</f>
        <v>0</v>
      </c>
      <c r="G650" s="25">
        <f>SUM(G651:G652)</f>
        <v>0</v>
      </c>
      <c r="H650" s="31">
        <f t="shared" ref="H650" si="24">SUM(C650:G650)</f>
        <v>0</v>
      </c>
    </row>
    <row r="651" spans="1:8" s="26" customFormat="1">
      <c r="A651" s="50">
        <v>291</v>
      </c>
      <c r="B651" s="33" t="s">
        <v>249</v>
      </c>
      <c r="C651" s="29"/>
      <c r="D651" s="36"/>
      <c r="E651" s="36"/>
      <c r="F651" s="36"/>
      <c r="G651" s="36"/>
      <c r="H651" s="31">
        <f>SUM(D651:G651)</f>
        <v>0</v>
      </c>
    </row>
    <row r="652" spans="1:8" s="26" customFormat="1">
      <c r="A652" s="50">
        <v>297</v>
      </c>
      <c r="B652" s="33" t="s">
        <v>250</v>
      </c>
      <c r="C652" s="29"/>
      <c r="D652" s="36"/>
      <c r="E652" s="36"/>
      <c r="F652" s="36"/>
      <c r="G652" s="36"/>
      <c r="H652" s="31">
        <f>SUM(D652:G652)</f>
        <v>0</v>
      </c>
    </row>
    <row r="653" spans="1:8" s="26" customFormat="1">
      <c r="A653" s="53" t="s">
        <v>251</v>
      </c>
      <c r="B653" s="33" t="s">
        <v>252</v>
      </c>
      <c r="C653" s="36"/>
      <c r="D653" s="29"/>
      <c r="E653" s="29"/>
      <c r="F653" s="29"/>
      <c r="G653" s="29"/>
      <c r="H653" s="31">
        <f>C653</f>
        <v>0</v>
      </c>
    </row>
    <row r="654" spans="1:8" s="26" customFormat="1">
      <c r="A654" s="27">
        <v>3</v>
      </c>
      <c r="B654" s="28" t="s">
        <v>253</v>
      </c>
      <c r="C654" s="25">
        <f>C655+C667+C672+C676+C678+C680+C681</f>
        <v>0</v>
      </c>
      <c r="D654" s="25">
        <f>D655+D667+D672+D676+D678+D680+D681</f>
        <v>0</v>
      </c>
      <c r="E654" s="25">
        <f>E655+E667+E672+E676+E678+E680+E681</f>
        <v>0</v>
      </c>
      <c r="F654" s="25">
        <f>F655+F667+F672+F676+F678+F680+F681</f>
        <v>0</v>
      </c>
      <c r="G654" s="25">
        <f>G655+G667+G672+G676+G678+G680+G681</f>
        <v>0</v>
      </c>
      <c r="H654" s="31">
        <f t="shared" ref="H654:H708" si="25">SUM(C654:G654)</f>
        <v>0</v>
      </c>
    </row>
    <row r="655" spans="1:8" s="26" customFormat="1">
      <c r="A655" s="27">
        <v>31</v>
      </c>
      <c r="B655" s="28" t="s">
        <v>254</v>
      </c>
      <c r="C655" s="25">
        <f>+C657+C662</f>
        <v>0</v>
      </c>
      <c r="D655" s="25">
        <f>D656+D657+D662</f>
        <v>0</v>
      </c>
      <c r="E655" s="25">
        <f>E656+E657+E662</f>
        <v>0</v>
      </c>
      <c r="F655" s="25">
        <f>F656+F657+F662</f>
        <v>0</v>
      </c>
      <c r="G655" s="25">
        <f>G656+G657+G662</f>
        <v>0</v>
      </c>
      <c r="H655" s="31">
        <f t="shared" si="25"/>
        <v>0</v>
      </c>
    </row>
    <row r="656" spans="1:8" s="26" customFormat="1">
      <c r="A656" s="50">
        <v>311</v>
      </c>
      <c r="B656" s="33" t="s">
        <v>255</v>
      </c>
      <c r="C656" s="29"/>
      <c r="D656" s="36"/>
      <c r="E656" s="36"/>
      <c r="F656" s="36"/>
      <c r="G656" s="36"/>
      <c r="H656" s="31">
        <f>SUM(D656:G656)</f>
        <v>0</v>
      </c>
    </row>
    <row r="657" spans="1:8" s="26" customFormat="1">
      <c r="A657" s="50">
        <v>312</v>
      </c>
      <c r="B657" s="33" t="s">
        <v>256</v>
      </c>
      <c r="C657" s="25">
        <f>+C660</f>
        <v>0</v>
      </c>
      <c r="D657" s="25">
        <f>D658+D659+D661</f>
        <v>0</v>
      </c>
      <c r="E657" s="25">
        <f t="shared" ref="E657:G657" si="26">E658+E659+E661</f>
        <v>0</v>
      </c>
      <c r="F657" s="25">
        <f t="shared" si="26"/>
        <v>0</v>
      </c>
      <c r="G657" s="25">
        <f t="shared" si="26"/>
        <v>0</v>
      </c>
      <c r="H657" s="31">
        <f t="shared" si="25"/>
        <v>0</v>
      </c>
    </row>
    <row r="658" spans="1:8" s="26" customFormat="1">
      <c r="A658" s="34">
        <v>3121</v>
      </c>
      <c r="B658" s="35" t="s">
        <v>256</v>
      </c>
      <c r="C658" s="29"/>
      <c r="D658" s="36"/>
      <c r="E658" s="36"/>
      <c r="F658" s="36"/>
      <c r="G658" s="36"/>
      <c r="H658" s="31">
        <f>SUM(D658:G658)</f>
        <v>0</v>
      </c>
    </row>
    <row r="659" spans="1:8" s="26" customFormat="1">
      <c r="A659" s="34" t="s">
        <v>257</v>
      </c>
      <c r="B659" s="35" t="s">
        <v>258</v>
      </c>
      <c r="C659" s="29"/>
      <c r="D659" s="36"/>
      <c r="E659" s="36"/>
      <c r="F659" s="36"/>
      <c r="G659" s="36"/>
      <c r="H659" s="31">
        <f>SUM(D659:G659)</f>
        <v>0</v>
      </c>
    </row>
    <row r="660" spans="1:8" s="26" customFormat="1">
      <c r="A660" s="49" t="s">
        <v>259</v>
      </c>
      <c r="B660" s="35" t="s">
        <v>260</v>
      </c>
      <c r="C660" s="36"/>
      <c r="D660" s="29"/>
      <c r="E660" s="29"/>
      <c r="F660" s="29"/>
      <c r="G660" s="29"/>
      <c r="H660" s="31">
        <f>C660</f>
        <v>0</v>
      </c>
    </row>
    <row r="661" spans="1:8" s="26" customFormat="1">
      <c r="A661" s="34" t="s">
        <v>261</v>
      </c>
      <c r="B661" s="35" t="s">
        <v>262</v>
      </c>
      <c r="C661" s="29"/>
      <c r="D661" s="36"/>
      <c r="E661" s="36"/>
      <c r="F661" s="36"/>
      <c r="G661" s="36"/>
      <c r="H661" s="31">
        <f>SUM(D661:G661)</f>
        <v>0</v>
      </c>
    </row>
    <row r="662" spans="1:8" s="26" customFormat="1">
      <c r="A662" s="50">
        <v>313</v>
      </c>
      <c r="B662" s="33" t="s">
        <v>263</v>
      </c>
      <c r="C662" s="25">
        <f>+C665</f>
        <v>0</v>
      </c>
      <c r="D662" s="25">
        <f>D663+D664+D666</f>
        <v>0</v>
      </c>
      <c r="E662" s="25">
        <f>E663+E664+E666</f>
        <v>0</v>
      </c>
      <c r="F662" s="25">
        <f>F663+F664+F666</f>
        <v>0</v>
      </c>
      <c r="G662" s="25">
        <f>G663+G664+G666</f>
        <v>0</v>
      </c>
      <c r="H662" s="31">
        <f t="shared" si="25"/>
        <v>0</v>
      </c>
    </row>
    <row r="663" spans="1:8" s="26" customFormat="1">
      <c r="A663" s="34">
        <v>3131</v>
      </c>
      <c r="B663" s="35" t="s">
        <v>263</v>
      </c>
      <c r="C663" s="29"/>
      <c r="D663" s="36"/>
      <c r="E663" s="36"/>
      <c r="F663" s="36"/>
      <c r="G663" s="36"/>
      <c r="H663" s="31">
        <f>SUM(D663:G663)</f>
        <v>0</v>
      </c>
    </row>
    <row r="664" spans="1:8" s="26" customFormat="1">
      <c r="A664" s="34" t="s">
        <v>264</v>
      </c>
      <c r="B664" s="35" t="s">
        <v>265</v>
      </c>
      <c r="C664" s="29"/>
      <c r="D664" s="36"/>
      <c r="E664" s="36"/>
      <c r="F664" s="36"/>
      <c r="G664" s="36"/>
      <c r="H664" s="31">
        <f>SUM(D664:G664)</f>
        <v>0</v>
      </c>
    </row>
    <row r="665" spans="1:8" s="26" customFormat="1">
      <c r="A665" s="49" t="s">
        <v>266</v>
      </c>
      <c r="B665" s="35" t="s">
        <v>260</v>
      </c>
      <c r="C665" s="36"/>
      <c r="D665" s="29"/>
      <c r="E665" s="29"/>
      <c r="F665" s="29"/>
      <c r="G665" s="29"/>
      <c r="H665" s="31">
        <f>C665</f>
        <v>0</v>
      </c>
    </row>
    <row r="666" spans="1:8" s="26" customFormat="1">
      <c r="A666" s="34" t="s">
        <v>267</v>
      </c>
      <c r="B666" s="35" t="s">
        <v>262</v>
      </c>
      <c r="C666" s="29"/>
      <c r="D666" s="36"/>
      <c r="E666" s="36"/>
      <c r="F666" s="36"/>
      <c r="G666" s="36"/>
      <c r="H666" s="31">
        <f>SUM(D666:G666)</f>
        <v>0</v>
      </c>
    </row>
    <row r="667" spans="1:8" s="26" customFormat="1">
      <c r="A667" s="27">
        <v>32</v>
      </c>
      <c r="B667" s="28" t="s">
        <v>268</v>
      </c>
      <c r="C667" s="25">
        <f>+C669</f>
        <v>0</v>
      </c>
      <c r="D667" s="25">
        <f>SUM(D668:D669)</f>
        <v>0</v>
      </c>
      <c r="E667" s="25">
        <f>SUM(E668:E669)</f>
        <v>0</v>
      </c>
      <c r="F667" s="25">
        <f>SUM(F668:F669)</f>
        <v>0</v>
      </c>
      <c r="G667" s="25">
        <f>SUM(G668:G669)</f>
        <v>0</v>
      </c>
      <c r="H667" s="31">
        <f t="shared" si="25"/>
        <v>0</v>
      </c>
    </row>
    <row r="668" spans="1:8" s="26" customFormat="1">
      <c r="A668" s="50">
        <v>321</v>
      </c>
      <c r="B668" s="33" t="s">
        <v>255</v>
      </c>
      <c r="C668" s="29"/>
      <c r="D668" s="36"/>
      <c r="E668" s="36"/>
      <c r="F668" s="36"/>
      <c r="G668" s="36"/>
      <c r="H668" s="31">
        <f>SUM(D668:G668)</f>
        <v>0</v>
      </c>
    </row>
    <row r="669" spans="1:8" s="26" customFormat="1">
      <c r="A669" s="50">
        <v>322</v>
      </c>
      <c r="B669" s="33" t="s">
        <v>256</v>
      </c>
      <c r="C669" s="25">
        <f>+C671</f>
        <v>0</v>
      </c>
      <c r="D669" s="25">
        <f>D670</f>
        <v>0</v>
      </c>
      <c r="E669" s="25">
        <f t="shared" ref="E669:G669" si="27">E670</f>
        <v>0</v>
      </c>
      <c r="F669" s="25">
        <f t="shared" si="27"/>
        <v>0</v>
      </c>
      <c r="G669" s="25">
        <f t="shared" si="27"/>
        <v>0</v>
      </c>
      <c r="H669" s="31">
        <f t="shared" si="25"/>
        <v>0</v>
      </c>
    </row>
    <row r="670" spans="1:8" s="26" customFormat="1">
      <c r="A670" s="34">
        <v>3221</v>
      </c>
      <c r="B670" s="35" t="s">
        <v>256</v>
      </c>
      <c r="C670" s="29"/>
      <c r="D670" s="36"/>
      <c r="E670" s="36"/>
      <c r="F670" s="36"/>
      <c r="G670" s="36"/>
      <c r="H670" s="31">
        <f>SUM(D670:G670)</f>
        <v>0</v>
      </c>
    </row>
    <row r="671" spans="1:8" s="26" customFormat="1">
      <c r="A671" s="49" t="s">
        <v>269</v>
      </c>
      <c r="B671" s="35" t="s">
        <v>260</v>
      </c>
      <c r="C671" s="36"/>
      <c r="D671" s="29"/>
      <c r="E671" s="29"/>
      <c r="F671" s="29"/>
      <c r="G671" s="29"/>
      <c r="H671" s="31">
        <f>C671</f>
        <v>0</v>
      </c>
    </row>
    <row r="672" spans="1:8" s="26" customFormat="1">
      <c r="A672" s="27">
        <v>34</v>
      </c>
      <c r="B672" s="28" t="s">
        <v>270</v>
      </c>
      <c r="C672" s="29"/>
      <c r="D672" s="25">
        <f>D673</f>
        <v>0</v>
      </c>
      <c r="E672" s="25">
        <f>E673</f>
        <v>0</v>
      </c>
      <c r="F672" s="25">
        <f>F673</f>
        <v>0</v>
      </c>
      <c r="G672" s="25">
        <f>G673</f>
        <v>0</v>
      </c>
      <c r="H672" s="31">
        <f>SUM(D672:G672)</f>
        <v>0</v>
      </c>
    </row>
    <row r="673" spans="1:8" s="26" customFormat="1">
      <c r="A673" s="50">
        <v>341</v>
      </c>
      <c r="B673" s="33" t="s">
        <v>271</v>
      </c>
      <c r="C673" s="29"/>
      <c r="D673" s="25">
        <f>SUM(D674:D675)</f>
        <v>0</v>
      </c>
      <c r="E673" s="25">
        <f>SUM(E674:E675)</f>
        <v>0</v>
      </c>
      <c r="F673" s="25">
        <f>SUM(F674:F675)</f>
        <v>0</v>
      </c>
      <c r="G673" s="25">
        <f>SUM(G674:G675)</f>
        <v>0</v>
      </c>
      <c r="H673" s="31">
        <f t="shared" ref="H673:H681" si="28">SUM(D673:G673)</f>
        <v>0</v>
      </c>
    </row>
    <row r="674" spans="1:8" s="26" customFormat="1">
      <c r="A674" s="34">
        <v>3411</v>
      </c>
      <c r="B674" s="35" t="s">
        <v>271</v>
      </c>
      <c r="C674" s="29"/>
      <c r="D674" s="36"/>
      <c r="E674" s="36"/>
      <c r="F674" s="36"/>
      <c r="G674" s="36"/>
      <c r="H674" s="31">
        <f t="shared" si="28"/>
        <v>0</v>
      </c>
    </row>
    <row r="675" spans="1:8" s="26" customFormat="1">
      <c r="A675" s="34">
        <v>3419</v>
      </c>
      <c r="B675" s="35" t="s">
        <v>88</v>
      </c>
      <c r="C675" s="29"/>
      <c r="D675" s="36"/>
      <c r="E675" s="36"/>
      <c r="F675" s="36"/>
      <c r="G675" s="36"/>
      <c r="H675" s="31">
        <f t="shared" si="28"/>
        <v>0</v>
      </c>
    </row>
    <row r="676" spans="1:8" s="26" customFormat="1">
      <c r="A676" s="27">
        <v>35</v>
      </c>
      <c r="B676" s="28" t="s">
        <v>272</v>
      </c>
      <c r="C676" s="29"/>
      <c r="D676" s="25">
        <f>D677</f>
        <v>0</v>
      </c>
      <c r="E676" s="25">
        <f>E677</f>
        <v>0</v>
      </c>
      <c r="F676" s="25">
        <f>F677</f>
        <v>0</v>
      </c>
      <c r="G676" s="25">
        <f>G677</f>
        <v>0</v>
      </c>
      <c r="H676" s="31">
        <f t="shared" si="28"/>
        <v>0</v>
      </c>
    </row>
    <row r="677" spans="1:8" s="26" customFormat="1">
      <c r="A677" s="41">
        <v>351</v>
      </c>
      <c r="B677" s="35" t="s">
        <v>273</v>
      </c>
      <c r="C677" s="29"/>
      <c r="D677" s="36"/>
      <c r="E677" s="36"/>
      <c r="F677" s="36"/>
      <c r="G677" s="36"/>
      <c r="H677" s="31">
        <f t="shared" si="28"/>
        <v>0</v>
      </c>
    </row>
    <row r="678" spans="1:8" s="26" customFormat="1">
      <c r="A678" s="27">
        <v>36</v>
      </c>
      <c r="B678" s="28" t="s">
        <v>274</v>
      </c>
      <c r="C678" s="29"/>
      <c r="D678" s="25">
        <f>D679</f>
        <v>0</v>
      </c>
      <c r="E678" s="25">
        <f>E679</f>
        <v>0</v>
      </c>
      <c r="F678" s="25">
        <f>F679</f>
        <v>0</v>
      </c>
      <c r="G678" s="25">
        <f>G679</f>
        <v>0</v>
      </c>
      <c r="H678" s="31">
        <f t="shared" si="28"/>
        <v>0</v>
      </c>
    </row>
    <row r="679" spans="1:8" s="26" customFormat="1">
      <c r="A679" s="41">
        <v>361</v>
      </c>
      <c r="B679" s="35" t="s">
        <v>275</v>
      </c>
      <c r="C679" s="29"/>
      <c r="D679" s="36"/>
      <c r="E679" s="36"/>
      <c r="F679" s="36"/>
      <c r="G679" s="36"/>
      <c r="H679" s="31">
        <f t="shared" si="28"/>
        <v>0</v>
      </c>
    </row>
    <row r="680" spans="1:8" s="26" customFormat="1">
      <c r="A680" s="57">
        <v>362</v>
      </c>
      <c r="B680" s="58" t="s">
        <v>276</v>
      </c>
      <c r="C680" s="59"/>
      <c r="D680" s="60"/>
      <c r="E680" s="60"/>
      <c r="F680" s="60"/>
      <c r="G680" s="60"/>
      <c r="H680" s="31">
        <f t="shared" si="28"/>
        <v>0</v>
      </c>
    </row>
    <row r="681" spans="1:8" s="26" customFormat="1">
      <c r="A681" s="57">
        <v>363</v>
      </c>
      <c r="B681" s="58" t="s">
        <v>277</v>
      </c>
      <c r="C681" s="59"/>
      <c r="D681" s="60"/>
      <c r="E681" s="60"/>
      <c r="F681" s="60"/>
      <c r="G681" s="60"/>
      <c r="H681" s="31">
        <f t="shared" si="28"/>
        <v>0</v>
      </c>
    </row>
    <row r="682" spans="1:8" s="26" customFormat="1">
      <c r="A682" s="27">
        <v>4</v>
      </c>
      <c r="B682" s="28" t="s">
        <v>278</v>
      </c>
      <c r="C682" s="25">
        <f>C683</f>
        <v>0</v>
      </c>
      <c r="D682" s="25">
        <f>D683+D692+D698+D699+D702</f>
        <v>0</v>
      </c>
      <c r="E682" s="25">
        <f>E683+E692+E698+E699+E702</f>
        <v>0</v>
      </c>
      <c r="F682" s="25">
        <f>F683+F692+F698+F699+F702</f>
        <v>0</v>
      </c>
      <c r="G682" s="25">
        <f>G683+G692+G698+G699+G702</f>
        <v>0</v>
      </c>
      <c r="H682" s="31">
        <f t="shared" si="25"/>
        <v>0</v>
      </c>
    </row>
    <row r="683" spans="1:8" s="26" customFormat="1">
      <c r="A683" s="27">
        <v>41</v>
      </c>
      <c r="B683" s="28" t="s">
        <v>279</v>
      </c>
      <c r="C683" s="25">
        <f>C690</f>
        <v>0</v>
      </c>
      <c r="D683" s="25">
        <f>D684+D685+D691</f>
        <v>0</v>
      </c>
      <c r="E683" s="25">
        <f>E684+E685+E691</f>
        <v>0</v>
      </c>
      <c r="F683" s="25">
        <f>F684+F685+F691</f>
        <v>0</v>
      </c>
      <c r="G683" s="25">
        <f>G684+G685+G691</f>
        <v>0</v>
      </c>
      <c r="H683" s="31">
        <f t="shared" si="25"/>
        <v>0</v>
      </c>
    </row>
    <row r="684" spans="1:8" s="26" customFormat="1">
      <c r="A684" s="50">
        <v>411</v>
      </c>
      <c r="B684" s="33" t="s">
        <v>280</v>
      </c>
      <c r="C684" s="29"/>
      <c r="D684" s="36"/>
      <c r="E684" s="36"/>
      <c r="F684" s="36"/>
      <c r="G684" s="36"/>
      <c r="H684" s="31">
        <f>SUM(D684:G684)</f>
        <v>0</v>
      </c>
    </row>
    <row r="685" spans="1:8" s="26" customFormat="1">
      <c r="A685" s="50">
        <v>412</v>
      </c>
      <c r="B685" s="33" t="s">
        <v>281</v>
      </c>
      <c r="C685" s="29"/>
      <c r="D685" s="25">
        <f>SUM(D686:D689)</f>
        <v>0</v>
      </c>
      <c r="E685" s="25">
        <f>SUM(E686:E689)</f>
        <v>0</v>
      </c>
      <c r="F685" s="25">
        <f>SUM(F686:F689)</f>
        <v>0</v>
      </c>
      <c r="G685" s="25">
        <f>SUM(G686:G689)</f>
        <v>0</v>
      </c>
      <c r="H685" s="31">
        <f t="shared" ref="H685:H689" si="29">SUM(D685:G685)</f>
        <v>0</v>
      </c>
    </row>
    <row r="686" spans="1:8" s="26" customFormat="1">
      <c r="A686" s="34">
        <v>4121</v>
      </c>
      <c r="B686" s="35" t="s">
        <v>282</v>
      </c>
      <c r="C686" s="29"/>
      <c r="D686" s="36"/>
      <c r="E686" s="36"/>
      <c r="F686" s="36"/>
      <c r="G686" s="36"/>
      <c r="H686" s="31">
        <f t="shared" si="29"/>
        <v>0</v>
      </c>
    </row>
    <row r="687" spans="1:8" s="26" customFormat="1">
      <c r="A687" s="34">
        <v>4122</v>
      </c>
      <c r="B687" s="35" t="s">
        <v>283</v>
      </c>
      <c r="C687" s="29"/>
      <c r="D687" s="36"/>
      <c r="E687" s="36"/>
      <c r="F687" s="36"/>
      <c r="G687" s="36"/>
      <c r="H687" s="31">
        <f t="shared" si="29"/>
        <v>0</v>
      </c>
    </row>
    <row r="688" spans="1:8" s="26" customFormat="1">
      <c r="A688" s="49">
        <v>4123</v>
      </c>
      <c r="B688" s="35" t="s">
        <v>284</v>
      </c>
      <c r="C688" s="29"/>
      <c r="D688" s="36"/>
      <c r="E688" s="36"/>
      <c r="F688" s="36"/>
      <c r="G688" s="36"/>
      <c r="H688" s="31">
        <f t="shared" si="29"/>
        <v>0</v>
      </c>
    </row>
    <row r="689" spans="1:8" s="26" customFormat="1">
      <c r="A689" s="49">
        <v>4127</v>
      </c>
      <c r="B689" s="35" t="s">
        <v>285</v>
      </c>
      <c r="C689" s="29"/>
      <c r="D689" s="36"/>
      <c r="E689" s="36"/>
      <c r="F689" s="36"/>
      <c r="G689" s="36"/>
      <c r="H689" s="31">
        <f t="shared" si="29"/>
        <v>0</v>
      </c>
    </row>
    <row r="690" spans="1:8" s="26" customFormat="1">
      <c r="A690" s="53" t="s">
        <v>286</v>
      </c>
      <c r="B690" s="33" t="s">
        <v>287</v>
      </c>
      <c r="C690" s="36"/>
      <c r="D690" s="29"/>
      <c r="E690" s="29"/>
      <c r="F690" s="29"/>
      <c r="G690" s="29"/>
      <c r="H690" s="31">
        <f>C690</f>
        <v>0</v>
      </c>
    </row>
    <row r="691" spans="1:8" s="26" customFormat="1">
      <c r="A691" s="50">
        <v>419</v>
      </c>
      <c r="B691" s="33" t="s">
        <v>288</v>
      </c>
      <c r="C691" s="29"/>
      <c r="D691" s="36"/>
      <c r="E691" s="36"/>
      <c r="F691" s="36"/>
      <c r="G691" s="36"/>
      <c r="H691" s="31">
        <f>SUM(D691:G691)</f>
        <v>0</v>
      </c>
    </row>
    <row r="692" spans="1:8" s="26" customFormat="1">
      <c r="A692" s="27">
        <v>43</v>
      </c>
      <c r="B692" s="28" t="s">
        <v>289</v>
      </c>
      <c r="C692" s="29"/>
      <c r="D692" s="25">
        <f>SUM(D693:D697)</f>
        <v>0</v>
      </c>
      <c r="E692" s="25">
        <f>SUM(E693:E697)</f>
        <v>0</v>
      </c>
      <c r="F692" s="25">
        <f>SUM(F693:F697)</f>
        <v>0</v>
      </c>
      <c r="G692" s="25">
        <f>SUM(G693:G697)</f>
        <v>0</v>
      </c>
      <c r="H692" s="31">
        <f>SUM(D692:G692)</f>
        <v>0</v>
      </c>
    </row>
    <row r="693" spans="1:8" s="26" customFormat="1">
      <c r="A693" s="41">
        <v>431</v>
      </c>
      <c r="B693" s="35" t="s">
        <v>290</v>
      </c>
      <c r="C693" s="29"/>
      <c r="D693" s="36"/>
      <c r="E693" s="36"/>
      <c r="F693" s="36"/>
      <c r="G693" s="36"/>
      <c r="H693" s="31">
        <f t="shared" ref="H693:H702" si="30">SUM(D693:G693)</f>
        <v>0</v>
      </c>
    </row>
    <row r="694" spans="1:8" s="26" customFormat="1">
      <c r="A694" s="41">
        <v>432</v>
      </c>
      <c r="B694" s="35" t="s">
        <v>291</v>
      </c>
      <c r="C694" s="29"/>
      <c r="D694" s="36"/>
      <c r="E694" s="36"/>
      <c r="F694" s="36"/>
      <c r="G694" s="36"/>
      <c r="H694" s="31">
        <f t="shared" si="30"/>
        <v>0</v>
      </c>
    </row>
    <row r="695" spans="1:8" s="26" customFormat="1">
      <c r="A695" s="41">
        <v>433</v>
      </c>
      <c r="B695" s="35" t="s">
        <v>292</v>
      </c>
      <c r="C695" s="29"/>
      <c r="D695" s="36"/>
      <c r="E695" s="36"/>
      <c r="F695" s="36"/>
      <c r="G695" s="36"/>
      <c r="H695" s="31">
        <f t="shared" si="30"/>
        <v>0</v>
      </c>
    </row>
    <row r="696" spans="1:8" s="26" customFormat="1">
      <c r="A696" s="41">
        <v>434</v>
      </c>
      <c r="B696" s="35" t="s">
        <v>293</v>
      </c>
      <c r="C696" s="29"/>
      <c r="D696" s="36"/>
      <c r="E696" s="36"/>
      <c r="F696" s="36"/>
      <c r="G696" s="36"/>
      <c r="H696" s="31">
        <f t="shared" si="30"/>
        <v>0</v>
      </c>
    </row>
    <row r="697" spans="1:8" s="26" customFormat="1">
      <c r="A697" s="41">
        <v>437</v>
      </c>
      <c r="B697" s="35" t="s">
        <v>294</v>
      </c>
      <c r="C697" s="29"/>
      <c r="D697" s="36"/>
      <c r="E697" s="36"/>
      <c r="F697" s="36"/>
      <c r="G697" s="36"/>
      <c r="H697" s="31">
        <f t="shared" si="30"/>
        <v>0</v>
      </c>
    </row>
    <row r="698" spans="1:8" s="26" customFormat="1">
      <c r="A698" s="27">
        <v>44</v>
      </c>
      <c r="B698" s="28" t="s">
        <v>295</v>
      </c>
      <c r="C698" s="29"/>
      <c r="D698" s="36"/>
      <c r="E698" s="36"/>
      <c r="F698" s="36"/>
      <c r="G698" s="36"/>
      <c r="H698" s="31">
        <f t="shared" si="30"/>
        <v>0</v>
      </c>
    </row>
    <row r="699" spans="1:8" s="26" customFormat="1">
      <c r="A699" s="27">
        <v>45</v>
      </c>
      <c r="B699" s="28" t="s">
        <v>296</v>
      </c>
      <c r="C699" s="29"/>
      <c r="D699" s="25">
        <f>SUM(D700:D701)</f>
        <v>0</v>
      </c>
      <c r="E699" s="25">
        <f>SUM(E700:E701)</f>
        <v>0</v>
      </c>
      <c r="F699" s="25">
        <f>SUM(F700:F701)</f>
        <v>0</v>
      </c>
      <c r="G699" s="25">
        <f>SUM(G700:G701)</f>
        <v>0</v>
      </c>
      <c r="H699" s="31">
        <f t="shared" si="30"/>
        <v>0</v>
      </c>
    </row>
    <row r="700" spans="1:8" s="26" customFormat="1">
      <c r="A700" s="41">
        <v>451</v>
      </c>
      <c r="B700" s="35" t="s">
        <v>297</v>
      </c>
      <c r="C700" s="29"/>
      <c r="D700" s="36"/>
      <c r="E700" s="36"/>
      <c r="F700" s="36"/>
      <c r="G700" s="36"/>
      <c r="H700" s="31">
        <f t="shared" si="30"/>
        <v>0</v>
      </c>
    </row>
    <row r="701" spans="1:8" s="26" customFormat="1">
      <c r="A701" s="41">
        <v>452</v>
      </c>
      <c r="B701" s="35" t="s">
        <v>298</v>
      </c>
      <c r="C701" s="29"/>
      <c r="D701" s="36"/>
      <c r="E701" s="36"/>
      <c r="F701" s="36"/>
      <c r="G701" s="36"/>
      <c r="H701" s="31">
        <f t="shared" si="30"/>
        <v>0</v>
      </c>
    </row>
    <row r="702" spans="1:8" s="26" customFormat="1">
      <c r="A702" s="27">
        <v>46</v>
      </c>
      <c r="B702" s="28" t="s">
        <v>299</v>
      </c>
      <c r="C702" s="29"/>
      <c r="D702" s="36"/>
      <c r="E702" s="36"/>
      <c r="F702" s="36"/>
      <c r="G702" s="36"/>
      <c r="H702" s="31">
        <f t="shared" si="30"/>
        <v>0</v>
      </c>
    </row>
    <row r="703" spans="1:8" s="26" customFormat="1">
      <c r="A703" s="27">
        <v>5</v>
      </c>
      <c r="B703" s="28" t="s">
        <v>300</v>
      </c>
      <c r="C703" s="25">
        <f>SUM(C704:C706)</f>
        <v>0</v>
      </c>
      <c r="D703" s="25">
        <f>SUM(D704:D706)</f>
        <v>0</v>
      </c>
      <c r="E703" s="25">
        <f>SUM(E704:E706)</f>
        <v>0</v>
      </c>
      <c r="F703" s="25">
        <f>SUM(F704:F706)</f>
        <v>0</v>
      </c>
      <c r="G703" s="25">
        <f>SUM(G704:G706)</f>
        <v>0</v>
      </c>
      <c r="H703" s="31">
        <f t="shared" si="25"/>
        <v>0</v>
      </c>
    </row>
    <row r="704" spans="1:8" s="26" customFormat="1">
      <c r="A704" s="27">
        <v>51</v>
      </c>
      <c r="B704" s="28" t="s">
        <v>301</v>
      </c>
      <c r="C704" s="36"/>
      <c r="D704" s="36"/>
      <c r="E704" s="36"/>
      <c r="F704" s="36"/>
      <c r="G704" s="36"/>
      <c r="H704" s="31">
        <f t="shared" si="25"/>
        <v>0</v>
      </c>
    </row>
    <row r="705" spans="1:8" s="26" customFormat="1">
      <c r="A705" s="27">
        <v>52</v>
      </c>
      <c r="B705" s="28" t="s">
        <v>302</v>
      </c>
      <c r="C705" s="36"/>
      <c r="D705" s="36"/>
      <c r="E705" s="36"/>
      <c r="F705" s="36"/>
      <c r="G705" s="36"/>
      <c r="H705" s="31">
        <f t="shared" si="25"/>
        <v>0</v>
      </c>
    </row>
    <row r="706" spans="1:8" s="26" customFormat="1">
      <c r="A706" s="27">
        <v>53</v>
      </c>
      <c r="B706" s="28" t="s">
        <v>303</v>
      </c>
      <c r="C706" s="36"/>
      <c r="D706" s="36"/>
      <c r="E706" s="36"/>
      <c r="F706" s="36"/>
      <c r="G706" s="36"/>
      <c r="H706" s="31">
        <f t="shared" si="25"/>
        <v>0</v>
      </c>
    </row>
    <row r="707" spans="1:8" s="26" customFormat="1">
      <c r="A707" s="41">
        <v>531</v>
      </c>
      <c r="B707" s="37" t="s">
        <v>304</v>
      </c>
      <c r="C707" s="36"/>
      <c r="D707" s="36"/>
      <c r="E707" s="36"/>
      <c r="F707" s="36"/>
      <c r="G707" s="36"/>
      <c r="H707" s="31">
        <f t="shared" si="25"/>
        <v>0</v>
      </c>
    </row>
    <row r="708" spans="1:8" s="26" customFormat="1">
      <c r="A708" s="41">
        <v>5371</v>
      </c>
      <c r="B708" s="37" t="s">
        <v>305</v>
      </c>
      <c r="C708" s="36"/>
      <c r="D708" s="36"/>
      <c r="E708" s="36"/>
      <c r="F708" s="36"/>
      <c r="G708" s="36"/>
      <c r="H708" s="31">
        <f t="shared" si="25"/>
        <v>0</v>
      </c>
    </row>
    <row r="709" spans="1:8" s="26" customFormat="1">
      <c r="A709" s="34"/>
      <c r="B709" s="23" t="s">
        <v>15</v>
      </c>
      <c r="C709" s="61">
        <f>C10+C187+C654+C682+C703</f>
        <v>0</v>
      </c>
      <c r="D709" s="61">
        <f>D10+D187+D654+D682+D703</f>
        <v>0</v>
      </c>
      <c r="E709" s="61">
        <f>E10+E187+E654+E682+E703</f>
        <v>0</v>
      </c>
      <c r="F709" s="61">
        <f>F10+F187+F654+F682+F703</f>
        <v>0</v>
      </c>
      <c r="G709" s="61">
        <f>G10+G187+G654+G682+G703</f>
        <v>0</v>
      </c>
      <c r="H709" s="62">
        <f t="shared" ref="H709" si="31">SUM(C709:G709)</f>
        <v>0</v>
      </c>
    </row>
    <row r="710" spans="1:8" s="26" customFormat="1"/>
    <row r="711" spans="1:8" s="26" customFormat="1"/>
    <row r="712" spans="1:8" s="26" customFormat="1">
      <c r="A712" s="63"/>
      <c r="B712" s="64"/>
      <c r="C712" s="64"/>
      <c r="D712" s="64"/>
      <c r="E712" s="64"/>
      <c r="F712" s="64"/>
      <c r="G712" s="64"/>
    </row>
    <row r="713" spans="1:8" s="26" customFormat="1">
      <c r="A713" s="65"/>
      <c r="B713" s="66"/>
      <c r="C713" s="67"/>
      <c r="D713" s="68"/>
      <c r="E713" s="67"/>
      <c r="F713" s="68"/>
      <c r="G713" s="66"/>
    </row>
    <row r="714" spans="1:8" s="26" customFormat="1">
      <c r="A714" s="69"/>
      <c r="B714" s="70" t="s">
        <v>306</v>
      </c>
      <c r="C714" s="13" t="s">
        <v>13</v>
      </c>
      <c r="D714" s="14"/>
      <c r="E714" s="13" t="s">
        <v>14</v>
      </c>
      <c r="F714" s="14"/>
      <c r="G714" s="71" t="s">
        <v>15</v>
      </c>
    </row>
    <row r="715" spans="1:8" s="26" customFormat="1">
      <c r="A715" s="16" t="s">
        <v>16</v>
      </c>
      <c r="B715" s="17" t="s">
        <v>17</v>
      </c>
      <c r="C715" s="19" t="s">
        <v>19</v>
      </c>
      <c r="D715" s="20" t="s">
        <v>20</v>
      </c>
      <c r="E715" s="20" t="s">
        <v>19</v>
      </c>
      <c r="F715" s="20" t="s">
        <v>20</v>
      </c>
      <c r="G715" s="72"/>
    </row>
    <row r="716" spans="1:8" s="26" customFormat="1">
      <c r="A716" s="56">
        <v>1</v>
      </c>
      <c r="B716" s="73" t="s">
        <v>21</v>
      </c>
      <c r="C716" s="25">
        <f>C717+C734+C741+C751+C768+C800</f>
        <v>0</v>
      </c>
      <c r="D716" s="25">
        <f>D717+D734+D741+D751+D768+D800</f>
        <v>0</v>
      </c>
      <c r="E716" s="25">
        <f>E717+E734+E741+E751+E768+E800</f>
        <v>0</v>
      </c>
      <c r="F716" s="25">
        <f>F717+F734+F741+F751+F768+F800</f>
        <v>0</v>
      </c>
      <c r="G716" s="25">
        <f>SUM(C716:F716)</f>
        <v>0</v>
      </c>
    </row>
    <row r="717" spans="1:8" s="26" customFormat="1">
      <c r="A717" s="74">
        <v>112</v>
      </c>
      <c r="B717" s="33" t="s">
        <v>29</v>
      </c>
      <c r="C717" s="25">
        <f>C718+C721+C727+C733</f>
        <v>0</v>
      </c>
      <c r="D717" s="25">
        <f>D718+D721+D727+D733</f>
        <v>0</v>
      </c>
      <c r="E717" s="25">
        <f>E718+E721+E727+E733</f>
        <v>0</v>
      </c>
      <c r="F717" s="25">
        <f>F718+F721+F727+F733</f>
        <v>0</v>
      </c>
      <c r="G717" s="25">
        <f t="shared" ref="G717:G768" si="32">SUM(C717:F717)</f>
        <v>0</v>
      </c>
    </row>
    <row r="718" spans="1:8" s="26" customFormat="1">
      <c r="A718" s="55">
        <v>1121</v>
      </c>
      <c r="B718" s="35" t="s">
        <v>307</v>
      </c>
      <c r="C718" s="25">
        <f>SUM(C719:C720)</f>
        <v>0</v>
      </c>
      <c r="D718" s="25">
        <f>SUM(D719:D720)</f>
        <v>0</v>
      </c>
      <c r="E718" s="25">
        <f>SUM(E719:E720)</f>
        <v>0</v>
      </c>
      <c r="F718" s="25">
        <f>SUM(F719:F720)</f>
        <v>0</v>
      </c>
      <c r="G718" s="25">
        <f t="shared" si="32"/>
        <v>0</v>
      </c>
    </row>
    <row r="719" spans="1:8" s="26" customFormat="1">
      <c r="A719" s="55">
        <v>11211</v>
      </c>
      <c r="B719" s="35" t="s">
        <v>308</v>
      </c>
      <c r="C719" s="36"/>
      <c r="D719" s="36"/>
      <c r="E719" s="36"/>
      <c r="F719" s="36"/>
      <c r="G719" s="25">
        <f>SUM(C719:F719)</f>
        <v>0</v>
      </c>
    </row>
    <row r="720" spans="1:8" s="26" customFormat="1">
      <c r="A720" s="55">
        <v>11219</v>
      </c>
      <c r="B720" s="35" t="s">
        <v>52</v>
      </c>
      <c r="C720" s="36"/>
      <c r="D720" s="36"/>
      <c r="E720" s="36"/>
      <c r="F720" s="36"/>
      <c r="G720" s="25">
        <f t="shared" si="32"/>
        <v>0</v>
      </c>
    </row>
    <row r="721" spans="1:7" s="26" customFormat="1">
      <c r="A721" s="55">
        <v>1125</v>
      </c>
      <c r="B721" s="35" t="s">
        <v>309</v>
      </c>
      <c r="C721" s="25">
        <f>SUM(C722:C724)</f>
        <v>0</v>
      </c>
      <c r="D721" s="25">
        <f>SUM(D722:D724)</f>
        <v>0</v>
      </c>
      <c r="E721" s="25">
        <f>SUM(E722:E724)</f>
        <v>0</v>
      </c>
      <c r="F721" s="25">
        <f>SUM(F722:F724)</f>
        <v>0</v>
      </c>
      <c r="G721" s="25">
        <f t="shared" si="32"/>
        <v>0</v>
      </c>
    </row>
    <row r="722" spans="1:7" s="26" customFormat="1">
      <c r="A722" s="55">
        <v>11251</v>
      </c>
      <c r="B722" s="35" t="s">
        <v>310</v>
      </c>
      <c r="C722" s="36"/>
      <c r="D722" s="36"/>
      <c r="E722" s="36"/>
      <c r="F722" s="36"/>
      <c r="G722" s="25">
        <f t="shared" si="32"/>
        <v>0</v>
      </c>
    </row>
    <row r="723" spans="1:7" s="26" customFormat="1">
      <c r="A723" s="55">
        <v>11252</v>
      </c>
      <c r="B723" s="35" t="s">
        <v>311</v>
      </c>
      <c r="C723" s="36"/>
      <c r="D723" s="36"/>
      <c r="E723" s="36"/>
      <c r="F723" s="36"/>
      <c r="G723" s="25">
        <f t="shared" si="32"/>
        <v>0</v>
      </c>
    </row>
    <row r="724" spans="1:7" s="26" customFormat="1">
      <c r="A724" s="55">
        <v>11259</v>
      </c>
      <c r="B724" s="35" t="s">
        <v>52</v>
      </c>
      <c r="C724" s="25">
        <f>SUM(C725:C726)</f>
        <v>0</v>
      </c>
      <c r="D724" s="25">
        <f>SUM(D725:D726)</f>
        <v>0</v>
      </c>
      <c r="E724" s="25">
        <f>SUM(E725:E726)</f>
        <v>0</v>
      </c>
      <c r="F724" s="25">
        <f>SUM(F725:F726)</f>
        <v>0</v>
      </c>
      <c r="G724" s="25">
        <f t="shared" si="32"/>
        <v>0</v>
      </c>
    </row>
    <row r="725" spans="1:7" s="26" customFormat="1">
      <c r="A725" s="55">
        <v>112591</v>
      </c>
      <c r="B725" s="35" t="s">
        <v>312</v>
      </c>
      <c r="C725" s="36"/>
      <c r="D725" s="36"/>
      <c r="E725" s="36"/>
      <c r="F725" s="36"/>
      <c r="G725" s="25">
        <f t="shared" si="32"/>
        <v>0</v>
      </c>
    </row>
    <row r="726" spans="1:7" s="26" customFormat="1">
      <c r="A726" s="55">
        <v>112592</v>
      </c>
      <c r="B726" s="35" t="s">
        <v>313</v>
      </c>
      <c r="C726" s="36"/>
      <c r="D726" s="36"/>
      <c r="E726" s="36"/>
      <c r="F726" s="36"/>
      <c r="G726" s="25">
        <f t="shared" si="32"/>
        <v>0</v>
      </c>
    </row>
    <row r="727" spans="1:7" s="26" customFormat="1">
      <c r="A727" s="55">
        <v>1126</v>
      </c>
      <c r="B727" s="35" t="s">
        <v>314</v>
      </c>
      <c r="C727" s="25">
        <f>SUM(C728:C730)</f>
        <v>0</v>
      </c>
      <c r="D727" s="25">
        <f>SUM(D728:D730)</f>
        <v>0</v>
      </c>
      <c r="E727" s="25">
        <f>SUM(E728:E730)</f>
        <v>0</v>
      </c>
      <c r="F727" s="25">
        <f>SUM(F728:F730)</f>
        <v>0</v>
      </c>
      <c r="G727" s="25">
        <f t="shared" si="32"/>
        <v>0</v>
      </c>
    </row>
    <row r="728" spans="1:7" s="26" customFormat="1">
      <c r="A728" s="55">
        <v>11261</v>
      </c>
      <c r="B728" s="35" t="s">
        <v>315</v>
      </c>
      <c r="C728" s="36"/>
      <c r="D728" s="36"/>
      <c r="E728" s="36"/>
      <c r="F728" s="36"/>
      <c r="G728" s="25">
        <f t="shared" si="32"/>
        <v>0</v>
      </c>
    </row>
    <row r="729" spans="1:7" s="26" customFormat="1">
      <c r="A729" s="55">
        <v>11262</v>
      </c>
      <c r="B729" s="35" t="s">
        <v>316</v>
      </c>
      <c r="C729" s="36"/>
      <c r="D729" s="36"/>
      <c r="E729" s="36"/>
      <c r="F729" s="36"/>
      <c r="G729" s="25">
        <f t="shared" si="32"/>
        <v>0</v>
      </c>
    </row>
    <row r="730" spans="1:7" s="26" customFormat="1">
      <c r="A730" s="55">
        <v>11269</v>
      </c>
      <c r="B730" s="35" t="s">
        <v>52</v>
      </c>
      <c r="C730" s="25">
        <f>SUM(C731:C732)</f>
        <v>0</v>
      </c>
      <c r="D730" s="25">
        <f>SUM(D731:D732)</f>
        <v>0</v>
      </c>
      <c r="E730" s="25">
        <f>SUM(E731:E732)</f>
        <v>0</v>
      </c>
      <c r="F730" s="25">
        <f>SUM(F731:F732)</f>
        <v>0</v>
      </c>
      <c r="G730" s="25">
        <f t="shared" si="32"/>
        <v>0</v>
      </c>
    </row>
    <row r="731" spans="1:7" s="26" customFormat="1">
      <c r="A731" s="55">
        <v>112691</v>
      </c>
      <c r="B731" s="35" t="s">
        <v>317</v>
      </c>
      <c r="C731" s="36"/>
      <c r="D731" s="36"/>
      <c r="E731" s="36"/>
      <c r="F731" s="36"/>
      <c r="G731" s="25">
        <f t="shared" si="32"/>
        <v>0</v>
      </c>
    </row>
    <row r="732" spans="1:7" s="26" customFormat="1">
      <c r="A732" s="55">
        <v>112692</v>
      </c>
      <c r="B732" s="35" t="s">
        <v>318</v>
      </c>
      <c r="C732" s="36"/>
      <c r="D732" s="36"/>
      <c r="E732" s="36"/>
      <c r="F732" s="36"/>
      <c r="G732" s="25">
        <f t="shared" si="32"/>
        <v>0</v>
      </c>
    </row>
    <row r="733" spans="1:7" s="26" customFormat="1">
      <c r="A733" s="55">
        <v>1128</v>
      </c>
      <c r="B733" s="35" t="s">
        <v>43</v>
      </c>
      <c r="C733" s="36"/>
      <c r="D733" s="36"/>
      <c r="E733" s="36"/>
      <c r="F733" s="36"/>
      <c r="G733" s="25">
        <f t="shared" si="32"/>
        <v>0</v>
      </c>
    </row>
    <row r="734" spans="1:7" s="26" customFormat="1">
      <c r="A734" s="56">
        <v>12</v>
      </c>
      <c r="B734" s="28" t="s">
        <v>319</v>
      </c>
      <c r="C734" s="25">
        <f>C735+C738</f>
        <v>0</v>
      </c>
      <c r="D734" s="25">
        <f>D735+D738</f>
        <v>0</v>
      </c>
      <c r="E734" s="25">
        <f>E735+E738</f>
        <v>0</v>
      </c>
      <c r="F734" s="25">
        <f>F735+F738</f>
        <v>0</v>
      </c>
      <c r="G734" s="25">
        <f t="shared" si="32"/>
        <v>0</v>
      </c>
    </row>
    <row r="735" spans="1:7" s="26" customFormat="1">
      <c r="A735" s="55">
        <v>1215</v>
      </c>
      <c r="B735" s="35" t="s">
        <v>320</v>
      </c>
      <c r="C735" s="25">
        <f>SUM(C736:C737)</f>
        <v>0</v>
      </c>
      <c r="D735" s="25">
        <f>SUM(D736:D737)</f>
        <v>0</v>
      </c>
      <c r="E735" s="25">
        <f>SUM(E736:E737)</f>
        <v>0</v>
      </c>
      <c r="F735" s="25">
        <f>SUM(F736:F737)</f>
        <v>0</v>
      </c>
      <c r="G735" s="25">
        <f t="shared" si="32"/>
        <v>0</v>
      </c>
    </row>
    <row r="736" spans="1:7" s="26" customFormat="1">
      <c r="A736" s="55">
        <v>12151</v>
      </c>
      <c r="B736" s="35" t="s">
        <v>321</v>
      </c>
      <c r="C736" s="36"/>
      <c r="D736" s="36"/>
      <c r="E736" s="36"/>
      <c r="F736" s="36"/>
      <c r="G736" s="25">
        <f t="shared" si="32"/>
        <v>0</v>
      </c>
    </row>
    <row r="737" spans="1:7" s="26" customFormat="1">
      <c r="A737" s="55">
        <v>12159</v>
      </c>
      <c r="B737" s="35" t="s">
        <v>322</v>
      </c>
      <c r="C737" s="36"/>
      <c r="D737" s="36"/>
      <c r="E737" s="36"/>
      <c r="F737" s="36"/>
      <c r="G737" s="25">
        <f t="shared" si="32"/>
        <v>0</v>
      </c>
    </row>
    <row r="738" spans="1:7" s="26" customFormat="1">
      <c r="A738" s="55">
        <v>1225</v>
      </c>
      <c r="B738" s="35" t="s">
        <v>323</v>
      </c>
      <c r="C738" s="25">
        <f>SUM(C739:C740)</f>
        <v>0</v>
      </c>
      <c r="D738" s="25">
        <f>SUM(D739:D740)</f>
        <v>0</v>
      </c>
      <c r="E738" s="25">
        <f>SUM(E739:E740)</f>
        <v>0</v>
      </c>
      <c r="F738" s="25">
        <f>SUM(F739:F740)</f>
        <v>0</v>
      </c>
      <c r="G738" s="25">
        <f t="shared" si="32"/>
        <v>0</v>
      </c>
    </row>
    <row r="739" spans="1:7" s="26" customFormat="1">
      <c r="A739" s="55">
        <v>12251</v>
      </c>
      <c r="B739" s="35" t="s">
        <v>324</v>
      </c>
      <c r="C739" s="36"/>
      <c r="D739" s="36"/>
      <c r="E739" s="36"/>
      <c r="F739" s="36"/>
      <c r="G739" s="25">
        <f t="shared" si="32"/>
        <v>0</v>
      </c>
    </row>
    <row r="740" spans="1:7" s="26" customFormat="1">
      <c r="A740" s="55">
        <v>12259</v>
      </c>
      <c r="B740" s="35" t="s">
        <v>325</v>
      </c>
      <c r="C740" s="36"/>
      <c r="D740" s="36"/>
      <c r="E740" s="36"/>
      <c r="F740" s="36"/>
      <c r="G740" s="25">
        <f t="shared" si="32"/>
        <v>0</v>
      </c>
    </row>
    <row r="741" spans="1:7" s="26" customFormat="1">
      <c r="A741" s="56">
        <v>13</v>
      </c>
      <c r="B741" s="28" t="s">
        <v>84</v>
      </c>
      <c r="C741" s="25">
        <f>C742</f>
        <v>0</v>
      </c>
      <c r="D741" s="25">
        <f>D748</f>
        <v>0</v>
      </c>
      <c r="E741" s="25">
        <f>E742</f>
        <v>0</v>
      </c>
      <c r="F741" s="25">
        <f>F748</f>
        <v>0</v>
      </c>
      <c r="G741" s="25">
        <f t="shared" si="32"/>
        <v>0</v>
      </c>
    </row>
    <row r="742" spans="1:7" s="26" customFormat="1">
      <c r="A742" s="50">
        <v>131</v>
      </c>
      <c r="B742" s="33" t="s">
        <v>85</v>
      </c>
      <c r="C742" s="25">
        <f>SUM(C743:C745)</f>
        <v>0</v>
      </c>
      <c r="D742" s="29"/>
      <c r="E742" s="25">
        <f>SUM(E743:E745)</f>
        <v>0</v>
      </c>
      <c r="F742" s="29"/>
      <c r="G742" s="25">
        <f>C742+E742</f>
        <v>0</v>
      </c>
    </row>
    <row r="743" spans="1:7" s="26" customFormat="1">
      <c r="A743" s="34">
        <v>1311</v>
      </c>
      <c r="B743" s="35" t="s">
        <v>326</v>
      </c>
      <c r="C743" s="36"/>
      <c r="D743" s="29"/>
      <c r="E743" s="36"/>
      <c r="F743" s="29"/>
      <c r="G743" s="25">
        <f t="shared" ref="G743:G747" si="33">C743+E743</f>
        <v>0</v>
      </c>
    </row>
    <row r="744" spans="1:7" s="26" customFormat="1">
      <c r="A744" s="34">
        <v>1312</v>
      </c>
      <c r="B744" s="35" t="s">
        <v>327</v>
      </c>
      <c r="C744" s="36"/>
      <c r="D744" s="29"/>
      <c r="E744" s="36"/>
      <c r="F744" s="29"/>
      <c r="G744" s="25">
        <f t="shared" si="33"/>
        <v>0</v>
      </c>
    </row>
    <row r="745" spans="1:7" s="26" customFormat="1">
      <c r="A745" s="34">
        <v>1319</v>
      </c>
      <c r="B745" s="35" t="s">
        <v>88</v>
      </c>
      <c r="C745" s="25">
        <f>SUM(C746:C747)</f>
        <v>0</v>
      </c>
      <c r="D745" s="29"/>
      <c r="E745" s="25">
        <f>SUM(E746:E747)</f>
        <v>0</v>
      </c>
      <c r="F745" s="29"/>
      <c r="G745" s="25">
        <f t="shared" si="33"/>
        <v>0</v>
      </c>
    </row>
    <row r="746" spans="1:7" s="26" customFormat="1">
      <c r="A746" s="34">
        <v>13191</v>
      </c>
      <c r="B746" s="35" t="s">
        <v>328</v>
      </c>
      <c r="C746" s="36"/>
      <c r="D746" s="29"/>
      <c r="E746" s="36"/>
      <c r="F746" s="29"/>
      <c r="G746" s="25">
        <f t="shared" si="33"/>
        <v>0</v>
      </c>
    </row>
    <row r="747" spans="1:7" s="26" customFormat="1">
      <c r="A747" s="34">
        <v>13192</v>
      </c>
      <c r="B747" s="35" t="s">
        <v>329</v>
      </c>
      <c r="C747" s="36"/>
      <c r="D747" s="29"/>
      <c r="E747" s="36"/>
      <c r="F747" s="29"/>
      <c r="G747" s="25">
        <f t="shared" si="33"/>
        <v>0</v>
      </c>
    </row>
    <row r="748" spans="1:7" s="26" customFormat="1">
      <c r="A748" s="50">
        <v>132</v>
      </c>
      <c r="B748" s="33" t="s">
        <v>330</v>
      </c>
      <c r="C748" s="29"/>
      <c r="D748" s="25">
        <f>SUM(D749:D750)</f>
        <v>0</v>
      </c>
      <c r="E748" s="29"/>
      <c r="F748" s="25">
        <f>SUM(F749:F750)</f>
        <v>0</v>
      </c>
      <c r="G748" s="25">
        <f>D748+F748</f>
        <v>0</v>
      </c>
    </row>
    <row r="749" spans="1:7" s="26" customFormat="1">
      <c r="A749" s="34">
        <v>1321</v>
      </c>
      <c r="B749" s="35" t="s">
        <v>330</v>
      </c>
      <c r="C749" s="29"/>
      <c r="D749" s="36"/>
      <c r="E749" s="29"/>
      <c r="F749" s="36"/>
      <c r="G749" s="25">
        <f>D749+F749</f>
        <v>0</v>
      </c>
    </row>
    <row r="750" spans="1:7" s="26" customFormat="1">
      <c r="A750" s="34">
        <v>1329</v>
      </c>
      <c r="B750" s="35" t="s">
        <v>88</v>
      </c>
      <c r="C750" s="29"/>
      <c r="D750" s="36"/>
      <c r="E750" s="29"/>
      <c r="F750" s="36"/>
      <c r="G750" s="25">
        <f t="shared" ref="G750" si="34">D750+F750</f>
        <v>0</v>
      </c>
    </row>
    <row r="751" spans="1:7" s="26" customFormat="1">
      <c r="A751" s="56">
        <v>16</v>
      </c>
      <c r="B751" s="28" t="s">
        <v>331</v>
      </c>
      <c r="C751" s="25">
        <f>C752</f>
        <v>0</v>
      </c>
      <c r="D751" s="25">
        <f>D764</f>
        <v>0</v>
      </c>
      <c r="E751" s="25">
        <f>E752</f>
        <v>0</v>
      </c>
      <c r="F751" s="25">
        <f>F764</f>
        <v>0</v>
      </c>
      <c r="G751" s="25">
        <f t="shared" si="32"/>
        <v>0</v>
      </c>
    </row>
    <row r="752" spans="1:7" s="26" customFormat="1">
      <c r="A752" s="50">
        <v>161</v>
      </c>
      <c r="B752" s="33" t="s">
        <v>332</v>
      </c>
      <c r="C752" s="25">
        <f>C753+C756+C759</f>
        <v>0</v>
      </c>
      <c r="D752" s="29"/>
      <c r="E752" s="25">
        <f>E753+E756+E759</f>
        <v>0</v>
      </c>
      <c r="F752" s="29"/>
      <c r="G752" s="25">
        <f>C752+E752</f>
        <v>0</v>
      </c>
    </row>
    <row r="753" spans="1:7" s="26" customFormat="1">
      <c r="A753" s="34">
        <v>1611</v>
      </c>
      <c r="B753" s="35" t="s">
        <v>99</v>
      </c>
      <c r="C753" s="25">
        <f>SUM(C754:C755)</f>
        <v>0</v>
      </c>
      <c r="D753" s="29"/>
      <c r="E753" s="25">
        <f>SUM(E754:E755)</f>
        <v>0</v>
      </c>
      <c r="F753" s="29"/>
      <c r="G753" s="25">
        <f t="shared" ref="G753:G763" si="35">C753+E753</f>
        <v>0</v>
      </c>
    </row>
    <row r="754" spans="1:7" s="26" customFormat="1">
      <c r="A754" s="34">
        <v>16111</v>
      </c>
      <c r="B754" s="35" t="s">
        <v>333</v>
      </c>
      <c r="C754" s="36"/>
      <c r="D754" s="29"/>
      <c r="E754" s="36"/>
      <c r="F754" s="29"/>
      <c r="G754" s="25">
        <f t="shared" si="35"/>
        <v>0</v>
      </c>
    </row>
    <row r="755" spans="1:7" s="26" customFormat="1">
      <c r="A755" s="34">
        <v>16112</v>
      </c>
      <c r="B755" s="35" t="s">
        <v>334</v>
      </c>
      <c r="C755" s="36"/>
      <c r="D755" s="29"/>
      <c r="E755" s="36"/>
      <c r="F755" s="29"/>
      <c r="G755" s="25">
        <f t="shared" si="35"/>
        <v>0</v>
      </c>
    </row>
    <row r="756" spans="1:7" s="26" customFormat="1">
      <c r="A756" s="34">
        <v>1612</v>
      </c>
      <c r="B756" s="35" t="s">
        <v>335</v>
      </c>
      <c r="C756" s="25">
        <f>SUM(C757:C758)</f>
        <v>0</v>
      </c>
      <c r="D756" s="29"/>
      <c r="E756" s="25">
        <f>SUM(E757:E758)</f>
        <v>0</v>
      </c>
      <c r="F756" s="29"/>
      <c r="G756" s="25">
        <f t="shared" si="35"/>
        <v>0</v>
      </c>
    </row>
    <row r="757" spans="1:7" s="26" customFormat="1">
      <c r="A757" s="34">
        <v>16121</v>
      </c>
      <c r="B757" s="35" t="s">
        <v>333</v>
      </c>
      <c r="C757" s="36"/>
      <c r="D757" s="29"/>
      <c r="E757" s="36"/>
      <c r="F757" s="29"/>
      <c r="G757" s="25">
        <f t="shared" si="35"/>
        <v>0</v>
      </c>
    </row>
    <row r="758" spans="1:7" s="26" customFormat="1">
      <c r="A758" s="34">
        <v>16122</v>
      </c>
      <c r="B758" s="35" t="s">
        <v>334</v>
      </c>
      <c r="C758" s="36"/>
      <c r="D758" s="29"/>
      <c r="E758" s="36"/>
      <c r="F758" s="29"/>
      <c r="G758" s="25">
        <f t="shared" si="35"/>
        <v>0</v>
      </c>
    </row>
    <row r="759" spans="1:7" s="26" customFormat="1">
      <c r="A759" s="34">
        <v>1619</v>
      </c>
      <c r="B759" s="35" t="s">
        <v>88</v>
      </c>
      <c r="C759" s="25">
        <f>SUM(C760:C763)</f>
        <v>0</v>
      </c>
      <c r="D759" s="29"/>
      <c r="E759" s="25">
        <f>SUM(E760:E763)</f>
        <v>0</v>
      </c>
      <c r="F759" s="29"/>
      <c r="G759" s="25">
        <f t="shared" si="35"/>
        <v>0</v>
      </c>
    </row>
    <row r="760" spans="1:7" s="26" customFormat="1">
      <c r="A760" s="34">
        <v>16191</v>
      </c>
      <c r="B760" s="35" t="s">
        <v>336</v>
      </c>
      <c r="C760" s="36"/>
      <c r="D760" s="29"/>
      <c r="E760" s="36"/>
      <c r="F760" s="29"/>
      <c r="G760" s="25">
        <f t="shared" si="35"/>
        <v>0</v>
      </c>
    </row>
    <row r="761" spans="1:7" s="26" customFormat="1">
      <c r="A761" s="34">
        <v>16192</v>
      </c>
      <c r="B761" s="35" t="s">
        <v>337</v>
      </c>
      <c r="C761" s="36"/>
      <c r="D761" s="29"/>
      <c r="E761" s="36"/>
      <c r="F761" s="29"/>
      <c r="G761" s="25">
        <f>C761+E761</f>
        <v>0</v>
      </c>
    </row>
    <row r="762" spans="1:7" s="26" customFormat="1">
      <c r="A762" s="34">
        <v>16193</v>
      </c>
      <c r="B762" s="35" t="s">
        <v>338</v>
      </c>
      <c r="C762" s="36"/>
      <c r="D762" s="29"/>
      <c r="E762" s="36"/>
      <c r="F762" s="29"/>
      <c r="G762" s="25">
        <f t="shared" si="35"/>
        <v>0</v>
      </c>
    </row>
    <row r="763" spans="1:7" s="26" customFormat="1">
      <c r="A763" s="34">
        <v>16194</v>
      </c>
      <c r="B763" s="35" t="s">
        <v>339</v>
      </c>
      <c r="C763" s="36"/>
      <c r="D763" s="29"/>
      <c r="E763" s="36"/>
      <c r="F763" s="29"/>
      <c r="G763" s="25">
        <f t="shared" si="35"/>
        <v>0</v>
      </c>
    </row>
    <row r="764" spans="1:7" s="26" customFormat="1">
      <c r="A764" s="50">
        <v>162</v>
      </c>
      <c r="B764" s="33" t="s">
        <v>340</v>
      </c>
      <c r="C764" s="29"/>
      <c r="D764" s="25">
        <f>SUM(D765:D767)</f>
        <v>0</v>
      </c>
      <c r="E764" s="29"/>
      <c r="F764" s="25">
        <f>SUM(F765:F767)</f>
        <v>0</v>
      </c>
      <c r="G764" s="25">
        <f>D764+F764</f>
        <v>0</v>
      </c>
    </row>
    <row r="765" spans="1:7" s="26" customFormat="1">
      <c r="A765" s="34">
        <v>1621</v>
      </c>
      <c r="B765" s="35" t="s">
        <v>99</v>
      </c>
      <c r="C765" s="29"/>
      <c r="D765" s="36"/>
      <c r="E765" s="29"/>
      <c r="F765" s="36"/>
      <c r="G765" s="25">
        <f t="shared" ref="G765:G767" si="36">D765+F765</f>
        <v>0</v>
      </c>
    </row>
    <row r="766" spans="1:7" s="26" customFormat="1">
      <c r="A766" s="34">
        <v>1622</v>
      </c>
      <c r="B766" s="35" t="s">
        <v>335</v>
      </c>
      <c r="C766" s="29"/>
      <c r="D766" s="36"/>
      <c r="E766" s="29"/>
      <c r="F766" s="36"/>
      <c r="G766" s="25">
        <f t="shared" si="36"/>
        <v>0</v>
      </c>
    </row>
    <row r="767" spans="1:7" s="26" customFormat="1">
      <c r="A767" s="34">
        <v>1629</v>
      </c>
      <c r="B767" s="35" t="s">
        <v>88</v>
      </c>
      <c r="C767" s="29"/>
      <c r="D767" s="36"/>
      <c r="E767" s="29"/>
      <c r="F767" s="36"/>
      <c r="G767" s="25">
        <f t="shared" si="36"/>
        <v>0</v>
      </c>
    </row>
    <row r="768" spans="1:7" s="26" customFormat="1">
      <c r="A768" s="27">
        <v>17</v>
      </c>
      <c r="B768" s="28" t="s">
        <v>341</v>
      </c>
      <c r="C768" s="25">
        <f>C769+C794</f>
        <v>0</v>
      </c>
      <c r="D768" s="25">
        <f>D786+D794</f>
        <v>0</v>
      </c>
      <c r="E768" s="25">
        <f>E769+E794</f>
        <v>0</v>
      </c>
      <c r="F768" s="25">
        <f>F786+F794</f>
        <v>0</v>
      </c>
      <c r="G768" s="25">
        <f t="shared" si="32"/>
        <v>0</v>
      </c>
    </row>
    <row r="769" spans="1:7" s="26" customFormat="1">
      <c r="A769" s="50">
        <v>171</v>
      </c>
      <c r="B769" s="33" t="s">
        <v>342</v>
      </c>
      <c r="C769" s="25">
        <f>C770+C773+C776+C779</f>
        <v>0</v>
      </c>
      <c r="D769" s="29"/>
      <c r="E769" s="25">
        <f>E770+E773+E776+E779</f>
        <v>0</v>
      </c>
      <c r="F769" s="29"/>
      <c r="G769" s="25">
        <f>C769+E769</f>
        <v>0</v>
      </c>
    </row>
    <row r="770" spans="1:7" s="26" customFormat="1">
      <c r="A770" s="34">
        <v>1711</v>
      </c>
      <c r="B770" s="35" t="s">
        <v>343</v>
      </c>
      <c r="C770" s="25">
        <f>SUM(C771:C772)</f>
        <v>0</v>
      </c>
      <c r="D770" s="29"/>
      <c r="E770" s="25">
        <f>SUM(E771:E772)</f>
        <v>0</v>
      </c>
      <c r="F770" s="29"/>
      <c r="G770" s="25">
        <f t="shared" ref="G770:G785" si="37">C770+E770</f>
        <v>0</v>
      </c>
    </row>
    <row r="771" spans="1:7" s="26" customFormat="1">
      <c r="A771" s="34">
        <v>17111</v>
      </c>
      <c r="B771" s="35" t="s">
        <v>344</v>
      </c>
      <c r="C771" s="36"/>
      <c r="D771" s="29"/>
      <c r="E771" s="36"/>
      <c r="F771" s="29"/>
      <c r="G771" s="25">
        <f t="shared" si="37"/>
        <v>0</v>
      </c>
    </row>
    <row r="772" spans="1:7" s="26" customFormat="1">
      <c r="A772" s="34">
        <v>17112</v>
      </c>
      <c r="B772" s="35" t="s">
        <v>345</v>
      </c>
      <c r="C772" s="36"/>
      <c r="D772" s="29"/>
      <c r="E772" s="36"/>
      <c r="F772" s="29"/>
      <c r="G772" s="25">
        <f t="shared" si="37"/>
        <v>0</v>
      </c>
    </row>
    <row r="773" spans="1:7" s="26" customFormat="1">
      <c r="A773" s="34">
        <v>1712</v>
      </c>
      <c r="B773" s="35" t="s">
        <v>346</v>
      </c>
      <c r="C773" s="25">
        <f>SUM(C774:C775)</f>
        <v>0</v>
      </c>
      <c r="D773" s="29"/>
      <c r="E773" s="25">
        <f>SUM(E774:E775)</f>
        <v>0</v>
      </c>
      <c r="F773" s="29"/>
      <c r="G773" s="25">
        <f t="shared" si="37"/>
        <v>0</v>
      </c>
    </row>
    <row r="774" spans="1:7" s="26" customFormat="1">
      <c r="A774" s="34">
        <v>17121</v>
      </c>
      <c r="B774" s="35" t="s">
        <v>344</v>
      </c>
      <c r="C774" s="36"/>
      <c r="D774" s="29"/>
      <c r="E774" s="36"/>
      <c r="F774" s="29"/>
      <c r="G774" s="25">
        <f t="shared" si="37"/>
        <v>0</v>
      </c>
    </row>
    <row r="775" spans="1:7" s="26" customFormat="1">
      <c r="A775" s="34">
        <v>17122</v>
      </c>
      <c r="B775" s="35" t="s">
        <v>345</v>
      </c>
      <c r="C775" s="36"/>
      <c r="D775" s="29"/>
      <c r="E775" s="36"/>
      <c r="F775" s="29"/>
      <c r="G775" s="25">
        <f t="shared" si="37"/>
        <v>0</v>
      </c>
    </row>
    <row r="776" spans="1:7" s="26" customFormat="1">
      <c r="A776" s="34">
        <v>1713</v>
      </c>
      <c r="B776" s="35" t="s">
        <v>347</v>
      </c>
      <c r="C776" s="25">
        <f>SUM(C777:C778)</f>
        <v>0</v>
      </c>
      <c r="D776" s="29"/>
      <c r="E776" s="25">
        <f>SUM(E777:E778)</f>
        <v>0</v>
      </c>
      <c r="F776" s="29"/>
      <c r="G776" s="25">
        <f t="shared" si="37"/>
        <v>0</v>
      </c>
    </row>
    <row r="777" spans="1:7" s="26" customFormat="1">
      <c r="A777" s="34">
        <v>17131</v>
      </c>
      <c r="B777" s="35" t="s">
        <v>344</v>
      </c>
      <c r="C777" s="36"/>
      <c r="D777" s="29"/>
      <c r="E777" s="36"/>
      <c r="F777" s="29"/>
      <c r="G777" s="25">
        <f t="shared" si="37"/>
        <v>0</v>
      </c>
    </row>
    <row r="778" spans="1:7" s="26" customFormat="1">
      <c r="A778" s="34">
        <v>17132</v>
      </c>
      <c r="B778" s="35" t="s">
        <v>345</v>
      </c>
      <c r="C778" s="36"/>
      <c r="D778" s="29"/>
      <c r="E778" s="36"/>
      <c r="F778" s="29"/>
      <c r="G778" s="25">
        <f t="shared" si="37"/>
        <v>0</v>
      </c>
    </row>
    <row r="779" spans="1:7" s="26" customFormat="1">
      <c r="A779" s="34">
        <v>1719</v>
      </c>
      <c r="B779" s="35" t="s">
        <v>88</v>
      </c>
      <c r="C779" s="25">
        <f>SUM(C780:C785)</f>
        <v>0</v>
      </c>
      <c r="D779" s="29"/>
      <c r="E779" s="25">
        <f>SUM(E780:E785)</f>
        <v>0</v>
      </c>
      <c r="F779" s="29"/>
      <c r="G779" s="25">
        <f t="shared" si="37"/>
        <v>0</v>
      </c>
    </row>
    <row r="780" spans="1:7" s="26" customFormat="1">
      <c r="A780" s="34">
        <v>17191</v>
      </c>
      <c r="B780" s="35" t="s">
        <v>348</v>
      </c>
      <c r="C780" s="36"/>
      <c r="D780" s="29"/>
      <c r="E780" s="36"/>
      <c r="F780" s="29"/>
      <c r="G780" s="25">
        <f>C780+E780</f>
        <v>0</v>
      </c>
    </row>
    <row r="781" spans="1:7" s="26" customFormat="1">
      <c r="A781" s="34">
        <v>17192</v>
      </c>
      <c r="B781" s="35" t="s">
        <v>349</v>
      </c>
      <c r="C781" s="36"/>
      <c r="D781" s="29"/>
      <c r="E781" s="36"/>
      <c r="F781" s="29"/>
      <c r="G781" s="25">
        <f t="shared" si="37"/>
        <v>0</v>
      </c>
    </row>
    <row r="782" spans="1:7" s="26" customFormat="1">
      <c r="A782" s="34">
        <v>17193</v>
      </c>
      <c r="B782" s="35" t="s">
        <v>350</v>
      </c>
      <c r="C782" s="36"/>
      <c r="D782" s="29"/>
      <c r="E782" s="36"/>
      <c r="F782" s="29"/>
      <c r="G782" s="25">
        <f t="shared" si="37"/>
        <v>0</v>
      </c>
    </row>
    <row r="783" spans="1:7" s="26" customFormat="1">
      <c r="A783" s="34">
        <v>17194</v>
      </c>
      <c r="B783" s="35" t="s">
        <v>351</v>
      </c>
      <c r="C783" s="36"/>
      <c r="D783" s="29"/>
      <c r="E783" s="36"/>
      <c r="F783" s="29"/>
      <c r="G783" s="25">
        <f t="shared" si="37"/>
        <v>0</v>
      </c>
    </row>
    <row r="784" spans="1:7" s="26" customFormat="1">
      <c r="A784" s="34">
        <v>17195</v>
      </c>
      <c r="B784" s="35" t="s">
        <v>352</v>
      </c>
      <c r="C784" s="36"/>
      <c r="D784" s="29"/>
      <c r="E784" s="36"/>
      <c r="F784" s="29"/>
      <c r="G784" s="25">
        <f t="shared" si="37"/>
        <v>0</v>
      </c>
    </row>
    <row r="785" spans="1:7" s="26" customFormat="1">
      <c r="A785" s="34">
        <v>17196</v>
      </c>
      <c r="B785" s="35" t="s">
        <v>353</v>
      </c>
      <c r="C785" s="36"/>
      <c r="D785" s="29"/>
      <c r="E785" s="36"/>
      <c r="F785" s="29"/>
      <c r="G785" s="25">
        <f t="shared" si="37"/>
        <v>0</v>
      </c>
    </row>
    <row r="786" spans="1:7" s="26" customFormat="1">
      <c r="A786" s="50">
        <v>172</v>
      </c>
      <c r="B786" s="33" t="s">
        <v>354</v>
      </c>
      <c r="C786" s="29"/>
      <c r="D786" s="25">
        <f>SUM(D787:D790)</f>
        <v>0</v>
      </c>
      <c r="E786" s="29"/>
      <c r="F786" s="25">
        <f>SUM(F787:F790)</f>
        <v>0</v>
      </c>
      <c r="G786" s="25">
        <f>D786+F786</f>
        <v>0</v>
      </c>
    </row>
    <row r="787" spans="1:7" s="26" customFormat="1">
      <c r="A787" s="34">
        <v>1721</v>
      </c>
      <c r="B787" s="35" t="s">
        <v>355</v>
      </c>
      <c r="C787" s="29"/>
      <c r="D787" s="36"/>
      <c r="E787" s="29"/>
      <c r="F787" s="36"/>
      <c r="G787" s="25">
        <f t="shared" ref="G787:G793" si="38">D787+F787</f>
        <v>0</v>
      </c>
    </row>
    <row r="788" spans="1:7" s="26" customFormat="1">
      <c r="A788" s="34">
        <v>1722</v>
      </c>
      <c r="B788" s="35" t="s">
        <v>356</v>
      </c>
      <c r="C788" s="29"/>
      <c r="D788" s="36"/>
      <c r="E788" s="29"/>
      <c r="F788" s="36"/>
      <c r="G788" s="25">
        <f>D788+F788</f>
        <v>0</v>
      </c>
    </row>
    <row r="789" spans="1:7" s="26" customFormat="1">
      <c r="A789" s="34">
        <v>1723</v>
      </c>
      <c r="B789" s="35" t="s">
        <v>357</v>
      </c>
      <c r="C789" s="29"/>
      <c r="D789" s="36"/>
      <c r="E789" s="29"/>
      <c r="F789" s="36"/>
      <c r="G789" s="25">
        <f t="shared" si="38"/>
        <v>0</v>
      </c>
    </row>
    <row r="790" spans="1:7" s="26" customFormat="1">
      <c r="A790" s="34">
        <v>1729</v>
      </c>
      <c r="B790" s="35" t="s">
        <v>88</v>
      </c>
      <c r="C790" s="29"/>
      <c r="D790" s="25">
        <f>SUM(D791:D793)</f>
        <v>0</v>
      </c>
      <c r="E790" s="29"/>
      <c r="F790" s="25">
        <f>SUM(F791:F793)</f>
        <v>0</v>
      </c>
      <c r="G790" s="25">
        <f t="shared" si="38"/>
        <v>0</v>
      </c>
    </row>
    <row r="791" spans="1:7" s="26" customFormat="1">
      <c r="A791" s="34">
        <v>17291</v>
      </c>
      <c r="B791" s="35" t="s">
        <v>358</v>
      </c>
      <c r="C791" s="29"/>
      <c r="D791" s="36"/>
      <c r="E791" s="29"/>
      <c r="F791" s="36"/>
      <c r="G791" s="25">
        <f>D791+F791</f>
        <v>0</v>
      </c>
    </row>
    <row r="792" spans="1:7" s="26" customFormat="1">
      <c r="A792" s="34">
        <v>17292</v>
      </c>
      <c r="B792" s="35" t="s">
        <v>359</v>
      </c>
      <c r="C792" s="29"/>
      <c r="D792" s="36"/>
      <c r="E792" s="29"/>
      <c r="F792" s="36"/>
      <c r="G792" s="25">
        <f>D792+F792</f>
        <v>0</v>
      </c>
    </row>
    <row r="793" spans="1:7" s="26" customFormat="1">
      <c r="A793" s="34">
        <v>17293</v>
      </c>
      <c r="B793" s="35" t="s">
        <v>360</v>
      </c>
      <c r="C793" s="29"/>
      <c r="D793" s="36"/>
      <c r="E793" s="29"/>
      <c r="F793" s="36"/>
      <c r="G793" s="25">
        <f t="shared" si="38"/>
        <v>0</v>
      </c>
    </row>
    <row r="794" spans="1:7" s="26" customFormat="1">
      <c r="A794" s="50">
        <v>173</v>
      </c>
      <c r="B794" s="33" t="s">
        <v>361</v>
      </c>
      <c r="C794" s="25">
        <f>SUM(C795:C797)</f>
        <v>0</v>
      </c>
      <c r="D794" s="25">
        <f>SUM(D795:D797)</f>
        <v>0</v>
      </c>
      <c r="E794" s="25">
        <f>SUM(E795:E797)</f>
        <v>0</v>
      </c>
      <c r="F794" s="25">
        <f>SUM(F795:F797)</f>
        <v>0</v>
      </c>
      <c r="G794" s="25">
        <f t="shared" ref="G794:G857" si="39">SUM(C794:F794)</f>
        <v>0</v>
      </c>
    </row>
    <row r="795" spans="1:7" s="26" customFormat="1">
      <c r="A795" s="34">
        <v>1731</v>
      </c>
      <c r="B795" s="35" t="s">
        <v>362</v>
      </c>
      <c r="C795" s="36"/>
      <c r="D795" s="36"/>
      <c r="E795" s="36"/>
      <c r="F795" s="36"/>
      <c r="G795" s="25">
        <f t="shared" si="39"/>
        <v>0</v>
      </c>
    </row>
    <row r="796" spans="1:7" s="26" customFormat="1">
      <c r="A796" s="34">
        <v>1732</v>
      </c>
      <c r="B796" s="35" t="s">
        <v>363</v>
      </c>
      <c r="C796" s="36"/>
      <c r="D796" s="36"/>
      <c r="E796" s="36"/>
      <c r="F796" s="36"/>
      <c r="G796" s="25">
        <f t="shared" si="39"/>
        <v>0</v>
      </c>
    </row>
    <row r="797" spans="1:7" s="26" customFormat="1">
      <c r="A797" s="34">
        <v>1739</v>
      </c>
      <c r="B797" s="35" t="s">
        <v>88</v>
      </c>
      <c r="C797" s="25">
        <f>SUM(C798:C799)</f>
        <v>0</v>
      </c>
      <c r="D797" s="25">
        <f>SUM(D798:D799)</f>
        <v>0</v>
      </c>
      <c r="E797" s="25">
        <f>SUM(E798:E799)</f>
        <v>0</v>
      </c>
      <c r="F797" s="25">
        <f>SUM(F798:F799)</f>
        <v>0</v>
      </c>
      <c r="G797" s="25">
        <f t="shared" si="39"/>
        <v>0</v>
      </c>
    </row>
    <row r="798" spans="1:7" s="26" customFormat="1">
      <c r="A798" s="34">
        <v>17391</v>
      </c>
      <c r="B798" s="35" t="s">
        <v>364</v>
      </c>
      <c r="C798" s="36"/>
      <c r="D798" s="36"/>
      <c r="E798" s="36"/>
      <c r="F798" s="36"/>
      <c r="G798" s="25">
        <f t="shared" si="39"/>
        <v>0</v>
      </c>
    </row>
    <row r="799" spans="1:7" s="26" customFormat="1">
      <c r="A799" s="34">
        <v>17392</v>
      </c>
      <c r="B799" s="35" t="s">
        <v>365</v>
      </c>
      <c r="C799" s="36"/>
      <c r="D799" s="36"/>
      <c r="E799" s="36"/>
      <c r="F799" s="36"/>
      <c r="G799" s="25">
        <f t="shared" si="39"/>
        <v>0</v>
      </c>
    </row>
    <row r="800" spans="1:7" s="26" customFormat="1">
      <c r="A800" s="56">
        <v>18</v>
      </c>
      <c r="B800" s="28" t="s">
        <v>146</v>
      </c>
      <c r="C800" s="25">
        <f>C801+C804+C807</f>
        <v>0</v>
      </c>
      <c r="D800" s="25">
        <f>D801+D804+D807</f>
        <v>0</v>
      </c>
      <c r="E800" s="25">
        <f>E801+E804+E807</f>
        <v>0</v>
      </c>
      <c r="F800" s="25">
        <f>F801+F804+F807</f>
        <v>0</v>
      </c>
      <c r="G800" s="25">
        <f t="shared" si="39"/>
        <v>0</v>
      </c>
    </row>
    <row r="801" spans="1:7" s="26" customFormat="1">
      <c r="A801" s="74">
        <v>182</v>
      </c>
      <c r="B801" s="33" t="s">
        <v>147</v>
      </c>
      <c r="C801" s="25">
        <f>SUM(C802:C803)</f>
        <v>0</v>
      </c>
      <c r="D801" s="25">
        <f>SUM(D802:D803)</f>
        <v>0</v>
      </c>
      <c r="E801" s="25">
        <f>SUM(E802:E803)</f>
        <v>0</v>
      </c>
      <c r="F801" s="25">
        <f>SUM(F802:F803)</f>
        <v>0</v>
      </c>
      <c r="G801" s="25">
        <f t="shared" si="39"/>
        <v>0</v>
      </c>
    </row>
    <row r="802" spans="1:7" s="26" customFormat="1">
      <c r="A802" s="55">
        <v>1823</v>
      </c>
      <c r="B802" s="35" t="s">
        <v>366</v>
      </c>
      <c r="C802" s="36"/>
      <c r="D802" s="36"/>
      <c r="E802" s="36"/>
      <c r="F802" s="36"/>
      <c r="G802" s="25">
        <f t="shared" si="39"/>
        <v>0</v>
      </c>
    </row>
    <row r="803" spans="1:7" s="26" customFormat="1">
      <c r="A803" s="55">
        <v>1829</v>
      </c>
      <c r="B803" s="35" t="s">
        <v>88</v>
      </c>
      <c r="C803" s="36"/>
      <c r="D803" s="36"/>
      <c r="E803" s="36"/>
      <c r="F803" s="36"/>
      <c r="G803" s="25">
        <f t="shared" si="39"/>
        <v>0</v>
      </c>
    </row>
    <row r="804" spans="1:7" s="26" customFormat="1">
      <c r="A804" s="74">
        <v>183</v>
      </c>
      <c r="B804" s="33" t="s">
        <v>367</v>
      </c>
      <c r="C804" s="25">
        <f>SUM(C805:C806)</f>
        <v>0</v>
      </c>
      <c r="D804" s="25">
        <f>SUM(D805:D806)</f>
        <v>0</v>
      </c>
      <c r="E804" s="25">
        <f>SUM(E805:E806)</f>
        <v>0</v>
      </c>
      <c r="F804" s="25">
        <f>SUM(F805:F806)</f>
        <v>0</v>
      </c>
      <c r="G804" s="25">
        <f t="shared" si="39"/>
        <v>0</v>
      </c>
    </row>
    <row r="805" spans="1:7" s="26" customFormat="1">
      <c r="A805" s="55">
        <v>1833</v>
      </c>
      <c r="B805" s="35" t="s">
        <v>368</v>
      </c>
      <c r="C805" s="36"/>
      <c r="D805" s="36"/>
      <c r="E805" s="36"/>
      <c r="F805" s="36"/>
      <c r="G805" s="25">
        <f t="shared" si="39"/>
        <v>0</v>
      </c>
    </row>
    <row r="806" spans="1:7" s="26" customFormat="1">
      <c r="A806" s="55">
        <v>1839</v>
      </c>
      <c r="B806" s="35" t="s">
        <v>88</v>
      </c>
      <c r="C806" s="36"/>
      <c r="D806" s="36"/>
      <c r="E806" s="36"/>
      <c r="F806" s="36"/>
      <c r="G806" s="25">
        <f t="shared" si="39"/>
        <v>0</v>
      </c>
    </row>
    <row r="807" spans="1:7" s="26" customFormat="1">
      <c r="A807" s="74">
        <v>186</v>
      </c>
      <c r="B807" s="33" t="s">
        <v>146</v>
      </c>
      <c r="C807" s="25">
        <f>SUM(C808:C809)</f>
        <v>0</v>
      </c>
      <c r="D807" s="25">
        <f>SUM(D808:D809)</f>
        <v>0</v>
      </c>
      <c r="E807" s="25">
        <f>SUM(E808:E809)</f>
        <v>0</v>
      </c>
      <c r="F807" s="25">
        <f>SUM(F808:F809)</f>
        <v>0</v>
      </c>
      <c r="G807" s="25">
        <f t="shared" si="39"/>
        <v>0</v>
      </c>
    </row>
    <row r="808" spans="1:7" s="26" customFormat="1">
      <c r="A808" s="55">
        <v>1861</v>
      </c>
      <c r="B808" s="35" t="s">
        <v>151</v>
      </c>
      <c r="C808" s="36"/>
      <c r="D808" s="36"/>
      <c r="E808" s="36"/>
      <c r="F808" s="36"/>
      <c r="G808" s="25">
        <f t="shared" si="39"/>
        <v>0</v>
      </c>
    </row>
    <row r="809" spans="1:7" s="26" customFormat="1">
      <c r="A809" s="55">
        <v>1862</v>
      </c>
      <c r="B809" s="35" t="s">
        <v>369</v>
      </c>
      <c r="C809" s="36"/>
      <c r="D809" s="36"/>
      <c r="E809" s="36"/>
      <c r="F809" s="36"/>
      <c r="G809" s="25">
        <f t="shared" si="39"/>
        <v>0</v>
      </c>
    </row>
    <row r="810" spans="1:7" s="26" customFormat="1">
      <c r="A810" s="56">
        <v>2</v>
      </c>
      <c r="B810" s="28" t="s">
        <v>177</v>
      </c>
      <c r="C810" s="25">
        <f>C811+C857+C910</f>
        <v>0</v>
      </c>
      <c r="D810" s="25">
        <f>D811+D857+D910</f>
        <v>0</v>
      </c>
      <c r="E810" s="25">
        <f>E811+E857+E910</f>
        <v>0</v>
      </c>
      <c r="F810" s="25">
        <f>F811+F857+F910</f>
        <v>0</v>
      </c>
      <c r="G810" s="25">
        <f t="shared" si="39"/>
        <v>0</v>
      </c>
    </row>
    <row r="811" spans="1:7" s="26" customFormat="1">
      <c r="A811" s="56">
        <v>26</v>
      </c>
      <c r="B811" s="28" t="s">
        <v>215</v>
      </c>
      <c r="C811" s="25">
        <f>C812+C822+C832+C842+C852</f>
        <v>0</v>
      </c>
      <c r="D811" s="25">
        <f>D812+D822+D832+D842+D852</f>
        <v>0</v>
      </c>
      <c r="E811" s="25">
        <f>E812+E822+E832+E842+E852</f>
        <v>0</v>
      </c>
      <c r="F811" s="25">
        <f>F812+F822+F832+F842+F852</f>
        <v>0</v>
      </c>
      <c r="G811" s="25">
        <f t="shared" si="39"/>
        <v>0</v>
      </c>
    </row>
    <row r="812" spans="1:7" s="26" customFormat="1">
      <c r="A812" s="74">
        <v>261</v>
      </c>
      <c r="B812" s="33" t="s">
        <v>370</v>
      </c>
      <c r="C812" s="25">
        <f>SUM(C813:C817)</f>
        <v>0</v>
      </c>
      <c r="D812" s="25">
        <f>SUM(D813:D817)</f>
        <v>0</v>
      </c>
      <c r="E812" s="25">
        <f>SUM(E813:E817)</f>
        <v>0</v>
      </c>
      <c r="F812" s="25">
        <f>SUM(F813:F817)</f>
        <v>0</v>
      </c>
      <c r="G812" s="25">
        <f t="shared" si="39"/>
        <v>0</v>
      </c>
    </row>
    <row r="813" spans="1:7" s="26" customFormat="1">
      <c r="A813" s="55">
        <v>2611</v>
      </c>
      <c r="B813" s="35" t="s">
        <v>216</v>
      </c>
      <c r="C813" s="36"/>
      <c r="D813" s="36"/>
      <c r="E813" s="36"/>
      <c r="F813" s="36"/>
      <c r="G813" s="25">
        <f t="shared" si="39"/>
        <v>0</v>
      </c>
    </row>
    <row r="814" spans="1:7" s="26" customFormat="1">
      <c r="A814" s="55">
        <v>2612</v>
      </c>
      <c r="B814" s="35" t="s">
        <v>217</v>
      </c>
      <c r="C814" s="36"/>
      <c r="D814" s="36"/>
      <c r="E814" s="36"/>
      <c r="F814" s="36"/>
      <c r="G814" s="25">
        <f t="shared" si="39"/>
        <v>0</v>
      </c>
    </row>
    <row r="815" spans="1:7" s="26" customFormat="1">
      <c r="A815" s="55">
        <v>2613</v>
      </c>
      <c r="B815" s="35" t="s">
        <v>218</v>
      </c>
      <c r="C815" s="36"/>
      <c r="D815" s="36"/>
      <c r="E815" s="36"/>
      <c r="F815" s="36"/>
      <c r="G815" s="25">
        <f t="shared" si="39"/>
        <v>0</v>
      </c>
    </row>
    <row r="816" spans="1:7" s="26" customFormat="1">
      <c r="A816" s="55">
        <v>2617</v>
      </c>
      <c r="B816" s="35" t="s">
        <v>219</v>
      </c>
      <c r="C816" s="36"/>
      <c r="D816" s="36"/>
      <c r="E816" s="36"/>
      <c r="F816" s="36"/>
      <c r="G816" s="25">
        <f t="shared" si="39"/>
        <v>0</v>
      </c>
    </row>
    <row r="817" spans="1:7" s="26" customFormat="1">
      <c r="A817" s="55">
        <v>2619</v>
      </c>
      <c r="B817" s="35" t="s">
        <v>220</v>
      </c>
      <c r="C817" s="25">
        <f>SUM(C818:C821)</f>
        <v>0</v>
      </c>
      <c r="D817" s="25">
        <f>SUM(D818:D821)</f>
        <v>0</v>
      </c>
      <c r="E817" s="25">
        <f>SUM(E818:E821)</f>
        <v>0</v>
      </c>
      <c r="F817" s="25">
        <f>SUM(F818:F821)</f>
        <v>0</v>
      </c>
      <c r="G817" s="25">
        <f t="shared" si="39"/>
        <v>0</v>
      </c>
    </row>
    <row r="818" spans="1:7" s="26" customFormat="1">
      <c r="A818" s="55">
        <v>26191</v>
      </c>
      <c r="B818" s="35" t="s">
        <v>371</v>
      </c>
      <c r="C818" s="36"/>
      <c r="D818" s="36"/>
      <c r="E818" s="36"/>
      <c r="F818" s="36"/>
      <c r="G818" s="25">
        <f t="shared" si="39"/>
        <v>0</v>
      </c>
    </row>
    <row r="819" spans="1:7" s="26" customFormat="1">
      <c r="A819" s="55">
        <v>26192</v>
      </c>
      <c r="B819" s="35" t="s">
        <v>372</v>
      </c>
      <c r="C819" s="36"/>
      <c r="D819" s="36"/>
      <c r="E819" s="36"/>
      <c r="F819" s="36"/>
      <c r="G819" s="25">
        <f t="shared" si="39"/>
        <v>0</v>
      </c>
    </row>
    <row r="820" spans="1:7" s="26" customFormat="1">
      <c r="A820" s="55">
        <v>26193</v>
      </c>
      <c r="B820" s="35" t="s">
        <v>373</v>
      </c>
      <c r="C820" s="36"/>
      <c r="D820" s="36"/>
      <c r="E820" s="36"/>
      <c r="F820" s="36"/>
      <c r="G820" s="25">
        <f t="shared" si="39"/>
        <v>0</v>
      </c>
    </row>
    <row r="821" spans="1:7" s="26" customFormat="1">
      <c r="A821" s="55">
        <v>26194</v>
      </c>
      <c r="B821" s="35" t="s">
        <v>374</v>
      </c>
      <c r="C821" s="36"/>
      <c r="D821" s="36"/>
      <c r="E821" s="36"/>
      <c r="F821" s="36"/>
      <c r="G821" s="25">
        <f t="shared" si="39"/>
        <v>0</v>
      </c>
    </row>
    <row r="822" spans="1:7" s="26" customFormat="1">
      <c r="A822" s="74">
        <v>263</v>
      </c>
      <c r="B822" s="33" t="s">
        <v>375</v>
      </c>
      <c r="C822" s="25">
        <f>SUM(C823:C827)</f>
        <v>0</v>
      </c>
      <c r="D822" s="25">
        <f>SUM(D823:D827)</f>
        <v>0</v>
      </c>
      <c r="E822" s="25">
        <f>SUM(E823:E827)</f>
        <v>0</v>
      </c>
      <c r="F822" s="25">
        <f>SUM(F823:F827)</f>
        <v>0</v>
      </c>
      <c r="G822" s="25">
        <f t="shared" si="39"/>
        <v>0</v>
      </c>
    </row>
    <row r="823" spans="1:7" s="26" customFormat="1">
      <c r="A823" s="55">
        <v>2631</v>
      </c>
      <c r="B823" s="35" t="s">
        <v>226</v>
      </c>
      <c r="C823" s="36"/>
      <c r="D823" s="36"/>
      <c r="E823" s="36"/>
      <c r="F823" s="36"/>
      <c r="G823" s="25">
        <f t="shared" si="39"/>
        <v>0</v>
      </c>
    </row>
    <row r="824" spans="1:7" s="26" customFormat="1">
      <c r="A824" s="55">
        <v>2632</v>
      </c>
      <c r="B824" s="35" t="s">
        <v>227</v>
      </c>
      <c r="C824" s="36"/>
      <c r="D824" s="36"/>
      <c r="E824" s="36"/>
      <c r="F824" s="36"/>
      <c r="G824" s="25">
        <f t="shared" si="39"/>
        <v>0</v>
      </c>
    </row>
    <row r="825" spans="1:7" s="26" customFormat="1">
      <c r="A825" s="55">
        <v>2633</v>
      </c>
      <c r="B825" s="35" t="s">
        <v>228</v>
      </c>
      <c r="C825" s="36"/>
      <c r="D825" s="36"/>
      <c r="E825" s="36"/>
      <c r="F825" s="36"/>
      <c r="G825" s="25">
        <f t="shared" si="39"/>
        <v>0</v>
      </c>
    </row>
    <row r="826" spans="1:7" s="26" customFormat="1">
      <c r="A826" s="55">
        <v>2637</v>
      </c>
      <c r="B826" s="35" t="s">
        <v>229</v>
      </c>
      <c r="C826" s="36"/>
      <c r="D826" s="36"/>
      <c r="E826" s="36"/>
      <c r="F826" s="36"/>
      <c r="G826" s="25">
        <f t="shared" si="39"/>
        <v>0</v>
      </c>
    </row>
    <row r="827" spans="1:7" s="26" customFormat="1">
      <c r="A827" s="55">
        <v>2639</v>
      </c>
      <c r="B827" s="35" t="s">
        <v>376</v>
      </c>
      <c r="C827" s="25">
        <f>SUM(C828:C831)</f>
        <v>0</v>
      </c>
      <c r="D827" s="25">
        <f>SUM(D828:D831)</f>
        <v>0</v>
      </c>
      <c r="E827" s="25">
        <f>SUM(E828:E831)</f>
        <v>0</v>
      </c>
      <c r="F827" s="25">
        <f>SUM(F828:F831)</f>
        <v>0</v>
      </c>
      <c r="G827" s="25">
        <f t="shared" si="39"/>
        <v>0</v>
      </c>
    </row>
    <row r="828" spans="1:7" s="26" customFormat="1">
      <c r="A828" s="55">
        <v>26391</v>
      </c>
      <c r="B828" s="35" t="s">
        <v>377</v>
      </c>
      <c r="C828" s="36"/>
      <c r="D828" s="36"/>
      <c r="E828" s="36"/>
      <c r="F828" s="36"/>
      <c r="G828" s="25">
        <f t="shared" si="39"/>
        <v>0</v>
      </c>
    </row>
    <row r="829" spans="1:7" s="26" customFormat="1">
      <c r="A829" s="55">
        <v>26392</v>
      </c>
      <c r="B829" s="35" t="s">
        <v>378</v>
      </c>
      <c r="C829" s="36"/>
      <c r="D829" s="36"/>
      <c r="E829" s="36"/>
      <c r="F829" s="36"/>
      <c r="G829" s="25">
        <f t="shared" si="39"/>
        <v>0</v>
      </c>
    </row>
    <row r="830" spans="1:7" s="26" customFormat="1">
      <c r="A830" s="55">
        <v>26393</v>
      </c>
      <c r="B830" s="35" t="s">
        <v>379</v>
      </c>
      <c r="C830" s="36"/>
      <c r="D830" s="36"/>
      <c r="E830" s="36"/>
      <c r="F830" s="36"/>
      <c r="G830" s="25">
        <f t="shared" si="39"/>
        <v>0</v>
      </c>
    </row>
    <row r="831" spans="1:7" s="26" customFormat="1">
      <c r="A831" s="55">
        <v>26394</v>
      </c>
      <c r="B831" s="35" t="s">
        <v>380</v>
      </c>
      <c r="C831" s="36"/>
      <c r="D831" s="36"/>
      <c r="E831" s="36"/>
      <c r="F831" s="36"/>
      <c r="G831" s="25">
        <f t="shared" si="39"/>
        <v>0</v>
      </c>
    </row>
    <row r="832" spans="1:7" s="26" customFormat="1">
      <c r="A832" s="74">
        <v>264</v>
      </c>
      <c r="B832" s="33" t="s">
        <v>381</v>
      </c>
      <c r="C832" s="25">
        <f>SUM(C833:C837)</f>
        <v>0</v>
      </c>
      <c r="D832" s="25">
        <f>SUM(D833:D837)</f>
        <v>0</v>
      </c>
      <c r="E832" s="25">
        <f>SUM(E833:E837)</f>
        <v>0</v>
      </c>
      <c r="F832" s="25">
        <f>SUM(F833:F837)</f>
        <v>0</v>
      </c>
      <c r="G832" s="25">
        <f t="shared" si="39"/>
        <v>0</v>
      </c>
    </row>
    <row r="833" spans="1:7" s="26" customFormat="1">
      <c r="A833" s="55">
        <v>2641</v>
      </c>
      <c r="B833" s="35" t="s">
        <v>226</v>
      </c>
      <c r="C833" s="36"/>
      <c r="D833" s="36"/>
      <c r="E833" s="36"/>
      <c r="F833" s="36"/>
      <c r="G833" s="25">
        <f t="shared" si="39"/>
        <v>0</v>
      </c>
    </row>
    <row r="834" spans="1:7" s="26" customFormat="1">
      <c r="A834" s="55">
        <v>2642</v>
      </c>
      <c r="B834" s="35" t="s">
        <v>227</v>
      </c>
      <c r="C834" s="36"/>
      <c r="D834" s="36"/>
      <c r="E834" s="36"/>
      <c r="F834" s="36"/>
      <c r="G834" s="25">
        <f t="shared" si="39"/>
        <v>0</v>
      </c>
    </row>
    <row r="835" spans="1:7" s="26" customFormat="1">
      <c r="A835" s="55">
        <v>2643</v>
      </c>
      <c r="B835" s="35" t="s">
        <v>228</v>
      </c>
      <c r="C835" s="36"/>
      <c r="D835" s="36"/>
      <c r="E835" s="36"/>
      <c r="F835" s="36"/>
      <c r="G835" s="25">
        <f t="shared" si="39"/>
        <v>0</v>
      </c>
    </row>
    <row r="836" spans="1:7" s="26" customFormat="1">
      <c r="A836" s="55">
        <v>2647</v>
      </c>
      <c r="B836" s="35" t="s">
        <v>229</v>
      </c>
      <c r="C836" s="36"/>
      <c r="D836" s="36"/>
      <c r="E836" s="36"/>
      <c r="F836" s="36"/>
      <c r="G836" s="25">
        <f t="shared" si="39"/>
        <v>0</v>
      </c>
    </row>
    <row r="837" spans="1:7" s="26" customFormat="1">
      <c r="A837" s="55">
        <v>2649</v>
      </c>
      <c r="B837" s="35" t="s">
        <v>376</v>
      </c>
      <c r="C837" s="25">
        <f>SUM(C838:C841)</f>
        <v>0</v>
      </c>
      <c r="D837" s="25">
        <f>SUM(D838:D841)</f>
        <v>0</v>
      </c>
      <c r="E837" s="25">
        <f>SUM(E838:E841)</f>
        <v>0</v>
      </c>
      <c r="F837" s="25">
        <f>SUM(F838:F841)</f>
        <v>0</v>
      </c>
      <c r="G837" s="25">
        <f t="shared" si="39"/>
        <v>0</v>
      </c>
    </row>
    <row r="838" spans="1:7" s="26" customFormat="1">
      <c r="A838" s="55">
        <v>26491</v>
      </c>
      <c r="B838" s="35" t="s">
        <v>377</v>
      </c>
      <c r="C838" s="36"/>
      <c r="D838" s="36"/>
      <c r="E838" s="36"/>
      <c r="F838" s="36"/>
      <c r="G838" s="25">
        <f t="shared" si="39"/>
        <v>0</v>
      </c>
    </row>
    <row r="839" spans="1:7" s="26" customFormat="1">
      <c r="A839" s="55">
        <v>26492</v>
      </c>
      <c r="B839" s="35" t="s">
        <v>378</v>
      </c>
      <c r="C839" s="36"/>
      <c r="D839" s="36"/>
      <c r="E839" s="36"/>
      <c r="F839" s="36"/>
      <c r="G839" s="25">
        <f t="shared" si="39"/>
        <v>0</v>
      </c>
    </row>
    <row r="840" spans="1:7" s="26" customFormat="1">
      <c r="A840" s="55">
        <v>26493</v>
      </c>
      <c r="B840" s="35" t="s">
        <v>379</v>
      </c>
      <c r="C840" s="36"/>
      <c r="D840" s="36"/>
      <c r="E840" s="36"/>
      <c r="F840" s="36"/>
      <c r="G840" s="25">
        <f t="shared" si="39"/>
        <v>0</v>
      </c>
    </row>
    <row r="841" spans="1:7" s="26" customFormat="1">
      <c r="A841" s="55">
        <v>26494</v>
      </c>
      <c r="B841" s="35" t="s">
        <v>382</v>
      </c>
      <c r="C841" s="36"/>
      <c r="D841" s="36"/>
      <c r="E841" s="36"/>
      <c r="F841" s="36"/>
      <c r="G841" s="25">
        <f t="shared" si="39"/>
        <v>0</v>
      </c>
    </row>
    <row r="842" spans="1:7" s="26" customFormat="1">
      <c r="A842" s="74">
        <v>265</v>
      </c>
      <c r="B842" s="33" t="s">
        <v>383</v>
      </c>
      <c r="C842" s="25">
        <f>SUM(C843:C847)</f>
        <v>0</v>
      </c>
      <c r="D842" s="25">
        <f>SUM(D843:D847)</f>
        <v>0</v>
      </c>
      <c r="E842" s="25">
        <f>SUM(E843:E847)</f>
        <v>0</v>
      </c>
      <c r="F842" s="25">
        <f>SUM(F843:F847)</f>
        <v>0</v>
      </c>
      <c r="G842" s="25">
        <f t="shared" si="39"/>
        <v>0</v>
      </c>
    </row>
    <row r="843" spans="1:7" s="26" customFormat="1">
      <c r="A843" s="55">
        <v>2651</v>
      </c>
      <c r="B843" s="35" t="s">
        <v>226</v>
      </c>
      <c r="C843" s="36"/>
      <c r="D843" s="36"/>
      <c r="E843" s="36"/>
      <c r="F843" s="36"/>
      <c r="G843" s="25">
        <f t="shared" si="39"/>
        <v>0</v>
      </c>
    </row>
    <row r="844" spans="1:7" s="26" customFormat="1">
      <c r="A844" s="55">
        <v>2652</v>
      </c>
      <c r="B844" s="35" t="s">
        <v>227</v>
      </c>
      <c r="C844" s="36"/>
      <c r="D844" s="36"/>
      <c r="E844" s="36"/>
      <c r="F844" s="36"/>
      <c r="G844" s="25">
        <f t="shared" si="39"/>
        <v>0</v>
      </c>
    </row>
    <row r="845" spans="1:7" s="26" customFormat="1">
      <c r="A845" s="55">
        <v>2653</v>
      </c>
      <c r="B845" s="35" t="s">
        <v>228</v>
      </c>
      <c r="C845" s="36"/>
      <c r="D845" s="36"/>
      <c r="E845" s="36"/>
      <c r="F845" s="36"/>
      <c r="G845" s="25">
        <f t="shared" si="39"/>
        <v>0</v>
      </c>
    </row>
    <row r="846" spans="1:7" s="26" customFormat="1">
      <c r="A846" s="55">
        <v>2657</v>
      </c>
      <c r="B846" s="35" t="s">
        <v>229</v>
      </c>
      <c r="C846" s="36"/>
      <c r="D846" s="36"/>
      <c r="E846" s="36"/>
      <c r="F846" s="36"/>
      <c r="G846" s="25">
        <f t="shared" si="39"/>
        <v>0</v>
      </c>
    </row>
    <row r="847" spans="1:7" s="26" customFormat="1">
      <c r="A847" s="55">
        <v>2659</v>
      </c>
      <c r="B847" s="35" t="s">
        <v>376</v>
      </c>
      <c r="C847" s="25">
        <f>SUM(C848:C851)</f>
        <v>0</v>
      </c>
      <c r="D847" s="25">
        <f>SUM(D848:D851)</f>
        <v>0</v>
      </c>
      <c r="E847" s="25">
        <f>SUM(E848:E851)</f>
        <v>0</v>
      </c>
      <c r="F847" s="25">
        <f>SUM(F848:F851)</f>
        <v>0</v>
      </c>
      <c r="G847" s="25">
        <f t="shared" si="39"/>
        <v>0</v>
      </c>
    </row>
    <row r="848" spans="1:7" s="26" customFormat="1">
      <c r="A848" s="55">
        <v>26591</v>
      </c>
      <c r="B848" s="35" t="s">
        <v>221</v>
      </c>
      <c r="C848" s="36"/>
      <c r="D848" s="36"/>
      <c r="E848" s="36"/>
      <c r="F848" s="36"/>
      <c r="G848" s="25">
        <f t="shared" si="39"/>
        <v>0</v>
      </c>
    </row>
    <row r="849" spans="1:7" s="26" customFormat="1">
      <c r="A849" s="55">
        <v>26592</v>
      </c>
      <c r="B849" s="35" t="s">
        <v>222</v>
      </c>
      <c r="C849" s="36"/>
      <c r="D849" s="36"/>
      <c r="E849" s="36"/>
      <c r="F849" s="36"/>
      <c r="G849" s="25">
        <f t="shared" si="39"/>
        <v>0</v>
      </c>
    </row>
    <row r="850" spans="1:7" s="26" customFormat="1">
      <c r="A850" s="55">
        <v>26593</v>
      </c>
      <c r="B850" s="35" t="s">
        <v>223</v>
      </c>
      <c r="C850" s="36"/>
      <c r="D850" s="36"/>
      <c r="E850" s="36"/>
      <c r="F850" s="36"/>
      <c r="G850" s="25">
        <f t="shared" si="39"/>
        <v>0</v>
      </c>
    </row>
    <row r="851" spans="1:7" s="26" customFormat="1">
      <c r="A851" s="55">
        <v>26594</v>
      </c>
      <c r="B851" s="35" t="s">
        <v>224</v>
      </c>
      <c r="C851" s="36"/>
      <c r="D851" s="36"/>
      <c r="E851" s="36"/>
      <c r="F851" s="36"/>
      <c r="G851" s="25">
        <f t="shared" si="39"/>
        <v>0</v>
      </c>
    </row>
    <row r="852" spans="1:7" s="26" customFormat="1">
      <c r="A852" s="74">
        <v>269</v>
      </c>
      <c r="B852" s="33" t="s">
        <v>384</v>
      </c>
      <c r="C852" s="25">
        <f>SUM(C853:C856)</f>
        <v>0</v>
      </c>
      <c r="D852" s="25">
        <f>SUM(D853:D856)</f>
        <v>0</v>
      </c>
      <c r="E852" s="25">
        <f>SUM(E853:E856)</f>
        <v>0</v>
      </c>
      <c r="F852" s="25">
        <f>SUM(F853:F856)</f>
        <v>0</v>
      </c>
      <c r="G852" s="25">
        <f t="shared" si="39"/>
        <v>0</v>
      </c>
    </row>
    <row r="853" spans="1:7" s="26" customFormat="1">
      <c r="A853" s="55">
        <v>2691</v>
      </c>
      <c r="B853" s="35" t="s">
        <v>226</v>
      </c>
      <c r="C853" s="36"/>
      <c r="D853" s="36"/>
      <c r="E853" s="36"/>
      <c r="F853" s="36"/>
      <c r="G853" s="25">
        <f t="shared" si="39"/>
        <v>0</v>
      </c>
    </row>
    <row r="854" spans="1:7" s="26" customFormat="1">
      <c r="A854" s="55">
        <v>2692</v>
      </c>
      <c r="B854" s="35" t="s">
        <v>227</v>
      </c>
      <c r="C854" s="36"/>
      <c r="D854" s="36"/>
      <c r="E854" s="36"/>
      <c r="F854" s="36"/>
      <c r="G854" s="25">
        <f t="shared" si="39"/>
        <v>0</v>
      </c>
    </row>
    <row r="855" spans="1:7" s="26" customFormat="1">
      <c r="A855" s="55">
        <v>2693</v>
      </c>
      <c r="B855" s="35" t="s">
        <v>228</v>
      </c>
      <c r="C855" s="36"/>
      <c r="D855" s="36"/>
      <c r="E855" s="36"/>
      <c r="F855" s="36"/>
      <c r="G855" s="25">
        <f t="shared" si="39"/>
        <v>0</v>
      </c>
    </row>
    <row r="856" spans="1:7" s="26" customFormat="1">
      <c r="A856" s="55">
        <v>2697</v>
      </c>
      <c r="B856" s="35" t="s">
        <v>229</v>
      </c>
      <c r="C856" s="36"/>
      <c r="D856" s="36"/>
      <c r="E856" s="36"/>
      <c r="F856" s="36"/>
      <c r="G856" s="25">
        <f t="shared" si="39"/>
        <v>0</v>
      </c>
    </row>
    <row r="857" spans="1:7" s="26" customFormat="1">
      <c r="A857" s="56">
        <v>27</v>
      </c>
      <c r="B857" s="28" t="s">
        <v>385</v>
      </c>
      <c r="C857" s="25">
        <f>C858+C870+C882+C894</f>
        <v>0</v>
      </c>
      <c r="D857" s="25">
        <f>D858+D870+D882+D894</f>
        <v>0</v>
      </c>
      <c r="E857" s="25">
        <f>E858+E870+E882+E894</f>
        <v>0</v>
      </c>
      <c r="F857" s="25">
        <f>F858+F870+F882+F894</f>
        <v>0</v>
      </c>
      <c r="G857" s="25">
        <f t="shared" si="39"/>
        <v>0</v>
      </c>
    </row>
    <row r="858" spans="1:7" s="26" customFormat="1">
      <c r="A858" s="74">
        <v>271</v>
      </c>
      <c r="B858" s="33" t="s">
        <v>30</v>
      </c>
      <c r="C858" s="25">
        <f>SUM(C859:C864)</f>
        <v>0</v>
      </c>
      <c r="D858" s="25">
        <f>SUM(D859:D864)</f>
        <v>0</v>
      </c>
      <c r="E858" s="25">
        <f>SUM(E859:E864)</f>
        <v>0</v>
      </c>
      <c r="F858" s="25">
        <f>SUM(F859:F864)</f>
        <v>0</v>
      </c>
      <c r="G858" s="25">
        <f t="shared" ref="G858:G921" si="40">SUM(C858:F858)</f>
        <v>0</v>
      </c>
    </row>
    <row r="859" spans="1:7" s="26" customFormat="1">
      <c r="A859" s="55">
        <v>2711</v>
      </c>
      <c r="B859" s="35" t="s">
        <v>386</v>
      </c>
      <c r="C859" s="36"/>
      <c r="D859" s="36"/>
      <c r="E859" s="36"/>
      <c r="F859" s="36"/>
      <c r="G859" s="25">
        <f t="shared" si="40"/>
        <v>0</v>
      </c>
    </row>
    <row r="860" spans="1:7" s="26" customFormat="1">
      <c r="A860" s="55">
        <v>2712</v>
      </c>
      <c r="B860" s="35" t="s">
        <v>387</v>
      </c>
      <c r="C860" s="36"/>
      <c r="D860" s="36"/>
      <c r="E860" s="36"/>
      <c r="F860" s="36"/>
      <c r="G860" s="25">
        <f t="shared" si="40"/>
        <v>0</v>
      </c>
    </row>
    <row r="861" spans="1:7" s="26" customFormat="1">
      <c r="A861" s="55">
        <v>2713</v>
      </c>
      <c r="B861" s="35" t="s">
        <v>388</v>
      </c>
      <c r="C861" s="36"/>
      <c r="D861" s="36"/>
      <c r="E861" s="36"/>
      <c r="F861" s="36"/>
      <c r="G861" s="25">
        <f t="shared" si="40"/>
        <v>0</v>
      </c>
    </row>
    <row r="862" spans="1:7" s="26" customFormat="1">
      <c r="A862" s="55">
        <v>2714</v>
      </c>
      <c r="B862" s="35" t="s">
        <v>389</v>
      </c>
      <c r="C862" s="36"/>
      <c r="D862" s="36"/>
      <c r="E862" s="36"/>
      <c r="F862" s="36"/>
      <c r="G862" s="25">
        <f t="shared" si="40"/>
        <v>0</v>
      </c>
    </row>
    <row r="863" spans="1:7" s="26" customFormat="1">
      <c r="A863" s="55">
        <v>2717</v>
      </c>
      <c r="B863" s="35" t="s">
        <v>390</v>
      </c>
      <c r="C863" s="36"/>
      <c r="D863" s="36"/>
      <c r="E863" s="36"/>
      <c r="F863" s="36"/>
      <c r="G863" s="25">
        <f t="shared" si="40"/>
        <v>0</v>
      </c>
    </row>
    <row r="864" spans="1:7" s="26" customFormat="1">
      <c r="A864" s="55">
        <v>2719</v>
      </c>
      <c r="B864" s="35" t="s">
        <v>88</v>
      </c>
      <c r="C864" s="25">
        <f>SUM(C865:C869)</f>
        <v>0</v>
      </c>
      <c r="D864" s="25">
        <f>SUM(D865:D869)</f>
        <v>0</v>
      </c>
      <c r="E864" s="25">
        <f>SUM(E865:E869)</f>
        <v>0</v>
      </c>
      <c r="F864" s="25">
        <f>SUM(F865:F869)</f>
        <v>0</v>
      </c>
      <c r="G864" s="25">
        <f t="shared" si="40"/>
        <v>0</v>
      </c>
    </row>
    <row r="865" spans="1:7" s="26" customFormat="1">
      <c r="A865" s="55">
        <v>27191</v>
      </c>
      <c r="B865" s="35" t="s">
        <v>391</v>
      </c>
      <c r="C865" s="36"/>
      <c r="D865" s="36"/>
      <c r="E865" s="36"/>
      <c r="F865" s="36"/>
      <c r="G865" s="25">
        <f t="shared" si="40"/>
        <v>0</v>
      </c>
    </row>
    <row r="866" spans="1:7" s="26" customFormat="1">
      <c r="A866" s="55">
        <v>27192</v>
      </c>
      <c r="B866" s="35" t="s">
        <v>392</v>
      </c>
      <c r="C866" s="36"/>
      <c r="D866" s="36"/>
      <c r="E866" s="36"/>
      <c r="F866" s="36"/>
      <c r="G866" s="25">
        <f t="shared" si="40"/>
        <v>0</v>
      </c>
    </row>
    <row r="867" spans="1:7" s="26" customFormat="1">
      <c r="A867" s="55">
        <v>27193</v>
      </c>
      <c r="B867" s="35" t="s">
        <v>393</v>
      </c>
      <c r="C867" s="36"/>
      <c r="D867" s="36"/>
      <c r="E867" s="36"/>
      <c r="F867" s="36"/>
      <c r="G867" s="25">
        <f t="shared" si="40"/>
        <v>0</v>
      </c>
    </row>
    <row r="868" spans="1:7" s="26" customFormat="1">
      <c r="A868" s="55">
        <v>27194</v>
      </c>
      <c r="B868" s="35" t="s">
        <v>394</v>
      </c>
      <c r="C868" s="36"/>
      <c r="D868" s="36"/>
      <c r="E868" s="36"/>
      <c r="F868" s="36"/>
      <c r="G868" s="25">
        <f t="shared" si="40"/>
        <v>0</v>
      </c>
    </row>
    <row r="869" spans="1:7" s="26" customFormat="1">
      <c r="A869" s="55">
        <v>27197</v>
      </c>
      <c r="B869" s="35" t="s">
        <v>395</v>
      </c>
      <c r="C869" s="36"/>
      <c r="D869" s="36"/>
      <c r="E869" s="36"/>
      <c r="F869" s="36"/>
      <c r="G869" s="25">
        <f t="shared" si="40"/>
        <v>0</v>
      </c>
    </row>
    <row r="870" spans="1:7" s="26" customFormat="1">
      <c r="A870" s="74">
        <v>272</v>
      </c>
      <c r="B870" s="33" t="s">
        <v>396</v>
      </c>
      <c r="C870" s="25">
        <f>SUM(C871:C876)</f>
        <v>0</v>
      </c>
      <c r="D870" s="25">
        <f>SUM(D871:D876)</f>
        <v>0</v>
      </c>
      <c r="E870" s="25">
        <f>SUM(E871:E876)</f>
        <v>0</v>
      </c>
      <c r="F870" s="25">
        <f>SUM(F871:F876)</f>
        <v>0</v>
      </c>
      <c r="G870" s="25">
        <f t="shared" si="40"/>
        <v>0</v>
      </c>
    </row>
    <row r="871" spans="1:7" s="26" customFormat="1">
      <c r="A871" s="55">
        <v>2721</v>
      </c>
      <c r="B871" s="35" t="s">
        <v>386</v>
      </c>
      <c r="C871" s="36"/>
      <c r="D871" s="36"/>
      <c r="E871" s="36"/>
      <c r="F871" s="36"/>
      <c r="G871" s="25">
        <f t="shared" si="40"/>
        <v>0</v>
      </c>
    </row>
    <row r="872" spans="1:7" s="26" customFormat="1">
      <c r="A872" s="55">
        <v>2722</v>
      </c>
      <c r="B872" s="35" t="s">
        <v>387</v>
      </c>
      <c r="C872" s="36"/>
      <c r="D872" s="36"/>
      <c r="E872" s="36"/>
      <c r="F872" s="36"/>
      <c r="G872" s="25">
        <f t="shared" si="40"/>
        <v>0</v>
      </c>
    </row>
    <row r="873" spans="1:7" s="26" customFormat="1">
      <c r="A873" s="55">
        <v>2723</v>
      </c>
      <c r="B873" s="35" t="s">
        <v>388</v>
      </c>
      <c r="C873" s="36"/>
      <c r="D873" s="36"/>
      <c r="E873" s="36"/>
      <c r="F873" s="36"/>
      <c r="G873" s="25">
        <f t="shared" si="40"/>
        <v>0</v>
      </c>
    </row>
    <row r="874" spans="1:7" s="26" customFormat="1">
      <c r="A874" s="55">
        <v>2724</v>
      </c>
      <c r="B874" s="35" t="s">
        <v>389</v>
      </c>
      <c r="C874" s="36"/>
      <c r="D874" s="36"/>
      <c r="E874" s="36"/>
      <c r="F874" s="36"/>
      <c r="G874" s="25">
        <f t="shared" si="40"/>
        <v>0</v>
      </c>
    </row>
    <row r="875" spans="1:7" s="26" customFormat="1">
      <c r="A875" s="55">
        <v>2727</v>
      </c>
      <c r="B875" s="35" t="s">
        <v>390</v>
      </c>
      <c r="C875" s="36"/>
      <c r="D875" s="36"/>
      <c r="E875" s="36"/>
      <c r="F875" s="36"/>
      <c r="G875" s="25">
        <f t="shared" si="40"/>
        <v>0</v>
      </c>
    </row>
    <row r="876" spans="1:7" s="26" customFormat="1">
      <c r="A876" s="55">
        <v>2729</v>
      </c>
      <c r="B876" s="35" t="s">
        <v>88</v>
      </c>
      <c r="C876" s="25">
        <f>SUM(C877:C881)</f>
        <v>0</v>
      </c>
      <c r="D876" s="25">
        <f>SUM(D877:D881)</f>
        <v>0</v>
      </c>
      <c r="E876" s="25">
        <f>SUM(E877:E881)</f>
        <v>0</v>
      </c>
      <c r="F876" s="25">
        <f>SUM(F877:F881)</f>
        <v>0</v>
      </c>
      <c r="G876" s="25">
        <f t="shared" si="40"/>
        <v>0</v>
      </c>
    </row>
    <row r="877" spans="1:7" s="26" customFormat="1">
      <c r="A877" s="55">
        <v>27291</v>
      </c>
      <c r="B877" s="35" t="s">
        <v>391</v>
      </c>
      <c r="C877" s="36"/>
      <c r="D877" s="36"/>
      <c r="E877" s="36"/>
      <c r="F877" s="36"/>
      <c r="G877" s="25">
        <f t="shared" si="40"/>
        <v>0</v>
      </c>
    </row>
    <row r="878" spans="1:7" s="26" customFormat="1">
      <c r="A878" s="55">
        <v>27292</v>
      </c>
      <c r="B878" s="35" t="s">
        <v>392</v>
      </c>
      <c r="C878" s="36"/>
      <c r="D878" s="36"/>
      <c r="E878" s="36"/>
      <c r="F878" s="36"/>
      <c r="G878" s="25">
        <f t="shared" si="40"/>
        <v>0</v>
      </c>
    </row>
    <row r="879" spans="1:7" s="26" customFormat="1">
      <c r="A879" s="55">
        <v>27293</v>
      </c>
      <c r="B879" s="35" t="s">
        <v>393</v>
      </c>
      <c r="C879" s="36"/>
      <c r="D879" s="36"/>
      <c r="E879" s="36"/>
      <c r="F879" s="36"/>
      <c r="G879" s="25">
        <f t="shared" si="40"/>
        <v>0</v>
      </c>
    </row>
    <row r="880" spans="1:7" s="26" customFormat="1">
      <c r="A880" s="55">
        <v>27294</v>
      </c>
      <c r="B880" s="35" t="s">
        <v>394</v>
      </c>
      <c r="C880" s="36"/>
      <c r="D880" s="36"/>
      <c r="E880" s="36"/>
      <c r="F880" s="36"/>
      <c r="G880" s="25">
        <f t="shared" si="40"/>
        <v>0</v>
      </c>
    </row>
    <row r="881" spans="1:7" s="26" customFormat="1">
      <c r="A881" s="55">
        <v>27297</v>
      </c>
      <c r="B881" s="35" t="s">
        <v>395</v>
      </c>
      <c r="C881" s="36"/>
      <c r="D881" s="36"/>
      <c r="E881" s="36"/>
      <c r="F881" s="36"/>
      <c r="G881" s="25">
        <f t="shared" si="40"/>
        <v>0</v>
      </c>
    </row>
    <row r="882" spans="1:7" s="26" customFormat="1">
      <c r="A882" s="74">
        <v>273</v>
      </c>
      <c r="B882" s="33" t="s">
        <v>397</v>
      </c>
      <c r="C882" s="25">
        <f>SUM(C883:C888)</f>
        <v>0</v>
      </c>
      <c r="D882" s="25">
        <f>SUM(D883:D888)</f>
        <v>0</v>
      </c>
      <c r="E882" s="25">
        <f>SUM(E883:E888)</f>
        <v>0</v>
      </c>
      <c r="F882" s="25">
        <f>SUM(F883:F888)</f>
        <v>0</v>
      </c>
      <c r="G882" s="25">
        <f>SUM(C882:F882)</f>
        <v>0</v>
      </c>
    </row>
    <row r="883" spans="1:7" s="26" customFormat="1">
      <c r="A883" s="55">
        <v>2731</v>
      </c>
      <c r="B883" s="35" t="s">
        <v>386</v>
      </c>
      <c r="C883" s="36"/>
      <c r="D883" s="36"/>
      <c r="E883" s="36"/>
      <c r="F883" s="36"/>
      <c r="G883" s="25">
        <f t="shared" si="40"/>
        <v>0</v>
      </c>
    </row>
    <row r="884" spans="1:7" s="26" customFormat="1">
      <c r="A884" s="55">
        <v>2732</v>
      </c>
      <c r="B884" s="35" t="s">
        <v>387</v>
      </c>
      <c r="C884" s="36"/>
      <c r="D884" s="36"/>
      <c r="E884" s="36"/>
      <c r="F884" s="36"/>
      <c r="G884" s="25">
        <f t="shared" si="40"/>
        <v>0</v>
      </c>
    </row>
    <row r="885" spans="1:7" s="26" customFormat="1">
      <c r="A885" s="55">
        <v>2733</v>
      </c>
      <c r="B885" s="35" t="s">
        <v>388</v>
      </c>
      <c r="C885" s="36"/>
      <c r="D885" s="36"/>
      <c r="E885" s="36"/>
      <c r="F885" s="36"/>
      <c r="G885" s="25">
        <f t="shared" si="40"/>
        <v>0</v>
      </c>
    </row>
    <row r="886" spans="1:7" s="26" customFormat="1">
      <c r="A886" s="55">
        <v>2734</v>
      </c>
      <c r="B886" s="35" t="s">
        <v>389</v>
      </c>
      <c r="C886" s="36"/>
      <c r="D886" s="36"/>
      <c r="E886" s="36"/>
      <c r="F886" s="36"/>
      <c r="G886" s="25">
        <f t="shared" si="40"/>
        <v>0</v>
      </c>
    </row>
    <row r="887" spans="1:7" s="26" customFormat="1">
      <c r="A887" s="55">
        <v>2737</v>
      </c>
      <c r="B887" s="35" t="s">
        <v>390</v>
      </c>
      <c r="C887" s="36"/>
      <c r="D887" s="36"/>
      <c r="E887" s="36"/>
      <c r="F887" s="36"/>
      <c r="G887" s="25">
        <f t="shared" si="40"/>
        <v>0</v>
      </c>
    </row>
    <row r="888" spans="1:7" s="26" customFormat="1">
      <c r="A888" s="55">
        <v>2739</v>
      </c>
      <c r="B888" s="35" t="s">
        <v>88</v>
      </c>
      <c r="C888" s="25">
        <f>SUM(C889:C893)</f>
        <v>0</v>
      </c>
      <c r="D888" s="25">
        <f>SUM(D889:D893)</f>
        <v>0</v>
      </c>
      <c r="E888" s="25">
        <f>SUM(E889:E893)</f>
        <v>0</v>
      </c>
      <c r="F888" s="25">
        <f>SUM(F889:F893)</f>
        <v>0</v>
      </c>
      <c r="G888" s="25">
        <f t="shared" si="40"/>
        <v>0</v>
      </c>
    </row>
    <row r="889" spans="1:7" s="26" customFormat="1">
      <c r="A889" s="55">
        <v>27391</v>
      </c>
      <c r="B889" s="35" t="s">
        <v>391</v>
      </c>
      <c r="C889" s="36"/>
      <c r="D889" s="36"/>
      <c r="E889" s="36"/>
      <c r="F889" s="36"/>
      <c r="G889" s="25">
        <f t="shared" si="40"/>
        <v>0</v>
      </c>
    </row>
    <row r="890" spans="1:7" s="26" customFormat="1">
      <c r="A890" s="55">
        <v>27392</v>
      </c>
      <c r="B890" s="35" t="s">
        <v>392</v>
      </c>
      <c r="C890" s="36"/>
      <c r="D890" s="36"/>
      <c r="E890" s="36"/>
      <c r="F890" s="36"/>
      <c r="G890" s="25">
        <f t="shared" si="40"/>
        <v>0</v>
      </c>
    </row>
    <row r="891" spans="1:7" s="26" customFormat="1">
      <c r="A891" s="55">
        <v>27393</v>
      </c>
      <c r="B891" s="35" t="s">
        <v>393</v>
      </c>
      <c r="C891" s="36"/>
      <c r="D891" s="36"/>
      <c r="E891" s="36"/>
      <c r="F891" s="36"/>
      <c r="G891" s="25">
        <f t="shared" si="40"/>
        <v>0</v>
      </c>
    </row>
    <row r="892" spans="1:7" s="26" customFormat="1">
      <c r="A892" s="55">
        <v>27394</v>
      </c>
      <c r="B892" s="35" t="s">
        <v>394</v>
      </c>
      <c r="C892" s="36"/>
      <c r="D892" s="36"/>
      <c r="E892" s="36"/>
      <c r="F892" s="36"/>
      <c r="G892" s="25">
        <f t="shared" si="40"/>
        <v>0</v>
      </c>
    </row>
    <row r="893" spans="1:7" s="26" customFormat="1">
      <c r="A893" s="55">
        <v>27397</v>
      </c>
      <c r="B893" s="35" t="s">
        <v>395</v>
      </c>
      <c r="C893" s="36"/>
      <c r="D893" s="36"/>
      <c r="E893" s="36"/>
      <c r="F893" s="36"/>
      <c r="G893" s="25">
        <f t="shared" si="40"/>
        <v>0</v>
      </c>
    </row>
    <row r="894" spans="1:7" s="26" customFormat="1">
      <c r="A894" s="32">
        <v>274</v>
      </c>
      <c r="B894" s="75" t="s">
        <v>398</v>
      </c>
      <c r="C894" s="25">
        <f>C895+C907</f>
        <v>0</v>
      </c>
      <c r="D894" s="25">
        <f>D895+D907</f>
        <v>0</v>
      </c>
      <c r="E894" s="25">
        <f>E895+E907</f>
        <v>0</v>
      </c>
      <c r="F894" s="25">
        <f>F895+F907</f>
        <v>0</v>
      </c>
      <c r="G894" s="25">
        <f t="shared" si="40"/>
        <v>0</v>
      </c>
    </row>
    <row r="895" spans="1:7" s="26" customFormat="1">
      <c r="A895" s="41">
        <v>2741</v>
      </c>
      <c r="B895" s="76" t="s">
        <v>399</v>
      </c>
      <c r="C895" s="25">
        <f>SUM(C896:C901)</f>
        <v>0</v>
      </c>
      <c r="D895" s="25">
        <f>SUM(D896:D901)</f>
        <v>0</v>
      </c>
      <c r="E895" s="25">
        <f>SUM(E896:E901)</f>
        <v>0</v>
      </c>
      <c r="F895" s="25">
        <f>SUM(F896:F901)</f>
        <v>0</v>
      </c>
      <c r="G895" s="25">
        <f t="shared" si="40"/>
        <v>0</v>
      </c>
    </row>
    <row r="896" spans="1:7" s="26" customFormat="1">
      <c r="A896" s="34">
        <v>27411</v>
      </c>
      <c r="B896" s="35" t="s">
        <v>386</v>
      </c>
      <c r="C896" s="77"/>
      <c r="D896" s="77"/>
      <c r="E896" s="77"/>
      <c r="F896" s="77"/>
      <c r="G896" s="25">
        <f t="shared" si="40"/>
        <v>0</v>
      </c>
    </row>
    <row r="897" spans="1:7" s="26" customFormat="1">
      <c r="A897" s="34">
        <v>27412</v>
      </c>
      <c r="B897" s="35" t="s">
        <v>387</v>
      </c>
      <c r="C897" s="77"/>
      <c r="D897" s="77"/>
      <c r="E897" s="77"/>
      <c r="F897" s="77"/>
      <c r="G897" s="25">
        <f t="shared" si="40"/>
        <v>0</v>
      </c>
    </row>
    <row r="898" spans="1:7" s="26" customFormat="1">
      <c r="A898" s="34">
        <v>27413</v>
      </c>
      <c r="B898" s="35" t="s">
        <v>388</v>
      </c>
      <c r="C898" s="77"/>
      <c r="D898" s="77"/>
      <c r="E898" s="77"/>
      <c r="F898" s="77"/>
      <c r="G898" s="25">
        <f t="shared" si="40"/>
        <v>0</v>
      </c>
    </row>
    <row r="899" spans="1:7" s="26" customFormat="1">
      <c r="A899" s="34">
        <v>27414</v>
      </c>
      <c r="B899" s="35" t="s">
        <v>389</v>
      </c>
      <c r="C899" s="77"/>
      <c r="D899" s="77"/>
      <c r="E899" s="77"/>
      <c r="F899" s="77"/>
      <c r="G899" s="25">
        <f t="shared" si="40"/>
        <v>0</v>
      </c>
    </row>
    <row r="900" spans="1:7" s="26" customFormat="1">
      <c r="A900" s="34">
        <v>27415</v>
      </c>
      <c r="B900" s="35" t="s">
        <v>390</v>
      </c>
      <c r="C900" s="77"/>
      <c r="D900" s="77"/>
      <c r="E900" s="77"/>
      <c r="F900" s="77"/>
      <c r="G900" s="25">
        <f t="shared" si="40"/>
        <v>0</v>
      </c>
    </row>
    <row r="901" spans="1:7" s="26" customFormat="1">
      <c r="A901" s="34">
        <v>27419</v>
      </c>
      <c r="B901" s="35" t="s">
        <v>88</v>
      </c>
      <c r="C901" s="25">
        <f>SUM(C902:C906)</f>
        <v>0</v>
      </c>
      <c r="D901" s="25">
        <f>SUM(D902:D906)</f>
        <v>0</v>
      </c>
      <c r="E901" s="25">
        <f>SUM(E902:E906)</f>
        <v>0</v>
      </c>
      <c r="F901" s="25">
        <f>SUM(F902:F906)</f>
        <v>0</v>
      </c>
      <c r="G901" s="25">
        <f t="shared" si="40"/>
        <v>0</v>
      </c>
    </row>
    <row r="902" spans="1:7" s="26" customFormat="1">
      <c r="A902" s="34">
        <v>274191</v>
      </c>
      <c r="B902" s="35" t="s">
        <v>391</v>
      </c>
      <c r="C902" s="77"/>
      <c r="D902" s="77"/>
      <c r="E902" s="77"/>
      <c r="F902" s="77"/>
      <c r="G902" s="25">
        <f t="shared" si="40"/>
        <v>0</v>
      </c>
    </row>
    <row r="903" spans="1:7" s="26" customFormat="1">
      <c r="A903" s="34">
        <v>274192</v>
      </c>
      <c r="B903" s="35" t="s">
        <v>392</v>
      </c>
      <c r="C903" s="77"/>
      <c r="D903" s="77"/>
      <c r="E903" s="77"/>
      <c r="F903" s="77"/>
      <c r="G903" s="25">
        <f t="shared" si="40"/>
        <v>0</v>
      </c>
    </row>
    <row r="904" spans="1:7" s="26" customFormat="1">
      <c r="A904" s="34">
        <v>274193</v>
      </c>
      <c r="B904" s="35" t="s">
        <v>393</v>
      </c>
      <c r="C904" s="77"/>
      <c r="D904" s="77"/>
      <c r="E904" s="77"/>
      <c r="F904" s="77"/>
      <c r="G904" s="25">
        <f t="shared" si="40"/>
        <v>0</v>
      </c>
    </row>
    <row r="905" spans="1:7" s="26" customFormat="1">
      <c r="A905" s="34">
        <v>274194</v>
      </c>
      <c r="B905" s="35" t="s">
        <v>394</v>
      </c>
      <c r="C905" s="77"/>
      <c r="D905" s="77"/>
      <c r="E905" s="77"/>
      <c r="F905" s="77"/>
      <c r="G905" s="25">
        <f t="shared" si="40"/>
        <v>0</v>
      </c>
    </row>
    <row r="906" spans="1:7" s="26" customFormat="1">
      <c r="A906" s="34">
        <v>274197</v>
      </c>
      <c r="B906" s="35" t="s">
        <v>395</v>
      </c>
      <c r="C906" s="77"/>
      <c r="D906" s="77"/>
      <c r="E906" s="77"/>
      <c r="F906" s="77"/>
      <c r="G906" s="25">
        <f t="shared" si="40"/>
        <v>0</v>
      </c>
    </row>
    <row r="907" spans="1:7" s="26" customFormat="1">
      <c r="A907" s="41">
        <v>2742</v>
      </c>
      <c r="B907" s="76" t="s">
        <v>400</v>
      </c>
      <c r="C907" s="25">
        <f>SUM(C908:C909)</f>
        <v>0</v>
      </c>
      <c r="D907" s="25">
        <f>SUM(D908:D909)</f>
        <v>0</v>
      </c>
      <c r="E907" s="25">
        <f>SUM(E908:E909)</f>
        <v>0</v>
      </c>
      <c r="F907" s="25">
        <f>SUM(F908:F909)</f>
        <v>0</v>
      </c>
      <c r="G907" s="25">
        <f t="shared" si="40"/>
        <v>0</v>
      </c>
    </row>
    <row r="908" spans="1:7" s="26" customFormat="1">
      <c r="A908" s="34">
        <v>27421</v>
      </c>
      <c r="B908" s="76" t="s">
        <v>401</v>
      </c>
      <c r="C908" s="77"/>
      <c r="D908" s="77"/>
      <c r="E908" s="77"/>
      <c r="F908" s="77"/>
      <c r="G908" s="25">
        <f t="shared" si="40"/>
        <v>0</v>
      </c>
    </row>
    <row r="909" spans="1:7" s="26" customFormat="1">
      <c r="A909" s="34">
        <v>27429</v>
      </c>
      <c r="B909" s="76" t="s">
        <v>325</v>
      </c>
      <c r="C909" s="77"/>
      <c r="D909" s="77"/>
      <c r="E909" s="77"/>
      <c r="F909" s="77"/>
      <c r="G909" s="25">
        <f t="shared" si="40"/>
        <v>0</v>
      </c>
    </row>
    <row r="910" spans="1:7" s="26" customFormat="1">
      <c r="A910" s="56">
        <v>28</v>
      </c>
      <c r="B910" s="28" t="s">
        <v>246</v>
      </c>
      <c r="C910" s="25">
        <f>C911+C917+C923+C929+C930+C931</f>
        <v>0</v>
      </c>
      <c r="D910" s="25">
        <f>D911+D917+D923+D929+D930+D931</f>
        <v>0</v>
      </c>
      <c r="E910" s="25">
        <f>E911+E917+E923+E929+E930+E931</f>
        <v>0</v>
      </c>
      <c r="F910" s="25">
        <f>F911+F917+F923+F929+F930+F931</f>
        <v>0</v>
      </c>
      <c r="G910" s="25">
        <f t="shared" si="40"/>
        <v>0</v>
      </c>
    </row>
    <row r="911" spans="1:7" s="26" customFormat="1">
      <c r="A911" s="74">
        <v>281</v>
      </c>
      <c r="B911" s="33" t="s">
        <v>402</v>
      </c>
      <c r="C911" s="25">
        <f>SUM(C912:C916)</f>
        <v>0</v>
      </c>
      <c r="D911" s="25">
        <f>SUM(D912:D916)</f>
        <v>0</v>
      </c>
      <c r="E911" s="25">
        <f>SUM(E912:E916)</f>
        <v>0</v>
      </c>
      <c r="F911" s="25">
        <f>SUM(F912:F916)</f>
        <v>0</v>
      </c>
      <c r="G911" s="25">
        <f t="shared" si="40"/>
        <v>0</v>
      </c>
    </row>
    <row r="912" spans="1:7" s="26" customFormat="1">
      <c r="A912" s="55">
        <v>2811</v>
      </c>
      <c r="B912" s="35" t="s">
        <v>386</v>
      </c>
      <c r="C912" s="36"/>
      <c r="D912" s="36"/>
      <c r="E912" s="36"/>
      <c r="F912" s="36"/>
      <c r="G912" s="25">
        <f t="shared" si="40"/>
        <v>0</v>
      </c>
    </row>
    <row r="913" spans="1:7" s="26" customFormat="1">
      <c r="A913" s="55">
        <v>2812</v>
      </c>
      <c r="B913" s="35" t="s">
        <v>387</v>
      </c>
      <c r="C913" s="36"/>
      <c r="D913" s="36"/>
      <c r="E913" s="36"/>
      <c r="F913" s="36"/>
      <c r="G913" s="25">
        <f t="shared" si="40"/>
        <v>0</v>
      </c>
    </row>
    <row r="914" spans="1:7" s="26" customFormat="1">
      <c r="A914" s="55">
        <v>2813</v>
      </c>
      <c r="B914" s="35" t="s">
        <v>388</v>
      </c>
      <c r="C914" s="36"/>
      <c r="D914" s="36"/>
      <c r="E914" s="36"/>
      <c r="F914" s="36"/>
      <c r="G914" s="25">
        <f t="shared" si="40"/>
        <v>0</v>
      </c>
    </row>
    <row r="915" spans="1:7" s="26" customFormat="1">
      <c r="A915" s="55">
        <v>2814</v>
      </c>
      <c r="B915" s="35" t="s">
        <v>389</v>
      </c>
      <c r="C915" s="36"/>
      <c r="D915" s="36"/>
      <c r="E915" s="36"/>
      <c r="F915" s="36"/>
      <c r="G915" s="25">
        <f t="shared" si="40"/>
        <v>0</v>
      </c>
    </row>
    <row r="916" spans="1:7" s="26" customFormat="1">
      <c r="A916" s="55">
        <v>2815</v>
      </c>
      <c r="B916" s="35" t="s">
        <v>390</v>
      </c>
      <c r="C916" s="36"/>
      <c r="D916" s="36"/>
      <c r="E916" s="36"/>
      <c r="F916" s="36"/>
      <c r="G916" s="25">
        <f t="shared" si="40"/>
        <v>0</v>
      </c>
    </row>
    <row r="917" spans="1:7" s="26" customFormat="1">
      <c r="A917" s="74">
        <v>282</v>
      </c>
      <c r="B917" s="33" t="s">
        <v>147</v>
      </c>
      <c r="C917" s="25">
        <f>SUM(C918:C922)</f>
        <v>0</v>
      </c>
      <c r="D917" s="25">
        <f>SUM(D918:D922)</f>
        <v>0</v>
      </c>
      <c r="E917" s="25">
        <f>SUM(E918:E922)</f>
        <v>0</v>
      </c>
      <c r="F917" s="25">
        <f>SUM(F918:F922)</f>
        <v>0</v>
      </c>
      <c r="G917" s="25">
        <f t="shared" si="40"/>
        <v>0</v>
      </c>
    </row>
    <row r="918" spans="1:7" s="26" customFormat="1">
      <c r="A918" s="55">
        <v>2821</v>
      </c>
      <c r="B918" s="35" t="s">
        <v>386</v>
      </c>
      <c r="C918" s="36"/>
      <c r="D918" s="36"/>
      <c r="E918" s="36"/>
      <c r="F918" s="36"/>
      <c r="G918" s="25">
        <f t="shared" si="40"/>
        <v>0</v>
      </c>
    </row>
    <row r="919" spans="1:7" s="26" customFormat="1">
      <c r="A919" s="55">
        <v>2822</v>
      </c>
      <c r="B919" s="35" t="s">
        <v>387</v>
      </c>
      <c r="C919" s="36"/>
      <c r="D919" s="36"/>
      <c r="E919" s="36"/>
      <c r="F919" s="36"/>
      <c r="G919" s="25">
        <f t="shared" si="40"/>
        <v>0</v>
      </c>
    </row>
    <row r="920" spans="1:7" s="26" customFormat="1">
      <c r="A920" s="55">
        <v>2823</v>
      </c>
      <c r="B920" s="35" t="s">
        <v>388</v>
      </c>
      <c r="C920" s="36"/>
      <c r="D920" s="36"/>
      <c r="E920" s="36"/>
      <c r="F920" s="36"/>
      <c r="G920" s="25">
        <f t="shared" si="40"/>
        <v>0</v>
      </c>
    </row>
    <row r="921" spans="1:7" s="26" customFormat="1">
      <c r="A921" s="55">
        <v>2824</v>
      </c>
      <c r="B921" s="35" t="s">
        <v>389</v>
      </c>
      <c r="C921" s="36"/>
      <c r="D921" s="36"/>
      <c r="E921" s="36"/>
      <c r="F921" s="36"/>
      <c r="G921" s="25">
        <f t="shared" si="40"/>
        <v>0</v>
      </c>
    </row>
    <row r="922" spans="1:7" s="26" customFormat="1">
      <c r="A922" s="55">
        <v>2825</v>
      </c>
      <c r="B922" s="35" t="s">
        <v>390</v>
      </c>
      <c r="C922" s="36"/>
      <c r="D922" s="36"/>
      <c r="E922" s="36"/>
      <c r="F922" s="36"/>
      <c r="G922" s="25">
        <f t="shared" ref="G922:G987" si="41">SUM(C922:F922)</f>
        <v>0</v>
      </c>
    </row>
    <row r="923" spans="1:7" s="26" customFormat="1">
      <c r="A923" s="74">
        <v>283</v>
      </c>
      <c r="B923" s="33" t="s">
        <v>367</v>
      </c>
      <c r="C923" s="25">
        <f>SUM(C924:C928)</f>
        <v>0</v>
      </c>
      <c r="D923" s="25">
        <f>SUM(D924:D928)</f>
        <v>0</v>
      </c>
      <c r="E923" s="25">
        <f>SUM(E924:E928)</f>
        <v>0</v>
      </c>
      <c r="F923" s="25">
        <f>SUM(F924:F928)</f>
        <v>0</v>
      </c>
      <c r="G923" s="25">
        <f t="shared" si="41"/>
        <v>0</v>
      </c>
    </row>
    <row r="924" spans="1:7" s="26" customFormat="1">
      <c r="A924" s="55">
        <v>2831</v>
      </c>
      <c r="B924" s="35" t="s">
        <v>386</v>
      </c>
      <c r="C924" s="36"/>
      <c r="D924" s="36"/>
      <c r="E924" s="36"/>
      <c r="F924" s="36"/>
      <c r="G924" s="25">
        <f t="shared" si="41"/>
        <v>0</v>
      </c>
    </row>
    <row r="925" spans="1:7" s="26" customFormat="1">
      <c r="A925" s="55">
        <v>2832</v>
      </c>
      <c r="B925" s="35" t="s">
        <v>387</v>
      </c>
      <c r="C925" s="36"/>
      <c r="D925" s="36"/>
      <c r="E925" s="36"/>
      <c r="F925" s="36"/>
      <c r="G925" s="25">
        <f t="shared" si="41"/>
        <v>0</v>
      </c>
    </row>
    <row r="926" spans="1:7" s="26" customFormat="1">
      <c r="A926" s="55">
        <v>2833</v>
      </c>
      <c r="B926" s="35" t="s">
        <v>388</v>
      </c>
      <c r="C926" s="36"/>
      <c r="D926" s="36"/>
      <c r="E926" s="36"/>
      <c r="F926" s="36"/>
      <c r="G926" s="25">
        <f t="shared" si="41"/>
        <v>0</v>
      </c>
    </row>
    <row r="927" spans="1:7" s="26" customFormat="1">
      <c r="A927" s="55">
        <v>2834</v>
      </c>
      <c r="B927" s="35" t="s">
        <v>389</v>
      </c>
      <c r="C927" s="36"/>
      <c r="D927" s="36"/>
      <c r="E927" s="36"/>
      <c r="F927" s="36"/>
      <c r="G927" s="25">
        <f t="shared" si="41"/>
        <v>0</v>
      </c>
    </row>
    <row r="928" spans="1:7" s="26" customFormat="1">
      <c r="A928" s="55">
        <v>2835</v>
      </c>
      <c r="B928" s="35" t="s">
        <v>390</v>
      </c>
      <c r="C928" s="36"/>
      <c r="D928" s="36"/>
      <c r="E928" s="36"/>
      <c r="F928" s="36"/>
      <c r="G928" s="25">
        <f t="shared" si="41"/>
        <v>0</v>
      </c>
    </row>
    <row r="929" spans="1:7" s="26" customFormat="1">
      <c r="A929" s="74">
        <v>284</v>
      </c>
      <c r="B929" s="33" t="s">
        <v>403</v>
      </c>
      <c r="C929" s="36"/>
      <c r="D929" s="36"/>
      <c r="E929" s="36"/>
      <c r="F929" s="36"/>
      <c r="G929" s="25">
        <f t="shared" si="41"/>
        <v>0</v>
      </c>
    </row>
    <row r="930" spans="1:7" s="26" customFormat="1">
      <c r="A930" s="74">
        <v>285</v>
      </c>
      <c r="B930" s="33" t="s">
        <v>404</v>
      </c>
      <c r="C930" s="36"/>
      <c r="D930" s="36"/>
      <c r="E930" s="36"/>
      <c r="F930" s="36"/>
      <c r="G930" s="25">
        <f t="shared" si="41"/>
        <v>0</v>
      </c>
    </row>
    <row r="931" spans="1:7" s="26" customFormat="1">
      <c r="A931" s="74">
        <v>286</v>
      </c>
      <c r="B931" s="33" t="s">
        <v>246</v>
      </c>
      <c r="C931" s="36"/>
      <c r="D931" s="36"/>
      <c r="E931" s="36"/>
      <c r="F931" s="36"/>
      <c r="G931" s="25">
        <f t="shared" si="41"/>
        <v>0</v>
      </c>
    </row>
    <row r="932" spans="1:7" s="26" customFormat="1">
      <c r="A932" s="56">
        <v>3</v>
      </c>
      <c r="B932" s="28" t="s">
        <v>253</v>
      </c>
      <c r="C932" s="25">
        <f>C933+C946+C956+C958+C960+C961</f>
        <v>0</v>
      </c>
      <c r="D932" s="25">
        <f>D933+D946+D956+D958+D960+D961</f>
        <v>0</v>
      </c>
      <c r="E932" s="25">
        <f>E933+E946+E956+E958+E960+E961</f>
        <v>0</v>
      </c>
      <c r="F932" s="25">
        <f>F933+F946+F956+F958+F960+F961</f>
        <v>0</v>
      </c>
      <c r="G932" s="25">
        <f t="shared" si="41"/>
        <v>0</v>
      </c>
    </row>
    <row r="933" spans="1:7" s="26" customFormat="1">
      <c r="A933" s="56">
        <v>33</v>
      </c>
      <c r="B933" s="28" t="s">
        <v>405</v>
      </c>
      <c r="C933" s="25">
        <f>+C934+C940</f>
        <v>0</v>
      </c>
      <c r="D933" s="25">
        <f>+D934+D940</f>
        <v>0</v>
      </c>
      <c r="E933" s="25">
        <f>+E934+E940</f>
        <v>0</v>
      </c>
      <c r="F933" s="25">
        <f>+F934+F940</f>
        <v>0</v>
      </c>
      <c r="G933" s="25">
        <f t="shared" si="41"/>
        <v>0</v>
      </c>
    </row>
    <row r="934" spans="1:7" s="26" customFormat="1">
      <c r="A934" s="74">
        <v>331</v>
      </c>
      <c r="B934" s="33" t="s">
        <v>405</v>
      </c>
      <c r="C934" s="25">
        <f>SUM(C935:C939)</f>
        <v>0</v>
      </c>
      <c r="D934" s="25">
        <f>SUM(D935:D939)</f>
        <v>0</v>
      </c>
      <c r="E934" s="25">
        <f>SUM(E935:E939)</f>
        <v>0</v>
      </c>
      <c r="F934" s="25">
        <f>SUM(F935:F939)</f>
        <v>0</v>
      </c>
      <c r="G934" s="25">
        <f t="shared" si="41"/>
        <v>0</v>
      </c>
    </row>
    <row r="935" spans="1:7" s="26" customFormat="1">
      <c r="A935" s="55">
        <v>3311</v>
      </c>
      <c r="B935" s="35" t="s">
        <v>406</v>
      </c>
      <c r="C935" s="36"/>
      <c r="D935" s="36"/>
      <c r="E935" s="36"/>
      <c r="F935" s="36"/>
      <c r="G935" s="25">
        <f t="shared" si="41"/>
        <v>0</v>
      </c>
    </row>
    <row r="936" spans="1:7" s="26" customFormat="1">
      <c r="A936" s="55">
        <v>3312</v>
      </c>
      <c r="B936" s="35" t="s">
        <v>407</v>
      </c>
      <c r="C936" s="36"/>
      <c r="D936" s="36"/>
      <c r="E936" s="36"/>
      <c r="F936" s="36"/>
      <c r="G936" s="25">
        <f t="shared" si="41"/>
        <v>0</v>
      </c>
    </row>
    <row r="937" spans="1:7" s="26" customFormat="1">
      <c r="A937" s="55">
        <v>3313</v>
      </c>
      <c r="B937" s="35" t="s">
        <v>408</v>
      </c>
      <c r="C937" s="36"/>
      <c r="D937" s="36"/>
      <c r="E937" s="36"/>
      <c r="F937" s="36"/>
      <c r="G937" s="25">
        <f t="shared" si="41"/>
        <v>0</v>
      </c>
    </row>
    <row r="938" spans="1:7" s="26" customFormat="1">
      <c r="A938" s="55">
        <v>3314</v>
      </c>
      <c r="B938" s="35" t="s">
        <v>409</v>
      </c>
      <c r="C938" s="36"/>
      <c r="D938" s="36"/>
      <c r="E938" s="36"/>
      <c r="F938" s="36"/>
      <c r="G938" s="25">
        <f t="shared" si="41"/>
        <v>0</v>
      </c>
    </row>
    <row r="939" spans="1:7" s="26" customFormat="1">
      <c r="A939" s="55">
        <v>3315</v>
      </c>
      <c r="B939" s="35" t="s">
        <v>410</v>
      </c>
      <c r="C939" s="36"/>
      <c r="D939" s="36"/>
      <c r="E939" s="36"/>
      <c r="F939" s="36"/>
      <c r="G939" s="25">
        <f t="shared" si="41"/>
        <v>0</v>
      </c>
    </row>
    <row r="940" spans="1:7" s="26" customFormat="1">
      <c r="A940" s="74">
        <v>339</v>
      </c>
      <c r="B940" s="33" t="s">
        <v>88</v>
      </c>
      <c r="C940" s="25">
        <f>SUM(C941:C945)</f>
        <v>0</v>
      </c>
      <c r="D940" s="25">
        <f>SUM(D941:D945)</f>
        <v>0</v>
      </c>
      <c r="E940" s="25">
        <f>SUM(E941:E945)</f>
        <v>0</v>
      </c>
      <c r="F940" s="25">
        <f>SUM(F941:F945)</f>
        <v>0</v>
      </c>
      <c r="G940" s="25">
        <f t="shared" si="41"/>
        <v>0</v>
      </c>
    </row>
    <row r="941" spans="1:7" s="26" customFormat="1">
      <c r="A941" s="55">
        <v>3391</v>
      </c>
      <c r="B941" s="35" t="s">
        <v>411</v>
      </c>
      <c r="C941" s="36"/>
      <c r="D941" s="36"/>
      <c r="E941" s="36"/>
      <c r="F941" s="36"/>
      <c r="G941" s="25">
        <f t="shared" si="41"/>
        <v>0</v>
      </c>
    </row>
    <row r="942" spans="1:7" s="26" customFormat="1">
      <c r="A942" s="55">
        <v>3392</v>
      </c>
      <c r="B942" s="35" t="s">
        <v>412</v>
      </c>
      <c r="C942" s="36"/>
      <c r="D942" s="36"/>
      <c r="E942" s="36"/>
      <c r="F942" s="36"/>
      <c r="G942" s="25">
        <f t="shared" si="41"/>
        <v>0</v>
      </c>
    </row>
    <row r="943" spans="1:7" s="26" customFormat="1">
      <c r="A943" s="55">
        <v>3393</v>
      </c>
      <c r="B943" s="35" t="s">
        <v>413</v>
      </c>
      <c r="C943" s="36"/>
      <c r="D943" s="36"/>
      <c r="E943" s="36"/>
      <c r="F943" s="36"/>
      <c r="G943" s="25">
        <f t="shared" si="41"/>
        <v>0</v>
      </c>
    </row>
    <row r="944" spans="1:7" s="26" customFormat="1">
      <c r="A944" s="55">
        <v>3394</v>
      </c>
      <c r="B944" s="35" t="s">
        <v>414</v>
      </c>
      <c r="C944" s="36"/>
      <c r="D944" s="36"/>
      <c r="E944" s="36"/>
      <c r="F944" s="36"/>
      <c r="G944" s="25">
        <f t="shared" si="41"/>
        <v>0</v>
      </c>
    </row>
    <row r="945" spans="1:7" s="26" customFormat="1">
      <c r="A945" s="55">
        <v>3395</v>
      </c>
      <c r="B945" s="35" t="s">
        <v>415</v>
      </c>
      <c r="C945" s="36"/>
      <c r="D945" s="36"/>
      <c r="E945" s="36"/>
      <c r="F945" s="36"/>
      <c r="G945" s="25">
        <f t="shared" si="41"/>
        <v>0</v>
      </c>
    </row>
    <row r="946" spans="1:7" s="26" customFormat="1">
      <c r="A946" s="56">
        <v>34</v>
      </c>
      <c r="B946" s="28" t="s">
        <v>270</v>
      </c>
      <c r="C946" s="25">
        <f>C947</f>
        <v>0</v>
      </c>
      <c r="D946" s="25">
        <f>D947</f>
        <v>0</v>
      </c>
      <c r="E946" s="25">
        <f>E947</f>
        <v>0</v>
      </c>
      <c r="F946" s="25">
        <f>F947</f>
        <v>0</v>
      </c>
      <c r="G946" s="25">
        <f t="shared" si="41"/>
        <v>0</v>
      </c>
    </row>
    <row r="947" spans="1:7" s="26" customFormat="1">
      <c r="A947" s="74">
        <v>342</v>
      </c>
      <c r="B947" s="33" t="s">
        <v>416</v>
      </c>
      <c r="C947" s="25">
        <f>C948+C952</f>
        <v>0</v>
      </c>
      <c r="D947" s="25">
        <f>D948+D952</f>
        <v>0</v>
      </c>
      <c r="E947" s="25">
        <f>E948+E952</f>
        <v>0</v>
      </c>
      <c r="F947" s="25">
        <f>F948+F952</f>
        <v>0</v>
      </c>
      <c r="G947" s="25">
        <f t="shared" si="41"/>
        <v>0</v>
      </c>
    </row>
    <row r="948" spans="1:7" s="26" customFormat="1">
      <c r="A948" s="55">
        <v>3421</v>
      </c>
      <c r="B948" s="35" t="s">
        <v>416</v>
      </c>
      <c r="C948" s="25">
        <f>SUM(C949:C951)</f>
        <v>0</v>
      </c>
      <c r="D948" s="25">
        <f>SUM(D949:D951)</f>
        <v>0</v>
      </c>
      <c r="E948" s="25">
        <f>SUM(E949:E951)</f>
        <v>0</v>
      </c>
      <c r="F948" s="25">
        <f>SUM(F949:F951)</f>
        <v>0</v>
      </c>
      <c r="G948" s="25">
        <f t="shared" si="41"/>
        <v>0</v>
      </c>
    </row>
    <row r="949" spans="1:7" s="26" customFormat="1">
      <c r="A949" s="55">
        <v>34211</v>
      </c>
      <c r="B949" s="35" t="s">
        <v>417</v>
      </c>
      <c r="C949" s="36"/>
      <c r="D949" s="36"/>
      <c r="E949" s="36"/>
      <c r="F949" s="36"/>
      <c r="G949" s="25">
        <f t="shared" si="41"/>
        <v>0</v>
      </c>
    </row>
    <row r="950" spans="1:7" s="26" customFormat="1">
      <c r="A950" s="55">
        <v>34212</v>
      </c>
      <c r="B950" s="35" t="s">
        <v>418</v>
      </c>
      <c r="C950" s="36"/>
      <c r="D950" s="36"/>
      <c r="E950" s="36"/>
      <c r="F950" s="36"/>
      <c r="G950" s="25">
        <f t="shared" si="41"/>
        <v>0</v>
      </c>
    </row>
    <row r="951" spans="1:7" s="26" customFormat="1">
      <c r="A951" s="55">
        <v>34213</v>
      </c>
      <c r="B951" s="35" t="s">
        <v>419</v>
      </c>
      <c r="C951" s="36"/>
      <c r="D951" s="36"/>
      <c r="E951" s="36"/>
      <c r="F951" s="36"/>
      <c r="G951" s="25">
        <f t="shared" si="41"/>
        <v>0</v>
      </c>
    </row>
    <row r="952" spans="1:7" s="26" customFormat="1">
      <c r="A952" s="55">
        <v>3429</v>
      </c>
      <c r="B952" s="35" t="s">
        <v>88</v>
      </c>
      <c r="C952" s="25">
        <f>SUM(C953:C955)</f>
        <v>0</v>
      </c>
      <c r="D952" s="25">
        <f>SUM(D953:D955)</f>
        <v>0</v>
      </c>
      <c r="E952" s="25">
        <f>SUM(E953:E955)</f>
        <v>0</v>
      </c>
      <c r="F952" s="25">
        <f>SUM(F953:F955)</f>
        <v>0</v>
      </c>
      <c r="G952" s="25">
        <f t="shared" si="41"/>
        <v>0</v>
      </c>
    </row>
    <row r="953" spans="1:7" s="26" customFormat="1">
      <c r="A953" s="55">
        <v>34291</v>
      </c>
      <c r="B953" s="35" t="s">
        <v>420</v>
      </c>
      <c r="C953" s="36"/>
      <c r="D953" s="36"/>
      <c r="E953" s="36"/>
      <c r="F953" s="36"/>
      <c r="G953" s="25">
        <f t="shared" si="41"/>
        <v>0</v>
      </c>
    </row>
    <row r="954" spans="1:7" s="26" customFormat="1">
      <c r="A954" s="55">
        <v>34292</v>
      </c>
      <c r="B954" s="35" t="s">
        <v>421</v>
      </c>
      <c r="C954" s="36"/>
      <c r="D954" s="36"/>
      <c r="E954" s="36"/>
      <c r="F954" s="36"/>
      <c r="G954" s="25">
        <f t="shared" si="41"/>
        <v>0</v>
      </c>
    </row>
    <row r="955" spans="1:7" s="26" customFormat="1">
      <c r="A955" s="55">
        <v>34293</v>
      </c>
      <c r="B955" s="35" t="s">
        <v>422</v>
      </c>
      <c r="C955" s="36"/>
      <c r="D955" s="36"/>
      <c r="E955" s="36"/>
      <c r="F955" s="36"/>
      <c r="G955" s="25">
        <f t="shared" si="41"/>
        <v>0</v>
      </c>
    </row>
    <row r="956" spans="1:7" s="26" customFormat="1">
      <c r="A956" s="56">
        <v>35</v>
      </c>
      <c r="B956" s="28" t="s">
        <v>272</v>
      </c>
      <c r="C956" s="25">
        <f>C957</f>
        <v>0</v>
      </c>
      <c r="D956" s="25">
        <f>D957</f>
        <v>0</v>
      </c>
      <c r="E956" s="25">
        <f>E957</f>
        <v>0</v>
      </c>
      <c r="F956" s="25">
        <f>F957</f>
        <v>0</v>
      </c>
      <c r="G956" s="25">
        <f t="shared" si="41"/>
        <v>0</v>
      </c>
    </row>
    <row r="957" spans="1:7" s="26" customFormat="1">
      <c r="A957" s="78">
        <v>352</v>
      </c>
      <c r="B957" s="35" t="s">
        <v>423</v>
      </c>
      <c r="C957" s="36"/>
      <c r="D957" s="36"/>
      <c r="E957" s="36"/>
      <c r="F957" s="36"/>
      <c r="G957" s="25">
        <f t="shared" si="41"/>
        <v>0</v>
      </c>
    </row>
    <row r="958" spans="1:7" s="26" customFormat="1">
      <c r="A958" s="56">
        <v>36</v>
      </c>
      <c r="B958" s="28" t="s">
        <v>274</v>
      </c>
      <c r="C958" s="25">
        <f>C959</f>
        <v>0</v>
      </c>
      <c r="D958" s="25">
        <f>D959</f>
        <v>0</v>
      </c>
      <c r="E958" s="25">
        <f>E959</f>
        <v>0</v>
      </c>
      <c r="F958" s="25">
        <f>F959</f>
        <v>0</v>
      </c>
      <c r="G958" s="25">
        <f t="shared" si="41"/>
        <v>0</v>
      </c>
    </row>
    <row r="959" spans="1:7" s="26" customFormat="1">
      <c r="A959" s="78">
        <v>362</v>
      </c>
      <c r="B959" s="35" t="s">
        <v>424</v>
      </c>
      <c r="C959" s="36"/>
      <c r="D959" s="36"/>
      <c r="E959" s="36"/>
      <c r="F959" s="36"/>
      <c r="G959" s="25">
        <f t="shared" si="41"/>
        <v>0</v>
      </c>
    </row>
    <row r="960" spans="1:7" s="26" customFormat="1">
      <c r="A960" s="79">
        <v>364</v>
      </c>
      <c r="B960" s="58" t="s">
        <v>276</v>
      </c>
      <c r="C960" s="60"/>
      <c r="D960" s="60"/>
      <c r="E960" s="60"/>
      <c r="F960" s="60"/>
      <c r="G960" s="25">
        <f t="shared" si="41"/>
        <v>0</v>
      </c>
    </row>
    <row r="961" spans="1:7" s="26" customFormat="1">
      <c r="A961" s="79">
        <v>365</v>
      </c>
      <c r="B961" s="58" t="s">
        <v>425</v>
      </c>
      <c r="C961" s="60"/>
      <c r="D961" s="60"/>
      <c r="E961" s="60"/>
      <c r="F961" s="60"/>
      <c r="G961" s="25">
        <f t="shared" si="41"/>
        <v>0</v>
      </c>
    </row>
    <row r="962" spans="1:7" s="26" customFormat="1">
      <c r="A962" s="79">
        <v>4</v>
      </c>
      <c r="B962" s="80" t="s">
        <v>278</v>
      </c>
      <c r="C962" s="25">
        <f>C963+C971+C977+C978+C981</f>
        <v>0</v>
      </c>
      <c r="D962" s="25">
        <f>D963+D971+D977+D978+D981</f>
        <v>0</v>
      </c>
      <c r="E962" s="25">
        <f>E963+E971+E977+E978+E981</f>
        <v>0</v>
      </c>
      <c r="F962" s="25">
        <f>F963+F971+F977+F978+F981</f>
        <v>0</v>
      </c>
      <c r="G962" s="25">
        <f t="shared" si="41"/>
        <v>0</v>
      </c>
    </row>
    <row r="963" spans="1:7" s="26" customFormat="1">
      <c r="A963" s="79">
        <v>42</v>
      </c>
      <c r="B963" s="80" t="s">
        <v>426</v>
      </c>
      <c r="C963" s="25">
        <f>C964+C970</f>
        <v>0</v>
      </c>
      <c r="D963" s="25">
        <f>D964+D970</f>
        <v>0</v>
      </c>
      <c r="E963" s="25">
        <f>E964+E970</f>
        <v>0</v>
      </c>
      <c r="F963" s="25">
        <f>F964+F970</f>
        <v>0</v>
      </c>
      <c r="G963" s="25">
        <f t="shared" si="41"/>
        <v>0</v>
      </c>
    </row>
    <row r="964" spans="1:7" s="26" customFormat="1">
      <c r="A964" s="81">
        <v>421</v>
      </c>
      <c r="B964" s="82" t="s">
        <v>427</v>
      </c>
      <c r="C964" s="25">
        <f>SUM(C965:C969)</f>
        <v>0</v>
      </c>
      <c r="D964" s="25">
        <f>SUM(D965:D969)</f>
        <v>0</v>
      </c>
      <c r="E964" s="25">
        <f>SUM(E965:E969)</f>
        <v>0</v>
      </c>
      <c r="F964" s="25">
        <f>SUM(F965:F969)</f>
        <v>0</v>
      </c>
      <c r="G964" s="25">
        <f t="shared" si="41"/>
        <v>0</v>
      </c>
    </row>
    <row r="965" spans="1:7" s="26" customFormat="1">
      <c r="A965" s="83">
        <v>4211</v>
      </c>
      <c r="B965" s="84" t="s">
        <v>428</v>
      </c>
      <c r="C965" s="36"/>
      <c r="D965" s="36"/>
      <c r="E965" s="36"/>
      <c r="F965" s="36"/>
      <c r="G965" s="25">
        <f t="shared" si="41"/>
        <v>0</v>
      </c>
    </row>
    <row r="966" spans="1:7" s="26" customFormat="1">
      <c r="A966" s="83">
        <v>4212</v>
      </c>
      <c r="B966" s="84" t="s">
        <v>429</v>
      </c>
      <c r="C966" s="36"/>
      <c r="D966" s="36"/>
      <c r="E966" s="36"/>
      <c r="F966" s="36"/>
      <c r="G966" s="25">
        <f t="shared" si="41"/>
        <v>0</v>
      </c>
    </row>
    <row r="967" spans="1:7" s="26" customFormat="1">
      <c r="A967" s="83">
        <v>4213</v>
      </c>
      <c r="B967" s="84" t="s">
        <v>430</v>
      </c>
      <c r="C967" s="36"/>
      <c r="D967" s="36"/>
      <c r="E967" s="36"/>
      <c r="F967" s="36"/>
      <c r="G967" s="25">
        <f t="shared" si="41"/>
        <v>0</v>
      </c>
    </row>
    <row r="968" spans="1:7" s="26" customFormat="1">
      <c r="A968" s="83">
        <v>4214</v>
      </c>
      <c r="B968" s="84" t="s">
        <v>431</v>
      </c>
      <c r="C968" s="36"/>
      <c r="D968" s="36"/>
      <c r="E968" s="36"/>
      <c r="F968" s="36"/>
      <c r="G968" s="25">
        <f t="shared" si="41"/>
        <v>0</v>
      </c>
    </row>
    <row r="969" spans="1:7" s="26" customFormat="1">
      <c r="A969" s="83">
        <v>4217</v>
      </c>
      <c r="B969" s="84" t="s">
        <v>432</v>
      </c>
      <c r="C969" s="36"/>
      <c r="D969" s="36"/>
      <c r="E969" s="36"/>
      <c r="F969" s="36"/>
      <c r="G969" s="25">
        <f t="shared" si="41"/>
        <v>0</v>
      </c>
    </row>
    <row r="970" spans="1:7" s="26" customFormat="1">
      <c r="A970" s="81">
        <v>429</v>
      </c>
      <c r="B970" s="82" t="s">
        <v>433</v>
      </c>
      <c r="C970" s="36"/>
      <c r="D970" s="36"/>
      <c r="E970" s="36"/>
      <c r="F970" s="36"/>
      <c r="G970" s="25">
        <f t="shared" si="41"/>
        <v>0</v>
      </c>
    </row>
    <row r="971" spans="1:7" s="26" customFormat="1">
      <c r="A971" s="79">
        <v>43</v>
      </c>
      <c r="B971" s="80" t="s">
        <v>289</v>
      </c>
      <c r="C971" s="25">
        <f>SUM(C972:C976)</f>
        <v>0</v>
      </c>
      <c r="D971" s="25">
        <f>SUM(D972:D976)</f>
        <v>0</v>
      </c>
      <c r="E971" s="25">
        <f>SUM(E972:E976)</f>
        <v>0</v>
      </c>
      <c r="F971" s="25">
        <f>SUM(F972:F976)</f>
        <v>0</v>
      </c>
      <c r="G971" s="25">
        <f>SUM(C971:F971)</f>
        <v>0</v>
      </c>
    </row>
    <row r="972" spans="1:7" s="26" customFormat="1">
      <c r="A972" s="85">
        <v>431</v>
      </c>
      <c r="B972" s="86" t="s">
        <v>290</v>
      </c>
      <c r="C972" s="36"/>
      <c r="D972" s="36"/>
      <c r="E972" s="36"/>
      <c r="F972" s="36"/>
      <c r="G972" s="25">
        <f>SUM(C972:F972)</f>
        <v>0</v>
      </c>
    </row>
    <row r="973" spans="1:7" s="26" customFormat="1">
      <c r="A973" s="85">
        <v>432</v>
      </c>
      <c r="B973" s="86" t="s">
        <v>291</v>
      </c>
      <c r="C973" s="36"/>
      <c r="D973" s="36"/>
      <c r="E973" s="36"/>
      <c r="F973" s="36"/>
      <c r="G973" s="25">
        <f t="shared" si="41"/>
        <v>0</v>
      </c>
    </row>
    <row r="974" spans="1:7" s="26" customFormat="1">
      <c r="A974" s="85">
        <v>433</v>
      </c>
      <c r="B974" s="86" t="s">
        <v>292</v>
      </c>
      <c r="C974" s="36"/>
      <c r="D974" s="36"/>
      <c r="E974" s="36"/>
      <c r="F974" s="36"/>
      <c r="G974" s="25">
        <f t="shared" si="41"/>
        <v>0</v>
      </c>
    </row>
    <row r="975" spans="1:7" s="26" customFormat="1">
      <c r="A975" s="85">
        <v>434</v>
      </c>
      <c r="B975" s="86" t="s">
        <v>293</v>
      </c>
      <c r="C975" s="36"/>
      <c r="D975" s="36"/>
      <c r="E975" s="36"/>
      <c r="F975" s="36"/>
      <c r="G975" s="25">
        <f t="shared" si="41"/>
        <v>0</v>
      </c>
    </row>
    <row r="976" spans="1:7" s="26" customFormat="1">
      <c r="A976" s="85">
        <v>437</v>
      </c>
      <c r="B976" s="86" t="s">
        <v>294</v>
      </c>
      <c r="C976" s="36"/>
      <c r="D976" s="36"/>
      <c r="E976" s="36"/>
      <c r="F976" s="36"/>
      <c r="G976" s="25">
        <f t="shared" si="41"/>
        <v>0</v>
      </c>
    </row>
    <row r="977" spans="1:7" s="26" customFormat="1">
      <c r="A977" s="79">
        <v>44</v>
      </c>
      <c r="B977" s="80" t="s">
        <v>434</v>
      </c>
      <c r="C977" s="36"/>
      <c r="D977" s="36"/>
      <c r="E977" s="36"/>
      <c r="F977" s="36"/>
      <c r="G977" s="25">
        <f t="shared" si="41"/>
        <v>0</v>
      </c>
    </row>
    <row r="978" spans="1:7" s="26" customFormat="1">
      <c r="A978" s="79">
        <v>45</v>
      </c>
      <c r="B978" s="80" t="s">
        <v>435</v>
      </c>
      <c r="C978" s="25">
        <f>SUM(C979:C980)</f>
        <v>0</v>
      </c>
      <c r="D978" s="25">
        <f>SUM(D979:D980)</f>
        <v>0</v>
      </c>
      <c r="E978" s="25">
        <f>SUM(E979:E980)</f>
        <v>0</v>
      </c>
      <c r="F978" s="25">
        <f>SUM(F979:F980)</f>
        <v>0</v>
      </c>
      <c r="G978" s="25">
        <f t="shared" si="41"/>
        <v>0</v>
      </c>
    </row>
    <row r="979" spans="1:7" s="26" customFormat="1">
      <c r="A979" s="85">
        <v>451</v>
      </c>
      <c r="B979" s="86" t="s">
        <v>297</v>
      </c>
      <c r="C979" s="36"/>
      <c r="D979" s="36"/>
      <c r="E979" s="36"/>
      <c r="F979" s="36"/>
      <c r="G979" s="25">
        <f t="shared" si="41"/>
        <v>0</v>
      </c>
    </row>
    <row r="980" spans="1:7" s="26" customFormat="1">
      <c r="A980" s="85">
        <v>452</v>
      </c>
      <c r="B980" s="86" t="s">
        <v>298</v>
      </c>
      <c r="C980" s="36"/>
      <c r="D980" s="36"/>
      <c r="E980" s="36"/>
      <c r="F980" s="36"/>
      <c r="G980" s="25">
        <f t="shared" si="41"/>
        <v>0</v>
      </c>
    </row>
    <row r="981" spans="1:7" s="26" customFormat="1">
      <c r="A981" s="79">
        <v>46</v>
      </c>
      <c r="B981" s="80" t="s">
        <v>299</v>
      </c>
      <c r="C981" s="36"/>
      <c r="D981" s="36"/>
      <c r="E981" s="36"/>
      <c r="F981" s="36"/>
      <c r="G981" s="25">
        <f t="shared" si="41"/>
        <v>0</v>
      </c>
    </row>
    <row r="982" spans="1:7" s="26" customFormat="1">
      <c r="A982" s="79">
        <v>5</v>
      </c>
      <c r="B982" s="80" t="s">
        <v>300</v>
      </c>
      <c r="C982" s="25">
        <f>C983+C984+C991+C1014</f>
        <v>0</v>
      </c>
      <c r="D982" s="25">
        <f>D983+D984+D991+D1014</f>
        <v>0</v>
      </c>
      <c r="E982" s="25">
        <f>E983+E984+E991+E1014</f>
        <v>0</v>
      </c>
      <c r="F982" s="25">
        <f>F983+F984+F991+F1014</f>
        <v>0</v>
      </c>
      <c r="G982" s="25">
        <f t="shared" si="41"/>
        <v>0</v>
      </c>
    </row>
    <row r="983" spans="1:7" s="26" customFormat="1">
      <c r="A983" s="79">
        <v>54</v>
      </c>
      <c r="B983" s="80" t="s">
        <v>436</v>
      </c>
      <c r="C983" s="36"/>
      <c r="D983" s="36"/>
      <c r="E983" s="36"/>
      <c r="F983" s="36"/>
      <c r="G983" s="25">
        <f t="shared" si="41"/>
        <v>0</v>
      </c>
    </row>
    <row r="984" spans="1:7" s="26" customFormat="1">
      <c r="A984" s="79">
        <v>55</v>
      </c>
      <c r="B984" s="80" t="s">
        <v>437</v>
      </c>
      <c r="C984" s="25">
        <f>C985+C990</f>
        <v>0</v>
      </c>
      <c r="D984" s="25">
        <f>D985+D990</f>
        <v>0</v>
      </c>
      <c r="E984" s="25">
        <f>E985+E990</f>
        <v>0</v>
      </c>
      <c r="F984" s="25">
        <f>F985+F990</f>
        <v>0</v>
      </c>
      <c r="G984" s="25">
        <f t="shared" si="41"/>
        <v>0</v>
      </c>
    </row>
    <row r="985" spans="1:7" s="26" customFormat="1">
      <c r="A985" s="81">
        <v>551</v>
      </c>
      <c r="B985" s="82" t="s">
        <v>438</v>
      </c>
      <c r="C985" s="25">
        <f>SUM(C986:C989)</f>
        <v>0</v>
      </c>
      <c r="D985" s="25">
        <f>SUM(D986:D989)</f>
        <v>0</v>
      </c>
      <c r="E985" s="25">
        <f>SUM(E986:E989)</f>
        <v>0</v>
      </c>
      <c r="F985" s="25">
        <f>SUM(F986:F989)</f>
        <v>0</v>
      </c>
      <c r="G985" s="25">
        <f t="shared" si="41"/>
        <v>0</v>
      </c>
    </row>
    <row r="986" spans="1:7" s="26" customFormat="1">
      <c r="A986" s="83">
        <v>5511</v>
      </c>
      <c r="B986" s="84" t="s">
        <v>439</v>
      </c>
      <c r="C986" s="36"/>
      <c r="D986" s="36"/>
      <c r="E986" s="36"/>
      <c r="F986" s="36"/>
      <c r="G986" s="25">
        <f t="shared" si="41"/>
        <v>0</v>
      </c>
    </row>
    <row r="987" spans="1:7" s="26" customFormat="1">
      <c r="A987" s="83">
        <v>5512</v>
      </c>
      <c r="B987" s="84" t="s">
        <v>440</v>
      </c>
      <c r="C987" s="36"/>
      <c r="D987" s="36"/>
      <c r="E987" s="36"/>
      <c r="F987" s="36"/>
      <c r="G987" s="25">
        <f t="shared" si="41"/>
        <v>0</v>
      </c>
    </row>
    <row r="988" spans="1:7" s="26" customFormat="1">
      <c r="A988" s="83">
        <v>5513</v>
      </c>
      <c r="B988" s="84" t="s">
        <v>441</v>
      </c>
      <c r="C988" s="36"/>
      <c r="D988" s="36"/>
      <c r="E988" s="36"/>
      <c r="F988" s="36"/>
      <c r="G988" s="25">
        <f t="shared" ref="G988:G1019" si="42">SUM(C988:F988)</f>
        <v>0</v>
      </c>
    </row>
    <row r="989" spans="1:7" s="26" customFormat="1">
      <c r="A989" s="83">
        <v>5514</v>
      </c>
      <c r="B989" s="84" t="s">
        <v>442</v>
      </c>
      <c r="C989" s="36"/>
      <c r="D989" s="36"/>
      <c r="E989" s="36"/>
      <c r="F989" s="36"/>
      <c r="G989" s="25">
        <f t="shared" si="42"/>
        <v>0</v>
      </c>
    </row>
    <row r="990" spans="1:7" s="26" customFormat="1">
      <c r="A990" s="81">
        <v>558</v>
      </c>
      <c r="B990" s="84" t="s">
        <v>443</v>
      </c>
      <c r="C990" s="36"/>
      <c r="D990" s="36"/>
      <c r="E990" s="36"/>
      <c r="F990" s="36"/>
      <c r="G990" s="25">
        <f t="shared" si="42"/>
        <v>0</v>
      </c>
    </row>
    <row r="991" spans="1:7" s="26" customFormat="1">
      <c r="A991" s="79">
        <v>56</v>
      </c>
      <c r="B991" s="80" t="s">
        <v>444</v>
      </c>
      <c r="C991" s="25">
        <f>C992+C1003</f>
        <v>0</v>
      </c>
      <c r="D991" s="25">
        <f>D992+D1003</f>
        <v>0</v>
      </c>
      <c r="E991" s="25">
        <f>E992+E1003</f>
        <v>0</v>
      </c>
      <c r="F991" s="25">
        <f>F992+F1003</f>
        <v>0</v>
      </c>
      <c r="G991" s="25">
        <f t="shared" si="42"/>
        <v>0</v>
      </c>
    </row>
    <row r="992" spans="1:7" s="26" customFormat="1">
      <c r="A992" s="81">
        <v>561</v>
      </c>
      <c r="B992" s="82" t="s">
        <v>444</v>
      </c>
      <c r="C992" s="25">
        <f>C993+C998</f>
        <v>0</v>
      </c>
      <c r="D992" s="25">
        <f>D993+D998</f>
        <v>0</v>
      </c>
      <c r="E992" s="25">
        <f>E993+E998</f>
        <v>0</v>
      </c>
      <c r="F992" s="25">
        <f>F993+F998</f>
        <v>0</v>
      </c>
      <c r="G992" s="25">
        <f t="shared" si="42"/>
        <v>0</v>
      </c>
    </row>
    <row r="993" spans="1:7" s="26" customFormat="1">
      <c r="A993" s="83">
        <v>5611</v>
      </c>
      <c r="B993" s="84" t="s">
        <v>445</v>
      </c>
      <c r="C993" s="25">
        <f>SUM(C994:C997)</f>
        <v>0</v>
      </c>
      <c r="D993" s="25">
        <f>SUM(D994:D997)</f>
        <v>0</v>
      </c>
      <c r="E993" s="25">
        <f>SUM(E994:E997)</f>
        <v>0</v>
      </c>
      <c r="F993" s="25">
        <f>SUM(F994:F997)</f>
        <v>0</v>
      </c>
      <c r="G993" s="25">
        <f t="shared" si="42"/>
        <v>0</v>
      </c>
    </row>
    <row r="994" spans="1:7" s="26" customFormat="1">
      <c r="A994" s="83">
        <v>56111</v>
      </c>
      <c r="B994" s="84" t="s">
        <v>446</v>
      </c>
      <c r="C994" s="36"/>
      <c r="D994" s="36"/>
      <c r="E994" s="36"/>
      <c r="F994" s="36"/>
      <c r="G994" s="25">
        <f t="shared" si="42"/>
        <v>0</v>
      </c>
    </row>
    <row r="995" spans="1:7" s="26" customFormat="1">
      <c r="A995" s="83">
        <v>56112</v>
      </c>
      <c r="B995" s="84" t="s">
        <v>447</v>
      </c>
      <c r="C995" s="36"/>
      <c r="D995" s="36"/>
      <c r="E995" s="36"/>
      <c r="F995" s="36"/>
      <c r="G995" s="25">
        <f t="shared" si="42"/>
        <v>0</v>
      </c>
    </row>
    <row r="996" spans="1:7" s="26" customFormat="1">
      <c r="A996" s="83">
        <v>56113</v>
      </c>
      <c r="B996" s="84" t="s">
        <v>448</v>
      </c>
      <c r="C996" s="36"/>
      <c r="D996" s="36"/>
      <c r="E996" s="36"/>
      <c r="F996" s="36"/>
      <c r="G996" s="25">
        <f t="shared" si="42"/>
        <v>0</v>
      </c>
    </row>
    <row r="997" spans="1:7" s="26" customFormat="1">
      <c r="A997" s="83">
        <v>56114</v>
      </c>
      <c r="B997" s="84" t="s">
        <v>449</v>
      </c>
      <c r="C997" s="60"/>
      <c r="D997" s="60"/>
      <c r="E997" s="60"/>
      <c r="F997" s="60"/>
      <c r="G997" s="25">
        <f t="shared" si="42"/>
        <v>0</v>
      </c>
    </row>
    <row r="998" spans="1:7" s="26" customFormat="1">
      <c r="A998" s="83">
        <v>5612</v>
      </c>
      <c r="B998" s="84" t="s">
        <v>450</v>
      </c>
      <c r="C998" s="25">
        <f>SUM(C999:C1002)</f>
        <v>0</v>
      </c>
      <c r="D998" s="25">
        <f>SUM(D999:D1002)</f>
        <v>0</v>
      </c>
      <c r="E998" s="25">
        <f>SUM(E999:E1002)</f>
        <v>0</v>
      </c>
      <c r="F998" s="25">
        <f>SUM(F999:F1002)</f>
        <v>0</v>
      </c>
      <c r="G998" s="25">
        <f t="shared" si="42"/>
        <v>0</v>
      </c>
    </row>
    <row r="999" spans="1:7" s="26" customFormat="1">
      <c r="A999" s="83">
        <v>56121</v>
      </c>
      <c r="B999" s="84" t="s">
        <v>451</v>
      </c>
      <c r="C999" s="36"/>
      <c r="D999" s="36"/>
      <c r="E999" s="36"/>
      <c r="F999" s="36"/>
      <c r="G999" s="25">
        <f t="shared" si="42"/>
        <v>0</v>
      </c>
    </row>
    <row r="1000" spans="1:7" s="26" customFormat="1">
      <c r="A1000" s="83">
        <v>56122</v>
      </c>
      <c r="B1000" s="84" t="s">
        <v>452</v>
      </c>
      <c r="C1000" s="36"/>
      <c r="D1000" s="36"/>
      <c r="E1000" s="36"/>
      <c r="F1000" s="36"/>
      <c r="G1000" s="25">
        <f t="shared" si="42"/>
        <v>0</v>
      </c>
    </row>
    <row r="1001" spans="1:7" s="26" customFormat="1">
      <c r="A1001" s="83">
        <v>56123</v>
      </c>
      <c r="B1001" s="84" t="s">
        <v>453</v>
      </c>
      <c r="C1001" s="36"/>
      <c r="D1001" s="36"/>
      <c r="E1001" s="36"/>
      <c r="F1001" s="36"/>
      <c r="G1001" s="25">
        <f t="shared" si="42"/>
        <v>0</v>
      </c>
    </row>
    <row r="1002" spans="1:7" s="26" customFormat="1">
      <c r="A1002" s="83">
        <v>56124</v>
      </c>
      <c r="B1002" s="84" t="s">
        <v>454</v>
      </c>
      <c r="C1002" s="60"/>
      <c r="D1002" s="60"/>
      <c r="E1002" s="60"/>
      <c r="F1002" s="60"/>
      <c r="G1002" s="25">
        <f t="shared" si="42"/>
        <v>0</v>
      </c>
    </row>
    <row r="1003" spans="1:7" s="26" customFormat="1">
      <c r="A1003" s="81">
        <v>569</v>
      </c>
      <c r="B1003" s="82" t="s">
        <v>88</v>
      </c>
      <c r="C1003" s="25">
        <f>+C1004+C1009</f>
        <v>0</v>
      </c>
      <c r="D1003" s="25">
        <f>+D1004+D1009</f>
        <v>0</v>
      </c>
      <c r="E1003" s="25">
        <f>+E1004+E1009</f>
        <v>0</v>
      </c>
      <c r="F1003" s="25">
        <f>+F1004+F1009</f>
        <v>0</v>
      </c>
      <c r="G1003" s="25">
        <f t="shared" si="42"/>
        <v>0</v>
      </c>
    </row>
    <row r="1004" spans="1:7" s="26" customFormat="1">
      <c r="A1004" s="83">
        <v>5691</v>
      </c>
      <c r="B1004" s="84" t="s">
        <v>455</v>
      </c>
      <c r="C1004" s="25">
        <f>SUM(C1005:C1008)</f>
        <v>0</v>
      </c>
      <c r="D1004" s="25">
        <f>SUM(D1005:D1008)</f>
        <v>0</v>
      </c>
      <c r="E1004" s="25">
        <f>SUM(E1005:E1008)</f>
        <v>0</v>
      </c>
      <c r="F1004" s="25">
        <f>SUM(F1005:F1008)</f>
        <v>0</v>
      </c>
      <c r="G1004" s="25">
        <f t="shared" si="42"/>
        <v>0</v>
      </c>
    </row>
    <row r="1005" spans="1:7" s="26" customFormat="1">
      <c r="A1005" s="83">
        <v>56911</v>
      </c>
      <c r="B1005" s="84" t="s">
        <v>456</v>
      </c>
      <c r="C1005" s="36"/>
      <c r="D1005" s="36"/>
      <c r="E1005" s="36"/>
      <c r="F1005" s="36"/>
      <c r="G1005" s="25">
        <f t="shared" si="42"/>
        <v>0</v>
      </c>
    </row>
    <row r="1006" spans="1:7" s="26" customFormat="1">
      <c r="A1006" s="83">
        <v>56912</v>
      </c>
      <c r="B1006" s="84" t="s">
        <v>457</v>
      </c>
      <c r="C1006" s="36"/>
      <c r="D1006" s="36"/>
      <c r="E1006" s="36"/>
      <c r="F1006" s="36"/>
      <c r="G1006" s="25">
        <f>SUM(C1006:F1006)</f>
        <v>0</v>
      </c>
    </row>
    <row r="1007" spans="1:7" s="26" customFormat="1">
      <c r="A1007" s="83">
        <v>56913</v>
      </c>
      <c r="B1007" s="84" t="s">
        <v>458</v>
      </c>
      <c r="C1007" s="36"/>
      <c r="D1007" s="36"/>
      <c r="E1007" s="36"/>
      <c r="F1007" s="36"/>
      <c r="G1007" s="25">
        <f t="shared" si="42"/>
        <v>0</v>
      </c>
    </row>
    <row r="1008" spans="1:7" s="26" customFormat="1">
      <c r="A1008" s="83">
        <v>56914</v>
      </c>
      <c r="B1008" s="84" t="s">
        <v>459</v>
      </c>
      <c r="C1008" s="60"/>
      <c r="D1008" s="60"/>
      <c r="E1008" s="60"/>
      <c r="F1008" s="60"/>
      <c r="G1008" s="25">
        <f t="shared" si="42"/>
        <v>0</v>
      </c>
    </row>
    <row r="1009" spans="1:9" s="26" customFormat="1">
      <c r="A1009" s="83">
        <v>5692</v>
      </c>
      <c r="B1009" s="84" t="s">
        <v>460</v>
      </c>
      <c r="C1009" s="25">
        <f>SUM(C1010:C1013)</f>
        <v>0</v>
      </c>
      <c r="D1009" s="25">
        <f>SUM(D1010:D1013)</f>
        <v>0</v>
      </c>
      <c r="E1009" s="25">
        <f>SUM(E1010:E1013)</f>
        <v>0</v>
      </c>
      <c r="F1009" s="25">
        <f>SUM(F1010:F1013)</f>
        <v>0</v>
      </c>
      <c r="G1009" s="25">
        <f t="shared" si="42"/>
        <v>0</v>
      </c>
    </row>
    <row r="1010" spans="1:9" s="26" customFormat="1">
      <c r="A1010" s="83">
        <v>56921</v>
      </c>
      <c r="B1010" s="84" t="s">
        <v>461</v>
      </c>
      <c r="C1010" s="36"/>
      <c r="D1010" s="36"/>
      <c r="E1010" s="36"/>
      <c r="F1010" s="36"/>
      <c r="G1010" s="25">
        <f t="shared" si="42"/>
        <v>0</v>
      </c>
    </row>
    <row r="1011" spans="1:9" s="26" customFormat="1">
      <c r="A1011" s="83">
        <v>56922</v>
      </c>
      <c r="B1011" s="84" t="s">
        <v>462</v>
      </c>
      <c r="C1011" s="36"/>
      <c r="D1011" s="36"/>
      <c r="E1011" s="36"/>
      <c r="F1011" s="36"/>
      <c r="G1011" s="25">
        <f t="shared" si="42"/>
        <v>0</v>
      </c>
    </row>
    <row r="1012" spans="1:9" s="26" customFormat="1">
      <c r="A1012" s="83">
        <v>56923</v>
      </c>
      <c r="B1012" s="84" t="s">
        <v>463</v>
      </c>
      <c r="C1012" s="36"/>
      <c r="D1012" s="36"/>
      <c r="E1012" s="36"/>
      <c r="F1012" s="36"/>
      <c r="G1012" s="25">
        <f>SUM(C1012:F1012)</f>
        <v>0</v>
      </c>
    </row>
    <row r="1013" spans="1:9" s="26" customFormat="1">
      <c r="A1013" s="83">
        <v>56924</v>
      </c>
      <c r="B1013" s="84" t="s">
        <v>464</v>
      </c>
      <c r="C1013" s="60"/>
      <c r="D1013" s="60"/>
      <c r="E1013" s="60"/>
      <c r="F1013" s="60"/>
      <c r="G1013" s="25">
        <f>SUM(C1013:F1013)</f>
        <v>0</v>
      </c>
    </row>
    <row r="1014" spans="1:9" s="26" customFormat="1">
      <c r="A1014" s="56">
        <v>57</v>
      </c>
      <c r="B1014" s="28" t="s">
        <v>465</v>
      </c>
      <c r="C1014" s="25">
        <f>SUM(C1015:C1020)</f>
        <v>0</v>
      </c>
      <c r="D1014" s="25">
        <f>SUM(D1015:D1020)</f>
        <v>0</v>
      </c>
      <c r="E1014" s="25">
        <f>SUM(E1015:E1020)</f>
        <v>0</v>
      </c>
      <c r="F1014" s="25">
        <f>SUM(F1015:F1020)</f>
        <v>0</v>
      </c>
      <c r="G1014" s="25">
        <f>SUM(C1014:F1014)</f>
        <v>0</v>
      </c>
    </row>
    <row r="1015" spans="1:9" s="26" customFormat="1">
      <c r="A1015" s="78">
        <v>571</v>
      </c>
      <c r="B1015" s="35" t="s">
        <v>466</v>
      </c>
      <c r="C1015" s="36"/>
      <c r="D1015" s="36"/>
      <c r="E1015" s="36"/>
      <c r="F1015" s="36"/>
      <c r="G1015" s="25">
        <f t="shared" si="42"/>
        <v>0</v>
      </c>
    </row>
    <row r="1016" spans="1:9" s="26" customFormat="1">
      <c r="A1016" s="78">
        <v>572</v>
      </c>
      <c r="B1016" s="35" t="s">
        <v>467</v>
      </c>
      <c r="C1016" s="36"/>
      <c r="D1016" s="36"/>
      <c r="E1016" s="36"/>
      <c r="F1016" s="36"/>
      <c r="G1016" s="25">
        <f>SUM(C1016:F1016)</f>
        <v>0</v>
      </c>
    </row>
    <row r="1017" spans="1:9" s="26" customFormat="1">
      <c r="A1017" s="78">
        <v>573</v>
      </c>
      <c r="B1017" s="35" t="s">
        <v>468</v>
      </c>
      <c r="C1017" s="36"/>
      <c r="D1017" s="36"/>
      <c r="E1017" s="36"/>
      <c r="F1017" s="36"/>
      <c r="G1017" s="25">
        <f t="shared" si="42"/>
        <v>0</v>
      </c>
    </row>
    <row r="1018" spans="1:9" s="26" customFormat="1">
      <c r="A1018" s="78">
        <v>574</v>
      </c>
      <c r="B1018" s="35" t="s">
        <v>469</v>
      </c>
      <c r="C1018" s="36"/>
      <c r="D1018" s="36"/>
      <c r="E1018" s="36"/>
      <c r="F1018" s="36"/>
      <c r="G1018" s="25">
        <f>SUM(C1018:F1018)</f>
        <v>0</v>
      </c>
    </row>
    <row r="1019" spans="1:9" s="26" customFormat="1">
      <c r="A1019" s="78">
        <v>577</v>
      </c>
      <c r="B1019" s="35" t="s">
        <v>470</v>
      </c>
      <c r="C1019" s="36"/>
      <c r="D1019" s="36"/>
      <c r="E1019" s="36"/>
      <c r="F1019" s="36"/>
      <c r="G1019" s="25">
        <f t="shared" si="42"/>
        <v>0</v>
      </c>
    </row>
    <row r="1020" spans="1:9" s="26" customFormat="1">
      <c r="A1020" s="78">
        <v>578</v>
      </c>
      <c r="B1020" s="35" t="s">
        <v>471</v>
      </c>
      <c r="C1020" s="36"/>
      <c r="D1020" s="36"/>
      <c r="E1020" s="36"/>
      <c r="F1020" s="36"/>
      <c r="G1020" s="25">
        <f>SUM(C1020:F1020)</f>
        <v>0</v>
      </c>
    </row>
    <row r="1021" spans="1:9" s="26" customFormat="1">
      <c r="A1021" s="55"/>
      <c r="B1021" s="23" t="s">
        <v>15</v>
      </c>
      <c r="C1021" s="61">
        <f>C716+C810+C932+C962+C982</f>
        <v>0</v>
      </c>
      <c r="D1021" s="61">
        <f>D716+D810+D932+D962+D982</f>
        <v>0</v>
      </c>
      <c r="E1021" s="61">
        <f>E716+E810+E932+E962+E982</f>
        <v>0</v>
      </c>
      <c r="F1021" s="61">
        <f>F716+F810+F932+F962+F982</f>
        <v>0</v>
      </c>
      <c r="G1021" s="61">
        <f>SUM(C1021:F1021)</f>
        <v>0</v>
      </c>
      <c r="H1021" s="87"/>
      <c r="I1021" s="88"/>
    </row>
    <row r="1022" spans="1:9" s="26" customFormat="1">
      <c r="A1022" s="39"/>
      <c r="B1022" s="89" t="s">
        <v>472</v>
      </c>
      <c r="C1022" s="64"/>
      <c r="D1022" s="90"/>
      <c r="E1022" s="90"/>
      <c r="F1022" s="90"/>
      <c r="G1022" s="90"/>
    </row>
    <row r="1023" spans="1:9" s="26" customFormat="1"/>
    <row r="1024" spans="1:9" s="26" customFormat="1"/>
    <row r="1025" s="26" customFormat="1"/>
    <row r="1026" s="26" customFormat="1"/>
    <row r="1027" s="26" customFormat="1"/>
    <row r="1028" s="26" customFormat="1"/>
    <row r="1029" s="26" customFormat="1"/>
    <row r="1030" s="26" customFormat="1"/>
    <row r="1031" s="26" customFormat="1"/>
    <row r="1032" s="26" customFormat="1"/>
    <row r="1033" s="26" customFormat="1"/>
    <row r="1034" s="26" customFormat="1"/>
    <row r="1035" s="26" customFormat="1"/>
    <row r="1036" s="26" customFormat="1"/>
    <row r="1037" s="26" customFormat="1"/>
    <row r="1038" s="26" customFormat="1"/>
    <row r="1039" s="26" customFormat="1"/>
    <row r="1040" s="26" customFormat="1"/>
    <row r="1041" s="26" customFormat="1"/>
    <row r="1042" s="26" customFormat="1"/>
    <row r="1043" s="26" customFormat="1"/>
    <row r="1044" s="26" customFormat="1"/>
    <row r="1045" s="26" customFormat="1"/>
    <row r="1046" s="26" customFormat="1"/>
    <row r="1047" s="26" customFormat="1"/>
    <row r="1048" s="26" customFormat="1"/>
    <row r="1049" s="26" customFormat="1"/>
    <row r="1050" s="26" customFormat="1"/>
    <row r="1051" s="26" customFormat="1"/>
    <row r="1052" s="26" customFormat="1"/>
    <row r="1053" s="26" customFormat="1"/>
    <row r="1054" s="26" customFormat="1"/>
    <row r="1055" s="26" customFormat="1"/>
    <row r="1056" s="26" customFormat="1"/>
    <row r="1057" s="26" customFormat="1"/>
    <row r="1058" s="26" customFormat="1"/>
    <row r="1059" s="26" customFormat="1"/>
    <row r="1060" s="26" customFormat="1"/>
    <row r="1061" s="26" customFormat="1"/>
    <row r="1062" s="26" customFormat="1"/>
    <row r="1063" s="26" customFormat="1"/>
    <row r="1064" s="26" customFormat="1"/>
    <row r="1065" s="26" customFormat="1"/>
    <row r="1066" s="26" customFormat="1"/>
    <row r="1067" s="26" customFormat="1"/>
    <row r="1068" s="26" customFormat="1"/>
    <row r="1069" s="26" customFormat="1"/>
    <row r="1070" s="26" customFormat="1"/>
    <row r="1071" s="26" customFormat="1"/>
    <row r="1072" s="26" customFormat="1"/>
    <row r="1073" s="26" customFormat="1"/>
    <row r="1074" s="26" customFormat="1"/>
    <row r="1075" s="26" customFormat="1"/>
    <row r="1076" s="26" customFormat="1"/>
    <row r="1077" s="26" customFormat="1"/>
    <row r="1078" s="26" customFormat="1"/>
    <row r="1079" s="26" customFormat="1"/>
    <row r="1080" s="26" customFormat="1"/>
    <row r="1081" s="26" customFormat="1"/>
    <row r="1082" s="26" customFormat="1"/>
    <row r="1083" s="26" customFormat="1"/>
    <row r="1084" s="26" customFormat="1"/>
    <row r="1085" s="26" customFormat="1"/>
    <row r="1086" s="26" customFormat="1"/>
    <row r="1087" s="26" customFormat="1"/>
    <row r="1088" s="26" customFormat="1"/>
    <row r="1089" s="26" customFormat="1"/>
    <row r="1090" s="26" customFormat="1"/>
    <row r="1091" s="26" customFormat="1"/>
    <row r="1092" s="26" customFormat="1"/>
    <row r="1093" s="26" customFormat="1"/>
    <row r="1094" s="26" customFormat="1"/>
    <row r="1095" s="26" customFormat="1"/>
    <row r="1096" s="26" customFormat="1"/>
    <row r="1097" s="26" customFormat="1"/>
    <row r="1098" s="26" customFormat="1"/>
    <row r="1099" s="26" customFormat="1"/>
    <row r="1100" s="26" customFormat="1"/>
    <row r="1101" s="26" customFormat="1"/>
    <row r="1102" s="26" customFormat="1"/>
    <row r="1103" s="26" customFormat="1"/>
    <row r="1104" s="26" customFormat="1"/>
    <row r="1105" s="26" customFormat="1"/>
    <row r="1106" s="26" customFormat="1"/>
    <row r="1107" s="26" customFormat="1"/>
    <row r="1108" s="26" customFormat="1"/>
    <row r="1109" s="26" customFormat="1"/>
    <row r="1110" s="26" customFormat="1"/>
    <row r="1111" s="26" customFormat="1"/>
    <row r="1112" s="26" customFormat="1"/>
    <row r="1113" s="26" customFormat="1"/>
    <row r="1114" s="26" customFormat="1"/>
    <row r="1115" s="26" customFormat="1"/>
    <row r="1116" s="26" customFormat="1"/>
    <row r="1117" s="26" customFormat="1"/>
    <row r="1118" s="26" customFormat="1"/>
    <row r="1119" s="26" customFormat="1"/>
    <row r="1120" s="26" customFormat="1"/>
    <row r="1121" s="26" customFormat="1"/>
    <row r="1122" s="26" customFormat="1"/>
    <row r="1123" s="26" customFormat="1"/>
    <row r="1124" s="26" customFormat="1"/>
    <row r="1125" s="26" customFormat="1"/>
    <row r="1126" s="26" customFormat="1"/>
    <row r="1127" s="26" customFormat="1"/>
    <row r="1128" s="26" customFormat="1"/>
    <row r="1129" s="26" customFormat="1"/>
    <row r="1130" s="26" customFormat="1"/>
    <row r="1131" s="26" customFormat="1"/>
    <row r="1132" s="26" customFormat="1"/>
    <row r="1133" s="26" customFormat="1"/>
    <row r="1134" s="26" customFormat="1"/>
    <row r="1135" s="26" customFormat="1"/>
    <row r="1136" s="26" customFormat="1"/>
    <row r="1137" s="26" customFormat="1"/>
    <row r="1138" s="26" customFormat="1"/>
    <row r="1139" s="26" customFormat="1"/>
    <row r="1140" s="26" customFormat="1"/>
    <row r="1141" s="26" customFormat="1"/>
    <row r="1142" s="26" customFormat="1"/>
    <row r="1143" s="26" customFormat="1"/>
    <row r="1144" s="26" customFormat="1"/>
    <row r="1145" s="26" customFormat="1"/>
    <row r="1146" s="26" customFormat="1"/>
    <row r="1147" s="26" customFormat="1"/>
    <row r="1148" s="26" customFormat="1"/>
    <row r="1149" s="26" customFormat="1"/>
    <row r="1150" s="26" customFormat="1"/>
    <row r="1151" s="26" customFormat="1"/>
    <row r="1152" s="26" customFormat="1"/>
    <row r="1153" s="26" customFormat="1"/>
    <row r="1154" s="26" customFormat="1"/>
    <row r="1155" s="26" customFormat="1"/>
    <row r="1156" s="26" customFormat="1"/>
    <row r="1157" s="26" customFormat="1"/>
    <row r="1158" s="26" customFormat="1"/>
    <row r="1159" s="26" customFormat="1"/>
    <row r="1160" s="26" customFormat="1"/>
    <row r="1161" s="26" customFormat="1"/>
    <row r="1162" s="26" customFormat="1"/>
    <row r="1163" s="26" customFormat="1"/>
    <row r="1164" s="26" customFormat="1"/>
    <row r="1165" s="26" customFormat="1"/>
    <row r="1166" s="26" customFormat="1"/>
    <row r="1167" s="26" customFormat="1"/>
    <row r="1168" s="26" customFormat="1"/>
    <row r="1169" s="26" customFormat="1"/>
    <row r="1170" s="26" customFormat="1"/>
    <row r="1171" s="26" customFormat="1"/>
    <row r="1172" s="26" customFormat="1"/>
    <row r="1173" s="26" customFormat="1"/>
    <row r="1174" s="26" customFormat="1"/>
    <row r="1175" s="26" customFormat="1"/>
    <row r="1176" s="26" customFormat="1"/>
    <row r="1177" s="26" customFormat="1"/>
    <row r="1178" s="26" customFormat="1"/>
    <row r="1179" s="26" customFormat="1"/>
    <row r="1180" s="26" customFormat="1"/>
    <row r="1181" s="26" customFormat="1"/>
    <row r="1182" s="26" customFormat="1"/>
    <row r="1183" s="26" customFormat="1"/>
    <row r="1184" s="26" customFormat="1"/>
    <row r="1185" s="26" customFormat="1"/>
    <row r="1186" s="26" customFormat="1"/>
    <row r="1187" s="26" customFormat="1"/>
    <row r="1188" s="26" customFormat="1"/>
    <row r="1189" s="26" customFormat="1"/>
    <row r="1190" s="26" customFormat="1"/>
    <row r="1191" s="26" customFormat="1"/>
    <row r="1192" s="26" customFormat="1"/>
    <row r="1193" s="26" customFormat="1"/>
    <row r="1194" s="26" customFormat="1"/>
    <row r="1195" s="26" customFormat="1"/>
    <row r="1196" s="26" customFormat="1"/>
    <row r="1197" s="26" customFormat="1"/>
    <row r="1198" s="26" customFormat="1"/>
    <row r="1199" s="26" customFormat="1"/>
    <row r="1200" s="26" customFormat="1"/>
    <row r="1201" s="26" customFormat="1"/>
    <row r="1202" s="26" customFormat="1"/>
    <row r="1203" s="26" customFormat="1"/>
    <row r="1204" s="26" customFormat="1"/>
    <row r="1205" s="26" customFormat="1"/>
    <row r="1206" s="26" customFormat="1"/>
    <row r="1207" s="26" customFormat="1"/>
    <row r="1208" s="26" customFormat="1"/>
    <row r="1209" s="26" customFormat="1"/>
    <row r="1210" s="26" customFormat="1"/>
    <row r="1211" s="26" customFormat="1"/>
    <row r="1212" s="26" customFormat="1"/>
    <row r="1213" s="26" customFormat="1"/>
    <row r="1214" s="26" customFormat="1"/>
    <row r="1215" s="26" customFormat="1"/>
    <row r="1216" s="26" customFormat="1"/>
    <row r="1217" s="26" customFormat="1"/>
    <row r="1218" s="26" customFormat="1"/>
    <row r="1219" s="26" customFormat="1"/>
    <row r="1220" s="26" customFormat="1"/>
    <row r="1221" s="26" customFormat="1"/>
    <row r="1222" s="26" customFormat="1"/>
    <row r="1223" s="26" customFormat="1"/>
    <row r="1224" s="26" customFormat="1"/>
    <row r="1225" s="26" customFormat="1"/>
    <row r="1226" s="26" customFormat="1"/>
    <row r="1227" s="26" customFormat="1"/>
    <row r="1228" s="26" customFormat="1"/>
    <row r="1229" s="26" customFormat="1"/>
    <row r="1230" s="26" customFormat="1"/>
    <row r="1231" s="26" customFormat="1"/>
    <row r="1232" s="26" customFormat="1"/>
    <row r="1233" s="26" customFormat="1"/>
    <row r="1234" s="26" customFormat="1"/>
    <row r="1235" s="26" customFormat="1"/>
    <row r="1236" s="26" customFormat="1"/>
    <row r="1237" s="26" customFormat="1"/>
    <row r="1238" s="26" customFormat="1"/>
    <row r="1239" s="26" customFormat="1"/>
    <row r="1240" s="26" customFormat="1"/>
    <row r="1241" s="26" customFormat="1"/>
    <row r="1242" s="26" customFormat="1"/>
    <row r="1243" s="26" customFormat="1"/>
    <row r="1244" s="26" customFormat="1"/>
    <row r="1245" s="26" customFormat="1"/>
    <row r="1246" s="26" customFormat="1"/>
    <row r="1247" s="26" customFormat="1"/>
    <row r="1248" s="26" customFormat="1"/>
    <row r="1249" s="26" customFormat="1"/>
    <row r="1250" s="26" customFormat="1"/>
    <row r="1251" s="26" customFormat="1"/>
    <row r="1252" s="26" customFormat="1"/>
    <row r="1253" s="26" customFormat="1"/>
    <row r="1254" s="26" customFormat="1"/>
    <row r="1255" s="26" customFormat="1"/>
    <row r="1256" s="26" customFormat="1"/>
    <row r="1257" s="26" customFormat="1"/>
    <row r="1258" s="26" customFormat="1"/>
    <row r="1259" s="26" customFormat="1"/>
    <row r="1260" s="26" customFormat="1"/>
    <row r="1261" s="26" customFormat="1"/>
    <row r="1262" s="26" customFormat="1"/>
    <row r="1263" s="26" customFormat="1"/>
    <row r="1264" s="26" customFormat="1"/>
    <row r="1265" s="26" customFormat="1"/>
    <row r="1266" s="26" customFormat="1"/>
    <row r="1267" s="26" customFormat="1"/>
    <row r="1268" s="26" customFormat="1"/>
    <row r="1269" s="26" customFormat="1"/>
    <row r="1270" s="26" customFormat="1"/>
    <row r="1271" s="26" customFormat="1"/>
    <row r="1272" s="26" customFormat="1"/>
    <row r="1273" s="26" customFormat="1"/>
    <row r="1274" s="26" customFormat="1"/>
    <row r="1275" s="26" customFormat="1"/>
    <row r="1276" s="26" customFormat="1"/>
    <row r="1277" s="26" customFormat="1"/>
    <row r="1278" s="26" customFormat="1"/>
    <row r="1279" s="26" customFormat="1"/>
    <row r="1280" s="26" customFormat="1"/>
    <row r="1281" s="26" customFormat="1"/>
    <row r="1282" s="26" customFormat="1"/>
    <row r="1283" s="26" customFormat="1"/>
    <row r="1284" s="26" customFormat="1"/>
    <row r="1285" s="26" customFormat="1"/>
    <row r="1286" s="26" customFormat="1"/>
    <row r="1287" s="26" customFormat="1"/>
    <row r="1288" s="26" customFormat="1"/>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
  <sheetViews>
    <sheetView workbookViewId="0">
      <selection activeCell="K21" sqref="K21"/>
    </sheetView>
  </sheetViews>
  <sheetFormatPr defaultRowHeight="15"/>
  <cols>
    <col min="1" max="1" width="22.140625" style="26" customWidth="1"/>
    <col min="2" max="2" width="43.140625" style="26" customWidth="1"/>
    <col min="3" max="16384" width="9.140625" style="26"/>
  </cols>
  <sheetData>
    <row r="1" spans="1:5">
      <c r="A1" s="90" t="s">
        <v>0</v>
      </c>
      <c r="B1" s="489">
        <v>35.1</v>
      </c>
      <c r="C1" s="490"/>
      <c r="D1" s="490"/>
      <c r="E1" s="491"/>
    </row>
    <row r="2" spans="1:5">
      <c r="A2" s="90" t="s">
        <v>2</v>
      </c>
      <c r="B2" s="492" t="s">
        <v>749</v>
      </c>
      <c r="C2" s="491"/>
      <c r="D2" s="491"/>
      <c r="E2" s="491"/>
    </row>
    <row r="3" spans="1:5">
      <c r="A3" s="90" t="s">
        <v>4</v>
      </c>
      <c r="B3" s="492" t="s">
        <v>475</v>
      </c>
      <c r="C3" s="491"/>
      <c r="D3" s="491"/>
      <c r="E3" s="491"/>
    </row>
    <row r="4" spans="1:5">
      <c r="A4" s="90" t="s">
        <v>6</v>
      </c>
      <c r="B4" s="492" t="s">
        <v>7</v>
      </c>
      <c r="C4" s="491"/>
      <c r="D4" s="491"/>
      <c r="E4" s="491"/>
    </row>
    <row r="5" spans="1:5">
      <c r="A5" s="90" t="s">
        <v>8</v>
      </c>
      <c r="B5" s="492" t="s">
        <v>9</v>
      </c>
      <c r="C5" s="491"/>
      <c r="D5" s="491"/>
      <c r="E5" s="491"/>
    </row>
    <row r="6" spans="1:5">
      <c r="A6" s="492"/>
      <c r="B6" s="492"/>
      <c r="C6" s="491"/>
      <c r="D6" s="491"/>
      <c r="E6" s="491"/>
    </row>
    <row r="7" spans="1:5" ht="30">
      <c r="A7" s="493"/>
      <c r="B7" s="494" t="s">
        <v>749</v>
      </c>
      <c r="C7" s="495" t="s">
        <v>510</v>
      </c>
      <c r="D7" s="496" t="s">
        <v>750</v>
      </c>
      <c r="E7" s="496" t="s">
        <v>751</v>
      </c>
    </row>
    <row r="8" spans="1:5">
      <c r="A8" s="2919" t="s">
        <v>7</v>
      </c>
      <c r="B8" s="497" t="s">
        <v>386</v>
      </c>
      <c r="C8" s="498">
        <f>D8+E8</f>
        <v>0</v>
      </c>
      <c r="D8" s="499"/>
      <c r="E8" s="500"/>
    </row>
    <row r="9" spans="1:5">
      <c r="A9" s="2920"/>
      <c r="B9" s="501" t="s">
        <v>387</v>
      </c>
      <c r="C9" s="498">
        <f t="shared" ref="C9:C12" si="0">D9+E9</f>
        <v>0</v>
      </c>
      <c r="D9" s="502"/>
      <c r="E9" s="500"/>
    </row>
    <row r="10" spans="1:5">
      <c r="A10" s="2920"/>
      <c r="B10" s="501" t="s">
        <v>388</v>
      </c>
      <c r="C10" s="498">
        <f t="shared" si="0"/>
        <v>0</v>
      </c>
      <c r="D10" s="502"/>
      <c r="E10" s="500"/>
    </row>
    <row r="11" spans="1:5">
      <c r="A11" s="2920"/>
      <c r="B11" s="501" t="s">
        <v>389</v>
      </c>
      <c r="C11" s="498">
        <f t="shared" si="0"/>
        <v>0</v>
      </c>
      <c r="D11" s="502"/>
      <c r="E11" s="500"/>
    </row>
    <row r="12" spans="1:5">
      <c r="A12" s="2921"/>
      <c r="B12" s="501" t="s">
        <v>390</v>
      </c>
      <c r="C12" s="498">
        <f t="shared" si="0"/>
        <v>0</v>
      </c>
      <c r="D12" s="502"/>
      <c r="E12" s="503"/>
    </row>
    <row r="13" spans="1:5">
      <c r="A13" s="504"/>
      <c r="B13" s="505" t="s">
        <v>510</v>
      </c>
      <c r="C13" s="506">
        <f>SUM(C8:C12)</f>
        <v>0</v>
      </c>
      <c r="D13" s="506">
        <f>SUM(D8:D12)</f>
        <v>0</v>
      </c>
      <c r="E13" s="506">
        <f>SUM(E8:E12)</f>
        <v>0</v>
      </c>
    </row>
    <row r="14" spans="1:5">
      <c r="A14" s="2922" t="s">
        <v>752</v>
      </c>
      <c r="B14" s="507" t="s">
        <v>386</v>
      </c>
      <c r="C14" s="498">
        <f>D14+E14</f>
        <v>0</v>
      </c>
      <c r="D14" s="508"/>
      <c r="E14" s="509"/>
    </row>
    <row r="15" spans="1:5">
      <c r="A15" s="2923"/>
      <c r="B15" s="507" t="s">
        <v>387</v>
      </c>
      <c r="C15" s="498">
        <f t="shared" ref="C15:C18" si="1">D15+E15</f>
        <v>0</v>
      </c>
      <c r="D15" s="510"/>
      <c r="E15" s="500"/>
    </row>
    <row r="16" spans="1:5">
      <c r="A16" s="2923"/>
      <c r="B16" s="507" t="s">
        <v>388</v>
      </c>
      <c r="C16" s="498">
        <f t="shared" si="1"/>
        <v>0</v>
      </c>
      <c r="D16" s="510"/>
      <c r="E16" s="500"/>
    </row>
    <row r="17" spans="1:5">
      <c r="A17" s="2923"/>
      <c r="B17" s="507" t="s">
        <v>389</v>
      </c>
      <c r="C17" s="498">
        <f t="shared" si="1"/>
        <v>0</v>
      </c>
      <c r="D17" s="510"/>
      <c r="E17" s="500"/>
    </row>
    <row r="18" spans="1:5">
      <c r="A18" s="2924"/>
      <c r="B18" s="511" t="s">
        <v>390</v>
      </c>
      <c r="C18" s="498">
        <f t="shared" si="1"/>
        <v>0</v>
      </c>
      <c r="D18" s="510"/>
      <c r="E18" s="500"/>
    </row>
    <row r="19" spans="1:5">
      <c r="A19" s="504"/>
      <c r="B19" s="512" t="s">
        <v>510</v>
      </c>
      <c r="C19" s="506">
        <f>SUM(C14:C18)</f>
        <v>0</v>
      </c>
      <c r="D19" s="506">
        <f>SUM(D14:D18)</f>
        <v>0</v>
      </c>
      <c r="E19" s="506">
        <f>SUM(E14:E18)</f>
        <v>0</v>
      </c>
    </row>
  </sheetData>
  <mergeCells count="2">
    <mergeCell ref="A8:A12"/>
    <mergeCell ref="A14:A1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197"/>
  <sheetViews>
    <sheetView zoomScale="85" zoomScaleNormal="85" workbookViewId="0">
      <selection activeCell="C198" sqref="C198"/>
    </sheetView>
  </sheetViews>
  <sheetFormatPr defaultRowHeight="15"/>
  <cols>
    <col min="1" max="1" width="7.5703125" style="266" customWidth="1"/>
    <col min="2" max="2" width="74.42578125" style="266" customWidth="1"/>
    <col min="3" max="3" width="12.140625" style="266" customWidth="1"/>
    <col min="4" max="4" width="13.28515625" style="266" customWidth="1"/>
    <col min="5" max="5" width="11.140625" style="266" customWidth="1"/>
    <col min="6" max="6" width="8.42578125" style="266" customWidth="1"/>
    <col min="7" max="7" width="9" style="266" customWidth="1"/>
    <col min="8" max="8" width="12" style="266" customWidth="1"/>
    <col min="9" max="80" width="10" style="266" customWidth="1"/>
    <col min="81" max="81" width="12.85546875" style="266" customWidth="1"/>
    <col min="82" max="82" width="13.85546875" style="266" customWidth="1"/>
    <col min="83" max="83" width="9.140625" style="266" customWidth="1"/>
    <col min="84" max="84" width="13.42578125" style="266" bestFit="1" customWidth="1"/>
    <col min="85" max="85" width="9.140625" style="270"/>
    <col min="86" max="16384" width="9.140625" style="266"/>
  </cols>
  <sheetData>
    <row r="1" spans="1:85">
      <c r="A1" s="513"/>
      <c r="B1" s="283" t="s">
        <v>0</v>
      </c>
      <c r="C1" s="514">
        <v>1</v>
      </c>
      <c r="D1" s="515"/>
      <c r="E1" s="516"/>
      <c r="K1" s="239"/>
    </row>
    <row r="2" spans="1:85">
      <c r="A2" s="513"/>
      <c r="B2" s="283" t="s">
        <v>2</v>
      </c>
      <c r="C2" s="237" t="s">
        <v>753</v>
      </c>
      <c r="D2" s="515"/>
      <c r="E2" s="517"/>
      <c r="G2" s="239"/>
      <c r="H2" s="239"/>
      <c r="I2" s="239"/>
      <c r="K2" s="239"/>
      <c r="L2" s="239"/>
    </row>
    <row r="3" spans="1:85">
      <c r="A3" s="513"/>
      <c r="B3" s="283" t="s">
        <v>4</v>
      </c>
      <c r="C3" s="242" t="s">
        <v>754</v>
      </c>
      <c r="D3" s="518"/>
      <c r="E3" s="519"/>
      <c r="H3" s="239"/>
      <c r="BW3" s="239"/>
    </row>
    <row r="4" spans="1:85">
      <c r="A4" s="513"/>
      <c r="B4" s="283" t="s">
        <v>6</v>
      </c>
      <c r="C4" s="266" t="s">
        <v>7</v>
      </c>
      <c r="D4" s="518"/>
      <c r="E4" s="520"/>
      <c r="K4" s="239"/>
      <c r="N4" s="239"/>
      <c r="AD4" s="239"/>
    </row>
    <row r="5" spans="1:85">
      <c r="A5" s="513"/>
      <c r="B5" s="283" t="s">
        <v>8</v>
      </c>
      <c r="C5" s="286" t="s">
        <v>9</v>
      </c>
      <c r="D5" s="518"/>
      <c r="E5" s="521"/>
      <c r="S5" s="239"/>
    </row>
    <row r="6" spans="1:85">
      <c r="D6" s="239"/>
      <c r="F6" s="239"/>
      <c r="H6" s="239"/>
      <c r="J6" s="239"/>
      <c r="L6" s="239"/>
      <c r="N6" s="239"/>
      <c r="P6" s="239"/>
      <c r="R6" s="239"/>
      <c r="T6" s="239"/>
      <c r="V6" s="239"/>
      <c r="X6" s="239"/>
      <c r="Z6" s="239"/>
      <c r="AB6" s="239"/>
      <c r="AD6" s="239"/>
      <c r="AF6" s="239"/>
      <c r="AH6" s="239"/>
      <c r="AJ6" s="239"/>
      <c r="AL6" s="239"/>
      <c r="AN6" s="239"/>
      <c r="AP6" s="239"/>
      <c r="AR6" s="239"/>
      <c r="AT6" s="239"/>
      <c r="AV6" s="239"/>
      <c r="AX6" s="239"/>
      <c r="AZ6" s="239"/>
      <c r="BB6" s="239"/>
      <c r="BD6" s="239"/>
      <c r="BF6" s="239"/>
      <c r="BH6" s="239"/>
      <c r="BJ6" s="239"/>
      <c r="BL6" s="239"/>
      <c r="BN6" s="239"/>
      <c r="BP6" s="239"/>
      <c r="BR6" s="239"/>
      <c r="BT6" s="239"/>
      <c r="BV6" s="239"/>
      <c r="BX6" s="239"/>
      <c r="BZ6" s="239"/>
      <c r="CB6" s="239"/>
    </row>
    <row r="7" spans="1:85" s="522" customFormat="1">
      <c r="A7" s="2927"/>
      <c r="B7" s="2927" t="s">
        <v>755</v>
      </c>
      <c r="C7" s="2925" t="s">
        <v>756</v>
      </c>
      <c r="D7" s="2926"/>
      <c r="E7" s="2925" t="s">
        <v>757</v>
      </c>
      <c r="F7" s="2926"/>
      <c r="G7" s="2925" t="s">
        <v>758</v>
      </c>
      <c r="H7" s="2926"/>
      <c r="I7" s="2925" t="s">
        <v>759</v>
      </c>
      <c r="J7" s="2926"/>
      <c r="K7" s="2925" t="s">
        <v>760</v>
      </c>
      <c r="L7" s="2926"/>
      <c r="M7" s="2925" t="s">
        <v>761</v>
      </c>
      <c r="N7" s="2926"/>
      <c r="O7" s="2925" t="s">
        <v>762</v>
      </c>
      <c r="P7" s="2926"/>
      <c r="Q7" s="2925" t="s">
        <v>763</v>
      </c>
      <c r="R7" s="2926"/>
      <c r="S7" s="2925" t="s">
        <v>764</v>
      </c>
      <c r="T7" s="2926"/>
      <c r="U7" s="2925" t="s">
        <v>765</v>
      </c>
      <c r="V7" s="2926"/>
      <c r="W7" s="2925" t="s">
        <v>766</v>
      </c>
      <c r="X7" s="2926"/>
      <c r="Y7" s="2925" t="s">
        <v>767</v>
      </c>
      <c r="Z7" s="2926"/>
      <c r="AA7" s="2925" t="s">
        <v>768</v>
      </c>
      <c r="AB7" s="2926"/>
      <c r="AC7" s="2925" t="s">
        <v>769</v>
      </c>
      <c r="AD7" s="2926"/>
      <c r="AE7" s="2925" t="s">
        <v>770</v>
      </c>
      <c r="AF7" s="2926"/>
      <c r="AG7" s="2925" t="s">
        <v>771</v>
      </c>
      <c r="AH7" s="2926"/>
      <c r="AI7" s="2925" t="s">
        <v>772</v>
      </c>
      <c r="AJ7" s="2926"/>
      <c r="AK7" s="2925" t="s">
        <v>773</v>
      </c>
      <c r="AL7" s="2926"/>
      <c r="AM7" s="2925" t="s">
        <v>774</v>
      </c>
      <c r="AN7" s="2926"/>
      <c r="AO7" s="2925" t="s">
        <v>775</v>
      </c>
      <c r="AP7" s="2926"/>
      <c r="AQ7" s="2925" t="s">
        <v>776</v>
      </c>
      <c r="AR7" s="2926"/>
      <c r="AS7" s="2925" t="s">
        <v>777</v>
      </c>
      <c r="AT7" s="2926"/>
      <c r="AU7" s="2925" t="s">
        <v>778</v>
      </c>
      <c r="AV7" s="2926"/>
      <c r="AW7" s="2925" t="s">
        <v>779</v>
      </c>
      <c r="AX7" s="2926"/>
      <c r="AY7" s="2925" t="s">
        <v>780</v>
      </c>
      <c r="AZ7" s="2926"/>
      <c r="BA7" s="2925" t="s">
        <v>781</v>
      </c>
      <c r="BB7" s="2926"/>
      <c r="BC7" s="2925" t="s">
        <v>782</v>
      </c>
      <c r="BD7" s="2926"/>
      <c r="BE7" s="2925" t="s">
        <v>783</v>
      </c>
      <c r="BF7" s="2926"/>
      <c r="BG7" s="2925" t="s">
        <v>784</v>
      </c>
      <c r="BH7" s="2926"/>
      <c r="BI7" s="2925" t="s">
        <v>785</v>
      </c>
      <c r="BJ7" s="2926"/>
      <c r="BK7" s="2925" t="s">
        <v>786</v>
      </c>
      <c r="BL7" s="2926"/>
      <c r="BM7" s="2925" t="s">
        <v>787</v>
      </c>
      <c r="BN7" s="2926"/>
      <c r="BO7" s="2925" t="s">
        <v>788</v>
      </c>
      <c r="BP7" s="2926"/>
      <c r="BQ7" s="2925" t="s">
        <v>789</v>
      </c>
      <c r="BR7" s="2926"/>
      <c r="BS7" s="2925" t="s">
        <v>790</v>
      </c>
      <c r="BT7" s="2926"/>
      <c r="BU7" s="2925" t="s">
        <v>791</v>
      </c>
      <c r="BV7" s="2926"/>
      <c r="BW7" s="2925" t="s">
        <v>792</v>
      </c>
      <c r="BX7" s="2926"/>
      <c r="BY7" s="2925" t="s">
        <v>793</v>
      </c>
      <c r="BZ7" s="2926"/>
      <c r="CA7" s="2925" t="s">
        <v>794</v>
      </c>
      <c r="CB7" s="2926"/>
      <c r="CC7" s="2925" t="s">
        <v>795</v>
      </c>
      <c r="CD7" s="2926"/>
      <c r="CG7" s="523"/>
    </row>
    <row r="8" spans="1:85" s="525" customFormat="1" ht="26.25">
      <c r="A8" s="2928"/>
      <c r="B8" s="2928"/>
      <c r="C8" s="524" t="s">
        <v>796</v>
      </c>
      <c r="D8" s="524" t="s">
        <v>797</v>
      </c>
      <c r="E8" s="524" t="s">
        <v>796</v>
      </c>
      <c r="F8" s="524" t="s">
        <v>797</v>
      </c>
      <c r="G8" s="524" t="s">
        <v>796</v>
      </c>
      <c r="H8" s="524" t="s">
        <v>797</v>
      </c>
      <c r="I8" s="524" t="s">
        <v>796</v>
      </c>
      <c r="J8" s="524" t="s">
        <v>797</v>
      </c>
      <c r="K8" s="524" t="s">
        <v>796</v>
      </c>
      <c r="L8" s="524" t="s">
        <v>797</v>
      </c>
      <c r="M8" s="524" t="s">
        <v>796</v>
      </c>
      <c r="N8" s="524" t="s">
        <v>797</v>
      </c>
      <c r="O8" s="524" t="s">
        <v>796</v>
      </c>
      <c r="P8" s="524" t="s">
        <v>797</v>
      </c>
      <c r="Q8" s="524" t="s">
        <v>796</v>
      </c>
      <c r="R8" s="524" t="s">
        <v>797</v>
      </c>
      <c r="S8" s="524" t="s">
        <v>796</v>
      </c>
      <c r="T8" s="524" t="s">
        <v>797</v>
      </c>
      <c r="U8" s="524" t="s">
        <v>796</v>
      </c>
      <c r="V8" s="524" t="s">
        <v>797</v>
      </c>
      <c r="W8" s="524" t="s">
        <v>796</v>
      </c>
      <c r="X8" s="524" t="s">
        <v>797</v>
      </c>
      <c r="Y8" s="524" t="s">
        <v>796</v>
      </c>
      <c r="Z8" s="524" t="s">
        <v>797</v>
      </c>
      <c r="AA8" s="524" t="s">
        <v>796</v>
      </c>
      <c r="AB8" s="524" t="s">
        <v>797</v>
      </c>
      <c r="AC8" s="524" t="s">
        <v>796</v>
      </c>
      <c r="AD8" s="524" t="s">
        <v>797</v>
      </c>
      <c r="AE8" s="524" t="s">
        <v>796</v>
      </c>
      <c r="AF8" s="524" t="s">
        <v>797</v>
      </c>
      <c r="AG8" s="524" t="s">
        <v>796</v>
      </c>
      <c r="AH8" s="524" t="s">
        <v>797</v>
      </c>
      <c r="AI8" s="524" t="s">
        <v>796</v>
      </c>
      <c r="AJ8" s="524" t="s">
        <v>797</v>
      </c>
      <c r="AK8" s="524" t="s">
        <v>796</v>
      </c>
      <c r="AL8" s="524" t="s">
        <v>797</v>
      </c>
      <c r="AM8" s="524" t="s">
        <v>796</v>
      </c>
      <c r="AN8" s="524" t="s">
        <v>797</v>
      </c>
      <c r="AO8" s="524" t="s">
        <v>796</v>
      </c>
      <c r="AP8" s="524" t="s">
        <v>797</v>
      </c>
      <c r="AQ8" s="524" t="s">
        <v>796</v>
      </c>
      <c r="AR8" s="524" t="s">
        <v>797</v>
      </c>
      <c r="AS8" s="524" t="s">
        <v>796</v>
      </c>
      <c r="AT8" s="524" t="s">
        <v>797</v>
      </c>
      <c r="AU8" s="524" t="s">
        <v>796</v>
      </c>
      <c r="AV8" s="524" t="s">
        <v>797</v>
      </c>
      <c r="AW8" s="524" t="s">
        <v>796</v>
      </c>
      <c r="AX8" s="524" t="s">
        <v>797</v>
      </c>
      <c r="AY8" s="524" t="s">
        <v>796</v>
      </c>
      <c r="AZ8" s="524" t="s">
        <v>797</v>
      </c>
      <c r="BA8" s="524" t="s">
        <v>796</v>
      </c>
      <c r="BB8" s="524" t="s">
        <v>797</v>
      </c>
      <c r="BC8" s="524" t="s">
        <v>796</v>
      </c>
      <c r="BD8" s="524" t="s">
        <v>797</v>
      </c>
      <c r="BE8" s="524" t="s">
        <v>796</v>
      </c>
      <c r="BF8" s="524" t="s">
        <v>797</v>
      </c>
      <c r="BG8" s="524" t="s">
        <v>796</v>
      </c>
      <c r="BH8" s="524" t="s">
        <v>797</v>
      </c>
      <c r="BI8" s="524" t="s">
        <v>796</v>
      </c>
      <c r="BJ8" s="524" t="s">
        <v>797</v>
      </c>
      <c r="BK8" s="524" t="s">
        <v>796</v>
      </c>
      <c r="BL8" s="524" t="s">
        <v>797</v>
      </c>
      <c r="BM8" s="524" t="s">
        <v>796</v>
      </c>
      <c r="BN8" s="524" t="s">
        <v>797</v>
      </c>
      <c r="BO8" s="524" t="s">
        <v>796</v>
      </c>
      <c r="BP8" s="524" t="s">
        <v>797</v>
      </c>
      <c r="BQ8" s="524" t="s">
        <v>796</v>
      </c>
      <c r="BR8" s="524" t="s">
        <v>797</v>
      </c>
      <c r="BS8" s="524" t="s">
        <v>796</v>
      </c>
      <c r="BT8" s="524" t="s">
        <v>797</v>
      </c>
      <c r="BU8" s="524" t="s">
        <v>796</v>
      </c>
      <c r="BV8" s="524" t="s">
        <v>797</v>
      </c>
      <c r="BW8" s="524" t="s">
        <v>796</v>
      </c>
      <c r="BX8" s="524" t="s">
        <v>797</v>
      </c>
      <c r="BY8" s="524" t="s">
        <v>796</v>
      </c>
      <c r="BZ8" s="524" t="s">
        <v>797</v>
      </c>
      <c r="CA8" s="524" t="s">
        <v>796</v>
      </c>
      <c r="CB8" s="524" t="s">
        <v>797</v>
      </c>
      <c r="CC8" s="524" t="s">
        <v>796</v>
      </c>
      <c r="CD8" s="524" t="s">
        <v>797</v>
      </c>
      <c r="CG8" s="526"/>
    </row>
    <row r="9" spans="1:85" s="525" customFormat="1" ht="24.75" customHeight="1">
      <c r="A9" s="2929"/>
      <c r="B9" s="2929"/>
      <c r="C9" s="527" t="s">
        <v>798</v>
      </c>
      <c r="D9" s="527" t="s">
        <v>799</v>
      </c>
      <c r="E9" s="527" t="s">
        <v>798</v>
      </c>
      <c r="F9" s="527" t="s">
        <v>800</v>
      </c>
      <c r="G9" s="527" t="s">
        <v>798</v>
      </c>
      <c r="H9" s="527" t="s">
        <v>800</v>
      </c>
      <c r="I9" s="527" t="s">
        <v>798</v>
      </c>
      <c r="J9" s="527" t="s">
        <v>800</v>
      </c>
      <c r="K9" s="527" t="s">
        <v>798</v>
      </c>
      <c r="L9" s="527" t="s">
        <v>800</v>
      </c>
      <c r="M9" s="527" t="s">
        <v>798</v>
      </c>
      <c r="N9" s="527" t="s">
        <v>800</v>
      </c>
      <c r="O9" s="527" t="s">
        <v>798</v>
      </c>
      <c r="P9" s="527" t="s">
        <v>800</v>
      </c>
      <c r="Q9" s="527" t="s">
        <v>798</v>
      </c>
      <c r="R9" s="527" t="s">
        <v>800</v>
      </c>
      <c r="S9" s="527" t="s">
        <v>798</v>
      </c>
      <c r="T9" s="527" t="s">
        <v>800</v>
      </c>
      <c r="U9" s="527" t="s">
        <v>798</v>
      </c>
      <c r="V9" s="527" t="s">
        <v>800</v>
      </c>
      <c r="W9" s="527" t="s">
        <v>798</v>
      </c>
      <c r="X9" s="527" t="s">
        <v>800</v>
      </c>
      <c r="Y9" s="527" t="s">
        <v>798</v>
      </c>
      <c r="Z9" s="527" t="s">
        <v>800</v>
      </c>
      <c r="AA9" s="527" t="s">
        <v>798</v>
      </c>
      <c r="AB9" s="527" t="s">
        <v>800</v>
      </c>
      <c r="AC9" s="527" t="s">
        <v>798</v>
      </c>
      <c r="AD9" s="527" t="s">
        <v>800</v>
      </c>
      <c r="AE9" s="527" t="s">
        <v>798</v>
      </c>
      <c r="AF9" s="527" t="s">
        <v>800</v>
      </c>
      <c r="AG9" s="527" t="s">
        <v>798</v>
      </c>
      <c r="AH9" s="527" t="s">
        <v>800</v>
      </c>
      <c r="AI9" s="527" t="s">
        <v>798</v>
      </c>
      <c r="AJ9" s="527" t="s">
        <v>800</v>
      </c>
      <c r="AK9" s="527" t="s">
        <v>798</v>
      </c>
      <c r="AL9" s="527" t="s">
        <v>800</v>
      </c>
      <c r="AM9" s="527" t="s">
        <v>798</v>
      </c>
      <c r="AN9" s="527" t="s">
        <v>800</v>
      </c>
      <c r="AO9" s="527" t="s">
        <v>798</v>
      </c>
      <c r="AP9" s="527" t="s">
        <v>800</v>
      </c>
      <c r="AQ9" s="527" t="s">
        <v>798</v>
      </c>
      <c r="AR9" s="527" t="s">
        <v>800</v>
      </c>
      <c r="AS9" s="527" t="s">
        <v>798</v>
      </c>
      <c r="AT9" s="527" t="s">
        <v>800</v>
      </c>
      <c r="AU9" s="527" t="s">
        <v>798</v>
      </c>
      <c r="AV9" s="527" t="s">
        <v>800</v>
      </c>
      <c r="AW9" s="527" t="s">
        <v>798</v>
      </c>
      <c r="AX9" s="527" t="s">
        <v>800</v>
      </c>
      <c r="AY9" s="527" t="s">
        <v>798</v>
      </c>
      <c r="AZ9" s="527" t="s">
        <v>800</v>
      </c>
      <c r="BA9" s="527" t="s">
        <v>798</v>
      </c>
      <c r="BB9" s="527" t="s">
        <v>800</v>
      </c>
      <c r="BC9" s="527" t="s">
        <v>798</v>
      </c>
      <c r="BD9" s="527" t="s">
        <v>800</v>
      </c>
      <c r="BE9" s="527" t="s">
        <v>798</v>
      </c>
      <c r="BF9" s="527" t="s">
        <v>800</v>
      </c>
      <c r="BG9" s="527" t="s">
        <v>798</v>
      </c>
      <c r="BH9" s="527" t="s">
        <v>800</v>
      </c>
      <c r="BI9" s="527" t="s">
        <v>798</v>
      </c>
      <c r="BJ9" s="527" t="s">
        <v>800</v>
      </c>
      <c r="BK9" s="527" t="s">
        <v>798</v>
      </c>
      <c r="BL9" s="527" t="s">
        <v>800</v>
      </c>
      <c r="BM9" s="527" t="s">
        <v>798</v>
      </c>
      <c r="BN9" s="527" t="s">
        <v>800</v>
      </c>
      <c r="BO9" s="527" t="s">
        <v>798</v>
      </c>
      <c r="BP9" s="527" t="s">
        <v>800</v>
      </c>
      <c r="BQ9" s="527" t="s">
        <v>798</v>
      </c>
      <c r="BR9" s="527" t="s">
        <v>800</v>
      </c>
      <c r="BS9" s="527" t="s">
        <v>798</v>
      </c>
      <c r="BT9" s="527" t="s">
        <v>800</v>
      </c>
      <c r="BU9" s="527" t="s">
        <v>798</v>
      </c>
      <c r="BV9" s="527" t="s">
        <v>800</v>
      </c>
      <c r="BW9" s="527" t="s">
        <v>798</v>
      </c>
      <c r="BX9" s="527" t="s">
        <v>800</v>
      </c>
      <c r="BY9" s="527" t="s">
        <v>798</v>
      </c>
      <c r="BZ9" s="527" t="s">
        <v>800</v>
      </c>
      <c r="CA9" s="527" t="s">
        <v>798</v>
      </c>
      <c r="CB9" s="527" t="s">
        <v>800</v>
      </c>
      <c r="CC9" s="527" t="s">
        <v>798</v>
      </c>
      <c r="CD9" s="527" t="s">
        <v>800</v>
      </c>
      <c r="CG9" s="526"/>
    </row>
    <row r="10" spans="1:85">
      <c r="A10" s="528" t="s">
        <v>7</v>
      </c>
      <c r="B10" s="529" t="s">
        <v>30</v>
      </c>
      <c r="C10" s="530">
        <f>SUM(C11:C20)</f>
        <v>0</v>
      </c>
      <c r="D10" s="530">
        <f t="shared" ref="D10:BO10" si="0">SUM(D11:D20)</f>
        <v>0</v>
      </c>
      <c r="E10" s="530">
        <f t="shared" si="0"/>
        <v>0</v>
      </c>
      <c r="F10" s="530">
        <f t="shared" si="0"/>
        <v>0</v>
      </c>
      <c r="G10" s="530">
        <f t="shared" si="0"/>
        <v>0</v>
      </c>
      <c r="H10" s="530">
        <f t="shared" si="0"/>
        <v>0</v>
      </c>
      <c r="I10" s="530">
        <f t="shared" si="0"/>
        <v>0</v>
      </c>
      <c r="J10" s="530">
        <f t="shared" si="0"/>
        <v>0</v>
      </c>
      <c r="K10" s="530">
        <f t="shared" si="0"/>
        <v>0</v>
      </c>
      <c r="L10" s="530">
        <f t="shared" si="0"/>
        <v>0</v>
      </c>
      <c r="M10" s="530">
        <f t="shared" si="0"/>
        <v>0</v>
      </c>
      <c r="N10" s="530">
        <f t="shared" si="0"/>
        <v>0</v>
      </c>
      <c r="O10" s="530">
        <f t="shared" si="0"/>
        <v>0</v>
      </c>
      <c r="P10" s="530">
        <f t="shared" si="0"/>
        <v>0</v>
      </c>
      <c r="Q10" s="530">
        <f t="shared" si="0"/>
        <v>0</v>
      </c>
      <c r="R10" s="530">
        <f t="shared" si="0"/>
        <v>0</v>
      </c>
      <c r="S10" s="530">
        <f t="shared" si="0"/>
        <v>0</v>
      </c>
      <c r="T10" s="530">
        <f t="shared" si="0"/>
        <v>0</v>
      </c>
      <c r="U10" s="530">
        <f t="shared" si="0"/>
        <v>0</v>
      </c>
      <c r="V10" s="530">
        <f t="shared" si="0"/>
        <v>0</v>
      </c>
      <c r="W10" s="530">
        <f t="shared" si="0"/>
        <v>0</v>
      </c>
      <c r="X10" s="530">
        <f t="shared" si="0"/>
        <v>0</v>
      </c>
      <c r="Y10" s="530">
        <f t="shared" si="0"/>
        <v>0</v>
      </c>
      <c r="Z10" s="530">
        <f t="shared" si="0"/>
        <v>0</v>
      </c>
      <c r="AA10" s="530">
        <f t="shared" si="0"/>
        <v>0</v>
      </c>
      <c r="AB10" s="530">
        <f t="shared" si="0"/>
        <v>0</v>
      </c>
      <c r="AC10" s="530">
        <f t="shared" si="0"/>
        <v>0</v>
      </c>
      <c r="AD10" s="530">
        <f t="shared" si="0"/>
        <v>0</v>
      </c>
      <c r="AE10" s="530">
        <f t="shared" si="0"/>
        <v>0</v>
      </c>
      <c r="AF10" s="530">
        <f t="shared" si="0"/>
        <v>0</v>
      </c>
      <c r="AG10" s="530">
        <f t="shared" si="0"/>
        <v>0</v>
      </c>
      <c r="AH10" s="530">
        <f t="shared" si="0"/>
        <v>0</v>
      </c>
      <c r="AI10" s="530">
        <f t="shared" si="0"/>
        <v>0</v>
      </c>
      <c r="AJ10" s="530">
        <f t="shared" si="0"/>
        <v>0</v>
      </c>
      <c r="AK10" s="530">
        <f t="shared" si="0"/>
        <v>0</v>
      </c>
      <c r="AL10" s="530">
        <f t="shared" si="0"/>
        <v>0</v>
      </c>
      <c r="AM10" s="530">
        <f t="shared" si="0"/>
        <v>0</v>
      </c>
      <c r="AN10" s="530">
        <f t="shared" si="0"/>
        <v>0</v>
      </c>
      <c r="AO10" s="530">
        <f t="shared" si="0"/>
        <v>0</v>
      </c>
      <c r="AP10" s="530">
        <f t="shared" si="0"/>
        <v>0</v>
      </c>
      <c r="AQ10" s="530">
        <f t="shared" si="0"/>
        <v>0</v>
      </c>
      <c r="AR10" s="530">
        <f t="shared" si="0"/>
        <v>0</v>
      </c>
      <c r="AS10" s="530">
        <f t="shared" si="0"/>
        <v>0</v>
      </c>
      <c r="AT10" s="530">
        <f t="shared" si="0"/>
        <v>0</v>
      </c>
      <c r="AU10" s="530">
        <f t="shared" si="0"/>
        <v>0</v>
      </c>
      <c r="AV10" s="530">
        <f t="shared" si="0"/>
        <v>0</v>
      </c>
      <c r="AW10" s="530">
        <f t="shared" si="0"/>
        <v>0</v>
      </c>
      <c r="AX10" s="530">
        <f t="shared" si="0"/>
        <v>0</v>
      </c>
      <c r="AY10" s="530">
        <f t="shared" si="0"/>
        <v>0</v>
      </c>
      <c r="AZ10" s="530">
        <f t="shared" si="0"/>
        <v>0</v>
      </c>
      <c r="BA10" s="530">
        <f t="shared" si="0"/>
        <v>0</v>
      </c>
      <c r="BB10" s="530">
        <f t="shared" si="0"/>
        <v>0</v>
      </c>
      <c r="BC10" s="530">
        <f t="shared" si="0"/>
        <v>0</v>
      </c>
      <c r="BD10" s="530">
        <f t="shared" si="0"/>
        <v>0</v>
      </c>
      <c r="BE10" s="530">
        <f t="shared" si="0"/>
        <v>0</v>
      </c>
      <c r="BF10" s="530">
        <f t="shared" si="0"/>
        <v>0</v>
      </c>
      <c r="BG10" s="530">
        <f t="shared" si="0"/>
        <v>0</v>
      </c>
      <c r="BH10" s="530">
        <f t="shared" si="0"/>
        <v>0</v>
      </c>
      <c r="BI10" s="530">
        <f t="shared" si="0"/>
        <v>0</v>
      </c>
      <c r="BJ10" s="530">
        <f t="shared" si="0"/>
        <v>0</v>
      </c>
      <c r="BK10" s="530">
        <f t="shared" si="0"/>
        <v>0</v>
      </c>
      <c r="BL10" s="530">
        <f t="shared" si="0"/>
        <v>0</v>
      </c>
      <c r="BM10" s="530">
        <f t="shared" si="0"/>
        <v>0</v>
      </c>
      <c r="BN10" s="530">
        <f t="shared" si="0"/>
        <v>0</v>
      </c>
      <c r="BO10" s="530">
        <f t="shared" si="0"/>
        <v>0</v>
      </c>
      <c r="BP10" s="530">
        <f t="shared" ref="BP10:CA10" si="1">SUM(BP11:BP20)</f>
        <v>0</v>
      </c>
      <c r="BQ10" s="530">
        <f t="shared" si="1"/>
        <v>0</v>
      </c>
      <c r="BR10" s="530">
        <f t="shared" si="1"/>
        <v>0</v>
      </c>
      <c r="BS10" s="530">
        <f t="shared" si="1"/>
        <v>0</v>
      </c>
      <c r="BT10" s="530">
        <f t="shared" si="1"/>
        <v>0</v>
      </c>
      <c r="BU10" s="530">
        <f t="shared" si="1"/>
        <v>0</v>
      </c>
      <c r="BV10" s="530">
        <f t="shared" si="1"/>
        <v>0</v>
      </c>
      <c r="BW10" s="530">
        <f t="shared" si="1"/>
        <v>0</v>
      </c>
      <c r="BX10" s="530">
        <f t="shared" si="1"/>
        <v>0</v>
      </c>
      <c r="BY10" s="530">
        <f t="shared" si="1"/>
        <v>0</v>
      </c>
      <c r="BZ10" s="530">
        <f t="shared" si="1"/>
        <v>0</v>
      </c>
      <c r="CA10" s="530">
        <f t="shared" si="1"/>
        <v>0</v>
      </c>
      <c r="CB10" s="530">
        <f>SUM(CB11:CB20)</f>
        <v>0</v>
      </c>
      <c r="CC10" s="530">
        <f t="shared" ref="CC10:CD10" si="2">SUM(CC11:CC20)</f>
        <v>0</v>
      </c>
      <c r="CD10" s="530">
        <f t="shared" si="2"/>
        <v>0</v>
      </c>
      <c r="CG10" s="270">
        <v>1</v>
      </c>
    </row>
    <row r="11" spans="1:85">
      <c r="A11" s="531"/>
      <c r="B11" s="532" t="s">
        <v>226</v>
      </c>
      <c r="C11" s="533">
        <v>0</v>
      </c>
      <c r="D11" s="533">
        <v>0</v>
      </c>
      <c r="E11" s="533">
        <v>0</v>
      </c>
      <c r="F11" s="533">
        <v>0</v>
      </c>
      <c r="G11" s="533">
        <v>0</v>
      </c>
      <c r="H11" s="533">
        <v>0</v>
      </c>
      <c r="I11" s="533">
        <v>0</v>
      </c>
      <c r="J11" s="533">
        <v>0</v>
      </c>
      <c r="K11" s="533">
        <v>0</v>
      </c>
      <c r="L11" s="533">
        <v>0</v>
      </c>
      <c r="M11" s="533">
        <v>0</v>
      </c>
      <c r="N11" s="533">
        <v>0</v>
      </c>
      <c r="O11" s="533">
        <v>0</v>
      </c>
      <c r="P11" s="533">
        <v>0</v>
      </c>
      <c r="Q11" s="533">
        <v>0</v>
      </c>
      <c r="R11" s="533">
        <v>0</v>
      </c>
      <c r="S11" s="533">
        <v>0</v>
      </c>
      <c r="T11" s="533">
        <v>0</v>
      </c>
      <c r="U11" s="533">
        <v>0</v>
      </c>
      <c r="V11" s="533">
        <v>0</v>
      </c>
      <c r="W11" s="533">
        <v>0</v>
      </c>
      <c r="X11" s="533">
        <v>0</v>
      </c>
      <c r="Y11" s="533">
        <v>0</v>
      </c>
      <c r="Z11" s="533">
        <v>0</v>
      </c>
      <c r="AA11" s="533">
        <v>0</v>
      </c>
      <c r="AB11" s="533">
        <v>0</v>
      </c>
      <c r="AC11" s="533">
        <v>0</v>
      </c>
      <c r="AD11" s="533">
        <v>0</v>
      </c>
      <c r="AE11" s="533">
        <v>0</v>
      </c>
      <c r="AF11" s="533">
        <v>0</v>
      </c>
      <c r="AG11" s="533">
        <v>0</v>
      </c>
      <c r="AH11" s="533">
        <v>0</v>
      </c>
      <c r="AI11" s="533">
        <v>0</v>
      </c>
      <c r="AJ11" s="533">
        <v>0</v>
      </c>
      <c r="AK11" s="533">
        <v>0</v>
      </c>
      <c r="AL11" s="533">
        <v>0</v>
      </c>
      <c r="AM11" s="533">
        <v>0</v>
      </c>
      <c r="AN11" s="533">
        <v>0</v>
      </c>
      <c r="AO11" s="533">
        <v>0</v>
      </c>
      <c r="AP11" s="533">
        <v>0</v>
      </c>
      <c r="AQ11" s="533">
        <v>0</v>
      </c>
      <c r="AR11" s="533">
        <v>0</v>
      </c>
      <c r="AS11" s="533">
        <v>0</v>
      </c>
      <c r="AT11" s="533">
        <v>0</v>
      </c>
      <c r="AU11" s="533">
        <v>0</v>
      </c>
      <c r="AV11" s="533">
        <v>0</v>
      </c>
      <c r="AW11" s="533">
        <v>0</v>
      </c>
      <c r="AX11" s="533">
        <v>0</v>
      </c>
      <c r="AY11" s="533">
        <v>0</v>
      </c>
      <c r="AZ11" s="533">
        <v>0</v>
      </c>
      <c r="BA11" s="533">
        <v>0</v>
      </c>
      <c r="BB11" s="533">
        <v>0</v>
      </c>
      <c r="BC11" s="533">
        <v>0</v>
      </c>
      <c r="BD11" s="533">
        <v>0</v>
      </c>
      <c r="BE11" s="533">
        <v>0</v>
      </c>
      <c r="BF11" s="533">
        <v>0</v>
      </c>
      <c r="BG11" s="533">
        <v>0</v>
      </c>
      <c r="BH11" s="533">
        <v>0</v>
      </c>
      <c r="BI11" s="533">
        <v>0</v>
      </c>
      <c r="BJ11" s="533">
        <v>0</v>
      </c>
      <c r="BK11" s="533">
        <v>0</v>
      </c>
      <c r="BL11" s="533">
        <v>0</v>
      </c>
      <c r="BM11" s="533">
        <v>0</v>
      </c>
      <c r="BN11" s="533">
        <v>0</v>
      </c>
      <c r="BO11" s="533">
        <v>0</v>
      </c>
      <c r="BP11" s="533">
        <v>0</v>
      </c>
      <c r="BQ11" s="533">
        <v>0</v>
      </c>
      <c r="BR11" s="533">
        <v>0</v>
      </c>
      <c r="BS11" s="533">
        <v>0</v>
      </c>
      <c r="BT11" s="533">
        <v>0</v>
      </c>
      <c r="BU11" s="533">
        <v>0</v>
      </c>
      <c r="BV11" s="533">
        <v>0</v>
      </c>
      <c r="BW11" s="533">
        <v>0</v>
      </c>
      <c r="BX11" s="533">
        <v>0</v>
      </c>
      <c r="BY11" s="533">
        <v>0</v>
      </c>
      <c r="BZ11" s="533">
        <v>0</v>
      </c>
      <c r="CA11" s="533">
        <v>0</v>
      </c>
      <c r="CB11" s="533">
        <v>0</v>
      </c>
      <c r="CC11" s="534">
        <f>C11+E11+G11+I11+K11+M11+O11+Q11+S11+U11+W11+Y11+AA11+AC11+AE11+AG11+AI11+AK11+AM11+AO11+AQ11+AS11+AU11+AW11+AY11+BA11+BC11+BE11+BG11+BI11+BK11+BM11+BO11+BQ11+BS11+BU11+BW11+BY11+CA11</f>
        <v>0</v>
      </c>
      <c r="CD11" s="534">
        <f>D11+F11+H11+J11+L11+N11+P11+R11+T11+V11+X11+Z11+AB11+AD11+AF11+AH11+AJ11+AL11+AN11+AP11+AR11+AT11+AV11+AX11+AZ11+BB11+BD11+BF11+BH11+BJ11+BL11+BN11+BP11+BR11+BT11+BV11+BX11+BZ11+CB11</f>
        <v>0</v>
      </c>
      <c r="CF11" s="239"/>
      <c r="CG11" s="270">
        <v>2</v>
      </c>
    </row>
    <row r="12" spans="1:85">
      <c r="A12" s="535"/>
      <c r="B12" s="536" t="s">
        <v>490</v>
      </c>
      <c r="C12" s="533">
        <v>0</v>
      </c>
      <c r="D12" s="533">
        <v>0</v>
      </c>
      <c r="E12" s="533">
        <v>0</v>
      </c>
      <c r="F12" s="533">
        <v>0</v>
      </c>
      <c r="G12" s="533">
        <v>0</v>
      </c>
      <c r="H12" s="533">
        <v>0</v>
      </c>
      <c r="I12" s="533">
        <v>0</v>
      </c>
      <c r="J12" s="533">
        <v>0</v>
      </c>
      <c r="K12" s="533">
        <v>0</v>
      </c>
      <c r="L12" s="533">
        <v>0</v>
      </c>
      <c r="M12" s="533">
        <v>0</v>
      </c>
      <c r="N12" s="533">
        <v>0</v>
      </c>
      <c r="O12" s="533">
        <v>0</v>
      </c>
      <c r="P12" s="533">
        <v>0</v>
      </c>
      <c r="Q12" s="533">
        <v>0</v>
      </c>
      <c r="R12" s="533">
        <v>0</v>
      </c>
      <c r="S12" s="533">
        <v>0</v>
      </c>
      <c r="T12" s="533">
        <v>0</v>
      </c>
      <c r="U12" s="533">
        <v>0</v>
      </c>
      <c r="V12" s="533">
        <v>0</v>
      </c>
      <c r="W12" s="533">
        <v>0</v>
      </c>
      <c r="X12" s="533">
        <v>0</v>
      </c>
      <c r="Y12" s="533">
        <v>0</v>
      </c>
      <c r="Z12" s="533">
        <v>0</v>
      </c>
      <c r="AA12" s="533">
        <v>0</v>
      </c>
      <c r="AB12" s="533">
        <v>0</v>
      </c>
      <c r="AC12" s="533">
        <v>0</v>
      </c>
      <c r="AD12" s="533">
        <v>0</v>
      </c>
      <c r="AE12" s="533">
        <v>0</v>
      </c>
      <c r="AF12" s="533">
        <v>0</v>
      </c>
      <c r="AG12" s="533">
        <v>0</v>
      </c>
      <c r="AH12" s="533">
        <v>0</v>
      </c>
      <c r="AI12" s="533">
        <v>0</v>
      </c>
      <c r="AJ12" s="533">
        <v>0</v>
      </c>
      <c r="AK12" s="533">
        <v>0</v>
      </c>
      <c r="AL12" s="533">
        <v>0</v>
      </c>
      <c r="AM12" s="533">
        <v>0</v>
      </c>
      <c r="AN12" s="533">
        <v>0</v>
      </c>
      <c r="AO12" s="533">
        <v>0</v>
      </c>
      <c r="AP12" s="533">
        <v>0</v>
      </c>
      <c r="AQ12" s="533">
        <v>0</v>
      </c>
      <c r="AR12" s="533">
        <v>0</v>
      </c>
      <c r="AS12" s="533">
        <v>0</v>
      </c>
      <c r="AT12" s="533">
        <v>0</v>
      </c>
      <c r="AU12" s="533">
        <v>0</v>
      </c>
      <c r="AV12" s="533">
        <v>0</v>
      </c>
      <c r="AW12" s="533">
        <v>0</v>
      </c>
      <c r="AX12" s="533">
        <v>0</v>
      </c>
      <c r="AY12" s="533">
        <v>0</v>
      </c>
      <c r="AZ12" s="533">
        <v>0</v>
      </c>
      <c r="BA12" s="533">
        <v>0</v>
      </c>
      <c r="BB12" s="533">
        <v>0</v>
      </c>
      <c r="BC12" s="533">
        <v>0</v>
      </c>
      <c r="BD12" s="533">
        <v>0</v>
      </c>
      <c r="BE12" s="533">
        <v>0</v>
      </c>
      <c r="BF12" s="533">
        <v>0</v>
      </c>
      <c r="BG12" s="533">
        <v>0</v>
      </c>
      <c r="BH12" s="533">
        <v>0</v>
      </c>
      <c r="BI12" s="533">
        <v>0</v>
      </c>
      <c r="BJ12" s="533">
        <v>0</v>
      </c>
      <c r="BK12" s="533">
        <v>0</v>
      </c>
      <c r="BL12" s="533">
        <v>0</v>
      </c>
      <c r="BM12" s="533">
        <v>0</v>
      </c>
      <c r="BN12" s="533">
        <v>0</v>
      </c>
      <c r="BO12" s="533">
        <v>0</v>
      </c>
      <c r="BP12" s="533">
        <v>0</v>
      </c>
      <c r="BQ12" s="533">
        <v>0</v>
      </c>
      <c r="BR12" s="533">
        <v>0</v>
      </c>
      <c r="BS12" s="533">
        <v>0</v>
      </c>
      <c r="BT12" s="533">
        <v>0</v>
      </c>
      <c r="BU12" s="533">
        <v>0</v>
      </c>
      <c r="BV12" s="533">
        <v>0</v>
      </c>
      <c r="BW12" s="533">
        <v>0</v>
      </c>
      <c r="BX12" s="533">
        <v>0</v>
      </c>
      <c r="BY12" s="533">
        <v>0</v>
      </c>
      <c r="BZ12" s="533">
        <v>0</v>
      </c>
      <c r="CA12" s="533">
        <v>0</v>
      </c>
      <c r="CB12" s="533">
        <v>0</v>
      </c>
      <c r="CC12" s="534">
        <f t="shared" ref="CC12:CD20" si="3">C12+E12+G12+I12+K12+M12+O12+Q12+S12+U12+W12+Y12+AA12+AC12+AE12+AG12+AI12+AK12+AM12+AO12+AQ12+AS12+AU12+AW12+AY12+BA12+BC12+BE12+BG12+BI12+BK12+BM12+BO12+BQ12+BS12+BU12+BW12+BY12+CA12</f>
        <v>0</v>
      </c>
      <c r="CD12" s="534">
        <f t="shared" si="3"/>
        <v>0</v>
      </c>
      <c r="CF12" s="239"/>
      <c r="CG12" s="270">
        <v>3</v>
      </c>
    </row>
    <row r="13" spans="1:85">
      <c r="A13" s="535"/>
      <c r="B13" s="536" t="s">
        <v>492</v>
      </c>
      <c r="C13" s="533">
        <v>0</v>
      </c>
      <c r="D13" s="533">
        <v>0</v>
      </c>
      <c r="E13" s="533">
        <v>0</v>
      </c>
      <c r="F13" s="533">
        <v>0</v>
      </c>
      <c r="G13" s="533">
        <v>0</v>
      </c>
      <c r="H13" s="533">
        <v>0</v>
      </c>
      <c r="I13" s="533">
        <v>0</v>
      </c>
      <c r="J13" s="533">
        <v>0</v>
      </c>
      <c r="K13" s="533">
        <v>0</v>
      </c>
      <c r="L13" s="533">
        <v>0</v>
      </c>
      <c r="M13" s="533">
        <v>0</v>
      </c>
      <c r="N13" s="533">
        <v>0</v>
      </c>
      <c r="O13" s="533">
        <v>0</v>
      </c>
      <c r="P13" s="533">
        <v>0</v>
      </c>
      <c r="Q13" s="533">
        <v>0</v>
      </c>
      <c r="R13" s="533">
        <v>0</v>
      </c>
      <c r="S13" s="533">
        <v>0</v>
      </c>
      <c r="T13" s="533">
        <v>0</v>
      </c>
      <c r="U13" s="533">
        <v>0</v>
      </c>
      <c r="V13" s="533">
        <v>0</v>
      </c>
      <c r="W13" s="533">
        <v>0</v>
      </c>
      <c r="X13" s="533">
        <v>0</v>
      </c>
      <c r="Y13" s="533">
        <v>0</v>
      </c>
      <c r="Z13" s="533">
        <v>0</v>
      </c>
      <c r="AA13" s="533">
        <v>0</v>
      </c>
      <c r="AB13" s="533">
        <v>0</v>
      </c>
      <c r="AC13" s="533">
        <v>0</v>
      </c>
      <c r="AD13" s="533">
        <v>0</v>
      </c>
      <c r="AE13" s="533">
        <v>0</v>
      </c>
      <c r="AF13" s="533">
        <v>0</v>
      </c>
      <c r="AG13" s="533">
        <v>0</v>
      </c>
      <c r="AH13" s="533">
        <v>0</v>
      </c>
      <c r="AI13" s="533">
        <v>0</v>
      </c>
      <c r="AJ13" s="533">
        <v>0</v>
      </c>
      <c r="AK13" s="533">
        <v>0</v>
      </c>
      <c r="AL13" s="533">
        <v>0</v>
      </c>
      <c r="AM13" s="533">
        <v>0</v>
      </c>
      <c r="AN13" s="533">
        <v>0</v>
      </c>
      <c r="AO13" s="533">
        <v>0</v>
      </c>
      <c r="AP13" s="533">
        <v>0</v>
      </c>
      <c r="AQ13" s="533">
        <v>0</v>
      </c>
      <c r="AR13" s="533">
        <v>0</v>
      </c>
      <c r="AS13" s="533">
        <v>0</v>
      </c>
      <c r="AT13" s="533">
        <v>0</v>
      </c>
      <c r="AU13" s="533">
        <v>0</v>
      </c>
      <c r="AV13" s="533">
        <v>0</v>
      </c>
      <c r="AW13" s="533">
        <v>0</v>
      </c>
      <c r="AX13" s="533">
        <v>0</v>
      </c>
      <c r="AY13" s="533">
        <v>0</v>
      </c>
      <c r="AZ13" s="533">
        <v>0</v>
      </c>
      <c r="BA13" s="533">
        <v>0</v>
      </c>
      <c r="BB13" s="533">
        <v>0</v>
      </c>
      <c r="BC13" s="533">
        <v>0</v>
      </c>
      <c r="BD13" s="533">
        <v>0</v>
      </c>
      <c r="BE13" s="533">
        <v>0</v>
      </c>
      <c r="BF13" s="533">
        <v>0</v>
      </c>
      <c r="BG13" s="533">
        <v>0</v>
      </c>
      <c r="BH13" s="533">
        <v>0</v>
      </c>
      <c r="BI13" s="533">
        <v>0</v>
      </c>
      <c r="BJ13" s="533">
        <v>0</v>
      </c>
      <c r="BK13" s="533">
        <v>0</v>
      </c>
      <c r="BL13" s="533">
        <v>0</v>
      </c>
      <c r="BM13" s="533">
        <v>0</v>
      </c>
      <c r="BN13" s="533">
        <v>0</v>
      </c>
      <c r="BO13" s="533">
        <v>0</v>
      </c>
      <c r="BP13" s="533">
        <v>0</v>
      </c>
      <c r="BQ13" s="533">
        <v>0</v>
      </c>
      <c r="BR13" s="533">
        <v>0</v>
      </c>
      <c r="BS13" s="533">
        <v>0</v>
      </c>
      <c r="BT13" s="533">
        <v>0</v>
      </c>
      <c r="BU13" s="533">
        <v>0</v>
      </c>
      <c r="BV13" s="533">
        <v>0</v>
      </c>
      <c r="BW13" s="533">
        <v>0</v>
      </c>
      <c r="BX13" s="533">
        <v>0</v>
      </c>
      <c r="BY13" s="533">
        <v>0</v>
      </c>
      <c r="BZ13" s="533">
        <v>0</v>
      </c>
      <c r="CA13" s="533">
        <v>0</v>
      </c>
      <c r="CB13" s="533">
        <v>0</v>
      </c>
      <c r="CC13" s="534">
        <f t="shared" si="3"/>
        <v>0</v>
      </c>
      <c r="CD13" s="534">
        <f t="shared" si="3"/>
        <v>0</v>
      </c>
      <c r="CF13" s="239"/>
      <c r="CG13" s="270">
        <v>4</v>
      </c>
    </row>
    <row r="14" spans="1:85">
      <c r="A14" s="535"/>
      <c r="B14" s="536" t="s">
        <v>493</v>
      </c>
      <c r="C14" s="533">
        <v>0</v>
      </c>
      <c r="D14" s="533">
        <v>0</v>
      </c>
      <c r="E14" s="533">
        <v>0</v>
      </c>
      <c r="F14" s="533">
        <v>0</v>
      </c>
      <c r="G14" s="533">
        <v>0</v>
      </c>
      <c r="H14" s="533">
        <v>0</v>
      </c>
      <c r="I14" s="533">
        <v>0</v>
      </c>
      <c r="J14" s="533">
        <v>0</v>
      </c>
      <c r="K14" s="533">
        <v>0</v>
      </c>
      <c r="L14" s="533">
        <v>0</v>
      </c>
      <c r="M14" s="533">
        <v>0</v>
      </c>
      <c r="N14" s="533">
        <v>0</v>
      </c>
      <c r="O14" s="533">
        <v>0</v>
      </c>
      <c r="P14" s="533">
        <v>0</v>
      </c>
      <c r="Q14" s="533">
        <v>0</v>
      </c>
      <c r="R14" s="533">
        <v>0</v>
      </c>
      <c r="S14" s="533">
        <v>0</v>
      </c>
      <c r="T14" s="533">
        <v>0</v>
      </c>
      <c r="U14" s="533">
        <v>0</v>
      </c>
      <c r="V14" s="533">
        <v>0</v>
      </c>
      <c r="W14" s="533">
        <v>0</v>
      </c>
      <c r="X14" s="533">
        <v>0</v>
      </c>
      <c r="Y14" s="533">
        <v>0</v>
      </c>
      <c r="Z14" s="533">
        <v>0</v>
      </c>
      <c r="AA14" s="533">
        <v>0</v>
      </c>
      <c r="AB14" s="533">
        <v>0</v>
      </c>
      <c r="AC14" s="533">
        <v>0</v>
      </c>
      <c r="AD14" s="533">
        <v>0</v>
      </c>
      <c r="AE14" s="533">
        <v>0</v>
      </c>
      <c r="AF14" s="533">
        <v>0</v>
      </c>
      <c r="AG14" s="533">
        <v>0</v>
      </c>
      <c r="AH14" s="533">
        <v>0</v>
      </c>
      <c r="AI14" s="533">
        <v>0</v>
      </c>
      <c r="AJ14" s="533">
        <v>0</v>
      </c>
      <c r="AK14" s="533">
        <v>0</v>
      </c>
      <c r="AL14" s="533">
        <v>0</v>
      </c>
      <c r="AM14" s="533">
        <v>0</v>
      </c>
      <c r="AN14" s="533">
        <v>0</v>
      </c>
      <c r="AO14" s="533">
        <v>0</v>
      </c>
      <c r="AP14" s="533">
        <v>0</v>
      </c>
      <c r="AQ14" s="533">
        <v>0</v>
      </c>
      <c r="AR14" s="533">
        <v>0</v>
      </c>
      <c r="AS14" s="533">
        <v>0</v>
      </c>
      <c r="AT14" s="533">
        <v>0</v>
      </c>
      <c r="AU14" s="533">
        <v>0</v>
      </c>
      <c r="AV14" s="533">
        <v>0</v>
      </c>
      <c r="AW14" s="533">
        <v>0</v>
      </c>
      <c r="AX14" s="533">
        <v>0</v>
      </c>
      <c r="AY14" s="533">
        <v>0</v>
      </c>
      <c r="AZ14" s="533">
        <v>0</v>
      </c>
      <c r="BA14" s="533">
        <v>0</v>
      </c>
      <c r="BB14" s="533">
        <v>0</v>
      </c>
      <c r="BC14" s="533">
        <v>0</v>
      </c>
      <c r="BD14" s="533">
        <v>0</v>
      </c>
      <c r="BE14" s="533">
        <v>0</v>
      </c>
      <c r="BF14" s="533">
        <v>0</v>
      </c>
      <c r="BG14" s="533">
        <v>0</v>
      </c>
      <c r="BH14" s="533">
        <v>0</v>
      </c>
      <c r="BI14" s="533">
        <v>0</v>
      </c>
      <c r="BJ14" s="533">
        <v>0</v>
      </c>
      <c r="BK14" s="533">
        <v>0</v>
      </c>
      <c r="BL14" s="533">
        <v>0</v>
      </c>
      <c r="BM14" s="533">
        <v>0</v>
      </c>
      <c r="BN14" s="533">
        <v>0</v>
      </c>
      <c r="BO14" s="533">
        <v>0</v>
      </c>
      <c r="BP14" s="533">
        <v>0</v>
      </c>
      <c r="BQ14" s="533">
        <v>0</v>
      </c>
      <c r="BR14" s="533">
        <v>0</v>
      </c>
      <c r="BS14" s="533">
        <v>0</v>
      </c>
      <c r="BT14" s="533">
        <v>0</v>
      </c>
      <c r="BU14" s="533">
        <v>0</v>
      </c>
      <c r="BV14" s="533">
        <v>0</v>
      </c>
      <c r="BW14" s="533">
        <v>0</v>
      </c>
      <c r="BX14" s="533">
        <v>0</v>
      </c>
      <c r="BY14" s="533">
        <v>0</v>
      </c>
      <c r="BZ14" s="533">
        <v>0</v>
      </c>
      <c r="CA14" s="533">
        <v>0</v>
      </c>
      <c r="CB14" s="533">
        <v>0</v>
      </c>
      <c r="CC14" s="534">
        <f t="shared" si="3"/>
        <v>0</v>
      </c>
      <c r="CD14" s="534">
        <f t="shared" si="3"/>
        <v>0</v>
      </c>
      <c r="CF14" s="239"/>
      <c r="CG14" s="270">
        <v>5</v>
      </c>
    </row>
    <row r="15" spans="1:85">
      <c r="A15" s="535"/>
      <c r="B15" s="536" t="s">
        <v>494</v>
      </c>
      <c r="C15" s="533">
        <v>0</v>
      </c>
      <c r="D15" s="533">
        <v>0</v>
      </c>
      <c r="E15" s="533">
        <v>0</v>
      </c>
      <c r="F15" s="533">
        <v>0</v>
      </c>
      <c r="G15" s="533">
        <v>0</v>
      </c>
      <c r="H15" s="533">
        <v>0</v>
      </c>
      <c r="I15" s="533">
        <v>0</v>
      </c>
      <c r="J15" s="533">
        <v>0</v>
      </c>
      <c r="K15" s="533">
        <v>0</v>
      </c>
      <c r="L15" s="533">
        <v>0</v>
      </c>
      <c r="M15" s="533">
        <v>0</v>
      </c>
      <c r="N15" s="533">
        <v>0</v>
      </c>
      <c r="O15" s="533">
        <v>0</v>
      </c>
      <c r="P15" s="533">
        <v>0</v>
      </c>
      <c r="Q15" s="533">
        <v>0</v>
      </c>
      <c r="R15" s="533">
        <v>0</v>
      </c>
      <c r="S15" s="533">
        <v>0</v>
      </c>
      <c r="T15" s="533">
        <v>0</v>
      </c>
      <c r="U15" s="533">
        <v>0</v>
      </c>
      <c r="V15" s="533">
        <v>0</v>
      </c>
      <c r="W15" s="533">
        <v>0</v>
      </c>
      <c r="X15" s="533">
        <v>0</v>
      </c>
      <c r="Y15" s="533">
        <v>0</v>
      </c>
      <c r="Z15" s="533">
        <v>0</v>
      </c>
      <c r="AA15" s="533">
        <v>0</v>
      </c>
      <c r="AB15" s="533">
        <v>0</v>
      </c>
      <c r="AC15" s="533">
        <v>0</v>
      </c>
      <c r="AD15" s="533">
        <v>0</v>
      </c>
      <c r="AE15" s="533">
        <v>0</v>
      </c>
      <c r="AF15" s="533">
        <v>0</v>
      </c>
      <c r="AG15" s="533">
        <v>0</v>
      </c>
      <c r="AH15" s="533">
        <v>0</v>
      </c>
      <c r="AI15" s="533">
        <v>0</v>
      </c>
      <c r="AJ15" s="533">
        <v>0</v>
      </c>
      <c r="AK15" s="533">
        <v>0</v>
      </c>
      <c r="AL15" s="533">
        <v>0</v>
      </c>
      <c r="AM15" s="533">
        <v>0</v>
      </c>
      <c r="AN15" s="533">
        <v>0</v>
      </c>
      <c r="AO15" s="533">
        <v>0</v>
      </c>
      <c r="AP15" s="533">
        <v>0</v>
      </c>
      <c r="AQ15" s="533">
        <v>0</v>
      </c>
      <c r="AR15" s="533">
        <v>0</v>
      </c>
      <c r="AS15" s="533">
        <v>0</v>
      </c>
      <c r="AT15" s="533">
        <v>0</v>
      </c>
      <c r="AU15" s="533">
        <v>0</v>
      </c>
      <c r="AV15" s="533">
        <v>0</v>
      </c>
      <c r="AW15" s="533">
        <v>0</v>
      </c>
      <c r="AX15" s="533">
        <v>0</v>
      </c>
      <c r="AY15" s="533">
        <v>0</v>
      </c>
      <c r="AZ15" s="533">
        <v>0</v>
      </c>
      <c r="BA15" s="533">
        <v>0</v>
      </c>
      <c r="BB15" s="533">
        <v>0</v>
      </c>
      <c r="BC15" s="533">
        <v>0</v>
      </c>
      <c r="BD15" s="533">
        <v>0</v>
      </c>
      <c r="BE15" s="533">
        <v>0</v>
      </c>
      <c r="BF15" s="533">
        <v>0</v>
      </c>
      <c r="BG15" s="533">
        <v>0</v>
      </c>
      <c r="BH15" s="533">
        <v>0</v>
      </c>
      <c r="BI15" s="533">
        <v>0</v>
      </c>
      <c r="BJ15" s="533">
        <v>0</v>
      </c>
      <c r="BK15" s="533">
        <v>0</v>
      </c>
      <c r="BL15" s="533">
        <v>0</v>
      </c>
      <c r="BM15" s="533">
        <v>0</v>
      </c>
      <c r="BN15" s="533">
        <v>0</v>
      </c>
      <c r="BO15" s="533">
        <v>0</v>
      </c>
      <c r="BP15" s="533">
        <v>0</v>
      </c>
      <c r="BQ15" s="533">
        <v>0</v>
      </c>
      <c r="BR15" s="533">
        <v>0</v>
      </c>
      <c r="BS15" s="533">
        <v>0</v>
      </c>
      <c r="BT15" s="533">
        <v>0</v>
      </c>
      <c r="BU15" s="533">
        <v>0</v>
      </c>
      <c r="BV15" s="533">
        <v>0</v>
      </c>
      <c r="BW15" s="533">
        <v>0</v>
      </c>
      <c r="BX15" s="533">
        <v>0</v>
      </c>
      <c r="BY15" s="533">
        <v>0</v>
      </c>
      <c r="BZ15" s="533">
        <v>0</v>
      </c>
      <c r="CA15" s="533">
        <v>0</v>
      </c>
      <c r="CB15" s="533">
        <v>0</v>
      </c>
      <c r="CC15" s="534">
        <f t="shared" si="3"/>
        <v>0</v>
      </c>
      <c r="CD15" s="534">
        <f t="shared" si="3"/>
        <v>0</v>
      </c>
      <c r="CF15" s="239"/>
      <c r="CG15" s="270">
        <v>6</v>
      </c>
    </row>
    <row r="16" spans="1:85">
      <c r="A16" s="535"/>
      <c r="B16" s="537" t="s">
        <v>801</v>
      </c>
      <c r="C16" s="533">
        <v>0</v>
      </c>
      <c r="D16" s="533">
        <v>0</v>
      </c>
      <c r="E16" s="533">
        <v>0</v>
      </c>
      <c r="F16" s="533">
        <v>0</v>
      </c>
      <c r="G16" s="533">
        <v>0</v>
      </c>
      <c r="H16" s="533">
        <v>0</v>
      </c>
      <c r="I16" s="533">
        <v>0</v>
      </c>
      <c r="J16" s="533">
        <v>0</v>
      </c>
      <c r="K16" s="533">
        <v>0</v>
      </c>
      <c r="L16" s="533">
        <v>0</v>
      </c>
      <c r="M16" s="533">
        <v>0</v>
      </c>
      <c r="N16" s="533">
        <v>0</v>
      </c>
      <c r="O16" s="533">
        <v>0</v>
      </c>
      <c r="P16" s="533">
        <v>0</v>
      </c>
      <c r="Q16" s="533">
        <v>0</v>
      </c>
      <c r="R16" s="533">
        <v>0</v>
      </c>
      <c r="S16" s="533">
        <v>0</v>
      </c>
      <c r="T16" s="533">
        <v>0</v>
      </c>
      <c r="U16" s="533">
        <v>0</v>
      </c>
      <c r="V16" s="533">
        <v>0</v>
      </c>
      <c r="W16" s="533">
        <v>0</v>
      </c>
      <c r="X16" s="533">
        <v>0</v>
      </c>
      <c r="Y16" s="533">
        <v>0</v>
      </c>
      <c r="Z16" s="533">
        <v>0</v>
      </c>
      <c r="AA16" s="533">
        <v>0</v>
      </c>
      <c r="AB16" s="533">
        <v>0</v>
      </c>
      <c r="AC16" s="533">
        <v>0</v>
      </c>
      <c r="AD16" s="533">
        <v>0</v>
      </c>
      <c r="AE16" s="533">
        <v>0</v>
      </c>
      <c r="AF16" s="533">
        <v>0</v>
      </c>
      <c r="AG16" s="533">
        <v>0</v>
      </c>
      <c r="AH16" s="533">
        <v>0</v>
      </c>
      <c r="AI16" s="533">
        <v>0</v>
      </c>
      <c r="AJ16" s="533">
        <v>0</v>
      </c>
      <c r="AK16" s="533">
        <v>0</v>
      </c>
      <c r="AL16" s="533">
        <v>0</v>
      </c>
      <c r="AM16" s="533">
        <v>0</v>
      </c>
      <c r="AN16" s="533">
        <v>0</v>
      </c>
      <c r="AO16" s="533">
        <v>0</v>
      </c>
      <c r="AP16" s="533">
        <v>0</v>
      </c>
      <c r="AQ16" s="533">
        <v>0</v>
      </c>
      <c r="AR16" s="533">
        <v>0</v>
      </c>
      <c r="AS16" s="533">
        <v>0</v>
      </c>
      <c r="AT16" s="533">
        <v>0</v>
      </c>
      <c r="AU16" s="533">
        <v>0</v>
      </c>
      <c r="AV16" s="533">
        <v>0</v>
      </c>
      <c r="AW16" s="533">
        <v>0</v>
      </c>
      <c r="AX16" s="533">
        <v>0</v>
      </c>
      <c r="AY16" s="533">
        <v>0</v>
      </c>
      <c r="AZ16" s="533">
        <v>0</v>
      </c>
      <c r="BA16" s="533">
        <v>0</v>
      </c>
      <c r="BB16" s="533">
        <v>0</v>
      </c>
      <c r="BC16" s="533">
        <v>0</v>
      </c>
      <c r="BD16" s="533">
        <v>0</v>
      </c>
      <c r="BE16" s="533">
        <v>0</v>
      </c>
      <c r="BF16" s="533">
        <v>0</v>
      </c>
      <c r="BG16" s="533">
        <v>0</v>
      </c>
      <c r="BH16" s="533">
        <v>0</v>
      </c>
      <c r="BI16" s="533">
        <v>0</v>
      </c>
      <c r="BJ16" s="533">
        <v>0</v>
      </c>
      <c r="BK16" s="533">
        <v>0</v>
      </c>
      <c r="BL16" s="533">
        <v>0</v>
      </c>
      <c r="BM16" s="533">
        <v>0</v>
      </c>
      <c r="BN16" s="533">
        <v>0</v>
      </c>
      <c r="BO16" s="533">
        <v>0</v>
      </c>
      <c r="BP16" s="533">
        <v>0</v>
      </c>
      <c r="BQ16" s="533">
        <v>0</v>
      </c>
      <c r="BR16" s="533">
        <v>0</v>
      </c>
      <c r="BS16" s="533">
        <v>0</v>
      </c>
      <c r="BT16" s="533">
        <v>0</v>
      </c>
      <c r="BU16" s="533">
        <v>0</v>
      </c>
      <c r="BV16" s="533">
        <v>0</v>
      </c>
      <c r="BW16" s="533">
        <v>0</v>
      </c>
      <c r="BX16" s="533">
        <v>0</v>
      </c>
      <c r="BY16" s="533">
        <v>0</v>
      </c>
      <c r="BZ16" s="533">
        <v>0</v>
      </c>
      <c r="CA16" s="533">
        <v>0</v>
      </c>
      <c r="CB16" s="533">
        <v>0</v>
      </c>
      <c r="CC16" s="534">
        <f t="shared" si="3"/>
        <v>0</v>
      </c>
      <c r="CD16" s="534">
        <f t="shared" si="3"/>
        <v>0</v>
      </c>
      <c r="CF16" s="239"/>
      <c r="CG16" s="270">
        <v>7</v>
      </c>
    </row>
    <row r="17" spans="1:85">
      <c r="A17" s="535"/>
      <c r="B17" s="537" t="s">
        <v>802</v>
      </c>
      <c r="C17" s="533">
        <v>0</v>
      </c>
      <c r="D17" s="533">
        <v>0</v>
      </c>
      <c r="E17" s="533">
        <v>0</v>
      </c>
      <c r="F17" s="533">
        <v>0</v>
      </c>
      <c r="G17" s="533">
        <v>0</v>
      </c>
      <c r="H17" s="533">
        <v>0</v>
      </c>
      <c r="I17" s="533">
        <v>0</v>
      </c>
      <c r="J17" s="533">
        <v>0</v>
      </c>
      <c r="K17" s="533">
        <v>0</v>
      </c>
      <c r="L17" s="533">
        <v>0</v>
      </c>
      <c r="M17" s="533">
        <v>0</v>
      </c>
      <c r="N17" s="533">
        <v>0</v>
      </c>
      <c r="O17" s="533">
        <v>0</v>
      </c>
      <c r="P17" s="533">
        <v>0</v>
      </c>
      <c r="Q17" s="533">
        <v>0</v>
      </c>
      <c r="R17" s="533">
        <v>0</v>
      </c>
      <c r="S17" s="533">
        <v>0</v>
      </c>
      <c r="T17" s="533">
        <v>0</v>
      </c>
      <c r="U17" s="533">
        <v>0</v>
      </c>
      <c r="V17" s="533">
        <v>0</v>
      </c>
      <c r="W17" s="533">
        <v>0</v>
      </c>
      <c r="X17" s="533">
        <v>0</v>
      </c>
      <c r="Y17" s="533">
        <v>0</v>
      </c>
      <c r="Z17" s="533">
        <v>0</v>
      </c>
      <c r="AA17" s="533">
        <v>0</v>
      </c>
      <c r="AB17" s="533">
        <v>0</v>
      </c>
      <c r="AC17" s="533">
        <v>0</v>
      </c>
      <c r="AD17" s="533">
        <v>0</v>
      </c>
      <c r="AE17" s="533">
        <v>0</v>
      </c>
      <c r="AF17" s="533">
        <v>0</v>
      </c>
      <c r="AG17" s="533">
        <v>0</v>
      </c>
      <c r="AH17" s="533">
        <v>0</v>
      </c>
      <c r="AI17" s="533">
        <v>0</v>
      </c>
      <c r="AJ17" s="533">
        <v>0</v>
      </c>
      <c r="AK17" s="533">
        <v>0</v>
      </c>
      <c r="AL17" s="533">
        <v>0</v>
      </c>
      <c r="AM17" s="533">
        <v>0</v>
      </c>
      <c r="AN17" s="533">
        <v>0</v>
      </c>
      <c r="AO17" s="533">
        <v>0</v>
      </c>
      <c r="AP17" s="533">
        <v>0</v>
      </c>
      <c r="AQ17" s="533">
        <v>0</v>
      </c>
      <c r="AR17" s="533">
        <v>0</v>
      </c>
      <c r="AS17" s="533">
        <v>0</v>
      </c>
      <c r="AT17" s="533">
        <v>0</v>
      </c>
      <c r="AU17" s="533">
        <v>0</v>
      </c>
      <c r="AV17" s="533">
        <v>0</v>
      </c>
      <c r="AW17" s="533">
        <v>0</v>
      </c>
      <c r="AX17" s="533">
        <v>0</v>
      </c>
      <c r="AY17" s="533">
        <v>0</v>
      </c>
      <c r="AZ17" s="533">
        <v>0</v>
      </c>
      <c r="BA17" s="533">
        <v>0</v>
      </c>
      <c r="BB17" s="533">
        <v>0</v>
      </c>
      <c r="BC17" s="533">
        <v>0</v>
      </c>
      <c r="BD17" s="533">
        <v>0</v>
      </c>
      <c r="BE17" s="533">
        <v>0</v>
      </c>
      <c r="BF17" s="533">
        <v>0</v>
      </c>
      <c r="BG17" s="533">
        <v>0</v>
      </c>
      <c r="BH17" s="533">
        <v>0</v>
      </c>
      <c r="BI17" s="533">
        <v>0</v>
      </c>
      <c r="BJ17" s="533">
        <v>0</v>
      </c>
      <c r="BK17" s="533">
        <v>0</v>
      </c>
      <c r="BL17" s="533">
        <v>0</v>
      </c>
      <c r="BM17" s="533">
        <v>0</v>
      </c>
      <c r="BN17" s="533">
        <v>0</v>
      </c>
      <c r="BO17" s="533">
        <v>0</v>
      </c>
      <c r="BP17" s="533">
        <v>0</v>
      </c>
      <c r="BQ17" s="533">
        <v>0</v>
      </c>
      <c r="BR17" s="533">
        <v>0</v>
      </c>
      <c r="BS17" s="533">
        <v>0</v>
      </c>
      <c r="BT17" s="533">
        <v>0</v>
      </c>
      <c r="BU17" s="533">
        <v>0</v>
      </c>
      <c r="BV17" s="533">
        <v>0</v>
      </c>
      <c r="BW17" s="533">
        <v>0</v>
      </c>
      <c r="BX17" s="533">
        <v>0</v>
      </c>
      <c r="BY17" s="533">
        <v>0</v>
      </c>
      <c r="BZ17" s="533">
        <v>0</v>
      </c>
      <c r="CA17" s="533">
        <v>0</v>
      </c>
      <c r="CB17" s="533">
        <v>0</v>
      </c>
      <c r="CC17" s="534">
        <f t="shared" si="3"/>
        <v>0</v>
      </c>
      <c r="CD17" s="534">
        <f t="shared" si="3"/>
        <v>0</v>
      </c>
      <c r="CF17" s="239"/>
      <c r="CG17" s="270">
        <v>8</v>
      </c>
    </row>
    <row r="18" spans="1:85">
      <c r="A18" s="535"/>
      <c r="B18" s="537" t="s">
        <v>499</v>
      </c>
      <c r="C18" s="533">
        <v>0</v>
      </c>
      <c r="D18" s="533">
        <v>0</v>
      </c>
      <c r="E18" s="533">
        <v>0</v>
      </c>
      <c r="F18" s="533">
        <v>0</v>
      </c>
      <c r="G18" s="533">
        <v>0</v>
      </c>
      <c r="H18" s="533">
        <v>0</v>
      </c>
      <c r="I18" s="533">
        <v>0</v>
      </c>
      <c r="J18" s="533">
        <v>0</v>
      </c>
      <c r="K18" s="533">
        <v>0</v>
      </c>
      <c r="L18" s="533">
        <v>0</v>
      </c>
      <c r="M18" s="533">
        <v>0</v>
      </c>
      <c r="N18" s="533">
        <v>0</v>
      </c>
      <c r="O18" s="533">
        <v>0</v>
      </c>
      <c r="P18" s="533">
        <v>0</v>
      </c>
      <c r="Q18" s="533">
        <v>0</v>
      </c>
      <c r="R18" s="533">
        <v>0</v>
      </c>
      <c r="S18" s="533">
        <v>0</v>
      </c>
      <c r="T18" s="533">
        <v>0</v>
      </c>
      <c r="U18" s="533">
        <v>0</v>
      </c>
      <c r="V18" s="533">
        <v>0</v>
      </c>
      <c r="W18" s="533">
        <v>0</v>
      </c>
      <c r="X18" s="533">
        <v>0</v>
      </c>
      <c r="Y18" s="533">
        <v>0</v>
      </c>
      <c r="Z18" s="533">
        <v>0</v>
      </c>
      <c r="AA18" s="533">
        <v>0</v>
      </c>
      <c r="AB18" s="533">
        <v>0</v>
      </c>
      <c r="AC18" s="533">
        <v>0</v>
      </c>
      <c r="AD18" s="533">
        <v>0</v>
      </c>
      <c r="AE18" s="533">
        <v>0</v>
      </c>
      <c r="AF18" s="533">
        <v>0</v>
      </c>
      <c r="AG18" s="533">
        <v>0</v>
      </c>
      <c r="AH18" s="533">
        <v>0</v>
      </c>
      <c r="AI18" s="533">
        <v>0</v>
      </c>
      <c r="AJ18" s="533">
        <v>0</v>
      </c>
      <c r="AK18" s="533">
        <v>0</v>
      </c>
      <c r="AL18" s="533">
        <v>0</v>
      </c>
      <c r="AM18" s="533">
        <v>0</v>
      </c>
      <c r="AN18" s="533">
        <v>0</v>
      </c>
      <c r="AO18" s="533">
        <v>0</v>
      </c>
      <c r="AP18" s="533">
        <v>0</v>
      </c>
      <c r="AQ18" s="533">
        <v>0</v>
      </c>
      <c r="AR18" s="533">
        <v>0</v>
      </c>
      <c r="AS18" s="533">
        <v>0</v>
      </c>
      <c r="AT18" s="533">
        <v>0</v>
      </c>
      <c r="AU18" s="533">
        <v>0</v>
      </c>
      <c r="AV18" s="533">
        <v>0</v>
      </c>
      <c r="AW18" s="533">
        <v>0</v>
      </c>
      <c r="AX18" s="533">
        <v>0</v>
      </c>
      <c r="AY18" s="533">
        <v>0</v>
      </c>
      <c r="AZ18" s="533">
        <v>0</v>
      </c>
      <c r="BA18" s="533">
        <v>0</v>
      </c>
      <c r="BB18" s="533">
        <v>0</v>
      </c>
      <c r="BC18" s="533">
        <v>0</v>
      </c>
      <c r="BD18" s="533">
        <v>0</v>
      </c>
      <c r="BE18" s="533">
        <v>0</v>
      </c>
      <c r="BF18" s="533">
        <v>0</v>
      </c>
      <c r="BG18" s="533">
        <v>0</v>
      </c>
      <c r="BH18" s="533">
        <v>0</v>
      </c>
      <c r="BI18" s="533">
        <v>0</v>
      </c>
      <c r="BJ18" s="533">
        <v>0</v>
      </c>
      <c r="BK18" s="533">
        <v>0</v>
      </c>
      <c r="BL18" s="533">
        <v>0</v>
      </c>
      <c r="BM18" s="533">
        <v>0</v>
      </c>
      <c r="BN18" s="533">
        <v>0</v>
      </c>
      <c r="BO18" s="533">
        <v>0</v>
      </c>
      <c r="BP18" s="533">
        <v>0</v>
      </c>
      <c r="BQ18" s="533">
        <v>0</v>
      </c>
      <c r="BR18" s="533">
        <v>0</v>
      </c>
      <c r="BS18" s="533">
        <v>0</v>
      </c>
      <c r="BT18" s="533">
        <v>0</v>
      </c>
      <c r="BU18" s="533">
        <v>0</v>
      </c>
      <c r="BV18" s="533">
        <v>0</v>
      </c>
      <c r="BW18" s="533">
        <v>0</v>
      </c>
      <c r="BX18" s="533">
        <v>0</v>
      </c>
      <c r="BY18" s="533">
        <v>0</v>
      </c>
      <c r="BZ18" s="533">
        <v>0</v>
      </c>
      <c r="CA18" s="533">
        <v>0</v>
      </c>
      <c r="CB18" s="533">
        <v>0</v>
      </c>
      <c r="CC18" s="534">
        <f t="shared" si="3"/>
        <v>0</v>
      </c>
      <c r="CD18" s="534">
        <f t="shared" si="3"/>
        <v>0</v>
      </c>
      <c r="CF18" s="239"/>
      <c r="CG18" s="270">
        <v>9</v>
      </c>
    </row>
    <row r="19" spans="1:85">
      <c r="A19" s="535"/>
      <c r="B19" s="537" t="s">
        <v>500</v>
      </c>
      <c r="C19" s="533">
        <v>0</v>
      </c>
      <c r="D19" s="533">
        <v>0</v>
      </c>
      <c r="E19" s="533">
        <v>0</v>
      </c>
      <c r="F19" s="533">
        <v>0</v>
      </c>
      <c r="G19" s="533">
        <v>0</v>
      </c>
      <c r="H19" s="533">
        <v>0</v>
      </c>
      <c r="I19" s="533">
        <v>0</v>
      </c>
      <c r="J19" s="533">
        <v>0</v>
      </c>
      <c r="K19" s="533">
        <v>0</v>
      </c>
      <c r="L19" s="533">
        <v>0</v>
      </c>
      <c r="M19" s="533">
        <v>0</v>
      </c>
      <c r="N19" s="533">
        <v>0</v>
      </c>
      <c r="O19" s="533">
        <v>0</v>
      </c>
      <c r="P19" s="533">
        <v>0</v>
      </c>
      <c r="Q19" s="533">
        <v>0</v>
      </c>
      <c r="R19" s="533">
        <v>0</v>
      </c>
      <c r="S19" s="533">
        <v>0</v>
      </c>
      <c r="T19" s="533">
        <v>0</v>
      </c>
      <c r="U19" s="533">
        <v>0</v>
      </c>
      <c r="V19" s="533">
        <v>0</v>
      </c>
      <c r="W19" s="533">
        <v>0</v>
      </c>
      <c r="X19" s="533">
        <v>0</v>
      </c>
      <c r="Y19" s="533">
        <v>0</v>
      </c>
      <c r="Z19" s="533">
        <v>0</v>
      </c>
      <c r="AA19" s="533">
        <v>0</v>
      </c>
      <c r="AB19" s="533">
        <v>0</v>
      </c>
      <c r="AC19" s="533">
        <v>0</v>
      </c>
      <c r="AD19" s="533">
        <v>0</v>
      </c>
      <c r="AE19" s="533">
        <v>0</v>
      </c>
      <c r="AF19" s="533">
        <v>0</v>
      </c>
      <c r="AG19" s="533">
        <v>0</v>
      </c>
      <c r="AH19" s="533">
        <v>0</v>
      </c>
      <c r="AI19" s="533">
        <v>0</v>
      </c>
      <c r="AJ19" s="533">
        <v>0</v>
      </c>
      <c r="AK19" s="533">
        <v>0</v>
      </c>
      <c r="AL19" s="533">
        <v>0</v>
      </c>
      <c r="AM19" s="533">
        <v>0</v>
      </c>
      <c r="AN19" s="533">
        <v>0</v>
      </c>
      <c r="AO19" s="533">
        <v>0</v>
      </c>
      <c r="AP19" s="533">
        <v>0</v>
      </c>
      <c r="AQ19" s="533">
        <v>0</v>
      </c>
      <c r="AR19" s="533">
        <v>0</v>
      </c>
      <c r="AS19" s="533">
        <v>0</v>
      </c>
      <c r="AT19" s="533">
        <v>0</v>
      </c>
      <c r="AU19" s="533">
        <v>0</v>
      </c>
      <c r="AV19" s="533">
        <v>0</v>
      </c>
      <c r="AW19" s="533">
        <v>0</v>
      </c>
      <c r="AX19" s="533">
        <v>0</v>
      </c>
      <c r="AY19" s="533">
        <v>0</v>
      </c>
      <c r="AZ19" s="533">
        <v>0</v>
      </c>
      <c r="BA19" s="533">
        <v>0</v>
      </c>
      <c r="BB19" s="533">
        <v>0</v>
      </c>
      <c r="BC19" s="533">
        <v>0</v>
      </c>
      <c r="BD19" s="533">
        <v>0</v>
      </c>
      <c r="BE19" s="533">
        <v>0</v>
      </c>
      <c r="BF19" s="533">
        <v>0</v>
      </c>
      <c r="BG19" s="533">
        <v>0</v>
      </c>
      <c r="BH19" s="533">
        <v>0</v>
      </c>
      <c r="BI19" s="533">
        <v>0</v>
      </c>
      <c r="BJ19" s="533">
        <v>0</v>
      </c>
      <c r="BK19" s="533">
        <v>0</v>
      </c>
      <c r="BL19" s="533">
        <v>0</v>
      </c>
      <c r="BM19" s="533">
        <v>0</v>
      </c>
      <c r="BN19" s="533">
        <v>0</v>
      </c>
      <c r="BO19" s="533">
        <v>0</v>
      </c>
      <c r="BP19" s="533">
        <v>0</v>
      </c>
      <c r="BQ19" s="533">
        <v>0</v>
      </c>
      <c r="BR19" s="533">
        <v>0</v>
      </c>
      <c r="BS19" s="533">
        <v>0</v>
      </c>
      <c r="BT19" s="533">
        <v>0</v>
      </c>
      <c r="BU19" s="533">
        <v>0</v>
      </c>
      <c r="BV19" s="533">
        <v>0</v>
      </c>
      <c r="BW19" s="533">
        <v>0</v>
      </c>
      <c r="BX19" s="533">
        <v>0</v>
      </c>
      <c r="BY19" s="533">
        <v>0</v>
      </c>
      <c r="BZ19" s="533">
        <v>0</v>
      </c>
      <c r="CA19" s="533">
        <v>0</v>
      </c>
      <c r="CB19" s="533">
        <v>0</v>
      </c>
      <c r="CC19" s="534">
        <f t="shared" si="3"/>
        <v>0</v>
      </c>
      <c r="CD19" s="534">
        <f t="shared" si="3"/>
        <v>0</v>
      </c>
      <c r="CF19" s="239"/>
      <c r="CG19" s="270">
        <v>10</v>
      </c>
    </row>
    <row r="20" spans="1:85">
      <c r="A20" s="538"/>
      <c r="B20" s="539" t="s">
        <v>524</v>
      </c>
      <c r="C20" s="533">
        <v>0</v>
      </c>
      <c r="D20" s="533">
        <v>0</v>
      </c>
      <c r="E20" s="533">
        <v>0</v>
      </c>
      <c r="F20" s="533">
        <v>0</v>
      </c>
      <c r="G20" s="533">
        <v>0</v>
      </c>
      <c r="H20" s="533">
        <v>0</v>
      </c>
      <c r="I20" s="533">
        <v>0</v>
      </c>
      <c r="J20" s="533">
        <v>0</v>
      </c>
      <c r="K20" s="533">
        <v>0</v>
      </c>
      <c r="L20" s="533">
        <v>0</v>
      </c>
      <c r="M20" s="533">
        <v>0</v>
      </c>
      <c r="N20" s="533">
        <v>0</v>
      </c>
      <c r="O20" s="533">
        <v>0</v>
      </c>
      <c r="P20" s="533">
        <v>0</v>
      </c>
      <c r="Q20" s="533">
        <v>0</v>
      </c>
      <c r="R20" s="533">
        <v>0</v>
      </c>
      <c r="S20" s="533">
        <v>0</v>
      </c>
      <c r="T20" s="533">
        <v>0</v>
      </c>
      <c r="U20" s="533">
        <v>0</v>
      </c>
      <c r="V20" s="533">
        <v>0</v>
      </c>
      <c r="W20" s="533">
        <v>0</v>
      </c>
      <c r="X20" s="533">
        <v>0</v>
      </c>
      <c r="Y20" s="533">
        <v>0</v>
      </c>
      <c r="Z20" s="533">
        <v>0</v>
      </c>
      <c r="AA20" s="533">
        <v>0</v>
      </c>
      <c r="AB20" s="533">
        <v>0</v>
      </c>
      <c r="AC20" s="533">
        <v>0</v>
      </c>
      <c r="AD20" s="533">
        <v>0</v>
      </c>
      <c r="AE20" s="533">
        <v>0</v>
      </c>
      <c r="AF20" s="533">
        <v>0</v>
      </c>
      <c r="AG20" s="533">
        <v>0</v>
      </c>
      <c r="AH20" s="533">
        <v>0</v>
      </c>
      <c r="AI20" s="533">
        <v>0</v>
      </c>
      <c r="AJ20" s="533">
        <v>0</v>
      </c>
      <c r="AK20" s="533">
        <v>0</v>
      </c>
      <c r="AL20" s="533">
        <v>0</v>
      </c>
      <c r="AM20" s="533">
        <v>0</v>
      </c>
      <c r="AN20" s="533">
        <v>0</v>
      </c>
      <c r="AO20" s="533">
        <v>0</v>
      </c>
      <c r="AP20" s="533">
        <v>0</v>
      </c>
      <c r="AQ20" s="533">
        <v>0</v>
      </c>
      <c r="AR20" s="533">
        <v>0</v>
      </c>
      <c r="AS20" s="533">
        <v>0</v>
      </c>
      <c r="AT20" s="533">
        <v>0</v>
      </c>
      <c r="AU20" s="533">
        <v>0</v>
      </c>
      <c r="AV20" s="533">
        <v>0</v>
      </c>
      <c r="AW20" s="533">
        <v>0</v>
      </c>
      <c r="AX20" s="533">
        <v>0</v>
      </c>
      <c r="AY20" s="533">
        <v>0</v>
      </c>
      <c r="AZ20" s="533">
        <v>0</v>
      </c>
      <c r="BA20" s="533">
        <v>0</v>
      </c>
      <c r="BB20" s="533">
        <v>0</v>
      </c>
      <c r="BC20" s="533">
        <v>0</v>
      </c>
      <c r="BD20" s="533">
        <v>0</v>
      </c>
      <c r="BE20" s="533">
        <v>0</v>
      </c>
      <c r="BF20" s="533">
        <v>0</v>
      </c>
      <c r="BG20" s="533">
        <v>0</v>
      </c>
      <c r="BH20" s="533">
        <v>0</v>
      </c>
      <c r="BI20" s="533">
        <v>0</v>
      </c>
      <c r="BJ20" s="533">
        <v>0</v>
      </c>
      <c r="BK20" s="533">
        <v>0</v>
      </c>
      <c r="BL20" s="533">
        <v>0</v>
      </c>
      <c r="BM20" s="533">
        <v>0</v>
      </c>
      <c r="BN20" s="533">
        <v>0</v>
      </c>
      <c r="BO20" s="533">
        <v>0</v>
      </c>
      <c r="BP20" s="533">
        <v>0</v>
      </c>
      <c r="BQ20" s="533">
        <v>0</v>
      </c>
      <c r="BR20" s="533">
        <v>0</v>
      </c>
      <c r="BS20" s="533">
        <v>0</v>
      </c>
      <c r="BT20" s="533">
        <v>0</v>
      </c>
      <c r="BU20" s="533">
        <v>0</v>
      </c>
      <c r="BV20" s="533">
        <v>0</v>
      </c>
      <c r="BW20" s="533">
        <v>0</v>
      </c>
      <c r="BX20" s="533">
        <v>0</v>
      </c>
      <c r="BY20" s="533">
        <v>0</v>
      </c>
      <c r="BZ20" s="533">
        <v>0</v>
      </c>
      <c r="CA20" s="533">
        <v>0</v>
      </c>
      <c r="CB20" s="533">
        <v>0</v>
      </c>
      <c r="CC20" s="534">
        <f t="shared" si="3"/>
        <v>0</v>
      </c>
      <c r="CD20" s="534">
        <f t="shared" si="3"/>
        <v>0</v>
      </c>
      <c r="CF20" s="239"/>
      <c r="CG20" s="270">
        <v>11</v>
      </c>
    </row>
    <row r="21" spans="1:85">
      <c r="A21" s="540" t="s">
        <v>7</v>
      </c>
      <c r="B21" s="529" t="s">
        <v>99</v>
      </c>
      <c r="C21" s="530">
        <f>SUM(C22:C31)</f>
        <v>0</v>
      </c>
      <c r="D21" s="530">
        <f t="shared" ref="D21:BO21" si="4">SUM(D22:D31)</f>
        <v>0</v>
      </c>
      <c r="E21" s="530">
        <f t="shared" si="4"/>
        <v>0</v>
      </c>
      <c r="F21" s="530">
        <f t="shared" si="4"/>
        <v>0</v>
      </c>
      <c r="G21" s="530">
        <f t="shared" si="4"/>
        <v>0</v>
      </c>
      <c r="H21" s="530">
        <f t="shared" si="4"/>
        <v>0</v>
      </c>
      <c r="I21" s="530">
        <f t="shared" si="4"/>
        <v>0</v>
      </c>
      <c r="J21" s="530">
        <f t="shared" si="4"/>
        <v>0</v>
      </c>
      <c r="K21" s="530">
        <f t="shared" si="4"/>
        <v>0</v>
      </c>
      <c r="L21" s="530">
        <f t="shared" si="4"/>
        <v>0</v>
      </c>
      <c r="M21" s="530">
        <f t="shared" si="4"/>
        <v>0</v>
      </c>
      <c r="N21" s="530">
        <f t="shared" si="4"/>
        <v>0</v>
      </c>
      <c r="O21" s="530">
        <f t="shared" si="4"/>
        <v>0</v>
      </c>
      <c r="P21" s="530">
        <f t="shared" si="4"/>
        <v>0</v>
      </c>
      <c r="Q21" s="530">
        <f t="shared" si="4"/>
        <v>0</v>
      </c>
      <c r="R21" s="530">
        <f t="shared" si="4"/>
        <v>0</v>
      </c>
      <c r="S21" s="530">
        <f t="shared" si="4"/>
        <v>0</v>
      </c>
      <c r="T21" s="530">
        <f t="shared" si="4"/>
        <v>0</v>
      </c>
      <c r="U21" s="530">
        <f t="shared" si="4"/>
        <v>0</v>
      </c>
      <c r="V21" s="530">
        <f t="shared" si="4"/>
        <v>0</v>
      </c>
      <c r="W21" s="530">
        <f t="shared" si="4"/>
        <v>0</v>
      </c>
      <c r="X21" s="530">
        <f t="shared" si="4"/>
        <v>0</v>
      </c>
      <c r="Y21" s="530">
        <f t="shared" si="4"/>
        <v>0</v>
      </c>
      <c r="Z21" s="530">
        <f t="shared" si="4"/>
        <v>0</v>
      </c>
      <c r="AA21" s="530">
        <f t="shared" si="4"/>
        <v>0</v>
      </c>
      <c r="AB21" s="530">
        <f t="shared" si="4"/>
        <v>0</v>
      </c>
      <c r="AC21" s="530">
        <f t="shared" si="4"/>
        <v>0</v>
      </c>
      <c r="AD21" s="530">
        <f t="shared" si="4"/>
        <v>0</v>
      </c>
      <c r="AE21" s="530">
        <f t="shared" si="4"/>
        <v>0</v>
      </c>
      <c r="AF21" s="530">
        <f t="shared" si="4"/>
        <v>0</v>
      </c>
      <c r="AG21" s="530">
        <f t="shared" si="4"/>
        <v>0</v>
      </c>
      <c r="AH21" s="530">
        <f t="shared" si="4"/>
        <v>0</v>
      </c>
      <c r="AI21" s="530">
        <f t="shared" si="4"/>
        <v>0</v>
      </c>
      <c r="AJ21" s="530">
        <f t="shared" si="4"/>
        <v>0</v>
      </c>
      <c r="AK21" s="530">
        <f t="shared" si="4"/>
        <v>0</v>
      </c>
      <c r="AL21" s="530">
        <f t="shared" si="4"/>
        <v>0</v>
      </c>
      <c r="AM21" s="530">
        <f t="shared" si="4"/>
        <v>0</v>
      </c>
      <c r="AN21" s="530">
        <f t="shared" si="4"/>
        <v>0</v>
      </c>
      <c r="AO21" s="530">
        <f t="shared" si="4"/>
        <v>0</v>
      </c>
      <c r="AP21" s="530">
        <f t="shared" si="4"/>
        <v>0</v>
      </c>
      <c r="AQ21" s="530">
        <f t="shared" si="4"/>
        <v>0</v>
      </c>
      <c r="AR21" s="530">
        <f t="shared" si="4"/>
        <v>0</v>
      </c>
      <c r="AS21" s="530">
        <f t="shared" si="4"/>
        <v>0</v>
      </c>
      <c r="AT21" s="530">
        <f t="shared" si="4"/>
        <v>0</v>
      </c>
      <c r="AU21" s="530">
        <f t="shared" si="4"/>
        <v>0</v>
      </c>
      <c r="AV21" s="530">
        <f t="shared" si="4"/>
        <v>0</v>
      </c>
      <c r="AW21" s="530">
        <f t="shared" si="4"/>
        <v>0</v>
      </c>
      <c r="AX21" s="530">
        <f t="shared" si="4"/>
        <v>0</v>
      </c>
      <c r="AY21" s="530">
        <f t="shared" si="4"/>
        <v>0</v>
      </c>
      <c r="AZ21" s="530">
        <f t="shared" si="4"/>
        <v>0</v>
      </c>
      <c r="BA21" s="530">
        <f t="shared" si="4"/>
        <v>0</v>
      </c>
      <c r="BB21" s="530">
        <f t="shared" si="4"/>
        <v>0</v>
      </c>
      <c r="BC21" s="530">
        <f t="shared" si="4"/>
        <v>0</v>
      </c>
      <c r="BD21" s="530">
        <f t="shared" si="4"/>
        <v>0</v>
      </c>
      <c r="BE21" s="530">
        <f t="shared" si="4"/>
        <v>0</v>
      </c>
      <c r="BF21" s="530">
        <f t="shared" si="4"/>
        <v>0</v>
      </c>
      <c r="BG21" s="530">
        <f t="shared" si="4"/>
        <v>0</v>
      </c>
      <c r="BH21" s="530">
        <f t="shared" si="4"/>
        <v>0</v>
      </c>
      <c r="BI21" s="530">
        <f t="shared" si="4"/>
        <v>0</v>
      </c>
      <c r="BJ21" s="530">
        <f t="shared" si="4"/>
        <v>0</v>
      </c>
      <c r="BK21" s="530">
        <f t="shared" si="4"/>
        <v>0</v>
      </c>
      <c r="BL21" s="530">
        <f t="shared" si="4"/>
        <v>0</v>
      </c>
      <c r="BM21" s="530">
        <f t="shared" si="4"/>
        <v>0</v>
      </c>
      <c r="BN21" s="530">
        <f t="shared" si="4"/>
        <v>0</v>
      </c>
      <c r="BO21" s="530">
        <f t="shared" si="4"/>
        <v>0</v>
      </c>
      <c r="BP21" s="530">
        <f t="shared" ref="BP21:CA21" si="5">SUM(BP22:BP31)</f>
        <v>0</v>
      </c>
      <c r="BQ21" s="530">
        <f t="shared" si="5"/>
        <v>0</v>
      </c>
      <c r="BR21" s="530">
        <f t="shared" si="5"/>
        <v>0</v>
      </c>
      <c r="BS21" s="530">
        <f t="shared" si="5"/>
        <v>0</v>
      </c>
      <c r="BT21" s="530">
        <f t="shared" si="5"/>
        <v>0</v>
      </c>
      <c r="BU21" s="530">
        <f t="shared" si="5"/>
        <v>0</v>
      </c>
      <c r="BV21" s="530">
        <f t="shared" si="5"/>
        <v>0</v>
      </c>
      <c r="BW21" s="530">
        <f t="shared" si="5"/>
        <v>0</v>
      </c>
      <c r="BX21" s="530">
        <f t="shared" si="5"/>
        <v>0</v>
      </c>
      <c r="BY21" s="530">
        <f t="shared" si="5"/>
        <v>0</v>
      </c>
      <c r="BZ21" s="530">
        <f t="shared" si="5"/>
        <v>0</v>
      </c>
      <c r="CA21" s="530">
        <f t="shared" si="5"/>
        <v>0</v>
      </c>
      <c r="CB21" s="530">
        <f>SUM(CB22:CB31)</f>
        <v>0</v>
      </c>
      <c r="CC21" s="530">
        <f>SUM(CC22:CC31)</f>
        <v>0</v>
      </c>
      <c r="CD21" s="530">
        <f>SUM(CD22:CD31)</f>
        <v>0</v>
      </c>
      <c r="CF21" s="239"/>
      <c r="CG21" s="270">
        <v>12</v>
      </c>
    </row>
    <row r="22" spans="1:85">
      <c r="A22" s="541"/>
      <c r="B22" s="352" t="s">
        <v>226</v>
      </c>
      <c r="C22" s="533">
        <v>0</v>
      </c>
      <c r="D22" s="533">
        <v>0</v>
      </c>
      <c r="E22" s="533">
        <v>0</v>
      </c>
      <c r="F22" s="533">
        <v>0</v>
      </c>
      <c r="G22" s="533">
        <v>0</v>
      </c>
      <c r="H22" s="533">
        <v>0</v>
      </c>
      <c r="I22" s="533">
        <v>0</v>
      </c>
      <c r="J22" s="533">
        <v>0</v>
      </c>
      <c r="K22" s="533">
        <v>0</v>
      </c>
      <c r="L22" s="533">
        <v>0</v>
      </c>
      <c r="M22" s="533">
        <v>0</v>
      </c>
      <c r="N22" s="533">
        <v>0</v>
      </c>
      <c r="O22" s="533">
        <v>0</v>
      </c>
      <c r="P22" s="533">
        <v>0</v>
      </c>
      <c r="Q22" s="533">
        <v>0</v>
      </c>
      <c r="R22" s="533">
        <v>0</v>
      </c>
      <c r="S22" s="533">
        <v>0</v>
      </c>
      <c r="T22" s="533">
        <v>0</v>
      </c>
      <c r="U22" s="533">
        <v>0</v>
      </c>
      <c r="V22" s="533">
        <v>0</v>
      </c>
      <c r="W22" s="533">
        <v>0</v>
      </c>
      <c r="X22" s="533">
        <v>0</v>
      </c>
      <c r="Y22" s="533">
        <v>0</v>
      </c>
      <c r="Z22" s="533">
        <v>0</v>
      </c>
      <c r="AA22" s="533">
        <v>0</v>
      </c>
      <c r="AB22" s="533">
        <v>0</v>
      </c>
      <c r="AC22" s="533">
        <v>0</v>
      </c>
      <c r="AD22" s="533">
        <v>0</v>
      </c>
      <c r="AE22" s="533">
        <v>0</v>
      </c>
      <c r="AF22" s="533">
        <v>0</v>
      </c>
      <c r="AG22" s="533">
        <v>0</v>
      </c>
      <c r="AH22" s="533">
        <v>0</v>
      </c>
      <c r="AI22" s="533">
        <v>0</v>
      </c>
      <c r="AJ22" s="533">
        <v>0</v>
      </c>
      <c r="AK22" s="533">
        <v>0</v>
      </c>
      <c r="AL22" s="533">
        <v>0</v>
      </c>
      <c r="AM22" s="533">
        <v>0</v>
      </c>
      <c r="AN22" s="533">
        <v>0</v>
      </c>
      <c r="AO22" s="533">
        <v>0</v>
      </c>
      <c r="AP22" s="533">
        <v>0</v>
      </c>
      <c r="AQ22" s="533">
        <v>0</v>
      </c>
      <c r="AR22" s="533">
        <v>0</v>
      </c>
      <c r="AS22" s="533">
        <v>0</v>
      </c>
      <c r="AT22" s="533">
        <v>0</v>
      </c>
      <c r="AU22" s="533">
        <v>0</v>
      </c>
      <c r="AV22" s="533">
        <v>0</v>
      </c>
      <c r="AW22" s="533">
        <v>0</v>
      </c>
      <c r="AX22" s="533">
        <v>0</v>
      </c>
      <c r="AY22" s="533">
        <v>0</v>
      </c>
      <c r="AZ22" s="533">
        <v>0</v>
      </c>
      <c r="BA22" s="533">
        <v>0</v>
      </c>
      <c r="BB22" s="533">
        <v>0</v>
      </c>
      <c r="BC22" s="533">
        <v>0</v>
      </c>
      <c r="BD22" s="533">
        <v>0</v>
      </c>
      <c r="BE22" s="533">
        <v>0</v>
      </c>
      <c r="BF22" s="533">
        <v>0</v>
      </c>
      <c r="BG22" s="533">
        <v>0</v>
      </c>
      <c r="BH22" s="533">
        <v>0</v>
      </c>
      <c r="BI22" s="533">
        <v>0</v>
      </c>
      <c r="BJ22" s="533">
        <v>0</v>
      </c>
      <c r="BK22" s="533">
        <v>0</v>
      </c>
      <c r="BL22" s="533">
        <v>0</v>
      </c>
      <c r="BM22" s="533">
        <v>0</v>
      </c>
      <c r="BN22" s="533">
        <v>0</v>
      </c>
      <c r="BO22" s="533">
        <v>0</v>
      </c>
      <c r="BP22" s="533">
        <v>0</v>
      </c>
      <c r="BQ22" s="533">
        <v>0</v>
      </c>
      <c r="BR22" s="533">
        <v>0</v>
      </c>
      <c r="BS22" s="533">
        <v>0</v>
      </c>
      <c r="BT22" s="533">
        <v>0</v>
      </c>
      <c r="BU22" s="533">
        <v>0</v>
      </c>
      <c r="BV22" s="533">
        <v>0</v>
      </c>
      <c r="BW22" s="533">
        <v>0</v>
      </c>
      <c r="BX22" s="533">
        <v>0</v>
      </c>
      <c r="BY22" s="533">
        <v>0</v>
      </c>
      <c r="BZ22" s="533">
        <v>0</v>
      </c>
      <c r="CA22" s="533">
        <v>0</v>
      </c>
      <c r="CB22" s="533">
        <v>0</v>
      </c>
      <c r="CC22" s="534">
        <f t="shared" ref="CC22:CD31" si="6">C22+E22+G22+I22+K22+M22+O22+Q22+S22+U22+W22+Y22+AA22+AC22+AE22+AG22+AI22+AK22+AM22+AO22+AQ22+AS22+AU22+AW22+AY22+BA22+BC22+BE22+BG22+BI22+BK22+BM22+BO22+BQ22+BS22+BU22+BW22+BY22+CA22</f>
        <v>0</v>
      </c>
      <c r="CD22" s="534">
        <f t="shared" si="6"/>
        <v>0</v>
      </c>
      <c r="CF22" s="239"/>
      <c r="CG22" s="270">
        <v>13</v>
      </c>
    </row>
    <row r="23" spans="1:85">
      <c r="A23" s="541"/>
      <c r="B23" s="199" t="s">
        <v>490</v>
      </c>
      <c r="C23" s="533">
        <v>0</v>
      </c>
      <c r="D23" s="533">
        <v>0</v>
      </c>
      <c r="E23" s="533">
        <v>0</v>
      </c>
      <c r="F23" s="533">
        <v>0</v>
      </c>
      <c r="G23" s="533">
        <v>0</v>
      </c>
      <c r="H23" s="533">
        <v>0</v>
      </c>
      <c r="I23" s="533">
        <v>0</v>
      </c>
      <c r="J23" s="533">
        <v>0</v>
      </c>
      <c r="K23" s="533">
        <v>0</v>
      </c>
      <c r="L23" s="533">
        <v>0</v>
      </c>
      <c r="M23" s="533">
        <v>0</v>
      </c>
      <c r="N23" s="533">
        <v>0</v>
      </c>
      <c r="O23" s="533">
        <v>0</v>
      </c>
      <c r="P23" s="533">
        <v>0</v>
      </c>
      <c r="Q23" s="533">
        <v>0</v>
      </c>
      <c r="R23" s="533">
        <v>0</v>
      </c>
      <c r="S23" s="533">
        <v>0</v>
      </c>
      <c r="T23" s="533">
        <v>0</v>
      </c>
      <c r="U23" s="533">
        <v>0</v>
      </c>
      <c r="V23" s="533">
        <v>0</v>
      </c>
      <c r="W23" s="533">
        <v>0</v>
      </c>
      <c r="X23" s="533">
        <v>0</v>
      </c>
      <c r="Y23" s="533">
        <v>0</v>
      </c>
      <c r="Z23" s="533">
        <v>0</v>
      </c>
      <c r="AA23" s="533">
        <v>0</v>
      </c>
      <c r="AB23" s="533">
        <v>0</v>
      </c>
      <c r="AC23" s="533">
        <v>0</v>
      </c>
      <c r="AD23" s="533">
        <v>0</v>
      </c>
      <c r="AE23" s="533">
        <v>0</v>
      </c>
      <c r="AF23" s="533">
        <v>0</v>
      </c>
      <c r="AG23" s="533">
        <v>0</v>
      </c>
      <c r="AH23" s="533">
        <v>0</v>
      </c>
      <c r="AI23" s="533">
        <v>0</v>
      </c>
      <c r="AJ23" s="533">
        <v>0</v>
      </c>
      <c r="AK23" s="533">
        <v>0</v>
      </c>
      <c r="AL23" s="533">
        <v>0</v>
      </c>
      <c r="AM23" s="533">
        <v>0</v>
      </c>
      <c r="AN23" s="533">
        <v>0</v>
      </c>
      <c r="AO23" s="533">
        <v>0</v>
      </c>
      <c r="AP23" s="533">
        <v>0</v>
      </c>
      <c r="AQ23" s="533">
        <v>0</v>
      </c>
      <c r="AR23" s="533">
        <v>0</v>
      </c>
      <c r="AS23" s="533">
        <v>0</v>
      </c>
      <c r="AT23" s="533">
        <v>0</v>
      </c>
      <c r="AU23" s="533">
        <v>0</v>
      </c>
      <c r="AV23" s="533">
        <v>0</v>
      </c>
      <c r="AW23" s="533">
        <v>0</v>
      </c>
      <c r="AX23" s="533">
        <v>0</v>
      </c>
      <c r="AY23" s="533">
        <v>0</v>
      </c>
      <c r="AZ23" s="533">
        <v>0</v>
      </c>
      <c r="BA23" s="533">
        <v>0</v>
      </c>
      <c r="BB23" s="533">
        <v>0</v>
      </c>
      <c r="BC23" s="533">
        <v>0</v>
      </c>
      <c r="BD23" s="533">
        <v>0</v>
      </c>
      <c r="BE23" s="533">
        <v>0</v>
      </c>
      <c r="BF23" s="533">
        <v>0</v>
      </c>
      <c r="BG23" s="533">
        <v>0</v>
      </c>
      <c r="BH23" s="533">
        <v>0</v>
      </c>
      <c r="BI23" s="533">
        <v>0</v>
      </c>
      <c r="BJ23" s="533">
        <v>0</v>
      </c>
      <c r="BK23" s="533">
        <v>0</v>
      </c>
      <c r="BL23" s="533">
        <v>0</v>
      </c>
      <c r="BM23" s="533">
        <v>0</v>
      </c>
      <c r="BN23" s="533">
        <v>0</v>
      </c>
      <c r="BO23" s="533">
        <v>0</v>
      </c>
      <c r="BP23" s="533">
        <v>0</v>
      </c>
      <c r="BQ23" s="533">
        <v>0</v>
      </c>
      <c r="BR23" s="533">
        <v>0</v>
      </c>
      <c r="BS23" s="533">
        <v>0</v>
      </c>
      <c r="BT23" s="533">
        <v>0</v>
      </c>
      <c r="BU23" s="533">
        <v>0</v>
      </c>
      <c r="BV23" s="533">
        <v>0</v>
      </c>
      <c r="BW23" s="533">
        <v>0</v>
      </c>
      <c r="BX23" s="533">
        <v>0</v>
      </c>
      <c r="BY23" s="533">
        <v>0</v>
      </c>
      <c r="BZ23" s="533">
        <v>0</v>
      </c>
      <c r="CA23" s="533">
        <v>0</v>
      </c>
      <c r="CB23" s="533">
        <v>0</v>
      </c>
      <c r="CC23" s="534">
        <f t="shared" si="6"/>
        <v>0</v>
      </c>
      <c r="CD23" s="534">
        <f t="shared" si="6"/>
        <v>0</v>
      </c>
      <c r="CF23" s="239"/>
      <c r="CG23" s="270">
        <v>14</v>
      </c>
    </row>
    <row r="24" spans="1:85">
      <c r="A24" s="541"/>
      <c r="B24" s="199" t="s">
        <v>492</v>
      </c>
      <c r="C24" s="533">
        <v>0</v>
      </c>
      <c r="D24" s="533">
        <v>0</v>
      </c>
      <c r="E24" s="533">
        <v>0</v>
      </c>
      <c r="F24" s="533">
        <v>0</v>
      </c>
      <c r="G24" s="533">
        <v>0</v>
      </c>
      <c r="H24" s="533">
        <v>0</v>
      </c>
      <c r="I24" s="533">
        <v>0</v>
      </c>
      <c r="J24" s="533">
        <v>0</v>
      </c>
      <c r="K24" s="533">
        <v>0</v>
      </c>
      <c r="L24" s="533">
        <v>0</v>
      </c>
      <c r="M24" s="533">
        <v>0</v>
      </c>
      <c r="N24" s="533">
        <v>0</v>
      </c>
      <c r="O24" s="533">
        <v>0</v>
      </c>
      <c r="P24" s="533">
        <v>0</v>
      </c>
      <c r="Q24" s="533">
        <v>0</v>
      </c>
      <c r="R24" s="533">
        <v>0</v>
      </c>
      <c r="S24" s="533">
        <v>0</v>
      </c>
      <c r="T24" s="533">
        <v>0</v>
      </c>
      <c r="U24" s="533">
        <v>0</v>
      </c>
      <c r="V24" s="533">
        <v>0</v>
      </c>
      <c r="W24" s="533">
        <v>0</v>
      </c>
      <c r="X24" s="533">
        <v>0</v>
      </c>
      <c r="Y24" s="533">
        <v>0</v>
      </c>
      <c r="Z24" s="533">
        <v>0</v>
      </c>
      <c r="AA24" s="533">
        <v>0</v>
      </c>
      <c r="AB24" s="533">
        <v>0</v>
      </c>
      <c r="AC24" s="533">
        <v>0</v>
      </c>
      <c r="AD24" s="533">
        <v>0</v>
      </c>
      <c r="AE24" s="533">
        <v>0</v>
      </c>
      <c r="AF24" s="533">
        <v>0</v>
      </c>
      <c r="AG24" s="533">
        <v>0</v>
      </c>
      <c r="AH24" s="533">
        <v>0</v>
      </c>
      <c r="AI24" s="533">
        <v>0</v>
      </c>
      <c r="AJ24" s="533">
        <v>0</v>
      </c>
      <c r="AK24" s="533">
        <v>0</v>
      </c>
      <c r="AL24" s="533">
        <v>0</v>
      </c>
      <c r="AM24" s="533">
        <v>0</v>
      </c>
      <c r="AN24" s="533">
        <v>0</v>
      </c>
      <c r="AO24" s="533">
        <v>0</v>
      </c>
      <c r="AP24" s="533">
        <v>0</v>
      </c>
      <c r="AQ24" s="533">
        <v>0</v>
      </c>
      <c r="AR24" s="533">
        <v>0</v>
      </c>
      <c r="AS24" s="533">
        <v>0</v>
      </c>
      <c r="AT24" s="533">
        <v>0</v>
      </c>
      <c r="AU24" s="533">
        <v>0</v>
      </c>
      <c r="AV24" s="533">
        <v>0</v>
      </c>
      <c r="AW24" s="533">
        <v>0</v>
      </c>
      <c r="AX24" s="533">
        <v>0</v>
      </c>
      <c r="AY24" s="533">
        <v>0</v>
      </c>
      <c r="AZ24" s="533">
        <v>0</v>
      </c>
      <c r="BA24" s="533">
        <v>0</v>
      </c>
      <c r="BB24" s="533">
        <v>0</v>
      </c>
      <c r="BC24" s="533">
        <v>0</v>
      </c>
      <c r="BD24" s="533">
        <v>0</v>
      </c>
      <c r="BE24" s="533">
        <v>0</v>
      </c>
      <c r="BF24" s="533">
        <v>0</v>
      </c>
      <c r="BG24" s="533">
        <v>0</v>
      </c>
      <c r="BH24" s="533">
        <v>0</v>
      </c>
      <c r="BI24" s="533">
        <v>0</v>
      </c>
      <c r="BJ24" s="533">
        <v>0</v>
      </c>
      <c r="BK24" s="533">
        <v>0</v>
      </c>
      <c r="BL24" s="533">
        <v>0</v>
      </c>
      <c r="BM24" s="533">
        <v>0</v>
      </c>
      <c r="BN24" s="533">
        <v>0</v>
      </c>
      <c r="BO24" s="533">
        <v>0</v>
      </c>
      <c r="BP24" s="533">
        <v>0</v>
      </c>
      <c r="BQ24" s="533">
        <v>0</v>
      </c>
      <c r="BR24" s="533">
        <v>0</v>
      </c>
      <c r="BS24" s="533">
        <v>0</v>
      </c>
      <c r="BT24" s="533">
        <v>0</v>
      </c>
      <c r="BU24" s="533">
        <v>0</v>
      </c>
      <c r="BV24" s="533">
        <v>0</v>
      </c>
      <c r="BW24" s="533">
        <v>0</v>
      </c>
      <c r="BX24" s="533">
        <v>0</v>
      </c>
      <c r="BY24" s="533">
        <v>0</v>
      </c>
      <c r="BZ24" s="533">
        <v>0</v>
      </c>
      <c r="CA24" s="533">
        <v>0</v>
      </c>
      <c r="CB24" s="533">
        <v>0</v>
      </c>
      <c r="CC24" s="534">
        <f t="shared" si="6"/>
        <v>0</v>
      </c>
      <c r="CD24" s="534">
        <f t="shared" si="6"/>
        <v>0</v>
      </c>
      <c r="CF24" s="239"/>
      <c r="CG24" s="270">
        <v>15</v>
      </c>
    </row>
    <row r="25" spans="1:85">
      <c r="A25" s="541"/>
      <c r="B25" s="199" t="s">
        <v>493</v>
      </c>
      <c r="C25" s="533">
        <v>0</v>
      </c>
      <c r="D25" s="533">
        <v>0</v>
      </c>
      <c r="E25" s="533">
        <v>0</v>
      </c>
      <c r="F25" s="533">
        <v>0</v>
      </c>
      <c r="G25" s="533">
        <v>0</v>
      </c>
      <c r="H25" s="533">
        <v>0</v>
      </c>
      <c r="I25" s="533">
        <v>0</v>
      </c>
      <c r="J25" s="533">
        <v>0</v>
      </c>
      <c r="K25" s="533">
        <v>0</v>
      </c>
      <c r="L25" s="533">
        <v>0</v>
      </c>
      <c r="M25" s="533">
        <v>0</v>
      </c>
      <c r="N25" s="533">
        <v>0</v>
      </c>
      <c r="O25" s="533">
        <v>0</v>
      </c>
      <c r="P25" s="533">
        <v>0</v>
      </c>
      <c r="Q25" s="533">
        <v>0</v>
      </c>
      <c r="R25" s="533">
        <v>0</v>
      </c>
      <c r="S25" s="533">
        <v>0</v>
      </c>
      <c r="T25" s="533">
        <v>0</v>
      </c>
      <c r="U25" s="533">
        <v>0</v>
      </c>
      <c r="V25" s="533">
        <v>0</v>
      </c>
      <c r="W25" s="533">
        <v>0</v>
      </c>
      <c r="X25" s="533">
        <v>0</v>
      </c>
      <c r="Y25" s="533">
        <v>0</v>
      </c>
      <c r="Z25" s="533">
        <v>0</v>
      </c>
      <c r="AA25" s="533">
        <v>0</v>
      </c>
      <c r="AB25" s="533">
        <v>0</v>
      </c>
      <c r="AC25" s="533">
        <v>0</v>
      </c>
      <c r="AD25" s="533">
        <v>0</v>
      </c>
      <c r="AE25" s="533">
        <v>0</v>
      </c>
      <c r="AF25" s="533">
        <v>0</v>
      </c>
      <c r="AG25" s="533">
        <v>0</v>
      </c>
      <c r="AH25" s="533">
        <v>0</v>
      </c>
      <c r="AI25" s="533">
        <v>0</v>
      </c>
      <c r="AJ25" s="533">
        <v>0</v>
      </c>
      <c r="AK25" s="533">
        <v>0</v>
      </c>
      <c r="AL25" s="533">
        <v>0</v>
      </c>
      <c r="AM25" s="533">
        <v>0</v>
      </c>
      <c r="AN25" s="533">
        <v>0</v>
      </c>
      <c r="AO25" s="533">
        <v>0</v>
      </c>
      <c r="AP25" s="533">
        <v>0</v>
      </c>
      <c r="AQ25" s="533">
        <v>0</v>
      </c>
      <c r="AR25" s="533">
        <v>0</v>
      </c>
      <c r="AS25" s="533">
        <v>0</v>
      </c>
      <c r="AT25" s="533">
        <v>0</v>
      </c>
      <c r="AU25" s="533">
        <v>0</v>
      </c>
      <c r="AV25" s="533">
        <v>0</v>
      </c>
      <c r="AW25" s="533">
        <v>0</v>
      </c>
      <c r="AX25" s="533">
        <v>0</v>
      </c>
      <c r="AY25" s="533">
        <v>0</v>
      </c>
      <c r="AZ25" s="533">
        <v>0</v>
      </c>
      <c r="BA25" s="533">
        <v>0</v>
      </c>
      <c r="BB25" s="533">
        <v>0</v>
      </c>
      <c r="BC25" s="533">
        <v>0</v>
      </c>
      <c r="BD25" s="533">
        <v>0</v>
      </c>
      <c r="BE25" s="533">
        <v>0</v>
      </c>
      <c r="BF25" s="533">
        <v>0</v>
      </c>
      <c r="BG25" s="533">
        <v>0</v>
      </c>
      <c r="BH25" s="533">
        <v>0</v>
      </c>
      <c r="BI25" s="533">
        <v>0</v>
      </c>
      <c r="BJ25" s="533">
        <v>0</v>
      </c>
      <c r="BK25" s="533">
        <v>0</v>
      </c>
      <c r="BL25" s="533">
        <v>0</v>
      </c>
      <c r="BM25" s="533">
        <v>0</v>
      </c>
      <c r="BN25" s="533">
        <v>0</v>
      </c>
      <c r="BO25" s="533">
        <v>0</v>
      </c>
      <c r="BP25" s="533">
        <v>0</v>
      </c>
      <c r="BQ25" s="533">
        <v>0</v>
      </c>
      <c r="BR25" s="533">
        <v>0</v>
      </c>
      <c r="BS25" s="533">
        <v>0</v>
      </c>
      <c r="BT25" s="533">
        <v>0</v>
      </c>
      <c r="BU25" s="533">
        <v>0</v>
      </c>
      <c r="BV25" s="533">
        <v>0</v>
      </c>
      <c r="BW25" s="533">
        <v>0</v>
      </c>
      <c r="BX25" s="533">
        <v>0</v>
      </c>
      <c r="BY25" s="533">
        <v>0</v>
      </c>
      <c r="BZ25" s="533">
        <v>0</v>
      </c>
      <c r="CA25" s="533">
        <v>0</v>
      </c>
      <c r="CB25" s="533">
        <v>0</v>
      </c>
      <c r="CC25" s="534">
        <f t="shared" si="6"/>
        <v>0</v>
      </c>
      <c r="CD25" s="534">
        <f t="shared" si="6"/>
        <v>0</v>
      </c>
      <c r="CF25" s="239"/>
      <c r="CG25" s="270">
        <v>16</v>
      </c>
    </row>
    <row r="26" spans="1:85">
      <c r="A26" s="541"/>
      <c r="B26" s="199" t="s">
        <v>494</v>
      </c>
      <c r="C26" s="533">
        <v>0</v>
      </c>
      <c r="D26" s="533">
        <v>0</v>
      </c>
      <c r="E26" s="533">
        <v>0</v>
      </c>
      <c r="F26" s="533">
        <v>0</v>
      </c>
      <c r="G26" s="533">
        <v>0</v>
      </c>
      <c r="H26" s="533">
        <v>0</v>
      </c>
      <c r="I26" s="533">
        <v>0</v>
      </c>
      <c r="J26" s="533">
        <v>0</v>
      </c>
      <c r="K26" s="533">
        <v>0</v>
      </c>
      <c r="L26" s="533">
        <v>0</v>
      </c>
      <c r="M26" s="533">
        <v>0</v>
      </c>
      <c r="N26" s="533">
        <v>0</v>
      </c>
      <c r="O26" s="533">
        <v>0</v>
      </c>
      <c r="P26" s="533">
        <v>0</v>
      </c>
      <c r="Q26" s="533">
        <v>0</v>
      </c>
      <c r="R26" s="533">
        <v>0</v>
      </c>
      <c r="S26" s="533">
        <v>0</v>
      </c>
      <c r="T26" s="533">
        <v>0</v>
      </c>
      <c r="U26" s="533">
        <v>0</v>
      </c>
      <c r="V26" s="533">
        <v>0</v>
      </c>
      <c r="W26" s="533">
        <v>0</v>
      </c>
      <c r="X26" s="533">
        <v>0</v>
      </c>
      <c r="Y26" s="533">
        <v>0</v>
      </c>
      <c r="Z26" s="533">
        <v>0</v>
      </c>
      <c r="AA26" s="533">
        <v>0</v>
      </c>
      <c r="AB26" s="533">
        <v>0</v>
      </c>
      <c r="AC26" s="533">
        <v>0</v>
      </c>
      <c r="AD26" s="533">
        <v>0</v>
      </c>
      <c r="AE26" s="533">
        <v>0</v>
      </c>
      <c r="AF26" s="533">
        <v>0</v>
      </c>
      <c r="AG26" s="533">
        <v>0</v>
      </c>
      <c r="AH26" s="533">
        <v>0</v>
      </c>
      <c r="AI26" s="533">
        <v>0</v>
      </c>
      <c r="AJ26" s="533">
        <v>0</v>
      </c>
      <c r="AK26" s="533">
        <v>0</v>
      </c>
      <c r="AL26" s="533">
        <v>0</v>
      </c>
      <c r="AM26" s="533">
        <v>0</v>
      </c>
      <c r="AN26" s="533">
        <v>0</v>
      </c>
      <c r="AO26" s="533">
        <v>0</v>
      </c>
      <c r="AP26" s="533">
        <v>0</v>
      </c>
      <c r="AQ26" s="533">
        <v>0</v>
      </c>
      <c r="AR26" s="533">
        <v>0</v>
      </c>
      <c r="AS26" s="533">
        <v>0</v>
      </c>
      <c r="AT26" s="533">
        <v>0</v>
      </c>
      <c r="AU26" s="533">
        <v>0</v>
      </c>
      <c r="AV26" s="533">
        <v>0</v>
      </c>
      <c r="AW26" s="533">
        <v>0</v>
      </c>
      <c r="AX26" s="533">
        <v>0</v>
      </c>
      <c r="AY26" s="533">
        <v>0</v>
      </c>
      <c r="AZ26" s="533">
        <v>0</v>
      </c>
      <c r="BA26" s="533">
        <v>0</v>
      </c>
      <c r="BB26" s="533">
        <v>0</v>
      </c>
      <c r="BC26" s="533">
        <v>0</v>
      </c>
      <c r="BD26" s="533">
        <v>0</v>
      </c>
      <c r="BE26" s="533">
        <v>0</v>
      </c>
      <c r="BF26" s="533">
        <v>0</v>
      </c>
      <c r="BG26" s="533">
        <v>0</v>
      </c>
      <c r="BH26" s="533">
        <v>0</v>
      </c>
      <c r="BI26" s="533">
        <v>0</v>
      </c>
      <c r="BJ26" s="533">
        <v>0</v>
      </c>
      <c r="BK26" s="533">
        <v>0</v>
      </c>
      <c r="BL26" s="533">
        <v>0</v>
      </c>
      <c r="BM26" s="533">
        <v>0</v>
      </c>
      <c r="BN26" s="533">
        <v>0</v>
      </c>
      <c r="BO26" s="533">
        <v>0</v>
      </c>
      <c r="BP26" s="533">
        <v>0</v>
      </c>
      <c r="BQ26" s="533">
        <v>0</v>
      </c>
      <c r="BR26" s="533">
        <v>0</v>
      </c>
      <c r="BS26" s="533">
        <v>0</v>
      </c>
      <c r="BT26" s="533">
        <v>0</v>
      </c>
      <c r="BU26" s="533">
        <v>0</v>
      </c>
      <c r="BV26" s="533">
        <v>0</v>
      </c>
      <c r="BW26" s="533">
        <v>0</v>
      </c>
      <c r="BX26" s="533">
        <v>0</v>
      </c>
      <c r="BY26" s="533">
        <v>0</v>
      </c>
      <c r="BZ26" s="533">
        <v>0</v>
      </c>
      <c r="CA26" s="533">
        <v>0</v>
      </c>
      <c r="CB26" s="533">
        <v>0</v>
      </c>
      <c r="CC26" s="534">
        <f t="shared" si="6"/>
        <v>0</v>
      </c>
      <c r="CD26" s="534">
        <f t="shared" si="6"/>
        <v>0</v>
      </c>
      <c r="CF26" s="239"/>
      <c r="CG26" s="270">
        <v>17</v>
      </c>
    </row>
    <row r="27" spans="1:85">
      <c r="A27" s="541"/>
      <c r="B27" s="200" t="s">
        <v>801</v>
      </c>
      <c r="C27" s="533">
        <v>0</v>
      </c>
      <c r="D27" s="533">
        <v>0</v>
      </c>
      <c r="E27" s="533">
        <v>0</v>
      </c>
      <c r="F27" s="533">
        <v>0</v>
      </c>
      <c r="G27" s="533">
        <v>0</v>
      </c>
      <c r="H27" s="533">
        <v>0</v>
      </c>
      <c r="I27" s="533">
        <v>0</v>
      </c>
      <c r="J27" s="533">
        <v>0</v>
      </c>
      <c r="K27" s="533">
        <v>0</v>
      </c>
      <c r="L27" s="533">
        <v>0</v>
      </c>
      <c r="M27" s="533">
        <v>0</v>
      </c>
      <c r="N27" s="533">
        <v>0</v>
      </c>
      <c r="O27" s="533">
        <v>0</v>
      </c>
      <c r="P27" s="533">
        <v>0</v>
      </c>
      <c r="Q27" s="533">
        <v>0</v>
      </c>
      <c r="R27" s="533">
        <v>0</v>
      </c>
      <c r="S27" s="533">
        <v>0</v>
      </c>
      <c r="T27" s="533">
        <v>0</v>
      </c>
      <c r="U27" s="533">
        <v>0</v>
      </c>
      <c r="V27" s="533">
        <v>0</v>
      </c>
      <c r="W27" s="533">
        <v>0</v>
      </c>
      <c r="X27" s="533">
        <v>0</v>
      </c>
      <c r="Y27" s="533">
        <v>0</v>
      </c>
      <c r="Z27" s="533">
        <v>0</v>
      </c>
      <c r="AA27" s="533">
        <v>0</v>
      </c>
      <c r="AB27" s="533">
        <v>0</v>
      </c>
      <c r="AC27" s="533">
        <v>0</v>
      </c>
      <c r="AD27" s="533">
        <v>0</v>
      </c>
      <c r="AE27" s="533">
        <v>0</v>
      </c>
      <c r="AF27" s="533">
        <v>0</v>
      </c>
      <c r="AG27" s="533">
        <v>0</v>
      </c>
      <c r="AH27" s="533">
        <v>0</v>
      </c>
      <c r="AI27" s="533">
        <v>0</v>
      </c>
      <c r="AJ27" s="533">
        <v>0</v>
      </c>
      <c r="AK27" s="533">
        <v>0</v>
      </c>
      <c r="AL27" s="533">
        <v>0</v>
      </c>
      <c r="AM27" s="533">
        <v>0</v>
      </c>
      <c r="AN27" s="533">
        <v>0</v>
      </c>
      <c r="AO27" s="533">
        <v>0</v>
      </c>
      <c r="AP27" s="533">
        <v>0</v>
      </c>
      <c r="AQ27" s="533">
        <v>0</v>
      </c>
      <c r="AR27" s="533">
        <v>0</v>
      </c>
      <c r="AS27" s="533">
        <v>0</v>
      </c>
      <c r="AT27" s="533">
        <v>0</v>
      </c>
      <c r="AU27" s="533">
        <v>0</v>
      </c>
      <c r="AV27" s="533">
        <v>0</v>
      </c>
      <c r="AW27" s="533">
        <v>0</v>
      </c>
      <c r="AX27" s="533">
        <v>0</v>
      </c>
      <c r="AY27" s="533">
        <v>0</v>
      </c>
      <c r="AZ27" s="533">
        <v>0</v>
      </c>
      <c r="BA27" s="533">
        <v>0</v>
      </c>
      <c r="BB27" s="533">
        <v>0</v>
      </c>
      <c r="BC27" s="533">
        <v>0</v>
      </c>
      <c r="BD27" s="533">
        <v>0</v>
      </c>
      <c r="BE27" s="533">
        <v>0</v>
      </c>
      <c r="BF27" s="533">
        <v>0</v>
      </c>
      <c r="BG27" s="533">
        <v>0</v>
      </c>
      <c r="BH27" s="533">
        <v>0</v>
      </c>
      <c r="BI27" s="533">
        <v>0</v>
      </c>
      <c r="BJ27" s="533">
        <v>0</v>
      </c>
      <c r="BK27" s="533">
        <v>0</v>
      </c>
      <c r="BL27" s="533">
        <v>0</v>
      </c>
      <c r="BM27" s="533">
        <v>0</v>
      </c>
      <c r="BN27" s="533">
        <v>0</v>
      </c>
      <c r="BO27" s="533">
        <v>0</v>
      </c>
      <c r="BP27" s="533">
        <v>0</v>
      </c>
      <c r="BQ27" s="533">
        <v>0</v>
      </c>
      <c r="BR27" s="533">
        <v>0</v>
      </c>
      <c r="BS27" s="533">
        <v>0</v>
      </c>
      <c r="BT27" s="533">
        <v>0</v>
      </c>
      <c r="BU27" s="533">
        <v>0</v>
      </c>
      <c r="BV27" s="533">
        <v>0</v>
      </c>
      <c r="BW27" s="533">
        <v>0</v>
      </c>
      <c r="BX27" s="533">
        <v>0</v>
      </c>
      <c r="BY27" s="533">
        <v>0</v>
      </c>
      <c r="BZ27" s="533">
        <v>0</v>
      </c>
      <c r="CA27" s="533">
        <v>0</v>
      </c>
      <c r="CB27" s="533">
        <v>0</v>
      </c>
      <c r="CC27" s="534">
        <f t="shared" si="6"/>
        <v>0</v>
      </c>
      <c r="CD27" s="534">
        <f t="shared" si="6"/>
        <v>0</v>
      </c>
      <c r="CF27" s="239"/>
      <c r="CG27" s="270">
        <v>18</v>
      </c>
    </row>
    <row r="28" spans="1:85">
      <c r="A28" s="541"/>
      <c r="B28" s="200" t="s">
        <v>802</v>
      </c>
      <c r="C28" s="533">
        <v>0</v>
      </c>
      <c r="D28" s="533">
        <v>0</v>
      </c>
      <c r="E28" s="533">
        <v>0</v>
      </c>
      <c r="F28" s="533">
        <v>0</v>
      </c>
      <c r="G28" s="533">
        <v>0</v>
      </c>
      <c r="H28" s="533">
        <v>0</v>
      </c>
      <c r="I28" s="533">
        <v>0</v>
      </c>
      <c r="J28" s="533">
        <v>0</v>
      </c>
      <c r="K28" s="533">
        <v>0</v>
      </c>
      <c r="L28" s="533">
        <v>0</v>
      </c>
      <c r="M28" s="533">
        <v>0</v>
      </c>
      <c r="N28" s="533">
        <v>0</v>
      </c>
      <c r="O28" s="533">
        <v>0</v>
      </c>
      <c r="P28" s="533">
        <v>0</v>
      </c>
      <c r="Q28" s="533">
        <v>0</v>
      </c>
      <c r="R28" s="533">
        <v>0</v>
      </c>
      <c r="S28" s="533">
        <v>0</v>
      </c>
      <c r="T28" s="533">
        <v>0</v>
      </c>
      <c r="U28" s="533">
        <v>0</v>
      </c>
      <c r="V28" s="533">
        <v>0</v>
      </c>
      <c r="W28" s="533">
        <v>0</v>
      </c>
      <c r="X28" s="533">
        <v>0</v>
      </c>
      <c r="Y28" s="533">
        <v>0</v>
      </c>
      <c r="Z28" s="533">
        <v>0</v>
      </c>
      <c r="AA28" s="533">
        <v>0</v>
      </c>
      <c r="AB28" s="533">
        <v>0</v>
      </c>
      <c r="AC28" s="533">
        <v>0</v>
      </c>
      <c r="AD28" s="533">
        <v>0</v>
      </c>
      <c r="AE28" s="533">
        <v>0</v>
      </c>
      <c r="AF28" s="533">
        <v>0</v>
      </c>
      <c r="AG28" s="533">
        <v>0</v>
      </c>
      <c r="AH28" s="533">
        <v>0</v>
      </c>
      <c r="AI28" s="533">
        <v>0</v>
      </c>
      <c r="AJ28" s="533">
        <v>0</v>
      </c>
      <c r="AK28" s="533">
        <v>0</v>
      </c>
      <c r="AL28" s="533">
        <v>0</v>
      </c>
      <c r="AM28" s="533">
        <v>0</v>
      </c>
      <c r="AN28" s="533">
        <v>0</v>
      </c>
      <c r="AO28" s="533">
        <v>0</v>
      </c>
      <c r="AP28" s="533">
        <v>0</v>
      </c>
      <c r="AQ28" s="533">
        <v>0</v>
      </c>
      <c r="AR28" s="533">
        <v>0</v>
      </c>
      <c r="AS28" s="533">
        <v>0</v>
      </c>
      <c r="AT28" s="533">
        <v>0</v>
      </c>
      <c r="AU28" s="533">
        <v>0</v>
      </c>
      <c r="AV28" s="533">
        <v>0</v>
      </c>
      <c r="AW28" s="533">
        <v>0</v>
      </c>
      <c r="AX28" s="533">
        <v>0</v>
      </c>
      <c r="AY28" s="533">
        <v>0</v>
      </c>
      <c r="AZ28" s="533">
        <v>0</v>
      </c>
      <c r="BA28" s="533">
        <v>0</v>
      </c>
      <c r="BB28" s="533">
        <v>0</v>
      </c>
      <c r="BC28" s="533">
        <v>0</v>
      </c>
      <c r="BD28" s="533">
        <v>0</v>
      </c>
      <c r="BE28" s="533">
        <v>0</v>
      </c>
      <c r="BF28" s="533">
        <v>0</v>
      </c>
      <c r="BG28" s="533">
        <v>0</v>
      </c>
      <c r="BH28" s="533">
        <v>0</v>
      </c>
      <c r="BI28" s="533">
        <v>0</v>
      </c>
      <c r="BJ28" s="533">
        <v>0</v>
      </c>
      <c r="BK28" s="533">
        <v>0</v>
      </c>
      <c r="BL28" s="533">
        <v>0</v>
      </c>
      <c r="BM28" s="533">
        <v>0</v>
      </c>
      <c r="BN28" s="533">
        <v>0</v>
      </c>
      <c r="BO28" s="533">
        <v>0</v>
      </c>
      <c r="BP28" s="533">
        <v>0</v>
      </c>
      <c r="BQ28" s="533">
        <v>0</v>
      </c>
      <c r="BR28" s="533">
        <v>0</v>
      </c>
      <c r="BS28" s="533">
        <v>0</v>
      </c>
      <c r="BT28" s="533">
        <v>0</v>
      </c>
      <c r="BU28" s="533">
        <v>0</v>
      </c>
      <c r="BV28" s="533">
        <v>0</v>
      </c>
      <c r="BW28" s="533">
        <v>0</v>
      </c>
      <c r="BX28" s="533">
        <v>0</v>
      </c>
      <c r="BY28" s="533">
        <v>0</v>
      </c>
      <c r="BZ28" s="533">
        <v>0</v>
      </c>
      <c r="CA28" s="533">
        <v>0</v>
      </c>
      <c r="CB28" s="533">
        <v>0</v>
      </c>
      <c r="CC28" s="534">
        <f t="shared" si="6"/>
        <v>0</v>
      </c>
      <c r="CD28" s="534">
        <f t="shared" si="6"/>
        <v>0</v>
      </c>
      <c r="CF28" s="239"/>
      <c r="CG28" s="270">
        <v>19</v>
      </c>
    </row>
    <row r="29" spans="1:85">
      <c r="A29" s="541"/>
      <c r="B29" s="200" t="s">
        <v>499</v>
      </c>
      <c r="C29" s="533">
        <v>0</v>
      </c>
      <c r="D29" s="533">
        <v>0</v>
      </c>
      <c r="E29" s="533">
        <v>0</v>
      </c>
      <c r="F29" s="533">
        <v>0</v>
      </c>
      <c r="G29" s="533">
        <v>0</v>
      </c>
      <c r="H29" s="533">
        <v>0</v>
      </c>
      <c r="I29" s="533">
        <v>0</v>
      </c>
      <c r="J29" s="533">
        <v>0</v>
      </c>
      <c r="K29" s="533">
        <v>0</v>
      </c>
      <c r="L29" s="533">
        <v>0</v>
      </c>
      <c r="M29" s="533">
        <v>0</v>
      </c>
      <c r="N29" s="533">
        <v>0</v>
      </c>
      <c r="O29" s="533">
        <v>0</v>
      </c>
      <c r="P29" s="533">
        <v>0</v>
      </c>
      <c r="Q29" s="533">
        <v>0</v>
      </c>
      <c r="R29" s="533">
        <v>0</v>
      </c>
      <c r="S29" s="533">
        <v>0</v>
      </c>
      <c r="T29" s="533">
        <v>0</v>
      </c>
      <c r="U29" s="533">
        <v>0</v>
      </c>
      <c r="V29" s="533">
        <v>0</v>
      </c>
      <c r="W29" s="533">
        <v>0</v>
      </c>
      <c r="X29" s="533">
        <v>0</v>
      </c>
      <c r="Y29" s="533">
        <v>0</v>
      </c>
      <c r="Z29" s="533">
        <v>0</v>
      </c>
      <c r="AA29" s="533">
        <v>0</v>
      </c>
      <c r="AB29" s="533">
        <v>0</v>
      </c>
      <c r="AC29" s="533">
        <v>0</v>
      </c>
      <c r="AD29" s="533">
        <v>0</v>
      </c>
      <c r="AE29" s="533">
        <v>0</v>
      </c>
      <c r="AF29" s="533">
        <v>0</v>
      </c>
      <c r="AG29" s="533">
        <v>0</v>
      </c>
      <c r="AH29" s="533">
        <v>0</v>
      </c>
      <c r="AI29" s="533">
        <v>0</v>
      </c>
      <c r="AJ29" s="533">
        <v>0</v>
      </c>
      <c r="AK29" s="533">
        <v>0</v>
      </c>
      <c r="AL29" s="533">
        <v>0</v>
      </c>
      <c r="AM29" s="533">
        <v>0</v>
      </c>
      <c r="AN29" s="533">
        <v>0</v>
      </c>
      <c r="AO29" s="533">
        <v>0</v>
      </c>
      <c r="AP29" s="533">
        <v>0</v>
      </c>
      <c r="AQ29" s="533">
        <v>0</v>
      </c>
      <c r="AR29" s="533">
        <v>0</v>
      </c>
      <c r="AS29" s="533">
        <v>0</v>
      </c>
      <c r="AT29" s="533">
        <v>0</v>
      </c>
      <c r="AU29" s="533">
        <v>0</v>
      </c>
      <c r="AV29" s="533">
        <v>0</v>
      </c>
      <c r="AW29" s="533">
        <v>0</v>
      </c>
      <c r="AX29" s="533">
        <v>0</v>
      </c>
      <c r="AY29" s="533">
        <v>0</v>
      </c>
      <c r="AZ29" s="533">
        <v>0</v>
      </c>
      <c r="BA29" s="533">
        <v>0</v>
      </c>
      <c r="BB29" s="533">
        <v>0</v>
      </c>
      <c r="BC29" s="533">
        <v>0</v>
      </c>
      <c r="BD29" s="533">
        <v>0</v>
      </c>
      <c r="BE29" s="533">
        <v>0</v>
      </c>
      <c r="BF29" s="533">
        <v>0</v>
      </c>
      <c r="BG29" s="533">
        <v>0</v>
      </c>
      <c r="BH29" s="533">
        <v>0</v>
      </c>
      <c r="BI29" s="533">
        <v>0</v>
      </c>
      <c r="BJ29" s="533">
        <v>0</v>
      </c>
      <c r="BK29" s="533">
        <v>0</v>
      </c>
      <c r="BL29" s="533">
        <v>0</v>
      </c>
      <c r="BM29" s="533">
        <v>0</v>
      </c>
      <c r="BN29" s="533">
        <v>0</v>
      </c>
      <c r="BO29" s="533">
        <v>0</v>
      </c>
      <c r="BP29" s="533">
        <v>0</v>
      </c>
      <c r="BQ29" s="533">
        <v>0</v>
      </c>
      <c r="BR29" s="533">
        <v>0</v>
      </c>
      <c r="BS29" s="533">
        <v>0</v>
      </c>
      <c r="BT29" s="533">
        <v>0</v>
      </c>
      <c r="BU29" s="533">
        <v>0</v>
      </c>
      <c r="BV29" s="533">
        <v>0</v>
      </c>
      <c r="BW29" s="533">
        <v>0</v>
      </c>
      <c r="BX29" s="533">
        <v>0</v>
      </c>
      <c r="BY29" s="533">
        <v>0</v>
      </c>
      <c r="BZ29" s="533">
        <v>0</v>
      </c>
      <c r="CA29" s="533">
        <v>0</v>
      </c>
      <c r="CB29" s="533">
        <v>0</v>
      </c>
      <c r="CC29" s="534">
        <f t="shared" si="6"/>
        <v>0</v>
      </c>
      <c r="CD29" s="534">
        <f t="shared" si="6"/>
        <v>0</v>
      </c>
      <c r="CF29" s="239"/>
      <c r="CG29" s="270">
        <v>20</v>
      </c>
    </row>
    <row r="30" spans="1:85">
      <c r="A30" s="541"/>
      <c r="B30" s="200" t="s">
        <v>500</v>
      </c>
      <c r="C30" s="533">
        <v>0</v>
      </c>
      <c r="D30" s="533">
        <v>0</v>
      </c>
      <c r="E30" s="533">
        <v>0</v>
      </c>
      <c r="F30" s="533">
        <v>0</v>
      </c>
      <c r="G30" s="533">
        <v>0</v>
      </c>
      <c r="H30" s="533">
        <v>0</v>
      </c>
      <c r="I30" s="533">
        <v>0</v>
      </c>
      <c r="J30" s="533">
        <v>0</v>
      </c>
      <c r="K30" s="533">
        <v>0</v>
      </c>
      <c r="L30" s="533">
        <v>0</v>
      </c>
      <c r="M30" s="533">
        <v>0</v>
      </c>
      <c r="N30" s="533">
        <v>0</v>
      </c>
      <c r="O30" s="533">
        <v>0</v>
      </c>
      <c r="P30" s="533">
        <v>0</v>
      </c>
      <c r="Q30" s="533">
        <v>0</v>
      </c>
      <c r="R30" s="533">
        <v>0</v>
      </c>
      <c r="S30" s="533">
        <v>0</v>
      </c>
      <c r="T30" s="533">
        <v>0</v>
      </c>
      <c r="U30" s="533">
        <v>0</v>
      </c>
      <c r="V30" s="533">
        <v>0</v>
      </c>
      <c r="W30" s="533">
        <v>0</v>
      </c>
      <c r="X30" s="533">
        <v>0</v>
      </c>
      <c r="Y30" s="533">
        <v>0</v>
      </c>
      <c r="Z30" s="533">
        <v>0</v>
      </c>
      <c r="AA30" s="533">
        <v>0</v>
      </c>
      <c r="AB30" s="533">
        <v>0</v>
      </c>
      <c r="AC30" s="533">
        <v>0</v>
      </c>
      <c r="AD30" s="533">
        <v>0</v>
      </c>
      <c r="AE30" s="533">
        <v>0</v>
      </c>
      <c r="AF30" s="533">
        <v>0</v>
      </c>
      <c r="AG30" s="533">
        <v>0</v>
      </c>
      <c r="AH30" s="533">
        <v>0</v>
      </c>
      <c r="AI30" s="533">
        <v>0</v>
      </c>
      <c r="AJ30" s="533">
        <v>0</v>
      </c>
      <c r="AK30" s="533">
        <v>0</v>
      </c>
      <c r="AL30" s="533">
        <v>0</v>
      </c>
      <c r="AM30" s="533">
        <v>0</v>
      </c>
      <c r="AN30" s="533">
        <v>0</v>
      </c>
      <c r="AO30" s="533">
        <v>0</v>
      </c>
      <c r="AP30" s="533">
        <v>0</v>
      </c>
      <c r="AQ30" s="533">
        <v>0</v>
      </c>
      <c r="AR30" s="533">
        <v>0</v>
      </c>
      <c r="AS30" s="533">
        <v>0</v>
      </c>
      <c r="AT30" s="533">
        <v>0</v>
      </c>
      <c r="AU30" s="533">
        <v>0</v>
      </c>
      <c r="AV30" s="533">
        <v>0</v>
      </c>
      <c r="AW30" s="533">
        <v>0</v>
      </c>
      <c r="AX30" s="533">
        <v>0</v>
      </c>
      <c r="AY30" s="533">
        <v>0</v>
      </c>
      <c r="AZ30" s="533">
        <v>0</v>
      </c>
      <c r="BA30" s="533">
        <v>0</v>
      </c>
      <c r="BB30" s="533">
        <v>0</v>
      </c>
      <c r="BC30" s="533">
        <v>0</v>
      </c>
      <c r="BD30" s="533">
        <v>0</v>
      </c>
      <c r="BE30" s="533">
        <v>0</v>
      </c>
      <c r="BF30" s="533">
        <v>0</v>
      </c>
      <c r="BG30" s="533">
        <v>0</v>
      </c>
      <c r="BH30" s="533">
        <v>0</v>
      </c>
      <c r="BI30" s="533">
        <v>0</v>
      </c>
      <c r="BJ30" s="533">
        <v>0</v>
      </c>
      <c r="BK30" s="533">
        <v>0</v>
      </c>
      <c r="BL30" s="533">
        <v>0</v>
      </c>
      <c r="BM30" s="533">
        <v>0</v>
      </c>
      <c r="BN30" s="533">
        <v>0</v>
      </c>
      <c r="BO30" s="533">
        <v>0</v>
      </c>
      <c r="BP30" s="533">
        <v>0</v>
      </c>
      <c r="BQ30" s="533">
        <v>0</v>
      </c>
      <c r="BR30" s="533">
        <v>0</v>
      </c>
      <c r="BS30" s="533">
        <v>0</v>
      </c>
      <c r="BT30" s="533">
        <v>0</v>
      </c>
      <c r="BU30" s="533">
        <v>0</v>
      </c>
      <c r="BV30" s="533">
        <v>0</v>
      </c>
      <c r="BW30" s="533">
        <v>0</v>
      </c>
      <c r="BX30" s="533">
        <v>0</v>
      </c>
      <c r="BY30" s="533">
        <v>0</v>
      </c>
      <c r="BZ30" s="533">
        <v>0</v>
      </c>
      <c r="CA30" s="533">
        <v>0</v>
      </c>
      <c r="CB30" s="533">
        <v>0</v>
      </c>
      <c r="CC30" s="534">
        <f t="shared" si="6"/>
        <v>0</v>
      </c>
      <c r="CD30" s="534">
        <f t="shared" si="6"/>
        <v>0</v>
      </c>
      <c r="CF30" s="239"/>
      <c r="CG30" s="270">
        <v>21</v>
      </c>
    </row>
    <row r="31" spans="1:85">
      <c r="A31" s="541"/>
      <c r="B31" s="542" t="s">
        <v>524</v>
      </c>
      <c r="C31" s="533">
        <v>0</v>
      </c>
      <c r="D31" s="533">
        <v>0</v>
      </c>
      <c r="E31" s="533">
        <v>0</v>
      </c>
      <c r="F31" s="533">
        <v>0</v>
      </c>
      <c r="G31" s="533">
        <v>0</v>
      </c>
      <c r="H31" s="533">
        <v>0</v>
      </c>
      <c r="I31" s="533">
        <v>0</v>
      </c>
      <c r="J31" s="533">
        <v>0</v>
      </c>
      <c r="K31" s="533">
        <v>0</v>
      </c>
      <c r="L31" s="533">
        <v>0</v>
      </c>
      <c r="M31" s="533">
        <v>0</v>
      </c>
      <c r="N31" s="533">
        <v>0</v>
      </c>
      <c r="O31" s="533">
        <v>0</v>
      </c>
      <c r="P31" s="533">
        <v>0</v>
      </c>
      <c r="Q31" s="533">
        <v>0</v>
      </c>
      <c r="R31" s="533">
        <v>0</v>
      </c>
      <c r="S31" s="533">
        <v>0</v>
      </c>
      <c r="T31" s="533">
        <v>0</v>
      </c>
      <c r="U31" s="533">
        <v>0</v>
      </c>
      <c r="V31" s="533">
        <v>0</v>
      </c>
      <c r="W31" s="533">
        <v>0</v>
      </c>
      <c r="X31" s="533">
        <v>0</v>
      </c>
      <c r="Y31" s="533">
        <v>0</v>
      </c>
      <c r="Z31" s="533">
        <v>0</v>
      </c>
      <c r="AA31" s="533">
        <v>0</v>
      </c>
      <c r="AB31" s="533">
        <v>0</v>
      </c>
      <c r="AC31" s="533">
        <v>0</v>
      </c>
      <c r="AD31" s="533">
        <v>0</v>
      </c>
      <c r="AE31" s="533">
        <v>0</v>
      </c>
      <c r="AF31" s="533">
        <v>0</v>
      </c>
      <c r="AG31" s="533">
        <v>0</v>
      </c>
      <c r="AH31" s="533">
        <v>0</v>
      </c>
      <c r="AI31" s="533">
        <v>0</v>
      </c>
      <c r="AJ31" s="533">
        <v>0</v>
      </c>
      <c r="AK31" s="533">
        <v>0</v>
      </c>
      <c r="AL31" s="533">
        <v>0</v>
      </c>
      <c r="AM31" s="533">
        <v>0</v>
      </c>
      <c r="AN31" s="533">
        <v>0</v>
      </c>
      <c r="AO31" s="533">
        <v>0</v>
      </c>
      <c r="AP31" s="533">
        <v>0</v>
      </c>
      <c r="AQ31" s="533">
        <v>0</v>
      </c>
      <c r="AR31" s="533">
        <v>0</v>
      </c>
      <c r="AS31" s="533">
        <v>0</v>
      </c>
      <c r="AT31" s="533">
        <v>0</v>
      </c>
      <c r="AU31" s="533">
        <v>0</v>
      </c>
      <c r="AV31" s="533">
        <v>0</v>
      </c>
      <c r="AW31" s="533">
        <v>0</v>
      </c>
      <c r="AX31" s="533">
        <v>0</v>
      </c>
      <c r="AY31" s="533">
        <v>0</v>
      </c>
      <c r="AZ31" s="533">
        <v>0</v>
      </c>
      <c r="BA31" s="533">
        <v>0</v>
      </c>
      <c r="BB31" s="533">
        <v>0</v>
      </c>
      <c r="BC31" s="533">
        <v>0</v>
      </c>
      <c r="BD31" s="533">
        <v>0</v>
      </c>
      <c r="BE31" s="533">
        <v>0</v>
      </c>
      <c r="BF31" s="533">
        <v>0</v>
      </c>
      <c r="BG31" s="533">
        <v>0</v>
      </c>
      <c r="BH31" s="533">
        <v>0</v>
      </c>
      <c r="BI31" s="533">
        <v>0</v>
      </c>
      <c r="BJ31" s="533">
        <v>0</v>
      </c>
      <c r="BK31" s="533">
        <v>0</v>
      </c>
      <c r="BL31" s="533">
        <v>0</v>
      </c>
      <c r="BM31" s="533">
        <v>0</v>
      </c>
      <c r="BN31" s="533">
        <v>0</v>
      </c>
      <c r="BO31" s="533">
        <v>0</v>
      </c>
      <c r="BP31" s="533">
        <v>0</v>
      </c>
      <c r="BQ31" s="533">
        <v>0</v>
      </c>
      <c r="BR31" s="533">
        <v>0</v>
      </c>
      <c r="BS31" s="533">
        <v>0</v>
      </c>
      <c r="BT31" s="533">
        <v>0</v>
      </c>
      <c r="BU31" s="533">
        <v>0</v>
      </c>
      <c r="BV31" s="533">
        <v>0</v>
      </c>
      <c r="BW31" s="533">
        <v>0</v>
      </c>
      <c r="BX31" s="533">
        <v>0</v>
      </c>
      <c r="BY31" s="533">
        <v>0</v>
      </c>
      <c r="BZ31" s="533">
        <v>0</v>
      </c>
      <c r="CA31" s="533">
        <v>0</v>
      </c>
      <c r="CB31" s="533">
        <v>0</v>
      </c>
      <c r="CC31" s="534">
        <f>C31+E31+G31+I31+K31+M31+O31+Q31+S31+U31+W31+Y31+AA31+AC31+AE31+AG31+AI31+AK31+AM31+AO31+AQ31+AS31+AU31+AW31+AY31+BA31+BC31+BE31+BG31+BI31+BK31+BM31+BO31+BQ31+BS31+BU31+BW31+BY31+CA31</f>
        <v>0</v>
      </c>
      <c r="CD31" s="534">
        <f t="shared" si="6"/>
        <v>0</v>
      </c>
      <c r="CF31" s="239"/>
      <c r="CG31" s="270">
        <v>22</v>
      </c>
    </row>
    <row r="32" spans="1:85">
      <c r="A32" s="540" t="s">
        <v>7</v>
      </c>
      <c r="B32" s="529" t="s">
        <v>803</v>
      </c>
      <c r="C32" s="530">
        <f>SUM(C33:C42)</f>
        <v>0</v>
      </c>
      <c r="D32" s="530">
        <f t="shared" ref="D32:BO32" si="7">SUM(D33:D42)</f>
        <v>0</v>
      </c>
      <c r="E32" s="530">
        <f t="shared" si="7"/>
        <v>0</v>
      </c>
      <c r="F32" s="530">
        <f t="shared" si="7"/>
        <v>0</v>
      </c>
      <c r="G32" s="530">
        <f t="shared" si="7"/>
        <v>0</v>
      </c>
      <c r="H32" s="530">
        <f t="shared" si="7"/>
        <v>0</v>
      </c>
      <c r="I32" s="530">
        <f>SUM(I33:I42)</f>
        <v>0</v>
      </c>
      <c r="J32" s="530">
        <f t="shared" si="7"/>
        <v>0</v>
      </c>
      <c r="K32" s="530">
        <f t="shared" si="7"/>
        <v>0</v>
      </c>
      <c r="L32" s="530">
        <f t="shared" si="7"/>
        <v>0</v>
      </c>
      <c r="M32" s="530">
        <f t="shared" si="7"/>
        <v>0</v>
      </c>
      <c r="N32" s="530">
        <f t="shared" si="7"/>
        <v>0</v>
      </c>
      <c r="O32" s="530">
        <f t="shared" si="7"/>
        <v>0</v>
      </c>
      <c r="P32" s="530">
        <f t="shared" si="7"/>
        <v>0</v>
      </c>
      <c r="Q32" s="530">
        <f t="shared" si="7"/>
        <v>0</v>
      </c>
      <c r="R32" s="530">
        <f t="shared" si="7"/>
        <v>0</v>
      </c>
      <c r="S32" s="530">
        <f t="shared" si="7"/>
        <v>0</v>
      </c>
      <c r="T32" s="530">
        <f t="shared" si="7"/>
        <v>0</v>
      </c>
      <c r="U32" s="530">
        <f t="shared" si="7"/>
        <v>0</v>
      </c>
      <c r="V32" s="530">
        <f t="shared" si="7"/>
        <v>0</v>
      </c>
      <c r="W32" s="530">
        <f t="shared" si="7"/>
        <v>0</v>
      </c>
      <c r="X32" s="530">
        <f t="shared" si="7"/>
        <v>0</v>
      </c>
      <c r="Y32" s="530">
        <f t="shared" si="7"/>
        <v>0</v>
      </c>
      <c r="Z32" s="530">
        <f t="shared" si="7"/>
        <v>0</v>
      </c>
      <c r="AA32" s="530">
        <f t="shared" si="7"/>
        <v>0</v>
      </c>
      <c r="AB32" s="530">
        <f t="shared" si="7"/>
        <v>0</v>
      </c>
      <c r="AC32" s="530">
        <f t="shared" si="7"/>
        <v>0</v>
      </c>
      <c r="AD32" s="530">
        <f t="shared" si="7"/>
        <v>0</v>
      </c>
      <c r="AE32" s="530">
        <f t="shared" si="7"/>
        <v>0</v>
      </c>
      <c r="AF32" s="530">
        <f t="shared" si="7"/>
        <v>0</v>
      </c>
      <c r="AG32" s="530">
        <f t="shared" si="7"/>
        <v>0</v>
      </c>
      <c r="AH32" s="530">
        <f t="shared" si="7"/>
        <v>0</v>
      </c>
      <c r="AI32" s="530">
        <f t="shared" si="7"/>
        <v>0</v>
      </c>
      <c r="AJ32" s="530">
        <f t="shared" si="7"/>
        <v>0</v>
      </c>
      <c r="AK32" s="530">
        <f t="shared" si="7"/>
        <v>0</v>
      </c>
      <c r="AL32" s="530">
        <f t="shared" si="7"/>
        <v>0</v>
      </c>
      <c r="AM32" s="530">
        <f t="shared" si="7"/>
        <v>0</v>
      </c>
      <c r="AN32" s="530">
        <f t="shared" si="7"/>
        <v>0</v>
      </c>
      <c r="AO32" s="530">
        <f t="shared" si="7"/>
        <v>0</v>
      </c>
      <c r="AP32" s="530">
        <f t="shared" si="7"/>
        <v>0</v>
      </c>
      <c r="AQ32" s="530">
        <f t="shared" si="7"/>
        <v>0</v>
      </c>
      <c r="AR32" s="530">
        <f t="shared" si="7"/>
        <v>0</v>
      </c>
      <c r="AS32" s="530">
        <f t="shared" si="7"/>
        <v>0</v>
      </c>
      <c r="AT32" s="530">
        <f t="shared" si="7"/>
        <v>0</v>
      </c>
      <c r="AU32" s="530">
        <f t="shared" si="7"/>
        <v>0</v>
      </c>
      <c r="AV32" s="530">
        <f t="shared" si="7"/>
        <v>0</v>
      </c>
      <c r="AW32" s="530">
        <f t="shared" si="7"/>
        <v>0</v>
      </c>
      <c r="AX32" s="530">
        <f t="shared" si="7"/>
        <v>0</v>
      </c>
      <c r="AY32" s="530">
        <f t="shared" si="7"/>
        <v>0</v>
      </c>
      <c r="AZ32" s="530">
        <f t="shared" si="7"/>
        <v>0</v>
      </c>
      <c r="BA32" s="530">
        <f t="shared" si="7"/>
        <v>0</v>
      </c>
      <c r="BB32" s="530">
        <f t="shared" si="7"/>
        <v>0</v>
      </c>
      <c r="BC32" s="530">
        <f t="shared" si="7"/>
        <v>0</v>
      </c>
      <c r="BD32" s="530">
        <f t="shared" si="7"/>
        <v>0</v>
      </c>
      <c r="BE32" s="530">
        <f t="shared" si="7"/>
        <v>0</v>
      </c>
      <c r="BF32" s="530">
        <f t="shared" si="7"/>
        <v>0</v>
      </c>
      <c r="BG32" s="530">
        <f t="shared" si="7"/>
        <v>0</v>
      </c>
      <c r="BH32" s="530">
        <f t="shared" si="7"/>
        <v>0</v>
      </c>
      <c r="BI32" s="530">
        <f t="shared" si="7"/>
        <v>0</v>
      </c>
      <c r="BJ32" s="530">
        <f t="shared" si="7"/>
        <v>0</v>
      </c>
      <c r="BK32" s="530">
        <f t="shared" si="7"/>
        <v>0</v>
      </c>
      <c r="BL32" s="530">
        <f t="shared" si="7"/>
        <v>0</v>
      </c>
      <c r="BM32" s="530">
        <f t="shared" si="7"/>
        <v>0</v>
      </c>
      <c r="BN32" s="530">
        <f t="shared" si="7"/>
        <v>0</v>
      </c>
      <c r="BO32" s="530">
        <f t="shared" si="7"/>
        <v>0</v>
      </c>
      <c r="BP32" s="530">
        <f t="shared" ref="BP32:BZ32" si="8">SUM(BP33:BP42)</f>
        <v>0</v>
      </c>
      <c r="BQ32" s="530">
        <f t="shared" si="8"/>
        <v>0</v>
      </c>
      <c r="BR32" s="530">
        <f t="shared" si="8"/>
        <v>0</v>
      </c>
      <c r="BS32" s="530">
        <f t="shared" si="8"/>
        <v>0</v>
      </c>
      <c r="BT32" s="530">
        <f t="shared" si="8"/>
        <v>0</v>
      </c>
      <c r="BU32" s="530">
        <f t="shared" si="8"/>
        <v>0</v>
      </c>
      <c r="BV32" s="530">
        <f t="shared" si="8"/>
        <v>0</v>
      </c>
      <c r="BW32" s="530">
        <f t="shared" si="8"/>
        <v>0</v>
      </c>
      <c r="BX32" s="530">
        <f t="shared" si="8"/>
        <v>0</v>
      </c>
      <c r="BY32" s="530">
        <f t="shared" si="8"/>
        <v>0</v>
      </c>
      <c r="BZ32" s="530">
        <f t="shared" si="8"/>
        <v>0</v>
      </c>
      <c r="CA32" s="530">
        <f>SUM(CA33:CA42)</f>
        <v>0</v>
      </c>
      <c r="CB32" s="530">
        <f>SUM(CB33:CB42)</f>
        <v>0</v>
      </c>
      <c r="CC32" s="530">
        <f>SUM(CC33:CC42)</f>
        <v>0</v>
      </c>
      <c r="CD32" s="530">
        <f t="shared" ref="CD32" si="9">SUM(CD33:CD42)</f>
        <v>0</v>
      </c>
      <c r="CG32" s="270">
        <v>23</v>
      </c>
    </row>
    <row r="33" spans="1:86">
      <c r="A33" s="543"/>
      <c r="B33" s="352" t="s">
        <v>226</v>
      </c>
      <c r="C33" s="533">
        <v>0</v>
      </c>
      <c r="D33" s="533">
        <v>0</v>
      </c>
      <c r="E33" s="533">
        <v>0</v>
      </c>
      <c r="F33" s="533">
        <v>0</v>
      </c>
      <c r="G33" s="533">
        <v>0</v>
      </c>
      <c r="H33" s="533">
        <v>0</v>
      </c>
      <c r="I33" s="533">
        <v>0</v>
      </c>
      <c r="J33" s="533">
        <v>0</v>
      </c>
      <c r="K33" s="533">
        <v>0</v>
      </c>
      <c r="L33" s="533">
        <v>0</v>
      </c>
      <c r="M33" s="533">
        <v>0</v>
      </c>
      <c r="N33" s="533">
        <v>0</v>
      </c>
      <c r="O33" s="533">
        <v>0</v>
      </c>
      <c r="P33" s="533">
        <v>0</v>
      </c>
      <c r="Q33" s="533">
        <v>0</v>
      </c>
      <c r="R33" s="533">
        <v>0</v>
      </c>
      <c r="S33" s="533">
        <v>0</v>
      </c>
      <c r="T33" s="533">
        <v>0</v>
      </c>
      <c r="U33" s="533">
        <v>0</v>
      </c>
      <c r="V33" s="533">
        <v>0</v>
      </c>
      <c r="W33" s="533">
        <v>0</v>
      </c>
      <c r="X33" s="533">
        <v>0</v>
      </c>
      <c r="Y33" s="533">
        <v>0</v>
      </c>
      <c r="Z33" s="533">
        <v>0</v>
      </c>
      <c r="AA33" s="533">
        <v>0</v>
      </c>
      <c r="AB33" s="533">
        <v>0</v>
      </c>
      <c r="AC33" s="533">
        <v>0</v>
      </c>
      <c r="AD33" s="533">
        <v>0</v>
      </c>
      <c r="AE33" s="533">
        <v>0</v>
      </c>
      <c r="AF33" s="533">
        <v>0</v>
      </c>
      <c r="AG33" s="533">
        <v>0</v>
      </c>
      <c r="AH33" s="533">
        <v>0</v>
      </c>
      <c r="AI33" s="533">
        <v>0</v>
      </c>
      <c r="AJ33" s="533">
        <v>0</v>
      </c>
      <c r="AK33" s="533">
        <v>0</v>
      </c>
      <c r="AL33" s="533">
        <v>0</v>
      </c>
      <c r="AM33" s="533">
        <v>0</v>
      </c>
      <c r="AN33" s="533">
        <v>0</v>
      </c>
      <c r="AO33" s="533">
        <v>0</v>
      </c>
      <c r="AP33" s="533">
        <v>0</v>
      </c>
      <c r="AQ33" s="533">
        <v>0</v>
      </c>
      <c r="AR33" s="533">
        <v>0</v>
      </c>
      <c r="AS33" s="533">
        <v>0</v>
      </c>
      <c r="AT33" s="533">
        <v>0</v>
      </c>
      <c r="AU33" s="533">
        <v>0</v>
      </c>
      <c r="AV33" s="533">
        <v>0</v>
      </c>
      <c r="AW33" s="533">
        <v>0</v>
      </c>
      <c r="AX33" s="533">
        <v>0</v>
      </c>
      <c r="AY33" s="533">
        <v>0</v>
      </c>
      <c r="AZ33" s="533">
        <v>0</v>
      </c>
      <c r="BA33" s="533">
        <v>0</v>
      </c>
      <c r="BB33" s="533">
        <v>0</v>
      </c>
      <c r="BC33" s="533">
        <v>0</v>
      </c>
      <c r="BD33" s="533">
        <v>0</v>
      </c>
      <c r="BE33" s="533">
        <v>0</v>
      </c>
      <c r="BF33" s="533">
        <v>0</v>
      </c>
      <c r="BG33" s="533">
        <v>0</v>
      </c>
      <c r="BH33" s="533">
        <v>0</v>
      </c>
      <c r="BI33" s="533">
        <v>0</v>
      </c>
      <c r="BJ33" s="533">
        <v>0</v>
      </c>
      <c r="BK33" s="533">
        <v>0</v>
      </c>
      <c r="BL33" s="533">
        <v>0</v>
      </c>
      <c r="BM33" s="533">
        <v>0</v>
      </c>
      <c r="BN33" s="533">
        <v>0</v>
      </c>
      <c r="BO33" s="533">
        <v>0</v>
      </c>
      <c r="BP33" s="533">
        <v>0</v>
      </c>
      <c r="BQ33" s="533">
        <v>0</v>
      </c>
      <c r="BR33" s="533">
        <v>0</v>
      </c>
      <c r="BS33" s="533">
        <v>0</v>
      </c>
      <c r="BT33" s="533">
        <v>0</v>
      </c>
      <c r="BU33" s="533">
        <v>0</v>
      </c>
      <c r="BV33" s="533">
        <v>0</v>
      </c>
      <c r="BW33" s="533">
        <v>0</v>
      </c>
      <c r="BX33" s="533">
        <v>0</v>
      </c>
      <c r="BY33" s="533">
        <v>0</v>
      </c>
      <c r="BZ33" s="533">
        <v>0</v>
      </c>
      <c r="CA33" s="533">
        <v>0</v>
      </c>
      <c r="CB33" s="533">
        <v>0</v>
      </c>
      <c r="CC33" s="534">
        <f t="shared" ref="CC33:CD42" si="10">C33+E33+G33+I33+K33+M33+O33+Q33+S33+U33+W33+Y33+AA33+AC33+AE33+AG33+AI33+AK33+AM33+AO33+AQ33+AS33+AU33+AW33+AY33+BA33+BC33+BE33+BG33+BI33+BK33+BM33+BO33+BQ33+BS33+BU33+BW33+BY33+CA33</f>
        <v>0</v>
      </c>
      <c r="CD33" s="534">
        <f t="shared" si="10"/>
        <v>0</v>
      </c>
      <c r="CG33" s="270">
        <v>24</v>
      </c>
    </row>
    <row r="34" spans="1:86">
      <c r="A34" s="541"/>
      <c r="B34" s="199" t="s">
        <v>490</v>
      </c>
      <c r="C34" s="533">
        <v>0</v>
      </c>
      <c r="D34" s="533">
        <v>0</v>
      </c>
      <c r="E34" s="533">
        <v>0</v>
      </c>
      <c r="F34" s="533">
        <v>0</v>
      </c>
      <c r="G34" s="533">
        <v>0</v>
      </c>
      <c r="H34" s="533">
        <v>0</v>
      </c>
      <c r="I34" s="533">
        <v>0</v>
      </c>
      <c r="J34" s="533">
        <v>0</v>
      </c>
      <c r="K34" s="533">
        <v>0</v>
      </c>
      <c r="L34" s="533">
        <v>0</v>
      </c>
      <c r="M34" s="533">
        <v>0</v>
      </c>
      <c r="N34" s="533">
        <v>0</v>
      </c>
      <c r="O34" s="533">
        <v>0</v>
      </c>
      <c r="P34" s="533">
        <v>0</v>
      </c>
      <c r="Q34" s="533">
        <v>0</v>
      </c>
      <c r="R34" s="533">
        <v>0</v>
      </c>
      <c r="S34" s="533">
        <v>0</v>
      </c>
      <c r="T34" s="533">
        <v>0</v>
      </c>
      <c r="U34" s="533">
        <v>0</v>
      </c>
      <c r="V34" s="533">
        <v>0</v>
      </c>
      <c r="W34" s="533">
        <v>0</v>
      </c>
      <c r="X34" s="533">
        <v>0</v>
      </c>
      <c r="Y34" s="533">
        <v>0</v>
      </c>
      <c r="Z34" s="533">
        <v>0</v>
      </c>
      <c r="AA34" s="533">
        <v>0</v>
      </c>
      <c r="AB34" s="533">
        <v>0</v>
      </c>
      <c r="AC34" s="533">
        <v>0</v>
      </c>
      <c r="AD34" s="533">
        <v>0</v>
      </c>
      <c r="AE34" s="533">
        <v>0</v>
      </c>
      <c r="AF34" s="533">
        <v>0</v>
      </c>
      <c r="AG34" s="533">
        <v>0</v>
      </c>
      <c r="AH34" s="533">
        <v>0</v>
      </c>
      <c r="AI34" s="533">
        <v>0</v>
      </c>
      <c r="AJ34" s="533">
        <v>0</v>
      </c>
      <c r="AK34" s="533">
        <v>0</v>
      </c>
      <c r="AL34" s="533">
        <v>0</v>
      </c>
      <c r="AM34" s="533">
        <v>0</v>
      </c>
      <c r="AN34" s="533">
        <v>0</v>
      </c>
      <c r="AO34" s="533">
        <v>0</v>
      </c>
      <c r="AP34" s="533">
        <v>0</v>
      </c>
      <c r="AQ34" s="533">
        <v>0</v>
      </c>
      <c r="AR34" s="533">
        <v>0</v>
      </c>
      <c r="AS34" s="533">
        <v>0</v>
      </c>
      <c r="AT34" s="533">
        <v>0</v>
      </c>
      <c r="AU34" s="533">
        <v>0</v>
      </c>
      <c r="AV34" s="533">
        <v>0</v>
      </c>
      <c r="AW34" s="533">
        <v>0</v>
      </c>
      <c r="AX34" s="533">
        <v>0</v>
      </c>
      <c r="AY34" s="533">
        <v>0</v>
      </c>
      <c r="AZ34" s="533">
        <v>0</v>
      </c>
      <c r="BA34" s="533">
        <v>0</v>
      </c>
      <c r="BB34" s="533">
        <v>0</v>
      </c>
      <c r="BC34" s="533">
        <v>0</v>
      </c>
      <c r="BD34" s="533">
        <v>0</v>
      </c>
      <c r="BE34" s="533">
        <v>0</v>
      </c>
      <c r="BF34" s="533">
        <v>0</v>
      </c>
      <c r="BG34" s="533">
        <v>0</v>
      </c>
      <c r="BH34" s="533">
        <v>0</v>
      </c>
      <c r="BI34" s="533">
        <v>0</v>
      </c>
      <c r="BJ34" s="533">
        <v>0</v>
      </c>
      <c r="BK34" s="533">
        <v>0</v>
      </c>
      <c r="BL34" s="533">
        <v>0</v>
      </c>
      <c r="BM34" s="533">
        <v>0</v>
      </c>
      <c r="BN34" s="533">
        <v>0</v>
      </c>
      <c r="BO34" s="533">
        <v>0</v>
      </c>
      <c r="BP34" s="533">
        <v>0</v>
      </c>
      <c r="BQ34" s="533">
        <v>0</v>
      </c>
      <c r="BR34" s="533">
        <v>0</v>
      </c>
      <c r="BS34" s="533">
        <v>0</v>
      </c>
      <c r="BT34" s="533">
        <v>0</v>
      </c>
      <c r="BU34" s="533">
        <v>0</v>
      </c>
      <c r="BV34" s="533">
        <v>0</v>
      </c>
      <c r="BW34" s="533">
        <v>0</v>
      </c>
      <c r="BX34" s="533">
        <v>0</v>
      </c>
      <c r="BY34" s="533">
        <v>0</v>
      </c>
      <c r="BZ34" s="533">
        <v>0</v>
      </c>
      <c r="CA34" s="533">
        <v>0</v>
      </c>
      <c r="CB34" s="533">
        <v>0</v>
      </c>
      <c r="CC34" s="534">
        <f t="shared" si="10"/>
        <v>0</v>
      </c>
      <c r="CD34" s="534">
        <f t="shared" si="10"/>
        <v>0</v>
      </c>
      <c r="CG34" s="270">
        <v>25</v>
      </c>
    </row>
    <row r="35" spans="1:86">
      <c r="A35" s="541"/>
      <c r="B35" s="199" t="s">
        <v>492</v>
      </c>
      <c r="C35" s="533">
        <v>0</v>
      </c>
      <c r="D35" s="533">
        <v>0</v>
      </c>
      <c r="E35" s="533">
        <v>0</v>
      </c>
      <c r="F35" s="533">
        <v>0</v>
      </c>
      <c r="G35" s="533">
        <v>0</v>
      </c>
      <c r="H35" s="533">
        <v>0</v>
      </c>
      <c r="I35" s="533">
        <v>0</v>
      </c>
      <c r="J35" s="533">
        <v>0</v>
      </c>
      <c r="K35" s="533">
        <v>0</v>
      </c>
      <c r="L35" s="533">
        <v>0</v>
      </c>
      <c r="M35" s="533">
        <v>0</v>
      </c>
      <c r="N35" s="533">
        <v>0</v>
      </c>
      <c r="O35" s="533">
        <v>0</v>
      </c>
      <c r="P35" s="533">
        <v>0</v>
      </c>
      <c r="Q35" s="533">
        <v>0</v>
      </c>
      <c r="R35" s="533">
        <v>0</v>
      </c>
      <c r="S35" s="533">
        <v>0</v>
      </c>
      <c r="T35" s="533">
        <v>0</v>
      </c>
      <c r="U35" s="533">
        <v>0</v>
      </c>
      <c r="V35" s="533">
        <v>0</v>
      </c>
      <c r="W35" s="533">
        <v>0</v>
      </c>
      <c r="X35" s="533">
        <v>0</v>
      </c>
      <c r="Y35" s="533">
        <v>0</v>
      </c>
      <c r="Z35" s="533">
        <v>0</v>
      </c>
      <c r="AA35" s="533">
        <v>0</v>
      </c>
      <c r="AB35" s="533">
        <v>0</v>
      </c>
      <c r="AC35" s="533">
        <v>0</v>
      </c>
      <c r="AD35" s="533">
        <v>0</v>
      </c>
      <c r="AE35" s="533">
        <v>0</v>
      </c>
      <c r="AF35" s="533">
        <v>0</v>
      </c>
      <c r="AG35" s="533">
        <v>0</v>
      </c>
      <c r="AH35" s="533">
        <v>0</v>
      </c>
      <c r="AI35" s="533">
        <v>0</v>
      </c>
      <c r="AJ35" s="533">
        <v>0</v>
      </c>
      <c r="AK35" s="533">
        <v>0</v>
      </c>
      <c r="AL35" s="533">
        <v>0</v>
      </c>
      <c r="AM35" s="533">
        <v>0</v>
      </c>
      <c r="AN35" s="533">
        <v>0</v>
      </c>
      <c r="AO35" s="533">
        <v>0</v>
      </c>
      <c r="AP35" s="533">
        <v>0</v>
      </c>
      <c r="AQ35" s="533">
        <v>0</v>
      </c>
      <c r="AR35" s="533">
        <v>0</v>
      </c>
      <c r="AS35" s="533">
        <v>0</v>
      </c>
      <c r="AT35" s="533">
        <v>0</v>
      </c>
      <c r="AU35" s="533">
        <v>0</v>
      </c>
      <c r="AV35" s="533">
        <v>0</v>
      </c>
      <c r="AW35" s="533">
        <v>0</v>
      </c>
      <c r="AX35" s="533">
        <v>0</v>
      </c>
      <c r="AY35" s="533">
        <v>0</v>
      </c>
      <c r="AZ35" s="533">
        <v>0</v>
      </c>
      <c r="BA35" s="533">
        <v>0</v>
      </c>
      <c r="BB35" s="533">
        <v>0</v>
      </c>
      <c r="BC35" s="533">
        <v>0</v>
      </c>
      <c r="BD35" s="533">
        <v>0</v>
      </c>
      <c r="BE35" s="533">
        <v>0</v>
      </c>
      <c r="BF35" s="533">
        <v>0</v>
      </c>
      <c r="BG35" s="533">
        <v>0</v>
      </c>
      <c r="BH35" s="533">
        <v>0</v>
      </c>
      <c r="BI35" s="533">
        <v>0</v>
      </c>
      <c r="BJ35" s="533">
        <v>0</v>
      </c>
      <c r="BK35" s="533">
        <v>0</v>
      </c>
      <c r="BL35" s="533">
        <v>0</v>
      </c>
      <c r="BM35" s="533">
        <v>0</v>
      </c>
      <c r="BN35" s="533">
        <v>0</v>
      </c>
      <c r="BO35" s="533">
        <v>0</v>
      </c>
      <c r="BP35" s="533">
        <v>0</v>
      </c>
      <c r="BQ35" s="533">
        <v>0</v>
      </c>
      <c r="BR35" s="533">
        <v>0</v>
      </c>
      <c r="BS35" s="533">
        <v>0</v>
      </c>
      <c r="BT35" s="533">
        <v>0</v>
      </c>
      <c r="BU35" s="533">
        <v>0</v>
      </c>
      <c r="BV35" s="533">
        <v>0</v>
      </c>
      <c r="BW35" s="533">
        <v>0</v>
      </c>
      <c r="BX35" s="533">
        <v>0</v>
      </c>
      <c r="BY35" s="533">
        <v>0</v>
      </c>
      <c r="BZ35" s="533">
        <v>0</v>
      </c>
      <c r="CA35" s="533">
        <v>0</v>
      </c>
      <c r="CB35" s="533">
        <v>0</v>
      </c>
      <c r="CC35" s="534">
        <f t="shared" si="10"/>
        <v>0</v>
      </c>
      <c r="CD35" s="534">
        <f t="shared" si="10"/>
        <v>0</v>
      </c>
      <c r="CG35" s="270">
        <v>26</v>
      </c>
    </row>
    <row r="36" spans="1:86">
      <c r="A36" s="541"/>
      <c r="B36" s="199" t="s">
        <v>493</v>
      </c>
      <c r="C36" s="533">
        <v>0</v>
      </c>
      <c r="D36" s="533">
        <v>0</v>
      </c>
      <c r="E36" s="533">
        <v>0</v>
      </c>
      <c r="F36" s="533">
        <v>0</v>
      </c>
      <c r="G36" s="533">
        <v>0</v>
      </c>
      <c r="H36" s="533">
        <v>0</v>
      </c>
      <c r="I36" s="533">
        <v>0</v>
      </c>
      <c r="J36" s="533">
        <v>0</v>
      </c>
      <c r="K36" s="533">
        <v>0</v>
      </c>
      <c r="L36" s="533">
        <v>0</v>
      </c>
      <c r="M36" s="533">
        <v>0</v>
      </c>
      <c r="N36" s="533">
        <v>0</v>
      </c>
      <c r="O36" s="533">
        <v>0</v>
      </c>
      <c r="P36" s="533">
        <v>0</v>
      </c>
      <c r="Q36" s="533">
        <v>0</v>
      </c>
      <c r="R36" s="533">
        <v>0</v>
      </c>
      <c r="S36" s="533">
        <v>0</v>
      </c>
      <c r="T36" s="533">
        <v>0</v>
      </c>
      <c r="U36" s="533">
        <v>0</v>
      </c>
      <c r="V36" s="533">
        <v>0</v>
      </c>
      <c r="W36" s="533">
        <v>0</v>
      </c>
      <c r="X36" s="533">
        <v>0</v>
      </c>
      <c r="Y36" s="533">
        <v>0</v>
      </c>
      <c r="Z36" s="533">
        <v>0</v>
      </c>
      <c r="AA36" s="533">
        <v>0</v>
      </c>
      <c r="AB36" s="533">
        <v>0</v>
      </c>
      <c r="AC36" s="533">
        <v>0</v>
      </c>
      <c r="AD36" s="533">
        <v>0</v>
      </c>
      <c r="AE36" s="533">
        <v>0</v>
      </c>
      <c r="AF36" s="533">
        <v>0</v>
      </c>
      <c r="AG36" s="533">
        <v>0</v>
      </c>
      <c r="AH36" s="533">
        <v>0</v>
      </c>
      <c r="AI36" s="533">
        <v>0</v>
      </c>
      <c r="AJ36" s="533">
        <v>0</v>
      </c>
      <c r="AK36" s="533">
        <v>0</v>
      </c>
      <c r="AL36" s="533">
        <v>0</v>
      </c>
      <c r="AM36" s="533">
        <v>0</v>
      </c>
      <c r="AN36" s="533">
        <v>0</v>
      </c>
      <c r="AO36" s="533">
        <v>0</v>
      </c>
      <c r="AP36" s="533">
        <v>0</v>
      </c>
      <c r="AQ36" s="533">
        <v>0</v>
      </c>
      <c r="AR36" s="533">
        <v>0</v>
      </c>
      <c r="AS36" s="533">
        <v>0</v>
      </c>
      <c r="AT36" s="533">
        <v>0</v>
      </c>
      <c r="AU36" s="533">
        <v>0</v>
      </c>
      <c r="AV36" s="533">
        <v>0</v>
      </c>
      <c r="AW36" s="533">
        <v>0</v>
      </c>
      <c r="AX36" s="533">
        <v>0</v>
      </c>
      <c r="AY36" s="533">
        <v>0</v>
      </c>
      <c r="AZ36" s="533">
        <v>0</v>
      </c>
      <c r="BA36" s="533">
        <v>0</v>
      </c>
      <c r="BB36" s="533">
        <v>0</v>
      </c>
      <c r="BC36" s="533">
        <v>0</v>
      </c>
      <c r="BD36" s="533">
        <v>0</v>
      </c>
      <c r="BE36" s="533">
        <v>0</v>
      </c>
      <c r="BF36" s="533">
        <v>0</v>
      </c>
      <c r="BG36" s="533">
        <v>0</v>
      </c>
      <c r="BH36" s="533">
        <v>0</v>
      </c>
      <c r="BI36" s="533">
        <v>0</v>
      </c>
      <c r="BJ36" s="533">
        <v>0</v>
      </c>
      <c r="BK36" s="533">
        <v>0</v>
      </c>
      <c r="BL36" s="533">
        <v>0</v>
      </c>
      <c r="BM36" s="533">
        <v>0</v>
      </c>
      <c r="BN36" s="533">
        <v>0</v>
      </c>
      <c r="BO36" s="533">
        <v>0</v>
      </c>
      <c r="BP36" s="533">
        <v>0</v>
      </c>
      <c r="BQ36" s="533">
        <v>0</v>
      </c>
      <c r="BR36" s="533">
        <v>0</v>
      </c>
      <c r="BS36" s="533">
        <v>0</v>
      </c>
      <c r="BT36" s="533">
        <v>0</v>
      </c>
      <c r="BU36" s="533">
        <v>0</v>
      </c>
      <c r="BV36" s="533">
        <v>0</v>
      </c>
      <c r="BW36" s="533">
        <v>0</v>
      </c>
      <c r="BX36" s="533">
        <v>0</v>
      </c>
      <c r="BY36" s="533">
        <v>0</v>
      </c>
      <c r="BZ36" s="533">
        <v>0</v>
      </c>
      <c r="CA36" s="533">
        <v>0</v>
      </c>
      <c r="CB36" s="533">
        <v>0</v>
      </c>
      <c r="CC36" s="534">
        <f t="shared" si="10"/>
        <v>0</v>
      </c>
      <c r="CD36" s="534">
        <f t="shared" si="10"/>
        <v>0</v>
      </c>
      <c r="CG36" s="270">
        <v>27</v>
      </c>
    </row>
    <row r="37" spans="1:86">
      <c r="A37" s="541"/>
      <c r="B37" s="199" t="s">
        <v>494</v>
      </c>
      <c r="C37" s="533">
        <v>0</v>
      </c>
      <c r="D37" s="533">
        <v>0</v>
      </c>
      <c r="E37" s="533">
        <v>0</v>
      </c>
      <c r="F37" s="533">
        <v>0</v>
      </c>
      <c r="G37" s="533">
        <v>0</v>
      </c>
      <c r="H37" s="533">
        <v>0</v>
      </c>
      <c r="I37" s="533">
        <v>0</v>
      </c>
      <c r="J37" s="533">
        <v>0</v>
      </c>
      <c r="K37" s="533">
        <v>0</v>
      </c>
      <c r="L37" s="533">
        <v>0</v>
      </c>
      <c r="M37" s="533">
        <v>0</v>
      </c>
      <c r="N37" s="533">
        <v>0</v>
      </c>
      <c r="O37" s="533">
        <v>0</v>
      </c>
      <c r="P37" s="533">
        <v>0</v>
      </c>
      <c r="Q37" s="533">
        <v>0</v>
      </c>
      <c r="R37" s="533">
        <v>0</v>
      </c>
      <c r="S37" s="533">
        <v>0</v>
      </c>
      <c r="T37" s="533">
        <v>0</v>
      </c>
      <c r="U37" s="533">
        <v>0</v>
      </c>
      <c r="V37" s="533">
        <v>0</v>
      </c>
      <c r="W37" s="533">
        <v>0</v>
      </c>
      <c r="X37" s="533">
        <v>0</v>
      </c>
      <c r="Y37" s="533">
        <v>0</v>
      </c>
      <c r="Z37" s="533">
        <v>0</v>
      </c>
      <c r="AA37" s="533">
        <v>0</v>
      </c>
      <c r="AB37" s="533">
        <v>0</v>
      </c>
      <c r="AC37" s="533">
        <v>0</v>
      </c>
      <c r="AD37" s="533">
        <v>0</v>
      </c>
      <c r="AE37" s="533">
        <v>0</v>
      </c>
      <c r="AF37" s="533">
        <v>0</v>
      </c>
      <c r="AG37" s="533">
        <v>0</v>
      </c>
      <c r="AH37" s="533">
        <v>0</v>
      </c>
      <c r="AI37" s="533">
        <v>0</v>
      </c>
      <c r="AJ37" s="533">
        <v>0</v>
      </c>
      <c r="AK37" s="533">
        <v>0</v>
      </c>
      <c r="AL37" s="533">
        <v>0</v>
      </c>
      <c r="AM37" s="533">
        <v>0</v>
      </c>
      <c r="AN37" s="533">
        <v>0</v>
      </c>
      <c r="AO37" s="533">
        <v>0</v>
      </c>
      <c r="AP37" s="533">
        <v>0</v>
      </c>
      <c r="AQ37" s="533">
        <v>0</v>
      </c>
      <c r="AR37" s="533">
        <v>0</v>
      </c>
      <c r="AS37" s="533">
        <v>0</v>
      </c>
      <c r="AT37" s="533">
        <v>0</v>
      </c>
      <c r="AU37" s="533">
        <v>0</v>
      </c>
      <c r="AV37" s="533">
        <v>0</v>
      </c>
      <c r="AW37" s="533">
        <v>0</v>
      </c>
      <c r="AX37" s="533">
        <v>0</v>
      </c>
      <c r="AY37" s="533">
        <v>0</v>
      </c>
      <c r="AZ37" s="533">
        <v>0</v>
      </c>
      <c r="BA37" s="533">
        <v>0</v>
      </c>
      <c r="BB37" s="533">
        <v>0</v>
      </c>
      <c r="BC37" s="533">
        <v>0</v>
      </c>
      <c r="BD37" s="533">
        <v>0</v>
      </c>
      <c r="BE37" s="533">
        <v>0</v>
      </c>
      <c r="BF37" s="533">
        <v>0</v>
      </c>
      <c r="BG37" s="533">
        <v>0</v>
      </c>
      <c r="BH37" s="533">
        <v>0</v>
      </c>
      <c r="BI37" s="533">
        <v>0</v>
      </c>
      <c r="BJ37" s="533">
        <v>0</v>
      </c>
      <c r="BK37" s="533">
        <v>0</v>
      </c>
      <c r="BL37" s="533">
        <v>0</v>
      </c>
      <c r="BM37" s="533">
        <v>0</v>
      </c>
      <c r="BN37" s="533">
        <v>0</v>
      </c>
      <c r="BO37" s="533">
        <v>0</v>
      </c>
      <c r="BP37" s="533">
        <v>0</v>
      </c>
      <c r="BQ37" s="533">
        <v>0</v>
      </c>
      <c r="BR37" s="533">
        <v>0</v>
      </c>
      <c r="BS37" s="533">
        <v>0</v>
      </c>
      <c r="BT37" s="533">
        <v>0</v>
      </c>
      <c r="BU37" s="533">
        <v>0</v>
      </c>
      <c r="BV37" s="533">
        <v>0</v>
      </c>
      <c r="BW37" s="533">
        <v>0</v>
      </c>
      <c r="BX37" s="533">
        <v>0</v>
      </c>
      <c r="BY37" s="533">
        <v>0</v>
      </c>
      <c r="BZ37" s="533">
        <v>0</v>
      </c>
      <c r="CA37" s="533">
        <v>0</v>
      </c>
      <c r="CB37" s="533">
        <v>0</v>
      </c>
      <c r="CC37" s="534">
        <f t="shared" si="10"/>
        <v>0</v>
      </c>
      <c r="CD37" s="534">
        <f t="shared" si="10"/>
        <v>0</v>
      </c>
      <c r="CG37" s="270">
        <v>28</v>
      </c>
    </row>
    <row r="38" spans="1:86">
      <c r="A38" s="541"/>
      <c r="B38" s="200" t="s">
        <v>801</v>
      </c>
      <c r="C38" s="533">
        <v>0</v>
      </c>
      <c r="D38" s="533">
        <v>0</v>
      </c>
      <c r="E38" s="533">
        <v>0</v>
      </c>
      <c r="F38" s="533">
        <v>0</v>
      </c>
      <c r="G38" s="533">
        <v>0</v>
      </c>
      <c r="H38" s="533">
        <v>0</v>
      </c>
      <c r="I38" s="533">
        <v>0</v>
      </c>
      <c r="J38" s="533">
        <v>0</v>
      </c>
      <c r="K38" s="533">
        <v>0</v>
      </c>
      <c r="L38" s="533">
        <v>0</v>
      </c>
      <c r="M38" s="533">
        <v>0</v>
      </c>
      <c r="N38" s="533">
        <v>0</v>
      </c>
      <c r="O38" s="533">
        <v>0</v>
      </c>
      <c r="P38" s="533">
        <v>0</v>
      </c>
      <c r="Q38" s="533">
        <v>0</v>
      </c>
      <c r="R38" s="533">
        <v>0</v>
      </c>
      <c r="S38" s="533">
        <v>0</v>
      </c>
      <c r="T38" s="533">
        <v>0</v>
      </c>
      <c r="U38" s="533">
        <v>0</v>
      </c>
      <c r="V38" s="533">
        <v>0</v>
      </c>
      <c r="W38" s="533">
        <v>0</v>
      </c>
      <c r="X38" s="533">
        <v>0</v>
      </c>
      <c r="Y38" s="533">
        <v>0</v>
      </c>
      <c r="Z38" s="533">
        <v>0</v>
      </c>
      <c r="AA38" s="533">
        <v>0</v>
      </c>
      <c r="AB38" s="533">
        <v>0</v>
      </c>
      <c r="AC38" s="533">
        <v>0</v>
      </c>
      <c r="AD38" s="533">
        <v>0</v>
      </c>
      <c r="AE38" s="533">
        <v>0</v>
      </c>
      <c r="AF38" s="533">
        <v>0</v>
      </c>
      <c r="AG38" s="533">
        <v>0</v>
      </c>
      <c r="AH38" s="533">
        <v>0</v>
      </c>
      <c r="AI38" s="533">
        <v>0</v>
      </c>
      <c r="AJ38" s="533">
        <v>0</v>
      </c>
      <c r="AK38" s="533">
        <v>0</v>
      </c>
      <c r="AL38" s="533">
        <v>0</v>
      </c>
      <c r="AM38" s="533">
        <v>0</v>
      </c>
      <c r="AN38" s="533">
        <v>0</v>
      </c>
      <c r="AO38" s="533">
        <v>0</v>
      </c>
      <c r="AP38" s="533">
        <v>0</v>
      </c>
      <c r="AQ38" s="533">
        <v>0</v>
      </c>
      <c r="AR38" s="533">
        <v>0</v>
      </c>
      <c r="AS38" s="533">
        <v>0</v>
      </c>
      <c r="AT38" s="533">
        <v>0</v>
      </c>
      <c r="AU38" s="533">
        <v>0</v>
      </c>
      <c r="AV38" s="533">
        <v>0</v>
      </c>
      <c r="AW38" s="533">
        <v>0</v>
      </c>
      <c r="AX38" s="533">
        <v>0</v>
      </c>
      <c r="AY38" s="533">
        <v>0</v>
      </c>
      <c r="AZ38" s="533">
        <v>0</v>
      </c>
      <c r="BA38" s="533">
        <v>0</v>
      </c>
      <c r="BB38" s="533">
        <v>0</v>
      </c>
      <c r="BC38" s="533">
        <v>0</v>
      </c>
      <c r="BD38" s="533">
        <v>0</v>
      </c>
      <c r="BE38" s="533">
        <v>0</v>
      </c>
      <c r="BF38" s="533">
        <v>0</v>
      </c>
      <c r="BG38" s="533">
        <v>0</v>
      </c>
      <c r="BH38" s="533">
        <v>0</v>
      </c>
      <c r="BI38" s="533">
        <v>0</v>
      </c>
      <c r="BJ38" s="533">
        <v>0</v>
      </c>
      <c r="BK38" s="533">
        <v>0</v>
      </c>
      <c r="BL38" s="533">
        <v>0</v>
      </c>
      <c r="BM38" s="533">
        <v>0</v>
      </c>
      <c r="BN38" s="533">
        <v>0</v>
      </c>
      <c r="BO38" s="533">
        <v>0</v>
      </c>
      <c r="BP38" s="533">
        <v>0</v>
      </c>
      <c r="BQ38" s="533">
        <v>0</v>
      </c>
      <c r="BR38" s="533">
        <v>0</v>
      </c>
      <c r="BS38" s="533">
        <v>0</v>
      </c>
      <c r="BT38" s="533">
        <v>0</v>
      </c>
      <c r="BU38" s="533">
        <v>0</v>
      </c>
      <c r="BV38" s="533">
        <v>0</v>
      </c>
      <c r="BW38" s="533">
        <v>0</v>
      </c>
      <c r="BX38" s="533">
        <v>0</v>
      </c>
      <c r="BY38" s="533">
        <v>0</v>
      </c>
      <c r="BZ38" s="533">
        <v>0</v>
      </c>
      <c r="CA38" s="533">
        <v>0</v>
      </c>
      <c r="CB38" s="533">
        <v>0</v>
      </c>
      <c r="CC38" s="534">
        <f t="shared" si="10"/>
        <v>0</v>
      </c>
      <c r="CD38" s="534">
        <f t="shared" si="10"/>
        <v>0</v>
      </c>
      <c r="CG38" s="270">
        <v>29</v>
      </c>
    </row>
    <row r="39" spans="1:86">
      <c r="A39" s="541"/>
      <c r="B39" s="200" t="s">
        <v>802</v>
      </c>
      <c r="C39" s="533">
        <v>0</v>
      </c>
      <c r="D39" s="533">
        <v>0</v>
      </c>
      <c r="E39" s="533">
        <v>0</v>
      </c>
      <c r="F39" s="533">
        <v>0</v>
      </c>
      <c r="G39" s="533">
        <v>0</v>
      </c>
      <c r="H39" s="533">
        <v>0</v>
      </c>
      <c r="I39" s="533">
        <v>0</v>
      </c>
      <c r="J39" s="533">
        <v>0</v>
      </c>
      <c r="K39" s="533">
        <v>0</v>
      </c>
      <c r="L39" s="533">
        <v>0</v>
      </c>
      <c r="M39" s="533">
        <v>0</v>
      </c>
      <c r="N39" s="533">
        <v>0</v>
      </c>
      <c r="O39" s="533">
        <v>0</v>
      </c>
      <c r="P39" s="533">
        <v>0</v>
      </c>
      <c r="Q39" s="533">
        <v>0</v>
      </c>
      <c r="R39" s="533">
        <v>0</v>
      </c>
      <c r="S39" s="533">
        <v>0</v>
      </c>
      <c r="T39" s="533">
        <v>0</v>
      </c>
      <c r="U39" s="533">
        <v>0</v>
      </c>
      <c r="V39" s="533">
        <v>0</v>
      </c>
      <c r="W39" s="533">
        <v>0</v>
      </c>
      <c r="X39" s="533">
        <v>0</v>
      </c>
      <c r="Y39" s="533">
        <v>0</v>
      </c>
      <c r="Z39" s="533">
        <v>0</v>
      </c>
      <c r="AA39" s="533">
        <v>0</v>
      </c>
      <c r="AB39" s="533">
        <v>0</v>
      </c>
      <c r="AC39" s="533">
        <v>0</v>
      </c>
      <c r="AD39" s="533">
        <v>0</v>
      </c>
      <c r="AE39" s="533">
        <v>0</v>
      </c>
      <c r="AF39" s="533">
        <v>0</v>
      </c>
      <c r="AG39" s="533">
        <v>0</v>
      </c>
      <c r="AH39" s="533">
        <v>0</v>
      </c>
      <c r="AI39" s="533">
        <v>0</v>
      </c>
      <c r="AJ39" s="533">
        <v>0</v>
      </c>
      <c r="AK39" s="533">
        <v>0</v>
      </c>
      <c r="AL39" s="533">
        <v>0</v>
      </c>
      <c r="AM39" s="533">
        <v>0</v>
      </c>
      <c r="AN39" s="533">
        <v>0</v>
      </c>
      <c r="AO39" s="533">
        <v>0</v>
      </c>
      <c r="AP39" s="533">
        <v>0</v>
      </c>
      <c r="AQ39" s="533">
        <v>0</v>
      </c>
      <c r="AR39" s="533">
        <v>0</v>
      </c>
      <c r="AS39" s="533">
        <v>0</v>
      </c>
      <c r="AT39" s="533">
        <v>0</v>
      </c>
      <c r="AU39" s="533">
        <v>0</v>
      </c>
      <c r="AV39" s="533">
        <v>0</v>
      </c>
      <c r="AW39" s="533">
        <v>0</v>
      </c>
      <c r="AX39" s="533">
        <v>0</v>
      </c>
      <c r="AY39" s="533">
        <v>0</v>
      </c>
      <c r="AZ39" s="533">
        <v>0</v>
      </c>
      <c r="BA39" s="533">
        <v>0</v>
      </c>
      <c r="BB39" s="533">
        <v>0</v>
      </c>
      <c r="BC39" s="533">
        <v>0</v>
      </c>
      <c r="BD39" s="533">
        <v>0</v>
      </c>
      <c r="BE39" s="533">
        <v>0</v>
      </c>
      <c r="BF39" s="533">
        <v>0</v>
      </c>
      <c r="BG39" s="533">
        <v>0</v>
      </c>
      <c r="BH39" s="533">
        <v>0</v>
      </c>
      <c r="BI39" s="533">
        <v>0</v>
      </c>
      <c r="BJ39" s="533">
        <v>0</v>
      </c>
      <c r="BK39" s="533">
        <v>0</v>
      </c>
      <c r="BL39" s="533">
        <v>0</v>
      </c>
      <c r="BM39" s="533">
        <v>0</v>
      </c>
      <c r="BN39" s="533">
        <v>0</v>
      </c>
      <c r="BO39" s="533">
        <v>0</v>
      </c>
      <c r="BP39" s="533">
        <v>0</v>
      </c>
      <c r="BQ39" s="533">
        <v>0</v>
      </c>
      <c r="BR39" s="533">
        <v>0</v>
      </c>
      <c r="BS39" s="533">
        <v>0</v>
      </c>
      <c r="BT39" s="533">
        <v>0</v>
      </c>
      <c r="BU39" s="533">
        <v>0</v>
      </c>
      <c r="BV39" s="533">
        <v>0</v>
      </c>
      <c r="BW39" s="533">
        <v>0</v>
      </c>
      <c r="BX39" s="533">
        <v>0</v>
      </c>
      <c r="BY39" s="533">
        <v>0</v>
      </c>
      <c r="BZ39" s="533">
        <v>0</v>
      </c>
      <c r="CA39" s="533">
        <v>0</v>
      </c>
      <c r="CB39" s="533">
        <v>0</v>
      </c>
      <c r="CC39" s="534">
        <f t="shared" si="10"/>
        <v>0</v>
      </c>
      <c r="CD39" s="534">
        <f t="shared" si="10"/>
        <v>0</v>
      </c>
      <c r="CG39" s="270">
        <v>30</v>
      </c>
    </row>
    <row r="40" spans="1:86">
      <c r="A40" s="541"/>
      <c r="B40" s="200" t="s">
        <v>499</v>
      </c>
      <c r="C40" s="533">
        <v>0</v>
      </c>
      <c r="D40" s="533">
        <v>0</v>
      </c>
      <c r="E40" s="533">
        <v>0</v>
      </c>
      <c r="F40" s="533">
        <v>0</v>
      </c>
      <c r="G40" s="533">
        <v>0</v>
      </c>
      <c r="H40" s="533">
        <v>0</v>
      </c>
      <c r="I40" s="533">
        <v>0</v>
      </c>
      <c r="J40" s="533">
        <v>0</v>
      </c>
      <c r="K40" s="533">
        <v>0</v>
      </c>
      <c r="L40" s="533">
        <v>0</v>
      </c>
      <c r="M40" s="533">
        <v>0</v>
      </c>
      <c r="N40" s="533">
        <v>0</v>
      </c>
      <c r="O40" s="533">
        <v>0</v>
      </c>
      <c r="P40" s="533">
        <v>0</v>
      </c>
      <c r="Q40" s="533">
        <v>0</v>
      </c>
      <c r="R40" s="533">
        <v>0</v>
      </c>
      <c r="S40" s="533">
        <v>0</v>
      </c>
      <c r="T40" s="533">
        <v>0</v>
      </c>
      <c r="U40" s="533">
        <v>0</v>
      </c>
      <c r="V40" s="533">
        <v>0</v>
      </c>
      <c r="W40" s="533">
        <v>0</v>
      </c>
      <c r="X40" s="533">
        <v>0</v>
      </c>
      <c r="Y40" s="533">
        <v>0</v>
      </c>
      <c r="Z40" s="533">
        <v>0</v>
      </c>
      <c r="AA40" s="533">
        <v>0</v>
      </c>
      <c r="AB40" s="533">
        <v>0</v>
      </c>
      <c r="AC40" s="533">
        <v>0</v>
      </c>
      <c r="AD40" s="533">
        <v>0</v>
      </c>
      <c r="AE40" s="533">
        <v>0</v>
      </c>
      <c r="AF40" s="533">
        <v>0</v>
      </c>
      <c r="AG40" s="533">
        <v>0</v>
      </c>
      <c r="AH40" s="533">
        <v>0</v>
      </c>
      <c r="AI40" s="533">
        <v>0</v>
      </c>
      <c r="AJ40" s="533">
        <v>0</v>
      </c>
      <c r="AK40" s="533">
        <v>0</v>
      </c>
      <c r="AL40" s="533">
        <v>0</v>
      </c>
      <c r="AM40" s="533">
        <v>0</v>
      </c>
      <c r="AN40" s="533">
        <v>0</v>
      </c>
      <c r="AO40" s="533">
        <v>0</v>
      </c>
      <c r="AP40" s="533">
        <v>0</v>
      </c>
      <c r="AQ40" s="533">
        <v>0</v>
      </c>
      <c r="AR40" s="533">
        <v>0</v>
      </c>
      <c r="AS40" s="533">
        <v>0</v>
      </c>
      <c r="AT40" s="533">
        <v>0</v>
      </c>
      <c r="AU40" s="533">
        <v>0</v>
      </c>
      <c r="AV40" s="533">
        <v>0</v>
      </c>
      <c r="AW40" s="533">
        <v>0</v>
      </c>
      <c r="AX40" s="533">
        <v>0</v>
      </c>
      <c r="AY40" s="533">
        <v>0</v>
      </c>
      <c r="AZ40" s="533">
        <v>0</v>
      </c>
      <c r="BA40" s="533">
        <v>0</v>
      </c>
      <c r="BB40" s="533">
        <v>0</v>
      </c>
      <c r="BC40" s="533">
        <v>0</v>
      </c>
      <c r="BD40" s="533">
        <v>0</v>
      </c>
      <c r="BE40" s="533">
        <v>0</v>
      </c>
      <c r="BF40" s="533">
        <v>0</v>
      </c>
      <c r="BG40" s="533">
        <v>0</v>
      </c>
      <c r="BH40" s="533">
        <v>0</v>
      </c>
      <c r="BI40" s="533">
        <v>0</v>
      </c>
      <c r="BJ40" s="533">
        <v>0</v>
      </c>
      <c r="BK40" s="533">
        <v>0</v>
      </c>
      <c r="BL40" s="533">
        <v>0</v>
      </c>
      <c r="BM40" s="533">
        <v>0</v>
      </c>
      <c r="BN40" s="533">
        <v>0</v>
      </c>
      <c r="BO40" s="533">
        <v>0</v>
      </c>
      <c r="BP40" s="533">
        <v>0</v>
      </c>
      <c r="BQ40" s="533">
        <v>0</v>
      </c>
      <c r="BR40" s="533">
        <v>0</v>
      </c>
      <c r="BS40" s="533">
        <v>0</v>
      </c>
      <c r="BT40" s="533">
        <v>0</v>
      </c>
      <c r="BU40" s="533">
        <v>0</v>
      </c>
      <c r="BV40" s="533">
        <v>0</v>
      </c>
      <c r="BW40" s="533">
        <v>0</v>
      </c>
      <c r="BX40" s="533">
        <v>0</v>
      </c>
      <c r="BY40" s="533">
        <v>0</v>
      </c>
      <c r="BZ40" s="533">
        <v>0</v>
      </c>
      <c r="CA40" s="533">
        <v>0</v>
      </c>
      <c r="CB40" s="533">
        <v>0</v>
      </c>
      <c r="CC40" s="534">
        <f t="shared" si="10"/>
        <v>0</v>
      </c>
      <c r="CD40" s="534">
        <f t="shared" si="10"/>
        <v>0</v>
      </c>
      <c r="CG40" s="270">
        <v>31</v>
      </c>
    </row>
    <row r="41" spans="1:86">
      <c r="A41" s="541"/>
      <c r="B41" s="200" t="s">
        <v>500</v>
      </c>
      <c r="C41" s="533">
        <v>0</v>
      </c>
      <c r="D41" s="533">
        <v>0</v>
      </c>
      <c r="E41" s="533">
        <v>0</v>
      </c>
      <c r="F41" s="533">
        <v>0</v>
      </c>
      <c r="G41" s="533">
        <v>0</v>
      </c>
      <c r="H41" s="533">
        <v>0</v>
      </c>
      <c r="I41" s="533">
        <v>0</v>
      </c>
      <c r="J41" s="533">
        <v>0</v>
      </c>
      <c r="K41" s="533">
        <v>0</v>
      </c>
      <c r="L41" s="533">
        <v>0</v>
      </c>
      <c r="M41" s="533">
        <v>0</v>
      </c>
      <c r="N41" s="533">
        <v>0</v>
      </c>
      <c r="O41" s="533">
        <v>0</v>
      </c>
      <c r="P41" s="533">
        <v>0</v>
      </c>
      <c r="Q41" s="533">
        <v>0</v>
      </c>
      <c r="R41" s="533">
        <v>0</v>
      </c>
      <c r="S41" s="533">
        <v>0</v>
      </c>
      <c r="T41" s="533">
        <v>0</v>
      </c>
      <c r="U41" s="533">
        <v>0</v>
      </c>
      <c r="V41" s="533">
        <v>0</v>
      </c>
      <c r="W41" s="533">
        <v>0</v>
      </c>
      <c r="X41" s="533">
        <v>0</v>
      </c>
      <c r="Y41" s="533">
        <v>0</v>
      </c>
      <c r="Z41" s="533">
        <v>0</v>
      </c>
      <c r="AA41" s="533">
        <v>0</v>
      </c>
      <c r="AB41" s="533">
        <v>0</v>
      </c>
      <c r="AC41" s="533">
        <v>0</v>
      </c>
      <c r="AD41" s="533">
        <v>0</v>
      </c>
      <c r="AE41" s="533">
        <v>0</v>
      </c>
      <c r="AF41" s="533">
        <v>0</v>
      </c>
      <c r="AG41" s="533">
        <v>0</v>
      </c>
      <c r="AH41" s="533">
        <v>0</v>
      </c>
      <c r="AI41" s="533">
        <v>0</v>
      </c>
      <c r="AJ41" s="533">
        <v>0</v>
      </c>
      <c r="AK41" s="533">
        <v>0</v>
      </c>
      <c r="AL41" s="533">
        <v>0</v>
      </c>
      <c r="AM41" s="533">
        <v>0</v>
      </c>
      <c r="AN41" s="533">
        <v>0</v>
      </c>
      <c r="AO41" s="533">
        <v>0</v>
      </c>
      <c r="AP41" s="533">
        <v>0</v>
      </c>
      <c r="AQ41" s="533">
        <v>0</v>
      </c>
      <c r="AR41" s="533">
        <v>0</v>
      </c>
      <c r="AS41" s="533">
        <v>0</v>
      </c>
      <c r="AT41" s="533">
        <v>0</v>
      </c>
      <c r="AU41" s="533">
        <v>0</v>
      </c>
      <c r="AV41" s="533">
        <v>0</v>
      </c>
      <c r="AW41" s="533">
        <v>0</v>
      </c>
      <c r="AX41" s="533">
        <v>0</v>
      </c>
      <c r="AY41" s="533">
        <v>0</v>
      </c>
      <c r="AZ41" s="533">
        <v>0</v>
      </c>
      <c r="BA41" s="533">
        <v>0</v>
      </c>
      <c r="BB41" s="533">
        <v>0</v>
      </c>
      <c r="BC41" s="533">
        <v>0</v>
      </c>
      <c r="BD41" s="533">
        <v>0</v>
      </c>
      <c r="BE41" s="533">
        <v>0</v>
      </c>
      <c r="BF41" s="533">
        <v>0</v>
      </c>
      <c r="BG41" s="533">
        <v>0</v>
      </c>
      <c r="BH41" s="533">
        <v>0</v>
      </c>
      <c r="BI41" s="533">
        <v>0</v>
      </c>
      <c r="BJ41" s="533">
        <v>0</v>
      </c>
      <c r="BK41" s="533">
        <v>0</v>
      </c>
      <c r="BL41" s="533">
        <v>0</v>
      </c>
      <c r="BM41" s="533">
        <v>0</v>
      </c>
      <c r="BN41" s="533">
        <v>0</v>
      </c>
      <c r="BO41" s="533">
        <v>0</v>
      </c>
      <c r="BP41" s="533">
        <v>0</v>
      </c>
      <c r="BQ41" s="533">
        <v>0</v>
      </c>
      <c r="BR41" s="533">
        <v>0</v>
      </c>
      <c r="BS41" s="533">
        <v>0</v>
      </c>
      <c r="BT41" s="533">
        <v>0</v>
      </c>
      <c r="BU41" s="533">
        <v>0</v>
      </c>
      <c r="BV41" s="533">
        <v>0</v>
      </c>
      <c r="BW41" s="533">
        <v>0</v>
      </c>
      <c r="BX41" s="533">
        <v>0</v>
      </c>
      <c r="BY41" s="533">
        <v>0</v>
      </c>
      <c r="BZ41" s="533">
        <v>0</v>
      </c>
      <c r="CA41" s="533">
        <v>0</v>
      </c>
      <c r="CB41" s="533">
        <v>0</v>
      </c>
      <c r="CC41" s="534">
        <f t="shared" si="10"/>
        <v>0</v>
      </c>
      <c r="CD41" s="534">
        <f t="shared" si="10"/>
        <v>0</v>
      </c>
      <c r="CG41" s="270">
        <v>32</v>
      </c>
    </row>
    <row r="42" spans="1:86">
      <c r="A42" s="541"/>
      <c r="B42" s="542" t="s">
        <v>524</v>
      </c>
      <c r="C42" s="533">
        <v>0</v>
      </c>
      <c r="D42" s="533">
        <v>0</v>
      </c>
      <c r="E42" s="533">
        <v>0</v>
      </c>
      <c r="F42" s="533">
        <v>0</v>
      </c>
      <c r="G42" s="533">
        <v>0</v>
      </c>
      <c r="H42" s="533">
        <v>0</v>
      </c>
      <c r="I42" s="533">
        <v>0</v>
      </c>
      <c r="J42" s="533">
        <v>0</v>
      </c>
      <c r="K42" s="533">
        <v>0</v>
      </c>
      <c r="L42" s="533">
        <v>0</v>
      </c>
      <c r="M42" s="533">
        <v>0</v>
      </c>
      <c r="N42" s="533">
        <v>0</v>
      </c>
      <c r="O42" s="533">
        <v>0</v>
      </c>
      <c r="P42" s="533">
        <v>0</v>
      </c>
      <c r="Q42" s="533">
        <v>0</v>
      </c>
      <c r="R42" s="533">
        <v>0</v>
      </c>
      <c r="S42" s="533">
        <v>0</v>
      </c>
      <c r="T42" s="533">
        <v>0</v>
      </c>
      <c r="U42" s="533">
        <v>0</v>
      </c>
      <c r="V42" s="533">
        <v>0</v>
      </c>
      <c r="W42" s="533">
        <v>0</v>
      </c>
      <c r="X42" s="533">
        <v>0</v>
      </c>
      <c r="Y42" s="533">
        <v>0</v>
      </c>
      <c r="Z42" s="533">
        <v>0</v>
      </c>
      <c r="AA42" s="533">
        <v>0</v>
      </c>
      <c r="AB42" s="533">
        <v>0</v>
      </c>
      <c r="AC42" s="533">
        <v>0</v>
      </c>
      <c r="AD42" s="533">
        <v>0</v>
      </c>
      <c r="AE42" s="533">
        <v>0</v>
      </c>
      <c r="AF42" s="533">
        <v>0</v>
      </c>
      <c r="AG42" s="533">
        <v>0</v>
      </c>
      <c r="AH42" s="533">
        <v>0</v>
      </c>
      <c r="AI42" s="533">
        <v>0</v>
      </c>
      <c r="AJ42" s="533">
        <v>0</v>
      </c>
      <c r="AK42" s="533">
        <v>0</v>
      </c>
      <c r="AL42" s="533">
        <v>0</v>
      </c>
      <c r="AM42" s="533">
        <v>0</v>
      </c>
      <c r="AN42" s="533">
        <v>0</v>
      </c>
      <c r="AO42" s="533">
        <v>0</v>
      </c>
      <c r="AP42" s="533">
        <v>0</v>
      </c>
      <c r="AQ42" s="533">
        <v>0</v>
      </c>
      <c r="AR42" s="533">
        <v>0</v>
      </c>
      <c r="AS42" s="533">
        <v>0</v>
      </c>
      <c r="AT42" s="533">
        <v>0</v>
      </c>
      <c r="AU42" s="533">
        <v>0</v>
      </c>
      <c r="AV42" s="533">
        <v>0</v>
      </c>
      <c r="AW42" s="533">
        <v>0</v>
      </c>
      <c r="AX42" s="533">
        <v>0</v>
      </c>
      <c r="AY42" s="533">
        <v>0</v>
      </c>
      <c r="AZ42" s="533">
        <v>0</v>
      </c>
      <c r="BA42" s="533">
        <v>0</v>
      </c>
      <c r="BB42" s="533">
        <v>0</v>
      </c>
      <c r="BC42" s="533">
        <v>0</v>
      </c>
      <c r="BD42" s="533">
        <v>0</v>
      </c>
      <c r="BE42" s="533">
        <v>0</v>
      </c>
      <c r="BF42" s="533">
        <v>0</v>
      </c>
      <c r="BG42" s="533">
        <v>0</v>
      </c>
      <c r="BH42" s="533">
        <v>0</v>
      </c>
      <c r="BI42" s="533">
        <v>0</v>
      </c>
      <c r="BJ42" s="533">
        <v>0</v>
      </c>
      <c r="BK42" s="533">
        <v>0</v>
      </c>
      <c r="BL42" s="533">
        <v>0</v>
      </c>
      <c r="BM42" s="533">
        <v>0</v>
      </c>
      <c r="BN42" s="533">
        <v>0</v>
      </c>
      <c r="BO42" s="533">
        <v>0</v>
      </c>
      <c r="BP42" s="533">
        <v>0</v>
      </c>
      <c r="BQ42" s="533">
        <v>0</v>
      </c>
      <c r="BR42" s="533">
        <v>0</v>
      </c>
      <c r="BS42" s="533">
        <v>0</v>
      </c>
      <c r="BT42" s="533">
        <v>0</v>
      </c>
      <c r="BU42" s="533">
        <v>0</v>
      </c>
      <c r="BV42" s="533">
        <v>0</v>
      </c>
      <c r="BW42" s="533">
        <v>0</v>
      </c>
      <c r="BX42" s="533">
        <v>0</v>
      </c>
      <c r="BY42" s="533">
        <v>0</v>
      </c>
      <c r="BZ42" s="533">
        <v>0</v>
      </c>
      <c r="CA42" s="533">
        <v>0</v>
      </c>
      <c r="CB42" s="533">
        <v>0</v>
      </c>
      <c r="CC42" s="534">
        <f t="shared" si="10"/>
        <v>0</v>
      </c>
      <c r="CD42" s="534">
        <f t="shared" si="10"/>
        <v>0</v>
      </c>
      <c r="CG42" s="270">
        <v>33</v>
      </c>
      <c r="CH42" s="239"/>
    </row>
    <row r="43" spans="1:86">
      <c r="A43" s="540" t="s">
        <v>7</v>
      </c>
      <c r="B43" s="529" t="s">
        <v>804</v>
      </c>
      <c r="C43" s="530">
        <f>SUM(C44:C53)</f>
        <v>0</v>
      </c>
      <c r="D43" s="530">
        <f t="shared" ref="D43:BO43" si="11">SUM(D44:D53)</f>
        <v>0</v>
      </c>
      <c r="E43" s="530">
        <f t="shared" si="11"/>
        <v>0</v>
      </c>
      <c r="F43" s="530">
        <f t="shared" si="11"/>
        <v>0</v>
      </c>
      <c r="G43" s="530">
        <f t="shared" si="11"/>
        <v>0</v>
      </c>
      <c r="H43" s="530">
        <f t="shared" si="11"/>
        <v>0</v>
      </c>
      <c r="I43" s="530">
        <f t="shared" si="11"/>
        <v>0</v>
      </c>
      <c r="J43" s="530">
        <f t="shared" si="11"/>
        <v>0</v>
      </c>
      <c r="K43" s="530">
        <f t="shared" si="11"/>
        <v>0</v>
      </c>
      <c r="L43" s="530">
        <f t="shared" si="11"/>
        <v>0</v>
      </c>
      <c r="M43" s="530">
        <f t="shared" si="11"/>
        <v>0</v>
      </c>
      <c r="N43" s="530">
        <f t="shared" si="11"/>
        <v>0</v>
      </c>
      <c r="O43" s="530">
        <f t="shared" si="11"/>
        <v>0</v>
      </c>
      <c r="P43" s="530">
        <f t="shared" si="11"/>
        <v>0</v>
      </c>
      <c r="Q43" s="530">
        <f t="shared" si="11"/>
        <v>0</v>
      </c>
      <c r="R43" s="530">
        <f t="shared" si="11"/>
        <v>0</v>
      </c>
      <c r="S43" s="530">
        <f t="shared" si="11"/>
        <v>0</v>
      </c>
      <c r="T43" s="530">
        <f t="shared" si="11"/>
        <v>0</v>
      </c>
      <c r="U43" s="530">
        <f t="shared" si="11"/>
        <v>0</v>
      </c>
      <c r="V43" s="530">
        <f t="shared" si="11"/>
        <v>0</v>
      </c>
      <c r="W43" s="530">
        <f t="shared" si="11"/>
        <v>0</v>
      </c>
      <c r="X43" s="530">
        <f t="shared" si="11"/>
        <v>0</v>
      </c>
      <c r="Y43" s="530">
        <f t="shared" si="11"/>
        <v>0</v>
      </c>
      <c r="Z43" s="530">
        <f t="shared" si="11"/>
        <v>0</v>
      </c>
      <c r="AA43" s="530">
        <f t="shared" si="11"/>
        <v>0</v>
      </c>
      <c r="AB43" s="530">
        <f t="shared" si="11"/>
        <v>0</v>
      </c>
      <c r="AC43" s="530">
        <f t="shared" si="11"/>
        <v>0</v>
      </c>
      <c r="AD43" s="530">
        <f t="shared" si="11"/>
        <v>0</v>
      </c>
      <c r="AE43" s="530">
        <f t="shared" si="11"/>
        <v>0</v>
      </c>
      <c r="AF43" s="530">
        <f t="shared" si="11"/>
        <v>0</v>
      </c>
      <c r="AG43" s="530">
        <f t="shared" si="11"/>
        <v>0</v>
      </c>
      <c r="AH43" s="530">
        <f t="shared" si="11"/>
        <v>0</v>
      </c>
      <c r="AI43" s="530">
        <f t="shared" si="11"/>
        <v>0</v>
      </c>
      <c r="AJ43" s="530">
        <f t="shared" si="11"/>
        <v>0</v>
      </c>
      <c r="AK43" s="530">
        <f t="shared" si="11"/>
        <v>0</v>
      </c>
      <c r="AL43" s="530">
        <f t="shared" si="11"/>
        <v>0</v>
      </c>
      <c r="AM43" s="530">
        <f t="shared" si="11"/>
        <v>0</v>
      </c>
      <c r="AN43" s="530">
        <f t="shared" si="11"/>
        <v>0</v>
      </c>
      <c r="AO43" s="530">
        <f t="shared" si="11"/>
        <v>0</v>
      </c>
      <c r="AP43" s="530">
        <f t="shared" si="11"/>
        <v>0</v>
      </c>
      <c r="AQ43" s="530">
        <f t="shared" si="11"/>
        <v>0</v>
      </c>
      <c r="AR43" s="530">
        <f t="shared" si="11"/>
        <v>0</v>
      </c>
      <c r="AS43" s="530">
        <f t="shared" si="11"/>
        <v>0</v>
      </c>
      <c r="AT43" s="530">
        <f t="shared" si="11"/>
        <v>0</v>
      </c>
      <c r="AU43" s="530">
        <f t="shared" si="11"/>
        <v>0</v>
      </c>
      <c r="AV43" s="530">
        <f t="shared" si="11"/>
        <v>0</v>
      </c>
      <c r="AW43" s="530">
        <f t="shared" si="11"/>
        <v>0</v>
      </c>
      <c r="AX43" s="530">
        <f t="shared" si="11"/>
        <v>0</v>
      </c>
      <c r="AY43" s="530">
        <f t="shared" si="11"/>
        <v>0</v>
      </c>
      <c r="AZ43" s="530">
        <f t="shared" si="11"/>
        <v>0</v>
      </c>
      <c r="BA43" s="530">
        <f t="shared" si="11"/>
        <v>0</v>
      </c>
      <c r="BB43" s="530">
        <f t="shared" si="11"/>
        <v>0</v>
      </c>
      <c r="BC43" s="530">
        <f t="shared" si="11"/>
        <v>0</v>
      </c>
      <c r="BD43" s="530">
        <f t="shared" si="11"/>
        <v>0</v>
      </c>
      <c r="BE43" s="530">
        <f t="shared" si="11"/>
        <v>0</v>
      </c>
      <c r="BF43" s="530">
        <f t="shared" si="11"/>
        <v>0</v>
      </c>
      <c r="BG43" s="530">
        <f t="shared" si="11"/>
        <v>0</v>
      </c>
      <c r="BH43" s="530">
        <f t="shared" si="11"/>
        <v>0</v>
      </c>
      <c r="BI43" s="530">
        <f t="shared" si="11"/>
        <v>0</v>
      </c>
      <c r="BJ43" s="530">
        <f t="shared" si="11"/>
        <v>0</v>
      </c>
      <c r="BK43" s="530">
        <f t="shared" si="11"/>
        <v>0</v>
      </c>
      <c r="BL43" s="530">
        <f t="shared" si="11"/>
        <v>0</v>
      </c>
      <c r="BM43" s="530">
        <f t="shared" si="11"/>
        <v>0</v>
      </c>
      <c r="BN43" s="530">
        <f t="shared" si="11"/>
        <v>0</v>
      </c>
      <c r="BO43" s="530">
        <f t="shared" si="11"/>
        <v>0</v>
      </c>
      <c r="BP43" s="530">
        <f t="shared" ref="BP43:CA43" si="12">SUM(BP44:BP53)</f>
        <v>0</v>
      </c>
      <c r="BQ43" s="530">
        <f t="shared" si="12"/>
        <v>0</v>
      </c>
      <c r="BR43" s="530">
        <f t="shared" si="12"/>
        <v>0</v>
      </c>
      <c r="BS43" s="530">
        <f t="shared" si="12"/>
        <v>0</v>
      </c>
      <c r="BT43" s="530">
        <f t="shared" si="12"/>
        <v>0</v>
      </c>
      <c r="BU43" s="530">
        <f t="shared" si="12"/>
        <v>0</v>
      </c>
      <c r="BV43" s="530">
        <f t="shared" si="12"/>
        <v>0</v>
      </c>
      <c r="BW43" s="530">
        <f t="shared" si="12"/>
        <v>0</v>
      </c>
      <c r="BX43" s="530">
        <f t="shared" si="12"/>
        <v>0</v>
      </c>
      <c r="BY43" s="530">
        <f t="shared" si="12"/>
        <v>0</v>
      </c>
      <c r="BZ43" s="530">
        <f>SUM(BZ44:BZ53)</f>
        <v>0</v>
      </c>
      <c r="CA43" s="530">
        <f t="shared" si="12"/>
        <v>0</v>
      </c>
      <c r="CB43" s="530">
        <f>SUM(CB44:CB53)</f>
        <v>0</v>
      </c>
      <c r="CC43" s="530">
        <f>SUM(CC44:CC53)</f>
        <v>0</v>
      </c>
      <c r="CD43" s="530">
        <f>SUM(CD44:CD53)</f>
        <v>0</v>
      </c>
      <c r="CG43" s="270">
        <v>34</v>
      </c>
    </row>
    <row r="44" spans="1:86">
      <c r="A44" s="543"/>
      <c r="B44" s="352" t="s">
        <v>226</v>
      </c>
      <c r="C44" s="533">
        <v>0</v>
      </c>
      <c r="D44" s="533">
        <v>0</v>
      </c>
      <c r="E44" s="533">
        <v>0</v>
      </c>
      <c r="F44" s="533">
        <v>0</v>
      </c>
      <c r="G44" s="533">
        <v>0</v>
      </c>
      <c r="H44" s="533">
        <v>0</v>
      </c>
      <c r="I44" s="533">
        <v>0</v>
      </c>
      <c r="J44" s="533">
        <v>0</v>
      </c>
      <c r="K44" s="533">
        <v>0</v>
      </c>
      <c r="L44" s="533">
        <v>0</v>
      </c>
      <c r="M44" s="533">
        <v>0</v>
      </c>
      <c r="N44" s="533">
        <v>0</v>
      </c>
      <c r="O44" s="533">
        <v>0</v>
      </c>
      <c r="P44" s="533">
        <v>0</v>
      </c>
      <c r="Q44" s="533">
        <v>0</v>
      </c>
      <c r="R44" s="533">
        <v>0</v>
      </c>
      <c r="S44" s="533">
        <v>0</v>
      </c>
      <c r="T44" s="533">
        <v>0</v>
      </c>
      <c r="U44" s="533">
        <v>0</v>
      </c>
      <c r="V44" s="533">
        <v>0</v>
      </c>
      <c r="W44" s="533">
        <v>0</v>
      </c>
      <c r="X44" s="533">
        <v>0</v>
      </c>
      <c r="Y44" s="533">
        <v>0</v>
      </c>
      <c r="Z44" s="533">
        <v>0</v>
      </c>
      <c r="AA44" s="533">
        <v>0</v>
      </c>
      <c r="AB44" s="533">
        <v>0</v>
      </c>
      <c r="AC44" s="533">
        <v>0</v>
      </c>
      <c r="AD44" s="533">
        <v>0</v>
      </c>
      <c r="AE44" s="533">
        <v>0</v>
      </c>
      <c r="AF44" s="533">
        <v>0</v>
      </c>
      <c r="AG44" s="533">
        <v>0</v>
      </c>
      <c r="AH44" s="533">
        <v>0</v>
      </c>
      <c r="AI44" s="533">
        <v>0</v>
      </c>
      <c r="AJ44" s="533">
        <v>0</v>
      </c>
      <c r="AK44" s="533">
        <v>0</v>
      </c>
      <c r="AL44" s="533">
        <v>0</v>
      </c>
      <c r="AM44" s="533">
        <v>0</v>
      </c>
      <c r="AN44" s="533">
        <v>0</v>
      </c>
      <c r="AO44" s="533">
        <v>0</v>
      </c>
      <c r="AP44" s="533">
        <v>0</v>
      </c>
      <c r="AQ44" s="533">
        <v>0</v>
      </c>
      <c r="AR44" s="533">
        <v>0</v>
      </c>
      <c r="AS44" s="533">
        <v>0</v>
      </c>
      <c r="AT44" s="533">
        <v>0</v>
      </c>
      <c r="AU44" s="533">
        <v>0</v>
      </c>
      <c r="AV44" s="533">
        <v>0</v>
      </c>
      <c r="AW44" s="533">
        <v>0</v>
      </c>
      <c r="AX44" s="533">
        <v>0</v>
      </c>
      <c r="AY44" s="533">
        <v>0</v>
      </c>
      <c r="AZ44" s="533">
        <v>0</v>
      </c>
      <c r="BA44" s="533">
        <v>0</v>
      </c>
      <c r="BB44" s="533">
        <v>0</v>
      </c>
      <c r="BC44" s="533">
        <v>0</v>
      </c>
      <c r="BD44" s="533">
        <v>0</v>
      </c>
      <c r="BE44" s="533">
        <v>0</v>
      </c>
      <c r="BF44" s="533">
        <v>0</v>
      </c>
      <c r="BG44" s="533">
        <v>0</v>
      </c>
      <c r="BH44" s="533">
        <v>0</v>
      </c>
      <c r="BI44" s="533">
        <v>0</v>
      </c>
      <c r="BJ44" s="533">
        <v>0</v>
      </c>
      <c r="BK44" s="533">
        <v>0</v>
      </c>
      <c r="BL44" s="533">
        <v>0</v>
      </c>
      <c r="BM44" s="533">
        <v>0</v>
      </c>
      <c r="BN44" s="533">
        <v>0</v>
      </c>
      <c r="BO44" s="533">
        <v>0</v>
      </c>
      <c r="BP44" s="533">
        <v>0</v>
      </c>
      <c r="BQ44" s="533">
        <v>0</v>
      </c>
      <c r="BR44" s="533">
        <v>0</v>
      </c>
      <c r="BS44" s="533">
        <v>0</v>
      </c>
      <c r="BT44" s="533">
        <v>0</v>
      </c>
      <c r="BU44" s="533">
        <v>0</v>
      </c>
      <c r="BV44" s="533">
        <v>0</v>
      </c>
      <c r="BW44" s="533">
        <v>0</v>
      </c>
      <c r="BX44" s="533">
        <v>0</v>
      </c>
      <c r="BY44" s="533">
        <v>0</v>
      </c>
      <c r="BZ44" s="533">
        <v>0</v>
      </c>
      <c r="CA44" s="533">
        <v>0</v>
      </c>
      <c r="CB44" s="533">
        <v>0</v>
      </c>
      <c r="CC44" s="534">
        <f t="shared" ref="CC44:CD53" si="13">C44+E44+G44+I44+K44+M44+O44+Q44+S44+U44+W44+Y44+AA44+AC44+AE44+AG44+AI44+AK44+AM44+AO44+AQ44+AS44+AU44+AW44+AY44+BA44+BC44+BE44+BG44+BI44+BK44+BM44+BO44+BQ44+BS44+BU44+BW44+BY44+CA44</f>
        <v>0</v>
      </c>
      <c r="CD44" s="534">
        <f t="shared" si="13"/>
        <v>0</v>
      </c>
      <c r="CG44" s="270">
        <v>35</v>
      </c>
    </row>
    <row r="45" spans="1:86">
      <c r="A45" s="541"/>
      <c r="B45" s="199" t="s">
        <v>490</v>
      </c>
      <c r="C45" s="533">
        <v>0</v>
      </c>
      <c r="D45" s="533">
        <v>0</v>
      </c>
      <c r="E45" s="533">
        <v>0</v>
      </c>
      <c r="F45" s="533">
        <v>0</v>
      </c>
      <c r="G45" s="533">
        <v>0</v>
      </c>
      <c r="H45" s="533">
        <v>0</v>
      </c>
      <c r="I45" s="533">
        <v>0</v>
      </c>
      <c r="J45" s="533">
        <v>0</v>
      </c>
      <c r="K45" s="533">
        <v>0</v>
      </c>
      <c r="L45" s="533">
        <v>0</v>
      </c>
      <c r="M45" s="533">
        <v>0</v>
      </c>
      <c r="N45" s="533">
        <v>0</v>
      </c>
      <c r="O45" s="533">
        <v>0</v>
      </c>
      <c r="P45" s="533">
        <v>0</v>
      </c>
      <c r="Q45" s="533">
        <v>0</v>
      </c>
      <c r="R45" s="533">
        <v>0</v>
      </c>
      <c r="S45" s="533">
        <v>0</v>
      </c>
      <c r="T45" s="533">
        <v>0</v>
      </c>
      <c r="U45" s="533">
        <v>0</v>
      </c>
      <c r="V45" s="533">
        <v>0</v>
      </c>
      <c r="W45" s="533">
        <v>0</v>
      </c>
      <c r="X45" s="533">
        <v>0</v>
      </c>
      <c r="Y45" s="533">
        <v>0</v>
      </c>
      <c r="Z45" s="533">
        <v>0</v>
      </c>
      <c r="AA45" s="533">
        <v>0</v>
      </c>
      <c r="AB45" s="533">
        <v>0</v>
      </c>
      <c r="AC45" s="533">
        <v>0</v>
      </c>
      <c r="AD45" s="533">
        <v>0</v>
      </c>
      <c r="AE45" s="533">
        <v>0</v>
      </c>
      <c r="AF45" s="533">
        <v>0</v>
      </c>
      <c r="AG45" s="533">
        <v>0</v>
      </c>
      <c r="AH45" s="533">
        <v>0</v>
      </c>
      <c r="AI45" s="533">
        <v>0</v>
      </c>
      <c r="AJ45" s="533">
        <v>0</v>
      </c>
      <c r="AK45" s="533">
        <v>0</v>
      </c>
      <c r="AL45" s="533">
        <v>0</v>
      </c>
      <c r="AM45" s="533">
        <v>0</v>
      </c>
      <c r="AN45" s="533">
        <v>0</v>
      </c>
      <c r="AO45" s="533">
        <v>0</v>
      </c>
      <c r="AP45" s="533">
        <v>0</v>
      </c>
      <c r="AQ45" s="533">
        <v>0</v>
      </c>
      <c r="AR45" s="533">
        <v>0</v>
      </c>
      <c r="AS45" s="533">
        <v>0</v>
      </c>
      <c r="AT45" s="533">
        <v>0</v>
      </c>
      <c r="AU45" s="533">
        <v>0</v>
      </c>
      <c r="AV45" s="533">
        <v>0</v>
      </c>
      <c r="AW45" s="533">
        <v>0</v>
      </c>
      <c r="AX45" s="533">
        <v>0</v>
      </c>
      <c r="AY45" s="533">
        <v>0</v>
      </c>
      <c r="AZ45" s="533">
        <v>0</v>
      </c>
      <c r="BA45" s="533">
        <v>0</v>
      </c>
      <c r="BB45" s="533">
        <v>0</v>
      </c>
      <c r="BC45" s="533">
        <v>0</v>
      </c>
      <c r="BD45" s="533">
        <v>0</v>
      </c>
      <c r="BE45" s="533">
        <v>0</v>
      </c>
      <c r="BF45" s="533">
        <v>0</v>
      </c>
      <c r="BG45" s="533">
        <v>0</v>
      </c>
      <c r="BH45" s="533">
        <v>0</v>
      </c>
      <c r="BI45" s="533">
        <v>0</v>
      </c>
      <c r="BJ45" s="533">
        <v>0</v>
      </c>
      <c r="BK45" s="533">
        <v>0</v>
      </c>
      <c r="BL45" s="533">
        <v>0</v>
      </c>
      <c r="BM45" s="533">
        <v>0</v>
      </c>
      <c r="BN45" s="533">
        <v>0</v>
      </c>
      <c r="BO45" s="533">
        <v>0</v>
      </c>
      <c r="BP45" s="533">
        <v>0</v>
      </c>
      <c r="BQ45" s="533">
        <v>0</v>
      </c>
      <c r="BR45" s="533">
        <v>0</v>
      </c>
      <c r="BS45" s="533">
        <v>0</v>
      </c>
      <c r="BT45" s="533">
        <v>0</v>
      </c>
      <c r="BU45" s="533">
        <v>0</v>
      </c>
      <c r="BV45" s="533">
        <v>0</v>
      </c>
      <c r="BW45" s="533">
        <v>0</v>
      </c>
      <c r="BX45" s="533">
        <v>0</v>
      </c>
      <c r="BY45" s="533">
        <v>0</v>
      </c>
      <c r="BZ45" s="533">
        <v>0</v>
      </c>
      <c r="CA45" s="533">
        <v>0</v>
      </c>
      <c r="CB45" s="533">
        <v>0</v>
      </c>
      <c r="CC45" s="534">
        <f t="shared" si="13"/>
        <v>0</v>
      </c>
      <c r="CD45" s="534">
        <f t="shared" si="13"/>
        <v>0</v>
      </c>
      <c r="CG45" s="270">
        <v>36</v>
      </c>
    </row>
    <row r="46" spans="1:86">
      <c r="A46" s="541"/>
      <c r="B46" s="199" t="s">
        <v>492</v>
      </c>
      <c r="C46" s="533">
        <v>0</v>
      </c>
      <c r="D46" s="533">
        <v>0</v>
      </c>
      <c r="E46" s="533">
        <v>0</v>
      </c>
      <c r="F46" s="533">
        <v>0</v>
      </c>
      <c r="G46" s="533">
        <v>0</v>
      </c>
      <c r="H46" s="533">
        <v>0</v>
      </c>
      <c r="I46" s="533">
        <v>0</v>
      </c>
      <c r="J46" s="533">
        <v>0</v>
      </c>
      <c r="K46" s="533">
        <v>0</v>
      </c>
      <c r="L46" s="533">
        <v>0</v>
      </c>
      <c r="M46" s="533">
        <v>0</v>
      </c>
      <c r="N46" s="533">
        <v>0</v>
      </c>
      <c r="O46" s="533">
        <v>0</v>
      </c>
      <c r="P46" s="533">
        <v>0</v>
      </c>
      <c r="Q46" s="533">
        <v>0</v>
      </c>
      <c r="R46" s="533">
        <v>0</v>
      </c>
      <c r="S46" s="533">
        <v>0</v>
      </c>
      <c r="T46" s="533">
        <v>0</v>
      </c>
      <c r="U46" s="533">
        <v>0</v>
      </c>
      <c r="V46" s="533">
        <v>0</v>
      </c>
      <c r="W46" s="533">
        <v>0</v>
      </c>
      <c r="X46" s="533">
        <v>0</v>
      </c>
      <c r="Y46" s="533">
        <v>0</v>
      </c>
      <c r="Z46" s="533">
        <v>0</v>
      </c>
      <c r="AA46" s="533">
        <v>0</v>
      </c>
      <c r="AB46" s="533">
        <v>0</v>
      </c>
      <c r="AC46" s="533">
        <v>0</v>
      </c>
      <c r="AD46" s="533">
        <v>0</v>
      </c>
      <c r="AE46" s="533">
        <v>0</v>
      </c>
      <c r="AF46" s="533">
        <v>0</v>
      </c>
      <c r="AG46" s="533">
        <v>0</v>
      </c>
      <c r="AH46" s="533">
        <v>0</v>
      </c>
      <c r="AI46" s="533">
        <v>0</v>
      </c>
      <c r="AJ46" s="533">
        <v>0</v>
      </c>
      <c r="AK46" s="533">
        <v>0</v>
      </c>
      <c r="AL46" s="533">
        <v>0</v>
      </c>
      <c r="AM46" s="533">
        <v>0</v>
      </c>
      <c r="AN46" s="533">
        <v>0</v>
      </c>
      <c r="AO46" s="533">
        <v>0</v>
      </c>
      <c r="AP46" s="533">
        <v>0</v>
      </c>
      <c r="AQ46" s="533">
        <v>0</v>
      </c>
      <c r="AR46" s="533">
        <v>0</v>
      </c>
      <c r="AS46" s="533">
        <v>0</v>
      </c>
      <c r="AT46" s="533">
        <v>0</v>
      </c>
      <c r="AU46" s="533">
        <v>0</v>
      </c>
      <c r="AV46" s="533">
        <v>0</v>
      </c>
      <c r="AW46" s="533">
        <v>0</v>
      </c>
      <c r="AX46" s="533">
        <v>0</v>
      </c>
      <c r="AY46" s="533">
        <v>0</v>
      </c>
      <c r="AZ46" s="533">
        <v>0</v>
      </c>
      <c r="BA46" s="533">
        <v>0</v>
      </c>
      <c r="BB46" s="533">
        <v>0</v>
      </c>
      <c r="BC46" s="533">
        <v>0</v>
      </c>
      <c r="BD46" s="533">
        <v>0</v>
      </c>
      <c r="BE46" s="533">
        <v>0</v>
      </c>
      <c r="BF46" s="533">
        <v>0</v>
      </c>
      <c r="BG46" s="533">
        <v>0</v>
      </c>
      <c r="BH46" s="533">
        <v>0</v>
      </c>
      <c r="BI46" s="533">
        <v>0</v>
      </c>
      <c r="BJ46" s="533">
        <v>0</v>
      </c>
      <c r="BK46" s="533">
        <v>0</v>
      </c>
      <c r="BL46" s="533">
        <v>0</v>
      </c>
      <c r="BM46" s="533">
        <v>0</v>
      </c>
      <c r="BN46" s="533">
        <v>0</v>
      </c>
      <c r="BO46" s="533">
        <v>0</v>
      </c>
      <c r="BP46" s="533">
        <v>0</v>
      </c>
      <c r="BQ46" s="533">
        <v>0</v>
      </c>
      <c r="BR46" s="533">
        <v>0</v>
      </c>
      <c r="BS46" s="533">
        <v>0</v>
      </c>
      <c r="BT46" s="533">
        <v>0</v>
      </c>
      <c r="BU46" s="533">
        <v>0</v>
      </c>
      <c r="BV46" s="533">
        <v>0</v>
      </c>
      <c r="BW46" s="533">
        <v>0</v>
      </c>
      <c r="BX46" s="533">
        <v>0</v>
      </c>
      <c r="BY46" s="533">
        <v>0</v>
      </c>
      <c r="BZ46" s="533">
        <v>0</v>
      </c>
      <c r="CA46" s="533">
        <v>0</v>
      </c>
      <c r="CB46" s="533">
        <v>0</v>
      </c>
      <c r="CC46" s="534">
        <f t="shared" si="13"/>
        <v>0</v>
      </c>
      <c r="CD46" s="534">
        <f t="shared" si="13"/>
        <v>0</v>
      </c>
      <c r="CG46" s="270">
        <v>37</v>
      </c>
    </row>
    <row r="47" spans="1:86">
      <c r="A47" s="541"/>
      <c r="B47" s="199" t="s">
        <v>493</v>
      </c>
      <c r="C47" s="533">
        <v>0</v>
      </c>
      <c r="D47" s="533">
        <v>0</v>
      </c>
      <c r="E47" s="533">
        <v>0</v>
      </c>
      <c r="F47" s="533">
        <v>0</v>
      </c>
      <c r="G47" s="533">
        <v>0</v>
      </c>
      <c r="H47" s="533">
        <v>0</v>
      </c>
      <c r="I47" s="533">
        <v>0</v>
      </c>
      <c r="J47" s="533">
        <v>0</v>
      </c>
      <c r="K47" s="533">
        <v>0</v>
      </c>
      <c r="L47" s="533">
        <v>0</v>
      </c>
      <c r="M47" s="533">
        <v>0</v>
      </c>
      <c r="N47" s="533">
        <v>0</v>
      </c>
      <c r="O47" s="533">
        <v>0</v>
      </c>
      <c r="P47" s="533">
        <v>0</v>
      </c>
      <c r="Q47" s="533">
        <v>0</v>
      </c>
      <c r="R47" s="533">
        <v>0</v>
      </c>
      <c r="S47" s="533">
        <v>0</v>
      </c>
      <c r="T47" s="533">
        <v>0</v>
      </c>
      <c r="U47" s="533">
        <v>0</v>
      </c>
      <c r="V47" s="533">
        <v>0</v>
      </c>
      <c r="W47" s="533">
        <v>0</v>
      </c>
      <c r="X47" s="533">
        <v>0</v>
      </c>
      <c r="Y47" s="533">
        <v>0</v>
      </c>
      <c r="Z47" s="533">
        <v>0</v>
      </c>
      <c r="AA47" s="533">
        <v>0</v>
      </c>
      <c r="AB47" s="533">
        <v>0</v>
      </c>
      <c r="AC47" s="533">
        <v>0</v>
      </c>
      <c r="AD47" s="533">
        <v>0</v>
      </c>
      <c r="AE47" s="533">
        <v>0</v>
      </c>
      <c r="AF47" s="533">
        <v>0</v>
      </c>
      <c r="AG47" s="533">
        <v>0</v>
      </c>
      <c r="AH47" s="533">
        <v>0</v>
      </c>
      <c r="AI47" s="533">
        <v>0</v>
      </c>
      <c r="AJ47" s="533">
        <v>0</v>
      </c>
      <c r="AK47" s="533">
        <v>0</v>
      </c>
      <c r="AL47" s="533">
        <v>0</v>
      </c>
      <c r="AM47" s="533">
        <v>0</v>
      </c>
      <c r="AN47" s="533">
        <v>0</v>
      </c>
      <c r="AO47" s="533">
        <v>0</v>
      </c>
      <c r="AP47" s="533">
        <v>0</v>
      </c>
      <c r="AQ47" s="533">
        <v>0</v>
      </c>
      <c r="AR47" s="533">
        <v>0</v>
      </c>
      <c r="AS47" s="533">
        <v>0</v>
      </c>
      <c r="AT47" s="533">
        <v>0</v>
      </c>
      <c r="AU47" s="533">
        <v>0</v>
      </c>
      <c r="AV47" s="533">
        <v>0</v>
      </c>
      <c r="AW47" s="533">
        <v>0</v>
      </c>
      <c r="AX47" s="533">
        <v>0</v>
      </c>
      <c r="AY47" s="533">
        <v>0</v>
      </c>
      <c r="AZ47" s="533">
        <v>0</v>
      </c>
      <c r="BA47" s="533">
        <v>0</v>
      </c>
      <c r="BB47" s="533">
        <v>0</v>
      </c>
      <c r="BC47" s="533">
        <v>0</v>
      </c>
      <c r="BD47" s="533">
        <v>0</v>
      </c>
      <c r="BE47" s="533">
        <v>0</v>
      </c>
      <c r="BF47" s="533">
        <v>0</v>
      </c>
      <c r="BG47" s="533">
        <v>0</v>
      </c>
      <c r="BH47" s="533">
        <v>0</v>
      </c>
      <c r="BI47" s="533">
        <v>0</v>
      </c>
      <c r="BJ47" s="533">
        <v>0</v>
      </c>
      <c r="BK47" s="533">
        <v>0</v>
      </c>
      <c r="BL47" s="533">
        <v>0</v>
      </c>
      <c r="BM47" s="533">
        <v>0</v>
      </c>
      <c r="BN47" s="533">
        <v>0</v>
      </c>
      <c r="BO47" s="533">
        <v>0</v>
      </c>
      <c r="BP47" s="533">
        <v>0</v>
      </c>
      <c r="BQ47" s="533">
        <v>0</v>
      </c>
      <c r="BR47" s="533">
        <v>0</v>
      </c>
      <c r="BS47" s="533">
        <v>0</v>
      </c>
      <c r="BT47" s="533">
        <v>0</v>
      </c>
      <c r="BU47" s="533">
        <v>0</v>
      </c>
      <c r="BV47" s="533">
        <v>0</v>
      </c>
      <c r="BW47" s="533">
        <v>0</v>
      </c>
      <c r="BX47" s="533">
        <v>0</v>
      </c>
      <c r="BY47" s="533">
        <v>0</v>
      </c>
      <c r="BZ47" s="533">
        <v>0</v>
      </c>
      <c r="CA47" s="533">
        <v>0</v>
      </c>
      <c r="CB47" s="533">
        <v>0</v>
      </c>
      <c r="CC47" s="534">
        <f t="shared" si="13"/>
        <v>0</v>
      </c>
      <c r="CD47" s="534">
        <f t="shared" si="13"/>
        <v>0</v>
      </c>
      <c r="CG47" s="270">
        <v>38</v>
      </c>
    </row>
    <row r="48" spans="1:86">
      <c r="A48" s="541"/>
      <c r="B48" s="199" t="s">
        <v>494</v>
      </c>
      <c r="C48" s="533">
        <v>0</v>
      </c>
      <c r="D48" s="533">
        <v>0</v>
      </c>
      <c r="E48" s="533">
        <v>0</v>
      </c>
      <c r="F48" s="533">
        <v>0</v>
      </c>
      <c r="G48" s="533">
        <v>0</v>
      </c>
      <c r="H48" s="533">
        <v>0</v>
      </c>
      <c r="I48" s="533">
        <v>0</v>
      </c>
      <c r="J48" s="533">
        <v>0</v>
      </c>
      <c r="K48" s="533">
        <v>0</v>
      </c>
      <c r="L48" s="533">
        <v>0</v>
      </c>
      <c r="M48" s="533">
        <v>0</v>
      </c>
      <c r="N48" s="533">
        <v>0</v>
      </c>
      <c r="O48" s="533">
        <v>0</v>
      </c>
      <c r="P48" s="533">
        <v>0</v>
      </c>
      <c r="Q48" s="533">
        <v>0</v>
      </c>
      <c r="R48" s="533">
        <v>0</v>
      </c>
      <c r="S48" s="533">
        <v>0</v>
      </c>
      <c r="T48" s="533">
        <v>0</v>
      </c>
      <c r="U48" s="533">
        <v>0</v>
      </c>
      <c r="V48" s="533">
        <v>0</v>
      </c>
      <c r="W48" s="533">
        <v>0</v>
      </c>
      <c r="X48" s="533">
        <v>0</v>
      </c>
      <c r="Y48" s="533">
        <v>0</v>
      </c>
      <c r="Z48" s="533">
        <v>0</v>
      </c>
      <c r="AA48" s="533">
        <v>0</v>
      </c>
      <c r="AB48" s="533">
        <v>0</v>
      </c>
      <c r="AC48" s="533">
        <v>0</v>
      </c>
      <c r="AD48" s="533">
        <v>0</v>
      </c>
      <c r="AE48" s="533">
        <v>0</v>
      </c>
      <c r="AF48" s="533">
        <v>0</v>
      </c>
      <c r="AG48" s="533">
        <v>0</v>
      </c>
      <c r="AH48" s="533">
        <v>0</v>
      </c>
      <c r="AI48" s="533">
        <v>0</v>
      </c>
      <c r="AJ48" s="533">
        <v>0</v>
      </c>
      <c r="AK48" s="533">
        <v>0</v>
      </c>
      <c r="AL48" s="533">
        <v>0</v>
      </c>
      <c r="AM48" s="533">
        <v>0</v>
      </c>
      <c r="AN48" s="533">
        <v>0</v>
      </c>
      <c r="AO48" s="533">
        <v>0</v>
      </c>
      <c r="AP48" s="533">
        <v>0</v>
      </c>
      <c r="AQ48" s="533">
        <v>0</v>
      </c>
      <c r="AR48" s="533">
        <v>0</v>
      </c>
      <c r="AS48" s="533">
        <v>0</v>
      </c>
      <c r="AT48" s="533">
        <v>0</v>
      </c>
      <c r="AU48" s="533">
        <v>0</v>
      </c>
      <c r="AV48" s="533">
        <v>0</v>
      </c>
      <c r="AW48" s="533">
        <v>0</v>
      </c>
      <c r="AX48" s="533">
        <v>0</v>
      </c>
      <c r="AY48" s="533">
        <v>0</v>
      </c>
      <c r="AZ48" s="533">
        <v>0</v>
      </c>
      <c r="BA48" s="533">
        <v>0</v>
      </c>
      <c r="BB48" s="533">
        <v>0</v>
      </c>
      <c r="BC48" s="533">
        <v>0</v>
      </c>
      <c r="BD48" s="533">
        <v>0</v>
      </c>
      <c r="BE48" s="533">
        <v>0</v>
      </c>
      <c r="BF48" s="533">
        <v>0</v>
      </c>
      <c r="BG48" s="533">
        <v>0</v>
      </c>
      <c r="BH48" s="533">
        <v>0</v>
      </c>
      <c r="BI48" s="533">
        <v>0</v>
      </c>
      <c r="BJ48" s="533">
        <v>0</v>
      </c>
      <c r="BK48" s="533">
        <v>0</v>
      </c>
      <c r="BL48" s="533">
        <v>0</v>
      </c>
      <c r="BM48" s="533">
        <v>0</v>
      </c>
      <c r="BN48" s="533">
        <v>0</v>
      </c>
      <c r="BO48" s="533">
        <v>0</v>
      </c>
      <c r="BP48" s="533">
        <v>0</v>
      </c>
      <c r="BQ48" s="533">
        <v>0</v>
      </c>
      <c r="BR48" s="533">
        <v>0</v>
      </c>
      <c r="BS48" s="533">
        <v>0</v>
      </c>
      <c r="BT48" s="533">
        <v>0</v>
      </c>
      <c r="BU48" s="533">
        <v>0</v>
      </c>
      <c r="BV48" s="533">
        <v>0</v>
      </c>
      <c r="BW48" s="533">
        <v>0</v>
      </c>
      <c r="BX48" s="533">
        <v>0</v>
      </c>
      <c r="BY48" s="533">
        <v>0</v>
      </c>
      <c r="BZ48" s="533">
        <v>0</v>
      </c>
      <c r="CA48" s="533">
        <v>0</v>
      </c>
      <c r="CB48" s="533">
        <v>0</v>
      </c>
      <c r="CC48" s="534">
        <f t="shared" si="13"/>
        <v>0</v>
      </c>
      <c r="CD48" s="534">
        <f t="shared" si="13"/>
        <v>0</v>
      </c>
      <c r="CG48" s="270">
        <v>39</v>
      </c>
    </row>
    <row r="49" spans="1:86">
      <c r="A49" s="541"/>
      <c r="B49" s="200" t="s">
        <v>801</v>
      </c>
      <c r="C49" s="533">
        <v>0</v>
      </c>
      <c r="D49" s="533">
        <v>0</v>
      </c>
      <c r="E49" s="533">
        <v>0</v>
      </c>
      <c r="F49" s="533">
        <v>0</v>
      </c>
      <c r="G49" s="533">
        <v>0</v>
      </c>
      <c r="H49" s="533">
        <v>0</v>
      </c>
      <c r="I49" s="533">
        <v>0</v>
      </c>
      <c r="J49" s="533">
        <v>0</v>
      </c>
      <c r="K49" s="533">
        <v>0</v>
      </c>
      <c r="L49" s="533">
        <v>0</v>
      </c>
      <c r="M49" s="533">
        <v>0</v>
      </c>
      <c r="N49" s="533">
        <v>0</v>
      </c>
      <c r="O49" s="533">
        <v>0</v>
      </c>
      <c r="P49" s="533">
        <v>0</v>
      </c>
      <c r="Q49" s="533">
        <v>0</v>
      </c>
      <c r="R49" s="533">
        <v>0</v>
      </c>
      <c r="S49" s="533">
        <v>0</v>
      </c>
      <c r="T49" s="533">
        <v>0</v>
      </c>
      <c r="U49" s="533">
        <v>0</v>
      </c>
      <c r="V49" s="533">
        <v>0</v>
      </c>
      <c r="W49" s="533">
        <v>0</v>
      </c>
      <c r="X49" s="533">
        <v>0</v>
      </c>
      <c r="Y49" s="533">
        <v>0</v>
      </c>
      <c r="Z49" s="533">
        <v>0</v>
      </c>
      <c r="AA49" s="533">
        <v>0</v>
      </c>
      <c r="AB49" s="533">
        <v>0</v>
      </c>
      <c r="AC49" s="533">
        <v>0</v>
      </c>
      <c r="AD49" s="533">
        <v>0</v>
      </c>
      <c r="AE49" s="533">
        <v>0</v>
      </c>
      <c r="AF49" s="533">
        <v>0</v>
      </c>
      <c r="AG49" s="533">
        <v>0</v>
      </c>
      <c r="AH49" s="533">
        <v>0</v>
      </c>
      <c r="AI49" s="533">
        <v>0</v>
      </c>
      <c r="AJ49" s="533">
        <v>0</v>
      </c>
      <c r="AK49" s="533">
        <v>0</v>
      </c>
      <c r="AL49" s="533">
        <v>0</v>
      </c>
      <c r="AM49" s="533">
        <v>0</v>
      </c>
      <c r="AN49" s="533">
        <v>0</v>
      </c>
      <c r="AO49" s="533">
        <v>0</v>
      </c>
      <c r="AP49" s="533">
        <v>0</v>
      </c>
      <c r="AQ49" s="533">
        <v>0</v>
      </c>
      <c r="AR49" s="533">
        <v>0</v>
      </c>
      <c r="AS49" s="533">
        <v>0</v>
      </c>
      <c r="AT49" s="533">
        <v>0</v>
      </c>
      <c r="AU49" s="533">
        <v>0</v>
      </c>
      <c r="AV49" s="533">
        <v>0</v>
      </c>
      <c r="AW49" s="533">
        <v>0</v>
      </c>
      <c r="AX49" s="533">
        <v>0</v>
      </c>
      <c r="AY49" s="533">
        <v>0</v>
      </c>
      <c r="AZ49" s="533">
        <v>0</v>
      </c>
      <c r="BA49" s="533">
        <v>0</v>
      </c>
      <c r="BB49" s="533">
        <v>0</v>
      </c>
      <c r="BC49" s="533">
        <v>0</v>
      </c>
      <c r="BD49" s="533">
        <v>0</v>
      </c>
      <c r="BE49" s="533">
        <v>0</v>
      </c>
      <c r="BF49" s="533">
        <v>0</v>
      </c>
      <c r="BG49" s="533">
        <v>0</v>
      </c>
      <c r="BH49" s="533">
        <v>0</v>
      </c>
      <c r="BI49" s="533">
        <v>0</v>
      </c>
      <c r="BJ49" s="533">
        <v>0</v>
      </c>
      <c r="BK49" s="533">
        <v>0</v>
      </c>
      <c r="BL49" s="533">
        <v>0</v>
      </c>
      <c r="BM49" s="533">
        <v>0</v>
      </c>
      <c r="BN49" s="533">
        <v>0</v>
      </c>
      <c r="BO49" s="533">
        <v>0</v>
      </c>
      <c r="BP49" s="533">
        <v>0</v>
      </c>
      <c r="BQ49" s="533">
        <v>0</v>
      </c>
      <c r="BR49" s="533">
        <v>0</v>
      </c>
      <c r="BS49" s="533">
        <v>0</v>
      </c>
      <c r="BT49" s="533">
        <v>0</v>
      </c>
      <c r="BU49" s="533">
        <v>0</v>
      </c>
      <c r="BV49" s="533">
        <v>0</v>
      </c>
      <c r="BW49" s="533">
        <v>0</v>
      </c>
      <c r="BX49" s="533">
        <v>0</v>
      </c>
      <c r="BY49" s="533">
        <v>0</v>
      </c>
      <c r="BZ49" s="533">
        <v>0</v>
      </c>
      <c r="CA49" s="533">
        <v>0</v>
      </c>
      <c r="CB49" s="533">
        <v>0</v>
      </c>
      <c r="CC49" s="534">
        <f t="shared" si="13"/>
        <v>0</v>
      </c>
      <c r="CD49" s="534">
        <f t="shared" si="13"/>
        <v>0</v>
      </c>
      <c r="CG49" s="270">
        <v>40</v>
      </c>
    </row>
    <row r="50" spans="1:86">
      <c r="A50" s="541"/>
      <c r="B50" s="200" t="s">
        <v>802</v>
      </c>
      <c r="C50" s="533">
        <v>0</v>
      </c>
      <c r="D50" s="533">
        <v>0</v>
      </c>
      <c r="E50" s="533">
        <v>0</v>
      </c>
      <c r="F50" s="533">
        <v>0</v>
      </c>
      <c r="G50" s="533">
        <v>0</v>
      </c>
      <c r="H50" s="533">
        <v>0</v>
      </c>
      <c r="I50" s="533">
        <v>0</v>
      </c>
      <c r="J50" s="533">
        <v>0</v>
      </c>
      <c r="K50" s="533">
        <v>0</v>
      </c>
      <c r="L50" s="533">
        <v>0</v>
      </c>
      <c r="M50" s="533">
        <v>0</v>
      </c>
      <c r="N50" s="533">
        <v>0</v>
      </c>
      <c r="O50" s="533">
        <v>0</v>
      </c>
      <c r="P50" s="533">
        <v>0</v>
      </c>
      <c r="Q50" s="533">
        <v>0</v>
      </c>
      <c r="R50" s="533">
        <v>0</v>
      </c>
      <c r="S50" s="533">
        <v>0</v>
      </c>
      <c r="T50" s="533">
        <v>0</v>
      </c>
      <c r="U50" s="533">
        <v>0</v>
      </c>
      <c r="V50" s="533">
        <v>0</v>
      </c>
      <c r="W50" s="533">
        <v>0</v>
      </c>
      <c r="X50" s="533">
        <v>0</v>
      </c>
      <c r="Y50" s="533">
        <v>0</v>
      </c>
      <c r="Z50" s="533">
        <v>0</v>
      </c>
      <c r="AA50" s="533">
        <v>0</v>
      </c>
      <c r="AB50" s="533">
        <v>0</v>
      </c>
      <c r="AC50" s="533">
        <v>0</v>
      </c>
      <c r="AD50" s="533">
        <v>0</v>
      </c>
      <c r="AE50" s="533">
        <v>0</v>
      </c>
      <c r="AF50" s="533">
        <v>0</v>
      </c>
      <c r="AG50" s="533">
        <v>0</v>
      </c>
      <c r="AH50" s="533">
        <v>0</v>
      </c>
      <c r="AI50" s="533">
        <v>0</v>
      </c>
      <c r="AJ50" s="533">
        <v>0</v>
      </c>
      <c r="AK50" s="533">
        <v>0</v>
      </c>
      <c r="AL50" s="533">
        <v>0</v>
      </c>
      <c r="AM50" s="533">
        <v>0</v>
      </c>
      <c r="AN50" s="533">
        <v>0</v>
      </c>
      <c r="AO50" s="533">
        <v>0</v>
      </c>
      <c r="AP50" s="533">
        <v>0</v>
      </c>
      <c r="AQ50" s="533">
        <v>0</v>
      </c>
      <c r="AR50" s="533">
        <v>0</v>
      </c>
      <c r="AS50" s="533">
        <v>0</v>
      </c>
      <c r="AT50" s="533">
        <v>0</v>
      </c>
      <c r="AU50" s="533">
        <v>0</v>
      </c>
      <c r="AV50" s="533">
        <v>0</v>
      </c>
      <c r="AW50" s="533">
        <v>0</v>
      </c>
      <c r="AX50" s="533">
        <v>0</v>
      </c>
      <c r="AY50" s="533">
        <v>0</v>
      </c>
      <c r="AZ50" s="533">
        <v>0</v>
      </c>
      <c r="BA50" s="533">
        <v>0</v>
      </c>
      <c r="BB50" s="533">
        <v>0</v>
      </c>
      <c r="BC50" s="533">
        <v>0</v>
      </c>
      <c r="BD50" s="533">
        <v>0</v>
      </c>
      <c r="BE50" s="533">
        <v>0</v>
      </c>
      <c r="BF50" s="533">
        <v>0</v>
      </c>
      <c r="BG50" s="533">
        <v>0</v>
      </c>
      <c r="BH50" s="533">
        <v>0</v>
      </c>
      <c r="BI50" s="533">
        <v>0</v>
      </c>
      <c r="BJ50" s="533">
        <v>0</v>
      </c>
      <c r="BK50" s="533">
        <v>0</v>
      </c>
      <c r="BL50" s="533">
        <v>0</v>
      </c>
      <c r="BM50" s="533">
        <v>0</v>
      </c>
      <c r="BN50" s="533">
        <v>0</v>
      </c>
      <c r="BO50" s="533">
        <v>0</v>
      </c>
      <c r="BP50" s="533">
        <v>0</v>
      </c>
      <c r="BQ50" s="533">
        <v>0</v>
      </c>
      <c r="BR50" s="533">
        <v>0</v>
      </c>
      <c r="BS50" s="533">
        <v>0</v>
      </c>
      <c r="BT50" s="533">
        <v>0</v>
      </c>
      <c r="BU50" s="533">
        <v>0</v>
      </c>
      <c r="BV50" s="533">
        <v>0</v>
      </c>
      <c r="BW50" s="533">
        <v>0</v>
      </c>
      <c r="BX50" s="533">
        <v>0</v>
      </c>
      <c r="BY50" s="533">
        <v>0</v>
      </c>
      <c r="BZ50" s="533">
        <v>0</v>
      </c>
      <c r="CA50" s="533">
        <v>0</v>
      </c>
      <c r="CB50" s="533">
        <v>0</v>
      </c>
      <c r="CC50" s="534">
        <f t="shared" si="13"/>
        <v>0</v>
      </c>
      <c r="CD50" s="534">
        <f t="shared" si="13"/>
        <v>0</v>
      </c>
      <c r="CG50" s="270">
        <v>41</v>
      </c>
    </row>
    <row r="51" spans="1:86">
      <c r="A51" s="541"/>
      <c r="B51" s="200" t="s">
        <v>499</v>
      </c>
      <c r="C51" s="533">
        <v>0</v>
      </c>
      <c r="D51" s="533">
        <v>0</v>
      </c>
      <c r="E51" s="533">
        <v>0</v>
      </c>
      <c r="F51" s="533">
        <v>0</v>
      </c>
      <c r="G51" s="533">
        <v>0</v>
      </c>
      <c r="H51" s="533">
        <v>0</v>
      </c>
      <c r="I51" s="533">
        <v>0</v>
      </c>
      <c r="J51" s="533">
        <v>0</v>
      </c>
      <c r="K51" s="533">
        <v>0</v>
      </c>
      <c r="L51" s="533">
        <v>0</v>
      </c>
      <c r="M51" s="533">
        <v>0</v>
      </c>
      <c r="N51" s="533">
        <v>0</v>
      </c>
      <c r="O51" s="533">
        <v>0</v>
      </c>
      <c r="P51" s="533">
        <v>0</v>
      </c>
      <c r="Q51" s="533">
        <v>0</v>
      </c>
      <c r="R51" s="533">
        <v>0</v>
      </c>
      <c r="S51" s="533">
        <v>0</v>
      </c>
      <c r="T51" s="533">
        <v>0</v>
      </c>
      <c r="U51" s="533">
        <v>0</v>
      </c>
      <c r="V51" s="533">
        <v>0</v>
      </c>
      <c r="W51" s="533">
        <v>0</v>
      </c>
      <c r="X51" s="533">
        <v>0</v>
      </c>
      <c r="Y51" s="533">
        <v>0</v>
      </c>
      <c r="Z51" s="533">
        <v>0</v>
      </c>
      <c r="AA51" s="533">
        <v>0</v>
      </c>
      <c r="AB51" s="533">
        <v>0</v>
      </c>
      <c r="AC51" s="533">
        <v>0</v>
      </c>
      <c r="AD51" s="533">
        <v>0</v>
      </c>
      <c r="AE51" s="533">
        <v>0</v>
      </c>
      <c r="AF51" s="533">
        <v>0</v>
      </c>
      <c r="AG51" s="533">
        <v>0</v>
      </c>
      <c r="AH51" s="533">
        <v>0</v>
      </c>
      <c r="AI51" s="533">
        <v>0</v>
      </c>
      <c r="AJ51" s="533">
        <v>0</v>
      </c>
      <c r="AK51" s="533">
        <v>0</v>
      </c>
      <c r="AL51" s="533">
        <v>0</v>
      </c>
      <c r="AM51" s="533">
        <v>0</v>
      </c>
      <c r="AN51" s="533">
        <v>0</v>
      </c>
      <c r="AO51" s="533">
        <v>0</v>
      </c>
      <c r="AP51" s="533">
        <v>0</v>
      </c>
      <c r="AQ51" s="533">
        <v>0</v>
      </c>
      <c r="AR51" s="533">
        <v>0</v>
      </c>
      <c r="AS51" s="533">
        <v>0</v>
      </c>
      <c r="AT51" s="533">
        <v>0</v>
      </c>
      <c r="AU51" s="533">
        <v>0</v>
      </c>
      <c r="AV51" s="533">
        <v>0</v>
      </c>
      <c r="AW51" s="533">
        <v>0</v>
      </c>
      <c r="AX51" s="533">
        <v>0</v>
      </c>
      <c r="AY51" s="533">
        <v>0</v>
      </c>
      <c r="AZ51" s="533">
        <v>0</v>
      </c>
      <c r="BA51" s="533">
        <v>0</v>
      </c>
      <c r="BB51" s="533">
        <v>0</v>
      </c>
      <c r="BC51" s="533">
        <v>0</v>
      </c>
      <c r="BD51" s="533">
        <v>0</v>
      </c>
      <c r="BE51" s="533">
        <v>0</v>
      </c>
      <c r="BF51" s="533">
        <v>0</v>
      </c>
      <c r="BG51" s="533">
        <v>0</v>
      </c>
      <c r="BH51" s="533">
        <v>0</v>
      </c>
      <c r="BI51" s="533">
        <v>0</v>
      </c>
      <c r="BJ51" s="533">
        <v>0</v>
      </c>
      <c r="BK51" s="533">
        <v>0</v>
      </c>
      <c r="BL51" s="533">
        <v>0</v>
      </c>
      <c r="BM51" s="533">
        <v>0</v>
      </c>
      <c r="BN51" s="533">
        <v>0</v>
      </c>
      <c r="BO51" s="533">
        <v>0</v>
      </c>
      <c r="BP51" s="533">
        <v>0</v>
      </c>
      <c r="BQ51" s="533">
        <v>0</v>
      </c>
      <c r="BR51" s="533">
        <v>0</v>
      </c>
      <c r="BS51" s="533">
        <v>0</v>
      </c>
      <c r="BT51" s="533">
        <v>0</v>
      </c>
      <c r="BU51" s="533">
        <v>0</v>
      </c>
      <c r="BV51" s="533">
        <v>0</v>
      </c>
      <c r="BW51" s="533">
        <v>0</v>
      </c>
      <c r="BX51" s="533">
        <v>0</v>
      </c>
      <c r="BY51" s="533">
        <v>0</v>
      </c>
      <c r="BZ51" s="533">
        <v>0</v>
      </c>
      <c r="CA51" s="533">
        <v>0</v>
      </c>
      <c r="CB51" s="533">
        <v>0</v>
      </c>
      <c r="CC51" s="534">
        <f t="shared" si="13"/>
        <v>0</v>
      </c>
      <c r="CD51" s="534">
        <f t="shared" si="13"/>
        <v>0</v>
      </c>
      <c r="CG51" s="270">
        <v>42</v>
      </c>
    </row>
    <row r="52" spans="1:86">
      <c r="A52" s="541"/>
      <c r="B52" s="200" t="s">
        <v>500</v>
      </c>
      <c r="C52" s="533">
        <v>0</v>
      </c>
      <c r="D52" s="533">
        <v>0</v>
      </c>
      <c r="E52" s="533">
        <v>0</v>
      </c>
      <c r="F52" s="533">
        <v>0</v>
      </c>
      <c r="G52" s="533">
        <v>0</v>
      </c>
      <c r="H52" s="533">
        <v>0</v>
      </c>
      <c r="I52" s="533">
        <v>0</v>
      </c>
      <c r="J52" s="533">
        <v>0</v>
      </c>
      <c r="K52" s="533">
        <v>0</v>
      </c>
      <c r="L52" s="533">
        <v>0</v>
      </c>
      <c r="M52" s="533">
        <v>0</v>
      </c>
      <c r="N52" s="533">
        <v>0</v>
      </c>
      <c r="O52" s="533">
        <v>0</v>
      </c>
      <c r="P52" s="533">
        <v>0</v>
      </c>
      <c r="Q52" s="533">
        <v>0</v>
      </c>
      <c r="R52" s="533">
        <v>0</v>
      </c>
      <c r="S52" s="533">
        <v>0</v>
      </c>
      <c r="T52" s="533">
        <v>0</v>
      </c>
      <c r="U52" s="533">
        <v>0</v>
      </c>
      <c r="V52" s="533">
        <v>0</v>
      </c>
      <c r="W52" s="533">
        <v>0</v>
      </c>
      <c r="X52" s="533">
        <v>0</v>
      </c>
      <c r="Y52" s="533">
        <v>0</v>
      </c>
      <c r="Z52" s="533">
        <v>0</v>
      </c>
      <c r="AA52" s="533">
        <v>0</v>
      </c>
      <c r="AB52" s="533">
        <v>0</v>
      </c>
      <c r="AC52" s="533">
        <v>0</v>
      </c>
      <c r="AD52" s="533">
        <v>0</v>
      </c>
      <c r="AE52" s="533">
        <v>0</v>
      </c>
      <c r="AF52" s="533">
        <v>0</v>
      </c>
      <c r="AG52" s="533">
        <v>0</v>
      </c>
      <c r="AH52" s="533">
        <v>0</v>
      </c>
      <c r="AI52" s="533">
        <v>0</v>
      </c>
      <c r="AJ52" s="533">
        <v>0</v>
      </c>
      <c r="AK52" s="533">
        <v>0</v>
      </c>
      <c r="AL52" s="533">
        <v>0</v>
      </c>
      <c r="AM52" s="533">
        <v>0</v>
      </c>
      <c r="AN52" s="533">
        <v>0</v>
      </c>
      <c r="AO52" s="533">
        <v>0</v>
      </c>
      <c r="AP52" s="533">
        <v>0</v>
      </c>
      <c r="AQ52" s="533">
        <v>0</v>
      </c>
      <c r="AR52" s="533">
        <v>0</v>
      </c>
      <c r="AS52" s="533">
        <v>0</v>
      </c>
      <c r="AT52" s="533">
        <v>0</v>
      </c>
      <c r="AU52" s="533">
        <v>0</v>
      </c>
      <c r="AV52" s="533">
        <v>0</v>
      </c>
      <c r="AW52" s="533">
        <v>0</v>
      </c>
      <c r="AX52" s="533">
        <v>0</v>
      </c>
      <c r="AY52" s="533">
        <v>0</v>
      </c>
      <c r="AZ52" s="533">
        <v>0</v>
      </c>
      <c r="BA52" s="533">
        <v>0</v>
      </c>
      <c r="BB52" s="533">
        <v>0</v>
      </c>
      <c r="BC52" s="533">
        <v>0</v>
      </c>
      <c r="BD52" s="533">
        <v>0</v>
      </c>
      <c r="BE52" s="533">
        <v>0</v>
      </c>
      <c r="BF52" s="533">
        <v>0</v>
      </c>
      <c r="BG52" s="533">
        <v>0</v>
      </c>
      <c r="BH52" s="533">
        <v>0</v>
      </c>
      <c r="BI52" s="533">
        <v>0</v>
      </c>
      <c r="BJ52" s="533">
        <v>0</v>
      </c>
      <c r="BK52" s="533">
        <v>0</v>
      </c>
      <c r="BL52" s="533">
        <v>0</v>
      </c>
      <c r="BM52" s="533">
        <v>0</v>
      </c>
      <c r="BN52" s="533">
        <v>0</v>
      </c>
      <c r="BO52" s="533">
        <v>0</v>
      </c>
      <c r="BP52" s="533">
        <v>0</v>
      </c>
      <c r="BQ52" s="533">
        <v>0</v>
      </c>
      <c r="BR52" s="533">
        <v>0</v>
      </c>
      <c r="BS52" s="533">
        <v>0</v>
      </c>
      <c r="BT52" s="533">
        <v>0</v>
      </c>
      <c r="BU52" s="533">
        <v>0</v>
      </c>
      <c r="BV52" s="533">
        <v>0</v>
      </c>
      <c r="BW52" s="533">
        <v>0</v>
      </c>
      <c r="BX52" s="533">
        <v>0</v>
      </c>
      <c r="BY52" s="533">
        <v>0</v>
      </c>
      <c r="BZ52" s="533">
        <v>0</v>
      </c>
      <c r="CA52" s="533">
        <v>0</v>
      </c>
      <c r="CB52" s="533">
        <v>0</v>
      </c>
      <c r="CC52" s="534">
        <f t="shared" si="13"/>
        <v>0</v>
      </c>
      <c r="CD52" s="534">
        <f t="shared" si="13"/>
        <v>0</v>
      </c>
      <c r="CG52" s="270">
        <v>43</v>
      </c>
    </row>
    <row r="53" spans="1:86">
      <c r="A53" s="541"/>
      <c r="B53" s="542" t="s">
        <v>524</v>
      </c>
      <c r="C53" s="533">
        <v>0</v>
      </c>
      <c r="D53" s="533">
        <v>0</v>
      </c>
      <c r="E53" s="533">
        <v>0</v>
      </c>
      <c r="F53" s="533">
        <v>0</v>
      </c>
      <c r="G53" s="533">
        <v>0</v>
      </c>
      <c r="H53" s="533">
        <v>0</v>
      </c>
      <c r="I53" s="533">
        <v>0</v>
      </c>
      <c r="J53" s="533">
        <v>0</v>
      </c>
      <c r="K53" s="533">
        <v>0</v>
      </c>
      <c r="L53" s="533">
        <v>0</v>
      </c>
      <c r="M53" s="533">
        <v>0</v>
      </c>
      <c r="N53" s="533">
        <v>0</v>
      </c>
      <c r="O53" s="533">
        <v>0</v>
      </c>
      <c r="P53" s="533">
        <v>0</v>
      </c>
      <c r="Q53" s="533">
        <v>0</v>
      </c>
      <c r="R53" s="533">
        <v>0</v>
      </c>
      <c r="S53" s="533">
        <v>0</v>
      </c>
      <c r="T53" s="533">
        <v>0</v>
      </c>
      <c r="U53" s="533">
        <v>0</v>
      </c>
      <c r="V53" s="533">
        <v>0</v>
      </c>
      <c r="W53" s="533">
        <v>0</v>
      </c>
      <c r="X53" s="533">
        <v>0</v>
      </c>
      <c r="Y53" s="533">
        <v>0</v>
      </c>
      <c r="Z53" s="533">
        <v>0</v>
      </c>
      <c r="AA53" s="533">
        <v>0</v>
      </c>
      <c r="AB53" s="533">
        <v>0</v>
      </c>
      <c r="AC53" s="533">
        <v>0</v>
      </c>
      <c r="AD53" s="533">
        <v>0</v>
      </c>
      <c r="AE53" s="533">
        <v>0</v>
      </c>
      <c r="AF53" s="533">
        <v>0</v>
      </c>
      <c r="AG53" s="533">
        <v>0</v>
      </c>
      <c r="AH53" s="533">
        <v>0</v>
      </c>
      <c r="AI53" s="533">
        <v>0</v>
      </c>
      <c r="AJ53" s="533">
        <v>0</v>
      </c>
      <c r="AK53" s="533">
        <v>0</v>
      </c>
      <c r="AL53" s="533">
        <v>0</v>
      </c>
      <c r="AM53" s="533">
        <v>0</v>
      </c>
      <c r="AN53" s="533">
        <v>0</v>
      </c>
      <c r="AO53" s="533">
        <v>0</v>
      </c>
      <c r="AP53" s="533">
        <v>0</v>
      </c>
      <c r="AQ53" s="533">
        <v>0</v>
      </c>
      <c r="AR53" s="533">
        <v>0</v>
      </c>
      <c r="AS53" s="533">
        <v>0</v>
      </c>
      <c r="AT53" s="533">
        <v>0</v>
      </c>
      <c r="AU53" s="533">
        <v>0</v>
      </c>
      <c r="AV53" s="533">
        <v>0</v>
      </c>
      <c r="AW53" s="533">
        <v>0</v>
      </c>
      <c r="AX53" s="533">
        <v>0</v>
      </c>
      <c r="AY53" s="533">
        <v>0</v>
      </c>
      <c r="AZ53" s="533">
        <v>0</v>
      </c>
      <c r="BA53" s="533">
        <v>0</v>
      </c>
      <c r="BB53" s="533">
        <v>0</v>
      </c>
      <c r="BC53" s="533">
        <v>0</v>
      </c>
      <c r="BD53" s="533">
        <v>0</v>
      </c>
      <c r="BE53" s="533">
        <v>0</v>
      </c>
      <c r="BF53" s="533">
        <v>0</v>
      </c>
      <c r="BG53" s="533">
        <v>0</v>
      </c>
      <c r="BH53" s="533">
        <v>0</v>
      </c>
      <c r="BI53" s="533">
        <v>0</v>
      </c>
      <c r="BJ53" s="533">
        <v>0</v>
      </c>
      <c r="BK53" s="533">
        <v>0</v>
      </c>
      <c r="BL53" s="533">
        <v>0</v>
      </c>
      <c r="BM53" s="533">
        <v>0</v>
      </c>
      <c r="BN53" s="533">
        <v>0</v>
      </c>
      <c r="BO53" s="533">
        <v>0</v>
      </c>
      <c r="BP53" s="533">
        <v>0</v>
      </c>
      <c r="BQ53" s="533">
        <v>0</v>
      </c>
      <c r="BR53" s="533">
        <v>0</v>
      </c>
      <c r="BS53" s="533">
        <v>0</v>
      </c>
      <c r="BT53" s="533">
        <v>0</v>
      </c>
      <c r="BU53" s="533">
        <v>0</v>
      </c>
      <c r="BV53" s="533">
        <v>0</v>
      </c>
      <c r="BW53" s="533">
        <v>0</v>
      </c>
      <c r="BX53" s="533">
        <v>0</v>
      </c>
      <c r="BY53" s="533">
        <v>0</v>
      </c>
      <c r="BZ53" s="533">
        <v>0</v>
      </c>
      <c r="CA53" s="533">
        <v>0</v>
      </c>
      <c r="CB53" s="533">
        <v>0</v>
      </c>
      <c r="CC53" s="534">
        <f t="shared" si="13"/>
        <v>0</v>
      </c>
      <c r="CD53" s="534">
        <f t="shared" si="13"/>
        <v>0</v>
      </c>
      <c r="CG53" s="270">
        <v>44</v>
      </c>
      <c r="CH53" s="239"/>
    </row>
    <row r="54" spans="1:86">
      <c r="A54" s="540"/>
      <c r="B54" s="529" t="s">
        <v>805</v>
      </c>
      <c r="C54" s="530">
        <f>C43+C32+C21+C10</f>
        <v>0</v>
      </c>
      <c r="D54" s="530">
        <f t="shared" ref="D54:BO54" si="14">D43+D32+D21+D10</f>
        <v>0</v>
      </c>
      <c r="E54" s="530">
        <f t="shared" si="14"/>
        <v>0</v>
      </c>
      <c r="F54" s="530">
        <f t="shared" si="14"/>
        <v>0</v>
      </c>
      <c r="G54" s="530">
        <f t="shared" si="14"/>
        <v>0</v>
      </c>
      <c r="H54" s="530">
        <f t="shared" si="14"/>
        <v>0</v>
      </c>
      <c r="I54" s="530">
        <f t="shared" si="14"/>
        <v>0</v>
      </c>
      <c r="J54" s="530">
        <f t="shared" si="14"/>
        <v>0</v>
      </c>
      <c r="K54" s="530">
        <f t="shared" si="14"/>
        <v>0</v>
      </c>
      <c r="L54" s="530">
        <f t="shared" si="14"/>
        <v>0</v>
      </c>
      <c r="M54" s="530">
        <f t="shared" si="14"/>
        <v>0</v>
      </c>
      <c r="N54" s="530">
        <f t="shared" si="14"/>
        <v>0</v>
      </c>
      <c r="O54" s="530">
        <f t="shared" si="14"/>
        <v>0</v>
      </c>
      <c r="P54" s="530">
        <f t="shared" si="14"/>
        <v>0</v>
      </c>
      <c r="Q54" s="530">
        <f t="shared" si="14"/>
        <v>0</v>
      </c>
      <c r="R54" s="530">
        <f t="shared" si="14"/>
        <v>0</v>
      </c>
      <c r="S54" s="530">
        <f t="shared" si="14"/>
        <v>0</v>
      </c>
      <c r="T54" s="530">
        <f t="shared" si="14"/>
        <v>0</v>
      </c>
      <c r="U54" s="530">
        <f t="shared" si="14"/>
        <v>0</v>
      </c>
      <c r="V54" s="530">
        <f t="shared" si="14"/>
        <v>0</v>
      </c>
      <c r="W54" s="530">
        <f t="shared" si="14"/>
        <v>0</v>
      </c>
      <c r="X54" s="530">
        <f t="shared" si="14"/>
        <v>0</v>
      </c>
      <c r="Y54" s="530">
        <f t="shared" si="14"/>
        <v>0</v>
      </c>
      <c r="Z54" s="530">
        <f t="shared" si="14"/>
        <v>0</v>
      </c>
      <c r="AA54" s="530">
        <f t="shared" si="14"/>
        <v>0</v>
      </c>
      <c r="AB54" s="530">
        <f t="shared" si="14"/>
        <v>0</v>
      </c>
      <c r="AC54" s="530">
        <f t="shared" si="14"/>
        <v>0</v>
      </c>
      <c r="AD54" s="530">
        <f t="shared" si="14"/>
        <v>0</v>
      </c>
      <c r="AE54" s="530">
        <f t="shared" si="14"/>
        <v>0</v>
      </c>
      <c r="AF54" s="530">
        <f t="shared" si="14"/>
        <v>0</v>
      </c>
      <c r="AG54" s="530">
        <f t="shared" si="14"/>
        <v>0</v>
      </c>
      <c r="AH54" s="530">
        <f t="shared" si="14"/>
        <v>0</v>
      </c>
      <c r="AI54" s="530">
        <f t="shared" si="14"/>
        <v>0</v>
      </c>
      <c r="AJ54" s="530">
        <f t="shared" si="14"/>
        <v>0</v>
      </c>
      <c r="AK54" s="530">
        <f t="shared" si="14"/>
        <v>0</v>
      </c>
      <c r="AL54" s="530">
        <f t="shared" si="14"/>
        <v>0</v>
      </c>
      <c r="AM54" s="530">
        <f t="shared" si="14"/>
        <v>0</v>
      </c>
      <c r="AN54" s="530">
        <f t="shared" si="14"/>
        <v>0</v>
      </c>
      <c r="AO54" s="530">
        <f t="shared" si="14"/>
        <v>0</v>
      </c>
      <c r="AP54" s="530">
        <f t="shared" si="14"/>
        <v>0</v>
      </c>
      <c r="AQ54" s="530">
        <f t="shared" si="14"/>
        <v>0</v>
      </c>
      <c r="AR54" s="530">
        <f t="shared" si="14"/>
        <v>0</v>
      </c>
      <c r="AS54" s="530">
        <f t="shared" si="14"/>
        <v>0</v>
      </c>
      <c r="AT54" s="530">
        <f t="shared" si="14"/>
        <v>0</v>
      </c>
      <c r="AU54" s="530">
        <f t="shared" si="14"/>
        <v>0</v>
      </c>
      <c r="AV54" s="530">
        <f t="shared" si="14"/>
        <v>0</v>
      </c>
      <c r="AW54" s="530">
        <f t="shared" si="14"/>
        <v>0</v>
      </c>
      <c r="AX54" s="530">
        <f t="shared" si="14"/>
        <v>0</v>
      </c>
      <c r="AY54" s="530">
        <f t="shared" si="14"/>
        <v>0</v>
      </c>
      <c r="AZ54" s="530">
        <f t="shared" si="14"/>
        <v>0</v>
      </c>
      <c r="BA54" s="530">
        <f t="shared" si="14"/>
        <v>0</v>
      </c>
      <c r="BB54" s="530">
        <f t="shared" si="14"/>
        <v>0</v>
      </c>
      <c r="BC54" s="530">
        <f t="shared" si="14"/>
        <v>0</v>
      </c>
      <c r="BD54" s="530">
        <f t="shared" si="14"/>
        <v>0</v>
      </c>
      <c r="BE54" s="530">
        <f t="shared" si="14"/>
        <v>0</v>
      </c>
      <c r="BF54" s="530">
        <f t="shared" si="14"/>
        <v>0</v>
      </c>
      <c r="BG54" s="530">
        <f t="shared" si="14"/>
        <v>0</v>
      </c>
      <c r="BH54" s="530">
        <f t="shared" si="14"/>
        <v>0</v>
      </c>
      <c r="BI54" s="530">
        <f t="shared" si="14"/>
        <v>0</v>
      </c>
      <c r="BJ54" s="530">
        <f t="shared" si="14"/>
        <v>0</v>
      </c>
      <c r="BK54" s="530">
        <f t="shared" si="14"/>
        <v>0</v>
      </c>
      <c r="BL54" s="530">
        <f t="shared" si="14"/>
        <v>0</v>
      </c>
      <c r="BM54" s="530">
        <f t="shared" si="14"/>
        <v>0</v>
      </c>
      <c r="BN54" s="530">
        <f t="shared" si="14"/>
        <v>0</v>
      </c>
      <c r="BO54" s="530">
        <f t="shared" si="14"/>
        <v>0</v>
      </c>
      <c r="BP54" s="530">
        <f t="shared" ref="BP54:CD54" si="15">BP43+BP32+BP21+BP10</f>
        <v>0</v>
      </c>
      <c r="BQ54" s="530">
        <f t="shared" si="15"/>
        <v>0</v>
      </c>
      <c r="BR54" s="530">
        <f t="shared" si="15"/>
        <v>0</v>
      </c>
      <c r="BS54" s="530">
        <f t="shared" si="15"/>
        <v>0</v>
      </c>
      <c r="BT54" s="530">
        <f t="shared" si="15"/>
        <v>0</v>
      </c>
      <c r="BU54" s="530">
        <f t="shared" si="15"/>
        <v>0</v>
      </c>
      <c r="BV54" s="530">
        <f t="shared" si="15"/>
        <v>0</v>
      </c>
      <c r="BW54" s="530">
        <f t="shared" si="15"/>
        <v>0</v>
      </c>
      <c r="BX54" s="530">
        <f t="shared" si="15"/>
        <v>0</v>
      </c>
      <c r="BY54" s="530">
        <f t="shared" si="15"/>
        <v>0</v>
      </c>
      <c r="BZ54" s="530">
        <f t="shared" si="15"/>
        <v>0</v>
      </c>
      <c r="CA54" s="530">
        <f t="shared" si="15"/>
        <v>0</v>
      </c>
      <c r="CB54" s="530">
        <f t="shared" si="15"/>
        <v>0</v>
      </c>
      <c r="CC54" s="530">
        <f t="shared" si="15"/>
        <v>0</v>
      </c>
      <c r="CD54" s="530">
        <f t="shared" si="15"/>
        <v>0</v>
      </c>
      <c r="CG54" s="270">
        <v>45</v>
      </c>
    </row>
    <row r="55" spans="1:86">
      <c r="A55" s="528" t="s">
        <v>477</v>
      </c>
      <c r="B55" s="529" t="s">
        <v>30</v>
      </c>
      <c r="C55" s="530">
        <f>SUM(C56:C65)</f>
        <v>0</v>
      </c>
      <c r="D55" s="530">
        <f t="shared" ref="D55:BO55" si="16">SUM(D56:D65)</f>
        <v>0</v>
      </c>
      <c r="E55" s="530">
        <f t="shared" si="16"/>
        <v>0</v>
      </c>
      <c r="F55" s="530">
        <f t="shared" si="16"/>
        <v>0</v>
      </c>
      <c r="G55" s="530">
        <f t="shared" si="16"/>
        <v>0</v>
      </c>
      <c r="H55" s="530">
        <f t="shared" si="16"/>
        <v>0</v>
      </c>
      <c r="I55" s="530">
        <f t="shared" si="16"/>
        <v>0</v>
      </c>
      <c r="J55" s="530">
        <f t="shared" si="16"/>
        <v>0</v>
      </c>
      <c r="K55" s="530">
        <f t="shared" si="16"/>
        <v>0</v>
      </c>
      <c r="L55" s="530">
        <f t="shared" si="16"/>
        <v>0</v>
      </c>
      <c r="M55" s="530">
        <f t="shared" si="16"/>
        <v>0</v>
      </c>
      <c r="N55" s="530">
        <f t="shared" si="16"/>
        <v>0</v>
      </c>
      <c r="O55" s="530">
        <f t="shared" si="16"/>
        <v>0</v>
      </c>
      <c r="P55" s="530">
        <f t="shared" si="16"/>
        <v>0</v>
      </c>
      <c r="Q55" s="530">
        <f t="shared" si="16"/>
        <v>0</v>
      </c>
      <c r="R55" s="530">
        <f t="shared" si="16"/>
        <v>0</v>
      </c>
      <c r="S55" s="530">
        <f t="shared" si="16"/>
        <v>0</v>
      </c>
      <c r="T55" s="530">
        <f t="shared" si="16"/>
        <v>0</v>
      </c>
      <c r="U55" s="530">
        <f t="shared" si="16"/>
        <v>0</v>
      </c>
      <c r="V55" s="530">
        <f t="shared" si="16"/>
        <v>0</v>
      </c>
      <c r="W55" s="530">
        <f t="shared" si="16"/>
        <v>0</v>
      </c>
      <c r="X55" s="530">
        <f t="shared" si="16"/>
        <v>0</v>
      </c>
      <c r="Y55" s="530">
        <f t="shared" si="16"/>
        <v>0</v>
      </c>
      <c r="Z55" s="530">
        <f t="shared" si="16"/>
        <v>0</v>
      </c>
      <c r="AA55" s="530">
        <f t="shared" si="16"/>
        <v>0</v>
      </c>
      <c r="AB55" s="530">
        <f t="shared" si="16"/>
        <v>0</v>
      </c>
      <c r="AC55" s="530">
        <f t="shared" si="16"/>
        <v>0</v>
      </c>
      <c r="AD55" s="530">
        <f t="shared" si="16"/>
        <v>0</v>
      </c>
      <c r="AE55" s="530">
        <f t="shared" si="16"/>
        <v>0</v>
      </c>
      <c r="AF55" s="530">
        <f t="shared" si="16"/>
        <v>0</v>
      </c>
      <c r="AG55" s="530">
        <f t="shared" si="16"/>
        <v>0</v>
      </c>
      <c r="AH55" s="530">
        <f t="shared" si="16"/>
        <v>0</v>
      </c>
      <c r="AI55" s="530">
        <f t="shared" si="16"/>
        <v>0</v>
      </c>
      <c r="AJ55" s="530">
        <f t="shared" si="16"/>
        <v>0</v>
      </c>
      <c r="AK55" s="530">
        <f t="shared" si="16"/>
        <v>0</v>
      </c>
      <c r="AL55" s="530">
        <f t="shared" si="16"/>
        <v>0</v>
      </c>
      <c r="AM55" s="530">
        <f t="shared" si="16"/>
        <v>0</v>
      </c>
      <c r="AN55" s="530">
        <f t="shared" si="16"/>
        <v>0</v>
      </c>
      <c r="AO55" s="530">
        <f t="shared" si="16"/>
        <v>0</v>
      </c>
      <c r="AP55" s="530">
        <f t="shared" si="16"/>
        <v>0</v>
      </c>
      <c r="AQ55" s="530">
        <f t="shared" si="16"/>
        <v>0</v>
      </c>
      <c r="AR55" s="530">
        <f t="shared" si="16"/>
        <v>0</v>
      </c>
      <c r="AS55" s="530">
        <f t="shared" si="16"/>
        <v>0</v>
      </c>
      <c r="AT55" s="530">
        <f t="shared" si="16"/>
        <v>0</v>
      </c>
      <c r="AU55" s="530">
        <f t="shared" si="16"/>
        <v>0</v>
      </c>
      <c r="AV55" s="530">
        <f t="shared" si="16"/>
        <v>0</v>
      </c>
      <c r="AW55" s="530">
        <f t="shared" si="16"/>
        <v>0</v>
      </c>
      <c r="AX55" s="530">
        <f t="shared" si="16"/>
        <v>0</v>
      </c>
      <c r="AY55" s="530">
        <f t="shared" si="16"/>
        <v>0</v>
      </c>
      <c r="AZ55" s="530">
        <f t="shared" si="16"/>
        <v>0</v>
      </c>
      <c r="BA55" s="530">
        <f t="shared" si="16"/>
        <v>0</v>
      </c>
      <c r="BB55" s="530">
        <f t="shared" si="16"/>
        <v>0</v>
      </c>
      <c r="BC55" s="530">
        <f t="shared" si="16"/>
        <v>0</v>
      </c>
      <c r="BD55" s="530">
        <f t="shared" si="16"/>
        <v>0</v>
      </c>
      <c r="BE55" s="530">
        <f t="shared" si="16"/>
        <v>0</v>
      </c>
      <c r="BF55" s="530">
        <f t="shared" si="16"/>
        <v>0</v>
      </c>
      <c r="BG55" s="530">
        <f t="shared" si="16"/>
        <v>0</v>
      </c>
      <c r="BH55" s="530">
        <f t="shared" si="16"/>
        <v>0</v>
      </c>
      <c r="BI55" s="530">
        <f t="shared" si="16"/>
        <v>0</v>
      </c>
      <c r="BJ55" s="530">
        <f t="shared" si="16"/>
        <v>0</v>
      </c>
      <c r="BK55" s="530">
        <f t="shared" si="16"/>
        <v>0</v>
      </c>
      <c r="BL55" s="530">
        <f t="shared" si="16"/>
        <v>0</v>
      </c>
      <c r="BM55" s="530">
        <f t="shared" si="16"/>
        <v>0</v>
      </c>
      <c r="BN55" s="530">
        <f t="shared" si="16"/>
        <v>0</v>
      </c>
      <c r="BO55" s="530">
        <f t="shared" si="16"/>
        <v>0</v>
      </c>
      <c r="BP55" s="530">
        <f t="shared" ref="BP55:CA55" si="17">SUM(BP56:BP65)</f>
        <v>0</v>
      </c>
      <c r="BQ55" s="530">
        <f t="shared" si="17"/>
        <v>0</v>
      </c>
      <c r="BR55" s="530">
        <f t="shared" si="17"/>
        <v>0</v>
      </c>
      <c r="BS55" s="530">
        <f t="shared" si="17"/>
        <v>0</v>
      </c>
      <c r="BT55" s="530">
        <f t="shared" si="17"/>
        <v>0</v>
      </c>
      <c r="BU55" s="530">
        <f t="shared" si="17"/>
        <v>0</v>
      </c>
      <c r="BV55" s="530">
        <f t="shared" si="17"/>
        <v>0</v>
      </c>
      <c r="BW55" s="530">
        <f t="shared" si="17"/>
        <v>0</v>
      </c>
      <c r="BX55" s="530">
        <f t="shared" si="17"/>
        <v>0</v>
      </c>
      <c r="BY55" s="530">
        <f t="shared" si="17"/>
        <v>0</v>
      </c>
      <c r="BZ55" s="530">
        <f>SUM(BZ56:BZ65)</f>
        <v>0</v>
      </c>
      <c r="CA55" s="530">
        <f t="shared" si="17"/>
        <v>0</v>
      </c>
      <c r="CB55" s="530">
        <f>SUM(CB56:CB65)</f>
        <v>0</v>
      </c>
      <c r="CC55" s="530">
        <f>SUM(CC56:CC65)</f>
        <v>0</v>
      </c>
      <c r="CD55" s="530">
        <f>SUM(CD56:CD65)</f>
        <v>0</v>
      </c>
      <c r="CG55" s="270">
        <v>46</v>
      </c>
    </row>
    <row r="56" spans="1:86">
      <c r="A56" s="543"/>
      <c r="B56" s="352" t="s">
        <v>226</v>
      </c>
      <c r="C56" s="533">
        <v>0</v>
      </c>
      <c r="D56" s="533">
        <v>0</v>
      </c>
      <c r="E56" s="533">
        <v>0</v>
      </c>
      <c r="F56" s="533">
        <v>0</v>
      </c>
      <c r="G56" s="533">
        <v>0</v>
      </c>
      <c r="H56" s="533">
        <v>0</v>
      </c>
      <c r="I56" s="533">
        <v>0</v>
      </c>
      <c r="J56" s="533">
        <v>0</v>
      </c>
      <c r="K56" s="533">
        <v>0</v>
      </c>
      <c r="L56" s="533">
        <v>0</v>
      </c>
      <c r="M56" s="533">
        <v>0</v>
      </c>
      <c r="N56" s="533">
        <v>0</v>
      </c>
      <c r="O56" s="533">
        <v>0</v>
      </c>
      <c r="P56" s="533">
        <v>0</v>
      </c>
      <c r="Q56" s="533">
        <v>0</v>
      </c>
      <c r="R56" s="533">
        <v>0</v>
      </c>
      <c r="S56" s="533">
        <v>0</v>
      </c>
      <c r="T56" s="533">
        <v>0</v>
      </c>
      <c r="U56" s="533">
        <v>0</v>
      </c>
      <c r="V56" s="533">
        <v>0</v>
      </c>
      <c r="W56" s="533">
        <v>0</v>
      </c>
      <c r="X56" s="533">
        <v>0</v>
      </c>
      <c r="Y56" s="533">
        <v>0</v>
      </c>
      <c r="Z56" s="533">
        <v>0</v>
      </c>
      <c r="AA56" s="533">
        <v>0</v>
      </c>
      <c r="AB56" s="533">
        <v>0</v>
      </c>
      <c r="AC56" s="533">
        <v>0</v>
      </c>
      <c r="AD56" s="533">
        <v>0</v>
      </c>
      <c r="AE56" s="533">
        <v>0</v>
      </c>
      <c r="AF56" s="533">
        <v>0</v>
      </c>
      <c r="AG56" s="533">
        <v>0</v>
      </c>
      <c r="AH56" s="533">
        <v>0</v>
      </c>
      <c r="AI56" s="533">
        <v>0</v>
      </c>
      <c r="AJ56" s="533">
        <v>0</v>
      </c>
      <c r="AK56" s="533">
        <v>0</v>
      </c>
      <c r="AL56" s="533">
        <v>0</v>
      </c>
      <c r="AM56" s="533">
        <v>0</v>
      </c>
      <c r="AN56" s="533">
        <v>0</v>
      </c>
      <c r="AO56" s="533">
        <v>0</v>
      </c>
      <c r="AP56" s="533">
        <v>0</v>
      </c>
      <c r="AQ56" s="533">
        <v>0</v>
      </c>
      <c r="AR56" s="533">
        <v>0</v>
      </c>
      <c r="AS56" s="533">
        <v>0</v>
      </c>
      <c r="AT56" s="533">
        <v>0</v>
      </c>
      <c r="AU56" s="533">
        <v>0</v>
      </c>
      <c r="AV56" s="533">
        <v>0</v>
      </c>
      <c r="AW56" s="533">
        <v>0</v>
      </c>
      <c r="AX56" s="533">
        <v>0</v>
      </c>
      <c r="AY56" s="533">
        <v>0</v>
      </c>
      <c r="AZ56" s="533">
        <v>0</v>
      </c>
      <c r="BA56" s="533">
        <v>0</v>
      </c>
      <c r="BB56" s="533">
        <v>0</v>
      </c>
      <c r="BC56" s="533">
        <v>0</v>
      </c>
      <c r="BD56" s="533">
        <v>0</v>
      </c>
      <c r="BE56" s="533">
        <v>0</v>
      </c>
      <c r="BF56" s="533">
        <v>0</v>
      </c>
      <c r="BG56" s="533">
        <v>0</v>
      </c>
      <c r="BH56" s="533">
        <v>0</v>
      </c>
      <c r="BI56" s="533">
        <v>0</v>
      </c>
      <c r="BJ56" s="533">
        <v>0</v>
      </c>
      <c r="BK56" s="533">
        <v>0</v>
      </c>
      <c r="BL56" s="533">
        <v>0</v>
      </c>
      <c r="BM56" s="533">
        <v>0</v>
      </c>
      <c r="BN56" s="533">
        <v>0</v>
      </c>
      <c r="BO56" s="533">
        <v>0</v>
      </c>
      <c r="BP56" s="533">
        <v>0</v>
      </c>
      <c r="BQ56" s="533">
        <v>0</v>
      </c>
      <c r="BR56" s="533">
        <v>0</v>
      </c>
      <c r="BS56" s="533">
        <v>0</v>
      </c>
      <c r="BT56" s="533">
        <v>0</v>
      </c>
      <c r="BU56" s="533">
        <v>0</v>
      </c>
      <c r="BV56" s="533">
        <v>0</v>
      </c>
      <c r="BW56" s="533">
        <v>0</v>
      </c>
      <c r="BX56" s="533">
        <v>0</v>
      </c>
      <c r="BY56" s="533">
        <v>0</v>
      </c>
      <c r="BZ56" s="533">
        <v>0</v>
      </c>
      <c r="CA56" s="533">
        <v>0</v>
      </c>
      <c r="CB56" s="533">
        <v>0</v>
      </c>
      <c r="CC56" s="534">
        <f>C56+E56+G56+I56+K56+M56+O56+Q56+S56+U56+W56+Y56+AA56+AC56+AE56+AG56+AI56+AK56+AM56+AO56+AQ56+AS56+AU56+AW56+AY56+BA56+BC56+BE56+BG56+BI56+BK56+BM56+BO56+BQ56+BS56+BU56+BW56+BY56+CA56</f>
        <v>0</v>
      </c>
      <c r="CD56" s="534">
        <f>D56+F56+H56+J56+L56+N56+P56+R56+T56+V56+X56+Z56+AB56+AD56+AF56+AH56+AJ56+AL56+AN56+AP56+AR56+AT56+AV56+AX56+AZ56+BB56+BD56+BF56+BH56+BJ56+BL56+BN56+BP56+BR56+BT56+BV56+BX56+BZ56+CB56</f>
        <v>0</v>
      </c>
      <c r="CF56" s="239"/>
      <c r="CG56" s="270">
        <v>47</v>
      </c>
    </row>
    <row r="57" spans="1:86">
      <c r="A57" s="541"/>
      <c r="B57" s="199" t="s">
        <v>490</v>
      </c>
      <c r="C57" s="533">
        <v>0</v>
      </c>
      <c r="D57" s="533">
        <v>0</v>
      </c>
      <c r="E57" s="533">
        <v>0</v>
      </c>
      <c r="F57" s="533">
        <v>0</v>
      </c>
      <c r="G57" s="533">
        <v>0</v>
      </c>
      <c r="H57" s="533">
        <v>0</v>
      </c>
      <c r="I57" s="533">
        <v>0</v>
      </c>
      <c r="J57" s="533">
        <v>0</v>
      </c>
      <c r="K57" s="533">
        <v>0</v>
      </c>
      <c r="L57" s="533">
        <v>0</v>
      </c>
      <c r="M57" s="533">
        <v>0</v>
      </c>
      <c r="N57" s="533">
        <v>0</v>
      </c>
      <c r="O57" s="533">
        <v>0</v>
      </c>
      <c r="P57" s="533">
        <v>0</v>
      </c>
      <c r="Q57" s="533">
        <v>0</v>
      </c>
      <c r="R57" s="533">
        <v>0</v>
      </c>
      <c r="S57" s="533">
        <v>0</v>
      </c>
      <c r="T57" s="533">
        <v>0</v>
      </c>
      <c r="U57" s="533">
        <v>0</v>
      </c>
      <c r="V57" s="533">
        <v>0</v>
      </c>
      <c r="W57" s="533">
        <v>0</v>
      </c>
      <c r="X57" s="533">
        <v>0</v>
      </c>
      <c r="Y57" s="533">
        <v>0</v>
      </c>
      <c r="Z57" s="533">
        <v>0</v>
      </c>
      <c r="AA57" s="533">
        <v>0</v>
      </c>
      <c r="AB57" s="533">
        <v>0</v>
      </c>
      <c r="AC57" s="533">
        <v>0</v>
      </c>
      <c r="AD57" s="533">
        <v>0</v>
      </c>
      <c r="AE57" s="533">
        <v>0</v>
      </c>
      <c r="AF57" s="533">
        <v>0</v>
      </c>
      <c r="AG57" s="533">
        <v>0</v>
      </c>
      <c r="AH57" s="533">
        <v>0</v>
      </c>
      <c r="AI57" s="533">
        <v>0</v>
      </c>
      <c r="AJ57" s="533">
        <v>0</v>
      </c>
      <c r="AK57" s="533">
        <v>0</v>
      </c>
      <c r="AL57" s="533">
        <v>0</v>
      </c>
      <c r="AM57" s="533">
        <v>0</v>
      </c>
      <c r="AN57" s="533">
        <v>0</v>
      </c>
      <c r="AO57" s="533">
        <v>0</v>
      </c>
      <c r="AP57" s="533">
        <v>0</v>
      </c>
      <c r="AQ57" s="533">
        <v>0</v>
      </c>
      <c r="AR57" s="533">
        <v>0</v>
      </c>
      <c r="AS57" s="533">
        <v>0</v>
      </c>
      <c r="AT57" s="533">
        <v>0</v>
      </c>
      <c r="AU57" s="533">
        <v>0</v>
      </c>
      <c r="AV57" s="533">
        <v>0</v>
      </c>
      <c r="AW57" s="533">
        <v>0</v>
      </c>
      <c r="AX57" s="533">
        <v>0</v>
      </c>
      <c r="AY57" s="533">
        <v>0</v>
      </c>
      <c r="AZ57" s="533">
        <v>0</v>
      </c>
      <c r="BA57" s="533">
        <v>0</v>
      </c>
      <c r="BB57" s="533">
        <v>0</v>
      </c>
      <c r="BC57" s="533">
        <v>0</v>
      </c>
      <c r="BD57" s="533">
        <v>0</v>
      </c>
      <c r="BE57" s="533">
        <v>0</v>
      </c>
      <c r="BF57" s="533">
        <v>0</v>
      </c>
      <c r="BG57" s="533">
        <v>0</v>
      </c>
      <c r="BH57" s="533">
        <v>0</v>
      </c>
      <c r="BI57" s="533">
        <v>0</v>
      </c>
      <c r="BJ57" s="533">
        <v>0</v>
      </c>
      <c r="BK57" s="533">
        <v>0</v>
      </c>
      <c r="BL57" s="533">
        <v>0</v>
      </c>
      <c r="BM57" s="533">
        <v>0</v>
      </c>
      <c r="BN57" s="533">
        <v>0</v>
      </c>
      <c r="BO57" s="533">
        <v>0</v>
      </c>
      <c r="BP57" s="533">
        <v>0</v>
      </c>
      <c r="BQ57" s="533">
        <v>0</v>
      </c>
      <c r="BR57" s="533">
        <v>0</v>
      </c>
      <c r="BS57" s="533">
        <v>0</v>
      </c>
      <c r="BT57" s="533">
        <v>0</v>
      </c>
      <c r="BU57" s="533">
        <v>0</v>
      </c>
      <c r="BV57" s="533">
        <v>0</v>
      </c>
      <c r="BW57" s="533">
        <v>0</v>
      </c>
      <c r="BX57" s="533">
        <v>0</v>
      </c>
      <c r="BY57" s="533">
        <v>0</v>
      </c>
      <c r="BZ57" s="533">
        <v>0</v>
      </c>
      <c r="CA57" s="533">
        <v>0</v>
      </c>
      <c r="CB57" s="533">
        <v>0</v>
      </c>
      <c r="CC57" s="534">
        <f t="shared" ref="CC57:CD98" si="18">C57+E57+G57+I57+K57+M57+O57+Q57+S57+U57+W57+Y57+AA57+AC57+AE57+AG57+AI57+AK57+AM57+AO57+AQ57+AS57+AU57+AW57+AY57+BA57+BC57+BE57+BG57+BI57+BK57+BM57+BO57+BQ57+BS57+BU57+BW57+BY57+CA57</f>
        <v>0</v>
      </c>
      <c r="CD57" s="534">
        <f t="shared" si="18"/>
        <v>0</v>
      </c>
      <c r="CF57" s="239"/>
      <c r="CG57" s="270">
        <v>48</v>
      </c>
    </row>
    <row r="58" spans="1:86">
      <c r="A58" s="541"/>
      <c r="B58" s="199" t="s">
        <v>492</v>
      </c>
      <c r="C58" s="533">
        <v>0</v>
      </c>
      <c r="D58" s="533">
        <v>0</v>
      </c>
      <c r="E58" s="533">
        <v>0</v>
      </c>
      <c r="F58" s="533">
        <v>0</v>
      </c>
      <c r="G58" s="533">
        <v>0</v>
      </c>
      <c r="H58" s="533">
        <v>0</v>
      </c>
      <c r="I58" s="533">
        <v>0</v>
      </c>
      <c r="J58" s="533">
        <v>0</v>
      </c>
      <c r="K58" s="533">
        <v>0</v>
      </c>
      <c r="L58" s="533">
        <v>0</v>
      </c>
      <c r="M58" s="533">
        <v>0</v>
      </c>
      <c r="N58" s="533">
        <v>0</v>
      </c>
      <c r="O58" s="533">
        <v>0</v>
      </c>
      <c r="P58" s="533">
        <v>0</v>
      </c>
      <c r="Q58" s="533">
        <v>0</v>
      </c>
      <c r="R58" s="533">
        <v>0</v>
      </c>
      <c r="S58" s="533">
        <v>0</v>
      </c>
      <c r="T58" s="533">
        <v>0</v>
      </c>
      <c r="U58" s="533">
        <v>0</v>
      </c>
      <c r="V58" s="533">
        <v>0</v>
      </c>
      <c r="W58" s="533">
        <v>0</v>
      </c>
      <c r="X58" s="533">
        <v>0</v>
      </c>
      <c r="Y58" s="533">
        <v>0</v>
      </c>
      <c r="Z58" s="533">
        <v>0</v>
      </c>
      <c r="AA58" s="533">
        <v>0</v>
      </c>
      <c r="AB58" s="533">
        <v>0</v>
      </c>
      <c r="AC58" s="533">
        <v>0</v>
      </c>
      <c r="AD58" s="533">
        <v>0</v>
      </c>
      <c r="AE58" s="533">
        <v>0</v>
      </c>
      <c r="AF58" s="533">
        <v>0</v>
      </c>
      <c r="AG58" s="533">
        <v>0</v>
      </c>
      <c r="AH58" s="533">
        <v>0</v>
      </c>
      <c r="AI58" s="533">
        <v>0</v>
      </c>
      <c r="AJ58" s="533">
        <v>0</v>
      </c>
      <c r="AK58" s="533">
        <v>0</v>
      </c>
      <c r="AL58" s="533">
        <v>0</v>
      </c>
      <c r="AM58" s="533">
        <v>0</v>
      </c>
      <c r="AN58" s="533">
        <v>0</v>
      </c>
      <c r="AO58" s="533">
        <v>0</v>
      </c>
      <c r="AP58" s="533">
        <v>0</v>
      </c>
      <c r="AQ58" s="533">
        <v>0</v>
      </c>
      <c r="AR58" s="533">
        <v>0</v>
      </c>
      <c r="AS58" s="533">
        <v>0</v>
      </c>
      <c r="AT58" s="533">
        <v>0</v>
      </c>
      <c r="AU58" s="533">
        <v>0</v>
      </c>
      <c r="AV58" s="533">
        <v>0</v>
      </c>
      <c r="AW58" s="533">
        <v>0</v>
      </c>
      <c r="AX58" s="533">
        <v>0</v>
      </c>
      <c r="AY58" s="533">
        <v>0</v>
      </c>
      <c r="AZ58" s="533">
        <v>0</v>
      </c>
      <c r="BA58" s="533">
        <v>0</v>
      </c>
      <c r="BB58" s="533">
        <v>0</v>
      </c>
      <c r="BC58" s="533">
        <v>0</v>
      </c>
      <c r="BD58" s="533">
        <v>0</v>
      </c>
      <c r="BE58" s="533">
        <v>0</v>
      </c>
      <c r="BF58" s="533">
        <v>0</v>
      </c>
      <c r="BG58" s="533">
        <v>0</v>
      </c>
      <c r="BH58" s="533">
        <v>0</v>
      </c>
      <c r="BI58" s="533">
        <v>0</v>
      </c>
      <c r="BJ58" s="533">
        <v>0</v>
      </c>
      <c r="BK58" s="533">
        <v>0</v>
      </c>
      <c r="BL58" s="533">
        <v>0</v>
      </c>
      <c r="BM58" s="533">
        <v>0</v>
      </c>
      <c r="BN58" s="533">
        <v>0</v>
      </c>
      <c r="BO58" s="533">
        <v>0</v>
      </c>
      <c r="BP58" s="533">
        <v>0</v>
      </c>
      <c r="BQ58" s="533">
        <v>0</v>
      </c>
      <c r="BR58" s="533">
        <v>0</v>
      </c>
      <c r="BS58" s="533">
        <v>0</v>
      </c>
      <c r="BT58" s="533">
        <v>0</v>
      </c>
      <c r="BU58" s="533">
        <v>0</v>
      </c>
      <c r="BV58" s="533">
        <v>0</v>
      </c>
      <c r="BW58" s="533">
        <v>0</v>
      </c>
      <c r="BX58" s="533">
        <v>0</v>
      </c>
      <c r="BY58" s="533">
        <v>0</v>
      </c>
      <c r="BZ58" s="533">
        <v>0</v>
      </c>
      <c r="CA58" s="533">
        <v>0</v>
      </c>
      <c r="CB58" s="533">
        <v>0</v>
      </c>
      <c r="CC58" s="534">
        <f t="shared" si="18"/>
        <v>0</v>
      </c>
      <c r="CD58" s="534">
        <f t="shared" si="18"/>
        <v>0</v>
      </c>
      <c r="CF58" s="239"/>
      <c r="CG58" s="270">
        <v>49</v>
      </c>
    </row>
    <row r="59" spans="1:86">
      <c r="A59" s="541"/>
      <c r="B59" s="199" t="s">
        <v>493</v>
      </c>
      <c r="C59" s="533">
        <v>0</v>
      </c>
      <c r="D59" s="533">
        <v>0</v>
      </c>
      <c r="E59" s="533">
        <v>0</v>
      </c>
      <c r="F59" s="533">
        <v>0</v>
      </c>
      <c r="G59" s="533">
        <v>0</v>
      </c>
      <c r="H59" s="533">
        <v>0</v>
      </c>
      <c r="I59" s="533">
        <v>0</v>
      </c>
      <c r="J59" s="533">
        <v>0</v>
      </c>
      <c r="K59" s="533">
        <v>0</v>
      </c>
      <c r="L59" s="533">
        <v>0</v>
      </c>
      <c r="M59" s="533">
        <v>0</v>
      </c>
      <c r="N59" s="533">
        <v>0</v>
      </c>
      <c r="O59" s="533">
        <v>0</v>
      </c>
      <c r="P59" s="533">
        <v>0</v>
      </c>
      <c r="Q59" s="533">
        <v>0</v>
      </c>
      <c r="R59" s="533">
        <v>0</v>
      </c>
      <c r="S59" s="533">
        <v>0</v>
      </c>
      <c r="T59" s="533">
        <v>0</v>
      </c>
      <c r="U59" s="533">
        <v>0</v>
      </c>
      <c r="V59" s="533">
        <v>0</v>
      </c>
      <c r="W59" s="533">
        <v>0</v>
      </c>
      <c r="X59" s="533">
        <v>0</v>
      </c>
      <c r="Y59" s="533">
        <v>0</v>
      </c>
      <c r="Z59" s="533">
        <v>0</v>
      </c>
      <c r="AA59" s="533">
        <v>0</v>
      </c>
      <c r="AB59" s="533">
        <v>0</v>
      </c>
      <c r="AC59" s="533">
        <v>0</v>
      </c>
      <c r="AD59" s="533">
        <v>0</v>
      </c>
      <c r="AE59" s="533">
        <v>0</v>
      </c>
      <c r="AF59" s="533">
        <v>0</v>
      </c>
      <c r="AG59" s="533">
        <v>0</v>
      </c>
      <c r="AH59" s="533">
        <v>0</v>
      </c>
      <c r="AI59" s="533">
        <v>0</v>
      </c>
      <c r="AJ59" s="533">
        <v>0</v>
      </c>
      <c r="AK59" s="533">
        <v>0</v>
      </c>
      <c r="AL59" s="533">
        <v>0</v>
      </c>
      <c r="AM59" s="533">
        <v>0</v>
      </c>
      <c r="AN59" s="533">
        <v>0</v>
      </c>
      <c r="AO59" s="533">
        <v>0</v>
      </c>
      <c r="AP59" s="533">
        <v>0</v>
      </c>
      <c r="AQ59" s="533">
        <v>0</v>
      </c>
      <c r="AR59" s="533">
        <v>0</v>
      </c>
      <c r="AS59" s="533">
        <v>0</v>
      </c>
      <c r="AT59" s="533">
        <v>0</v>
      </c>
      <c r="AU59" s="533">
        <v>0</v>
      </c>
      <c r="AV59" s="533">
        <v>0</v>
      </c>
      <c r="AW59" s="533">
        <v>0</v>
      </c>
      <c r="AX59" s="533">
        <v>0</v>
      </c>
      <c r="AY59" s="533">
        <v>0</v>
      </c>
      <c r="AZ59" s="533">
        <v>0</v>
      </c>
      <c r="BA59" s="533">
        <v>0</v>
      </c>
      <c r="BB59" s="533">
        <v>0</v>
      </c>
      <c r="BC59" s="533">
        <v>0</v>
      </c>
      <c r="BD59" s="533">
        <v>0</v>
      </c>
      <c r="BE59" s="533">
        <v>0</v>
      </c>
      <c r="BF59" s="533">
        <v>0</v>
      </c>
      <c r="BG59" s="533">
        <v>0</v>
      </c>
      <c r="BH59" s="533">
        <v>0</v>
      </c>
      <c r="BI59" s="533">
        <v>0</v>
      </c>
      <c r="BJ59" s="533">
        <v>0</v>
      </c>
      <c r="BK59" s="533">
        <v>0</v>
      </c>
      <c r="BL59" s="533">
        <v>0</v>
      </c>
      <c r="BM59" s="533">
        <v>0</v>
      </c>
      <c r="BN59" s="533">
        <v>0</v>
      </c>
      <c r="BO59" s="533">
        <v>0</v>
      </c>
      <c r="BP59" s="533">
        <v>0</v>
      </c>
      <c r="BQ59" s="533">
        <v>0</v>
      </c>
      <c r="BR59" s="533">
        <v>0</v>
      </c>
      <c r="BS59" s="533">
        <v>0</v>
      </c>
      <c r="BT59" s="533">
        <v>0</v>
      </c>
      <c r="BU59" s="533">
        <v>0</v>
      </c>
      <c r="BV59" s="533">
        <v>0</v>
      </c>
      <c r="BW59" s="533">
        <v>0</v>
      </c>
      <c r="BX59" s="533">
        <v>0</v>
      </c>
      <c r="BY59" s="533">
        <v>0</v>
      </c>
      <c r="BZ59" s="533">
        <v>0</v>
      </c>
      <c r="CA59" s="533">
        <v>0</v>
      </c>
      <c r="CB59" s="533">
        <v>0</v>
      </c>
      <c r="CC59" s="534">
        <f t="shared" si="18"/>
        <v>0</v>
      </c>
      <c r="CD59" s="534">
        <f t="shared" si="18"/>
        <v>0</v>
      </c>
      <c r="CF59" s="239"/>
      <c r="CG59" s="270">
        <v>50</v>
      </c>
    </row>
    <row r="60" spans="1:86">
      <c r="A60" s="541"/>
      <c r="B60" s="199" t="s">
        <v>494</v>
      </c>
      <c r="C60" s="533">
        <v>0</v>
      </c>
      <c r="D60" s="533">
        <v>0</v>
      </c>
      <c r="E60" s="533">
        <v>0</v>
      </c>
      <c r="F60" s="533">
        <v>0</v>
      </c>
      <c r="G60" s="533">
        <v>0</v>
      </c>
      <c r="H60" s="533">
        <v>0</v>
      </c>
      <c r="I60" s="533">
        <v>0</v>
      </c>
      <c r="J60" s="533">
        <v>0</v>
      </c>
      <c r="K60" s="533">
        <v>0</v>
      </c>
      <c r="L60" s="533">
        <v>0</v>
      </c>
      <c r="M60" s="533">
        <v>0</v>
      </c>
      <c r="N60" s="533">
        <v>0</v>
      </c>
      <c r="O60" s="533">
        <v>0</v>
      </c>
      <c r="P60" s="533">
        <v>0</v>
      </c>
      <c r="Q60" s="533">
        <v>0</v>
      </c>
      <c r="R60" s="533">
        <v>0</v>
      </c>
      <c r="S60" s="533">
        <v>0</v>
      </c>
      <c r="T60" s="533">
        <v>0</v>
      </c>
      <c r="U60" s="533">
        <v>0</v>
      </c>
      <c r="V60" s="533">
        <v>0</v>
      </c>
      <c r="W60" s="533">
        <v>0</v>
      </c>
      <c r="X60" s="533">
        <v>0</v>
      </c>
      <c r="Y60" s="533">
        <v>0</v>
      </c>
      <c r="Z60" s="533">
        <v>0</v>
      </c>
      <c r="AA60" s="533">
        <v>0</v>
      </c>
      <c r="AB60" s="533">
        <v>0</v>
      </c>
      <c r="AC60" s="533">
        <v>0</v>
      </c>
      <c r="AD60" s="533">
        <v>0</v>
      </c>
      <c r="AE60" s="533">
        <v>0</v>
      </c>
      <c r="AF60" s="533">
        <v>0</v>
      </c>
      <c r="AG60" s="533">
        <v>0</v>
      </c>
      <c r="AH60" s="533">
        <v>0</v>
      </c>
      <c r="AI60" s="533">
        <v>0</v>
      </c>
      <c r="AJ60" s="533">
        <v>0</v>
      </c>
      <c r="AK60" s="533">
        <v>0</v>
      </c>
      <c r="AL60" s="533">
        <v>0</v>
      </c>
      <c r="AM60" s="533">
        <v>0</v>
      </c>
      <c r="AN60" s="533">
        <v>0</v>
      </c>
      <c r="AO60" s="533">
        <v>0</v>
      </c>
      <c r="AP60" s="533">
        <v>0</v>
      </c>
      <c r="AQ60" s="533">
        <v>0</v>
      </c>
      <c r="AR60" s="533">
        <v>0</v>
      </c>
      <c r="AS60" s="533">
        <v>0</v>
      </c>
      <c r="AT60" s="533">
        <v>0</v>
      </c>
      <c r="AU60" s="533">
        <v>0</v>
      </c>
      <c r="AV60" s="533">
        <v>0</v>
      </c>
      <c r="AW60" s="533">
        <v>0</v>
      </c>
      <c r="AX60" s="533">
        <v>0</v>
      </c>
      <c r="AY60" s="533">
        <v>0</v>
      </c>
      <c r="AZ60" s="533">
        <v>0</v>
      </c>
      <c r="BA60" s="533">
        <v>0</v>
      </c>
      <c r="BB60" s="533">
        <v>0</v>
      </c>
      <c r="BC60" s="533">
        <v>0</v>
      </c>
      <c r="BD60" s="533">
        <v>0</v>
      </c>
      <c r="BE60" s="533">
        <v>0</v>
      </c>
      <c r="BF60" s="533">
        <v>0</v>
      </c>
      <c r="BG60" s="533">
        <v>0</v>
      </c>
      <c r="BH60" s="533">
        <v>0</v>
      </c>
      <c r="BI60" s="533">
        <v>0</v>
      </c>
      <c r="BJ60" s="533">
        <v>0</v>
      </c>
      <c r="BK60" s="533">
        <v>0</v>
      </c>
      <c r="BL60" s="533">
        <v>0</v>
      </c>
      <c r="BM60" s="533">
        <v>0</v>
      </c>
      <c r="BN60" s="533">
        <v>0</v>
      </c>
      <c r="BO60" s="533">
        <v>0</v>
      </c>
      <c r="BP60" s="533">
        <v>0</v>
      </c>
      <c r="BQ60" s="533">
        <v>0</v>
      </c>
      <c r="BR60" s="533">
        <v>0</v>
      </c>
      <c r="BS60" s="533">
        <v>0</v>
      </c>
      <c r="BT60" s="533">
        <v>0</v>
      </c>
      <c r="BU60" s="533">
        <v>0</v>
      </c>
      <c r="BV60" s="533">
        <v>0</v>
      </c>
      <c r="BW60" s="533">
        <v>0</v>
      </c>
      <c r="BX60" s="533">
        <v>0</v>
      </c>
      <c r="BY60" s="533">
        <v>0</v>
      </c>
      <c r="BZ60" s="533">
        <v>0</v>
      </c>
      <c r="CA60" s="533">
        <v>0</v>
      </c>
      <c r="CB60" s="533">
        <v>0</v>
      </c>
      <c r="CC60" s="534">
        <f t="shared" si="18"/>
        <v>0</v>
      </c>
      <c r="CD60" s="534">
        <f t="shared" si="18"/>
        <v>0</v>
      </c>
      <c r="CF60" s="239"/>
      <c r="CG60" s="270">
        <v>51</v>
      </c>
    </row>
    <row r="61" spans="1:86">
      <c r="A61" s="541"/>
      <c r="B61" s="200" t="s">
        <v>801</v>
      </c>
      <c r="C61" s="533">
        <v>0</v>
      </c>
      <c r="D61" s="533">
        <v>0</v>
      </c>
      <c r="E61" s="533">
        <v>0</v>
      </c>
      <c r="F61" s="533">
        <v>0</v>
      </c>
      <c r="G61" s="533">
        <v>0</v>
      </c>
      <c r="H61" s="533">
        <v>0</v>
      </c>
      <c r="I61" s="533">
        <v>0</v>
      </c>
      <c r="J61" s="533">
        <v>0</v>
      </c>
      <c r="K61" s="533">
        <v>0</v>
      </c>
      <c r="L61" s="533">
        <v>0</v>
      </c>
      <c r="M61" s="533">
        <v>0</v>
      </c>
      <c r="N61" s="533">
        <v>0</v>
      </c>
      <c r="O61" s="533">
        <v>0</v>
      </c>
      <c r="P61" s="533">
        <v>0</v>
      </c>
      <c r="Q61" s="533">
        <v>0</v>
      </c>
      <c r="R61" s="533">
        <v>0</v>
      </c>
      <c r="S61" s="533">
        <v>0</v>
      </c>
      <c r="T61" s="533">
        <v>0</v>
      </c>
      <c r="U61" s="533">
        <v>0</v>
      </c>
      <c r="V61" s="533">
        <v>0</v>
      </c>
      <c r="W61" s="533">
        <v>0</v>
      </c>
      <c r="X61" s="533">
        <v>0</v>
      </c>
      <c r="Y61" s="533">
        <v>0</v>
      </c>
      <c r="Z61" s="533">
        <v>0</v>
      </c>
      <c r="AA61" s="533">
        <v>0</v>
      </c>
      <c r="AB61" s="533">
        <v>0</v>
      </c>
      <c r="AC61" s="533">
        <v>0</v>
      </c>
      <c r="AD61" s="533">
        <v>0</v>
      </c>
      <c r="AE61" s="533">
        <v>0</v>
      </c>
      <c r="AF61" s="533">
        <v>0</v>
      </c>
      <c r="AG61" s="533">
        <v>0</v>
      </c>
      <c r="AH61" s="533">
        <v>0</v>
      </c>
      <c r="AI61" s="533">
        <v>0</v>
      </c>
      <c r="AJ61" s="533">
        <v>0</v>
      </c>
      <c r="AK61" s="533">
        <v>0</v>
      </c>
      <c r="AL61" s="533">
        <v>0</v>
      </c>
      <c r="AM61" s="533">
        <v>0</v>
      </c>
      <c r="AN61" s="533">
        <v>0</v>
      </c>
      <c r="AO61" s="533">
        <v>0</v>
      </c>
      <c r="AP61" s="533">
        <v>0</v>
      </c>
      <c r="AQ61" s="533">
        <v>0</v>
      </c>
      <c r="AR61" s="533">
        <v>0</v>
      </c>
      <c r="AS61" s="533">
        <v>0</v>
      </c>
      <c r="AT61" s="533">
        <v>0</v>
      </c>
      <c r="AU61" s="533">
        <v>0</v>
      </c>
      <c r="AV61" s="533">
        <v>0</v>
      </c>
      <c r="AW61" s="533">
        <v>0</v>
      </c>
      <c r="AX61" s="533">
        <v>0</v>
      </c>
      <c r="AY61" s="533">
        <v>0</v>
      </c>
      <c r="AZ61" s="533">
        <v>0</v>
      </c>
      <c r="BA61" s="533">
        <v>0</v>
      </c>
      <c r="BB61" s="533">
        <v>0</v>
      </c>
      <c r="BC61" s="533">
        <v>0</v>
      </c>
      <c r="BD61" s="533">
        <v>0</v>
      </c>
      <c r="BE61" s="533">
        <v>0</v>
      </c>
      <c r="BF61" s="533">
        <v>0</v>
      </c>
      <c r="BG61" s="533">
        <v>0</v>
      </c>
      <c r="BH61" s="533">
        <v>0</v>
      </c>
      <c r="BI61" s="533">
        <v>0</v>
      </c>
      <c r="BJ61" s="533">
        <v>0</v>
      </c>
      <c r="BK61" s="533">
        <v>0</v>
      </c>
      <c r="BL61" s="533">
        <v>0</v>
      </c>
      <c r="BM61" s="533">
        <v>0</v>
      </c>
      <c r="BN61" s="533">
        <v>0</v>
      </c>
      <c r="BO61" s="533">
        <v>0</v>
      </c>
      <c r="BP61" s="533">
        <v>0</v>
      </c>
      <c r="BQ61" s="533">
        <v>0</v>
      </c>
      <c r="BR61" s="533">
        <v>0</v>
      </c>
      <c r="BS61" s="533">
        <v>0</v>
      </c>
      <c r="BT61" s="533">
        <v>0</v>
      </c>
      <c r="BU61" s="533">
        <v>0</v>
      </c>
      <c r="BV61" s="533">
        <v>0</v>
      </c>
      <c r="BW61" s="533">
        <v>0</v>
      </c>
      <c r="BX61" s="533">
        <v>0</v>
      </c>
      <c r="BY61" s="533">
        <v>0</v>
      </c>
      <c r="BZ61" s="533">
        <v>0</v>
      </c>
      <c r="CA61" s="533">
        <v>0</v>
      </c>
      <c r="CB61" s="533">
        <v>0</v>
      </c>
      <c r="CC61" s="534">
        <f t="shared" si="18"/>
        <v>0</v>
      </c>
      <c r="CD61" s="534">
        <f t="shared" si="18"/>
        <v>0</v>
      </c>
      <c r="CF61" s="239"/>
      <c r="CG61" s="270">
        <v>52</v>
      </c>
    </row>
    <row r="62" spans="1:86">
      <c r="A62" s="541"/>
      <c r="B62" s="200" t="s">
        <v>802</v>
      </c>
      <c r="C62" s="533">
        <v>0</v>
      </c>
      <c r="D62" s="533">
        <v>0</v>
      </c>
      <c r="E62" s="533">
        <v>0</v>
      </c>
      <c r="F62" s="533">
        <v>0</v>
      </c>
      <c r="G62" s="533">
        <v>0</v>
      </c>
      <c r="H62" s="533">
        <v>0</v>
      </c>
      <c r="I62" s="533">
        <v>0</v>
      </c>
      <c r="J62" s="533">
        <v>0</v>
      </c>
      <c r="K62" s="533">
        <v>0</v>
      </c>
      <c r="L62" s="533">
        <v>0</v>
      </c>
      <c r="M62" s="533">
        <v>0</v>
      </c>
      <c r="N62" s="533">
        <v>0</v>
      </c>
      <c r="O62" s="533">
        <v>0</v>
      </c>
      <c r="P62" s="533">
        <v>0</v>
      </c>
      <c r="Q62" s="533">
        <v>0</v>
      </c>
      <c r="R62" s="533">
        <v>0</v>
      </c>
      <c r="S62" s="533">
        <v>0</v>
      </c>
      <c r="T62" s="533">
        <v>0</v>
      </c>
      <c r="U62" s="533">
        <v>0</v>
      </c>
      <c r="V62" s="533">
        <v>0</v>
      </c>
      <c r="W62" s="533">
        <v>0</v>
      </c>
      <c r="X62" s="533">
        <v>0</v>
      </c>
      <c r="Y62" s="533">
        <v>0</v>
      </c>
      <c r="Z62" s="533">
        <v>0</v>
      </c>
      <c r="AA62" s="533">
        <v>0</v>
      </c>
      <c r="AB62" s="533">
        <v>0</v>
      </c>
      <c r="AC62" s="533">
        <v>0</v>
      </c>
      <c r="AD62" s="533">
        <v>0</v>
      </c>
      <c r="AE62" s="533">
        <v>0</v>
      </c>
      <c r="AF62" s="533">
        <v>0</v>
      </c>
      <c r="AG62" s="533">
        <v>0</v>
      </c>
      <c r="AH62" s="533">
        <v>0</v>
      </c>
      <c r="AI62" s="533">
        <v>0</v>
      </c>
      <c r="AJ62" s="533">
        <v>0</v>
      </c>
      <c r="AK62" s="533">
        <v>0</v>
      </c>
      <c r="AL62" s="533">
        <v>0</v>
      </c>
      <c r="AM62" s="533">
        <v>0</v>
      </c>
      <c r="AN62" s="533">
        <v>0</v>
      </c>
      <c r="AO62" s="533">
        <v>0</v>
      </c>
      <c r="AP62" s="533">
        <v>0</v>
      </c>
      <c r="AQ62" s="533">
        <v>0</v>
      </c>
      <c r="AR62" s="533">
        <v>0</v>
      </c>
      <c r="AS62" s="533">
        <v>0</v>
      </c>
      <c r="AT62" s="533">
        <v>0</v>
      </c>
      <c r="AU62" s="533">
        <v>0</v>
      </c>
      <c r="AV62" s="533">
        <v>0</v>
      </c>
      <c r="AW62" s="533">
        <v>0</v>
      </c>
      <c r="AX62" s="533">
        <v>0</v>
      </c>
      <c r="AY62" s="533">
        <v>0</v>
      </c>
      <c r="AZ62" s="533">
        <v>0</v>
      </c>
      <c r="BA62" s="533">
        <v>0</v>
      </c>
      <c r="BB62" s="533">
        <v>0</v>
      </c>
      <c r="BC62" s="533">
        <v>0</v>
      </c>
      <c r="BD62" s="533">
        <v>0</v>
      </c>
      <c r="BE62" s="533">
        <v>0</v>
      </c>
      <c r="BF62" s="533">
        <v>0</v>
      </c>
      <c r="BG62" s="533">
        <v>0</v>
      </c>
      <c r="BH62" s="533">
        <v>0</v>
      </c>
      <c r="BI62" s="533">
        <v>0</v>
      </c>
      <c r="BJ62" s="533">
        <v>0</v>
      </c>
      <c r="BK62" s="533">
        <v>0</v>
      </c>
      <c r="BL62" s="533">
        <v>0</v>
      </c>
      <c r="BM62" s="533">
        <v>0</v>
      </c>
      <c r="BN62" s="533">
        <v>0</v>
      </c>
      <c r="BO62" s="533">
        <v>0</v>
      </c>
      <c r="BP62" s="533">
        <v>0</v>
      </c>
      <c r="BQ62" s="533">
        <v>0</v>
      </c>
      <c r="BR62" s="533">
        <v>0</v>
      </c>
      <c r="BS62" s="533">
        <v>0</v>
      </c>
      <c r="BT62" s="533">
        <v>0</v>
      </c>
      <c r="BU62" s="533">
        <v>0</v>
      </c>
      <c r="BV62" s="533">
        <v>0</v>
      </c>
      <c r="BW62" s="533">
        <v>0</v>
      </c>
      <c r="BX62" s="533">
        <v>0</v>
      </c>
      <c r="BY62" s="533">
        <v>0</v>
      </c>
      <c r="BZ62" s="533">
        <v>0</v>
      </c>
      <c r="CA62" s="533">
        <v>0</v>
      </c>
      <c r="CB62" s="533">
        <v>0</v>
      </c>
      <c r="CC62" s="534">
        <f t="shared" si="18"/>
        <v>0</v>
      </c>
      <c r="CD62" s="534">
        <f t="shared" si="18"/>
        <v>0</v>
      </c>
      <c r="CF62" s="239"/>
      <c r="CG62" s="270">
        <v>53</v>
      </c>
    </row>
    <row r="63" spans="1:86">
      <c r="A63" s="541"/>
      <c r="B63" s="200" t="s">
        <v>499</v>
      </c>
      <c r="C63" s="533">
        <v>0</v>
      </c>
      <c r="D63" s="533">
        <v>0</v>
      </c>
      <c r="E63" s="533">
        <v>0</v>
      </c>
      <c r="F63" s="533">
        <v>0</v>
      </c>
      <c r="G63" s="533">
        <v>0</v>
      </c>
      <c r="H63" s="533">
        <v>0</v>
      </c>
      <c r="I63" s="533">
        <v>0</v>
      </c>
      <c r="J63" s="533">
        <v>0</v>
      </c>
      <c r="K63" s="533">
        <v>0</v>
      </c>
      <c r="L63" s="533">
        <v>0</v>
      </c>
      <c r="M63" s="533">
        <v>0</v>
      </c>
      <c r="N63" s="533">
        <v>0</v>
      </c>
      <c r="O63" s="533">
        <v>0</v>
      </c>
      <c r="P63" s="533">
        <v>0</v>
      </c>
      <c r="Q63" s="533">
        <v>0</v>
      </c>
      <c r="R63" s="533">
        <v>0</v>
      </c>
      <c r="S63" s="533">
        <v>0</v>
      </c>
      <c r="T63" s="533">
        <v>0</v>
      </c>
      <c r="U63" s="533">
        <v>0</v>
      </c>
      <c r="V63" s="533">
        <v>0</v>
      </c>
      <c r="W63" s="533">
        <v>0</v>
      </c>
      <c r="X63" s="533">
        <v>0</v>
      </c>
      <c r="Y63" s="533">
        <v>0</v>
      </c>
      <c r="Z63" s="533">
        <v>0</v>
      </c>
      <c r="AA63" s="533">
        <v>0</v>
      </c>
      <c r="AB63" s="533">
        <v>0</v>
      </c>
      <c r="AC63" s="533">
        <v>0</v>
      </c>
      <c r="AD63" s="533">
        <v>0</v>
      </c>
      <c r="AE63" s="533">
        <v>0</v>
      </c>
      <c r="AF63" s="533">
        <v>0</v>
      </c>
      <c r="AG63" s="533">
        <v>0</v>
      </c>
      <c r="AH63" s="533">
        <v>0</v>
      </c>
      <c r="AI63" s="533">
        <v>0</v>
      </c>
      <c r="AJ63" s="533">
        <v>0</v>
      </c>
      <c r="AK63" s="533">
        <v>0</v>
      </c>
      <c r="AL63" s="533">
        <v>0</v>
      </c>
      <c r="AM63" s="533">
        <v>0</v>
      </c>
      <c r="AN63" s="533">
        <v>0</v>
      </c>
      <c r="AO63" s="533">
        <v>0</v>
      </c>
      <c r="AP63" s="533">
        <v>0</v>
      </c>
      <c r="AQ63" s="533">
        <v>0</v>
      </c>
      <c r="AR63" s="533">
        <v>0</v>
      </c>
      <c r="AS63" s="533">
        <v>0</v>
      </c>
      <c r="AT63" s="533">
        <v>0</v>
      </c>
      <c r="AU63" s="533">
        <v>0</v>
      </c>
      <c r="AV63" s="533">
        <v>0</v>
      </c>
      <c r="AW63" s="533">
        <v>0</v>
      </c>
      <c r="AX63" s="533">
        <v>0</v>
      </c>
      <c r="AY63" s="533">
        <v>0</v>
      </c>
      <c r="AZ63" s="533">
        <v>0</v>
      </c>
      <c r="BA63" s="533">
        <v>0</v>
      </c>
      <c r="BB63" s="533">
        <v>0</v>
      </c>
      <c r="BC63" s="533">
        <v>0</v>
      </c>
      <c r="BD63" s="533">
        <v>0</v>
      </c>
      <c r="BE63" s="533">
        <v>0</v>
      </c>
      <c r="BF63" s="533">
        <v>0</v>
      </c>
      <c r="BG63" s="533">
        <v>0</v>
      </c>
      <c r="BH63" s="533">
        <v>0</v>
      </c>
      <c r="BI63" s="533">
        <v>0</v>
      </c>
      <c r="BJ63" s="533">
        <v>0</v>
      </c>
      <c r="BK63" s="533">
        <v>0</v>
      </c>
      <c r="BL63" s="533">
        <v>0</v>
      </c>
      <c r="BM63" s="533">
        <v>0</v>
      </c>
      <c r="BN63" s="533">
        <v>0</v>
      </c>
      <c r="BO63" s="533">
        <v>0</v>
      </c>
      <c r="BP63" s="533">
        <v>0</v>
      </c>
      <c r="BQ63" s="533">
        <v>0</v>
      </c>
      <c r="BR63" s="533">
        <v>0</v>
      </c>
      <c r="BS63" s="533">
        <v>0</v>
      </c>
      <c r="BT63" s="533">
        <v>0</v>
      </c>
      <c r="BU63" s="533">
        <v>0</v>
      </c>
      <c r="BV63" s="533">
        <v>0</v>
      </c>
      <c r="BW63" s="533">
        <v>0</v>
      </c>
      <c r="BX63" s="533">
        <v>0</v>
      </c>
      <c r="BY63" s="533">
        <v>0</v>
      </c>
      <c r="BZ63" s="533">
        <v>0</v>
      </c>
      <c r="CA63" s="533">
        <v>0</v>
      </c>
      <c r="CB63" s="533">
        <v>0</v>
      </c>
      <c r="CC63" s="534">
        <f t="shared" si="18"/>
        <v>0</v>
      </c>
      <c r="CD63" s="534">
        <f t="shared" si="18"/>
        <v>0</v>
      </c>
      <c r="CF63" s="239"/>
      <c r="CG63" s="270">
        <v>54</v>
      </c>
    </row>
    <row r="64" spans="1:86">
      <c r="A64" s="541"/>
      <c r="B64" s="200" t="s">
        <v>500</v>
      </c>
      <c r="C64" s="533">
        <v>0</v>
      </c>
      <c r="D64" s="533">
        <v>0</v>
      </c>
      <c r="E64" s="533">
        <v>0</v>
      </c>
      <c r="F64" s="533">
        <v>0</v>
      </c>
      <c r="G64" s="533">
        <v>0</v>
      </c>
      <c r="H64" s="533">
        <v>0</v>
      </c>
      <c r="I64" s="533">
        <v>0</v>
      </c>
      <c r="J64" s="533">
        <v>0</v>
      </c>
      <c r="K64" s="533">
        <v>0</v>
      </c>
      <c r="L64" s="533">
        <v>0</v>
      </c>
      <c r="M64" s="533">
        <v>0</v>
      </c>
      <c r="N64" s="533">
        <v>0</v>
      </c>
      <c r="O64" s="533">
        <v>0</v>
      </c>
      <c r="P64" s="533">
        <v>0</v>
      </c>
      <c r="Q64" s="533">
        <v>0</v>
      </c>
      <c r="R64" s="533">
        <v>0</v>
      </c>
      <c r="S64" s="533">
        <v>0</v>
      </c>
      <c r="T64" s="533">
        <v>0</v>
      </c>
      <c r="U64" s="533">
        <v>0</v>
      </c>
      <c r="V64" s="533">
        <v>0</v>
      </c>
      <c r="W64" s="533">
        <v>0</v>
      </c>
      <c r="X64" s="533">
        <v>0</v>
      </c>
      <c r="Y64" s="533">
        <v>0</v>
      </c>
      <c r="Z64" s="533">
        <v>0</v>
      </c>
      <c r="AA64" s="533">
        <v>0</v>
      </c>
      <c r="AB64" s="533">
        <v>0</v>
      </c>
      <c r="AC64" s="533">
        <v>0</v>
      </c>
      <c r="AD64" s="533">
        <v>0</v>
      </c>
      <c r="AE64" s="533">
        <v>0</v>
      </c>
      <c r="AF64" s="533">
        <v>0</v>
      </c>
      <c r="AG64" s="533">
        <v>0</v>
      </c>
      <c r="AH64" s="533">
        <v>0</v>
      </c>
      <c r="AI64" s="533">
        <v>0</v>
      </c>
      <c r="AJ64" s="533">
        <v>0</v>
      </c>
      <c r="AK64" s="533">
        <v>0</v>
      </c>
      <c r="AL64" s="533">
        <v>0</v>
      </c>
      <c r="AM64" s="533">
        <v>0</v>
      </c>
      <c r="AN64" s="533">
        <v>0</v>
      </c>
      <c r="AO64" s="533">
        <v>0</v>
      </c>
      <c r="AP64" s="533">
        <v>0</v>
      </c>
      <c r="AQ64" s="533">
        <v>0</v>
      </c>
      <c r="AR64" s="533">
        <v>0</v>
      </c>
      <c r="AS64" s="533">
        <v>0</v>
      </c>
      <c r="AT64" s="533">
        <v>0</v>
      </c>
      <c r="AU64" s="533">
        <v>0</v>
      </c>
      <c r="AV64" s="533">
        <v>0</v>
      </c>
      <c r="AW64" s="533">
        <v>0</v>
      </c>
      <c r="AX64" s="533">
        <v>0</v>
      </c>
      <c r="AY64" s="533">
        <v>0</v>
      </c>
      <c r="AZ64" s="533">
        <v>0</v>
      </c>
      <c r="BA64" s="533">
        <v>0</v>
      </c>
      <c r="BB64" s="533">
        <v>0</v>
      </c>
      <c r="BC64" s="533">
        <v>0</v>
      </c>
      <c r="BD64" s="533">
        <v>0</v>
      </c>
      <c r="BE64" s="533">
        <v>0</v>
      </c>
      <c r="BF64" s="533">
        <v>0</v>
      </c>
      <c r="BG64" s="533">
        <v>0</v>
      </c>
      <c r="BH64" s="533">
        <v>0</v>
      </c>
      <c r="BI64" s="533">
        <v>0</v>
      </c>
      <c r="BJ64" s="533">
        <v>0</v>
      </c>
      <c r="BK64" s="533">
        <v>0</v>
      </c>
      <c r="BL64" s="533">
        <v>0</v>
      </c>
      <c r="BM64" s="533">
        <v>0</v>
      </c>
      <c r="BN64" s="533">
        <v>0</v>
      </c>
      <c r="BO64" s="533">
        <v>0</v>
      </c>
      <c r="BP64" s="533">
        <v>0</v>
      </c>
      <c r="BQ64" s="533">
        <v>0</v>
      </c>
      <c r="BR64" s="533">
        <v>0</v>
      </c>
      <c r="BS64" s="533">
        <v>0</v>
      </c>
      <c r="BT64" s="533">
        <v>0</v>
      </c>
      <c r="BU64" s="533">
        <v>0</v>
      </c>
      <c r="BV64" s="533">
        <v>0</v>
      </c>
      <c r="BW64" s="533">
        <v>0</v>
      </c>
      <c r="BX64" s="533">
        <v>0</v>
      </c>
      <c r="BY64" s="533">
        <v>0</v>
      </c>
      <c r="BZ64" s="533">
        <v>0</v>
      </c>
      <c r="CA64" s="533">
        <v>0</v>
      </c>
      <c r="CB64" s="533">
        <v>0</v>
      </c>
      <c r="CC64" s="534">
        <f t="shared" si="18"/>
        <v>0</v>
      </c>
      <c r="CD64" s="534">
        <f t="shared" si="18"/>
        <v>0</v>
      </c>
      <c r="CF64" s="239"/>
      <c r="CG64" s="270">
        <v>55</v>
      </c>
    </row>
    <row r="65" spans="1:85">
      <c r="A65" s="541"/>
      <c r="B65" s="542" t="s">
        <v>524</v>
      </c>
      <c r="C65" s="533">
        <v>0</v>
      </c>
      <c r="D65" s="533">
        <v>0</v>
      </c>
      <c r="E65" s="533">
        <v>0</v>
      </c>
      <c r="F65" s="533">
        <v>0</v>
      </c>
      <c r="G65" s="533">
        <v>0</v>
      </c>
      <c r="H65" s="533">
        <v>0</v>
      </c>
      <c r="I65" s="533">
        <v>0</v>
      </c>
      <c r="J65" s="533">
        <v>0</v>
      </c>
      <c r="K65" s="533">
        <v>0</v>
      </c>
      <c r="L65" s="533">
        <v>0</v>
      </c>
      <c r="M65" s="533">
        <v>0</v>
      </c>
      <c r="N65" s="533">
        <v>0</v>
      </c>
      <c r="O65" s="533">
        <v>0</v>
      </c>
      <c r="P65" s="533">
        <v>0</v>
      </c>
      <c r="Q65" s="533">
        <v>0</v>
      </c>
      <c r="R65" s="533">
        <v>0</v>
      </c>
      <c r="S65" s="533">
        <v>0</v>
      </c>
      <c r="T65" s="533">
        <v>0</v>
      </c>
      <c r="U65" s="533">
        <v>0</v>
      </c>
      <c r="V65" s="533">
        <v>0</v>
      </c>
      <c r="W65" s="533">
        <v>0</v>
      </c>
      <c r="X65" s="533">
        <v>0</v>
      </c>
      <c r="Y65" s="533">
        <v>0</v>
      </c>
      <c r="Z65" s="533">
        <v>0</v>
      </c>
      <c r="AA65" s="533">
        <v>0</v>
      </c>
      <c r="AB65" s="533">
        <v>0</v>
      </c>
      <c r="AC65" s="533">
        <v>0</v>
      </c>
      <c r="AD65" s="533">
        <v>0</v>
      </c>
      <c r="AE65" s="533">
        <v>0</v>
      </c>
      <c r="AF65" s="533">
        <v>0</v>
      </c>
      <c r="AG65" s="533">
        <v>0</v>
      </c>
      <c r="AH65" s="533">
        <v>0</v>
      </c>
      <c r="AI65" s="533">
        <v>0</v>
      </c>
      <c r="AJ65" s="533">
        <v>0</v>
      </c>
      <c r="AK65" s="533">
        <v>0</v>
      </c>
      <c r="AL65" s="533">
        <v>0</v>
      </c>
      <c r="AM65" s="533">
        <v>0</v>
      </c>
      <c r="AN65" s="533">
        <v>0</v>
      </c>
      <c r="AO65" s="533">
        <v>0</v>
      </c>
      <c r="AP65" s="533">
        <v>0</v>
      </c>
      <c r="AQ65" s="533">
        <v>0</v>
      </c>
      <c r="AR65" s="533">
        <v>0</v>
      </c>
      <c r="AS65" s="533">
        <v>0</v>
      </c>
      <c r="AT65" s="533">
        <v>0</v>
      </c>
      <c r="AU65" s="533">
        <v>0</v>
      </c>
      <c r="AV65" s="533">
        <v>0</v>
      </c>
      <c r="AW65" s="533">
        <v>0</v>
      </c>
      <c r="AX65" s="533">
        <v>0</v>
      </c>
      <c r="AY65" s="533">
        <v>0</v>
      </c>
      <c r="AZ65" s="533">
        <v>0</v>
      </c>
      <c r="BA65" s="533">
        <v>0</v>
      </c>
      <c r="BB65" s="533">
        <v>0</v>
      </c>
      <c r="BC65" s="533">
        <v>0</v>
      </c>
      <c r="BD65" s="533">
        <v>0</v>
      </c>
      <c r="BE65" s="533">
        <v>0</v>
      </c>
      <c r="BF65" s="533">
        <v>0</v>
      </c>
      <c r="BG65" s="533">
        <v>0</v>
      </c>
      <c r="BH65" s="533">
        <v>0</v>
      </c>
      <c r="BI65" s="533">
        <v>0</v>
      </c>
      <c r="BJ65" s="533">
        <v>0</v>
      </c>
      <c r="BK65" s="533">
        <v>0</v>
      </c>
      <c r="BL65" s="533">
        <v>0</v>
      </c>
      <c r="BM65" s="533">
        <v>0</v>
      </c>
      <c r="BN65" s="533">
        <v>0</v>
      </c>
      <c r="BO65" s="533">
        <v>0</v>
      </c>
      <c r="BP65" s="533">
        <v>0</v>
      </c>
      <c r="BQ65" s="533">
        <v>0</v>
      </c>
      <c r="BR65" s="533">
        <v>0</v>
      </c>
      <c r="BS65" s="533">
        <v>0</v>
      </c>
      <c r="BT65" s="533">
        <v>0</v>
      </c>
      <c r="BU65" s="533">
        <v>0</v>
      </c>
      <c r="BV65" s="533">
        <v>0</v>
      </c>
      <c r="BW65" s="533">
        <v>0</v>
      </c>
      <c r="BX65" s="533">
        <v>0</v>
      </c>
      <c r="BY65" s="533">
        <v>0</v>
      </c>
      <c r="BZ65" s="533">
        <v>0</v>
      </c>
      <c r="CA65" s="533">
        <v>0</v>
      </c>
      <c r="CB65" s="533">
        <v>0</v>
      </c>
      <c r="CC65" s="534">
        <f t="shared" si="18"/>
        <v>0</v>
      </c>
      <c r="CD65" s="534">
        <f t="shared" si="18"/>
        <v>0</v>
      </c>
      <c r="CF65" s="239"/>
      <c r="CG65" s="270">
        <v>56</v>
      </c>
    </row>
    <row r="66" spans="1:85">
      <c r="A66" s="540" t="s">
        <v>477</v>
      </c>
      <c r="B66" s="529" t="s">
        <v>99</v>
      </c>
      <c r="C66" s="530">
        <f>SUM(C67:C76)</f>
        <v>0</v>
      </c>
      <c r="D66" s="530">
        <f t="shared" ref="D66:BO66" si="19">SUM(D67:D76)</f>
        <v>0</v>
      </c>
      <c r="E66" s="530">
        <f t="shared" si="19"/>
        <v>0</v>
      </c>
      <c r="F66" s="530">
        <f t="shared" si="19"/>
        <v>0</v>
      </c>
      <c r="G66" s="530">
        <f t="shared" si="19"/>
        <v>0</v>
      </c>
      <c r="H66" s="530">
        <f t="shared" si="19"/>
        <v>0</v>
      </c>
      <c r="I66" s="530">
        <f t="shared" si="19"/>
        <v>0</v>
      </c>
      <c r="J66" s="530">
        <f t="shared" si="19"/>
        <v>0</v>
      </c>
      <c r="K66" s="530">
        <f t="shared" si="19"/>
        <v>0</v>
      </c>
      <c r="L66" s="530">
        <f t="shared" si="19"/>
        <v>0</v>
      </c>
      <c r="M66" s="530">
        <f t="shared" si="19"/>
        <v>0</v>
      </c>
      <c r="N66" s="530">
        <f t="shared" si="19"/>
        <v>0</v>
      </c>
      <c r="O66" s="530">
        <f t="shared" si="19"/>
        <v>0</v>
      </c>
      <c r="P66" s="530">
        <f t="shared" si="19"/>
        <v>0</v>
      </c>
      <c r="Q66" s="530">
        <f t="shared" si="19"/>
        <v>0</v>
      </c>
      <c r="R66" s="530">
        <f t="shared" si="19"/>
        <v>0</v>
      </c>
      <c r="S66" s="530">
        <f t="shared" si="19"/>
        <v>0</v>
      </c>
      <c r="T66" s="530">
        <f t="shared" si="19"/>
        <v>0</v>
      </c>
      <c r="U66" s="530">
        <f t="shared" si="19"/>
        <v>0</v>
      </c>
      <c r="V66" s="530">
        <f t="shared" si="19"/>
        <v>0</v>
      </c>
      <c r="W66" s="530">
        <f t="shared" si="19"/>
        <v>0</v>
      </c>
      <c r="X66" s="530">
        <f t="shared" si="19"/>
        <v>0</v>
      </c>
      <c r="Y66" s="530">
        <f t="shared" si="19"/>
        <v>0</v>
      </c>
      <c r="Z66" s="530">
        <f t="shared" si="19"/>
        <v>0</v>
      </c>
      <c r="AA66" s="530">
        <f t="shared" si="19"/>
        <v>0</v>
      </c>
      <c r="AB66" s="530">
        <f t="shared" si="19"/>
        <v>0</v>
      </c>
      <c r="AC66" s="530">
        <f t="shared" si="19"/>
        <v>0</v>
      </c>
      <c r="AD66" s="530">
        <f t="shared" si="19"/>
        <v>0</v>
      </c>
      <c r="AE66" s="530">
        <f t="shared" si="19"/>
        <v>0</v>
      </c>
      <c r="AF66" s="530">
        <f t="shared" si="19"/>
        <v>0</v>
      </c>
      <c r="AG66" s="530">
        <f t="shared" si="19"/>
        <v>0</v>
      </c>
      <c r="AH66" s="530">
        <f t="shared" si="19"/>
        <v>0</v>
      </c>
      <c r="AI66" s="530">
        <f t="shared" si="19"/>
        <v>0</v>
      </c>
      <c r="AJ66" s="530">
        <f t="shared" si="19"/>
        <v>0</v>
      </c>
      <c r="AK66" s="530">
        <f t="shared" si="19"/>
        <v>0</v>
      </c>
      <c r="AL66" s="530">
        <f t="shared" si="19"/>
        <v>0</v>
      </c>
      <c r="AM66" s="530">
        <f t="shared" si="19"/>
        <v>0</v>
      </c>
      <c r="AN66" s="530">
        <f t="shared" si="19"/>
        <v>0</v>
      </c>
      <c r="AO66" s="530">
        <f t="shared" si="19"/>
        <v>0</v>
      </c>
      <c r="AP66" s="530">
        <f t="shared" si="19"/>
        <v>0</v>
      </c>
      <c r="AQ66" s="530">
        <f t="shared" si="19"/>
        <v>0</v>
      </c>
      <c r="AR66" s="530">
        <f t="shared" si="19"/>
        <v>0</v>
      </c>
      <c r="AS66" s="530">
        <f t="shared" si="19"/>
        <v>0</v>
      </c>
      <c r="AT66" s="530">
        <f t="shared" si="19"/>
        <v>0</v>
      </c>
      <c r="AU66" s="530">
        <f t="shared" si="19"/>
        <v>0</v>
      </c>
      <c r="AV66" s="530">
        <f t="shared" si="19"/>
        <v>0</v>
      </c>
      <c r="AW66" s="530">
        <f t="shared" si="19"/>
        <v>0</v>
      </c>
      <c r="AX66" s="530">
        <f t="shared" si="19"/>
        <v>0</v>
      </c>
      <c r="AY66" s="530">
        <f t="shared" si="19"/>
        <v>0</v>
      </c>
      <c r="AZ66" s="530">
        <f t="shared" si="19"/>
        <v>0</v>
      </c>
      <c r="BA66" s="530">
        <f t="shared" si="19"/>
        <v>0</v>
      </c>
      <c r="BB66" s="530">
        <f t="shared" si="19"/>
        <v>0</v>
      </c>
      <c r="BC66" s="530">
        <f t="shared" si="19"/>
        <v>0</v>
      </c>
      <c r="BD66" s="530">
        <f t="shared" si="19"/>
        <v>0</v>
      </c>
      <c r="BE66" s="530">
        <f t="shared" si="19"/>
        <v>0</v>
      </c>
      <c r="BF66" s="530">
        <f t="shared" si="19"/>
        <v>0</v>
      </c>
      <c r="BG66" s="530">
        <f t="shared" si="19"/>
        <v>0</v>
      </c>
      <c r="BH66" s="530">
        <f t="shared" si="19"/>
        <v>0</v>
      </c>
      <c r="BI66" s="530">
        <f t="shared" si="19"/>
        <v>0</v>
      </c>
      <c r="BJ66" s="530">
        <f t="shared" si="19"/>
        <v>0</v>
      </c>
      <c r="BK66" s="530">
        <f t="shared" si="19"/>
        <v>0</v>
      </c>
      <c r="BL66" s="530">
        <f t="shared" si="19"/>
        <v>0</v>
      </c>
      <c r="BM66" s="530">
        <f t="shared" si="19"/>
        <v>0</v>
      </c>
      <c r="BN66" s="530">
        <f t="shared" si="19"/>
        <v>0</v>
      </c>
      <c r="BO66" s="530">
        <f t="shared" si="19"/>
        <v>0</v>
      </c>
      <c r="BP66" s="530">
        <f t="shared" ref="BP66:CA66" si="20">SUM(BP67:BP76)</f>
        <v>0</v>
      </c>
      <c r="BQ66" s="530">
        <f t="shared" si="20"/>
        <v>0</v>
      </c>
      <c r="BR66" s="530">
        <f t="shared" si="20"/>
        <v>0</v>
      </c>
      <c r="BS66" s="530">
        <f t="shared" si="20"/>
        <v>0</v>
      </c>
      <c r="BT66" s="530">
        <f t="shared" si="20"/>
        <v>0</v>
      </c>
      <c r="BU66" s="530">
        <f t="shared" si="20"/>
        <v>0</v>
      </c>
      <c r="BV66" s="530">
        <f t="shared" si="20"/>
        <v>0</v>
      </c>
      <c r="BW66" s="530">
        <f t="shared" si="20"/>
        <v>0</v>
      </c>
      <c r="BX66" s="530">
        <f t="shared" si="20"/>
        <v>0</v>
      </c>
      <c r="BY66" s="530">
        <f t="shared" si="20"/>
        <v>0</v>
      </c>
      <c r="BZ66" s="530">
        <f t="shared" si="20"/>
        <v>0</v>
      </c>
      <c r="CA66" s="530">
        <f t="shared" si="20"/>
        <v>0</v>
      </c>
      <c r="CB66" s="530">
        <f>SUM(CB67:CB76)</f>
        <v>0</v>
      </c>
      <c r="CC66" s="530">
        <f>SUM(CC67:CC76)</f>
        <v>0</v>
      </c>
      <c r="CD66" s="530">
        <f>SUM(CD67:CD76)</f>
        <v>0</v>
      </c>
      <c r="CF66" s="239"/>
      <c r="CG66" s="270">
        <v>57</v>
      </c>
    </row>
    <row r="67" spans="1:85">
      <c r="A67" s="541"/>
      <c r="B67" s="352" t="s">
        <v>226</v>
      </c>
      <c r="C67" s="533">
        <v>0</v>
      </c>
      <c r="D67" s="533">
        <v>0</v>
      </c>
      <c r="E67" s="533">
        <v>0</v>
      </c>
      <c r="F67" s="533">
        <v>0</v>
      </c>
      <c r="G67" s="533">
        <v>0</v>
      </c>
      <c r="H67" s="533">
        <v>0</v>
      </c>
      <c r="I67" s="533">
        <v>0</v>
      </c>
      <c r="J67" s="533">
        <v>0</v>
      </c>
      <c r="K67" s="533">
        <v>0</v>
      </c>
      <c r="L67" s="533">
        <v>0</v>
      </c>
      <c r="M67" s="533">
        <v>0</v>
      </c>
      <c r="N67" s="533">
        <v>0</v>
      </c>
      <c r="O67" s="533">
        <v>0</v>
      </c>
      <c r="P67" s="533">
        <v>0</v>
      </c>
      <c r="Q67" s="533">
        <v>0</v>
      </c>
      <c r="R67" s="533">
        <v>0</v>
      </c>
      <c r="S67" s="533">
        <v>0</v>
      </c>
      <c r="T67" s="533">
        <v>0</v>
      </c>
      <c r="U67" s="533">
        <v>0</v>
      </c>
      <c r="V67" s="533">
        <v>0</v>
      </c>
      <c r="W67" s="533">
        <v>0</v>
      </c>
      <c r="X67" s="533">
        <v>0</v>
      </c>
      <c r="Y67" s="533">
        <v>0</v>
      </c>
      <c r="Z67" s="533">
        <v>0</v>
      </c>
      <c r="AA67" s="533">
        <v>0</v>
      </c>
      <c r="AB67" s="533">
        <v>0</v>
      </c>
      <c r="AC67" s="533">
        <v>0</v>
      </c>
      <c r="AD67" s="533">
        <v>0</v>
      </c>
      <c r="AE67" s="533">
        <v>0</v>
      </c>
      <c r="AF67" s="533">
        <v>0</v>
      </c>
      <c r="AG67" s="533">
        <v>0</v>
      </c>
      <c r="AH67" s="533">
        <v>0</v>
      </c>
      <c r="AI67" s="533">
        <v>0</v>
      </c>
      <c r="AJ67" s="533">
        <v>0</v>
      </c>
      <c r="AK67" s="533">
        <v>0</v>
      </c>
      <c r="AL67" s="533">
        <v>0</v>
      </c>
      <c r="AM67" s="533">
        <v>0</v>
      </c>
      <c r="AN67" s="533">
        <v>0</v>
      </c>
      <c r="AO67" s="533">
        <v>0</v>
      </c>
      <c r="AP67" s="533">
        <v>0</v>
      </c>
      <c r="AQ67" s="533">
        <v>0</v>
      </c>
      <c r="AR67" s="533">
        <v>0</v>
      </c>
      <c r="AS67" s="533">
        <v>0</v>
      </c>
      <c r="AT67" s="533">
        <v>0</v>
      </c>
      <c r="AU67" s="533">
        <v>0</v>
      </c>
      <c r="AV67" s="533">
        <v>0</v>
      </c>
      <c r="AW67" s="533">
        <v>0</v>
      </c>
      <c r="AX67" s="533">
        <v>0</v>
      </c>
      <c r="AY67" s="533">
        <v>0</v>
      </c>
      <c r="AZ67" s="533">
        <v>0</v>
      </c>
      <c r="BA67" s="533">
        <v>0</v>
      </c>
      <c r="BB67" s="533">
        <v>0</v>
      </c>
      <c r="BC67" s="533">
        <v>0</v>
      </c>
      <c r="BD67" s="533">
        <v>0</v>
      </c>
      <c r="BE67" s="533">
        <v>0</v>
      </c>
      <c r="BF67" s="533">
        <v>0</v>
      </c>
      <c r="BG67" s="533">
        <v>0</v>
      </c>
      <c r="BH67" s="533">
        <v>0</v>
      </c>
      <c r="BI67" s="533">
        <v>0</v>
      </c>
      <c r="BJ67" s="533">
        <v>0</v>
      </c>
      <c r="BK67" s="533">
        <v>0</v>
      </c>
      <c r="BL67" s="533">
        <v>0</v>
      </c>
      <c r="BM67" s="533">
        <v>0</v>
      </c>
      <c r="BN67" s="533">
        <v>0</v>
      </c>
      <c r="BO67" s="533">
        <v>0</v>
      </c>
      <c r="BP67" s="533">
        <v>0</v>
      </c>
      <c r="BQ67" s="533">
        <v>0</v>
      </c>
      <c r="BR67" s="533">
        <v>0</v>
      </c>
      <c r="BS67" s="533">
        <v>0</v>
      </c>
      <c r="BT67" s="533">
        <v>0</v>
      </c>
      <c r="BU67" s="533">
        <v>0</v>
      </c>
      <c r="BV67" s="533">
        <v>0</v>
      </c>
      <c r="BW67" s="533">
        <v>0</v>
      </c>
      <c r="BX67" s="533">
        <v>0</v>
      </c>
      <c r="BY67" s="533">
        <v>0</v>
      </c>
      <c r="BZ67" s="533">
        <v>0</v>
      </c>
      <c r="CA67" s="533">
        <v>0</v>
      </c>
      <c r="CB67" s="533">
        <v>0</v>
      </c>
      <c r="CC67" s="534">
        <f t="shared" si="18"/>
        <v>0</v>
      </c>
      <c r="CD67" s="534">
        <f t="shared" si="18"/>
        <v>0</v>
      </c>
      <c r="CF67" s="239"/>
      <c r="CG67" s="270">
        <v>58</v>
      </c>
    </row>
    <row r="68" spans="1:85">
      <c r="A68" s="541"/>
      <c r="B68" s="199" t="s">
        <v>490</v>
      </c>
      <c r="C68" s="533">
        <v>0</v>
      </c>
      <c r="D68" s="533">
        <v>0</v>
      </c>
      <c r="E68" s="533">
        <v>0</v>
      </c>
      <c r="F68" s="533">
        <v>0</v>
      </c>
      <c r="G68" s="533">
        <v>0</v>
      </c>
      <c r="H68" s="533">
        <v>0</v>
      </c>
      <c r="I68" s="533">
        <v>0</v>
      </c>
      <c r="J68" s="533">
        <v>0</v>
      </c>
      <c r="K68" s="533">
        <v>0</v>
      </c>
      <c r="L68" s="533">
        <v>0</v>
      </c>
      <c r="M68" s="533">
        <v>0</v>
      </c>
      <c r="N68" s="533">
        <v>0</v>
      </c>
      <c r="O68" s="533">
        <v>0</v>
      </c>
      <c r="P68" s="533">
        <v>0</v>
      </c>
      <c r="Q68" s="533">
        <v>0</v>
      </c>
      <c r="R68" s="533">
        <v>0</v>
      </c>
      <c r="S68" s="533">
        <v>0</v>
      </c>
      <c r="T68" s="533">
        <v>0</v>
      </c>
      <c r="U68" s="533">
        <v>0</v>
      </c>
      <c r="V68" s="533">
        <v>0</v>
      </c>
      <c r="W68" s="533">
        <v>0</v>
      </c>
      <c r="X68" s="533">
        <v>0</v>
      </c>
      <c r="Y68" s="533">
        <v>0</v>
      </c>
      <c r="Z68" s="533">
        <v>0</v>
      </c>
      <c r="AA68" s="533">
        <v>0</v>
      </c>
      <c r="AB68" s="533">
        <v>0</v>
      </c>
      <c r="AC68" s="533">
        <v>0</v>
      </c>
      <c r="AD68" s="533">
        <v>0</v>
      </c>
      <c r="AE68" s="533">
        <v>0</v>
      </c>
      <c r="AF68" s="533">
        <v>0</v>
      </c>
      <c r="AG68" s="533">
        <v>0</v>
      </c>
      <c r="AH68" s="533">
        <v>0</v>
      </c>
      <c r="AI68" s="533">
        <v>0</v>
      </c>
      <c r="AJ68" s="533">
        <v>0</v>
      </c>
      <c r="AK68" s="533">
        <v>0</v>
      </c>
      <c r="AL68" s="533">
        <v>0</v>
      </c>
      <c r="AM68" s="533">
        <v>0</v>
      </c>
      <c r="AN68" s="533">
        <v>0</v>
      </c>
      <c r="AO68" s="533">
        <v>0</v>
      </c>
      <c r="AP68" s="533">
        <v>0</v>
      </c>
      <c r="AQ68" s="533">
        <v>0</v>
      </c>
      <c r="AR68" s="533">
        <v>0</v>
      </c>
      <c r="AS68" s="533">
        <v>0</v>
      </c>
      <c r="AT68" s="533">
        <v>0</v>
      </c>
      <c r="AU68" s="533">
        <v>0</v>
      </c>
      <c r="AV68" s="533">
        <v>0</v>
      </c>
      <c r="AW68" s="533">
        <v>0</v>
      </c>
      <c r="AX68" s="533">
        <v>0</v>
      </c>
      <c r="AY68" s="533">
        <v>0</v>
      </c>
      <c r="AZ68" s="533">
        <v>0</v>
      </c>
      <c r="BA68" s="533">
        <v>0</v>
      </c>
      <c r="BB68" s="533">
        <v>0</v>
      </c>
      <c r="BC68" s="533">
        <v>0</v>
      </c>
      <c r="BD68" s="533">
        <v>0</v>
      </c>
      <c r="BE68" s="533">
        <v>0</v>
      </c>
      <c r="BF68" s="533">
        <v>0</v>
      </c>
      <c r="BG68" s="533">
        <v>0</v>
      </c>
      <c r="BH68" s="533">
        <v>0</v>
      </c>
      <c r="BI68" s="533">
        <v>0</v>
      </c>
      <c r="BJ68" s="533">
        <v>0</v>
      </c>
      <c r="BK68" s="533">
        <v>0</v>
      </c>
      <c r="BL68" s="533">
        <v>0</v>
      </c>
      <c r="BM68" s="533">
        <v>0</v>
      </c>
      <c r="BN68" s="533">
        <v>0</v>
      </c>
      <c r="BO68" s="533">
        <v>0</v>
      </c>
      <c r="BP68" s="533">
        <v>0</v>
      </c>
      <c r="BQ68" s="533">
        <v>0</v>
      </c>
      <c r="BR68" s="533">
        <v>0</v>
      </c>
      <c r="BS68" s="533">
        <v>0</v>
      </c>
      <c r="BT68" s="533">
        <v>0</v>
      </c>
      <c r="BU68" s="533">
        <v>0</v>
      </c>
      <c r="BV68" s="533">
        <v>0</v>
      </c>
      <c r="BW68" s="533">
        <v>0</v>
      </c>
      <c r="BX68" s="533">
        <v>0</v>
      </c>
      <c r="BY68" s="533">
        <v>0</v>
      </c>
      <c r="BZ68" s="533">
        <v>0</v>
      </c>
      <c r="CA68" s="533">
        <v>0</v>
      </c>
      <c r="CB68" s="533">
        <v>0</v>
      </c>
      <c r="CC68" s="534">
        <f t="shared" si="18"/>
        <v>0</v>
      </c>
      <c r="CD68" s="534">
        <f t="shared" si="18"/>
        <v>0</v>
      </c>
      <c r="CF68" s="239"/>
      <c r="CG68" s="270">
        <v>59</v>
      </c>
    </row>
    <row r="69" spans="1:85">
      <c r="A69" s="541"/>
      <c r="B69" s="199" t="s">
        <v>492</v>
      </c>
      <c r="C69" s="533">
        <v>0</v>
      </c>
      <c r="D69" s="533">
        <v>0</v>
      </c>
      <c r="E69" s="533">
        <v>0</v>
      </c>
      <c r="F69" s="533">
        <v>0</v>
      </c>
      <c r="G69" s="533">
        <v>0</v>
      </c>
      <c r="H69" s="533">
        <v>0</v>
      </c>
      <c r="I69" s="533">
        <v>0</v>
      </c>
      <c r="J69" s="533">
        <v>0</v>
      </c>
      <c r="K69" s="533">
        <v>0</v>
      </c>
      <c r="L69" s="533">
        <v>0</v>
      </c>
      <c r="M69" s="533">
        <v>0</v>
      </c>
      <c r="N69" s="533">
        <v>0</v>
      </c>
      <c r="O69" s="533">
        <v>0</v>
      </c>
      <c r="P69" s="533">
        <v>0</v>
      </c>
      <c r="Q69" s="533">
        <v>0</v>
      </c>
      <c r="R69" s="533">
        <v>0</v>
      </c>
      <c r="S69" s="533">
        <v>0</v>
      </c>
      <c r="T69" s="533">
        <v>0</v>
      </c>
      <c r="U69" s="533">
        <v>0</v>
      </c>
      <c r="V69" s="533">
        <v>0</v>
      </c>
      <c r="W69" s="533">
        <v>0</v>
      </c>
      <c r="X69" s="533">
        <v>0</v>
      </c>
      <c r="Y69" s="533">
        <v>0</v>
      </c>
      <c r="Z69" s="533">
        <v>0</v>
      </c>
      <c r="AA69" s="533">
        <v>0</v>
      </c>
      <c r="AB69" s="533">
        <v>0</v>
      </c>
      <c r="AC69" s="533">
        <v>0</v>
      </c>
      <c r="AD69" s="533">
        <v>0</v>
      </c>
      <c r="AE69" s="533">
        <v>0</v>
      </c>
      <c r="AF69" s="533">
        <v>0</v>
      </c>
      <c r="AG69" s="533">
        <v>0</v>
      </c>
      <c r="AH69" s="533">
        <v>0</v>
      </c>
      <c r="AI69" s="533">
        <v>0</v>
      </c>
      <c r="AJ69" s="533">
        <v>0</v>
      </c>
      <c r="AK69" s="533">
        <v>0</v>
      </c>
      <c r="AL69" s="533">
        <v>0</v>
      </c>
      <c r="AM69" s="533">
        <v>0</v>
      </c>
      <c r="AN69" s="533">
        <v>0</v>
      </c>
      <c r="AO69" s="533">
        <v>0</v>
      </c>
      <c r="AP69" s="533">
        <v>0</v>
      </c>
      <c r="AQ69" s="533">
        <v>0</v>
      </c>
      <c r="AR69" s="533">
        <v>0</v>
      </c>
      <c r="AS69" s="533">
        <v>0</v>
      </c>
      <c r="AT69" s="533">
        <v>0</v>
      </c>
      <c r="AU69" s="533">
        <v>0</v>
      </c>
      <c r="AV69" s="533">
        <v>0</v>
      </c>
      <c r="AW69" s="533">
        <v>0</v>
      </c>
      <c r="AX69" s="533">
        <v>0</v>
      </c>
      <c r="AY69" s="533">
        <v>0</v>
      </c>
      <c r="AZ69" s="533">
        <v>0</v>
      </c>
      <c r="BA69" s="533">
        <v>0</v>
      </c>
      <c r="BB69" s="533">
        <v>0</v>
      </c>
      <c r="BC69" s="533">
        <v>0</v>
      </c>
      <c r="BD69" s="533">
        <v>0</v>
      </c>
      <c r="BE69" s="533">
        <v>0</v>
      </c>
      <c r="BF69" s="533">
        <v>0</v>
      </c>
      <c r="BG69" s="533">
        <v>0</v>
      </c>
      <c r="BH69" s="533">
        <v>0</v>
      </c>
      <c r="BI69" s="533">
        <v>0</v>
      </c>
      <c r="BJ69" s="533">
        <v>0</v>
      </c>
      <c r="BK69" s="533">
        <v>0</v>
      </c>
      <c r="BL69" s="533">
        <v>0</v>
      </c>
      <c r="BM69" s="533">
        <v>0</v>
      </c>
      <c r="BN69" s="533">
        <v>0</v>
      </c>
      <c r="BO69" s="533">
        <v>0</v>
      </c>
      <c r="BP69" s="533">
        <v>0</v>
      </c>
      <c r="BQ69" s="533">
        <v>0</v>
      </c>
      <c r="BR69" s="533">
        <v>0</v>
      </c>
      <c r="BS69" s="533">
        <v>0</v>
      </c>
      <c r="BT69" s="533">
        <v>0</v>
      </c>
      <c r="BU69" s="533">
        <v>0</v>
      </c>
      <c r="BV69" s="533">
        <v>0</v>
      </c>
      <c r="BW69" s="533">
        <v>0</v>
      </c>
      <c r="BX69" s="533">
        <v>0</v>
      </c>
      <c r="BY69" s="533">
        <v>0</v>
      </c>
      <c r="BZ69" s="533">
        <v>0</v>
      </c>
      <c r="CA69" s="533">
        <v>0</v>
      </c>
      <c r="CB69" s="533">
        <v>0</v>
      </c>
      <c r="CC69" s="534">
        <f t="shared" si="18"/>
        <v>0</v>
      </c>
      <c r="CD69" s="534">
        <f t="shared" si="18"/>
        <v>0</v>
      </c>
      <c r="CF69" s="239"/>
      <c r="CG69" s="270">
        <v>60</v>
      </c>
    </row>
    <row r="70" spans="1:85">
      <c r="A70" s="541"/>
      <c r="B70" s="199" t="s">
        <v>493</v>
      </c>
      <c r="C70" s="533">
        <v>0</v>
      </c>
      <c r="D70" s="533">
        <v>0</v>
      </c>
      <c r="E70" s="533">
        <v>0</v>
      </c>
      <c r="F70" s="533">
        <v>0</v>
      </c>
      <c r="G70" s="533">
        <v>0</v>
      </c>
      <c r="H70" s="533">
        <v>0</v>
      </c>
      <c r="I70" s="533">
        <v>0</v>
      </c>
      <c r="J70" s="533">
        <v>0</v>
      </c>
      <c r="K70" s="533">
        <v>0</v>
      </c>
      <c r="L70" s="533">
        <v>0</v>
      </c>
      <c r="M70" s="533">
        <v>0</v>
      </c>
      <c r="N70" s="533">
        <v>0</v>
      </c>
      <c r="O70" s="533">
        <v>0</v>
      </c>
      <c r="P70" s="533">
        <v>0</v>
      </c>
      <c r="Q70" s="533">
        <v>0</v>
      </c>
      <c r="R70" s="533">
        <v>0</v>
      </c>
      <c r="S70" s="533">
        <v>0</v>
      </c>
      <c r="T70" s="533">
        <v>0</v>
      </c>
      <c r="U70" s="533">
        <v>0</v>
      </c>
      <c r="V70" s="533">
        <v>0</v>
      </c>
      <c r="W70" s="533">
        <v>0</v>
      </c>
      <c r="X70" s="533">
        <v>0</v>
      </c>
      <c r="Y70" s="533">
        <v>0</v>
      </c>
      <c r="Z70" s="533">
        <v>0</v>
      </c>
      <c r="AA70" s="533">
        <v>0</v>
      </c>
      <c r="AB70" s="533">
        <v>0</v>
      </c>
      <c r="AC70" s="533">
        <v>0</v>
      </c>
      <c r="AD70" s="533">
        <v>0</v>
      </c>
      <c r="AE70" s="533">
        <v>0</v>
      </c>
      <c r="AF70" s="533">
        <v>0</v>
      </c>
      <c r="AG70" s="533">
        <v>0</v>
      </c>
      <c r="AH70" s="533">
        <v>0</v>
      </c>
      <c r="AI70" s="533">
        <v>0</v>
      </c>
      <c r="AJ70" s="533">
        <v>0</v>
      </c>
      <c r="AK70" s="533">
        <v>0</v>
      </c>
      <c r="AL70" s="533">
        <v>0</v>
      </c>
      <c r="AM70" s="533">
        <v>0</v>
      </c>
      <c r="AN70" s="533">
        <v>0</v>
      </c>
      <c r="AO70" s="533">
        <v>0</v>
      </c>
      <c r="AP70" s="533">
        <v>0</v>
      </c>
      <c r="AQ70" s="533">
        <v>0</v>
      </c>
      <c r="AR70" s="533">
        <v>0</v>
      </c>
      <c r="AS70" s="533">
        <v>0</v>
      </c>
      <c r="AT70" s="533">
        <v>0</v>
      </c>
      <c r="AU70" s="533">
        <v>0</v>
      </c>
      <c r="AV70" s="533">
        <v>0</v>
      </c>
      <c r="AW70" s="533">
        <v>0</v>
      </c>
      <c r="AX70" s="533">
        <v>0</v>
      </c>
      <c r="AY70" s="533">
        <v>0</v>
      </c>
      <c r="AZ70" s="533">
        <v>0</v>
      </c>
      <c r="BA70" s="533">
        <v>0</v>
      </c>
      <c r="BB70" s="533">
        <v>0</v>
      </c>
      <c r="BC70" s="533">
        <v>0</v>
      </c>
      <c r="BD70" s="533">
        <v>0</v>
      </c>
      <c r="BE70" s="533">
        <v>0</v>
      </c>
      <c r="BF70" s="533">
        <v>0</v>
      </c>
      <c r="BG70" s="533">
        <v>0</v>
      </c>
      <c r="BH70" s="533">
        <v>0</v>
      </c>
      <c r="BI70" s="533">
        <v>0</v>
      </c>
      <c r="BJ70" s="533">
        <v>0</v>
      </c>
      <c r="BK70" s="533">
        <v>0</v>
      </c>
      <c r="BL70" s="533">
        <v>0</v>
      </c>
      <c r="BM70" s="533">
        <v>0</v>
      </c>
      <c r="BN70" s="533">
        <v>0</v>
      </c>
      <c r="BO70" s="533">
        <v>0</v>
      </c>
      <c r="BP70" s="533">
        <v>0</v>
      </c>
      <c r="BQ70" s="533">
        <v>0</v>
      </c>
      <c r="BR70" s="533">
        <v>0</v>
      </c>
      <c r="BS70" s="533">
        <v>0</v>
      </c>
      <c r="BT70" s="533">
        <v>0</v>
      </c>
      <c r="BU70" s="533">
        <v>0</v>
      </c>
      <c r="BV70" s="533">
        <v>0</v>
      </c>
      <c r="BW70" s="533">
        <v>0</v>
      </c>
      <c r="BX70" s="533">
        <v>0</v>
      </c>
      <c r="BY70" s="533">
        <v>0</v>
      </c>
      <c r="BZ70" s="533">
        <v>0</v>
      </c>
      <c r="CA70" s="533">
        <v>0</v>
      </c>
      <c r="CB70" s="533">
        <v>0</v>
      </c>
      <c r="CC70" s="534">
        <f t="shared" si="18"/>
        <v>0</v>
      </c>
      <c r="CD70" s="534">
        <f t="shared" si="18"/>
        <v>0</v>
      </c>
      <c r="CF70" s="239"/>
      <c r="CG70" s="270">
        <v>61</v>
      </c>
    </row>
    <row r="71" spans="1:85">
      <c r="A71" s="541"/>
      <c r="B71" s="199" t="s">
        <v>494</v>
      </c>
      <c r="C71" s="533">
        <v>0</v>
      </c>
      <c r="D71" s="533">
        <v>0</v>
      </c>
      <c r="E71" s="533">
        <v>0</v>
      </c>
      <c r="F71" s="533">
        <v>0</v>
      </c>
      <c r="G71" s="533">
        <v>0</v>
      </c>
      <c r="H71" s="533">
        <v>0</v>
      </c>
      <c r="I71" s="533">
        <v>0</v>
      </c>
      <c r="J71" s="533">
        <v>0</v>
      </c>
      <c r="K71" s="533">
        <v>0</v>
      </c>
      <c r="L71" s="533">
        <v>0</v>
      </c>
      <c r="M71" s="533">
        <v>0</v>
      </c>
      <c r="N71" s="533">
        <v>0</v>
      </c>
      <c r="O71" s="533">
        <v>0</v>
      </c>
      <c r="P71" s="533">
        <v>0</v>
      </c>
      <c r="Q71" s="533">
        <v>0</v>
      </c>
      <c r="R71" s="533">
        <v>0</v>
      </c>
      <c r="S71" s="533">
        <v>0</v>
      </c>
      <c r="T71" s="533">
        <v>0</v>
      </c>
      <c r="U71" s="533">
        <v>0</v>
      </c>
      <c r="V71" s="533">
        <v>0</v>
      </c>
      <c r="W71" s="533">
        <v>0</v>
      </c>
      <c r="X71" s="533">
        <v>0</v>
      </c>
      <c r="Y71" s="533">
        <v>0</v>
      </c>
      <c r="Z71" s="533">
        <v>0</v>
      </c>
      <c r="AA71" s="533">
        <v>0</v>
      </c>
      <c r="AB71" s="533">
        <v>0</v>
      </c>
      <c r="AC71" s="533">
        <v>0</v>
      </c>
      <c r="AD71" s="533">
        <v>0</v>
      </c>
      <c r="AE71" s="533">
        <v>0</v>
      </c>
      <c r="AF71" s="533">
        <v>0</v>
      </c>
      <c r="AG71" s="533">
        <v>0</v>
      </c>
      <c r="AH71" s="533">
        <v>0</v>
      </c>
      <c r="AI71" s="533">
        <v>0</v>
      </c>
      <c r="AJ71" s="533">
        <v>0</v>
      </c>
      <c r="AK71" s="533">
        <v>0</v>
      </c>
      <c r="AL71" s="533">
        <v>0</v>
      </c>
      <c r="AM71" s="533">
        <v>0</v>
      </c>
      <c r="AN71" s="533">
        <v>0</v>
      </c>
      <c r="AO71" s="533">
        <v>0</v>
      </c>
      <c r="AP71" s="533">
        <v>0</v>
      </c>
      <c r="AQ71" s="533">
        <v>0</v>
      </c>
      <c r="AR71" s="533">
        <v>0</v>
      </c>
      <c r="AS71" s="533">
        <v>0</v>
      </c>
      <c r="AT71" s="533">
        <v>0</v>
      </c>
      <c r="AU71" s="533">
        <v>0</v>
      </c>
      <c r="AV71" s="533">
        <v>0</v>
      </c>
      <c r="AW71" s="533">
        <v>0</v>
      </c>
      <c r="AX71" s="533">
        <v>0</v>
      </c>
      <c r="AY71" s="533">
        <v>0</v>
      </c>
      <c r="AZ71" s="533">
        <v>0</v>
      </c>
      <c r="BA71" s="533">
        <v>0</v>
      </c>
      <c r="BB71" s="533">
        <v>0</v>
      </c>
      <c r="BC71" s="533">
        <v>0</v>
      </c>
      <c r="BD71" s="533">
        <v>0</v>
      </c>
      <c r="BE71" s="533">
        <v>0</v>
      </c>
      <c r="BF71" s="533">
        <v>0</v>
      </c>
      <c r="BG71" s="533">
        <v>0</v>
      </c>
      <c r="BH71" s="533">
        <v>0</v>
      </c>
      <c r="BI71" s="533">
        <v>0</v>
      </c>
      <c r="BJ71" s="533">
        <v>0</v>
      </c>
      <c r="BK71" s="533">
        <v>0</v>
      </c>
      <c r="BL71" s="533">
        <v>0</v>
      </c>
      <c r="BM71" s="533">
        <v>0</v>
      </c>
      <c r="BN71" s="533">
        <v>0</v>
      </c>
      <c r="BO71" s="533">
        <v>0</v>
      </c>
      <c r="BP71" s="533">
        <v>0</v>
      </c>
      <c r="BQ71" s="533">
        <v>0</v>
      </c>
      <c r="BR71" s="533">
        <v>0</v>
      </c>
      <c r="BS71" s="533">
        <v>0</v>
      </c>
      <c r="BT71" s="533">
        <v>0</v>
      </c>
      <c r="BU71" s="533">
        <v>0</v>
      </c>
      <c r="BV71" s="533">
        <v>0</v>
      </c>
      <c r="BW71" s="533">
        <v>0</v>
      </c>
      <c r="BX71" s="533">
        <v>0</v>
      </c>
      <c r="BY71" s="533">
        <v>0</v>
      </c>
      <c r="BZ71" s="533">
        <v>0</v>
      </c>
      <c r="CA71" s="533">
        <v>0</v>
      </c>
      <c r="CB71" s="533">
        <v>0</v>
      </c>
      <c r="CC71" s="534">
        <f t="shared" si="18"/>
        <v>0</v>
      </c>
      <c r="CD71" s="534">
        <f t="shared" si="18"/>
        <v>0</v>
      </c>
      <c r="CF71" s="239"/>
      <c r="CG71" s="270">
        <v>62</v>
      </c>
    </row>
    <row r="72" spans="1:85">
      <c r="A72" s="541"/>
      <c r="B72" s="200" t="s">
        <v>801</v>
      </c>
      <c r="C72" s="533">
        <v>0</v>
      </c>
      <c r="D72" s="533">
        <v>0</v>
      </c>
      <c r="E72" s="533">
        <v>0</v>
      </c>
      <c r="F72" s="533">
        <v>0</v>
      </c>
      <c r="G72" s="533">
        <v>0</v>
      </c>
      <c r="H72" s="533">
        <v>0</v>
      </c>
      <c r="I72" s="533">
        <v>0</v>
      </c>
      <c r="J72" s="533">
        <v>0</v>
      </c>
      <c r="K72" s="533">
        <v>0</v>
      </c>
      <c r="L72" s="533">
        <v>0</v>
      </c>
      <c r="M72" s="533">
        <v>0</v>
      </c>
      <c r="N72" s="533">
        <v>0</v>
      </c>
      <c r="O72" s="533">
        <v>0</v>
      </c>
      <c r="P72" s="533">
        <v>0</v>
      </c>
      <c r="Q72" s="533">
        <v>0</v>
      </c>
      <c r="R72" s="533">
        <v>0</v>
      </c>
      <c r="S72" s="533">
        <v>0</v>
      </c>
      <c r="T72" s="533">
        <v>0</v>
      </c>
      <c r="U72" s="533">
        <v>0</v>
      </c>
      <c r="V72" s="533">
        <v>0</v>
      </c>
      <c r="W72" s="533">
        <v>0</v>
      </c>
      <c r="X72" s="533">
        <v>0</v>
      </c>
      <c r="Y72" s="533">
        <v>0</v>
      </c>
      <c r="Z72" s="533">
        <v>0</v>
      </c>
      <c r="AA72" s="533">
        <v>0</v>
      </c>
      <c r="AB72" s="533">
        <v>0</v>
      </c>
      <c r="AC72" s="533">
        <v>0</v>
      </c>
      <c r="AD72" s="533">
        <v>0</v>
      </c>
      <c r="AE72" s="533">
        <v>0</v>
      </c>
      <c r="AF72" s="533">
        <v>0</v>
      </c>
      <c r="AG72" s="533">
        <v>0</v>
      </c>
      <c r="AH72" s="533">
        <v>0</v>
      </c>
      <c r="AI72" s="533">
        <v>0</v>
      </c>
      <c r="AJ72" s="533">
        <v>0</v>
      </c>
      <c r="AK72" s="533">
        <v>0</v>
      </c>
      <c r="AL72" s="533">
        <v>0</v>
      </c>
      <c r="AM72" s="533">
        <v>0</v>
      </c>
      <c r="AN72" s="533">
        <v>0</v>
      </c>
      <c r="AO72" s="533">
        <v>0</v>
      </c>
      <c r="AP72" s="533">
        <v>0</v>
      </c>
      <c r="AQ72" s="533">
        <v>0</v>
      </c>
      <c r="AR72" s="533">
        <v>0</v>
      </c>
      <c r="AS72" s="533">
        <v>0</v>
      </c>
      <c r="AT72" s="533">
        <v>0</v>
      </c>
      <c r="AU72" s="533">
        <v>0</v>
      </c>
      <c r="AV72" s="533">
        <v>0</v>
      </c>
      <c r="AW72" s="533">
        <v>0</v>
      </c>
      <c r="AX72" s="533">
        <v>0</v>
      </c>
      <c r="AY72" s="533">
        <v>0</v>
      </c>
      <c r="AZ72" s="533">
        <v>0</v>
      </c>
      <c r="BA72" s="533">
        <v>0</v>
      </c>
      <c r="BB72" s="533">
        <v>0</v>
      </c>
      <c r="BC72" s="533">
        <v>0</v>
      </c>
      <c r="BD72" s="533">
        <v>0</v>
      </c>
      <c r="BE72" s="533">
        <v>0</v>
      </c>
      <c r="BF72" s="533">
        <v>0</v>
      </c>
      <c r="BG72" s="533">
        <v>0</v>
      </c>
      <c r="BH72" s="533">
        <v>0</v>
      </c>
      <c r="BI72" s="533">
        <v>0</v>
      </c>
      <c r="BJ72" s="533">
        <v>0</v>
      </c>
      <c r="BK72" s="533">
        <v>0</v>
      </c>
      <c r="BL72" s="533">
        <v>0</v>
      </c>
      <c r="BM72" s="533">
        <v>0</v>
      </c>
      <c r="BN72" s="533">
        <v>0</v>
      </c>
      <c r="BO72" s="533">
        <v>0</v>
      </c>
      <c r="BP72" s="533">
        <v>0</v>
      </c>
      <c r="BQ72" s="533">
        <v>0</v>
      </c>
      <c r="BR72" s="533">
        <v>0</v>
      </c>
      <c r="BS72" s="533">
        <v>0</v>
      </c>
      <c r="BT72" s="533">
        <v>0</v>
      </c>
      <c r="BU72" s="533">
        <v>0</v>
      </c>
      <c r="BV72" s="533">
        <v>0</v>
      </c>
      <c r="BW72" s="533">
        <v>0</v>
      </c>
      <c r="BX72" s="533">
        <v>0</v>
      </c>
      <c r="BY72" s="533">
        <v>0</v>
      </c>
      <c r="BZ72" s="533">
        <v>0</v>
      </c>
      <c r="CA72" s="533">
        <v>0</v>
      </c>
      <c r="CB72" s="533">
        <v>0</v>
      </c>
      <c r="CC72" s="534">
        <f t="shared" si="18"/>
        <v>0</v>
      </c>
      <c r="CD72" s="534">
        <f t="shared" si="18"/>
        <v>0</v>
      </c>
      <c r="CF72" s="239"/>
      <c r="CG72" s="270">
        <v>63</v>
      </c>
    </row>
    <row r="73" spans="1:85">
      <c r="A73" s="541"/>
      <c r="B73" s="200" t="s">
        <v>802</v>
      </c>
      <c r="C73" s="533">
        <v>0</v>
      </c>
      <c r="D73" s="533">
        <v>0</v>
      </c>
      <c r="E73" s="533">
        <v>0</v>
      </c>
      <c r="F73" s="533">
        <v>0</v>
      </c>
      <c r="G73" s="533">
        <v>0</v>
      </c>
      <c r="H73" s="533">
        <v>0</v>
      </c>
      <c r="I73" s="533">
        <v>0</v>
      </c>
      <c r="J73" s="533">
        <v>0</v>
      </c>
      <c r="K73" s="533">
        <v>0</v>
      </c>
      <c r="L73" s="533">
        <v>0</v>
      </c>
      <c r="M73" s="533">
        <v>0</v>
      </c>
      <c r="N73" s="533">
        <v>0</v>
      </c>
      <c r="O73" s="533">
        <v>0</v>
      </c>
      <c r="P73" s="533">
        <v>0</v>
      </c>
      <c r="Q73" s="533">
        <v>0</v>
      </c>
      <c r="R73" s="533">
        <v>0</v>
      </c>
      <c r="S73" s="533">
        <v>0</v>
      </c>
      <c r="T73" s="533">
        <v>0</v>
      </c>
      <c r="U73" s="533">
        <v>0</v>
      </c>
      <c r="V73" s="533">
        <v>0</v>
      </c>
      <c r="W73" s="533">
        <v>0</v>
      </c>
      <c r="X73" s="533">
        <v>0</v>
      </c>
      <c r="Y73" s="533">
        <v>0</v>
      </c>
      <c r="Z73" s="533">
        <v>0</v>
      </c>
      <c r="AA73" s="533">
        <v>0</v>
      </c>
      <c r="AB73" s="533">
        <v>0</v>
      </c>
      <c r="AC73" s="533">
        <v>0</v>
      </c>
      <c r="AD73" s="533">
        <v>0</v>
      </c>
      <c r="AE73" s="533">
        <v>0</v>
      </c>
      <c r="AF73" s="533">
        <v>0</v>
      </c>
      <c r="AG73" s="533">
        <v>0</v>
      </c>
      <c r="AH73" s="533">
        <v>0</v>
      </c>
      <c r="AI73" s="533">
        <v>0</v>
      </c>
      <c r="AJ73" s="533">
        <v>0</v>
      </c>
      <c r="AK73" s="533">
        <v>0</v>
      </c>
      <c r="AL73" s="533">
        <v>0</v>
      </c>
      <c r="AM73" s="533">
        <v>0</v>
      </c>
      <c r="AN73" s="533">
        <v>0</v>
      </c>
      <c r="AO73" s="533">
        <v>0</v>
      </c>
      <c r="AP73" s="533">
        <v>0</v>
      </c>
      <c r="AQ73" s="533">
        <v>0</v>
      </c>
      <c r="AR73" s="533">
        <v>0</v>
      </c>
      <c r="AS73" s="533">
        <v>0</v>
      </c>
      <c r="AT73" s="533">
        <v>0</v>
      </c>
      <c r="AU73" s="533">
        <v>0</v>
      </c>
      <c r="AV73" s="533">
        <v>0</v>
      </c>
      <c r="AW73" s="533">
        <v>0</v>
      </c>
      <c r="AX73" s="533">
        <v>0</v>
      </c>
      <c r="AY73" s="533">
        <v>0</v>
      </c>
      <c r="AZ73" s="533">
        <v>0</v>
      </c>
      <c r="BA73" s="533">
        <v>0</v>
      </c>
      <c r="BB73" s="533">
        <v>0</v>
      </c>
      <c r="BC73" s="533">
        <v>0</v>
      </c>
      <c r="BD73" s="533">
        <v>0</v>
      </c>
      <c r="BE73" s="533">
        <v>0</v>
      </c>
      <c r="BF73" s="533">
        <v>0</v>
      </c>
      <c r="BG73" s="533">
        <v>0</v>
      </c>
      <c r="BH73" s="533">
        <v>0</v>
      </c>
      <c r="BI73" s="533">
        <v>0</v>
      </c>
      <c r="BJ73" s="533">
        <v>0</v>
      </c>
      <c r="BK73" s="533">
        <v>0</v>
      </c>
      <c r="BL73" s="533">
        <v>0</v>
      </c>
      <c r="BM73" s="533">
        <v>0</v>
      </c>
      <c r="BN73" s="533">
        <v>0</v>
      </c>
      <c r="BO73" s="533">
        <v>0</v>
      </c>
      <c r="BP73" s="533">
        <v>0</v>
      </c>
      <c r="BQ73" s="533">
        <v>0</v>
      </c>
      <c r="BR73" s="533">
        <v>0</v>
      </c>
      <c r="BS73" s="533">
        <v>0</v>
      </c>
      <c r="BT73" s="533">
        <v>0</v>
      </c>
      <c r="BU73" s="533">
        <v>0</v>
      </c>
      <c r="BV73" s="533">
        <v>0</v>
      </c>
      <c r="BW73" s="533">
        <v>0</v>
      </c>
      <c r="BX73" s="533">
        <v>0</v>
      </c>
      <c r="BY73" s="533">
        <v>0</v>
      </c>
      <c r="BZ73" s="533">
        <v>0</v>
      </c>
      <c r="CA73" s="533">
        <v>0</v>
      </c>
      <c r="CB73" s="533">
        <v>0</v>
      </c>
      <c r="CC73" s="534">
        <f t="shared" si="18"/>
        <v>0</v>
      </c>
      <c r="CD73" s="534">
        <f t="shared" si="18"/>
        <v>0</v>
      </c>
      <c r="CF73" s="239"/>
      <c r="CG73" s="270">
        <v>64</v>
      </c>
    </row>
    <row r="74" spans="1:85">
      <c r="A74" s="541"/>
      <c r="B74" s="200" t="s">
        <v>499</v>
      </c>
      <c r="C74" s="533">
        <v>0</v>
      </c>
      <c r="D74" s="533">
        <v>0</v>
      </c>
      <c r="E74" s="533">
        <v>0</v>
      </c>
      <c r="F74" s="533">
        <v>0</v>
      </c>
      <c r="G74" s="533">
        <v>0</v>
      </c>
      <c r="H74" s="533">
        <v>0</v>
      </c>
      <c r="I74" s="533">
        <v>0</v>
      </c>
      <c r="J74" s="533">
        <v>0</v>
      </c>
      <c r="K74" s="533">
        <v>0</v>
      </c>
      <c r="L74" s="533">
        <v>0</v>
      </c>
      <c r="M74" s="533">
        <v>0</v>
      </c>
      <c r="N74" s="533">
        <v>0</v>
      </c>
      <c r="O74" s="533">
        <v>0</v>
      </c>
      <c r="P74" s="533">
        <v>0</v>
      </c>
      <c r="Q74" s="533">
        <v>0</v>
      </c>
      <c r="R74" s="533">
        <v>0</v>
      </c>
      <c r="S74" s="533">
        <v>0</v>
      </c>
      <c r="T74" s="533">
        <v>0</v>
      </c>
      <c r="U74" s="533">
        <v>0</v>
      </c>
      <c r="V74" s="533">
        <v>0</v>
      </c>
      <c r="W74" s="533">
        <v>0</v>
      </c>
      <c r="X74" s="533">
        <v>0</v>
      </c>
      <c r="Y74" s="533">
        <v>0</v>
      </c>
      <c r="Z74" s="533">
        <v>0</v>
      </c>
      <c r="AA74" s="533">
        <v>0</v>
      </c>
      <c r="AB74" s="533">
        <v>0</v>
      </c>
      <c r="AC74" s="533">
        <v>0</v>
      </c>
      <c r="AD74" s="533">
        <v>0</v>
      </c>
      <c r="AE74" s="533">
        <v>0</v>
      </c>
      <c r="AF74" s="533">
        <v>0</v>
      </c>
      <c r="AG74" s="533">
        <v>0</v>
      </c>
      <c r="AH74" s="533">
        <v>0</v>
      </c>
      <c r="AI74" s="533">
        <v>0</v>
      </c>
      <c r="AJ74" s="533">
        <v>0</v>
      </c>
      <c r="AK74" s="533">
        <v>0</v>
      </c>
      <c r="AL74" s="533">
        <v>0</v>
      </c>
      <c r="AM74" s="533">
        <v>0</v>
      </c>
      <c r="AN74" s="533">
        <v>0</v>
      </c>
      <c r="AO74" s="533">
        <v>0</v>
      </c>
      <c r="AP74" s="533">
        <v>0</v>
      </c>
      <c r="AQ74" s="533">
        <v>0</v>
      </c>
      <c r="AR74" s="533">
        <v>0</v>
      </c>
      <c r="AS74" s="533">
        <v>0</v>
      </c>
      <c r="AT74" s="533">
        <v>0</v>
      </c>
      <c r="AU74" s="533">
        <v>0</v>
      </c>
      <c r="AV74" s="533">
        <v>0</v>
      </c>
      <c r="AW74" s="533">
        <v>0</v>
      </c>
      <c r="AX74" s="533">
        <v>0</v>
      </c>
      <c r="AY74" s="533">
        <v>0</v>
      </c>
      <c r="AZ74" s="533">
        <v>0</v>
      </c>
      <c r="BA74" s="533">
        <v>0</v>
      </c>
      <c r="BB74" s="533">
        <v>0</v>
      </c>
      <c r="BC74" s="533">
        <v>0</v>
      </c>
      <c r="BD74" s="533">
        <v>0</v>
      </c>
      <c r="BE74" s="533">
        <v>0</v>
      </c>
      <c r="BF74" s="533">
        <v>0</v>
      </c>
      <c r="BG74" s="533">
        <v>0</v>
      </c>
      <c r="BH74" s="533">
        <v>0</v>
      </c>
      <c r="BI74" s="533">
        <v>0</v>
      </c>
      <c r="BJ74" s="533">
        <v>0</v>
      </c>
      <c r="BK74" s="533">
        <v>0</v>
      </c>
      <c r="BL74" s="533">
        <v>0</v>
      </c>
      <c r="BM74" s="533">
        <v>0</v>
      </c>
      <c r="BN74" s="533">
        <v>0</v>
      </c>
      <c r="BO74" s="533">
        <v>0</v>
      </c>
      <c r="BP74" s="533">
        <v>0</v>
      </c>
      <c r="BQ74" s="533">
        <v>0</v>
      </c>
      <c r="BR74" s="533">
        <v>0</v>
      </c>
      <c r="BS74" s="533">
        <v>0</v>
      </c>
      <c r="BT74" s="533">
        <v>0</v>
      </c>
      <c r="BU74" s="533">
        <v>0</v>
      </c>
      <c r="BV74" s="533">
        <v>0</v>
      </c>
      <c r="BW74" s="533">
        <v>0</v>
      </c>
      <c r="BX74" s="533">
        <v>0</v>
      </c>
      <c r="BY74" s="533">
        <v>0</v>
      </c>
      <c r="BZ74" s="533">
        <v>0</v>
      </c>
      <c r="CA74" s="533">
        <v>0</v>
      </c>
      <c r="CB74" s="533">
        <v>0</v>
      </c>
      <c r="CC74" s="534">
        <f t="shared" si="18"/>
        <v>0</v>
      </c>
      <c r="CD74" s="534">
        <f t="shared" si="18"/>
        <v>0</v>
      </c>
      <c r="CF74" s="239"/>
      <c r="CG74" s="270">
        <v>65</v>
      </c>
    </row>
    <row r="75" spans="1:85">
      <c r="A75" s="541"/>
      <c r="B75" s="200" t="s">
        <v>500</v>
      </c>
      <c r="C75" s="533">
        <v>0</v>
      </c>
      <c r="D75" s="533">
        <v>0</v>
      </c>
      <c r="E75" s="533">
        <v>0</v>
      </c>
      <c r="F75" s="533">
        <v>0</v>
      </c>
      <c r="G75" s="533">
        <v>0</v>
      </c>
      <c r="H75" s="533">
        <v>0</v>
      </c>
      <c r="I75" s="533">
        <v>0</v>
      </c>
      <c r="J75" s="533">
        <v>0</v>
      </c>
      <c r="K75" s="533">
        <v>0</v>
      </c>
      <c r="L75" s="533">
        <v>0</v>
      </c>
      <c r="M75" s="533">
        <v>0</v>
      </c>
      <c r="N75" s="533">
        <v>0</v>
      </c>
      <c r="O75" s="533">
        <v>0</v>
      </c>
      <c r="P75" s="533">
        <v>0</v>
      </c>
      <c r="Q75" s="533">
        <v>0</v>
      </c>
      <c r="R75" s="533">
        <v>0</v>
      </c>
      <c r="S75" s="533">
        <v>0</v>
      </c>
      <c r="T75" s="533">
        <v>0</v>
      </c>
      <c r="U75" s="533">
        <v>0</v>
      </c>
      <c r="V75" s="533">
        <v>0</v>
      </c>
      <c r="W75" s="533">
        <v>0</v>
      </c>
      <c r="X75" s="533">
        <v>0</v>
      </c>
      <c r="Y75" s="533">
        <v>0</v>
      </c>
      <c r="Z75" s="533">
        <v>0</v>
      </c>
      <c r="AA75" s="533">
        <v>0</v>
      </c>
      <c r="AB75" s="533">
        <v>0</v>
      </c>
      <c r="AC75" s="533">
        <v>0</v>
      </c>
      <c r="AD75" s="533">
        <v>0</v>
      </c>
      <c r="AE75" s="533">
        <v>0</v>
      </c>
      <c r="AF75" s="533">
        <v>0</v>
      </c>
      <c r="AG75" s="533">
        <v>0</v>
      </c>
      <c r="AH75" s="533">
        <v>0</v>
      </c>
      <c r="AI75" s="533">
        <v>0</v>
      </c>
      <c r="AJ75" s="533">
        <v>0</v>
      </c>
      <c r="AK75" s="533">
        <v>0</v>
      </c>
      <c r="AL75" s="533">
        <v>0</v>
      </c>
      <c r="AM75" s="533">
        <v>0</v>
      </c>
      <c r="AN75" s="533">
        <v>0</v>
      </c>
      <c r="AO75" s="533">
        <v>0</v>
      </c>
      <c r="AP75" s="533">
        <v>0</v>
      </c>
      <c r="AQ75" s="533">
        <v>0</v>
      </c>
      <c r="AR75" s="533">
        <v>0</v>
      </c>
      <c r="AS75" s="533">
        <v>0</v>
      </c>
      <c r="AT75" s="533">
        <v>0</v>
      </c>
      <c r="AU75" s="533">
        <v>0</v>
      </c>
      <c r="AV75" s="533">
        <v>0</v>
      </c>
      <c r="AW75" s="533">
        <v>0</v>
      </c>
      <c r="AX75" s="533">
        <v>0</v>
      </c>
      <c r="AY75" s="533">
        <v>0</v>
      </c>
      <c r="AZ75" s="533">
        <v>0</v>
      </c>
      <c r="BA75" s="533">
        <v>0</v>
      </c>
      <c r="BB75" s="533">
        <v>0</v>
      </c>
      <c r="BC75" s="533">
        <v>0</v>
      </c>
      <c r="BD75" s="533">
        <v>0</v>
      </c>
      <c r="BE75" s="533">
        <v>0</v>
      </c>
      <c r="BF75" s="533">
        <v>0</v>
      </c>
      <c r="BG75" s="533">
        <v>0</v>
      </c>
      <c r="BH75" s="533">
        <v>0</v>
      </c>
      <c r="BI75" s="533">
        <v>0</v>
      </c>
      <c r="BJ75" s="533">
        <v>0</v>
      </c>
      <c r="BK75" s="533">
        <v>0</v>
      </c>
      <c r="BL75" s="533">
        <v>0</v>
      </c>
      <c r="BM75" s="533">
        <v>0</v>
      </c>
      <c r="BN75" s="533">
        <v>0</v>
      </c>
      <c r="BO75" s="533">
        <v>0</v>
      </c>
      <c r="BP75" s="533">
        <v>0</v>
      </c>
      <c r="BQ75" s="533">
        <v>0</v>
      </c>
      <c r="BR75" s="533">
        <v>0</v>
      </c>
      <c r="BS75" s="533">
        <v>0</v>
      </c>
      <c r="BT75" s="533">
        <v>0</v>
      </c>
      <c r="BU75" s="533">
        <v>0</v>
      </c>
      <c r="BV75" s="533">
        <v>0</v>
      </c>
      <c r="BW75" s="533">
        <v>0</v>
      </c>
      <c r="BX75" s="533">
        <v>0</v>
      </c>
      <c r="BY75" s="533">
        <v>0</v>
      </c>
      <c r="BZ75" s="533">
        <v>0</v>
      </c>
      <c r="CA75" s="533">
        <v>0</v>
      </c>
      <c r="CB75" s="533">
        <v>0</v>
      </c>
      <c r="CC75" s="534">
        <f t="shared" si="18"/>
        <v>0</v>
      </c>
      <c r="CD75" s="534">
        <f t="shared" si="18"/>
        <v>0</v>
      </c>
      <c r="CF75" s="239"/>
      <c r="CG75" s="270">
        <v>66</v>
      </c>
    </row>
    <row r="76" spans="1:85">
      <c r="A76" s="541"/>
      <c r="B76" s="542" t="s">
        <v>524</v>
      </c>
      <c r="C76" s="533">
        <v>0</v>
      </c>
      <c r="D76" s="533">
        <v>0</v>
      </c>
      <c r="E76" s="533">
        <v>0</v>
      </c>
      <c r="F76" s="533">
        <v>0</v>
      </c>
      <c r="G76" s="533">
        <v>0</v>
      </c>
      <c r="H76" s="533">
        <v>0</v>
      </c>
      <c r="I76" s="533">
        <v>0</v>
      </c>
      <c r="J76" s="533">
        <v>0</v>
      </c>
      <c r="K76" s="533">
        <v>0</v>
      </c>
      <c r="L76" s="533">
        <v>0</v>
      </c>
      <c r="M76" s="533">
        <v>0</v>
      </c>
      <c r="N76" s="533">
        <v>0</v>
      </c>
      <c r="O76" s="533">
        <v>0</v>
      </c>
      <c r="P76" s="533">
        <v>0</v>
      </c>
      <c r="Q76" s="533">
        <v>0</v>
      </c>
      <c r="R76" s="533">
        <v>0</v>
      </c>
      <c r="S76" s="533">
        <v>0</v>
      </c>
      <c r="T76" s="533">
        <v>0</v>
      </c>
      <c r="U76" s="533">
        <v>0</v>
      </c>
      <c r="V76" s="533">
        <v>0</v>
      </c>
      <c r="W76" s="533">
        <v>0</v>
      </c>
      <c r="X76" s="533">
        <v>0</v>
      </c>
      <c r="Y76" s="533">
        <v>0</v>
      </c>
      <c r="Z76" s="533">
        <v>0</v>
      </c>
      <c r="AA76" s="533">
        <v>0</v>
      </c>
      <c r="AB76" s="533">
        <v>0</v>
      </c>
      <c r="AC76" s="533">
        <v>0</v>
      </c>
      <c r="AD76" s="533">
        <v>0</v>
      </c>
      <c r="AE76" s="533">
        <v>0</v>
      </c>
      <c r="AF76" s="533">
        <v>0</v>
      </c>
      <c r="AG76" s="533">
        <v>0</v>
      </c>
      <c r="AH76" s="533">
        <v>0</v>
      </c>
      <c r="AI76" s="533">
        <v>0</v>
      </c>
      <c r="AJ76" s="533">
        <v>0</v>
      </c>
      <c r="AK76" s="533">
        <v>0</v>
      </c>
      <c r="AL76" s="533">
        <v>0</v>
      </c>
      <c r="AM76" s="533">
        <v>0</v>
      </c>
      <c r="AN76" s="533">
        <v>0</v>
      </c>
      <c r="AO76" s="533">
        <v>0</v>
      </c>
      <c r="AP76" s="533">
        <v>0</v>
      </c>
      <c r="AQ76" s="533">
        <v>0</v>
      </c>
      <c r="AR76" s="533">
        <v>0</v>
      </c>
      <c r="AS76" s="533">
        <v>0</v>
      </c>
      <c r="AT76" s="533">
        <v>0</v>
      </c>
      <c r="AU76" s="533">
        <v>0</v>
      </c>
      <c r="AV76" s="533">
        <v>0</v>
      </c>
      <c r="AW76" s="533">
        <v>0</v>
      </c>
      <c r="AX76" s="533">
        <v>0</v>
      </c>
      <c r="AY76" s="533">
        <v>0</v>
      </c>
      <c r="AZ76" s="533">
        <v>0</v>
      </c>
      <c r="BA76" s="533">
        <v>0</v>
      </c>
      <c r="BB76" s="533">
        <v>0</v>
      </c>
      <c r="BC76" s="533">
        <v>0</v>
      </c>
      <c r="BD76" s="533">
        <v>0</v>
      </c>
      <c r="BE76" s="533">
        <v>0</v>
      </c>
      <c r="BF76" s="533">
        <v>0</v>
      </c>
      <c r="BG76" s="533">
        <v>0</v>
      </c>
      <c r="BH76" s="533">
        <v>0</v>
      </c>
      <c r="BI76" s="533">
        <v>0</v>
      </c>
      <c r="BJ76" s="533">
        <v>0</v>
      </c>
      <c r="BK76" s="533">
        <v>0</v>
      </c>
      <c r="BL76" s="533">
        <v>0</v>
      </c>
      <c r="BM76" s="533">
        <v>0</v>
      </c>
      <c r="BN76" s="533">
        <v>0</v>
      </c>
      <c r="BO76" s="533">
        <v>0</v>
      </c>
      <c r="BP76" s="533">
        <v>0</v>
      </c>
      <c r="BQ76" s="533">
        <v>0</v>
      </c>
      <c r="BR76" s="533">
        <v>0</v>
      </c>
      <c r="BS76" s="533">
        <v>0</v>
      </c>
      <c r="BT76" s="533">
        <v>0</v>
      </c>
      <c r="BU76" s="533">
        <v>0</v>
      </c>
      <c r="BV76" s="533">
        <v>0</v>
      </c>
      <c r="BW76" s="533">
        <v>0</v>
      </c>
      <c r="BX76" s="533">
        <v>0</v>
      </c>
      <c r="BY76" s="533">
        <v>0</v>
      </c>
      <c r="BZ76" s="533">
        <v>0</v>
      </c>
      <c r="CA76" s="533">
        <v>0</v>
      </c>
      <c r="CB76" s="533">
        <v>0</v>
      </c>
      <c r="CC76" s="534">
        <f t="shared" si="18"/>
        <v>0</v>
      </c>
      <c r="CD76" s="534">
        <f t="shared" si="18"/>
        <v>0</v>
      </c>
      <c r="CF76" s="239"/>
      <c r="CG76" s="270">
        <v>67</v>
      </c>
    </row>
    <row r="77" spans="1:85">
      <c r="A77" s="540" t="s">
        <v>477</v>
      </c>
      <c r="B77" s="529" t="s">
        <v>803</v>
      </c>
      <c r="C77" s="530">
        <f>SUM(C78:C87)</f>
        <v>0</v>
      </c>
      <c r="D77" s="530">
        <f t="shared" ref="D77:BO77" si="21">SUM(D78:D87)</f>
        <v>0</v>
      </c>
      <c r="E77" s="530">
        <f t="shared" si="21"/>
        <v>0</v>
      </c>
      <c r="F77" s="530">
        <f t="shared" si="21"/>
        <v>0</v>
      </c>
      <c r="G77" s="530">
        <f t="shared" si="21"/>
        <v>0</v>
      </c>
      <c r="H77" s="530">
        <f t="shared" si="21"/>
        <v>0</v>
      </c>
      <c r="I77" s="530">
        <f t="shared" si="21"/>
        <v>0</v>
      </c>
      <c r="J77" s="530">
        <f t="shared" si="21"/>
        <v>0</v>
      </c>
      <c r="K77" s="530">
        <f t="shared" si="21"/>
        <v>0</v>
      </c>
      <c r="L77" s="530">
        <f t="shared" si="21"/>
        <v>0</v>
      </c>
      <c r="M77" s="530">
        <f t="shared" si="21"/>
        <v>0</v>
      </c>
      <c r="N77" s="530">
        <f t="shared" si="21"/>
        <v>0</v>
      </c>
      <c r="O77" s="530">
        <f t="shared" si="21"/>
        <v>0</v>
      </c>
      <c r="P77" s="530">
        <f t="shared" si="21"/>
        <v>0</v>
      </c>
      <c r="Q77" s="530">
        <f t="shared" si="21"/>
        <v>0</v>
      </c>
      <c r="R77" s="530">
        <f t="shared" si="21"/>
        <v>0</v>
      </c>
      <c r="S77" s="530">
        <f t="shared" si="21"/>
        <v>0</v>
      </c>
      <c r="T77" s="530">
        <f t="shared" si="21"/>
        <v>0</v>
      </c>
      <c r="U77" s="530">
        <f t="shared" si="21"/>
        <v>0</v>
      </c>
      <c r="V77" s="530">
        <f t="shared" si="21"/>
        <v>0</v>
      </c>
      <c r="W77" s="530">
        <f t="shared" si="21"/>
        <v>0</v>
      </c>
      <c r="X77" s="530">
        <f t="shared" si="21"/>
        <v>0</v>
      </c>
      <c r="Y77" s="530">
        <f t="shared" si="21"/>
        <v>0</v>
      </c>
      <c r="Z77" s="530">
        <f t="shared" si="21"/>
        <v>0</v>
      </c>
      <c r="AA77" s="530">
        <f t="shared" si="21"/>
        <v>0</v>
      </c>
      <c r="AB77" s="530">
        <f t="shared" si="21"/>
        <v>0</v>
      </c>
      <c r="AC77" s="530">
        <f t="shared" si="21"/>
        <v>0</v>
      </c>
      <c r="AD77" s="530">
        <f t="shared" si="21"/>
        <v>0</v>
      </c>
      <c r="AE77" s="530">
        <f t="shared" si="21"/>
        <v>0</v>
      </c>
      <c r="AF77" s="530">
        <f t="shared" si="21"/>
        <v>0</v>
      </c>
      <c r="AG77" s="530">
        <f t="shared" si="21"/>
        <v>0</v>
      </c>
      <c r="AH77" s="530">
        <f t="shared" si="21"/>
        <v>0</v>
      </c>
      <c r="AI77" s="530">
        <f t="shared" si="21"/>
        <v>0</v>
      </c>
      <c r="AJ77" s="530">
        <f t="shared" si="21"/>
        <v>0</v>
      </c>
      <c r="AK77" s="530">
        <f t="shared" si="21"/>
        <v>0</v>
      </c>
      <c r="AL77" s="530">
        <f t="shared" si="21"/>
        <v>0</v>
      </c>
      <c r="AM77" s="530">
        <f t="shared" si="21"/>
        <v>0</v>
      </c>
      <c r="AN77" s="530">
        <f t="shared" si="21"/>
        <v>0</v>
      </c>
      <c r="AO77" s="530">
        <f t="shared" si="21"/>
        <v>0</v>
      </c>
      <c r="AP77" s="530">
        <f t="shared" si="21"/>
        <v>0</v>
      </c>
      <c r="AQ77" s="530">
        <f t="shared" si="21"/>
        <v>0</v>
      </c>
      <c r="AR77" s="530">
        <f t="shared" si="21"/>
        <v>0</v>
      </c>
      <c r="AS77" s="530">
        <f t="shared" si="21"/>
        <v>0</v>
      </c>
      <c r="AT77" s="530">
        <f t="shared" si="21"/>
        <v>0</v>
      </c>
      <c r="AU77" s="530">
        <f t="shared" si="21"/>
        <v>0</v>
      </c>
      <c r="AV77" s="530">
        <f t="shared" si="21"/>
        <v>0</v>
      </c>
      <c r="AW77" s="530">
        <f t="shared" si="21"/>
        <v>0</v>
      </c>
      <c r="AX77" s="530">
        <f t="shared" si="21"/>
        <v>0</v>
      </c>
      <c r="AY77" s="530">
        <f t="shared" si="21"/>
        <v>0</v>
      </c>
      <c r="AZ77" s="530">
        <f t="shared" si="21"/>
        <v>0</v>
      </c>
      <c r="BA77" s="530">
        <f t="shared" si="21"/>
        <v>0</v>
      </c>
      <c r="BB77" s="530">
        <f t="shared" si="21"/>
        <v>0</v>
      </c>
      <c r="BC77" s="530">
        <f t="shared" si="21"/>
        <v>0</v>
      </c>
      <c r="BD77" s="530">
        <f t="shared" si="21"/>
        <v>0</v>
      </c>
      <c r="BE77" s="530">
        <f t="shared" si="21"/>
        <v>0</v>
      </c>
      <c r="BF77" s="530">
        <f t="shared" si="21"/>
        <v>0</v>
      </c>
      <c r="BG77" s="530">
        <f t="shared" si="21"/>
        <v>0</v>
      </c>
      <c r="BH77" s="530">
        <f t="shared" si="21"/>
        <v>0</v>
      </c>
      <c r="BI77" s="530">
        <f t="shared" si="21"/>
        <v>0</v>
      </c>
      <c r="BJ77" s="530">
        <f t="shared" si="21"/>
        <v>0</v>
      </c>
      <c r="BK77" s="530">
        <f t="shared" si="21"/>
        <v>0</v>
      </c>
      <c r="BL77" s="530">
        <f t="shared" si="21"/>
        <v>0</v>
      </c>
      <c r="BM77" s="530">
        <f t="shared" si="21"/>
        <v>0</v>
      </c>
      <c r="BN77" s="530">
        <f t="shared" si="21"/>
        <v>0</v>
      </c>
      <c r="BO77" s="530">
        <f t="shared" si="21"/>
        <v>0</v>
      </c>
      <c r="BP77" s="530">
        <f t="shared" ref="BP77:BZ77" si="22">SUM(BP78:BP87)</f>
        <v>0</v>
      </c>
      <c r="BQ77" s="530">
        <f t="shared" si="22"/>
        <v>0</v>
      </c>
      <c r="BR77" s="530">
        <f t="shared" si="22"/>
        <v>0</v>
      </c>
      <c r="BS77" s="530">
        <f t="shared" si="22"/>
        <v>0</v>
      </c>
      <c r="BT77" s="530">
        <f t="shared" si="22"/>
        <v>0</v>
      </c>
      <c r="BU77" s="530">
        <f t="shared" si="22"/>
        <v>0</v>
      </c>
      <c r="BV77" s="530">
        <f t="shared" si="22"/>
        <v>0</v>
      </c>
      <c r="BW77" s="530">
        <f t="shared" si="22"/>
        <v>0</v>
      </c>
      <c r="BX77" s="530">
        <f t="shared" si="22"/>
        <v>0</v>
      </c>
      <c r="BY77" s="530">
        <f t="shared" si="22"/>
        <v>0</v>
      </c>
      <c r="BZ77" s="530">
        <f t="shared" si="22"/>
        <v>0</v>
      </c>
      <c r="CA77" s="530">
        <f>SUM(CA78:CA87)</f>
        <v>0</v>
      </c>
      <c r="CB77" s="530">
        <f>SUM(CB78:CB87)</f>
        <v>0</v>
      </c>
      <c r="CC77" s="530">
        <f>SUM(CC78:CC87)</f>
        <v>0</v>
      </c>
      <c r="CD77" s="530">
        <f>SUM(CD78:CD87)</f>
        <v>0</v>
      </c>
      <c r="CG77" s="270">
        <v>68</v>
      </c>
    </row>
    <row r="78" spans="1:85">
      <c r="A78" s="543"/>
      <c r="B78" s="352" t="s">
        <v>226</v>
      </c>
      <c r="C78" s="533">
        <v>0</v>
      </c>
      <c r="D78" s="533">
        <v>0</v>
      </c>
      <c r="E78" s="533">
        <v>0</v>
      </c>
      <c r="F78" s="533">
        <v>0</v>
      </c>
      <c r="G78" s="533">
        <v>0</v>
      </c>
      <c r="H78" s="533">
        <v>0</v>
      </c>
      <c r="I78" s="533">
        <v>0</v>
      </c>
      <c r="J78" s="533">
        <v>0</v>
      </c>
      <c r="K78" s="533">
        <v>0</v>
      </c>
      <c r="L78" s="533">
        <v>0</v>
      </c>
      <c r="M78" s="533">
        <v>0</v>
      </c>
      <c r="N78" s="533">
        <v>0</v>
      </c>
      <c r="O78" s="533">
        <v>0</v>
      </c>
      <c r="P78" s="533">
        <v>0</v>
      </c>
      <c r="Q78" s="533">
        <v>0</v>
      </c>
      <c r="R78" s="533">
        <v>0</v>
      </c>
      <c r="S78" s="533">
        <v>0</v>
      </c>
      <c r="T78" s="533">
        <v>0</v>
      </c>
      <c r="U78" s="533">
        <v>0</v>
      </c>
      <c r="V78" s="533">
        <v>0</v>
      </c>
      <c r="W78" s="533">
        <v>0</v>
      </c>
      <c r="X78" s="533">
        <v>0</v>
      </c>
      <c r="Y78" s="533">
        <v>0</v>
      </c>
      <c r="Z78" s="533">
        <v>0</v>
      </c>
      <c r="AA78" s="533">
        <v>0</v>
      </c>
      <c r="AB78" s="533">
        <v>0</v>
      </c>
      <c r="AC78" s="533">
        <v>0</v>
      </c>
      <c r="AD78" s="533">
        <v>0</v>
      </c>
      <c r="AE78" s="533">
        <v>0</v>
      </c>
      <c r="AF78" s="533">
        <v>0</v>
      </c>
      <c r="AG78" s="533">
        <v>0</v>
      </c>
      <c r="AH78" s="533">
        <v>0</v>
      </c>
      <c r="AI78" s="533">
        <v>0</v>
      </c>
      <c r="AJ78" s="533">
        <v>0</v>
      </c>
      <c r="AK78" s="533">
        <v>0</v>
      </c>
      <c r="AL78" s="533">
        <v>0</v>
      </c>
      <c r="AM78" s="533">
        <v>0</v>
      </c>
      <c r="AN78" s="533">
        <v>0</v>
      </c>
      <c r="AO78" s="533">
        <v>0</v>
      </c>
      <c r="AP78" s="533">
        <v>0</v>
      </c>
      <c r="AQ78" s="533">
        <v>0</v>
      </c>
      <c r="AR78" s="533">
        <v>0</v>
      </c>
      <c r="AS78" s="533">
        <v>0</v>
      </c>
      <c r="AT78" s="533">
        <v>0</v>
      </c>
      <c r="AU78" s="533">
        <v>0</v>
      </c>
      <c r="AV78" s="533">
        <v>0</v>
      </c>
      <c r="AW78" s="533">
        <v>0</v>
      </c>
      <c r="AX78" s="533">
        <v>0</v>
      </c>
      <c r="AY78" s="533">
        <v>0</v>
      </c>
      <c r="AZ78" s="533">
        <v>0</v>
      </c>
      <c r="BA78" s="533">
        <v>0</v>
      </c>
      <c r="BB78" s="533">
        <v>0</v>
      </c>
      <c r="BC78" s="533">
        <v>0</v>
      </c>
      <c r="BD78" s="533">
        <v>0</v>
      </c>
      <c r="BE78" s="533">
        <v>0</v>
      </c>
      <c r="BF78" s="533">
        <v>0</v>
      </c>
      <c r="BG78" s="533">
        <v>0</v>
      </c>
      <c r="BH78" s="533">
        <v>0</v>
      </c>
      <c r="BI78" s="533">
        <v>0</v>
      </c>
      <c r="BJ78" s="533">
        <v>0</v>
      </c>
      <c r="BK78" s="533">
        <v>0</v>
      </c>
      <c r="BL78" s="533">
        <v>0</v>
      </c>
      <c r="BM78" s="533">
        <v>0</v>
      </c>
      <c r="BN78" s="533">
        <v>0</v>
      </c>
      <c r="BO78" s="533">
        <v>0</v>
      </c>
      <c r="BP78" s="533">
        <v>0</v>
      </c>
      <c r="BQ78" s="533">
        <v>0</v>
      </c>
      <c r="BR78" s="533">
        <v>0</v>
      </c>
      <c r="BS78" s="533">
        <v>0</v>
      </c>
      <c r="BT78" s="533">
        <v>0</v>
      </c>
      <c r="BU78" s="533">
        <v>0</v>
      </c>
      <c r="BV78" s="533">
        <v>0</v>
      </c>
      <c r="BW78" s="533">
        <v>0</v>
      </c>
      <c r="BX78" s="533">
        <v>0</v>
      </c>
      <c r="BY78" s="533">
        <v>0</v>
      </c>
      <c r="BZ78" s="533">
        <v>0</v>
      </c>
      <c r="CA78" s="533">
        <v>0</v>
      </c>
      <c r="CB78" s="533">
        <v>0</v>
      </c>
      <c r="CC78" s="534">
        <f t="shared" si="18"/>
        <v>0</v>
      </c>
      <c r="CD78" s="534">
        <f t="shared" si="18"/>
        <v>0</v>
      </c>
      <c r="CG78" s="270">
        <v>69</v>
      </c>
    </row>
    <row r="79" spans="1:85">
      <c r="A79" s="541"/>
      <c r="B79" s="199" t="s">
        <v>490</v>
      </c>
      <c r="C79" s="533">
        <v>0</v>
      </c>
      <c r="D79" s="533">
        <v>0</v>
      </c>
      <c r="E79" s="533">
        <v>0</v>
      </c>
      <c r="F79" s="533">
        <v>0</v>
      </c>
      <c r="G79" s="533">
        <v>0</v>
      </c>
      <c r="H79" s="533">
        <v>0</v>
      </c>
      <c r="I79" s="533">
        <v>0</v>
      </c>
      <c r="J79" s="533">
        <v>0</v>
      </c>
      <c r="K79" s="533">
        <v>0</v>
      </c>
      <c r="L79" s="533">
        <v>0</v>
      </c>
      <c r="M79" s="533">
        <v>0</v>
      </c>
      <c r="N79" s="533">
        <v>0</v>
      </c>
      <c r="O79" s="533">
        <v>0</v>
      </c>
      <c r="P79" s="533">
        <v>0</v>
      </c>
      <c r="Q79" s="533">
        <v>0</v>
      </c>
      <c r="R79" s="533">
        <v>0</v>
      </c>
      <c r="S79" s="533">
        <v>0</v>
      </c>
      <c r="T79" s="533">
        <v>0</v>
      </c>
      <c r="U79" s="533">
        <v>0</v>
      </c>
      <c r="V79" s="533">
        <v>0</v>
      </c>
      <c r="W79" s="533">
        <v>0</v>
      </c>
      <c r="X79" s="533">
        <v>0</v>
      </c>
      <c r="Y79" s="533">
        <v>0</v>
      </c>
      <c r="Z79" s="533">
        <v>0</v>
      </c>
      <c r="AA79" s="533">
        <v>0</v>
      </c>
      <c r="AB79" s="533">
        <v>0</v>
      </c>
      <c r="AC79" s="533">
        <v>0</v>
      </c>
      <c r="AD79" s="533">
        <v>0</v>
      </c>
      <c r="AE79" s="533">
        <v>0</v>
      </c>
      <c r="AF79" s="533">
        <v>0</v>
      </c>
      <c r="AG79" s="533">
        <v>0</v>
      </c>
      <c r="AH79" s="533">
        <v>0</v>
      </c>
      <c r="AI79" s="533">
        <v>0</v>
      </c>
      <c r="AJ79" s="533">
        <v>0</v>
      </c>
      <c r="AK79" s="533">
        <v>0</v>
      </c>
      <c r="AL79" s="533">
        <v>0</v>
      </c>
      <c r="AM79" s="533">
        <v>0</v>
      </c>
      <c r="AN79" s="533">
        <v>0</v>
      </c>
      <c r="AO79" s="533">
        <v>0</v>
      </c>
      <c r="AP79" s="533">
        <v>0</v>
      </c>
      <c r="AQ79" s="533">
        <v>0</v>
      </c>
      <c r="AR79" s="533">
        <v>0</v>
      </c>
      <c r="AS79" s="533">
        <v>0</v>
      </c>
      <c r="AT79" s="533">
        <v>0</v>
      </c>
      <c r="AU79" s="533">
        <v>0</v>
      </c>
      <c r="AV79" s="533">
        <v>0</v>
      </c>
      <c r="AW79" s="533">
        <v>0</v>
      </c>
      <c r="AX79" s="533">
        <v>0</v>
      </c>
      <c r="AY79" s="533">
        <v>0</v>
      </c>
      <c r="AZ79" s="533">
        <v>0</v>
      </c>
      <c r="BA79" s="533">
        <v>0</v>
      </c>
      <c r="BB79" s="533">
        <v>0</v>
      </c>
      <c r="BC79" s="533">
        <v>0</v>
      </c>
      <c r="BD79" s="533">
        <v>0</v>
      </c>
      <c r="BE79" s="533">
        <v>0</v>
      </c>
      <c r="BF79" s="533">
        <v>0</v>
      </c>
      <c r="BG79" s="533">
        <v>0</v>
      </c>
      <c r="BH79" s="533">
        <v>0</v>
      </c>
      <c r="BI79" s="533">
        <v>0</v>
      </c>
      <c r="BJ79" s="533">
        <v>0</v>
      </c>
      <c r="BK79" s="533">
        <v>0</v>
      </c>
      <c r="BL79" s="533">
        <v>0</v>
      </c>
      <c r="BM79" s="533">
        <v>0</v>
      </c>
      <c r="BN79" s="533">
        <v>0</v>
      </c>
      <c r="BO79" s="533">
        <v>0</v>
      </c>
      <c r="BP79" s="533">
        <v>0</v>
      </c>
      <c r="BQ79" s="533">
        <v>0</v>
      </c>
      <c r="BR79" s="533">
        <v>0</v>
      </c>
      <c r="BS79" s="533">
        <v>0</v>
      </c>
      <c r="BT79" s="533">
        <v>0</v>
      </c>
      <c r="BU79" s="533">
        <v>0</v>
      </c>
      <c r="BV79" s="533">
        <v>0</v>
      </c>
      <c r="BW79" s="533">
        <v>0</v>
      </c>
      <c r="BX79" s="533">
        <v>0</v>
      </c>
      <c r="BY79" s="533">
        <v>0</v>
      </c>
      <c r="BZ79" s="533">
        <v>0</v>
      </c>
      <c r="CA79" s="533">
        <v>0</v>
      </c>
      <c r="CB79" s="533">
        <v>0</v>
      </c>
      <c r="CC79" s="534">
        <f t="shared" si="18"/>
        <v>0</v>
      </c>
      <c r="CD79" s="534">
        <f t="shared" si="18"/>
        <v>0</v>
      </c>
      <c r="CG79" s="270">
        <v>70</v>
      </c>
    </row>
    <row r="80" spans="1:85">
      <c r="A80" s="541"/>
      <c r="B80" s="199" t="s">
        <v>492</v>
      </c>
      <c r="C80" s="533">
        <v>0</v>
      </c>
      <c r="D80" s="533">
        <v>0</v>
      </c>
      <c r="E80" s="533">
        <v>0</v>
      </c>
      <c r="F80" s="533">
        <v>0</v>
      </c>
      <c r="G80" s="533">
        <v>0</v>
      </c>
      <c r="H80" s="533">
        <v>0</v>
      </c>
      <c r="I80" s="533">
        <v>0</v>
      </c>
      <c r="J80" s="533">
        <v>0</v>
      </c>
      <c r="K80" s="533">
        <v>0</v>
      </c>
      <c r="L80" s="533">
        <v>0</v>
      </c>
      <c r="M80" s="533">
        <v>0</v>
      </c>
      <c r="N80" s="533">
        <v>0</v>
      </c>
      <c r="O80" s="533">
        <v>0</v>
      </c>
      <c r="P80" s="533">
        <v>0</v>
      </c>
      <c r="Q80" s="533">
        <v>0</v>
      </c>
      <c r="R80" s="533">
        <v>0</v>
      </c>
      <c r="S80" s="533">
        <v>0</v>
      </c>
      <c r="T80" s="533">
        <v>0</v>
      </c>
      <c r="U80" s="533">
        <v>0</v>
      </c>
      <c r="V80" s="533">
        <v>0</v>
      </c>
      <c r="W80" s="533">
        <v>0</v>
      </c>
      <c r="X80" s="533">
        <v>0</v>
      </c>
      <c r="Y80" s="533">
        <v>0</v>
      </c>
      <c r="Z80" s="533">
        <v>0</v>
      </c>
      <c r="AA80" s="533">
        <v>0</v>
      </c>
      <c r="AB80" s="533">
        <v>0</v>
      </c>
      <c r="AC80" s="533">
        <v>0</v>
      </c>
      <c r="AD80" s="533">
        <v>0</v>
      </c>
      <c r="AE80" s="533">
        <v>0</v>
      </c>
      <c r="AF80" s="533">
        <v>0</v>
      </c>
      <c r="AG80" s="533">
        <v>0</v>
      </c>
      <c r="AH80" s="533">
        <v>0</v>
      </c>
      <c r="AI80" s="533">
        <v>0</v>
      </c>
      <c r="AJ80" s="533">
        <v>0</v>
      </c>
      <c r="AK80" s="533">
        <v>0</v>
      </c>
      <c r="AL80" s="533">
        <v>0</v>
      </c>
      <c r="AM80" s="533">
        <v>0</v>
      </c>
      <c r="AN80" s="533">
        <v>0</v>
      </c>
      <c r="AO80" s="533">
        <v>0</v>
      </c>
      <c r="AP80" s="533">
        <v>0</v>
      </c>
      <c r="AQ80" s="533">
        <v>0</v>
      </c>
      <c r="AR80" s="533">
        <v>0</v>
      </c>
      <c r="AS80" s="533">
        <v>0</v>
      </c>
      <c r="AT80" s="533">
        <v>0</v>
      </c>
      <c r="AU80" s="533">
        <v>0</v>
      </c>
      <c r="AV80" s="533">
        <v>0</v>
      </c>
      <c r="AW80" s="533">
        <v>0</v>
      </c>
      <c r="AX80" s="533">
        <v>0</v>
      </c>
      <c r="AY80" s="533">
        <v>0</v>
      </c>
      <c r="AZ80" s="533">
        <v>0</v>
      </c>
      <c r="BA80" s="533">
        <v>0</v>
      </c>
      <c r="BB80" s="533">
        <v>0</v>
      </c>
      <c r="BC80" s="533">
        <v>0</v>
      </c>
      <c r="BD80" s="533">
        <v>0</v>
      </c>
      <c r="BE80" s="533">
        <v>0</v>
      </c>
      <c r="BF80" s="533">
        <v>0</v>
      </c>
      <c r="BG80" s="533">
        <v>0</v>
      </c>
      <c r="BH80" s="533">
        <v>0</v>
      </c>
      <c r="BI80" s="533">
        <v>0</v>
      </c>
      <c r="BJ80" s="533">
        <v>0</v>
      </c>
      <c r="BK80" s="533">
        <v>0</v>
      </c>
      <c r="BL80" s="533">
        <v>0</v>
      </c>
      <c r="BM80" s="533">
        <v>0</v>
      </c>
      <c r="BN80" s="533">
        <v>0</v>
      </c>
      <c r="BO80" s="533">
        <v>0</v>
      </c>
      <c r="BP80" s="533">
        <v>0</v>
      </c>
      <c r="BQ80" s="533">
        <v>0</v>
      </c>
      <c r="BR80" s="533">
        <v>0</v>
      </c>
      <c r="BS80" s="533">
        <v>0</v>
      </c>
      <c r="BT80" s="533">
        <v>0</v>
      </c>
      <c r="BU80" s="533">
        <v>0</v>
      </c>
      <c r="BV80" s="533">
        <v>0</v>
      </c>
      <c r="BW80" s="533">
        <v>0</v>
      </c>
      <c r="BX80" s="533">
        <v>0</v>
      </c>
      <c r="BY80" s="533">
        <v>0</v>
      </c>
      <c r="BZ80" s="533">
        <v>0</v>
      </c>
      <c r="CA80" s="533">
        <v>0</v>
      </c>
      <c r="CB80" s="533">
        <v>0</v>
      </c>
      <c r="CC80" s="534">
        <f t="shared" si="18"/>
        <v>0</v>
      </c>
      <c r="CD80" s="534">
        <f t="shared" si="18"/>
        <v>0</v>
      </c>
      <c r="CG80" s="270">
        <v>71</v>
      </c>
    </row>
    <row r="81" spans="1:86">
      <c r="A81" s="541"/>
      <c r="B81" s="199" t="s">
        <v>493</v>
      </c>
      <c r="C81" s="533">
        <v>0</v>
      </c>
      <c r="D81" s="533">
        <v>0</v>
      </c>
      <c r="E81" s="533">
        <v>0</v>
      </c>
      <c r="F81" s="533">
        <v>0</v>
      </c>
      <c r="G81" s="533">
        <v>0</v>
      </c>
      <c r="H81" s="533">
        <v>0</v>
      </c>
      <c r="I81" s="533">
        <v>0</v>
      </c>
      <c r="J81" s="533">
        <v>0</v>
      </c>
      <c r="K81" s="533">
        <v>0</v>
      </c>
      <c r="L81" s="533">
        <v>0</v>
      </c>
      <c r="M81" s="533">
        <v>0</v>
      </c>
      <c r="N81" s="533">
        <v>0</v>
      </c>
      <c r="O81" s="533">
        <v>0</v>
      </c>
      <c r="P81" s="533">
        <v>0</v>
      </c>
      <c r="Q81" s="533">
        <v>0</v>
      </c>
      <c r="R81" s="533">
        <v>0</v>
      </c>
      <c r="S81" s="533">
        <v>0</v>
      </c>
      <c r="T81" s="533">
        <v>0</v>
      </c>
      <c r="U81" s="533">
        <v>0</v>
      </c>
      <c r="V81" s="533">
        <v>0</v>
      </c>
      <c r="W81" s="533">
        <v>0</v>
      </c>
      <c r="X81" s="533">
        <v>0</v>
      </c>
      <c r="Y81" s="533">
        <v>0</v>
      </c>
      <c r="Z81" s="533">
        <v>0</v>
      </c>
      <c r="AA81" s="533">
        <v>0</v>
      </c>
      <c r="AB81" s="533">
        <v>0</v>
      </c>
      <c r="AC81" s="533">
        <v>0</v>
      </c>
      <c r="AD81" s="533">
        <v>0</v>
      </c>
      <c r="AE81" s="533">
        <v>0</v>
      </c>
      <c r="AF81" s="533">
        <v>0</v>
      </c>
      <c r="AG81" s="533">
        <v>0</v>
      </c>
      <c r="AH81" s="533">
        <v>0</v>
      </c>
      <c r="AI81" s="533">
        <v>0</v>
      </c>
      <c r="AJ81" s="533">
        <v>0</v>
      </c>
      <c r="AK81" s="533">
        <v>0</v>
      </c>
      <c r="AL81" s="533">
        <v>0</v>
      </c>
      <c r="AM81" s="533">
        <v>0</v>
      </c>
      <c r="AN81" s="533">
        <v>0</v>
      </c>
      <c r="AO81" s="533">
        <v>0</v>
      </c>
      <c r="AP81" s="533">
        <v>0</v>
      </c>
      <c r="AQ81" s="533">
        <v>0</v>
      </c>
      <c r="AR81" s="533">
        <v>0</v>
      </c>
      <c r="AS81" s="533">
        <v>0</v>
      </c>
      <c r="AT81" s="533">
        <v>0</v>
      </c>
      <c r="AU81" s="533">
        <v>0</v>
      </c>
      <c r="AV81" s="533">
        <v>0</v>
      </c>
      <c r="AW81" s="533">
        <v>0</v>
      </c>
      <c r="AX81" s="533">
        <v>0</v>
      </c>
      <c r="AY81" s="533">
        <v>0</v>
      </c>
      <c r="AZ81" s="533">
        <v>0</v>
      </c>
      <c r="BA81" s="533">
        <v>0</v>
      </c>
      <c r="BB81" s="533">
        <v>0</v>
      </c>
      <c r="BC81" s="533">
        <v>0</v>
      </c>
      <c r="BD81" s="533">
        <v>0</v>
      </c>
      <c r="BE81" s="533">
        <v>0</v>
      </c>
      <c r="BF81" s="533">
        <v>0</v>
      </c>
      <c r="BG81" s="533">
        <v>0</v>
      </c>
      <c r="BH81" s="533">
        <v>0</v>
      </c>
      <c r="BI81" s="533">
        <v>0</v>
      </c>
      <c r="BJ81" s="533">
        <v>0</v>
      </c>
      <c r="BK81" s="533">
        <v>0</v>
      </c>
      <c r="BL81" s="533">
        <v>0</v>
      </c>
      <c r="BM81" s="533">
        <v>0</v>
      </c>
      <c r="BN81" s="533">
        <v>0</v>
      </c>
      <c r="BO81" s="533">
        <v>0</v>
      </c>
      <c r="BP81" s="533">
        <v>0</v>
      </c>
      <c r="BQ81" s="533">
        <v>0</v>
      </c>
      <c r="BR81" s="533">
        <v>0</v>
      </c>
      <c r="BS81" s="533">
        <v>0</v>
      </c>
      <c r="BT81" s="533">
        <v>0</v>
      </c>
      <c r="BU81" s="533">
        <v>0</v>
      </c>
      <c r="BV81" s="533">
        <v>0</v>
      </c>
      <c r="BW81" s="533">
        <v>0</v>
      </c>
      <c r="BX81" s="533">
        <v>0</v>
      </c>
      <c r="BY81" s="533">
        <v>0</v>
      </c>
      <c r="BZ81" s="533">
        <v>0</v>
      </c>
      <c r="CA81" s="533">
        <v>0</v>
      </c>
      <c r="CB81" s="533">
        <v>0</v>
      </c>
      <c r="CC81" s="534">
        <f t="shared" si="18"/>
        <v>0</v>
      </c>
      <c r="CD81" s="534">
        <f t="shared" si="18"/>
        <v>0</v>
      </c>
      <c r="CG81" s="270">
        <v>72</v>
      </c>
    </row>
    <row r="82" spans="1:86">
      <c r="A82" s="541"/>
      <c r="B82" s="199" t="s">
        <v>494</v>
      </c>
      <c r="C82" s="533">
        <v>0</v>
      </c>
      <c r="D82" s="533">
        <v>0</v>
      </c>
      <c r="E82" s="533">
        <v>0</v>
      </c>
      <c r="F82" s="533">
        <v>0</v>
      </c>
      <c r="G82" s="533">
        <v>0</v>
      </c>
      <c r="H82" s="533">
        <v>0</v>
      </c>
      <c r="I82" s="533">
        <v>0</v>
      </c>
      <c r="J82" s="533">
        <v>0</v>
      </c>
      <c r="K82" s="533">
        <v>0</v>
      </c>
      <c r="L82" s="533">
        <v>0</v>
      </c>
      <c r="M82" s="533">
        <v>0</v>
      </c>
      <c r="N82" s="533">
        <v>0</v>
      </c>
      <c r="O82" s="533">
        <v>0</v>
      </c>
      <c r="P82" s="533">
        <v>0</v>
      </c>
      <c r="Q82" s="533">
        <v>0</v>
      </c>
      <c r="R82" s="533">
        <v>0</v>
      </c>
      <c r="S82" s="533">
        <v>0</v>
      </c>
      <c r="T82" s="533">
        <v>0</v>
      </c>
      <c r="U82" s="533">
        <v>0</v>
      </c>
      <c r="V82" s="533">
        <v>0</v>
      </c>
      <c r="W82" s="533">
        <v>0</v>
      </c>
      <c r="X82" s="533">
        <v>0</v>
      </c>
      <c r="Y82" s="533">
        <v>0</v>
      </c>
      <c r="Z82" s="533">
        <v>0</v>
      </c>
      <c r="AA82" s="533">
        <v>0</v>
      </c>
      <c r="AB82" s="533">
        <v>0</v>
      </c>
      <c r="AC82" s="533">
        <v>0</v>
      </c>
      <c r="AD82" s="533">
        <v>0</v>
      </c>
      <c r="AE82" s="533">
        <v>0</v>
      </c>
      <c r="AF82" s="533">
        <v>0</v>
      </c>
      <c r="AG82" s="533">
        <v>0</v>
      </c>
      <c r="AH82" s="533">
        <v>0</v>
      </c>
      <c r="AI82" s="533">
        <v>0</v>
      </c>
      <c r="AJ82" s="533">
        <v>0</v>
      </c>
      <c r="AK82" s="533">
        <v>0</v>
      </c>
      <c r="AL82" s="533">
        <v>0</v>
      </c>
      <c r="AM82" s="533">
        <v>0</v>
      </c>
      <c r="AN82" s="533">
        <v>0</v>
      </c>
      <c r="AO82" s="533">
        <v>0</v>
      </c>
      <c r="AP82" s="533">
        <v>0</v>
      </c>
      <c r="AQ82" s="533">
        <v>0</v>
      </c>
      <c r="AR82" s="533">
        <v>0</v>
      </c>
      <c r="AS82" s="533">
        <v>0</v>
      </c>
      <c r="AT82" s="533">
        <v>0</v>
      </c>
      <c r="AU82" s="533">
        <v>0</v>
      </c>
      <c r="AV82" s="533">
        <v>0</v>
      </c>
      <c r="AW82" s="533">
        <v>0</v>
      </c>
      <c r="AX82" s="533">
        <v>0</v>
      </c>
      <c r="AY82" s="533">
        <v>0</v>
      </c>
      <c r="AZ82" s="533">
        <v>0</v>
      </c>
      <c r="BA82" s="533">
        <v>0</v>
      </c>
      <c r="BB82" s="533">
        <v>0</v>
      </c>
      <c r="BC82" s="533">
        <v>0</v>
      </c>
      <c r="BD82" s="533">
        <v>0</v>
      </c>
      <c r="BE82" s="533">
        <v>0</v>
      </c>
      <c r="BF82" s="533">
        <v>0</v>
      </c>
      <c r="BG82" s="533">
        <v>0</v>
      </c>
      <c r="BH82" s="533">
        <v>0</v>
      </c>
      <c r="BI82" s="533">
        <v>0</v>
      </c>
      <c r="BJ82" s="533">
        <v>0</v>
      </c>
      <c r="BK82" s="533">
        <v>0</v>
      </c>
      <c r="BL82" s="533">
        <v>0</v>
      </c>
      <c r="BM82" s="533">
        <v>0</v>
      </c>
      <c r="BN82" s="533">
        <v>0</v>
      </c>
      <c r="BO82" s="533">
        <v>0</v>
      </c>
      <c r="BP82" s="533">
        <v>0</v>
      </c>
      <c r="BQ82" s="533">
        <v>0</v>
      </c>
      <c r="BR82" s="533">
        <v>0</v>
      </c>
      <c r="BS82" s="533">
        <v>0</v>
      </c>
      <c r="BT82" s="533">
        <v>0</v>
      </c>
      <c r="BU82" s="533">
        <v>0</v>
      </c>
      <c r="BV82" s="533">
        <v>0</v>
      </c>
      <c r="BW82" s="533">
        <v>0</v>
      </c>
      <c r="BX82" s="533">
        <v>0</v>
      </c>
      <c r="BY82" s="533">
        <v>0</v>
      </c>
      <c r="BZ82" s="533">
        <v>0</v>
      </c>
      <c r="CA82" s="533">
        <v>0</v>
      </c>
      <c r="CB82" s="533">
        <v>0</v>
      </c>
      <c r="CC82" s="534">
        <f t="shared" si="18"/>
        <v>0</v>
      </c>
      <c r="CD82" s="534">
        <f t="shared" si="18"/>
        <v>0</v>
      </c>
      <c r="CG82" s="270">
        <v>73</v>
      </c>
    </row>
    <row r="83" spans="1:86">
      <c r="A83" s="541"/>
      <c r="B83" s="200" t="s">
        <v>801</v>
      </c>
      <c r="C83" s="533">
        <v>0</v>
      </c>
      <c r="D83" s="533">
        <v>0</v>
      </c>
      <c r="E83" s="533">
        <v>0</v>
      </c>
      <c r="F83" s="533">
        <v>0</v>
      </c>
      <c r="G83" s="533">
        <v>0</v>
      </c>
      <c r="H83" s="533">
        <v>0</v>
      </c>
      <c r="I83" s="533">
        <v>0</v>
      </c>
      <c r="J83" s="533">
        <v>0</v>
      </c>
      <c r="K83" s="533">
        <v>0</v>
      </c>
      <c r="L83" s="533">
        <v>0</v>
      </c>
      <c r="M83" s="533">
        <v>0</v>
      </c>
      <c r="N83" s="533">
        <v>0</v>
      </c>
      <c r="O83" s="533">
        <v>0</v>
      </c>
      <c r="P83" s="533">
        <v>0</v>
      </c>
      <c r="Q83" s="533">
        <v>0</v>
      </c>
      <c r="R83" s="533">
        <v>0</v>
      </c>
      <c r="S83" s="533">
        <v>0</v>
      </c>
      <c r="T83" s="533">
        <v>0</v>
      </c>
      <c r="U83" s="533">
        <v>0</v>
      </c>
      <c r="V83" s="533">
        <v>0</v>
      </c>
      <c r="W83" s="533">
        <v>0</v>
      </c>
      <c r="X83" s="533">
        <v>0</v>
      </c>
      <c r="Y83" s="533">
        <v>0</v>
      </c>
      <c r="Z83" s="533">
        <v>0</v>
      </c>
      <c r="AA83" s="533">
        <v>0</v>
      </c>
      <c r="AB83" s="533">
        <v>0</v>
      </c>
      <c r="AC83" s="533">
        <v>0</v>
      </c>
      <c r="AD83" s="533">
        <v>0</v>
      </c>
      <c r="AE83" s="533">
        <v>0</v>
      </c>
      <c r="AF83" s="533">
        <v>0</v>
      </c>
      <c r="AG83" s="533">
        <v>0</v>
      </c>
      <c r="AH83" s="533">
        <v>0</v>
      </c>
      <c r="AI83" s="533">
        <v>0</v>
      </c>
      <c r="AJ83" s="533">
        <v>0</v>
      </c>
      <c r="AK83" s="533">
        <v>0</v>
      </c>
      <c r="AL83" s="533">
        <v>0</v>
      </c>
      <c r="AM83" s="533">
        <v>0</v>
      </c>
      <c r="AN83" s="533">
        <v>0</v>
      </c>
      <c r="AO83" s="533">
        <v>0</v>
      </c>
      <c r="AP83" s="533">
        <v>0</v>
      </c>
      <c r="AQ83" s="533">
        <v>0</v>
      </c>
      <c r="AR83" s="533">
        <v>0</v>
      </c>
      <c r="AS83" s="533">
        <v>0</v>
      </c>
      <c r="AT83" s="533">
        <v>0</v>
      </c>
      <c r="AU83" s="533">
        <v>0</v>
      </c>
      <c r="AV83" s="533">
        <v>0</v>
      </c>
      <c r="AW83" s="533">
        <v>0</v>
      </c>
      <c r="AX83" s="533">
        <v>0</v>
      </c>
      <c r="AY83" s="533">
        <v>0</v>
      </c>
      <c r="AZ83" s="533">
        <v>0</v>
      </c>
      <c r="BA83" s="533">
        <v>0</v>
      </c>
      <c r="BB83" s="533">
        <v>0</v>
      </c>
      <c r="BC83" s="533">
        <v>0</v>
      </c>
      <c r="BD83" s="533">
        <v>0</v>
      </c>
      <c r="BE83" s="533">
        <v>0</v>
      </c>
      <c r="BF83" s="533">
        <v>0</v>
      </c>
      <c r="BG83" s="533">
        <v>0</v>
      </c>
      <c r="BH83" s="533">
        <v>0</v>
      </c>
      <c r="BI83" s="533">
        <v>0</v>
      </c>
      <c r="BJ83" s="533">
        <v>0</v>
      </c>
      <c r="BK83" s="533">
        <v>0</v>
      </c>
      <c r="BL83" s="533">
        <v>0</v>
      </c>
      <c r="BM83" s="533">
        <v>0</v>
      </c>
      <c r="BN83" s="533">
        <v>0</v>
      </c>
      <c r="BO83" s="533">
        <v>0</v>
      </c>
      <c r="BP83" s="533">
        <v>0</v>
      </c>
      <c r="BQ83" s="533">
        <v>0</v>
      </c>
      <c r="BR83" s="533">
        <v>0</v>
      </c>
      <c r="BS83" s="533">
        <v>0</v>
      </c>
      <c r="BT83" s="533">
        <v>0</v>
      </c>
      <c r="BU83" s="533">
        <v>0</v>
      </c>
      <c r="BV83" s="533">
        <v>0</v>
      </c>
      <c r="BW83" s="533">
        <v>0</v>
      </c>
      <c r="BX83" s="533">
        <v>0</v>
      </c>
      <c r="BY83" s="533">
        <v>0</v>
      </c>
      <c r="BZ83" s="533">
        <v>0</v>
      </c>
      <c r="CA83" s="533">
        <v>0</v>
      </c>
      <c r="CB83" s="533">
        <v>0</v>
      </c>
      <c r="CC83" s="534">
        <f t="shared" si="18"/>
        <v>0</v>
      </c>
      <c r="CD83" s="534">
        <f t="shared" si="18"/>
        <v>0</v>
      </c>
      <c r="CG83" s="270">
        <v>74</v>
      </c>
    </row>
    <row r="84" spans="1:86">
      <c r="A84" s="541"/>
      <c r="B84" s="200" t="s">
        <v>802</v>
      </c>
      <c r="C84" s="533">
        <v>0</v>
      </c>
      <c r="D84" s="533">
        <v>0</v>
      </c>
      <c r="E84" s="533">
        <v>0</v>
      </c>
      <c r="F84" s="533">
        <v>0</v>
      </c>
      <c r="G84" s="533">
        <v>0</v>
      </c>
      <c r="H84" s="533">
        <v>0</v>
      </c>
      <c r="I84" s="533">
        <v>0</v>
      </c>
      <c r="J84" s="533">
        <v>0</v>
      </c>
      <c r="K84" s="533">
        <v>0</v>
      </c>
      <c r="L84" s="533">
        <v>0</v>
      </c>
      <c r="M84" s="533">
        <v>0</v>
      </c>
      <c r="N84" s="533">
        <v>0</v>
      </c>
      <c r="O84" s="533">
        <v>0</v>
      </c>
      <c r="P84" s="533">
        <v>0</v>
      </c>
      <c r="Q84" s="533">
        <v>0</v>
      </c>
      <c r="R84" s="533">
        <v>0</v>
      </c>
      <c r="S84" s="533">
        <v>0</v>
      </c>
      <c r="T84" s="533">
        <v>0</v>
      </c>
      <c r="U84" s="533">
        <v>0</v>
      </c>
      <c r="V84" s="533">
        <v>0</v>
      </c>
      <c r="W84" s="533">
        <v>0</v>
      </c>
      <c r="X84" s="533">
        <v>0</v>
      </c>
      <c r="Y84" s="533">
        <v>0</v>
      </c>
      <c r="Z84" s="533">
        <v>0</v>
      </c>
      <c r="AA84" s="533">
        <v>0</v>
      </c>
      <c r="AB84" s="533">
        <v>0</v>
      </c>
      <c r="AC84" s="533">
        <v>0</v>
      </c>
      <c r="AD84" s="533">
        <v>0</v>
      </c>
      <c r="AE84" s="533">
        <v>0</v>
      </c>
      <c r="AF84" s="533">
        <v>0</v>
      </c>
      <c r="AG84" s="533">
        <v>0</v>
      </c>
      <c r="AH84" s="533">
        <v>0</v>
      </c>
      <c r="AI84" s="533">
        <v>0</v>
      </c>
      <c r="AJ84" s="533">
        <v>0</v>
      </c>
      <c r="AK84" s="533">
        <v>0</v>
      </c>
      <c r="AL84" s="533">
        <v>0</v>
      </c>
      <c r="AM84" s="533">
        <v>0</v>
      </c>
      <c r="AN84" s="533">
        <v>0</v>
      </c>
      <c r="AO84" s="533">
        <v>0</v>
      </c>
      <c r="AP84" s="533">
        <v>0</v>
      </c>
      <c r="AQ84" s="533">
        <v>0</v>
      </c>
      <c r="AR84" s="533">
        <v>0</v>
      </c>
      <c r="AS84" s="533">
        <v>0</v>
      </c>
      <c r="AT84" s="533">
        <v>0</v>
      </c>
      <c r="AU84" s="533">
        <v>0</v>
      </c>
      <c r="AV84" s="533">
        <v>0</v>
      </c>
      <c r="AW84" s="533">
        <v>0</v>
      </c>
      <c r="AX84" s="533">
        <v>0</v>
      </c>
      <c r="AY84" s="533">
        <v>0</v>
      </c>
      <c r="AZ84" s="533">
        <v>0</v>
      </c>
      <c r="BA84" s="533">
        <v>0</v>
      </c>
      <c r="BB84" s="533">
        <v>0</v>
      </c>
      <c r="BC84" s="533">
        <v>0</v>
      </c>
      <c r="BD84" s="533">
        <v>0</v>
      </c>
      <c r="BE84" s="533">
        <v>0</v>
      </c>
      <c r="BF84" s="533">
        <v>0</v>
      </c>
      <c r="BG84" s="533">
        <v>0</v>
      </c>
      <c r="BH84" s="533">
        <v>0</v>
      </c>
      <c r="BI84" s="533">
        <v>0</v>
      </c>
      <c r="BJ84" s="533">
        <v>0</v>
      </c>
      <c r="BK84" s="533">
        <v>0</v>
      </c>
      <c r="BL84" s="533">
        <v>0</v>
      </c>
      <c r="BM84" s="533">
        <v>0</v>
      </c>
      <c r="BN84" s="533">
        <v>0</v>
      </c>
      <c r="BO84" s="533">
        <v>0</v>
      </c>
      <c r="BP84" s="533">
        <v>0</v>
      </c>
      <c r="BQ84" s="533">
        <v>0</v>
      </c>
      <c r="BR84" s="533">
        <v>0</v>
      </c>
      <c r="BS84" s="533">
        <v>0</v>
      </c>
      <c r="BT84" s="533">
        <v>0</v>
      </c>
      <c r="BU84" s="533">
        <v>0</v>
      </c>
      <c r="BV84" s="533">
        <v>0</v>
      </c>
      <c r="BW84" s="533">
        <v>0</v>
      </c>
      <c r="BX84" s="533">
        <v>0</v>
      </c>
      <c r="BY84" s="533">
        <v>0</v>
      </c>
      <c r="BZ84" s="533">
        <v>0</v>
      </c>
      <c r="CA84" s="533">
        <v>0</v>
      </c>
      <c r="CB84" s="533">
        <v>0</v>
      </c>
      <c r="CC84" s="534">
        <f t="shared" si="18"/>
        <v>0</v>
      </c>
      <c r="CD84" s="534">
        <f t="shared" si="18"/>
        <v>0</v>
      </c>
      <c r="CG84" s="270">
        <v>75</v>
      </c>
    </row>
    <row r="85" spans="1:86">
      <c r="A85" s="541"/>
      <c r="B85" s="200" t="s">
        <v>499</v>
      </c>
      <c r="C85" s="533">
        <v>0</v>
      </c>
      <c r="D85" s="533">
        <v>0</v>
      </c>
      <c r="E85" s="533">
        <v>0</v>
      </c>
      <c r="F85" s="533">
        <v>0</v>
      </c>
      <c r="G85" s="533">
        <v>0</v>
      </c>
      <c r="H85" s="533">
        <v>0</v>
      </c>
      <c r="I85" s="533">
        <v>0</v>
      </c>
      <c r="J85" s="533">
        <v>0</v>
      </c>
      <c r="K85" s="533">
        <v>0</v>
      </c>
      <c r="L85" s="533">
        <v>0</v>
      </c>
      <c r="M85" s="533">
        <v>0</v>
      </c>
      <c r="N85" s="533">
        <v>0</v>
      </c>
      <c r="O85" s="533">
        <v>0</v>
      </c>
      <c r="P85" s="533">
        <v>0</v>
      </c>
      <c r="Q85" s="533">
        <v>0</v>
      </c>
      <c r="R85" s="533">
        <v>0</v>
      </c>
      <c r="S85" s="533">
        <v>0</v>
      </c>
      <c r="T85" s="533">
        <v>0</v>
      </c>
      <c r="U85" s="533">
        <v>0</v>
      </c>
      <c r="V85" s="533">
        <v>0</v>
      </c>
      <c r="W85" s="533">
        <v>0</v>
      </c>
      <c r="X85" s="533">
        <v>0</v>
      </c>
      <c r="Y85" s="533">
        <v>0</v>
      </c>
      <c r="Z85" s="533">
        <v>0</v>
      </c>
      <c r="AA85" s="533">
        <v>0</v>
      </c>
      <c r="AB85" s="533">
        <v>0</v>
      </c>
      <c r="AC85" s="533">
        <v>0</v>
      </c>
      <c r="AD85" s="533">
        <v>0</v>
      </c>
      <c r="AE85" s="533">
        <v>0</v>
      </c>
      <c r="AF85" s="533">
        <v>0</v>
      </c>
      <c r="AG85" s="533">
        <v>0</v>
      </c>
      <c r="AH85" s="533">
        <v>0</v>
      </c>
      <c r="AI85" s="533">
        <v>0</v>
      </c>
      <c r="AJ85" s="533">
        <v>0</v>
      </c>
      <c r="AK85" s="533">
        <v>0</v>
      </c>
      <c r="AL85" s="533">
        <v>0</v>
      </c>
      <c r="AM85" s="533">
        <v>0</v>
      </c>
      <c r="AN85" s="533">
        <v>0</v>
      </c>
      <c r="AO85" s="533">
        <v>0</v>
      </c>
      <c r="AP85" s="533">
        <v>0</v>
      </c>
      <c r="AQ85" s="533">
        <v>0</v>
      </c>
      <c r="AR85" s="533">
        <v>0</v>
      </c>
      <c r="AS85" s="533">
        <v>0</v>
      </c>
      <c r="AT85" s="533">
        <v>0</v>
      </c>
      <c r="AU85" s="533">
        <v>0</v>
      </c>
      <c r="AV85" s="533">
        <v>0</v>
      </c>
      <c r="AW85" s="533">
        <v>0</v>
      </c>
      <c r="AX85" s="533">
        <v>0</v>
      </c>
      <c r="AY85" s="533">
        <v>0</v>
      </c>
      <c r="AZ85" s="533">
        <v>0</v>
      </c>
      <c r="BA85" s="533">
        <v>0</v>
      </c>
      <c r="BB85" s="533">
        <v>0</v>
      </c>
      <c r="BC85" s="533">
        <v>0</v>
      </c>
      <c r="BD85" s="533">
        <v>0</v>
      </c>
      <c r="BE85" s="533">
        <v>0</v>
      </c>
      <c r="BF85" s="533">
        <v>0</v>
      </c>
      <c r="BG85" s="533">
        <v>0</v>
      </c>
      <c r="BH85" s="533">
        <v>0</v>
      </c>
      <c r="BI85" s="533">
        <v>0</v>
      </c>
      <c r="BJ85" s="533">
        <v>0</v>
      </c>
      <c r="BK85" s="533">
        <v>0</v>
      </c>
      <c r="BL85" s="533">
        <v>0</v>
      </c>
      <c r="BM85" s="533">
        <v>0</v>
      </c>
      <c r="BN85" s="533">
        <v>0</v>
      </c>
      <c r="BO85" s="533">
        <v>0</v>
      </c>
      <c r="BP85" s="533">
        <v>0</v>
      </c>
      <c r="BQ85" s="533">
        <v>0</v>
      </c>
      <c r="BR85" s="533">
        <v>0</v>
      </c>
      <c r="BS85" s="533">
        <v>0</v>
      </c>
      <c r="BT85" s="533">
        <v>0</v>
      </c>
      <c r="BU85" s="533">
        <v>0</v>
      </c>
      <c r="BV85" s="533">
        <v>0</v>
      </c>
      <c r="BW85" s="533">
        <v>0</v>
      </c>
      <c r="BX85" s="533">
        <v>0</v>
      </c>
      <c r="BY85" s="533">
        <v>0</v>
      </c>
      <c r="BZ85" s="533">
        <v>0</v>
      </c>
      <c r="CA85" s="533">
        <v>0</v>
      </c>
      <c r="CB85" s="533">
        <v>0</v>
      </c>
      <c r="CC85" s="534">
        <f t="shared" si="18"/>
        <v>0</v>
      </c>
      <c r="CD85" s="534">
        <f t="shared" si="18"/>
        <v>0</v>
      </c>
      <c r="CG85" s="270">
        <v>76</v>
      </c>
    </row>
    <row r="86" spans="1:86">
      <c r="A86" s="541"/>
      <c r="B86" s="200" t="s">
        <v>500</v>
      </c>
      <c r="C86" s="533">
        <v>0</v>
      </c>
      <c r="D86" s="533">
        <v>0</v>
      </c>
      <c r="E86" s="533">
        <v>0</v>
      </c>
      <c r="F86" s="533">
        <v>0</v>
      </c>
      <c r="G86" s="533">
        <v>0</v>
      </c>
      <c r="H86" s="533">
        <v>0</v>
      </c>
      <c r="I86" s="533">
        <v>0</v>
      </c>
      <c r="J86" s="533">
        <v>0</v>
      </c>
      <c r="K86" s="533">
        <v>0</v>
      </c>
      <c r="L86" s="533">
        <v>0</v>
      </c>
      <c r="M86" s="533">
        <v>0</v>
      </c>
      <c r="N86" s="533">
        <v>0</v>
      </c>
      <c r="O86" s="533">
        <v>0</v>
      </c>
      <c r="P86" s="533">
        <v>0</v>
      </c>
      <c r="Q86" s="533">
        <v>0</v>
      </c>
      <c r="R86" s="533">
        <v>0</v>
      </c>
      <c r="S86" s="533">
        <v>0</v>
      </c>
      <c r="T86" s="533">
        <v>0</v>
      </c>
      <c r="U86" s="533">
        <v>0</v>
      </c>
      <c r="V86" s="533">
        <v>0</v>
      </c>
      <c r="W86" s="533">
        <v>0</v>
      </c>
      <c r="X86" s="533">
        <v>0</v>
      </c>
      <c r="Y86" s="533">
        <v>0</v>
      </c>
      <c r="Z86" s="533">
        <v>0</v>
      </c>
      <c r="AA86" s="533">
        <v>0</v>
      </c>
      <c r="AB86" s="533">
        <v>0</v>
      </c>
      <c r="AC86" s="533">
        <v>0</v>
      </c>
      <c r="AD86" s="533">
        <v>0</v>
      </c>
      <c r="AE86" s="533">
        <v>0</v>
      </c>
      <c r="AF86" s="533">
        <v>0</v>
      </c>
      <c r="AG86" s="533">
        <v>0</v>
      </c>
      <c r="AH86" s="533">
        <v>0</v>
      </c>
      <c r="AI86" s="533">
        <v>0</v>
      </c>
      <c r="AJ86" s="533">
        <v>0</v>
      </c>
      <c r="AK86" s="533">
        <v>0</v>
      </c>
      <c r="AL86" s="533">
        <v>0</v>
      </c>
      <c r="AM86" s="533">
        <v>0</v>
      </c>
      <c r="AN86" s="533">
        <v>0</v>
      </c>
      <c r="AO86" s="533">
        <v>0</v>
      </c>
      <c r="AP86" s="533">
        <v>0</v>
      </c>
      <c r="AQ86" s="533">
        <v>0</v>
      </c>
      <c r="AR86" s="533">
        <v>0</v>
      </c>
      <c r="AS86" s="533">
        <v>0</v>
      </c>
      <c r="AT86" s="533">
        <v>0</v>
      </c>
      <c r="AU86" s="533">
        <v>0</v>
      </c>
      <c r="AV86" s="533">
        <v>0</v>
      </c>
      <c r="AW86" s="533">
        <v>0</v>
      </c>
      <c r="AX86" s="533">
        <v>0</v>
      </c>
      <c r="AY86" s="533">
        <v>0</v>
      </c>
      <c r="AZ86" s="533">
        <v>0</v>
      </c>
      <c r="BA86" s="533">
        <v>0</v>
      </c>
      <c r="BB86" s="533">
        <v>0</v>
      </c>
      <c r="BC86" s="533">
        <v>0</v>
      </c>
      <c r="BD86" s="533">
        <v>0</v>
      </c>
      <c r="BE86" s="533">
        <v>0</v>
      </c>
      <c r="BF86" s="533">
        <v>0</v>
      </c>
      <c r="BG86" s="533">
        <v>0</v>
      </c>
      <c r="BH86" s="533">
        <v>0</v>
      </c>
      <c r="BI86" s="533">
        <v>0</v>
      </c>
      <c r="BJ86" s="533">
        <v>0</v>
      </c>
      <c r="BK86" s="533">
        <v>0</v>
      </c>
      <c r="BL86" s="533">
        <v>0</v>
      </c>
      <c r="BM86" s="533">
        <v>0</v>
      </c>
      <c r="BN86" s="533">
        <v>0</v>
      </c>
      <c r="BO86" s="533">
        <v>0</v>
      </c>
      <c r="BP86" s="533">
        <v>0</v>
      </c>
      <c r="BQ86" s="533">
        <v>0</v>
      </c>
      <c r="BR86" s="533">
        <v>0</v>
      </c>
      <c r="BS86" s="533">
        <v>0</v>
      </c>
      <c r="BT86" s="533">
        <v>0</v>
      </c>
      <c r="BU86" s="533">
        <v>0</v>
      </c>
      <c r="BV86" s="533">
        <v>0</v>
      </c>
      <c r="BW86" s="533">
        <v>0</v>
      </c>
      <c r="BX86" s="533">
        <v>0</v>
      </c>
      <c r="BY86" s="533">
        <v>0</v>
      </c>
      <c r="BZ86" s="533">
        <v>0</v>
      </c>
      <c r="CA86" s="533">
        <v>0</v>
      </c>
      <c r="CB86" s="533">
        <v>0</v>
      </c>
      <c r="CC86" s="534">
        <f t="shared" si="18"/>
        <v>0</v>
      </c>
      <c r="CD86" s="534">
        <f t="shared" si="18"/>
        <v>0</v>
      </c>
      <c r="CG86" s="270">
        <v>77</v>
      </c>
    </row>
    <row r="87" spans="1:86">
      <c r="A87" s="541"/>
      <c r="B87" s="542" t="s">
        <v>524</v>
      </c>
      <c r="C87" s="533">
        <v>0</v>
      </c>
      <c r="D87" s="533">
        <v>0</v>
      </c>
      <c r="E87" s="533">
        <v>0</v>
      </c>
      <c r="F87" s="533">
        <v>0</v>
      </c>
      <c r="G87" s="533">
        <v>0</v>
      </c>
      <c r="H87" s="533">
        <v>0</v>
      </c>
      <c r="I87" s="533">
        <v>0</v>
      </c>
      <c r="J87" s="533">
        <v>0</v>
      </c>
      <c r="K87" s="533">
        <v>0</v>
      </c>
      <c r="L87" s="533">
        <v>0</v>
      </c>
      <c r="M87" s="533">
        <v>0</v>
      </c>
      <c r="N87" s="533">
        <v>0</v>
      </c>
      <c r="O87" s="533">
        <v>0</v>
      </c>
      <c r="P87" s="533">
        <v>0</v>
      </c>
      <c r="Q87" s="533">
        <v>0</v>
      </c>
      <c r="R87" s="533">
        <v>0</v>
      </c>
      <c r="S87" s="533">
        <v>0</v>
      </c>
      <c r="T87" s="533">
        <v>0</v>
      </c>
      <c r="U87" s="533">
        <v>0</v>
      </c>
      <c r="V87" s="533">
        <v>0</v>
      </c>
      <c r="W87" s="533">
        <v>0</v>
      </c>
      <c r="X87" s="533">
        <v>0</v>
      </c>
      <c r="Y87" s="533">
        <v>0</v>
      </c>
      <c r="Z87" s="533">
        <v>0</v>
      </c>
      <c r="AA87" s="533">
        <v>0</v>
      </c>
      <c r="AB87" s="533">
        <v>0</v>
      </c>
      <c r="AC87" s="533">
        <v>0</v>
      </c>
      <c r="AD87" s="533">
        <v>0</v>
      </c>
      <c r="AE87" s="533">
        <v>0</v>
      </c>
      <c r="AF87" s="533">
        <v>0</v>
      </c>
      <c r="AG87" s="533">
        <v>0</v>
      </c>
      <c r="AH87" s="533">
        <v>0</v>
      </c>
      <c r="AI87" s="533">
        <v>0</v>
      </c>
      <c r="AJ87" s="533">
        <v>0</v>
      </c>
      <c r="AK87" s="533">
        <v>0</v>
      </c>
      <c r="AL87" s="533">
        <v>0</v>
      </c>
      <c r="AM87" s="533">
        <v>0</v>
      </c>
      <c r="AN87" s="533">
        <v>0</v>
      </c>
      <c r="AO87" s="533">
        <v>0</v>
      </c>
      <c r="AP87" s="533">
        <v>0</v>
      </c>
      <c r="AQ87" s="533">
        <v>0</v>
      </c>
      <c r="AR87" s="533">
        <v>0</v>
      </c>
      <c r="AS87" s="533">
        <v>0</v>
      </c>
      <c r="AT87" s="533">
        <v>0</v>
      </c>
      <c r="AU87" s="533">
        <v>0</v>
      </c>
      <c r="AV87" s="533">
        <v>0</v>
      </c>
      <c r="AW87" s="533">
        <v>0</v>
      </c>
      <c r="AX87" s="533">
        <v>0</v>
      </c>
      <c r="AY87" s="533">
        <v>0</v>
      </c>
      <c r="AZ87" s="533">
        <v>0</v>
      </c>
      <c r="BA87" s="533">
        <v>0</v>
      </c>
      <c r="BB87" s="533">
        <v>0</v>
      </c>
      <c r="BC87" s="533">
        <v>0</v>
      </c>
      <c r="BD87" s="533">
        <v>0</v>
      </c>
      <c r="BE87" s="533">
        <v>0</v>
      </c>
      <c r="BF87" s="533">
        <v>0</v>
      </c>
      <c r="BG87" s="533">
        <v>0</v>
      </c>
      <c r="BH87" s="533">
        <v>0</v>
      </c>
      <c r="BI87" s="533">
        <v>0</v>
      </c>
      <c r="BJ87" s="533">
        <v>0</v>
      </c>
      <c r="BK87" s="533">
        <v>0</v>
      </c>
      <c r="BL87" s="533">
        <v>0</v>
      </c>
      <c r="BM87" s="533">
        <v>0</v>
      </c>
      <c r="BN87" s="533">
        <v>0</v>
      </c>
      <c r="BO87" s="533">
        <v>0</v>
      </c>
      <c r="BP87" s="533">
        <v>0</v>
      </c>
      <c r="BQ87" s="533">
        <v>0</v>
      </c>
      <c r="BR87" s="533">
        <v>0</v>
      </c>
      <c r="BS87" s="533">
        <v>0</v>
      </c>
      <c r="BT87" s="533">
        <v>0</v>
      </c>
      <c r="BU87" s="533">
        <v>0</v>
      </c>
      <c r="BV87" s="533">
        <v>0</v>
      </c>
      <c r="BW87" s="533">
        <v>0</v>
      </c>
      <c r="BX87" s="533">
        <v>0</v>
      </c>
      <c r="BY87" s="533">
        <v>0</v>
      </c>
      <c r="BZ87" s="533">
        <v>0</v>
      </c>
      <c r="CA87" s="533">
        <v>0</v>
      </c>
      <c r="CB87" s="533">
        <v>0</v>
      </c>
      <c r="CC87" s="534">
        <f t="shared" si="18"/>
        <v>0</v>
      </c>
      <c r="CD87" s="534">
        <f t="shared" si="18"/>
        <v>0</v>
      </c>
      <c r="CG87" s="270">
        <v>78</v>
      </c>
      <c r="CH87" s="239"/>
    </row>
    <row r="88" spans="1:86">
      <c r="A88" s="540" t="s">
        <v>477</v>
      </c>
      <c r="B88" s="529" t="s">
        <v>804</v>
      </c>
      <c r="C88" s="530">
        <f>SUM(C89:C98)</f>
        <v>0</v>
      </c>
      <c r="D88" s="530">
        <f t="shared" ref="D88:BO88" si="23">SUM(D89:D98)</f>
        <v>0</v>
      </c>
      <c r="E88" s="530">
        <f t="shared" si="23"/>
        <v>0</v>
      </c>
      <c r="F88" s="530">
        <f t="shared" si="23"/>
        <v>0</v>
      </c>
      <c r="G88" s="530">
        <f t="shared" si="23"/>
        <v>0</v>
      </c>
      <c r="H88" s="530">
        <f t="shared" si="23"/>
        <v>0</v>
      </c>
      <c r="I88" s="530">
        <f t="shared" si="23"/>
        <v>0</v>
      </c>
      <c r="J88" s="530">
        <f t="shared" si="23"/>
        <v>0</v>
      </c>
      <c r="K88" s="530">
        <f t="shared" si="23"/>
        <v>0</v>
      </c>
      <c r="L88" s="530">
        <f t="shared" si="23"/>
        <v>0</v>
      </c>
      <c r="M88" s="530">
        <f t="shared" si="23"/>
        <v>0</v>
      </c>
      <c r="N88" s="530">
        <f t="shared" si="23"/>
        <v>0</v>
      </c>
      <c r="O88" s="530">
        <f t="shared" si="23"/>
        <v>0</v>
      </c>
      <c r="P88" s="530">
        <f t="shared" si="23"/>
        <v>0</v>
      </c>
      <c r="Q88" s="530">
        <f t="shared" si="23"/>
        <v>0</v>
      </c>
      <c r="R88" s="530">
        <f t="shared" si="23"/>
        <v>0</v>
      </c>
      <c r="S88" s="530">
        <f t="shared" si="23"/>
        <v>0</v>
      </c>
      <c r="T88" s="530">
        <f t="shared" si="23"/>
        <v>0</v>
      </c>
      <c r="U88" s="530">
        <f t="shared" si="23"/>
        <v>0</v>
      </c>
      <c r="V88" s="530">
        <f t="shared" si="23"/>
        <v>0</v>
      </c>
      <c r="W88" s="530">
        <f t="shared" si="23"/>
        <v>0</v>
      </c>
      <c r="X88" s="530">
        <f t="shared" si="23"/>
        <v>0</v>
      </c>
      <c r="Y88" s="530">
        <f t="shared" si="23"/>
        <v>0</v>
      </c>
      <c r="Z88" s="530">
        <f t="shared" si="23"/>
        <v>0</v>
      </c>
      <c r="AA88" s="530">
        <f t="shared" si="23"/>
        <v>0</v>
      </c>
      <c r="AB88" s="530">
        <f t="shared" si="23"/>
        <v>0</v>
      </c>
      <c r="AC88" s="530">
        <f t="shared" si="23"/>
        <v>0</v>
      </c>
      <c r="AD88" s="530">
        <f t="shared" si="23"/>
        <v>0</v>
      </c>
      <c r="AE88" s="530">
        <f t="shared" si="23"/>
        <v>0</v>
      </c>
      <c r="AF88" s="530">
        <f t="shared" si="23"/>
        <v>0</v>
      </c>
      <c r="AG88" s="530">
        <f t="shared" si="23"/>
        <v>0</v>
      </c>
      <c r="AH88" s="530">
        <f t="shared" si="23"/>
        <v>0</v>
      </c>
      <c r="AI88" s="530">
        <f t="shared" si="23"/>
        <v>0</v>
      </c>
      <c r="AJ88" s="530">
        <f t="shared" si="23"/>
        <v>0</v>
      </c>
      <c r="AK88" s="530">
        <f t="shared" si="23"/>
        <v>0</v>
      </c>
      <c r="AL88" s="530">
        <f t="shared" si="23"/>
        <v>0</v>
      </c>
      <c r="AM88" s="530">
        <f t="shared" si="23"/>
        <v>0</v>
      </c>
      <c r="AN88" s="530">
        <f t="shared" si="23"/>
        <v>0</v>
      </c>
      <c r="AO88" s="530">
        <f t="shared" si="23"/>
        <v>0</v>
      </c>
      <c r="AP88" s="530">
        <f t="shared" si="23"/>
        <v>0</v>
      </c>
      <c r="AQ88" s="530">
        <f t="shared" si="23"/>
        <v>0</v>
      </c>
      <c r="AR88" s="530">
        <f t="shared" si="23"/>
        <v>0</v>
      </c>
      <c r="AS88" s="530">
        <f t="shared" si="23"/>
        <v>0</v>
      </c>
      <c r="AT88" s="530">
        <f t="shared" si="23"/>
        <v>0</v>
      </c>
      <c r="AU88" s="530">
        <f t="shared" si="23"/>
        <v>0</v>
      </c>
      <c r="AV88" s="530">
        <f t="shared" si="23"/>
        <v>0</v>
      </c>
      <c r="AW88" s="530">
        <f t="shared" si="23"/>
        <v>0</v>
      </c>
      <c r="AX88" s="530">
        <f t="shared" si="23"/>
        <v>0</v>
      </c>
      <c r="AY88" s="530">
        <f t="shared" si="23"/>
        <v>0</v>
      </c>
      <c r="AZ88" s="530">
        <f t="shared" si="23"/>
        <v>0</v>
      </c>
      <c r="BA88" s="530">
        <f t="shared" si="23"/>
        <v>0</v>
      </c>
      <c r="BB88" s="530">
        <f t="shared" si="23"/>
        <v>0</v>
      </c>
      <c r="BC88" s="530">
        <f t="shared" si="23"/>
        <v>0</v>
      </c>
      <c r="BD88" s="530">
        <f t="shared" si="23"/>
        <v>0</v>
      </c>
      <c r="BE88" s="530">
        <f t="shared" si="23"/>
        <v>0</v>
      </c>
      <c r="BF88" s="530">
        <f t="shared" si="23"/>
        <v>0</v>
      </c>
      <c r="BG88" s="530">
        <f t="shared" si="23"/>
        <v>0</v>
      </c>
      <c r="BH88" s="530">
        <f t="shared" si="23"/>
        <v>0</v>
      </c>
      <c r="BI88" s="530">
        <f t="shared" si="23"/>
        <v>0</v>
      </c>
      <c r="BJ88" s="530">
        <f t="shared" si="23"/>
        <v>0</v>
      </c>
      <c r="BK88" s="530">
        <f t="shared" si="23"/>
        <v>0</v>
      </c>
      <c r="BL88" s="530">
        <f t="shared" si="23"/>
        <v>0</v>
      </c>
      <c r="BM88" s="530">
        <f t="shared" si="23"/>
        <v>0</v>
      </c>
      <c r="BN88" s="530">
        <f t="shared" si="23"/>
        <v>0</v>
      </c>
      <c r="BO88" s="530">
        <f t="shared" si="23"/>
        <v>0</v>
      </c>
      <c r="BP88" s="530">
        <f t="shared" ref="BP88:BZ88" si="24">SUM(BP89:BP98)</f>
        <v>0</v>
      </c>
      <c r="BQ88" s="530">
        <f t="shared" si="24"/>
        <v>0</v>
      </c>
      <c r="BR88" s="530">
        <f t="shared" si="24"/>
        <v>0</v>
      </c>
      <c r="BS88" s="530">
        <f t="shared" si="24"/>
        <v>0</v>
      </c>
      <c r="BT88" s="530">
        <f t="shared" si="24"/>
        <v>0</v>
      </c>
      <c r="BU88" s="530">
        <f t="shared" si="24"/>
        <v>0</v>
      </c>
      <c r="BV88" s="530">
        <f t="shared" si="24"/>
        <v>0</v>
      </c>
      <c r="BW88" s="530">
        <f t="shared" si="24"/>
        <v>0</v>
      </c>
      <c r="BX88" s="530">
        <f t="shared" si="24"/>
        <v>0</v>
      </c>
      <c r="BY88" s="530">
        <f t="shared" si="24"/>
        <v>0</v>
      </c>
      <c r="BZ88" s="530">
        <f t="shared" si="24"/>
        <v>0</v>
      </c>
      <c r="CA88" s="530">
        <f>SUM(CA89:CA98)</f>
        <v>0</v>
      </c>
      <c r="CB88" s="530">
        <f>SUM(CB89:CB98)</f>
        <v>0</v>
      </c>
      <c r="CC88" s="530">
        <f t="shared" ref="CC88:CD88" si="25">SUM(CC89:CC98)</f>
        <v>0</v>
      </c>
      <c r="CD88" s="530">
        <f t="shared" si="25"/>
        <v>0</v>
      </c>
      <c r="CG88" s="270">
        <v>79</v>
      </c>
    </row>
    <row r="89" spans="1:86">
      <c r="A89" s="543"/>
      <c r="B89" s="352" t="s">
        <v>226</v>
      </c>
      <c r="C89" s="533">
        <v>0</v>
      </c>
      <c r="D89" s="533">
        <v>0</v>
      </c>
      <c r="E89" s="533">
        <v>0</v>
      </c>
      <c r="F89" s="533">
        <v>0</v>
      </c>
      <c r="G89" s="533">
        <v>0</v>
      </c>
      <c r="H89" s="533">
        <v>0</v>
      </c>
      <c r="I89" s="533">
        <v>0</v>
      </c>
      <c r="J89" s="533">
        <v>0</v>
      </c>
      <c r="K89" s="533">
        <v>0</v>
      </c>
      <c r="L89" s="533">
        <v>0</v>
      </c>
      <c r="M89" s="533">
        <v>0</v>
      </c>
      <c r="N89" s="533">
        <v>0</v>
      </c>
      <c r="O89" s="533">
        <v>0</v>
      </c>
      <c r="P89" s="533">
        <v>0</v>
      </c>
      <c r="Q89" s="533">
        <v>0</v>
      </c>
      <c r="R89" s="533">
        <v>0</v>
      </c>
      <c r="S89" s="533">
        <v>0</v>
      </c>
      <c r="T89" s="533">
        <v>0</v>
      </c>
      <c r="U89" s="533">
        <v>0</v>
      </c>
      <c r="V89" s="533">
        <v>0</v>
      </c>
      <c r="W89" s="533">
        <v>0</v>
      </c>
      <c r="X89" s="533">
        <v>0</v>
      </c>
      <c r="Y89" s="533">
        <v>0</v>
      </c>
      <c r="Z89" s="533">
        <v>0</v>
      </c>
      <c r="AA89" s="533">
        <v>0</v>
      </c>
      <c r="AB89" s="533">
        <v>0</v>
      </c>
      <c r="AC89" s="533">
        <v>0</v>
      </c>
      <c r="AD89" s="533">
        <v>0</v>
      </c>
      <c r="AE89" s="533">
        <v>0</v>
      </c>
      <c r="AF89" s="533">
        <v>0</v>
      </c>
      <c r="AG89" s="533">
        <v>0</v>
      </c>
      <c r="AH89" s="533">
        <v>0</v>
      </c>
      <c r="AI89" s="533">
        <v>0</v>
      </c>
      <c r="AJ89" s="533">
        <v>0</v>
      </c>
      <c r="AK89" s="533">
        <v>0</v>
      </c>
      <c r="AL89" s="533">
        <v>0</v>
      </c>
      <c r="AM89" s="533">
        <v>0</v>
      </c>
      <c r="AN89" s="533">
        <v>0</v>
      </c>
      <c r="AO89" s="533">
        <v>0</v>
      </c>
      <c r="AP89" s="533">
        <v>0</v>
      </c>
      <c r="AQ89" s="533">
        <v>0</v>
      </c>
      <c r="AR89" s="533">
        <v>0</v>
      </c>
      <c r="AS89" s="533">
        <v>0</v>
      </c>
      <c r="AT89" s="533">
        <v>0</v>
      </c>
      <c r="AU89" s="533">
        <v>0</v>
      </c>
      <c r="AV89" s="533">
        <v>0</v>
      </c>
      <c r="AW89" s="533">
        <v>0</v>
      </c>
      <c r="AX89" s="533">
        <v>0</v>
      </c>
      <c r="AY89" s="533">
        <v>0</v>
      </c>
      <c r="AZ89" s="533">
        <v>0</v>
      </c>
      <c r="BA89" s="533">
        <v>0</v>
      </c>
      <c r="BB89" s="533">
        <v>0</v>
      </c>
      <c r="BC89" s="533">
        <v>0</v>
      </c>
      <c r="BD89" s="533">
        <v>0</v>
      </c>
      <c r="BE89" s="533">
        <v>0</v>
      </c>
      <c r="BF89" s="533">
        <v>0</v>
      </c>
      <c r="BG89" s="533">
        <v>0</v>
      </c>
      <c r="BH89" s="533">
        <v>0</v>
      </c>
      <c r="BI89" s="533">
        <v>0</v>
      </c>
      <c r="BJ89" s="533">
        <v>0</v>
      </c>
      <c r="BK89" s="533">
        <v>0</v>
      </c>
      <c r="BL89" s="533">
        <v>0</v>
      </c>
      <c r="BM89" s="533">
        <v>0</v>
      </c>
      <c r="BN89" s="533">
        <v>0</v>
      </c>
      <c r="BO89" s="533">
        <v>0</v>
      </c>
      <c r="BP89" s="533">
        <v>0</v>
      </c>
      <c r="BQ89" s="533">
        <v>0</v>
      </c>
      <c r="BR89" s="533">
        <v>0</v>
      </c>
      <c r="BS89" s="533">
        <v>0</v>
      </c>
      <c r="BT89" s="533">
        <v>0</v>
      </c>
      <c r="BU89" s="533">
        <v>0</v>
      </c>
      <c r="BV89" s="533">
        <v>0</v>
      </c>
      <c r="BW89" s="533">
        <v>0</v>
      </c>
      <c r="BX89" s="533">
        <v>0</v>
      </c>
      <c r="BY89" s="533">
        <v>0</v>
      </c>
      <c r="BZ89" s="533">
        <v>0</v>
      </c>
      <c r="CA89" s="533">
        <v>0</v>
      </c>
      <c r="CB89" s="533">
        <v>0</v>
      </c>
      <c r="CC89" s="534">
        <f t="shared" si="18"/>
        <v>0</v>
      </c>
      <c r="CD89" s="534">
        <f t="shared" si="18"/>
        <v>0</v>
      </c>
      <c r="CG89" s="270">
        <v>80</v>
      </c>
    </row>
    <row r="90" spans="1:86">
      <c r="A90" s="541"/>
      <c r="B90" s="199" t="s">
        <v>490</v>
      </c>
      <c r="C90" s="533">
        <v>0</v>
      </c>
      <c r="D90" s="533">
        <v>0</v>
      </c>
      <c r="E90" s="533">
        <v>0</v>
      </c>
      <c r="F90" s="533">
        <v>0</v>
      </c>
      <c r="G90" s="533">
        <v>0</v>
      </c>
      <c r="H90" s="533">
        <v>0</v>
      </c>
      <c r="I90" s="533">
        <v>0</v>
      </c>
      <c r="J90" s="533">
        <v>0</v>
      </c>
      <c r="K90" s="533">
        <v>0</v>
      </c>
      <c r="L90" s="533">
        <v>0</v>
      </c>
      <c r="M90" s="533">
        <v>0</v>
      </c>
      <c r="N90" s="533">
        <v>0</v>
      </c>
      <c r="O90" s="533">
        <v>0</v>
      </c>
      <c r="P90" s="533">
        <v>0</v>
      </c>
      <c r="Q90" s="533">
        <v>0</v>
      </c>
      <c r="R90" s="533">
        <v>0</v>
      </c>
      <c r="S90" s="533">
        <v>0</v>
      </c>
      <c r="T90" s="533">
        <v>0</v>
      </c>
      <c r="U90" s="533">
        <v>0</v>
      </c>
      <c r="V90" s="533">
        <v>0</v>
      </c>
      <c r="W90" s="533">
        <v>0</v>
      </c>
      <c r="X90" s="533">
        <v>0</v>
      </c>
      <c r="Y90" s="533">
        <v>0</v>
      </c>
      <c r="Z90" s="533">
        <v>0</v>
      </c>
      <c r="AA90" s="533">
        <v>0</v>
      </c>
      <c r="AB90" s="533">
        <v>0</v>
      </c>
      <c r="AC90" s="533">
        <v>0</v>
      </c>
      <c r="AD90" s="533">
        <v>0</v>
      </c>
      <c r="AE90" s="533">
        <v>0</v>
      </c>
      <c r="AF90" s="533">
        <v>0</v>
      </c>
      <c r="AG90" s="533">
        <v>0</v>
      </c>
      <c r="AH90" s="533">
        <v>0</v>
      </c>
      <c r="AI90" s="533">
        <v>0</v>
      </c>
      <c r="AJ90" s="533">
        <v>0</v>
      </c>
      <c r="AK90" s="533">
        <v>0</v>
      </c>
      <c r="AL90" s="533">
        <v>0</v>
      </c>
      <c r="AM90" s="533">
        <v>0</v>
      </c>
      <c r="AN90" s="533">
        <v>0</v>
      </c>
      <c r="AO90" s="533">
        <v>0</v>
      </c>
      <c r="AP90" s="533">
        <v>0</v>
      </c>
      <c r="AQ90" s="533">
        <v>0</v>
      </c>
      <c r="AR90" s="533">
        <v>0</v>
      </c>
      <c r="AS90" s="533">
        <v>0</v>
      </c>
      <c r="AT90" s="533">
        <v>0</v>
      </c>
      <c r="AU90" s="533">
        <v>0</v>
      </c>
      <c r="AV90" s="533">
        <v>0</v>
      </c>
      <c r="AW90" s="533">
        <v>0</v>
      </c>
      <c r="AX90" s="533">
        <v>0</v>
      </c>
      <c r="AY90" s="533">
        <v>0</v>
      </c>
      <c r="AZ90" s="533">
        <v>0</v>
      </c>
      <c r="BA90" s="533">
        <v>0</v>
      </c>
      <c r="BB90" s="533">
        <v>0</v>
      </c>
      <c r="BC90" s="533">
        <v>0</v>
      </c>
      <c r="BD90" s="533">
        <v>0</v>
      </c>
      <c r="BE90" s="533">
        <v>0</v>
      </c>
      <c r="BF90" s="533">
        <v>0</v>
      </c>
      <c r="BG90" s="533">
        <v>0</v>
      </c>
      <c r="BH90" s="533">
        <v>0</v>
      </c>
      <c r="BI90" s="533">
        <v>0</v>
      </c>
      <c r="BJ90" s="533">
        <v>0</v>
      </c>
      <c r="BK90" s="533">
        <v>0</v>
      </c>
      <c r="BL90" s="533">
        <v>0</v>
      </c>
      <c r="BM90" s="533">
        <v>0</v>
      </c>
      <c r="BN90" s="533">
        <v>0</v>
      </c>
      <c r="BO90" s="533">
        <v>0</v>
      </c>
      <c r="BP90" s="533">
        <v>0</v>
      </c>
      <c r="BQ90" s="533">
        <v>0</v>
      </c>
      <c r="BR90" s="533">
        <v>0</v>
      </c>
      <c r="BS90" s="533">
        <v>0</v>
      </c>
      <c r="BT90" s="533">
        <v>0</v>
      </c>
      <c r="BU90" s="533">
        <v>0</v>
      </c>
      <c r="BV90" s="533">
        <v>0</v>
      </c>
      <c r="BW90" s="533">
        <v>0</v>
      </c>
      <c r="BX90" s="533">
        <v>0</v>
      </c>
      <c r="BY90" s="533">
        <v>0</v>
      </c>
      <c r="BZ90" s="533">
        <v>0</v>
      </c>
      <c r="CA90" s="533">
        <v>0</v>
      </c>
      <c r="CB90" s="533">
        <v>0</v>
      </c>
      <c r="CC90" s="534">
        <f t="shared" si="18"/>
        <v>0</v>
      </c>
      <c r="CD90" s="534">
        <f t="shared" si="18"/>
        <v>0</v>
      </c>
      <c r="CG90" s="270">
        <v>81</v>
      </c>
    </row>
    <row r="91" spans="1:86">
      <c r="A91" s="541"/>
      <c r="B91" s="199" t="s">
        <v>492</v>
      </c>
      <c r="C91" s="533">
        <v>0</v>
      </c>
      <c r="D91" s="533">
        <v>0</v>
      </c>
      <c r="E91" s="533">
        <v>0</v>
      </c>
      <c r="F91" s="533">
        <v>0</v>
      </c>
      <c r="G91" s="533">
        <v>0</v>
      </c>
      <c r="H91" s="533">
        <v>0</v>
      </c>
      <c r="I91" s="533">
        <v>0</v>
      </c>
      <c r="J91" s="533">
        <v>0</v>
      </c>
      <c r="K91" s="533">
        <v>0</v>
      </c>
      <c r="L91" s="533">
        <v>0</v>
      </c>
      <c r="M91" s="533">
        <v>0</v>
      </c>
      <c r="N91" s="533">
        <v>0</v>
      </c>
      <c r="O91" s="533">
        <v>0</v>
      </c>
      <c r="P91" s="533">
        <v>0</v>
      </c>
      <c r="Q91" s="533">
        <v>0</v>
      </c>
      <c r="R91" s="533">
        <v>0</v>
      </c>
      <c r="S91" s="533">
        <v>0</v>
      </c>
      <c r="T91" s="533">
        <v>0</v>
      </c>
      <c r="U91" s="533">
        <v>0</v>
      </c>
      <c r="V91" s="533">
        <v>0</v>
      </c>
      <c r="W91" s="533">
        <v>0</v>
      </c>
      <c r="X91" s="533">
        <v>0</v>
      </c>
      <c r="Y91" s="533">
        <v>0</v>
      </c>
      <c r="Z91" s="533">
        <v>0</v>
      </c>
      <c r="AA91" s="533">
        <v>0</v>
      </c>
      <c r="AB91" s="533">
        <v>0</v>
      </c>
      <c r="AC91" s="533">
        <v>0</v>
      </c>
      <c r="AD91" s="533">
        <v>0</v>
      </c>
      <c r="AE91" s="533">
        <v>0</v>
      </c>
      <c r="AF91" s="533">
        <v>0</v>
      </c>
      <c r="AG91" s="533">
        <v>0</v>
      </c>
      <c r="AH91" s="533">
        <v>0</v>
      </c>
      <c r="AI91" s="533">
        <v>0</v>
      </c>
      <c r="AJ91" s="533">
        <v>0</v>
      </c>
      <c r="AK91" s="533">
        <v>0</v>
      </c>
      <c r="AL91" s="533">
        <v>0</v>
      </c>
      <c r="AM91" s="533">
        <v>0</v>
      </c>
      <c r="AN91" s="533">
        <v>0</v>
      </c>
      <c r="AO91" s="533">
        <v>0</v>
      </c>
      <c r="AP91" s="533">
        <v>0</v>
      </c>
      <c r="AQ91" s="533">
        <v>0</v>
      </c>
      <c r="AR91" s="533">
        <v>0</v>
      </c>
      <c r="AS91" s="533">
        <v>0</v>
      </c>
      <c r="AT91" s="533">
        <v>0</v>
      </c>
      <c r="AU91" s="533">
        <v>0</v>
      </c>
      <c r="AV91" s="533">
        <v>0</v>
      </c>
      <c r="AW91" s="533">
        <v>0</v>
      </c>
      <c r="AX91" s="533">
        <v>0</v>
      </c>
      <c r="AY91" s="533">
        <v>0</v>
      </c>
      <c r="AZ91" s="533">
        <v>0</v>
      </c>
      <c r="BA91" s="533">
        <v>0</v>
      </c>
      <c r="BB91" s="533">
        <v>0</v>
      </c>
      <c r="BC91" s="533">
        <v>0</v>
      </c>
      <c r="BD91" s="533">
        <v>0</v>
      </c>
      <c r="BE91" s="533">
        <v>0</v>
      </c>
      <c r="BF91" s="533">
        <v>0</v>
      </c>
      <c r="BG91" s="533">
        <v>0</v>
      </c>
      <c r="BH91" s="533">
        <v>0</v>
      </c>
      <c r="BI91" s="533">
        <v>0</v>
      </c>
      <c r="BJ91" s="533">
        <v>0</v>
      </c>
      <c r="BK91" s="533">
        <v>0</v>
      </c>
      <c r="BL91" s="533">
        <v>0</v>
      </c>
      <c r="BM91" s="533">
        <v>0</v>
      </c>
      <c r="BN91" s="533">
        <v>0</v>
      </c>
      <c r="BO91" s="533">
        <v>0</v>
      </c>
      <c r="BP91" s="533">
        <v>0</v>
      </c>
      <c r="BQ91" s="533">
        <v>0</v>
      </c>
      <c r="BR91" s="533">
        <v>0</v>
      </c>
      <c r="BS91" s="533">
        <v>0</v>
      </c>
      <c r="BT91" s="533">
        <v>0</v>
      </c>
      <c r="BU91" s="533">
        <v>0</v>
      </c>
      <c r="BV91" s="533">
        <v>0</v>
      </c>
      <c r="BW91" s="533">
        <v>0</v>
      </c>
      <c r="BX91" s="533">
        <v>0</v>
      </c>
      <c r="BY91" s="533">
        <v>0</v>
      </c>
      <c r="BZ91" s="533">
        <v>0</v>
      </c>
      <c r="CA91" s="533">
        <v>0</v>
      </c>
      <c r="CB91" s="533">
        <v>0</v>
      </c>
      <c r="CC91" s="534">
        <f t="shared" si="18"/>
        <v>0</v>
      </c>
      <c r="CD91" s="534">
        <f t="shared" si="18"/>
        <v>0</v>
      </c>
      <c r="CG91" s="270">
        <v>82</v>
      </c>
    </row>
    <row r="92" spans="1:86">
      <c r="A92" s="541"/>
      <c r="B92" s="199" t="s">
        <v>493</v>
      </c>
      <c r="C92" s="533">
        <v>0</v>
      </c>
      <c r="D92" s="533">
        <v>0</v>
      </c>
      <c r="E92" s="533">
        <v>0</v>
      </c>
      <c r="F92" s="533">
        <v>0</v>
      </c>
      <c r="G92" s="533">
        <v>0</v>
      </c>
      <c r="H92" s="533">
        <v>0</v>
      </c>
      <c r="I92" s="533">
        <v>0</v>
      </c>
      <c r="J92" s="533">
        <v>0</v>
      </c>
      <c r="K92" s="533">
        <v>0</v>
      </c>
      <c r="L92" s="533">
        <v>0</v>
      </c>
      <c r="M92" s="533">
        <v>0</v>
      </c>
      <c r="N92" s="533">
        <v>0</v>
      </c>
      <c r="O92" s="533">
        <v>0</v>
      </c>
      <c r="P92" s="533">
        <v>0</v>
      </c>
      <c r="Q92" s="533">
        <v>0</v>
      </c>
      <c r="R92" s="533">
        <v>0</v>
      </c>
      <c r="S92" s="533">
        <v>0</v>
      </c>
      <c r="T92" s="533">
        <v>0</v>
      </c>
      <c r="U92" s="533">
        <v>0</v>
      </c>
      <c r="V92" s="533">
        <v>0</v>
      </c>
      <c r="W92" s="533">
        <v>0</v>
      </c>
      <c r="X92" s="533">
        <v>0</v>
      </c>
      <c r="Y92" s="533">
        <v>0</v>
      </c>
      <c r="Z92" s="533">
        <v>0</v>
      </c>
      <c r="AA92" s="533">
        <v>0</v>
      </c>
      <c r="AB92" s="533">
        <v>0</v>
      </c>
      <c r="AC92" s="533">
        <v>0</v>
      </c>
      <c r="AD92" s="533">
        <v>0</v>
      </c>
      <c r="AE92" s="533">
        <v>0</v>
      </c>
      <c r="AF92" s="533">
        <v>0</v>
      </c>
      <c r="AG92" s="533">
        <v>0</v>
      </c>
      <c r="AH92" s="533">
        <v>0</v>
      </c>
      <c r="AI92" s="533">
        <v>0</v>
      </c>
      <c r="AJ92" s="533">
        <v>0</v>
      </c>
      <c r="AK92" s="533">
        <v>0</v>
      </c>
      <c r="AL92" s="533">
        <v>0</v>
      </c>
      <c r="AM92" s="533">
        <v>0</v>
      </c>
      <c r="AN92" s="533">
        <v>0</v>
      </c>
      <c r="AO92" s="533">
        <v>0</v>
      </c>
      <c r="AP92" s="533">
        <v>0</v>
      </c>
      <c r="AQ92" s="533">
        <v>0</v>
      </c>
      <c r="AR92" s="533">
        <v>0</v>
      </c>
      <c r="AS92" s="533">
        <v>0</v>
      </c>
      <c r="AT92" s="533">
        <v>0</v>
      </c>
      <c r="AU92" s="533">
        <v>0</v>
      </c>
      <c r="AV92" s="533">
        <v>0</v>
      </c>
      <c r="AW92" s="533">
        <v>0</v>
      </c>
      <c r="AX92" s="533">
        <v>0</v>
      </c>
      <c r="AY92" s="533">
        <v>0</v>
      </c>
      <c r="AZ92" s="533">
        <v>0</v>
      </c>
      <c r="BA92" s="533">
        <v>0</v>
      </c>
      <c r="BB92" s="533">
        <v>0</v>
      </c>
      <c r="BC92" s="533">
        <v>0</v>
      </c>
      <c r="BD92" s="533">
        <v>0</v>
      </c>
      <c r="BE92" s="533">
        <v>0</v>
      </c>
      <c r="BF92" s="533">
        <v>0</v>
      </c>
      <c r="BG92" s="533">
        <v>0</v>
      </c>
      <c r="BH92" s="533">
        <v>0</v>
      </c>
      <c r="BI92" s="533">
        <v>0</v>
      </c>
      <c r="BJ92" s="533">
        <v>0</v>
      </c>
      <c r="BK92" s="533">
        <v>0</v>
      </c>
      <c r="BL92" s="533">
        <v>0</v>
      </c>
      <c r="BM92" s="533">
        <v>0</v>
      </c>
      <c r="BN92" s="533">
        <v>0</v>
      </c>
      <c r="BO92" s="533">
        <v>0</v>
      </c>
      <c r="BP92" s="533">
        <v>0</v>
      </c>
      <c r="BQ92" s="533">
        <v>0</v>
      </c>
      <c r="BR92" s="533">
        <v>0</v>
      </c>
      <c r="BS92" s="533">
        <v>0</v>
      </c>
      <c r="BT92" s="533">
        <v>0</v>
      </c>
      <c r="BU92" s="533">
        <v>0</v>
      </c>
      <c r="BV92" s="533">
        <v>0</v>
      </c>
      <c r="BW92" s="533">
        <v>0</v>
      </c>
      <c r="BX92" s="533">
        <v>0</v>
      </c>
      <c r="BY92" s="533">
        <v>0</v>
      </c>
      <c r="BZ92" s="533">
        <v>0</v>
      </c>
      <c r="CA92" s="533">
        <v>0</v>
      </c>
      <c r="CB92" s="533">
        <v>0</v>
      </c>
      <c r="CC92" s="534">
        <f t="shared" si="18"/>
        <v>0</v>
      </c>
      <c r="CD92" s="534">
        <f t="shared" si="18"/>
        <v>0</v>
      </c>
      <c r="CG92" s="270">
        <v>83</v>
      </c>
    </row>
    <row r="93" spans="1:86">
      <c r="A93" s="541"/>
      <c r="B93" s="199" t="s">
        <v>494</v>
      </c>
      <c r="C93" s="533">
        <v>0</v>
      </c>
      <c r="D93" s="533">
        <v>0</v>
      </c>
      <c r="E93" s="533">
        <v>0</v>
      </c>
      <c r="F93" s="533">
        <v>0</v>
      </c>
      <c r="G93" s="533">
        <v>0</v>
      </c>
      <c r="H93" s="533">
        <v>0</v>
      </c>
      <c r="I93" s="533">
        <v>0</v>
      </c>
      <c r="J93" s="533">
        <v>0</v>
      </c>
      <c r="K93" s="533">
        <v>0</v>
      </c>
      <c r="L93" s="533">
        <v>0</v>
      </c>
      <c r="M93" s="533">
        <v>0</v>
      </c>
      <c r="N93" s="533">
        <v>0</v>
      </c>
      <c r="O93" s="533">
        <v>0</v>
      </c>
      <c r="P93" s="533">
        <v>0</v>
      </c>
      <c r="Q93" s="533">
        <v>0</v>
      </c>
      <c r="R93" s="533">
        <v>0</v>
      </c>
      <c r="S93" s="533">
        <v>0</v>
      </c>
      <c r="T93" s="533">
        <v>0</v>
      </c>
      <c r="U93" s="533">
        <v>0</v>
      </c>
      <c r="V93" s="533">
        <v>0</v>
      </c>
      <c r="W93" s="533">
        <v>0</v>
      </c>
      <c r="X93" s="533">
        <v>0</v>
      </c>
      <c r="Y93" s="533">
        <v>0</v>
      </c>
      <c r="Z93" s="533">
        <v>0</v>
      </c>
      <c r="AA93" s="533">
        <v>0</v>
      </c>
      <c r="AB93" s="533">
        <v>0</v>
      </c>
      <c r="AC93" s="533">
        <v>0</v>
      </c>
      <c r="AD93" s="533">
        <v>0</v>
      </c>
      <c r="AE93" s="533">
        <v>0</v>
      </c>
      <c r="AF93" s="533">
        <v>0</v>
      </c>
      <c r="AG93" s="533">
        <v>0</v>
      </c>
      <c r="AH93" s="533">
        <v>0</v>
      </c>
      <c r="AI93" s="533">
        <v>0</v>
      </c>
      <c r="AJ93" s="533">
        <v>0</v>
      </c>
      <c r="AK93" s="533">
        <v>0</v>
      </c>
      <c r="AL93" s="533">
        <v>0</v>
      </c>
      <c r="AM93" s="533">
        <v>0</v>
      </c>
      <c r="AN93" s="533">
        <v>0</v>
      </c>
      <c r="AO93" s="533">
        <v>0</v>
      </c>
      <c r="AP93" s="533">
        <v>0</v>
      </c>
      <c r="AQ93" s="533">
        <v>0</v>
      </c>
      <c r="AR93" s="533">
        <v>0</v>
      </c>
      <c r="AS93" s="533">
        <v>0</v>
      </c>
      <c r="AT93" s="533">
        <v>0</v>
      </c>
      <c r="AU93" s="533">
        <v>0</v>
      </c>
      <c r="AV93" s="533">
        <v>0</v>
      </c>
      <c r="AW93" s="533">
        <v>0</v>
      </c>
      <c r="AX93" s="533">
        <v>0</v>
      </c>
      <c r="AY93" s="533">
        <v>0</v>
      </c>
      <c r="AZ93" s="533">
        <v>0</v>
      </c>
      <c r="BA93" s="533">
        <v>0</v>
      </c>
      <c r="BB93" s="533">
        <v>0</v>
      </c>
      <c r="BC93" s="533">
        <v>0</v>
      </c>
      <c r="BD93" s="533">
        <v>0</v>
      </c>
      <c r="BE93" s="533">
        <v>0</v>
      </c>
      <c r="BF93" s="533">
        <v>0</v>
      </c>
      <c r="BG93" s="533">
        <v>0</v>
      </c>
      <c r="BH93" s="533">
        <v>0</v>
      </c>
      <c r="BI93" s="533">
        <v>0</v>
      </c>
      <c r="BJ93" s="533">
        <v>0</v>
      </c>
      <c r="BK93" s="533">
        <v>0</v>
      </c>
      <c r="BL93" s="533">
        <v>0</v>
      </c>
      <c r="BM93" s="533">
        <v>0</v>
      </c>
      <c r="BN93" s="533">
        <v>0</v>
      </c>
      <c r="BO93" s="533">
        <v>0</v>
      </c>
      <c r="BP93" s="533">
        <v>0</v>
      </c>
      <c r="BQ93" s="533">
        <v>0</v>
      </c>
      <c r="BR93" s="533">
        <v>0</v>
      </c>
      <c r="BS93" s="533">
        <v>0</v>
      </c>
      <c r="BT93" s="533">
        <v>0</v>
      </c>
      <c r="BU93" s="533">
        <v>0</v>
      </c>
      <c r="BV93" s="533">
        <v>0</v>
      </c>
      <c r="BW93" s="533">
        <v>0</v>
      </c>
      <c r="BX93" s="533">
        <v>0</v>
      </c>
      <c r="BY93" s="533">
        <v>0</v>
      </c>
      <c r="BZ93" s="533">
        <v>0</v>
      </c>
      <c r="CA93" s="533">
        <v>0</v>
      </c>
      <c r="CB93" s="533">
        <v>0</v>
      </c>
      <c r="CC93" s="534">
        <f t="shared" si="18"/>
        <v>0</v>
      </c>
      <c r="CD93" s="534">
        <f t="shared" si="18"/>
        <v>0</v>
      </c>
      <c r="CG93" s="270">
        <v>84</v>
      </c>
    </row>
    <row r="94" spans="1:86">
      <c r="A94" s="541"/>
      <c r="B94" s="200" t="s">
        <v>801</v>
      </c>
      <c r="C94" s="533">
        <v>0</v>
      </c>
      <c r="D94" s="533">
        <v>0</v>
      </c>
      <c r="E94" s="533">
        <v>0</v>
      </c>
      <c r="F94" s="533">
        <v>0</v>
      </c>
      <c r="G94" s="533">
        <v>0</v>
      </c>
      <c r="H94" s="533">
        <v>0</v>
      </c>
      <c r="I94" s="533">
        <v>0</v>
      </c>
      <c r="J94" s="533">
        <v>0</v>
      </c>
      <c r="K94" s="533">
        <v>0</v>
      </c>
      <c r="L94" s="533">
        <v>0</v>
      </c>
      <c r="M94" s="533">
        <v>0</v>
      </c>
      <c r="N94" s="533">
        <v>0</v>
      </c>
      <c r="O94" s="533">
        <v>0</v>
      </c>
      <c r="P94" s="533">
        <v>0</v>
      </c>
      <c r="Q94" s="533">
        <v>0</v>
      </c>
      <c r="R94" s="533">
        <v>0</v>
      </c>
      <c r="S94" s="533">
        <v>0</v>
      </c>
      <c r="T94" s="533">
        <v>0</v>
      </c>
      <c r="U94" s="533">
        <v>0</v>
      </c>
      <c r="V94" s="533">
        <v>0</v>
      </c>
      <c r="W94" s="533">
        <v>0</v>
      </c>
      <c r="X94" s="533">
        <v>0</v>
      </c>
      <c r="Y94" s="533">
        <v>0</v>
      </c>
      <c r="Z94" s="533">
        <v>0</v>
      </c>
      <c r="AA94" s="533">
        <v>0</v>
      </c>
      <c r="AB94" s="533">
        <v>0</v>
      </c>
      <c r="AC94" s="533">
        <v>0</v>
      </c>
      <c r="AD94" s="533">
        <v>0</v>
      </c>
      <c r="AE94" s="533">
        <v>0</v>
      </c>
      <c r="AF94" s="533">
        <v>0</v>
      </c>
      <c r="AG94" s="533">
        <v>0</v>
      </c>
      <c r="AH94" s="533">
        <v>0</v>
      </c>
      <c r="AI94" s="533">
        <v>0</v>
      </c>
      <c r="AJ94" s="533">
        <v>0</v>
      </c>
      <c r="AK94" s="533">
        <v>0</v>
      </c>
      <c r="AL94" s="533">
        <v>0</v>
      </c>
      <c r="AM94" s="533">
        <v>0</v>
      </c>
      <c r="AN94" s="533">
        <v>0</v>
      </c>
      <c r="AO94" s="533">
        <v>0</v>
      </c>
      <c r="AP94" s="533">
        <v>0</v>
      </c>
      <c r="AQ94" s="533">
        <v>0</v>
      </c>
      <c r="AR94" s="533">
        <v>0</v>
      </c>
      <c r="AS94" s="533">
        <v>0</v>
      </c>
      <c r="AT94" s="533">
        <v>0</v>
      </c>
      <c r="AU94" s="533">
        <v>0</v>
      </c>
      <c r="AV94" s="533">
        <v>0</v>
      </c>
      <c r="AW94" s="533">
        <v>0</v>
      </c>
      <c r="AX94" s="533">
        <v>0</v>
      </c>
      <c r="AY94" s="533">
        <v>0</v>
      </c>
      <c r="AZ94" s="533">
        <v>0</v>
      </c>
      <c r="BA94" s="533">
        <v>0</v>
      </c>
      <c r="BB94" s="533">
        <v>0</v>
      </c>
      <c r="BC94" s="533">
        <v>0</v>
      </c>
      <c r="BD94" s="533">
        <v>0</v>
      </c>
      <c r="BE94" s="533">
        <v>0</v>
      </c>
      <c r="BF94" s="533">
        <v>0</v>
      </c>
      <c r="BG94" s="533">
        <v>0</v>
      </c>
      <c r="BH94" s="533">
        <v>0</v>
      </c>
      <c r="BI94" s="533">
        <v>0</v>
      </c>
      <c r="BJ94" s="533">
        <v>0</v>
      </c>
      <c r="BK94" s="533">
        <v>0</v>
      </c>
      <c r="BL94" s="533">
        <v>0</v>
      </c>
      <c r="BM94" s="533">
        <v>0</v>
      </c>
      <c r="BN94" s="533">
        <v>0</v>
      </c>
      <c r="BO94" s="533">
        <v>0</v>
      </c>
      <c r="BP94" s="533">
        <v>0</v>
      </c>
      <c r="BQ94" s="533">
        <v>0</v>
      </c>
      <c r="BR94" s="533">
        <v>0</v>
      </c>
      <c r="BS94" s="533">
        <v>0</v>
      </c>
      <c r="BT94" s="533">
        <v>0</v>
      </c>
      <c r="BU94" s="533">
        <v>0</v>
      </c>
      <c r="BV94" s="533">
        <v>0</v>
      </c>
      <c r="BW94" s="533">
        <v>0</v>
      </c>
      <c r="BX94" s="533">
        <v>0</v>
      </c>
      <c r="BY94" s="533">
        <v>0</v>
      </c>
      <c r="BZ94" s="533">
        <v>0</v>
      </c>
      <c r="CA94" s="533">
        <v>0</v>
      </c>
      <c r="CB94" s="533">
        <v>0</v>
      </c>
      <c r="CC94" s="534">
        <f t="shared" si="18"/>
        <v>0</v>
      </c>
      <c r="CD94" s="534">
        <f t="shared" si="18"/>
        <v>0</v>
      </c>
      <c r="CG94" s="270">
        <v>85</v>
      </c>
    </row>
    <row r="95" spans="1:86">
      <c r="A95" s="541"/>
      <c r="B95" s="200" t="s">
        <v>802</v>
      </c>
      <c r="C95" s="533">
        <v>0</v>
      </c>
      <c r="D95" s="533">
        <v>0</v>
      </c>
      <c r="E95" s="533">
        <v>0</v>
      </c>
      <c r="F95" s="533">
        <v>0</v>
      </c>
      <c r="G95" s="533">
        <v>0</v>
      </c>
      <c r="H95" s="533">
        <v>0</v>
      </c>
      <c r="I95" s="533">
        <v>0</v>
      </c>
      <c r="J95" s="533">
        <v>0</v>
      </c>
      <c r="K95" s="533">
        <v>0</v>
      </c>
      <c r="L95" s="533">
        <v>0</v>
      </c>
      <c r="M95" s="533">
        <v>0</v>
      </c>
      <c r="N95" s="533">
        <v>0</v>
      </c>
      <c r="O95" s="533">
        <v>0</v>
      </c>
      <c r="P95" s="533">
        <v>0</v>
      </c>
      <c r="Q95" s="533">
        <v>0</v>
      </c>
      <c r="R95" s="533">
        <v>0</v>
      </c>
      <c r="S95" s="533">
        <v>0</v>
      </c>
      <c r="T95" s="533">
        <v>0</v>
      </c>
      <c r="U95" s="533">
        <v>0</v>
      </c>
      <c r="V95" s="533">
        <v>0</v>
      </c>
      <c r="W95" s="533">
        <v>0</v>
      </c>
      <c r="X95" s="533">
        <v>0</v>
      </c>
      <c r="Y95" s="533">
        <v>0</v>
      </c>
      <c r="Z95" s="533">
        <v>0</v>
      </c>
      <c r="AA95" s="533">
        <v>0</v>
      </c>
      <c r="AB95" s="533">
        <v>0</v>
      </c>
      <c r="AC95" s="533">
        <v>0</v>
      </c>
      <c r="AD95" s="533">
        <v>0</v>
      </c>
      <c r="AE95" s="533">
        <v>0</v>
      </c>
      <c r="AF95" s="533">
        <v>0</v>
      </c>
      <c r="AG95" s="533">
        <v>0</v>
      </c>
      <c r="AH95" s="533">
        <v>0</v>
      </c>
      <c r="AI95" s="533">
        <v>0</v>
      </c>
      <c r="AJ95" s="533">
        <v>0</v>
      </c>
      <c r="AK95" s="533">
        <v>0</v>
      </c>
      <c r="AL95" s="533">
        <v>0</v>
      </c>
      <c r="AM95" s="533">
        <v>0</v>
      </c>
      <c r="AN95" s="533">
        <v>0</v>
      </c>
      <c r="AO95" s="533">
        <v>0</v>
      </c>
      <c r="AP95" s="533">
        <v>0</v>
      </c>
      <c r="AQ95" s="533">
        <v>0</v>
      </c>
      <c r="AR95" s="533">
        <v>0</v>
      </c>
      <c r="AS95" s="533">
        <v>0</v>
      </c>
      <c r="AT95" s="533">
        <v>0</v>
      </c>
      <c r="AU95" s="533">
        <v>0</v>
      </c>
      <c r="AV95" s="533">
        <v>0</v>
      </c>
      <c r="AW95" s="533">
        <v>0</v>
      </c>
      <c r="AX95" s="533">
        <v>0</v>
      </c>
      <c r="AY95" s="533">
        <v>0</v>
      </c>
      <c r="AZ95" s="533">
        <v>0</v>
      </c>
      <c r="BA95" s="533">
        <v>0</v>
      </c>
      <c r="BB95" s="533">
        <v>0</v>
      </c>
      <c r="BC95" s="533">
        <v>0</v>
      </c>
      <c r="BD95" s="533">
        <v>0</v>
      </c>
      <c r="BE95" s="533">
        <v>0</v>
      </c>
      <c r="BF95" s="533">
        <v>0</v>
      </c>
      <c r="BG95" s="533">
        <v>0</v>
      </c>
      <c r="BH95" s="533">
        <v>0</v>
      </c>
      <c r="BI95" s="533">
        <v>0</v>
      </c>
      <c r="BJ95" s="533">
        <v>0</v>
      </c>
      <c r="BK95" s="533">
        <v>0</v>
      </c>
      <c r="BL95" s="533">
        <v>0</v>
      </c>
      <c r="BM95" s="533">
        <v>0</v>
      </c>
      <c r="BN95" s="533">
        <v>0</v>
      </c>
      <c r="BO95" s="533">
        <v>0</v>
      </c>
      <c r="BP95" s="533">
        <v>0</v>
      </c>
      <c r="BQ95" s="533">
        <v>0</v>
      </c>
      <c r="BR95" s="533">
        <v>0</v>
      </c>
      <c r="BS95" s="533">
        <v>0</v>
      </c>
      <c r="BT95" s="533">
        <v>0</v>
      </c>
      <c r="BU95" s="533">
        <v>0</v>
      </c>
      <c r="BV95" s="533">
        <v>0</v>
      </c>
      <c r="BW95" s="533">
        <v>0</v>
      </c>
      <c r="BX95" s="533">
        <v>0</v>
      </c>
      <c r="BY95" s="533">
        <v>0</v>
      </c>
      <c r="BZ95" s="533">
        <v>0</v>
      </c>
      <c r="CA95" s="533">
        <v>0</v>
      </c>
      <c r="CB95" s="533">
        <v>0</v>
      </c>
      <c r="CC95" s="534">
        <f t="shared" si="18"/>
        <v>0</v>
      </c>
      <c r="CD95" s="534">
        <f t="shared" si="18"/>
        <v>0</v>
      </c>
      <c r="CG95" s="270">
        <v>86</v>
      </c>
    </row>
    <row r="96" spans="1:86">
      <c r="A96" s="541"/>
      <c r="B96" s="200" t="s">
        <v>499</v>
      </c>
      <c r="C96" s="533">
        <v>0</v>
      </c>
      <c r="D96" s="533">
        <v>0</v>
      </c>
      <c r="E96" s="533">
        <v>0</v>
      </c>
      <c r="F96" s="533">
        <v>0</v>
      </c>
      <c r="G96" s="533">
        <v>0</v>
      </c>
      <c r="H96" s="533">
        <v>0</v>
      </c>
      <c r="I96" s="533">
        <v>0</v>
      </c>
      <c r="J96" s="533">
        <v>0</v>
      </c>
      <c r="K96" s="533">
        <v>0</v>
      </c>
      <c r="L96" s="533">
        <v>0</v>
      </c>
      <c r="M96" s="533">
        <v>0</v>
      </c>
      <c r="N96" s="533">
        <v>0</v>
      </c>
      <c r="O96" s="533">
        <v>0</v>
      </c>
      <c r="P96" s="533">
        <v>0</v>
      </c>
      <c r="Q96" s="533">
        <v>0</v>
      </c>
      <c r="R96" s="533">
        <v>0</v>
      </c>
      <c r="S96" s="533">
        <v>0</v>
      </c>
      <c r="T96" s="533">
        <v>0</v>
      </c>
      <c r="U96" s="533">
        <v>0</v>
      </c>
      <c r="V96" s="533">
        <v>0</v>
      </c>
      <c r="W96" s="533">
        <v>0</v>
      </c>
      <c r="X96" s="533">
        <v>0</v>
      </c>
      <c r="Y96" s="533">
        <v>0</v>
      </c>
      <c r="Z96" s="533">
        <v>0</v>
      </c>
      <c r="AA96" s="533">
        <v>0</v>
      </c>
      <c r="AB96" s="533">
        <v>0</v>
      </c>
      <c r="AC96" s="533">
        <v>0</v>
      </c>
      <c r="AD96" s="533">
        <v>0</v>
      </c>
      <c r="AE96" s="533">
        <v>0</v>
      </c>
      <c r="AF96" s="533">
        <v>0</v>
      </c>
      <c r="AG96" s="533">
        <v>0</v>
      </c>
      <c r="AH96" s="533">
        <v>0</v>
      </c>
      <c r="AI96" s="533">
        <v>0</v>
      </c>
      <c r="AJ96" s="533">
        <v>0</v>
      </c>
      <c r="AK96" s="533">
        <v>0</v>
      </c>
      <c r="AL96" s="533">
        <v>0</v>
      </c>
      <c r="AM96" s="533">
        <v>0</v>
      </c>
      <c r="AN96" s="533">
        <v>0</v>
      </c>
      <c r="AO96" s="533">
        <v>0</v>
      </c>
      <c r="AP96" s="533">
        <v>0</v>
      </c>
      <c r="AQ96" s="533">
        <v>0</v>
      </c>
      <c r="AR96" s="533">
        <v>0</v>
      </c>
      <c r="AS96" s="533">
        <v>0</v>
      </c>
      <c r="AT96" s="533">
        <v>0</v>
      </c>
      <c r="AU96" s="533">
        <v>0</v>
      </c>
      <c r="AV96" s="533">
        <v>0</v>
      </c>
      <c r="AW96" s="533">
        <v>0</v>
      </c>
      <c r="AX96" s="533">
        <v>0</v>
      </c>
      <c r="AY96" s="533">
        <v>0</v>
      </c>
      <c r="AZ96" s="533">
        <v>0</v>
      </c>
      <c r="BA96" s="533">
        <v>0</v>
      </c>
      <c r="BB96" s="533">
        <v>0</v>
      </c>
      <c r="BC96" s="533">
        <v>0</v>
      </c>
      <c r="BD96" s="533">
        <v>0</v>
      </c>
      <c r="BE96" s="533">
        <v>0</v>
      </c>
      <c r="BF96" s="533">
        <v>0</v>
      </c>
      <c r="BG96" s="533">
        <v>0</v>
      </c>
      <c r="BH96" s="533">
        <v>0</v>
      </c>
      <c r="BI96" s="533">
        <v>0</v>
      </c>
      <c r="BJ96" s="533">
        <v>0</v>
      </c>
      <c r="BK96" s="533">
        <v>0</v>
      </c>
      <c r="BL96" s="533">
        <v>0</v>
      </c>
      <c r="BM96" s="533">
        <v>0</v>
      </c>
      <c r="BN96" s="533">
        <v>0</v>
      </c>
      <c r="BO96" s="533">
        <v>0</v>
      </c>
      <c r="BP96" s="533">
        <v>0</v>
      </c>
      <c r="BQ96" s="533">
        <v>0</v>
      </c>
      <c r="BR96" s="533">
        <v>0</v>
      </c>
      <c r="BS96" s="533">
        <v>0</v>
      </c>
      <c r="BT96" s="533">
        <v>0</v>
      </c>
      <c r="BU96" s="533">
        <v>0</v>
      </c>
      <c r="BV96" s="533">
        <v>0</v>
      </c>
      <c r="BW96" s="533">
        <v>0</v>
      </c>
      <c r="BX96" s="533">
        <v>0</v>
      </c>
      <c r="BY96" s="533">
        <v>0</v>
      </c>
      <c r="BZ96" s="533">
        <v>0</v>
      </c>
      <c r="CA96" s="533">
        <v>0</v>
      </c>
      <c r="CB96" s="533">
        <v>0</v>
      </c>
      <c r="CC96" s="534">
        <f t="shared" si="18"/>
        <v>0</v>
      </c>
      <c r="CD96" s="534">
        <f t="shared" si="18"/>
        <v>0</v>
      </c>
      <c r="CG96" s="270">
        <v>87</v>
      </c>
    </row>
    <row r="97" spans="1:86">
      <c r="A97" s="541"/>
      <c r="B97" s="200" t="s">
        <v>500</v>
      </c>
      <c r="C97" s="533">
        <v>0</v>
      </c>
      <c r="D97" s="533">
        <v>0</v>
      </c>
      <c r="E97" s="533">
        <v>0</v>
      </c>
      <c r="F97" s="533">
        <v>0</v>
      </c>
      <c r="G97" s="533">
        <v>0</v>
      </c>
      <c r="H97" s="533">
        <v>0</v>
      </c>
      <c r="I97" s="533">
        <v>0</v>
      </c>
      <c r="J97" s="533">
        <v>0</v>
      </c>
      <c r="K97" s="533">
        <v>0</v>
      </c>
      <c r="L97" s="533">
        <v>0</v>
      </c>
      <c r="M97" s="533">
        <v>0</v>
      </c>
      <c r="N97" s="533">
        <v>0</v>
      </c>
      <c r="O97" s="533">
        <v>0</v>
      </c>
      <c r="P97" s="533">
        <v>0</v>
      </c>
      <c r="Q97" s="533">
        <v>0</v>
      </c>
      <c r="R97" s="533">
        <v>0</v>
      </c>
      <c r="S97" s="533">
        <v>0</v>
      </c>
      <c r="T97" s="533">
        <v>0</v>
      </c>
      <c r="U97" s="533">
        <v>0</v>
      </c>
      <c r="V97" s="533">
        <v>0</v>
      </c>
      <c r="W97" s="533">
        <v>0</v>
      </c>
      <c r="X97" s="533">
        <v>0</v>
      </c>
      <c r="Y97" s="533">
        <v>0</v>
      </c>
      <c r="Z97" s="533">
        <v>0</v>
      </c>
      <c r="AA97" s="533">
        <v>0</v>
      </c>
      <c r="AB97" s="533">
        <v>0</v>
      </c>
      <c r="AC97" s="533">
        <v>0</v>
      </c>
      <c r="AD97" s="533">
        <v>0</v>
      </c>
      <c r="AE97" s="533">
        <v>0</v>
      </c>
      <c r="AF97" s="533">
        <v>0</v>
      </c>
      <c r="AG97" s="533">
        <v>0</v>
      </c>
      <c r="AH97" s="533">
        <v>0</v>
      </c>
      <c r="AI97" s="533">
        <v>0</v>
      </c>
      <c r="AJ97" s="533">
        <v>0</v>
      </c>
      <c r="AK97" s="533">
        <v>0</v>
      </c>
      <c r="AL97" s="533">
        <v>0</v>
      </c>
      <c r="AM97" s="533">
        <v>0</v>
      </c>
      <c r="AN97" s="533">
        <v>0</v>
      </c>
      <c r="AO97" s="533">
        <v>0</v>
      </c>
      <c r="AP97" s="533">
        <v>0</v>
      </c>
      <c r="AQ97" s="533">
        <v>0</v>
      </c>
      <c r="AR97" s="533">
        <v>0</v>
      </c>
      <c r="AS97" s="533">
        <v>0</v>
      </c>
      <c r="AT97" s="533">
        <v>0</v>
      </c>
      <c r="AU97" s="533">
        <v>0</v>
      </c>
      <c r="AV97" s="533">
        <v>0</v>
      </c>
      <c r="AW97" s="533">
        <v>0</v>
      </c>
      <c r="AX97" s="533">
        <v>0</v>
      </c>
      <c r="AY97" s="533">
        <v>0</v>
      </c>
      <c r="AZ97" s="533">
        <v>0</v>
      </c>
      <c r="BA97" s="533">
        <v>0</v>
      </c>
      <c r="BB97" s="533">
        <v>0</v>
      </c>
      <c r="BC97" s="533">
        <v>0</v>
      </c>
      <c r="BD97" s="533">
        <v>0</v>
      </c>
      <c r="BE97" s="533">
        <v>0</v>
      </c>
      <c r="BF97" s="533">
        <v>0</v>
      </c>
      <c r="BG97" s="533">
        <v>0</v>
      </c>
      <c r="BH97" s="533">
        <v>0</v>
      </c>
      <c r="BI97" s="533">
        <v>0</v>
      </c>
      <c r="BJ97" s="533">
        <v>0</v>
      </c>
      <c r="BK97" s="533">
        <v>0</v>
      </c>
      <c r="BL97" s="533">
        <v>0</v>
      </c>
      <c r="BM97" s="533">
        <v>0</v>
      </c>
      <c r="BN97" s="533">
        <v>0</v>
      </c>
      <c r="BO97" s="533">
        <v>0</v>
      </c>
      <c r="BP97" s="533">
        <v>0</v>
      </c>
      <c r="BQ97" s="533">
        <v>0</v>
      </c>
      <c r="BR97" s="533">
        <v>0</v>
      </c>
      <c r="BS97" s="533">
        <v>0</v>
      </c>
      <c r="BT97" s="533">
        <v>0</v>
      </c>
      <c r="BU97" s="533">
        <v>0</v>
      </c>
      <c r="BV97" s="533">
        <v>0</v>
      </c>
      <c r="BW97" s="533">
        <v>0</v>
      </c>
      <c r="BX97" s="533">
        <v>0</v>
      </c>
      <c r="BY97" s="533">
        <v>0</v>
      </c>
      <c r="BZ97" s="533">
        <v>0</v>
      </c>
      <c r="CA97" s="533">
        <v>0</v>
      </c>
      <c r="CB97" s="533">
        <v>0</v>
      </c>
      <c r="CC97" s="534">
        <f t="shared" si="18"/>
        <v>0</v>
      </c>
      <c r="CD97" s="534">
        <f t="shared" si="18"/>
        <v>0</v>
      </c>
      <c r="CG97" s="270">
        <v>88</v>
      </c>
    </row>
    <row r="98" spans="1:86">
      <c r="A98" s="541"/>
      <c r="B98" s="542" t="s">
        <v>524</v>
      </c>
      <c r="C98" s="533">
        <v>0</v>
      </c>
      <c r="D98" s="533">
        <v>0</v>
      </c>
      <c r="E98" s="533">
        <v>0</v>
      </c>
      <c r="F98" s="533">
        <v>0</v>
      </c>
      <c r="G98" s="533">
        <v>0</v>
      </c>
      <c r="H98" s="533">
        <v>0</v>
      </c>
      <c r="I98" s="533">
        <v>0</v>
      </c>
      <c r="J98" s="533">
        <v>0</v>
      </c>
      <c r="K98" s="533">
        <v>0</v>
      </c>
      <c r="L98" s="533">
        <v>0</v>
      </c>
      <c r="M98" s="533">
        <v>0</v>
      </c>
      <c r="N98" s="533">
        <v>0</v>
      </c>
      <c r="O98" s="533">
        <v>0</v>
      </c>
      <c r="P98" s="533">
        <v>0</v>
      </c>
      <c r="Q98" s="533">
        <v>0</v>
      </c>
      <c r="R98" s="533">
        <v>0</v>
      </c>
      <c r="S98" s="533">
        <v>0</v>
      </c>
      <c r="T98" s="533">
        <v>0</v>
      </c>
      <c r="U98" s="533">
        <v>0</v>
      </c>
      <c r="V98" s="533">
        <v>0</v>
      </c>
      <c r="W98" s="533">
        <v>0</v>
      </c>
      <c r="X98" s="533">
        <v>0</v>
      </c>
      <c r="Y98" s="533">
        <v>0</v>
      </c>
      <c r="Z98" s="533">
        <v>0</v>
      </c>
      <c r="AA98" s="533">
        <v>0</v>
      </c>
      <c r="AB98" s="533">
        <v>0</v>
      </c>
      <c r="AC98" s="533">
        <v>0</v>
      </c>
      <c r="AD98" s="533">
        <v>0</v>
      </c>
      <c r="AE98" s="533">
        <v>0</v>
      </c>
      <c r="AF98" s="533">
        <v>0</v>
      </c>
      <c r="AG98" s="533">
        <v>0</v>
      </c>
      <c r="AH98" s="533">
        <v>0</v>
      </c>
      <c r="AI98" s="533">
        <v>0</v>
      </c>
      <c r="AJ98" s="533">
        <v>0</v>
      </c>
      <c r="AK98" s="533">
        <v>0</v>
      </c>
      <c r="AL98" s="533">
        <v>0</v>
      </c>
      <c r="AM98" s="533">
        <v>0</v>
      </c>
      <c r="AN98" s="533">
        <v>0</v>
      </c>
      <c r="AO98" s="533">
        <v>0</v>
      </c>
      <c r="AP98" s="533">
        <v>0</v>
      </c>
      <c r="AQ98" s="533">
        <v>0</v>
      </c>
      <c r="AR98" s="533">
        <v>0</v>
      </c>
      <c r="AS98" s="533">
        <v>0</v>
      </c>
      <c r="AT98" s="533">
        <v>0</v>
      </c>
      <c r="AU98" s="533">
        <v>0</v>
      </c>
      <c r="AV98" s="533">
        <v>0</v>
      </c>
      <c r="AW98" s="533">
        <v>0</v>
      </c>
      <c r="AX98" s="533">
        <v>0</v>
      </c>
      <c r="AY98" s="533">
        <v>0</v>
      </c>
      <c r="AZ98" s="533">
        <v>0</v>
      </c>
      <c r="BA98" s="533">
        <v>0</v>
      </c>
      <c r="BB98" s="533">
        <v>0</v>
      </c>
      <c r="BC98" s="533">
        <v>0</v>
      </c>
      <c r="BD98" s="533">
        <v>0</v>
      </c>
      <c r="BE98" s="533">
        <v>0</v>
      </c>
      <c r="BF98" s="533">
        <v>0</v>
      </c>
      <c r="BG98" s="533">
        <v>0</v>
      </c>
      <c r="BH98" s="533">
        <v>0</v>
      </c>
      <c r="BI98" s="533">
        <v>0</v>
      </c>
      <c r="BJ98" s="533">
        <v>0</v>
      </c>
      <c r="BK98" s="533">
        <v>0</v>
      </c>
      <c r="BL98" s="533">
        <v>0</v>
      </c>
      <c r="BM98" s="533">
        <v>0</v>
      </c>
      <c r="BN98" s="533">
        <v>0</v>
      </c>
      <c r="BO98" s="533">
        <v>0</v>
      </c>
      <c r="BP98" s="533">
        <v>0</v>
      </c>
      <c r="BQ98" s="533">
        <v>0</v>
      </c>
      <c r="BR98" s="533">
        <v>0</v>
      </c>
      <c r="BS98" s="533">
        <v>0</v>
      </c>
      <c r="BT98" s="533">
        <v>0</v>
      </c>
      <c r="BU98" s="533">
        <v>0</v>
      </c>
      <c r="BV98" s="533">
        <v>0</v>
      </c>
      <c r="BW98" s="533">
        <v>0</v>
      </c>
      <c r="BX98" s="533">
        <v>0</v>
      </c>
      <c r="BY98" s="533">
        <v>0</v>
      </c>
      <c r="BZ98" s="533">
        <v>0</v>
      </c>
      <c r="CA98" s="533">
        <v>0</v>
      </c>
      <c r="CB98" s="533">
        <v>0</v>
      </c>
      <c r="CC98" s="534">
        <f t="shared" si="18"/>
        <v>0</v>
      </c>
      <c r="CD98" s="534">
        <f t="shared" si="18"/>
        <v>0</v>
      </c>
      <c r="CG98" s="270">
        <v>89</v>
      </c>
      <c r="CH98" s="239"/>
    </row>
    <row r="99" spans="1:86">
      <c r="A99" s="540"/>
      <c r="B99" s="529" t="s">
        <v>806</v>
      </c>
      <c r="C99" s="530">
        <f>C88+C77+C66+C55</f>
        <v>0</v>
      </c>
      <c r="D99" s="530">
        <f t="shared" ref="D99:BO99" si="26">D88+D77+D66+D55</f>
        <v>0</v>
      </c>
      <c r="E99" s="530">
        <f t="shared" si="26"/>
        <v>0</v>
      </c>
      <c r="F99" s="530">
        <f t="shared" si="26"/>
        <v>0</v>
      </c>
      <c r="G99" s="530">
        <f t="shared" si="26"/>
        <v>0</v>
      </c>
      <c r="H99" s="530">
        <f t="shared" si="26"/>
        <v>0</v>
      </c>
      <c r="I99" s="530">
        <f t="shared" si="26"/>
        <v>0</v>
      </c>
      <c r="J99" s="530">
        <f t="shared" si="26"/>
        <v>0</v>
      </c>
      <c r="K99" s="530">
        <f t="shared" si="26"/>
        <v>0</v>
      </c>
      <c r="L99" s="530">
        <f t="shared" si="26"/>
        <v>0</v>
      </c>
      <c r="M99" s="530">
        <f t="shared" si="26"/>
        <v>0</v>
      </c>
      <c r="N99" s="530">
        <f t="shared" si="26"/>
        <v>0</v>
      </c>
      <c r="O99" s="530">
        <f t="shared" si="26"/>
        <v>0</v>
      </c>
      <c r="P99" s="530">
        <f t="shared" si="26"/>
        <v>0</v>
      </c>
      <c r="Q99" s="530">
        <f t="shared" si="26"/>
        <v>0</v>
      </c>
      <c r="R99" s="530">
        <f t="shared" si="26"/>
        <v>0</v>
      </c>
      <c r="S99" s="530">
        <f t="shared" si="26"/>
        <v>0</v>
      </c>
      <c r="T99" s="530">
        <f t="shared" si="26"/>
        <v>0</v>
      </c>
      <c r="U99" s="530">
        <f t="shared" si="26"/>
        <v>0</v>
      </c>
      <c r="V99" s="530">
        <f t="shared" si="26"/>
        <v>0</v>
      </c>
      <c r="W99" s="530">
        <f t="shared" si="26"/>
        <v>0</v>
      </c>
      <c r="X99" s="530">
        <f t="shared" si="26"/>
        <v>0</v>
      </c>
      <c r="Y99" s="530">
        <f t="shared" si="26"/>
        <v>0</v>
      </c>
      <c r="Z99" s="530">
        <f t="shared" si="26"/>
        <v>0</v>
      </c>
      <c r="AA99" s="530">
        <f t="shared" si="26"/>
        <v>0</v>
      </c>
      <c r="AB99" s="530">
        <f t="shared" si="26"/>
        <v>0</v>
      </c>
      <c r="AC99" s="530">
        <f t="shared" si="26"/>
        <v>0</v>
      </c>
      <c r="AD99" s="530">
        <f t="shared" si="26"/>
        <v>0</v>
      </c>
      <c r="AE99" s="530">
        <f t="shared" si="26"/>
        <v>0</v>
      </c>
      <c r="AF99" s="530">
        <f t="shared" si="26"/>
        <v>0</v>
      </c>
      <c r="AG99" s="530">
        <f t="shared" si="26"/>
        <v>0</v>
      </c>
      <c r="AH99" s="530">
        <f t="shared" si="26"/>
        <v>0</v>
      </c>
      <c r="AI99" s="530">
        <f t="shared" si="26"/>
        <v>0</v>
      </c>
      <c r="AJ99" s="530">
        <f t="shared" si="26"/>
        <v>0</v>
      </c>
      <c r="AK99" s="530">
        <f t="shared" si="26"/>
        <v>0</v>
      </c>
      <c r="AL99" s="530">
        <f t="shared" si="26"/>
        <v>0</v>
      </c>
      <c r="AM99" s="530">
        <f t="shared" si="26"/>
        <v>0</v>
      </c>
      <c r="AN99" s="530">
        <f t="shared" si="26"/>
        <v>0</v>
      </c>
      <c r="AO99" s="530">
        <f t="shared" si="26"/>
        <v>0</v>
      </c>
      <c r="AP99" s="530">
        <f t="shared" si="26"/>
        <v>0</v>
      </c>
      <c r="AQ99" s="530">
        <f t="shared" si="26"/>
        <v>0</v>
      </c>
      <c r="AR99" s="530">
        <f t="shared" si="26"/>
        <v>0</v>
      </c>
      <c r="AS99" s="530">
        <f t="shared" si="26"/>
        <v>0</v>
      </c>
      <c r="AT99" s="530">
        <f t="shared" si="26"/>
        <v>0</v>
      </c>
      <c r="AU99" s="530">
        <f t="shared" si="26"/>
        <v>0</v>
      </c>
      <c r="AV99" s="530">
        <f t="shared" si="26"/>
        <v>0</v>
      </c>
      <c r="AW99" s="530">
        <f t="shared" si="26"/>
        <v>0</v>
      </c>
      <c r="AX99" s="530">
        <f t="shared" si="26"/>
        <v>0</v>
      </c>
      <c r="AY99" s="530">
        <f t="shared" si="26"/>
        <v>0</v>
      </c>
      <c r="AZ99" s="530">
        <f t="shared" si="26"/>
        <v>0</v>
      </c>
      <c r="BA99" s="530">
        <f t="shared" si="26"/>
        <v>0</v>
      </c>
      <c r="BB99" s="530">
        <f t="shared" si="26"/>
        <v>0</v>
      </c>
      <c r="BC99" s="530">
        <f t="shared" si="26"/>
        <v>0</v>
      </c>
      <c r="BD99" s="530">
        <f t="shared" si="26"/>
        <v>0</v>
      </c>
      <c r="BE99" s="530">
        <f t="shared" si="26"/>
        <v>0</v>
      </c>
      <c r="BF99" s="530">
        <f t="shared" si="26"/>
        <v>0</v>
      </c>
      <c r="BG99" s="530">
        <f t="shared" si="26"/>
        <v>0</v>
      </c>
      <c r="BH99" s="530">
        <f t="shared" si="26"/>
        <v>0</v>
      </c>
      <c r="BI99" s="530">
        <f t="shared" si="26"/>
        <v>0</v>
      </c>
      <c r="BJ99" s="530">
        <f t="shared" si="26"/>
        <v>0</v>
      </c>
      <c r="BK99" s="530">
        <f t="shared" si="26"/>
        <v>0</v>
      </c>
      <c r="BL99" s="530">
        <f t="shared" si="26"/>
        <v>0</v>
      </c>
      <c r="BM99" s="530">
        <f t="shared" si="26"/>
        <v>0</v>
      </c>
      <c r="BN99" s="530">
        <f t="shared" si="26"/>
        <v>0</v>
      </c>
      <c r="BO99" s="530">
        <f t="shared" si="26"/>
        <v>0</v>
      </c>
      <c r="BP99" s="530">
        <f t="shared" ref="BP99:CB99" si="27">BP88+BP77+BP66+BP55</f>
        <v>0</v>
      </c>
      <c r="BQ99" s="530">
        <f t="shared" si="27"/>
        <v>0</v>
      </c>
      <c r="BR99" s="530">
        <f t="shared" si="27"/>
        <v>0</v>
      </c>
      <c r="BS99" s="530">
        <f t="shared" si="27"/>
        <v>0</v>
      </c>
      <c r="BT99" s="530">
        <f t="shared" si="27"/>
        <v>0</v>
      </c>
      <c r="BU99" s="530">
        <f t="shared" si="27"/>
        <v>0</v>
      </c>
      <c r="BV99" s="530">
        <f t="shared" si="27"/>
        <v>0</v>
      </c>
      <c r="BW99" s="530">
        <f t="shared" si="27"/>
        <v>0</v>
      </c>
      <c r="BX99" s="530">
        <f t="shared" si="27"/>
        <v>0</v>
      </c>
      <c r="BY99" s="530">
        <f t="shared" si="27"/>
        <v>0</v>
      </c>
      <c r="BZ99" s="530">
        <f t="shared" si="27"/>
        <v>0</v>
      </c>
      <c r="CA99" s="530">
        <f t="shared" si="27"/>
        <v>0</v>
      </c>
      <c r="CB99" s="530">
        <f t="shared" si="27"/>
        <v>0</v>
      </c>
      <c r="CC99" s="530">
        <f>CC88+CC77+CC66+CC55</f>
        <v>0</v>
      </c>
      <c r="CD99" s="530">
        <f>CD88+CD77+CD66+CD55</f>
        <v>0</v>
      </c>
      <c r="CG99" s="270">
        <v>90</v>
      </c>
    </row>
    <row r="100" spans="1:86">
      <c r="A100" s="528" t="s">
        <v>507</v>
      </c>
      <c r="B100" s="529" t="s">
        <v>30</v>
      </c>
      <c r="C100" s="530">
        <f>SUM(C101:C110)</f>
        <v>0</v>
      </c>
      <c r="D100" s="530">
        <f t="shared" ref="D100:BO100" si="28">SUM(D101:D110)</f>
        <v>0</v>
      </c>
      <c r="E100" s="530">
        <f t="shared" si="28"/>
        <v>0</v>
      </c>
      <c r="F100" s="530">
        <f t="shared" si="28"/>
        <v>0</v>
      </c>
      <c r="G100" s="530">
        <f t="shared" si="28"/>
        <v>0</v>
      </c>
      <c r="H100" s="530">
        <f t="shared" si="28"/>
        <v>0</v>
      </c>
      <c r="I100" s="530">
        <f t="shared" si="28"/>
        <v>0</v>
      </c>
      <c r="J100" s="530">
        <f t="shared" si="28"/>
        <v>0</v>
      </c>
      <c r="K100" s="530">
        <f t="shared" si="28"/>
        <v>0</v>
      </c>
      <c r="L100" s="530">
        <f t="shared" si="28"/>
        <v>0</v>
      </c>
      <c r="M100" s="530">
        <f t="shared" si="28"/>
        <v>0</v>
      </c>
      <c r="N100" s="530">
        <f t="shared" si="28"/>
        <v>0</v>
      </c>
      <c r="O100" s="530">
        <f t="shared" si="28"/>
        <v>0</v>
      </c>
      <c r="P100" s="530">
        <f t="shared" si="28"/>
        <v>0</v>
      </c>
      <c r="Q100" s="530">
        <f t="shared" si="28"/>
        <v>0</v>
      </c>
      <c r="R100" s="530">
        <f t="shared" si="28"/>
        <v>0</v>
      </c>
      <c r="S100" s="530">
        <f t="shared" si="28"/>
        <v>0</v>
      </c>
      <c r="T100" s="530">
        <f t="shared" si="28"/>
        <v>0</v>
      </c>
      <c r="U100" s="530">
        <f t="shared" si="28"/>
        <v>0</v>
      </c>
      <c r="V100" s="530">
        <f t="shared" si="28"/>
        <v>0</v>
      </c>
      <c r="W100" s="530">
        <f t="shared" si="28"/>
        <v>0</v>
      </c>
      <c r="X100" s="530">
        <f t="shared" si="28"/>
        <v>0</v>
      </c>
      <c r="Y100" s="530">
        <f t="shared" si="28"/>
        <v>0</v>
      </c>
      <c r="Z100" s="530">
        <f t="shared" si="28"/>
        <v>0</v>
      </c>
      <c r="AA100" s="530">
        <f t="shared" si="28"/>
        <v>0</v>
      </c>
      <c r="AB100" s="530">
        <f t="shared" si="28"/>
        <v>0</v>
      </c>
      <c r="AC100" s="530">
        <f t="shared" si="28"/>
        <v>0</v>
      </c>
      <c r="AD100" s="530">
        <f t="shared" si="28"/>
        <v>0</v>
      </c>
      <c r="AE100" s="530">
        <f t="shared" si="28"/>
        <v>0</v>
      </c>
      <c r="AF100" s="530">
        <f t="shared" si="28"/>
        <v>0</v>
      </c>
      <c r="AG100" s="530">
        <f t="shared" si="28"/>
        <v>0</v>
      </c>
      <c r="AH100" s="530">
        <f t="shared" si="28"/>
        <v>0</v>
      </c>
      <c r="AI100" s="530">
        <f t="shared" si="28"/>
        <v>0</v>
      </c>
      <c r="AJ100" s="530">
        <f t="shared" si="28"/>
        <v>0</v>
      </c>
      <c r="AK100" s="530">
        <f t="shared" si="28"/>
        <v>0</v>
      </c>
      <c r="AL100" s="530">
        <f t="shared" si="28"/>
        <v>0</v>
      </c>
      <c r="AM100" s="530">
        <f t="shared" si="28"/>
        <v>0</v>
      </c>
      <c r="AN100" s="530">
        <f t="shared" si="28"/>
        <v>0</v>
      </c>
      <c r="AO100" s="530">
        <f t="shared" si="28"/>
        <v>0</v>
      </c>
      <c r="AP100" s="530">
        <f t="shared" si="28"/>
        <v>0</v>
      </c>
      <c r="AQ100" s="530">
        <f t="shared" si="28"/>
        <v>0</v>
      </c>
      <c r="AR100" s="530">
        <f t="shared" si="28"/>
        <v>0</v>
      </c>
      <c r="AS100" s="530">
        <f t="shared" si="28"/>
        <v>0</v>
      </c>
      <c r="AT100" s="530">
        <f t="shared" si="28"/>
        <v>0</v>
      </c>
      <c r="AU100" s="530">
        <f t="shared" si="28"/>
        <v>0</v>
      </c>
      <c r="AV100" s="530">
        <f t="shared" si="28"/>
        <v>0</v>
      </c>
      <c r="AW100" s="530">
        <f t="shared" si="28"/>
        <v>0</v>
      </c>
      <c r="AX100" s="530">
        <f t="shared" si="28"/>
        <v>0</v>
      </c>
      <c r="AY100" s="530">
        <f t="shared" si="28"/>
        <v>0</v>
      </c>
      <c r="AZ100" s="530">
        <f t="shared" si="28"/>
        <v>0</v>
      </c>
      <c r="BA100" s="530">
        <f t="shared" si="28"/>
        <v>0</v>
      </c>
      <c r="BB100" s="530">
        <f t="shared" si="28"/>
        <v>0</v>
      </c>
      <c r="BC100" s="530">
        <f t="shared" si="28"/>
        <v>0</v>
      </c>
      <c r="BD100" s="530">
        <f t="shared" si="28"/>
        <v>0</v>
      </c>
      <c r="BE100" s="530">
        <f t="shared" si="28"/>
        <v>0</v>
      </c>
      <c r="BF100" s="530">
        <f t="shared" si="28"/>
        <v>0</v>
      </c>
      <c r="BG100" s="530">
        <f t="shared" si="28"/>
        <v>0</v>
      </c>
      <c r="BH100" s="530">
        <f t="shared" si="28"/>
        <v>0</v>
      </c>
      <c r="BI100" s="530">
        <f t="shared" si="28"/>
        <v>0</v>
      </c>
      <c r="BJ100" s="530">
        <f t="shared" si="28"/>
        <v>0</v>
      </c>
      <c r="BK100" s="530">
        <f t="shared" si="28"/>
        <v>0</v>
      </c>
      <c r="BL100" s="530">
        <f t="shared" si="28"/>
        <v>0</v>
      </c>
      <c r="BM100" s="530">
        <f t="shared" si="28"/>
        <v>0</v>
      </c>
      <c r="BN100" s="530">
        <f t="shared" si="28"/>
        <v>0</v>
      </c>
      <c r="BO100" s="530">
        <f t="shared" si="28"/>
        <v>0</v>
      </c>
      <c r="BP100" s="530">
        <f t="shared" ref="BP100:BZ100" si="29">SUM(BP101:BP110)</f>
        <v>0</v>
      </c>
      <c r="BQ100" s="530">
        <f t="shared" si="29"/>
        <v>0</v>
      </c>
      <c r="BR100" s="530">
        <f t="shared" si="29"/>
        <v>0</v>
      </c>
      <c r="BS100" s="530">
        <f t="shared" si="29"/>
        <v>0</v>
      </c>
      <c r="BT100" s="530">
        <f t="shared" si="29"/>
        <v>0</v>
      </c>
      <c r="BU100" s="530">
        <f t="shared" si="29"/>
        <v>0</v>
      </c>
      <c r="BV100" s="530">
        <f t="shared" si="29"/>
        <v>0</v>
      </c>
      <c r="BW100" s="530">
        <f t="shared" si="29"/>
        <v>0</v>
      </c>
      <c r="BX100" s="530">
        <f t="shared" si="29"/>
        <v>0</v>
      </c>
      <c r="BY100" s="530">
        <f t="shared" si="29"/>
        <v>0</v>
      </c>
      <c r="BZ100" s="530">
        <f t="shared" si="29"/>
        <v>0</v>
      </c>
      <c r="CA100" s="530">
        <f>SUM(CA101:CA110)</f>
        <v>0</v>
      </c>
      <c r="CB100" s="530">
        <f>SUM(CB101:CB110)</f>
        <v>0</v>
      </c>
      <c r="CC100" s="530">
        <f>SUM(CC101:CC110)</f>
        <v>0</v>
      </c>
      <c r="CD100" s="530">
        <f t="shared" ref="CD100" si="30">SUM(CD101:CD110)</f>
        <v>0</v>
      </c>
      <c r="CG100" s="270">
        <v>91</v>
      </c>
    </row>
    <row r="101" spans="1:86">
      <c r="A101" s="543"/>
      <c r="B101" s="352" t="s">
        <v>226</v>
      </c>
      <c r="C101" s="533">
        <v>0</v>
      </c>
      <c r="D101" s="533">
        <v>0</v>
      </c>
      <c r="E101" s="533">
        <v>0</v>
      </c>
      <c r="F101" s="533">
        <v>0</v>
      </c>
      <c r="G101" s="533">
        <v>0</v>
      </c>
      <c r="H101" s="533">
        <v>0</v>
      </c>
      <c r="I101" s="533">
        <v>0</v>
      </c>
      <c r="J101" s="533">
        <v>0</v>
      </c>
      <c r="K101" s="533">
        <v>0</v>
      </c>
      <c r="L101" s="533">
        <v>0</v>
      </c>
      <c r="M101" s="533">
        <v>0</v>
      </c>
      <c r="N101" s="533">
        <v>0</v>
      </c>
      <c r="O101" s="533">
        <v>0</v>
      </c>
      <c r="P101" s="533">
        <v>0</v>
      </c>
      <c r="Q101" s="533">
        <v>0</v>
      </c>
      <c r="R101" s="533">
        <v>0</v>
      </c>
      <c r="S101" s="533">
        <v>0</v>
      </c>
      <c r="T101" s="533">
        <v>0</v>
      </c>
      <c r="U101" s="533">
        <v>0</v>
      </c>
      <c r="V101" s="533">
        <v>0</v>
      </c>
      <c r="W101" s="533">
        <v>0</v>
      </c>
      <c r="X101" s="533">
        <v>0</v>
      </c>
      <c r="Y101" s="533">
        <v>0</v>
      </c>
      <c r="Z101" s="533">
        <v>0</v>
      </c>
      <c r="AA101" s="533">
        <v>0</v>
      </c>
      <c r="AB101" s="533">
        <v>0</v>
      </c>
      <c r="AC101" s="533">
        <v>0</v>
      </c>
      <c r="AD101" s="533">
        <v>0</v>
      </c>
      <c r="AE101" s="533">
        <v>0</v>
      </c>
      <c r="AF101" s="533">
        <v>0</v>
      </c>
      <c r="AG101" s="533">
        <v>0</v>
      </c>
      <c r="AH101" s="533">
        <v>0</v>
      </c>
      <c r="AI101" s="533">
        <v>0</v>
      </c>
      <c r="AJ101" s="533">
        <v>0</v>
      </c>
      <c r="AK101" s="533">
        <v>0</v>
      </c>
      <c r="AL101" s="533">
        <v>0</v>
      </c>
      <c r="AM101" s="533">
        <v>0</v>
      </c>
      <c r="AN101" s="533">
        <v>0</v>
      </c>
      <c r="AO101" s="533">
        <v>0</v>
      </c>
      <c r="AP101" s="533">
        <v>0</v>
      </c>
      <c r="AQ101" s="533">
        <v>0</v>
      </c>
      <c r="AR101" s="533">
        <v>0</v>
      </c>
      <c r="AS101" s="533">
        <v>0</v>
      </c>
      <c r="AT101" s="533">
        <v>0</v>
      </c>
      <c r="AU101" s="533">
        <v>0</v>
      </c>
      <c r="AV101" s="533">
        <v>0</v>
      </c>
      <c r="AW101" s="533">
        <v>0</v>
      </c>
      <c r="AX101" s="533">
        <v>0</v>
      </c>
      <c r="AY101" s="533">
        <v>0</v>
      </c>
      <c r="AZ101" s="533">
        <v>0</v>
      </c>
      <c r="BA101" s="533">
        <v>0</v>
      </c>
      <c r="BB101" s="533">
        <v>0</v>
      </c>
      <c r="BC101" s="533">
        <v>0</v>
      </c>
      <c r="BD101" s="533">
        <v>0</v>
      </c>
      <c r="BE101" s="533">
        <v>0</v>
      </c>
      <c r="BF101" s="533">
        <v>0</v>
      </c>
      <c r="BG101" s="533">
        <v>0</v>
      </c>
      <c r="BH101" s="533">
        <v>0</v>
      </c>
      <c r="BI101" s="533">
        <v>0</v>
      </c>
      <c r="BJ101" s="533">
        <v>0</v>
      </c>
      <c r="BK101" s="533">
        <v>0</v>
      </c>
      <c r="BL101" s="533">
        <v>0</v>
      </c>
      <c r="BM101" s="533">
        <v>0</v>
      </c>
      <c r="BN101" s="533">
        <v>0</v>
      </c>
      <c r="BO101" s="533">
        <v>0</v>
      </c>
      <c r="BP101" s="533">
        <v>0</v>
      </c>
      <c r="BQ101" s="533">
        <v>0</v>
      </c>
      <c r="BR101" s="533">
        <v>0</v>
      </c>
      <c r="BS101" s="533">
        <v>0</v>
      </c>
      <c r="BT101" s="533">
        <v>0</v>
      </c>
      <c r="BU101" s="533">
        <v>0</v>
      </c>
      <c r="BV101" s="533">
        <v>0</v>
      </c>
      <c r="BW101" s="533">
        <v>0</v>
      </c>
      <c r="BX101" s="533">
        <v>0</v>
      </c>
      <c r="BY101" s="533">
        <v>0</v>
      </c>
      <c r="BZ101" s="533">
        <v>0</v>
      </c>
      <c r="CA101" s="533">
        <v>0</v>
      </c>
      <c r="CB101" s="533">
        <v>0</v>
      </c>
      <c r="CC101" s="534">
        <f>C101+E101+G101+I101+K101+M101+O101+Q101+S101+U101+W101+Y101+AA101+AC101+AE101+AG101+AI101+AK101+AM101+AO101+AQ101+AS101+AU101+AW101+AY101+BA101+BC101+BE101+BG101+BI101+BK101+BM101+BO101+BQ101+BS101+BU101+BW101+BY101+CA101</f>
        <v>0</v>
      </c>
      <c r="CD101" s="534">
        <f>D101+F101+H101+J101+L101+N101+P101+R101+T101+V101+X101+Z101+AB101+AD101+AF101+AH101+AJ101+AL101+AN101+AP101+AR101+AT101+AV101+AX101+AZ101+BB101+BD101+BF101+BH101+BJ101+BL101+BN101+BP101+BR101+BT101+BV101+BX101+BZ101+CB101</f>
        <v>0</v>
      </c>
      <c r="CF101" s="239"/>
      <c r="CG101" s="270">
        <v>92</v>
      </c>
    </row>
    <row r="102" spans="1:86">
      <c r="A102" s="541"/>
      <c r="B102" s="199" t="s">
        <v>490</v>
      </c>
      <c r="C102" s="533">
        <v>0</v>
      </c>
      <c r="D102" s="533">
        <v>0</v>
      </c>
      <c r="E102" s="533">
        <v>0</v>
      </c>
      <c r="F102" s="533">
        <v>0</v>
      </c>
      <c r="G102" s="533">
        <v>0</v>
      </c>
      <c r="H102" s="533">
        <v>0</v>
      </c>
      <c r="I102" s="533">
        <v>0</v>
      </c>
      <c r="J102" s="533">
        <v>0</v>
      </c>
      <c r="K102" s="533">
        <v>0</v>
      </c>
      <c r="L102" s="533">
        <v>0</v>
      </c>
      <c r="M102" s="533">
        <v>0</v>
      </c>
      <c r="N102" s="533">
        <v>0</v>
      </c>
      <c r="O102" s="533">
        <v>0</v>
      </c>
      <c r="P102" s="533">
        <v>0</v>
      </c>
      <c r="Q102" s="533">
        <v>0</v>
      </c>
      <c r="R102" s="533">
        <v>0</v>
      </c>
      <c r="S102" s="533">
        <v>0</v>
      </c>
      <c r="T102" s="533">
        <v>0</v>
      </c>
      <c r="U102" s="533">
        <v>0</v>
      </c>
      <c r="V102" s="533">
        <v>0</v>
      </c>
      <c r="W102" s="533">
        <v>0</v>
      </c>
      <c r="X102" s="533">
        <v>0</v>
      </c>
      <c r="Y102" s="533">
        <v>0</v>
      </c>
      <c r="Z102" s="533">
        <v>0</v>
      </c>
      <c r="AA102" s="533">
        <v>0</v>
      </c>
      <c r="AB102" s="533">
        <v>0</v>
      </c>
      <c r="AC102" s="533">
        <v>0</v>
      </c>
      <c r="AD102" s="533">
        <v>0</v>
      </c>
      <c r="AE102" s="533">
        <v>0</v>
      </c>
      <c r="AF102" s="533">
        <v>0</v>
      </c>
      <c r="AG102" s="533">
        <v>0</v>
      </c>
      <c r="AH102" s="533">
        <v>0</v>
      </c>
      <c r="AI102" s="533">
        <v>0</v>
      </c>
      <c r="AJ102" s="533">
        <v>0</v>
      </c>
      <c r="AK102" s="533">
        <v>0</v>
      </c>
      <c r="AL102" s="533">
        <v>0</v>
      </c>
      <c r="AM102" s="533">
        <v>0</v>
      </c>
      <c r="AN102" s="533">
        <v>0</v>
      </c>
      <c r="AO102" s="533">
        <v>0</v>
      </c>
      <c r="AP102" s="533">
        <v>0</v>
      </c>
      <c r="AQ102" s="533">
        <v>0</v>
      </c>
      <c r="AR102" s="533">
        <v>0</v>
      </c>
      <c r="AS102" s="533">
        <v>0</v>
      </c>
      <c r="AT102" s="533">
        <v>0</v>
      </c>
      <c r="AU102" s="533">
        <v>0</v>
      </c>
      <c r="AV102" s="533">
        <v>0</v>
      </c>
      <c r="AW102" s="533">
        <v>0</v>
      </c>
      <c r="AX102" s="533">
        <v>0</v>
      </c>
      <c r="AY102" s="533">
        <v>0</v>
      </c>
      <c r="AZ102" s="533">
        <v>0</v>
      </c>
      <c r="BA102" s="533">
        <v>0</v>
      </c>
      <c r="BB102" s="533">
        <v>0</v>
      </c>
      <c r="BC102" s="533">
        <v>0</v>
      </c>
      <c r="BD102" s="533">
        <v>0</v>
      </c>
      <c r="BE102" s="533">
        <v>0</v>
      </c>
      <c r="BF102" s="533">
        <v>0</v>
      </c>
      <c r="BG102" s="533">
        <v>0</v>
      </c>
      <c r="BH102" s="533">
        <v>0</v>
      </c>
      <c r="BI102" s="533">
        <v>0</v>
      </c>
      <c r="BJ102" s="533">
        <v>0</v>
      </c>
      <c r="BK102" s="533">
        <v>0</v>
      </c>
      <c r="BL102" s="533">
        <v>0</v>
      </c>
      <c r="BM102" s="533">
        <v>0</v>
      </c>
      <c r="BN102" s="533">
        <v>0</v>
      </c>
      <c r="BO102" s="533">
        <v>0</v>
      </c>
      <c r="BP102" s="533">
        <v>0</v>
      </c>
      <c r="BQ102" s="533">
        <v>0</v>
      </c>
      <c r="BR102" s="533">
        <v>0</v>
      </c>
      <c r="BS102" s="533">
        <v>0</v>
      </c>
      <c r="BT102" s="533">
        <v>0</v>
      </c>
      <c r="BU102" s="533">
        <v>0</v>
      </c>
      <c r="BV102" s="533">
        <v>0</v>
      </c>
      <c r="BW102" s="533">
        <v>0</v>
      </c>
      <c r="BX102" s="533">
        <v>0</v>
      </c>
      <c r="BY102" s="533">
        <v>0</v>
      </c>
      <c r="BZ102" s="533">
        <v>0</v>
      </c>
      <c r="CA102" s="533">
        <v>0</v>
      </c>
      <c r="CB102" s="533">
        <v>0</v>
      </c>
      <c r="CC102" s="534">
        <f t="shared" ref="CC102:CD143" si="31">C102+E102+G102+I102+K102+M102+O102+Q102+S102+U102+W102+Y102+AA102+AC102+AE102+AG102+AI102+AK102+AM102+AO102+AQ102+AS102+AU102+AW102+AY102+BA102+BC102+BE102+BG102+BI102+BK102+BM102+BO102+BQ102+BS102+BU102+BW102+BY102+CA102</f>
        <v>0</v>
      </c>
      <c r="CD102" s="534">
        <f t="shared" si="31"/>
        <v>0</v>
      </c>
      <c r="CF102" s="239"/>
      <c r="CG102" s="270">
        <v>93</v>
      </c>
    </row>
    <row r="103" spans="1:86">
      <c r="A103" s="541"/>
      <c r="B103" s="199" t="s">
        <v>492</v>
      </c>
      <c r="C103" s="533">
        <v>0</v>
      </c>
      <c r="D103" s="533">
        <v>0</v>
      </c>
      <c r="E103" s="533">
        <v>0</v>
      </c>
      <c r="F103" s="533">
        <v>0</v>
      </c>
      <c r="G103" s="533">
        <v>0</v>
      </c>
      <c r="H103" s="533">
        <v>0</v>
      </c>
      <c r="I103" s="533">
        <v>0</v>
      </c>
      <c r="J103" s="533">
        <v>0</v>
      </c>
      <c r="K103" s="533">
        <v>0</v>
      </c>
      <c r="L103" s="533">
        <v>0</v>
      </c>
      <c r="M103" s="533">
        <v>0</v>
      </c>
      <c r="N103" s="533">
        <v>0</v>
      </c>
      <c r="O103" s="533">
        <v>0</v>
      </c>
      <c r="P103" s="533">
        <v>0</v>
      </c>
      <c r="Q103" s="533">
        <v>0</v>
      </c>
      <c r="R103" s="533">
        <v>0</v>
      </c>
      <c r="S103" s="533">
        <v>0</v>
      </c>
      <c r="T103" s="533">
        <v>0</v>
      </c>
      <c r="U103" s="533">
        <v>0</v>
      </c>
      <c r="V103" s="533">
        <v>0</v>
      </c>
      <c r="W103" s="533">
        <v>0</v>
      </c>
      <c r="X103" s="533">
        <v>0</v>
      </c>
      <c r="Y103" s="533">
        <v>0</v>
      </c>
      <c r="Z103" s="533">
        <v>0</v>
      </c>
      <c r="AA103" s="533">
        <v>0</v>
      </c>
      <c r="AB103" s="533">
        <v>0</v>
      </c>
      <c r="AC103" s="533">
        <v>0</v>
      </c>
      <c r="AD103" s="533">
        <v>0</v>
      </c>
      <c r="AE103" s="533">
        <v>0</v>
      </c>
      <c r="AF103" s="533">
        <v>0</v>
      </c>
      <c r="AG103" s="533">
        <v>0</v>
      </c>
      <c r="AH103" s="533">
        <v>0</v>
      </c>
      <c r="AI103" s="533">
        <v>0</v>
      </c>
      <c r="AJ103" s="533">
        <v>0</v>
      </c>
      <c r="AK103" s="533">
        <v>0</v>
      </c>
      <c r="AL103" s="533">
        <v>0</v>
      </c>
      <c r="AM103" s="533">
        <v>0</v>
      </c>
      <c r="AN103" s="533">
        <v>0</v>
      </c>
      <c r="AO103" s="533">
        <v>0</v>
      </c>
      <c r="AP103" s="533">
        <v>0</v>
      </c>
      <c r="AQ103" s="533">
        <v>0</v>
      </c>
      <c r="AR103" s="533">
        <v>0</v>
      </c>
      <c r="AS103" s="533">
        <v>0</v>
      </c>
      <c r="AT103" s="533">
        <v>0</v>
      </c>
      <c r="AU103" s="533">
        <v>0</v>
      </c>
      <c r="AV103" s="533">
        <v>0</v>
      </c>
      <c r="AW103" s="533">
        <v>0</v>
      </c>
      <c r="AX103" s="533">
        <v>0</v>
      </c>
      <c r="AY103" s="533">
        <v>0</v>
      </c>
      <c r="AZ103" s="533">
        <v>0</v>
      </c>
      <c r="BA103" s="533">
        <v>0</v>
      </c>
      <c r="BB103" s="533">
        <v>0</v>
      </c>
      <c r="BC103" s="533">
        <v>0</v>
      </c>
      <c r="BD103" s="533">
        <v>0</v>
      </c>
      <c r="BE103" s="533">
        <v>0</v>
      </c>
      <c r="BF103" s="533">
        <v>0</v>
      </c>
      <c r="BG103" s="533">
        <v>0</v>
      </c>
      <c r="BH103" s="533">
        <v>0</v>
      </c>
      <c r="BI103" s="533">
        <v>0</v>
      </c>
      <c r="BJ103" s="533">
        <v>0</v>
      </c>
      <c r="BK103" s="533">
        <v>0</v>
      </c>
      <c r="BL103" s="533">
        <v>0</v>
      </c>
      <c r="BM103" s="533">
        <v>0</v>
      </c>
      <c r="BN103" s="533">
        <v>0</v>
      </c>
      <c r="BO103" s="533">
        <v>0</v>
      </c>
      <c r="BP103" s="533">
        <v>0</v>
      </c>
      <c r="BQ103" s="533">
        <v>0</v>
      </c>
      <c r="BR103" s="533">
        <v>0</v>
      </c>
      <c r="BS103" s="533">
        <v>0</v>
      </c>
      <c r="BT103" s="533">
        <v>0</v>
      </c>
      <c r="BU103" s="533">
        <v>0</v>
      </c>
      <c r="BV103" s="533">
        <v>0</v>
      </c>
      <c r="BW103" s="533">
        <v>0</v>
      </c>
      <c r="BX103" s="533">
        <v>0</v>
      </c>
      <c r="BY103" s="533">
        <v>0</v>
      </c>
      <c r="BZ103" s="533">
        <v>0</v>
      </c>
      <c r="CA103" s="533">
        <v>0</v>
      </c>
      <c r="CB103" s="533">
        <v>0</v>
      </c>
      <c r="CC103" s="534">
        <f t="shared" si="31"/>
        <v>0</v>
      </c>
      <c r="CD103" s="534">
        <f t="shared" si="31"/>
        <v>0</v>
      </c>
      <c r="CF103" s="239"/>
      <c r="CG103" s="270">
        <v>94</v>
      </c>
    </row>
    <row r="104" spans="1:86">
      <c r="A104" s="541"/>
      <c r="B104" s="199" t="s">
        <v>493</v>
      </c>
      <c r="C104" s="533">
        <v>0</v>
      </c>
      <c r="D104" s="533">
        <v>0</v>
      </c>
      <c r="E104" s="533">
        <v>0</v>
      </c>
      <c r="F104" s="533">
        <v>0</v>
      </c>
      <c r="G104" s="533">
        <v>0</v>
      </c>
      <c r="H104" s="533">
        <v>0</v>
      </c>
      <c r="I104" s="533">
        <v>0</v>
      </c>
      <c r="J104" s="533">
        <v>0</v>
      </c>
      <c r="K104" s="533">
        <v>0</v>
      </c>
      <c r="L104" s="533">
        <v>0</v>
      </c>
      <c r="M104" s="533">
        <v>0</v>
      </c>
      <c r="N104" s="533">
        <v>0</v>
      </c>
      <c r="O104" s="533">
        <v>0</v>
      </c>
      <c r="P104" s="533">
        <v>0</v>
      </c>
      <c r="Q104" s="533">
        <v>0</v>
      </c>
      <c r="R104" s="533">
        <v>0</v>
      </c>
      <c r="S104" s="533">
        <v>0</v>
      </c>
      <c r="T104" s="533">
        <v>0</v>
      </c>
      <c r="U104" s="533">
        <v>0</v>
      </c>
      <c r="V104" s="533">
        <v>0</v>
      </c>
      <c r="W104" s="533">
        <v>0</v>
      </c>
      <c r="X104" s="533">
        <v>0</v>
      </c>
      <c r="Y104" s="533">
        <v>0</v>
      </c>
      <c r="Z104" s="533">
        <v>0</v>
      </c>
      <c r="AA104" s="533">
        <v>0</v>
      </c>
      <c r="AB104" s="533">
        <v>0</v>
      </c>
      <c r="AC104" s="533">
        <v>0</v>
      </c>
      <c r="AD104" s="533">
        <v>0</v>
      </c>
      <c r="AE104" s="533">
        <v>0</v>
      </c>
      <c r="AF104" s="533">
        <v>0</v>
      </c>
      <c r="AG104" s="533">
        <v>0</v>
      </c>
      <c r="AH104" s="533">
        <v>0</v>
      </c>
      <c r="AI104" s="533">
        <v>0</v>
      </c>
      <c r="AJ104" s="533">
        <v>0</v>
      </c>
      <c r="AK104" s="533">
        <v>0</v>
      </c>
      <c r="AL104" s="533">
        <v>0</v>
      </c>
      <c r="AM104" s="533">
        <v>0</v>
      </c>
      <c r="AN104" s="533">
        <v>0</v>
      </c>
      <c r="AO104" s="533">
        <v>0</v>
      </c>
      <c r="AP104" s="533">
        <v>0</v>
      </c>
      <c r="AQ104" s="533">
        <v>0</v>
      </c>
      <c r="AR104" s="533">
        <v>0</v>
      </c>
      <c r="AS104" s="533">
        <v>0</v>
      </c>
      <c r="AT104" s="533">
        <v>0</v>
      </c>
      <c r="AU104" s="533">
        <v>0</v>
      </c>
      <c r="AV104" s="533">
        <v>0</v>
      </c>
      <c r="AW104" s="533">
        <v>0</v>
      </c>
      <c r="AX104" s="533">
        <v>0</v>
      </c>
      <c r="AY104" s="533">
        <v>0</v>
      </c>
      <c r="AZ104" s="533">
        <v>0</v>
      </c>
      <c r="BA104" s="533">
        <v>0</v>
      </c>
      <c r="BB104" s="533">
        <v>0</v>
      </c>
      <c r="BC104" s="533">
        <v>0</v>
      </c>
      <c r="BD104" s="533">
        <v>0</v>
      </c>
      <c r="BE104" s="533">
        <v>0</v>
      </c>
      <c r="BF104" s="533">
        <v>0</v>
      </c>
      <c r="BG104" s="533">
        <v>0</v>
      </c>
      <c r="BH104" s="533">
        <v>0</v>
      </c>
      <c r="BI104" s="533">
        <v>0</v>
      </c>
      <c r="BJ104" s="533">
        <v>0</v>
      </c>
      <c r="BK104" s="533">
        <v>0</v>
      </c>
      <c r="BL104" s="533">
        <v>0</v>
      </c>
      <c r="BM104" s="533">
        <v>0</v>
      </c>
      <c r="BN104" s="533">
        <v>0</v>
      </c>
      <c r="BO104" s="533">
        <v>0</v>
      </c>
      <c r="BP104" s="533">
        <v>0</v>
      </c>
      <c r="BQ104" s="533">
        <v>0</v>
      </c>
      <c r="BR104" s="533">
        <v>0</v>
      </c>
      <c r="BS104" s="533">
        <v>0</v>
      </c>
      <c r="BT104" s="533">
        <v>0</v>
      </c>
      <c r="BU104" s="533">
        <v>0</v>
      </c>
      <c r="BV104" s="533">
        <v>0</v>
      </c>
      <c r="BW104" s="533">
        <v>0</v>
      </c>
      <c r="BX104" s="533">
        <v>0</v>
      </c>
      <c r="BY104" s="533">
        <v>0</v>
      </c>
      <c r="BZ104" s="533">
        <v>0</v>
      </c>
      <c r="CA104" s="533">
        <v>0</v>
      </c>
      <c r="CB104" s="533">
        <v>0</v>
      </c>
      <c r="CC104" s="534">
        <f t="shared" si="31"/>
        <v>0</v>
      </c>
      <c r="CD104" s="534">
        <f t="shared" si="31"/>
        <v>0</v>
      </c>
      <c r="CF104" s="239"/>
      <c r="CG104" s="270">
        <v>95</v>
      </c>
    </row>
    <row r="105" spans="1:86">
      <c r="A105" s="541"/>
      <c r="B105" s="199" t="s">
        <v>494</v>
      </c>
      <c r="C105" s="533">
        <v>0</v>
      </c>
      <c r="D105" s="533">
        <v>0</v>
      </c>
      <c r="E105" s="533">
        <v>0</v>
      </c>
      <c r="F105" s="533">
        <v>0</v>
      </c>
      <c r="G105" s="533">
        <v>0</v>
      </c>
      <c r="H105" s="533">
        <v>0</v>
      </c>
      <c r="I105" s="533">
        <v>0</v>
      </c>
      <c r="J105" s="533">
        <v>0</v>
      </c>
      <c r="K105" s="533">
        <v>0</v>
      </c>
      <c r="L105" s="533">
        <v>0</v>
      </c>
      <c r="M105" s="533">
        <v>0</v>
      </c>
      <c r="N105" s="533">
        <v>0</v>
      </c>
      <c r="O105" s="533">
        <v>0</v>
      </c>
      <c r="P105" s="533">
        <v>0</v>
      </c>
      <c r="Q105" s="533">
        <v>0</v>
      </c>
      <c r="R105" s="533">
        <v>0</v>
      </c>
      <c r="S105" s="533">
        <v>0</v>
      </c>
      <c r="T105" s="533">
        <v>0</v>
      </c>
      <c r="U105" s="533">
        <v>0</v>
      </c>
      <c r="V105" s="533">
        <v>0</v>
      </c>
      <c r="W105" s="533">
        <v>0</v>
      </c>
      <c r="X105" s="533">
        <v>0</v>
      </c>
      <c r="Y105" s="533">
        <v>0</v>
      </c>
      <c r="Z105" s="533">
        <v>0</v>
      </c>
      <c r="AA105" s="533">
        <v>0</v>
      </c>
      <c r="AB105" s="533">
        <v>0</v>
      </c>
      <c r="AC105" s="533">
        <v>0</v>
      </c>
      <c r="AD105" s="533">
        <v>0</v>
      </c>
      <c r="AE105" s="533">
        <v>0</v>
      </c>
      <c r="AF105" s="533">
        <v>0</v>
      </c>
      <c r="AG105" s="533">
        <v>0</v>
      </c>
      <c r="AH105" s="533">
        <v>0</v>
      </c>
      <c r="AI105" s="533">
        <v>0</v>
      </c>
      <c r="AJ105" s="533">
        <v>0</v>
      </c>
      <c r="AK105" s="533">
        <v>0</v>
      </c>
      <c r="AL105" s="533">
        <v>0</v>
      </c>
      <c r="AM105" s="533">
        <v>0</v>
      </c>
      <c r="AN105" s="533">
        <v>0</v>
      </c>
      <c r="AO105" s="533">
        <v>0</v>
      </c>
      <c r="AP105" s="533">
        <v>0</v>
      </c>
      <c r="AQ105" s="533">
        <v>0</v>
      </c>
      <c r="AR105" s="533">
        <v>0</v>
      </c>
      <c r="AS105" s="533">
        <v>0</v>
      </c>
      <c r="AT105" s="533">
        <v>0</v>
      </c>
      <c r="AU105" s="533">
        <v>0</v>
      </c>
      <c r="AV105" s="533">
        <v>0</v>
      </c>
      <c r="AW105" s="533">
        <v>0</v>
      </c>
      <c r="AX105" s="533">
        <v>0</v>
      </c>
      <c r="AY105" s="533">
        <v>0</v>
      </c>
      <c r="AZ105" s="533">
        <v>0</v>
      </c>
      <c r="BA105" s="533">
        <v>0</v>
      </c>
      <c r="BB105" s="533">
        <v>0</v>
      </c>
      <c r="BC105" s="533">
        <v>0</v>
      </c>
      <c r="BD105" s="533">
        <v>0</v>
      </c>
      <c r="BE105" s="533">
        <v>0</v>
      </c>
      <c r="BF105" s="533">
        <v>0</v>
      </c>
      <c r="BG105" s="533">
        <v>0</v>
      </c>
      <c r="BH105" s="533">
        <v>0</v>
      </c>
      <c r="BI105" s="533">
        <v>0</v>
      </c>
      <c r="BJ105" s="533">
        <v>0</v>
      </c>
      <c r="BK105" s="533">
        <v>0</v>
      </c>
      <c r="BL105" s="533">
        <v>0</v>
      </c>
      <c r="BM105" s="533">
        <v>0</v>
      </c>
      <c r="BN105" s="533">
        <v>0</v>
      </c>
      <c r="BO105" s="533">
        <v>0</v>
      </c>
      <c r="BP105" s="533">
        <v>0</v>
      </c>
      <c r="BQ105" s="533">
        <v>0</v>
      </c>
      <c r="BR105" s="533">
        <v>0</v>
      </c>
      <c r="BS105" s="533">
        <v>0</v>
      </c>
      <c r="BT105" s="533">
        <v>0</v>
      </c>
      <c r="BU105" s="533">
        <v>0</v>
      </c>
      <c r="BV105" s="533">
        <v>0</v>
      </c>
      <c r="BW105" s="533">
        <v>0</v>
      </c>
      <c r="BX105" s="533">
        <v>0</v>
      </c>
      <c r="BY105" s="533">
        <v>0</v>
      </c>
      <c r="BZ105" s="533">
        <v>0</v>
      </c>
      <c r="CA105" s="533">
        <v>0</v>
      </c>
      <c r="CB105" s="533">
        <v>0</v>
      </c>
      <c r="CC105" s="534">
        <f t="shared" si="31"/>
        <v>0</v>
      </c>
      <c r="CD105" s="534">
        <f t="shared" si="31"/>
        <v>0</v>
      </c>
      <c r="CF105" s="239"/>
      <c r="CG105" s="270">
        <v>96</v>
      </c>
    </row>
    <row r="106" spans="1:86">
      <c r="A106" s="541"/>
      <c r="B106" s="200" t="s">
        <v>801</v>
      </c>
      <c r="C106" s="533">
        <v>0</v>
      </c>
      <c r="D106" s="533">
        <v>0</v>
      </c>
      <c r="E106" s="533">
        <v>0</v>
      </c>
      <c r="F106" s="533">
        <v>0</v>
      </c>
      <c r="G106" s="533">
        <v>0</v>
      </c>
      <c r="H106" s="533">
        <v>0</v>
      </c>
      <c r="I106" s="533">
        <v>0</v>
      </c>
      <c r="J106" s="533">
        <v>0</v>
      </c>
      <c r="K106" s="533">
        <v>0</v>
      </c>
      <c r="L106" s="533">
        <v>0</v>
      </c>
      <c r="M106" s="533">
        <v>0</v>
      </c>
      <c r="N106" s="533">
        <v>0</v>
      </c>
      <c r="O106" s="533">
        <v>0</v>
      </c>
      <c r="P106" s="533">
        <v>0</v>
      </c>
      <c r="Q106" s="533">
        <v>0</v>
      </c>
      <c r="R106" s="533">
        <v>0</v>
      </c>
      <c r="S106" s="533">
        <v>0</v>
      </c>
      <c r="T106" s="533">
        <v>0</v>
      </c>
      <c r="U106" s="533">
        <v>0</v>
      </c>
      <c r="V106" s="533">
        <v>0</v>
      </c>
      <c r="W106" s="533">
        <v>0</v>
      </c>
      <c r="X106" s="533">
        <v>0</v>
      </c>
      <c r="Y106" s="533">
        <v>0</v>
      </c>
      <c r="Z106" s="533">
        <v>0</v>
      </c>
      <c r="AA106" s="533">
        <v>0</v>
      </c>
      <c r="AB106" s="533">
        <v>0</v>
      </c>
      <c r="AC106" s="533">
        <v>0</v>
      </c>
      <c r="AD106" s="533">
        <v>0</v>
      </c>
      <c r="AE106" s="533">
        <v>0</v>
      </c>
      <c r="AF106" s="533">
        <v>0</v>
      </c>
      <c r="AG106" s="533">
        <v>0</v>
      </c>
      <c r="AH106" s="533">
        <v>0</v>
      </c>
      <c r="AI106" s="533">
        <v>0</v>
      </c>
      <c r="AJ106" s="533">
        <v>0</v>
      </c>
      <c r="AK106" s="533">
        <v>0</v>
      </c>
      <c r="AL106" s="533">
        <v>0</v>
      </c>
      <c r="AM106" s="533">
        <v>0</v>
      </c>
      <c r="AN106" s="533">
        <v>0</v>
      </c>
      <c r="AO106" s="533">
        <v>0</v>
      </c>
      <c r="AP106" s="533">
        <v>0</v>
      </c>
      <c r="AQ106" s="533">
        <v>0</v>
      </c>
      <c r="AR106" s="533">
        <v>0</v>
      </c>
      <c r="AS106" s="533">
        <v>0</v>
      </c>
      <c r="AT106" s="533">
        <v>0</v>
      </c>
      <c r="AU106" s="533">
        <v>0</v>
      </c>
      <c r="AV106" s="533">
        <v>0</v>
      </c>
      <c r="AW106" s="533">
        <v>0</v>
      </c>
      <c r="AX106" s="533">
        <v>0</v>
      </c>
      <c r="AY106" s="533">
        <v>0</v>
      </c>
      <c r="AZ106" s="533">
        <v>0</v>
      </c>
      <c r="BA106" s="533">
        <v>0</v>
      </c>
      <c r="BB106" s="533">
        <v>0</v>
      </c>
      <c r="BC106" s="533">
        <v>0</v>
      </c>
      <c r="BD106" s="533">
        <v>0</v>
      </c>
      <c r="BE106" s="533">
        <v>0</v>
      </c>
      <c r="BF106" s="533">
        <v>0</v>
      </c>
      <c r="BG106" s="533">
        <v>0</v>
      </c>
      <c r="BH106" s="533">
        <v>0</v>
      </c>
      <c r="BI106" s="533">
        <v>0</v>
      </c>
      <c r="BJ106" s="533">
        <v>0</v>
      </c>
      <c r="BK106" s="533">
        <v>0</v>
      </c>
      <c r="BL106" s="533">
        <v>0</v>
      </c>
      <c r="BM106" s="533">
        <v>0</v>
      </c>
      <c r="BN106" s="533">
        <v>0</v>
      </c>
      <c r="BO106" s="533">
        <v>0</v>
      </c>
      <c r="BP106" s="533">
        <v>0</v>
      </c>
      <c r="BQ106" s="533">
        <v>0</v>
      </c>
      <c r="BR106" s="533">
        <v>0</v>
      </c>
      <c r="BS106" s="533">
        <v>0</v>
      </c>
      <c r="BT106" s="533">
        <v>0</v>
      </c>
      <c r="BU106" s="533">
        <v>0</v>
      </c>
      <c r="BV106" s="533">
        <v>0</v>
      </c>
      <c r="BW106" s="533">
        <v>0</v>
      </c>
      <c r="BX106" s="533">
        <v>0</v>
      </c>
      <c r="BY106" s="533">
        <v>0</v>
      </c>
      <c r="BZ106" s="533">
        <v>0</v>
      </c>
      <c r="CA106" s="533">
        <v>0</v>
      </c>
      <c r="CB106" s="533">
        <v>0</v>
      </c>
      <c r="CC106" s="534">
        <f t="shared" si="31"/>
        <v>0</v>
      </c>
      <c r="CD106" s="534">
        <f t="shared" si="31"/>
        <v>0</v>
      </c>
      <c r="CF106" s="239"/>
      <c r="CG106" s="270">
        <v>97</v>
      </c>
    </row>
    <row r="107" spans="1:86">
      <c r="A107" s="541"/>
      <c r="B107" s="200" t="s">
        <v>802</v>
      </c>
      <c r="C107" s="533">
        <v>0</v>
      </c>
      <c r="D107" s="533">
        <v>0</v>
      </c>
      <c r="E107" s="533">
        <v>0</v>
      </c>
      <c r="F107" s="533">
        <v>0</v>
      </c>
      <c r="G107" s="533">
        <v>0</v>
      </c>
      <c r="H107" s="533">
        <v>0</v>
      </c>
      <c r="I107" s="533">
        <v>0</v>
      </c>
      <c r="J107" s="533">
        <v>0</v>
      </c>
      <c r="K107" s="533">
        <v>0</v>
      </c>
      <c r="L107" s="533">
        <v>0</v>
      </c>
      <c r="M107" s="533">
        <v>0</v>
      </c>
      <c r="N107" s="533">
        <v>0</v>
      </c>
      <c r="O107" s="533">
        <v>0</v>
      </c>
      <c r="P107" s="533">
        <v>0</v>
      </c>
      <c r="Q107" s="533">
        <v>0</v>
      </c>
      <c r="R107" s="533">
        <v>0</v>
      </c>
      <c r="S107" s="533">
        <v>0</v>
      </c>
      <c r="T107" s="533">
        <v>0</v>
      </c>
      <c r="U107" s="533">
        <v>0</v>
      </c>
      <c r="V107" s="533">
        <v>0</v>
      </c>
      <c r="W107" s="533">
        <v>0</v>
      </c>
      <c r="X107" s="533">
        <v>0</v>
      </c>
      <c r="Y107" s="533">
        <v>0</v>
      </c>
      <c r="Z107" s="533">
        <v>0</v>
      </c>
      <c r="AA107" s="533">
        <v>0</v>
      </c>
      <c r="AB107" s="533">
        <v>0</v>
      </c>
      <c r="AC107" s="533">
        <v>0</v>
      </c>
      <c r="AD107" s="533">
        <v>0</v>
      </c>
      <c r="AE107" s="533">
        <v>0</v>
      </c>
      <c r="AF107" s="533">
        <v>0</v>
      </c>
      <c r="AG107" s="533">
        <v>0</v>
      </c>
      <c r="AH107" s="533">
        <v>0</v>
      </c>
      <c r="AI107" s="533">
        <v>0</v>
      </c>
      <c r="AJ107" s="533">
        <v>0</v>
      </c>
      <c r="AK107" s="533">
        <v>0</v>
      </c>
      <c r="AL107" s="533">
        <v>0</v>
      </c>
      <c r="AM107" s="533">
        <v>0</v>
      </c>
      <c r="AN107" s="533">
        <v>0</v>
      </c>
      <c r="AO107" s="533">
        <v>0</v>
      </c>
      <c r="AP107" s="533">
        <v>0</v>
      </c>
      <c r="AQ107" s="533">
        <v>0</v>
      </c>
      <c r="AR107" s="533">
        <v>0</v>
      </c>
      <c r="AS107" s="533">
        <v>0</v>
      </c>
      <c r="AT107" s="533">
        <v>0</v>
      </c>
      <c r="AU107" s="533">
        <v>0</v>
      </c>
      <c r="AV107" s="533">
        <v>0</v>
      </c>
      <c r="AW107" s="533">
        <v>0</v>
      </c>
      <c r="AX107" s="533">
        <v>0</v>
      </c>
      <c r="AY107" s="533">
        <v>0</v>
      </c>
      <c r="AZ107" s="533">
        <v>0</v>
      </c>
      <c r="BA107" s="533">
        <v>0</v>
      </c>
      <c r="BB107" s="533">
        <v>0</v>
      </c>
      <c r="BC107" s="533">
        <v>0</v>
      </c>
      <c r="BD107" s="533">
        <v>0</v>
      </c>
      <c r="BE107" s="533">
        <v>0</v>
      </c>
      <c r="BF107" s="533">
        <v>0</v>
      </c>
      <c r="BG107" s="533">
        <v>0</v>
      </c>
      <c r="BH107" s="533">
        <v>0</v>
      </c>
      <c r="BI107" s="533">
        <v>0</v>
      </c>
      <c r="BJ107" s="533">
        <v>0</v>
      </c>
      <c r="BK107" s="533">
        <v>0</v>
      </c>
      <c r="BL107" s="533">
        <v>0</v>
      </c>
      <c r="BM107" s="533">
        <v>0</v>
      </c>
      <c r="BN107" s="533">
        <v>0</v>
      </c>
      <c r="BO107" s="533">
        <v>0</v>
      </c>
      <c r="BP107" s="533">
        <v>0</v>
      </c>
      <c r="BQ107" s="533">
        <v>0</v>
      </c>
      <c r="BR107" s="533">
        <v>0</v>
      </c>
      <c r="BS107" s="533">
        <v>0</v>
      </c>
      <c r="BT107" s="533">
        <v>0</v>
      </c>
      <c r="BU107" s="533">
        <v>0</v>
      </c>
      <c r="BV107" s="533">
        <v>0</v>
      </c>
      <c r="BW107" s="533">
        <v>0</v>
      </c>
      <c r="BX107" s="533">
        <v>0</v>
      </c>
      <c r="BY107" s="533">
        <v>0</v>
      </c>
      <c r="BZ107" s="533">
        <v>0</v>
      </c>
      <c r="CA107" s="533">
        <v>0</v>
      </c>
      <c r="CB107" s="533">
        <v>0</v>
      </c>
      <c r="CC107" s="534">
        <f t="shared" si="31"/>
        <v>0</v>
      </c>
      <c r="CD107" s="534">
        <f t="shared" si="31"/>
        <v>0</v>
      </c>
      <c r="CF107" s="239"/>
      <c r="CG107" s="270">
        <v>98</v>
      </c>
    </row>
    <row r="108" spans="1:86">
      <c r="A108" s="541"/>
      <c r="B108" s="200" t="s">
        <v>499</v>
      </c>
      <c r="C108" s="533">
        <v>0</v>
      </c>
      <c r="D108" s="533">
        <v>0</v>
      </c>
      <c r="E108" s="533">
        <v>0</v>
      </c>
      <c r="F108" s="533">
        <v>0</v>
      </c>
      <c r="G108" s="533">
        <v>0</v>
      </c>
      <c r="H108" s="533">
        <v>0</v>
      </c>
      <c r="I108" s="533">
        <v>0</v>
      </c>
      <c r="J108" s="533">
        <v>0</v>
      </c>
      <c r="K108" s="533">
        <v>0</v>
      </c>
      <c r="L108" s="533">
        <v>0</v>
      </c>
      <c r="M108" s="533">
        <v>0</v>
      </c>
      <c r="N108" s="533">
        <v>0</v>
      </c>
      <c r="O108" s="533">
        <v>0</v>
      </c>
      <c r="P108" s="533">
        <v>0</v>
      </c>
      <c r="Q108" s="533">
        <v>0</v>
      </c>
      <c r="R108" s="533">
        <v>0</v>
      </c>
      <c r="S108" s="533">
        <v>0</v>
      </c>
      <c r="T108" s="533">
        <v>0</v>
      </c>
      <c r="U108" s="533">
        <v>0</v>
      </c>
      <c r="V108" s="533">
        <v>0</v>
      </c>
      <c r="W108" s="533">
        <v>0</v>
      </c>
      <c r="X108" s="533">
        <v>0</v>
      </c>
      <c r="Y108" s="533">
        <v>0</v>
      </c>
      <c r="Z108" s="533">
        <v>0</v>
      </c>
      <c r="AA108" s="533">
        <v>0</v>
      </c>
      <c r="AB108" s="533">
        <v>0</v>
      </c>
      <c r="AC108" s="533">
        <v>0</v>
      </c>
      <c r="AD108" s="533">
        <v>0</v>
      </c>
      <c r="AE108" s="533">
        <v>0</v>
      </c>
      <c r="AF108" s="533">
        <v>0</v>
      </c>
      <c r="AG108" s="533">
        <v>0</v>
      </c>
      <c r="AH108" s="533">
        <v>0</v>
      </c>
      <c r="AI108" s="533">
        <v>0</v>
      </c>
      <c r="AJ108" s="533">
        <v>0</v>
      </c>
      <c r="AK108" s="533">
        <v>0</v>
      </c>
      <c r="AL108" s="533">
        <v>0</v>
      </c>
      <c r="AM108" s="533">
        <v>0</v>
      </c>
      <c r="AN108" s="533">
        <v>0</v>
      </c>
      <c r="AO108" s="533">
        <v>0</v>
      </c>
      <c r="AP108" s="533">
        <v>0</v>
      </c>
      <c r="AQ108" s="533">
        <v>0</v>
      </c>
      <c r="AR108" s="533">
        <v>0</v>
      </c>
      <c r="AS108" s="533">
        <v>0</v>
      </c>
      <c r="AT108" s="533">
        <v>0</v>
      </c>
      <c r="AU108" s="533">
        <v>0</v>
      </c>
      <c r="AV108" s="533">
        <v>0</v>
      </c>
      <c r="AW108" s="533">
        <v>0</v>
      </c>
      <c r="AX108" s="533">
        <v>0</v>
      </c>
      <c r="AY108" s="533">
        <v>0</v>
      </c>
      <c r="AZ108" s="533">
        <v>0</v>
      </c>
      <c r="BA108" s="533">
        <v>0</v>
      </c>
      <c r="BB108" s="533">
        <v>0</v>
      </c>
      <c r="BC108" s="533">
        <v>0</v>
      </c>
      <c r="BD108" s="533">
        <v>0</v>
      </c>
      <c r="BE108" s="533">
        <v>0</v>
      </c>
      <c r="BF108" s="533">
        <v>0</v>
      </c>
      <c r="BG108" s="533">
        <v>0</v>
      </c>
      <c r="BH108" s="533">
        <v>0</v>
      </c>
      <c r="BI108" s="533">
        <v>0</v>
      </c>
      <c r="BJ108" s="533">
        <v>0</v>
      </c>
      <c r="BK108" s="533">
        <v>0</v>
      </c>
      <c r="BL108" s="533">
        <v>0</v>
      </c>
      <c r="BM108" s="533">
        <v>0</v>
      </c>
      <c r="BN108" s="533">
        <v>0</v>
      </c>
      <c r="BO108" s="533">
        <v>0</v>
      </c>
      <c r="BP108" s="533">
        <v>0</v>
      </c>
      <c r="BQ108" s="533">
        <v>0</v>
      </c>
      <c r="BR108" s="533">
        <v>0</v>
      </c>
      <c r="BS108" s="533">
        <v>0</v>
      </c>
      <c r="BT108" s="533">
        <v>0</v>
      </c>
      <c r="BU108" s="533">
        <v>0</v>
      </c>
      <c r="BV108" s="533">
        <v>0</v>
      </c>
      <c r="BW108" s="533">
        <v>0</v>
      </c>
      <c r="BX108" s="533">
        <v>0</v>
      </c>
      <c r="BY108" s="533">
        <v>0</v>
      </c>
      <c r="BZ108" s="533">
        <v>0</v>
      </c>
      <c r="CA108" s="533">
        <v>0</v>
      </c>
      <c r="CB108" s="533">
        <v>0</v>
      </c>
      <c r="CC108" s="534">
        <f t="shared" si="31"/>
        <v>0</v>
      </c>
      <c r="CD108" s="534">
        <f t="shared" si="31"/>
        <v>0</v>
      </c>
      <c r="CF108" s="239"/>
      <c r="CG108" s="270">
        <v>99</v>
      </c>
    </row>
    <row r="109" spans="1:86">
      <c r="A109" s="541"/>
      <c r="B109" s="200" t="s">
        <v>500</v>
      </c>
      <c r="C109" s="533">
        <v>0</v>
      </c>
      <c r="D109" s="533">
        <v>0</v>
      </c>
      <c r="E109" s="533">
        <v>0</v>
      </c>
      <c r="F109" s="533">
        <v>0</v>
      </c>
      <c r="G109" s="533">
        <v>0</v>
      </c>
      <c r="H109" s="533">
        <v>0</v>
      </c>
      <c r="I109" s="533">
        <v>0</v>
      </c>
      <c r="J109" s="533">
        <v>0</v>
      </c>
      <c r="K109" s="533">
        <v>0</v>
      </c>
      <c r="L109" s="533">
        <v>0</v>
      </c>
      <c r="M109" s="533">
        <v>0</v>
      </c>
      <c r="N109" s="533">
        <v>0</v>
      </c>
      <c r="O109" s="533">
        <v>0</v>
      </c>
      <c r="P109" s="533">
        <v>0</v>
      </c>
      <c r="Q109" s="533">
        <v>0</v>
      </c>
      <c r="R109" s="533">
        <v>0</v>
      </c>
      <c r="S109" s="533">
        <v>0</v>
      </c>
      <c r="T109" s="533">
        <v>0</v>
      </c>
      <c r="U109" s="533">
        <v>0</v>
      </c>
      <c r="V109" s="533">
        <v>0</v>
      </c>
      <c r="W109" s="533">
        <v>0</v>
      </c>
      <c r="X109" s="533">
        <v>0</v>
      </c>
      <c r="Y109" s="533">
        <v>0</v>
      </c>
      <c r="Z109" s="533">
        <v>0</v>
      </c>
      <c r="AA109" s="533">
        <v>0</v>
      </c>
      <c r="AB109" s="533">
        <v>0</v>
      </c>
      <c r="AC109" s="533">
        <v>0</v>
      </c>
      <c r="AD109" s="533">
        <v>0</v>
      </c>
      <c r="AE109" s="533">
        <v>0</v>
      </c>
      <c r="AF109" s="533">
        <v>0</v>
      </c>
      <c r="AG109" s="533">
        <v>0</v>
      </c>
      <c r="AH109" s="533">
        <v>0</v>
      </c>
      <c r="AI109" s="533">
        <v>0</v>
      </c>
      <c r="AJ109" s="533">
        <v>0</v>
      </c>
      <c r="AK109" s="533">
        <v>0</v>
      </c>
      <c r="AL109" s="533">
        <v>0</v>
      </c>
      <c r="AM109" s="533">
        <v>0</v>
      </c>
      <c r="AN109" s="533">
        <v>0</v>
      </c>
      <c r="AO109" s="533">
        <v>0</v>
      </c>
      <c r="AP109" s="533">
        <v>0</v>
      </c>
      <c r="AQ109" s="533">
        <v>0</v>
      </c>
      <c r="AR109" s="533">
        <v>0</v>
      </c>
      <c r="AS109" s="533">
        <v>0</v>
      </c>
      <c r="AT109" s="533">
        <v>0</v>
      </c>
      <c r="AU109" s="533">
        <v>0</v>
      </c>
      <c r="AV109" s="533">
        <v>0</v>
      </c>
      <c r="AW109" s="533">
        <v>0</v>
      </c>
      <c r="AX109" s="533">
        <v>0</v>
      </c>
      <c r="AY109" s="533">
        <v>0</v>
      </c>
      <c r="AZ109" s="533">
        <v>0</v>
      </c>
      <c r="BA109" s="533">
        <v>0</v>
      </c>
      <c r="BB109" s="533">
        <v>0</v>
      </c>
      <c r="BC109" s="533">
        <v>0</v>
      </c>
      <c r="BD109" s="533">
        <v>0</v>
      </c>
      <c r="BE109" s="533">
        <v>0</v>
      </c>
      <c r="BF109" s="533">
        <v>0</v>
      </c>
      <c r="BG109" s="533">
        <v>0</v>
      </c>
      <c r="BH109" s="533">
        <v>0</v>
      </c>
      <c r="BI109" s="533">
        <v>0</v>
      </c>
      <c r="BJ109" s="533">
        <v>0</v>
      </c>
      <c r="BK109" s="533">
        <v>0</v>
      </c>
      <c r="BL109" s="533">
        <v>0</v>
      </c>
      <c r="BM109" s="533">
        <v>0</v>
      </c>
      <c r="BN109" s="533">
        <v>0</v>
      </c>
      <c r="BO109" s="533">
        <v>0</v>
      </c>
      <c r="BP109" s="533">
        <v>0</v>
      </c>
      <c r="BQ109" s="533">
        <v>0</v>
      </c>
      <c r="BR109" s="533">
        <v>0</v>
      </c>
      <c r="BS109" s="533">
        <v>0</v>
      </c>
      <c r="BT109" s="533">
        <v>0</v>
      </c>
      <c r="BU109" s="533">
        <v>0</v>
      </c>
      <c r="BV109" s="533">
        <v>0</v>
      </c>
      <c r="BW109" s="533">
        <v>0</v>
      </c>
      <c r="BX109" s="533">
        <v>0</v>
      </c>
      <c r="BY109" s="533">
        <v>0</v>
      </c>
      <c r="BZ109" s="533">
        <v>0</v>
      </c>
      <c r="CA109" s="533">
        <v>0</v>
      </c>
      <c r="CB109" s="533">
        <v>0</v>
      </c>
      <c r="CC109" s="534">
        <f t="shared" si="31"/>
        <v>0</v>
      </c>
      <c r="CD109" s="534">
        <f t="shared" si="31"/>
        <v>0</v>
      </c>
      <c r="CF109" s="239"/>
      <c r="CG109" s="270">
        <v>100</v>
      </c>
    </row>
    <row r="110" spans="1:86">
      <c r="A110" s="541"/>
      <c r="B110" s="542" t="s">
        <v>524</v>
      </c>
      <c r="C110" s="533">
        <v>0</v>
      </c>
      <c r="D110" s="533">
        <v>0</v>
      </c>
      <c r="E110" s="533">
        <v>0</v>
      </c>
      <c r="F110" s="533">
        <v>0</v>
      </c>
      <c r="G110" s="533">
        <v>0</v>
      </c>
      <c r="H110" s="533">
        <v>0</v>
      </c>
      <c r="I110" s="533">
        <v>0</v>
      </c>
      <c r="J110" s="533">
        <v>0</v>
      </c>
      <c r="K110" s="533">
        <v>0</v>
      </c>
      <c r="L110" s="533">
        <v>0</v>
      </c>
      <c r="M110" s="533">
        <v>0</v>
      </c>
      <c r="N110" s="533">
        <v>0</v>
      </c>
      <c r="O110" s="533">
        <v>0</v>
      </c>
      <c r="P110" s="533">
        <v>0</v>
      </c>
      <c r="Q110" s="533">
        <v>0</v>
      </c>
      <c r="R110" s="533">
        <v>0</v>
      </c>
      <c r="S110" s="533">
        <v>0</v>
      </c>
      <c r="T110" s="533">
        <v>0</v>
      </c>
      <c r="U110" s="533">
        <v>0</v>
      </c>
      <c r="V110" s="533">
        <v>0</v>
      </c>
      <c r="W110" s="533">
        <v>0</v>
      </c>
      <c r="X110" s="533">
        <v>0</v>
      </c>
      <c r="Y110" s="533">
        <v>0</v>
      </c>
      <c r="Z110" s="533">
        <v>0</v>
      </c>
      <c r="AA110" s="533">
        <v>0</v>
      </c>
      <c r="AB110" s="533">
        <v>0</v>
      </c>
      <c r="AC110" s="533">
        <v>0</v>
      </c>
      <c r="AD110" s="533">
        <v>0</v>
      </c>
      <c r="AE110" s="533">
        <v>0</v>
      </c>
      <c r="AF110" s="533">
        <v>0</v>
      </c>
      <c r="AG110" s="533">
        <v>0</v>
      </c>
      <c r="AH110" s="533">
        <v>0</v>
      </c>
      <c r="AI110" s="533">
        <v>0</v>
      </c>
      <c r="AJ110" s="533">
        <v>0</v>
      </c>
      <c r="AK110" s="533">
        <v>0</v>
      </c>
      <c r="AL110" s="533">
        <v>0</v>
      </c>
      <c r="AM110" s="533">
        <v>0</v>
      </c>
      <c r="AN110" s="533">
        <v>0</v>
      </c>
      <c r="AO110" s="533">
        <v>0</v>
      </c>
      <c r="AP110" s="533">
        <v>0</v>
      </c>
      <c r="AQ110" s="533">
        <v>0</v>
      </c>
      <c r="AR110" s="533">
        <v>0</v>
      </c>
      <c r="AS110" s="533">
        <v>0</v>
      </c>
      <c r="AT110" s="533">
        <v>0</v>
      </c>
      <c r="AU110" s="533">
        <v>0</v>
      </c>
      <c r="AV110" s="533">
        <v>0</v>
      </c>
      <c r="AW110" s="533">
        <v>0</v>
      </c>
      <c r="AX110" s="533">
        <v>0</v>
      </c>
      <c r="AY110" s="533">
        <v>0</v>
      </c>
      <c r="AZ110" s="533">
        <v>0</v>
      </c>
      <c r="BA110" s="533">
        <v>0</v>
      </c>
      <c r="BB110" s="533">
        <v>0</v>
      </c>
      <c r="BC110" s="533">
        <v>0</v>
      </c>
      <c r="BD110" s="533">
        <v>0</v>
      </c>
      <c r="BE110" s="533">
        <v>0</v>
      </c>
      <c r="BF110" s="533">
        <v>0</v>
      </c>
      <c r="BG110" s="533">
        <v>0</v>
      </c>
      <c r="BH110" s="533">
        <v>0</v>
      </c>
      <c r="BI110" s="533">
        <v>0</v>
      </c>
      <c r="BJ110" s="533">
        <v>0</v>
      </c>
      <c r="BK110" s="533">
        <v>0</v>
      </c>
      <c r="BL110" s="533">
        <v>0</v>
      </c>
      <c r="BM110" s="533">
        <v>0</v>
      </c>
      <c r="BN110" s="533">
        <v>0</v>
      </c>
      <c r="BO110" s="533">
        <v>0</v>
      </c>
      <c r="BP110" s="533">
        <v>0</v>
      </c>
      <c r="BQ110" s="533">
        <v>0</v>
      </c>
      <c r="BR110" s="533">
        <v>0</v>
      </c>
      <c r="BS110" s="533">
        <v>0</v>
      </c>
      <c r="BT110" s="533">
        <v>0</v>
      </c>
      <c r="BU110" s="533">
        <v>0</v>
      </c>
      <c r="BV110" s="533">
        <v>0</v>
      </c>
      <c r="BW110" s="533">
        <v>0</v>
      </c>
      <c r="BX110" s="533">
        <v>0</v>
      </c>
      <c r="BY110" s="533">
        <v>0</v>
      </c>
      <c r="BZ110" s="533">
        <v>0</v>
      </c>
      <c r="CA110" s="533">
        <v>0</v>
      </c>
      <c r="CB110" s="533">
        <v>0</v>
      </c>
      <c r="CC110" s="534">
        <f t="shared" si="31"/>
        <v>0</v>
      </c>
      <c r="CD110" s="534">
        <f t="shared" si="31"/>
        <v>0</v>
      </c>
      <c r="CF110" s="239"/>
      <c r="CG110" s="270">
        <v>101</v>
      </c>
    </row>
    <row r="111" spans="1:86">
      <c r="A111" s="540" t="s">
        <v>507</v>
      </c>
      <c r="B111" s="529" t="s">
        <v>99</v>
      </c>
      <c r="C111" s="530">
        <f>SUM(C112:C121)</f>
        <v>0</v>
      </c>
      <c r="D111" s="530">
        <f t="shared" ref="D111:BO111" si="32">SUM(D112:D121)</f>
        <v>0</v>
      </c>
      <c r="E111" s="530">
        <f t="shared" si="32"/>
        <v>0</v>
      </c>
      <c r="F111" s="530">
        <f t="shared" si="32"/>
        <v>0</v>
      </c>
      <c r="G111" s="530">
        <f t="shared" si="32"/>
        <v>0</v>
      </c>
      <c r="H111" s="530">
        <f t="shared" si="32"/>
        <v>0</v>
      </c>
      <c r="I111" s="530">
        <f t="shared" si="32"/>
        <v>0</v>
      </c>
      <c r="J111" s="530">
        <f t="shared" si="32"/>
        <v>0</v>
      </c>
      <c r="K111" s="530">
        <f t="shared" si="32"/>
        <v>0</v>
      </c>
      <c r="L111" s="530">
        <f t="shared" si="32"/>
        <v>0</v>
      </c>
      <c r="M111" s="530">
        <f t="shared" si="32"/>
        <v>0</v>
      </c>
      <c r="N111" s="530">
        <f t="shared" si="32"/>
        <v>0</v>
      </c>
      <c r="O111" s="530">
        <f t="shared" si="32"/>
        <v>0</v>
      </c>
      <c r="P111" s="530">
        <f t="shared" si="32"/>
        <v>0</v>
      </c>
      <c r="Q111" s="530">
        <f t="shared" si="32"/>
        <v>0</v>
      </c>
      <c r="R111" s="530">
        <f t="shared" si="32"/>
        <v>0</v>
      </c>
      <c r="S111" s="530">
        <f t="shared" si="32"/>
        <v>0</v>
      </c>
      <c r="T111" s="530">
        <f t="shared" si="32"/>
        <v>0</v>
      </c>
      <c r="U111" s="530">
        <f t="shared" si="32"/>
        <v>0</v>
      </c>
      <c r="V111" s="530">
        <f t="shared" si="32"/>
        <v>0</v>
      </c>
      <c r="W111" s="530">
        <f t="shared" si="32"/>
        <v>0</v>
      </c>
      <c r="X111" s="530">
        <f t="shared" si="32"/>
        <v>0</v>
      </c>
      <c r="Y111" s="530">
        <f t="shared" si="32"/>
        <v>0</v>
      </c>
      <c r="Z111" s="530">
        <f t="shared" si="32"/>
        <v>0</v>
      </c>
      <c r="AA111" s="530">
        <f t="shared" si="32"/>
        <v>0</v>
      </c>
      <c r="AB111" s="530">
        <f t="shared" si="32"/>
        <v>0</v>
      </c>
      <c r="AC111" s="530">
        <f t="shared" si="32"/>
        <v>0</v>
      </c>
      <c r="AD111" s="530">
        <f t="shared" si="32"/>
        <v>0</v>
      </c>
      <c r="AE111" s="530">
        <f t="shared" si="32"/>
        <v>0</v>
      </c>
      <c r="AF111" s="530">
        <f t="shared" si="32"/>
        <v>0</v>
      </c>
      <c r="AG111" s="530">
        <f t="shared" si="32"/>
        <v>0</v>
      </c>
      <c r="AH111" s="530">
        <f t="shared" si="32"/>
        <v>0</v>
      </c>
      <c r="AI111" s="530">
        <f t="shared" si="32"/>
        <v>0</v>
      </c>
      <c r="AJ111" s="530">
        <f t="shared" si="32"/>
        <v>0</v>
      </c>
      <c r="AK111" s="530">
        <f t="shared" si="32"/>
        <v>0</v>
      </c>
      <c r="AL111" s="530">
        <f t="shared" si="32"/>
        <v>0</v>
      </c>
      <c r="AM111" s="530">
        <f t="shared" si="32"/>
        <v>0</v>
      </c>
      <c r="AN111" s="530">
        <f t="shared" si="32"/>
        <v>0</v>
      </c>
      <c r="AO111" s="530">
        <f t="shared" si="32"/>
        <v>0</v>
      </c>
      <c r="AP111" s="530">
        <f t="shared" si="32"/>
        <v>0</v>
      </c>
      <c r="AQ111" s="530">
        <f t="shared" si="32"/>
        <v>0</v>
      </c>
      <c r="AR111" s="530">
        <f t="shared" si="32"/>
        <v>0</v>
      </c>
      <c r="AS111" s="530">
        <f t="shared" si="32"/>
        <v>0</v>
      </c>
      <c r="AT111" s="530">
        <f t="shared" si="32"/>
        <v>0</v>
      </c>
      <c r="AU111" s="530">
        <f t="shared" si="32"/>
        <v>0</v>
      </c>
      <c r="AV111" s="530">
        <f t="shared" si="32"/>
        <v>0</v>
      </c>
      <c r="AW111" s="530">
        <f t="shared" si="32"/>
        <v>0</v>
      </c>
      <c r="AX111" s="530">
        <f t="shared" si="32"/>
        <v>0</v>
      </c>
      <c r="AY111" s="530">
        <f t="shared" si="32"/>
        <v>0</v>
      </c>
      <c r="AZ111" s="530">
        <f t="shared" si="32"/>
        <v>0</v>
      </c>
      <c r="BA111" s="530">
        <f t="shared" si="32"/>
        <v>0</v>
      </c>
      <c r="BB111" s="530">
        <f t="shared" si="32"/>
        <v>0</v>
      </c>
      <c r="BC111" s="530">
        <f t="shared" si="32"/>
        <v>0</v>
      </c>
      <c r="BD111" s="530">
        <f t="shared" si="32"/>
        <v>0</v>
      </c>
      <c r="BE111" s="530">
        <f t="shared" si="32"/>
        <v>0</v>
      </c>
      <c r="BF111" s="530">
        <f t="shared" si="32"/>
        <v>0</v>
      </c>
      <c r="BG111" s="530">
        <f t="shared" si="32"/>
        <v>0</v>
      </c>
      <c r="BH111" s="530">
        <f t="shared" si="32"/>
        <v>0</v>
      </c>
      <c r="BI111" s="530">
        <f t="shared" si="32"/>
        <v>0</v>
      </c>
      <c r="BJ111" s="530">
        <f t="shared" si="32"/>
        <v>0</v>
      </c>
      <c r="BK111" s="530">
        <f t="shared" si="32"/>
        <v>0</v>
      </c>
      <c r="BL111" s="530">
        <f t="shared" si="32"/>
        <v>0</v>
      </c>
      <c r="BM111" s="530">
        <f t="shared" si="32"/>
        <v>0</v>
      </c>
      <c r="BN111" s="530">
        <f t="shared" si="32"/>
        <v>0</v>
      </c>
      <c r="BO111" s="530">
        <f t="shared" si="32"/>
        <v>0</v>
      </c>
      <c r="BP111" s="530">
        <f t="shared" ref="BP111:CA111" si="33">SUM(BP112:BP121)</f>
        <v>0</v>
      </c>
      <c r="BQ111" s="530">
        <f t="shared" si="33"/>
        <v>0</v>
      </c>
      <c r="BR111" s="530">
        <f t="shared" si="33"/>
        <v>0</v>
      </c>
      <c r="BS111" s="530">
        <f t="shared" si="33"/>
        <v>0</v>
      </c>
      <c r="BT111" s="530">
        <f t="shared" si="33"/>
        <v>0</v>
      </c>
      <c r="BU111" s="530">
        <f t="shared" si="33"/>
        <v>0</v>
      </c>
      <c r="BV111" s="530">
        <f t="shared" si="33"/>
        <v>0</v>
      </c>
      <c r="BW111" s="530">
        <f t="shared" si="33"/>
        <v>0</v>
      </c>
      <c r="BX111" s="530">
        <f t="shared" si="33"/>
        <v>0</v>
      </c>
      <c r="BY111" s="530">
        <f t="shared" si="33"/>
        <v>0</v>
      </c>
      <c r="BZ111" s="530">
        <f t="shared" si="33"/>
        <v>0</v>
      </c>
      <c r="CA111" s="530">
        <f t="shared" si="33"/>
        <v>0</v>
      </c>
      <c r="CB111" s="530">
        <f>SUM(CB112:CB121)</f>
        <v>0</v>
      </c>
      <c r="CC111" s="530">
        <f t="shared" ref="CC111:CD111" si="34">SUM(CC112:CC121)</f>
        <v>0</v>
      </c>
      <c r="CD111" s="530">
        <f t="shared" si="34"/>
        <v>0</v>
      </c>
      <c r="CF111" s="239"/>
      <c r="CG111" s="270">
        <v>102</v>
      </c>
    </row>
    <row r="112" spans="1:86">
      <c r="A112" s="541"/>
      <c r="B112" s="352" t="s">
        <v>226</v>
      </c>
      <c r="C112" s="533">
        <v>0</v>
      </c>
      <c r="D112" s="533">
        <v>0</v>
      </c>
      <c r="E112" s="533">
        <v>0</v>
      </c>
      <c r="F112" s="533">
        <v>0</v>
      </c>
      <c r="G112" s="533">
        <v>0</v>
      </c>
      <c r="H112" s="533">
        <v>0</v>
      </c>
      <c r="I112" s="533">
        <v>0</v>
      </c>
      <c r="J112" s="533">
        <v>0</v>
      </c>
      <c r="K112" s="533">
        <v>0</v>
      </c>
      <c r="L112" s="533">
        <v>0</v>
      </c>
      <c r="M112" s="533">
        <v>0</v>
      </c>
      <c r="N112" s="533">
        <v>0</v>
      </c>
      <c r="O112" s="533">
        <v>0</v>
      </c>
      <c r="P112" s="533">
        <v>0</v>
      </c>
      <c r="Q112" s="533">
        <v>0</v>
      </c>
      <c r="R112" s="533">
        <v>0</v>
      </c>
      <c r="S112" s="533">
        <v>0</v>
      </c>
      <c r="T112" s="533">
        <v>0</v>
      </c>
      <c r="U112" s="533">
        <v>0</v>
      </c>
      <c r="V112" s="533">
        <v>0</v>
      </c>
      <c r="W112" s="533">
        <v>0</v>
      </c>
      <c r="X112" s="533">
        <v>0</v>
      </c>
      <c r="Y112" s="533">
        <v>0</v>
      </c>
      <c r="Z112" s="533">
        <v>0</v>
      </c>
      <c r="AA112" s="533">
        <v>0</v>
      </c>
      <c r="AB112" s="533">
        <v>0</v>
      </c>
      <c r="AC112" s="533">
        <v>0</v>
      </c>
      <c r="AD112" s="533">
        <v>0</v>
      </c>
      <c r="AE112" s="533">
        <v>0</v>
      </c>
      <c r="AF112" s="533">
        <v>0</v>
      </c>
      <c r="AG112" s="533">
        <v>0</v>
      </c>
      <c r="AH112" s="533">
        <v>0</v>
      </c>
      <c r="AI112" s="533">
        <v>0</v>
      </c>
      <c r="AJ112" s="533">
        <v>0</v>
      </c>
      <c r="AK112" s="533">
        <v>0</v>
      </c>
      <c r="AL112" s="533">
        <v>0</v>
      </c>
      <c r="AM112" s="533">
        <v>0</v>
      </c>
      <c r="AN112" s="533">
        <v>0</v>
      </c>
      <c r="AO112" s="533">
        <v>0</v>
      </c>
      <c r="AP112" s="533">
        <v>0</v>
      </c>
      <c r="AQ112" s="533">
        <v>0</v>
      </c>
      <c r="AR112" s="533">
        <v>0</v>
      </c>
      <c r="AS112" s="533">
        <v>0</v>
      </c>
      <c r="AT112" s="533">
        <v>0</v>
      </c>
      <c r="AU112" s="533">
        <v>0</v>
      </c>
      <c r="AV112" s="533">
        <v>0</v>
      </c>
      <c r="AW112" s="533">
        <v>0</v>
      </c>
      <c r="AX112" s="533">
        <v>0</v>
      </c>
      <c r="AY112" s="533">
        <v>0</v>
      </c>
      <c r="AZ112" s="533">
        <v>0</v>
      </c>
      <c r="BA112" s="533">
        <v>0</v>
      </c>
      <c r="BB112" s="533">
        <v>0</v>
      </c>
      <c r="BC112" s="533">
        <v>0</v>
      </c>
      <c r="BD112" s="533">
        <v>0</v>
      </c>
      <c r="BE112" s="533">
        <v>0</v>
      </c>
      <c r="BF112" s="533">
        <v>0</v>
      </c>
      <c r="BG112" s="533">
        <v>0</v>
      </c>
      <c r="BH112" s="533">
        <v>0</v>
      </c>
      <c r="BI112" s="533">
        <v>0</v>
      </c>
      <c r="BJ112" s="533">
        <v>0</v>
      </c>
      <c r="BK112" s="533">
        <v>0</v>
      </c>
      <c r="BL112" s="533">
        <v>0</v>
      </c>
      <c r="BM112" s="533">
        <v>0</v>
      </c>
      <c r="BN112" s="533">
        <v>0</v>
      </c>
      <c r="BO112" s="533">
        <v>0</v>
      </c>
      <c r="BP112" s="533">
        <v>0</v>
      </c>
      <c r="BQ112" s="533">
        <v>0</v>
      </c>
      <c r="BR112" s="533">
        <v>0</v>
      </c>
      <c r="BS112" s="533">
        <v>0</v>
      </c>
      <c r="BT112" s="533">
        <v>0</v>
      </c>
      <c r="BU112" s="533">
        <v>0</v>
      </c>
      <c r="BV112" s="533">
        <v>0</v>
      </c>
      <c r="BW112" s="533">
        <v>0</v>
      </c>
      <c r="BX112" s="533">
        <v>0</v>
      </c>
      <c r="BY112" s="533">
        <v>0</v>
      </c>
      <c r="BZ112" s="533">
        <v>0</v>
      </c>
      <c r="CA112" s="533">
        <v>0</v>
      </c>
      <c r="CB112" s="533">
        <v>0</v>
      </c>
      <c r="CC112" s="534">
        <f t="shared" si="31"/>
        <v>0</v>
      </c>
      <c r="CD112" s="534">
        <f t="shared" si="31"/>
        <v>0</v>
      </c>
      <c r="CF112" s="239"/>
      <c r="CG112" s="270">
        <v>103</v>
      </c>
    </row>
    <row r="113" spans="1:85">
      <c r="A113" s="541"/>
      <c r="B113" s="199" t="s">
        <v>490</v>
      </c>
      <c r="C113" s="533">
        <v>0</v>
      </c>
      <c r="D113" s="533">
        <v>0</v>
      </c>
      <c r="E113" s="533">
        <v>0</v>
      </c>
      <c r="F113" s="533">
        <v>0</v>
      </c>
      <c r="G113" s="533">
        <v>0</v>
      </c>
      <c r="H113" s="533">
        <v>0</v>
      </c>
      <c r="I113" s="533">
        <v>0</v>
      </c>
      <c r="J113" s="533">
        <v>0</v>
      </c>
      <c r="K113" s="533">
        <v>0</v>
      </c>
      <c r="L113" s="533">
        <v>0</v>
      </c>
      <c r="M113" s="533">
        <v>0</v>
      </c>
      <c r="N113" s="533">
        <v>0</v>
      </c>
      <c r="O113" s="533">
        <v>0</v>
      </c>
      <c r="P113" s="533">
        <v>0</v>
      </c>
      <c r="Q113" s="533">
        <v>0</v>
      </c>
      <c r="R113" s="533">
        <v>0</v>
      </c>
      <c r="S113" s="533">
        <v>0</v>
      </c>
      <c r="T113" s="533">
        <v>0</v>
      </c>
      <c r="U113" s="533">
        <v>0</v>
      </c>
      <c r="V113" s="533">
        <v>0</v>
      </c>
      <c r="W113" s="533">
        <v>0</v>
      </c>
      <c r="X113" s="533">
        <v>0</v>
      </c>
      <c r="Y113" s="533">
        <v>0</v>
      </c>
      <c r="Z113" s="533">
        <v>0</v>
      </c>
      <c r="AA113" s="533">
        <v>0</v>
      </c>
      <c r="AB113" s="533">
        <v>0</v>
      </c>
      <c r="AC113" s="533">
        <v>0</v>
      </c>
      <c r="AD113" s="533">
        <v>0</v>
      </c>
      <c r="AE113" s="533">
        <v>0</v>
      </c>
      <c r="AF113" s="533">
        <v>0</v>
      </c>
      <c r="AG113" s="533">
        <v>0</v>
      </c>
      <c r="AH113" s="533">
        <v>0</v>
      </c>
      <c r="AI113" s="533">
        <v>0</v>
      </c>
      <c r="AJ113" s="533">
        <v>0</v>
      </c>
      <c r="AK113" s="533">
        <v>0</v>
      </c>
      <c r="AL113" s="533">
        <v>0</v>
      </c>
      <c r="AM113" s="533">
        <v>0</v>
      </c>
      <c r="AN113" s="533">
        <v>0</v>
      </c>
      <c r="AO113" s="533">
        <v>0</v>
      </c>
      <c r="AP113" s="533">
        <v>0</v>
      </c>
      <c r="AQ113" s="533">
        <v>0</v>
      </c>
      <c r="AR113" s="533">
        <v>0</v>
      </c>
      <c r="AS113" s="533">
        <v>0</v>
      </c>
      <c r="AT113" s="533">
        <v>0</v>
      </c>
      <c r="AU113" s="533">
        <v>0</v>
      </c>
      <c r="AV113" s="533">
        <v>0</v>
      </c>
      <c r="AW113" s="533">
        <v>0</v>
      </c>
      <c r="AX113" s="533">
        <v>0</v>
      </c>
      <c r="AY113" s="533">
        <v>0</v>
      </c>
      <c r="AZ113" s="533">
        <v>0</v>
      </c>
      <c r="BA113" s="533">
        <v>0</v>
      </c>
      <c r="BB113" s="533">
        <v>0</v>
      </c>
      <c r="BC113" s="533">
        <v>0</v>
      </c>
      <c r="BD113" s="533">
        <v>0</v>
      </c>
      <c r="BE113" s="533">
        <v>0</v>
      </c>
      <c r="BF113" s="533">
        <v>0</v>
      </c>
      <c r="BG113" s="533">
        <v>0</v>
      </c>
      <c r="BH113" s="533">
        <v>0</v>
      </c>
      <c r="BI113" s="533">
        <v>0</v>
      </c>
      <c r="BJ113" s="533">
        <v>0</v>
      </c>
      <c r="BK113" s="533">
        <v>0</v>
      </c>
      <c r="BL113" s="533">
        <v>0</v>
      </c>
      <c r="BM113" s="533">
        <v>0</v>
      </c>
      <c r="BN113" s="533">
        <v>0</v>
      </c>
      <c r="BO113" s="533">
        <v>0</v>
      </c>
      <c r="BP113" s="533">
        <v>0</v>
      </c>
      <c r="BQ113" s="533">
        <v>0</v>
      </c>
      <c r="BR113" s="533">
        <v>0</v>
      </c>
      <c r="BS113" s="533">
        <v>0</v>
      </c>
      <c r="BT113" s="533">
        <v>0</v>
      </c>
      <c r="BU113" s="533">
        <v>0</v>
      </c>
      <c r="BV113" s="533">
        <v>0</v>
      </c>
      <c r="BW113" s="533">
        <v>0</v>
      </c>
      <c r="BX113" s="533">
        <v>0</v>
      </c>
      <c r="BY113" s="533">
        <v>0</v>
      </c>
      <c r="BZ113" s="533">
        <v>0</v>
      </c>
      <c r="CA113" s="533">
        <v>0</v>
      </c>
      <c r="CB113" s="533">
        <v>0</v>
      </c>
      <c r="CC113" s="534">
        <f t="shared" si="31"/>
        <v>0</v>
      </c>
      <c r="CD113" s="534">
        <f t="shared" si="31"/>
        <v>0</v>
      </c>
      <c r="CF113" s="239"/>
      <c r="CG113" s="270">
        <v>104</v>
      </c>
    </row>
    <row r="114" spans="1:85">
      <c r="A114" s="541"/>
      <c r="B114" s="199" t="s">
        <v>492</v>
      </c>
      <c r="C114" s="533">
        <v>0</v>
      </c>
      <c r="D114" s="533">
        <v>0</v>
      </c>
      <c r="E114" s="533">
        <v>0</v>
      </c>
      <c r="F114" s="533">
        <v>0</v>
      </c>
      <c r="G114" s="533">
        <v>0</v>
      </c>
      <c r="H114" s="533">
        <v>0</v>
      </c>
      <c r="I114" s="533">
        <v>0</v>
      </c>
      <c r="J114" s="533">
        <v>0</v>
      </c>
      <c r="K114" s="533">
        <v>0</v>
      </c>
      <c r="L114" s="533">
        <v>0</v>
      </c>
      <c r="M114" s="533">
        <v>0</v>
      </c>
      <c r="N114" s="533">
        <v>0</v>
      </c>
      <c r="O114" s="533">
        <v>0</v>
      </c>
      <c r="P114" s="533">
        <v>0</v>
      </c>
      <c r="Q114" s="533">
        <v>0</v>
      </c>
      <c r="R114" s="533">
        <v>0</v>
      </c>
      <c r="S114" s="533">
        <v>0</v>
      </c>
      <c r="T114" s="533">
        <v>0</v>
      </c>
      <c r="U114" s="533">
        <v>0</v>
      </c>
      <c r="V114" s="533">
        <v>0</v>
      </c>
      <c r="W114" s="533">
        <v>0</v>
      </c>
      <c r="X114" s="533">
        <v>0</v>
      </c>
      <c r="Y114" s="533">
        <v>0</v>
      </c>
      <c r="Z114" s="533">
        <v>0</v>
      </c>
      <c r="AA114" s="533">
        <v>0</v>
      </c>
      <c r="AB114" s="533">
        <v>0</v>
      </c>
      <c r="AC114" s="533">
        <v>0</v>
      </c>
      <c r="AD114" s="533">
        <v>0</v>
      </c>
      <c r="AE114" s="533">
        <v>0</v>
      </c>
      <c r="AF114" s="533">
        <v>0</v>
      </c>
      <c r="AG114" s="533">
        <v>0</v>
      </c>
      <c r="AH114" s="533">
        <v>0</v>
      </c>
      <c r="AI114" s="533">
        <v>0</v>
      </c>
      <c r="AJ114" s="533">
        <v>0</v>
      </c>
      <c r="AK114" s="533">
        <v>0</v>
      </c>
      <c r="AL114" s="533">
        <v>0</v>
      </c>
      <c r="AM114" s="533">
        <v>0</v>
      </c>
      <c r="AN114" s="533">
        <v>0</v>
      </c>
      <c r="AO114" s="533">
        <v>0</v>
      </c>
      <c r="AP114" s="533">
        <v>0</v>
      </c>
      <c r="AQ114" s="533">
        <v>0</v>
      </c>
      <c r="AR114" s="533">
        <v>0</v>
      </c>
      <c r="AS114" s="533">
        <v>0</v>
      </c>
      <c r="AT114" s="533">
        <v>0</v>
      </c>
      <c r="AU114" s="533">
        <v>0</v>
      </c>
      <c r="AV114" s="533">
        <v>0</v>
      </c>
      <c r="AW114" s="533">
        <v>0</v>
      </c>
      <c r="AX114" s="533">
        <v>0</v>
      </c>
      <c r="AY114" s="533">
        <v>0</v>
      </c>
      <c r="AZ114" s="533">
        <v>0</v>
      </c>
      <c r="BA114" s="533">
        <v>0</v>
      </c>
      <c r="BB114" s="533">
        <v>0</v>
      </c>
      <c r="BC114" s="533">
        <v>0</v>
      </c>
      <c r="BD114" s="533">
        <v>0</v>
      </c>
      <c r="BE114" s="533">
        <v>0</v>
      </c>
      <c r="BF114" s="533">
        <v>0</v>
      </c>
      <c r="BG114" s="533">
        <v>0</v>
      </c>
      <c r="BH114" s="533">
        <v>0</v>
      </c>
      <c r="BI114" s="533">
        <v>0</v>
      </c>
      <c r="BJ114" s="533">
        <v>0</v>
      </c>
      <c r="BK114" s="533">
        <v>0</v>
      </c>
      <c r="BL114" s="533">
        <v>0</v>
      </c>
      <c r="BM114" s="533">
        <v>0</v>
      </c>
      <c r="BN114" s="533">
        <v>0</v>
      </c>
      <c r="BO114" s="533">
        <v>0</v>
      </c>
      <c r="BP114" s="533">
        <v>0</v>
      </c>
      <c r="BQ114" s="533">
        <v>0</v>
      </c>
      <c r="BR114" s="533">
        <v>0</v>
      </c>
      <c r="BS114" s="533">
        <v>0</v>
      </c>
      <c r="BT114" s="533">
        <v>0</v>
      </c>
      <c r="BU114" s="533">
        <v>0</v>
      </c>
      <c r="BV114" s="533">
        <v>0</v>
      </c>
      <c r="BW114" s="533">
        <v>0</v>
      </c>
      <c r="BX114" s="533">
        <v>0</v>
      </c>
      <c r="BY114" s="533">
        <v>0</v>
      </c>
      <c r="BZ114" s="533">
        <v>0</v>
      </c>
      <c r="CA114" s="533">
        <v>0</v>
      </c>
      <c r="CB114" s="533">
        <v>0</v>
      </c>
      <c r="CC114" s="534">
        <f t="shared" si="31"/>
        <v>0</v>
      </c>
      <c r="CD114" s="534">
        <f t="shared" si="31"/>
        <v>0</v>
      </c>
      <c r="CF114" s="239"/>
      <c r="CG114" s="270">
        <v>105</v>
      </c>
    </row>
    <row r="115" spans="1:85">
      <c r="A115" s="541"/>
      <c r="B115" s="199" t="s">
        <v>493</v>
      </c>
      <c r="C115" s="533">
        <v>0</v>
      </c>
      <c r="D115" s="533">
        <v>0</v>
      </c>
      <c r="E115" s="533">
        <v>0</v>
      </c>
      <c r="F115" s="533">
        <v>0</v>
      </c>
      <c r="G115" s="533">
        <v>0</v>
      </c>
      <c r="H115" s="533">
        <v>0</v>
      </c>
      <c r="I115" s="533">
        <v>0</v>
      </c>
      <c r="J115" s="533">
        <v>0</v>
      </c>
      <c r="K115" s="533">
        <v>0</v>
      </c>
      <c r="L115" s="533">
        <v>0</v>
      </c>
      <c r="M115" s="533">
        <v>0</v>
      </c>
      <c r="N115" s="533">
        <v>0</v>
      </c>
      <c r="O115" s="533">
        <v>0</v>
      </c>
      <c r="P115" s="533">
        <v>0</v>
      </c>
      <c r="Q115" s="533">
        <v>0</v>
      </c>
      <c r="R115" s="533">
        <v>0</v>
      </c>
      <c r="S115" s="533">
        <v>0</v>
      </c>
      <c r="T115" s="533">
        <v>0</v>
      </c>
      <c r="U115" s="533">
        <v>0</v>
      </c>
      <c r="V115" s="533">
        <v>0</v>
      </c>
      <c r="W115" s="533">
        <v>0</v>
      </c>
      <c r="X115" s="533">
        <v>0</v>
      </c>
      <c r="Y115" s="533">
        <v>0</v>
      </c>
      <c r="Z115" s="533">
        <v>0</v>
      </c>
      <c r="AA115" s="533">
        <v>0</v>
      </c>
      <c r="AB115" s="533">
        <v>0</v>
      </c>
      <c r="AC115" s="533">
        <v>0</v>
      </c>
      <c r="AD115" s="533">
        <v>0</v>
      </c>
      <c r="AE115" s="533">
        <v>0</v>
      </c>
      <c r="AF115" s="533">
        <v>0</v>
      </c>
      <c r="AG115" s="533">
        <v>0</v>
      </c>
      <c r="AH115" s="533">
        <v>0</v>
      </c>
      <c r="AI115" s="533">
        <v>0</v>
      </c>
      <c r="AJ115" s="533">
        <v>0</v>
      </c>
      <c r="AK115" s="533">
        <v>0</v>
      </c>
      <c r="AL115" s="533">
        <v>0</v>
      </c>
      <c r="AM115" s="533">
        <v>0</v>
      </c>
      <c r="AN115" s="533">
        <v>0</v>
      </c>
      <c r="AO115" s="533">
        <v>0</v>
      </c>
      <c r="AP115" s="533">
        <v>0</v>
      </c>
      <c r="AQ115" s="533">
        <v>0</v>
      </c>
      <c r="AR115" s="533">
        <v>0</v>
      </c>
      <c r="AS115" s="533">
        <v>0</v>
      </c>
      <c r="AT115" s="533">
        <v>0</v>
      </c>
      <c r="AU115" s="533">
        <v>0</v>
      </c>
      <c r="AV115" s="533">
        <v>0</v>
      </c>
      <c r="AW115" s="533">
        <v>0</v>
      </c>
      <c r="AX115" s="533">
        <v>0</v>
      </c>
      <c r="AY115" s="533">
        <v>0</v>
      </c>
      <c r="AZ115" s="533">
        <v>0</v>
      </c>
      <c r="BA115" s="533">
        <v>0</v>
      </c>
      <c r="BB115" s="533">
        <v>0</v>
      </c>
      <c r="BC115" s="533">
        <v>0</v>
      </c>
      <c r="BD115" s="533">
        <v>0</v>
      </c>
      <c r="BE115" s="533">
        <v>0</v>
      </c>
      <c r="BF115" s="533">
        <v>0</v>
      </c>
      <c r="BG115" s="533">
        <v>0</v>
      </c>
      <c r="BH115" s="533">
        <v>0</v>
      </c>
      <c r="BI115" s="533">
        <v>0</v>
      </c>
      <c r="BJ115" s="533">
        <v>0</v>
      </c>
      <c r="BK115" s="533">
        <v>0</v>
      </c>
      <c r="BL115" s="533">
        <v>0</v>
      </c>
      <c r="BM115" s="533">
        <v>0</v>
      </c>
      <c r="BN115" s="533">
        <v>0</v>
      </c>
      <c r="BO115" s="533">
        <v>0</v>
      </c>
      <c r="BP115" s="533">
        <v>0</v>
      </c>
      <c r="BQ115" s="533">
        <v>0</v>
      </c>
      <c r="BR115" s="533">
        <v>0</v>
      </c>
      <c r="BS115" s="533">
        <v>0</v>
      </c>
      <c r="BT115" s="533">
        <v>0</v>
      </c>
      <c r="BU115" s="533">
        <v>0</v>
      </c>
      <c r="BV115" s="533">
        <v>0</v>
      </c>
      <c r="BW115" s="533">
        <v>0</v>
      </c>
      <c r="BX115" s="533">
        <v>0</v>
      </c>
      <c r="BY115" s="533">
        <v>0</v>
      </c>
      <c r="BZ115" s="533">
        <v>0</v>
      </c>
      <c r="CA115" s="533">
        <v>0</v>
      </c>
      <c r="CB115" s="533">
        <v>0</v>
      </c>
      <c r="CC115" s="534">
        <f t="shared" si="31"/>
        <v>0</v>
      </c>
      <c r="CD115" s="534">
        <f t="shared" si="31"/>
        <v>0</v>
      </c>
      <c r="CF115" s="239"/>
      <c r="CG115" s="270">
        <v>106</v>
      </c>
    </row>
    <row r="116" spans="1:85">
      <c r="A116" s="541"/>
      <c r="B116" s="199" t="s">
        <v>494</v>
      </c>
      <c r="C116" s="533">
        <v>0</v>
      </c>
      <c r="D116" s="533">
        <v>0</v>
      </c>
      <c r="E116" s="533">
        <v>0</v>
      </c>
      <c r="F116" s="533">
        <v>0</v>
      </c>
      <c r="G116" s="533">
        <v>0</v>
      </c>
      <c r="H116" s="533">
        <v>0</v>
      </c>
      <c r="I116" s="533">
        <v>0</v>
      </c>
      <c r="J116" s="533">
        <v>0</v>
      </c>
      <c r="K116" s="533">
        <v>0</v>
      </c>
      <c r="L116" s="533">
        <v>0</v>
      </c>
      <c r="M116" s="533">
        <v>0</v>
      </c>
      <c r="N116" s="533">
        <v>0</v>
      </c>
      <c r="O116" s="533">
        <v>0</v>
      </c>
      <c r="P116" s="533">
        <v>0</v>
      </c>
      <c r="Q116" s="533">
        <v>0</v>
      </c>
      <c r="R116" s="533">
        <v>0</v>
      </c>
      <c r="S116" s="533">
        <v>0</v>
      </c>
      <c r="T116" s="533">
        <v>0</v>
      </c>
      <c r="U116" s="533">
        <v>0</v>
      </c>
      <c r="V116" s="533">
        <v>0</v>
      </c>
      <c r="W116" s="533">
        <v>0</v>
      </c>
      <c r="X116" s="533">
        <v>0</v>
      </c>
      <c r="Y116" s="533">
        <v>0</v>
      </c>
      <c r="Z116" s="533">
        <v>0</v>
      </c>
      <c r="AA116" s="533">
        <v>0</v>
      </c>
      <c r="AB116" s="533">
        <v>0</v>
      </c>
      <c r="AC116" s="533">
        <v>0</v>
      </c>
      <c r="AD116" s="533">
        <v>0</v>
      </c>
      <c r="AE116" s="533">
        <v>0</v>
      </c>
      <c r="AF116" s="533">
        <v>0</v>
      </c>
      <c r="AG116" s="533">
        <v>0</v>
      </c>
      <c r="AH116" s="533">
        <v>0</v>
      </c>
      <c r="AI116" s="533">
        <v>0</v>
      </c>
      <c r="AJ116" s="533">
        <v>0</v>
      </c>
      <c r="AK116" s="533">
        <v>0</v>
      </c>
      <c r="AL116" s="533">
        <v>0</v>
      </c>
      <c r="AM116" s="533">
        <v>0</v>
      </c>
      <c r="AN116" s="533">
        <v>0</v>
      </c>
      <c r="AO116" s="533">
        <v>0</v>
      </c>
      <c r="AP116" s="533">
        <v>0</v>
      </c>
      <c r="AQ116" s="533">
        <v>0</v>
      </c>
      <c r="AR116" s="533">
        <v>0</v>
      </c>
      <c r="AS116" s="533">
        <v>0</v>
      </c>
      <c r="AT116" s="533">
        <v>0</v>
      </c>
      <c r="AU116" s="533">
        <v>0</v>
      </c>
      <c r="AV116" s="533">
        <v>0</v>
      </c>
      <c r="AW116" s="533">
        <v>0</v>
      </c>
      <c r="AX116" s="533">
        <v>0</v>
      </c>
      <c r="AY116" s="533">
        <v>0</v>
      </c>
      <c r="AZ116" s="533">
        <v>0</v>
      </c>
      <c r="BA116" s="533">
        <v>0</v>
      </c>
      <c r="BB116" s="533">
        <v>0</v>
      </c>
      <c r="BC116" s="533">
        <v>0</v>
      </c>
      <c r="BD116" s="533">
        <v>0</v>
      </c>
      <c r="BE116" s="533">
        <v>0</v>
      </c>
      <c r="BF116" s="533">
        <v>0</v>
      </c>
      <c r="BG116" s="533">
        <v>0</v>
      </c>
      <c r="BH116" s="533">
        <v>0</v>
      </c>
      <c r="BI116" s="533">
        <v>0</v>
      </c>
      <c r="BJ116" s="533">
        <v>0</v>
      </c>
      <c r="BK116" s="533">
        <v>0</v>
      </c>
      <c r="BL116" s="533">
        <v>0</v>
      </c>
      <c r="BM116" s="533">
        <v>0</v>
      </c>
      <c r="BN116" s="533">
        <v>0</v>
      </c>
      <c r="BO116" s="533">
        <v>0</v>
      </c>
      <c r="BP116" s="533">
        <v>0</v>
      </c>
      <c r="BQ116" s="533">
        <v>0</v>
      </c>
      <c r="BR116" s="533">
        <v>0</v>
      </c>
      <c r="BS116" s="533">
        <v>0</v>
      </c>
      <c r="BT116" s="533">
        <v>0</v>
      </c>
      <c r="BU116" s="533">
        <v>0</v>
      </c>
      <c r="BV116" s="533">
        <v>0</v>
      </c>
      <c r="BW116" s="533">
        <v>0</v>
      </c>
      <c r="BX116" s="533">
        <v>0</v>
      </c>
      <c r="BY116" s="533">
        <v>0</v>
      </c>
      <c r="BZ116" s="533">
        <v>0</v>
      </c>
      <c r="CA116" s="533">
        <v>0</v>
      </c>
      <c r="CB116" s="533">
        <v>0</v>
      </c>
      <c r="CC116" s="534">
        <f t="shared" si="31"/>
        <v>0</v>
      </c>
      <c r="CD116" s="534">
        <f t="shared" si="31"/>
        <v>0</v>
      </c>
      <c r="CF116" s="239"/>
      <c r="CG116" s="270">
        <v>107</v>
      </c>
    </row>
    <row r="117" spans="1:85">
      <c r="A117" s="541"/>
      <c r="B117" s="200" t="s">
        <v>801</v>
      </c>
      <c r="C117" s="533">
        <v>0</v>
      </c>
      <c r="D117" s="533">
        <v>0</v>
      </c>
      <c r="E117" s="533">
        <v>0</v>
      </c>
      <c r="F117" s="533">
        <v>0</v>
      </c>
      <c r="G117" s="533">
        <v>0</v>
      </c>
      <c r="H117" s="533">
        <v>0</v>
      </c>
      <c r="I117" s="533">
        <v>0</v>
      </c>
      <c r="J117" s="533">
        <v>0</v>
      </c>
      <c r="K117" s="533">
        <v>0</v>
      </c>
      <c r="L117" s="533">
        <v>0</v>
      </c>
      <c r="M117" s="533">
        <v>0</v>
      </c>
      <c r="N117" s="533">
        <v>0</v>
      </c>
      <c r="O117" s="533">
        <v>0</v>
      </c>
      <c r="P117" s="533">
        <v>0</v>
      </c>
      <c r="Q117" s="533">
        <v>0</v>
      </c>
      <c r="R117" s="533">
        <v>0</v>
      </c>
      <c r="S117" s="533">
        <v>0</v>
      </c>
      <c r="T117" s="533">
        <v>0</v>
      </c>
      <c r="U117" s="533">
        <v>0</v>
      </c>
      <c r="V117" s="533">
        <v>0</v>
      </c>
      <c r="W117" s="533">
        <v>0</v>
      </c>
      <c r="X117" s="533">
        <v>0</v>
      </c>
      <c r="Y117" s="533">
        <v>0</v>
      </c>
      <c r="Z117" s="533">
        <v>0</v>
      </c>
      <c r="AA117" s="533">
        <v>0</v>
      </c>
      <c r="AB117" s="533">
        <v>0</v>
      </c>
      <c r="AC117" s="533">
        <v>0</v>
      </c>
      <c r="AD117" s="533">
        <v>0</v>
      </c>
      <c r="AE117" s="533">
        <v>0</v>
      </c>
      <c r="AF117" s="533">
        <v>0</v>
      </c>
      <c r="AG117" s="533">
        <v>0</v>
      </c>
      <c r="AH117" s="533">
        <v>0</v>
      </c>
      <c r="AI117" s="533">
        <v>0</v>
      </c>
      <c r="AJ117" s="533">
        <v>0</v>
      </c>
      <c r="AK117" s="533">
        <v>0</v>
      </c>
      <c r="AL117" s="533">
        <v>0</v>
      </c>
      <c r="AM117" s="533">
        <v>0</v>
      </c>
      <c r="AN117" s="533">
        <v>0</v>
      </c>
      <c r="AO117" s="533">
        <v>0</v>
      </c>
      <c r="AP117" s="533">
        <v>0</v>
      </c>
      <c r="AQ117" s="533">
        <v>0</v>
      </c>
      <c r="AR117" s="533">
        <v>0</v>
      </c>
      <c r="AS117" s="533">
        <v>0</v>
      </c>
      <c r="AT117" s="533">
        <v>0</v>
      </c>
      <c r="AU117" s="533">
        <v>0</v>
      </c>
      <c r="AV117" s="533">
        <v>0</v>
      </c>
      <c r="AW117" s="533">
        <v>0</v>
      </c>
      <c r="AX117" s="533">
        <v>0</v>
      </c>
      <c r="AY117" s="533">
        <v>0</v>
      </c>
      <c r="AZ117" s="533">
        <v>0</v>
      </c>
      <c r="BA117" s="533">
        <v>0</v>
      </c>
      <c r="BB117" s="533">
        <v>0</v>
      </c>
      <c r="BC117" s="533">
        <v>0</v>
      </c>
      <c r="BD117" s="533">
        <v>0</v>
      </c>
      <c r="BE117" s="533">
        <v>0</v>
      </c>
      <c r="BF117" s="533">
        <v>0</v>
      </c>
      <c r="BG117" s="533">
        <v>0</v>
      </c>
      <c r="BH117" s="533">
        <v>0</v>
      </c>
      <c r="BI117" s="533">
        <v>0</v>
      </c>
      <c r="BJ117" s="533">
        <v>0</v>
      </c>
      <c r="BK117" s="533">
        <v>0</v>
      </c>
      <c r="BL117" s="533">
        <v>0</v>
      </c>
      <c r="BM117" s="533">
        <v>0</v>
      </c>
      <c r="BN117" s="533">
        <v>0</v>
      </c>
      <c r="BO117" s="533">
        <v>0</v>
      </c>
      <c r="BP117" s="533">
        <v>0</v>
      </c>
      <c r="BQ117" s="533">
        <v>0</v>
      </c>
      <c r="BR117" s="533">
        <v>0</v>
      </c>
      <c r="BS117" s="533">
        <v>0</v>
      </c>
      <c r="BT117" s="533">
        <v>0</v>
      </c>
      <c r="BU117" s="533">
        <v>0</v>
      </c>
      <c r="BV117" s="533">
        <v>0</v>
      </c>
      <c r="BW117" s="533">
        <v>0</v>
      </c>
      <c r="BX117" s="533">
        <v>0</v>
      </c>
      <c r="BY117" s="533">
        <v>0</v>
      </c>
      <c r="BZ117" s="533">
        <v>0</v>
      </c>
      <c r="CA117" s="533">
        <v>0</v>
      </c>
      <c r="CB117" s="533">
        <v>0</v>
      </c>
      <c r="CC117" s="534">
        <f t="shared" si="31"/>
        <v>0</v>
      </c>
      <c r="CD117" s="534">
        <f t="shared" si="31"/>
        <v>0</v>
      </c>
      <c r="CF117" s="239"/>
      <c r="CG117" s="270">
        <v>108</v>
      </c>
    </row>
    <row r="118" spans="1:85">
      <c r="A118" s="541"/>
      <c r="B118" s="200" t="s">
        <v>802</v>
      </c>
      <c r="C118" s="533">
        <v>0</v>
      </c>
      <c r="D118" s="533">
        <v>0</v>
      </c>
      <c r="E118" s="533">
        <v>0</v>
      </c>
      <c r="F118" s="533">
        <v>0</v>
      </c>
      <c r="G118" s="533">
        <v>0</v>
      </c>
      <c r="H118" s="533">
        <v>0</v>
      </c>
      <c r="I118" s="533">
        <v>0</v>
      </c>
      <c r="J118" s="533">
        <v>0</v>
      </c>
      <c r="K118" s="533">
        <v>0</v>
      </c>
      <c r="L118" s="533">
        <v>0</v>
      </c>
      <c r="M118" s="533">
        <v>0</v>
      </c>
      <c r="N118" s="533">
        <v>0</v>
      </c>
      <c r="O118" s="533">
        <v>0</v>
      </c>
      <c r="P118" s="533">
        <v>0</v>
      </c>
      <c r="Q118" s="533">
        <v>0</v>
      </c>
      <c r="R118" s="533">
        <v>0</v>
      </c>
      <c r="S118" s="533">
        <v>0</v>
      </c>
      <c r="T118" s="533">
        <v>0</v>
      </c>
      <c r="U118" s="533">
        <v>0</v>
      </c>
      <c r="V118" s="533">
        <v>0</v>
      </c>
      <c r="W118" s="533">
        <v>0</v>
      </c>
      <c r="X118" s="533">
        <v>0</v>
      </c>
      <c r="Y118" s="533">
        <v>0</v>
      </c>
      <c r="Z118" s="533">
        <v>0</v>
      </c>
      <c r="AA118" s="533">
        <v>0</v>
      </c>
      <c r="AB118" s="533">
        <v>0</v>
      </c>
      <c r="AC118" s="533">
        <v>0</v>
      </c>
      <c r="AD118" s="533">
        <v>0</v>
      </c>
      <c r="AE118" s="533">
        <v>0</v>
      </c>
      <c r="AF118" s="533">
        <v>0</v>
      </c>
      <c r="AG118" s="533">
        <v>0</v>
      </c>
      <c r="AH118" s="533">
        <v>0</v>
      </c>
      <c r="AI118" s="533">
        <v>0</v>
      </c>
      <c r="AJ118" s="533">
        <v>0</v>
      </c>
      <c r="AK118" s="533">
        <v>0</v>
      </c>
      <c r="AL118" s="533">
        <v>0</v>
      </c>
      <c r="AM118" s="533">
        <v>0</v>
      </c>
      <c r="AN118" s="533">
        <v>0</v>
      </c>
      <c r="AO118" s="533">
        <v>0</v>
      </c>
      <c r="AP118" s="533">
        <v>0</v>
      </c>
      <c r="AQ118" s="533">
        <v>0</v>
      </c>
      <c r="AR118" s="533">
        <v>0</v>
      </c>
      <c r="AS118" s="533">
        <v>0</v>
      </c>
      <c r="AT118" s="533">
        <v>0</v>
      </c>
      <c r="AU118" s="533">
        <v>0</v>
      </c>
      <c r="AV118" s="533">
        <v>0</v>
      </c>
      <c r="AW118" s="533">
        <v>0</v>
      </c>
      <c r="AX118" s="533">
        <v>0</v>
      </c>
      <c r="AY118" s="533">
        <v>0</v>
      </c>
      <c r="AZ118" s="533">
        <v>0</v>
      </c>
      <c r="BA118" s="533">
        <v>0</v>
      </c>
      <c r="BB118" s="533">
        <v>0</v>
      </c>
      <c r="BC118" s="533">
        <v>0</v>
      </c>
      <c r="BD118" s="533">
        <v>0</v>
      </c>
      <c r="BE118" s="533">
        <v>0</v>
      </c>
      <c r="BF118" s="533">
        <v>0</v>
      </c>
      <c r="BG118" s="533">
        <v>0</v>
      </c>
      <c r="BH118" s="533">
        <v>0</v>
      </c>
      <c r="BI118" s="533">
        <v>0</v>
      </c>
      <c r="BJ118" s="533">
        <v>0</v>
      </c>
      <c r="BK118" s="533">
        <v>0</v>
      </c>
      <c r="BL118" s="533">
        <v>0</v>
      </c>
      <c r="BM118" s="533">
        <v>0</v>
      </c>
      <c r="BN118" s="533">
        <v>0</v>
      </c>
      <c r="BO118" s="533">
        <v>0</v>
      </c>
      <c r="BP118" s="533">
        <v>0</v>
      </c>
      <c r="BQ118" s="533">
        <v>0</v>
      </c>
      <c r="BR118" s="533">
        <v>0</v>
      </c>
      <c r="BS118" s="533">
        <v>0</v>
      </c>
      <c r="BT118" s="533">
        <v>0</v>
      </c>
      <c r="BU118" s="533">
        <v>0</v>
      </c>
      <c r="BV118" s="533">
        <v>0</v>
      </c>
      <c r="BW118" s="533">
        <v>0</v>
      </c>
      <c r="BX118" s="533">
        <v>0</v>
      </c>
      <c r="BY118" s="533">
        <v>0</v>
      </c>
      <c r="BZ118" s="533">
        <v>0</v>
      </c>
      <c r="CA118" s="533">
        <v>0</v>
      </c>
      <c r="CB118" s="533">
        <v>0</v>
      </c>
      <c r="CC118" s="534">
        <f t="shared" si="31"/>
        <v>0</v>
      </c>
      <c r="CD118" s="534">
        <f t="shared" si="31"/>
        <v>0</v>
      </c>
      <c r="CF118" s="239"/>
      <c r="CG118" s="270">
        <v>109</v>
      </c>
    </row>
    <row r="119" spans="1:85">
      <c r="A119" s="541"/>
      <c r="B119" s="200" t="s">
        <v>499</v>
      </c>
      <c r="C119" s="533">
        <v>0</v>
      </c>
      <c r="D119" s="533">
        <v>0</v>
      </c>
      <c r="E119" s="533">
        <v>0</v>
      </c>
      <c r="F119" s="533">
        <v>0</v>
      </c>
      <c r="G119" s="533">
        <v>0</v>
      </c>
      <c r="H119" s="533">
        <v>0</v>
      </c>
      <c r="I119" s="533">
        <v>0</v>
      </c>
      <c r="J119" s="533">
        <v>0</v>
      </c>
      <c r="K119" s="533">
        <v>0</v>
      </c>
      <c r="L119" s="533">
        <v>0</v>
      </c>
      <c r="M119" s="533">
        <v>0</v>
      </c>
      <c r="N119" s="533">
        <v>0</v>
      </c>
      <c r="O119" s="533">
        <v>0</v>
      </c>
      <c r="P119" s="533">
        <v>0</v>
      </c>
      <c r="Q119" s="533">
        <v>0</v>
      </c>
      <c r="R119" s="533">
        <v>0</v>
      </c>
      <c r="S119" s="533">
        <v>0</v>
      </c>
      <c r="T119" s="533">
        <v>0</v>
      </c>
      <c r="U119" s="533">
        <v>0</v>
      </c>
      <c r="V119" s="533">
        <v>0</v>
      </c>
      <c r="W119" s="533">
        <v>0</v>
      </c>
      <c r="X119" s="533">
        <v>0</v>
      </c>
      <c r="Y119" s="533">
        <v>0</v>
      </c>
      <c r="Z119" s="533">
        <v>0</v>
      </c>
      <c r="AA119" s="533">
        <v>0</v>
      </c>
      <c r="AB119" s="533">
        <v>0</v>
      </c>
      <c r="AC119" s="533">
        <v>0</v>
      </c>
      <c r="AD119" s="533">
        <v>0</v>
      </c>
      <c r="AE119" s="533">
        <v>0</v>
      </c>
      <c r="AF119" s="533">
        <v>0</v>
      </c>
      <c r="AG119" s="533">
        <v>0</v>
      </c>
      <c r="AH119" s="533">
        <v>0</v>
      </c>
      <c r="AI119" s="533">
        <v>0</v>
      </c>
      <c r="AJ119" s="533">
        <v>0</v>
      </c>
      <c r="AK119" s="533">
        <v>0</v>
      </c>
      <c r="AL119" s="533">
        <v>0</v>
      </c>
      <c r="AM119" s="533">
        <v>0</v>
      </c>
      <c r="AN119" s="533">
        <v>0</v>
      </c>
      <c r="AO119" s="533">
        <v>0</v>
      </c>
      <c r="AP119" s="533">
        <v>0</v>
      </c>
      <c r="AQ119" s="533">
        <v>0</v>
      </c>
      <c r="AR119" s="533">
        <v>0</v>
      </c>
      <c r="AS119" s="533">
        <v>0</v>
      </c>
      <c r="AT119" s="533">
        <v>0</v>
      </c>
      <c r="AU119" s="533">
        <v>0</v>
      </c>
      <c r="AV119" s="533">
        <v>0</v>
      </c>
      <c r="AW119" s="533">
        <v>0</v>
      </c>
      <c r="AX119" s="533">
        <v>0</v>
      </c>
      <c r="AY119" s="533">
        <v>0</v>
      </c>
      <c r="AZ119" s="533">
        <v>0</v>
      </c>
      <c r="BA119" s="533">
        <v>0</v>
      </c>
      <c r="BB119" s="533">
        <v>0</v>
      </c>
      <c r="BC119" s="533">
        <v>0</v>
      </c>
      <c r="BD119" s="533">
        <v>0</v>
      </c>
      <c r="BE119" s="533">
        <v>0</v>
      </c>
      <c r="BF119" s="533">
        <v>0</v>
      </c>
      <c r="BG119" s="533">
        <v>0</v>
      </c>
      <c r="BH119" s="533">
        <v>0</v>
      </c>
      <c r="BI119" s="533">
        <v>0</v>
      </c>
      <c r="BJ119" s="533">
        <v>0</v>
      </c>
      <c r="BK119" s="533">
        <v>0</v>
      </c>
      <c r="BL119" s="533">
        <v>0</v>
      </c>
      <c r="BM119" s="533">
        <v>0</v>
      </c>
      <c r="BN119" s="533">
        <v>0</v>
      </c>
      <c r="BO119" s="533">
        <v>0</v>
      </c>
      <c r="BP119" s="533">
        <v>0</v>
      </c>
      <c r="BQ119" s="533">
        <v>0</v>
      </c>
      <c r="BR119" s="533">
        <v>0</v>
      </c>
      <c r="BS119" s="533">
        <v>0</v>
      </c>
      <c r="BT119" s="533">
        <v>0</v>
      </c>
      <c r="BU119" s="533">
        <v>0</v>
      </c>
      <c r="BV119" s="533">
        <v>0</v>
      </c>
      <c r="BW119" s="533">
        <v>0</v>
      </c>
      <c r="BX119" s="533">
        <v>0</v>
      </c>
      <c r="BY119" s="533">
        <v>0</v>
      </c>
      <c r="BZ119" s="533">
        <v>0</v>
      </c>
      <c r="CA119" s="533">
        <v>0</v>
      </c>
      <c r="CB119" s="533">
        <v>0</v>
      </c>
      <c r="CC119" s="534">
        <f t="shared" si="31"/>
        <v>0</v>
      </c>
      <c r="CD119" s="534">
        <f t="shared" si="31"/>
        <v>0</v>
      </c>
      <c r="CF119" s="239"/>
      <c r="CG119" s="270">
        <v>110</v>
      </c>
    </row>
    <row r="120" spans="1:85">
      <c r="A120" s="541"/>
      <c r="B120" s="200" t="s">
        <v>500</v>
      </c>
      <c r="C120" s="533">
        <v>0</v>
      </c>
      <c r="D120" s="533">
        <v>0</v>
      </c>
      <c r="E120" s="533">
        <v>0</v>
      </c>
      <c r="F120" s="533">
        <v>0</v>
      </c>
      <c r="G120" s="533">
        <v>0</v>
      </c>
      <c r="H120" s="533">
        <v>0</v>
      </c>
      <c r="I120" s="533">
        <v>0</v>
      </c>
      <c r="J120" s="533">
        <v>0</v>
      </c>
      <c r="K120" s="533">
        <v>0</v>
      </c>
      <c r="L120" s="533">
        <v>0</v>
      </c>
      <c r="M120" s="533">
        <v>0</v>
      </c>
      <c r="N120" s="533">
        <v>0</v>
      </c>
      <c r="O120" s="533">
        <v>0</v>
      </c>
      <c r="P120" s="533">
        <v>0</v>
      </c>
      <c r="Q120" s="533">
        <v>0</v>
      </c>
      <c r="R120" s="533">
        <v>0</v>
      </c>
      <c r="S120" s="533">
        <v>0</v>
      </c>
      <c r="T120" s="533">
        <v>0</v>
      </c>
      <c r="U120" s="533">
        <v>0</v>
      </c>
      <c r="V120" s="533">
        <v>0</v>
      </c>
      <c r="W120" s="533">
        <v>0</v>
      </c>
      <c r="X120" s="533">
        <v>0</v>
      </c>
      <c r="Y120" s="533">
        <v>0</v>
      </c>
      <c r="Z120" s="533">
        <v>0</v>
      </c>
      <c r="AA120" s="533">
        <v>0</v>
      </c>
      <c r="AB120" s="533">
        <v>0</v>
      </c>
      <c r="AC120" s="533">
        <v>0</v>
      </c>
      <c r="AD120" s="533">
        <v>0</v>
      </c>
      <c r="AE120" s="533">
        <v>0</v>
      </c>
      <c r="AF120" s="533">
        <v>0</v>
      </c>
      <c r="AG120" s="533">
        <v>0</v>
      </c>
      <c r="AH120" s="533">
        <v>0</v>
      </c>
      <c r="AI120" s="533">
        <v>0</v>
      </c>
      <c r="AJ120" s="533">
        <v>0</v>
      </c>
      <c r="AK120" s="533">
        <v>0</v>
      </c>
      <c r="AL120" s="533">
        <v>0</v>
      </c>
      <c r="AM120" s="533">
        <v>0</v>
      </c>
      <c r="AN120" s="533">
        <v>0</v>
      </c>
      <c r="AO120" s="533">
        <v>0</v>
      </c>
      <c r="AP120" s="533">
        <v>0</v>
      </c>
      <c r="AQ120" s="533">
        <v>0</v>
      </c>
      <c r="AR120" s="533">
        <v>0</v>
      </c>
      <c r="AS120" s="533">
        <v>0</v>
      </c>
      <c r="AT120" s="533">
        <v>0</v>
      </c>
      <c r="AU120" s="533">
        <v>0</v>
      </c>
      <c r="AV120" s="533">
        <v>0</v>
      </c>
      <c r="AW120" s="533">
        <v>0</v>
      </c>
      <c r="AX120" s="533">
        <v>0</v>
      </c>
      <c r="AY120" s="533">
        <v>0</v>
      </c>
      <c r="AZ120" s="533">
        <v>0</v>
      </c>
      <c r="BA120" s="533">
        <v>0</v>
      </c>
      <c r="BB120" s="533">
        <v>0</v>
      </c>
      <c r="BC120" s="533">
        <v>0</v>
      </c>
      <c r="BD120" s="533">
        <v>0</v>
      </c>
      <c r="BE120" s="533">
        <v>0</v>
      </c>
      <c r="BF120" s="533">
        <v>0</v>
      </c>
      <c r="BG120" s="533">
        <v>0</v>
      </c>
      <c r="BH120" s="533">
        <v>0</v>
      </c>
      <c r="BI120" s="533">
        <v>0</v>
      </c>
      <c r="BJ120" s="533">
        <v>0</v>
      </c>
      <c r="BK120" s="533">
        <v>0</v>
      </c>
      <c r="BL120" s="533">
        <v>0</v>
      </c>
      <c r="BM120" s="533">
        <v>0</v>
      </c>
      <c r="BN120" s="533">
        <v>0</v>
      </c>
      <c r="BO120" s="533">
        <v>0</v>
      </c>
      <c r="BP120" s="533">
        <v>0</v>
      </c>
      <c r="BQ120" s="533">
        <v>0</v>
      </c>
      <c r="BR120" s="533">
        <v>0</v>
      </c>
      <c r="BS120" s="533">
        <v>0</v>
      </c>
      <c r="BT120" s="533">
        <v>0</v>
      </c>
      <c r="BU120" s="533">
        <v>0</v>
      </c>
      <c r="BV120" s="533">
        <v>0</v>
      </c>
      <c r="BW120" s="533">
        <v>0</v>
      </c>
      <c r="BX120" s="533">
        <v>0</v>
      </c>
      <c r="BY120" s="533">
        <v>0</v>
      </c>
      <c r="BZ120" s="533">
        <v>0</v>
      </c>
      <c r="CA120" s="533">
        <v>0</v>
      </c>
      <c r="CB120" s="533">
        <v>0</v>
      </c>
      <c r="CC120" s="534">
        <f t="shared" si="31"/>
        <v>0</v>
      </c>
      <c r="CD120" s="534">
        <f t="shared" si="31"/>
        <v>0</v>
      </c>
      <c r="CF120" s="239"/>
      <c r="CG120" s="270">
        <v>111</v>
      </c>
    </row>
    <row r="121" spans="1:85">
      <c r="A121" s="541"/>
      <c r="B121" s="542" t="s">
        <v>524</v>
      </c>
      <c r="C121" s="533">
        <v>0</v>
      </c>
      <c r="D121" s="533">
        <v>0</v>
      </c>
      <c r="E121" s="533">
        <v>0</v>
      </c>
      <c r="F121" s="533">
        <v>0</v>
      </c>
      <c r="G121" s="533">
        <v>0</v>
      </c>
      <c r="H121" s="533">
        <v>0</v>
      </c>
      <c r="I121" s="533">
        <v>0</v>
      </c>
      <c r="J121" s="533">
        <v>0</v>
      </c>
      <c r="K121" s="533">
        <v>0</v>
      </c>
      <c r="L121" s="533">
        <v>0</v>
      </c>
      <c r="M121" s="533">
        <v>0</v>
      </c>
      <c r="N121" s="533">
        <v>0</v>
      </c>
      <c r="O121" s="533">
        <v>0</v>
      </c>
      <c r="P121" s="533">
        <v>0</v>
      </c>
      <c r="Q121" s="533">
        <v>0</v>
      </c>
      <c r="R121" s="533">
        <v>0</v>
      </c>
      <c r="S121" s="533">
        <v>0</v>
      </c>
      <c r="T121" s="533">
        <v>0</v>
      </c>
      <c r="U121" s="533">
        <v>0</v>
      </c>
      <c r="V121" s="533">
        <v>0</v>
      </c>
      <c r="W121" s="533">
        <v>0</v>
      </c>
      <c r="X121" s="533">
        <v>0</v>
      </c>
      <c r="Y121" s="533">
        <v>0</v>
      </c>
      <c r="Z121" s="533">
        <v>0</v>
      </c>
      <c r="AA121" s="533">
        <v>0</v>
      </c>
      <c r="AB121" s="533">
        <v>0</v>
      </c>
      <c r="AC121" s="533">
        <v>0</v>
      </c>
      <c r="AD121" s="533">
        <v>0</v>
      </c>
      <c r="AE121" s="533">
        <v>0</v>
      </c>
      <c r="AF121" s="533">
        <v>0</v>
      </c>
      <c r="AG121" s="533">
        <v>0</v>
      </c>
      <c r="AH121" s="533">
        <v>0</v>
      </c>
      <c r="AI121" s="533">
        <v>0</v>
      </c>
      <c r="AJ121" s="533">
        <v>0</v>
      </c>
      <c r="AK121" s="533">
        <v>0</v>
      </c>
      <c r="AL121" s="533">
        <v>0</v>
      </c>
      <c r="AM121" s="533">
        <v>0</v>
      </c>
      <c r="AN121" s="533">
        <v>0</v>
      </c>
      <c r="AO121" s="533">
        <v>0</v>
      </c>
      <c r="AP121" s="533">
        <v>0</v>
      </c>
      <c r="AQ121" s="533">
        <v>0</v>
      </c>
      <c r="AR121" s="533">
        <v>0</v>
      </c>
      <c r="AS121" s="533">
        <v>0</v>
      </c>
      <c r="AT121" s="533">
        <v>0</v>
      </c>
      <c r="AU121" s="533">
        <v>0</v>
      </c>
      <c r="AV121" s="533">
        <v>0</v>
      </c>
      <c r="AW121" s="533">
        <v>0</v>
      </c>
      <c r="AX121" s="533">
        <v>0</v>
      </c>
      <c r="AY121" s="533">
        <v>0</v>
      </c>
      <c r="AZ121" s="533">
        <v>0</v>
      </c>
      <c r="BA121" s="533">
        <v>0</v>
      </c>
      <c r="BB121" s="533">
        <v>0</v>
      </c>
      <c r="BC121" s="533">
        <v>0</v>
      </c>
      <c r="BD121" s="533">
        <v>0</v>
      </c>
      <c r="BE121" s="533">
        <v>0</v>
      </c>
      <c r="BF121" s="533">
        <v>0</v>
      </c>
      <c r="BG121" s="533">
        <v>0</v>
      </c>
      <c r="BH121" s="533">
        <v>0</v>
      </c>
      <c r="BI121" s="533">
        <v>0</v>
      </c>
      <c r="BJ121" s="533">
        <v>0</v>
      </c>
      <c r="BK121" s="533">
        <v>0</v>
      </c>
      <c r="BL121" s="533">
        <v>0</v>
      </c>
      <c r="BM121" s="533">
        <v>0</v>
      </c>
      <c r="BN121" s="533">
        <v>0</v>
      </c>
      <c r="BO121" s="533">
        <v>0</v>
      </c>
      <c r="BP121" s="533">
        <v>0</v>
      </c>
      <c r="BQ121" s="533">
        <v>0</v>
      </c>
      <c r="BR121" s="533">
        <v>0</v>
      </c>
      <c r="BS121" s="533">
        <v>0</v>
      </c>
      <c r="BT121" s="533">
        <v>0</v>
      </c>
      <c r="BU121" s="533">
        <v>0</v>
      </c>
      <c r="BV121" s="533">
        <v>0</v>
      </c>
      <c r="BW121" s="533">
        <v>0</v>
      </c>
      <c r="BX121" s="533">
        <v>0</v>
      </c>
      <c r="BY121" s="533">
        <v>0</v>
      </c>
      <c r="BZ121" s="533">
        <v>0</v>
      </c>
      <c r="CA121" s="533">
        <v>0</v>
      </c>
      <c r="CB121" s="533">
        <v>0</v>
      </c>
      <c r="CC121" s="534">
        <f t="shared" si="31"/>
        <v>0</v>
      </c>
      <c r="CD121" s="534">
        <f t="shared" si="31"/>
        <v>0</v>
      </c>
      <c r="CF121" s="239"/>
      <c r="CG121" s="270">
        <v>112</v>
      </c>
    </row>
    <row r="122" spans="1:85">
      <c r="A122" s="540" t="s">
        <v>507</v>
      </c>
      <c r="B122" s="529" t="s">
        <v>803</v>
      </c>
      <c r="C122" s="530">
        <f>SUM(C123:C132)</f>
        <v>0</v>
      </c>
      <c r="D122" s="530">
        <f t="shared" ref="D122:BO122" si="35">SUM(D123:D132)</f>
        <v>0</v>
      </c>
      <c r="E122" s="530">
        <f t="shared" si="35"/>
        <v>0</v>
      </c>
      <c r="F122" s="530">
        <f t="shared" si="35"/>
        <v>0</v>
      </c>
      <c r="G122" s="530">
        <f t="shared" si="35"/>
        <v>0</v>
      </c>
      <c r="H122" s="530">
        <f t="shared" si="35"/>
        <v>0</v>
      </c>
      <c r="I122" s="530">
        <f t="shared" si="35"/>
        <v>0</v>
      </c>
      <c r="J122" s="530">
        <f t="shared" si="35"/>
        <v>0</v>
      </c>
      <c r="K122" s="530">
        <f t="shared" si="35"/>
        <v>0</v>
      </c>
      <c r="L122" s="530">
        <f t="shared" si="35"/>
        <v>0</v>
      </c>
      <c r="M122" s="530">
        <f t="shared" si="35"/>
        <v>0</v>
      </c>
      <c r="N122" s="530">
        <f t="shared" si="35"/>
        <v>0</v>
      </c>
      <c r="O122" s="530">
        <f t="shared" si="35"/>
        <v>0</v>
      </c>
      <c r="P122" s="530">
        <f t="shared" si="35"/>
        <v>0</v>
      </c>
      <c r="Q122" s="530">
        <f t="shared" si="35"/>
        <v>0</v>
      </c>
      <c r="R122" s="530">
        <f t="shared" si="35"/>
        <v>0</v>
      </c>
      <c r="S122" s="530">
        <f t="shared" si="35"/>
        <v>0</v>
      </c>
      <c r="T122" s="530">
        <f t="shared" si="35"/>
        <v>0</v>
      </c>
      <c r="U122" s="530">
        <f t="shared" si="35"/>
        <v>0</v>
      </c>
      <c r="V122" s="530">
        <f t="shared" si="35"/>
        <v>0</v>
      </c>
      <c r="W122" s="530">
        <f t="shared" si="35"/>
        <v>0</v>
      </c>
      <c r="X122" s="530">
        <f t="shared" si="35"/>
        <v>0</v>
      </c>
      <c r="Y122" s="530">
        <f t="shared" si="35"/>
        <v>0</v>
      </c>
      <c r="Z122" s="530">
        <f t="shared" si="35"/>
        <v>0</v>
      </c>
      <c r="AA122" s="530">
        <f t="shared" si="35"/>
        <v>0</v>
      </c>
      <c r="AB122" s="530">
        <f t="shared" si="35"/>
        <v>0</v>
      </c>
      <c r="AC122" s="530">
        <f t="shared" si="35"/>
        <v>0</v>
      </c>
      <c r="AD122" s="530">
        <f t="shared" si="35"/>
        <v>0</v>
      </c>
      <c r="AE122" s="530">
        <f t="shared" si="35"/>
        <v>0</v>
      </c>
      <c r="AF122" s="530">
        <f t="shared" si="35"/>
        <v>0</v>
      </c>
      <c r="AG122" s="530">
        <f t="shared" si="35"/>
        <v>0</v>
      </c>
      <c r="AH122" s="530">
        <f t="shared" si="35"/>
        <v>0</v>
      </c>
      <c r="AI122" s="530">
        <f t="shared" si="35"/>
        <v>0</v>
      </c>
      <c r="AJ122" s="530">
        <f t="shared" si="35"/>
        <v>0</v>
      </c>
      <c r="AK122" s="530">
        <f t="shared" si="35"/>
        <v>0</v>
      </c>
      <c r="AL122" s="530">
        <f t="shared" si="35"/>
        <v>0</v>
      </c>
      <c r="AM122" s="530">
        <f t="shared" si="35"/>
        <v>0</v>
      </c>
      <c r="AN122" s="530">
        <f t="shared" si="35"/>
        <v>0</v>
      </c>
      <c r="AO122" s="530">
        <f t="shared" si="35"/>
        <v>0</v>
      </c>
      <c r="AP122" s="530">
        <f t="shared" si="35"/>
        <v>0</v>
      </c>
      <c r="AQ122" s="530">
        <f t="shared" si="35"/>
        <v>0</v>
      </c>
      <c r="AR122" s="530">
        <f t="shared" si="35"/>
        <v>0</v>
      </c>
      <c r="AS122" s="530">
        <f t="shared" si="35"/>
        <v>0</v>
      </c>
      <c r="AT122" s="530">
        <f t="shared" si="35"/>
        <v>0</v>
      </c>
      <c r="AU122" s="530">
        <f t="shared" si="35"/>
        <v>0</v>
      </c>
      <c r="AV122" s="530">
        <f t="shared" si="35"/>
        <v>0</v>
      </c>
      <c r="AW122" s="530">
        <f t="shared" si="35"/>
        <v>0</v>
      </c>
      <c r="AX122" s="530">
        <f t="shared" si="35"/>
        <v>0</v>
      </c>
      <c r="AY122" s="530">
        <f t="shared" si="35"/>
        <v>0</v>
      </c>
      <c r="AZ122" s="530">
        <f t="shared" si="35"/>
        <v>0</v>
      </c>
      <c r="BA122" s="530">
        <f t="shared" si="35"/>
        <v>0</v>
      </c>
      <c r="BB122" s="530">
        <f t="shared" si="35"/>
        <v>0</v>
      </c>
      <c r="BC122" s="530">
        <f t="shared" si="35"/>
        <v>0</v>
      </c>
      <c r="BD122" s="530">
        <f t="shared" si="35"/>
        <v>0</v>
      </c>
      <c r="BE122" s="530">
        <f t="shared" si="35"/>
        <v>0</v>
      </c>
      <c r="BF122" s="530">
        <f t="shared" si="35"/>
        <v>0</v>
      </c>
      <c r="BG122" s="530">
        <f t="shared" si="35"/>
        <v>0</v>
      </c>
      <c r="BH122" s="530">
        <f t="shared" si="35"/>
        <v>0</v>
      </c>
      <c r="BI122" s="530">
        <f t="shared" si="35"/>
        <v>0</v>
      </c>
      <c r="BJ122" s="530">
        <f t="shared" si="35"/>
        <v>0</v>
      </c>
      <c r="BK122" s="530">
        <f t="shared" si="35"/>
        <v>0</v>
      </c>
      <c r="BL122" s="530">
        <f t="shared" si="35"/>
        <v>0</v>
      </c>
      <c r="BM122" s="530">
        <f t="shared" si="35"/>
        <v>0</v>
      </c>
      <c r="BN122" s="530">
        <f t="shared" si="35"/>
        <v>0</v>
      </c>
      <c r="BO122" s="530">
        <f t="shared" si="35"/>
        <v>0</v>
      </c>
      <c r="BP122" s="530">
        <f t="shared" ref="BP122:CB122" si="36">SUM(BP123:BP132)</f>
        <v>0</v>
      </c>
      <c r="BQ122" s="530">
        <f t="shared" si="36"/>
        <v>0</v>
      </c>
      <c r="BR122" s="530">
        <f t="shared" si="36"/>
        <v>0</v>
      </c>
      <c r="BS122" s="530">
        <f t="shared" si="36"/>
        <v>0</v>
      </c>
      <c r="BT122" s="530">
        <f t="shared" si="36"/>
        <v>0</v>
      </c>
      <c r="BU122" s="530">
        <f t="shared" si="36"/>
        <v>0</v>
      </c>
      <c r="BV122" s="530">
        <f t="shared" si="36"/>
        <v>0</v>
      </c>
      <c r="BW122" s="530">
        <f t="shared" si="36"/>
        <v>0</v>
      </c>
      <c r="BX122" s="530">
        <f t="shared" si="36"/>
        <v>0</v>
      </c>
      <c r="BY122" s="530">
        <f t="shared" si="36"/>
        <v>0</v>
      </c>
      <c r="BZ122" s="530">
        <f t="shared" si="36"/>
        <v>0</v>
      </c>
      <c r="CA122" s="530">
        <f t="shared" si="36"/>
        <v>0</v>
      </c>
      <c r="CB122" s="530">
        <f t="shared" si="36"/>
        <v>0</v>
      </c>
      <c r="CC122" s="530">
        <f>SUM(CC123:CC132)</f>
        <v>0</v>
      </c>
      <c r="CD122" s="530">
        <f>SUM(CD123:CD132)</f>
        <v>0</v>
      </c>
      <c r="CG122" s="270">
        <v>113</v>
      </c>
    </row>
    <row r="123" spans="1:85">
      <c r="A123" s="543"/>
      <c r="B123" s="352" t="s">
        <v>226</v>
      </c>
      <c r="C123" s="533">
        <v>0</v>
      </c>
      <c r="D123" s="533">
        <v>0</v>
      </c>
      <c r="E123" s="533">
        <v>0</v>
      </c>
      <c r="F123" s="533">
        <v>0</v>
      </c>
      <c r="G123" s="533">
        <v>0</v>
      </c>
      <c r="H123" s="533">
        <v>0</v>
      </c>
      <c r="I123" s="533">
        <v>0</v>
      </c>
      <c r="J123" s="533">
        <v>0</v>
      </c>
      <c r="K123" s="533">
        <v>0</v>
      </c>
      <c r="L123" s="533">
        <v>0</v>
      </c>
      <c r="M123" s="533">
        <v>0</v>
      </c>
      <c r="N123" s="533">
        <v>0</v>
      </c>
      <c r="O123" s="533">
        <v>0</v>
      </c>
      <c r="P123" s="533">
        <v>0</v>
      </c>
      <c r="Q123" s="533">
        <v>0</v>
      </c>
      <c r="R123" s="533">
        <v>0</v>
      </c>
      <c r="S123" s="533">
        <v>0</v>
      </c>
      <c r="T123" s="533">
        <v>0</v>
      </c>
      <c r="U123" s="533">
        <v>0</v>
      </c>
      <c r="V123" s="533">
        <v>0</v>
      </c>
      <c r="W123" s="533">
        <v>0</v>
      </c>
      <c r="X123" s="533">
        <v>0</v>
      </c>
      <c r="Y123" s="533">
        <v>0</v>
      </c>
      <c r="Z123" s="533">
        <v>0</v>
      </c>
      <c r="AA123" s="533">
        <v>0</v>
      </c>
      <c r="AB123" s="533">
        <v>0</v>
      </c>
      <c r="AC123" s="533">
        <v>0</v>
      </c>
      <c r="AD123" s="533">
        <v>0</v>
      </c>
      <c r="AE123" s="533">
        <v>0</v>
      </c>
      <c r="AF123" s="533">
        <v>0</v>
      </c>
      <c r="AG123" s="533">
        <v>0</v>
      </c>
      <c r="AH123" s="533">
        <v>0</v>
      </c>
      <c r="AI123" s="533">
        <v>0</v>
      </c>
      <c r="AJ123" s="533">
        <v>0</v>
      </c>
      <c r="AK123" s="533">
        <v>0</v>
      </c>
      <c r="AL123" s="533">
        <v>0</v>
      </c>
      <c r="AM123" s="533">
        <v>0</v>
      </c>
      <c r="AN123" s="533">
        <v>0</v>
      </c>
      <c r="AO123" s="533">
        <v>0</v>
      </c>
      <c r="AP123" s="533">
        <v>0</v>
      </c>
      <c r="AQ123" s="533">
        <v>0</v>
      </c>
      <c r="AR123" s="533">
        <v>0</v>
      </c>
      <c r="AS123" s="533">
        <v>0</v>
      </c>
      <c r="AT123" s="533">
        <v>0</v>
      </c>
      <c r="AU123" s="533">
        <v>0</v>
      </c>
      <c r="AV123" s="533">
        <v>0</v>
      </c>
      <c r="AW123" s="533">
        <v>0</v>
      </c>
      <c r="AX123" s="533">
        <v>0</v>
      </c>
      <c r="AY123" s="533">
        <v>0</v>
      </c>
      <c r="AZ123" s="533">
        <v>0</v>
      </c>
      <c r="BA123" s="533">
        <v>0</v>
      </c>
      <c r="BB123" s="533">
        <v>0</v>
      </c>
      <c r="BC123" s="533">
        <v>0</v>
      </c>
      <c r="BD123" s="533">
        <v>0</v>
      </c>
      <c r="BE123" s="533">
        <v>0</v>
      </c>
      <c r="BF123" s="533">
        <v>0</v>
      </c>
      <c r="BG123" s="533">
        <v>0</v>
      </c>
      <c r="BH123" s="533">
        <v>0</v>
      </c>
      <c r="BI123" s="533">
        <v>0</v>
      </c>
      <c r="BJ123" s="533">
        <v>0</v>
      </c>
      <c r="BK123" s="533">
        <v>0</v>
      </c>
      <c r="BL123" s="533">
        <v>0</v>
      </c>
      <c r="BM123" s="533">
        <v>0</v>
      </c>
      <c r="BN123" s="533">
        <v>0</v>
      </c>
      <c r="BO123" s="533">
        <v>0</v>
      </c>
      <c r="BP123" s="533">
        <v>0</v>
      </c>
      <c r="BQ123" s="533">
        <v>0</v>
      </c>
      <c r="BR123" s="533">
        <v>0</v>
      </c>
      <c r="BS123" s="533">
        <v>0</v>
      </c>
      <c r="BT123" s="533">
        <v>0</v>
      </c>
      <c r="BU123" s="533">
        <v>0</v>
      </c>
      <c r="BV123" s="533">
        <v>0</v>
      </c>
      <c r="BW123" s="533">
        <v>0</v>
      </c>
      <c r="BX123" s="533">
        <v>0</v>
      </c>
      <c r="BY123" s="533">
        <v>0</v>
      </c>
      <c r="BZ123" s="533">
        <v>0</v>
      </c>
      <c r="CA123" s="533">
        <v>0</v>
      </c>
      <c r="CB123" s="533">
        <v>0</v>
      </c>
      <c r="CC123" s="534">
        <f t="shared" si="31"/>
        <v>0</v>
      </c>
      <c r="CD123" s="534">
        <f t="shared" si="31"/>
        <v>0</v>
      </c>
      <c r="CG123" s="270">
        <v>114</v>
      </c>
    </row>
    <row r="124" spans="1:85">
      <c r="A124" s="541"/>
      <c r="B124" s="199" t="s">
        <v>490</v>
      </c>
      <c r="C124" s="533">
        <v>0</v>
      </c>
      <c r="D124" s="533">
        <v>0</v>
      </c>
      <c r="E124" s="533">
        <v>0</v>
      </c>
      <c r="F124" s="533">
        <v>0</v>
      </c>
      <c r="G124" s="533">
        <v>0</v>
      </c>
      <c r="H124" s="533">
        <v>0</v>
      </c>
      <c r="I124" s="533">
        <v>0</v>
      </c>
      <c r="J124" s="533">
        <v>0</v>
      </c>
      <c r="K124" s="533">
        <v>0</v>
      </c>
      <c r="L124" s="533">
        <v>0</v>
      </c>
      <c r="M124" s="533">
        <v>0</v>
      </c>
      <c r="N124" s="533">
        <v>0</v>
      </c>
      <c r="O124" s="533">
        <v>0</v>
      </c>
      <c r="P124" s="533">
        <v>0</v>
      </c>
      <c r="Q124" s="533">
        <v>0</v>
      </c>
      <c r="R124" s="533">
        <v>0</v>
      </c>
      <c r="S124" s="533">
        <v>0</v>
      </c>
      <c r="T124" s="533">
        <v>0</v>
      </c>
      <c r="U124" s="533">
        <v>0</v>
      </c>
      <c r="V124" s="533">
        <v>0</v>
      </c>
      <c r="W124" s="533">
        <v>0</v>
      </c>
      <c r="X124" s="533">
        <v>0</v>
      </c>
      <c r="Y124" s="533">
        <v>0</v>
      </c>
      <c r="Z124" s="533">
        <v>0</v>
      </c>
      <c r="AA124" s="533">
        <v>0</v>
      </c>
      <c r="AB124" s="533">
        <v>0</v>
      </c>
      <c r="AC124" s="533">
        <v>0</v>
      </c>
      <c r="AD124" s="533">
        <v>0</v>
      </c>
      <c r="AE124" s="533">
        <v>0</v>
      </c>
      <c r="AF124" s="533">
        <v>0</v>
      </c>
      <c r="AG124" s="533">
        <v>0</v>
      </c>
      <c r="AH124" s="533">
        <v>0</v>
      </c>
      <c r="AI124" s="533">
        <v>0</v>
      </c>
      <c r="AJ124" s="533">
        <v>0</v>
      </c>
      <c r="AK124" s="533">
        <v>0</v>
      </c>
      <c r="AL124" s="533">
        <v>0</v>
      </c>
      <c r="AM124" s="533">
        <v>0</v>
      </c>
      <c r="AN124" s="533">
        <v>0</v>
      </c>
      <c r="AO124" s="533">
        <v>0</v>
      </c>
      <c r="AP124" s="533">
        <v>0</v>
      </c>
      <c r="AQ124" s="533">
        <v>0</v>
      </c>
      <c r="AR124" s="533">
        <v>0</v>
      </c>
      <c r="AS124" s="533">
        <v>0</v>
      </c>
      <c r="AT124" s="533">
        <v>0</v>
      </c>
      <c r="AU124" s="533">
        <v>0</v>
      </c>
      <c r="AV124" s="533">
        <v>0</v>
      </c>
      <c r="AW124" s="533">
        <v>0</v>
      </c>
      <c r="AX124" s="533">
        <v>0</v>
      </c>
      <c r="AY124" s="533">
        <v>0</v>
      </c>
      <c r="AZ124" s="533">
        <v>0</v>
      </c>
      <c r="BA124" s="533">
        <v>0</v>
      </c>
      <c r="BB124" s="533">
        <v>0</v>
      </c>
      <c r="BC124" s="533">
        <v>0</v>
      </c>
      <c r="BD124" s="533">
        <v>0</v>
      </c>
      <c r="BE124" s="533">
        <v>0</v>
      </c>
      <c r="BF124" s="533">
        <v>0</v>
      </c>
      <c r="BG124" s="533">
        <v>0</v>
      </c>
      <c r="BH124" s="533">
        <v>0</v>
      </c>
      <c r="BI124" s="533">
        <v>0</v>
      </c>
      <c r="BJ124" s="533">
        <v>0</v>
      </c>
      <c r="BK124" s="533">
        <v>0</v>
      </c>
      <c r="BL124" s="533">
        <v>0</v>
      </c>
      <c r="BM124" s="533">
        <v>0</v>
      </c>
      <c r="BN124" s="533">
        <v>0</v>
      </c>
      <c r="BO124" s="533">
        <v>0</v>
      </c>
      <c r="BP124" s="533">
        <v>0</v>
      </c>
      <c r="BQ124" s="533">
        <v>0</v>
      </c>
      <c r="BR124" s="533">
        <v>0</v>
      </c>
      <c r="BS124" s="533">
        <v>0</v>
      </c>
      <c r="BT124" s="533">
        <v>0</v>
      </c>
      <c r="BU124" s="533">
        <v>0</v>
      </c>
      <c r="BV124" s="533">
        <v>0</v>
      </c>
      <c r="BW124" s="533">
        <v>0</v>
      </c>
      <c r="BX124" s="533">
        <v>0</v>
      </c>
      <c r="BY124" s="533">
        <v>0</v>
      </c>
      <c r="BZ124" s="533">
        <v>0</v>
      </c>
      <c r="CA124" s="533">
        <v>0</v>
      </c>
      <c r="CB124" s="533">
        <v>0</v>
      </c>
      <c r="CC124" s="534">
        <f t="shared" si="31"/>
        <v>0</v>
      </c>
      <c r="CD124" s="534">
        <f t="shared" si="31"/>
        <v>0</v>
      </c>
      <c r="CG124" s="270">
        <v>115</v>
      </c>
    </row>
    <row r="125" spans="1:85">
      <c r="A125" s="541"/>
      <c r="B125" s="199" t="s">
        <v>492</v>
      </c>
      <c r="C125" s="533">
        <v>0</v>
      </c>
      <c r="D125" s="533">
        <v>0</v>
      </c>
      <c r="E125" s="533">
        <v>0</v>
      </c>
      <c r="F125" s="533">
        <v>0</v>
      </c>
      <c r="G125" s="533">
        <v>0</v>
      </c>
      <c r="H125" s="533">
        <v>0</v>
      </c>
      <c r="I125" s="533">
        <v>0</v>
      </c>
      <c r="J125" s="533">
        <v>0</v>
      </c>
      <c r="K125" s="533">
        <v>0</v>
      </c>
      <c r="L125" s="533">
        <v>0</v>
      </c>
      <c r="M125" s="533">
        <v>0</v>
      </c>
      <c r="N125" s="533">
        <v>0</v>
      </c>
      <c r="O125" s="533">
        <v>0</v>
      </c>
      <c r="P125" s="533">
        <v>0</v>
      </c>
      <c r="Q125" s="533">
        <v>0</v>
      </c>
      <c r="R125" s="533">
        <v>0</v>
      </c>
      <c r="S125" s="533">
        <v>0</v>
      </c>
      <c r="T125" s="533">
        <v>0</v>
      </c>
      <c r="U125" s="533">
        <v>0</v>
      </c>
      <c r="V125" s="533">
        <v>0</v>
      </c>
      <c r="W125" s="533">
        <v>0</v>
      </c>
      <c r="X125" s="533">
        <v>0</v>
      </c>
      <c r="Y125" s="533">
        <v>0</v>
      </c>
      <c r="Z125" s="533">
        <v>0</v>
      </c>
      <c r="AA125" s="533">
        <v>0</v>
      </c>
      <c r="AB125" s="533">
        <v>0</v>
      </c>
      <c r="AC125" s="533">
        <v>0</v>
      </c>
      <c r="AD125" s="533">
        <v>0</v>
      </c>
      <c r="AE125" s="533">
        <v>0</v>
      </c>
      <c r="AF125" s="533">
        <v>0</v>
      </c>
      <c r="AG125" s="533">
        <v>0</v>
      </c>
      <c r="AH125" s="533">
        <v>0</v>
      </c>
      <c r="AI125" s="533">
        <v>0</v>
      </c>
      <c r="AJ125" s="533">
        <v>0</v>
      </c>
      <c r="AK125" s="533">
        <v>0</v>
      </c>
      <c r="AL125" s="533">
        <v>0</v>
      </c>
      <c r="AM125" s="533">
        <v>0</v>
      </c>
      <c r="AN125" s="533">
        <v>0</v>
      </c>
      <c r="AO125" s="533">
        <v>0</v>
      </c>
      <c r="AP125" s="533">
        <v>0</v>
      </c>
      <c r="AQ125" s="533">
        <v>0</v>
      </c>
      <c r="AR125" s="533">
        <v>0</v>
      </c>
      <c r="AS125" s="533">
        <v>0</v>
      </c>
      <c r="AT125" s="533">
        <v>0</v>
      </c>
      <c r="AU125" s="533">
        <v>0</v>
      </c>
      <c r="AV125" s="533">
        <v>0</v>
      </c>
      <c r="AW125" s="533">
        <v>0</v>
      </c>
      <c r="AX125" s="533">
        <v>0</v>
      </c>
      <c r="AY125" s="533">
        <v>0</v>
      </c>
      <c r="AZ125" s="533">
        <v>0</v>
      </c>
      <c r="BA125" s="533">
        <v>0</v>
      </c>
      <c r="BB125" s="533">
        <v>0</v>
      </c>
      <c r="BC125" s="533">
        <v>0</v>
      </c>
      <c r="BD125" s="533">
        <v>0</v>
      </c>
      <c r="BE125" s="533">
        <v>0</v>
      </c>
      <c r="BF125" s="533">
        <v>0</v>
      </c>
      <c r="BG125" s="533">
        <v>0</v>
      </c>
      <c r="BH125" s="533">
        <v>0</v>
      </c>
      <c r="BI125" s="533">
        <v>0</v>
      </c>
      <c r="BJ125" s="533">
        <v>0</v>
      </c>
      <c r="BK125" s="533">
        <v>0</v>
      </c>
      <c r="BL125" s="533">
        <v>0</v>
      </c>
      <c r="BM125" s="533">
        <v>0</v>
      </c>
      <c r="BN125" s="533">
        <v>0</v>
      </c>
      <c r="BO125" s="533">
        <v>0</v>
      </c>
      <c r="BP125" s="533">
        <v>0</v>
      </c>
      <c r="BQ125" s="533">
        <v>0</v>
      </c>
      <c r="BR125" s="533">
        <v>0</v>
      </c>
      <c r="BS125" s="533">
        <v>0</v>
      </c>
      <c r="BT125" s="533">
        <v>0</v>
      </c>
      <c r="BU125" s="533">
        <v>0</v>
      </c>
      <c r="BV125" s="533">
        <v>0</v>
      </c>
      <c r="BW125" s="533">
        <v>0</v>
      </c>
      <c r="BX125" s="533">
        <v>0</v>
      </c>
      <c r="BY125" s="533">
        <v>0</v>
      </c>
      <c r="BZ125" s="533">
        <v>0</v>
      </c>
      <c r="CA125" s="533">
        <v>0</v>
      </c>
      <c r="CB125" s="533">
        <v>0</v>
      </c>
      <c r="CC125" s="534">
        <f t="shared" si="31"/>
        <v>0</v>
      </c>
      <c r="CD125" s="534">
        <f t="shared" si="31"/>
        <v>0</v>
      </c>
      <c r="CG125" s="270">
        <v>116</v>
      </c>
    </row>
    <row r="126" spans="1:85">
      <c r="A126" s="541"/>
      <c r="B126" s="199" t="s">
        <v>493</v>
      </c>
      <c r="C126" s="533">
        <v>0</v>
      </c>
      <c r="D126" s="533">
        <v>0</v>
      </c>
      <c r="E126" s="533">
        <v>0</v>
      </c>
      <c r="F126" s="533">
        <v>0</v>
      </c>
      <c r="G126" s="533">
        <v>0</v>
      </c>
      <c r="H126" s="533">
        <v>0</v>
      </c>
      <c r="I126" s="533">
        <v>0</v>
      </c>
      <c r="J126" s="533">
        <v>0</v>
      </c>
      <c r="K126" s="533">
        <v>0</v>
      </c>
      <c r="L126" s="533">
        <v>0</v>
      </c>
      <c r="M126" s="533">
        <v>0</v>
      </c>
      <c r="N126" s="533">
        <v>0</v>
      </c>
      <c r="O126" s="533">
        <v>0</v>
      </c>
      <c r="P126" s="533">
        <v>0</v>
      </c>
      <c r="Q126" s="533">
        <v>0</v>
      </c>
      <c r="R126" s="533">
        <v>0</v>
      </c>
      <c r="S126" s="533">
        <v>0</v>
      </c>
      <c r="T126" s="533">
        <v>0</v>
      </c>
      <c r="U126" s="533">
        <v>0</v>
      </c>
      <c r="V126" s="533">
        <v>0</v>
      </c>
      <c r="W126" s="533">
        <v>0</v>
      </c>
      <c r="X126" s="533">
        <v>0</v>
      </c>
      <c r="Y126" s="533">
        <v>0</v>
      </c>
      <c r="Z126" s="533">
        <v>0</v>
      </c>
      <c r="AA126" s="533">
        <v>0</v>
      </c>
      <c r="AB126" s="533">
        <v>0</v>
      </c>
      <c r="AC126" s="533">
        <v>0</v>
      </c>
      <c r="AD126" s="533">
        <v>0</v>
      </c>
      <c r="AE126" s="533">
        <v>0</v>
      </c>
      <c r="AF126" s="533">
        <v>0</v>
      </c>
      <c r="AG126" s="533">
        <v>0</v>
      </c>
      <c r="AH126" s="533">
        <v>0</v>
      </c>
      <c r="AI126" s="533">
        <v>0</v>
      </c>
      <c r="AJ126" s="533">
        <v>0</v>
      </c>
      <c r="AK126" s="533">
        <v>0</v>
      </c>
      <c r="AL126" s="533">
        <v>0</v>
      </c>
      <c r="AM126" s="533">
        <v>0</v>
      </c>
      <c r="AN126" s="533">
        <v>0</v>
      </c>
      <c r="AO126" s="533">
        <v>0</v>
      </c>
      <c r="AP126" s="533">
        <v>0</v>
      </c>
      <c r="AQ126" s="533">
        <v>0</v>
      </c>
      <c r="AR126" s="533">
        <v>0</v>
      </c>
      <c r="AS126" s="533">
        <v>0</v>
      </c>
      <c r="AT126" s="533">
        <v>0</v>
      </c>
      <c r="AU126" s="533">
        <v>0</v>
      </c>
      <c r="AV126" s="533">
        <v>0</v>
      </c>
      <c r="AW126" s="533">
        <v>0</v>
      </c>
      <c r="AX126" s="533">
        <v>0</v>
      </c>
      <c r="AY126" s="533">
        <v>0</v>
      </c>
      <c r="AZ126" s="533">
        <v>0</v>
      </c>
      <c r="BA126" s="533">
        <v>0</v>
      </c>
      <c r="BB126" s="533">
        <v>0</v>
      </c>
      <c r="BC126" s="533">
        <v>0</v>
      </c>
      <c r="BD126" s="533">
        <v>0</v>
      </c>
      <c r="BE126" s="533">
        <v>0</v>
      </c>
      <c r="BF126" s="533">
        <v>0</v>
      </c>
      <c r="BG126" s="533">
        <v>0</v>
      </c>
      <c r="BH126" s="533">
        <v>0</v>
      </c>
      <c r="BI126" s="533">
        <v>0</v>
      </c>
      <c r="BJ126" s="533">
        <v>0</v>
      </c>
      <c r="BK126" s="533">
        <v>0</v>
      </c>
      <c r="BL126" s="533">
        <v>0</v>
      </c>
      <c r="BM126" s="533">
        <v>0</v>
      </c>
      <c r="BN126" s="533">
        <v>0</v>
      </c>
      <c r="BO126" s="533">
        <v>0</v>
      </c>
      <c r="BP126" s="533">
        <v>0</v>
      </c>
      <c r="BQ126" s="533">
        <v>0</v>
      </c>
      <c r="BR126" s="533">
        <v>0</v>
      </c>
      <c r="BS126" s="533">
        <v>0</v>
      </c>
      <c r="BT126" s="533">
        <v>0</v>
      </c>
      <c r="BU126" s="533">
        <v>0</v>
      </c>
      <c r="BV126" s="533">
        <v>0</v>
      </c>
      <c r="BW126" s="533">
        <v>0</v>
      </c>
      <c r="BX126" s="533">
        <v>0</v>
      </c>
      <c r="BY126" s="533">
        <v>0</v>
      </c>
      <c r="BZ126" s="533">
        <v>0</v>
      </c>
      <c r="CA126" s="533">
        <v>0</v>
      </c>
      <c r="CB126" s="533">
        <v>0</v>
      </c>
      <c r="CC126" s="534">
        <f t="shared" si="31"/>
        <v>0</v>
      </c>
      <c r="CD126" s="534">
        <f t="shared" si="31"/>
        <v>0</v>
      </c>
      <c r="CG126" s="270">
        <v>117</v>
      </c>
    </row>
    <row r="127" spans="1:85">
      <c r="A127" s="541"/>
      <c r="B127" s="199" t="s">
        <v>494</v>
      </c>
      <c r="C127" s="533">
        <v>0</v>
      </c>
      <c r="D127" s="533">
        <v>0</v>
      </c>
      <c r="E127" s="533">
        <v>0</v>
      </c>
      <c r="F127" s="533">
        <v>0</v>
      </c>
      <c r="G127" s="533">
        <v>0</v>
      </c>
      <c r="H127" s="533">
        <v>0</v>
      </c>
      <c r="I127" s="533">
        <v>0</v>
      </c>
      <c r="J127" s="533">
        <v>0</v>
      </c>
      <c r="K127" s="533">
        <v>0</v>
      </c>
      <c r="L127" s="533">
        <v>0</v>
      </c>
      <c r="M127" s="533">
        <v>0</v>
      </c>
      <c r="N127" s="533">
        <v>0</v>
      </c>
      <c r="O127" s="533">
        <v>0</v>
      </c>
      <c r="P127" s="533">
        <v>0</v>
      </c>
      <c r="Q127" s="533">
        <v>0</v>
      </c>
      <c r="R127" s="533">
        <v>0</v>
      </c>
      <c r="S127" s="533">
        <v>0</v>
      </c>
      <c r="T127" s="533">
        <v>0</v>
      </c>
      <c r="U127" s="533">
        <v>0</v>
      </c>
      <c r="V127" s="533">
        <v>0</v>
      </c>
      <c r="W127" s="533">
        <v>0</v>
      </c>
      <c r="X127" s="533">
        <v>0</v>
      </c>
      <c r="Y127" s="533">
        <v>0</v>
      </c>
      <c r="Z127" s="533">
        <v>0</v>
      </c>
      <c r="AA127" s="533">
        <v>0</v>
      </c>
      <c r="AB127" s="533">
        <v>0</v>
      </c>
      <c r="AC127" s="533">
        <v>0</v>
      </c>
      <c r="AD127" s="533">
        <v>0</v>
      </c>
      <c r="AE127" s="533">
        <v>0</v>
      </c>
      <c r="AF127" s="533">
        <v>0</v>
      </c>
      <c r="AG127" s="533">
        <v>0</v>
      </c>
      <c r="AH127" s="533">
        <v>0</v>
      </c>
      <c r="AI127" s="533">
        <v>0</v>
      </c>
      <c r="AJ127" s="533">
        <v>0</v>
      </c>
      <c r="AK127" s="533">
        <v>0</v>
      </c>
      <c r="AL127" s="533">
        <v>0</v>
      </c>
      <c r="AM127" s="533">
        <v>0</v>
      </c>
      <c r="AN127" s="533">
        <v>0</v>
      </c>
      <c r="AO127" s="533">
        <v>0</v>
      </c>
      <c r="AP127" s="533">
        <v>0</v>
      </c>
      <c r="AQ127" s="533">
        <v>0</v>
      </c>
      <c r="AR127" s="533">
        <v>0</v>
      </c>
      <c r="AS127" s="533">
        <v>0</v>
      </c>
      <c r="AT127" s="533">
        <v>0</v>
      </c>
      <c r="AU127" s="533">
        <v>0</v>
      </c>
      <c r="AV127" s="533">
        <v>0</v>
      </c>
      <c r="AW127" s="533">
        <v>0</v>
      </c>
      <c r="AX127" s="533">
        <v>0</v>
      </c>
      <c r="AY127" s="533">
        <v>0</v>
      </c>
      <c r="AZ127" s="533">
        <v>0</v>
      </c>
      <c r="BA127" s="533">
        <v>0</v>
      </c>
      <c r="BB127" s="533">
        <v>0</v>
      </c>
      <c r="BC127" s="533">
        <v>0</v>
      </c>
      <c r="BD127" s="533">
        <v>0</v>
      </c>
      <c r="BE127" s="533">
        <v>0</v>
      </c>
      <c r="BF127" s="533">
        <v>0</v>
      </c>
      <c r="BG127" s="533">
        <v>0</v>
      </c>
      <c r="BH127" s="533">
        <v>0</v>
      </c>
      <c r="BI127" s="533">
        <v>0</v>
      </c>
      <c r="BJ127" s="533">
        <v>0</v>
      </c>
      <c r="BK127" s="533">
        <v>0</v>
      </c>
      <c r="BL127" s="533">
        <v>0</v>
      </c>
      <c r="BM127" s="533">
        <v>0</v>
      </c>
      <c r="BN127" s="533">
        <v>0</v>
      </c>
      <c r="BO127" s="533">
        <v>0</v>
      </c>
      <c r="BP127" s="533">
        <v>0</v>
      </c>
      <c r="BQ127" s="533">
        <v>0</v>
      </c>
      <c r="BR127" s="533">
        <v>0</v>
      </c>
      <c r="BS127" s="533">
        <v>0</v>
      </c>
      <c r="BT127" s="533">
        <v>0</v>
      </c>
      <c r="BU127" s="533">
        <v>0</v>
      </c>
      <c r="BV127" s="533">
        <v>0</v>
      </c>
      <c r="BW127" s="533">
        <v>0</v>
      </c>
      <c r="BX127" s="533">
        <v>0</v>
      </c>
      <c r="BY127" s="533">
        <v>0</v>
      </c>
      <c r="BZ127" s="533">
        <v>0</v>
      </c>
      <c r="CA127" s="533">
        <v>0</v>
      </c>
      <c r="CB127" s="533">
        <v>0</v>
      </c>
      <c r="CC127" s="534">
        <f t="shared" si="31"/>
        <v>0</v>
      </c>
      <c r="CD127" s="534">
        <f t="shared" si="31"/>
        <v>0</v>
      </c>
      <c r="CG127" s="270">
        <v>118</v>
      </c>
    </row>
    <row r="128" spans="1:85">
      <c r="A128" s="541"/>
      <c r="B128" s="200" t="s">
        <v>801</v>
      </c>
      <c r="C128" s="533">
        <v>0</v>
      </c>
      <c r="D128" s="533">
        <v>0</v>
      </c>
      <c r="E128" s="533">
        <v>0</v>
      </c>
      <c r="F128" s="533">
        <v>0</v>
      </c>
      <c r="G128" s="533">
        <v>0</v>
      </c>
      <c r="H128" s="533">
        <v>0</v>
      </c>
      <c r="I128" s="533">
        <v>0</v>
      </c>
      <c r="J128" s="533">
        <v>0</v>
      </c>
      <c r="K128" s="533">
        <v>0</v>
      </c>
      <c r="L128" s="533">
        <v>0</v>
      </c>
      <c r="M128" s="533">
        <v>0</v>
      </c>
      <c r="N128" s="533">
        <v>0</v>
      </c>
      <c r="O128" s="533">
        <v>0</v>
      </c>
      <c r="P128" s="533">
        <v>0</v>
      </c>
      <c r="Q128" s="533">
        <v>0</v>
      </c>
      <c r="R128" s="533">
        <v>0</v>
      </c>
      <c r="S128" s="533">
        <v>0</v>
      </c>
      <c r="T128" s="533">
        <v>0</v>
      </c>
      <c r="U128" s="533">
        <v>0</v>
      </c>
      <c r="V128" s="533">
        <v>0</v>
      </c>
      <c r="W128" s="533">
        <v>0</v>
      </c>
      <c r="X128" s="533">
        <v>0</v>
      </c>
      <c r="Y128" s="533">
        <v>0</v>
      </c>
      <c r="Z128" s="533">
        <v>0</v>
      </c>
      <c r="AA128" s="533">
        <v>0</v>
      </c>
      <c r="AB128" s="533">
        <v>0</v>
      </c>
      <c r="AC128" s="533">
        <v>0</v>
      </c>
      <c r="AD128" s="533">
        <v>0</v>
      </c>
      <c r="AE128" s="533">
        <v>0</v>
      </c>
      <c r="AF128" s="533">
        <v>0</v>
      </c>
      <c r="AG128" s="533">
        <v>0</v>
      </c>
      <c r="AH128" s="533">
        <v>0</v>
      </c>
      <c r="AI128" s="533">
        <v>0</v>
      </c>
      <c r="AJ128" s="533">
        <v>0</v>
      </c>
      <c r="AK128" s="533">
        <v>0</v>
      </c>
      <c r="AL128" s="533">
        <v>0</v>
      </c>
      <c r="AM128" s="533">
        <v>0</v>
      </c>
      <c r="AN128" s="533">
        <v>0</v>
      </c>
      <c r="AO128" s="533">
        <v>0</v>
      </c>
      <c r="AP128" s="533">
        <v>0</v>
      </c>
      <c r="AQ128" s="533">
        <v>0</v>
      </c>
      <c r="AR128" s="533">
        <v>0</v>
      </c>
      <c r="AS128" s="533">
        <v>0</v>
      </c>
      <c r="AT128" s="533">
        <v>0</v>
      </c>
      <c r="AU128" s="533">
        <v>0</v>
      </c>
      <c r="AV128" s="533">
        <v>0</v>
      </c>
      <c r="AW128" s="533">
        <v>0</v>
      </c>
      <c r="AX128" s="533">
        <v>0</v>
      </c>
      <c r="AY128" s="533">
        <v>0</v>
      </c>
      <c r="AZ128" s="533">
        <v>0</v>
      </c>
      <c r="BA128" s="533">
        <v>0</v>
      </c>
      <c r="BB128" s="533">
        <v>0</v>
      </c>
      <c r="BC128" s="533">
        <v>0</v>
      </c>
      <c r="BD128" s="533">
        <v>0</v>
      </c>
      <c r="BE128" s="533">
        <v>0</v>
      </c>
      <c r="BF128" s="533">
        <v>0</v>
      </c>
      <c r="BG128" s="533">
        <v>0</v>
      </c>
      <c r="BH128" s="533">
        <v>0</v>
      </c>
      <c r="BI128" s="533">
        <v>0</v>
      </c>
      <c r="BJ128" s="533">
        <v>0</v>
      </c>
      <c r="BK128" s="533">
        <v>0</v>
      </c>
      <c r="BL128" s="533">
        <v>0</v>
      </c>
      <c r="BM128" s="533">
        <v>0</v>
      </c>
      <c r="BN128" s="533">
        <v>0</v>
      </c>
      <c r="BO128" s="533">
        <v>0</v>
      </c>
      <c r="BP128" s="533">
        <v>0</v>
      </c>
      <c r="BQ128" s="533">
        <v>0</v>
      </c>
      <c r="BR128" s="533">
        <v>0</v>
      </c>
      <c r="BS128" s="533">
        <v>0</v>
      </c>
      <c r="BT128" s="533">
        <v>0</v>
      </c>
      <c r="BU128" s="533">
        <v>0</v>
      </c>
      <c r="BV128" s="533">
        <v>0</v>
      </c>
      <c r="BW128" s="533">
        <v>0</v>
      </c>
      <c r="BX128" s="533">
        <v>0</v>
      </c>
      <c r="BY128" s="533">
        <v>0</v>
      </c>
      <c r="BZ128" s="533">
        <v>0</v>
      </c>
      <c r="CA128" s="533">
        <v>0</v>
      </c>
      <c r="CB128" s="533">
        <v>0</v>
      </c>
      <c r="CC128" s="534">
        <f t="shared" si="31"/>
        <v>0</v>
      </c>
      <c r="CD128" s="534">
        <f t="shared" si="31"/>
        <v>0</v>
      </c>
      <c r="CG128" s="270">
        <v>119</v>
      </c>
    </row>
    <row r="129" spans="1:86">
      <c r="A129" s="541"/>
      <c r="B129" s="200" t="s">
        <v>802</v>
      </c>
      <c r="C129" s="533">
        <v>0</v>
      </c>
      <c r="D129" s="533">
        <v>0</v>
      </c>
      <c r="E129" s="533">
        <v>0</v>
      </c>
      <c r="F129" s="533">
        <v>0</v>
      </c>
      <c r="G129" s="533">
        <v>0</v>
      </c>
      <c r="H129" s="533">
        <v>0</v>
      </c>
      <c r="I129" s="533">
        <v>0</v>
      </c>
      <c r="J129" s="533">
        <v>0</v>
      </c>
      <c r="K129" s="533">
        <v>0</v>
      </c>
      <c r="L129" s="533">
        <v>0</v>
      </c>
      <c r="M129" s="533">
        <v>0</v>
      </c>
      <c r="N129" s="533">
        <v>0</v>
      </c>
      <c r="O129" s="533">
        <v>0</v>
      </c>
      <c r="P129" s="533">
        <v>0</v>
      </c>
      <c r="Q129" s="533">
        <v>0</v>
      </c>
      <c r="R129" s="533">
        <v>0</v>
      </c>
      <c r="S129" s="533">
        <v>0</v>
      </c>
      <c r="T129" s="533">
        <v>0</v>
      </c>
      <c r="U129" s="533">
        <v>0</v>
      </c>
      <c r="V129" s="533">
        <v>0</v>
      </c>
      <c r="W129" s="533">
        <v>0</v>
      </c>
      <c r="X129" s="533">
        <v>0</v>
      </c>
      <c r="Y129" s="533">
        <v>0</v>
      </c>
      <c r="Z129" s="533">
        <v>0</v>
      </c>
      <c r="AA129" s="533">
        <v>0</v>
      </c>
      <c r="AB129" s="533">
        <v>0</v>
      </c>
      <c r="AC129" s="533">
        <v>0</v>
      </c>
      <c r="AD129" s="533">
        <v>0</v>
      </c>
      <c r="AE129" s="533">
        <v>0</v>
      </c>
      <c r="AF129" s="533">
        <v>0</v>
      </c>
      <c r="AG129" s="533">
        <v>0</v>
      </c>
      <c r="AH129" s="533">
        <v>0</v>
      </c>
      <c r="AI129" s="533">
        <v>0</v>
      </c>
      <c r="AJ129" s="533">
        <v>0</v>
      </c>
      <c r="AK129" s="533">
        <v>0</v>
      </c>
      <c r="AL129" s="533">
        <v>0</v>
      </c>
      <c r="AM129" s="533">
        <v>0</v>
      </c>
      <c r="AN129" s="533">
        <v>0</v>
      </c>
      <c r="AO129" s="533">
        <v>0</v>
      </c>
      <c r="AP129" s="533">
        <v>0</v>
      </c>
      <c r="AQ129" s="533">
        <v>0</v>
      </c>
      <c r="AR129" s="533">
        <v>0</v>
      </c>
      <c r="AS129" s="533">
        <v>0</v>
      </c>
      <c r="AT129" s="533">
        <v>0</v>
      </c>
      <c r="AU129" s="533">
        <v>0</v>
      </c>
      <c r="AV129" s="533">
        <v>0</v>
      </c>
      <c r="AW129" s="533">
        <v>0</v>
      </c>
      <c r="AX129" s="533">
        <v>0</v>
      </c>
      <c r="AY129" s="533">
        <v>0</v>
      </c>
      <c r="AZ129" s="533">
        <v>0</v>
      </c>
      <c r="BA129" s="533">
        <v>0</v>
      </c>
      <c r="BB129" s="533">
        <v>0</v>
      </c>
      <c r="BC129" s="533">
        <v>0</v>
      </c>
      <c r="BD129" s="533">
        <v>0</v>
      </c>
      <c r="BE129" s="533">
        <v>0</v>
      </c>
      <c r="BF129" s="533">
        <v>0</v>
      </c>
      <c r="BG129" s="533">
        <v>0</v>
      </c>
      <c r="BH129" s="533">
        <v>0</v>
      </c>
      <c r="BI129" s="533">
        <v>0</v>
      </c>
      <c r="BJ129" s="533">
        <v>0</v>
      </c>
      <c r="BK129" s="533">
        <v>0</v>
      </c>
      <c r="BL129" s="533">
        <v>0</v>
      </c>
      <c r="BM129" s="533">
        <v>0</v>
      </c>
      <c r="BN129" s="533">
        <v>0</v>
      </c>
      <c r="BO129" s="533">
        <v>0</v>
      </c>
      <c r="BP129" s="533">
        <v>0</v>
      </c>
      <c r="BQ129" s="533">
        <v>0</v>
      </c>
      <c r="BR129" s="533">
        <v>0</v>
      </c>
      <c r="BS129" s="533">
        <v>0</v>
      </c>
      <c r="BT129" s="533">
        <v>0</v>
      </c>
      <c r="BU129" s="533">
        <v>0</v>
      </c>
      <c r="BV129" s="533">
        <v>0</v>
      </c>
      <c r="BW129" s="533">
        <v>0</v>
      </c>
      <c r="BX129" s="533">
        <v>0</v>
      </c>
      <c r="BY129" s="533">
        <v>0</v>
      </c>
      <c r="BZ129" s="533">
        <v>0</v>
      </c>
      <c r="CA129" s="533">
        <v>0</v>
      </c>
      <c r="CB129" s="533">
        <v>0</v>
      </c>
      <c r="CC129" s="534">
        <f t="shared" si="31"/>
        <v>0</v>
      </c>
      <c r="CD129" s="534">
        <f t="shared" si="31"/>
        <v>0</v>
      </c>
      <c r="CG129" s="270">
        <v>120</v>
      </c>
    </row>
    <row r="130" spans="1:86">
      <c r="A130" s="541"/>
      <c r="B130" s="200" t="s">
        <v>499</v>
      </c>
      <c r="C130" s="533">
        <v>0</v>
      </c>
      <c r="D130" s="533">
        <v>0</v>
      </c>
      <c r="E130" s="533">
        <v>0</v>
      </c>
      <c r="F130" s="533">
        <v>0</v>
      </c>
      <c r="G130" s="533">
        <v>0</v>
      </c>
      <c r="H130" s="533">
        <v>0</v>
      </c>
      <c r="I130" s="533">
        <v>0</v>
      </c>
      <c r="J130" s="533">
        <v>0</v>
      </c>
      <c r="K130" s="533">
        <v>0</v>
      </c>
      <c r="L130" s="533">
        <v>0</v>
      </c>
      <c r="M130" s="533">
        <v>0</v>
      </c>
      <c r="N130" s="533">
        <v>0</v>
      </c>
      <c r="O130" s="533">
        <v>0</v>
      </c>
      <c r="P130" s="533">
        <v>0</v>
      </c>
      <c r="Q130" s="533">
        <v>0</v>
      </c>
      <c r="R130" s="533">
        <v>0</v>
      </c>
      <c r="S130" s="533">
        <v>0</v>
      </c>
      <c r="T130" s="533">
        <v>0</v>
      </c>
      <c r="U130" s="533">
        <v>0</v>
      </c>
      <c r="V130" s="533">
        <v>0</v>
      </c>
      <c r="W130" s="533">
        <v>0</v>
      </c>
      <c r="X130" s="533">
        <v>0</v>
      </c>
      <c r="Y130" s="533">
        <v>0</v>
      </c>
      <c r="Z130" s="533">
        <v>0</v>
      </c>
      <c r="AA130" s="533">
        <v>0</v>
      </c>
      <c r="AB130" s="533">
        <v>0</v>
      </c>
      <c r="AC130" s="533">
        <v>0</v>
      </c>
      <c r="AD130" s="533">
        <v>0</v>
      </c>
      <c r="AE130" s="533">
        <v>0</v>
      </c>
      <c r="AF130" s="533">
        <v>0</v>
      </c>
      <c r="AG130" s="533">
        <v>0</v>
      </c>
      <c r="AH130" s="533">
        <v>0</v>
      </c>
      <c r="AI130" s="533">
        <v>0</v>
      </c>
      <c r="AJ130" s="533">
        <v>0</v>
      </c>
      <c r="AK130" s="533">
        <v>0</v>
      </c>
      <c r="AL130" s="533">
        <v>0</v>
      </c>
      <c r="AM130" s="533">
        <v>0</v>
      </c>
      <c r="AN130" s="533">
        <v>0</v>
      </c>
      <c r="AO130" s="533">
        <v>0</v>
      </c>
      <c r="AP130" s="533">
        <v>0</v>
      </c>
      <c r="AQ130" s="533">
        <v>0</v>
      </c>
      <c r="AR130" s="533">
        <v>0</v>
      </c>
      <c r="AS130" s="533">
        <v>0</v>
      </c>
      <c r="AT130" s="533">
        <v>0</v>
      </c>
      <c r="AU130" s="533">
        <v>0</v>
      </c>
      <c r="AV130" s="533">
        <v>0</v>
      </c>
      <c r="AW130" s="533">
        <v>0</v>
      </c>
      <c r="AX130" s="533">
        <v>0</v>
      </c>
      <c r="AY130" s="533">
        <v>0</v>
      </c>
      <c r="AZ130" s="533">
        <v>0</v>
      </c>
      <c r="BA130" s="533">
        <v>0</v>
      </c>
      <c r="BB130" s="533">
        <v>0</v>
      </c>
      <c r="BC130" s="533">
        <v>0</v>
      </c>
      <c r="BD130" s="533">
        <v>0</v>
      </c>
      <c r="BE130" s="533">
        <v>0</v>
      </c>
      <c r="BF130" s="533">
        <v>0</v>
      </c>
      <c r="BG130" s="533">
        <v>0</v>
      </c>
      <c r="BH130" s="533">
        <v>0</v>
      </c>
      <c r="BI130" s="533">
        <v>0</v>
      </c>
      <c r="BJ130" s="533">
        <v>0</v>
      </c>
      <c r="BK130" s="533">
        <v>0</v>
      </c>
      <c r="BL130" s="533">
        <v>0</v>
      </c>
      <c r="BM130" s="533">
        <v>0</v>
      </c>
      <c r="BN130" s="533">
        <v>0</v>
      </c>
      <c r="BO130" s="533">
        <v>0</v>
      </c>
      <c r="BP130" s="533">
        <v>0</v>
      </c>
      <c r="BQ130" s="533">
        <v>0</v>
      </c>
      <c r="BR130" s="533">
        <v>0</v>
      </c>
      <c r="BS130" s="533">
        <v>0</v>
      </c>
      <c r="BT130" s="533">
        <v>0</v>
      </c>
      <c r="BU130" s="533">
        <v>0</v>
      </c>
      <c r="BV130" s="533">
        <v>0</v>
      </c>
      <c r="BW130" s="533">
        <v>0</v>
      </c>
      <c r="BX130" s="533">
        <v>0</v>
      </c>
      <c r="BY130" s="533">
        <v>0</v>
      </c>
      <c r="BZ130" s="533">
        <v>0</v>
      </c>
      <c r="CA130" s="533">
        <v>0</v>
      </c>
      <c r="CB130" s="533">
        <v>0</v>
      </c>
      <c r="CC130" s="534">
        <f t="shared" si="31"/>
        <v>0</v>
      </c>
      <c r="CD130" s="534">
        <f t="shared" si="31"/>
        <v>0</v>
      </c>
      <c r="CG130" s="270">
        <v>121</v>
      </c>
    </row>
    <row r="131" spans="1:86">
      <c r="A131" s="541"/>
      <c r="B131" s="200" t="s">
        <v>500</v>
      </c>
      <c r="C131" s="533">
        <v>0</v>
      </c>
      <c r="D131" s="533">
        <v>0</v>
      </c>
      <c r="E131" s="533">
        <v>0</v>
      </c>
      <c r="F131" s="533">
        <v>0</v>
      </c>
      <c r="G131" s="533">
        <v>0</v>
      </c>
      <c r="H131" s="533">
        <v>0</v>
      </c>
      <c r="I131" s="533">
        <v>0</v>
      </c>
      <c r="J131" s="533">
        <v>0</v>
      </c>
      <c r="K131" s="533">
        <v>0</v>
      </c>
      <c r="L131" s="533">
        <v>0</v>
      </c>
      <c r="M131" s="533">
        <v>0</v>
      </c>
      <c r="N131" s="533">
        <v>0</v>
      </c>
      <c r="O131" s="533">
        <v>0</v>
      </c>
      <c r="P131" s="533">
        <v>0</v>
      </c>
      <c r="Q131" s="533">
        <v>0</v>
      </c>
      <c r="R131" s="533">
        <v>0</v>
      </c>
      <c r="S131" s="533">
        <v>0</v>
      </c>
      <c r="T131" s="533">
        <v>0</v>
      </c>
      <c r="U131" s="533">
        <v>0</v>
      </c>
      <c r="V131" s="533">
        <v>0</v>
      </c>
      <c r="W131" s="533">
        <v>0</v>
      </c>
      <c r="X131" s="533">
        <v>0</v>
      </c>
      <c r="Y131" s="533">
        <v>0</v>
      </c>
      <c r="Z131" s="533">
        <v>0</v>
      </c>
      <c r="AA131" s="533">
        <v>0</v>
      </c>
      <c r="AB131" s="533">
        <v>0</v>
      </c>
      <c r="AC131" s="533">
        <v>0</v>
      </c>
      <c r="AD131" s="533">
        <v>0</v>
      </c>
      <c r="AE131" s="533">
        <v>0</v>
      </c>
      <c r="AF131" s="533">
        <v>0</v>
      </c>
      <c r="AG131" s="533">
        <v>0</v>
      </c>
      <c r="AH131" s="533">
        <v>0</v>
      </c>
      <c r="AI131" s="533">
        <v>0</v>
      </c>
      <c r="AJ131" s="533">
        <v>0</v>
      </c>
      <c r="AK131" s="533">
        <v>0</v>
      </c>
      <c r="AL131" s="533">
        <v>0</v>
      </c>
      <c r="AM131" s="533">
        <v>0</v>
      </c>
      <c r="AN131" s="533">
        <v>0</v>
      </c>
      <c r="AO131" s="533">
        <v>0</v>
      </c>
      <c r="AP131" s="533">
        <v>0</v>
      </c>
      <c r="AQ131" s="533">
        <v>0</v>
      </c>
      <c r="AR131" s="533">
        <v>0</v>
      </c>
      <c r="AS131" s="533">
        <v>0</v>
      </c>
      <c r="AT131" s="533">
        <v>0</v>
      </c>
      <c r="AU131" s="533">
        <v>0</v>
      </c>
      <c r="AV131" s="533">
        <v>0</v>
      </c>
      <c r="AW131" s="533">
        <v>0</v>
      </c>
      <c r="AX131" s="533">
        <v>0</v>
      </c>
      <c r="AY131" s="533">
        <v>0</v>
      </c>
      <c r="AZ131" s="533">
        <v>0</v>
      </c>
      <c r="BA131" s="533">
        <v>0</v>
      </c>
      <c r="BB131" s="533">
        <v>0</v>
      </c>
      <c r="BC131" s="533">
        <v>0</v>
      </c>
      <c r="BD131" s="533">
        <v>0</v>
      </c>
      <c r="BE131" s="533">
        <v>0</v>
      </c>
      <c r="BF131" s="533">
        <v>0</v>
      </c>
      <c r="BG131" s="533">
        <v>0</v>
      </c>
      <c r="BH131" s="533">
        <v>0</v>
      </c>
      <c r="BI131" s="533">
        <v>0</v>
      </c>
      <c r="BJ131" s="533">
        <v>0</v>
      </c>
      <c r="BK131" s="533">
        <v>0</v>
      </c>
      <c r="BL131" s="533">
        <v>0</v>
      </c>
      <c r="BM131" s="533">
        <v>0</v>
      </c>
      <c r="BN131" s="533">
        <v>0</v>
      </c>
      <c r="BO131" s="533">
        <v>0</v>
      </c>
      <c r="BP131" s="533">
        <v>0</v>
      </c>
      <c r="BQ131" s="533">
        <v>0</v>
      </c>
      <c r="BR131" s="533">
        <v>0</v>
      </c>
      <c r="BS131" s="533">
        <v>0</v>
      </c>
      <c r="BT131" s="533">
        <v>0</v>
      </c>
      <c r="BU131" s="533">
        <v>0</v>
      </c>
      <c r="BV131" s="533">
        <v>0</v>
      </c>
      <c r="BW131" s="533">
        <v>0</v>
      </c>
      <c r="BX131" s="533">
        <v>0</v>
      </c>
      <c r="BY131" s="533">
        <v>0</v>
      </c>
      <c r="BZ131" s="533">
        <v>0</v>
      </c>
      <c r="CA131" s="533">
        <v>0</v>
      </c>
      <c r="CB131" s="533">
        <v>0</v>
      </c>
      <c r="CC131" s="534">
        <f t="shared" si="31"/>
        <v>0</v>
      </c>
      <c r="CD131" s="534">
        <f t="shared" si="31"/>
        <v>0</v>
      </c>
      <c r="CG131" s="270">
        <v>122</v>
      </c>
    </row>
    <row r="132" spans="1:86">
      <c r="A132" s="541"/>
      <c r="B132" s="542" t="s">
        <v>524</v>
      </c>
      <c r="C132" s="533">
        <v>0</v>
      </c>
      <c r="D132" s="533">
        <v>0</v>
      </c>
      <c r="E132" s="533">
        <v>0</v>
      </c>
      <c r="F132" s="533">
        <v>0</v>
      </c>
      <c r="G132" s="533">
        <v>0</v>
      </c>
      <c r="H132" s="533">
        <v>0</v>
      </c>
      <c r="I132" s="533">
        <v>0</v>
      </c>
      <c r="J132" s="533">
        <v>0</v>
      </c>
      <c r="K132" s="533">
        <v>0</v>
      </c>
      <c r="L132" s="533">
        <v>0</v>
      </c>
      <c r="M132" s="533">
        <v>0</v>
      </c>
      <c r="N132" s="533">
        <v>0</v>
      </c>
      <c r="O132" s="533">
        <v>0</v>
      </c>
      <c r="P132" s="533">
        <v>0</v>
      </c>
      <c r="Q132" s="533">
        <v>0</v>
      </c>
      <c r="R132" s="533">
        <v>0</v>
      </c>
      <c r="S132" s="533">
        <v>0</v>
      </c>
      <c r="T132" s="533">
        <v>0</v>
      </c>
      <c r="U132" s="533">
        <v>0</v>
      </c>
      <c r="V132" s="533">
        <v>0</v>
      </c>
      <c r="W132" s="533">
        <v>0</v>
      </c>
      <c r="X132" s="533">
        <v>0</v>
      </c>
      <c r="Y132" s="533">
        <v>0</v>
      </c>
      <c r="Z132" s="533">
        <v>0</v>
      </c>
      <c r="AA132" s="533">
        <v>0</v>
      </c>
      <c r="AB132" s="533">
        <v>0</v>
      </c>
      <c r="AC132" s="533">
        <v>0</v>
      </c>
      <c r="AD132" s="533">
        <v>0</v>
      </c>
      <c r="AE132" s="533">
        <v>0</v>
      </c>
      <c r="AF132" s="533">
        <v>0</v>
      </c>
      <c r="AG132" s="533">
        <v>0</v>
      </c>
      <c r="AH132" s="533">
        <v>0</v>
      </c>
      <c r="AI132" s="533">
        <v>0</v>
      </c>
      <c r="AJ132" s="533">
        <v>0</v>
      </c>
      <c r="AK132" s="533">
        <v>0</v>
      </c>
      <c r="AL132" s="533">
        <v>0</v>
      </c>
      <c r="AM132" s="533">
        <v>0</v>
      </c>
      <c r="AN132" s="533">
        <v>0</v>
      </c>
      <c r="AO132" s="533">
        <v>0</v>
      </c>
      <c r="AP132" s="533">
        <v>0</v>
      </c>
      <c r="AQ132" s="533">
        <v>0</v>
      </c>
      <c r="AR132" s="533">
        <v>0</v>
      </c>
      <c r="AS132" s="533">
        <v>0</v>
      </c>
      <c r="AT132" s="533">
        <v>0</v>
      </c>
      <c r="AU132" s="533">
        <v>0</v>
      </c>
      <c r="AV132" s="533">
        <v>0</v>
      </c>
      <c r="AW132" s="533">
        <v>0</v>
      </c>
      <c r="AX132" s="533">
        <v>0</v>
      </c>
      <c r="AY132" s="533">
        <v>0</v>
      </c>
      <c r="AZ132" s="533">
        <v>0</v>
      </c>
      <c r="BA132" s="533">
        <v>0</v>
      </c>
      <c r="BB132" s="533">
        <v>0</v>
      </c>
      <c r="BC132" s="533">
        <v>0</v>
      </c>
      <c r="BD132" s="533">
        <v>0</v>
      </c>
      <c r="BE132" s="533">
        <v>0</v>
      </c>
      <c r="BF132" s="533">
        <v>0</v>
      </c>
      <c r="BG132" s="533">
        <v>0</v>
      </c>
      <c r="BH132" s="533">
        <v>0</v>
      </c>
      <c r="BI132" s="533">
        <v>0</v>
      </c>
      <c r="BJ132" s="533">
        <v>0</v>
      </c>
      <c r="BK132" s="533">
        <v>0</v>
      </c>
      <c r="BL132" s="533">
        <v>0</v>
      </c>
      <c r="BM132" s="533">
        <v>0</v>
      </c>
      <c r="BN132" s="533">
        <v>0</v>
      </c>
      <c r="BO132" s="533">
        <v>0</v>
      </c>
      <c r="BP132" s="533">
        <v>0</v>
      </c>
      <c r="BQ132" s="533">
        <v>0</v>
      </c>
      <c r="BR132" s="533">
        <v>0</v>
      </c>
      <c r="BS132" s="533">
        <v>0</v>
      </c>
      <c r="BT132" s="533">
        <v>0</v>
      </c>
      <c r="BU132" s="533">
        <v>0</v>
      </c>
      <c r="BV132" s="533">
        <v>0</v>
      </c>
      <c r="BW132" s="533">
        <v>0</v>
      </c>
      <c r="BX132" s="533">
        <v>0</v>
      </c>
      <c r="BY132" s="533">
        <v>0</v>
      </c>
      <c r="BZ132" s="533">
        <v>0</v>
      </c>
      <c r="CA132" s="533">
        <v>0</v>
      </c>
      <c r="CB132" s="533">
        <v>0</v>
      </c>
      <c r="CC132" s="534">
        <f t="shared" si="31"/>
        <v>0</v>
      </c>
      <c r="CD132" s="534">
        <f t="shared" si="31"/>
        <v>0</v>
      </c>
      <c r="CG132" s="270">
        <v>123</v>
      </c>
      <c r="CH132" s="239"/>
    </row>
    <row r="133" spans="1:86">
      <c r="A133" s="540" t="s">
        <v>507</v>
      </c>
      <c r="B133" s="529" t="s">
        <v>804</v>
      </c>
      <c r="C133" s="530">
        <f>SUM(C134:C143)</f>
        <v>0</v>
      </c>
      <c r="D133" s="530">
        <f t="shared" ref="D133:BO133" si="37">SUM(D134:D143)</f>
        <v>0</v>
      </c>
      <c r="E133" s="530">
        <f t="shared" si="37"/>
        <v>0</v>
      </c>
      <c r="F133" s="530">
        <f t="shared" si="37"/>
        <v>0</v>
      </c>
      <c r="G133" s="530">
        <f t="shared" si="37"/>
        <v>0</v>
      </c>
      <c r="H133" s="530">
        <f t="shared" si="37"/>
        <v>0</v>
      </c>
      <c r="I133" s="530">
        <f t="shared" si="37"/>
        <v>0</v>
      </c>
      <c r="J133" s="530">
        <f t="shared" si="37"/>
        <v>0</v>
      </c>
      <c r="K133" s="530">
        <f t="shared" si="37"/>
        <v>0</v>
      </c>
      <c r="L133" s="530">
        <f t="shared" si="37"/>
        <v>0</v>
      </c>
      <c r="M133" s="530">
        <f t="shared" si="37"/>
        <v>0</v>
      </c>
      <c r="N133" s="530">
        <f t="shared" si="37"/>
        <v>0</v>
      </c>
      <c r="O133" s="530">
        <f t="shared" si="37"/>
        <v>0</v>
      </c>
      <c r="P133" s="530">
        <f t="shared" si="37"/>
        <v>0</v>
      </c>
      <c r="Q133" s="530">
        <f t="shared" si="37"/>
        <v>0</v>
      </c>
      <c r="R133" s="530">
        <f t="shared" si="37"/>
        <v>0</v>
      </c>
      <c r="S133" s="530">
        <f t="shared" si="37"/>
        <v>0</v>
      </c>
      <c r="T133" s="530">
        <f t="shared" si="37"/>
        <v>0</v>
      </c>
      <c r="U133" s="530">
        <f t="shared" si="37"/>
        <v>0</v>
      </c>
      <c r="V133" s="530">
        <f t="shared" si="37"/>
        <v>0</v>
      </c>
      <c r="W133" s="530">
        <f t="shared" si="37"/>
        <v>0</v>
      </c>
      <c r="X133" s="530">
        <f t="shared" si="37"/>
        <v>0</v>
      </c>
      <c r="Y133" s="530">
        <f t="shared" si="37"/>
        <v>0</v>
      </c>
      <c r="Z133" s="530">
        <f t="shared" si="37"/>
        <v>0</v>
      </c>
      <c r="AA133" s="530">
        <f t="shared" si="37"/>
        <v>0</v>
      </c>
      <c r="AB133" s="530">
        <f t="shared" si="37"/>
        <v>0</v>
      </c>
      <c r="AC133" s="530">
        <f t="shared" si="37"/>
        <v>0</v>
      </c>
      <c r="AD133" s="530">
        <f t="shared" si="37"/>
        <v>0</v>
      </c>
      <c r="AE133" s="530">
        <f t="shared" si="37"/>
        <v>0</v>
      </c>
      <c r="AF133" s="530">
        <f t="shared" si="37"/>
        <v>0</v>
      </c>
      <c r="AG133" s="530">
        <f t="shared" si="37"/>
        <v>0</v>
      </c>
      <c r="AH133" s="530">
        <f t="shared" si="37"/>
        <v>0</v>
      </c>
      <c r="AI133" s="530">
        <f t="shared" si="37"/>
        <v>0</v>
      </c>
      <c r="AJ133" s="530">
        <f t="shared" si="37"/>
        <v>0</v>
      </c>
      <c r="AK133" s="530">
        <f t="shared" si="37"/>
        <v>0</v>
      </c>
      <c r="AL133" s="530">
        <f t="shared" si="37"/>
        <v>0</v>
      </c>
      <c r="AM133" s="530">
        <f t="shared" si="37"/>
        <v>0</v>
      </c>
      <c r="AN133" s="530">
        <f t="shared" si="37"/>
        <v>0</v>
      </c>
      <c r="AO133" s="530">
        <f t="shared" si="37"/>
        <v>0</v>
      </c>
      <c r="AP133" s="530">
        <f t="shared" si="37"/>
        <v>0</v>
      </c>
      <c r="AQ133" s="530">
        <f t="shared" si="37"/>
        <v>0</v>
      </c>
      <c r="AR133" s="530">
        <f t="shared" si="37"/>
        <v>0</v>
      </c>
      <c r="AS133" s="530">
        <f t="shared" si="37"/>
        <v>0</v>
      </c>
      <c r="AT133" s="530">
        <f t="shared" si="37"/>
        <v>0</v>
      </c>
      <c r="AU133" s="530">
        <f t="shared" si="37"/>
        <v>0</v>
      </c>
      <c r="AV133" s="530">
        <f t="shared" si="37"/>
        <v>0</v>
      </c>
      <c r="AW133" s="530">
        <f t="shared" si="37"/>
        <v>0</v>
      </c>
      <c r="AX133" s="530">
        <f t="shared" si="37"/>
        <v>0</v>
      </c>
      <c r="AY133" s="530">
        <f t="shared" si="37"/>
        <v>0</v>
      </c>
      <c r="AZ133" s="530">
        <f t="shared" si="37"/>
        <v>0</v>
      </c>
      <c r="BA133" s="530">
        <f t="shared" si="37"/>
        <v>0</v>
      </c>
      <c r="BB133" s="530">
        <f t="shared" si="37"/>
        <v>0</v>
      </c>
      <c r="BC133" s="530">
        <f t="shared" si="37"/>
        <v>0</v>
      </c>
      <c r="BD133" s="530">
        <f t="shared" si="37"/>
        <v>0</v>
      </c>
      <c r="BE133" s="530">
        <f t="shared" si="37"/>
        <v>0</v>
      </c>
      <c r="BF133" s="530">
        <f t="shared" si="37"/>
        <v>0</v>
      </c>
      <c r="BG133" s="530">
        <f t="shared" si="37"/>
        <v>0</v>
      </c>
      <c r="BH133" s="530">
        <f t="shared" si="37"/>
        <v>0</v>
      </c>
      <c r="BI133" s="530">
        <f t="shared" si="37"/>
        <v>0</v>
      </c>
      <c r="BJ133" s="530">
        <f t="shared" si="37"/>
        <v>0</v>
      </c>
      <c r="BK133" s="530">
        <f t="shared" si="37"/>
        <v>0</v>
      </c>
      <c r="BL133" s="530">
        <f t="shared" si="37"/>
        <v>0</v>
      </c>
      <c r="BM133" s="530">
        <f t="shared" si="37"/>
        <v>0</v>
      </c>
      <c r="BN133" s="530">
        <f t="shared" si="37"/>
        <v>0</v>
      </c>
      <c r="BO133" s="530">
        <f t="shared" si="37"/>
        <v>0</v>
      </c>
      <c r="BP133" s="530">
        <f t="shared" ref="BP133:CA133" si="38">SUM(BP134:BP143)</f>
        <v>0</v>
      </c>
      <c r="BQ133" s="530">
        <f t="shared" si="38"/>
        <v>0</v>
      </c>
      <c r="BR133" s="530">
        <f t="shared" si="38"/>
        <v>0</v>
      </c>
      <c r="BS133" s="530">
        <f t="shared" si="38"/>
        <v>0</v>
      </c>
      <c r="BT133" s="530">
        <f t="shared" si="38"/>
        <v>0</v>
      </c>
      <c r="BU133" s="530">
        <f t="shared" si="38"/>
        <v>0</v>
      </c>
      <c r="BV133" s="530">
        <f t="shared" si="38"/>
        <v>0</v>
      </c>
      <c r="BW133" s="530">
        <f t="shared" si="38"/>
        <v>0</v>
      </c>
      <c r="BX133" s="530">
        <f t="shared" si="38"/>
        <v>0</v>
      </c>
      <c r="BY133" s="530">
        <f t="shared" si="38"/>
        <v>0</v>
      </c>
      <c r="BZ133" s="530">
        <f t="shared" si="38"/>
        <v>0</v>
      </c>
      <c r="CA133" s="530">
        <f t="shared" si="38"/>
        <v>0</v>
      </c>
      <c r="CB133" s="530">
        <f>SUM(CB134:CB143)</f>
        <v>0</v>
      </c>
      <c r="CC133" s="530">
        <f>SUM(CC134:CC143)</f>
        <v>0</v>
      </c>
      <c r="CD133" s="530">
        <f>SUM(CD134:CD143)</f>
        <v>0</v>
      </c>
      <c r="CG133" s="270">
        <v>124</v>
      </c>
    </row>
    <row r="134" spans="1:86">
      <c r="A134" s="543"/>
      <c r="B134" s="352" t="s">
        <v>226</v>
      </c>
      <c r="C134" s="533">
        <v>0</v>
      </c>
      <c r="D134" s="533">
        <v>0</v>
      </c>
      <c r="E134" s="533">
        <v>0</v>
      </c>
      <c r="F134" s="533">
        <v>0</v>
      </c>
      <c r="G134" s="533">
        <v>0</v>
      </c>
      <c r="H134" s="533">
        <v>0</v>
      </c>
      <c r="I134" s="533">
        <v>0</v>
      </c>
      <c r="J134" s="533">
        <v>0</v>
      </c>
      <c r="K134" s="533">
        <v>0</v>
      </c>
      <c r="L134" s="533">
        <v>0</v>
      </c>
      <c r="M134" s="533">
        <v>0</v>
      </c>
      <c r="N134" s="533">
        <v>0</v>
      </c>
      <c r="O134" s="533">
        <v>0</v>
      </c>
      <c r="P134" s="533">
        <v>0</v>
      </c>
      <c r="Q134" s="533">
        <v>0</v>
      </c>
      <c r="R134" s="533">
        <v>0</v>
      </c>
      <c r="S134" s="533">
        <v>0</v>
      </c>
      <c r="T134" s="533">
        <v>0</v>
      </c>
      <c r="U134" s="533">
        <v>0</v>
      </c>
      <c r="V134" s="533">
        <v>0</v>
      </c>
      <c r="W134" s="533">
        <v>0</v>
      </c>
      <c r="X134" s="533">
        <v>0</v>
      </c>
      <c r="Y134" s="533">
        <v>0</v>
      </c>
      <c r="Z134" s="533">
        <v>0</v>
      </c>
      <c r="AA134" s="533">
        <v>0</v>
      </c>
      <c r="AB134" s="533">
        <v>0</v>
      </c>
      <c r="AC134" s="533">
        <v>0</v>
      </c>
      <c r="AD134" s="533">
        <v>0</v>
      </c>
      <c r="AE134" s="533">
        <v>0</v>
      </c>
      <c r="AF134" s="533">
        <v>0</v>
      </c>
      <c r="AG134" s="533">
        <v>0</v>
      </c>
      <c r="AH134" s="533">
        <v>0</v>
      </c>
      <c r="AI134" s="533">
        <v>0</v>
      </c>
      <c r="AJ134" s="533">
        <v>0</v>
      </c>
      <c r="AK134" s="533">
        <v>0</v>
      </c>
      <c r="AL134" s="533">
        <v>0</v>
      </c>
      <c r="AM134" s="533">
        <v>0</v>
      </c>
      <c r="AN134" s="533">
        <v>0</v>
      </c>
      <c r="AO134" s="533">
        <v>0</v>
      </c>
      <c r="AP134" s="533">
        <v>0</v>
      </c>
      <c r="AQ134" s="533">
        <v>0</v>
      </c>
      <c r="AR134" s="533">
        <v>0</v>
      </c>
      <c r="AS134" s="533">
        <v>0</v>
      </c>
      <c r="AT134" s="533">
        <v>0</v>
      </c>
      <c r="AU134" s="533">
        <v>0</v>
      </c>
      <c r="AV134" s="533">
        <v>0</v>
      </c>
      <c r="AW134" s="533">
        <v>0</v>
      </c>
      <c r="AX134" s="533">
        <v>0</v>
      </c>
      <c r="AY134" s="533">
        <v>0</v>
      </c>
      <c r="AZ134" s="533">
        <v>0</v>
      </c>
      <c r="BA134" s="533">
        <v>0</v>
      </c>
      <c r="BB134" s="533">
        <v>0</v>
      </c>
      <c r="BC134" s="533">
        <v>0</v>
      </c>
      <c r="BD134" s="533">
        <v>0</v>
      </c>
      <c r="BE134" s="533">
        <v>0</v>
      </c>
      <c r="BF134" s="533">
        <v>0</v>
      </c>
      <c r="BG134" s="533">
        <v>0</v>
      </c>
      <c r="BH134" s="533">
        <v>0</v>
      </c>
      <c r="BI134" s="533">
        <v>0</v>
      </c>
      <c r="BJ134" s="533">
        <v>0</v>
      </c>
      <c r="BK134" s="533">
        <v>0</v>
      </c>
      <c r="BL134" s="533">
        <v>0</v>
      </c>
      <c r="BM134" s="533">
        <v>0</v>
      </c>
      <c r="BN134" s="533">
        <v>0</v>
      </c>
      <c r="BO134" s="533">
        <v>0</v>
      </c>
      <c r="BP134" s="533">
        <v>0</v>
      </c>
      <c r="BQ134" s="533">
        <v>0</v>
      </c>
      <c r="BR134" s="533">
        <v>0</v>
      </c>
      <c r="BS134" s="533">
        <v>0</v>
      </c>
      <c r="BT134" s="533">
        <v>0</v>
      </c>
      <c r="BU134" s="533">
        <v>0</v>
      </c>
      <c r="BV134" s="533">
        <v>0</v>
      </c>
      <c r="BW134" s="533">
        <v>0</v>
      </c>
      <c r="BX134" s="533">
        <v>0</v>
      </c>
      <c r="BY134" s="533">
        <v>0</v>
      </c>
      <c r="BZ134" s="533">
        <v>0</v>
      </c>
      <c r="CA134" s="533">
        <v>0</v>
      </c>
      <c r="CB134" s="533">
        <v>0</v>
      </c>
      <c r="CC134" s="534">
        <f>C134+E134+G134+I134+K134+M134+O134+Q134+S134+U134+W134+Y134+AA134+AC134+AE134+AG134+AI134+AK134+AM134+AO134+AQ134+AS134+AU134+AW134+AY134+BA134+BC134+BE134+BG134+BI134+BK134+BM134+BO134+BQ134+BS134+BU134+BW134+BY134+CA134</f>
        <v>0</v>
      </c>
      <c r="CD134" s="534">
        <f t="shared" si="31"/>
        <v>0</v>
      </c>
      <c r="CG134" s="270">
        <v>125</v>
      </c>
    </row>
    <row r="135" spans="1:86">
      <c r="A135" s="541"/>
      <c r="B135" s="199" t="s">
        <v>490</v>
      </c>
      <c r="C135" s="533">
        <v>0</v>
      </c>
      <c r="D135" s="533">
        <v>0</v>
      </c>
      <c r="E135" s="533">
        <v>0</v>
      </c>
      <c r="F135" s="533">
        <v>0</v>
      </c>
      <c r="G135" s="533">
        <v>0</v>
      </c>
      <c r="H135" s="533">
        <v>0</v>
      </c>
      <c r="I135" s="533">
        <v>0</v>
      </c>
      <c r="J135" s="533">
        <v>0</v>
      </c>
      <c r="K135" s="533">
        <v>0</v>
      </c>
      <c r="L135" s="533">
        <v>0</v>
      </c>
      <c r="M135" s="533">
        <v>0</v>
      </c>
      <c r="N135" s="533">
        <v>0</v>
      </c>
      <c r="O135" s="533">
        <v>0</v>
      </c>
      <c r="P135" s="533">
        <v>0</v>
      </c>
      <c r="Q135" s="533">
        <v>0</v>
      </c>
      <c r="R135" s="533">
        <v>0</v>
      </c>
      <c r="S135" s="533">
        <v>0</v>
      </c>
      <c r="T135" s="533">
        <v>0</v>
      </c>
      <c r="U135" s="533">
        <v>0</v>
      </c>
      <c r="V135" s="533">
        <v>0</v>
      </c>
      <c r="W135" s="533">
        <v>0</v>
      </c>
      <c r="X135" s="533">
        <v>0</v>
      </c>
      <c r="Y135" s="533">
        <v>0</v>
      </c>
      <c r="Z135" s="533">
        <v>0</v>
      </c>
      <c r="AA135" s="533">
        <v>0</v>
      </c>
      <c r="AB135" s="533">
        <v>0</v>
      </c>
      <c r="AC135" s="533">
        <v>0</v>
      </c>
      <c r="AD135" s="533">
        <v>0</v>
      </c>
      <c r="AE135" s="533">
        <v>0</v>
      </c>
      <c r="AF135" s="533">
        <v>0</v>
      </c>
      <c r="AG135" s="533">
        <v>0</v>
      </c>
      <c r="AH135" s="533">
        <v>0</v>
      </c>
      <c r="AI135" s="533">
        <v>0</v>
      </c>
      <c r="AJ135" s="533">
        <v>0</v>
      </c>
      <c r="AK135" s="533">
        <v>0</v>
      </c>
      <c r="AL135" s="533">
        <v>0</v>
      </c>
      <c r="AM135" s="533">
        <v>0</v>
      </c>
      <c r="AN135" s="533">
        <v>0</v>
      </c>
      <c r="AO135" s="533">
        <v>0</v>
      </c>
      <c r="AP135" s="533">
        <v>0</v>
      </c>
      <c r="AQ135" s="533">
        <v>0</v>
      </c>
      <c r="AR135" s="533">
        <v>0</v>
      </c>
      <c r="AS135" s="533">
        <v>0</v>
      </c>
      <c r="AT135" s="533">
        <v>0</v>
      </c>
      <c r="AU135" s="533">
        <v>0</v>
      </c>
      <c r="AV135" s="533">
        <v>0</v>
      </c>
      <c r="AW135" s="533">
        <v>0</v>
      </c>
      <c r="AX135" s="533">
        <v>0</v>
      </c>
      <c r="AY135" s="533">
        <v>0</v>
      </c>
      <c r="AZ135" s="533">
        <v>0</v>
      </c>
      <c r="BA135" s="533">
        <v>0</v>
      </c>
      <c r="BB135" s="533">
        <v>0</v>
      </c>
      <c r="BC135" s="533">
        <v>0</v>
      </c>
      <c r="BD135" s="533">
        <v>0</v>
      </c>
      <c r="BE135" s="533">
        <v>0</v>
      </c>
      <c r="BF135" s="533">
        <v>0</v>
      </c>
      <c r="BG135" s="533">
        <v>0</v>
      </c>
      <c r="BH135" s="533">
        <v>0</v>
      </c>
      <c r="BI135" s="533">
        <v>0</v>
      </c>
      <c r="BJ135" s="533">
        <v>0</v>
      </c>
      <c r="BK135" s="533">
        <v>0</v>
      </c>
      <c r="BL135" s="533">
        <v>0</v>
      </c>
      <c r="BM135" s="533">
        <v>0</v>
      </c>
      <c r="BN135" s="533">
        <v>0</v>
      </c>
      <c r="BO135" s="533">
        <v>0</v>
      </c>
      <c r="BP135" s="533">
        <v>0</v>
      </c>
      <c r="BQ135" s="533">
        <v>0</v>
      </c>
      <c r="BR135" s="533">
        <v>0</v>
      </c>
      <c r="BS135" s="533">
        <v>0</v>
      </c>
      <c r="BT135" s="533">
        <v>0</v>
      </c>
      <c r="BU135" s="533">
        <v>0</v>
      </c>
      <c r="BV135" s="533">
        <v>0</v>
      </c>
      <c r="BW135" s="533">
        <v>0</v>
      </c>
      <c r="BX135" s="533">
        <v>0</v>
      </c>
      <c r="BY135" s="533">
        <v>0</v>
      </c>
      <c r="BZ135" s="533">
        <v>0</v>
      </c>
      <c r="CA135" s="533">
        <v>0</v>
      </c>
      <c r="CB135" s="533">
        <v>0</v>
      </c>
      <c r="CC135" s="534">
        <f t="shared" si="31"/>
        <v>0</v>
      </c>
      <c r="CD135" s="534">
        <f t="shared" si="31"/>
        <v>0</v>
      </c>
      <c r="CG135" s="270">
        <v>126</v>
      </c>
    </row>
    <row r="136" spans="1:86">
      <c r="A136" s="541"/>
      <c r="B136" s="199" t="s">
        <v>492</v>
      </c>
      <c r="C136" s="533">
        <v>0</v>
      </c>
      <c r="D136" s="533">
        <v>0</v>
      </c>
      <c r="E136" s="533">
        <v>0</v>
      </c>
      <c r="F136" s="533">
        <v>0</v>
      </c>
      <c r="G136" s="533">
        <v>0</v>
      </c>
      <c r="H136" s="533">
        <v>0</v>
      </c>
      <c r="I136" s="533">
        <v>0</v>
      </c>
      <c r="J136" s="533">
        <v>0</v>
      </c>
      <c r="K136" s="533">
        <v>0</v>
      </c>
      <c r="L136" s="533">
        <v>0</v>
      </c>
      <c r="M136" s="533">
        <v>0</v>
      </c>
      <c r="N136" s="533">
        <v>0</v>
      </c>
      <c r="O136" s="533">
        <v>0</v>
      </c>
      <c r="P136" s="533">
        <v>0</v>
      </c>
      <c r="Q136" s="533">
        <v>0</v>
      </c>
      <c r="R136" s="533">
        <v>0</v>
      </c>
      <c r="S136" s="533">
        <v>0</v>
      </c>
      <c r="T136" s="533">
        <v>0</v>
      </c>
      <c r="U136" s="533">
        <v>0</v>
      </c>
      <c r="V136" s="533">
        <v>0</v>
      </c>
      <c r="W136" s="533">
        <v>0</v>
      </c>
      <c r="X136" s="533">
        <v>0</v>
      </c>
      <c r="Y136" s="533">
        <v>0</v>
      </c>
      <c r="Z136" s="533">
        <v>0</v>
      </c>
      <c r="AA136" s="533">
        <v>0</v>
      </c>
      <c r="AB136" s="533">
        <v>0</v>
      </c>
      <c r="AC136" s="533">
        <v>0</v>
      </c>
      <c r="AD136" s="533">
        <v>0</v>
      </c>
      <c r="AE136" s="533">
        <v>0</v>
      </c>
      <c r="AF136" s="533">
        <v>0</v>
      </c>
      <c r="AG136" s="533">
        <v>0</v>
      </c>
      <c r="AH136" s="533">
        <v>0</v>
      </c>
      <c r="AI136" s="533">
        <v>0</v>
      </c>
      <c r="AJ136" s="533">
        <v>0</v>
      </c>
      <c r="AK136" s="533">
        <v>0</v>
      </c>
      <c r="AL136" s="533">
        <v>0</v>
      </c>
      <c r="AM136" s="533">
        <v>0</v>
      </c>
      <c r="AN136" s="533">
        <v>0</v>
      </c>
      <c r="AO136" s="533">
        <v>0</v>
      </c>
      <c r="AP136" s="533">
        <v>0</v>
      </c>
      <c r="AQ136" s="533">
        <v>0</v>
      </c>
      <c r="AR136" s="533">
        <v>0</v>
      </c>
      <c r="AS136" s="533">
        <v>0</v>
      </c>
      <c r="AT136" s="533">
        <v>0</v>
      </c>
      <c r="AU136" s="533">
        <v>0</v>
      </c>
      <c r="AV136" s="533">
        <v>0</v>
      </c>
      <c r="AW136" s="533">
        <v>0</v>
      </c>
      <c r="AX136" s="533">
        <v>0</v>
      </c>
      <c r="AY136" s="533">
        <v>0</v>
      </c>
      <c r="AZ136" s="533">
        <v>0</v>
      </c>
      <c r="BA136" s="533">
        <v>0</v>
      </c>
      <c r="BB136" s="533">
        <v>0</v>
      </c>
      <c r="BC136" s="533">
        <v>0</v>
      </c>
      <c r="BD136" s="533">
        <v>0</v>
      </c>
      <c r="BE136" s="533">
        <v>0</v>
      </c>
      <c r="BF136" s="533">
        <v>0</v>
      </c>
      <c r="BG136" s="533">
        <v>0</v>
      </c>
      <c r="BH136" s="533">
        <v>0</v>
      </c>
      <c r="BI136" s="533">
        <v>0</v>
      </c>
      <c r="BJ136" s="533">
        <v>0</v>
      </c>
      <c r="BK136" s="533">
        <v>0</v>
      </c>
      <c r="BL136" s="533">
        <v>0</v>
      </c>
      <c r="BM136" s="533">
        <v>0</v>
      </c>
      <c r="BN136" s="533">
        <v>0</v>
      </c>
      <c r="BO136" s="533">
        <v>0</v>
      </c>
      <c r="BP136" s="533">
        <v>0</v>
      </c>
      <c r="BQ136" s="533">
        <v>0</v>
      </c>
      <c r="BR136" s="533">
        <v>0</v>
      </c>
      <c r="BS136" s="533">
        <v>0</v>
      </c>
      <c r="BT136" s="533">
        <v>0</v>
      </c>
      <c r="BU136" s="533">
        <v>0</v>
      </c>
      <c r="BV136" s="533">
        <v>0</v>
      </c>
      <c r="BW136" s="533">
        <v>0</v>
      </c>
      <c r="BX136" s="533">
        <v>0</v>
      </c>
      <c r="BY136" s="533">
        <v>0</v>
      </c>
      <c r="BZ136" s="533">
        <v>0</v>
      </c>
      <c r="CA136" s="533">
        <v>0</v>
      </c>
      <c r="CB136" s="533">
        <v>0</v>
      </c>
      <c r="CC136" s="534">
        <f t="shared" si="31"/>
        <v>0</v>
      </c>
      <c r="CD136" s="534">
        <f t="shared" si="31"/>
        <v>0</v>
      </c>
      <c r="CG136" s="270">
        <v>127</v>
      </c>
    </row>
    <row r="137" spans="1:86">
      <c r="A137" s="541"/>
      <c r="B137" s="199" t="s">
        <v>493</v>
      </c>
      <c r="C137" s="533">
        <v>0</v>
      </c>
      <c r="D137" s="533">
        <v>0</v>
      </c>
      <c r="E137" s="533">
        <v>0</v>
      </c>
      <c r="F137" s="533">
        <v>0</v>
      </c>
      <c r="G137" s="533">
        <v>0</v>
      </c>
      <c r="H137" s="533">
        <v>0</v>
      </c>
      <c r="I137" s="533">
        <v>0</v>
      </c>
      <c r="J137" s="533">
        <v>0</v>
      </c>
      <c r="K137" s="533">
        <v>0</v>
      </c>
      <c r="L137" s="533">
        <v>0</v>
      </c>
      <c r="M137" s="533">
        <v>0</v>
      </c>
      <c r="N137" s="533">
        <v>0</v>
      </c>
      <c r="O137" s="533">
        <v>0</v>
      </c>
      <c r="P137" s="533">
        <v>0</v>
      </c>
      <c r="Q137" s="533">
        <v>0</v>
      </c>
      <c r="R137" s="533">
        <v>0</v>
      </c>
      <c r="S137" s="533">
        <v>0</v>
      </c>
      <c r="T137" s="533">
        <v>0</v>
      </c>
      <c r="U137" s="533">
        <v>0</v>
      </c>
      <c r="V137" s="533">
        <v>0</v>
      </c>
      <c r="W137" s="533">
        <v>0</v>
      </c>
      <c r="X137" s="533">
        <v>0</v>
      </c>
      <c r="Y137" s="533">
        <v>0</v>
      </c>
      <c r="Z137" s="533">
        <v>0</v>
      </c>
      <c r="AA137" s="533">
        <v>0</v>
      </c>
      <c r="AB137" s="533">
        <v>0</v>
      </c>
      <c r="AC137" s="533">
        <v>0</v>
      </c>
      <c r="AD137" s="533">
        <v>0</v>
      </c>
      <c r="AE137" s="533">
        <v>0</v>
      </c>
      <c r="AF137" s="533">
        <v>0</v>
      </c>
      <c r="AG137" s="533">
        <v>0</v>
      </c>
      <c r="AH137" s="533">
        <v>0</v>
      </c>
      <c r="AI137" s="533">
        <v>0</v>
      </c>
      <c r="AJ137" s="533">
        <v>0</v>
      </c>
      <c r="AK137" s="533">
        <v>0</v>
      </c>
      <c r="AL137" s="533">
        <v>0</v>
      </c>
      <c r="AM137" s="533">
        <v>0</v>
      </c>
      <c r="AN137" s="533">
        <v>0</v>
      </c>
      <c r="AO137" s="533">
        <v>0</v>
      </c>
      <c r="AP137" s="533">
        <v>0</v>
      </c>
      <c r="AQ137" s="533">
        <v>0</v>
      </c>
      <c r="AR137" s="533">
        <v>0</v>
      </c>
      <c r="AS137" s="533">
        <v>0</v>
      </c>
      <c r="AT137" s="533">
        <v>0</v>
      </c>
      <c r="AU137" s="533">
        <v>0</v>
      </c>
      <c r="AV137" s="533">
        <v>0</v>
      </c>
      <c r="AW137" s="533">
        <v>0</v>
      </c>
      <c r="AX137" s="533">
        <v>0</v>
      </c>
      <c r="AY137" s="533">
        <v>0</v>
      </c>
      <c r="AZ137" s="533">
        <v>0</v>
      </c>
      <c r="BA137" s="533">
        <v>0</v>
      </c>
      <c r="BB137" s="533">
        <v>0</v>
      </c>
      <c r="BC137" s="533">
        <v>0</v>
      </c>
      <c r="BD137" s="533">
        <v>0</v>
      </c>
      <c r="BE137" s="533">
        <v>0</v>
      </c>
      <c r="BF137" s="533">
        <v>0</v>
      </c>
      <c r="BG137" s="533">
        <v>0</v>
      </c>
      <c r="BH137" s="533">
        <v>0</v>
      </c>
      <c r="BI137" s="533">
        <v>0</v>
      </c>
      <c r="BJ137" s="533">
        <v>0</v>
      </c>
      <c r="BK137" s="533">
        <v>0</v>
      </c>
      <c r="BL137" s="533">
        <v>0</v>
      </c>
      <c r="BM137" s="533">
        <v>0</v>
      </c>
      <c r="BN137" s="533">
        <v>0</v>
      </c>
      <c r="BO137" s="533">
        <v>0</v>
      </c>
      <c r="BP137" s="533">
        <v>0</v>
      </c>
      <c r="BQ137" s="533">
        <v>0</v>
      </c>
      <c r="BR137" s="533">
        <v>0</v>
      </c>
      <c r="BS137" s="533">
        <v>0</v>
      </c>
      <c r="BT137" s="533">
        <v>0</v>
      </c>
      <c r="BU137" s="533">
        <v>0</v>
      </c>
      <c r="BV137" s="533">
        <v>0</v>
      </c>
      <c r="BW137" s="533">
        <v>0</v>
      </c>
      <c r="BX137" s="533">
        <v>0</v>
      </c>
      <c r="BY137" s="533">
        <v>0</v>
      </c>
      <c r="BZ137" s="533">
        <v>0</v>
      </c>
      <c r="CA137" s="533">
        <v>0</v>
      </c>
      <c r="CB137" s="533">
        <v>0</v>
      </c>
      <c r="CC137" s="534">
        <f t="shared" si="31"/>
        <v>0</v>
      </c>
      <c r="CD137" s="534">
        <f t="shared" si="31"/>
        <v>0</v>
      </c>
      <c r="CG137" s="270">
        <v>128</v>
      </c>
    </row>
    <row r="138" spans="1:86">
      <c r="A138" s="541"/>
      <c r="B138" s="199" t="s">
        <v>494</v>
      </c>
      <c r="C138" s="533">
        <v>0</v>
      </c>
      <c r="D138" s="533">
        <v>0</v>
      </c>
      <c r="E138" s="533">
        <v>0</v>
      </c>
      <c r="F138" s="533">
        <v>0</v>
      </c>
      <c r="G138" s="533">
        <v>0</v>
      </c>
      <c r="H138" s="533">
        <v>0</v>
      </c>
      <c r="I138" s="533">
        <v>0</v>
      </c>
      <c r="J138" s="533">
        <v>0</v>
      </c>
      <c r="K138" s="533">
        <v>0</v>
      </c>
      <c r="L138" s="533">
        <v>0</v>
      </c>
      <c r="M138" s="533">
        <v>0</v>
      </c>
      <c r="N138" s="533">
        <v>0</v>
      </c>
      <c r="O138" s="533">
        <v>0</v>
      </c>
      <c r="P138" s="533">
        <v>0</v>
      </c>
      <c r="Q138" s="533">
        <v>0</v>
      </c>
      <c r="R138" s="533">
        <v>0</v>
      </c>
      <c r="S138" s="533">
        <v>0</v>
      </c>
      <c r="T138" s="533">
        <v>0</v>
      </c>
      <c r="U138" s="533">
        <v>0</v>
      </c>
      <c r="V138" s="533">
        <v>0</v>
      </c>
      <c r="W138" s="533">
        <v>0</v>
      </c>
      <c r="X138" s="533">
        <v>0</v>
      </c>
      <c r="Y138" s="533">
        <v>0</v>
      </c>
      <c r="Z138" s="533">
        <v>0</v>
      </c>
      <c r="AA138" s="533">
        <v>0</v>
      </c>
      <c r="AB138" s="533">
        <v>0</v>
      </c>
      <c r="AC138" s="533">
        <v>0</v>
      </c>
      <c r="AD138" s="533">
        <v>0</v>
      </c>
      <c r="AE138" s="533">
        <v>0</v>
      </c>
      <c r="AF138" s="533">
        <v>0</v>
      </c>
      <c r="AG138" s="533">
        <v>0</v>
      </c>
      <c r="AH138" s="533">
        <v>0</v>
      </c>
      <c r="AI138" s="533">
        <v>0</v>
      </c>
      <c r="AJ138" s="533">
        <v>0</v>
      </c>
      <c r="AK138" s="533">
        <v>0</v>
      </c>
      <c r="AL138" s="533">
        <v>0</v>
      </c>
      <c r="AM138" s="533">
        <v>0</v>
      </c>
      <c r="AN138" s="533">
        <v>0</v>
      </c>
      <c r="AO138" s="533">
        <v>0</v>
      </c>
      <c r="AP138" s="533">
        <v>0</v>
      </c>
      <c r="AQ138" s="533">
        <v>0</v>
      </c>
      <c r="AR138" s="533">
        <v>0</v>
      </c>
      <c r="AS138" s="533">
        <v>0</v>
      </c>
      <c r="AT138" s="533">
        <v>0</v>
      </c>
      <c r="AU138" s="533">
        <v>0</v>
      </c>
      <c r="AV138" s="533">
        <v>0</v>
      </c>
      <c r="AW138" s="533">
        <v>0</v>
      </c>
      <c r="AX138" s="533">
        <v>0</v>
      </c>
      <c r="AY138" s="533">
        <v>0</v>
      </c>
      <c r="AZ138" s="533">
        <v>0</v>
      </c>
      <c r="BA138" s="533">
        <v>0</v>
      </c>
      <c r="BB138" s="533">
        <v>0</v>
      </c>
      <c r="BC138" s="533">
        <v>0</v>
      </c>
      <c r="BD138" s="533">
        <v>0</v>
      </c>
      <c r="BE138" s="533">
        <v>0</v>
      </c>
      <c r="BF138" s="533">
        <v>0</v>
      </c>
      <c r="BG138" s="533">
        <v>0</v>
      </c>
      <c r="BH138" s="533">
        <v>0</v>
      </c>
      <c r="BI138" s="533">
        <v>0</v>
      </c>
      <c r="BJ138" s="533">
        <v>0</v>
      </c>
      <c r="BK138" s="533">
        <v>0</v>
      </c>
      <c r="BL138" s="533">
        <v>0</v>
      </c>
      <c r="BM138" s="533">
        <v>0</v>
      </c>
      <c r="BN138" s="533">
        <v>0</v>
      </c>
      <c r="BO138" s="533">
        <v>0</v>
      </c>
      <c r="BP138" s="533">
        <v>0</v>
      </c>
      <c r="BQ138" s="533">
        <v>0</v>
      </c>
      <c r="BR138" s="533">
        <v>0</v>
      </c>
      <c r="BS138" s="533">
        <v>0</v>
      </c>
      <c r="BT138" s="533">
        <v>0</v>
      </c>
      <c r="BU138" s="533">
        <v>0</v>
      </c>
      <c r="BV138" s="533">
        <v>0</v>
      </c>
      <c r="BW138" s="533">
        <v>0</v>
      </c>
      <c r="BX138" s="533">
        <v>0</v>
      </c>
      <c r="BY138" s="533">
        <v>0</v>
      </c>
      <c r="BZ138" s="533">
        <v>0</v>
      </c>
      <c r="CA138" s="533">
        <v>0</v>
      </c>
      <c r="CB138" s="533">
        <v>0</v>
      </c>
      <c r="CC138" s="534">
        <f t="shared" si="31"/>
        <v>0</v>
      </c>
      <c r="CD138" s="534">
        <f t="shared" si="31"/>
        <v>0</v>
      </c>
      <c r="CG138" s="270">
        <v>129</v>
      </c>
    </row>
    <row r="139" spans="1:86">
      <c r="A139" s="541"/>
      <c r="B139" s="200" t="s">
        <v>801</v>
      </c>
      <c r="C139" s="533">
        <v>0</v>
      </c>
      <c r="D139" s="533">
        <v>0</v>
      </c>
      <c r="E139" s="533">
        <v>0</v>
      </c>
      <c r="F139" s="533">
        <v>0</v>
      </c>
      <c r="G139" s="533">
        <v>0</v>
      </c>
      <c r="H139" s="533">
        <v>0</v>
      </c>
      <c r="I139" s="533">
        <v>0</v>
      </c>
      <c r="J139" s="533">
        <v>0</v>
      </c>
      <c r="K139" s="533">
        <v>0</v>
      </c>
      <c r="L139" s="533">
        <v>0</v>
      </c>
      <c r="M139" s="533">
        <v>0</v>
      </c>
      <c r="N139" s="533">
        <v>0</v>
      </c>
      <c r="O139" s="533">
        <v>0</v>
      </c>
      <c r="P139" s="533">
        <v>0</v>
      </c>
      <c r="Q139" s="533">
        <v>0</v>
      </c>
      <c r="R139" s="533">
        <v>0</v>
      </c>
      <c r="S139" s="533">
        <v>0</v>
      </c>
      <c r="T139" s="533">
        <v>0</v>
      </c>
      <c r="U139" s="533">
        <v>0</v>
      </c>
      <c r="V139" s="533">
        <v>0</v>
      </c>
      <c r="W139" s="533">
        <v>0</v>
      </c>
      <c r="X139" s="533">
        <v>0</v>
      </c>
      <c r="Y139" s="533">
        <v>0</v>
      </c>
      <c r="Z139" s="533">
        <v>0</v>
      </c>
      <c r="AA139" s="533">
        <v>0</v>
      </c>
      <c r="AB139" s="533">
        <v>0</v>
      </c>
      <c r="AC139" s="533">
        <v>0</v>
      </c>
      <c r="AD139" s="533">
        <v>0</v>
      </c>
      <c r="AE139" s="533">
        <v>0</v>
      </c>
      <c r="AF139" s="533">
        <v>0</v>
      </c>
      <c r="AG139" s="533">
        <v>0</v>
      </c>
      <c r="AH139" s="533">
        <v>0</v>
      </c>
      <c r="AI139" s="533">
        <v>0</v>
      </c>
      <c r="AJ139" s="533">
        <v>0</v>
      </c>
      <c r="AK139" s="533">
        <v>0</v>
      </c>
      <c r="AL139" s="533">
        <v>0</v>
      </c>
      <c r="AM139" s="533">
        <v>0</v>
      </c>
      <c r="AN139" s="533">
        <v>0</v>
      </c>
      <c r="AO139" s="533">
        <v>0</v>
      </c>
      <c r="AP139" s="533">
        <v>0</v>
      </c>
      <c r="AQ139" s="533">
        <v>0</v>
      </c>
      <c r="AR139" s="533">
        <v>0</v>
      </c>
      <c r="AS139" s="533">
        <v>0</v>
      </c>
      <c r="AT139" s="533">
        <v>0</v>
      </c>
      <c r="AU139" s="533">
        <v>0</v>
      </c>
      <c r="AV139" s="533">
        <v>0</v>
      </c>
      <c r="AW139" s="533">
        <v>0</v>
      </c>
      <c r="AX139" s="533">
        <v>0</v>
      </c>
      <c r="AY139" s="533">
        <v>0</v>
      </c>
      <c r="AZ139" s="533">
        <v>0</v>
      </c>
      <c r="BA139" s="533">
        <v>0</v>
      </c>
      <c r="BB139" s="533">
        <v>0</v>
      </c>
      <c r="BC139" s="533">
        <v>0</v>
      </c>
      <c r="BD139" s="533">
        <v>0</v>
      </c>
      <c r="BE139" s="533">
        <v>0</v>
      </c>
      <c r="BF139" s="533">
        <v>0</v>
      </c>
      <c r="BG139" s="533">
        <v>0</v>
      </c>
      <c r="BH139" s="533">
        <v>0</v>
      </c>
      <c r="BI139" s="533">
        <v>0</v>
      </c>
      <c r="BJ139" s="533">
        <v>0</v>
      </c>
      <c r="BK139" s="533">
        <v>0</v>
      </c>
      <c r="BL139" s="533">
        <v>0</v>
      </c>
      <c r="BM139" s="533">
        <v>0</v>
      </c>
      <c r="BN139" s="533">
        <v>0</v>
      </c>
      <c r="BO139" s="533">
        <v>0</v>
      </c>
      <c r="BP139" s="533">
        <v>0</v>
      </c>
      <c r="BQ139" s="533">
        <v>0</v>
      </c>
      <c r="BR139" s="533">
        <v>0</v>
      </c>
      <c r="BS139" s="533">
        <v>0</v>
      </c>
      <c r="BT139" s="533">
        <v>0</v>
      </c>
      <c r="BU139" s="533">
        <v>0</v>
      </c>
      <c r="BV139" s="533">
        <v>0</v>
      </c>
      <c r="BW139" s="533">
        <v>0</v>
      </c>
      <c r="BX139" s="533">
        <v>0</v>
      </c>
      <c r="BY139" s="533">
        <v>0</v>
      </c>
      <c r="BZ139" s="533">
        <v>0</v>
      </c>
      <c r="CA139" s="533">
        <v>0</v>
      </c>
      <c r="CB139" s="533">
        <v>0</v>
      </c>
      <c r="CC139" s="534">
        <f t="shared" si="31"/>
        <v>0</v>
      </c>
      <c r="CD139" s="534">
        <f t="shared" si="31"/>
        <v>0</v>
      </c>
      <c r="CG139" s="270">
        <v>130</v>
      </c>
    </row>
    <row r="140" spans="1:86">
      <c r="A140" s="541"/>
      <c r="B140" s="200" t="s">
        <v>802</v>
      </c>
      <c r="C140" s="533">
        <v>0</v>
      </c>
      <c r="D140" s="533">
        <v>0</v>
      </c>
      <c r="E140" s="533">
        <v>0</v>
      </c>
      <c r="F140" s="533">
        <v>0</v>
      </c>
      <c r="G140" s="533">
        <v>0</v>
      </c>
      <c r="H140" s="533">
        <v>0</v>
      </c>
      <c r="I140" s="533">
        <v>0</v>
      </c>
      <c r="J140" s="533">
        <v>0</v>
      </c>
      <c r="K140" s="533">
        <v>0</v>
      </c>
      <c r="L140" s="533">
        <v>0</v>
      </c>
      <c r="M140" s="533">
        <v>0</v>
      </c>
      <c r="N140" s="533">
        <v>0</v>
      </c>
      <c r="O140" s="533">
        <v>0</v>
      </c>
      <c r="P140" s="533">
        <v>0</v>
      </c>
      <c r="Q140" s="533">
        <v>0</v>
      </c>
      <c r="R140" s="533">
        <v>0</v>
      </c>
      <c r="S140" s="533">
        <v>0</v>
      </c>
      <c r="T140" s="533">
        <v>0</v>
      </c>
      <c r="U140" s="533">
        <v>0</v>
      </c>
      <c r="V140" s="533">
        <v>0</v>
      </c>
      <c r="W140" s="533">
        <v>0</v>
      </c>
      <c r="X140" s="533">
        <v>0</v>
      </c>
      <c r="Y140" s="533">
        <v>0</v>
      </c>
      <c r="Z140" s="533">
        <v>0</v>
      </c>
      <c r="AA140" s="533">
        <v>0</v>
      </c>
      <c r="AB140" s="533">
        <v>0</v>
      </c>
      <c r="AC140" s="533">
        <v>0</v>
      </c>
      <c r="AD140" s="533">
        <v>0</v>
      </c>
      <c r="AE140" s="533">
        <v>0</v>
      </c>
      <c r="AF140" s="533">
        <v>0</v>
      </c>
      <c r="AG140" s="533">
        <v>0</v>
      </c>
      <c r="AH140" s="533">
        <v>0</v>
      </c>
      <c r="AI140" s="533">
        <v>0</v>
      </c>
      <c r="AJ140" s="533">
        <v>0</v>
      </c>
      <c r="AK140" s="533">
        <v>0</v>
      </c>
      <c r="AL140" s="533">
        <v>0</v>
      </c>
      <c r="AM140" s="533">
        <v>0</v>
      </c>
      <c r="AN140" s="533">
        <v>0</v>
      </c>
      <c r="AO140" s="533">
        <v>0</v>
      </c>
      <c r="AP140" s="533">
        <v>0</v>
      </c>
      <c r="AQ140" s="533">
        <v>0</v>
      </c>
      <c r="AR140" s="533">
        <v>0</v>
      </c>
      <c r="AS140" s="533">
        <v>0</v>
      </c>
      <c r="AT140" s="533">
        <v>0</v>
      </c>
      <c r="AU140" s="533">
        <v>0</v>
      </c>
      <c r="AV140" s="533">
        <v>0</v>
      </c>
      <c r="AW140" s="533">
        <v>0</v>
      </c>
      <c r="AX140" s="533">
        <v>0</v>
      </c>
      <c r="AY140" s="533">
        <v>0</v>
      </c>
      <c r="AZ140" s="533">
        <v>0</v>
      </c>
      <c r="BA140" s="533">
        <v>0</v>
      </c>
      <c r="BB140" s="533">
        <v>0</v>
      </c>
      <c r="BC140" s="533">
        <v>0</v>
      </c>
      <c r="BD140" s="533">
        <v>0</v>
      </c>
      <c r="BE140" s="533">
        <v>0</v>
      </c>
      <c r="BF140" s="533">
        <v>0</v>
      </c>
      <c r="BG140" s="533">
        <v>0</v>
      </c>
      <c r="BH140" s="533">
        <v>0</v>
      </c>
      <c r="BI140" s="533">
        <v>0</v>
      </c>
      <c r="BJ140" s="533">
        <v>0</v>
      </c>
      <c r="BK140" s="533">
        <v>0</v>
      </c>
      <c r="BL140" s="533">
        <v>0</v>
      </c>
      <c r="BM140" s="533">
        <v>0</v>
      </c>
      <c r="BN140" s="533">
        <v>0</v>
      </c>
      <c r="BO140" s="533">
        <v>0</v>
      </c>
      <c r="BP140" s="533">
        <v>0</v>
      </c>
      <c r="BQ140" s="533">
        <v>0</v>
      </c>
      <c r="BR140" s="533">
        <v>0</v>
      </c>
      <c r="BS140" s="533">
        <v>0</v>
      </c>
      <c r="BT140" s="533">
        <v>0</v>
      </c>
      <c r="BU140" s="533">
        <v>0</v>
      </c>
      <c r="BV140" s="533">
        <v>0</v>
      </c>
      <c r="BW140" s="533">
        <v>0</v>
      </c>
      <c r="BX140" s="533">
        <v>0</v>
      </c>
      <c r="BY140" s="533">
        <v>0</v>
      </c>
      <c r="BZ140" s="533">
        <v>0</v>
      </c>
      <c r="CA140" s="533">
        <v>0</v>
      </c>
      <c r="CB140" s="533">
        <v>0</v>
      </c>
      <c r="CC140" s="534">
        <f t="shared" si="31"/>
        <v>0</v>
      </c>
      <c r="CD140" s="534">
        <f t="shared" si="31"/>
        <v>0</v>
      </c>
      <c r="CG140" s="270">
        <v>131</v>
      </c>
    </row>
    <row r="141" spans="1:86">
      <c r="A141" s="541"/>
      <c r="B141" s="200" t="s">
        <v>499</v>
      </c>
      <c r="C141" s="533">
        <v>0</v>
      </c>
      <c r="D141" s="533">
        <v>0</v>
      </c>
      <c r="E141" s="533">
        <v>0</v>
      </c>
      <c r="F141" s="533">
        <v>0</v>
      </c>
      <c r="G141" s="533">
        <v>0</v>
      </c>
      <c r="H141" s="533">
        <v>0</v>
      </c>
      <c r="I141" s="533">
        <v>0</v>
      </c>
      <c r="J141" s="533">
        <v>0</v>
      </c>
      <c r="K141" s="533">
        <v>0</v>
      </c>
      <c r="L141" s="533">
        <v>0</v>
      </c>
      <c r="M141" s="533">
        <v>0</v>
      </c>
      <c r="N141" s="533">
        <v>0</v>
      </c>
      <c r="O141" s="533">
        <v>0</v>
      </c>
      <c r="P141" s="533">
        <v>0</v>
      </c>
      <c r="Q141" s="533">
        <v>0</v>
      </c>
      <c r="R141" s="533">
        <v>0</v>
      </c>
      <c r="S141" s="533">
        <v>0</v>
      </c>
      <c r="T141" s="533">
        <v>0</v>
      </c>
      <c r="U141" s="533">
        <v>0</v>
      </c>
      <c r="V141" s="533">
        <v>0</v>
      </c>
      <c r="W141" s="533">
        <v>0</v>
      </c>
      <c r="X141" s="533">
        <v>0</v>
      </c>
      <c r="Y141" s="533">
        <v>0</v>
      </c>
      <c r="Z141" s="533">
        <v>0</v>
      </c>
      <c r="AA141" s="533">
        <v>0</v>
      </c>
      <c r="AB141" s="533">
        <v>0</v>
      </c>
      <c r="AC141" s="533">
        <v>0</v>
      </c>
      <c r="AD141" s="533">
        <v>0</v>
      </c>
      <c r="AE141" s="533">
        <v>0</v>
      </c>
      <c r="AF141" s="533">
        <v>0</v>
      </c>
      <c r="AG141" s="533">
        <v>0</v>
      </c>
      <c r="AH141" s="533">
        <v>0</v>
      </c>
      <c r="AI141" s="533">
        <v>0</v>
      </c>
      <c r="AJ141" s="533">
        <v>0</v>
      </c>
      <c r="AK141" s="533">
        <v>0</v>
      </c>
      <c r="AL141" s="533">
        <v>0</v>
      </c>
      <c r="AM141" s="533">
        <v>0</v>
      </c>
      <c r="AN141" s="533">
        <v>0</v>
      </c>
      <c r="AO141" s="533">
        <v>0</v>
      </c>
      <c r="AP141" s="533">
        <v>0</v>
      </c>
      <c r="AQ141" s="533">
        <v>0</v>
      </c>
      <c r="AR141" s="533">
        <v>0</v>
      </c>
      <c r="AS141" s="533">
        <v>0</v>
      </c>
      <c r="AT141" s="533">
        <v>0</v>
      </c>
      <c r="AU141" s="533">
        <v>0</v>
      </c>
      <c r="AV141" s="533">
        <v>0</v>
      </c>
      <c r="AW141" s="533">
        <v>0</v>
      </c>
      <c r="AX141" s="533">
        <v>0</v>
      </c>
      <c r="AY141" s="533">
        <v>0</v>
      </c>
      <c r="AZ141" s="533">
        <v>0</v>
      </c>
      <c r="BA141" s="533">
        <v>0</v>
      </c>
      <c r="BB141" s="533">
        <v>0</v>
      </c>
      <c r="BC141" s="533">
        <v>0</v>
      </c>
      <c r="BD141" s="533">
        <v>0</v>
      </c>
      <c r="BE141" s="533">
        <v>0</v>
      </c>
      <c r="BF141" s="533">
        <v>0</v>
      </c>
      <c r="BG141" s="533">
        <v>0</v>
      </c>
      <c r="BH141" s="533">
        <v>0</v>
      </c>
      <c r="BI141" s="533">
        <v>0</v>
      </c>
      <c r="BJ141" s="533">
        <v>0</v>
      </c>
      <c r="BK141" s="533">
        <v>0</v>
      </c>
      <c r="BL141" s="533">
        <v>0</v>
      </c>
      <c r="BM141" s="533">
        <v>0</v>
      </c>
      <c r="BN141" s="533">
        <v>0</v>
      </c>
      <c r="BO141" s="533">
        <v>0</v>
      </c>
      <c r="BP141" s="533">
        <v>0</v>
      </c>
      <c r="BQ141" s="533">
        <v>0</v>
      </c>
      <c r="BR141" s="533">
        <v>0</v>
      </c>
      <c r="BS141" s="533">
        <v>0</v>
      </c>
      <c r="BT141" s="533">
        <v>0</v>
      </c>
      <c r="BU141" s="533">
        <v>0</v>
      </c>
      <c r="BV141" s="533">
        <v>0</v>
      </c>
      <c r="BW141" s="533">
        <v>0</v>
      </c>
      <c r="BX141" s="533">
        <v>0</v>
      </c>
      <c r="BY141" s="533">
        <v>0</v>
      </c>
      <c r="BZ141" s="533">
        <v>0</v>
      </c>
      <c r="CA141" s="533">
        <v>0</v>
      </c>
      <c r="CB141" s="533">
        <v>0</v>
      </c>
      <c r="CC141" s="534">
        <f t="shared" si="31"/>
        <v>0</v>
      </c>
      <c r="CD141" s="534">
        <f t="shared" si="31"/>
        <v>0</v>
      </c>
      <c r="CG141" s="270">
        <v>132</v>
      </c>
    </row>
    <row r="142" spans="1:86">
      <c r="A142" s="541"/>
      <c r="B142" s="200" t="s">
        <v>500</v>
      </c>
      <c r="C142" s="533">
        <v>0</v>
      </c>
      <c r="D142" s="533">
        <v>0</v>
      </c>
      <c r="E142" s="533">
        <v>0</v>
      </c>
      <c r="F142" s="533">
        <v>0</v>
      </c>
      <c r="G142" s="533">
        <v>0</v>
      </c>
      <c r="H142" s="533">
        <v>0</v>
      </c>
      <c r="I142" s="533">
        <v>0</v>
      </c>
      <c r="J142" s="533">
        <v>0</v>
      </c>
      <c r="K142" s="533">
        <v>0</v>
      </c>
      <c r="L142" s="533">
        <v>0</v>
      </c>
      <c r="M142" s="533">
        <v>0</v>
      </c>
      <c r="N142" s="533">
        <v>0</v>
      </c>
      <c r="O142" s="533">
        <v>0</v>
      </c>
      <c r="P142" s="533">
        <v>0</v>
      </c>
      <c r="Q142" s="533">
        <v>0</v>
      </c>
      <c r="R142" s="533">
        <v>0</v>
      </c>
      <c r="S142" s="533">
        <v>0</v>
      </c>
      <c r="T142" s="533">
        <v>0</v>
      </c>
      <c r="U142" s="533">
        <v>0</v>
      </c>
      <c r="V142" s="533">
        <v>0</v>
      </c>
      <c r="W142" s="533">
        <v>0</v>
      </c>
      <c r="X142" s="533">
        <v>0</v>
      </c>
      <c r="Y142" s="533">
        <v>0</v>
      </c>
      <c r="Z142" s="533">
        <v>0</v>
      </c>
      <c r="AA142" s="533">
        <v>0</v>
      </c>
      <c r="AB142" s="533">
        <v>0</v>
      </c>
      <c r="AC142" s="533">
        <v>0</v>
      </c>
      <c r="AD142" s="533">
        <v>0</v>
      </c>
      <c r="AE142" s="533">
        <v>0</v>
      </c>
      <c r="AF142" s="533">
        <v>0</v>
      </c>
      <c r="AG142" s="533">
        <v>0</v>
      </c>
      <c r="AH142" s="533">
        <v>0</v>
      </c>
      <c r="AI142" s="533">
        <v>0</v>
      </c>
      <c r="AJ142" s="533">
        <v>0</v>
      </c>
      <c r="AK142" s="533">
        <v>0</v>
      </c>
      <c r="AL142" s="533">
        <v>0</v>
      </c>
      <c r="AM142" s="533">
        <v>0</v>
      </c>
      <c r="AN142" s="533">
        <v>0</v>
      </c>
      <c r="AO142" s="533">
        <v>0</v>
      </c>
      <c r="AP142" s="533">
        <v>0</v>
      </c>
      <c r="AQ142" s="533">
        <v>0</v>
      </c>
      <c r="AR142" s="533">
        <v>0</v>
      </c>
      <c r="AS142" s="533">
        <v>0</v>
      </c>
      <c r="AT142" s="533">
        <v>0</v>
      </c>
      <c r="AU142" s="533">
        <v>0</v>
      </c>
      <c r="AV142" s="533">
        <v>0</v>
      </c>
      <c r="AW142" s="533">
        <v>0</v>
      </c>
      <c r="AX142" s="533">
        <v>0</v>
      </c>
      <c r="AY142" s="533">
        <v>0</v>
      </c>
      <c r="AZ142" s="533">
        <v>0</v>
      </c>
      <c r="BA142" s="533">
        <v>0</v>
      </c>
      <c r="BB142" s="533">
        <v>0</v>
      </c>
      <c r="BC142" s="533">
        <v>0</v>
      </c>
      <c r="BD142" s="533">
        <v>0</v>
      </c>
      <c r="BE142" s="533">
        <v>0</v>
      </c>
      <c r="BF142" s="533">
        <v>0</v>
      </c>
      <c r="BG142" s="533">
        <v>0</v>
      </c>
      <c r="BH142" s="533">
        <v>0</v>
      </c>
      <c r="BI142" s="533">
        <v>0</v>
      </c>
      <c r="BJ142" s="533">
        <v>0</v>
      </c>
      <c r="BK142" s="533">
        <v>0</v>
      </c>
      <c r="BL142" s="533">
        <v>0</v>
      </c>
      <c r="BM142" s="533">
        <v>0</v>
      </c>
      <c r="BN142" s="533">
        <v>0</v>
      </c>
      <c r="BO142" s="533">
        <v>0</v>
      </c>
      <c r="BP142" s="533">
        <v>0</v>
      </c>
      <c r="BQ142" s="533">
        <v>0</v>
      </c>
      <c r="BR142" s="533">
        <v>0</v>
      </c>
      <c r="BS142" s="533">
        <v>0</v>
      </c>
      <c r="BT142" s="533">
        <v>0</v>
      </c>
      <c r="BU142" s="533">
        <v>0</v>
      </c>
      <c r="BV142" s="533">
        <v>0</v>
      </c>
      <c r="BW142" s="533">
        <v>0</v>
      </c>
      <c r="BX142" s="533">
        <v>0</v>
      </c>
      <c r="BY142" s="533">
        <v>0</v>
      </c>
      <c r="BZ142" s="533">
        <v>0</v>
      </c>
      <c r="CA142" s="533">
        <v>0</v>
      </c>
      <c r="CB142" s="533">
        <v>0</v>
      </c>
      <c r="CC142" s="534">
        <f t="shared" si="31"/>
        <v>0</v>
      </c>
      <c r="CD142" s="534">
        <f t="shared" si="31"/>
        <v>0</v>
      </c>
      <c r="CG142" s="270">
        <v>133</v>
      </c>
    </row>
    <row r="143" spans="1:86">
      <c r="A143" s="541"/>
      <c r="B143" s="542" t="s">
        <v>524</v>
      </c>
      <c r="C143" s="533">
        <v>0</v>
      </c>
      <c r="D143" s="533">
        <v>0</v>
      </c>
      <c r="E143" s="533">
        <v>0</v>
      </c>
      <c r="F143" s="533">
        <v>0</v>
      </c>
      <c r="G143" s="533">
        <v>0</v>
      </c>
      <c r="H143" s="533">
        <v>0</v>
      </c>
      <c r="I143" s="533">
        <v>0</v>
      </c>
      <c r="J143" s="533">
        <v>0</v>
      </c>
      <c r="K143" s="533">
        <v>0</v>
      </c>
      <c r="L143" s="533">
        <v>0</v>
      </c>
      <c r="M143" s="533">
        <v>0</v>
      </c>
      <c r="N143" s="533">
        <v>0</v>
      </c>
      <c r="O143" s="533">
        <v>0</v>
      </c>
      <c r="P143" s="533">
        <v>0</v>
      </c>
      <c r="Q143" s="533">
        <v>0</v>
      </c>
      <c r="R143" s="533">
        <v>0</v>
      </c>
      <c r="S143" s="533">
        <v>0</v>
      </c>
      <c r="T143" s="533">
        <v>0</v>
      </c>
      <c r="U143" s="533">
        <v>0</v>
      </c>
      <c r="V143" s="533">
        <v>0</v>
      </c>
      <c r="W143" s="533">
        <v>0</v>
      </c>
      <c r="X143" s="533">
        <v>0</v>
      </c>
      <c r="Y143" s="533">
        <v>0</v>
      </c>
      <c r="Z143" s="533">
        <v>0</v>
      </c>
      <c r="AA143" s="533">
        <v>0</v>
      </c>
      <c r="AB143" s="533">
        <v>0</v>
      </c>
      <c r="AC143" s="533">
        <v>0</v>
      </c>
      <c r="AD143" s="533">
        <v>0</v>
      </c>
      <c r="AE143" s="533">
        <v>0</v>
      </c>
      <c r="AF143" s="533">
        <v>0</v>
      </c>
      <c r="AG143" s="533">
        <v>0</v>
      </c>
      <c r="AH143" s="533">
        <v>0</v>
      </c>
      <c r="AI143" s="533">
        <v>0</v>
      </c>
      <c r="AJ143" s="533">
        <v>0</v>
      </c>
      <c r="AK143" s="533">
        <v>0</v>
      </c>
      <c r="AL143" s="533">
        <v>0</v>
      </c>
      <c r="AM143" s="533">
        <v>0</v>
      </c>
      <c r="AN143" s="533">
        <v>0</v>
      </c>
      <c r="AO143" s="533">
        <v>0</v>
      </c>
      <c r="AP143" s="533">
        <v>0</v>
      </c>
      <c r="AQ143" s="533">
        <v>0</v>
      </c>
      <c r="AR143" s="533">
        <v>0</v>
      </c>
      <c r="AS143" s="533">
        <v>0</v>
      </c>
      <c r="AT143" s="533">
        <v>0</v>
      </c>
      <c r="AU143" s="533">
        <v>0</v>
      </c>
      <c r="AV143" s="533">
        <v>0</v>
      </c>
      <c r="AW143" s="533">
        <v>0</v>
      </c>
      <c r="AX143" s="533">
        <v>0</v>
      </c>
      <c r="AY143" s="533">
        <v>0</v>
      </c>
      <c r="AZ143" s="533">
        <v>0</v>
      </c>
      <c r="BA143" s="533">
        <v>0</v>
      </c>
      <c r="BB143" s="533">
        <v>0</v>
      </c>
      <c r="BC143" s="533">
        <v>0</v>
      </c>
      <c r="BD143" s="533">
        <v>0</v>
      </c>
      <c r="BE143" s="533">
        <v>0</v>
      </c>
      <c r="BF143" s="533">
        <v>0</v>
      </c>
      <c r="BG143" s="533">
        <v>0</v>
      </c>
      <c r="BH143" s="533">
        <v>0</v>
      </c>
      <c r="BI143" s="533">
        <v>0</v>
      </c>
      <c r="BJ143" s="533">
        <v>0</v>
      </c>
      <c r="BK143" s="533">
        <v>0</v>
      </c>
      <c r="BL143" s="533">
        <v>0</v>
      </c>
      <c r="BM143" s="533">
        <v>0</v>
      </c>
      <c r="BN143" s="533">
        <v>0</v>
      </c>
      <c r="BO143" s="533">
        <v>0</v>
      </c>
      <c r="BP143" s="533">
        <v>0</v>
      </c>
      <c r="BQ143" s="533">
        <v>0</v>
      </c>
      <c r="BR143" s="533">
        <v>0</v>
      </c>
      <c r="BS143" s="533">
        <v>0</v>
      </c>
      <c r="BT143" s="533">
        <v>0</v>
      </c>
      <c r="BU143" s="533">
        <v>0</v>
      </c>
      <c r="BV143" s="533">
        <v>0</v>
      </c>
      <c r="BW143" s="533">
        <v>0</v>
      </c>
      <c r="BX143" s="533">
        <v>0</v>
      </c>
      <c r="BY143" s="533">
        <v>0</v>
      </c>
      <c r="BZ143" s="533">
        <v>0</v>
      </c>
      <c r="CA143" s="533">
        <v>0</v>
      </c>
      <c r="CB143" s="533">
        <v>0</v>
      </c>
      <c r="CC143" s="534">
        <f t="shared" si="31"/>
        <v>0</v>
      </c>
      <c r="CD143" s="534">
        <f t="shared" si="31"/>
        <v>0</v>
      </c>
      <c r="CG143" s="270">
        <v>134</v>
      </c>
      <c r="CH143" s="239"/>
    </row>
    <row r="144" spans="1:86">
      <c r="A144" s="540"/>
      <c r="B144" s="529" t="s">
        <v>807</v>
      </c>
      <c r="C144" s="530">
        <f>C133+C122+C111+C100</f>
        <v>0</v>
      </c>
      <c r="D144" s="530">
        <f t="shared" ref="D144:BO144" si="39">D133+D122+D111+D100</f>
        <v>0</v>
      </c>
      <c r="E144" s="530">
        <f t="shared" si="39"/>
        <v>0</v>
      </c>
      <c r="F144" s="530">
        <f t="shared" si="39"/>
        <v>0</v>
      </c>
      <c r="G144" s="530">
        <f t="shared" si="39"/>
        <v>0</v>
      </c>
      <c r="H144" s="530">
        <f t="shared" si="39"/>
        <v>0</v>
      </c>
      <c r="I144" s="530">
        <f t="shared" si="39"/>
        <v>0</v>
      </c>
      <c r="J144" s="530">
        <f t="shared" si="39"/>
        <v>0</v>
      </c>
      <c r="K144" s="530">
        <f t="shared" si="39"/>
        <v>0</v>
      </c>
      <c r="L144" s="530">
        <f t="shared" si="39"/>
        <v>0</v>
      </c>
      <c r="M144" s="530">
        <f t="shared" si="39"/>
        <v>0</v>
      </c>
      <c r="N144" s="530">
        <f t="shared" si="39"/>
        <v>0</v>
      </c>
      <c r="O144" s="530">
        <f t="shared" si="39"/>
        <v>0</v>
      </c>
      <c r="P144" s="530">
        <f t="shared" si="39"/>
        <v>0</v>
      </c>
      <c r="Q144" s="530">
        <f t="shared" si="39"/>
        <v>0</v>
      </c>
      <c r="R144" s="530">
        <f t="shared" si="39"/>
        <v>0</v>
      </c>
      <c r="S144" s="530">
        <f t="shared" si="39"/>
        <v>0</v>
      </c>
      <c r="T144" s="530">
        <f t="shared" si="39"/>
        <v>0</v>
      </c>
      <c r="U144" s="530">
        <f t="shared" si="39"/>
        <v>0</v>
      </c>
      <c r="V144" s="530">
        <f t="shared" si="39"/>
        <v>0</v>
      </c>
      <c r="W144" s="530">
        <f t="shared" si="39"/>
        <v>0</v>
      </c>
      <c r="X144" s="530">
        <f t="shared" si="39"/>
        <v>0</v>
      </c>
      <c r="Y144" s="530">
        <f t="shared" si="39"/>
        <v>0</v>
      </c>
      <c r="Z144" s="530">
        <f t="shared" si="39"/>
        <v>0</v>
      </c>
      <c r="AA144" s="530">
        <f t="shared" si="39"/>
        <v>0</v>
      </c>
      <c r="AB144" s="530">
        <f t="shared" si="39"/>
        <v>0</v>
      </c>
      <c r="AC144" s="530">
        <f t="shared" si="39"/>
        <v>0</v>
      </c>
      <c r="AD144" s="530">
        <f t="shared" si="39"/>
        <v>0</v>
      </c>
      <c r="AE144" s="530">
        <f t="shared" si="39"/>
        <v>0</v>
      </c>
      <c r="AF144" s="530">
        <f t="shared" si="39"/>
        <v>0</v>
      </c>
      <c r="AG144" s="530">
        <f t="shared" si="39"/>
        <v>0</v>
      </c>
      <c r="AH144" s="530">
        <f t="shared" si="39"/>
        <v>0</v>
      </c>
      <c r="AI144" s="530">
        <f t="shared" si="39"/>
        <v>0</v>
      </c>
      <c r="AJ144" s="530">
        <f t="shared" si="39"/>
        <v>0</v>
      </c>
      <c r="AK144" s="530">
        <f t="shared" si="39"/>
        <v>0</v>
      </c>
      <c r="AL144" s="530">
        <f t="shared" si="39"/>
        <v>0</v>
      </c>
      <c r="AM144" s="530">
        <f t="shared" si="39"/>
        <v>0</v>
      </c>
      <c r="AN144" s="530">
        <f t="shared" si="39"/>
        <v>0</v>
      </c>
      <c r="AO144" s="530">
        <f t="shared" si="39"/>
        <v>0</v>
      </c>
      <c r="AP144" s="530">
        <f t="shared" si="39"/>
        <v>0</v>
      </c>
      <c r="AQ144" s="530">
        <f t="shared" si="39"/>
        <v>0</v>
      </c>
      <c r="AR144" s="530">
        <f t="shared" si="39"/>
        <v>0</v>
      </c>
      <c r="AS144" s="530">
        <f t="shared" si="39"/>
        <v>0</v>
      </c>
      <c r="AT144" s="530">
        <f t="shared" si="39"/>
        <v>0</v>
      </c>
      <c r="AU144" s="530">
        <f t="shared" si="39"/>
        <v>0</v>
      </c>
      <c r="AV144" s="530">
        <f t="shared" si="39"/>
        <v>0</v>
      </c>
      <c r="AW144" s="530">
        <f t="shared" si="39"/>
        <v>0</v>
      </c>
      <c r="AX144" s="530">
        <f t="shared" si="39"/>
        <v>0</v>
      </c>
      <c r="AY144" s="530">
        <f t="shared" si="39"/>
        <v>0</v>
      </c>
      <c r="AZ144" s="530">
        <f t="shared" si="39"/>
        <v>0</v>
      </c>
      <c r="BA144" s="530">
        <f t="shared" si="39"/>
        <v>0</v>
      </c>
      <c r="BB144" s="530">
        <f t="shared" si="39"/>
        <v>0</v>
      </c>
      <c r="BC144" s="530">
        <f t="shared" si="39"/>
        <v>0</v>
      </c>
      <c r="BD144" s="530">
        <f t="shared" si="39"/>
        <v>0</v>
      </c>
      <c r="BE144" s="530">
        <f t="shared" si="39"/>
        <v>0</v>
      </c>
      <c r="BF144" s="530">
        <f t="shared" si="39"/>
        <v>0</v>
      </c>
      <c r="BG144" s="530">
        <f t="shared" si="39"/>
        <v>0</v>
      </c>
      <c r="BH144" s="530">
        <f t="shared" si="39"/>
        <v>0</v>
      </c>
      <c r="BI144" s="530">
        <f t="shared" si="39"/>
        <v>0</v>
      </c>
      <c r="BJ144" s="530">
        <f t="shared" si="39"/>
        <v>0</v>
      </c>
      <c r="BK144" s="530">
        <f t="shared" si="39"/>
        <v>0</v>
      </c>
      <c r="BL144" s="530">
        <f t="shared" si="39"/>
        <v>0</v>
      </c>
      <c r="BM144" s="530">
        <f t="shared" si="39"/>
        <v>0</v>
      </c>
      <c r="BN144" s="530">
        <f t="shared" si="39"/>
        <v>0</v>
      </c>
      <c r="BO144" s="530">
        <f t="shared" si="39"/>
        <v>0</v>
      </c>
      <c r="BP144" s="530">
        <f t="shared" ref="BP144:CA144" si="40">BP133+BP122+BP111+BP100</f>
        <v>0</v>
      </c>
      <c r="BQ144" s="530">
        <f t="shared" si="40"/>
        <v>0</v>
      </c>
      <c r="BR144" s="530">
        <f t="shared" si="40"/>
        <v>0</v>
      </c>
      <c r="BS144" s="530">
        <f t="shared" si="40"/>
        <v>0</v>
      </c>
      <c r="BT144" s="530">
        <f t="shared" si="40"/>
        <v>0</v>
      </c>
      <c r="BU144" s="530">
        <f t="shared" si="40"/>
        <v>0</v>
      </c>
      <c r="BV144" s="530">
        <f t="shared" si="40"/>
        <v>0</v>
      </c>
      <c r="BW144" s="530">
        <f t="shared" si="40"/>
        <v>0</v>
      </c>
      <c r="BX144" s="530">
        <f t="shared" si="40"/>
        <v>0</v>
      </c>
      <c r="BY144" s="530">
        <f t="shared" si="40"/>
        <v>0</v>
      </c>
      <c r="BZ144" s="530">
        <f t="shared" si="40"/>
        <v>0</v>
      </c>
      <c r="CA144" s="530">
        <f t="shared" si="40"/>
        <v>0</v>
      </c>
      <c r="CB144" s="530">
        <f>CB133+CB122+CB111+CB100</f>
        <v>0</v>
      </c>
      <c r="CC144" s="530">
        <f t="shared" ref="CC144:CD144" si="41">CC133+CC122+CC111+CC100</f>
        <v>0</v>
      </c>
      <c r="CD144" s="530">
        <f t="shared" si="41"/>
        <v>0</v>
      </c>
      <c r="CG144" s="270">
        <v>135</v>
      </c>
    </row>
    <row r="145" spans="1:85">
      <c r="A145" s="528" t="s">
        <v>480</v>
      </c>
      <c r="B145" s="529" t="s">
        <v>30</v>
      </c>
      <c r="C145" s="530">
        <f>SUM(C146:C155)</f>
        <v>0</v>
      </c>
      <c r="D145" s="530">
        <f t="shared" ref="D145:BO145" si="42">SUM(D146:D155)</f>
        <v>0</v>
      </c>
      <c r="E145" s="530">
        <f t="shared" si="42"/>
        <v>0</v>
      </c>
      <c r="F145" s="530">
        <f t="shared" si="42"/>
        <v>0</v>
      </c>
      <c r="G145" s="530">
        <f t="shared" si="42"/>
        <v>0</v>
      </c>
      <c r="H145" s="530">
        <f t="shared" si="42"/>
        <v>0</v>
      </c>
      <c r="I145" s="530">
        <f t="shared" si="42"/>
        <v>0</v>
      </c>
      <c r="J145" s="530">
        <f t="shared" si="42"/>
        <v>0</v>
      </c>
      <c r="K145" s="530">
        <f t="shared" si="42"/>
        <v>0</v>
      </c>
      <c r="L145" s="530">
        <f t="shared" si="42"/>
        <v>0</v>
      </c>
      <c r="M145" s="530">
        <f t="shared" si="42"/>
        <v>0</v>
      </c>
      <c r="N145" s="530">
        <f t="shared" si="42"/>
        <v>0</v>
      </c>
      <c r="O145" s="530">
        <f t="shared" si="42"/>
        <v>0</v>
      </c>
      <c r="P145" s="530">
        <f t="shared" si="42"/>
        <v>0</v>
      </c>
      <c r="Q145" s="530">
        <f t="shared" si="42"/>
        <v>0</v>
      </c>
      <c r="R145" s="530">
        <f t="shared" si="42"/>
        <v>0</v>
      </c>
      <c r="S145" s="530">
        <f t="shared" si="42"/>
        <v>0</v>
      </c>
      <c r="T145" s="530">
        <f t="shared" si="42"/>
        <v>0</v>
      </c>
      <c r="U145" s="530">
        <f t="shared" si="42"/>
        <v>0</v>
      </c>
      <c r="V145" s="530">
        <f t="shared" si="42"/>
        <v>0</v>
      </c>
      <c r="W145" s="530">
        <f t="shared" si="42"/>
        <v>0</v>
      </c>
      <c r="X145" s="530">
        <f t="shared" si="42"/>
        <v>0</v>
      </c>
      <c r="Y145" s="530">
        <f t="shared" si="42"/>
        <v>0</v>
      </c>
      <c r="Z145" s="530">
        <f t="shared" si="42"/>
        <v>0</v>
      </c>
      <c r="AA145" s="530">
        <f t="shared" si="42"/>
        <v>0</v>
      </c>
      <c r="AB145" s="530">
        <f t="shared" si="42"/>
        <v>0</v>
      </c>
      <c r="AC145" s="530">
        <f t="shared" si="42"/>
        <v>0</v>
      </c>
      <c r="AD145" s="530">
        <f t="shared" si="42"/>
        <v>0</v>
      </c>
      <c r="AE145" s="530">
        <f t="shared" si="42"/>
        <v>0</v>
      </c>
      <c r="AF145" s="530">
        <f t="shared" si="42"/>
        <v>0</v>
      </c>
      <c r="AG145" s="530">
        <f t="shared" si="42"/>
        <v>0</v>
      </c>
      <c r="AH145" s="530">
        <f t="shared" si="42"/>
        <v>0</v>
      </c>
      <c r="AI145" s="530">
        <f t="shared" si="42"/>
        <v>0</v>
      </c>
      <c r="AJ145" s="530">
        <f t="shared" si="42"/>
        <v>0</v>
      </c>
      <c r="AK145" s="530">
        <f t="shared" si="42"/>
        <v>0</v>
      </c>
      <c r="AL145" s="530">
        <f t="shared" si="42"/>
        <v>0</v>
      </c>
      <c r="AM145" s="530">
        <f t="shared" si="42"/>
        <v>0</v>
      </c>
      <c r="AN145" s="530">
        <f t="shared" si="42"/>
        <v>0</v>
      </c>
      <c r="AO145" s="530">
        <f t="shared" si="42"/>
        <v>0</v>
      </c>
      <c r="AP145" s="530">
        <f t="shared" si="42"/>
        <v>0</v>
      </c>
      <c r="AQ145" s="530">
        <f t="shared" si="42"/>
        <v>0</v>
      </c>
      <c r="AR145" s="530">
        <f t="shared" si="42"/>
        <v>0</v>
      </c>
      <c r="AS145" s="530">
        <f t="shared" si="42"/>
        <v>0</v>
      </c>
      <c r="AT145" s="530">
        <f t="shared" si="42"/>
        <v>0</v>
      </c>
      <c r="AU145" s="530">
        <f t="shared" si="42"/>
        <v>0</v>
      </c>
      <c r="AV145" s="530">
        <f t="shared" si="42"/>
        <v>0</v>
      </c>
      <c r="AW145" s="530">
        <f t="shared" si="42"/>
        <v>0</v>
      </c>
      <c r="AX145" s="530">
        <f t="shared" si="42"/>
        <v>0</v>
      </c>
      <c r="AY145" s="530">
        <f t="shared" si="42"/>
        <v>0</v>
      </c>
      <c r="AZ145" s="530">
        <f t="shared" si="42"/>
        <v>0</v>
      </c>
      <c r="BA145" s="530">
        <f t="shared" si="42"/>
        <v>0</v>
      </c>
      <c r="BB145" s="530">
        <f t="shared" si="42"/>
        <v>0</v>
      </c>
      <c r="BC145" s="530">
        <f t="shared" si="42"/>
        <v>0</v>
      </c>
      <c r="BD145" s="530">
        <f t="shared" si="42"/>
        <v>0</v>
      </c>
      <c r="BE145" s="530">
        <f t="shared" si="42"/>
        <v>0</v>
      </c>
      <c r="BF145" s="530">
        <f t="shared" si="42"/>
        <v>0</v>
      </c>
      <c r="BG145" s="530">
        <f t="shared" si="42"/>
        <v>0</v>
      </c>
      <c r="BH145" s="530">
        <f t="shared" si="42"/>
        <v>0</v>
      </c>
      <c r="BI145" s="530">
        <f t="shared" si="42"/>
        <v>0</v>
      </c>
      <c r="BJ145" s="530">
        <f t="shared" si="42"/>
        <v>0</v>
      </c>
      <c r="BK145" s="530">
        <f t="shared" si="42"/>
        <v>0</v>
      </c>
      <c r="BL145" s="530">
        <f t="shared" si="42"/>
        <v>0</v>
      </c>
      <c r="BM145" s="530">
        <f t="shared" si="42"/>
        <v>0</v>
      </c>
      <c r="BN145" s="530">
        <f t="shared" si="42"/>
        <v>0</v>
      </c>
      <c r="BO145" s="530">
        <f t="shared" si="42"/>
        <v>0</v>
      </c>
      <c r="BP145" s="530">
        <f t="shared" ref="BP145:CA145" si="43">SUM(BP146:BP155)</f>
        <v>0</v>
      </c>
      <c r="BQ145" s="530">
        <f t="shared" si="43"/>
        <v>0</v>
      </c>
      <c r="BR145" s="530">
        <f t="shared" si="43"/>
        <v>0</v>
      </c>
      <c r="BS145" s="530">
        <f t="shared" si="43"/>
        <v>0</v>
      </c>
      <c r="BT145" s="530">
        <f t="shared" si="43"/>
        <v>0</v>
      </c>
      <c r="BU145" s="530">
        <f t="shared" si="43"/>
        <v>0</v>
      </c>
      <c r="BV145" s="530">
        <f t="shared" si="43"/>
        <v>0</v>
      </c>
      <c r="BW145" s="530">
        <f t="shared" si="43"/>
        <v>0</v>
      </c>
      <c r="BX145" s="530">
        <f t="shared" si="43"/>
        <v>0</v>
      </c>
      <c r="BY145" s="530">
        <f t="shared" si="43"/>
        <v>0</v>
      </c>
      <c r="BZ145" s="530">
        <f t="shared" si="43"/>
        <v>0</v>
      </c>
      <c r="CA145" s="530">
        <f t="shared" si="43"/>
        <v>0</v>
      </c>
      <c r="CB145" s="530">
        <f>SUM(CB146:CB155)</f>
        <v>0</v>
      </c>
      <c r="CC145" s="530">
        <f t="shared" ref="CC145:CD145" si="44">SUM(CC146:CC155)</f>
        <v>0</v>
      </c>
      <c r="CD145" s="530">
        <f t="shared" si="44"/>
        <v>0</v>
      </c>
      <c r="CG145" s="270">
        <v>136</v>
      </c>
    </row>
    <row r="146" spans="1:85">
      <c r="A146" s="543"/>
      <c r="B146" s="352" t="s">
        <v>226</v>
      </c>
      <c r="C146" s="533">
        <v>0</v>
      </c>
      <c r="D146" s="533">
        <v>0</v>
      </c>
      <c r="E146" s="533">
        <v>0</v>
      </c>
      <c r="F146" s="533">
        <v>0</v>
      </c>
      <c r="G146" s="533">
        <v>0</v>
      </c>
      <c r="H146" s="533">
        <v>0</v>
      </c>
      <c r="I146" s="533">
        <v>0</v>
      </c>
      <c r="J146" s="533">
        <v>0</v>
      </c>
      <c r="K146" s="533">
        <v>0</v>
      </c>
      <c r="L146" s="533">
        <v>0</v>
      </c>
      <c r="M146" s="533">
        <v>0</v>
      </c>
      <c r="N146" s="533">
        <v>0</v>
      </c>
      <c r="O146" s="533">
        <v>0</v>
      </c>
      <c r="P146" s="533">
        <v>0</v>
      </c>
      <c r="Q146" s="533">
        <v>0</v>
      </c>
      <c r="R146" s="533">
        <v>0</v>
      </c>
      <c r="S146" s="533">
        <v>0</v>
      </c>
      <c r="T146" s="533">
        <v>0</v>
      </c>
      <c r="U146" s="533">
        <v>0</v>
      </c>
      <c r="V146" s="533">
        <v>0</v>
      </c>
      <c r="W146" s="533">
        <v>0</v>
      </c>
      <c r="X146" s="533">
        <v>0</v>
      </c>
      <c r="Y146" s="533">
        <v>0</v>
      </c>
      <c r="Z146" s="533">
        <v>0</v>
      </c>
      <c r="AA146" s="533">
        <v>0</v>
      </c>
      <c r="AB146" s="533">
        <v>0</v>
      </c>
      <c r="AC146" s="533">
        <v>0</v>
      </c>
      <c r="AD146" s="533">
        <v>0</v>
      </c>
      <c r="AE146" s="533">
        <v>0</v>
      </c>
      <c r="AF146" s="533">
        <v>0</v>
      </c>
      <c r="AG146" s="533">
        <v>0</v>
      </c>
      <c r="AH146" s="533">
        <v>0</v>
      </c>
      <c r="AI146" s="533">
        <v>0</v>
      </c>
      <c r="AJ146" s="533">
        <v>0</v>
      </c>
      <c r="AK146" s="533">
        <v>0</v>
      </c>
      <c r="AL146" s="533">
        <v>0</v>
      </c>
      <c r="AM146" s="533">
        <v>0</v>
      </c>
      <c r="AN146" s="533">
        <v>0</v>
      </c>
      <c r="AO146" s="533">
        <v>0</v>
      </c>
      <c r="AP146" s="533">
        <v>0</v>
      </c>
      <c r="AQ146" s="533">
        <v>0</v>
      </c>
      <c r="AR146" s="533">
        <v>0</v>
      </c>
      <c r="AS146" s="533">
        <v>0</v>
      </c>
      <c r="AT146" s="533">
        <v>0</v>
      </c>
      <c r="AU146" s="533">
        <v>0</v>
      </c>
      <c r="AV146" s="533">
        <v>0</v>
      </c>
      <c r="AW146" s="533">
        <v>0</v>
      </c>
      <c r="AX146" s="533">
        <v>0</v>
      </c>
      <c r="AY146" s="533">
        <v>0</v>
      </c>
      <c r="AZ146" s="533">
        <v>0</v>
      </c>
      <c r="BA146" s="533">
        <v>0</v>
      </c>
      <c r="BB146" s="533">
        <v>0</v>
      </c>
      <c r="BC146" s="533">
        <v>0</v>
      </c>
      <c r="BD146" s="533">
        <v>0</v>
      </c>
      <c r="BE146" s="533">
        <v>0</v>
      </c>
      <c r="BF146" s="533">
        <v>0</v>
      </c>
      <c r="BG146" s="533">
        <v>0</v>
      </c>
      <c r="BH146" s="533">
        <v>0</v>
      </c>
      <c r="BI146" s="533">
        <v>0</v>
      </c>
      <c r="BJ146" s="533">
        <v>0</v>
      </c>
      <c r="BK146" s="533">
        <v>0</v>
      </c>
      <c r="BL146" s="533">
        <v>0</v>
      </c>
      <c r="BM146" s="533">
        <v>0</v>
      </c>
      <c r="BN146" s="533">
        <v>0</v>
      </c>
      <c r="BO146" s="533">
        <v>0</v>
      </c>
      <c r="BP146" s="533">
        <v>0</v>
      </c>
      <c r="BQ146" s="533">
        <v>0</v>
      </c>
      <c r="BR146" s="533">
        <v>0</v>
      </c>
      <c r="BS146" s="533">
        <v>0</v>
      </c>
      <c r="BT146" s="533">
        <v>0</v>
      </c>
      <c r="BU146" s="533">
        <v>0</v>
      </c>
      <c r="BV146" s="533">
        <v>0</v>
      </c>
      <c r="BW146" s="533">
        <v>0</v>
      </c>
      <c r="BX146" s="533">
        <v>0</v>
      </c>
      <c r="BY146" s="533">
        <v>0</v>
      </c>
      <c r="BZ146" s="533">
        <v>0</v>
      </c>
      <c r="CA146" s="533">
        <v>0</v>
      </c>
      <c r="CB146" s="533">
        <v>0</v>
      </c>
      <c r="CC146" s="534">
        <f>C146+E146+G146+I146+K146+M146+O146+Q146+S146+U146+W146+Y146+AA146+AC146+AE146+AG146+AI146+AK146+AM146+AO146+AQ146+AS146+AU146+AW146+AY146+BA146+BC146+BE146+BG146+BI146+BK146+BM146+BO146+BQ146+BS146+BU146+BW146+BY146+CA146</f>
        <v>0</v>
      </c>
      <c r="CD146" s="534">
        <f>D146+F146+H146+J146+L146+N146+P146+R146+T146+V146+X146+Z146+AB146+AD146+AF146+AH146+AJ146+AL146+AN146+AP146+AR146+AT146+AV146+AX146+AZ146+BB146+BD146+BF146+BH146+BJ146+BL146+BN146+BP146+BR146+BT146+BV146+BX146+BZ146+CB146</f>
        <v>0</v>
      </c>
      <c r="CF146" s="239"/>
      <c r="CG146" s="270">
        <v>137</v>
      </c>
    </row>
    <row r="147" spans="1:85">
      <c r="A147" s="541"/>
      <c r="B147" s="199" t="s">
        <v>490</v>
      </c>
      <c r="C147" s="533">
        <v>0</v>
      </c>
      <c r="D147" s="533">
        <v>0</v>
      </c>
      <c r="E147" s="533">
        <v>0</v>
      </c>
      <c r="F147" s="533">
        <v>0</v>
      </c>
      <c r="G147" s="533">
        <v>0</v>
      </c>
      <c r="H147" s="533">
        <v>0</v>
      </c>
      <c r="I147" s="533">
        <v>0</v>
      </c>
      <c r="J147" s="533">
        <v>0</v>
      </c>
      <c r="K147" s="533">
        <v>0</v>
      </c>
      <c r="L147" s="533">
        <v>0</v>
      </c>
      <c r="M147" s="533">
        <v>0</v>
      </c>
      <c r="N147" s="533">
        <v>0</v>
      </c>
      <c r="O147" s="533">
        <v>0</v>
      </c>
      <c r="P147" s="533">
        <v>0</v>
      </c>
      <c r="Q147" s="533">
        <v>0</v>
      </c>
      <c r="R147" s="533">
        <v>0</v>
      </c>
      <c r="S147" s="533">
        <v>0</v>
      </c>
      <c r="T147" s="533">
        <v>0</v>
      </c>
      <c r="U147" s="533">
        <v>0</v>
      </c>
      <c r="V147" s="533">
        <v>0</v>
      </c>
      <c r="W147" s="533">
        <v>0</v>
      </c>
      <c r="X147" s="533">
        <v>0</v>
      </c>
      <c r="Y147" s="533">
        <v>0</v>
      </c>
      <c r="Z147" s="533">
        <v>0</v>
      </c>
      <c r="AA147" s="533">
        <v>0</v>
      </c>
      <c r="AB147" s="533">
        <v>0</v>
      </c>
      <c r="AC147" s="533">
        <v>0</v>
      </c>
      <c r="AD147" s="533">
        <v>0</v>
      </c>
      <c r="AE147" s="533">
        <v>0</v>
      </c>
      <c r="AF147" s="533">
        <v>0</v>
      </c>
      <c r="AG147" s="533">
        <v>0</v>
      </c>
      <c r="AH147" s="533">
        <v>0</v>
      </c>
      <c r="AI147" s="533">
        <v>0</v>
      </c>
      <c r="AJ147" s="533">
        <v>0</v>
      </c>
      <c r="AK147" s="533">
        <v>0</v>
      </c>
      <c r="AL147" s="533">
        <v>0</v>
      </c>
      <c r="AM147" s="533">
        <v>0</v>
      </c>
      <c r="AN147" s="533">
        <v>0</v>
      </c>
      <c r="AO147" s="533">
        <v>0</v>
      </c>
      <c r="AP147" s="533">
        <v>0</v>
      </c>
      <c r="AQ147" s="533">
        <v>0</v>
      </c>
      <c r="AR147" s="533">
        <v>0</v>
      </c>
      <c r="AS147" s="533">
        <v>0</v>
      </c>
      <c r="AT147" s="533">
        <v>0</v>
      </c>
      <c r="AU147" s="533">
        <v>0</v>
      </c>
      <c r="AV147" s="533">
        <v>0</v>
      </c>
      <c r="AW147" s="533">
        <v>0</v>
      </c>
      <c r="AX147" s="533">
        <v>0</v>
      </c>
      <c r="AY147" s="533">
        <v>0</v>
      </c>
      <c r="AZ147" s="533">
        <v>0</v>
      </c>
      <c r="BA147" s="533">
        <v>0</v>
      </c>
      <c r="BB147" s="533">
        <v>0</v>
      </c>
      <c r="BC147" s="533">
        <v>0</v>
      </c>
      <c r="BD147" s="533">
        <v>0</v>
      </c>
      <c r="BE147" s="533">
        <v>0</v>
      </c>
      <c r="BF147" s="533">
        <v>0</v>
      </c>
      <c r="BG147" s="533">
        <v>0</v>
      </c>
      <c r="BH147" s="533">
        <v>0</v>
      </c>
      <c r="BI147" s="533">
        <v>0</v>
      </c>
      <c r="BJ147" s="533">
        <v>0</v>
      </c>
      <c r="BK147" s="533">
        <v>0</v>
      </c>
      <c r="BL147" s="533">
        <v>0</v>
      </c>
      <c r="BM147" s="533">
        <v>0</v>
      </c>
      <c r="BN147" s="533">
        <v>0</v>
      </c>
      <c r="BO147" s="533">
        <v>0</v>
      </c>
      <c r="BP147" s="533">
        <v>0</v>
      </c>
      <c r="BQ147" s="533">
        <v>0</v>
      </c>
      <c r="BR147" s="533">
        <v>0</v>
      </c>
      <c r="BS147" s="533">
        <v>0</v>
      </c>
      <c r="BT147" s="533">
        <v>0</v>
      </c>
      <c r="BU147" s="533">
        <v>0</v>
      </c>
      <c r="BV147" s="533">
        <v>0</v>
      </c>
      <c r="BW147" s="533">
        <v>0</v>
      </c>
      <c r="BX147" s="533">
        <v>0</v>
      </c>
      <c r="BY147" s="533">
        <v>0</v>
      </c>
      <c r="BZ147" s="533">
        <v>0</v>
      </c>
      <c r="CA147" s="533">
        <v>0</v>
      </c>
      <c r="CB147" s="533">
        <v>0</v>
      </c>
      <c r="CC147" s="534">
        <f t="shared" ref="CC147:CD188" si="45">C147+E147+G147+I147+K147+M147+O147+Q147+S147+U147+W147+Y147+AA147+AC147+AE147+AG147+AI147+AK147+AM147+AO147+AQ147+AS147+AU147+AW147+AY147+BA147+BC147+BE147+BG147+BI147+BK147+BM147+BO147+BQ147+BS147+BU147+BW147+BY147+CA147</f>
        <v>0</v>
      </c>
      <c r="CD147" s="534">
        <f t="shared" si="45"/>
        <v>0</v>
      </c>
      <c r="CF147" s="239"/>
      <c r="CG147" s="270">
        <v>138</v>
      </c>
    </row>
    <row r="148" spans="1:85">
      <c r="A148" s="541"/>
      <c r="B148" s="199" t="s">
        <v>492</v>
      </c>
      <c r="C148" s="533">
        <v>0</v>
      </c>
      <c r="D148" s="533">
        <v>0</v>
      </c>
      <c r="E148" s="533">
        <v>0</v>
      </c>
      <c r="F148" s="533">
        <v>0</v>
      </c>
      <c r="G148" s="533">
        <v>0</v>
      </c>
      <c r="H148" s="533">
        <v>0</v>
      </c>
      <c r="I148" s="533">
        <v>0</v>
      </c>
      <c r="J148" s="533">
        <v>0</v>
      </c>
      <c r="K148" s="533">
        <v>0</v>
      </c>
      <c r="L148" s="533">
        <v>0</v>
      </c>
      <c r="M148" s="533">
        <v>0</v>
      </c>
      <c r="N148" s="533">
        <v>0</v>
      </c>
      <c r="O148" s="533">
        <v>0</v>
      </c>
      <c r="P148" s="533">
        <v>0</v>
      </c>
      <c r="Q148" s="533">
        <v>0</v>
      </c>
      <c r="R148" s="533">
        <v>0</v>
      </c>
      <c r="S148" s="533">
        <v>0</v>
      </c>
      <c r="T148" s="533">
        <v>0</v>
      </c>
      <c r="U148" s="533">
        <v>0</v>
      </c>
      <c r="V148" s="533">
        <v>0</v>
      </c>
      <c r="W148" s="533">
        <v>0</v>
      </c>
      <c r="X148" s="533">
        <v>0</v>
      </c>
      <c r="Y148" s="533">
        <v>0</v>
      </c>
      <c r="Z148" s="533">
        <v>0</v>
      </c>
      <c r="AA148" s="533">
        <v>0</v>
      </c>
      <c r="AB148" s="533">
        <v>0</v>
      </c>
      <c r="AC148" s="533">
        <v>0</v>
      </c>
      <c r="AD148" s="533">
        <v>0</v>
      </c>
      <c r="AE148" s="533">
        <v>0</v>
      </c>
      <c r="AF148" s="533">
        <v>0</v>
      </c>
      <c r="AG148" s="533">
        <v>0</v>
      </c>
      <c r="AH148" s="533">
        <v>0</v>
      </c>
      <c r="AI148" s="533">
        <v>0</v>
      </c>
      <c r="AJ148" s="533">
        <v>0</v>
      </c>
      <c r="AK148" s="533">
        <v>0</v>
      </c>
      <c r="AL148" s="533">
        <v>0</v>
      </c>
      <c r="AM148" s="533">
        <v>0</v>
      </c>
      <c r="AN148" s="533">
        <v>0</v>
      </c>
      <c r="AO148" s="533">
        <v>0</v>
      </c>
      <c r="AP148" s="533">
        <v>0</v>
      </c>
      <c r="AQ148" s="533">
        <v>0</v>
      </c>
      <c r="AR148" s="533">
        <v>0</v>
      </c>
      <c r="AS148" s="533">
        <v>0</v>
      </c>
      <c r="AT148" s="533">
        <v>0</v>
      </c>
      <c r="AU148" s="533">
        <v>0</v>
      </c>
      <c r="AV148" s="533">
        <v>0</v>
      </c>
      <c r="AW148" s="533">
        <v>0</v>
      </c>
      <c r="AX148" s="533">
        <v>0</v>
      </c>
      <c r="AY148" s="533">
        <v>0</v>
      </c>
      <c r="AZ148" s="533">
        <v>0</v>
      </c>
      <c r="BA148" s="533">
        <v>0</v>
      </c>
      <c r="BB148" s="533">
        <v>0</v>
      </c>
      <c r="BC148" s="533">
        <v>0</v>
      </c>
      <c r="BD148" s="533">
        <v>0</v>
      </c>
      <c r="BE148" s="533">
        <v>0</v>
      </c>
      <c r="BF148" s="533">
        <v>0</v>
      </c>
      <c r="BG148" s="533">
        <v>0</v>
      </c>
      <c r="BH148" s="533">
        <v>0</v>
      </c>
      <c r="BI148" s="533">
        <v>0</v>
      </c>
      <c r="BJ148" s="533">
        <v>0</v>
      </c>
      <c r="BK148" s="533">
        <v>0</v>
      </c>
      <c r="BL148" s="533">
        <v>0</v>
      </c>
      <c r="BM148" s="533">
        <v>0</v>
      </c>
      <c r="BN148" s="533">
        <v>0</v>
      </c>
      <c r="BO148" s="533">
        <v>0</v>
      </c>
      <c r="BP148" s="533">
        <v>0</v>
      </c>
      <c r="BQ148" s="533">
        <v>0</v>
      </c>
      <c r="BR148" s="533">
        <v>0</v>
      </c>
      <c r="BS148" s="533">
        <v>0</v>
      </c>
      <c r="BT148" s="533">
        <v>0</v>
      </c>
      <c r="BU148" s="533">
        <v>0</v>
      </c>
      <c r="BV148" s="533">
        <v>0</v>
      </c>
      <c r="BW148" s="533">
        <v>0</v>
      </c>
      <c r="BX148" s="533">
        <v>0</v>
      </c>
      <c r="BY148" s="533">
        <v>0</v>
      </c>
      <c r="BZ148" s="533">
        <v>0</v>
      </c>
      <c r="CA148" s="533">
        <v>0</v>
      </c>
      <c r="CB148" s="533">
        <v>0</v>
      </c>
      <c r="CC148" s="534">
        <f t="shared" si="45"/>
        <v>0</v>
      </c>
      <c r="CD148" s="534">
        <f t="shared" si="45"/>
        <v>0</v>
      </c>
      <c r="CF148" s="239"/>
      <c r="CG148" s="270">
        <v>139</v>
      </c>
    </row>
    <row r="149" spans="1:85">
      <c r="A149" s="541"/>
      <c r="B149" s="199" t="s">
        <v>493</v>
      </c>
      <c r="C149" s="533">
        <v>0</v>
      </c>
      <c r="D149" s="533">
        <v>0</v>
      </c>
      <c r="E149" s="533">
        <v>0</v>
      </c>
      <c r="F149" s="533">
        <v>0</v>
      </c>
      <c r="G149" s="533">
        <v>0</v>
      </c>
      <c r="H149" s="533">
        <v>0</v>
      </c>
      <c r="I149" s="533">
        <v>0</v>
      </c>
      <c r="J149" s="533">
        <v>0</v>
      </c>
      <c r="K149" s="533">
        <v>0</v>
      </c>
      <c r="L149" s="533">
        <v>0</v>
      </c>
      <c r="M149" s="533">
        <v>0</v>
      </c>
      <c r="N149" s="533">
        <v>0</v>
      </c>
      <c r="O149" s="533">
        <v>0</v>
      </c>
      <c r="P149" s="533">
        <v>0</v>
      </c>
      <c r="Q149" s="533">
        <v>0</v>
      </c>
      <c r="R149" s="533">
        <v>0</v>
      </c>
      <c r="S149" s="533">
        <v>0</v>
      </c>
      <c r="T149" s="533">
        <v>0</v>
      </c>
      <c r="U149" s="533">
        <v>0</v>
      </c>
      <c r="V149" s="533">
        <v>0</v>
      </c>
      <c r="W149" s="533">
        <v>0</v>
      </c>
      <c r="X149" s="533">
        <v>0</v>
      </c>
      <c r="Y149" s="533">
        <v>0</v>
      </c>
      <c r="Z149" s="533">
        <v>0</v>
      </c>
      <c r="AA149" s="533">
        <v>0</v>
      </c>
      <c r="AB149" s="533">
        <v>0</v>
      </c>
      <c r="AC149" s="533">
        <v>0</v>
      </c>
      <c r="AD149" s="533">
        <v>0</v>
      </c>
      <c r="AE149" s="533">
        <v>0</v>
      </c>
      <c r="AF149" s="533">
        <v>0</v>
      </c>
      <c r="AG149" s="533">
        <v>0</v>
      </c>
      <c r="AH149" s="533">
        <v>0</v>
      </c>
      <c r="AI149" s="533">
        <v>0</v>
      </c>
      <c r="AJ149" s="533">
        <v>0</v>
      </c>
      <c r="AK149" s="533">
        <v>0</v>
      </c>
      <c r="AL149" s="533">
        <v>0</v>
      </c>
      <c r="AM149" s="533">
        <v>0</v>
      </c>
      <c r="AN149" s="533">
        <v>0</v>
      </c>
      <c r="AO149" s="533">
        <v>0</v>
      </c>
      <c r="AP149" s="533">
        <v>0</v>
      </c>
      <c r="AQ149" s="533">
        <v>0</v>
      </c>
      <c r="AR149" s="533">
        <v>0</v>
      </c>
      <c r="AS149" s="533">
        <v>0</v>
      </c>
      <c r="AT149" s="533">
        <v>0</v>
      </c>
      <c r="AU149" s="533">
        <v>0</v>
      </c>
      <c r="AV149" s="533">
        <v>0</v>
      </c>
      <c r="AW149" s="533">
        <v>0</v>
      </c>
      <c r="AX149" s="533">
        <v>0</v>
      </c>
      <c r="AY149" s="533">
        <v>0</v>
      </c>
      <c r="AZ149" s="533">
        <v>0</v>
      </c>
      <c r="BA149" s="533">
        <v>0</v>
      </c>
      <c r="BB149" s="533">
        <v>0</v>
      </c>
      <c r="BC149" s="533">
        <v>0</v>
      </c>
      <c r="BD149" s="533">
        <v>0</v>
      </c>
      <c r="BE149" s="533">
        <v>0</v>
      </c>
      <c r="BF149" s="533">
        <v>0</v>
      </c>
      <c r="BG149" s="533">
        <v>0</v>
      </c>
      <c r="BH149" s="533">
        <v>0</v>
      </c>
      <c r="BI149" s="533">
        <v>0</v>
      </c>
      <c r="BJ149" s="533">
        <v>0</v>
      </c>
      <c r="BK149" s="533">
        <v>0</v>
      </c>
      <c r="BL149" s="533">
        <v>0</v>
      </c>
      <c r="BM149" s="533">
        <v>0</v>
      </c>
      <c r="BN149" s="533">
        <v>0</v>
      </c>
      <c r="BO149" s="533">
        <v>0</v>
      </c>
      <c r="BP149" s="533">
        <v>0</v>
      </c>
      <c r="BQ149" s="533">
        <v>0</v>
      </c>
      <c r="BR149" s="533">
        <v>0</v>
      </c>
      <c r="BS149" s="533">
        <v>0</v>
      </c>
      <c r="BT149" s="533">
        <v>0</v>
      </c>
      <c r="BU149" s="533">
        <v>0</v>
      </c>
      <c r="BV149" s="533">
        <v>0</v>
      </c>
      <c r="BW149" s="533">
        <v>0</v>
      </c>
      <c r="BX149" s="533">
        <v>0</v>
      </c>
      <c r="BY149" s="533">
        <v>0</v>
      </c>
      <c r="BZ149" s="533">
        <v>0</v>
      </c>
      <c r="CA149" s="533">
        <v>0</v>
      </c>
      <c r="CB149" s="533">
        <v>0</v>
      </c>
      <c r="CC149" s="534">
        <f t="shared" si="45"/>
        <v>0</v>
      </c>
      <c r="CD149" s="534">
        <f t="shared" si="45"/>
        <v>0</v>
      </c>
      <c r="CF149" s="239"/>
      <c r="CG149" s="270">
        <v>140</v>
      </c>
    </row>
    <row r="150" spans="1:85">
      <c r="A150" s="541"/>
      <c r="B150" s="199" t="s">
        <v>494</v>
      </c>
      <c r="C150" s="533">
        <v>0</v>
      </c>
      <c r="D150" s="533">
        <v>0</v>
      </c>
      <c r="E150" s="533">
        <v>0</v>
      </c>
      <c r="F150" s="533">
        <v>0</v>
      </c>
      <c r="G150" s="533">
        <v>0</v>
      </c>
      <c r="H150" s="533">
        <v>0</v>
      </c>
      <c r="I150" s="533">
        <v>0</v>
      </c>
      <c r="J150" s="533">
        <v>0</v>
      </c>
      <c r="K150" s="533">
        <v>0</v>
      </c>
      <c r="L150" s="533">
        <v>0</v>
      </c>
      <c r="M150" s="533">
        <v>0</v>
      </c>
      <c r="N150" s="533">
        <v>0</v>
      </c>
      <c r="O150" s="533">
        <v>0</v>
      </c>
      <c r="P150" s="533">
        <v>0</v>
      </c>
      <c r="Q150" s="533">
        <v>0</v>
      </c>
      <c r="R150" s="533">
        <v>0</v>
      </c>
      <c r="S150" s="533">
        <v>0</v>
      </c>
      <c r="T150" s="533">
        <v>0</v>
      </c>
      <c r="U150" s="533">
        <v>0</v>
      </c>
      <c r="V150" s="533">
        <v>0</v>
      </c>
      <c r="W150" s="533">
        <v>0</v>
      </c>
      <c r="X150" s="533">
        <v>0</v>
      </c>
      <c r="Y150" s="533">
        <v>0</v>
      </c>
      <c r="Z150" s="533">
        <v>0</v>
      </c>
      <c r="AA150" s="533">
        <v>0</v>
      </c>
      <c r="AB150" s="533">
        <v>0</v>
      </c>
      <c r="AC150" s="533">
        <v>0</v>
      </c>
      <c r="AD150" s="533">
        <v>0</v>
      </c>
      <c r="AE150" s="533">
        <v>0</v>
      </c>
      <c r="AF150" s="533">
        <v>0</v>
      </c>
      <c r="AG150" s="533">
        <v>0</v>
      </c>
      <c r="AH150" s="533">
        <v>0</v>
      </c>
      <c r="AI150" s="533">
        <v>0</v>
      </c>
      <c r="AJ150" s="533">
        <v>0</v>
      </c>
      <c r="AK150" s="533">
        <v>0</v>
      </c>
      <c r="AL150" s="533">
        <v>0</v>
      </c>
      <c r="AM150" s="533">
        <v>0</v>
      </c>
      <c r="AN150" s="533">
        <v>0</v>
      </c>
      <c r="AO150" s="533">
        <v>0</v>
      </c>
      <c r="AP150" s="533">
        <v>0</v>
      </c>
      <c r="AQ150" s="533">
        <v>0</v>
      </c>
      <c r="AR150" s="533">
        <v>0</v>
      </c>
      <c r="AS150" s="533">
        <v>0</v>
      </c>
      <c r="AT150" s="533">
        <v>0</v>
      </c>
      <c r="AU150" s="533">
        <v>0</v>
      </c>
      <c r="AV150" s="533">
        <v>0</v>
      </c>
      <c r="AW150" s="533">
        <v>0</v>
      </c>
      <c r="AX150" s="533">
        <v>0</v>
      </c>
      <c r="AY150" s="533">
        <v>0</v>
      </c>
      <c r="AZ150" s="533">
        <v>0</v>
      </c>
      <c r="BA150" s="533">
        <v>0</v>
      </c>
      <c r="BB150" s="533">
        <v>0</v>
      </c>
      <c r="BC150" s="533">
        <v>0</v>
      </c>
      <c r="BD150" s="533">
        <v>0</v>
      </c>
      <c r="BE150" s="533">
        <v>0</v>
      </c>
      <c r="BF150" s="533">
        <v>0</v>
      </c>
      <c r="BG150" s="533">
        <v>0</v>
      </c>
      <c r="BH150" s="533">
        <v>0</v>
      </c>
      <c r="BI150" s="533">
        <v>0</v>
      </c>
      <c r="BJ150" s="533">
        <v>0</v>
      </c>
      <c r="BK150" s="533">
        <v>0</v>
      </c>
      <c r="BL150" s="533">
        <v>0</v>
      </c>
      <c r="BM150" s="533">
        <v>0</v>
      </c>
      <c r="BN150" s="533">
        <v>0</v>
      </c>
      <c r="BO150" s="533">
        <v>0</v>
      </c>
      <c r="BP150" s="533">
        <v>0</v>
      </c>
      <c r="BQ150" s="533">
        <v>0</v>
      </c>
      <c r="BR150" s="533">
        <v>0</v>
      </c>
      <c r="BS150" s="533">
        <v>0</v>
      </c>
      <c r="BT150" s="533">
        <v>0</v>
      </c>
      <c r="BU150" s="533">
        <v>0</v>
      </c>
      <c r="BV150" s="533">
        <v>0</v>
      </c>
      <c r="BW150" s="533">
        <v>0</v>
      </c>
      <c r="BX150" s="533">
        <v>0</v>
      </c>
      <c r="BY150" s="533">
        <v>0</v>
      </c>
      <c r="BZ150" s="533">
        <v>0</v>
      </c>
      <c r="CA150" s="533">
        <v>0</v>
      </c>
      <c r="CB150" s="533">
        <v>0</v>
      </c>
      <c r="CC150" s="534">
        <f t="shared" si="45"/>
        <v>0</v>
      </c>
      <c r="CD150" s="534">
        <f t="shared" si="45"/>
        <v>0</v>
      </c>
      <c r="CF150" s="239"/>
      <c r="CG150" s="270">
        <v>141</v>
      </c>
    </row>
    <row r="151" spans="1:85">
      <c r="A151" s="541"/>
      <c r="B151" s="200" t="s">
        <v>801</v>
      </c>
      <c r="C151" s="533">
        <v>0</v>
      </c>
      <c r="D151" s="533">
        <v>0</v>
      </c>
      <c r="E151" s="533">
        <v>0</v>
      </c>
      <c r="F151" s="533">
        <v>0</v>
      </c>
      <c r="G151" s="533">
        <v>0</v>
      </c>
      <c r="H151" s="533">
        <v>0</v>
      </c>
      <c r="I151" s="533">
        <v>0</v>
      </c>
      <c r="J151" s="533">
        <v>0</v>
      </c>
      <c r="K151" s="533">
        <v>0</v>
      </c>
      <c r="L151" s="533">
        <v>0</v>
      </c>
      <c r="M151" s="533">
        <v>0</v>
      </c>
      <c r="N151" s="533">
        <v>0</v>
      </c>
      <c r="O151" s="533">
        <v>0</v>
      </c>
      <c r="P151" s="533">
        <v>0</v>
      </c>
      <c r="Q151" s="533">
        <v>0</v>
      </c>
      <c r="R151" s="533">
        <v>0</v>
      </c>
      <c r="S151" s="533">
        <v>0</v>
      </c>
      <c r="T151" s="533">
        <v>0</v>
      </c>
      <c r="U151" s="533">
        <v>0</v>
      </c>
      <c r="V151" s="533">
        <v>0</v>
      </c>
      <c r="W151" s="533">
        <v>0</v>
      </c>
      <c r="X151" s="533">
        <v>0</v>
      </c>
      <c r="Y151" s="533">
        <v>0</v>
      </c>
      <c r="Z151" s="533">
        <v>0</v>
      </c>
      <c r="AA151" s="533">
        <v>0</v>
      </c>
      <c r="AB151" s="533">
        <v>0</v>
      </c>
      <c r="AC151" s="533">
        <v>0</v>
      </c>
      <c r="AD151" s="533">
        <v>0</v>
      </c>
      <c r="AE151" s="533">
        <v>0</v>
      </c>
      <c r="AF151" s="533">
        <v>0</v>
      </c>
      <c r="AG151" s="533">
        <v>0</v>
      </c>
      <c r="AH151" s="533">
        <v>0</v>
      </c>
      <c r="AI151" s="533">
        <v>0</v>
      </c>
      <c r="AJ151" s="533">
        <v>0</v>
      </c>
      <c r="AK151" s="533">
        <v>0</v>
      </c>
      <c r="AL151" s="533">
        <v>0</v>
      </c>
      <c r="AM151" s="533">
        <v>0</v>
      </c>
      <c r="AN151" s="533">
        <v>0</v>
      </c>
      <c r="AO151" s="533">
        <v>0</v>
      </c>
      <c r="AP151" s="533">
        <v>0</v>
      </c>
      <c r="AQ151" s="533">
        <v>0</v>
      </c>
      <c r="AR151" s="533">
        <v>0</v>
      </c>
      <c r="AS151" s="533">
        <v>0</v>
      </c>
      <c r="AT151" s="533">
        <v>0</v>
      </c>
      <c r="AU151" s="533">
        <v>0</v>
      </c>
      <c r="AV151" s="533">
        <v>0</v>
      </c>
      <c r="AW151" s="533">
        <v>0</v>
      </c>
      <c r="AX151" s="533">
        <v>0</v>
      </c>
      <c r="AY151" s="533">
        <v>0</v>
      </c>
      <c r="AZ151" s="533">
        <v>0</v>
      </c>
      <c r="BA151" s="533">
        <v>0</v>
      </c>
      <c r="BB151" s="533">
        <v>0</v>
      </c>
      <c r="BC151" s="533">
        <v>0</v>
      </c>
      <c r="BD151" s="533">
        <v>0</v>
      </c>
      <c r="BE151" s="533">
        <v>0</v>
      </c>
      <c r="BF151" s="533">
        <v>0</v>
      </c>
      <c r="BG151" s="533">
        <v>0</v>
      </c>
      <c r="BH151" s="533">
        <v>0</v>
      </c>
      <c r="BI151" s="533">
        <v>0</v>
      </c>
      <c r="BJ151" s="533">
        <v>0</v>
      </c>
      <c r="BK151" s="533">
        <v>0</v>
      </c>
      <c r="BL151" s="533">
        <v>0</v>
      </c>
      <c r="BM151" s="533">
        <v>0</v>
      </c>
      <c r="BN151" s="533">
        <v>0</v>
      </c>
      <c r="BO151" s="533">
        <v>0</v>
      </c>
      <c r="BP151" s="533">
        <v>0</v>
      </c>
      <c r="BQ151" s="533">
        <v>0</v>
      </c>
      <c r="BR151" s="533">
        <v>0</v>
      </c>
      <c r="BS151" s="533">
        <v>0</v>
      </c>
      <c r="BT151" s="533">
        <v>0</v>
      </c>
      <c r="BU151" s="533">
        <v>0</v>
      </c>
      <c r="BV151" s="533">
        <v>0</v>
      </c>
      <c r="BW151" s="533">
        <v>0</v>
      </c>
      <c r="BX151" s="533">
        <v>0</v>
      </c>
      <c r="BY151" s="533">
        <v>0</v>
      </c>
      <c r="BZ151" s="533">
        <v>0</v>
      </c>
      <c r="CA151" s="533">
        <v>0</v>
      </c>
      <c r="CB151" s="533">
        <v>0</v>
      </c>
      <c r="CC151" s="534">
        <f t="shared" si="45"/>
        <v>0</v>
      </c>
      <c r="CD151" s="534">
        <f t="shared" si="45"/>
        <v>0</v>
      </c>
      <c r="CF151" s="239"/>
      <c r="CG151" s="270">
        <v>142</v>
      </c>
    </row>
    <row r="152" spans="1:85">
      <c r="A152" s="541"/>
      <c r="B152" s="200" t="s">
        <v>802</v>
      </c>
      <c r="C152" s="533">
        <v>0</v>
      </c>
      <c r="D152" s="533">
        <v>0</v>
      </c>
      <c r="E152" s="533">
        <v>0</v>
      </c>
      <c r="F152" s="533">
        <v>0</v>
      </c>
      <c r="G152" s="533">
        <v>0</v>
      </c>
      <c r="H152" s="533">
        <v>0</v>
      </c>
      <c r="I152" s="533">
        <v>0</v>
      </c>
      <c r="J152" s="533">
        <v>0</v>
      </c>
      <c r="K152" s="533">
        <v>0</v>
      </c>
      <c r="L152" s="533">
        <v>0</v>
      </c>
      <c r="M152" s="533">
        <v>0</v>
      </c>
      <c r="N152" s="533">
        <v>0</v>
      </c>
      <c r="O152" s="533">
        <v>0</v>
      </c>
      <c r="P152" s="533">
        <v>0</v>
      </c>
      <c r="Q152" s="533">
        <v>0</v>
      </c>
      <c r="R152" s="533">
        <v>0</v>
      </c>
      <c r="S152" s="533">
        <v>0</v>
      </c>
      <c r="T152" s="533">
        <v>0</v>
      </c>
      <c r="U152" s="533">
        <v>0</v>
      </c>
      <c r="V152" s="533">
        <v>0</v>
      </c>
      <c r="W152" s="533">
        <v>0</v>
      </c>
      <c r="X152" s="533">
        <v>0</v>
      </c>
      <c r="Y152" s="533">
        <v>0</v>
      </c>
      <c r="Z152" s="533">
        <v>0</v>
      </c>
      <c r="AA152" s="533">
        <v>0</v>
      </c>
      <c r="AB152" s="533">
        <v>0</v>
      </c>
      <c r="AC152" s="533">
        <v>0</v>
      </c>
      <c r="AD152" s="533">
        <v>0</v>
      </c>
      <c r="AE152" s="533">
        <v>0</v>
      </c>
      <c r="AF152" s="533">
        <v>0</v>
      </c>
      <c r="AG152" s="533">
        <v>0</v>
      </c>
      <c r="AH152" s="533">
        <v>0</v>
      </c>
      <c r="AI152" s="533">
        <v>0</v>
      </c>
      <c r="AJ152" s="533">
        <v>0</v>
      </c>
      <c r="AK152" s="533">
        <v>0</v>
      </c>
      <c r="AL152" s="533">
        <v>0</v>
      </c>
      <c r="AM152" s="533">
        <v>0</v>
      </c>
      <c r="AN152" s="533">
        <v>0</v>
      </c>
      <c r="AO152" s="533">
        <v>0</v>
      </c>
      <c r="AP152" s="533">
        <v>0</v>
      </c>
      <c r="AQ152" s="533">
        <v>0</v>
      </c>
      <c r="AR152" s="533">
        <v>0</v>
      </c>
      <c r="AS152" s="533">
        <v>0</v>
      </c>
      <c r="AT152" s="533">
        <v>0</v>
      </c>
      <c r="AU152" s="533">
        <v>0</v>
      </c>
      <c r="AV152" s="533">
        <v>0</v>
      </c>
      <c r="AW152" s="533">
        <v>0</v>
      </c>
      <c r="AX152" s="533">
        <v>0</v>
      </c>
      <c r="AY152" s="533">
        <v>0</v>
      </c>
      <c r="AZ152" s="533">
        <v>0</v>
      </c>
      <c r="BA152" s="533">
        <v>0</v>
      </c>
      <c r="BB152" s="533">
        <v>0</v>
      </c>
      <c r="BC152" s="533">
        <v>0</v>
      </c>
      <c r="BD152" s="533">
        <v>0</v>
      </c>
      <c r="BE152" s="533">
        <v>0</v>
      </c>
      <c r="BF152" s="533">
        <v>0</v>
      </c>
      <c r="BG152" s="533">
        <v>0</v>
      </c>
      <c r="BH152" s="533">
        <v>0</v>
      </c>
      <c r="BI152" s="533">
        <v>0</v>
      </c>
      <c r="BJ152" s="533">
        <v>0</v>
      </c>
      <c r="BK152" s="533">
        <v>0</v>
      </c>
      <c r="BL152" s="533">
        <v>0</v>
      </c>
      <c r="BM152" s="533">
        <v>0</v>
      </c>
      <c r="BN152" s="533">
        <v>0</v>
      </c>
      <c r="BO152" s="533">
        <v>0</v>
      </c>
      <c r="BP152" s="533">
        <v>0</v>
      </c>
      <c r="BQ152" s="533">
        <v>0</v>
      </c>
      <c r="BR152" s="533">
        <v>0</v>
      </c>
      <c r="BS152" s="533">
        <v>0</v>
      </c>
      <c r="BT152" s="533">
        <v>0</v>
      </c>
      <c r="BU152" s="533">
        <v>0</v>
      </c>
      <c r="BV152" s="533">
        <v>0</v>
      </c>
      <c r="BW152" s="533">
        <v>0</v>
      </c>
      <c r="BX152" s="533">
        <v>0</v>
      </c>
      <c r="BY152" s="533">
        <v>0</v>
      </c>
      <c r="BZ152" s="533">
        <v>0</v>
      </c>
      <c r="CA152" s="533">
        <v>0</v>
      </c>
      <c r="CB152" s="533">
        <v>0</v>
      </c>
      <c r="CC152" s="534">
        <f t="shared" si="45"/>
        <v>0</v>
      </c>
      <c r="CD152" s="534">
        <f t="shared" si="45"/>
        <v>0</v>
      </c>
      <c r="CF152" s="239"/>
      <c r="CG152" s="270">
        <v>143</v>
      </c>
    </row>
    <row r="153" spans="1:85">
      <c r="A153" s="541"/>
      <c r="B153" s="200" t="s">
        <v>499</v>
      </c>
      <c r="C153" s="533">
        <v>0</v>
      </c>
      <c r="D153" s="533">
        <v>0</v>
      </c>
      <c r="E153" s="533">
        <v>0</v>
      </c>
      <c r="F153" s="533">
        <v>0</v>
      </c>
      <c r="G153" s="533">
        <v>0</v>
      </c>
      <c r="H153" s="533">
        <v>0</v>
      </c>
      <c r="I153" s="533">
        <v>0</v>
      </c>
      <c r="J153" s="533">
        <v>0</v>
      </c>
      <c r="K153" s="533">
        <v>0</v>
      </c>
      <c r="L153" s="533">
        <v>0</v>
      </c>
      <c r="M153" s="533">
        <v>0</v>
      </c>
      <c r="N153" s="533">
        <v>0</v>
      </c>
      <c r="O153" s="533">
        <v>0</v>
      </c>
      <c r="P153" s="533">
        <v>0</v>
      </c>
      <c r="Q153" s="533">
        <v>0</v>
      </c>
      <c r="R153" s="533">
        <v>0</v>
      </c>
      <c r="S153" s="533">
        <v>0</v>
      </c>
      <c r="T153" s="533">
        <v>0</v>
      </c>
      <c r="U153" s="533">
        <v>0</v>
      </c>
      <c r="V153" s="533">
        <v>0</v>
      </c>
      <c r="W153" s="533">
        <v>0</v>
      </c>
      <c r="X153" s="533">
        <v>0</v>
      </c>
      <c r="Y153" s="533">
        <v>0</v>
      </c>
      <c r="Z153" s="533">
        <v>0</v>
      </c>
      <c r="AA153" s="533">
        <v>0</v>
      </c>
      <c r="AB153" s="533">
        <v>0</v>
      </c>
      <c r="AC153" s="533">
        <v>0</v>
      </c>
      <c r="AD153" s="533">
        <v>0</v>
      </c>
      <c r="AE153" s="533">
        <v>0</v>
      </c>
      <c r="AF153" s="533">
        <v>0</v>
      </c>
      <c r="AG153" s="533">
        <v>0</v>
      </c>
      <c r="AH153" s="533">
        <v>0</v>
      </c>
      <c r="AI153" s="533">
        <v>0</v>
      </c>
      <c r="AJ153" s="533">
        <v>0</v>
      </c>
      <c r="AK153" s="533">
        <v>0</v>
      </c>
      <c r="AL153" s="533">
        <v>0</v>
      </c>
      <c r="AM153" s="533">
        <v>0</v>
      </c>
      <c r="AN153" s="533">
        <v>0</v>
      </c>
      <c r="AO153" s="533">
        <v>0</v>
      </c>
      <c r="AP153" s="533">
        <v>0</v>
      </c>
      <c r="AQ153" s="533">
        <v>0</v>
      </c>
      <c r="AR153" s="533">
        <v>0</v>
      </c>
      <c r="AS153" s="533">
        <v>0</v>
      </c>
      <c r="AT153" s="533">
        <v>0</v>
      </c>
      <c r="AU153" s="533">
        <v>0</v>
      </c>
      <c r="AV153" s="533">
        <v>0</v>
      </c>
      <c r="AW153" s="533">
        <v>0</v>
      </c>
      <c r="AX153" s="533">
        <v>0</v>
      </c>
      <c r="AY153" s="533">
        <v>0</v>
      </c>
      <c r="AZ153" s="533">
        <v>0</v>
      </c>
      <c r="BA153" s="533">
        <v>0</v>
      </c>
      <c r="BB153" s="533">
        <v>0</v>
      </c>
      <c r="BC153" s="533">
        <v>0</v>
      </c>
      <c r="BD153" s="533">
        <v>0</v>
      </c>
      <c r="BE153" s="533">
        <v>0</v>
      </c>
      <c r="BF153" s="533">
        <v>0</v>
      </c>
      <c r="BG153" s="533">
        <v>0</v>
      </c>
      <c r="BH153" s="533">
        <v>0</v>
      </c>
      <c r="BI153" s="533">
        <v>0</v>
      </c>
      <c r="BJ153" s="533">
        <v>0</v>
      </c>
      <c r="BK153" s="533">
        <v>0</v>
      </c>
      <c r="BL153" s="533">
        <v>0</v>
      </c>
      <c r="BM153" s="533">
        <v>0</v>
      </c>
      <c r="BN153" s="533">
        <v>0</v>
      </c>
      <c r="BO153" s="533">
        <v>0</v>
      </c>
      <c r="BP153" s="533">
        <v>0</v>
      </c>
      <c r="BQ153" s="533">
        <v>0</v>
      </c>
      <c r="BR153" s="533">
        <v>0</v>
      </c>
      <c r="BS153" s="533">
        <v>0</v>
      </c>
      <c r="BT153" s="533">
        <v>0</v>
      </c>
      <c r="BU153" s="533">
        <v>0</v>
      </c>
      <c r="BV153" s="533">
        <v>0</v>
      </c>
      <c r="BW153" s="533">
        <v>0</v>
      </c>
      <c r="BX153" s="533">
        <v>0</v>
      </c>
      <c r="BY153" s="533">
        <v>0</v>
      </c>
      <c r="BZ153" s="533">
        <v>0</v>
      </c>
      <c r="CA153" s="533">
        <v>0</v>
      </c>
      <c r="CB153" s="533">
        <v>0</v>
      </c>
      <c r="CC153" s="534">
        <f t="shared" si="45"/>
        <v>0</v>
      </c>
      <c r="CD153" s="534">
        <f t="shared" si="45"/>
        <v>0</v>
      </c>
      <c r="CF153" s="239"/>
      <c r="CG153" s="270">
        <v>144</v>
      </c>
    </row>
    <row r="154" spans="1:85">
      <c r="A154" s="541"/>
      <c r="B154" s="200" t="s">
        <v>500</v>
      </c>
      <c r="C154" s="533">
        <v>0</v>
      </c>
      <c r="D154" s="533">
        <v>0</v>
      </c>
      <c r="E154" s="533">
        <v>0</v>
      </c>
      <c r="F154" s="533">
        <v>0</v>
      </c>
      <c r="G154" s="533">
        <v>0</v>
      </c>
      <c r="H154" s="533">
        <v>0</v>
      </c>
      <c r="I154" s="533">
        <v>0</v>
      </c>
      <c r="J154" s="533">
        <v>0</v>
      </c>
      <c r="K154" s="533">
        <v>0</v>
      </c>
      <c r="L154" s="533">
        <v>0</v>
      </c>
      <c r="M154" s="533">
        <v>0</v>
      </c>
      <c r="N154" s="533">
        <v>0</v>
      </c>
      <c r="O154" s="533">
        <v>0</v>
      </c>
      <c r="P154" s="533">
        <v>0</v>
      </c>
      <c r="Q154" s="533">
        <v>0</v>
      </c>
      <c r="R154" s="533">
        <v>0</v>
      </c>
      <c r="S154" s="533">
        <v>0</v>
      </c>
      <c r="T154" s="533">
        <v>0</v>
      </c>
      <c r="U154" s="533">
        <v>0</v>
      </c>
      <c r="V154" s="533">
        <v>0</v>
      </c>
      <c r="W154" s="533">
        <v>0</v>
      </c>
      <c r="X154" s="533">
        <v>0</v>
      </c>
      <c r="Y154" s="533">
        <v>0</v>
      </c>
      <c r="Z154" s="533">
        <v>0</v>
      </c>
      <c r="AA154" s="533">
        <v>0</v>
      </c>
      <c r="AB154" s="533">
        <v>0</v>
      </c>
      <c r="AC154" s="533">
        <v>0</v>
      </c>
      <c r="AD154" s="533">
        <v>0</v>
      </c>
      <c r="AE154" s="533">
        <v>0</v>
      </c>
      <c r="AF154" s="533">
        <v>0</v>
      </c>
      <c r="AG154" s="533">
        <v>0</v>
      </c>
      <c r="AH154" s="533">
        <v>0</v>
      </c>
      <c r="AI154" s="533">
        <v>0</v>
      </c>
      <c r="AJ154" s="533">
        <v>0</v>
      </c>
      <c r="AK154" s="533">
        <v>0</v>
      </c>
      <c r="AL154" s="533">
        <v>0</v>
      </c>
      <c r="AM154" s="533">
        <v>0</v>
      </c>
      <c r="AN154" s="533">
        <v>0</v>
      </c>
      <c r="AO154" s="533">
        <v>0</v>
      </c>
      <c r="AP154" s="533">
        <v>0</v>
      </c>
      <c r="AQ154" s="533">
        <v>0</v>
      </c>
      <c r="AR154" s="533">
        <v>0</v>
      </c>
      <c r="AS154" s="533">
        <v>0</v>
      </c>
      <c r="AT154" s="533">
        <v>0</v>
      </c>
      <c r="AU154" s="533">
        <v>0</v>
      </c>
      <c r="AV154" s="533">
        <v>0</v>
      </c>
      <c r="AW154" s="533">
        <v>0</v>
      </c>
      <c r="AX154" s="533">
        <v>0</v>
      </c>
      <c r="AY154" s="533">
        <v>0</v>
      </c>
      <c r="AZ154" s="533">
        <v>0</v>
      </c>
      <c r="BA154" s="533">
        <v>0</v>
      </c>
      <c r="BB154" s="533">
        <v>0</v>
      </c>
      <c r="BC154" s="533">
        <v>0</v>
      </c>
      <c r="BD154" s="533">
        <v>0</v>
      </c>
      <c r="BE154" s="533">
        <v>0</v>
      </c>
      <c r="BF154" s="533">
        <v>0</v>
      </c>
      <c r="BG154" s="533">
        <v>0</v>
      </c>
      <c r="BH154" s="533">
        <v>0</v>
      </c>
      <c r="BI154" s="533">
        <v>0</v>
      </c>
      <c r="BJ154" s="533">
        <v>0</v>
      </c>
      <c r="BK154" s="533">
        <v>0</v>
      </c>
      <c r="BL154" s="533">
        <v>0</v>
      </c>
      <c r="BM154" s="533">
        <v>0</v>
      </c>
      <c r="BN154" s="533">
        <v>0</v>
      </c>
      <c r="BO154" s="533">
        <v>0</v>
      </c>
      <c r="BP154" s="533">
        <v>0</v>
      </c>
      <c r="BQ154" s="533">
        <v>0</v>
      </c>
      <c r="BR154" s="533">
        <v>0</v>
      </c>
      <c r="BS154" s="533">
        <v>0</v>
      </c>
      <c r="BT154" s="533">
        <v>0</v>
      </c>
      <c r="BU154" s="533">
        <v>0</v>
      </c>
      <c r="BV154" s="533">
        <v>0</v>
      </c>
      <c r="BW154" s="533">
        <v>0</v>
      </c>
      <c r="BX154" s="533">
        <v>0</v>
      </c>
      <c r="BY154" s="533">
        <v>0</v>
      </c>
      <c r="BZ154" s="533">
        <v>0</v>
      </c>
      <c r="CA154" s="533">
        <v>0</v>
      </c>
      <c r="CB154" s="533">
        <v>0</v>
      </c>
      <c r="CC154" s="534">
        <f t="shared" si="45"/>
        <v>0</v>
      </c>
      <c r="CD154" s="534">
        <f t="shared" si="45"/>
        <v>0</v>
      </c>
      <c r="CF154" s="239"/>
      <c r="CG154" s="270">
        <v>145</v>
      </c>
    </row>
    <row r="155" spans="1:85">
      <c r="A155" s="541"/>
      <c r="B155" s="542" t="s">
        <v>524</v>
      </c>
      <c r="C155" s="533">
        <v>0</v>
      </c>
      <c r="D155" s="533">
        <v>0</v>
      </c>
      <c r="E155" s="533">
        <v>0</v>
      </c>
      <c r="F155" s="533">
        <v>0</v>
      </c>
      <c r="G155" s="533">
        <v>0</v>
      </c>
      <c r="H155" s="533">
        <v>0</v>
      </c>
      <c r="I155" s="533">
        <v>0</v>
      </c>
      <c r="J155" s="533">
        <v>0</v>
      </c>
      <c r="K155" s="533">
        <v>0</v>
      </c>
      <c r="L155" s="533">
        <v>0</v>
      </c>
      <c r="M155" s="533">
        <v>0</v>
      </c>
      <c r="N155" s="533">
        <v>0</v>
      </c>
      <c r="O155" s="533">
        <v>0</v>
      </c>
      <c r="P155" s="533">
        <v>0</v>
      </c>
      <c r="Q155" s="533">
        <v>0</v>
      </c>
      <c r="R155" s="533">
        <v>0</v>
      </c>
      <c r="S155" s="533">
        <v>0</v>
      </c>
      <c r="T155" s="533">
        <v>0</v>
      </c>
      <c r="U155" s="533">
        <v>0</v>
      </c>
      <c r="V155" s="533">
        <v>0</v>
      </c>
      <c r="W155" s="533">
        <v>0</v>
      </c>
      <c r="X155" s="533">
        <v>0</v>
      </c>
      <c r="Y155" s="533">
        <v>0</v>
      </c>
      <c r="Z155" s="533">
        <v>0</v>
      </c>
      <c r="AA155" s="533">
        <v>0</v>
      </c>
      <c r="AB155" s="533">
        <v>0</v>
      </c>
      <c r="AC155" s="533">
        <v>0</v>
      </c>
      <c r="AD155" s="533">
        <v>0</v>
      </c>
      <c r="AE155" s="533">
        <v>0</v>
      </c>
      <c r="AF155" s="533">
        <v>0</v>
      </c>
      <c r="AG155" s="533">
        <v>0</v>
      </c>
      <c r="AH155" s="533">
        <v>0</v>
      </c>
      <c r="AI155" s="533">
        <v>0</v>
      </c>
      <c r="AJ155" s="533">
        <v>0</v>
      </c>
      <c r="AK155" s="533">
        <v>0</v>
      </c>
      <c r="AL155" s="533">
        <v>0</v>
      </c>
      <c r="AM155" s="533">
        <v>0</v>
      </c>
      <c r="AN155" s="533">
        <v>0</v>
      </c>
      <c r="AO155" s="533">
        <v>0</v>
      </c>
      <c r="AP155" s="533">
        <v>0</v>
      </c>
      <c r="AQ155" s="533">
        <v>0</v>
      </c>
      <c r="AR155" s="533">
        <v>0</v>
      </c>
      <c r="AS155" s="533">
        <v>0</v>
      </c>
      <c r="AT155" s="533">
        <v>0</v>
      </c>
      <c r="AU155" s="533">
        <v>0</v>
      </c>
      <c r="AV155" s="533">
        <v>0</v>
      </c>
      <c r="AW155" s="533">
        <v>0</v>
      </c>
      <c r="AX155" s="533">
        <v>0</v>
      </c>
      <c r="AY155" s="533">
        <v>0</v>
      </c>
      <c r="AZ155" s="533">
        <v>0</v>
      </c>
      <c r="BA155" s="533">
        <v>0</v>
      </c>
      <c r="BB155" s="533">
        <v>0</v>
      </c>
      <c r="BC155" s="533">
        <v>0</v>
      </c>
      <c r="BD155" s="533">
        <v>0</v>
      </c>
      <c r="BE155" s="533">
        <v>0</v>
      </c>
      <c r="BF155" s="533">
        <v>0</v>
      </c>
      <c r="BG155" s="533">
        <v>0</v>
      </c>
      <c r="BH155" s="533">
        <v>0</v>
      </c>
      <c r="BI155" s="533">
        <v>0</v>
      </c>
      <c r="BJ155" s="533">
        <v>0</v>
      </c>
      <c r="BK155" s="533">
        <v>0</v>
      </c>
      <c r="BL155" s="533">
        <v>0</v>
      </c>
      <c r="BM155" s="533">
        <v>0</v>
      </c>
      <c r="BN155" s="533">
        <v>0</v>
      </c>
      <c r="BO155" s="533">
        <v>0</v>
      </c>
      <c r="BP155" s="533">
        <v>0</v>
      </c>
      <c r="BQ155" s="533">
        <v>0</v>
      </c>
      <c r="BR155" s="533">
        <v>0</v>
      </c>
      <c r="BS155" s="533">
        <v>0</v>
      </c>
      <c r="BT155" s="533">
        <v>0</v>
      </c>
      <c r="BU155" s="533">
        <v>0</v>
      </c>
      <c r="BV155" s="533">
        <v>0</v>
      </c>
      <c r="BW155" s="533">
        <v>0</v>
      </c>
      <c r="BX155" s="533">
        <v>0</v>
      </c>
      <c r="BY155" s="533">
        <v>0</v>
      </c>
      <c r="BZ155" s="533">
        <v>0</v>
      </c>
      <c r="CA155" s="533">
        <v>0</v>
      </c>
      <c r="CB155" s="533">
        <v>0</v>
      </c>
      <c r="CC155" s="534">
        <f t="shared" si="45"/>
        <v>0</v>
      </c>
      <c r="CD155" s="534">
        <f t="shared" si="45"/>
        <v>0</v>
      </c>
      <c r="CF155" s="239"/>
      <c r="CG155" s="270">
        <v>146</v>
      </c>
    </row>
    <row r="156" spans="1:85">
      <c r="A156" s="540" t="s">
        <v>480</v>
      </c>
      <c r="B156" s="529" t="s">
        <v>99</v>
      </c>
      <c r="C156" s="530">
        <f>SUM(C157:C166)</f>
        <v>0</v>
      </c>
      <c r="D156" s="530">
        <f t="shared" ref="D156:BO156" si="46">SUM(D157:D166)</f>
        <v>0</v>
      </c>
      <c r="E156" s="530">
        <f t="shared" si="46"/>
        <v>0</v>
      </c>
      <c r="F156" s="530">
        <f t="shared" si="46"/>
        <v>0</v>
      </c>
      <c r="G156" s="530">
        <f t="shared" si="46"/>
        <v>0</v>
      </c>
      <c r="H156" s="530">
        <f t="shared" si="46"/>
        <v>0</v>
      </c>
      <c r="I156" s="530">
        <f t="shared" si="46"/>
        <v>0</v>
      </c>
      <c r="J156" s="530">
        <f t="shared" si="46"/>
        <v>0</v>
      </c>
      <c r="K156" s="530">
        <f t="shared" si="46"/>
        <v>0</v>
      </c>
      <c r="L156" s="530">
        <f t="shared" si="46"/>
        <v>0</v>
      </c>
      <c r="M156" s="530">
        <f t="shared" si="46"/>
        <v>0</v>
      </c>
      <c r="N156" s="530">
        <f t="shared" si="46"/>
        <v>0</v>
      </c>
      <c r="O156" s="530">
        <f t="shared" si="46"/>
        <v>0</v>
      </c>
      <c r="P156" s="530">
        <f t="shared" si="46"/>
        <v>0</v>
      </c>
      <c r="Q156" s="530">
        <f t="shared" si="46"/>
        <v>0</v>
      </c>
      <c r="R156" s="530">
        <f t="shared" si="46"/>
        <v>0</v>
      </c>
      <c r="S156" s="530">
        <f t="shared" si="46"/>
        <v>0</v>
      </c>
      <c r="T156" s="530">
        <f t="shared" si="46"/>
        <v>0</v>
      </c>
      <c r="U156" s="530">
        <f t="shared" si="46"/>
        <v>0</v>
      </c>
      <c r="V156" s="530">
        <f t="shared" si="46"/>
        <v>0</v>
      </c>
      <c r="W156" s="530">
        <f t="shared" si="46"/>
        <v>0</v>
      </c>
      <c r="X156" s="530">
        <f t="shared" si="46"/>
        <v>0</v>
      </c>
      <c r="Y156" s="530">
        <f t="shared" si="46"/>
        <v>0</v>
      </c>
      <c r="Z156" s="530">
        <f t="shared" si="46"/>
        <v>0</v>
      </c>
      <c r="AA156" s="530">
        <f t="shared" si="46"/>
        <v>0</v>
      </c>
      <c r="AB156" s="530">
        <f t="shared" si="46"/>
        <v>0</v>
      </c>
      <c r="AC156" s="530">
        <f t="shared" si="46"/>
        <v>0</v>
      </c>
      <c r="AD156" s="530">
        <f t="shared" si="46"/>
        <v>0</v>
      </c>
      <c r="AE156" s="530">
        <f t="shared" si="46"/>
        <v>0</v>
      </c>
      <c r="AF156" s="530">
        <f t="shared" si="46"/>
        <v>0</v>
      </c>
      <c r="AG156" s="530">
        <f t="shared" si="46"/>
        <v>0</v>
      </c>
      <c r="AH156" s="530">
        <f t="shared" si="46"/>
        <v>0</v>
      </c>
      <c r="AI156" s="530">
        <f t="shared" si="46"/>
        <v>0</v>
      </c>
      <c r="AJ156" s="530">
        <f t="shared" si="46"/>
        <v>0</v>
      </c>
      <c r="AK156" s="530">
        <f t="shared" si="46"/>
        <v>0</v>
      </c>
      <c r="AL156" s="530">
        <f t="shared" si="46"/>
        <v>0</v>
      </c>
      <c r="AM156" s="530">
        <f t="shared" si="46"/>
        <v>0</v>
      </c>
      <c r="AN156" s="530">
        <f t="shared" si="46"/>
        <v>0</v>
      </c>
      <c r="AO156" s="530">
        <f t="shared" si="46"/>
        <v>0</v>
      </c>
      <c r="AP156" s="530">
        <f t="shared" si="46"/>
        <v>0</v>
      </c>
      <c r="AQ156" s="530">
        <f t="shared" si="46"/>
        <v>0</v>
      </c>
      <c r="AR156" s="530">
        <f t="shared" si="46"/>
        <v>0</v>
      </c>
      <c r="AS156" s="530">
        <f t="shared" si="46"/>
        <v>0</v>
      </c>
      <c r="AT156" s="530">
        <f t="shared" si="46"/>
        <v>0</v>
      </c>
      <c r="AU156" s="530">
        <f t="shared" si="46"/>
        <v>0</v>
      </c>
      <c r="AV156" s="530">
        <f t="shared" si="46"/>
        <v>0</v>
      </c>
      <c r="AW156" s="530">
        <f t="shared" si="46"/>
        <v>0</v>
      </c>
      <c r="AX156" s="530">
        <f t="shared" si="46"/>
        <v>0</v>
      </c>
      <c r="AY156" s="530">
        <f t="shared" si="46"/>
        <v>0</v>
      </c>
      <c r="AZ156" s="530">
        <f t="shared" si="46"/>
        <v>0</v>
      </c>
      <c r="BA156" s="530">
        <f t="shared" si="46"/>
        <v>0</v>
      </c>
      <c r="BB156" s="530">
        <f t="shared" si="46"/>
        <v>0</v>
      </c>
      <c r="BC156" s="530">
        <f t="shared" si="46"/>
        <v>0</v>
      </c>
      <c r="BD156" s="530">
        <f t="shared" si="46"/>
        <v>0</v>
      </c>
      <c r="BE156" s="530">
        <f t="shared" si="46"/>
        <v>0</v>
      </c>
      <c r="BF156" s="530">
        <f t="shared" si="46"/>
        <v>0</v>
      </c>
      <c r="BG156" s="530">
        <f t="shared" si="46"/>
        <v>0</v>
      </c>
      <c r="BH156" s="530">
        <f t="shared" si="46"/>
        <v>0</v>
      </c>
      <c r="BI156" s="530">
        <f t="shared" si="46"/>
        <v>0</v>
      </c>
      <c r="BJ156" s="530">
        <f t="shared" si="46"/>
        <v>0</v>
      </c>
      <c r="BK156" s="530">
        <f t="shared" si="46"/>
        <v>0</v>
      </c>
      <c r="BL156" s="530">
        <f t="shared" si="46"/>
        <v>0</v>
      </c>
      <c r="BM156" s="530">
        <f t="shared" si="46"/>
        <v>0</v>
      </c>
      <c r="BN156" s="530">
        <f t="shared" si="46"/>
        <v>0</v>
      </c>
      <c r="BO156" s="530">
        <f t="shared" si="46"/>
        <v>0</v>
      </c>
      <c r="BP156" s="530">
        <f t="shared" ref="BP156:CA156" si="47">SUM(BP157:BP166)</f>
        <v>0</v>
      </c>
      <c r="BQ156" s="530">
        <f t="shared" si="47"/>
        <v>0</v>
      </c>
      <c r="BR156" s="530">
        <f t="shared" si="47"/>
        <v>0</v>
      </c>
      <c r="BS156" s="530">
        <f t="shared" si="47"/>
        <v>0</v>
      </c>
      <c r="BT156" s="530">
        <f t="shared" si="47"/>
        <v>0</v>
      </c>
      <c r="BU156" s="530">
        <f t="shared" si="47"/>
        <v>0</v>
      </c>
      <c r="BV156" s="530">
        <f t="shared" si="47"/>
        <v>0</v>
      </c>
      <c r="BW156" s="530">
        <f t="shared" si="47"/>
        <v>0</v>
      </c>
      <c r="BX156" s="530">
        <f t="shared" si="47"/>
        <v>0</v>
      </c>
      <c r="BY156" s="530">
        <f t="shared" si="47"/>
        <v>0</v>
      </c>
      <c r="BZ156" s="530">
        <f t="shared" si="47"/>
        <v>0</v>
      </c>
      <c r="CA156" s="530">
        <f t="shared" si="47"/>
        <v>0</v>
      </c>
      <c r="CB156" s="530">
        <f>SUM(CB157:CB166)</f>
        <v>0</v>
      </c>
      <c r="CC156" s="530">
        <f t="shared" ref="CC156:CD156" si="48">SUM(CC157:CC166)</f>
        <v>0</v>
      </c>
      <c r="CD156" s="530">
        <f t="shared" si="48"/>
        <v>0</v>
      </c>
      <c r="CF156" s="239"/>
      <c r="CG156" s="270">
        <v>147</v>
      </c>
    </row>
    <row r="157" spans="1:85">
      <c r="A157" s="541"/>
      <c r="B157" s="352" t="s">
        <v>226</v>
      </c>
      <c r="C157" s="533">
        <v>0</v>
      </c>
      <c r="D157" s="533">
        <v>0</v>
      </c>
      <c r="E157" s="533">
        <v>0</v>
      </c>
      <c r="F157" s="533">
        <v>0</v>
      </c>
      <c r="G157" s="533">
        <v>0</v>
      </c>
      <c r="H157" s="533">
        <v>0</v>
      </c>
      <c r="I157" s="533">
        <v>0</v>
      </c>
      <c r="J157" s="533">
        <v>0</v>
      </c>
      <c r="K157" s="533">
        <v>0</v>
      </c>
      <c r="L157" s="533">
        <v>0</v>
      </c>
      <c r="M157" s="533">
        <v>0</v>
      </c>
      <c r="N157" s="533">
        <v>0</v>
      </c>
      <c r="O157" s="533">
        <v>0</v>
      </c>
      <c r="P157" s="533">
        <v>0</v>
      </c>
      <c r="Q157" s="533">
        <v>0</v>
      </c>
      <c r="R157" s="533">
        <v>0</v>
      </c>
      <c r="S157" s="533">
        <v>0</v>
      </c>
      <c r="T157" s="533">
        <v>0</v>
      </c>
      <c r="U157" s="533">
        <v>0</v>
      </c>
      <c r="V157" s="533">
        <v>0</v>
      </c>
      <c r="W157" s="533">
        <v>0</v>
      </c>
      <c r="X157" s="533">
        <v>0</v>
      </c>
      <c r="Y157" s="533">
        <v>0</v>
      </c>
      <c r="Z157" s="533">
        <v>0</v>
      </c>
      <c r="AA157" s="533">
        <v>0</v>
      </c>
      <c r="AB157" s="533">
        <v>0</v>
      </c>
      <c r="AC157" s="533">
        <v>0</v>
      </c>
      <c r="AD157" s="533">
        <v>0</v>
      </c>
      <c r="AE157" s="533">
        <v>0</v>
      </c>
      <c r="AF157" s="533">
        <v>0</v>
      </c>
      <c r="AG157" s="533">
        <v>0</v>
      </c>
      <c r="AH157" s="533">
        <v>0</v>
      </c>
      <c r="AI157" s="533">
        <v>0</v>
      </c>
      <c r="AJ157" s="533">
        <v>0</v>
      </c>
      <c r="AK157" s="533">
        <v>0</v>
      </c>
      <c r="AL157" s="533">
        <v>0</v>
      </c>
      <c r="AM157" s="533">
        <v>0</v>
      </c>
      <c r="AN157" s="533">
        <v>0</v>
      </c>
      <c r="AO157" s="533">
        <v>0</v>
      </c>
      <c r="AP157" s="533">
        <v>0</v>
      </c>
      <c r="AQ157" s="533">
        <v>0</v>
      </c>
      <c r="AR157" s="533">
        <v>0</v>
      </c>
      <c r="AS157" s="533">
        <v>0</v>
      </c>
      <c r="AT157" s="533">
        <v>0</v>
      </c>
      <c r="AU157" s="533">
        <v>0</v>
      </c>
      <c r="AV157" s="533">
        <v>0</v>
      </c>
      <c r="AW157" s="533">
        <v>0</v>
      </c>
      <c r="AX157" s="533">
        <v>0</v>
      </c>
      <c r="AY157" s="533">
        <v>0</v>
      </c>
      <c r="AZ157" s="533">
        <v>0</v>
      </c>
      <c r="BA157" s="533">
        <v>0</v>
      </c>
      <c r="BB157" s="533">
        <v>0</v>
      </c>
      <c r="BC157" s="533">
        <v>0</v>
      </c>
      <c r="BD157" s="533">
        <v>0</v>
      </c>
      <c r="BE157" s="533">
        <v>0</v>
      </c>
      <c r="BF157" s="533">
        <v>0</v>
      </c>
      <c r="BG157" s="533">
        <v>0</v>
      </c>
      <c r="BH157" s="533">
        <v>0</v>
      </c>
      <c r="BI157" s="533">
        <v>0</v>
      </c>
      <c r="BJ157" s="533">
        <v>0</v>
      </c>
      <c r="BK157" s="533">
        <v>0</v>
      </c>
      <c r="BL157" s="533">
        <v>0</v>
      </c>
      <c r="BM157" s="533">
        <v>0</v>
      </c>
      <c r="BN157" s="533">
        <v>0</v>
      </c>
      <c r="BO157" s="533">
        <v>0</v>
      </c>
      <c r="BP157" s="533">
        <v>0</v>
      </c>
      <c r="BQ157" s="533">
        <v>0</v>
      </c>
      <c r="BR157" s="533">
        <v>0</v>
      </c>
      <c r="BS157" s="533">
        <v>0</v>
      </c>
      <c r="BT157" s="533">
        <v>0</v>
      </c>
      <c r="BU157" s="533">
        <v>0</v>
      </c>
      <c r="BV157" s="533">
        <v>0</v>
      </c>
      <c r="BW157" s="533">
        <v>0</v>
      </c>
      <c r="BX157" s="533">
        <v>0</v>
      </c>
      <c r="BY157" s="533">
        <v>0</v>
      </c>
      <c r="BZ157" s="533">
        <v>0</v>
      </c>
      <c r="CA157" s="533">
        <v>0</v>
      </c>
      <c r="CB157" s="533">
        <v>0</v>
      </c>
      <c r="CC157" s="534">
        <f t="shared" si="45"/>
        <v>0</v>
      </c>
      <c r="CD157" s="534">
        <f t="shared" si="45"/>
        <v>0</v>
      </c>
      <c r="CF157" s="239"/>
      <c r="CG157" s="270">
        <v>148</v>
      </c>
    </row>
    <row r="158" spans="1:85">
      <c r="A158" s="541"/>
      <c r="B158" s="199" t="s">
        <v>490</v>
      </c>
      <c r="C158" s="533">
        <v>0</v>
      </c>
      <c r="D158" s="533">
        <v>0</v>
      </c>
      <c r="E158" s="533">
        <v>0</v>
      </c>
      <c r="F158" s="533">
        <v>0</v>
      </c>
      <c r="G158" s="533">
        <v>0</v>
      </c>
      <c r="H158" s="533">
        <v>0</v>
      </c>
      <c r="I158" s="533">
        <v>0</v>
      </c>
      <c r="J158" s="533">
        <v>0</v>
      </c>
      <c r="K158" s="533">
        <v>0</v>
      </c>
      <c r="L158" s="533">
        <v>0</v>
      </c>
      <c r="M158" s="533">
        <v>0</v>
      </c>
      <c r="N158" s="533">
        <v>0</v>
      </c>
      <c r="O158" s="533">
        <v>0</v>
      </c>
      <c r="P158" s="533">
        <v>0</v>
      </c>
      <c r="Q158" s="533">
        <v>0</v>
      </c>
      <c r="R158" s="533">
        <v>0</v>
      </c>
      <c r="S158" s="533">
        <v>0</v>
      </c>
      <c r="T158" s="533">
        <v>0</v>
      </c>
      <c r="U158" s="533">
        <v>0</v>
      </c>
      <c r="V158" s="533">
        <v>0</v>
      </c>
      <c r="W158" s="533">
        <v>0</v>
      </c>
      <c r="X158" s="533">
        <v>0</v>
      </c>
      <c r="Y158" s="533">
        <v>0</v>
      </c>
      <c r="Z158" s="533">
        <v>0</v>
      </c>
      <c r="AA158" s="533">
        <v>0</v>
      </c>
      <c r="AB158" s="533">
        <v>0</v>
      </c>
      <c r="AC158" s="533">
        <v>0</v>
      </c>
      <c r="AD158" s="533">
        <v>0</v>
      </c>
      <c r="AE158" s="533">
        <v>0</v>
      </c>
      <c r="AF158" s="533">
        <v>0</v>
      </c>
      <c r="AG158" s="533">
        <v>0</v>
      </c>
      <c r="AH158" s="533">
        <v>0</v>
      </c>
      <c r="AI158" s="533">
        <v>0</v>
      </c>
      <c r="AJ158" s="533">
        <v>0</v>
      </c>
      <c r="AK158" s="533">
        <v>0</v>
      </c>
      <c r="AL158" s="533">
        <v>0</v>
      </c>
      <c r="AM158" s="533">
        <v>0</v>
      </c>
      <c r="AN158" s="533">
        <v>0</v>
      </c>
      <c r="AO158" s="533">
        <v>0</v>
      </c>
      <c r="AP158" s="533">
        <v>0</v>
      </c>
      <c r="AQ158" s="533">
        <v>0</v>
      </c>
      <c r="AR158" s="533">
        <v>0</v>
      </c>
      <c r="AS158" s="533">
        <v>0</v>
      </c>
      <c r="AT158" s="533">
        <v>0</v>
      </c>
      <c r="AU158" s="533">
        <v>0</v>
      </c>
      <c r="AV158" s="533">
        <v>0</v>
      </c>
      <c r="AW158" s="533">
        <v>0</v>
      </c>
      <c r="AX158" s="533">
        <v>0</v>
      </c>
      <c r="AY158" s="533">
        <v>0</v>
      </c>
      <c r="AZ158" s="533">
        <v>0</v>
      </c>
      <c r="BA158" s="533">
        <v>0</v>
      </c>
      <c r="BB158" s="533">
        <v>0</v>
      </c>
      <c r="BC158" s="533">
        <v>0</v>
      </c>
      <c r="BD158" s="533">
        <v>0</v>
      </c>
      <c r="BE158" s="533">
        <v>0</v>
      </c>
      <c r="BF158" s="533">
        <v>0</v>
      </c>
      <c r="BG158" s="533">
        <v>0</v>
      </c>
      <c r="BH158" s="533">
        <v>0</v>
      </c>
      <c r="BI158" s="533">
        <v>0</v>
      </c>
      <c r="BJ158" s="533">
        <v>0</v>
      </c>
      <c r="BK158" s="533">
        <v>0</v>
      </c>
      <c r="BL158" s="533">
        <v>0</v>
      </c>
      <c r="BM158" s="533">
        <v>0</v>
      </c>
      <c r="BN158" s="533">
        <v>0</v>
      </c>
      <c r="BO158" s="533">
        <v>0</v>
      </c>
      <c r="BP158" s="533">
        <v>0</v>
      </c>
      <c r="BQ158" s="533">
        <v>0</v>
      </c>
      <c r="BR158" s="533">
        <v>0</v>
      </c>
      <c r="BS158" s="533">
        <v>0</v>
      </c>
      <c r="BT158" s="533">
        <v>0</v>
      </c>
      <c r="BU158" s="533">
        <v>0</v>
      </c>
      <c r="BV158" s="533">
        <v>0</v>
      </c>
      <c r="BW158" s="533">
        <v>0</v>
      </c>
      <c r="BX158" s="533">
        <v>0</v>
      </c>
      <c r="BY158" s="533">
        <v>0</v>
      </c>
      <c r="BZ158" s="533">
        <v>0</v>
      </c>
      <c r="CA158" s="533">
        <v>0</v>
      </c>
      <c r="CB158" s="533">
        <v>0</v>
      </c>
      <c r="CC158" s="534">
        <f t="shared" si="45"/>
        <v>0</v>
      </c>
      <c r="CD158" s="534">
        <f t="shared" si="45"/>
        <v>0</v>
      </c>
      <c r="CF158" s="239"/>
      <c r="CG158" s="270">
        <v>149</v>
      </c>
    </row>
    <row r="159" spans="1:85">
      <c r="A159" s="541"/>
      <c r="B159" s="199" t="s">
        <v>492</v>
      </c>
      <c r="C159" s="533">
        <v>0</v>
      </c>
      <c r="D159" s="533">
        <v>0</v>
      </c>
      <c r="E159" s="533">
        <v>0</v>
      </c>
      <c r="F159" s="533">
        <v>0</v>
      </c>
      <c r="G159" s="533">
        <v>0</v>
      </c>
      <c r="H159" s="533">
        <v>0</v>
      </c>
      <c r="I159" s="533">
        <v>0</v>
      </c>
      <c r="J159" s="533">
        <v>0</v>
      </c>
      <c r="K159" s="533">
        <v>0</v>
      </c>
      <c r="L159" s="533">
        <v>0</v>
      </c>
      <c r="M159" s="533">
        <v>0</v>
      </c>
      <c r="N159" s="533">
        <v>0</v>
      </c>
      <c r="O159" s="533">
        <v>0</v>
      </c>
      <c r="P159" s="533">
        <v>0</v>
      </c>
      <c r="Q159" s="533">
        <v>0</v>
      </c>
      <c r="R159" s="533">
        <v>0</v>
      </c>
      <c r="S159" s="533">
        <v>0</v>
      </c>
      <c r="T159" s="533">
        <v>0</v>
      </c>
      <c r="U159" s="533">
        <v>0</v>
      </c>
      <c r="V159" s="533">
        <v>0</v>
      </c>
      <c r="W159" s="533">
        <v>0</v>
      </c>
      <c r="X159" s="533">
        <v>0</v>
      </c>
      <c r="Y159" s="533">
        <v>0</v>
      </c>
      <c r="Z159" s="533">
        <v>0</v>
      </c>
      <c r="AA159" s="533">
        <v>0</v>
      </c>
      <c r="AB159" s="533">
        <v>0</v>
      </c>
      <c r="AC159" s="533">
        <v>0</v>
      </c>
      <c r="AD159" s="533">
        <v>0</v>
      </c>
      <c r="AE159" s="533">
        <v>0</v>
      </c>
      <c r="AF159" s="533">
        <v>0</v>
      </c>
      <c r="AG159" s="533">
        <v>0</v>
      </c>
      <c r="AH159" s="533">
        <v>0</v>
      </c>
      <c r="AI159" s="533">
        <v>0</v>
      </c>
      <c r="AJ159" s="533">
        <v>0</v>
      </c>
      <c r="AK159" s="533">
        <v>0</v>
      </c>
      <c r="AL159" s="533">
        <v>0</v>
      </c>
      <c r="AM159" s="533">
        <v>0</v>
      </c>
      <c r="AN159" s="533">
        <v>0</v>
      </c>
      <c r="AO159" s="533">
        <v>0</v>
      </c>
      <c r="AP159" s="533">
        <v>0</v>
      </c>
      <c r="AQ159" s="533">
        <v>0</v>
      </c>
      <c r="AR159" s="533">
        <v>0</v>
      </c>
      <c r="AS159" s="533">
        <v>0</v>
      </c>
      <c r="AT159" s="533">
        <v>0</v>
      </c>
      <c r="AU159" s="533">
        <v>0</v>
      </c>
      <c r="AV159" s="533">
        <v>0</v>
      </c>
      <c r="AW159" s="533">
        <v>0</v>
      </c>
      <c r="AX159" s="533">
        <v>0</v>
      </c>
      <c r="AY159" s="533">
        <v>0</v>
      </c>
      <c r="AZ159" s="533">
        <v>0</v>
      </c>
      <c r="BA159" s="533">
        <v>0</v>
      </c>
      <c r="BB159" s="533">
        <v>0</v>
      </c>
      <c r="BC159" s="533">
        <v>0</v>
      </c>
      <c r="BD159" s="533">
        <v>0</v>
      </c>
      <c r="BE159" s="533">
        <v>0</v>
      </c>
      <c r="BF159" s="533">
        <v>0</v>
      </c>
      <c r="BG159" s="533">
        <v>0</v>
      </c>
      <c r="BH159" s="533">
        <v>0</v>
      </c>
      <c r="BI159" s="533">
        <v>0</v>
      </c>
      <c r="BJ159" s="533">
        <v>0</v>
      </c>
      <c r="BK159" s="533">
        <v>0</v>
      </c>
      <c r="BL159" s="533">
        <v>0</v>
      </c>
      <c r="BM159" s="533">
        <v>0</v>
      </c>
      <c r="BN159" s="533">
        <v>0</v>
      </c>
      <c r="BO159" s="533">
        <v>0</v>
      </c>
      <c r="BP159" s="533">
        <v>0</v>
      </c>
      <c r="BQ159" s="533">
        <v>0</v>
      </c>
      <c r="BR159" s="533">
        <v>0</v>
      </c>
      <c r="BS159" s="533">
        <v>0</v>
      </c>
      <c r="BT159" s="533">
        <v>0</v>
      </c>
      <c r="BU159" s="533">
        <v>0</v>
      </c>
      <c r="BV159" s="533">
        <v>0</v>
      </c>
      <c r="BW159" s="533">
        <v>0</v>
      </c>
      <c r="BX159" s="533">
        <v>0</v>
      </c>
      <c r="BY159" s="533">
        <v>0</v>
      </c>
      <c r="BZ159" s="533">
        <v>0</v>
      </c>
      <c r="CA159" s="533">
        <v>0</v>
      </c>
      <c r="CB159" s="533">
        <v>0</v>
      </c>
      <c r="CC159" s="534">
        <f t="shared" si="45"/>
        <v>0</v>
      </c>
      <c r="CD159" s="534">
        <f t="shared" si="45"/>
        <v>0</v>
      </c>
      <c r="CF159" s="239"/>
      <c r="CG159" s="270">
        <v>150</v>
      </c>
    </row>
    <row r="160" spans="1:85">
      <c r="A160" s="541"/>
      <c r="B160" s="199" t="s">
        <v>493</v>
      </c>
      <c r="C160" s="533">
        <v>0</v>
      </c>
      <c r="D160" s="533">
        <v>0</v>
      </c>
      <c r="E160" s="533">
        <v>0</v>
      </c>
      <c r="F160" s="533">
        <v>0</v>
      </c>
      <c r="G160" s="533">
        <v>0</v>
      </c>
      <c r="H160" s="533">
        <v>0</v>
      </c>
      <c r="I160" s="533">
        <v>0</v>
      </c>
      <c r="J160" s="533">
        <v>0</v>
      </c>
      <c r="K160" s="533">
        <v>0</v>
      </c>
      <c r="L160" s="533">
        <v>0</v>
      </c>
      <c r="M160" s="533">
        <v>0</v>
      </c>
      <c r="N160" s="533">
        <v>0</v>
      </c>
      <c r="O160" s="533">
        <v>0</v>
      </c>
      <c r="P160" s="533">
        <v>0</v>
      </c>
      <c r="Q160" s="533">
        <v>0</v>
      </c>
      <c r="R160" s="533">
        <v>0</v>
      </c>
      <c r="S160" s="533">
        <v>0</v>
      </c>
      <c r="T160" s="533">
        <v>0</v>
      </c>
      <c r="U160" s="533">
        <v>0</v>
      </c>
      <c r="V160" s="533">
        <v>0</v>
      </c>
      <c r="W160" s="533">
        <v>0</v>
      </c>
      <c r="X160" s="533">
        <v>0</v>
      </c>
      <c r="Y160" s="533">
        <v>0</v>
      </c>
      <c r="Z160" s="533">
        <v>0</v>
      </c>
      <c r="AA160" s="533">
        <v>0</v>
      </c>
      <c r="AB160" s="533">
        <v>0</v>
      </c>
      <c r="AC160" s="533">
        <v>0</v>
      </c>
      <c r="AD160" s="533">
        <v>0</v>
      </c>
      <c r="AE160" s="533">
        <v>0</v>
      </c>
      <c r="AF160" s="533">
        <v>0</v>
      </c>
      <c r="AG160" s="533">
        <v>0</v>
      </c>
      <c r="AH160" s="533">
        <v>0</v>
      </c>
      <c r="AI160" s="533">
        <v>0</v>
      </c>
      <c r="AJ160" s="533">
        <v>0</v>
      </c>
      <c r="AK160" s="533">
        <v>0</v>
      </c>
      <c r="AL160" s="533">
        <v>0</v>
      </c>
      <c r="AM160" s="533">
        <v>0</v>
      </c>
      <c r="AN160" s="533">
        <v>0</v>
      </c>
      <c r="AO160" s="533">
        <v>0</v>
      </c>
      <c r="AP160" s="533">
        <v>0</v>
      </c>
      <c r="AQ160" s="533">
        <v>0</v>
      </c>
      <c r="AR160" s="533">
        <v>0</v>
      </c>
      <c r="AS160" s="533">
        <v>0</v>
      </c>
      <c r="AT160" s="533">
        <v>0</v>
      </c>
      <c r="AU160" s="533">
        <v>0</v>
      </c>
      <c r="AV160" s="533">
        <v>0</v>
      </c>
      <c r="AW160" s="533">
        <v>0</v>
      </c>
      <c r="AX160" s="533">
        <v>0</v>
      </c>
      <c r="AY160" s="533">
        <v>0</v>
      </c>
      <c r="AZ160" s="533">
        <v>0</v>
      </c>
      <c r="BA160" s="533">
        <v>0</v>
      </c>
      <c r="BB160" s="533">
        <v>0</v>
      </c>
      <c r="BC160" s="533">
        <v>0</v>
      </c>
      <c r="BD160" s="533">
        <v>0</v>
      </c>
      <c r="BE160" s="533">
        <v>0</v>
      </c>
      <c r="BF160" s="533">
        <v>0</v>
      </c>
      <c r="BG160" s="533">
        <v>0</v>
      </c>
      <c r="BH160" s="533">
        <v>0</v>
      </c>
      <c r="BI160" s="533">
        <v>0</v>
      </c>
      <c r="BJ160" s="533">
        <v>0</v>
      </c>
      <c r="BK160" s="533">
        <v>0</v>
      </c>
      <c r="BL160" s="533">
        <v>0</v>
      </c>
      <c r="BM160" s="533">
        <v>0</v>
      </c>
      <c r="BN160" s="533">
        <v>0</v>
      </c>
      <c r="BO160" s="533">
        <v>0</v>
      </c>
      <c r="BP160" s="533">
        <v>0</v>
      </c>
      <c r="BQ160" s="533">
        <v>0</v>
      </c>
      <c r="BR160" s="533">
        <v>0</v>
      </c>
      <c r="BS160" s="533">
        <v>0</v>
      </c>
      <c r="BT160" s="533">
        <v>0</v>
      </c>
      <c r="BU160" s="533">
        <v>0</v>
      </c>
      <c r="BV160" s="533">
        <v>0</v>
      </c>
      <c r="BW160" s="533">
        <v>0</v>
      </c>
      <c r="BX160" s="533">
        <v>0</v>
      </c>
      <c r="BY160" s="533">
        <v>0</v>
      </c>
      <c r="BZ160" s="533">
        <v>0</v>
      </c>
      <c r="CA160" s="533">
        <v>0</v>
      </c>
      <c r="CB160" s="533">
        <v>0</v>
      </c>
      <c r="CC160" s="534">
        <f t="shared" si="45"/>
        <v>0</v>
      </c>
      <c r="CD160" s="534">
        <f t="shared" si="45"/>
        <v>0</v>
      </c>
      <c r="CF160" s="239"/>
      <c r="CG160" s="270">
        <v>151</v>
      </c>
    </row>
    <row r="161" spans="1:85">
      <c r="A161" s="541"/>
      <c r="B161" s="199" t="s">
        <v>494</v>
      </c>
      <c r="C161" s="533">
        <v>0</v>
      </c>
      <c r="D161" s="533">
        <v>0</v>
      </c>
      <c r="E161" s="533">
        <v>0</v>
      </c>
      <c r="F161" s="533">
        <v>0</v>
      </c>
      <c r="G161" s="533">
        <v>0</v>
      </c>
      <c r="H161" s="533">
        <v>0</v>
      </c>
      <c r="I161" s="533">
        <v>0</v>
      </c>
      <c r="J161" s="533">
        <v>0</v>
      </c>
      <c r="K161" s="533">
        <v>0</v>
      </c>
      <c r="L161" s="533">
        <v>0</v>
      </c>
      <c r="M161" s="533">
        <v>0</v>
      </c>
      <c r="N161" s="533">
        <v>0</v>
      </c>
      <c r="O161" s="533">
        <v>0</v>
      </c>
      <c r="P161" s="533">
        <v>0</v>
      </c>
      <c r="Q161" s="533">
        <v>0</v>
      </c>
      <c r="R161" s="533">
        <v>0</v>
      </c>
      <c r="S161" s="533">
        <v>0</v>
      </c>
      <c r="T161" s="533">
        <v>0</v>
      </c>
      <c r="U161" s="533">
        <v>0</v>
      </c>
      <c r="V161" s="533">
        <v>0</v>
      </c>
      <c r="W161" s="533">
        <v>0</v>
      </c>
      <c r="X161" s="533">
        <v>0</v>
      </c>
      <c r="Y161" s="533">
        <v>0</v>
      </c>
      <c r="Z161" s="533">
        <v>0</v>
      </c>
      <c r="AA161" s="533">
        <v>0</v>
      </c>
      <c r="AB161" s="533">
        <v>0</v>
      </c>
      <c r="AC161" s="533">
        <v>0</v>
      </c>
      <c r="AD161" s="533">
        <v>0</v>
      </c>
      <c r="AE161" s="533">
        <v>0</v>
      </c>
      <c r="AF161" s="533">
        <v>0</v>
      </c>
      <c r="AG161" s="533">
        <v>0</v>
      </c>
      <c r="AH161" s="533">
        <v>0</v>
      </c>
      <c r="AI161" s="533">
        <v>0</v>
      </c>
      <c r="AJ161" s="533">
        <v>0</v>
      </c>
      <c r="AK161" s="533">
        <v>0</v>
      </c>
      <c r="AL161" s="533">
        <v>0</v>
      </c>
      <c r="AM161" s="533">
        <v>0</v>
      </c>
      <c r="AN161" s="533">
        <v>0</v>
      </c>
      <c r="AO161" s="533">
        <v>0</v>
      </c>
      <c r="AP161" s="533">
        <v>0</v>
      </c>
      <c r="AQ161" s="533">
        <v>0</v>
      </c>
      <c r="AR161" s="533">
        <v>0</v>
      </c>
      <c r="AS161" s="533">
        <v>0</v>
      </c>
      <c r="AT161" s="533">
        <v>0</v>
      </c>
      <c r="AU161" s="533">
        <v>0</v>
      </c>
      <c r="AV161" s="533">
        <v>0</v>
      </c>
      <c r="AW161" s="533">
        <v>0</v>
      </c>
      <c r="AX161" s="533">
        <v>0</v>
      </c>
      <c r="AY161" s="533">
        <v>0</v>
      </c>
      <c r="AZ161" s="533">
        <v>0</v>
      </c>
      <c r="BA161" s="533">
        <v>0</v>
      </c>
      <c r="BB161" s="533">
        <v>0</v>
      </c>
      <c r="BC161" s="533">
        <v>0</v>
      </c>
      <c r="BD161" s="533">
        <v>0</v>
      </c>
      <c r="BE161" s="533">
        <v>0</v>
      </c>
      <c r="BF161" s="533">
        <v>0</v>
      </c>
      <c r="BG161" s="533">
        <v>0</v>
      </c>
      <c r="BH161" s="533">
        <v>0</v>
      </c>
      <c r="BI161" s="533">
        <v>0</v>
      </c>
      <c r="BJ161" s="533">
        <v>0</v>
      </c>
      <c r="BK161" s="533">
        <v>0</v>
      </c>
      <c r="BL161" s="533">
        <v>0</v>
      </c>
      <c r="BM161" s="533">
        <v>0</v>
      </c>
      <c r="BN161" s="533">
        <v>0</v>
      </c>
      <c r="BO161" s="533">
        <v>0</v>
      </c>
      <c r="BP161" s="533">
        <v>0</v>
      </c>
      <c r="BQ161" s="533">
        <v>0</v>
      </c>
      <c r="BR161" s="533">
        <v>0</v>
      </c>
      <c r="BS161" s="533">
        <v>0</v>
      </c>
      <c r="BT161" s="533">
        <v>0</v>
      </c>
      <c r="BU161" s="533">
        <v>0</v>
      </c>
      <c r="BV161" s="533">
        <v>0</v>
      </c>
      <c r="BW161" s="533">
        <v>0</v>
      </c>
      <c r="BX161" s="533">
        <v>0</v>
      </c>
      <c r="BY161" s="533">
        <v>0</v>
      </c>
      <c r="BZ161" s="533">
        <v>0</v>
      </c>
      <c r="CA161" s="533">
        <v>0</v>
      </c>
      <c r="CB161" s="533">
        <v>0</v>
      </c>
      <c r="CC161" s="534">
        <f t="shared" si="45"/>
        <v>0</v>
      </c>
      <c r="CD161" s="534">
        <f t="shared" si="45"/>
        <v>0</v>
      </c>
      <c r="CF161" s="239"/>
      <c r="CG161" s="270">
        <v>152</v>
      </c>
    </row>
    <row r="162" spans="1:85">
      <c r="A162" s="541"/>
      <c r="B162" s="200" t="s">
        <v>801</v>
      </c>
      <c r="C162" s="533">
        <v>0</v>
      </c>
      <c r="D162" s="533">
        <v>0</v>
      </c>
      <c r="E162" s="533">
        <v>0</v>
      </c>
      <c r="F162" s="533">
        <v>0</v>
      </c>
      <c r="G162" s="533">
        <v>0</v>
      </c>
      <c r="H162" s="533">
        <v>0</v>
      </c>
      <c r="I162" s="533">
        <v>0</v>
      </c>
      <c r="J162" s="533">
        <v>0</v>
      </c>
      <c r="K162" s="533">
        <v>0</v>
      </c>
      <c r="L162" s="533">
        <v>0</v>
      </c>
      <c r="M162" s="533">
        <v>0</v>
      </c>
      <c r="N162" s="533">
        <v>0</v>
      </c>
      <c r="O162" s="533">
        <v>0</v>
      </c>
      <c r="P162" s="533">
        <v>0</v>
      </c>
      <c r="Q162" s="533">
        <v>0</v>
      </c>
      <c r="R162" s="533">
        <v>0</v>
      </c>
      <c r="S162" s="533">
        <v>0</v>
      </c>
      <c r="T162" s="533">
        <v>0</v>
      </c>
      <c r="U162" s="533">
        <v>0</v>
      </c>
      <c r="V162" s="533">
        <v>0</v>
      </c>
      <c r="W162" s="533">
        <v>0</v>
      </c>
      <c r="X162" s="533">
        <v>0</v>
      </c>
      <c r="Y162" s="533">
        <v>0</v>
      </c>
      <c r="Z162" s="533">
        <v>0</v>
      </c>
      <c r="AA162" s="533">
        <v>0</v>
      </c>
      <c r="AB162" s="533">
        <v>0</v>
      </c>
      <c r="AC162" s="533">
        <v>0</v>
      </c>
      <c r="AD162" s="533">
        <v>0</v>
      </c>
      <c r="AE162" s="533">
        <v>0</v>
      </c>
      <c r="AF162" s="533">
        <v>0</v>
      </c>
      <c r="AG162" s="533">
        <v>0</v>
      </c>
      <c r="AH162" s="533">
        <v>0</v>
      </c>
      <c r="AI162" s="533">
        <v>0</v>
      </c>
      <c r="AJ162" s="533">
        <v>0</v>
      </c>
      <c r="AK162" s="533">
        <v>0</v>
      </c>
      <c r="AL162" s="533">
        <v>0</v>
      </c>
      <c r="AM162" s="533">
        <v>0</v>
      </c>
      <c r="AN162" s="533">
        <v>0</v>
      </c>
      <c r="AO162" s="533">
        <v>0</v>
      </c>
      <c r="AP162" s="533">
        <v>0</v>
      </c>
      <c r="AQ162" s="533">
        <v>0</v>
      </c>
      <c r="AR162" s="533">
        <v>0</v>
      </c>
      <c r="AS162" s="533">
        <v>0</v>
      </c>
      <c r="AT162" s="533">
        <v>0</v>
      </c>
      <c r="AU162" s="533">
        <v>0</v>
      </c>
      <c r="AV162" s="533">
        <v>0</v>
      </c>
      <c r="AW162" s="533">
        <v>0</v>
      </c>
      <c r="AX162" s="533">
        <v>0</v>
      </c>
      <c r="AY162" s="533">
        <v>0</v>
      </c>
      <c r="AZ162" s="533">
        <v>0</v>
      </c>
      <c r="BA162" s="533">
        <v>0</v>
      </c>
      <c r="BB162" s="533">
        <v>0</v>
      </c>
      <c r="BC162" s="533">
        <v>0</v>
      </c>
      <c r="BD162" s="533">
        <v>0</v>
      </c>
      <c r="BE162" s="533">
        <v>0</v>
      </c>
      <c r="BF162" s="533">
        <v>0</v>
      </c>
      <c r="BG162" s="533">
        <v>0</v>
      </c>
      <c r="BH162" s="533">
        <v>0</v>
      </c>
      <c r="BI162" s="533">
        <v>0</v>
      </c>
      <c r="BJ162" s="533">
        <v>0</v>
      </c>
      <c r="BK162" s="533">
        <v>0</v>
      </c>
      <c r="BL162" s="533">
        <v>0</v>
      </c>
      <c r="BM162" s="533">
        <v>0</v>
      </c>
      <c r="BN162" s="533">
        <v>0</v>
      </c>
      <c r="BO162" s="533">
        <v>0</v>
      </c>
      <c r="BP162" s="533">
        <v>0</v>
      </c>
      <c r="BQ162" s="533">
        <v>0</v>
      </c>
      <c r="BR162" s="533">
        <v>0</v>
      </c>
      <c r="BS162" s="533">
        <v>0</v>
      </c>
      <c r="BT162" s="533">
        <v>0</v>
      </c>
      <c r="BU162" s="533">
        <v>0</v>
      </c>
      <c r="BV162" s="533">
        <v>0</v>
      </c>
      <c r="BW162" s="533">
        <v>0</v>
      </c>
      <c r="BX162" s="533">
        <v>0</v>
      </c>
      <c r="BY162" s="533">
        <v>0</v>
      </c>
      <c r="BZ162" s="533">
        <v>0</v>
      </c>
      <c r="CA162" s="533">
        <v>0</v>
      </c>
      <c r="CB162" s="533">
        <v>0</v>
      </c>
      <c r="CC162" s="534">
        <f t="shared" si="45"/>
        <v>0</v>
      </c>
      <c r="CD162" s="534">
        <f t="shared" si="45"/>
        <v>0</v>
      </c>
      <c r="CF162" s="239"/>
      <c r="CG162" s="270">
        <v>153</v>
      </c>
    </row>
    <row r="163" spans="1:85">
      <c r="A163" s="541"/>
      <c r="B163" s="200" t="s">
        <v>802</v>
      </c>
      <c r="C163" s="533">
        <v>0</v>
      </c>
      <c r="D163" s="533">
        <v>0</v>
      </c>
      <c r="E163" s="533">
        <v>0</v>
      </c>
      <c r="F163" s="533">
        <v>0</v>
      </c>
      <c r="G163" s="533">
        <v>0</v>
      </c>
      <c r="H163" s="533">
        <v>0</v>
      </c>
      <c r="I163" s="533">
        <v>0</v>
      </c>
      <c r="J163" s="533">
        <v>0</v>
      </c>
      <c r="K163" s="533">
        <v>0</v>
      </c>
      <c r="L163" s="533">
        <v>0</v>
      </c>
      <c r="M163" s="533">
        <v>0</v>
      </c>
      <c r="N163" s="533">
        <v>0</v>
      </c>
      <c r="O163" s="533">
        <v>0</v>
      </c>
      <c r="P163" s="533">
        <v>0</v>
      </c>
      <c r="Q163" s="533">
        <v>0</v>
      </c>
      <c r="R163" s="533">
        <v>0</v>
      </c>
      <c r="S163" s="533">
        <v>0</v>
      </c>
      <c r="T163" s="533">
        <v>0</v>
      </c>
      <c r="U163" s="533">
        <v>0</v>
      </c>
      <c r="V163" s="533">
        <v>0</v>
      </c>
      <c r="W163" s="533">
        <v>0</v>
      </c>
      <c r="X163" s="533">
        <v>0</v>
      </c>
      <c r="Y163" s="533">
        <v>0</v>
      </c>
      <c r="Z163" s="533">
        <v>0</v>
      </c>
      <c r="AA163" s="533">
        <v>0</v>
      </c>
      <c r="AB163" s="533">
        <v>0</v>
      </c>
      <c r="AC163" s="533">
        <v>0</v>
      </c>
      <c r="AD163" s="533">
        <v>0</v>
      </c>
      <c r="AE163" s="533">
        <v>0</v>
      </c>
      <c r="AF163" s="533">
        <v>0</v>
      </c>
      <c r="AG163" s="533">
        <v>0</v>
      </c>
      <c r="AH163" s="533">
        <v>0</v>
      </c>
      <c r="AI163" s="533">
        <v>0</v>
      </c>
      <c r="AJ163" s="533">
        <v>0</v>
      </c>
      <c r="AK163" s="533">
        <v>0</v>
      </c>
      <c r="AL163" s="533">
        <v>0</v>
      </c>
      <c r="AM163" s="533">
        <v>0</v>
      </c>
      <c r="AN163" s="533">
        <v>0</v>
      </c>
      <c r="AO163" s="533">
        <v>0</v>
      </c>
      <c r="AP163" s="533">
        <v>0</v>
      </c>
      <c r="AQ163" s="533">
        <v>0</v>
      </c>
      <c r="AR163" s="533">
        <v>0</v>
      </c>
      <c r="AS163" s="533">
        <v>0</v>
      </c>
      <c r="AT163" s="533">
        <v>0</v>
      </c>
      <c r="AU163" s="533">
        <v>0</v>
      </c>
      <c r="AV163" s="533">
        <v>0</v>
      </c>
      <c r="AW163" s="533">
        <v>0</v>
      </c>
      <c r="AX163" s="533">
        <v>0</v>
      </c>
      <c r="AY163" s="533">
        <v>0</v>
      </c>
      <c r="AZ163" s="533">
        <v>0</v>
      </c>
      <c r="BA163" s="533">
        <v>0</v>
      </c>
      <c r="BB163" s="533">
        <v>0</v>
      </c>
      <c r="BC163" s="533">
        <v>0</v>
      </c>
      <c r="BD163" s="533">
        <v>0</v>
      </c>
      <c r="BE163" s="533">
        <v>0</v>
      </c>
      <c r="BF163" s="533">
        <v>0</v>
      </c>
      <c r="BG163" s="533">
        <v>0</v>
      </c>
      <c r="BH163" s="533">
        <v>0</v>
      </c>
      <c r="BI163" s="533">
        <v>0</v>
      </c>
      <c r="BJ163" s="533">
        <v>0</v>
      </c>
      <c r="BK163" s="533">
        <v>0</v>
      </c>
      <c r="BL163" s="533">
        <v>0</v>
      </c>
      <c r="BM163" s="533">
        <v>0</v>
      </c>
      <c r="BN163" s="533">
        <v>0</v>
      </c>
      <c r="BO163" s="533">
        <v>0</v>
      </c>
      <c r="BP163" s="533">
        <v>0</v>
      </c>
      <c r="BQ163" s="533">
        <v>0</v>
      </c>
      <c r="BR163" s="533">
        <v>0</v>
      </c>
      <c r="BS163" s="533">
        <v>0</v>
      </c>
      <c r="BT163" s="533">
        <v>0</v>
      </c>
      <c r="BU163" s="533">
        <v>0</v>
      </c>
      <c r="BV163" s="533">
        <v>0</v>
      </c>
      <c r="BW163" s="533">
        <v>0</v>
      </c>
      <c r="BX163" s="533">
        <v>0</v>
      </c>
      <c r="BY163" s="533">
        <v>0</v>
      </c>
      <c r="BZ163" s="533">
        <v>0</v>
      </c>
      <c r="CA163" s="533">
        <v>0</v>
      </c>
      <c r="CB163" s="533">
        <v>0</v>
      </c>
      <c r="CC163" s="534">
        <f t="shared" si="45"/>
        <v>0</v>
      </c>
      <c r="CD163" s="534">
        <f t="shared" si="45"/>
        <v>0</v>
      </c>
      <c r="CF163" s="239"/>
      <c r="CG163" s="270">
        <v>154</v>
      </c>
    </row>
    <row r="164" spans="1:85">
      <c r="A164" s="541"/>
      <c r="B164" s="200" t="s">
        <v>499</v>
      </c>
      <c r="C164" s="533">
        <v>0</v>
      </c>
      <c r="D164" s="533">
        <v>0</v>
      </c>
      <c r="E164" s="533">
        <v>0</v>
      </c>
      <c r="F164" s="533">
        <v>0</v>
      </c>
      <c r="G164" s="533">
        <v>0</v>
      </c>
      <c r="H164" s="533">
        <v>0</v>
      </c>
      <c r="I164" s="533">
        <v>0</v>
      </c>
      <c r="J164" s="533">
        <v>0</v>
      </c>
      <c r="K164" s="533">
        <v>0</v>
      </c>
      <c r="L164" s="533">
        <v>0</v>
      </c>
      <c r="M164" s="533">
        <v>0</v>
      </c>
      <c r="N164" s="533">
        <v>0</v>
      </c>
      <c r="O164" s="533">
        <v>0</v>
      </c>
      <c r="P164" s="533">
        <v>0</v>
      </c>
      <c r="Q164" s="533">
        <v>0</v>
      </c>
      <c r="R164" s="533">
        <v>0</v>
      </c>
      <c r="S164" s="533">
        <v>0</v>
      </c>
      <c r="T164" s="533">
        <v>0</v>
      </c>
      <c r="U164" s="533">
        <v>0</v>
      </c>
      <c r="V164" s="533">
        <v>0</v>
      </c>
      <c r="W164" s="533">
        <v>0</v>
      </c>
      <c r="X164" s="533">
        <v>0</v>
      </c>
      <c r="Y164" s="533">
        <v>0</v>
      </c>
      <c r="Z164" s="533">
        <v>0</v>
      </c>
      <c r="AA164" s="533">
        <v>0</v>
      </c>
      <c r="AB164" s="533">
        <v>0</v>
      </c>
      <c r="AC164" s="533">
        <v>0</v>
      </c>
      <c r="AD164" s="533">
        <v>0</v>
      </c>
      <c r="AE164" s="533">
        <v>0</v>
      </c>
      <c r="AF164" s="533">
        <v>0</v>
      </c>
      <c r="AG164" s="533">
        <v>0</v>
      </c>
      <c r="AH164" s="533">
        <v>0</v>
      </c>
      <c r="AI164" s="533">
        <v>0</v>
      </c>
      <c r="AJ164" s="533">
        <v>0</v>
      </c>
      <c r="AK164" s="533">
        <v>0</v>
      </c>
      <c r="AL164" s="533">
        <v>0</v>
      </c>
      <c r="AM164" s="533">
        <v>0</v>
      </c>
      <c r="AN164" s="533">
        <v>0</v>
      </c>
      <c r="AO164" s="533">
        <v>0</v>
      </c>
      <c r="AP164" s="533">
        <v>0</v>
      </c>
      <c r="AQ164" s="533">
        <v>0</v>
      </c>
      <c r="AR164" s="533">
        <v>0</v>
      </c>
      <c r="AS164" s="533">
        <v>0</v>
      </c>
      <c r="AT164" s="533">
        <v>0</v>
      </c>
      <c r="AU164" s="533">
        <v>0</v>
      </c>
      <c r="AV164" s="533">
        <v>0</v>
      </c>
      <c r="AW164" s="533">
        <v>0</v>
      </c>
      <c r="AX164" s="533">
        <v>0</v>
      </c>
      <c r="AY164" s="533">
        <v>0</v>
      </c>
      <c r="AZ164" s="533">
        <v>0</v>
      </c>
      <c r="BA164" s="533">
        <v>0</v>
      </c>
      <c r="BB164" s="533">
        <v>0</v>
      </c>
      <c r="BC164" s="533">
        <v>0</v>
      </c>
      <c r="BD164" s="533">
        <v>0</v>
      </c>
      <c r="BE164" s="533">
        <v>0</v>
      </c>
      <c r="BF164" s="533">
        <v>0</v>
      </c>
      <c r="BG164" s="533">
        <v>0</v>
      </c>
      <c r="BH164" s="533">
        <v>0</v>
      </c>
      <c r="BI164" s="533">
        <v>0</v>
      </c>
      <c r="BJ164" s="533">
        <v>0</v>
      </c>
      <c r="BK164" s="533">
        <v>0</v>
      </c>
      <c r="BL164" s="533">
        <v>0</v>
      </c>
      <c r="BM164" s="533">
        <v>0</v>
      </c>
      <c r="BN164" s="533">
        <v>0</v>
      </c>
      <c r="BO164" s="533">
        <v>0</v>
      </c>
      <c r="BP164" s="533">
        <v>0</v>
      </c>
      <c r="BQ164" s="533">
        <v>0</v>
      </c>
      <c r="BR164" s="533">
        <v>0</v>
      </c>
      <c r="BS164" s="533">
        <v>0</v>
      </c>
      <c r="BT164" s="533">
        <v>0</v>
      </c>
      <c r="BU164" s="533">
        <v>0</v>
      </c>
      <c r="BV164" s="533">
        <v>0</v>
      </c>
      <c r="BW164" s="533">
        <v>0</v>
      </c>
      <c r="BX164" s="533">
        <v>0</v>
      </c>
      <c r="BY164" s="533">
        <v>0</v>
      </c>
      <c r="BZ164" s="533">
        <v>0</v>
      </c>
      <c r="CA164" s="533">
        <v>0</v>
      </c>
      <c r="CB164" s="533">
        <v>0</v>
      </c>
      <c r="CC164" s="534">
        <f t="shared" si="45"/>
        <v>0</v>
      </c>
      <c r="CD164" s="534">
        <f t="shared" si="45"/>
        <v>0</v>
      </c>
      <c r="CF164" s="239"/>
      <c r="CG164" s="270">
        <v>155</v>
      </c>
    </row>
    <row r="165" spans="1:85">
      <c r="A165" s="541"/>
      <c r="B165" s="200" t="s">
        <v>500</v>
      </c>
      <c r="C165" s="533">
        <v>0</v>
      </c>
      <c r="D165" s="533">
        <v>0</v>
      </c>
      <c r="E165" s="533">
        <v>0</v>
      </c>
      <c r="F165" s="533">
        <v>0</v>
      </c>
      <c r="G165" s="533">
        <v>0</v>
      </c>
      <c r="H165" s="533">
        <v>0</v>
      </c>
      <c r="I165" s="533">
        <v>0</v>
      </c>
      <c r="J165" s="533">
        <v>0</v>
      </c>
      <c r="K165" s="533">
        <v>0</v>
      </c>
      <c r="L165" s="533">
        <v>0</v>
      </c>
      <c r="M165" s="533">
        <v>0</v>
      </c>
      <c r="N165" s="533">
        <v>0</v>
      </c>
      <c r="O165" s="533">
        <v>0</v>
      </c>
      <c r="P165" s="533">
        <v>0</v>
      </c>
      <c r="Q165" s="533">
        <v>0</v>
      </c>
      <c r="R165" s="533">
        <v>0</v>
      </c>
      <c r="S165" s="533">
        <v>0</v>
      </c>
      <c r="T165" s="533">
        <v>0</v>
      </c>
      <c r="U165" s="533">
        <v>0</v>
      </c>
      <c r="V165" s="533">
        <v>0</v>
      </c>
      <c r="W165" s="533">
        <v>0</v>
      </c>
      <c r="X165" s="533">
        <v>0</v>
      </c>
      <c r="Y165" s="533">
        <v>0</v>
      </c>
      <c r="Z165" s="533">
        <v>0</v>
      </c>
      <c r="AA165" s="533">
        <v>0</v>
      </c>
      <c r="AB165" s="533">
        <v>0</v>
      </c>
      <c r="AC165" s="533">
        <v>0</v>
      </c>
      <c r="AD165" s="533">
        <v>0</v>
      </c>
      <c r="AE165" s="533">
        <v>0</v>
      </c>
      <c r="AF165" s="533">
        <v>0</v>
      </c>
      <c r="AG165" s="533">
        <v>0</v>
      </c>
      <c r="AH165" s="533">
        <v>0</v>
      </c>
      <c r="AI165" s="533">
        <v>0</v>
      </c>
      <c r="AJ165" s="533">
        <v>0</v>
      </c>
      <c r="AK165" s="533">
        <v>0</v>
      </c>
      <c r="AL165" s="533">
        <v>0</v>
      </c>
      <c r="AM165" s="533">
        <v>0</v>
      </c>
      <c r="AN165" s="533">
        <v>0</v>
      </c>
      <c r="AO165" s="533">
        <v>0</v>
      </c>
      <c r="AP165" s="533">
        <v>0</v>
      </c>
      <c r="AQ165" s="533">
        <v>0</v>
      </c>
      <c r="AR165" s="533">
        <v>0</v>
      </c>
      <c r="AS165" s="533">
        <v>0</v>
      </c>
      <c r="AT165" s="533">
        <v>0</v>
      </c>
      <c r="AU165" s="533">
        <v>0</v>
      </c>
      <c r="AV165" s="533">
        <v>0</v>
      </c>
      <c r="AW165" s="533">
        <v>0</v>
      </c>
      <c r="AX165" s="533">
        <v>0</v>
      </c>
      <c r="AY165" s="533">
        <v>0</v>
      </c>
      <c r="AZ165" s="533">
        <v>0</v>
      </c>
      <c r="BA165" s="533">
        <v>0</v>
      </c>
      <c r="BB165" s="533">
        <v>0</v>
      </c>
      <c r="BC165" s="533">
        <v>0</v>
      </c>
      <c r="BD165" s="533">
        <v>0</v>
      </c>
      <c r="BE165" s="533">
        <v>0</v>
      </c>
      <c r="BF165" s="533">
        <v>0</v>
      </c>
      <c r="BG165" s="533">
        <v>0</v>
      </c>
      <c r="BH165" s="533">
        <v>0</v>
      </c>
      <c r="BI165" s="533">
        <v>0</v>
      </c>
      <c r="BJ165" s="533">
        <v>0</v>
      </c>
      <c r="BK165" s="533">
        <v>0</v>
      </c>
      <c r="BL165" s="533">
        <v>0</v>
      </c>
      <c r="BM165" s="533">
        <v>0</v>
      </c>
      <c r="BN165" s="533">
        <v>0</v>
      </c>
      <c r="BO165" s="533">
        <v>0</v>
      </c>
      <c r="BP165" s="533">
        <v>0</v>
      </c>
      <c r="BQ165" s="533">
        <v>0</v>
      </c>
      <c r="BR165" s="533">
        <v>0</v>
      </c>
      <c r="BS165" s="533">
        <v>0</v>
      </c>
      <c r="BT165" s="533">
        <v>0</v>
      </c>
      <c r="BU165" s="533">
        <v>0</v>
      </c>
      <c r="BV165" s="533">
        <v>0</v>
      </c>
      <c r="BW165" s="533">
        <v>0</v>
      </c>
      <c r="BX165" s="533">
        <v>0</v>
      </c>
      <c r="BY165" s="533">
        <v>0</v>
      </c>
      <c r="BZ165" s="533">
        <v>0</v>
      </c>
      <c r="CA165" s="533">
        <v>0</v>
      </c>
      <c r="CB165" s="533">
        <v>0</v>
      </c>
      <c r="CC165" s="534">
        <f t="shared" si="45"/>
        <v>0</v>
      </c>
      <c r="CD165" s="534">
        <f t="shared" si="45"/>
        <v>0</v>
      </c>
      <c r="CF165" s="239"/>
      <c r="CG165" s="270">
        <v>156</v>
      </c>
    </row>
    <row r="166" spans="1:85">
      <c r="A166" s="541"/>
      <c r="B166" s="542" t="s">
        <v>524</v>
      </c>
      <c r="C166" s="533">
        <v>0</v>
      </c>
      <c r="D166" s="533">
        <v>0</v>
      </c>
      <c r="E166" s="533">
        <v>0</v>
      </c>
      <c r="F166" s="533">
        <v>0</v>
      </c>
      <c r="G166" s="533">
        <v>0</v>
      </c>
      <c r="H166" s="533">
        <v>0</v>
      </c>
      <c r="I166" s="533">
        <v>0</v>
      </c>
      <c r="J166" s="533">
        <v>0</v>
      </c>
      <c r="K166" s="533">
        <v>0</v>
      </c>
      <c r="L166" s="533">
        <v>0</v>
      </c>
      <c r="M166" s="533">
        <v>0</v>
      </c>
      <c r="N166" s="533">
        <v>0</v>
      </c>
      <c r="O166" s="533">
        <v>0</v>
      </c>
      <c r="P166" s="533">
        <v>0</v>
      </c>
      <c r="Q166" s="533">
        <v>0</v>
      </c>
      <c r="R166" s="533">
        <v>0</v>
      </c>
      <c r="S166" s="533">
        <v>0</v>
      </c>
      <c r="T166" s="533">
        <v>0</v>
      </c>
      <c r="U166" s="533">
        <v>0</v>
      </c>
      <c r="V166" s="533">
        <v>0</v>
      </c>
      <c r="W166" s="533">
        <v>0</v>
      </c>
      <c r="X166" s="533">
        <v>0</v>
      </c>
      <c r="Y166" s="533">
        <v>0</v>
      </c>
      <c r="Z166" s="533">
        <v>0</v>
      </c>
      <c r="AA166" s="533">
        <v>0</v>
      </c>
      <c r="AB166" s="533">
        <v>0</v>
      </c>
      <c r="AC166" s="533">
        <v>0</v>
      </c>
      <c r="AD166" s="533">
        <v>0</v>
      </c>
      <c r="AE166" s="533">
        <v>0</v>
      </c>
      <c r="AF166" s="533">
        <v>0</v>
      </c>
      <c r="AG166" s="533">
        <v>0</v>
      </c>
      <c r="AH166" s="533">
        <v>0</v>
      </c>
      <c r="AI166" s="533">
        <v>0</v>
      </c>
      <c r="AJ166" s="533">
        <v>0</v>
      </c>
      <c r="AK166" s="533">
        <v>0</v>
      </c>
      <c r="AL166" s="533">
        <v>0</v>
      </c>
      <c r="AM166" s="533">
        <v>0</v>
      </c>
      <c r="AN166" s="533">
        <v>0</v>
      </c>
      <c r="AO166" s="533">
        <v>0</v>
      </c>
      <c r="AP166" s="533">
        <v>0</v>
      </c>
      <c r="AQ166" s="533">
        <v>0</v>
      </c>
      <c r="AR166" s="533">
        <v>0</v>
      </c>
      <c r="AS166" s="533">
        <v>0</v>
      </c>
      <c r="AT166" s="533">
        <v>0</v>
      </c>
      <c r="AU166" s="533">
        <v>0</v>
      </c>
      <c r="AV166" s="533">
        <v>0</v>
      </c>
      <c r="AW166" s="533">
        <v>0</v>
      </c>
      <c r="AX166" s="533">
        <v>0</v>
      </c>
      <c r="AY166" s="533">
        <v>0</v>
      </c>
      <c r="AZ166" s="533">
        <v>0</v>
      </c>
      <c r="BA166" s="533">
        <v>0</v>
      </c>
      <c r="BB166" s="533">
        <v>0</v>
      </c>
      <c r="BC166" s="533">
        <v>0</v>
      </c>
      <c r="BD166" s="533">
        <v>0</v>
      </c>
      <c r="BE166" s="533">
        <v>0</v>
      </c>
      <c r="BF166" s="533">
        <v>0</v>
      </c>
      <c r="BG166" s="533">
        <v>0</v>
      </c>
      <c r="BH166" s="533">
        <v>0</v>
      </c>
      <c r="BI166" s="533">
        <v>0</v>
      </c>
      <c r="BJ166" s="533">
        <v>0</v>
      </c>
      <c r="BK166" s="533">
        <v>0</v>
      </c>
      <c r="BL166" s="533">
        <v>0</v>
      </c>
      <c r="BM166" s="533">
        <v>0</v>
      </c>
      <c r="BN166" s="533">
        <v>0</v>
      </c>
      <c r="BO166" s="533">
        <v>0</v>
      </c>
      <c r="BP166" s="533">
        <v>0</v>
      </c>
      <c r="BQ166" s="533">
        <v>0</v>
      </c>
      <c r="BR166" s="533">
        <v>0</v>
      </c>
      <c r="BS166" s="533">
        <v>0</v>
      </c>
      <c r="BT166" s="533">
        <v>0</v>
      </c>
      <c r="BU166" s="533">
        <v>0</v>
      </c>
      <c r="BV166" s="533">
        <v>0</v>
      </c>
      <c r="BW166" s="533">
        <v>0</v>
      </c>
      <c r="BX166" s="533">
        <v>0</v>
      </c>
      <c r="BY166" s="533">
        <v>0</v>
      </c>
      <c r="BZ166" s="533">
        <v>0</v>
      </c>
      <c r="CA166" s="533">
        <v>0</v>
      </c>
      <c r="CB166" s="533">
        <v>0</v>
      </c>
      <c r="CC166" s="534">
        <f t="shared" si="45"/>
        <v>0</v>
      </c>
      <c r="CD166" s="534">
        <f t="shared" si="45"/>
        <v>0</v>
      </c>
      <c r="CF166" s="239"/>
      <c r="CG166" s="270">
        <v>157</v>
      </c>
    </row>
    <row r="167" spans="1:85">
      <c r="A167" s="540" t="s">
        <v>480</v>
      </c>
      <c r="B167" s="529" t="s">
        <v>803</v>
      </c>
      <c r="C167" s="530">
        <f>SUM(C168:C177)</f>
        <v>0</v>
      </c>
      <c r="D167" s="530">
        <f t="shared" ref="D167:BO167" si="49">SUM(D168:D177)</f>
        <v>0</v>
      </c>
      <c r="E167" s="530">
        <f t="shared" si="49"/>
        <v>0</v>
      </c>
      <c r="F167" s="530">
        <f t="shared" si="49"/>
        <v>0</v>
      </c>
      <c r="G167" s="530">
        <f t="shared" si="49"/>
        <v>0</v>
      </c>
      <c r="H167" s="530">
        <f t="shared" si="49"/>
        <v>0</v>
      </c>
      <c r="I167" s="530">
        <f t="shared" si="49"/>
        <v>0</v>
      </c>
      <c r="J167" s="530">
        <f t="shared" si="49"/>
        <v>0</v>
      </c>
      <c r="K167" s="530">
        <f t="shared" si="49"/>
        <v>0</v>
      </c>
      <c r="L167" s="530">
        <f t="shared" si="49"/>
        <v>0</v>
      </c>
      <c r="M167" s="530">
        <f t="shared" si="49"/>
        <v>0</v>
      </c>
      <c r="N167" s="530">
        <f t="shared" si="49"/>
        <v>0</v>
      </c>
      <c r="O167" s="530">
        <f t="shared" si="49"/>
        <v>0</v>
      </c>
      <c r="P167" s="530">
        <f t="shared" si="49"/>
        <v>0</v>
      </c>
      <c r="Q167" s="530">
        <f t="shared" si="49"/>
        <v>0</v>
      </c>
      <c r="R167" s="530">
        <f t="shared" si="49"/>
        <v>0</v>
      </c>
      <c r="S167" s="530">
        <f t="shared" si="49"/>
        <v>0</v>
      </c>
      <c r="T167" s="530">
        <f t="shared" si="49"/>
        <v>0</v>
      </c>
      <c r="U167" s="530">
        <f t="shared" si="49"/>
        <v>0</v>
      </c>
      <c r="V167" s="530">
        <f t="shared" si="49"/>
        <v>0</v>
      </c>
      <c r="W167" s="530">
        <f t="shared" si="49"/>
        <v>0</v>
      </c>
      <c r="X167" s="530">
        <f t="shared" si="49"/>
        <v>0</v>
      </c>
      <c r="Y167" s="530">
        <f t="shared" si="49"/>
        <v>0</v>
      </c>
      <c r="Z167" s="530">
        <f t="shared" si="49"/>
        <v>0</v>
      </c>
      <c r="AA167" s="530">
        <f t="shared" si="49"/>
        <v>0</v>
      </c>
      <c r="AB167" s="530">
        <f t="shared" si="49"/>
        <v>0</v>
      </c>
      <c r="AC167" s="530">
        <f t="shared" si="49"/>
        <v>0</v>
      </c>
      <c r="AD167" s="530">
        <f t="shared" si="49"/>
        <v>0</v>
      </c>
      <c r="AE167" s="530">
        <f t="shared" si="49"/>
        <v>0</v>
      </c>
      <c r="AF167" s="530">
        <f t="shared" si="49"/>
        <v>0</v>
      </c>
      <c r="AG167" s="530">
        <f t="shared" si="49"/>
        <v>0</v>
      </c>
      <c r="AH167" s="530">
        <f t="shared" si="49"/>
        <v>0</v>
      </c>
      <c r="AI167" s="530">
        <f t="shared" si="49"/>
        <v>0</v>
      </c>
      <c r="AJ167" s="530">
        <f t="shared" si="49"/>
        <v>0</v>
      </c>
      <c r="AK167" s="530">
        <f t="shared" si="49"/>
        <v>0</v>
      </c>
      <c r="AL167" s="530">
        <f t="shared" si="49"/>
        <v>0</v>
      </c>
      <c r="AM167" s="530">
        <f t="shared" si="49"/>
        <v>0</v>
      </c>
      <c r="AN167" s="530">
        <f t="shared" si="49"/>
        <v>0</v>
      </c>
      <c r="AO167" s="530">
        <f t="shared" si="49"/>
        <v>0</v>
      </c>
      <c r="AP167" s="530">
        <f t="shared" si="49"/>
        <v>0</v>
      </c>
      <c r="AQ167" s="530">
        <f t="shared" si="49"/>
        <v>0</v>
      </c>
      <c r="AR167" s="530">
        <f t="shared" si="49"/>
        <v>0</v>
      </c>
      <c r="AS167" s="530">
        <f t="shared" si="49"/>
        <v>0</v>
      </c>
      <c r="AT167" s="530">
        <f t="shared" si="49"/>
        <v>0</v>
      </c>
      <c r="AU167" s="530">
        <f t="shared" si="49"/>
        <v>0</v>
      </c>
      <c r="AV167" s="530">
        <f t="shared" si="49"/>
        <v>0</v>
      </c>
      <c r="AW167" s="530">
        <f t="shared" si="49"/>
        <v>0</v>
      </c>
      <c r="AX167" s="530">
        <f t="shared" si="49"/>
        <v>0</v>
      </c>
      <c r="AY167" s="530">
        <f t="shared" si="49"/>
        <v>0</v>
      </c>
      <c r="AZ167" s="530">
        <f t="shared" si="49"/>
        <v>0</v>
      </c>
      <c r="BA167" s="530">
        <f t="shared" si="49"/>
        <v>0</v>
      </c>
      <c r="BB167" s="530">
        <f t="shared" si="49"/>
        <v>0</v>
      </c>
      <c r="BC167" s="530">
        <f t="shared" si="49"/>
        <v>0</v>
      </c>
      <c r="BD167" s="530">
        <f t="shared" si="49"/>
        <v>0</v>
      </c>
      <c r="BE167" s="530">
        <f t="shared" si="49"/>
        <v>0</v>
      </c>
      <c r="BF167" s="530">
        <f t="shared" si="49"/>
        <v>0</v>
      </c>
      <c r="BG167" s="530">
        <f t="shared" si="49"/>
        <v>0</v>
      </c>
      <c r="BH167" s="530">
        <f t="shared" si="49"/>
        <v>0</v>
      </c>
      <c r="BI167" s="530">
        <f t="shared" si="49"/>
        <v>0</v>
      </c>
      <c r="BJ167" s="530">
        <f t="shared" si="49"/>
        <v>0</v>
      </c>
      <c r="BK167" s="530">
        <f t="shared" si="49"/>
        <v>0</v>
      </c>
      <c r="BL167" s="530">
        <f t="shared" si="49"/>
        <v>0</v>
      </c>
      <c r="BM167" s="530">
        <f t="shared" si="49"/>
        <v>0</v>
      </c>
      <c r="BN167" s="530">
        <f t="shared" si="49"/>
        <v>0</v>
      </c>
      <c r="BO167" s="530">
        <f t="shared" si="49"/>
        <v>0</v>
      </c>
      <c r="BP167" s="530">
        <f t="shared" ref="BP167:CD167" si="50">SUM(BP168:BP177)</f>
        <v>0</v>
      </c>
      <c r="BQ167" s="530">
        <f t="shared" si="50"/>
        <v>0</v>
      </c>
      <c r="BR167" s="530">
        <f t="shared" si="50"/>
        <v>0</v>
      </c>
      <c r="BS167" s="530">
        <f t="shared" si="50"/>
        <v>0</v>
      </c>
      <c r="BT167" s="530">
        <f t="shared" si="50"/>
        <v>0</v>
      </c>
      <c r="BU167" s="530">
        <f t="shared" si="50"/>
        <v>0</v>
      </c>
      <c r="BV167" s="530">
        <f t="shared" si="50"/>
        <v>0</v>
      </c>
      <c r="BW167" s="530">
        <f t="shared" si="50"/>
        <v>0</v>
      </c>
      <c r="BX167" s="530">
        <f t="shared" si="50"/>
        <v>0</v>
      </c>
      <c r="BY167" s="530">
        <f t="shared" si="50"/>
        <v>0</v>
      </c>
      <c r="BZ167" s="530">
        <f t="shared" si="50"/>
        <v>0</v>
      </c>
      <c r="CA167" s="530">
        <f t="shared" si="50"/>
        <v>0</v>
      </c>
      <c r="CB167" s="530">
        <f>SUM(CB168:CB177)</f>
        <v>0</v>
      </c>
      <c r="CC167" s="530">
        <f t="shared" si="50"/>
        <v>0</v>
      </c>
      <c r="CD167" s="530">
        <f t="shared" si="50"/>
        <v>0</v>
      </c>
      <c r="CG167" s="270">
        <v>158</v>
      </c>
    </row>
    <row r="168" spans="1:85">
      <c r="A168" s="543"/>
      <c r="B168" s="352" t="s">
        <v>226</v>
      </c>
      <c r="C168" s="533">
        <v>0</v>
      </c>
      <c r="D168" s="533">
        <v>0</v>
      </c>
      <c r="E168" s="533">
        <v>0</v>
      </c>
      <c r="F168" s="533">
        <v>0</v>
      </c>
      <c r="G168" s="533">
        <v>0</v>
      </c>
      <c r="H168" s="533">
        <v>0</v>
      </c>
      <c r="I168" s="533">
        <v>0</v>
      </c>
      <c r="J168" s="533">
        <v>0</v>
      </c>
      <c r="K168" s="533">
        <v>0</v>
      </c>
      <c r="L168" s="533">
        <v>0</v>
      </c>
      <c r="M168" s="533">
        <v>0</v>
      </c>
      <c r="N168" s="533">
        <v>0</v>
      </c>
      <c r="O168" s="533">
        <v>0</v>
      </c>
      <c r="P168" s="533">
        <v>0</v>
      </c>
      <c r="Q168" s="533">
        <v>0</v>
      </c>
      <c r="R168" s="533">
        <v>0</v>
      </c>
      <c r="S168" s="533">
        <v>0</v>
      </c>
      <c r="T168" s="533">
        <v>0</v>
      </c>
      <c r="U168" s="533">
        <v>0</v>
      </c>
      <c r="V168" s="533">
        <v>0</v>
      </c>
      <c r="W168" s="533">
        <v>0</v>
      </c>
      <c r="X168" s="533">
        <v>0</v>
      </c>
      <c r="Y168" s="533">
        <v>0</v>
      </c>
      <c r="Z168" s="533">
        <v>0</v>
      </c>
      <c r="AA168" s="533">
        <v>0</v>
      </c>
      <c r="AB168" s="533">
        <v>0</v>
      </c>
      <c r="AC168" s="533">
        <v>0</v>
      </c>
      <c r="AD168" s="533">
        <v>0</v>
      </c>
      <c r="AE168" s="533">
        <v>0</v>
      </c>
      <c r="AF168" s="533">
        <v>0</v>
      </c>
      <c r="AG168" s="533">
        <v>0</v>
      </c>
      <c r="AH168" s="533">
        <v>0</v>
      </c>
      <c r="AI168" s="533">
        <v>0</v>
      </c>
      <c r="AJ168" s="533">
        <v>0</v>
      </c>
      <c r="AK168" s="533">
        <v>0</v>
      </c>
      <c r="AL168" s="533">
        <v>0</v>
      </c>
      <c r="AM168" s="533">
        <v>0</v>
      </c>
      <c r="AN168" s="533">
        <v>0</v>
      </c>
      <c r="AO168" s="533">
        <v>0</v>
      </c>
      <c r="AP168" s="533">
        <v>0</v>
      </c>
      <c r="AQ168" s="533">
        <v>0</v>
      </c>
      <c r="AR168" s="533">
        <v>0</v>
      </c>
      <c r="AS168" s="533">
        <v>0</v>
      </c>
      <c r="AT168" s="533">
        <v>0</v>
      </c>
      <c r="AU168" s="533">
        <v>0</v>
      </c>
      <c r="AV168" s="533">
        <v>0</v>
      </c>
      <c r="AW168" s="533">
        <v>0</v>
      </c>
      <c r="AX168" s="533">
        <v>0</v>
      </c>
      <c r="AY168" s="533">
        <v>0</v>
      </c>
      <c r="AZ168" s="533">
        <v>0</v>
      </c>
      <c r="BA168" s="533">
        <v>0</v>
      </c>
      <c r="BB168" s="533">
        <v>0</v>
      </c>
      <c r="BC168" s="533">
        <v>0</v>
      </c>
      <c r="BD168" s="533">
        <v>0</v>
      </c>
      <c r="BE168" s="533">
        <v>0</v>
      </c>
      <c r="BF168" s="533">
        <v>0</v>
      </c>
      <c r="BG168" s="533">
        <v>0</v>
      </c>
      <c r="BH168" s="533">
        <v>0</v>
      </c>
      <c r="BI168" s="533">
        <v>0</v>
      </c>
      <c r="BJ168" s="533">
        <v>0</v>
      </c>
      <c r="BK168" s="533">
        <v>0</v>
      </c>
      <c r="BL168" s="533">
        <v>0</v>
      </c>
      <c r="BM168" s="533">
        <v>0</v>
      </c>
      <c r="BN168" s="533">
        <v>0</v>
      </c>
      <c r="BO168" s="533">
        <v>0</v>
      </c>
      <c r="BP168" s="533">
        <v>0</v>
      </c>
      <c r="BQ168" s="533">
        <v>0</v>
      </c>
      <c r="BR168" s="533">
        <v>0</v>
      </c>
      <c r="BS168" s="533">
        <v>0</v>
      </c>
      <c r="BT168" s="533">
        <v>0</v>
      </c>
      <c r="BU168" s="533">
        <v>0</v>
      </c>
      <c r="BV168" s="533">
        <v>0</v>
      </c>
      <c r="BW168" s="533">
        <v>0</v>
      </c>
      <c r="BX168" s="533">
        <v>0</v>
      </c>
      <c r="BY168" s="533">
        <v>0</v>
      </c>
      <c r="BZ168" s="533">
        <v>0</v>
      </c>
      <c r="CA168" s="533">
        <v>0</v>
      </c>
      <c r="CB168" s="533">
        <v>0</v>
      </c>
      <c r="CC168" s="534">
        <f t="shared" si="45"/>
        <v>0</v>
      </c>
      <c r="CD168" s="534">
        <f t="shared" si="45"/>
        <v>0</v>
      </c>
      <c r="CG168" s="270">
        <v>159</v>
      </c>
    </row>
    <row r="169" spans="1:85">
      <c r="A169" s="541"/>
      <c r="B169" s="199" t="s">
        <v>490</v>
      </c>
      <c r="C169" s="533">
        <v>0</v>
      </c>
      <c r="D169" s="533">
        <v>0</v>
      </c>
      <c r="E169" s="533">
        <v>0</v>
      </c>
      <c r="F169" s="533">
        <v>0</v>
      </c>
      <c r="G169" s="533">
        <v>0</v>
      </c>
      <c r="H169" s="533">
        <v>0</v>
      </c>
      <c r="I169" s="533">
        <v>0</v>
      </c>
      <c r="J169" s="533">
        <v>0</v>
      </c>
      <c r="K169" s="533">
        <v>0</v>
      </c>
      <c r="L169" s="533">
        <v>0</v>
      </c>
      <c r="M169" s="533">
        <v>0</v>
      </c>
      <c r="N169" s="533">
        <v>0</v>
      </c>
      <c r="O169" s="533">
        <v>0</v>
      </c>
      <c r="P169" s="533">
        <v>0</v>
      </c>
      <c r="Q169" s="533">
        <v>0</v>
      </c>
      <c r="R169" s="533">
        <v>0</v>
      </c>
      <c r="S169" s="533">
        <v>0</v>
      </c>
      <c r="T169" s="533">
        <v>0</v>
      </c>
      <c r="U169" s="533">
        <v>0</v>
      </c>
      <c r="V169" s="533">
        <v>0</v>
      </c>
      <c r="W169" s="533">
        <v>0</v>
      </c>
      <c r="X169" s="533">
        <v>0</v>
      </c>
      <c r="Y169" s="533">
        <v>0</v>
      </c>
      <c r="Z169" s="533">
        <v>0</v>
      </c>
      <c r="AA169" s="533">
        <v>0</v>
      </c>
      <c r="AB169" s="533">
        <v>0</v>
      </c>
      <c r="AC169" s="533">
        <v>0</v>
      </c>
      <c r="AD169" s="533">
        <v>0</v>
      </c>
      <c r="AE169" s="533">
        <v>0</v>
      </c>
      <c r="AF169" s="533">
        <v>0</v>
      </c>
      <c r="AG169" s="533">
        <v>0</v>
      </c>
      <c r="AH169" s="533">
        <v>0</v>
      </c>
      <c r="AI169" s="533">
        <v>0</v>
      </c>
      <c r="AJ169" s="533">
        <v>0</v>
      </c>
      <c r="AK169" s="533">
        <v>0</v>
      </c>
      <c r="AL169" s="533">
        <v>0</v>
      </c>
      <c r="AM169" s="533">
        <v>0</v>
      </c>
      <c r="AN169" s="533">
        <v>0</v>
      </c>
      <c r="AO169" s="533">
        <v>0</v>
      </c>
      <c r="AP169" s="533">
        <v>0</v>
      </c>
      <c r="AQ169" s="533">
        <v>0</v>
      </c>
      <c r="AR169" s="533">
        <v>0</v>
      </c>
      <c r="AS169" s="533">
        <v>0</v>
      </c>
      <c r="AT169" s="533">
        <v>0</v>
      </c>
      <c r="AU169" s="533">
        <v>0</v>
      </c>
      <c r="AV169" s="533">
        <v>0</v>
      </c>
      <c r="AW169" s="533">
        <v>0</v>
      </c>
      <c r="AX169" s="533">
        <v>0</v>
      </c>
      <c r="AY169" s="533">
        <v>0</v>
      </c>
      <c r="AZ169" s="533">
        <v>0</v>
      </c>
      <c r="BA169" s="533">
        <v>0</v>
      </c>
      <c r="BB169" s="533">
        <v>0</v>
      </c>
      <c r="BC169" s="533">
        <v>0</v>
      </c>
      <c r="BD169" s="533">
        <v>0</v>
      </c>
      <c r="BE169" s="533">
        <v>0</v>
      </c>
      <c r="BF169" s="533">
        <v>0</v>
      </c>
      <c r="BG169" s="533">
        <v>0</v>
      </c>
      <c r="BH169" s="533">
        <v>0</v>
      </c>
      <c r="BI169" s="533">
        <v>0</v>
      </c>
      <c r="BJ169" s="533">
        <v>0</v>
      </c>
      <c r="BK169" s="533">
        <v>0</v>
      </c>
      <c r="BL169" s="533">
        <v>0</v>
      </c>
      <c r="BM169" s="533">
        <v>0</v>
      </c>
      <c r="BN169" s="533">
        <v>0</v>
      </c>
      <c r="BO169" s="533">
        <v>0</v>
      </c>
      <c r="BP169" s="533">
        <v>0</v>
      </c>
      <c r="BQ169" s="533">
        <v>0</v>
      </c>
      <c r="BR169" s="533">
        <v>0</v>
      </c>
      <c r="BS169" s="533">
        <v>0</v>
      </c>
      <c r="BT169" s="533">
        <v>0</v>
      </c>
      <c r="BU169" s="533">
        <v>0</v>
      </c>
      <c r="BV169" s="533">
        <v>0</v>
      </c>
      <c r="BW169" s="533">
        <v>0</v>
      </c>
      <c r="BX169" s="533">
        <v>0</v>
      </c>
      <c r="BY169" s="533">
        <v>0</v>
      </c>
      <c r="BZ169" s="533">
        <v>0</v>
      </c>
      <c r="CA169" s="533">
        <v>0</v>
      </c>
      <c r="CB169" s="533">
        <v>0</v>
      </c>
      <c r="CC169" s="534">
        <f t="shared" si="45"/>
        <v>0</v>
      </c>
      <c r="CD169" s="534">
        <f t="shared" si="45"/>
        <v>0</v>
      </c>
      <c r="CG169" s="270">
        <v>160</v>
      </c>
    </row>
    <row r="170" spans="1:85">
      <c r="A170" s="541"/>
      <c r="B170" s="199" t="s">
        <v>492</v>
      </c>
      <c r="C170" s="533">
        <v>0</v>
      </c>
      <c r="D170" s="533">
        <v>0</v>
      </c>
      <c r="E170" s="533">
        <v>0</v>
      </c>
      <c r="F170" s="533">
        <v>0</v>
      </c>
      <c r="G170" s="533">
        <v>0</v>
      </c>
      <c r="H170" s="533">
        <v>0</v>
      </c>
      <c r="I170" s="533">
        <v>0</v>
      </c>
      <c r="J170" s="533">
        <v>0</v>
      </c>
      <c r="K170" s="533">
        <v>0</v>
      </c>
      <c r="L170" s="533">
        <v>0</v>
      </c>
      <c r="M170" s="533">
        <v>0</v>
      </c>
      <c r="N170" s="533">
        <v>0</v>
      </c>
      <c r="O170" s="533">
        <v>0</v>
      </c>
      <c r="P170" s="533">
        <v>0</v>
      </c>
      <c r="Q170" s="533">
        <v>0</v>
      </c>
      <c r="R170" s="533">
        <v>0</v>
      </c>
      <c r="S170" s="533">
        <v>0</v>
      </c>
      <c r="T170" s="533">
        <v>0</v>
      </c>
      <c r="U170" s="533">
        <v>0</v>
      </c>
      <c r="V170" s="533">
        <v>0</v>
      </c>
      <c r="W170" s="533">
        <v>0</v>
      </c>
      <c r="X170" s="533">
        <v>0</v>
      </c>
      <c r="Y170" s="533">
        <v>0</v>
      </c>
      <c r="Z170" s="533">
        <v>0</v>
      </c>
      <c r="AA170" s="533">
        <v>0</v>
      </c>
      <c r="AB170" s="533">
        <v>0</v>
      </c>
      <c r="AC170" s="533">
        <v>0</v>
      </c>
      <c r="AD170" s="533">
        <v>0</v>
      </c>
      <c r="AE170" s="533">
        <v>0</v>
      </c>
      <c r="AF170" s="533">
        <v>0</v>
      </c>
      <c r="AG170" s="533">
        <v>0</v>
      </c>
      <c r="AH170" s="533">
        <v>0</v>
      </c>
      <c r="AI170" s="533">
        <v>0</v>
      </c>
      <c r="AJ170" s="533">
        <v>0</v>
      </c>
      <c r="AK170" s="533">
        <v>0</v>
      </c>
      <c r="AL170" s="533">
        <v>0</v>
      </c>
      <c r="AM170" s="533">
        <v>0</v>
      </c>
      <c r="AN170" s="533">
        <v>0</v>
      </c>
      <c r="AO170" s="533">
        <v>0</v>
      </c>
      <c r="AP170" s="533">
        <v>0</v>
      </c>
      <c r="AQ170" s="533">
        <v>0</v>
      </c>
      <c r="AR170" s="533">
        <v>0</v>
      </c>
      <c r="AS170" s="533">
        <v>0</v>
      </c>
      <c r="AT170" s="533">
        <v>0</v>
      </c>
      <c r="AU170" s="533">
        <v>0</v>
      </c>
      <c r="AV170" s="533">
        <v>0</v>
      </c>
      <c r="AW170" s="533">
        <v>0</v>
      </c>
      <c r="AX170" s="533">
        <v>0</v>
      </c>
      <c r="AY170" s="533">
        <v>0</v>
      </c>
      <c r="AZ170" s="533">
        <v>0</v>
      </c>
      <c r="BA170" s="533">
        <v>0</v>
      </c>
      <c r="BB170" s="533">
        <v>0</v>
      </c>
      <c r="BC170" s="533">
        <v>0</v>
      </c>
      <c r="BD170" s="533">
        <v>0</v>
      </c>
      <c r="BE170" s="533">
        <v>0</v>
      </c>
      <c r="BF170" s="533">
        <v>0</v>
      </c>
      <c r="BG170" s="533">
        <v>0</v>
      </c>
      <c r="BH170" s="533">
        <v>0</v>
      </c>
      <c r="BI170" s="533">
        <v>0</v>
      </c>
      <c r="BJ170" s="533">
        <v>0</v>
      </c>
      <c r="BK170" s="533">
        <v>0</v>
      </c>
      <c r="BL170" s="533">
        <v>0</v>
      </c>
      <c r="BM170" s="533">
        <v>0</v>
      </c>
      <c r="BN170" s="533">
        <v>0</v>
      </c>
      <c r="BO170" s="533">
        <v>0</v>
      </c>
      <c r="BP170" s="533">
        <v>0</v>
      </c>
      <c r="BQ170" s="533">
        <v>0</v>
      </c>
      <c r="BR170" s="533">
        <v>0</v>
      </c>
      <c r="BS170" s="533">
        <v>0</v>
      </c>
      <c r="BT170" s="533">
        <v>0</v>
      </c>
      <c r="BU170" s="533">
        <v>0</v>
      </c>
      <c r="BV170" s="533">
        <v>0</v>
      </c>
      <c r="BW170" s="533">
        <v>0</v>
      </c>
      <c r="BX170" s="533">
        <v>0</v>
      </c>
      <c r="BY170" s="533">
        <v>0</v>
      </c>
      <c r="BZ170" s="533">
        <v>0</v>
      </c>
      <c r="CA170" s="533">
        <v>0</v>
      </c>
      <c r="CB170" s="533">
        <v>0</v>
      </c>
      <c r="CC170" s="534">
        <f t="shared" si="45"/>
        <v>0</v>
      </c>
      <c r="CD170" s="534">
        <f t="shared" si="45"/>
        <v>0</v>
      </c>
      <c r="CG170" s="270">
        <v>161</v>
      </c>
    </row>
    <row r="171" spans="1:85">
      <c r="A171" s="541"/>
      <c r="B171" s="199" t="s">
        <v>493</v>
      </c>
      <c r="C171" s="533">
        <v>0</v>
      </c>
      <c r="D171" s="533">
        <v>0</v>
      </c>
      <c r="E171" s="533">
        <v>0</v>
      </c>
      <c r="F171" s="533">
        <v>0</v>
      </c>
      <c r="G171" s="533">
        <v>0</v>
      </c>
      <c r="H171" s="533">
        <v>0</v>
      </c>
      <c r="I171" s="533">
        <v>0</v>
      </c>
      <c r="J171" s="533">
        <v>0</v>
      </c>
      <c r="K171" s="533">
        <v>0</v>
      </c>
      <c r="L171" s="533">
        <v>0</v>
      </c>
      <c r="M171" s="533">
        <v>0</v>
      </c>
      <c r="N171" s="533">
        <v>0</v>
      </c>
      <c r="O171" s="533">
        <v>0</v>
      </c>
      <c r="P171" s="533">
        <v>0</v>
      </c>
      <c r="Q171" s="533">
        <v>0</v>
      </c>
      <c r="R171" s="533">
        <v>0</v>
      </c>
      <c r="S171" s="533">
        <v>0</v>
      </c>
      <c r="T171" s="533">
        <v>0</v>
      </c>
      <c r="U171" s="533">
        <v>0</v>
      </c>
      <c r="V171" s="533">
        <v>0</v>
      </c>
      <c r="W171" s="533">
        <v>0</v>
      </c>
      <c r="X171" s="533">
        <v>0</v>
      </c>
      <c r="Y171" s="533">
        <v>0</v>
      </c>
      <c r="Z171" s="533">
        <v>0</v>
      </c>
      <c r="AA171" s="533">
        <v>0</v>
      </c>
      <c r="AB171" s="533">
        <v>0</v>
      </c>
      <c r="AC171" s="533">
        <v>0</v>
      </c>
      <c r="AD171" s="533">
        <v>0</v>
      </c>
      <c r="AE171" s="533">
        <v>0</v>
      </c>
      <c r="AF171" s="533">
        <v>0</v>
      </c>
      <c r="AG171" s="533">
        <v>0</v>
      </c>
      <c r="AH171" s="533">
        <v>0</v>
      </c>
      <c r="AI171" s="533">
        <v>0</v>
      </c>
      <c r="AJ171" s="533">
        <v>0</v>
      </c>
      <c r="AK171" s="533">
        <v>0</v>
      </c>
      <c r="AL171" s="533">
        <v>0</v>
      </c>
      <c r="AM171" s="533">
        <v>0</v>
      </c>
      <c r="AN171" s="533">
        <v>0</v>
      </c>
      <c r="AO171" s="533">
        <v>0</v>
      </c>
      <c r="AP171" s="533">
        <v>0</v>
      </c>
      <c r="AQ171" s="533">
        <v>0</v>
      </c>
      <c r="AR171" s="533">
        <v>0</v>
      </c>
      <c r="AS171" s="533">
        <v>0</v>
      </c>
      <c r="AT171" s="533">
        <v>0</v>
      </c>
      <c r="AU171" s="533">
        <v>0</v>
      </c>
      <c r="AV171" s="533">
        <v>0</v>
      </c>
      <c r="AW171" s="533">
        <v>0</v>
      </c>
      <c r="AX171" s="533">
        <v>0</v>
      </c>
      <c r="AY171" s="533">
        <v>0</v>
      </c>
      <c r="AZ171" s="533">
        <v>0</v>
      </c>
      <c r="BA171" s="533">
        <v>0</v>
      </c>
      <c r="BB171" s="533">
        <v>0</v>
      </c>
      <c r="BC171" s="533">
        <v>0</v>
      </c>
      <c r="BD171" s="533">
        <v>0</v>
      </c>
      <c r="BE171" s="533">
        <v>0</v>
      </c>
      <c r="BF171" s="533">
        <v>0</v>
      </c>
      <c r="BG171" s="533">
        <v>0</v>
      </c>
      <c r="BH171" s="533">
        <v>0</v>
      </c>
      <c r="BI171" s="533">
        <v>0</v>
      </c>
      <c r="BJ171" s="533">
        <v>0</v>
      </c>
      <c r="BK171" s="533">
        <v>0</v>
      </c>
      <c r="BL171" s="533">
        <v>0</v>
      </c>
      <c r="BM171" s="533">
        <v>0</v>
      </c>
      <c r="BN171" s="533">
        <v>0</v>
      </c>
      <c r="BO171" s="533">
        <v>0</v>
      </c>
      <c r="BP171" s="533">
        <v>0</v>
      </c>
      <c r="BQ171" s="533">
        <v>0</v>
      </c>
      <c r="BR171" s="533">
        <v>0</v>
      </c>
      <c r="BS171" s="533">
        <v>0</v>
      </c>
      <c r="BT171" s="533">
        <v>0</v>
      </c>
      <c r="BU171" s="533">
        <v>0</v>
      </c>
      <c r="BV171" s="533">
        <v>0</v>
      </c>
      <c r="BW171" s="533">
        <v>0</v>
      </c>
      <c r="BX171" s="533">
        <v>0</v>
      </c>
      <c r="BY171" s="533">
        <v>0</v>
      </c>
      <c r="BZ171" s="533">
        <v>0</v>
      </c>
      <c r="CA171" s="533">
        <v>0</v>
      </c>
      <c r="CB171" s="533">
        <v>0</v>
      </c>
      <c r="CC171" s="534">
        <f t="shared" si="45"/>
        <v>0</v>
      </c>
      <c r="CD171" s="534">
        <f t="shared" si="45"/>
        <v>0</v>
      </c>
      <c r="CG171" s="270">
        <v>162</v>
      </c>
    </row>
    <row r="172" spans="1:85">
      <c r="A172" s="541"/>
      <c r="B172" s="199" t="s">
        <v>494</v>
      </c>
      <c r="C172" s="533">
        <v>0</v>
      </c>
      <c r="D172" s="533">
        <v>0</v>
      </c>
      <c r="E172" s="533">
        <v>0</v>
      </c>
      <c r="F172" s="533">
        <v>0</v>
      </c>
      <c r="G172" s="533">
        <v>0</v>
      </c>
      <c r="H172" s="533">
        <v>0</v>
      </c>
      <c r="I172" s="533">
        <v>0</v>
      </c>
      <c r="J172" s="533">
        <v>0</v>
      </c>
      <c r="K172" s="533">
        <v>0</v>
      </c>
      <c r="L172" s="533">
        <v>0</v>
      </c>
      <c r="M172" s="533">
        <v>0</v>
      </c>
      <c r="N172" s="533">
        <v>0</v>
      </c>
      <c r="O172" s="533">
        <v>0</v>
      </c>
      <c r="P172" s="533">
        <v>0</v>
      </c>
      <c r="Q172" s="533">
        <v>0</v>
      </c>
      <c r="R172" s="533">
        <v>0</v>
      </c>
      <c r="S172" s="533">
        <v>0</v>
      </c>
      <c r="T172" s="533">
        <v>0</v>
      </c>
      <c r="U172" s="533">
        <v>0</v>
      </c>
      <c r="V172" s="533">
        <v>0</v>
      </c>
      <c r="W172" s="533">
        <v>0</v>
      </c>
      <c r="X172" s="533">
        <v>0</v>
      </c>
      <c r="Y172" s="533">
        <v>0</v>
      </c>
      <c r="Z172" s="533">
        <v>0</v>
      </c>
      <c r="AA172" s="533">
        <v>0</v>
      </c>
      <c r="AB172" s="533">
        <v>0</v>
      </c>
      <c r="AC172" s="533">
        <v>0</v>
      </c>
      <c r="AD172" s="533">
        <v>0</v>
      </c>
      <c r="AE172" s="533">
        <v>0</v>
      </c>
      <c r="AF172" s="533">
        <v>0</v>
      </c>
      <c r="AG172" s="533">
        <v>0</v>
      </c>
      <c r="AH172" s="533">
        <v>0</v>
      </c>
      <c r="AI172" s="533">
        <v>0</v>
      </c>
      <c r="AJ172" s="533">
        <v>0</v>
      </c>
      <c r="AK172" s="533">
        <v>0</v>
      </c>
      <c r="AL172" s="533">
        <v>0</v>
      </c>
      <c r="AM172" s="533">
        <v>0</v>
      </c>
      <c r="AN172" s="533">
        <v>0</v>
      </c>
      <c r="AO172" s="533">
        <v>0</v>
      </c>
      <c r="AP172" s="533">
        <v>0</v>
      </c>
      <c r="AQ172" s="533">
        <v>0</v>
      </c>
      <c r="AR172" s="533">
        <v>0</v>
      </c>
      <c r="AS172" s="533">
        <v>0</v>
      </c>
      <c r="AT172" s="533">
        <v>0</v>
      </c>
      <c r="AU172" s="533">
        <v>0</v>
      </c>
      <c r="AV172" s="533">
        <v>0</v>
      </c>
      <c r="AW172" s="533">
        <v>0</v>
      </c>
      <c r="AX172" s="533">
        <v>0</v>
      </c>
      <c r="AY172" s="533">
        <v>0</v>
      </c>
      <c r="AZ172" s="533">
        <v>0</v>
      </c>
      <c r="BA172" s="533">
        <v>0</v>
      </c>
      <c r="BB172" s="533">
        <v>0</v>
      </c>
      <c r="BC172" s="533">
        <v>0</v>
      </c>
      <c r="BD172" s="533">
        <v>0</v>
      </c>
      <c r="BE172" s="533">
        <v>0</v>
      </c>
      <c r="BF172" s="533">
        <v>0</v>
      </c>
      <c r="BG172" s="533">
        <v>0</v>
      </c>
      <c r="BH172" s="533">
        <v>0</v>
      </c>
      <c r="BI172" s="533">
        <v>0</v>
      </c>
      <c r="BJ172" s="533">
        <v>0</v>
      </c>
      <c r="BK172" s="533">
        <v>0</v>
      </c>
      <c r="BL172" s="533">
        <v>0</v>
      </c>
      <c r="BM172" s="533">
        <v>0</v>
      </c>
      <c r="BN172" s="533">
        <v>0</v>
      </c>
      <c r="BO172" s="533">
        <v>0</v>
      </c>
      <c r="BP172" s="533">
        <v>0</v>
      </c>
      <c r="BQ172" s="533">
        <v>0</v>
      </c>
      <c r="BR172" s="533">
        <v>0</v>
      </c>
      <c r="BS172" s="533">
        <v>0</v>
      </c>
      <c r="BT172" s="533">
        <v>0</v>
      </c>
      <c r="BU172" s="533">
        <v>0</v>
      </c>
      <c r="BV172" s="533">
        <v>0</v>
      </c>
      <c r="BW172" s="533">
        <v>0</v>
      </c>
      <c r="BX172" s="533">
        <v>0</v>
      </c>
      <c r="BY172" s="533">
        <v>0</v>
      </c>
      <c r="BZ172" s="533">
        <v>0</v>
      </c>
      <c r="CA172" s="533">
        <v>0</v>
      </c>
      <c r="CB172" s="533">
        <v>0</v>
      </c>
      <c r="CC172" s="534">
        <f t="shared" si="45"/>
        <v>0</v>
      </c>
      <c r="CD172" s="534">
        <f t="shared" si="45"/>
        <v>0</v>
      </c>
      <c r="CG172" s="270">
        <v>163</v>
      </c>
    </row>
    <row r="173" spans="1:85">
      <c r="A173" s="541"/>
      <c r="B173" s="200" t="s">
        <v>801</v>
      </c>
      <c r="C173" s="533">
        <v>0</v>
      </c>
      <c r="D173" s="533">
        <v>0</v>
      </c>
      <c r="E173" s="533">
        <v>0</v>
      </c>
      <c r="F173" s="533">
        <v>0</v>
      </c>
      <c r="G173" s="533">
        <v>0</v>
      </c>
      <c r="H173" s="533">
        <v>0</v>
      </c>
      <c r="I173" s="533">
        <v>0</v>
      </c>
      <c r="J173" s="533">
        <v>0</v>
      </c>
      <c r="K173" s="533">
        <v>0</v>
      </c>
      <c r="L173" s="533">
        <v>0</v>
      </c>
      <c r="M173" s="533">
        <v>0</v>
      </c>
      <c r="N173" s="533">
        <v>0</v>
      </c>
      <c r="O173" s="533">
        <v>0</v>
      </c>
      <c r="P173" s="533">
        <v>0</v>
      </c>
      <c r="Q173" s="533">
        <v>0</v>
      </c>
      <c r="R173" s="533">
        <v>0</v>
      </c>
      <c r="S173" s="533">
        <v>0</v>
      </c>
      <c r="T173" s="533">
        <v>0</v>
      </c>
      <c r="U173" s="533">
        <v>0</v>
      </c>
      <c r="V173" s="533">
        <v>0</v>
      </c>
      <c r="W173" s="533">
        <v>0</v>
      </c>
      <c r="X173" s="533">
        <v>0</v>
      </c>
      <c r="Y173" s="533">
        <v>0</v>
      </c>
      <c r="Z173" s="533">
        <v>0</v>
      </c>
      <c r="AA173" s="533">
        <v>0</v>
      </c>
      <c r="AB173" s="533">
        <v>0</v>
      </c>
      <c r="AC173" s="533">
        <v>0</v>
      </c>
      <c r="AD173" s="533">
        <v>0</v>
      </c>
      <c r="AE173" s="533">
        <v>0</v>
      </c>
      <c r="AF173" s="533">
        <v>0</v>
      </c>
      <c r="AG173" s="533">
        <v>0</v>
      </c>
      <c r="AH173" s="533">
        <v>0</v>
      </c>
      <c r="AI173" s="533">
        <v>0</v>
      </c>
      <c r="AJ173" s="533">
        <v>0</v>
      </c>
      <c r="AK173" s="533">
        <v>0</v>
      </c>
      <c r="AL173" s="533">
        <v>0</v>
      </c>
      <c r="AM173" s="533">
        <v>0</v>
      </c>
      <c r="AN173" s="533">
        <v>0</v>
      </c>
      <c r="AO173" s="533">
        <v>0</v>
      </c>
      <c r="AP173" s="533">
        <v>0</v>
      </c>
      <c r="AQ173" s="533">
        <v>0</v>
      </c>
      <c r="AR173" s="533">
        <v>0</v>
      </c>
      <c r="AS173" s="533">
        <v>0</v>
      </c>
      <c r="AT173" s="533">
        <v>0</v>
      </c>
      <c r="AU173" s="533">
        <v>0</v>
      </c>
      <c r="AV173" s="533">
        <v>0</v>
      </c>
      <c r="AW173" s="533">
        <v>0</v>
      </c>
      <c r="AX173" s="533">
        <v>0</v>
      </c>
      <c r="AY173" s="533">
        <v>0</v>
      </c>
      <c r="AZ173" s="533">
        <v>0</v>
      </c>
      <c r="BA173" s="533">
        <v>0</v>
      </c>
      <c r="BB173" s="533">
        <v>0</v>
      </c>
      <c r="BC173" s="533">
        <v>0</v>
      </c>
      <c r="BD173" s="533">
        <v>0</v>
      </c>
      <c r="BE173" s="533">
        <v>0</v>
      </c>
      <c r="BF173" s="533">
        <v>0</v>
      </c>
      <c r="BG173" s="533">
        <v>0</v>
      </c>
      <c r="BH173" s="533">
        <v>0</v>
      </c>
      <c r="BI173" s="533">
        <v>0</v>
      </c>
      <c r="BJ173" s="533">
        <v>0</v>
      </c>
      <c r="BK173" s="533">
        <v>0</v>
      </c>
      <c r="BL173" s="533">
        <v>0</v>
      </c>
      <c r="BM173" s="533">
        <v>0</v>
      </c>
      <c r="BN173" s="533">
        <v>0</v>
      </c>
      <c r="BO173" s="533">
        <v>0</v>
      </c>
      <c r="BP173" s="533">
        <v>0</v>
      </c>
      <c r="BQ173" s="533">
        <v>0</v>
      </c>
      <c r="BR173" s="533">
        <v>0</v>
      </c>
      <c r="BS173" s="533">
        <v>0</v>
      </c>
      <c r="BT173" s="533">
        <v>0</v>
      </c>
      <c r="BU173" s="533">
        <v>0</v>
      </c>
      <c r="BV173" s="533">
        <v>0</v>
      </c>
      <c r="BW173" s="533">
        <v>0</v>
      </c>
      <c r="BX173" s="533">
        <v>0</v>
      </c>
      <c r="BY173" s="533">
        <v>0</v>
      </c>
      <c r="BZ173" s="533">
        <v>0</v>
      </c>
      <c r="CA173" s="533">
        <v>0</v>
      </c>
      <c r="CB173" s="533">
        <v>0</v>
      </c>
      <c r="CC173" s="534">
        <f t="shared" si="45"/>
        <v>0</v>
      </c>
      <c r="CD173" s="534">
        <f t="shared" si="45"/>
        <v>0</v>
      </c>
      <c r="CG173" s="270">
        <v>164</v>
      </c>
    </row>
    <row r="174" spans="1:85">
      <c r="A174" s="541"/>
      <c r="B174" s="200" t="s">
        <v>802</v>
      </c>
      <c r="C174" s="533">
        <v>0</v>
      </c>
      <c r="D174" s="533">
        <v>0</v>
      </c>
      <c r="E174" s="533">
        <v>0</v>
      </c>
      <c r="F174" s="533">
        <v>0</v>
      </c>
      <c r="G174" s="533">
        <v>0</v>
      </c>
      <c r="H174" s="533">
        <v>0</v>
      </c>
      <c r="I174" s="533">
        <v>0</v>
      </c>
      <c r="J174" s="533">
        <v>0</v>
      </c>
      <c r="K174" s="533">
        <v>0</v>
      </c>
      <c r="L174" s="533">
        <v>0</v>
      </c>
      <c r="M174" s="533">
        <v>0</v>
      </c>
      <c r="N174" s="533">
        <v>0</v>
      </c>
      <c r="O174" s="533">
        <v>0</v>
      </c>
      <c r="P174" s="533">
        <v>0</v>
      </c>
      <c r="Q174" s="533">
        <v>0</v>
      </c>
      <c r="R174" s="533">
        <v>0</v>
      </c>
      <c r="S174" s="533">
        <v>0</v>
      </c>
      <c r="T174" s="533">
        <v>0</v>
      </c>
      <c r="U174" s="533">
        <v>0</v>
      </c>
      <c r="V174" s="533">
        <v>0</v>
      </c>
      <c r="W174" s="533">
        <v>0</v>
      </c>
      <c r="X174" s="533">
        <v>0</v>
      </c>
      <c r="Y174" s="533">
        <v>0</v>
      </c>
      <c r="Z174" s="533">
        <v>0</v>
      </c>
      <c r="AA174" s="533">
        <v>0</v>
      </c>
      <c r="AB174" s="533">
        <v>0</v>
      </c>
      <c r="AC174" s="533">
        <v>0</v>
      </c>
      <c r="AD174" s="533">
        <v>0</v>
      </c>
      <c r="AE174" s="533">
        <v>0</v>
      </c>
      <c r="AF174" s="533">
        <v>0</v>
      </c>
      <c r="AG174" s="533">
        <v>0</v>
      </c>
      <c r="AH174" s="533">
        <v>0</v>
      </c>
      <c r="AI174" s="533">
        <v>0</v>
      </c>
      <c r="AJ174" s="533">
        <v>0</v>
      </c>
      <c r="AK174" s="533">
        <v>0</v>
      </c>
      <c r="AL174" s="533">
        <v>0</v>
      </c>
      <c r="AM174" s="533">
        <v>0</v>
      </c>
      <c r="AN174" s="533">
        <v>0</v>
      </c>
      <c r="AO174" s="533">
        <v>0</v>
      </c>
      <c r="AP174" s="533">
        <v>0</v>
      </c>
      <c r="AQ174" s="533">
        <v>0</v>
      </c>
      <c r="AR174" s="533">
        <v>0</v>
      </c>
      <c r="AS174" s="533">
        <v>0</v>
      </c>
      <c r="AT174" s="533">
        <v>0</v>
      </c>
      <c r="AU174" s="533">
        <v>0</v>
      </c>
      <c r="AV174" s="533">
        <v>0</v>
      </c>
      <c r="AW174" s="533">
        <v>0</v>
      </c>
      <c r="AX174" s="533">
        <v>0</v>
      </c>
      <c r="AY174" s="533">
        <v>0</v>
      </c>
      <c r="AZ174" s="533">
        <v>0</v>
      </c>
      <c r="BA174" s="533">
        <v>0</v>
      </c>
      <c r="BB174" s="533">
        <v>0</v>
      </c>
      <c r="BC174" s="533">
        <v>0</v>
      </c>
      <c r="BD174" s="533">
        <v>0</v>
      </c>
      <c r="BE174" s="533">
        <v>0</v>
      </c>
      <c r="BF174" s="533">
        <v>0</v>
      </c>
      <c r="BG174" s="533">
        <v>0</v>
      </c>
      <c r="BH174" s="533">
        <v>0</v>
      </c>
      <c r="BI174" s="533">
        <v>0</v>
      </c>
      <c r="BJ174" s="533">
        <v>0</v>
      </c>
      <c r="BK174" s="533">
        <v>0</v>
      </c>
      <c r="BL174" s="533">
        <v>0</v>
      </c>
      <c r="BM174" s="533">
        <v>0</v>
      </c>
      <c r="BN174" s="533">
        <v>0</v>
      </c>
      <c r="BO174" s="533">
        <v>0</v>
      </c>
      <c r="BP174" s="533">
        <v>0</v>
      </c>
      <c r="BQ174" s="533">
        <v>0</v>
      </c>
      <c r="BR174" s="533">
        <v>0</v>
      </c>
      <c r="BS174" s="533">
        <v>0</v>
      </c>
      <c r="BT174" s="533">
        <v>0</v>
      </c>
      <c r="BU174" s="533">
        <v>0</v>
      </c>
      <c r="BV174" s="533">
        <v>0</v>
      </c>
      <c r="BW174" s="533">
        <v>0</v>
      </c>
      <c r="BX174" s="533">
        <v>0</v>
      </c>
      <c r="BY174" s="533">
        <v>0</v>
      </c>
      <c r="BZ174" s="533">
        <v>0</v>
      </c>
      <c r="CA174" s="533">
        <v>0</v>
      </c>
      <c r="CB174" s="533">
        <v>0</v>
      </c>
      <c r="CC174" s="534">
        <f t="shared" si="45"/>
        <v>0</v>
      </c>
      <c r="CD174" s="534">
        <f t="shared" si="45"/>
        <v>0</v>
      </c>
      <c r="CG174" s="270">
        <v>165</v>
      </c>
    </row>
    <row r="175" spans="1:85">
      <c r="A175" s="541"/>
      <c r="B175" s="200" t="s">
        <v>499</v>
      </c>
      <c r="C175" s="533">
        <v>0</v>
      </c>
      <c r="D175" s="533">
        <v>0</v>
      </c>
      <c r="E175" s="533">
        <v>0</v>
      </c>
      <c r="F175" s="533">
        <v>0</v>
      </c>
      <c r="G175" s="533">
        <v>0</v>
      </c>
      <c r="H175" s="533">
        <v>0</v>
      </c>
      <c r="I175" s="533">
        <v>0</v>
      </c>
      <c r="J175" s="533">
        <v>0</v>
      </c>
      <c r="K175" s="533">
        <v>0</v>
      </c>
      <c r="L175" s="533">
        <v>0</v>
      </c>
      <c r="M175" s="533">
        <v>0</v>
      </c>
      <c r="N175" s="533">
        <v>0</v>
      </c>
      <c r="O175" s="533">
        <v>0</v>
      </c>
      <c r="P175" s="533">
        <v>0</v>
      </c>
      <c r="Q175" s="533">
        <v>0</v>
      </c>
      <c r="R175" s="533">
        <v>0</v>
      </c>
      <c r="S175" s="533">
        <v>0</v>
      </c>
      <c r="T175" s="533">
        <v>0</v>
      </c>
      <c r="U175" s="533">
        <v>0</v>
      </c>
      <c r="V175" s="533">
        <v>0</v>
      </c>
      <c r="W175" s="533">
        <v>0</v>
      </c>
      <c r="X175" s="533">
        <v>0</v>
      </c>
      <c r="Y175" s="533">
        <v>0</v>
      </c>
      <c r="Z175" s="533">
        <v>0</v>
      </c>
      <c r="AA175" s="533">
        <v>0</v>
      </c>
      <c r="AB175" s="533">
        <v>0</v>
      </c>
      <c r="AC175" s="533">
        <v>0</v>
      </c>
      <c r="AD175" s="533">
        <v>0</v>
      </c>
      <c r="AE175" s="533">
        <v>0</v>
      </c>
      <c r="AF175" s="533">
        <v>0</v>
      </c>
      <c r="AG175" s="533">
        <v>0</v>
      </c>
      <c r="AH175" s="533">
        <v>0</v>
      </c>
      <c r="AI175" s="533">
        <v>0</v>
      </c>
      <c r="AJ175" s="533">
        <v>0</v>
      </c>
      <c r="AK175" s="533">
        <v>0</v>
      </c>
      <c r="AL175" s="533">
        <v>0</v>
      </c>
      <c r="AM175" s="533">
        <v>0</v>
      </c>
      <c r="AN175" s="533">
        <v>0</v>
      </c>
      <c r="AO175" s="533">
        <v>0</v>
      </c>
      <c r="AP175" s="533">
        <v>0</v>
      </c>
      <c r="AQ175" s="533">
        <v>0</v>
      </c>
      <c r="AR175" s="533">
        <v>0</v>
      </c>
      <c r="AS175" s="533">
        <v>0</v>
      </c>
      <c r="AT175" s="533">
        <v>0</v>
      </c>
      <c r="AU175" s="533">
        <v>0</v>
      </c>
      <c r="AV175" s="533">
        <v>0</v>
      </c>
      <c r="AW175" s="533">
        <v>0</v>
      </c>
      <c r="AX175" s="533">
        <v>0</v>
      </c>
      <c r="AY175" s="533">
        <v>0</v>
      </c>
      <c r="AZ175" s="533">
        <v>0</v>
      </c>
      <c r="BA175" s="533">
        <v>0</v>
      </c>
      <c r="BB175" s="533">
        <v>0</v>
      </c>
      <c r="BC175" s="533">
        <v>0</v>
      </c>
      <c r="BD175" s="533">
        <v>0</v>
      </c>
      <c r="BE175" s="533">
        <v>0</v>
      </c>
      <c r="BF175" s="533">
        <v>0</v>
      </c>
      <c r="BG175" s="533">
        <v>0</v>
      </c>
      <c r="BH175" s="533">
        <v>0</v>
      </c>
      <c r="BI175" s="533">
        <v>0</v>
      </c>
      <c r="BJ175" s="533">
        <v>0</v>
      </c>
      <c r="BK175" s="533">
        <v>0</v>
      </c>
      <c r="BL175" s="533">
        <v>0</v>
      </c>
      <c r="BM175" s="533">
        <v>0</v>
      </c>
      <c r="BN175" s="533">
        <v>0</v>
      </c>
      <c r="BO175" s="533">
        <v>0</v>
      </c>
      <c r="BP175" s="533">
        <v>0</v>
      </c>
      <c r="BQ175" s="533">
        <v>0</v>
      </c>
      <c r="BR175" s="533">
        <v>0</v>
      </c>
      <c r="BS175" s="533">
        <v>0</v>
      </c>
      <c r="BT175" s="533">
        <v>0</v>
      </c>
      <c r="BU175" s="533">
        <v>0</v>
      </c>
      <c r="BV175" s="533">
        <v>0</v>
      </c>
      <c r="BW175" s="533">
        <v>0</v>
      </c>
      <c r="BX175" s="533">
        <v>0</v>
      </c>
      <c r="BY175" s="533">
        <v>0</v>
      </c>
      <c r="BZ175" s="533">
        <v>0</v>
      </c>
      <c r="CA175" s="533">
        <v>0</v>
      </c>
      <c r="CB175" s="533">
        <v>0</v>
      </c>
      <c r="CC175" s="534">
        <f t="shared" si="45"/>
        <v>0</v>
      </c>
      <c r="CD175" s="534">
        <f t="shared" si="45"/>
        <v>0</v>
      </c>
      <c r="CG175" s="270">
        <v>166</v>
      </c>
    </row>
    <row r="176" spans="1:85">
      <c r="A176" s="541"/>
      <c r="B176" s="200" t="s">
        <v>500</v>
      </c>
      <c r="C176" s="533">
        <v>0</v>
      </c>
      <c r="D176" s="533">
        <v>0</v>
      </c>
      <c r="E176" s="533">
        <v>0</v>
      </c>
      <c r="F176" s="533">
        <v>0</v>
      </c>
      <c r="G176" s="533">
        <v>0</v>
      </c>
      <c r="H176" s="533">
        <v>0</v>
      </c>
      <c r="I176" s="533">
        <v>0</v>
      </c>
      <c r="J176" s="533">
        <v>0</v>
      </c>
      <c r="K176" s="533">
        <v>0</v>
      </c>
      <c r="L176" s="533">
        <v>0</v>
      </c>
      <c r="M176" s="533">
        <v>0</v>
      </c>
      <c r="N176" s="533">
        <v>0</v>
      </c>
      <c r="O176" s="533">
        <v>0</v>
      </c>
      <c r="P176" s="533">
        <v>0</v>
      </c>
      <c r="Q176" s="533">
        <v>0</v>
      </c>
      <c r="R176" s="533">
        <v>0</v>
      </c>
      <c r="S176" s="533">
        <v>0</v>
      </c>
      <c r="T176" s="533">
        <v>0</v>
      </c>
      <c r="U176" s="533">
        <v>0</v>
      </c>
      <c r="V176" s="533">
        <v>0</v>
      </c>
      <c r="W176" s="533">
        <v>0</v>
      </c>
      <c r="X176" s="533">
        <v>0</v>
      </c>
      <c r="Y176" s="533">
        <v>0</v>
      </c>
      <c r="Z176" s="533">
        <v>0</v>
      </c>
      <c r="AA176" s="533">
        <v>0</v>
      </c>
      <c r="AB176" s="533">
        <v>0</v>
      </c>
      <c r="AC176" s="533">
        <v>0</v>
      </c>
      <c r="AD176" s="533">
        <v>0</v>
      </c>
      <c r="AE176" s="533">
        <v>0</v>
      </c>
      <c r="AF176" s="533">
        <v>0</v>
      </c>
      <c r="AG176" s="533">
        <v>0</v>
      </c>
      <c r="AH176" s="533">
        <v>0</v>
      </c>
      <c r="AI176" s="533">
        <v>0</v>
      </c>
      <c r="AJ176" s="533">
        <v>0</v>
      </c>
      <c r="AK176" s="533">
        <v>0</v>
      </c>
      <c r="AL176" s="533">
        <v>0</v>
      </c>
      <c r="AM176" s="533">
        <v>0</v>
      </c>
      <c r="AN176" s="533">
        <v>0</v>
      </c>
      <c r="AO176" s="533">
        <v>0</v>
      </c>
      <c r="AP176" s="533">
        <v>0</v>
      </c>
      <c r="AQ176" s="533">
        <v>0</v>
      </c>
      <c r="AR176" s="533">
        <v>0</v>
      </c>
      <c r="AS176" s="533">
        <v>0</v>
      </c>
      <c r="AT176" s="533">
        <v>0</v>
      </c>
      <c r="AU176" s="533">
        <v>0</v>
      </c>
      <c r="AV176" s="533">
        <v>0</v>
      </c>
      <c r="AW176" s="533">
        <v>0</v>
      </c>
      <c r="AX176" s="533">
        <v>0</v>
      </c>
      <c r="AY176" s="533">
        <v>0</v>
      </c>
      <c r="AZ176" s="533">
        <v>0</v>
      </c>
      <c r="BA176" s="533">
        <v>0</v>
      </c>
      <c r="BB176" s="533">
        <v>0</v>
      </c>
      <c r="BC176" s="533">
        <v>0</v>
      </c>
      <c r="BD176" s="533">
        <v>0</v>
      </c>
      <c r="BE176" s="533">
        <v>0</v>
      </c>
      <c r="BF176" s="533">
        <v>0</v>
      </c>
      <c r="BG176" s="533">
        <v>0</v>
      </c>
      <c r="BH176" s="533">
        <v>0</v>
      </c>
      <c r="BI176" s="533">
        <v>0</v>
      </c>
      <c r="BJ176" s="533">
        <v>0</v>
      </c>
      <c r="BK176" s="533">
        <v>0</v>
      </c>
      <c r="BL176" s="533">
        <v>0</v>
      </c>
      <c r="BM176" s="533">
        <v>0</v>
      </c>
      <c r="BN176" s="533">
        <v>0</v>
      </c>
      <c r="BO176" s="533">
        <v>0</v>
      </c>
      <c r="BP176" s="533">
        <v>0</v>
      </c>
      <c r="BQ176" s="533">
        <v>0</v>
      </c>
      <c r="BR176" s="533">
        <v>0</v>
      </c>
      <c r="BS176" s="533">
        <v>0</v>
      </c>
      <c r="BT176" s="533">
        <v>0</v>
      </c>
      <c r="BU176" s="533">
        <v>0</v>
      </c>
      <c r="BV176" s="533">
        <v>0</v>
      </c>
      <c r="BW176" s="533">
        <v>0</v>
      </c>
      <c r="BX176" s="533">
        <v>0</v>
      </c>
      <c r="BY176" s="533">
        <v>0</v>
      </c>
      <c r="BZ176" s="533">
        <v>0</v>
      </c>
      <c r="CA176" s="533">
        <v>0</v>
      </c>
      <c r="CB176" s="533">
        <v>0</v>
      </c>
      <c r="CC176" s="534">
        <f t="shared" si="45"/>
        <v>0</v>
      </c>
      <c r="CD176" s="534">
        <f t="shared" si="45"/>
        <v>0</v>
      </c>
      <c r="CG176" s="270">
        <v>167</v>
      </c>
    </row>
    <row r="177" spans="1:86">
      <c r="A177" s="541"/>
      <c r="B177" s="542" t="s">
        <v>524</v>
      </c>
      <c r="C177" s="533">
        <v>0</v>
      </c>
      <c r="D177" s="533">
        <v>0</v>
      </c>
      <c r="E177" s="533">
        <v>0</v>
      </c>
      <c r="F177" s="533">
        <v>0</v>
      </c>
      <c r="G177" s="533">
        <v>0</v>
      </c>
      <c r="H177" s="533">
        <v>0</v>
      </c>
      <c r="I177" s="533">
        <v>0</v>
      </c>
      <c r="J177" s="533">
        <v>0</v>
      </c>
      <c r="K177" s="533">
        <v>0</v>
      </c>
      <c r="L177" s="533">
        <v>0</v>
      </c>
      <c r="M177" s="533">
        <v>0</v>
      </c>
      <c r="N177" s="533">
        <v>0</v>
      </c>
      <c r="O177" s="533">
        <v>0</v>
      </c>
      <c r="P177" s="533">
        <v>0</v>
      </c>
      <c r="Q177" s="533">
        <v>0</v>
      </c>
      <c r="R177" s="533">
        <v>0</v>
      </c>
      <c r="S177" s="533">
        <v>0</v>
      </c>
      <c r="T177" s="533">
        <v>0</v>
      </c>
      <c r="U177" s="533">
        <v>0</v>
      </c>
      <c r="V177" s="533">
        <v>0</v>
      </c>
      <c r="W177" s="533">
        <v>0</v>
      </c>
      <c r="X177" s="533">
        <v>0</v>
      </c>
      <c r="Y177" s="533">
        <v>0</v>
      </c>
      <c r="Z177" s="533">
        <v>0</v>
      </c>
      <c r="AA177" s="533">
        <v>0</v>
      </c>
      <c r="AB177" s="533">
        <v>0</v>
      </c>
      <c r="AC177" s="533">
        <v>0</v>
      </c>
      <c r="AD177" s="533">
        <v>0</v>
      </c>
      <c r="AE177" s="533">
        <v>0</v>
      </c>
      <c r="AF177" s="533">
        <v>0</v>
      </c>
      <c r="AG177" s="533">
        <v>0</v>
      </c>
      <c r="AH177" s="533">
        <v>0</v>
      </c>
      <c r="AI177" s="533">
        <v>0</v>
      </c>
      <c r="AJ177" s="533">
        <v>0</v>
      </c>
      <c r="AK177" s="533">
        <v>0</v>
      </c>
      <c r="AL177" s="533">
        <v>0</v>
      </c>
      <c r="AM177" s="533">
        <v>0</v>
      </c>
      <c r="AN177" s="533">
        <v>0</v>
      </c>
      <c r="AO177" s="533">
        <v>0</v>
      </c>
      <c r="AP177" s="533">
        <v>0</v>
      </c>
      <c r="AQ177" s="533">
        <v>0</v>
      </c>
      <c r="AR177" s="533">
        <v>0</v>
      </c>
      <c r="AS177" s="533">
        <v>0</v>
      </c>
      <c r="AT177" s="533">
        <v>0</v>
      </c>
      <c r="AU177" s="533">
        <v>0</v>
      </c>
      <c r="AV177" s="533">
        <v>0</v>
      </c>
      <c r="AW177" s="533">
        <v>0</v>
      </c>
      <c r="AX177" s="533">
        <v>0</v>
      </c>
      <c r="AY177" s="533">
        <v>0</v>
      </c>
      <c r="AZ177" s="533">
        <v>0</v>
      </c>
      <c r="BA177" s="533">
        <v>0</v>
      </c>
      <c r="BB177" s="533">
        <v>0</v>
      </c>
      <c r="BC177" s="533">
        <v>0</v>
      </c>
      <c r="BD177" s="533">
        <v>0</v>
      </c>
      <c r="BE177" s="533">
        <v>0</v>
      </c>
      <c r="BF177" s="533">
        <v>0</v>
      </c>
      <c r="BG177" s="533">
        <v>0</v>
      </c>
      <c r="BH177" s="533">
        <v>0</v>
      </c>
      <c r="BI177" s="533">
        <v>0</v>
      </c>
      <c r="BJ177" s="533">
        <v>0</v>
      </c>
      <c r="BK177" s="533">
        <v>0</v>
      </c>
      <c r="BL177" s="533">
        <v>0</v>
      </c>
      <c r="BM177" s="533">
        <v>0</v>
      </c>
      <c r="BN177" s="533">
        <v>0</v>
      </c>
      <c r="BO177" s="533">
        <v>0</v>
      </c>
      <c r="BP177" s="533">
        <v>0</v>
      </c>
      <c r="BQ177" s="533">
        <v>0</v>
      </c>
      <c r="BR177" s="533">
        <v>0</v>
      </c>
      <c r="BS177" s="533">
        <v>0</v>
      </c>
      <c r="BT177" s="533">
        <v>0</v>
      </c>
      <c r="BU177" s="533">
        <v>0</v>
      </c>
      <c r="BV177" s="533">
        <v>0</v>
      </c>
      <c r="BW177" s="533">
        <v>0</v>
      </c>
      <c r="BX177" s="533">
        <v>0</v>
      </c>
      <c r="BY177" s="533">
        <v>0</v>
      </c>
      <c r="BZ177" s="533">
        <v>0</v>
      </c>
      <c r="CA177" s="533">
        <v>0</v>
      </c>
      <c r="CB177" s="533">
        <v>0</v>
      </c>
      <c r="CC177" s="534">
        <f t="shared" si="45"/>
        <v>0</v>
      </c>
      <c r="CD177" s="534">
        <f t="shared" si="45"/>
        <v>0</v>
      </c>
      <c r="CG177" s="270">
        <v>168</v>
      </c>
      <c r="CH177" s="239"/>
    </row>
    <row r="178" spans="1:86">
      <c r="A178" s="540" t="s">
        <v>480</v>
      </c>
      <c r="B178" s="529" t="s">
        <v>804</v>
      </c>
      <c r="C178" s="530">
        <f>SUM(C179:C188)</f>
        <v>0</v>
      </c>
      <c r="D178" s="530">
        <f t="shared" ref="D178:BO178" si="51">SUM(D179:D188)</f>
        <v>0</v>
      </c>
      <c r="E178" s="530">
        <f t="shared" si="51"/>
        <v>0</v>
      </c>
      <c r="F178" s="530">
        <f t="shared" si="51"/>
        <v>0</v>
      </c>
      <c r="G178" s="530">
        <f t="shared" si="51"/>
        <v>0</v>
      </c>
      <c r="H178" s="530">
        <f t="shared" si="51"/>
        <v>0</v>
      </c>
      <c r="I178" s="530">
        <f t="shared" si="51"/>
        <v>0</v>
      </c>
      <c r="J178" s="530">
        <f t="shared" si="51"/>
        <v>0</v>
      </c>
      <c r="K178" s="530">
        <f t="shared" si="51"/>
        <v>0</v>
      </c>
      <c r="L178" s="530">
        <f t="shared" si="51"/>
        <v>0</v>
      </c>
      <c r="M178" s="530">
        <f t="shared" si="51"/>
        <v>0</v>
      </c>
      <c r="N178" s="530">
        <f t="shared" si="51"/>
        <v>0</v>
      </c>
      <c r="O178" s="530">
        <f t="shared" si="51"/>
        <v>0</v>
      </c>
      <c r="P178" s="530">
        <f t="shared" si="51"/>
        <v>0</v>
      </c>
      <c r="Q178" s="530">
        <f t="shared" si="51"/>
        <v>0</v>
      </c>
      <c r="R178" s="530">
        <f t="shared" si="51"/>
        <v>0</v>
      </c>
      <c r="S178" s="530">
        <f t="shared" si="51"/>
        <v>0</v>
      </c>
      <c r="T178" s="530">
        <f t="shared" si="51"/>
        <v>0</v>
      </c>
      <c r="U178" s="530">
        <f t="shared" si="51"/>
        <v>0</v>
      </c>
      <c r="V178" s="530">
        <f t="shared" si="51"/>
        <v>0</v>
      </c>
      <c r="W178" s="530">
        <f t="shared" si="51"/>
        <v>0</v>
      </c>
      <c r="X178" s="530">
        <f t="shared" si="51"/>
        <v>0</v>
      </c>
      <c r="Y178" s="530">
        <f t="shared" si="51"/>
        <v>0</v>
      </c>
      <c r="Z178" s="530">
        <f t="shared" si="51"/>
        <v>0</v>
      </c>
      <c r="AA178" s="530">
        <f t="shared" si="51"/>
        <v>0</v>
      </c>
      <c r="AB178" s="530">
        <f t="shared" si="51"/>
        <v>0</v>
      </c>
      <c r="AC178" s="530">
        <f t="shared" si="51"/>
        <v>0</v>
      </c>
      <c r="AD178" s="530">
        <f t="shared" si="51"/>
        <v>0</v>
      </c>
      <c r="AE178" s="530">
        <f t="shared" si="51"/>
        <v>0</v>
      </c>
      <c r="AF178" s="530">
        <f t="shared" si="51"/>
        <v>0</v>
      </c>
      <c r="AG178" s="530">
        <f t="shared" si="51"/>
        <v>0</v>
      </c>
      <c r="AH178" s="530">
        <f t="shared" si="51"/>
        <v>0</v>
      </c>
      <c r="AI178" s="530">
        <f t="shared" si="51"/>
        <v>0</v>
      </c>
      <c r="AJ178" s="530">
        <f t="shared" si="51"/>
        <v>0</v>
      </c>
      <c r="AK178" s="530">
        <f t="shared" si="51"/>
        <v>0</v>
      </c>
      <c r="AL178" s="530">
        <f t="shared" si="51"/>
        <v>0</v>
      </c>
      <c r="AM178" s="530">
        <f t="shared" si="51"/>
        <v>0</v>
      </c>
      <c r="AN178" s="530">
        <f t="shared" si="51"/>
        <v>0</v>
      </c>
      <c r="AO178" s="530">
        <f t="shared" si="51"/>
        <v>0</v>
      </c>
      <c r="AP178" s="530">
        <f t="shared" si="51"/>
        <v>0</v>
      </c>
      <c r="AQ178" s="530">
        <f t="shared" si="51"/>
        <v>0</v>
      </c>
      <c r="AR178" s="530">
        <f t="shared" si="51"/>
        <v>0</v>
      </c>
      <c r="AS178" s="530">
        <f t="shared" si="51"/>
        <v>0</v>
      </c>
      <c r="AT178" s="530">
        <f t="shared" si="51"/>
        <v>0</v>
      </c>
      <c r="AU178" s="530">
        <f t="shared" si="51"/>
        <v>0</v>
      </c>
      <c r="AV178" s="530">
        <f t="shared" si="51"/>
        <v>0</v>
      </c>
      <c r="AW178" s="530">
        <f t="shared" si="51"/>
        <v>0</v>
      </c>
      <c r="AX178" s="530">
        <f t="shared" si="51"/>
        <v>0</v>
      </c>
      <c r="AY178" s="530">
        <f t="shared" si="51"/>
        <v>0</v>
      </c>
      <c r="AZ178" s="530">
        <f t="shared" si="51"/>
        <v>0</v>
      </c>
      <c r="BA178" s="530">
        <f t="shared" si="51"/>
        <v>0</v>
      </c>
      <c r="BB178" s="530">
        <f t="shared" si="51"/>
        <v>0</v>
      </c>
      <c r="BC178" s="530">
        <f t="shared" si="51"/>
        <v>0</v>
      </c>
      <c r="BD178" s="530">
        <f t="shared" si="51"/>
        <v>0</v>
      </c>
      <c r="BE178" s="530">
        <f t="shared" si="51"/>
        <v>0</v>
      </c>
      <c r="BF178" s="530">
        <f t="shared" si="51"/>
        <v>0</v>
      </c>
      <c r="BG178" s="530">
        <f t="shared" si="51"/>
        <v>0</v>
      </c>
      <c r="BH178" s="530">
        <f t="shared" si="51"/>
        <v>0</v>
      </c>
      <c r="BI178" s="530">
        <f t="shared" si="51"/>
        <v>0</v>
      </c>
      <c r="BJ178" s="530">
        <f t="shared" si="51"/>
        <v>0</v>
      </c>
      <c r="BK178" s="530">
        <f t="shared" si="51"/>
        <v>0</v>
      </c>
      <c r="BL178" s="530">
        <f t="shared" si="51"/>
        <v>0</v>
      </c>
      <c r="BM178" s="530">
        <f t="shared" si="51"/>
        <v>0</v>
      </c>
      <c r="BN178" s="530">
        <f t="shared" si="51"/>
        <v>0</v>
      </c>
      <c r="BO178" s="530">
        <f t="shared" si="51"/>
        <v>0</v>
      </c>
      <c r="BP178" s="530">
        <f t="shared" ref="BP178:CD178" si="52">SUM(BP179:BP188)</f>
        <v>0</v>
      </c>
      <c r="BQ178" s="530">
        <f t="shared" si="52"/>
        <v>0</v>
      </c>
      <c r="BR178" s="530">
        <f t="shared" si="52"/>
        <v>0</v>
      </c>
      <c r="BS178" s="530">
        <f t="shared" si="52"/>
        <v>0</v>
      </c>
      <c r="BT178" s="530">
        <f t="shared" si="52"/>
        <v>0</v>
      </c>
      <c r="BU178" s="530">
        <f t="shared" si="52"/>
        <v>0</v>
      </c>
      <c r="BV178" s="530">
        <f t="shared" si="52"/>
        <v>0</v>
      </c>
      <c r="BW178" s="530">
        <f t="shared" si="52"/>
        <v>0</v>
      </c>
      <c r="BX178" s="530">
        <f t="shared" si="52"/>
        <v>0</v>
      </c>
      <c r="BY178" s="530">
        <f t="shared" si="52"/>
        <v>0</v>
      </c>
      <c r="BZ178" s="530">
        <f t="shared" si="52"/>
        <v>0</v>
      </c>
      <c r="CA178" s="530">
        <f t="shared" si="52"/>
        <v>0</v>
      </c>
      <c r="CB178" s="530">
        <f>SUM(CB179:CB188)</f>
        <v>0</v>
      </c>
      <c r="CC178" s="530">
        <f t="shared" si="52"/>
        <v>0</v>
      </c>
      <c r="CD178" s="530">
        <f t="shared" si="52"/>
        <v>0</v>
      </c>
      <c r="CG178" s="270">
        <v>169</v>
      </c>
    </row>
    <row r="179" spans="1:86">
      <c r="A179" s="543"/>
      <c r="B179" s="352" t="s">
        <v>226</v>
      </c>
      <c r="C179" s="533">
        <v>0</v>
      </c>
      <c r="D179" s="533">
        <v>0</v>
      </c>
      <c r="E179" s="533">
        <v>0</v>
      </c>
      <c r="F179" s="533">
        <v>0</v>
      </c>
      <c r="G179" s="533">
        <v>0</v>
      </c>
      <c r="H179" s="533">
        <v>0</v>
      </c>
      <c r="I179" s="533">
        <v>0</v>
      </c>
      <c r="J179" s="533">
        <v>0</v>
      </c>
      <c r="K179" s="533">
        <v>0</v>
      </c>
      <c r="L179" s="533">
        <v>0</v>
      </c>
      <c r="M179" s="533">
        <v>0</v>
      </c>
      <c r="N179" s="533">
        <v>0</v>
      </c>
      <c r="O179" s="533">
        <v>0</v>
      </c>
      <c r="P179" s="533">
        <v>0</v>
      </c>
      <c r="Q179" s="533">
        <v>0</v>
      </c>
      <c r="R179" s="533">
        <v>0</v>
      </c>
      <c r="S179" s="533">
        <v>0</v>
      </c>
      <c r="T179" s="533">
        <v>0</v>
      </c>
      <c r="U179" s="533">
        <v>0</v>
      </c>
      <c r="V179" s="533">
        <v>0</v>
      </c>
      <c r="W179" s="533">
        <v>0</v>
      </c>
      <c r="X179" s="533">
        <v>0</v>
      </c>
      <c r="Y179" s="533">
        <v>0</v>
      </c>
      <c r="Z179" s="533">
        <v>0</v>
      </c>
      <c r="AA179" s="533">
        <v>0</v>
      </c>
      <c r="AB179" s="533">
        <v>0</v>
      </c>
      <c r="AC179" s="533">
        <v>0</v>
      </c>
      <c r="AD179" s="533">
        <v>0</v>
      </c>
      <c r="AE179" s="533">
        <v>0</v>
      </c>
      <c r="AF179" s="533">
        <v>0</v>
      </c>
      <c r="AG179" s="533">
        <v>0</v>
      </c>
      <c r="AH179" s="533">
        <v>0</v>
      </c>
      <c r="AI179" s="533">
        <v>0</v>
      </c>
      <c r="AJ179" s="533">
        <v>0</v>
      </c>
      <c r="AK179" s="533">
        <v>0</v>
      </c>
      <c r="AL179" s="533">
        <v>0</v>
      </c>
      <c r="AM179" s="533">
        <v>0</v>
      </c>
      <c r="AN179" s="533">
        <v>0</v>
      </c>
      <c r="AO179" s="533">
        <v>0</v>
      </c>
      <c r="AP179" s="533">
        <v>0</v>
      </c>
      <c r="AQ179" s="533">
        <v>0</v>
      </c>
      <c r="AR179" s="533">
        <v>0</v>
      </c>
      <c r="AS179" s="533">
        <v>0</v>
      </c>
      <c r="AT179" s="533">
        <v>0</v>
      </c>
      <c r="AU179" s="533">
        <v>0</v>
      </c>
      <c r="AV179" s="533">
        <v>0</v>
      </c>
      <c r="AW179" s="533">
        <v>0</v>
      </c>
      <c r="AX179" s="533">
        <v>0</v>
      </c>
      <c r="AY179" s="533">
        <v>0</v>
      </c>
      <c r="AZ179" s="533">
        <v>0</v>
      </c>
      <c r="BA179" s="533">
        <v>0</v>
      </c>
      <c r="BB179" s="533">
        <v>0</v>
      </c>
      <c r="BC179" s="533">
        <v>0</v>
      </c>
      <c r="BD179" s="533">
        <v>0</v>
      </c>
      <c r="BE179" s="533">
        <v>0</v>
      </c>
      <c r="BF179" s="533">
        <v>0</v>
      </c>
      <c r="BG179" s="533">
        <v>0</v>
      </c>
      <c r="BH179" s="533">
        <v>0</v>
      </c>
      <c r="BI179" s="533">
        <v>0</v>
      </c>
      <c r="BJ179" s="533">
        <v>0</v>
      </c>
      <c r="BK179" s="533">
        <v>0</v>
      </c>
      <c r="BL179" s="533">
        <v>0</v>
      </c>
      <c r="BM179" s="533">
        <v>0</v>
      </c>
      <c r="BN179" s="533">
        <v>0</v>
      </c>
      <c r="BO179" s="533">
        <v>0</v>
      </c>
      <c r="BP179" s="533">
        <v>0</v>
      </c>
      <c r="BQ179" s="533">
        <v>0</v>
      </c>
      <c r="BR179" s="533">
        <v>0</v>
      </c>
      <c r="BS179" s="533">
        <v>0</v>
      </c>
      <c r="BT179" s="533">
        <v>0</v>
      </c>
      <c r="BU179" s="533">
        <v>0</v>
      </c>
      <c r="BV179" s="533">
        <v>0</v>
      </c>
      <c r="BW179" s="533">
        <v>0</v>
      </c>
      <c r="BX179" s="533">
        <v>0</v>
      </c>
      <c r="BY179" s="533">
        <v>0</v>
      </c>
      <c r="BZ179" s="533">
        <v>0</v>
      </c>
      <c r="CA179" s="533">
        <v>0</v>
      </c>
      <c r="CB179" s="533">
        <v>0</v>
      </c>
      <c r="CC179" s="534">
        <f t="shared" si="45"/>
        <v>0</v>
      </c>
      <c r="CD179" s="534">
        <f t="shared" si="45"/>
        <v>0</v>
      </c>
      <c r="CG179" s="270">
        <v>170</v>
      </c>
    </row>
    <row r="180" spans="1:86">
      <c r="A180" s="541"/>
      <c r="B180" s="199" t="s">
        <v>490</v>
      </c>
      <c r="C180" s="533">
        <v>0</v>
      </c>
      <c r="D180" s="533">
        <v>0</v>
      </c>
      <c r="E180" s="533">
        <v>0</v>
      </c>
      <c r="F180" s="533">
        <v>0</v>
      </c>
      <c r="G180" s="533">
        <v>0</v>
      </c>
      <c r="H180" s="533">
        <v>0</v>
      </c>
      <c r="I180" s="533">
        <v>0</v>
      </c>
      <c r="J180" s="533">
        <v>0</v>
      </c>
      <c r="K180" s="533">
        <v>0</v>
      </c>
      <c r="L180" s="533">
        <v>0</v>
      </c>
      <c r="M180" s="533">
        <v>0</v>
      </c>
      <c r="N180" s="533">
        <v>0</v>
      </c>
      <c r="O180" s="533">
        <v>0</v>
      </c>
      <c r="P180" s="533">
        <v>0</v>
      </c>
      <c r="Q180" s="533">
        <v>0</v>
      </c>
      <c r="R180" s="533">
        <v>0</v>
      </c>
      <c r="S180" s="533">
        <v>0</v>
      </c>
      <c r="T180" s="533">
        <v>0</v>
      </c>
      <c r="U180" s="533">
        <v>0</v>
      </c>
      <c r="V180" s="533">
        <v>0</v>
      </c>
      <c r="W180" s="533">
        <v>0</v>
      </c>
      <c r="X180" s="533">
        <v>0</v>
      </c>
      <c r="Y180" s="533">
        <v>0</v>
      </c>
      <c r="Z180" s="533">
        <v>0</v>
      </c>
      <c r="AA180" s="533">
        <v>0</v>
      </c>
      <c r="AB180" s="533">
        <v>0</v>
      </c>
      <c r="AC180" s="533">
        <v>0</v>
      </c>
      <c r="AD180" s="533">
        <v>0</v>
      </c>
      <c r="AE180" s="533">
        <v>0</v>
      </c>
      <c r="AF180" s="533">
        <v>0</v>
      </c>
      <c r="AG180" s="533">
        <v>0</v>
      </c>
      <c r="AH180" s="533">
        <v>0</v>
      </c>
      <c r="AI180" s="533">
        <v>0</v>
      </c>
      <c r="AJ180" s="533">
        <v>0</v>
      </c>
      <c r="AK180" s="533">
        <v>0</v>
      </c>
      <c r="AL180" s="533">
        <v>0</v>
      </c>
      <c r="AM180" s="533">
        <v>0</v>
      </c>
      <c r="AN180" s="533">
        <v>0</v>
      </c>
      <c r="AO180" s="533">
        <v>0</v>
      </c>
      <c r="AP180" s="533">
        <v>0</v>
      </c>
      <c r="AQ180" s="533">
        <v>0</v>
      </c>
      <c r="AR180" s="533">
        <v>0</v>
      </c>
      <c r="AS180" s="533">
        <v>0</v>
      </c>
      <c r="AT180" s="533">
        <v>0</v>
      </c>
      <c r="AU180" s="533">
        <v>0</v>
      </c>
      <c r="AV180" s="533">
        <v>0</v>
      </c>
      <c r="AW180" s="533">
        <v>0</v>
      </c>
      <c r="AX180" s="533">
        <v>0</v>
      </c>
      <c r="AY180" s="533">
        <v>0</v>
      </c>
      <c r="AZ180" s="533">
        <v>0</v>
      </c>
      <c r="BA180" s="533">
        <v>0</v>
      </c>
      <c r="BB180" s="533">
        <v>0</v>
      </c>
      <c r="BC180" s="533">
        <v>0</v>
      </c>
      <c r="BD180" s="533">
        <v>0</v>
      </c>
      <c r="BE180" s="533">
        <v>0</v>
      </c>
      <c r="BF180" s="533">
        <v>0</v>
      </c>
      <c r="BG180" s="533">
        <v>0</v>
      </c>
      <c r="BH180" s="533">
        <v>0</v>
      </c>
      <c r="BI180" s="533">
        <v>0</v>
      </c>
      <c r="BJ180" s="533">
        <v>0</v>
      </c>
      <c r="BK180" s="533">
        <v>0</v>
      </c>
      <c r="BL180" s="533">
        <v>0</v>
      </c>
      <c r="BM180" s="533">
        <v>0</v>
      </c>
      <c r="BN180" s="533">
        <v>0</v>
      </c>
      <c r="BO180" s="533">
        <v>0</v>
      </c>
      <c r="BP180" s="533">
        <v>0</v>
      </c>
      <c r="BQ180" s="533">
        <v>0</v>
      </c>
      <c r="BR180" s="533">
        <v>0</v>
      </c>
      <c r="BS180" s="533">
        <v>0</v>
      </c>
      <c r="BT180" s="533">
        <v>0</v>
      </c>
      <c r="BU180" s="533">
        <v>0</v>
      </c>
      <c r="BV180" s="533">
        <v>0</v>
      </c>
      <c r="BW180" s="533">
        <v>0</v>
      </c>
      <c r="BX180" s="533">
        <v>0</v>
      </c>
      <c r="BY180" s="533">
        <v>0</v>
      </c>
      <c r="BZ180" s="533">
        <v>0</v>
      </c>
      <c r="CA180" s="533">
        <v>0</v>
      </c>
      <c r="CB180" s="533">
        <v>0</v>
      </c>
      <c r="CC180" s="534">
        <f t="shared" si="45"/>
        <v>0</v>
      </c>
      <c r="CD180" s="534">
        <f t="shared" si="45"/>
        <v>0</v>
      </c>
      <c r="CG180" s="270">
        <v>171</v>
      </c>
    </row>
    <row r="181" spans="1:86">
      <c r="A181" s="541"/>
      <c r="B181" s="199" t="s">
        <v>492</v>
      </c>
      <c r="C181" s="533">
        <v>0</v>
      </c>
      <c r="D181" s="533">
        <v>0</v>
      </c>
      <c r="E181" s="533">
        <v>0</v>
      </c>
      <c r="F181" s="533">
        <v>0</v>
      </c>
      <c r="G181" s="533">
        <v>0</v>
      </c>
      <c r="H181" s="533">
        <v>0</v>
      </c>
      <c r="I181" s="533">
        <v>0</v>
      </c>
      <c r="J181" s="533">
        <v>0</v>
      </c>
      <c r="K181" s="533">
        <v>0</v>
      </c>
      <c r="L181" s="533">
        <v>0</v>
      </c>
      <c r="M181" s="533">
        <v>0</v>
      </c>
      <c r="N181" s="533">
        <v>0</v>
      </c>
      <c r="O181" s="533">
        <v>0</v>
      </c>
      <c r="P181" s="533">
        <v>0</v>
      </c>
      <c r="Q181" s="533">
        <v>0</v>
      </c>
      <c r="R181" s="533">
        <v>0</v>
      </c>
      <c r="S181" s="533">
        <v>0</v>
      </c>
      <c r="T181" s="533">
        <v>0</v>
      </c>
      <c r="U181" s="533">
        <v>0</v>
      </c>
      <c r="V181" s="533">
        <v>0</v>
      </c>
      <c r="W181" s="533">
        <v>0</v>
      </c>
      <c r="X181" s="533">
        <v>0</v>
      </c>
      <c r="Y181" s="533">
        <v>0</v>
      </c>
      <c r="Z181" s="533">
        <v>0</v>
      </c>
      <c r="AA181" s="533">
        <v>0</v>
      </c>
      <c r="AB181" s="533">
        <v>0</v>
      </c>
      <c r="AC181" s="533">
        <v>0</v>
      </c>
      <c r="AD181" s="533">
        <v>0</v>
      </c>
      <c r="AE181" s="533">
        <v>0</v>
      </c>
      <c r="AF181" s="533">
        <v>0</v>
      </c>
      <c r="AG181" s="533">
        <v>0</v>
      </c>
      <c r="AH181" s="533">
        <v>0</v>
      </c>
      <c r="AI181" s="533">
        <v>0</v>
      </c>
      <c r="AJ181" s="533">
        <v>0</v>
      </c>
      <c r="AK181" s="533">
        <v>0</v>
      </c>
      <c r="AL181" s="533">
        <v>0</v>
      </c>
      <c r="AM181" s="533">
        <v>0</v>
      </c>
      <c r="AN181" s="533">
        <v>0</v>
      </c>
      <c r="AO181" s="533">
        <v>0</v>
      </c>
      <c r="AP181" s="533">
        <v>0</v>
      </c>
      <c r="AQ181" s="533">
        <v>0</v>
      </c>
      <c r="AR181" s="533">
        <v>0</v>
      </c>
      <c r="AS181" s="533">
        <v>0</v>
      </c>
      <c r="AT181" s="533">
        <v>0</v>
      </c>
      <c r="AU181" s="533">
        <v>0</v>
      </c>
      <c r="AV181" s="533">
        <v>0</v>
      </c>
      <c r="AW181" s="533">
        <v>0</v>
      </c>
      <c r="AX181" s="533">
        <v>0</v>
      </c>
      <c r="AY181" s="533">
        <v>0</v>
      </c>
      <c r="AZ181" s="533">
        <v>0</v>
      </c>
      <c r="BA181" s="533">
        <v>0</v>
      </c>
      <c r="BB181" s="533">
        <v>0</v>
      </c>
      <c r="BC181" s="533">
        <v>0</v>
      </c>
      <c r="BD181" s="533">
        <v>0</v>
      </c>
      <c r="BE181" s="533">
        <v>0</v>
      </c>
      <c r="BF181" s="533">
        <v>0</v>
      </c>
      <c r="BG181" s="533">
        <v>0</v>
      </c>
      <c r="BH181" s="533">
        <v>0</v>
      </c>
      <c r="BI181" s="533">
        <v>0</v>
      </c>
      <c r="BJ181" s="533">
        <v>0</v>
      </c>
      <c r="BK181" s="533">
        <v>0</v>
      </c>
      <c r="BL181" s="533">
        <v>0</v>
      </c>
      <c r="BM181" s="533">
        <v>0</v>
      </c>
      <c r="BN181" s="533">
        <v>0</v>
      </c>
      <c r="BO181" s="533">
        <v>0</v>
      </c>
      <c r="BP181" s="533">
        <v>0</v>
      </c>
      <c r="BQ181" s="533">
        <v>0</v>
      </c>
      <c r="BR181" s="533">
        <v>0</v>
      </c>
      <c r="BS181" s="533">
        <v>0</v>
      </c>
      <c r="BT181" s="533">
        <v>0</v>
      </c>
      <c r="BU181" s="533">
        <v>0</v>
      </c>
      <c r="BV181" s="533">
        <v>0</v>
      </c>
      <c r="BW181" s="533">
        <v>0</v>
      </c>
      <c r="BX181" s="533">
        <v>0</v>
      </c>
      <c r="BY181" s="533">
        <v>0</v>
      </c>
      <c r="BZ181" s="533">
        <v>0</v>
      </c>
      <c r="CA181" s="533">
        <v>0</v>
      </c>
      <c r="CB181" s="533">
        <v>0</v>
      </c>
      <c r="CC181" s="534">
        <f t="shared" si="45"/>
        <v>0</v>
      </c>
      <c r="CD181" s="534">
        <f t="shared" si="45"/>
        <v>0</v>
      </c>
      <c r="CG181" s="270">
        <v>172</v>
      </c>
    </row>
    <row r="182" spans="1:86">
      <c r="A182" s="541"/>
      <c r="B182" s="199" t="s">
        <v>493</v>
      </c>
      <c r="C182" s="533">
        <v>0</v>
      </c>
      <c r="D182" s="533">
        <v>0</v>
      </c>
      <c r="E182" s="533">
        <v>0</v>
      </c>
      <c r="F182" s="533">
        <v>0</v>
      </c>
      <c r="G182" s="533">
        <v>0</v>
      </c>
      <c r="H182" s="533">
        <v>0</v>
      </c>
      <c r="I182" s="533">
        <v>0</v>
      </c>
      <c r="J182" s="533">
        <v>0</v>
      </c>
      <c r="K182" s="533">
        <v>0</v>
      </c>
      <c r="L182" s="533">
        <v>0</v>
      </c>
      <c r="M182" s="533">
        <v>0</v>
      </c>
      <c r="N182" s="533">
        <v>0</v>
      </c>
      <c r="O182" s="533">
        <v>0</v>
      </c>
      <c r="P182" s="533">
        <v>0</v>
      </c>
      <c r="Q182" s="533">
        <v>0</v>
      </c>
      <c r="R182" s="533">
        <v>0</v>
      </c>
      <c r="S182" s="533">
        <v>0</v>
      </c>
      <c r="T182" s="533">
        <v>0</v>
      </c>
      <c r="U182" s="533">
        <v>0</v>
      </c>
      <c r="V182" s="533">
        <v>0</v>
      </c>
      <c r="W182" s="533">
        <v>0</v>
      </c>
      <c r="X182" s="533">
        <v>0</v>
      </c>
      <c r="Y182" s="533">
        <v>0</v>
      </c>
      <c r="Z182" s="533">
        <v>0</v>
      </c>
      <c r="AA182" s="533">
        <v>0</v>
      </c>
      <c r="AB182" s="533">
        <v>0</v>
      </c>
      <c r="AC182" s="533">
        <v>0</v>
      </c>
      <c r="AD182" s="533">
        <v>0</v>
      </c>
      <c r="AE182" s="533">
        <v>0</v>
      </c>
      <c r="AF182" s="533">
        <v>0</v>
      </c>
      <c r="AG182" s="533">
        <v>0</v>
      </c>
      <c r="AH182" s="533">
        <v>0</v>
      </c>
      <c r="AI182" s="533">
        <v>0</v>
      </c>
      <c r="AJ182" s="533">
        <v>0</v>
      </c>
      <c r="AK182" s="533">
        <v>0</v>
      </c>
      <c r="AL182" s="533">
        <v>0</v>
      </c>
      <c r="AM182" s="533">
        <v>0</v>
      </c>
      <c r="AN182" s="533">
        <v>0</v>
      </c>
      <c r="AO182" s="533">
        <v>0</v>
      </c>
      <c r="AP182" s="533">
        <v>0</v>
      </c>
      <c r="AQ182" s="533">
        <v>0</v>
      </c>
      <c r="AR182" s="533">
        <v>0</v>
      </c>
      <c r="AS182" s="533">
        <v>0</v>
      </c>
      <c r="AT182" s="533">
        <v>0</v>
      </c>
      <c r="AU182" s="533">
        <v>0</v>
      </c>
      <c r="AV182" s="533">
        <v>0</v>
      </c>
      <c r="AW182" s="533">
        <v>0</v>
      </c>
      <c r="AX182" s="533">
        <v>0</v>
      </c>
      <c r="AY182" s="533">
        <v>0</v>
      </c>
      <c r="AZ182" s="533">
        <v>0</v>
      </c>
      <c r="BA182" s="533">
        <v>0</v>
      </c>
      <c r="BB182" s="533">
        <v>0</v>
      </c>
      <c r="BC182" s="533">
        <v>0</v>
      </c>
      <c r="BD182" s="533">
        <v>0</v>
      </c>
      <c r="BE182" s="533">
        <v>0</v>
      </c>
      <c r="BF182" s="533">
        <v>0</v>
      </c>
      <c r="BG182" s="533">
        <v>0</v>
      </c>
      <c r="BH182" s="533">
        <v>0</v>
      </c>
      <c r="BI182" s="533">
        <v>0</v>
      </c>
      <c r="BJ182" s="533">
        <v>0</v>
      </c>
      <c r="BK182" s="533">
        <v>0</v>
      </c>
      <c r="BL182" s="533">
        <v>0</v>
      </c>
      <c r="BM182" s="533">
        <v>0</v>
      </c>
      <c r="BN182" s="533">
        <v>0</v>
      </c>
      <c r="BO182" s="533">
        <v>0</v>
      </c>
      <c r="BP182" s="533">
        <v>0</v>
      </c>
      <c r="BQ182" s="533">
        <v>0</v>
      </c>
      <c r="BR182" s="533">
        <v>0</v>
      </c>
      <c r="BS182" s="533">
        <v>0</v>
      </c>
      <c r="BT182" s="533">
        <v>0</v>
      </c>
      <c r="BU182" s="533">
        <v>0</v>
      </c>
      <c r="BV182" s="533">
        <v>0</v>
      </c>
      <c r="BW182" s="533">
        <v>0</v>
      </c>
      <c r="BX182" s="533">
        <v>0</v>
      </c>
      <c r="BY182" s="533">
        <v>0</v>
      </c>
      <c r="BZ182" s="533">
        <v>0</v>
      </c>
      <c r="CA182" s="533">
        <v>0</v>
      </c>
      <c r="CB182" s="533">
        <v>0</v>
      </c>
      <c r="CC182" s="534">
        <f t="shared" si="45"/>
        <v>0</v>
      </c>
      <c r="CD182" s="534">
        <f t="shared" si="45"/>
        <v>0</v>
      </c>
      <c r="CG182" s="270">
        <v>173</v>
      </c>
    </row>
    <row r="183" spans="1:86">
      <c r="A183" s="541"/>
      <c r="B183" s="199" t="s">
        <v>494</v>
      </c>
      <c r="C183" s="533">
        <v>0</v>
      </c>
      <c r="D183" s="533">
        <v>0</v>
      </c>
      <c r="E183" s="533">
        <v>0</v>
      </c>
      <c r="F183" s="533">
        <v>0</v>
      </c>
      <c r="G183" s="533">
        <v>0</v>
      </c>
      <c r="H183" s="533">
        <v>0</v>
      </c>
      <c r="I183" s="533">
        <v>0</v>
      </c>
      <c r="J183" s="533">
        <v>0</v>
      </c>
      <c r="K183" s="533">
        <v>0</v>
      </c>
      <c r="L183" s="533">
        <v>0</v>
      </c>
      <c r="M183" s="533">
        <v>0</v>
      </c>
      <c r="N183" s="533">
        <v>0</v>
      </c>
      <c r="O183" s="533">
        <v>0</v>
      </c>
      <c r="P183" s="533">
        <v>0</v>
      </c>
      <c r="Q183" s="533">
        <v>0</v>
      </c>
      <c r="R183" s="533">
        <v>0</v>
      </c>
      <c r="S183" s="533">
        <v>0</v>
      </c>
      <c r="T183" s="533">
        <v>0</v>
      </c>
      <c r="U183" s="533">
        <v>0</v>
      </c>
      <c r="V183" s="533">
        <v>0</v>
      </c>
      <c r="W183" s="533">
        <v>0</v>
      </c>
      <c r="X183" s="533">
        <v>0</v>
      </c>
      <c r="Y183" s="533">
        <v>0</v>
      </c>
      <c r="Z183" s="533">
        <v>0</v>
      </c>
      <c r="AA183" s="533">
        <v>0</v>
      </c>
      <c r="AB183" s="533">
        <v>0</v>
      </c>
      <c r="AC183" s="533">
        <v>0</v>
      </c>
      <c r="AD183" s="533">
        <v>0</v>
      </c>
      <c r="AE183" s="533">
        <v>0</v>
      </c>
      <c r="AF183" s="533">
        <v>0</v>
      </c>
      <c r="AG183" s="533">
        <v>0</v>
      </c>
      <c r="AH183" s="533">
        <v>0</v>
      </c>
      <c r="AI183" s="533">
        <v>0</v>
      </c>
      <c r="AJ183" s="533">
        <v>0</v>
      </c>
      <c r="AK183" s="533">
        <v>0</v>
      </c>
      <c r="AL183" s="533">
        <v>0</v>
      </c>
      <c r="AM183" s="533">
        <v>0</v>
      </c>
      <c r="AN183" s="533">
        <v>0</v>
      </c>
      <c r="AO183" s="533">
        <v>0</v>
      </c>
      <c r="AP183" s="533">
        <v>0</v>
      </c>
      <c r="AQ183" s="533">
        <v>0</v>
      </c>
      <c r="AR183" s="533">
        <v>0</v>
      </c>
      <c r="AS183" s="533">
        <v>0</v>
      </c>
      <c r="AT183" s="533">
        <v>0</v>
      </c>
      <c r="AU183" s="533">
        <v>0</v>
      </c>
      <c r="AV183" s="533">
        <v>0</v>
      </c>
      <c r="AW183" s="533">
        <v>0</v>
      </c>
      <c r="AX183" s="533">
        <v>0</v>
      </c>
      <c r="AY183" s="533">
        <v>0</v>
      </c>
      <c r="AZ183" s="533">
        <v>0</v>
      </c>
      <c r="BA183" s="533">
        <v>0</v>
      </c>
      <c r="BB183" s="533">
        <v>0</v>
      </c>
      <c r="BC183" s="533">
        <v>0</v>
      </c>
      <c r="BD183" s="533">
        <v>0</v>
      </c>
      <c r="BE183" s="533">
        <v>0</v>
      </c>
      <c r="BF183" s="533">
        <v>0</v>
      </c>
      <c r="BG183" s="533">
        <v>0</v>
      </c>
      <c r="BH183" s="533">
        <v>0</v>
      </c>
      <c r="BI183" s="533">
        <v>0</v>
      </c>
      <c r="BJ183" s="533">
        <v>0</v>
      </c>
      <c r="BK183" s="533">
        <v>0</v>
      </c>
      <c r="BL183" s="533">
        <v>0</v>
      </c>
      <c r="BM183" s="533">
        <v>0</v>
      </c>
      <c r="BN183" s="533">
        <v>0</v>
      </c>
      <c r="BO183" s="533">
        <v>0</v>
      </c>
      <c r="BP183" s="533">
        <v>0</v>
      </c>
      <c r="BQ183" s="533">
        <v>0</v>
      </c>
      <c r="BR183" s="533">
        <v>0</v>
      </c>
      <c r="BS183" s="533">
        <v>0</v>
      </c>
      <c r="BT183" s="533">
        <v>0</v>
      </c>
      <c r="BU183" s="533">
        <v>0</v>
      </c>
      <c r="BV183" s="533">
        <v>0</v>
      </c>
      <c r="BW183" s="533">
        <v>0</v>
      </c>
      <c r="BX183" s="533">
        <v>0</v>
      </c>
      <c r="BY183" s="533">
        <v>0</v>
      </c>
      <c r="BZ183" s="533">
        <v>0</v>
      </c>
      <c r="CA183" s="533">
        <v>0</v>
      </c>
      <c r="CB183" s="533">
        <v>0</v>
      </c>
      <c r="CC183" s="534">
        <f t="shared" si="45"/>
        <v>0</v>
      </c>
      <c r="CD183" s="534">
        <f t="shared" si="45"/>
        <v>0</v>
      </c>
      <c r="CG183" s="270">
        <v>174</v>
      </c>
    </row>
    <row r="184" spans="1:86">
      <c r="A184" s="541"/>
      <c r="B184" s="200" t="s">
        <v>801</v>
      </c>
      <c r="C184" s="533">
        <v>0</v>
      </c>
      <c r="D184" s="533">
        <v>0</v>
      </c>
      <c r="E184" s="533">
        <v>0</v>
      </c>
      <c r="F184" s="533">
        <v>0</v>
      </c>
      <c r="G184" s="533">
        <v>0</v>
      </c>
      <c r="H184" s="533">
        <v>0</v>
      </c>
      <c r="I184" s="533">
        <v>0</v>
      </c>
      <c r="J184" s="533">
        <v>0</v>
      </c>
      <c r="K184" s="533">
        <v>0</v>
      </c>
      <c r="L184" s="533">
        <v>0</v>
      </c>
      <c r="M184" s="533">
        <v>0</v>
      </c>
      <c r="N184" s="533">
        <v>0</v>
      </c>
      <c r="O184" s="533">
        <v>0</v>
      </c>
      <c r="P184" s="533">
        <v>0</v>
      </c>
      <c r="Q184" s="533">
        <v>0</v>
      </c>
      <c r="R184" s="533">
        <v>0</v>
      </c>
      <c r="S184" s="533">
        <v>0</v>
      </c>
      <c r="T184" s="533">
        <v>0</v>
      </c>
      <c r="U184" s="533">
        <v>0</v>
      </c>
      <c r="V184" s="533">
        <v>0</v>
      </c>
      <c r="W184" s="533">
        <v>0</v>
      </c>
      <c r="X184" s="533">
        <v>0</v>
      </c>
      <c r="Y184" s="533">
        <v>0</v>
      </c>
      <c r="Z184" s="533">
        <v>0</v>
      </c>
      <c r="AA184" s="533">
        <v>0</v>
      </c>
      <c r="AB184" s="533">
        <v>0</v>
      </c>
      <c r="AC184" s="533">
        <v>0</v>
      </c>
      <c r="AD184" s="533">
        <v>0</v>
      </c>
      <c r="AE184" s="533">
        <v>0</v>
      </c>
      <c r="AF184" s="533">
        <v>0</v>
      </c>
      <c r="AG184" s="533">
        <v>0</v>
      </c>
      <c r="AH184" s="533">
        <v>0</v>
      </c>
      <c r="AI184" s="533">
        <v>0</v>
      </c>
      <c r="AJ184" s="533">
        <v>0</v>
      </c>
      <c r="AK184" s="533">
        <v>0</v>
      </c>
      <c r="AL184" s="533">
        <v>0</v>
      </c>
      <c r="AM184" s="533">
        <v>0</v>
      </c>
      <c r="AN184" s="533">
        <v>0</v>
      </c>
      <c r="AO184" s="533">
        <v>0</v>
      </c>
      <c r="AP184" s="533">
        <v>0</v>
      </c>
      <c r="AQ184" s="533">
        <v>0</v>
      </c>
      <c r="AR184" s="533">
        <v>0</v>
      </c>
      <c r="AS184" s="533">
        <v>0</v>
      </c>
      <c r="AT184" s="533">
        <v>0</v>
      </c>
      <c r="AU184" s="533">
        <v>0</v>
      </c>
      <c r="AV184" s="533">
        <v>0</v>
      </c>
      <c r="AW184" s="533">
        <v>0</v>
      </c>
      <c r="AX184" s="533">
        <v>0</v>
      </c>
      <c r="AY184" s="533">
        <v>0</v>
      </c>
      <c r="AZ184" s="533">
        <v>0</v>
      </c>
      <c r="BA184" s="533">
        <v>0</v>
      </c>
      <c r="BB184" s="533">
        <v>0</v>
      </c>
      <c r="BC184" s="533">
        <v>0</v>
      </c>
      <c r="BD184" s="533">
        <v>0</v>
      </c>
      <c r="BE184" s="533">
        <v>0</v>
      </c>
      <c r="BF184" s="533">
        <v>0</v>
      </c>
      <c r="BG184" s="533">
        <v>0</v>
      </c>
      <c r="BH184" s="533">
        <v>0</v>
      </c>
      <c r="BI184" s="533">
        <v>0</v>
      </c>
      <c r="BJ184" s="533">
        <v>0</v>
      </c>
      <c r="BK184" s="533">
        <v>0</v>
      </c>
      <c r="BL184" s="533">
        <v>0</v>
      </c>
      <c r="BM184" s="533">
        <v>0</v>
      </c>
      <c r="BN184" s="533">
        <v>0</v>
      </c>
      <c r="BO184" s="533">
        <v>0</v>
      </c>
      <c r="BP184" s="533">
        <v>0</v>
      </c>
      <c r="BQ184" s="533">
        <v>0</v>
      </c>
      <c r="BR184" s="533">
        <v>0</v>
      </c>
      <c r="BS184" s="533">
        <v>0</v>
      </c>
      <c r="BT184" s="533">
        <v>0</v>
      </c>
      <c r="BU184" s="533">
        <v>0</v>
      </c>
      <c r="BV184" s="533">
        <v>0</v>
      </c>
      <c r="BW184" s="533">
        <v>0</v>
      </c>
      <c r="BX184" s="533">
        <v>0</v>
      </c>
      <c r="BY184" s="533">
        <v>0</v>
      </c>
      <c r="BZ184" s="533">
        <v>0</v>
      </c>
      <c r="CA184" s="533">
        <v>0</v>
      </c>
      <c r="CB184" s="533">
        <v>0</v>
      </c>
      <c r="CC184" s="534">
        <f t="shared" si="45"/>
        <v>0</v>
      </c>
      <c r="CD184" s="534">
        <f t="shared" si="45"/>
        <v>0</v>
      </c>
      <c r="CG184" s="270">
        <v>175</v>
      </c>
    </row>
    <row r="185" spans="1:86">
      <c r="A185" s="541"/>
      <c r="B185" s="200" t="s">
        <v>802</v>
      </c>
      <c r="C185" s="533">
        <v>0</v>
      </c>
      <c r="D185" s="533">
        <v>0</v>
      </c>
      <c r="E185" s="533">
        <v>0</v>
      </c>
      <c r="F185" s="533">
        <v>0</v>
      </c>
      <c r="G185" s="533">
        <v>0</v>
      </c>
      <c r="H185" s="533">
        <v>0</v>
      </c>
      <c r="I185" s="533">
        <v>0</v>
      </c>
      <c r="J185" s="533">
        <v>0</v>
      </c>
      <c r="K185" s="533">
        <v>0</v>
      </c>
      <c r="L185" s="533">
        <v>0</v>
      </c>
      <c r="M185" s="533">
        <v>0</v>
      </c>
      <c r="N185" s="533">
        <v>0</v>
      </c>
      <c r="O185" s="533">
        <v>0</v>
      </c>
      <c r="P185" s="533">
        <v>0</v>
      </c>
      <c r="Q185" s="533">
        <v>0</v>
      </c>
      <c r="R185" s="533">
        <v>0</v>
      </c>
      <c r="S185" s="533">
        <v>0</v>
      </c>
      <c r="T185" s="533">
        <v>0</v>
      </c>
      <c r="U185" s="533">
        <v>0</v>
      </c>
      <c r="V185" s="533">
        <v>0</v>
      </c>
      <c r="W185" s="533">
        <v>0</v>
      </c>
      <c r="X185" s="533">
        <v>0</v>
      </c>
      <c r="Y185" s="533">
        <v>0</v>
      </c>
      <c r="Z185" s="533">
        <v>0</v>
      </c>
      <c r="AA185" s="533">
        <v>0</v>
      </c>
      <c r="AB185" s="533">
        <v>0</v>
      </c>
      <c r="AC185" s="533">
        <v>0</v>
      </c>
      <c r="AD185" s="533">
        <v>0</v>
      </c>
      <c r="AE185" s="533">
        <v>0</v>
      </c>
      <c r="AF185" s="533">
        <v>0</v>
      </c>
      <c r="AG185" s="533">
        <v>0</v>
      </c>
      <c r="AH185" s="533">
        <v>0</v>
      </c>
      <c r="AI185" s="533">
        <v>0</v>
      </c>
      <c r="AJ185" s="533">
        <v>0</v>
      </c>
      <c r="AK185" s="533">
        <v>0</v>
      </c>
      <c r="AL185" s="533">
        <v>0</v>
      </c>
      <c r="AM185" s="533">
        <v>0</v>
      </c>
      <c r="AN185" s="533">
        <v>0</v>
      </c>
      <c r="AO185" s="533">
        <v>0</v>
      </c>
      <c r="AP185" s="533">
        <v>0</v>
      </c>
      <c r="AQ185" s="533">
        <v>0</v>
      </c>
      <c r="AR185" s="533">
        <v>0</v>
      </c>
      <c r="AS185" s="533">
        <v>0</v>
      </c>
      <c r="AT185" s="533">
        <v>0</v>
      </c>
      <c r="AU185" s="533">
        <v>0</v>
      </c>
      <c r="AV185" s="533">
        <v>0</v>
      </c>
      <c r="AW185" s="533">
        <v>0</v>
      </c>
      <c r="AX185" s="533">
        <v>0</v>
      </c>
      <c r="AY185" s="533">
        <v>0</v>
      </c>
      <c r="AZ185" s="533">
        <v>0</v>
      </c>
      <c r="BA185" s="533">
        <v>0</v>
      </c>
      <c r="BB185" s="533">
        <v>0</v>
      </c>
      <c r="BC185" s="533">
        <v>0</v>
      </c>
      <c r="BD185" s="533">
        <v>0</v>
      </c>
      <c r="BE185" s="533">
        <v>0</v>
      </c>
      <c r="BF185" s="533">
        <v>0</v>
      </c>
      <c r="BG185" s="533">
        <v>0</v>
      </c>
      <c r="BH185" s="533">
        <v>0</v>
      </c>
      <c r="BI185" s="533">
        <v>0</v>
      </c>
      <c r="BJ185" s="533">
        <v>0</v>
      </c>
      <c r="BK185" s="533">
        <v>0</v>
      </c>
      <c r="BL185" s="533">
        <v>0</v>
      </c>
      <c r="BM185" s="533">
        <v>0</v>
      </c>
      <c r="BN185" s="533">
        <v>0</v>
      </c>
      <c r="BO185" s="533">
        <v>0</v>
      </c>
      <c r="BP185" s="533">
        <v>0</v>
      </c>
      <c r="BQ185" s="533">
        <v>0</v>
      </c>
      <c r="BR185" s="533">
        <v>0</v>
      </c>
      <c r="BS185" s="533">
        <v>0</v>
      </c>
      <c r="BT185" s="533">
        <v>0</v>
      </c>
      <c r="BU185" s="533">
        <v>0</v>
      </c>
      <c r="BV185" s="533">
        <v>0</v>
      </c>
      <c r="BW185" s="533">
        <v>0</v>
      </c>
      <c r="BX185" s="533">
        <v>0</v>
      </c>
      <c r="BY185" s="533">
        <v>0</v>
      </c>
      <c r="BZ185" s="533">
        <v>0</v>
      </c>
      <c r="CA185" s="533">
        <v>0</v>
      </c>
      <c r="CB185" s="533">
        <v>0</v>
      </c>
      <c r="CC185" s="534">
        <f t="shared" si="45"/>
        <v>0</v>
      </c>
      <c r="CD185" s="534">
        <f t="shared" si="45"/>
        <v>0</v>
      </c>
      <c r="CG185" s="270">
        <v>176</v>
      </c>
    </row>
    <row r="186" spans="1:86">
      <c r="A186" s="541"/>
      <c r="B186" s="200" t="s">
        <v>499</v>
      </c>
      <c r="C186" s="533">
        <v>0</v>
      </c>
      <c r="D186" s="533">
        <v>0</v>
      </c>
      <c r="E186" s="533">
        <v>0</v>
      </c>
      <c r="F186" s="533">
        <v>0</v>
      </c>
      <c r="G186" s="533">
        <v>0</v>
      </c>
      <c r="H186" s="533">
        <v>0</v>
      </c>
      <c r="I186" s="533">
        <v>0</v>
      </c>
      <c r="J186" s="533">
        <v>0</v>
      </c>
      <c r="K186" s="533">
        <v>0</v>
      </c>
      <c r="L186" s="533">
        <v>0</v>
      </c>
      <c r="M186" s="533">
        <v>0</v>
      </c>
      <c r="N186" s="533">
        <v>0</v>
      </c>
      <c r="O186" s="533">
        <v>0</v>
      </c>
      <c r="P186" s="533">
        <v>0</v>
      </c>
      <c r="Q186" s="533">
        <v>0</v>
      </c>
      <c r="R186" s="533">
        <v>0</v>
      </c>
      <c r="S186" s="533">
        <v>0</v>
      </c>
      <c r="T186" s="533">
        <v>0</v>
      </c>
      <c r="U186" s="533">
        <v>0</v>
      </c>
      <c r="V186" s="533">
        <v>0</v>
      </c>
      <c r="W186" s="533">
        <v>0</v>
      </c>
      <c r="X186" s="533">
        <v>0</v>
      </c>
      <c r="Y186" s="533">
        <v>0</v>
      </c>
      <c r="Z186" s="533">
        <v>0</v>
      </c>
      <c r="AA186" s="533">
        <v>0</v>
      </c>
      <c r="AB186" s="533">
        <v>0</v>
      </c>
      <c r="AC186" s="533">
        <v>0</v>
      </c>
      <c r="AD186" s="533">
        <v>0</v>
      </c>
      <c r="AE186" s="533">
        <v>0</v>
      </c>
      <c r="AF186" s="533">
        <v>0</v>
      </c>
      <c r="AG186" s="533">
        <v>0</v>
      </c>
      <c r="AH186" s="533">
        <v>0</v>
      </c>
      <c r="AI186" s="533">
        <v>0</v>
      </c>
      <c r="AJ186" s="533">
        <v>0</v>
      </c>
      <c r="AK186" s="533">
        <v>0</v>
      </c>
      <c r="AL186" s="533">
        <v>0</v>
      </c>
      <c r="AM186" s="533">
        <v>0</v>
      </c>
      <c r="AN186" s="533">
        <v>0</v>
      </c>
      <c r="AO186" s="533">
        <v>0</v>
      </c>
      <c r="AP186" s="533">
        <v>0</v>
      </c>
      <c r="AQ186" s="533">
        <v>0</v>
      </c>
      <c r="AR186" s="533">
        <v>0</v>
      </c>
      <c r="AS186" s="533">
        <v>0</v>
      </c>
      <c r="AT186" s="533">
        <v>0</v>
      </c>
      <c r="AU186" s="533">
        <v>0</v>
      </c>
      <c r="AV186" s="533">
        <v>0</v>
      </c>
      <c r="AW186" s="533">
        <v>0</v>
      </c>
      <c r="AX186" s="533">
        <v>0</v>
      </c>
      <c r="AY186" s="533">
        <v>0</v>
      </c>
      <c r="AZ186" s="533">
        <v>0</v>
      </c>
      <c r="BA186" s="533">
        <v>0</v>
      </c>
      <c r="BB186" s="533">
        <v>0</v>
      </c>
      <c r="BC186" s="533">
        <v>0</v>
      </c>
      <c r="BD186" s="533">
        <v>0</v>
      </c>
      <c r="BE186" s="533">
        <v>0</v>
      </c>
      <c r="BF186" s="533">
        <v>0</v>
      </c>
      <c r="BG186" s="533">
        <v>0</v>
      </c>
      <c r="BH186" s="533">
        <v>0</v>
      </c>
      <c r="BI186" s="533">
        <v>0</v>
      </c>
      <c r="BJ186" s="533">
        <v>0</v>
      </c>
      <c r="BK186" s="533">
        <v>0</v>
      </c>
      <c r="BL186" s="533">
        <v>0</v>
      </c>
      <c r="BM186" s="533">
        <v>0</v>
      </c>
      <c r="BN186" s="533">
        <v>0</v>
      </c>
      <c r="BO186" s="533">
        <v>0</v>
      </c>
      <c r="BP186" s="533">
        <v>0</v>
      </c>
      <c r="BQ186" s="533">
        <v>0</v>
      </c>
      <c r="BR186" s="533">
        <v>0</v>
      </c>
      <c r="BS186" s="533">
        <v>0</v>
      </c>
      <c r="BT186" s="533">
        <v>0</v>
      </c>
      <c r="BU186" s="533">
        <v>0</v>
      </c>
      <c r="BV186" s="533">
        <v>0</v>
      </c>
      <c r="BW186" s="533">
        <v>0</v>
      </c>
      <c r="BX186" s="533">
        <v>0</v>
      </c>
      <c r="BY186" s="533">
        <v>0</v>
      </c>
      <c r="BZ186" s="533">
        <v>0</v>
      </c>
      <c r="CA186" s="533">
        <v>0</v>
      </c>
      <c r="CB186" s="533">
        <v>0</v>
      </c>
      <c r="CC186" s="534">
        <f t="shared" si="45"/>
        <v>0</v>
      </c>
      <c r="CD186" s="534">
        <f t="shared" si="45"/>
        <v>0</v>
      </c>
      <c r="CG186" s="270">
        <v>177</v>
      </c>
    </row>
    <row r="187" spans="1:86">
      <c r="A187" s="541"/>
      <c r="B187" s="200" t="s">
        <v>500</v>
      </c>
      <c r="C187" s="533">
        <v>0</v>
      </c>
      <c r="D187" s="533">
        <v>0</v>
      </c>
      <c r="E187" s="533">
        <v>0</v>
      </c>
      <c r="F187" s="533">
        <v>0</v>
      </c>
      <c r="G187" s="533">
        <v>0</v>
      </c>
      <c r="H187" s="533">
        <v>0</v>
      </c>
      <c r="I187" s="533">
        <v>0</v>
      </c>
      <c r="J187" s="533">
        <v>0</v>
      </c>
      <c r="K187" s="533">
        <v>0</v>
      </c>
      <c r="L187" s="533">
        <v>0</v>
      </c>
      <c r="M187" s="533">
        <v>0</v>
      </c>
      <c r="N187" s="533">
        <v>0</v>
      </c>
      <c r="O187" s="533">
        <v>0</v>
      </c>
      <c r="P187" s="533">
        <v>0</v>
      </c>
      <c r="Q187" s="533">
        <v>0</v>
      </c>
      <c r="R187" s="533">
        <v>0</v>
      </c>
      <c r="S187" s="533">
        <v>0</v>
      </c>
      <c r="T187" s="533">
        <v>0</v>
      </c>
      <c r="U187" s="533">
        <v>0</v>
      </c>
      <c r="V187" s="533">
        <v>0</v>
      </c>
      <c r="W187" s="533">
        <v>0</v>
      </c>
      <c r="X187" s="533">
        <v>0</v>
      </c>
      <c r="Y187" s="533">
        <v>0</v>
      </c>
      <c r="Z187" s="533">
        <v>0</v>
      </c>
      <c r="AA187" s="533">
        <v>0</v>
      </c>
      <c r="AB187" s="533">
        <v>0</v>
      </c>
      <c r="AC187" s="533">
        <v>0</v>
      </c>
      <c r="AD187" s="533">
        <v>0</v>
      </c>
      <c r="AE187" s="533">
        <v>0</v>
      </c>
      <c r="AF187" s="533">
        <v>0</v>
      </c>
      <c r="AG187" s="533">
        <v>0</v>
      </c>
      <c r="AH187" s="533">
        <v>0</v>
      </c>
      <c r="AI187" s="533">
        <v>0</v>
      </c>
      <c r="AJ187" s="533">
        <v>0</v>
      </c>
      <c r="AK187" s="533">
        <v>0</v>
      </c>
      <c r="AL187" s="533">
        <v>0</v>
      </c>
      <c r="AM187" s="533">
        <v>0</v>
      </c>
      <c r="AN187" s="533">
        <v>0</v>
      </c>
      <c r="AO187" s="533">
        <v>0</v>
      </c>
      <c r="AP187" s="533">
        <v>0</v>
      </c>
      <c r="AQ187" s="533">
        <v>0</v>
      </c>
      <c r="AR187" s="533">
        <v>0</v>
      </c>
      <c r="AS187" s="533">
        <v>0</v>
      </c>
      <c r="AT187" s="533">
        <v>0</v>
      </c>
      <c r="AU187" s="533">
        <v>0</v>
      </c>
      <c r="AV187" s="533">
        <v>0</v>
      </c>
      <c r="AW187" s="533">
        <v>0</v>
      </c>
      <c r="AX187" s="533">
        <v>0</v>
      </c>
      <c r="AY187" s="533">
        <v>0</v>
      </c>
      <c r="AZ187" s="533">
        <v>0</v>
      </c>
      <c r="BA187" s="533">
        <v>0</v>
      </c>
      <c r="BB187" s="533">
        <v>0</v>
      </c>
      <c r="BC187" s="533">
        <v>0</v>
      </c>
      <c r="BD187" s="533">
        <v>0</v>
      </c>
      <c r="BE187" s="533">
        <v>0</v>
      </c>
      <c r="BF187" s="533">
        <v>0</v>
      </c>
      <c r="BG187" s="533">
        <v>0</v>
      </c>
      <c r="BH187" s="533">
        <v>0</v>
      </c>
      <c r="BI187" s="533">
        <v>0</v>
      </c>
      <c r="BJ187" s="533">
        <v>0</v>
      </c>
      <c r="BK187" s="533">
        <v>0</v>
      </c>
      <c r="BL187" s="533">
        <v>0</v>
      </c>
      <c r="BM187" s="533">
        <v>0</v>
      </c>
      <c r="BN187" s="533">
        <v>0</v>
      </c>
      <c r="BO187" s="533">
        <v>0</v>
      </c>
      <c r="BP187" s="533">
        <v>0</v>
      </c>
      <c r="BQ187" s="533">
        <v>0</v>
      </c>
      <c r="BR187" s="533">
        <v>0</v>
      </c>
      <c r="BS187" s="533">
        <v>0</v>
      </c>
      <c r="BT187" s="533">
        <v>0</v>
      </c>
      <c r="BU187" s="533">
        <v>0</v>
      </c>
      <c r="BV187" s="533">
        <v>0</v>
      </c>
      <c r="BW187" s="533">
        <v>0</v>
      </c>
      <c r="BX187" s="533">
        <v>0</v>
      </c>
      <c r="BY187" s="533">
        <v>0</v>
      </c>
      <c r="BZ187" s="533">
        <v>0</v>
      </c>
      <c r="CA187" s="533">
        <v>0</v>
      </c>
      <c r="CB187" s="533">
        <v>0</v>
      </c>
      <c r="CC187" s="534">
        <f t="shared" si="45"/>
        <v>0</v>
      </c>
      <c r="CD187" s="534">
        <f t="shared" si="45"/>
        <v>0</v>
      </c>
      <c r="CG187" s="270">
        <v>178</v>
      </c>
    </row>
    <row r="188" spans="1:86">
      <c r="A188" s="541"/>
      <c r="B188" s="542" t="s">
        <v>524</v>
      </c>
      <c r="C188" s="533">
        <v>0</v>
      </c>
      <c r="D188" s="533">
        <v>0</v>
      </c>
      <c r="E188" s="533">
        <v>0</v>
      </c>
      <c r="F188" s="533">
        <v>0</v>
      </c>
      <c r="G188" s="533">
        <v>0</v>
      </c>
      <c r="H188" s="533">
        <v>0</v>
      </c>
      <c r="I188" s="533">
        <v>0</v>
      </c>
      <c r="J188" s="533">
        <v>0</v>
      </c>
      <c r="K188" s="533">
        <v>0</v>
      </c>
      <c r="L188" s="533">
        <v>0</v>
      </c>
      <c r="M188" s="533">
        <v>0</v>
      </c>
      <c r="N188" s="533">
        <v>0</v>
      </c>
      <c r="O188" s="533">
        <v>0</v>
      </c>
      <c r="P188" s="533">
        <v>0</v>
      </c>
      <c r="Q188" s="533">
        <v>0</v>
      </c>
      <c r="R188" s="533">
        <v>0</v>
      </c>
      <c r="S188" s="533">
        <v>0</v>
      </c>
      <c r="T188" s="533">
        <v>0</v>
      </c>
      <c r="U188" s="533">
        <v>0</v>
      </c>
      <c r="V188" s="533">
        <v>0</v>
      </c>
      <c r="W188" s="533">
        <v>0</v>
      </c>
      <c r="X188" s="533">
        <v>0</v>
      </c>
      <c r="Y188" s="533">
        <v>0</v>
      </c>
      <c r="Z188" s="533">
        <v>0</v>
      </c>
      <c r="AA188" s="533">
        <v>0</v>
      </c>
      <c r="AB188" s="533">
        <v>0</v>
      </c>
      <c r="AC188" s="533">
        <v>0</v>
      </c>
      <c r="AD188" s="533">
        <v>0</v>
      </c>
      <c r="AE188" s="533">
        <v>0</v>
      </c>
      <c r="AF188" s="533">
        <v>0</v>
      </c>
      <c r="AG188" s="533">
        <v>0</v>
      </c>
      <c r="AH188" s="533">
        <v>0</v>
      </c>
      <c r="AI188" s="533">
        <v>0</v>
      </c>
      <c r="AJ188" s="533">
        <v>0</v>
      </c>
      <c r="AK188" s="533">
        <v>0</v>
      </c>
      <c r="AL188" s="533">
        <v>0</v>
      </c>
      <c r="AM188" s="533">
        <v>0</v>
      </c>
      <c r="AN188" s="533">
        <v>0</v>
      </c>
      <c r="AO188" s="533">
        <v>0</v>
      </c>
      <c r="AP188" s="533">
        <v>0</v>
      </c>
      <c r="AQ188" s="533">
        <v>0</v>
      </c>
      <c r="AR188" s="533">
        <v>0</v>
      </c>
      <c r="AS188" s="533">
        <v>0</v>
      </c>
      <c r="AT188" s="533">
        <v>0</v>
      </c>
      <c r="AU188" s="533">
        <v>0</v>
      </c>
      <c r="AV188" s="533">
        <v>0</v>
      </c>
      <c r="AW188" s="533">
        <v>0</v>
      </c>
      <c r="AX188" s="533">
        <v>0</v>
      </c>
      <c r="AY188" s="533">
        <v>0</v>
      </c>
      <c r="AZ188" s="533">
        <v>0</v>
      </c>
      <c r="BA188" s="533">
        <v>0</v>
      </c>
      <c r="BB188" s="533">
        <v>0</v>
      </c>
      <c r="BC188" s="533">
        <v>0</v>
      </c>
      <c r="BD188" s="533">
        <v>0</v>
      </c>
      <c r="BE188" s="533">
        <v>0</v>
      </c>
      <c r="BF188" s="533">
        <v>0</v>
      </c>
      <c r="BG188" s="533">
        <v>0</v>
      </c>
      <c r="BH188" s="533">
        <v>0</v>
      </c>
      <c r="BI188" s="533">
        <v>0</v>
      </c>
      <c r="BJ188" s="533">
        <v>0</v>
      </c>
      <c r="BK188" s="533">
        <v>0</v>
      </c>
      <c r="BL188" s="533">
        <v>0</v>
      </c>
      <c r="BM188" s="533">
        <v>0</v>
      </c>
      <c r="BN188" s="533">
        <v>0</v>
      </c>
      <c r="BO188" s="533">
        <v>0</v>
      </c>
      <c r="BP188" s="533">
        <v>0</v>
      </c>
      <c r="BQ188" s="533">
        <v>0</v>
      </c>
      <c r="BR188" s="533">
        <v>0</v>
      </c>
      <c r="BS188" s="533">
        <v>0</v>
      </c>
      <c r="BT188" s="533">
        <v>0</v>
      </c>
      <c r="BU188" s="533">
        <v>0</v>
      </c>
      <c r="BV188" s="533">
        <v>0</v>
      </c>
      <c r="BW188" s="533">
        <v>0</v>
      </c>
      <c r="BX188" s="533">
        <v>0</v>
      </c>
      <c r="BY188" s="533">
        <v>0</v>
      </c>
      <c r="BZ188" s="533">
        <v>0</v>
      </c>
      <c r="CA188" s="533">
        <v>0</v>
      </c>
      <c r="CB188" s="533">
        <v>0</v>
      </c>
      <c r="CC188" s="534">
        <f t="shared" si="45"/>
        <v>0</v>
      </c>
      <c r="CD188" s="534">
        <f t="shared" si="45"/>
        <v>0</v>
      </c>
      <c r="CG188" s="270">
        <v>179</v>
      </c>
      <c r="CH188" s="239"/>
    </row>
    <row r="189" spans="1:86">
      <c r="A189" s="544"/>
      <c r="B189" s="531" t="s">
        <v>808</v>
      </c>
      <c r="C189" s="530">
        <f>C178+C167+C156+C145</f>
        <v>0</v>
      </c>
      <c r="D189" s="530">
        <f t="shared" ref="D189:BO189" si="53">D178+D167+D156+D145</f>
        <v>0</v>
      </c>
      <c r="E189" s="530">
        <f t="shared" si="53"/>
        <v>0</v>
      </c>
      <c r="F189" s="530">
        <f t="shared" si="53"/>
        <v>0</v>
      </c>
      <c r="G189" s="530">
        <f t="shared" si="53"/>
        <v>0</v>
      </c>
      <c r="H189" s="530">
        <f t="shared" si="53"/>
        <v>0</v>
      </c>
      <c r="I189" s="530">
        <f t="shared" si="53"/>
        <v>0</v>
      </c>
      <c r="J189" s="530">
        <f t="shared" si="53"/>
        <v>0</v>
      </c>
      <c r="K189" s="530">
        <f t="shared" si="53"/>
        <v>0</v>
      </c>
      <c r="L189" s="530">
        <f t="shared" si="53"/>
        <v>0</v>
      </c>
      <c r="M189" s="530">
        <f t="shared" si="53"/>
        <v>0</v>
      </c>
      <c r="N189" s="530">
        <f t="shared" si="53"/>
        <v>0</v>
      </c>
      <c r="O189" s="530">
        <f t="shared" si="53"/>
        <v>0</v>
      </c>
      <c r="P189" s="530">
        <f t="shared" si="53"/>
        <v>0</v>
      </c>
      <c r="Q189" s="530">
        <f t="shared" si="53"/>
        <v>0</v>
      </c>
      <c r="R189" s="530">
        <f t="shared" si="53"/>
        <v>0</v>
      </c>
      <c r="S189" s="530">
        <f t="shared" si="53"/>
        <v>0</v>
      </c>
      <c r="T189" s="530">
        <f t="shared" si="53"/>
        <v>0</v>
      </c>
      <c r="U189" s="530">
        <f t="shared" si="53"/>
        <v>0</v>
      </c>
      <c r="V189" s="530">
        <f t="shared" si="53"/>
        <v>0</v>
      </c>
      <c r="W189" s="530">
        <f t="shared" si="53"/>
        <v>0</v>
      </c>
      <c r="X189" s="530">
        <f t="shared" si="53"/>
        <v>0</v>
      </c>
      <c r="Y189" s="530">
        <f t="shared" si="53"/>
        <v>0</v>
      </c>
      <c r="Z189" s="530">
        <f t="shared" si="53"/>
        <v>0</v>
      </c>
      <c r="AA189" s="530">
        <f t="shared" si="53"/>
        <v>0</v>
      </c>
      <c r="AB189" s="530">
        <f t="shared" si="53"/>
        <v>0</v>
      </c>
      <c r="AC189" s="530">
        <f t="shared" si="53"/>
        <v>0</v>
      </c>
      <c r="AD189" s="530">
        <f t="shared" si="53"/>
        <v>0</v>
      </c>
      <c r="AE189" s="530">
        <f t="shared" si="53"/>
        <v>0</v>
      </c>
      <c r="AF189" s="530">
        <f t="shared" si="53"/>
        <v>0</v>
      </c>
      <c r="AG189" s="530">
        <f t="shared" si="53"/>
        <v>0</v>
      </c>
      <c r="AH189" s="530">
        <f t="shared" si="53"/>
        <v>0</v>
      </c>
      <c r="AI189" s="530">
        <f t="shared" si="53"/>
        <v>0</v>
      </c>
      <c r="AJ189" s="530">
        <f t="shared" si="53"/>
        <v>0</v>
      </c>
      <c r="AK189" s="530">
        <f t="shared" si="53"/>
        <v>0</v>
      </c>
      <c r="AL189" s="530">
        <f t="shared" si="53"/>
        <v>0</v>
      </c>
      <c r="AM189" s="530">
        <f t="shared" si="53"/>
        <v>0</v>
      </c>
      <c r="AN189" s="530">
        <f t="shared" si="53"/>
        <v>0</v>
      </c>
      <c r="AO189" s="530">
        <f t="shared" si="53"/>
        <v>0</v>
      </c>
      <c r="AP189" s="530">
        <f t="shared" si="53"/>
        <v>0</v>
      </c>
      <c r="AQ189" s="530">
        <f t="shared" si="53"/>
        <v>0</v>
      </c>
      <c r="AR189" s="530">
        <f t="shared" si="53"/>
        <v>0</v>
      </c>
      <c r="AS189" s="530">
        <f t="shared" si="53"/>
        <v>0</v>
      </c>
      <c r="AT189" s="530">
        <f t="shared" si="53"/>
        <v>0</v>
      </c>
      <c r="AU189" s="530">
        <f t="shared" si="53"/>
        <v>0</v>
      </c>
      <c r="AV189" s="530">
        <f t="shared" si="53"/>
        <v>0</v>
      </c>
      <c r="AW189" s="530">
        <f t="shared" si="53"/>
        <v>0</v>
      </c>
      <c r="AX189" s="530">
        <f t="shared" si="53"/>
        <v>0</v>
      </c>
      <c r="AY189" s="530">
        <f t="shared" si="53"/>
        <v>0</v>
      </c>
      <c r="AZ189" s="530">
        <f t="shared" si="53"/>
        <v>0</v>
      </c>
      <c r="BA189" s="530">
        <f t="shared" si="53"/>
        <v>0</v>
      </c>
      <c r="BB189" s="530">
        <f t="shared" si="53"/>
        <v>0</v>
      </c>
      <c r="BC189" s="530">
        <f t="shared" si="53"/>
        <v>0</v>
      </c>
      <c r="BD189" s="530">
        <f t="shared" si="53"/>
        <v>0</v>
      </c>
      <c r="BE189" s="530">
        <f t="shared" si="53"/>
        <v>0</v>
      </c>
      <c r="BF189" s="530">
        <f t="shared" si="53"/>
        <v>0</v>
      </c>
      <c r="BG189" s="530">
        <f t="shared" si="53"/>
        <v>0</v>
      </c>
      <c r="BH189" s="530">
        <f t="shared" si="53"/>
        <v>0</v>
      </c>
      <c r="BI189" s="530">
        <f t="shared" si="53"/>
        <v>0</v>
      </c>
      <c r="BJ189" s="530">
        <f t="shared" si="53"/>
        <v>0</v>
      </c>
      <c r="BK189" s="530">
        <f t="shared" si="53"/>
        <v>0</v>
      </c>
      <c r="BL189" s="530">
        <f t="shared" si="53"/>
        <v>0</v>
      </c>
      <c r="BM189" s="530">
        <f t="shared" si="53"/>
        <v>0</v>
      </c>
      <c r="BN189" s="530">
        <f t="shared" si="53"/>
        <v>0</v>
      </c>
      <c r="BO189" s="530">
        <f t="shared" si="53"/>
        <v>0</v>
      </c>
      <c r="BP189" s="530">
        <f t="shared" ref="BP189:CD189" si="54">BP178+BP167+BP156+BP145</f>
        <v>0</v>
      </c>
      <c r="BQ189" s="530">
        <f t="shared" si="54"/>
        <v>0</v>
      </c>
      <c r="BR189" s="530">
        <f t="shared" si="54"/>
        <v>0</v>
      </c>
      <c r="BS189" s="530">
        <f t="shared" si="54"/>
        <v>0</v>
      </c>
      <c r="BT189" s="530">
        <f t="shared" si="54"/>
        <v>0</v>
      </c>
      <c r="BU189" s="530">
        <f t="shared" si="54"/>
        <v>0</v>
      </c>
      <c r="BV189" s="530">
        <f t="shared" si="54"/>
        <v>0</v>
      </c>
      <c r="BW189" s="530">
        <f t="shared" si="54"/>
        <v>0</v>
      </c>
      <c r="BX189" s="530">
        <f t="shared" si="54"/>
        <v>0</v>
      </c>
      <c r="BY189" s="530">
        <f t="shared" si="54"/>
        <v>0</v>
      </c>
      <c r="BZ189" s="530">
        <f t="shared" si="54"/>
        <v>0</v>
      </c>
      <c r="CA189" s="530">
        <f t="shared" si="54"/>
        <v>0</v>
      </c>
      <c r="CB189" s="530">
        <f t="shared" si="54"/>
        <v>0</v>
      </c>
      <c r="CC189" s="530">
        <f t="shared" si="54"/>
        <v>0</v>
      </c>
      <c r="CD189" s="530">
        <f t="shared" si="54"/>
        <v>0</v>
      </c>
      <c r="CG189" s="270">
        <v>180</v>
      </c>
    </row>
    <row r="190" spans="1:86">
      <c r="A190" s="545" t="s">
        <v>809</v>
      </c>
      <c r="B190" s="546"/>
      <c r="C190" s="530">
        <f>C189+C144+C99+C54</f>
        <v>0</v>
      </c>
      <c r="D190" s="530">
        <f t="shared" ref="D190:BO190" si="55">D189+D144+D99+D54</f>
        <v>0</v>
      </c>
      <c r="E190" s="530">
        <f t="shared" si="55"/>
        <v>0</v>
      </c>
      <c r="F190" s="530">
        <f t="shared" si="55"/>
        <v>0</v>
      </c>
      <c r="G190" s="530">
        <f t="shared" si="55"/>
        <v>0</v>
      </c>
      <c r="H190" s="530">
        <f t="shared" si="55"/>
        <v>0</v>
      </c>
      <c r="I190" s="530">
        <f t="shared" si="55"/>
        <v>0</v>
      </c>
      <c r="J190" s="530">
        <f t="shared" si="55"/>
        <v>0</v>
      </c>
      <c r="K190" s="530">
        <f t="shared" si="55"/>
        <v>0</v>
      </c>
      <c r="L190" s="530">
        <f t="shared" si="55"/>
        <v>0</v>
      </c>
      <c r="M190" s="530">
        <f t="shared" si="55"/>
        <v>0</v>
      </c>
      <c r="N190" s="530">
        <f t="shared" si="55"/>
        <v>0</v>
      </c>
      <c r="O190" s="530">
        <f t="shared" si="55"/>
        <v>0</v>
      </c>
      <c r="P190" s="530">
        <f t="shared" si="55"/>
        <v>0</v>
      </c>
      <c r="Q190" s="530">
        <f t="shared" si="55"/>
        <v>0</v>
      </c>
      <c r="R190" s="530">
        <f t="shared" si="55"/>
        <v>0</v>
      </c>
      <c r="S190" s="530">
        <f t="shared" si="55"/>
        <v>0</v>
      </c>
      <c r="T190" s="530">
        <f t="shared" si="55"/>
        <v>0</v>
      </c>
      <c r="U190" s="530">
        <f t="shared" si="55"/>
        <v>0</v>
      </c>
      <c r="V190" s="530">
        <f t="shared" si="55"/>
        <v>0</v>
      </c>
      <c r="W190" s="530">
        <f t="shared" si="55"/>
        <v>0</v>
      </c>
      <c r="X190" s="530">
        <f t="shared" si="55"/>
        <v>0</v>
      </c>
      <c r="Y190" s="530">
        <f t="shared" si="55"/>
        <v>0</v>
      </c>
      <c r="Z190" s="530">
        <f t="shared" si="55"/>
        <v>0</v>
      </c>
      <c r="AA190" s="530">
        <f t="shared" si="55"/>
        <v>0</v>
      </c>
      <c r="AB190" s="530">
        <f t="shared" si="55"/>
        <v>0</v>
      </c>
      <c r="AC190" s="530">
        <f t="shared" si="55"/>
        <v>0</v>
      </c>
      <c r="AD190" s="530">
        <f t="shared" si="55"/>
        <v>0</v>
      </c>
      <c r="AE190" s="530">
        <f t="shared" si="55"/>
        <v>0</v>
      </c>
      <c r="AF190" s="530">
        <f t="shared" si="55"/>
        <v>0</v>
      </c>
      <c r="AG190" s="530">
        <f t="shared" si="55"/>
        <v>0</v>
      </c>
      <c r="AH190" s="530">
        <f t="shared" si="55"/>
        <v>0</v>
      </c>
      <c r="AI190" s="530">
        <f t="shared" si="55"/>
        <v>0</v>
      </c>
      <c r="AJ190" s="530">
        <f t="shared" si="55"/>
        <v>0</v>
      </c>
      <c r="AK190" s="530">
        <f t="shared" si="55"/>
        <v>0</v>
      </c>
      <c r="AL190" s="530">
        <f t="shared" si="55"/>
        <v>0</v>
      </c>
      <c r="AM190" s="530">
        <f t="shared" si="55"/>
        <v>0</v>
      </c>
      <c r="AN190" s="530">
        <f t="shared" si="55"/>
        <v>0</v>
      </c>
      <c r="AO190" s="530">
        <f t="shared" si="55"/>
        <v>0</v>
      </c>
      <c r="AP190" s="530">
        <f t="shared" si="55"/>
        <v>0</v>
      </c>
      <c r="AQ190" s="530">
        <f t="shared" si="55"/>
        <v>0</v>
      </c>
      <c r="AR190" s="530">
        <f t="shared" si="55"/>
        <v>0</v>
      </c>
      <c r="AS190" s="530">
        <f t="shared" si="55"/>
        <v>0</v>
      </c>
      <c r="AT190" s="530">
        <f t="shared" si="55"/>
        <v>0</v>
      </c>
      <c r="AU190" s="530">
        <f t="shared" si="55"/>
        <v>0</v>
      </c>
      <c r="AV190" s="530">
        <f t="shared" si="55"/>
        <v>0</v>
      </c>
      <c r="AW190" s="530">
        <f t="shared" si="55"/>
        <v>0</v>
      </c>
      <c r="AX190" s="530">
        <f t="shared" si="55"/>
        <v>0</v>
      </c>
      <c r="AY190" s="530">
        <f t="shared" si="55"/>
        <v>0</v>
      </c>
      <c r="AZ190" s="530">
        <f t="shared" si="55"/>
        <v>0</v>
      </c>
      <c r="BA190" s="530">
        <f t="shared" si="55"/>
        <v>0</v>
      </c>
      <c r="BB190" s="530">
        <f t="shared" si="55"/>
        <v>0</v>
      </c>
      <c r="BC190" s="530">
        <f t="shared" si="55"/>
        <v>0</v>
      </c>
      <c r="BD190" s="530">
        <f t="shared" si="55"/>
        <v>0</v>
      </c>
      <c r="BE190" s="530">
        <f t="shared" si="55"/>
        <v>0</v>
      </c>
      <c r="BF190" s="530">
        <f t="shared" si="55"/>
        <v>0</v>
      </c>
      <c r="BG190" s="530">
        <f t="shared" si="55"/>
        <v>0</v>
      </c>
      <c r="BH190" s="530">
        <f t="shared" si="55"/>
        <v>0</v>
      </c>
      <c r="BI190" s="530">
        <f t="shared" si="55"/>
        <v>0</v>
      </c>
      <c r="BJ190" s="530">
        <f t="shared" si="55"/>
        <v>0</v>
      </c>
      <c r="BK190" s="530">
        <f t="shared" si="55"/>
        <v>0</v>
      </c>
      <c r="BL190" s="530">
        <f t="shared" si="55"/>
        <v>0</v>
      </c>
      <c r="BM190" s="530">
        <f t="shared" si="55"/>
        <v>0</v>
      </c>
      <c r="BN190" s="530">
        <f t="shared" si="55"/>
        <v>0</v>
      </c>
      <c r="BO190" s="530">
        <f t="shared" si="55"/>
        <v>0</v>
      </c>
      <c r="BP190" s="530">
        <f t="shared" ref="BP190:CD190" si="56">BP189+BP144+BP99+BP54</f>
        <v>0</v>
      </c>
      <c r="BQ190" s="530">
        <f t="shared" si="56"/>
        <v>0</v>
      </c>
      <c r="BR190" s="530">
        <f t="shared" si="56"/>
        <v>0</v>
      </c>
      <c r="BS190" s="530">
        <f t="shared" si="56"/>
        <v>0</v>
      </c>
      <c r="BT190" s="530">
        <f t="shared" si="56"/>
        <v>0</v>
      </c>
      <c r="BU190" s="530">
        <f t="shared" si="56"/>
        <v>0</v>
      </c>
      <c r="BV190" s="530">
        <f t="shared" si="56"/>
        <v>0</v>
      </c>
      <c r="BW190" s="530">
        <f t="shared" si="56"/>
        <v>0</v>
      </c>
      <c r="BX190" s="530">
        <f t="shared" si="56"/>
        <v>0</v>
      </c>
      <c r="BY190" s="530">
        <f t="shared" si="56"/>
        <v>0</v>
      </c>
      <c r="BZ190" s="530">
        <f t="shared" si="56"/>
        <v>0</v>
      </c>
      <c r="CA190" s="530">
        <f t="shared" si="56"/>
        <v>0</v>
      </c>
      <c r="CB190" s="530">
        <f t="shared" si="56"/>
        <v>0</v>
      </c>
      <c r="CC190" s="530">
        <f t="shared" si="56"/>
        <v>0</v>
      </c>
      <c r="CD190" s="530">
        <f t="shared" si="56"/>
        <v>0</v>
      </c>
      <c r="CG190" s="270">
        <v>181</v>
      </c>
    </row>
    <row r="191" spans="1:86">
      <c r="A191" s="547" t="s">
        <v>810</v>
      </c>
    </row>
    <row r="197" s="270" customFormat="1"/>
  </sheetData>
  <mergeCells count="42">
    <mergeCell ref="I7:J7"/>
    <mergeCell ref="A7:A9"/>
    <mergeCell ref="B7:B9"/>
    <mergeCell ref="C7:D7"/>
    <mergeCell ref="E7:F7"/>
    <mergeCell ref="G7:H7"/>
    <mergeCell ref="AG7:AH7"/>
    <mergeCell ref="K7:L7"/>
    <mergeCell ref="M7:N7"/>
    <mergeCell ref="O7:P7"/>
    <mergeCell ref="Q7:R7"/>
    <mergeCell ref="S7:T7"/>
    <mergeCell ref="U7:V7"/>
    <mergeCell ref="W7:X7"/>
    <mergeCell ref="Y7:Z7"/>
    <mergeCell ref="AA7:AB7"/>
    <mergeCell ref="AC7:AD7"/>
    <mergeCell ref="AE7:AF7"/>
    <mergeCell ref="BE7:BF7"/>
    <mergeCell ref="AI7:AJ7"/>
    <mergeCell ref="AK7:AL7"/>
    <mergeCell ref="AM7:AN7"/>
    <mergeCell ref="AO7:AP7"/>
    <mergeCell ref="AQ7:AR7"/>
    <mergeCell ref="AS7:AT7"/>
    <mergeCell ref="AU7:AV7"/>
    <mergeCell ref="AW7:AX7"/>
    <mergeCell ref="AY7:AZ7"/>
    <mergeCell ref="BA7:BB7"/>
    <mergeCell ref="BC7:BD7"/>
    <mergeCell ref="CC7:CD7"/>
    <mergeCell ref="BG7:BH7"/>
    <mergeCell ref="BI7:BJ7"/>
    <mergeCell ref="BK7:BL7"/>
    <mergeCell ref="BM7:BN7"/>
    <mergeCell ref="BO7:BP7"/>
    <mergeCell ref="BQ7:BR7"/>
    <mergeCell ref="BS7:BT7"/>
    <mergeCell ref="BU7:BV7"/>
    <mergeCell ref="BW7:BX7"/>
    <mergeCell ref="BY7:BZ7"/>
    <mergeCell ref="CA7:CB7"/>
  </mergeCells>
  <pageMargins left="0.75" right="0.75" top="1" bottom="1" header="0.5" footer="0.5"/>
  <pageSetup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80"/>
  <sheetViews>
    <sheetView zoomScale="85" zoomScaleNormal="85" workbookViewId="0">
      <pane xSplit="1" ySplit="9" topLeftCell="B31" activePane="bottomRight" state="frozen"/>
      <selection activeCell="C198" sqref="C198"/>
      <selection pane="topRight" activeCell="C198" sqref="C198"/>
      <selection pane="bottomLeft" activeCell="C198" sqref="C198"/>
      <selection pane="bottomRight" activeCell="C198" sqref="C198"/>
    </sheetView>
  </sheetViews>
  <sheetFormatPr defaultRowHeight="15"/>
  <cols>
    <col min="1" max="1" width="78" style="242" customWidth="1"/>
    <col min="2" max="8" width="13.28515625" style="91" customWidth="1"/>
    <col min="9" max="9" width="9.5703125" style="91" customWidth="1"/>
    <col min="10" max="74" width="13.28515625" style="91" customWidth="1"/>
    <col min="75" max="75" width="13" style="91" customWidth="1"/>
    <col min="76" max="76" width="16.85546875" style="91" customWidth="1"/>
    <col min="77" max="77" width="12.85546875" style="91" customWidth="1"/>
    <col min="78" max="79" width="12.7109375" style="91" customWidth="1"/>
    <col min="80" max="81" width="13.42578125" style="91" customWidth="1"/>
    <col min="82" max="82" width="9.140625" style="91"/>
    <col min="83" max="83" width="9.140625" style="555"/>
    <col min="84" max="16384" width="9.140625" style="91"/>
  </cols>
  <sheetData>
    <row r="1" spans="1:83">
      <c r="A1" s="283" t="s">
        <v>0</v>
      </c>
      <c r="B1" s="284">
        <v>2</v>
      </c>
      <c r="CE1" s="91"/>
    </row>
    <row r="2" spans="1:83">
      <c r="A2" s="283" t="s">
        <v>2</v>
      </c>
      <c r="B2" s="2" t="s">
        <v>811</v>
      </c>
      <c r="CE2" s="91"/>
    </row>
    <row r="3" spans="1:83">
      <c r="A3" s="283" t="s">
        <v>4</v>
      </c>
      <c r="B3" s="283" t="s">
        <v>754</v>
      </c>
      <c r="CE3" s="91"/>
    </row>
    <row r="4" spans="1:83">
      <c r="A4" s="283" t="s">
        <v>6</v>
      </c>
      <c r="B4" s="2" t="s">
        <v>7</v>
      </c>
      <c r="C4" s="548"/>
      <c r="CE4" s="91"/>
    </row>
    <row r="5" spans="1:83">
      <c r="A5" s="283" t="s">
        <v>8</v>
      </c>
      <c r="B5" s="210" t="s">
        <v>9</v>
      </c>
      <c r="C5" s="548"/>
      <c r="CE5" s="91"/>
    </row>
    <row r="6" spans="1:83">
      <c r="CE6" s="91"/>
    </row>
    <row r="7" spans="1:83" s="549" customFormat="1" ht="30" customHeight="1">
      <c r="A7" s="2864" t="s">
        <v>812</v>
      </c>
      <c r="B7" s="2925" t="s">
        <v>756</v>
      </c>
      <c r="C7" s="2926"/>
      <c r="D7" s="2925" t="s">
        <v>757</v>
      </c>
      <c r="E7" s="2926"/>
      <c r="F7" s="2925" t="s">
        <v>758</v>
      </c>
      <c r="G7" s="2926"/>
      <c r="H7" s="2925" t="s">
        <v>759</v>
      </c>
      <c r="I7" s="2926"/>
      <c r="J7" s="2925" t="s">
        <v>760</v>
      </c>
      <c r="K7" s="2926"/>
      <c r="L7" s="2925" t="s">
        <v>761</v>
      </c>
      <c r="M7" s="2926"/>
      <c r="N7" s="2925" t="s">
        <v>813</v>
      </c>
      <c r="O7" s="2926"/>
      <c r="P7" s="2925" t="s">
        <v>763</v>
      </c>
      <c r="Q7" s="2926"/>
      <c r="R7" s="2925" t="s">
        <v>764</v>
      </c>
      <c r="S7" s="2926"/>
      <c r="T7" s="2925" t="s">
        <v>765</v>
      </c>
      <c r="U7" s="2926"/>
      <c r="V7" s="2925" t="s">
        <v>766</v>
      </c>
      <c r="W7" s="2926"/>
      <c r="X7" s="2925" t="s">
        <v>767</v>
      </c>
      <c r="Y7" s="2926"/>
      <c r="Z7" s="2925" t="s">
        <v>768</v>
      </c>
      <c r="AA7" s="2926"/>
      <c r="AB7" s="2925" t="s">
        <v>769</v>
      </c>
      <c r="AC7" s="2926"/>
      <c r="AD7" s="2925" t="s">
        <v>770</v>
      </c>
      <c r="AE7" s="2926"/>
      <c r="AF7" s="2925" t="s">
        <v>771</v>
      </c>
      <c r="AG7" s="2926"/>
      <c r="AH7" s="2925" t="s">
        <v>772</v>
      </c>
      <c r="AI7" s="2926"/>
      <c r="AJ7" s="2925" t="s">
        <v>773</v>
      </c>
      <c r="AK7" s="2926"/>
      <c r="AL7" s="2925" t="s">
        <v>774</v>
      </c>
      <c r="AM7" s="2926"/>
      <c r="AN7" s="2925" t="s">
        <v>775</v>
      </c>
      <c r="AO7" s="2926"/>
      <c r="AP7" s="2925" t="s">
        <v>776</v>
      </c>
      <c r="AQ7" s="2926"/>
      <c r="AR7" s="2925" t="s">
        <v>777</v>
      </c>
      <c r="AS7" s="2926"/>
      <c r="AT7" s="2925" t="s">
        <v>778</v>
      </c>
      <c r="AU7" s="2926"/>
      <c r="AV7" s="2925" t="s">
        <v>779</v>
      </c>
      <c r="AW7" s="2926"/>
      <c r="AX7" s="2925" t="s">
        <v>780</v>
      </c>
      <c r="AY7" s="2926"/>
      <c r="AZ7" s="2925" t="s">
        <v>781</v>
      </c>
      <c r="BA7" s="2926"/>
      <c r="BB7" s="2925" t="s">
        <v>782</v>
      </c>
      <c r="BC7" s="2926"/>
      <c r="BD7" s="2925" t="s">
        <v>783</v>
      </c>
      <c r="BE7" s="2926"/>
      <c r="BF7" s="2925" t="s">
        <v>784</v>
      </c>
      <c r="BG7" s="2926"/>
      <c r="BH7" s="2925" t="s">
        <v>785</v>
      </c>
      <c r="BI7" s="2926"/>
      <c r="BJ7" s="2925" t="s">
        <v>786</v>
      </c>
      <c r="BK7" s="2926"/>
      <c r="BL7" s="2925" t="s">
        <v>787</v>
      </c>
      <c r="BM7" s="2926"/>
      <c r="BN7" s="2925" t="s">
        <v>788</v>
      </c>
      <c r="BO7" s="2926"/>
      <c r="BP7" s="2925" t="s">
        <v>789</v>
      </c>
      <c r="BQ7" s="2926"/>
      <c r="BR7" s="2925" t="s">
        <v>790</v>
      </c>
      <c r="BS7" s="2926"/>
      <c r="BT7" s="2925" t="s">
        <v>791</v>
      </c>
      <c r="BU7" s="2926"/>
      <c r="BV7" s="2925" t="s">
        <v>792</v>
      </c>
      <c r="BW7" s="2926"/>
      <c r="BX7" s="2925" t="s">
        <v>793</v>
      </c>
      <c r="BY7" s="2926"/>
      <c r="BZ7" s="2925" t="s">
        <v>794</v>
      </c>
      <c r="CA7" s="2926"/>
      <c r="CB7" s="2925" t="s">
        <v>795</v>
      </c>
      <c r="CC7" s="2926"/>
    </row>
    <row r="8" spans="1:83" s="549" customFormat="1" ht="18" customHeight="1">
      <c r="A8" s="2865"/>
      <c r="B8" s="550" t="s">
        <v>814</v>
      </c>
      <c r="C8" s="551" t="s">
        <v>815</v>
      </c>
      <c r="D8" s="551" t="s">
        <v>814</v>
      </c>
      <c r="E8" s="551" t="s">
        <v>815</v>
      </c>
      <c r="F8" s="551" t="s">
        <v>814</v>
      </c>
      <c r="G8" s="551" t="s">
        <v>815</v>
      </c>
      <c r="H8" s="551" t="s">
        <v>814</v>
      </c>
      <c r="I8" s="551" t="s">
        <v>815</v>
      </c>
      <c r="J8" s="551" t="s">
        <v>814</v>
      </c>
      <c r="K8" s="551" t="s">
        <v>815</v>
      </c>
      <c r="L8" s="551" t="s">
        <v>814</v>
      </c>
      <c r="M8" s="551" t="s">
        <v>815</v>
      </c>
      <c r="N8" s="551" t="s">
        <v>814</v>
      </c>
      <c r="O8" s="551" t="s">
        <v>815</v>
      </c>
      <c r="P8" s="551" t="s">
        <v>814</v>
      </c>
      <c r="Q8" s="551" t="s">
        <v>815</v>
      </c>
      <c r="R8" s="551" t="s">
        <v>814</v>
      </c>
      <c r="S8" s="551" t="s">
        <v>815</v>
      </c>
      <c r="T8" s="551" t="s">
        <v>814</v>
      </c>
      <c r="U8" s="551" t="s">
        <v>815</v>
      </c>
      <c r="V8" s="551" t="s">
        <v>814</v>
      </c>
      <c r="W8" s="551" t="s">
        <v>815</v>
      </c>
      <c r="X8" s="551" t="s">
        <v>814</v>
      </c>
      <c r="Y8" s="551" t="s">
        <v>815</v>
      </c>
      <c r="Z8" s="551" t="s">
        <v>814</v>
      </c>
      <c r="AA8" s="551" t="s">
        <v>815</v>
      </c>
      <c r="AB8" s="551" t="s">
        <v>814</v>
      </c>
      <c r="AC8" s="551" t="s">
        <v>815</v>
      </c>
      <c r="AD8" s="551" t="s">
        <v>814</v>
      </c>
      <c r="AE8" s="551" t="s">
        <v>815</v>
      </c>
      <c r="AF8" s="551" t="s">
        <v>814</v>
      </c>
      <c r="AG8" s="551" t="s">
        <v>815</v>
      </c>
      <c r="AH8" s="551" t="s">
        <v>814</v>
      </c>
      <c r="AI8" s="551" t="s">
        <v>815</v>
      </c>
      <c r="AJ8" s="551" t="s">
        <v>814</v>
      </c>
      <c r="AK8" s="551" t="s">
        <v>815</v>
      </c>
      <c r="AL8" s="551" t="s">
        <v>814</v>
      </c>
      <c r="AM8" s="551" t="s">
        <v>815</v>
      </c>
      <c r="AN8" s="551" t="s">
        <v>814</v>
      </c>
      <c r="AO8" s="551" t="s">
        <v>815</v>
      </c>
      <c r="AP8" s="551" t="s">
        <v>814</v>
      </c>
      <c r="AQ8" s="551" t="s">
        <v>815</v>
      </c>
      <c r="AR8" s="551" t="s">
        <v>814</v>
      </c>
      <c r="AS8" s="551" t="s">
        <v>815</v>
      </c>
      <c r="AT8" s="551" t="s">
        <v>814</v>
      </c>
      <c r="AU8" s="551" t="s">
        <v>815</v>
      </c>
      <c r="AV8" s="551" t="s">
        <v>814</v>
      </c>
      <c r="AW8" s="551" t="s">
        <v>815</v>
      </c>
      <c r="AX8" s="551" t="s">
        <v>814</v>
      </c>
      <c r="AY8" s="551" t="s">
        <v>815</v>
      </c>
      <c r="AZ8" s="551" t="s">
        <v>814</v>
      </c>
      <c r="BA8" s="551" t="s">
        <v>815</v>
      </c>
      <c r="BB8" s="551" t="s">
        <v>814</v>
      </c>
      <c r="BC8" s="551" t="s">
        <v>815</v>
      </c>
      <c r="BD8" s="551" t="s">
        <v>814</v>
      </c>
      <c r="BE8" s="551" t="s">
        <v>815</v>
      </c>
      <c r="BF8" s="551" t="s">
        <v>814</v>
      </c>
      <c r="BG8" s="551" t="s">
        <v>815</v>
      </c>
      <c r="BH8" s="551" t="s">
        <v>814</v>
      </c>
      <c r="BI8" s="551" t="s">
        <v>815</v>
      </c>
      <c r="BJ8" s="551" t="s">
        <v>814</v>
      </c>
      <c r="BK8" s="551" t="s">
        <v>815</v>
      </c>
      <c r="BL8" s="551" t="s">
        <v>814</v>
      </c>
      <c r="BM8" s="551" t="s">
        <v>815</v>
      </c>
      <c r="BN8" s="551" t="s">
        <v>814</v>
      </c>
      <c r="BO8" s="551" t="s">
        <v>815</v>
      </c>
      <c r="BP8" s="551" t="s">
        <v>814</v>
      </c>
      <c r="BQ8" s="551" t="s">
        <v>815</v>
      </c>
      <c r="BR8" s="551" t="s">
        <v>814</v>
      </c>
      <c r="BS8" s="551" t="s">
        <v>815</v>
      </c>
      <c r="BT8" s="551" t="s">
        <v>814</v>
      </c>
      <c r="BU8" s="551" t="s">
        <v>815</v>
      </c>
      <c r="BV8" s="551" t="s">
        <v>814</v>
      </c>
      <c r="BW8" s="551" t="s">
        <v>815</v>
      </c>
      <c r="BX8" s="551" t="s">
        <v>814</v>
      </c>
      <c r="BY8" s="551" t="s">
        <v>815</v>
      </c>
      <c r="BZ8" s="551" t="s">
        <v>814</v>
      </c>
      <c r="CA8" s="551" t="s">
        <v>815</v>
      </c>
      <c r="CB8" s="551" t="s">
        <v>814</v>
      </c>
      <c r="CC8" s="551" t="s">
        <v>815</v>
      </c>
    </row>
    <row r="9" spans="1:83" s="549" customFormat="1" ht="45.75" customHeight="1">
      <c r="A9" s="2930"/>
      <c r="B9" s="552" t="s">
        <v>798</v>
      </c>
      <c r="C9" s="553" t="s">
        <v>800</v>
      </c>
      <c r="D9" s="553" t="s">
        <v>798</v>
      </c>
      <c r="E9" s="553" t="s">
        <v>800</v>
      </c>
      <c r="F9" s="553" t="s">
        <v>798</v>
      </c>
      <c r="G9" s="553" t="s">
        <v>800</v>
      </c>
      <c r="H9" s="553" t="s">
        <v>798</v>
      </c>
      <c r="I9" s="553" t="s">
        <v>800</v>
      </c>
      <c r="J9" s="553" t="s">
        <v>798</v>
      </c>
      <c r="K9" s="553" t="s">
        <v>800</v>
      </c>
      <c r="L9" s="553" t="s">
        <v>798</v>
      </c>
      <c r="M9" s="553" t="s">
        <v>800</v>
      </c>
      <c r="N9" s="553" t="s">
        <v>798</v>
      </c>
      <c r="O9" s="553" t="s">
        <v>800</v>
      </c>
      <c r="P9" s="553" t="s">
        <v>798</v>
      </c>
      <c r="Q9" s="553" t="s">
        <v>800</v>
      </c>
      <c r="R9" s="553" t="s">
        <v>798</v>
      </c>
      <c r="S9" s="553" t="s">
        <v>800</v>
      </c>
      <c r="T9" s="553" t="s">
        <v>798</v>
      </c>
      <c r="U9" s="553" t="s">
        <v>800</v>
      </c>
      <c r="V9" s="553" t="s">
        <v>798</v>
      </c>
      <c r="W9" s="553" t="s">
        <v>800</v>
      </c>
      <c r="X9" s="553" t="s">
        <v>798</v>
      </c>
      <c r="Y9" s="553" t="s">
        <v>800</v>
      </c>
      <c r="Z9" s="553" t="s">
        <v>798</v>
      </c>
      <c r="AA9" s="553" t="s">
        <v>800</v>
      </c>
      <c r="AB9" s="553" t="s">
        <v>798</v>
      </c>
      <c r="AC9" s="553" t="s">
        <v>800</v>
      </c>
      <c r="AD9" s="553" t="s">
        <v>798</v>
      </c>
      <c r="AE9" s="553" t="s">
        <v>800</v>
      </c>
      <c r="AF9" s="553" t="s">
        <v>798</v>
      </c>
      <c r="AG9" s="553" t="s">
        <v>800</v>
      </c>
      <c r="AH9" s="553" t="s">
        <v>798</v>
      </c>
      <c r="AI9" s="553" t="s">
        <v>800</v>
      </c>
      <c r="AJ9" s="553" t="s">
        <v>798</v>
      </c>
      <c r="AK9" s="553" t="s">
        <v>800</v>
      </c>
      <c r="AL9" s="553" t="s">
        <v>798</v>
      </c>
      <c r="AM9" s="553" t="s">
        <v>800</v>
      </c>
      <c r="AN9" s="553" t="s">
        <v>798</v>
      </c>
      <c r="AO9" s="553" t="s">
        <v>800</v>
      </c>
      <c r="AP9" s="553" t="s">
        <v>798</v>
      </c>
      <c r="AQ9" s="553" t="s">
        <v>800</v>
      </c>
      <c r="AR9" s="553" t="s">
        <v>798</v>
      </c>
      <c r="AS9" s="553" t="s">
        <v>800</v>
      </c>
      <c r="AT9" s="553" t="s">
        <v>798</v>
      </c>
      <c r="AU9" s="553" t="s">
        <v>800</v>
      </c>
      <c r="AV9" s="553" t="s">
        <v>798</v>
      </c>
      <c r="AW9" s="553" t="s">
        <v>800</v>
      </c>
      <c r="AX9" s="553" t="s">
        <v>798</v>
      </c>
      <c r="AY9" s="553" t="s">
        <v>800</v>
      </c>
      <c r="AZ9" s="553" t="s">
        <v>798</v>
      </c>
      <c r="BA9" s="553" t="s">
        <v>800</v>
      </c>
      <c r="BB9" s="553" t="s">
        <v>798</v>
      </c>
      <c r="BC9" s="553" t="s">
        <v>800</v>
      </c>
      <c r="BD9" s="553" t="s">
        <v>798</v>
      </c>
      <c r="BE9" s="553" t="s">
        <v>800</v>
      </c>
      <c r="BF9" s="553" t="s">
        <v>798</v>
      </c>
      <c r="BG9" s="553" t="s">
        <v>800</v>
      </c>
      <c r="BH9" s="553" t="s">
        <v>798</v>
      </c>
      <c r="BI9" s="553" t="s">
        <v>800</v>
      </c>
      <c r="BJ9" s="553" t="s">
        <v>798</v>
      </c>
      <c r="BK9" s="553" t="s">
        <v>800</v>
      </c>
      <c r="BL9" s="553" t="s">
        <v>798</v>
      </c>
      <c r="BM9" s="553" t="s">
        <v>800</v>
      </c>
      <c r="BN9" s="553" t="s">
        <v>798</v>
      </c>
      <c r="BO9" s="553" t="s">
        <v>800</v>
      </c>
      <c r="BP9" s="553" t="s">
        <v>798</v>
      </c>
      <c r="BQ9" s="553" t="s">
        <v>800</v>
      </c>
      <c r="BR9" s="553" t="s">
        <v>798</v>
      </c>
      <c r="BS9" s="553" t="s">
        <v>800</v>
      </c>
      <c r="BT9" s="553" t="s">
        <v>798</v>
      </c>
      <c r="BU9" s="553" t="s">
        <v>800</v>
      </c>
      <c r="BV9" s="553" t="s">
        <v>798</v>
      </c>
      <c r="BW9" s="553" t="s">
        <v>800</v>
      </c>
      <c r="BX9" s="553" t="s">
        <v>798</v>
      </c>
      <c r="BY9" s="553" t="s">
        <v>800</v>
      </c>
      <c r="BZ9" s="553" t="s">
        <v>798</v>
      </c>
      <c r="CA9" s="553" t="s">
        <v>800</v>
      </c>
      <c r="CB9" s="553" t="s">
        <v>798</v>
      </c>
      <c r="CC9" s="553" t="s">
        <v>800</v>
      </c>
    </row>
    <row r="10" spans="1:83">
      <c r="A10" s="540" t="s">
        <v>489</v>
      </c>
      <c r="B10" s="554">
        <f>B11+B22</f>
        <v>0</v>
      </c>
      <c r="C10" s="554">
        <f t="shared" ref="C10:BN10" si="0">C11+C22</f>
        <v>0</v>
      </c>
      <c r="D10" s="554">
        <f t="shared" si="0"/>
        <v>0</v>
      </c>
      <c r="E10" s="554">
        <f t="shared" si="0"/>
        <v>0</v>
      </c>
      <c r="F10" s="554">
        <f t="shared" si="0"/>
        <v>0</v>
      </c>
      <c r="G10" s="554">
        <f t="shared" si="0"/>
        <v>0</v>
      </c>
      <c r="H10" s="554">
        <f t="shared" si="0"/>
        <v>0</v>
      </c>
      <c r="I10" s="554">
        <f t="shared" si="0"/>
        <v>0</v>
      </c>
      <c r="J10" s="554">
        <f t="shared" si="0"/>
        <v>0</v>
      </c>
      <c r="K10" s="554">
        <f t="shared" si="0"/>
        <v>0</v>
      </c>
      <c r="L10" s="554">
        <f t="shared" si="0"/>
        <v>0</v>
      </c>
      <c r="M10" s="554">
        <f t="shared" si="0"/>
        <v>0</v>
      </c>
      <c r="N10" s="554">
        <f t="shared" si="0"/>
        <v>0</v>
      </c>
      <c r="O10" s="554">
        <f t="shared" si="0"/>
        <v>0</v>
      </c>
      <c r="P10" s="554">
        <f t="shared" si="0"/>
        <v>0</v>
      </c>
      <c r="Q10" s="554">
        <f t="shared" si="0"/>
        <v>0</v>
      </c>
      <c r="R10" s="554">
        <f t="shared" si="0"/>
        <v>0</v>
      </c>
      <c r="S10" s="554">
        <f t="shared" si="0"/>
        <v>0</v>
      </c>
      <c r="T10" s="554">
        <f t="shared" si="0"/>
        <v>0</v>
      </c>
      <c r="U10" s="554">
        <f t="shared" si="0"/>
        <v>0</v>
      </c>
      <c r="V10" s="554">
        <f t="shared" si="0"/>
        <v>0</v>
      </c>
      <c r="W10" s="554">
        <f t="shared" si="0"/>
        <v>0</v>
      </c>
      <c r="X10" s="554">
        <f t="shared" si="0"/>
        <v>0</v>
      </c>
      <c r="Y10" s="554">
        <f t="shared" si="0"/>
        <v>0</v>
      </c>
      <c r="Z10" s="554">
        <f t="shared" si="0"/>
        <v>0</v>
      </c>
      <c r="AA10" s="554">
        <f t="shared" si="0"/>
        <v>0</v>
      </c>
      <c r="AB10" s="554">
        <f t="shared" si="0"/>
        <v>0</v>
      </c>
      <c r="AC10" s="554">
        <f t="shared" si="0"/>
        <v>0</v>
      </c>
      <c r="AD10" s="554">
        <f t="shared" si="0"/>
        <v>0</v>
      </c>
      <c r="AE10" s="554">
        <f t="shared" si="0"/>
        <v>0</v>
      </c>
      <c r="AF10" s="554">
        <f t="shared" si="0"/>
        <v>0</v>
      </c>
      <c r="AG10" s="554">
        <f t="shared" si="0"/>
        <v>0</v>
      </c>
      <c r="AH10" s="554">
        <f t="shared" si="0"/>
        <v>0</v>
      </c>
      <c r="AI10" s="554">
        <f t="shared" si="0"/>
        <v>0</v>
      </c>
      <c r="AJ10" s="554">
        <f t="shared" si="0"/>
        <v>0</v>
      </c>
      <c r="AK10" s="554">
        <f t="shared" si="0"/>
        <v>0</v>
      </c>
      <c r="AL10" s="554">
        <f t="shared" si="0"/>
        <v>0</v>
      </c>
      <c r="AM10" s="554">
        <f t="shared" si="0"/>
        <v>0</v>
      </c>
      <c r="AN10" s="554">
        <f t="shared" si="0"/>
        <v>0</v>
      </c>
      <c r="AO10" s="554">
        <f t="shared" si="0"/>
        <v>0</v>
      </c>
      <c r="AP10" s="554">
        <f t="shared" si="0"/>
        <v>0</v>
      </c>
      <c r="AQ10" s="554">
        <f t="shared" si="0"/>
        <v>0</v>
      </c>
      <c r="AR10" s="554">
        <f t="shared" si="0"/>
        <v>0</v>
      </c>
      <c r="AS10" s="554">
        <f t="shared" si="0"/>
        <v>0</v>
      </c>
      <c r="AT10" s="554">
        <f t="shared" si="0"/>
        <v>0</v>
      </c>
      <c r="AU10" s="554">
        <f t="shared" si="0"/>
        <v>0</v>
      </c>
      <c r="AV10" s="554">
        <f t="shared" si="0"/>
        <v>0</v>
      </c>
      <c r="AW10" s="554">
        <f t="shared" si="0"/>
        <v>0</v>
      </c>
      <c r="AX10" s="554">
        <f t="shared" si="0"/>
        <v>0</v>
      </c>
      <c r="AY10" s="554">
        <f t="shared" si="0"/>
        <v>0</v>
      </c>
      <c r="AZ10" s="554">
        <f t="shared" si="0"/>
        <v>0</v>
      </c>
      <c r="BA10" s="554">
        <f t="shared" si="0"/>
        <v>0</v>
      </c>
      <c r="BB10" s="554">
        <f t="shared" si="0"/>
        <v>0</v>
      </c>
      <c r="BC10" s="554">
        <f t="shared" si="0"/>
        <v>0</v>
      </c>
      <c r="BD10" s="554">
        <f t="shared" si="0"/>
        <v>0</v>
      </c>
      <c r="BE10" s="554">
        <f t="shared" si="0"/>
        <v>0</v>
      </c>
      <c r="BF10" s="554">
        <f t="shared" si="0"/>
        <v>0</v>
      </c>
      <c r="BG10" s="554">
        <f t="shared" si="0"/>
        <v>0</v>
      </c>
      <c r="BH10" s="554">
        <f t="shared" si="0"/>
        <v>0</v>
      </c>
      <c r="BI10" s="554">
        <f t="shared" si="0"/>
        <v>0</v>
      </c>
      <c r="BJ10" s="554">
        <f t="shared" si="0"/>
        <v>0</v>
      </c>
      <c r="BK10" s="554">
        <f t="shared" si="0"/>
        <v>0</v>
      </c>
      <c r="BL10" s="554">
        <f t="shared" si="0"/>
        <v>0</v>
      </c>
      <c r="BM10" s="554">
        <f t="shared" si="0"/>
        <v>0</v>
      </c>
      <c r="BN10" s="554">
        <f t="shared" si="0"/>
        <v>0</v>
      </c>
      <c r="BO10" s="554">
        <f t="shared" ref="BO10:CA10" si="1">BO11+BO22</f>
        <v>0</v>
      </c>
      <c r="BP10" s="554">
        <f t="shared" si="1"/>
        <v>0</v>
      </c>
      <c r="BQ10" s="554">
        <f t="shared" si="1"/>
        <v>0</v>
      </c>
      <c r="BR10" s="554">
        <f t="shared" si="1"/>
        <v>0</v>
      </c>
      <c r="BS10" s="554">
        <f t="shared" si="1"/>
        <v>0</v>
      </c>
      <c r="BT10" s="554">
        <f t="shared" si="1"/>
        <v>0</v>
      </c>
      <c r="BU10" s="554">
        <f t="shared" si="1"/>
        <v>0</v>
      </c>
      <c r="BV10" s="554">
        <f t="shared" si="1"/>
        <v>0</v>
      </c>
      <c r="BW10" s="554">
        <f t="shared" si="1"/>
        <v>0</v>
      </c>
      <c r="BX10" s="554">
        <f t="shared" si="1"/>
        <v>0</v>
      </c>
      <c r="BY10" s="554">
        <f t="shared" si="1"/>
        <v>0</v>
      </c>
      <c r="BZ10" s="554">
        <f t="shared" si="1"/>
        <v>0</v>
      </c>
      <c r="CA10" s="554">
        <f t="shared" si="1"/>
        <v>0</v>
      </c>
      <c r="CB10" s="554">
        <f t="shared" ref="CB10:CB32" si="2">B10+D10+F10+H10+J10+L10++N10+P10+R10+T10++V10+X10+Z10+AB10+AD10+AF10+AH10+AJ10+AL10+AN10+AP10+AR10+AT10+AV10+AX10++AZ10+BB10+BD10+BF10+BH10+BJ10+BL10+BN10+BP10+BR10+BT10+BV10+BX10+BZ10</f>
        <v>0</v>
      </c>
      <c r="CC10" s="554">
        <f t="shared" ref="CC10:CC32" si="3">C10+E10+G10+I10+K10+M10++O10+Q10+S10+U10+W10+Y10+AA10+AC10+AE10+AG10+AI10+AK10+AM10+AO10+AQ10+AS10+AU10+AW10+AY10++BA10+BC10+BE10+BG10+BI10+BK10+BM10+BO10+BQ10+BS10+BU10+BW10+BY10+CA10</f>
        <v>0</v>
      </c>
    </row>
    <row r="11" spans="1:83">
      <c r="A11" s="272" t="s">
        <v>7</v>
      </c>
      <c r="B11" s="556">
        <f>SUM(B12:B21)</f>
        <v>0</v>
      </c>
      <c r="C11" s="556">
        <f t="shared" ref="C11:BN11" si="4">SUM(C12:C21)</f>
        <v>0</v>
      </c>
      <c r="D11" s="556">
        <f t="shared" si="4"/>
        <v>0</v>
      </c>
      <c r="E11" s="556">
        <f t="shared" si="4"/>
        <v>0</v>
      </c>
      <c r="F11" s="556">
        <f>SUM(F12:F21)</f>
        <v>0</v>
      </c>
      <c r="G11" s="556">
        <f t="shared" si="4"/>
        <v>0</v>
      </c>
      <c r="H11" s="556">
        <f t="shared" si="4"/>
        <v>0</v>
      </c>
      <c r="I11" s="556">
        <f t="shared" si="4"/>
        <v>0</v>
      </c>
      <c r="J11" s="556">
        <f t="shared" si="4"/>
        <v>0</v>
      </c>
      <c r="K11" s="556">
        <f t="shared" si="4"/>
        <v>0</v>
      </c>
      <c r="L11" s="556">
        <f t="shared" si="4"/>
        <v>0</v>
      </c>
      <c r="M11" s="556">
        <f t="shared" si="4"/>
        <v>0</v>
      </c>
      <c r="N11" s="556">
        <f t="shared" si="4"/>
        <v>0</v>
      </c>
      <c r="O11" s="556">
        <f t="shared" si="4"/>
        <v>0</v>
      </c>
      <c r="P11" s="556">
        <f t="shared" si="4"/>
        <v>0</v>
      </c>
      <c r="Q11" s="556">
        <f t="shared" si="4"/>
        <v>0</v>
      </c>
      <c r="R11" s="556">
        <f t="shared" si="4"/>
        <v>0</v>
      </c>
      <c r="S11" s="556">
        <f t="shared" si="4"/>
        <v>0</v>
      </c>
      <c r="T11" s="556">
        <f t="shared" si="4"/>
        <v>0</v>
      </c>
      <c r="U11" s="556">
        <f t="shared" si="4"/>
        <v>0</v>
      </c>
      <c r="V11" s="556">
        <f t="shared" si="4"/>
        <v>0</v>
      </c>
      <c r="W11" s="556">
        <f t="shared" si="4"/>
        <v>0</v>
      </c>
      <c r="X11" s="556">
        <f t="shared" si="4"/>
        <v>0</v>
      </c>
      <c r="Y11" s="556">
        <f t="shared" si="4"/>
        <v>0</v>
      </c>
      <c r="Z11" s="556">
        <f t="shared" si="4"/>
        <v>0</v>
      </c>
      <c r="AA11" s="556">
        <f t="shared" si="4"/>
        <v>0</v>
      </c>
      <c r="AB11" s="556">
        <f t="shared" si="4"/>
        <v>0</v>
      </c>
      <c r="AC11" s="556">
        <f t="shared" si="4"/>
        <v>0</v>
      </c>
      <c r="AD11" s="556">
        <f t="shared" si="4"/>
        <v>0</v>
      </c>
      <c r="AE11" s="556">
        <f t="shared" si="4"/>
        <v>0</v>
      </c>
      <c r="AF11" s="556">
        <f t="shared" si="4"/>
        <v>0</v>
      </c>
      <c r="AG11" s="556">
        <f t="shared" si="4"/>
        <v>0</v>
      </c>
      <c r="AH11" s="556">
        <f t="shared" si="4"/>
        <v>0</v>
      </c>
      <c r="AI11" s="556">
        <f t="shared" si="4"/>
        <v>0</v>
      </c>
      <c r="AJ11" s="556">
        <f t="shared" si="4"/>
        <v>0</v>
      </c>
      <c r="AK11" s="556">
        <f t="shared" si="4"/>
        <v>0</v>
      </c>
      <c r="AL11" s="556">
        <f t="shared" si="4"/>
        <v>0</v>
      </c>
      <c r="AM11" s="556">
        <f t="shared" si="4"/>
        <v>0</v>
      </c>
      <c r="AN11" s="556">
        <f t="shared" si="4"/>
        <v>0</v>
      </c>
      <c r="AO11" s="556">
        <f t="shared" si="4"/>
        <v>0</v>
      </c>
      <c r="AP11" s="556">
        <f t="shared" si="4"/>
        <v>0</v>
      </c>
      <c r="AQ11" s="556">
        <f t="shared" si="4"/>
        <v>0</v>
      </c>
      <c r="AR11" s="556">
        <f t="shared" si="4"/>
        <v>0</v>
      </c>
      <c r="AS11" s="556">
        <f t="shared" si="4"/>
        <v>0</v>
      </c>
      <c r="AT11" s="556">
        <f t="shared" si="4"/>
        <v>0</v>
      </c>
      <c r="AU11" s="556">
        <f t="shared" si="4"/>
        <v>0</v>
      </c>
      <c r="AV11" s="556">
        <f t="shared" si="4"/>
        <v>0</v>
      </c>
      <c r="AW11" s="556">
        <f t="shared" si="4"/>
        <v>0</v>
      </c>
      <c r="AX11" s="556">
        <f t="shared" si="4"/>
        <v>0</v>
      </c>
      <c r="AY11" s="556">
        <f t="shared" si="4"/>
        <v>0</v>
      </c>
      <c r="AZ11" s="556">
        <f t="shared" si="4"/>
        <v>0</v>
      </c>
      <c r="BA11" s="556">
        <f t="shared" si="4"/>
        <v>0</v>
      </c>
      <c r="BB11" s="556">
        <f t="shared" si="4"/>
        <v>0</v>
      </c>
      <c r="BC11" s="556">
        <f t="shared" si="4"/>
        <v>0</v>
      </c>
      <c r="BD11" s="556">
        <f t="shared" si="4"/>
        <v>0</v>
      </c>
      <c r="BE11" s="556">
        <f t="shared" si="4"/>
        <v>0</v>
      </c>
      <c r="BF11" s="556">
        <f t="shared" si="4"/>
        <v>0</v>
      </c>
      <c r="BG11" s="556">
        <f t="shared" si="4"/>
        <v>0</v>
      </c>
      <c r="BH11" s="556">
        <f t="shared" si="4"/>
        <v>0</v>
      </c>
      <c r="BI11" s="556">
        <f t="shared" si="4"/>
        <v>0</v>
      </c>
      <c r="BJ11" s="556">
        <f t="shared" si="4"/>
        <v>0</v>
      </c>
      <c r="BK11" s="556">
        <f t="shared" si="4"/>
        <v>0</v>
      </c>
      <c r="BL11" s="556">
        <f t="shared" si="4"/>
        <v>0</v>
      </c>
      <c r="BM11" s="556">
        <f t="shared" si="4"/>
        <v>0</v>
      </c>
      <c r="BN11" s="556">
        <f t="shared" si="4"/>
        <v>0</v>
      </c>
      <c r="BO11" s="556">
        <f t="shared" ref="BO11:CC11" si="5">SUM(BO12:BO21)</f>
        <v>0</v>
      </c>
      <c r="BP11" s="556">
        <f t="shared" si="5"/>
        <v>0</v>
      </c>
      <c r="BQ11" s="556">
        <f t="shared" si="5"/>
        <v>0</v>
      </c>
      <c r="BR11" s="556">
        <f t="shared" si="5"/>
        <v>0</v>
      </c>
      <c r="BS11" s="556">
        <f t="shared" si="5"/>
        <v>0</v>
      </c>
      <c r="BT11" s="556">
        <f t="shared" si="5"/>
        <v>0</v>
      </c>
      <c r="BU11" s="556">
        <f t="shared" si="5"/>
        <v>0</v>
      </c>
      <c r="BV11" s="556">
        <f t="shared" si="5"/>
        <v>0</v>
      </c>
      <c r="BW11" s="556">
        <f t="shared" si="5"/>
        <v>0</v>
      </c>
      <c r="BX11" s="556">
        <f t="shared" si="5"/>
        <v>0</v>
      </c>
      <c r="BY11" s="556">
        <f t="shared" si="5"/>
        <v>0</v>
      </c>
      <c r="BZ11" s="556">
        <f t="shared" si="5"/>
        <v>0</v>
      </c>
      <c r="CA11" s="556">
        <f>SUM(CA12:CA21)</f>
        <v>0</v>
      </c>
      <c r="CB11" s="556">
        <f t="shared" si="5"/>
        <v>0</v>
      </c>
      <c r="CC11" s="554">
        <f t="shared" si="5"/>
        <v>0</v>
      </c>
    </row>
    <row r="12" spans="1:83">
      <c r="A12" s="557" t="s">
        <v>226</v>
      </c>
      <c r="B12" s="558">
        <v>0</v>
      </c>
      <c r="C12" s="558">
        <v>0</v>
      </c>
      <c r="D12" s="558">
        <v>0</v>
      </c>
      <c r="E12" s="558">
        <v>0</v>
      </c>
      <c r="F12" s="558">
        <v>0</v>
      </c>
      <c r="G12" s="558">
        <v>0</v>
      </c>
      <c r="H12" s="558">
        <v>0</v>
      </c>
      <c r="I12" s="558">
        <v>0</v>
      </c>
      <c r="J12" s="558">
        <v>0</v>
      </c>
      <c r="K12" s="558">
        <v>0</v>
      </c>
      <c r="L12" s="558">
        <v>0</v>
      </c>
      <c r="M12" s="558">
        <v>0</v>
      </c>
      <c r="N12" s="558">
        <v>0</v>
      </c>
      <c r="O12" s="558">
        <v>0</v>
      </c>
      <c r="P12" s="558">
        <v>0</v>
      </c>
      <c r="Q12" s="558">
        <v>0</v>
      </c>
      <c r="R12" s="558">
        <v>0</v>
      </c>
      <c r="S12" s="558">
        <v>0</v>
      </c>
      <c r="T12" s="558">
        <v>0</v>
      </c>
      <c r="U12" s="558">
        <v>0</v>
      </c>
      <c r="V12" s="558">
        <v>0</v>
      </c>
      <c r="W12" s="558">
        <v>0</v>
      </c>
      <c r="X12" s="558">
        <v>0</v>
      </c>
      <c r="Y12" s="558">
        <v>0</v>
      </c>
      <c r="Z12" s="558">
        <v>0</v>
      </c>
      <c r="AA12" s="558">
        <v>0</v>
      </c>
      <c r="AB12" s="558">
        <v>0</v>
      </c>
      <c r="AC12" s="558">
        <v>0</v>
      </c>
      <c r="AD12" s="558">
        <v>0</v>
      </c>
      <c r="AE12" s="558">
        <v>0</v>
      </c>
      <c r="AF12" s="558">
        <v>0</v>
      </c>
      <c r="AG12" s="558">
        <v>0</v>
      </c>
      <c r="AH12" s="558">
        <v>0</v>
      </c>
      <c r="AI12" s="558">
        <v>0</v>
      </c>
      <c r="AJ12" s="558">
        <v>0</v>
      </c>
      <c r="AK12" s="558">
        <v>0</v>
      </c>
      <c r="AL12" s="558">
        <v>0</v>
      </c>
      <c r="AM12" s="558">
        <v>0</v>
      </c>
      <c r="AN12" s="558">
        <v>0</v>
      </c>
      <c r="AO12" s="558">
        <v>0</v>
      </c>
      <c r="AP12" s="558">
        <v>0</v>
      </c>
      <c r="AQ12" s="558">
        <v>0</v>
      </c>
      <c r="AR12" s="558">
        <v>0</v>
      </c>
      <c r="AS12" s="558">
        <v>0</v>
      </c>
      <c r="AT12" s="558">
        <v>0</v>
      </c>
      <c r="AU12" s="558">
        <v>0</v>
      </c>
      <c r="AV12" s="558">
        <v>0</v>
      </c>
      <c r="AW12" s="558">
        <v>0</v>
      </c>
      <c r="AX12" s="558">
        <v>0</v>
      </c>
      <c r="AY12" s="558">
        <v>0</v>
      </c>
      <c r="AZ12" s="558">
        <v>0</v>
      </c>
      <c r="BA12" s="558">
        <v>0</v>
      </c>
      <c r="BB12" s="558">
        <v>0</v>
      </c>
      <c r="BC12" s="558">
        <v>0</v>
      </c>
      <c r="BD12" s="558">
        <v>0</v>
      </c>
      <c r="BE12" s="558">
        <v>0</v>
      </c>
      <c r="BF12" s="558">
        <v>0</v>
      </c>
      <c r="BG12" s="558">
        <v>0</v>
      </c>
      <c r="BH12" s="558">
        <v>0</v>
      </c>
      <c r="BI12" s="558">
        <v>0</v>
      </c>
      <c r="BJ12" s="558">
        <v>0</v>
      </c>
      <c r="BK12" s="558">
        <v>0</v>
      </c>
      <c r="BL12" s="558">
        <v>0</v>
      </c>
      <c r="BM12" s="558">
        <v>0</v>
      </c>
      <c r="BN12" s="558">
        <v>0</v>
      </c>
      <c r="BO12" s="558">
        <v>0</v>
      </c>
      <c r="BP12" s="558">
        <v>0</v>
      </c>
      <c r="BQ12" s="558">
        <v>0</v>
      </c>
      <c r="BR12" s="558">
        <v>0</v>
      </c>
      <c r="BS12" s="558">
        <v>0</v>
      </c>
      <c r="BT12" s="558">
        <v>0</v>
      </c>
      <c r="BU12" s="558">
        <v>0</v>
      </c>
      <c r="BV12" s="558">
        <v>0</v>
      </c>
      <c r="BW12" s="558">
        <v>0</v>
      </c>
      <c r="BX12" s="558">
        <v>0</v>
      </c>
      <c r="BY12" s="558">
        <v>0</v>
      </c>
      <c r="BZ12" s="558">
        <v>0</v>
      </c>
      <c r="CA12" s="558">
        <v>0</v>
      </c>
      <c r="CB12" s="559">
        <f t="shared" ref="CB12:CB18" si="6">B12+D12+F12+H12+J12+L12++N12+P12+R12+T12++V12+X12+Z12+AB12+AD12+AF12+AH12+AJ12+AL12+AN12+AP12+AR12+AT12+AV12+AX12++AZ12+BB12+BD12+BF12+BH12+BJ12+BL12+BN12+BP12+BR12+BT12+BV12+BX12+BZ12</f>
        <v>0</v>
      </c>
      <c r="CC12" s="560">
        <f t="shared" ref="CC12:CC18" si="7">C12+E12+G12+I12+K12+M12++O12+Q12+S12+U12+W12+Y12+AA12+AC12+AE12+AG12+AI12+AK12+AM12+AO12+AQ12+AS12+AU12+AW12+AY12++BA12+BC12+BE12+BG12+BI12+BK12+BM12+BO12+BQ12+BS12+BU12+BW12+BY12+CA12</f>
        <v>0</v>
      </c>
    </row>
    <row r="13" spans="1:83">
      <c r="A13" s="561" t="s">
        <v>490</v>
      </c>
      <c r="B13" s="558">
        <v>0</v>
      </c>
      <c r="C13" s="558">
        <v>0</v>
      </c>
      <c r="D13" s="558">
        <v>0</v>
      </c>
      <c r="E13" s="558">
        <v>0</v>
      </c>
      <c r="F13" s="558">
        <v>0</v>
      </c>
      <c r="G13" s="558">
        <v>0</v>
      </c>
      <c r="H13" s="558">
        <v>0</v>
      </c>
      <c r="I13" s="558">
        <v>0</v>
      </c>
      <c r="J13" s="558">
        <v>0</v>
      </c>
      <c r="K13" s="558">
        <v>0</v>
      </c>
      <c r="L13" s="558">
        <v>0</v>
      </c>
      <c r="M13" s="558">
        <v>0</v>
      </c>
      <c r="N13" s="558">
        <v>0</v>
      </c>
      <c r="O13" s="558">
        <v>0</v>
      </c>
      <c r="P13" s="558">
        <v>0</v>
      </c>
      <c r="Q13" s="558">
        <v>0</v>
      </c>
      <c r="R13" s="558">
        <v>0</v>
      </c>
      <c r="S13" s="558">
        <v>0</v>
      </c>
      <c r="T13" s="558">
        <v>0</v>
      </c>
      <c r="U13" s="558">
        <v>0</v>
      </c>
      <c r="V13" s="558">
        <v>0</v>
      </c>
      <c r="W13" s="558">
        <v>0</v>
      </c>
      <c r="X13" s="558">
        <v>0</v>
      </c>
      <c r="Y13" s="558">
        <v>0</v>
      </c>
      <c r="Z13" s="558">
        <v>0</v>
      </c>
      <c r="AA13" s="558">
        <v>0</v>
      </c>
      <c r="AB13" s="558">
        <v>0</v>
      </c>
      <c r="AC13" s="558">
        <v>0</v>
      </c>
      <c r="AD13" s="558">
        <v>0</v>
      </c>
      <c r="AE13" s="558">
        <v>0</v>
      </c>
      <c r="AF13" s="558">
        <v>0</v>
      </c>
      <c r="AG13" s="558">
        <v>0</v>
      </c>
      <c r="AH13" s="558">
        <v>0</v>
      </c>
      <c r="AI13" s="558">
        <v>0</v>
      </c>
      <c r="AJ13" s="558">
        <v>0</v>
      </c>
      <c r="AK13" s="558">
        <v>0</v>
      </c>
      <c r="AL13" s="558">
        <v>0</v>
      </c>
      <c r="AM13" s="558">
        <v>0</v>
      </c>
      <c r="AN13" s="558">
        <v>0</v>
      </c>
      <c r="AO13" s="558">
        <v>0</v>
      </c>
      <c r="AP13" s="558">
        <v>0</v>
      </c>
      <c r="AQ13" s="558">
        <v>0</v>
      </c>
      <c r="AR13" s="558">
        <v>0</v>
      </c>
      <c r="AS13" s="558">
        <v>0</v>
      </c>
      <c r="AT13" s="558">
        <v>0</v>
      </c>
      <c r="AU13" s="558">
        <v>0</v>
      </c>
      <c r="AV13" s="558">
        <v>0</v>
      </c>
      <c r="AW13" s="558">
        <v>0</v>
      </c>
      <c r="AX13" s="558">
        <v>0</v>
      </c>
      <c r="AY13" s="558">
        <v>0</v>
      </c>
      <c r="AZ13" s="558">
        <v>0</v>
      </c>
      <c r="BA13" s="558">
        <v>0</v>
      </c>
      <c r="BB13" s="558">
        <v>0</v>
      </c>
      <c r="BC13" s="558">
        <v>0</v>
      </c>
      <c r="BD13" s="558">
        <v>0</v>
      </c>
      <c r="BE13" s="558">
        <v>0</v>
      </c>
      <c r="BF13" s="558">
        <v>0</v>
      </c>
      <c r="BG13" s="558">
        <v>0</v>
      </c>
      <c r="BH13" s="558">
        <v>0</v>
      </c>
      <c r="BI13" s="558">
        <v>0</v>
      </c>
      <c r="BJ13" s="558">
        <v>0</v>
      </c>
      <c r="BK13" s="558">
        <v>0</v>
      </c>
      <c r="BL13" s="558">
        <v>0</v>
      </c>
      <c r="BM13" s="558">
        <v>0</v>
      </c>
      <c r="BN13" s="558">
        <v>0</v>
      </c>
      <c r="BO13" s="558">
        <v>0</v>
      </c>
      <c r="BP13" s="558">
        <v>0</v>
      </c>
      <c r="BQ13" s="558">
        <v>0</v>
      </c>
      <c r="BR13" s="558">
        <v>0</v>
      </c>
      <c r="BS13" s="558">
        <v>0</v>
      </c>
      <c r="BT13" s="558">
        <v>0</v>
      </c>
      <c r="BU13" s="558">
        <v>0</v>
      </c>
      <c r="BV13" s="558">
        <v>0</v>
      </c>
      <c r="BW13" s="558">
        <v>0</v>
      </c>
      <c r="BX13" s="558">
        <v>0</v>
      </c>
      <c r="BY13" s="558">
        <v>0</v>
      </c>
      <c r="BZ13" s="558">
        <v>0</v>
      </c>
      <c r="CA13" s="558">
        <v>0</v>
      </c>
      <c r="CB13" s="559">
        <f t="shared" si="6"/>
        <v>0</v>
      </c>
      <c r="CC13" s="560">
        <f t="shared" si="7"/>
        <v>0</v>
      </c>
    </row>
    <row r="14" spans="1:83">
      <c r="A14" s="561" t="s">
        <v>492</v>
      </c>
      <c r="B14" s="558">
        <v>0</v>
      </c>
      <c r="C14" s="558">
        <v>0</v>
      </c>
      <c r="D14" s="558">
        <v>0</v>
      </c>
      <c r="E14" s="558">
        <v>0</v>
      </c>
      <c r="F14" s="558">
        <v>0</v>
      </c>
      <c r="G14" s="558">
        <v>0</v>
      </c>
      <c r="H14" s="558">
        <v>0</v>
      </c>
      <c r="I14" s="558">
        <v>0</v>
      </c>
      <c r="J14" s="558">
        <v>0</v>
      </c>
      <c r="K14" s="558">
        <v>0</v>
      </c>
      <c r="L14" s="558">
        <v>0</v>
      </c>
      <c r="M14" s="558">
        <v>0</v>
      </c>
      <c r="N14" s="558">
        <v>0</v>
      </c>
      <c r="O14" s="558">
        <v>0</v>
      </c>
      <c r="P14" s="558">
        <v>0</v>
      </c>
      <c r="Q14" s="558">
        <v>0</v>
      </c>
      <c r="R14" s="558">
        <v>0</v>
      </c>
      <c r="S14" s="558">
        <v>0</v>
      </c>
      <c r="T14" s="558">
        <v>0</v>
      </c>
      <c r="U14" s="558">
        <v>0</v>
      </c>
      <c r="V14" s="558">
        <v>0</v>
      </c>
      <c r="W14" s="558">
        <v>0</v>
      </c>
      <c r="X14" s="558">
        <v>0</v>
      </c>
      <c r="Y14" s="558">
        <v>0</v>
      </c>
      <c r="Z14" s="558">
        <v>0</v>
      </c>
      <c r="AA14" s="558">
        <v>0</v>
      </c>
      <c r="AB14" s="558">
        <v>0</v>
      </c>
      <c r="AC14" s="558">
        <v>0</v>
      </c>
      <c r="AD14" s="558">
        <v>0</v>
      </c>
      <c r="AE14" s="558">
        <v>0</v>
      </c>
      <c r="AF14" s="558">
        <v>0</v>
      </c>
      <c r="AG14" s="558">
        <v>0</v>
      </c>
      <c r="AH14" s="558">
        <v>0</v>
      </c>
      <c r="AI14" s="558">
        <v>0</v>
      </c>
      <c r="AJ14" s="558">
        <v>0</v>
      </c>
      <c r="AK14" s="558">
        <v>0</v>
      </c>
      <c r="AL14" s="558">
        <v>0</v>
      </c>
      <c r="AM14" s="558">
        <v>0</v>
      </c>
      <c r="AN14" s="558">
        <v>0</v>
      </c>
      <c r="AO14" s="558">
        <v>0</v>
      </c>
      <c r="AP14" s="558">
        <v>0</v>
      </c>
      <c r="AQ14" s="558">
        <v>0</v>
      </c>
      <c r="AR14" s="558">
        <v>0</v>
      </c>
      <c r="AS14" s="558">
        <v>0</v>
      </c>
      <c r="AT14" s="558">
        <v>0</v>
      </c>
      <c r="AU14" s="558">
        <v>0</v>
      </c>
      <c r="AV14" s="558">
        <v>0</v>
      </c>
      <c r="AW14" s="558">
        <v>0</v>
      </c>
      <c r="AX14" s="558">
        <v>0</v>
      </c>
      <c r="AY14" s="558">
        <v>0</v>
      </c>
      <c r="AZ14" s="558">
        <v>0</v>
      </c>
      <c r="BA14" s="558">
        <v>0</v>
      </c>
      <c r="BB14" s="558">
        <v>0</v>
      </c>
      <c r="BC14" s="558">
        <v>0</v>
      </c>
      <c r="BD14" s="558">
        <v>0</v>
      </c>
      <c r="BE14" s="558">
        <v>0</v>
      </c>
      <c r="BF14" s="558">
        <v>0</v>
      </c>
      <c r="BG14" s="558">
        <v>0</v>
      </c>
      <c r="BH14" s="558">
        <v>0</v>
      </c>
      <c r="BI14" s="558">
        <v>0</v>
      </c>
      <c r="BJ14" s="558">
        <v>0</v>
      </c>
      <c r="BK14" s="558">
        <v>0</v>
      </c>
      <c r="BL14" s="558">
        <v>0</v>
      </c>
      <c r="BM14" s="558">
        <v>0</v>
      </c>
      <c r="BN14" s="558">
        <v>0</v>
      </c>
      <c r="BO14" s="558">
        <v>0</v>
      </c>
      <c r="BP14" s="558">
        <v>0</v>
      </c>
      <c r="BQ14" s="558">
        <v>0</v>
      </c>
      <c r="BR14" s="558">
        <v>0</v>
      </c>
      <c r="BS14" s="558">
        <v>0</v>
      </c>
      <c r="BT14" s="558">
        <v>0</v>
      </c>
      <c r="BU14" s="558">
        <v>0</v>
      </c>
      <c r="BV14" s="558">
        <v>0</v>
      </c>
      <c r="BW14" s="558">
        <v>0</v>
      </c>
      <c r="BX14" s="558">
        <v>0</v>
      </c>
      <c r="BY14" s="558">
        <v>0</v>
      </c>
      <c r="BZ14" s="558">
        <v>0</v>
      </c>
      <c r="CA14" s="558">
        <v>0</v>
      </c>
      <c r="CB14" s="559">
        <f t="shared" si="6"/>
        <v>0</v>
      </c>
      <c r="CC14" s="560">
        <f t="shared" si="7"/>
        <v>0</v>
      </c>
    </row>
    <row r="15" spans="1:83">
      <c r="A15" s="561" t="s">
        <v>493</v>
      </c>
      <c r="B15" s="558">
        <v>0</v>
      </c>
      <c r="C15" s="558">
        <v>0</v>
      </c>
      <c r="D15" s="558">
        <v>0</v>
      </c>
      <c r="E15" s="558">
        <v>0</v>
      </c>
      <c r="F15" s="558">
        <v>0</v>
      </c>
      <c r="G15" s="558">
        <v>0</v>
      </c>
      <c r="H15" s="558">
        <v>0</v>
      </c>
      <c r="I15" s="558">
        <v>0</v>
      </c>
      <c r="J15" s="558">
        <v>0</v>
      </c>
      <c r="K15" s="558">
        <v>0</v>
      </c>
      <c r="L15" s="558">
        <v>0</v>
      </c>
      <c r="M15" s="558">
        <v>0</v>
      </c>
      <c r="N15" s="558">
        <v>0</v>
      </c>
      <c r="O15" s="558">
        <v>0</v>
      </c>
      <c r="P15" s="558">
        <v>0</v>
      </c>
      <c r="Q15" s="558">
        <v>0</v>
      </c>
      <c r="R15" s="558">
        <v>0</v>
      </c>
      <c r="S15" s="558">
        <v>0</v>
      </c>
      <c r="T15" s="558">
        <v>0</v>
      </c>
      <c r="U15" s="558">
        <v>0</v>
      </c>
      <c r="V15" s="558">
        <v>0</v>
      </c>
      <c r="W15" s="558">
        <v>0</v>
      </c>
      <c r="X15" s="558">
        <v>0</v>
      </c>
      <c r="Y15" s="558">
        <v>0</v>
      </c>
      <c r="Z15" s="558">
        <v>0</v>
      </c>
      <c r="AA15" s="558">
        <v>0</v>
      </c>
      <c r="AB15" s="558">
        <v>0</v>
      </c>
      <c r="AC15" s="558">
        <v>0</v>
      </c>
      <c r="AD15" s="558">
        <v>0</v>
      </c>
      <c r="AE15" s="558">
        <v>0</v>
      </c>
      <c r="AF15" s="558">
        <v>0</v>
      </c>
      <c r="AG15" s="558">
        <v>0</v>
      </c>
      <c r="AH15" s="558">
        <v>0</v>
      </c>
      <c r="AI15" s="558">
        <v>0</v>
      </c>
      <c r="AJ15" s="558">
        <v>0</v>
      </c>
      <c r="AK15" s="558">
        <v>0</v>
      </c>
      <c r="AL15" s="558">
        <v>0</v>
      </c>
      <c r="AM15" s="558">
        <v>0</v>
      </c>
      <c r="AN15" s="558">
        <v>0</v>
      </c>
      <c r="AO15" s="558">
        <v>0</v>
      </c>
      <c r="AP15" s="558">
        <v>0</v>
      </c>
      <c r="AQ15" s="558">
        <v>0</v>
      </c>
      <c r="AR15" s="558">
        <v>0</v>
      </c>
      <c r="AS15" s="558">
        <v>0</v>
      </c>
      <c r="AT15" s="558">
        <v>0</v>
      </c>
      <c r="AU15" s="558">
        <v>0</v>
      </c>
      <c r="AV15" s="558">
        <v>0</v>
      </c>
      <c r="AW15" s="558">
        <v>0</v>
      </c>
      <c r="AX15" s="558">
        <v>0</v>
      </c>
      <c r="AY15" s="558">
        <v>0</v>
      </c>
      <c r="AZ15" s="558">
        <v>0</v>
      </c>
      <c r="BA15" s="558">
        <v>0</v>
      </c>
      <c r="BB15" s="558">
        <v>0</v>
      </c>
      <c r="BC15" s="558">
        <v>0</v>
      </c>
      <c r="BD15" s="558">
        <v>0</v>
      </c>
      <c r="BE15" s="558">
        <v>0</v>
      </c>
      <c r="BF15" s="558">
        <v>0</v>
      </c>
      <c r="BG15" s="558">
        <v>0</v>
      </c>
      <c r="BH15" s="558">
        <v>0</v>
      </c>
      <c r="BI15" s="558">
        <v>0</v>
      </c>
      <c r="BJ15" s="558">
        <v>0</v>
      </c>
      <c r="BK15" s="558">
        <v>0</v>
      </c>
      <c r="BL15" s="558">
        <v>0</v>
      </c>
      <c r="BM15" s="558">
        <v>0</v>
      </c>
      <c r="BN15" s="558">
        <v>0</v>
      </c>
      <c r="BO15" s="558">
        <v>0</v>
      </c>
      <c r="BP15" s="558">
        <v>0</v>
      </c>
      <c r="BQ15" s="558">
        <v>0</v>
      </c>
      <c r="BR15" s="558">
        <v>0</v>
      </c>
      <c r="BS15" s="558">
        <v>0</v>
      </c>
      <c r="BT15" s="558">
        <v>0</v>
      </c>
      <c r="BU15" s="558">
        <v>0</v>
      </c>
      <c r="BV15" s="558">
        <v>0</v>
      </c>
      <c r="BW15" s="558">
        <v>0</v>
      </c>
      <c r="BX15" s="558">
        <v>0</v>
      </c>
      <c r="BY15" s="558">
        <v>0</v>
      </c>
      <c r="BZ15" s="558">
        <v>0</v>
      </c>
      <c r="CA15" s="558">
        <v>0</v>
      </c>
      <c r="CB15" s="559">
        <f t="shared" si="6"/>
        <v>0</v>
      </c>
      <c r="CC15" s="560">
        <f t="shared" si="7"/>
        <v>0</v>
      </c>
    </row>
    <row r="16" spans="1:83">
      <c r="A16" s="561" t="s">
        <v>494</v>
      </c>
      <c r="B16" s="558">
        <v>0</v>
      </c>
      <c r="C16" s="558">
        <v>0</v>
      </c>
      <c r="D16" s="558">
        <v>0</v>
      </c>
      <c r="E16" s="558">
        <v>0</v>
      </c>
      <c r="F16" s="558">
        <v>0</v>
      </c>
      <c r="G16" s="558">
        <v>0</v>
      </c>
      <c r="H16" s="558">
        <v>0</v>
      </c>
      <c r="I16" s="558">
        <v>0</v>
      </c>
      <c r="J16" s="558">
        <v>0</v>
      </c>
      <c r="K16" s="558">
        <v>0</v>
      </c>
      <c r="L16" s="558">
        <v>0</v>
      </c>
      <c r="M16" s="558">
        <v>0</v>
      </c>
      <c r="N16" s="558">
        <v>0</v>
      </c>
      <c r="O16" s="558">
        <v>0</v>
      </c>
      <c r="P16" s="558">
        <v>0</v>
      </c>
      <c r="Q16" s="558">
        <v>0</v>
      </c>
      <c r="R16" s="558">
        <v>0</v>
      </c>
      <c r="S16" s="558">
        <v>0</v>
      </c>
      <c r="T16" s="558">
        <v>0</v>
      </c>
      <c r="U16" s="558">
        <v>0</v>
      </c>
      <c r="V16" s="558">
        <v>0</v>
      </c>
      <c r="W16" s="558">
        <v>0</v>
      </c>
      <c r="X16" s="558">
        <v>0</v>
      </c>
      <c r="Y16" s="558">
        <v>0</v>
      </c>
      <c r="Z16" s="558">
        <v>0</v>
      </c>
      <c r="AA16" s="558">
        <v>0</v>
      </c>
      <c r="AB16" s="558">
        <v>0</v>
      </c>
      <c r="AC16" s="558">
        <v>0</v>
      </c>
      <c r="AD16" s="558">
        <v>0</v>
      </c>
      <c r="AE16" s="558">
        <v>0</v>
      </c>
      <c r="AF16" s="558">
        <v>0</v>
      </c>
      <c r="AG16" s="558">
        <v>0</v>
      </c>
      <c r="AH16" s="558">
        <v>0</v>
      </c>
      <c r="AI16" s="558">
        <v>0</v>
      </c>
      <c r="AJ16" s="558">
        <v>0</v>
      </c>
      <c r="AK16" s="558">
        <v>0</v>
      </c>
      <c r="AL16" s="558">
        <v>0</v>
      </c>
      <c r="AM16" s="558">
        <v>0</v>
      </c>
      <c r="AN16" s="558">
        <v>0</v>
      </c>
      <c r="AO16" s="558">
        <v>0</v>
      </c>
      <c r="AP16" s="558">
        <v>0</v>
      </c>
      <c r="AQ16" s="558">
        <v>0</v>
      </c>
      <c r="AR16" s="558">
        <v>0</v>
      </c>
      <c r="AS16" s="558">
        <v>0</v>
      </c>
      <c r="AT16" s="558">
        <v>0</v>
      </c>
      <c r="AU16" s="558">
        <v>0</v>
      </c>
      <c r="AV16" s="558">
        <v>0</v>
      </c>
      <c r="AW16" s="558">
        <v>0</v>
      </c>
      <c r="AX16" s="558">
        <v>0</v>
      </c>
      <c r="AY16" s="558">
        <v>0</v>
      </c>
      <c r="AZ16" s="558">
        <v>0</v>
      </c>
      <c r="BA16" s="558">
        <v>0</v>
      </c>
      <c r="BB16" s="558">
        <v>0</v>
      </c>
      <c r="BC16" s="558">
        <v>0</v>
      </c>
      <c r="BD16" s="558">
        <v>0</v>
      </c>
      <c r="BE16" s="558">
        <v>0</v>
      </c>
      <c r="BF16" s="558">
        <v>0</v>
      </c>
      <c r="BG16" s="558">
        <v>0</v>
      </c>
      <c r="BH16" s="558">
        <v>0</v>
      </c>
      <c r="BI16" s="558">
        <v>0</v>
      </c>
      <c r="BJ16" s="558">
        <v>0</v>
      </c>
      <c r="BK16" s="558">
        <v>0</v>
      </c>
      <c r="BL16" s="558">
        <v>0</v>
      </c>
      <c r="BM16" s="558">
        <v>0</v>
      </c>
      <c r="BN16" s="558">
        <v>0</v>
      </c>
      <c r="BO16" s="558">
        <v>0</v>
      </c>
      <c r="BP16" s="558">
        <v>0</v>
      </c>
      <c r="BQ16" s="558">
        <v>0</v>
      </c>
      <c r="BR16" s="558">
        <v>0</v>
      </c>
      <c r="BS16" s="558">
        <v>0</v>
      </c>
      <c r="BT16" s="558">
        <v>0</v>
      </c>
      <c r="BU16" s="558">
        <v>0</v>
      </c>
      <c r="BV16" s="558">
        <v>0</v>
      </c>
      <c r="BW16" s="558">
        <v>0</v>
      </c>
      <c r="BX16" s="558">
        <v>0</v>
      </c>
      <c r="BY16" s="558">
        <v>0</v>
      </c>
      <c r="BZ16" s="558">
        <v>0</v>
      </c>
      <c r="CA16" s="558">
        <v>0</v>
      </c>
      <c r="CB16" s="559">
        <f t="shared" si="6"/>
        <v>0</v>
      </c>
      <c r="CC16" s="560">
        <f t="shared" si="7"/>
        <v>0</v>
      </c>
    </row>
    <row r="17" spans="1:81">
      <c r="A17" s="561" t="s">
        <v>801</v>
      </c>
      <c r="B17" s="558">
        <v>0</v>
      </c>
      <c r="C17" s="558">
        <v>0</v>
      </c>
      <c r="D17" s="558">
        <v>0</v>
      </c>
      <c r="E17" s="558">
        <v>0</v>
      </c>
      <c r="F17" s="558">
        <v>0</v>
      </c>
      <c r="G17" s="558">
        <v>0</v>
      </c>
      <c r="H17" s="558">
        <v>0</v>
      </c>
      <c r="I17" s="558">
        <v>0</v>
      </c>
      <c r="J17" s="558">
        <v>0</v>
      </c>
      <c r="K17" s="558">
        <v>0</v>
      </c>
      <c r="L17" s="558">
        <v>0</v>
      </c>
      <c r="M17" s="558">
        <v>0</v>
      </c>
      <c r="N17" s="558">
        <v>0</v>
      </c>
      <c r="O17" s="558">
        <v>0</v>
      </c>
      <c r="P17" s="558">
        <v>0</v>
      </c>
      <c r="Q17" s="558">
        <v>0</v>
      </c>
      <c r="R17" s="558">
        <v>0</v>
      </c>
      <c r="S17" s="558">
        <v>0</v>
      </c>
      <c r="T17" s="558">
        <v>0</v>
      </c>
      <c r="U17" s="558">
        <v>0</v>
      </c>
      <c r="V17" s="558">
        <v>0</v>
      </c>
      <c r="W17" s="558">
        <v>0</v>
      </c>
      <c r="X17" s="558">
        <v>0</v>
      </c>
      <c r="Y17" s="558">
        <v>0</v>
      </c>
      <c r="Z17" s="558">
        <v>0</v>
      </c>
      <c r="AA17" s="558">
        <v>0</v>
      </c>
      <c r="AB17" s="558">
        <v>0</v>
      </c>
      <c r="AC17" s="558">
        <v>0</v>
      </c>
      <c r="AD17" s="558">
        <v>0</v>
      </c>
      <c r="AE17" s="558">
        <v>0</v>
      </c>
      <c r="AF17" s="558">
        <v>0</v>
      </c>
      <c r="AG17" s="558">
        <v>0</v>
      </c>
      <c r="AH17" s="558">
        <v>0</v>
      </c>
      <c r="AI17" s="558">
        <v>0</v>
      </c>
      <c r="AJ17" s="558">
        <v>0</v>
      </c>
      <c r="AK17" s="558">
        <v>0</v>
      </c>
      <c r="AL17" s="558">
        <v>0</v>
      </c>
      <c r="AM17" s="558">
        <v>0</v>
      </c>
      <c r="AN17" s="558">
        <v>0</v>
      </c>
      <c r="AO17" s="558">
        <v>0</v>
      </c>
      <c r="AP17" s="558">
        <v>0</v>
      </c>
      <c r="AQ17" s="558">
        <v>0</v>
      </c>
      <c r="AR17" s="558">
        <v>0</v>
      </c>
      <c r="AS17" s="558">
        <v>0</v>
      </c>
      <c r="AT17" s="558">
        <v>0</v>
      </c>
      <c r="AU17" s="558">
        <v>0</v>
      </c>
      <c r="AV17" s="558">
        <v>0</v>
      </c>
      <c r="AW17" s="558">
        <v>0</v>
      </c>
      <c r="AX17" s="558">
        <v>0</v>
      </c>
      <c r="AY17" s="558">
        <v>0</v>
      </c>
      <c r="AZ17" s="558">
        <v>0</v>
      </c>
      <c r="BA17" s="558">
        <v>0</v>
      </c>
      <c r="BB17" s="558">
        <v>0</v>
      </c>
      <c r="BC17" s="558">
        <v>0</v>
      </c>
      <c r="BD17" s="558">
        <v>0</v>
      </c>
      <c r="BE17" s="558">
        <v>0</v>
      </c>
      <c r="BF17" s="558">
        <v>0</v>
      </c>
      <c r="BG17" s="558">
        <v>0</v>
      </c>
      <c r="BH17" s="558">
        <v>0</v>
      </c>
      <c r="BI17" s="558">
        <v>0</v>
      </c>
      <c r="BJ17" s="558">
        <v>0</v>
      </c>
      <c r="BK17" s="558">
        <v>0</v>
      </c>
      <c r="BL17" s="558">
        <v>0</v>
      </c>
      <c r="BM17" s="558">
        <v>0</v>
      </c>
      <c r="BN17" s="558">
        <v>0</v>
      </c>
      <c r="BO17" s="558">
        <v>0</v>
      </c>
      <c r="BP17" s="558">
        <v>0</v>
      </c>
      <c r="BQ17" s="558">
        <v>0</v>
      </c>
      <c r="BR17" s="558">
        <v>0</v>
      </c>
      <c r="BS17" s="558">
        <v>0</v>
      </c>
      <c r="BT17" s="558">
        <v>0</v>
      </c>
      <c r="BU17" s="558">
        <v>0</v>
      </c>
      <c r="BV17" s="558">
        <v>0</v>
      </c>
      <c r="BW17" s="558">
        <v>0</v>
      </c>
      <c r="BX17" s="558">
        <v>0</v>
      </c>
      <c r="BY17" s="558">
        <v>0</v>
      </c>
      <c r="BZ17" s="558">
        <v>0</v>
      </c>
      <c r="CA17" s="558">
        <v>0</v>
      </c>
      <c r="CB17" s="559">
        <f t="shared" si="6"/>
        <v>0</v>
      </c>
      <c r="CC17" s="560">
        <f t="shared" si="7"/>
        <v>0</v>
      </c>
    </row>
    <row r="18" spans="1:81">
      <c r="A18" s="561" t="s">
        <v>802</v>
      </c>
      <c r="B18" s="558">
        <v>0</v>
      </c>
      <c r="C18" s="558">
        <v>0</v>
      </c>
      <c r="D18" s="558">
        <v>0</v>
      </c>
      <c r="E18" s="558">
        <v>0</v>
      </c>
      <c r="F18" s="558">
        <v>0</v>
      </c>
      <c r="G18" s="558">
        <v>0</v>
      </c>
      <c r="H18" s="558">
        <v>0</v>
      </c>
      <c r="I18" s="558">
        <v>0</v>
      </c>
      <c r="J18" s="558">
        <v>0</v>
      </c>
      <c r="K18" s="558">
        <v>0</v>
      </c>
      <c r="L18" s="558">
        <v>0</v>
      </c>
      <c r="M18" s="558">
        <v>0</v>
      </c>
      <c r="N18" s="558">
        <v>0</v>
      </c>
      <c r="O18" s="558">
        <v>0</v>
      </c>
      <c r="P18" s="558">
        <v>0</v>
      </c>
      <c r="Q18" s="558">
        <v>0</v>
      </c>
      <c r="R18" s="558">
        <v>0</v>
      </c>
      <c r="S18" s="558">
        <v>0</v>
      </c>
      <c r="T18" s="558">
        <v>0</v>
      </c>
      <c r="U18" s="558">
        <v>0</v>
      </c>
      <c r="V18" s="558">
        <v>0</v>
      </c>
      <c r="W18" s="558">
        <v>0</v>
      </c>
      <c r="X18" s="558">
        <v>0</v>
      </c>
      <c r="Y18" s="558">
        <v>0</v>
      </c>
      <c r="Z18" s="558">
        <v>0</v>
      </c>
      <c r="AA18" s="558">
        <v>0</v>
      </c>
      <c r="AB18" s="558">
        <v>0</v>
      </c>
      <c r="AC18" s="558">
        <v>0</v>
      </c>
      <c r="AD18" s="558">
        <v>0</v>
      </c>
      <c r="AE18" s="558">
        <v>0</v>
      </c>
      <c r="AF18" s="558">
        <v>0</v>
      </c>
      <c r="AG18" s="558">
        <v>0</v>
      </c>
      <c r="AH18" s="558">
        <v>0</v>
      </c>
      <c r="AI18" s="558">
        <v>0</v>
      </c>
      <c r="AJ18" s="558">
        <v>0</v>
      </c>
      <c r="AK18" s="558">
        <v>0</v>
      </c>
      <c r="AL18" s="558">
        <v>0</v>
      </c>
      <c r="AM18" s="558">
        <v>0</v>
      </c>
      <c r="AN18" s="558">
        <v>0</v>
      </c>
      <c r="AO18" s="558">
        <v>0</v>
      </c>
      <c r="AP18" s="558">
        <v>0</v>
      </c>
      <c r="AQ18" s="558">
        <v>0</v>
      </c>
      <c r="AR18" s="558">
        <v>0</v>
      </c>
      <c r="AS18" s="558">
        <v>0</v>
      </c>
      <c r="AT18" s="558">
        <v>0</v>
      </c>
      <c r="AU18" s="558">
        <v>0</v>
      </c>
      <c r="AV18" s="558">
        <v>0</v>
      </c>
      <c r="AW18" s="558">
        <v>0</v>
      </c>
      <c r="AX18" s="558">
        <v>0</v>
      </c>
      <c r="AY18" s="558">
        <v>0</v>
      </c>
      <c r="AZ18" s="558">
        <v>0</v>
      </c>
      <c r="BA18" s="558">
        <v>0</v>
      </c>
      <c r="BB18" s="558">
        <v>0</v>
      </c>
      <c r="BC18" s="558">
        <v>0</v>
      </c>
      <c r="BD18" s="558">
        <v>0</v>
      </c>
      <c r="BE18" s="558">
        <v>0</v>
      </c>
      <c r="BF18" s="558">
        <v>0</v>
      </c>
      <c r="BG18" s="558">
        <v>0</v>
      </c>
      <c r="BH18" s="558">
        <v>0</v>
      </c>
      <c r="BI18" s="558">
        <v>0</v>
      </c>
      <c r="BJ18" s="558">
        <v>0</v>
      </c>
      <c r="BK18" s="558">
        <v>0</v>
      </c>
      <c r="BL18" s="558">
        <v>0</v>
      </c>
      <c r="BM18" s="558">
        <v>0</v>
      </c>
      <c r="BN18" s="558">
        <v>0</v>
      </c>
      <c r="BO18" s="558">
        <v>0</v>
      </c>
      <c r="BP18" s="558">
        <v>0</v>
      </c>
      <c r="BQ18" s="558">
        <v>0</v>
      </c>
      <c r="BR18" s="558">
        <v>0</v>
      </c>
      <c r="BS18" s="558">
        <v>0</v>
      </c>
      <c r="BT18" s="558">
        <v>0</v>
      </c>
      <c r="BU18" s="558">
        <v>0</v>
      </c>
      <c r="BV18" s="558">
        <v>0</v>
      </c>
      <c r="BW18" s="558">
        <v>0</v>
      </c>
      <c r="BX18" s="558">
        <v>0</v>
      </c>
      <c r="BY18" s="558">
        <v>0</v>
      </c>
      <c r="BZ18" s="558">
        <v>0</v>
      </c>
      <c r="CA18" s="558">
        <v>0</v>
      </c>
      <c r="CB18" s="559">
        <f t="shared" si="6"/>
        <v>0</v>
      </c>
      <c r="CC18" s="560">
        <f t="shared" si="7"/>
        <v>0</v>
      </c>
    </row>
    <row r="19" spans="1:81">
      <c r="A19" s="561" t="s">
        <v>499</v>
      </c>
      <c r="B19" s="558">
        <v>0</v>
      </c>
      <c r="C19" s="558">
        <v>0</v>
      </c>
      <c r="D19" s="558">
        <v>0</v>
      </c>
      <c r="E19" s="558">
        <v>0</v>
      </c>
      <c r="F19" s="558">
        <v>0</v>
      </c>
      <c r="G19" s="558">
        <v>0</v>
      </c>
      <c r="H19" s="558">
        <v>0</v>
      </c>
      <c r="I19" s="558">
        <v>0</v>
      </c>
      <c r="J19" s="558">
        <v>0</v>
      </c>
      <c r="K19" s="558">
        <v>0</v>
      </c>
      <c r="L19" s="558">
        <v>0</v>
      </c>
      <c r="M19" s="558">
        <v>0</v>
      </c>
      <c r="N19" s="558">
        <v>0</v>
      </c>
      <c r="O19" s="558">
        <v>0</v>
      </c>
      <c r="P19" s="558">
        <v>0</v>
      </c>
      <c r="Q19" s="558">
        <v>0</v>
      </c>
      <c r="R19" s="558">
        <v>0</v>
      </c>
      <c r="S19" s="558">
        <v>0</v>
      </c>
      <c r="T19" s="558">
        <v>0</v>
      </c>
      <c r="U19" s="558">
        <v>0</v>
      </c>
      <c r="V19" s="558">
        <v>0</v>
      </c>
      <c r="W19" s="558">
        <v>0</v>
      </c>
      <c r="X19" s="558">
        <v>0</v>
      </c>
      <c r="Y19" s="558">
        <v>0</v>
      </c>
      <c r="Z19" s="558">
        <v>0</v>
      </c>
      <c r="AA19" s="558">
        <v>0</v>
      </c>
      <c r="AB19" s="558">
        <v>0</v>
      </c>
      <c r="AC19" s="558">
        <v>0</v>
      </c>
      <c r="AD19" s="558">
        <v>0</v>
      </c>
      <c r="AE19" s="558">
        <v>0</v>
      </c>
      <c r="AF19" s="558">
        <v>0</v>
      </c>
      <c r="AG19" s="558">
        <v>0</v>
      </c>
      <c r="AH19" s="558">
        <v>0</v>
      </c>
      <c r="AI19" s="558">
        <v>0</v>
      </c>
      <c r="AJ19" s="558">
        <v>0</v>
      </c>
      <c r="AK19" s="558">
        <v>0</v>
      </c>
      <c r="AL19" s="558">
        <v>0</v>
      </c>
      <c r="AM19" s="558">
        <v>0</v>
      </c>
      <c r="AN19" s="558">
        <v>0</v>
      </c>
      <c r="AO19" s="558">
        <v>0</v>
      </c>
      <c r="AP19" s="558">
        <v>0</v>
      </c>
      <c r="AQ19" s="558">
        <v>0</v>
      </c>
      <c r="AR19" s="558">
        <v>0</v>
      </c>
      <c r="AS19" s="558">
        <v>0</v>
      </c>
      <c r="AT19" s="558">
        <v>0</v>
      </c>
      <c r="AU19" s="558">
        <v>0</v>
      </c>
      <c r="AV19" s="558">
        <v>0</v>
      </c>
      <c r="AW19" s="558">
        <v>0</v>
      </c>
      <c r="AX19" s="558">
        <v>0</v>
      </c>
      <c r="AY19" s="558">
        <v>0</v>
      </c>
      <c r="AZ19" s="558">
        <v>0</v>
      </c>
      <c r="BA19" s="558">
        <v>0</v>
      </c>
      <c r="BB19" s="558">
        <v>0</v>
      </c>
      <c r="BC19" s="558">
        <v>0</v>
      </c>
      <c r="BD19" s="558">
        <v>0</v>
      </c>
      <c r="BE19" s="558">
        <v>0</v>
      </c>
      <c r="BF19" s="558">
        <v>0</v>
      </c>
      <c r="BG19" s="558">
        <v>0</v>
      </c>
      <c r="BH19" s="558">
        <v>0</v>
      </c>
      <c r="BI19" s="558">
        <v>0</v>
      </c>
      <c r="BJ19" s="558">
        <v>0</v>
      </c>
      <c r="BK19" s="558">
        <v>0</v>
      </c>
      <c r="BL19" s="558">
        <v>0</v>
      </c>
      <c r="BM19" s="558">
        <v>0</v>
      </c>
      <c r="BN19" s="558">
        <v>0</v>
      </c>
      <c r="BO19" s="558">
        <v>0</v>
      </c>
      <c r="BP19" s="558">
        <v>0</v>
      </c>
      <c r="BQ19" s="558">
        <v>0</v>
      </c>
      <c r="BR19" s="558">
        <v>0</v>
      </c>
      <c r="BS19" s="558">
        <v>0</v>
      </c>
      <c r="BT19" s="558">
        <v>0</v>
      </c>
      <c r="BU19" s="558">
        <v>0</v>
      </c>
      <c r="BV19" s="558">
        <v>0</v>
      </c>
      <c r="BW19" s="558">
        <v>0</v>
      </c>
      <c r="BX19" s="558">
        <v>0</v>
      </c>
      <c r="BY19" s="558">
        <v>0</v>
      </c>
      <c r="BZ19" s="558">
        <v>0</v>
      </c>
      <c r="CA19" s="558">
        <v>0</v>
      </c>
      <c r="CB19" s="559">
        <f>B19+D19+F19+H19+J19+L19++N19+P19+R19+T19++V19+X19+Z19+AB19+AD19+AF19+AH19+AJ19+AL19+AN19+AP19+AR19+AT19+AV19+AX19++AZ19+BB19+BD19+BF19+BH19+BJ19+BL19+BN19+BP19+BR19+BT19+BV19+BX19+BZ19</f>
        <v>0</v>
      </c>
      <c r="CC19" s="560">
        <f t="shared" si="3"/>
        <v>0</v>
      </c>
    </row>
    <row r="20" spans="1:81">
      <c r="A20" s="561" t="s">
        <v>500</v>
      </c>
      <c r="B20" s="558">
        <v>0</v>
      </c>
      <c r="C20" s="558">
        <v>0</v>
      </c>
      <c r="D20" s="558">
        <v>0</v>
      </c>
      <c r="E20" s="558">
        <v>0</v>
      </c>
      <c r="F20" s="558">
        <v>0</v>
      </c>
      <c r="G20" s="558">
        <v>0</v>
      </c>
      <c r="H20" s="558">
        <v>0</v>
      </c>
      <c r="I20" s="558">
        <v>0</v>
      </c>
      <c r="J20" s="558">
        <v>0</v>
      </c>
      <c r="K20" s="558">
        <v>0</v>
      </c>
      <c r="L20" s="558">
        <v>0</v>
      </c>
      <c r="M20" s="558">
        <v>0</v>
      </c>
      <c r="N20" s="558">
        <v>0</v>
      </c>
      <c r="O20" s="558">
        <v>0</v>
      </c>
      <c r="P20" s="558">
        <v>0</v>
      </c>
      <c r="Q20" s="558">
        <v>0</v>
      </c>
      <c r="R20" s="558">
        <v>0</v>
      </c>
      <c r="S20" s="558">
        <v>0</v>
      </c>
      <c r="T20" s="558">
        <v>0</v>
      </c>
      <c r="U20" s="558">
        <v>0</v>
      </c>
      <c r="V20" s="558">
        <v>0</v>
      </c>
      <c r="W20" s="558">
        <v>0</v>
      </c>
      <c r="X20" s="558">
        <v>0</v>
      </c>
      <c r="Y20" s="558">
        <v>0</v>
      </c>
      <c r="Z20" s="558">
        <v>0</v>
      </c>
      <c r="AA20" s="558">
        <v>0</v>
      </c>
      <c r="AB20" s="558">
        <v>0</v>
      </c>
      <c r="AC20" s="558">
        <v>0</v>
      </c>
      <c r="AD20" s="558">
        <v>0</v>
      </c>
      <c r="AE20" s="558">
        <v>0</v>
      </c>
      <c r="AF20" s="558">
        <v>0</v>
      </c>
      <c r="AG20" s="558">
        <v>0</v>
      </c>
      <c r="AH20" s="558">
        <v>0</v>
      </c>
      <c r="AI20" s="558">
        <v>0</v>
      </c>
      <c r="AJ20" s="558">
        <v>0</v>
      </c>
      <c r="AK20" s="558">
        <v>0</v>
      </c>
      <c r="AL20" s="558">
        <v>0</v>
      </c>
      <c r="AM20" s="558">
        <v>0</v>
      </c>
      <c r="AN20" s="558">
        <v>0</v>
      </c>
      <c r="AO20" s="558">
        <v>0</v>
      </c>
      <c r="AP20" s="558">
        <v>0</v>
      </c>
      <c r="AQ20" s="558">
        <v>0</v>
      </c>
      <c r="AR20" s="558">
        <v>0</v>
      </c>
      <c r="AS20" s="558">
        <v>0</v>
      </c>
      <c r="AT20" s="558">
        <v>0</v>
      </c>
      <c r="AU20" s="558">
        <v>0</v>
      </c>
      <c r="AV20" s="558">
        <v>0</v>
      </c>
      <c r="AW20" s="558">
        <v>0</v>
      </c>
      <c r="AX20" s="558">
        <v>0</v>
      </c>
      <c r="AY20" s="558">
        <v>0</v>
      </c>
      <c r="AZ20" s="558">
        <v>0</v>
      </c>
      <c r="BA20" s="558">
        <v>0</v>
      </c>
      <c r="BB20" s="558">
        <v>0</v>
      </c>
      <c r="BC20" s="558">
        <v>0</v>
      </c>
      <c r="BD20" s="558">
        <v>0</v>
      </c>
      <c r="BE20" s="558">
        <v>0</v>
      </c>
      <c r="BF20" s="558">
        <v>0</v>
      </c>
      <c r="BG20" s="558">
        <v>0</v>
      </c>
      <c r="BH20" s="558">
        <v>0</v>
      </c>
      <c r="BI20" s="558">
        <v>0</v>
      </c>
      <c r="BJ20" s="558">
        <v>0</v>
      </c>
      <c r="BK20" s="558">
        <v>0</v>
      </c>
      <c r="BL20" s="558">
        <v>0</v>
      </c>
      <c r="BM20" s="558">
        <v>0</v>
      </c>
      <c r="BN20" s="558">
        <v>0</v>
      </c>
      <c r="BO20" s="558">
        <v>0</v>
      </c>
      <c r="BP20" s="558">
        <v>0</v>
      </c>
      <c r="BQ20" s="558">
        <v>0</v>
      </c>
      <c r="BR20" s="558">
        <v>0</v>
      </c>
      <c r="BS20" s="558">
        <v>0</v>
      </c>
      <c r="BT20" s="558">
        <v>0</v>
      </c>
      <c r="BU20" s="558">
        <v>0</v>
      </c>
      <c r="BV20" s="558">
        <v>0</v>
      </c>
      <c r="BW20" s="558">
        <v>0</v>
      </c>
      <c r="BX20" s="558">
        <v>0</v>
      </c>
      <c r="BY20" s="558">
        <v>0</v>
      </c>
      <c r="BZ20" s="558">
        <v>0</v>
      </c>
      <c r="CA20" s="558">
        <v>0</v>
      </c>
      <c r="CB20" s="559">
        <f t="shared" si="2"/>
        <v>0</v>
      </c>
      <c r="CC20" s="560">
        <f t="shared" si="3"/>
        <v>0</v>
      </c>
    </row>
    <row r="21" spans="1:81">
      <c r="A21" s="562" t="s">
        <v>524</v>
      </c>
      <c r="B21" s="558">
        <v>0</v>
      </c>
      <c r="C21" s="558">
        <v>0</v>
      </c>
      <c r="D21" s="558">
        <v>0</v>
      </c>
      <c r="E21" s="558">
        <v>0</v>
      </c>
      <c r="F21" s="558">
        <v>0</v>
      </c>
      <c r="G21" s="558">
        <v>0</v>
      </c>
      <c r="H21" s="558">
        <v>0</v>
      </c>
      <c r="I21" s="558">
        <v>0</v>
      </c>
      <c r="J21" s="558">
        <v>0</v>
      </c>
      <c r="K21" s="558">
        <v>0</v>
      </c>
      <c r="L21" s="558">
        <v>0</v>
      </c>
      <c r="M21" s="558">
        <v>0</v>
      </c>
      <c r="N21" s="558">
        <v>0</v>
      </c>
      <c r="O21" s="558">
        <v>0</v>
      </c>
      <c r="P21" s="558">
        <v>0</v>
      </c>
      <c r="Q21" s="558">
        <v>0</v>
      </c>
      <c r="R21" s="558">
        <v>0</v>
      </c>
      <c r="S21" s="558">
        <v>0</v>
      </c>
      <c r="T21" s="558">
        <v>0</v>
      </c>
      <c r="U21" s="558">
        <v>0</v>
      </c>
      <c r="V21" s="558">
        <v>0</v>
      </c>
      <c r="W21" s="558">
        <v>0</v>
      </c>
      <c r="X21" s="558">
        <v>0</v>
      </c>
      <c r="Y21" s="558">
        <v>0</v>
      </c>
      <c r="Z21" s="558">
        <v>0</v>
      </c>
      <c r="AA21" s="558">
        <v>0</v>
      </c>
      <c r="AB21" s="558">
        <v>0</v>
      </c>
      <c r="AC21" s="558">
        <v>0</v>
      </c>
      <c r="AD21" s="558">
        <v>0</v>
      </c>
      <c r="AE21" s="558">
        <v>0</v>
      </c>
      <c r="AF21" s="558">
        <v>0</v>
      </c>
      <c r="AG21" s="558">
        <v>0</v>
      </c>
      <c r="AH21" s="558">
        <v>0</v>
      </c>
      <c r="AI21" s="558">
        <v>0</v>
      </c>
      <c r="AJ21" s="558">
        <v>0</v>
      </c>
      <c r="AK21" s="558">
        <v>0</v>
      </c>
      <c r="AL21" s="558">
        <v>0</v>
      </c>
      <c r="AM21" s="558">
        <v>0</v>
      </c>
      <c r="AN21" s="558">
        <v>0</v>
      </c>
      <c r="AO21" s="558">
        <v>0</v>
      </c>
      <c r="AP21" s="558">
        <v>0</v>
      </c>
      <c r="AQ21" s="558">
        <v>0</v>
      </c>
      <c r="AR21" s="558">
        <v>0</v>
      </c>
      <c r="AS21" s="558">
        <v>0</v>
      </c>
      <c r="AT21" s="558">
        <v>0</v>
      </c>
      <c r="AU21" s="558">
        <v>0</v>
      </c>
      <c r="AV21" s="558">
        <v>0</v>
      </c>
      <c r="AW21" s="558">
        <v>0</v>
      </c>
      <c r="AX21" s="558">
        <v>0</v>
      </c>
      <c r="AY21" s="558">
        <v>0</v>
      </c>
      <c r="AZ21" s="558">
        <v>0</v>
      </c>
      <c r="BA21" s="558">
        <v>0</v>
      </c>
      <c r="BB21" s="558">
        <v>0</v>
      </c>
      <c r="BC21" s="558">
        <v>0</v>
      </c>
      <c r="BD21" s="558">
        <v>0</v>
      </c>
      <c r="BE21" s="558">
        <v>0</v>
      </c>
      <c r="BF21" s="558">
        <v>0</v>
      </c>
      <c r="BG21" s="558">
        <v>0</v>
      </c>
      <c r="BH21" s="558">
        <v>0</v>
      </c>
      <c r="BI21" s="558">
        <v>0</v>
      </c>
      <c r="BJ21" s="558">
        <v>0</v>
      </c>
      <c r="BK21" s="558">
        <v>0</v>
      </c>
      <c r="BL21" s="558">
        <v>0</v>
      </c>
      <c r="BM21" s="558">
        <v>0</v>
      </c>
      <c r="BN21" s="558">
        <v>0</v>
      </c>
      <c r="BO21" s="558">
        <v>0</v>
      </c>
      <c r="BP21" s="558">
        <v>0</v>
      </c>
      <c r="BQ21" s="558">
        <v>0</v>
      </c>
      <c r="BR21" s="558">
        <v>0</v>
      </c>
      <c r="BS21" s="558">
        <v>0</v>
      </c>
      <c r="BT21" s="558">
        <v>0</v>
      </c>
      <c r="BU21" s="558">
        <v>0</v>
      </c>
      <c r="BV21" s="558">
        <v>0</v>
      </c>
      <c r="BW21" s="558">
        <v>0</v>
      </c>
      <c r="BX21" s="558">
        <v>0</v>
      </c>
      <c r="BY21" s="558">
        <v>0</v>
      </c>
      <c r="BZ21" s="558">
        <v>0</v>
      </c>
      <c r="CA21" s="558">
        <v>0</v>
      </c>
      <c r="CB21" s="559">
        <f t="shared" si="2"/>
        <v>0</v>
      </c>
      <c r="CC21" s="560">
        <f t="shared" si="3"/>
        <v>0</v>
      </c>
    </row>
    <row r="22" spans="1:81">
      <c r="A22" s="563" t="s">
        <v>816</v>
      </c>
      <c r="B22" s="556">
        <f>SUM(B23:B32)</f>
        <v>0</v>
      </c>
      <c r="C22" s="556">
        <f t="shared" ref="C22:BN22" si="8">SUM(C23:C32)</f>
        <v>0</v>
      </c>
      <c r="D22" s="556">
        <f t="shared" si="8"/>
        <v>0</v>
      </c>
      <c r="E22" s="556">
        <f t="shared" si="8"/>
        <v>0</v>
      </c>
      <c r="F22" s="556">
        <f t="shared" si="8"/>
        <v>0</v>
      </c>
      <c r="G22" s="556">
        <f t="shared" si="8"/>
        <v>0</v>
      </c>
      <c r="H22" s="556">
        <f>SUM(H23:H32)</f>
        <v>0</v>
      </c>
      <c r="I22" s="556">
        <f t="shared" si="8"/>
        <v>0</v>
      </c>
      <c r="J22" s="556">
        <f t="shared" si="8"/>
        <v>0</v>
      </c>
      <c r="K22" s="556">
        <f t="shared" si="8"/>
        <v>0</v>
      </c>
      <c r="L22" s="556">
        <f t="shared" si="8"/>
        <v>0</v>
      </c>
      <c r="M22" s="556">
        <f t="shared" si="8"/>
        <v>0</v>
      </c>
      <c r="N22" s="556">
        <f t="shared" si="8"/>
        <v>0</v>
      </c>
      <c r="O22" s="556">
        <f t="shared" si="8"/>
        <v>0</v>
      </c>
      <c r="P22" s="556">
        <f t="shared" si="8"/>
        <v>0</v>
      </c>
      <c r="Q22" s="556">
        <f t="shared" si="8"/>
        <v>0</v>
      </c>
      <c r="R22" s="556">
        <f t="shared" si="8"/>
        <v>0</v>
      </c>
      <c r="S22" s="556">
        <f t="shared" si="8"/>
        <v>0</v>
      </c>
      <c r="T22" s="556">
        <f t="shared" si="8"/>
        <v>0</v>
      </c>
      <c r="U22" s="556">
        <f t="shared" si="8"/>
        <v>0</v>
      </c>
      <c r="V22" s="556">
        <f t="shared" si="8"/>
        <v>0</v>
      </c>
      <c r="W22" s="556">
        <f t="shared" si="8"/>
        <v>0</v>
      </c>
      <c r="X22" s="556">
        <f t="shared" si="8"/>
        <v>0</v>
      </c>
      <c r="Y22" s="556">
        <f t="shared" si="8"/>
        <v>0</v>
      </c>
      <c r="Z22" s="556">
        <f t="shared" si="8"/>
        <v>0</v>
      </c>
      <c r="AA22" s="556">
        <f t="shared" si="8"/>
        <v>0</v>
      </c>
      <c r="AB22" s="556">
        <f t="shared" si="8"/>
        <v>0</v>
      </c>
      <c r="AC22" s="556">
        <f t="shared" si="8"/>
        <v>0</v>
      </c>
      <c r="AD22" s="556">
        <f t="shared" si="8"/>
        <v>0</v>
      </c>
      <c r="AE22" s="556">
        <f t="shared" si="8"/>
        <v>0</v>
      </c>
      <c r="AF22" s="556">
        <f t="shared" si="8"/>
        <v>0</v>
      </c>
      <c r="AG22" s="556">
        <f t="shared" si="8"/>
        <v>0</v>
      </c>
      <c r="AH22" s="556">
        <f t="shared" si="8"/>
        <v>0</v>
      </c>
      <c r="AI22" s="556">
        <f t="shared" si="8"/>
        <v>0</v>
      </c>
      <c r="AJ22" s="556">
        <f t="shared" si="8"/>
        <v>0</v>
      </c>
      <c r="AK22" s="556">
        <f t="shared" si="8"/>
        <v>0</v>
      </c>
      <c r="AL22" s="556">
        <f t="shared" si="8"/>
        <v>0</v>
      </c>
      <c r="AM22" s="556">
        <f t="shared" si="8"/>
        <v>0</v>
      </c>
      <c r="AN22" s="556">
        <f t="shared" si="8"/>
        <v>0</v>
      </c>
      <c r="AO22" s="556">
        <f t="shared" si="8"/>
        <v>0</v>
      </c>
      <c r="AP22" s="556">
        <f t="shared" si="8"/>
        <v>0</v>
      </c>
      <c r="AQ22" s="556">
        <f t="shared" si="8"/>
        <v>0</v>
      </c>
      <c r="AR22" s="556">
        <f t="shared" si="8"/>
        <v>0</v>
      </c>
      <c r="AS22" s="556">
        <f t="shared" si="8"/>
        <v>0</v>
      </c>
      <c r="AT22" s="556">
        <f t="shared" si="8"/>
        <v>0</v>
      </c>
      <c r="AU22" s="556">
        <f t="shared" si="8"/>
        <v>0</v>
      </c>
      <c r="AV22" s="556">
        <f t="shared" si="8"/>
        <v>0</v>
      </c>
      <c r="AW22" s="556">
        <f t="shared" si="8"/>
        <v>0</v>
      </c>
      <c r="AX22" s="556">
        <f t="shared" si="8"/>
        <v>0</v>
      </c>
      <c r="AY22" s="556">
        <f t="shared" si="8"/>
        <v>0</v>
      </c>
      <c r="AZ22" s="556">
        <f t="shared" si="8"/>
        <v>0</v>
      </c>
      <c r="BA22" s="556">
        <f t="shared" si="8"/>
        <v>0</v>
      </c>
      <c r="BB22" s="556">
        <f t="shared" si="8"/>
        <v>0</v>
      </c>
      <c r="BC22" s="556">
        <f t="shared" si="8"/>
        <v>0</v>
      </c>
      <c r="BD22" s="556">
        <f t="shared" si="8"/>
        <v>0</v>
      </c>
      <c r="BE22" s="556">
        <f t="shared" si="8"/>
        <v>0</v>
      </c>
      <c r="BF22" s="556">
        <f t="shared" si="8"/>
        <v>0</v>
      </c>
      <c r="BG22" s="556">
        <f t="shared" si="8"/>
        <v>0</v>
      </c>
      <c r="BH22" s="556">
        <f t="shared" si="8"/>
        <v>0</v>
      </c>
      <c r="BI22" s="556">
        <f t="shared" si="8"/>
        <v>0</v>
      </c>
      <c r="BJ22" s="556">
        <f t="shared" si="8"/>
        <v>0</v>
      </c>
      <c r="BK22" s="556">
        <f t="shared" si="8"/>
        <v>0</v>
      </c>
      <c r="BL22" s="556">
        <f t="shared" si="8"/>
        <v>0</v>
      </c>
      <c r="BM22" s="556">
        <f t="shared" si="8"/>
        <v>0</v>
      </c>
      <c r="BN22" s="556">
        <f t="shared" si="8"/>
        <v>0</v>
      </c>
      <c r="BO22" s="556">
        <f t="shared" ref="BO22:CC22" si="9">SUM(BO23:BO32)</f>
        <v>0</v>
      </c>
      <c r="BP22" s="556">
        <f t="shared" si="9"/>
        <v>0</v>
      </c>
      <c r="BQ22" s="556">
        <f t="shared" si="9"/>
        <v>0</v>
      </c>
      <c r="BR22" s="556">
        <f t="shared" si="9"/>
        <v>0</v>
      </c>
      <c r="BS22" s="556">
        <f t="shared" si="9"/>
        <v>0</v>
      </c>
      <c r="BT22" s="556">
        <f t="shared" si="9"/>
        <v>0</v>
      </c>
      <c r="BU22" s="556">
        <f t="shared" si="9"/>
        <v>0</v>
      </c>
      <c r="BV22" s="556">
        <f t="shared" si="9"/>
        <v>0</v>
      </c>
      <c r="BW22" s="556">
        <f t="shared" si="9"/>
        <v>0</v>
      </c>
      <c r="BX22" s="556">
        <f t="shared" si="9"/>
        <v>0</v>
      </c>
      <c r="BY22" s="556">
        <f t="shared" si="9"/>
        <v>0</v>
      </c>
      <c r="BZ22" s="556">
        <f t="shared" si="9"/>
        <v>0</v>
      </c>
      <c r="CA22" s="556">
        <f>SUM(CA23:CA32)</f>
        <v>0</v>
      </c>
      <c r="CB22" s="556">
        <f t="shared" si="9"/>
        <v>0</v>
      </c>
      <c r="CC22" s="556">
        <f t="shared" si="9"/>
        <v>0</v>
      </c>
    </row>
    <row r="23" spans="1:81">
      <c r="A23" s="557" t="s">
        <v>226</v>
      </c>
      <c r="B23" s="558">
        <v>0</v>
      </c>
      <c r="C23" s="558">
        <v>0</v>
      </c>
      <c r="D23" s="558">
        <v>0</v>
      </c>
      <c r="E23" s="558">
        <v>0</v>
      </c>
      <c r="F23" s="558">
        <v>0</v>
      </c>
      <c r="G23" s="558">
        <v>0</v>
      </c>
      <c r="H23" s="558">
        <v>0</v>
      </c>
      <c r="I23" s="558">
        <v>0</v>
      </c>
      <c r="J23" s="558">
        <v>0</v>
      </c>
      <c r="K23" s="558">
        <v>0</v>
      </c>
      <c r="L23" s="558">
        <v>0</v>
      </c>
      <c r="M23" s="558">
        <v>0</v>
      </c>
      <c r="N23" s="558">
        <v>0</v>
      </c>
      <c r="O23" s="558">
        <v>0</v>
      </c>
      <c r="P23" s="558">
        <v>0</v>
      </c>
      <c r="Q23" s="558">
        <v>0</v>
      </c>
      <c r="R23" s="558">
        <v>0</v>
      </c>
      <c r="S23" s="558">
        <v>0</v>
      </c>
      <c r="T23" s="558">
        <v>0</v>
      </c>
      <c r="U23" s="558">
        <v>0</v>
      </c>
      <c r="V23" s="558">
        <v>0</v>
      </c>
      <c r="W23" s="558">
        <v>0</v>
      </c>
      <c r="X23" s="558">
        <v>0</v>
      </c>
      <c r="Y23" s="558">
        <v>0</v>
      </c>
      <c r="Z23" s="558">
        <v>0</v>
      </c>
      <c r="AA23" s="558">
        <v>0</v>
      </c>
      <c r="AB23" s="558">
        <v>0</v>
      </c>
      <c r="AC23" s="558">
        <v>0</v>
      </c>
      <c r="AD23" s="558">
        <v>0</v>
      </c>
      <c r="AE23" s="558">
        <v>0</v>
      </c>
      <c r="AF23" s="558">
        <v>0</v>
      </c>
      <c r="AG23" s="558">
        <v>0</v>
      </c>
      <c r="AH23" s="558">
        <v>0</v>
      </c>
      <c r="AI23" s="558">
        <v>0</v>
      </c>
      <c r="AJ23" s="558">
        <v>0</v>
      </c>
      <c r="AK23" s="558">
        <v>0</v>
      </c>
      <c r="AL23" s="558">
        <v>0</v>
      </c>
      <c r="AM23" s="558">
        <v>0</v>
      </c>
      <c r="AN23" s="558">
        <v>0</v>
      </c>
      <c r="AO23" s="558">
        <v>0</v>
      </c>
      <c r="AP23" s="558">
        <v>0</v>
      </c>
      <c r="AQ23" s="558">
        <v>0</v>
      </c>
      <c r="AR23" s="558">
        <v>0</v>
      </c>
      <c r="AS23" s="558">
        <v>0</v>
      </c>
      <c r="AT23" s="558">
        <v>0</v>
      </c>
      <c r="AU23" s="558">
        <v>0</v>
      </c>
      <c r="AV23" s="558">
        <v>0</v>
      </c>
      <c r="AW23" s="558">
        <v>0</v>
      </c>
      <c r="AX23" s="558">
        <v>0</v>
      </c>
      <c r="AY23" s="558">
        <v>0</v>
      </c>
      <c r="AZ23" s="558">
        <v>0</v>
      </c>
      <c r="BA23" s="558">
        <v>0</v>
      </c>
      <c r="BB23" s="558">
        <v>0</v>
      </c>
      <c r="BC23" s="558">
        <v>0</v>
      </c>
      <c r="BD23" s="558">
        <v>0</v>
      </c>
      <c r="BE23" s="558">
        <v>0</v>
      </c>
      <c r="BF23" s="558">
        <v>0</v>
      </c>
      <c r="BG23" s="558">
        <v>0</v>
      </c>
      <c r="BH23" s="558">
        <v>0</v>
      </c>
      <c r="BI23" s="558">
        <v>0</v>
      </c>
      <c r="BJ23" s="558">
        <v>0</v>
      </c>
      <c r="BK23" s="558">
        <v>0</v>
      </c>
      <c r="BL23" s="558">
        <v>0</v>
      </c>
      <c r="BM23" s="558">
        <v>0</v>
      </c>
      <c r="BN23" s="558">
        <v>0</v>
      </c>
      <c r="BO23" s="558">
        <v>0</v>
      </c>
      <c r="BP23" s="558">
        <v>0</v>
      </c>
      <c r="BQ23" s="558">
        <v>0</v>
      </c>
      <c r="BR23" s="558">
        <v>0</v>
      </c>
      <c r="BS23" s="558">
        <v>0</v>
      </c>
      <c r="BT23" s="558">
        <v>0</v>
      </c>
      <c r="BU23" s="558">
        <v>0</v>
      </c>
      <c r="BV23" s="558">
        <v>0</v>
      </c>
      <c r="BW23" s="558">
        <v>0</v>
      </c>
      <c r="BX23" s="558">
        <v>0</v>
      </c>
      <c r="BY23" s="558">
        <v>0</v>
      </c>
      <c r="BZ23" s="558">
        <v>0</v>
      </c>
      <c r="CA23" s="558">
        <v>0</v>
      </c>
      <c r="CB23" s="559">
        <f t="shared" si="2"/>
        <v>0</v>
      </c>
      <c r="CC23" s="560">
        <f t="shared" si="3"/>
        <v>0</v>
      </c>
    </row>
    <row r="24" spans="1:81">
      <c r="A24" s="561" t="s">
        <v>490</v>
      </c>
      <c r="B24" s="558">
        <v>0</v>
      </c>
      <c r="C24" s="558">
        <v>0</v>
      </c>
      <c r="D24" s="558">
        <v>0</v>
      </c>
      <c r="E24" s="558">
        <v>0</v>
      </c>
      <c r="F24" s="558">
        <v>0</v>
      </c>
      <c r="G24" s="558">
        <v>0</v>
      </c>
      <c r="H24" s="558">
        <v>0</v>
      </c>
      <c r="I24" s="558">
        <v>0</v>
      </c>
      <c r="J24" s="558">
        <v>0</v>
      </c>
      <c r="K24" s="558">
        <v>0</v>
      </c>
      <c r="L24" s="558">
        <v>0</v>
      </c>
      <c r="M24" s="558">
        <v>0</v>
      </c>
      <c r="N24" s="558">
        <v>0</v>
      </c>
      <c r="O24" s="558">
        <v>0</v>
      </c>
      <c r="P24" s="558">
        <v>0</v>
      </c>
      <c r="Q24" s="558">
        <v>0</v>
      </c>
      <c r="R24" s="558">
        <v>0</v>
      </c>
      <c r="S24" s="558">
        <v>0</v>
      </c>
      <c r="T24" s="558">
        <v>0</v>
      </c>
      <c r="U24" s="558">
        <v>0</v>
      </c>
      <c r="V24" s="558">
        <v>0</v>
      </c>
      <c r="W24" s="558">
        <v>0</v>
      </c>
      <c r="X24" s="558">
        <v>0</v>
      </c>
      <c r="Y24" s="558">
        <v>0</v>
      </c>
      <c r="Z24" s="558">
        <v>0</v>
      </c>
      <c r="AA24" s="558">
        <v>0</v>
      </c>
      <c r="AB24" s="558">
        <v>0</v>
      </c>
      <c r="AC24" s="558">
        <v>0</v>
      </c>
      <c r="AD24" s="558">
        <v>0</v>
      </c>
      <c r="AE24" s="558">
        <v>0</v>
      </c>
      <c r="AF24" s="558">
        <v>0</v>
      </c>
      <c r="AG24" s="558">
        <v>0</v>
      </c>
      <c r="AH24" s="558">
        <v>0</v>
      </c>
      <c r="AI24" s="558">
        <v>0</v>
      </c>
      <c r="AJ24" s="558">
        <v>0</v>
      </c>
      <c r="AK24" s="558">
        <v>0</v>
      </c>
      <c r="AL24" s="558">
        <v>0</v>
      </c>
      <c r="AM24" s="558">
        <v>0</v>
      </c>
      <c r="AN24" s="558">
        <v>0</v>
      </c>
      <c r="AO24" s="558">
        <v>0</v>
      </c>
      <c r="AP24" s="558">
        <v>0</v>
      </c>
      <c r="AQ24" s="558">
        <v>0</v>
      </c>
      <c r="AR24" s="558">
        <v>0</v>
      </c>
      <c r="AS24" s="558">
        <v>0</v>
      </c>
      <c r="AT24" s="558">
        <v>0</v>
      </c>
      <c r="AU24" s="558">
        <v>0</v>
      </c>
      <c r="AV24" s="558">
        <v>0</v>
      </c>
      <c r="AW24" s="558">
        <v>0</v>
      </c>
      <c r="AX24" s="558">
        <v>0</v>
      </c>
      <c r="AY24" s="558">
        <v>0</v>
      </c>
      <c r="AZ24" s="558">
        <v>0</v>
      </c>
      <c r="BA24" s="558">
        <v>0</v>
      </c>
      <c r="BB24" s="558">
        <v>0</v>
      </c>
      <c r="BC24" s="558">
        <v>0</v>
      </c>
      <c r="BD24" s="558">
        <v>0</v>
      </c>
      <c r="BE24" s="558">
        <v>0</v>
      </c>
      <c r="BF24" s="558">
        <v>0</v>
      </c>
      <c r="BG24" s="558">
        <v>0</v>
      </c>
      <c r="BH24" s="558">
        <v>0</v>
      </c>
      <c r="BI24" s="558">
        <v>0</v>
      </c>
      <c r="BJ24" s="558">
        <v>0</v>
      </c>
      <c r="BK24" s="558">
        <v>0</v>
      </c>
      <c r="BL24" s="558">
        <v>0</v>
      </c>
      <c r="BM24" s="558">
        <v>0</v>
      </c>
      <c r="BN24" s="558">
        <v>0</v>
      </c>
      <c r="BO24" s="558">
        <v>0</v>
      </c>
      <c r="BP24" s="558">
        <v>0</v>
      </c>
      <c r="BQ24" s="558">
        <v>0</v>
      </c>
      <c r="BR24" s="558">
        <v>0</v>
      </c>
      <c r="BS24" s="558">
        <v>0</v>
      </c>
      <c r="BT24" s="558">
        <v>0</v>
      </c>
      <c r="BU24" s="558">
        <v>0</v>
      </c>
      <c r="BV24" s="558">
        <v>0</v>
      </c>
      <c r="BW24" s="558">
        <v>0</v>
      </c>
      <c r="BX24" s="558">
        <v>0</v>
      </c>
      <c r="BY24" s="558">
        <v>0</v>
      </c>
      <c r="BZ24" s="558">
        <v>0</v>
      </c>
      <c r="CA24" s="558">
        <v>0</v>
      </c>
      <c r="CB24" s="559">
        <f t="shared" si="2"/>
        <v>0</v>
      </c>
      <c r="CC24" s="560">
        <f t="shared" si="3"/>
        <v>0</v>
      </c>
    </row>
    <row r="25" spans="1:81">
      <c r="A25" s="561" t="s">
        <v>492</v>
      </c>
      <c r="B25" s="558">
        <v>0</v>
      </c>
      <c r="C25" s="558">
        <v>0</v>
      </c>
      <c r="D25" s="558">
        <v>0</v>
      </c>
      <c r="E25" s="558">
        <v>0</v>
      </c>
      <c r="F25" s="558">
        <v>0</v>
      </c>
      <c r="G25" s="558">
        <v>0</v>
      </c>
      <c r="H25" s="558">
        <v>0</v>
      </c>
      <c r="I25" s="558">
        <v>0</v>
      </c>
      <c r="J25" s="558">
        <v>0</v>
      </c>
      <c r="K25" s="558">
        <v>0</v>
      </c>
      <c r="L25" s="558">
        <v>0</v>
      </c>
      <c r="M25" s="558">
        <v>0</v>
      </c>
      <c r="N25" s="558">
        <v>0</v>
      </c>
      <c r="O25" s="558">
        <v>0</v>
      </c>
      <c r="P25" s="558">
        <v>0</v>
      </c>
      <c r="Q25" s="558">
        <v>0</v>
      </c>
      <c r="R25" s="558">
        <v>0</v>
      </c>
      <c r="S25" s="558">
        <v>0</v>
      </c>
      <c r="T25" s="558">
        <v>0</v>
      </c>
      <c r="U25" s="558">
        <v>0</v>
      </c>
      <c r="V25" s="558">
        <v>0</v>
      </c>
      <c r="W25" s="558">
        <v>0</v>
      </c>
      <c r="X25" s="558">
        <v>0</v>
      </c>
      <c r="Y25" s="558">
        <v>0</v>
      </c>
      <c r="Z25" s="558">
        <v>0</v>
      </c>
      <c r="AA25" s="558">
        <v>0</v>
      </c>
      <c r="AB25" s="558">
        <v>0</v>
      </c>
      <c r="AC25" s="558">
        <v>0</v>
      </c>
      <c r="AD25" s="558">
        <v>0</v>
      </c>
      <c r="AE25" s="558">
        <v>0</v>
      </c>
      <c r="AF25" s="558">
        <v>0</v>
      </c>
      <c r="AG25" s="558">
        <v>0</v>
      </c>
      <c r="AH25" s="558">
        <v>0</v>
      </c>
      <c r="AI25" s="558">
        <v>0</v>
      </c>
      <c r="AJ25" s="558">
        <v>0</v>
      </c>
      <c r="AK25" s="558">
        <v>0</v>
      </c>
      <c r="AL25" s="558">
        <v>0</v>
      </c>
      <c r="AM25" s="558">
        <v>0</v>
      </c>
      <c r="AN25" s="558">
        <v>0</v>
      </c>
      <c r="AO25" s="558">
        <v>0</v>
      </c>
      <c r="AP25" s="558">
        <v>0</v>
      </c>
      <c r="AQ25" s="558">
        <v>0</v>
      </c>
      <c r="AR25" s="558">
        <v>0</v>
      </c>
      <c r="AS25" s="558">
        <v>0</v>
      </c>
      <c r="AT25" s="558">
        <v>0</v>
      </c>
      <c r="AU25" s="558">
        <v>0</v>
      </c>
      <c r="AV25" s="558">
        <v>0</v>
      </c>
      <c r="AW25" s="558">
        <v>0</v>
      </c>
      <c r="AX25" s="558">
        <v>0</v>
      </c>
      <c r="AY25" s="558">
        <v>0</v>
      </c>
      <c r="AZ25" s="558">
        <v>0</v>
      </c>
      <c r="BA25" s="558">
        <v>0</v>
      </c>
      <c r="BB25" s="558">
        <v>0</v>
      </c>
      <c r="BC25" s="558">
        <v>0</v>
      </c>
      <c r="BD25" s="558">
        <v>0</v>
      </c>
      <c r="BE25" s="558">
        <v>0</v>
      </c>
      <c r="BF25" s="558">
        <v>0</v>
      </c>
      <c r="BG25" s="558">
        <v>0</v>
      </c>
      <c r="BH25" s="558">
        <v>0</v>
      </c>
      <c r="BI25" s="558">
        <v>0</v>
      </c>
      <c r="BJ25" s="558">
        <v>0</v>
      </c>
      <c r="BK25" s="558">
        <v>0</v>
      </c>
      <c r="BL25" s="558">
        <v>0</v>
      </c>
      <c r="BM25" s="558">
        <v>0</v>
      </c>
      <c r="BN25" s="558">
        <v>0</v>
      </c>
      <c r="BO25" s="558">
        <v>0</v>
      </c>
      <c r="BP25" s="558">
        <v>0</v>
      </c>
      <c r="BQ25" s="558">
        <v>0</v>
      </c>
      <c r="BR25" s="558">
        <v>0</v>
      </c>
      <c r="BS25" s="558">
        <v>0</v>
      </c>
      <c r="BT25" s="558">
        <v>0</v>
      </c>
      <c r="BU25" s="558">
        <v>0</v>
      </c>
      <c r="BV25" s="558">
        <v>0</v>
      </c>
      <c r="BW25" s="558">
        <v>0</v>
      </c>
      <c r="BX25" s="558">
        <v>0</v>
      </c>
      <c r="BY25" s="558">
        <v>0</v>
      </c>
      <c r="BZ25" s="558">
        <v>0</v>
      </c>
      <c r="CA25" s="558">
        <v>0</v>
      </c>
      <c r="CB25" s="559">
        <f t="shared" si="2"/>
        <v>0</v>
      </c>
      <c r="CC25" s="560">
        <f t="shared" si="3"/>
        <v>0</v>
      </c>
    </row>
    <row r="26" spans="1:81">
      <c r="A26" s="561" t="s">
        <v>493</v>
      </c>
      <c r="B26" s="558">
        <v>0</v>
      </c>
      <c r="C26" s="558">
        <v>0</v>
      </c>
      <c r="D26" s="558">
        <v>0</v>
      </c>
      <c r="E26" s="558">
        <v>0</v>
      </c>
      <c r="F26" s="558">
        <v>0</v>
      </c>
      <c r="G26" s="558">
        <v>0</v>
      </c>
      <c r="H26" s="558">
        <v>0</v>
      </c>
      <c r="I26" s="558">
        <v>0</v>
      </c>
      <c r="J26" s="558">
        <v>0</v>
      </c>
      <c r="K26" s="558">
        <v>0</v>
      </c>
      <c r="L26" s="558">
        <v>0</v>
      </c>
      <c r="M26" s="558">
        <v>0</v>
      </c>
      <c r="N26" s="558">
        <v>0</v>
      </c>
      <c r="O26" s="558">
        <v>0</v>
      </c>
      <c r="P26" s="558">
        <v>0</v>
      </c>
      <c r="Q26" s="558">
        <v>0</v>
      </c>
      <c r="R26" s="558">
        <v>0</v>
      </c>
      <c r="S26" s="558">
        <v>0</v>
      </c>
      <c r="T26" s="558">
        <v>0</v>
      </c>
      <c r="U26" s="558">
        <v>0</v>
      </c>
      <c r="V26" s="558">
        <v>0</v>
      </c>
      <c r="W26" s="558">
        <v>0</v>
      </c>
      <c r="X26" s="558">
        <v>0</v>
      </c>
      <c r="Y26" s="558">
        <v>0</v>
      </c>
      <c r="Z26" s="558">
        <v>0</v>
      </c>
      <c r="AA26" s="558">
        <v>0</v>
      </c>
      <c r="AB26" s="558">
        <v>0</v>
      </c>
      <c r="AC26" s="558">
        <v>0</v>
      </c>
      <c r="AD26" s="558">
        <v>0</v>
      </c>
      <c r="AE26" s="558">
        <v>0</v>
      </c>
      <c r="AF26" s="558">
        <v>0</v>
      </c>
      <c r="AG26" s="558">
        <v>0</v>
      </c>
      <c r="AH26" s="558">
        <v>0</v>
      </c>
      <c r="AI26" s="558">
        <v>0</v>
      </c>
      <c r="AJ26" s="558">
        <v>0</v>
      </c>
      <c r="AK26" s="558">
        <v>0</v>
      </c>
      <c r="AL26" s="558">
        <v>0</v>
      </c>
      <c r="AM26" s="558">
        <v>0</v>
      </c>
      <c r="AN26" s="558">
        <v>0</v>
      </c>
      <c r="AO26" s="558">
        <v>0</v>
      </c>
      <c r="AP26" s="558">
        <v>0</v>
      </c>
      <c r="AQ26" s="558">
        <v>0</v>
      </c>
      <c r="AR26" s="558">
        <v>0</v>
      </c>
      <c r="AS26" s="558">
        <v>0</v>
      </c>
      <c r="AT26" s="558">
        <v>0</v>
      </c>
      <c r="AU26" s="558">
        <v>0</v>
      </c>
      <c r="AV26" s="558">
        <v>0</v>
      </c>
      <c r="AW26" s="558">
        <v>0</v>
      </c>
      <c r="AX26" s="558">
        <v>0</v>
      </c>
      <c r="AY26" s="558">
        <v>0</v>
      </c>
      <c r="AZ26" s="558">
        <v>0</v>
      </c>
      <c r="BA26" s="558">
        <v>0</v>
      </c>
      <c r="BB26" s="558">
        <v>0</v>
      </c>
      <c r="BC26" s="558">
        <v>0</v>
      </c>
      <c r="BD26" s="558">
        <v>0</v>
      </c>
      <c r="BE26" s="558">
        <v>0</v>
      </c>
      <c r="BF26" s="558">
        <v>0</v>
      </c>
      <c r="BG26" s="558">
        <v>0</v>
      </c>
      <c r="BH26" s="558">
        <v>0</v>
      </c>
      <c r="BI26" s="558">
        <v>0</v>
      </c>
      <c r="BJ26" s="558">
        <v>0</v>
      </c>
      <c r="BK26" s="558">
        <v>0</v>
      </c>
      <c r="BL26" s="558">
        <v>0</v>
      </c>
      <c r="BM26" s="558">
        <v>0</v>
      </c>
      <c r="BN26" s="558">
        <v>0</v>
      </c>
      <c r="BO26" s="558">
        <v>0</v>
      </c>
      <c r="BP26" s="558">
        <v>0</v>
      </c>
      <c r="BQ26" s="558">
        <v>0</v>
      </c>
      <c r="BR26" s="558">
        <v>0</v>
      </c>
      <c r="BS26" s="558">
        <v>0</v>
      </c>
      <c r="BT26" s="558">
        <v>0</v>
      </c>
      <c r="BU26" s="558">
        <v>0</v>
      </c>
      <c r="BV26" s="558">
        <v>0</v>
      </c>
      <c r="BW26" s="558">
        <v>0</v>
      </c>
      <c r="BX26" s="558">
        <v>0</v>
      </c>
      <c r="BY26" s="558">
        <v>0</v>
      </c>
      <c r="BZ26" s="558">
        <v>0</v>
      </c>
      <c r="CA26" s="558">
        <v>0</v>
      </c>
      <c r="CB26" s="559">
        <f t="shared" si="2"/>
        <v>0</v>
      </c>
      <c r="CC26" s="560">
        <f t="shared" si="3"/>
        <v>0</v>
      </c>
    </row>
    <row r="27" spans="1:81">
      <c r="A27" s="561" t="s">
        <v>494</v>
      </c>
      <c r="B27" s="558">
        <v>0</v>
      </c>
      <c r="C27" s="558">
        <v>0</v>
      </c>
      <c r="D27" s="558">
        <v>0</v>
      </c>
      <c r="E27" s="558">
        <v>0</v>
      </c>
      <c r="F27" s="558">
        <v>0</v>
      </c>
      <c r="G27" s="558">
        <v>0</v>
      </c>
      <c r="H27" s="558">
        <v>0</v>
      </c>
      <c r="I27" s="558">
        <v>0</v>
      </c>
      <c r="J27" s="558">
        <v>0</v>
      </c>
      <c r="K27" s="558">
        <v>0</v>
      </c>
      <c r="L27" s="558">
        <v>0</v>
      </c>
      <c r="M27" s="558">
        <v>0</v>
      </c>
      <c r="N27" s="558">
        <v>0</v>
      </c>
      <c r="O27" s="558">
        <v>0</v>
      </c>
      <c r="P27" s="558">
        <v>0</v>
      </c>
      <c r="Q27" s="558">
        <v>0</v>
      </c>
      <c r="R27" s="558">
        <v>0</v>
      </c>
      <c r="S27" s="558">
        <v>0</v>
      </c>
      <c r="T27" s="558">
        <v>0</v>
      </c>
      <c r="U27" s="558">
        <v>0</v>
      </c>
      <c r="V27" s="558">
        <v>0</v>
      </c>
      <c r="W27" s="558">
        <v>0</v>
      </c>
      <c r="X27" s="558">
        <v>0</v>
      </c>
      <c r="Y27" s="558">
        <v>0</v>
      </c>
      <c r="Z27" s="558">
        <v>0</v>
      </c>
      <c r="AA27" s="558">
        <v>0</v>
      </c>
      <c r="AB27" s="558">
        <v>0</v>
      </c>
      <c r="AC27" s="558">
        <v>0</v>
      </c>
      <c r="AD27" s="558">
        <v>0</v>
      </c>
      <c r="AE27" s="558">
        <v>0</v>
      </c>
      <c r="AF27" s="558">
        <v>0</v>
      </c>
      <c r="AG27" s="558">
        <v>0</v>
      </c>
      <c r="AH27" s="558">
        <v>0</v>
      </c>
      <c r="AI27" s="558">
        <v>0</v>
      </c>
      <c r="AJ27" s="558">
        <v>0</v>
      </c>
      <c r="AK27" s="558">
        <v>0</v>
      </c>
      <c r="AL27" s="558">
        <v>0</v>
      </c>
      <c r="AM27" s="558">
        <v>0</v>
      </c>
      <c r="AN27" s="558">
        <v>0</v>
      </c>
      <c r="AO27" s="558">
        <v>0</v>
      </c>
      <c r="AP27" s="558">
        <v>0</v>
      </c>
      <c r="AQ27" s="558">
        <v>0</v>
      </c>
      <c r="AR27" s="558">
        <v>0</v>
      </c>
      <c r="AS27" s="558">
        <v>0</v>
      </c>
      <c r="AT27" s="558">
        <v>0</v>
      </c>
      <c r="AU27" s="558">
        <v>0</v>
      </c>
      <c r="AV27" s="558">
        <v>0</v>
      </c>
      <c r="AW27" s="558">
        <v>0</v>
      </c>
      <c r="AX27" s="558">
        <v>0</v>
      </c>
      <c r="AY27" s="558">
        <v>0</v>
      </c>
      <c r="AZ27" s="558">
        <v>0</v>
      </c>
      <c r="BA27" s="558">
        <v>0</v>
      </c>
      <c r="BB27" s="558">
        <v>0</v>
      </c>
      <c r="BC27" s="558">
        <v>0</v>
      </c>
      <c r="BD27" s="558">
        <v>0</v>
      </c>
      <c r="BE27" s="558">
        <v>0</v>
      </c>
      <c r="BF27" s="558">
        <v>0</v>
      </c>
      <c r="BG27" s="558">
        <v>0</v>
      </c>
      <c r="BH27" s="558">
        <v>0</v>
      </c>
      <c r="BI27" s="558">
        <v>0</v>
      </c>
      <c r="BJ27" s="558">
        <v>0</v>
      </c>
      <c r="BK27" s="558">
        <v>0</v>
      </c>
      <c r="BL27" s="558">
        <v>0</v>
      </c>
      <c r="BM27" s="558">
        <v>0</v>
      </c>
      <c r="BN27" s="558">
        <v>0</v>
      </c>
      <c r="BO27" s="558">
        <v>0</v>
      </c>
      <c r="BP27" s="558">
        <v>0</v>
      </c>
      <c r="BQ27" s="558">
        <v>0</v>
      </c>
      <c r="BR27" s="558">
        <v>0</v>
      </c>
      <c r="BS27" s="558">
        <v>0</v>
      </c>
      <c r="BT27" s="558">
        <v>0</v>
      </c>
      <c r="BU27" s="558">
        <v>0</v>
      </c>
      <c r="BV27" s="558">
        <v>0</v>
      </c>
      <c r="BW27" s="558">
        <v>0</v>
      </c>
      <c r="BX27" s="558">
        <v>0</v>
      </c>
      <c r="BY27" s="558">
        <v>0</v>
      </c>
      <c r="BZ27" s="558">
        <v>0</v>
      </c>
      <c r="CA27" s="558">
        <v>0</v>
      </c>
      <c r="CB27" s="559">
        <f t="shared" si="2"/>
        <v>0</v>
      </c>
      <c r="CC27" s="560">
        <f t="shared" si="3"/>
        <v>0</v>
      </c>
    </row>
    <row r="28" spans="1:81">
      <c r="A28" s="561" t="s">
        <v>801</v>
      </c>
      <c r="B28" s="558">
        <v>0</v>
      </c>
      <c r="C28" s="558">
        <v>0</v>
      </c>
      <c r="D28" s="558">
        <v>0</v>
      </c>
      <c r="E28" s="558">
        <v>0</v>
      </c>
      <c r="F28" s="558">
        <v>0</v>
      </c>
      <c r="G28" s="558">
        <v>0</v>
      </c>
      <c r="H28" s="558">
        <v>0</v>
      </c>
      <c r="I28" s="558">
        <v>0</v>
      </c>
      <c r="J28" s="558">
        <v>0</v>
      </c>
      <c r="K28" s="558">
        <v>0</v>
      </c>
      <c r="L28" s="558">
        <v>0</v>
      </c>
      <c r="M28" s="558">
        <v>0</v>
      </c>
      <c r="N28" s="558">
        <v>0</v>
      </c>
      <c r="O28" s="558">
        <v>0</v>
      </c>
      <c r="P28" s="558">
        <v>0</v>
      </c>
      <c r="Q28" s="558">
        <v>0</v>
      </c>
      <c r="R28" s="558">
        <v>0</v>
      </c>
      <c r="S28" s="558">
        <v>0</v>
      </c>
      <c r="T28" s="558">
        <v>0</v>
      </c>
      <c r="U28" s="558">
        <v>0</v>
      </c>
      <c r="V28" s="558">
        <v>0</v>
      </c>
      <c r="W28" s="558">
        <v>0</v>
      </c>
      <c r="X28" s="558">
        <v>0</v>
      </c>
      <c r="Y28" s="558">
        <v>0</v>
      </c>
      <c r="Z28" s="558">
        <v>0</v>
      </c>
      <c r="AA28" s="558">
        <v>0</v>
      </c>
      <c r="AB28" s="558">
        <v>0</v>
      </c>
      <c r="AC28" s="558">
        <v>0</v>
      </c>
      <c r="AD28" s="558">
        <v>0</v>
      </c>
      <c r="AE28" s="558">
        <v>0</v>
      </c>
      <c r="AF28" s="558">
        <v>0</v>
      </c>
      <c r="AG28" s="558">
        <v>0</v>
      </c>
      <c r="AH28" s="558">
        <v>0</v>
      </c>
      <c r="AI28" s="558">
        <v>0</v>
      </c>
      <c r="AJ28" s="558">
        <v>0</v>
      </c>
      <c r="AK28" s="558">
        <v>0</v>
      </c>
      <c r="AL28" s="558">
        <v>0</v>
      </c>
      <c r="AM28" s="558">
        <v>0</v>
      </c>
      <c r="AN28" s="558">
        <v>0</v>
      </c>
      <c r="AO28" s="558">
        <v>0</v>
      </c>
      <c r="AP28" s="558">
        <v>0</v>
      </c>
      <c r="AQ28" s="558">
        <v>0</v>
      </c>
      <c r="AR28" s="558">
        <v>0</v>
      </c>
      <c r="AS28" s="558">
        <v>0</v>
      </c>
      <c r="AT28" s="558">
        <v>0</v>
      </c>
      <c r="AU28" s="558">
        <v>0</v>
      </c>
      <c r="AV28" s="558">
        <v>0</v>
      </c>
      <c r="AW28" s="558">
        <v>0</v>
      </c>
      <c r="AX28" s="558">
        <v>0</v>
      </c>
      <c r="AY28" s="558">
        <v>0</v>
      </c>
      <c r="AZ28" s="558">
        <v>0</v>
      </c>
      <c r="BA28" s="558">
        <v>0</v>
      </c>
      <c r="BB28" s="558">
        <v>0</v>
      </c>
      <c r="BC28" s="558">
        <v>0</v>
      </c>
      <c r="BD28" s="558">
        <v>0</v>
      </c>
      <c r="BE28" s="558">
        <v>0</v>
      </c>
      <c r="BF28" s="558">
        <v>0</v>
      </c>
      <c r="BG28" s="558">
        <v>0</v>
      </c>
      <c r="BH28" s="558">
        <v>0</v>
      </c>
      <c r="BI28" s="558">
        <v>0</v>
      </c>
      <c r="BJ28" s="558">
        <v>0</v>
      </c>
      <c r="BK28" s="558">
        <v>0</v>
      </c>
      <c r="BL28" s="558">
        <v>0</v>
      </c>
      <c r="BM28" s="558">
        <v>0</v>
      </c>
      <c r="BN28" s="558">
        <v>0</v>
      </c>
      <c r="BO28" s="558">
        <v>0</v>
      </c>
      <c r="BP28" s="558">
        <v>0</v>
      </c>
      <c r="BQ28" s="558">
        <v>0</v>
      </c>
      <c r="BR28" s="558">
        <v>0</v>
      </c>
      <c r="BS28" s="558">
        <v>0</v>
      </c>
      <c r="BT28" s="558">
        <v>0</v>
      </c>
      <c r="BU28" s="558">
        <v>0</v>
      </c>
      <c r="BV28" s="558">
        <v>0</v>
      </c>
      <c r="BW28" s="558">
        <v>0</v>
      </c>
      <c r="BX28" s="558">
        <v>0</v>
      </c>
      <c r="BY28" s="558">
        <v>0</v>
      </c>
      <c r="BZ28" s="558">
        <v>0</v>
      </c>
      <c r="CA28" s="558">
        <v>0</v>
      </c>
      <c r="CB28" s="559">
        <f t="shared" si="2"/>
        <v>0</v>
      </c>
      <c r="CC28" s="560">
        <f t="shared" si="3"/>
        <v>0</v>
      </c>
    </row>
    <row r="29" spans="1:81">
      <c r="A29" s="561" t="s">
        <v>802</v>
      </c>
      <c r="B29" s="558">
        <v>0</v>
      </c>
      <c r="C29" s="558">
        <v>0</v>
      </c>
      <c r="D29" s="558">
        <v>0</v>
      </c>
      <c r="E29" s="558">
        <v>0</v>
      </c>
      <c r="F29" s="558">
        <v>0</v>
      </c>
      <c r="G29" s="558">
        <v>0</v>
      </c>
      <c r="H29" s="558">
        <v>0</v>
      </c>
      <c r="I29" s="558">
        <v>0</v>
      </c>
      <c r="J29" s="558">
        <v>0</v>
      </c>
      <c r="K29" s="558">
        <v>0</v>
      </c>
      <c r="L29" s="558">
        <v>0</v>
      </c>
      <c r="M29" s="558">
        <v>0</v>
      </c>
      <c r="N29" s="558">
        <v>0</v>
      </c>
      <c r="O29" s="558">
        <v>0</v>
      </c>
      <c r="P29" s="558">
        <v>0</v>
      </c>
      <c r="Q29" s="558">
        <v>0</v>
      </c>
      <c r="R29" s="558">
        <v>0</v>
      </c>
      <c r="S29" s="558">
        <v>0</v>
      </c>
      <c r="T29" s="558">
        <v>0</v>
      </c>
      <c r="U29" s="558">
        <v>0</v>
      </c>
      <c r="V29" s="558">
        <v>0</v>
      </c>
      <c r="W29" s="558">
        <v>0</v>
      </c>
      <c r="X29" s="558">
        <v>0</v>
      </c>
      <c r="Y29" s="558">
        <v>0</v>
      </c>
      <c r="Z29" s="558">
        <v>0</v>
      </c>
      <c r="AA29" s="558">
        <v>0</v>
      </c>
      <c r="AB29" s="558">
        <v>0</v>
      </c>
      <c r="AC29" s="558">
        <v>0</v>
      </c>
      <c r="AD29" s="558">
        <v>0</v>
      </c>
      <c r="AE29" s="558">
        <v>0</v>
      </c>
      <c r="AF29" s="558">
        <v>0</v>
      </c>
      <c r="AG29" s="558">
        <v>0</v>
      </c>
      <c r="AH29" s="558">
        <v>0</v>
      </c>
      <c r="AI29" s="558">
        <v>0</v>
      </c>
      <c r="AJ29" s="558">
        <v>0</v>
      </c>
      <c r="AK29" s="558">
        <v>0</v>
      </c>
      <c r="AL29" s="558">
        <v>0</v>
      </c>
      <c r="AM29" s="558">
        <v>0</v>
      </c>
      <c r="AN29" s="558">
        <v>0</v>
      </c>
      <c r="AO29" s="558">
        <v>0</v>
      </c>
      <c r="AP29" s="558">
        <v>0</v>
      </c>
      <c r="AQ29" s="558">
        <v>0</v>
      </c>
      <c r="AR29" s="558">
        <v>0</v>
      </c>
      <c r="AS29" s="558">
        <v>0</v>
      </c>
      <c r="AT29" s="558">
        <v>0</v>
      </c>
      <c r="AU29" s="558">
        <v>0</v>
      </c>
      <c r="AV29" s="558">
        <v>0</v>
      </c>
      <c r="AW29" s="558">
        <v>0</v>
      </c>
      <c r="AX29" s="558">
        <v>0</v>
      </c>
      <c r="AY29" s="558">
        <v>0</v>
      </c>
      <c r="AZ29" s="558">
        <v>0</v>
      </c>
      <c r="BA29" s="558">
        <v>0</v>
      </c>
      <c r="BB29" s="558">
        <v>0</v>
      </c>
      <c r="BC29" s="558">
        <v>0</v>
      </c>
      <c r="BD29" s="558">
        <v>0</v>
      </c>
      <c r="BE29" s="558">
        <v>0</v>
      </c>
      <c r="BF29" s="558">
        <v>0</v>
      </c>
      <c r="BG29" s="558">
        <v>0</v>
      </c>
      <c r="BH29" s="558">
        <v>0</v>
      </c>
      <c r="BI29" s="558">
        <v>0</v>
      </c>
      <c r="BJ29" s="558">
        <v>0</v>
      </c>
      <c r="BK29" s="558">
        <v>0</v>
      </c>
      <c r="BL29" s="558">
        <v>0</v>
      </c>
      <c r="BM29" s="558">
        <v>0</v>
      </c>
      <c r="BN29" s="558">
        <v>0</v>
      </c>
      <c r="BO29" s="558">
        <v>0</v>
      </c>
      <c r="BP29" s="558">
        <v>0</v>
      </c>
      <c r="BQ29" s="558">
        <v>0</v>
      </c>
      <c r="BR29" s="558">
        <v>0</v>
      </c>
      <c r="BS29" s="558">
        <v>0</v>
      </c>
      <c r="BT29" s="558">
        <v>0</v>
      </c>
      <c r="BU29" s="558">
        <v>0</v>
      </c>
      <c r="BV29" s="558">
        <v>0</v>
      </c>
      <c r="BW29" s="558">
        <v>0</v>
      </c>
      <c r="BX29" s="558">
        <v>0</v>
      </c>
      <c r="BY29" s="558">
        <v>0</v>
      </c>
      <c r="BZ29" s="558">
        <v>0</v>
      </c>
      <c r="CA29" s="558">
        <v>0</v>
      </c>
      <c r="CB29" s="559">
        <f t="shared" si="2"/>
        <v>0</v>
      </c>
      <c r="CC29" s="560">
        <f t="shared" si="3"/>
        <v>0</v>
      </c>
    </row>
    <row r="30" spans="1:81">
      <c r="A30" s="561" t="s">
        <v>499</v>
      </c>
      <c r="B30" s="558">
        <v>0</v>
      </c>
      <c r="C30" s="558">
        <v>0</v>
      </c>
      <c r="D30" s="558">
        <v>0</v>
      </c>
      <c r="E30" s="558">
        <v>0</v>
      </c>
      <c r="F30" s="558">
        <v>0</v>
      </c>
      <c r="G30" s="558">
        <v>0</v>
      </c>
      <c r="H30" s="558">
        <v>0</v>
      </c>
      <c r="I30" s="558">
        <v>0</v>
      </c>
      <c r="J30" s="558">
        <v>0</v>
      </c>
      <c r="K30" s="558">
        <v>0</v>
      </c>
      <c r="L30" s="558">
        <v>0</v>
      </c>
      <c r="M30" s="558">
        <v>0</v>
      </c>
      <c r="N30" s="558">
        <v>0</v>
      </c>
      <c r="O30" s="558">
        <v>0</v>
      </c>
      <c r="P30" s="558">
        <v>0</v>
      </c>
      <c r="Q30" s="558">
        <v>0</v>
      </c>
      <c r="R30" s="558">
        <v>0</v>
      </c>
      <c r="S30" s="558">
        <v>0</v>
      </c>
      <c r="T30" s="558">
        <v>0</v>
      </c>
      <c r="U30" s="558">
        <v>0</v>
      </c>
      <c r="V30" s="558">
        <v>0</v>
      </c>
      <c r="W30" s="558">
        <v>0</v>
      </c>
      <c r="X30" s="558">
        <v>0</v>
      </c>
      <c r="Y30" s="558">
        <v>0</v>
      </c>
      <c r="Z30" s="558">
        <v>0</v>
      </c>
      <c r="AA30" s="558">
        <v>0</v>
      </c>
      <c r="AB30" s="558">
        <v>0</v>
      </c>
      <c r="AC30" s="558">
        <v>0</v>
      </c>
      <c r="AD30" s="558">
        <v>0</v>
      </c>
      <c r="AE30" s="558">
        <v>0</v>
      </c>
      <c r="AF30" s="558">
        <v>0</v>
      </c>
      <c r="AG30" s="558">
        <v>0</v>
      </c>
      <c r="AH30" s="558">
        <v>0</v>
      </c>
      <c r="AI30" s="558">
        <v>0</v>
      </c>
      <c r="AJ30" s="558">
        <v>0</v>
      </c>
      <c r="AK30" s="558">
        <v>0</v>
      </c>
      <c r="AL30" s="558">
        <v>0</v>
      </c>
      <c r="AM30" s="558">
        <v>0</v>
      </c>
      <c r="AN30" s="558">
        <v>0</v>
      </c>
      <c r="AO30" s="558">
        <v>0</v>
      </c>
      <c r="AP30" s="558">
        <v>0</v>
      </c>
      <c r="AQ30" s="558">
        <v>0</v>
      </c>
      <c r="AR30" s="558">
        <v>0</v>
      </c>
      <c r="AS30" s="558">
        <v>0</v>
      </c>
      <c r="AT30" s="558">
        <v>0</v>
      </c>
      <c r="AU30" s="558">
        <v>0</v>
      </c>
      <c r="AV30" s="558">
        <v>0</v>
      </c>
      <c r="AW30" s="558">
        <v>0</v>
      </c>
      <c r="AX30" s="558">
        <v>0</v>
      </c>
      <c r="AY30" s="558">
        <v>0</v>
      </c>
      <c r="AZ30" s="558">
        <v>0</v>
      </c>
      <c r="BA30" s="558">
        <v>0</v>
      </c>
      <c r="BB30" s="558">
        <v>0</v>
      </c>
      <c r="BC30" s="558">
        <v>0</v>
      </c>
      <c r="BD30" s="558">
        <v>0</v>
      </c>
      <c r="BE30" s="558">
        <v>0</v>
      </c>
      <c r="BF30" s="558">
        <v>0</v>
      </c>
      <c r="BG30" s="558">
        <v>0</v>
      </c>
      <c r="BH30" s="558">
        <v>0</v>
      </c>
      <c r="BI30" s="558">
        <v>0</v>
      </c>
      <c r="BJ30" s="558">
        <v>0</v>
      </c>
      <c r="BK30" s="558">
        <v>0</v>
      </c>
      <c r="BL30" s="558">
        <v>0</v>
      </c>
      <c r="BM30" s="558">
        <v>0</v>
      </c>
      <c r="BN30" s="558">
        <v>0</v>
      </c>
      <c r="BO30" s="558">
        <v>0</v>
      </c>
      <c r="BP30" s="558">
        <v>0</v>
      </c>
      <c r="BQ30" s="558">
        <v>0</v>
      </c>
      <c r="BR30" s="558">
        <v>0</v>
      </c>
      <c r="BS30" s="558">
        <v>0</v>
      </c>
      <c r="BT30" s="558">
        <v>0</v>
      </c>
      <c r="BU30" s="558">
        <v>0</v>
      </c>
      <c r="BV30" s="558">
        <v>0</v>
      </c>
      <c r="BW30" s="558">
        <v>0</v>
      </c>
      <c r="BX30" s="558">
        <v>0</v>
      </c>
      <c r="BY30" s="558">
        <v>0</v>
      </c>
      <c r="BZ30" s="558">
        <v>0</v>
      </c>
      <c r="CA30" s="558">
        <v>0</v>
      </c>
      <c r="CB30" s="559">
        <f t="shared" si="2"/>
        <v>0</v>
      </c>
      <c r="CC30" s="560">
        <f t="shared" si="3"/>
        <v>0</v>
      </c>
    </row>
    <row r="31" spans="1:81">
      <c r="A31" s="561" t="s">
        <v>500</v>
      </c>
      <c r="B31" s="558">
        <v>0</v>
      </c>
      <c r="C31" s="558">
        <v>0</v>
      </c>
      <c r="D31" s="558">
        <v>0</v>
      </c>
      <c r="E31" s="558">
        <v>0</v>
      </c>
      <c r="F31" s="558">
        <v>0</v>
      </c>
      <c r="G31" s="558">
        <v>0</v>
      </c>
      <c r="H31" s="558">
        <v>0</v>
      </c>
      <c r="I31" s="558">
        <v>0</v>
      </c>
      <c r="J31" s="558">
        <v>0</v>
      </c>
      <c r="K31" s="558">
        <v>0</v>
      </c>
      <c r="L31" s="558">
        <v>0</v>
      </c>
      <c r="M31" s="558">
        <v>0</v>
      </c>
      <c r="N31" s="558">
        <v>0</v>
      </c>
      <c r="O31" s="558">
        <v>0</v>
      </c>
      <c r="P31" s="558">
        <v>0</v>
      </c>
      <c r="Q31" s="558">
        <v>0</v>
      </c>
      <c r="R31" s="558">
        <v>0</v>
      </c>
      <c r="S31" s="558">
        <v>0</v>
      </c>
      <c r="T31" s="558">
        <v>0</v>
      </c>
      <c r="U31" s="558">
        <v>0</v>
      </c>
      <c r="V31" s="558">
        <v>0</v>
      </c>
      <c r="W31" s="558">
        <v>0</v>
      </c>
      <c r="X31" s="558">
        <v>0</v>
      </c>
      <c r="Y31" s="558">
        <v>0</v>
      </c>
      <c r="Z31" s="558">
        <v>0</v>
      </c>
      <c r="AA31" s="558">
        <v>0</v>
      </c>
      <c r="AB31" s="558">
        <v>0</v>
      </c>
      <c r="AC31" s="558">
        <v>0</v>
      </c>
      <c r="AD31" s="558">
        <v>0</v>
      </c>
      <c r="AE31" s="558">
        <v>0</v>
      </c>
      <c r="AF31" s="558">
        <v>0</v>
      </c>
      <c r="AG31" s="558">
        <v>0</v>
      </c>
      <c r="AH31" s="558">
        <v>0</v>
      </c>
      <c r="AI31" s="558">
        <v>0</v>
      </c>
      <c r="AJ31" s="558">
        <v>0</v>
      </c>
      <c r="AK31" s="558">
        <v>0</v>
      </c>
      <c r="AL31" s="558">
        <v>0</v>
      </c>
      <c r="AM31" s="558">
        <v>0</v>
      </c>
      <c r="AN31" s="558">
        <v>0</v>
      </c>
      <c r="AO31" s="558">
        <v>0</v>
      </c>
      <c r="AP31" s="558">
        <v>0</v>
      </c>
      <c r="AQ31" s="558">
        <v>0</v>
      </c>
      <c r="AR31" s="558">
        <v>0</v>
      </c>
      <c r="AS31" s="558">
        <v>0</v>
      </c>
      <c r="AT31" s="558">
        <v>0</v>
      </c>
      <c r="AU31" s="558">
        <v>0</v>
      </c>
      <c r="AV31" s="558">
        <v>0</v>
      </c>
      <c r="AW31" s="558">
        <v>0</v>
      </c>
      <c r="AX31" s="558">
        <v>0</v>
      </c>
      <c r="AY31" s="558">
        <v>0</v>
      </c>
      <c r="AZ31" s="558">
        <v>0</v>
      </c>
      <c r="BA31" s="558">
        <v>0</v>
      </c>
      <c r="BB31" s="558">
        <v>0</v>
      </c>
      <c r="BC31" s="558">
        <v>0</v>
      </c>
      <c r="BD31" s="558">
        <v>0</v>
      </c>
      <c r="BE31" s="558">
        <v>0</v>
      </c>
      <c r="BF31" s="558">
        <v>0</v>
      </c>
      <c r="BG31" s="558">
        <v>0</v>
      </c>
      <c r="BH31" s="558">
        <v>0</v>
      </c>
      <c r="BI31" s="558">
        <v>0</v>
      </c>
      <c r="BJ31" s="558">
        <v>0</v>
      </c>
      <c r="BK31" s="558">
        <v>0</v>
      </c>
      <c r="BL31" s="558">
        <v>0</v>
      </c>
      <c r="BM31" s="558">
        <v>0</v>
      </c>
      <c r="BN31" s="558">
        <v>0</v>
      </c>
      <c r="BO31" s="558">
        <v>0</v>
      </c>
      <c r="BP31" s="558">
        <v>0</v>
      </c>
      <c r="BQ31" s="558">
        <v>0</v>
      </c>
      <c r="BR31" s="558">
        <v>0</v>
      </c>
      <c r="BS31" s="558">
        <v>0</v>
      </c>
      <c r="BT31" s="558">
        <v>0</v>
      </c>
      <c r="BU31" s="558">
        <v>0</v>
      </c>
      <c r="BV31" s="558">
        <v>0</v>
      </c>
      <c r="BW31" s="558">
        <v>0</v>
      </c>
      <c r="BX31" s="558">
        <v>0</v>
      </c>
      <c r="BY31" s="558">
        <v>0</v>
      </c>
      <c r="BZ31" s="558">
        <v>0</v>
      </c>
      <c r="CA31" s="558">
        <v>0</v>
      </c>
      <c r="CB31" s="559">
        <f t="shared" si="2"/>
        <v>0</v>
      </c>
      <c r="CC31" s="560">
        <f t="shared" si="3"/>
        <v>0</v>
      </c>
    </row>
    <row r="32" spans="1:81">
      <c r="A32" s="562" t="s">
        <v>524</v>
      </c>
      <c r="B32" s="558">
        <v>0</v>
      </c>
      <c r="C32" s="558">
        <v>0</v>
      </c>
      <c r="D32" s="558">
        <v>0</v>
      </c>
      <c r="E32" s="558">
        <v>0</v>
      </c>
      <c r="F32" s="558">
        <v>0</v>
      </c>
      <c r="G32" s="558">
        <v>0</v>
      </c>
      <c r="H32" s="558">
        <v>0</v>
      </c>
      <c r="I32" s="558">
        <v>0</v>
      </c>
      <c r="J32" s="558">
        <v>0</v>
      </c>
      <c r="K32" s="558">
        <v>0</v>
      </c>
      <c r="L32" s="558">
        <v>0</v>
      </c>
      <c r="M32" s="558">
        <v>0</v>
      </c>
      <c r="N32" s="558">
        <v>0</v>
      </c>
      <c r="O32" s="558">
        <v>0</v>
      </c>
      <c r="P32" s="558">
        <v>0</v>
      </c>
      <c r="Q32" s="558">
        <v>0</v>
      </c>
      <c r="R32" s="558">
        <v>0</v>
      </c>
      <c r="S32" s="558">
        <v>0</v>
      </c>
      <c r="T32" s="558">
        <v>0</v>
      </c>
      <c r="U32" s="558">
        <v>0</v>
      </c>
      <c r="V32" s="558">
        <v>0</v>
      </c>
      <c r="W32" s="558">
        <v>0</v>
      </c>
      <c r="X32" s="558">
        <v>0</v>
      </c>
      <c r="Y32" s="558">
        <v>0</v>
      </c>
      <c r="Z32" s="558">
        <v>0</v>
      </c>
      <c r="AA32" s="558">
        <v>0</v>
      </c>
      <c r="AB32" s="558">
        <v>0</v>
      </c>
      <c r="AC32" s="558">
        <v>0</v>
      </c>
      <c r="AD32" s="558">
        <v>0</v>
      </c>
      <c r="AE32" s="558">
        <v>0</v>
      </c>
      <c r="AF32" s="558">
        <v>0</v>
      </c>
      <c r="AG32" s="558">
        <v>0</v>
      </c>
      <c r="AH32" s="558">
        <v>0</v>
      </c>
      <c r="AI32" s="558">
        <v>0</v>
      </c>
      <c r="AJ32" s="558">
        <v>0</v>
      </c>
      <c r="AK32" s="558">
        <v>0</v>
      </c>
      <c r="AL32" s="558">
        <v>0</v>
      </c>
      <c r="AM32" s="558">
        <v>0</v>
      </c>
      <c r="AN32" s="558">
        <v>0</v>
      </c>
      <c r="AO32" s="558">
        <v>0</v>
      </c>
      <c r="AP32" s="558">
        <v>0</v>
      </c>
      <c r="AQ32" s="558">
        <v>0</v>
      </c>
      <c r="AR32" s="558">
        <v>0</v>
      </c>
      <c r="AS32" s="558">
        <v>0</v>
      </c>
      <c r="AT32" s="558">
        <v>0</v>
      </c>
      <c r="AU32" s="558">
        <v>0</v>
      </c>
      <c r="AV32" s="558">
        <v>0</v>
      </c>
      <c r="AW32" s="558">
        <v>0</v>
      </c>
      <c r="AX32" s="558">
        <v>0</v>
      </c>
      <c r="AY32" s="558">
        <v>0</v>
      </c>
      <c r="AZ32" s="558">
        <v>0</v>
      </c>
      <c r="BA32" s="558">
        <v>0</v>
      </c>
      <c r="BB32" s="558">
        <v>0</v>
      </c>
      <c r="BC32" s="558">
        <v>0</v>
      </c>
      <c r="BD32" s="558">
        <v>0</v>
      </c>
      <c r="BE32" s="558">
        <v>0</v>
      </c>
      <c r="BF32" s="558">
        <v>0</v>
      </c>
      <c r="BG32" s="558">
        <v>0</v>
      </c>
      <c r="BH32" s="558">
        <v>0</v>
      </c>
      <c r="BI32" s="558">
        <v>0</v>
      </c>
      <c r="BJ32" s="558">
        <v>0</v>
      </c>
      <c r="BK32" s="558">
        <v>0</v>
      </c>
      <c r="BL32" s="558">
        <v>0</v>
      </c>
      <c r="BM32" s="558">
        <v>0</v>
      </c>
      <c r="BN32" s="558">
        <v>0</v>
      </c>
      <c r="BO32" s="558">
        <v>0</v>
      </c>
      <c r="BP32" s="558">
        <v>0</v>
      </c>
      <c r="BQ32" s="558">
        <v>0</v>
      </c>
      <c r="BR32" s="558">
        <v>0</v>
      </c>
      <c r="BS32" s="558">
        <v>0</v>
      </c>
      <c r="BT32" s="558">
        <v>0</v>
      </c>
      <c r="BU32" s="558">
        <v>0</v>
      </c>
      <c r="BV32" s="558">
        <v>0</v>
      </c>
      <c r="BW32" s="558">
        <v>0</v>
      </c>
      <c r="BX32" s="558">
        <v>0</v>
      </c>
      <c r="BY32" s="558">
        <v>0</v>
      </c>
      <c r="BZ32" s="558">
        <v>0</v>
      </c>
      <c r="CA32" s="558">
        <v>0</v>
      </c>
      <c r="CB32" s="559">
        <f t="shared" si="2"/>
        <v>0</v>
      </c>
      <c r="CC32" s="560">
        <f t="shared" si="3"/>
        <v>0</v>
      </c>
    </row>
    <row r="33" spans="1:81">
      <c r="A33" s="540" t="s">
        <v>508</v>
      </c>
      <c r="B33" s="554">
        <f>B34+B45</f>
        <v>0</v>
      </c>
      <c r="C33" s="554">
        <f t="shared" ref="C33:BN33" si="10">C34+C45</f>
        <v>0</v>
      </c>
      <c r="D33" s="554">
        <f t="shared" si="10"/>
        <v>0</v>
      </c>
      <c r="E33" s="554">
        <f t="shared" si="10"/>
        <v>0</v>
      </c>
      <c r="F33" s="554">
        <f t="shared" si="10"/>
        <v>0</v>
      </c>
      <c r="G33" s="554">
        <f t="shared" si="10"/>
        <v>0</v>
      </c>
      <c r="H33" s="554">
        <f t="shared" si="10"/>
        <v>0</v>
      </c>
      <c r="I33" s="554">
        <f t="shared" si="10"/>
        <v>0</v>
      </c>
      <c r="J33" s="554">
        <f t="shared" si="10"/>
        <v>0</v>
      </c>
      <c r="K33" s="554">
        <f t="shared" si="10"/>
        <v>0</v>
      </c>
      <c r="L33" s="554">
        <f t="shared" si="10"/>
        <v>0</v>
      </c>
      <c r="M33" s="554">
        <f t="shared" si="10"/>
        <v>0</v>
      </c>
      <c r="N33" s="554">
        <f t="shared" si="10"/>
        <v>0</v>
      </c>
      <c r="O33" s="554">
        <f t="shared" si="10"/>
        <v>0</v>
      </c>
      <c r="P33" s="554">
        <f t="shared" si="10"/>
        <v>0</v>
      </c>
      <c r="Q33" s="554">
        <f t="shared" si="10"/>
        <v>0</v>
      </c>
      <c r="R33" s="554">
        <f t="shared" si="10"/>
        <v>0</v>
      </c>
      <c r="S33" s="554">
        <f t="shared" si="10"/>
        <v>0</v>
      </c>
      <c r="T33" s="554">
        <f t="shared" si="10"/>
        <v>0</v>
      </c>
      <c r="U33" s="554">
        <f t="shared" si="10"/>
        <v>0</v>
      </c>
      <c r="V33" s="554">
        <f t="shared" si="10"/>
        <v>0</v>
      </c>
      <c r="W33" s="554">
        <f t="shared" si="10"/>
        <v>0</v>
      </c>
      <c r="X33" s="554">
        <f t="shared" si="10"/>
        <v>0</v>
      </c>
      <c r="Y33" s="554">
        <f t="shared" si="10"/>
        <v>0</v>
      </c>
      <c r="Z33" s="554">
        <f t="shared" si="10"/>
        <v>0</v>
      </c>
      <c r="AA33" s="554">
        <f t="shared" si="10"/>
        <v>0</v>
      </c>
      <c r="AB33" s="554">
        <f t="shared" si="10"/>
        <v>0</v>
      </c>
      <c r="AC33" s="554">
        <f t="shared" si="10"/>
        <v>0</v>
      </c>
      <c r="AD33" s="554">
        <f t="shared" si="10"/>
        <v>0</v>
      </c>
      <c r="AE33" s="554">
        <f t="shared" si="10"/>
        <v>0</v>
      </c>
      <c r="AF33" s="554">
        <f t="shared" si="10"/>
        <v>0</v>
      </c>
      <c r="AG33" s="554">
        <f t="shared" si="10"/>
        <v>0</v>
      </c>
      <c r="AH33" s="554">
        <f t="shared" si="10"/>
        <v>0</v>
      </c>
      <c r="AI33" s="554">
        <f t="shared" si="10"/>
        <v>0</v>
      </c>
      <c r="AJ33" s="554">
        <f t="shared" si="10"/>
        <v>0</v>
      </c>
      <c r="AK33" s="554">
        <f t="shared" si="10"/>
        <v>0</v>
      </c>
      <c r="AL33" s="554">
        <f t="shared" si="10"/>
        <v>0</v>
      </c>
      <c r="AM33" s="554">
        <f t="shared" si="10"/>
        <v>0</v>
      </c>
      <c r="AN33" s="554">
        <f t="shared" si="10"/>
        <v>0</v>
      </c>
      <c r="AO33" s="554">
        <f t="shared" si="10"/>
        <v>0</v>
      </c>
      <c r="AP33" s="554">
        <f t="shared" si="10"/>
        <v>0</v>
      </c>
      <c r="AQ33" s="554">
        <f t="shared" si="10"/>
        <v>0</v>
      </c>
      <c r="AR33" s="554">
        <f t="shared" si="10"/>
        <v>0</v>
      </c>
      <c r="AS33" s="554">
        <f t="shared" si="10"/>
        <v>0</v>
      </c>
      <c r="AT33" s="554">
        <f t="shared" si="10"/>
        <v>0</v>
      </c>
      <c r="AU33" s="554">
        <f t="shared" si="10"/>
        <v>0</v>
      </c>
      <c r="AV33" s="554">
        <f t="shared" si="10"/>
        <v>0</v>
      </c>
      <c r="AW33" s="554">
        <f t="shared" si="10"/>
        <v>0</v>
      </c>
      <c r="AX33" s="554">
        <f t="shared" si="10"/>
        <v>0</v>
      </c>
      <c r="AY33" s="554">
        <f t="shared" si="10"/>
        <v>0</v>
      </c>
      <c r="AZ33" s="554">
        <f t="shared" si="10"/>
        <v>0</v>
      </c>
      <c r="BA33" s="554">
        <f t="shared" si="10"/>
        <v>0</v>
      </c>
      <c r="BB33" s="554">
        <f t="shared" si="10"/>
        <v>0</v>
      </c>
      <c r="BC33" s="554">
        <f t="shared" si="10"/>
        <v>0</v>
      </c>
      <c r="BD33" s="554">
        <f t="shared" si="10"/>
        <v>0</v>
      </c>
      <c r="BE33" s="554">
        <f t="shared" si="10"/>
        <v>0</v>
      </c>
      <c r="BF33" s="554">
        <f t="shared" si="10"/>
        <v>0</v>
      </c>
      <c r="BG33" s="554">
        <f t="shared" si="10"/>
        <v>0</v>
      </c>
      <c r="BH33" s="554">
        <f t="shared" si="10"/>
        <v>0</v>
      </c>
      <c r="BI33" s="554">
        <f t="shared" si="10"/>
        <v>0</v>
      </c>
      <c r="BJ33" s="554">
        <f t="shared" si="10"/>
        <v>0</v>
      </c>
      <c r="BK33" s="554">
        <f t="shared" si="10"/>
        <v>0</v>
      </c>
      <c r="BL33" s="554">
        <f t="shared" si="10"/>
        <v>0</v>
      </c>
      <c r="BM33" s="554">
        <f t="shared" si="10"/>
        <v>0</v>
      </c>
      <c r="BN33" s="554">
        <f t="shared" si="10"/>
        <v>0</v>
      </c>
      <c r="BO33" s="554">
        <f t="shared" ref="BO33:CC33" si="11">BO34+BO45</f>
        <v>0</v>
      </c>
      <c r="BP33" s="554">
        <f t="shared" si="11"/>
        <v>0</v>
      </c>
      <c r="BQ33" s="554">
        <f t="shared" si="11"/>
        <v>0</v>
      </c>
      <c r="BR33" s="554">
        <f t="shared" si="11"/>
        <v>0</v>
      </c>
      <c r="BS33" s="554">
        <f t="shared" si="11"/>
        <v>0</v>
      </c>
      <c r="BT33" s="554">
        <f t="shared" si="11"/>
        <v>0</v>
      </c>
      <c r="BU33" s="554">
        <f t="shared" si="11"/>
        <v>0</v>
      </c>
      <c r="BV33" s="554">
        <f t="shared" si="11"/>
        <v>0</v>
      </c>
      <c r="BW33" s="554">
        <f t="shared" si="11"/>
        <v>0</v>
      </c>
      <c r="BX33" s="554">
        <f t="shared" si="11"/>
        <v>0</v>
      </c>
      <c r="BY33" s="554">
        <f t="shared" si="11"/>
        <v>0</v>
      </c>
      <c r="BZ33" s="554">
        <f t="shared" si="11"/>
        <v>0</v>
      </c>
      <c r="CA33" s="554">
        <f t="shared" si="11"/>
        <v>0</v>
      </c>
      <c r="CB33" s="554">
        <f t="shared" si="11"/>
        <v>0</v>
      </c>
      <c r="CC33" s="554">
        <f t="shared" si="11"/>
        <v>0</v>
      </c>
    </row>
    <row r="34" spans="1:81">
      <c r="A34" s="272" t="s">
        <v>7</v>
      </c>
      <c r="B34" s="556">
        <f>SUM(B35:B44)</f>
        <v>0</v>
      </c>
      <c r="C34" s="556">
        <f>SUM(C35:C44)</f>
        <v>0</v>
      </c>
      <c r="D34" s="556">
        <f t="shared" ref="D34:F34" si="12">SUM(D35:D44)</f>
        <v>0</v>
      </c>
      <c r="E34" s="556">
        <f t="shared" si="12"/>
        <v>0</v>
      </c>
      <c r="F34" s="556">
        <f t="shared" si="12"/>
        <v>0</v>
      </c>
      <c r="G34" s="556">
        <f>SUM(G35:G44)</f>
        <v>0</v>
      </c>
      <c r="H34" s="556">
        <f t="shared" ref="H34:BS34" si="13">SUM(H35:H44)</f>
        <v>0</v>
      </c>
      <c r="I34" s="556">
        <f t="shared" si="13"/>
        <v>0</v>
      </c>
      <c r="J34" s="556">
        <f t="shared" si="13"/>
        <v>0</v>
      </c>
      <c r="K34" s="556">
        <f t="shared" si="13"/>
        <v>0</v>
      </c>
      <c r="L34" s="556">
        <f t="shared" si="13"/>
        <v>0</v>
      </c>
      <c r="M34" s="556">
        <f t="shared" si="13"/>
        <v>0</v>
      </c>
      <c r="N34" s="556">
        <f t="shared" si="13"/>
        <v>0</v>
      </c>
      <c r="O34" s="556">
        <f t="shared" si="13"/>
        <v>0</v>
      </c>
      <c r="P34" s="556">
        <f t="shared" si="13"/>
        <v>0</v>
      </c>
      <c r="Q34" s="556">
        <f t="shared" si="13"/>
        <v>0</v>
      </c>
      <c r="R34" s="556">
        <f t="shared" si="13"/>
        <v>0</v>
      </c>
      <c r="S34" s="556">
        <f t="shared" si="13"/>
        <v>0</v>
      </c>
      <c r="T34" s="556">
        <f t="shared" si="13"/>
        <v>0</v>
      </c>
      <c r="U34" s="556">
        <f t="shared" si="13"/>
        <v>0</v>
      </c>
      <c r="V34" s="556">
        <f t="shared" si="13"/>
        <v>0</v>
      </c>
      <c r="W34" s="556">
        <f t="shared" si="13"/>
        <v>0</v>
      </c>
      <c r="X34" s="556">
        <f t="shared" si="13"/>
        <v>0</v>
      </c>
      <c r="Y34" s="556">
        <f t="shared" si="13"/>
        <v>0</v>
      </c>
      <c r="Z34" s="556">
        <f t="shared" si="13"/>
        <v>0</v>
      </c>
      <c r="AA34" s="556">
        <f t="shared" si="13"/>
        <v>0</v>
      </c>
      <c r="AB34" s="556">
        <f t="shared" si="13"/>
        <v>0</v>
      </c>
      <c r="AC34" s="556">
        <f t="shared" si="13"/>
        <v>0</v>
      </c>
      <c r="AD34" s="556">
        <f t="shared" si="13"/>
        <v>0</v>
      </c>
      <c r="AE34" s="556">
        <f t="shared" si="13"/>
        <v>0</v>
      </c>
      <c r="AF34" s="556">
        <f t="shared" si="13"/>
        <v>0</v>
      </c>
      <c r="AG34" s="556">
        <f t="shared" si="13"/>
        <v>0</v>
      </c>
      <c r="AH34" s="556">
        <f t="shared" si="13"/>
        <v>0</v>
      </c>
      <c r="AI34" s="556">
        <f t="shared" si="13"/>
        <v>0</v>
      </c>
      <c r="AJ34" s="556">
        <f t="shared" si="13"/>
        <v>0</v>
      </c>
      <c r="AK34" s="556">
        <f t="shared" si="13"/>
        <v>0</v>
      </c>
      <c r="AL34" s="556">
        <f t="shared" si="13"/>
        <v>0</v>
      </c>
      <c r="AM34" s="556">
        <f t="shared" si="13"/>
        <v>0</v>
      </c>
      <c r="AN34" s="556">
        <f t="shared" si="13"/>
        <v>0</v>
      </c>
      <c r="AO34" s="556">
        <f t="shared" si="13"/>
        <v>0</v>
      </c>
      <c r="AP34" s="556">
        <f t="shared" si="13"/>
        <v>0</v>
      </c>
      <c r="AQ34" s="556">
        <f t="shared" si="13"/>
        <v>0</v>
      </c>
      <c r="AR34" s="556">
        <f t="shared" si="13"/>
        <v>0</v>
      </c>
      <c r="AS34" s="556">
        <f t="shared" si="13"/>
        <v>0</v>
      </c>
      <c r="AT34" s="556">
        <f t="shared" si="13"/>
        <v>0</v>
      </c>
      <c r="AU34" s="556">
        <f t="shared" si="13"/>
        <v>0</v>
      </c>
      <c r="AV34" s="556">
        <f t="shared" si="13"/>
        <v>0</v>
      </c>
      <c r="AW34" s="556">
        <f t="shared" si="13"/>
        <v>0</v>
      </c>
      <c r="AX34" s="556">
        <f t="shared" si="13"/>
        <v>0</v>
      </c>
      <c r="AY34" s="556">
        <f t="shared" si="13"/>
        <v>0</v>
      </c>
      <c r="AZ34" s="556">
        <f t="shared" si="13"/>
        <v>0</v>
      </c>
      <c r="BA34" s="556">
        <f t="shared" si="13"/>
        <v>0</v>
      </c>
      <c r="BB34" s="556">
        <f t="shared" si="13"/>
        <v>0</v>
      </c>
      <c r="BC34" s="556">
        <f t="shared" si="13"/>
        <v>0</v>
      </c>
      <c r="BD34" s="556">
        <f t="shared" si="13"/>
        <v>0</v>
      </c>
      <c r="BE34" s="556">
        <f t="shared" si="13"/>
        <v>0</v>
      </c>
      <c r="BF34" s="556">
        <f t="shared" si="13"/>
        <v>0</v>
      </c>
      <c r="BG34" s="556">
        <f t="shared" si="13"/>
        <v>0</v>
      </c>
      <c r="BH34" s="556">
        <f t="shared" si="13"/>
        <v>0</v>
      </c>
      <c r="BI34" s="556">
        <f t="shared" si="13"/>
        <v>0</v>
      </c>
      <c r="BJ34" s="556">
        <f t="shared" si="13"/>
        <v>0</v>
      </c>
      <c r="BK34" s="556">
        <f t="shared" si="13"/>
        <v>0</v>
      </c>
      <c r="BL34" s="556">
        <f t="shared" si="13"/>
        <v>0</v>
      </c>
      <c r="BM34" s="556">
        <f t="shared" si="13"/>
        <v>0</v>
      </c>
      <c r="BN34" s="556">
        <f t="shared" si="13"/>
        <v>0</v>
      </c>
      <c r="BO34" s="556">
        <f t="shared" si="13"/>
        <v>0</v>
      </c>
      <c r="BP34" s="556">
        <f t="shared" si="13"/>
        <v>0</v>
      </c>
      <c r="BQ34" s="556">
        <f t="shared" si="13"/>
        <v>0</v>
      </c>
      <c r="BR34" s="556">
        <f t="shared" si="13"/>
        <v>0</v>
      </c>
      <c r="BS34" s="556">
        <f t="shared" si="13"/>
        <v>0</v>
      </c>
      <c r="BT34" s="556">
        <f t="shared" ref="BT34:BZ34" si="14">SUM(BT35:BT44)</f>
        <v>0</v>
      </c>
      <c r="BU34" s="556">
        <f t="shared" si="14"/>
        <v>0</v>
      </c>
      <c r="BV34" s="556">
        <f t="shared" si="14"/>
        <v>0</v>
      </c>
      <c r="BW34" s="556">
        <f t="shared" si="14"/>
        <v>0</v>
      </c>
      <c r="BX34" s="556">
        <f t="shared" si="14"/>
        <v>0</v>
      </c>
      <c r="BY34" s="556">
        <f t="shared" si="14"/>
        <v>0</v>
      </c>
      <c r="BZ34" s="556">
        <f t="shared" si="14"/>
        <v>0</v>
      </c>
      <c r="CA34" s="556">
        <f>SUM(CA35:CA44)</f>
        <v>0</v>
      </c>
      <c r="CB34" s="556">
        <f t="shared" ref="CB34:CC34" si="15">SUM(CB35:CB44)</f>
        <v>0</v>
      </c>
      <c r="CC34" s="554">
        <f t="shared" si="15"/>
        <v>0</v>
      </c>
    </row>
    <row r="35" spans="1:81">
      <c r="A35" s="557" t="s">
        <v>226</v>
      </c>
      <c r="B35" s="558">
        <v>0</v>
      </c>
      <c r="C35" s="558">
        <v>0</v>
      </c>
      <c r="D35" s="558">
        <v>0</v>
      </c>
      <c r="E35" s="558">
        <v>0</v>
      </c>
      <c r="F35" s="558">
        <v>0</v>
      </c>
      <c r="G35" s="558">
        <v>0</v>
      </c>
      <c r="H35" s="558">
        <v>0</v>
      </c>
      <c r="I35" s="558">
        <v>0</v>
      </c>
      <c r="J35" s="558">
        <v>0</v>
      </c>
      <c r="K35" s="558">
        <v>0</v>
      </c>
      <c r="L35" s="558">
        <v>0</v>
      </c>
      <c r="M35" s="558">
        <v>0</v>
      </c>
      <c r="N35" s="558">
        <v>0</v>
      </c>
      <c r="O35" s="558">
        <v>0</v>
      </c>
      <c r="P35" s="558">
        <v>0</v>
      </c>
      <c r="Q35" s="558">
        <v>0</v>
      </c>
      <c r="R35" s="558">
        <v>0</v>
      </c>
      <c r="S35" s="558">
        <v>0</v>
      </c>
      <c r="T35" s="558">
        <v>0</v>
      </c>
      <c r="U35" s="558">
        <v>0</v>
      </c>
      <c r="V35" s="558">
        <v>0</v>
      </c>
      <c r="W35" s="558">
        <v>0</v>
      </c>
      <c r="X35" s="558">
        <v>0</v>
      </c>
      <c r="Y35" s="558">
        <v>0</v>
      </c>
      <c r="Z35" s="558">
        <v>0</v>
      </c>
      <c r="AA35" s="558">
        <v>0</v>
      </c>
      <c r="AB35" s="558">
        <v>0</v>
      </c>
      <c r="AC35" s="558">
        <v>0</v>
      </c>
      <c r="AD35" s="558">
        <v>0</v>
      </c>
      <c r="AE35" s="558">
        <v>0</v>
      </c>
      <c r="AF35" s="558">
        <v>0</v>
      </c>
      <c r="AG35" s="558">
        <v>0</v>
      </c>
      <c r="AH35" s="558">
        <v>0</v>
      </c>
      <c r="AI35" s="558">
        <v>0</v>
      </c>
      <c r="AJ35" s="558">
        <v>0</v>
      </c>
      <c r="AK35" s="558">
        <v>0</v>
      </c>
      <c r="AL35" s="558">
        <v>0</v>
      </c>
      <c r="AM35" s="558">
        <v>0</v>
      </c>
      <c r="AN35" s="558">
        <v>0</v>
      </c>
      <c r="AO35" s="558">
        <v>0</v>
      </c>
      <c r="AP35" s="558">
        <v>0</v>
      </c>
      <c r="AQ35" s="558">
        <v>0</v>
      </c>
      <c r="AR35" s="558">
        <v>0</v>
      </c>
      <c r="AS35" s="558">
        <v>0</v>
      </c>
      <c r="AT35" s="558">
        <v>0</v>
      </c>
      <c r="AU35" s="558">
        <v>0</v>
      </c>
      <c r="AV35" s="558">
        <v>0</v>
      </c>
      <c r="AW35" s="558">
        <v>0</v>
      </c>
      <c r="AX35" s="558">
        <v>0</v>
      </c>
      <c r="AY35" s="558">
        <v>0</v>
      </c>
      <c r="AZ35" s="558">
        <v>0</v>
      </c>
      <c r="BA35" s="558">
        <v>0</v>
      </c>
      <c r="BB35" s="558">
        <v>0</v>
      </c>
      <c r="BC35" s="558">
        <v>0</v>
      </c>
      <c r="BD35" s="558">
        <v>0</v>
      </c>
      <c r="BE35" s="558">
        <v>0</v>
      </c>
      <c r="BF35" s="558">
        <v>0</v>
      </c>
      <c r="BG35" s="558">
        <v>0</v>
      </c>
      <c r="BH35" s="558">
        <v>0</v>
      </c>
      <c r="BI35" s="558">
        <v>0</v>
      </c>
      <c r="BJ35" s="558">
        <v>0</v>
      </c>
      <c r="BK35" s="558">
        <v>0</v>
      </c>
      <c r="BL35" s="558">
        <v>0</v>
      </c>
      <c r="BM35" s="558">
        <v>0</v>
      </c>
      <c r="BN35" s="558">
        <v>0</v>
      </c>
      <c r="BO35" s="558">
        <v>0</v>
      </c>
      <c r="BP35" s="558">
        <v>0</v>
      </c>
      <c r="BQ35" s="558">
        <v>0</v>
      </c>
      <c r="BR35" s="558">
        <v>0</v>
      </c>
      <c r="BS35" s="558">
        <v>0</v>
      </c>
      <c r="BT35" s="558">
        <v>0</v>
      </c>
      <c r="BU35" s="558">
        <v>0</v>
      </c>
      <c r="BV35" s="558">
        <v>0</v>
      </c>
      <c r="BW35" s="558">
        <v>0</v>
      </c>
      <c r="BX35" s="558">
        <v>0</v>
      </c>
      <c r="BY35" s="558">
        <v>0</v>
      </c>
      <c r="BZ35" s="558">
        <v>0</v>
      </c>
      <c r="CA35" s="558">
        <v>0</v>
      </c>
      <c r="CB35" s="559">
        <f t="shared" ref="CB35:CB55" si="16">B35+D35+F35+H35+J35+L35++N35+P35+R35+T35++V35+X35+Z35+AB35+AD35+AF35+AH35+AJ35+AL35+AN35+AP35+AR35+AT35+AV35+AX35++AZ35+BB35+BD35+BF35+BH35+BJ35+BL35+BN35+BP35+BR35+BT35+BV35+BX35+BZ35</f>
        <v>0</v>
      </c>
      <c r="CC35" s="560">
        <f t="shared" ref="CC35:CC55" si="17">C35+E35+G35+I35+K35+M35++O35+Q35+S35+U35+W35+Y35+AA35+AC35+AE35+AG35+AI35+AK35+AM35+AO35+AQ35+AS35+AU35+AW35+AY35++BA35+BC35+BE35+BG35+BI35+BK35+BM35+BO35+BQ35+BS35+BU35+BW35+BY35+CA35</f>
        <v>0</v>
      </c>
    </row>
    <row r="36" spans="1:81">
      <c r="A36" s="561" t="s">
        <v>490</v>
      </c>
      <c r="B36" s="558">
        <v>0</v>
      </c>
      <c r="C36" s="558">
        <v>0</v>
      </c>
      <c r="D36" s="558">
        <v>0</v>
      </c>
      <c r="E36" s="558">
        <v>0</v>
      </c>
      <c r="F36" s="558">
        <v>0</v>
      </c>
      <c r="G36" s="558">
        <v>0</v>
      </c>
      <c r="H36" s="558">
        <v>0</v>
      </c>
      <c r="I36" s="558">
        <v>0</v>
      </c>
      <c r="J36" s="558">
        <v>0</v>
      </c>
      <c r="K36" s="558">
        <v>0</v>
      </c>
      <c r="L36" s="558">
        <v>0</v>
      </c>
      <c r="M36" s="558">
        <v>0</v>
      </c>
      <c r="N36" s="558">
        <v>0</v>
      </c>
      <c r="O36" s="558">
        <v>0</v>
      </c>
      <c r="P36" s="558">
        <v>0</v>
      </c>
      <c r="Q36" s="558">
        <v>0</v>
      </c>
      <c r="R36" s="558">
        <v>0</v>
      </c>
      <c r="S36" s="558">
        <v>0</v>
      </c>
      <c r="T36" s="558">
        <v>0</v>
      </c>
      <c r="U36" s="558">
        <v>0</v>
      </c>
      <c r="V36" s="558">
        <v>0</v>
      </c>
      <c r="W36" s="558">
        <v>0</v>
      </c>
      <c r="X36" s="558">
        <v>0</v>
      </c>
      <c r="Y36" s="558">
        <v>0</v>
      </c>
      <c r="Z36" s="558">
        <v>0</v>
      </c>
      <c r="AA36" s="558">
        <v>0</v>
      </c>
      <c r="AB36" s="558">
        <v>0</v>
      </c>
      <c r="AC36" s="558">
        <v>0</v>
      </c>
      <c r="AD36" s="558">
        <v>0</v>
      </c>
      <c r="AE36" s="558">
        <v>0</v>
      </c>
      <c r="AF36" s="558">
        <v>0</v>
      </c>
      <c r="AG36" s="558">
        <v>0</v>
      </c>
      <c r="AH36" s="558">
        <v>0</v>
      </c>
      <c r="AI36" s="558">
        <v>0</v>
      </c>
      <c r="AJ36" s="558">
        <v>0</v>
      </c>
      <c r="AK36" s="558">
        <v>0</v>
      </c>
      <c r="AL36" s="558">
        <v>0</v>
      </c>
      <c r="AM36" s="558">
        <v>0</v>
      </c>
      <c r="AN36" s="558">
        <v>0</v>
      </c>
      <c r="AO36" s="558">
        <v>0</v>
      </c>
      <c r="AP36" s="558">
        <v>0</v>
      </c>
      <c r="AQ36" s="558">
        <v>0</v>
      </c>
      <c r="AR36" s="558">
        <v>0</v>
      </c>
      <c r="AS36" s="558">
        <v>0</v>
      </c>
      <c r="AT36" s="558">
        <v>0</v>
      </c>
      <c r="AU36" s="558">
        <v>0</v>
      </c>
      <c r="AV36" s="558">
        <v>0</v>
      </c>
      <c r="AW36" s="558">
        <v>0</v>
      </c>
      <c r="AX36" s="558">
        <v>0</v>
      </c>
      <c r="AY36" s="558">
        <v>0</v>
      </c>
      <c r="AZ36" s="558">
        <v>0</v>
      </c>
      <c r="BA36" s="558">
        <v>0</v>
      </c>
      <c r="BB36" s="558">
        <v>0</v>
      </c>
      <c r="BC36" s="558">
        <v>0</v>
      </c>
      <c r="BD36" s="558">
        <v>0</v>
      </c>
      <c r="BE36" s="558">
        <v>0</v>
      </c>
      <c r="BF36" s="558">
        <v>0</v>
      </c>
      <c r="BG36" s="558">
        <v>0</v>
      </c>
      <c r="BH36" s="558">
        <v>0</v>
      </c>
      <c r="BI36" s="558">
        <v>0</v>
      </c>
      <c r="BJ36" s="558">
        <v>0</v>
      </c>
      <c r="BK36" s="558">
        <v>0</v>
      </c>
      <c r="BL36" s="558">
        <v>0</v>
      </c>
      <c r="BM36" s="558">
        <v>0</v>
      </c>
      <c r="BN36" s="558">
        <v>0</v>
      </c>
      <c r="BO36" s="558">
        <v>0</v>
      </c>
      <c r="BP36" s="558">
        <v>0</v>
      </c>
      <c r="BQ36" s="558">
        <v>0</v>
      </c>
      <c r="BR36" s="558">
        <v>0</v>
      </c>
      <c r="BS36" s="558">
        <v>0</v>
      </c>
      <c r="BT36" s="558">
        <v>0</v>
      </c>
      <c r="BU36" s="558">
        <v>0</v>
      </c>
      <c r="BV36" s="558">
        <v>0</v>
      </c>
      <c r="BW36" s="558">
        <v>0</v>
      </c>
      <c r="BX36" s="558">
        <v>0</v>
      </c>
      <c r="BY36" s="558">
        <v>0</v>
      </c>
      <c r="BZ36" s="558">
        <v>0</v>
      </c>
      <c r="CA36" s="558">
        <v>0</v>
      </c>
      <c r="CB36" s="559">
        <f t="shared" si="16"/>
        <v>0</v>
      </c>
      <c r="CC36" s="560">
        <f t="shared" si="17"/>
        <v>0</v>
      </c>
    </row>
    <row r="37" spans="1:81">
      <c r="A37" s="561" t="s">
        <v>492</v>
      </c>
      <c r="B37" s="558">
        <v>0</v>
      </c>
      <c r="C37" s="558">
        <v>0</v>
      </c>
      <c r="D37" s="558">
        <v>0</v>
      </c>
      <c r="E37" s="558">
        <v>0</v>
      </c>
      <c r="F37" s="558">
        <v>0</v>
      </c>
      <c r="G37" s="558">
        <v>0</v>
      </c>
      <c r="H37" s="558">
        <v>0</v>
      </c>
      <c r="I37" s="558">
        <v>0</v>
      </c>
      <c r="J37" s="558">
        <v>0</v>
      </c>
      <c r="K37" s="558">
        <v>0</v>
      </c>
      <c r="L37" s="558">
        <v>0</v>
      </c>
      <c r="M37" s="558">
        <v>0</v>
      </c>
      <c r="N37" s="558">
        <v>0</v>
      </c>
      <c r="O37" s="558">
        <v>0</v>
      </c>
      <c r="P37" s="558">
        <v>0</v>
      </c>
      <c r="Q37" s="558">
        <v>0</v>
      </c>
      <c r="R37" s="558">
        <v>0</v>
      </c>
      <c r="S37" s="558">
        <v>0</v>
      </c>
      <c r="T37" s="558">
        <v>0</v>
      </c>
      <c r="U37" s="558">
        <v>0</v>
      </c>
      <c r="V37" s="558">
        <v>0</v>
      </c>
      <c r="W37" s="558">
        <v>0</v>
      </c>
      <c r="X37" s="558">
        <v>0</v>
      </c>
      <c r="Y37" s="558">
        <v>0</v>
      </c>
      <c r="Z37" s="558">
        <v>0</v>
      </c>
      <c r="AA37" s="558">
        <v>0</v>
      </c>
      <c r="AB37" s="558">
        <v>0</v>
      </c>
      <c r="AC37" s="558">
        <v>0</v>
      </c>
      <c r="AD37" s="558">
        <v>0</v>
      </c>
      <c r="AE37" s="558">
        <v>0</v>
      </c>
      <c r="AF37" s="558">
        <v>0</v>
      </c>
      <c r="AG37" s="558">
        <v>0</v>
      </c>
      <c r="AH37" s="558">
        <v>0</v>
      </c>
      <c r="AI37" s="558">
        <v>0</v>
      </c>
      <c r="AJ37" s="558">
        <v>0</v>
      </c>
      <c r="AK37" s="558">
        <v>0</v>
      </c>
      <c r="AL37" s="558">
        <v>0</v>
      </c>
      <c r="AM37" s="558">
        <v>0</v>
      </c>
      <c r="AN37" s="558">
        <v>0</v>
      </c>
      <c r="AO37" s="558">
        <v>0</v>
      </c>
      <c r="AP37" s="558">
        <v>0</v>
      </c>
      <c r="AQ37" s="558">
        <v>0</v>
      </c>
      <c r="AR37" s="558">
        <v>0</v>
      </c>
      <c r="AS37" s="558">
        <v>0</v>
      </c>
      <c r="AT37" s="558">
        <v>0</v>
      </c>
      <c r="AU37" s="558">
        <v>0</v>
      </c>
      <c r="AV37" s="558">
        <v>0</v>
      </c>
      <c r="AW37" s="558">
        <v>0</v>
      </c>
      <c r="AX37" s="558">
        <v>0</v>
      </c>
      <c r="AY37" s="558">
        <v>0</v>
      </c>
      <c r="AZ37" s="558">
        <v>0</v>
      </c>
      <c r="BA37" s="558">
        <v>0</v>
      </c>
      <c r="BB37" s="558">
        <v>0</v>
      </c>
      <c r="BC37" s="558">
        <v>0</v>
      </c>
      <c r="BD37" s="558">
        <v>0</v>
      </c>
      <c r="BE37" s="558">
        <v>0</v>
      </c>
      <c r="BF37" s="558">
        <v>0</v>
      </c>
      <c r="BG37" s="558">
        <v>0</v>
      </c>
      <c r="BH37" s="558">
        <v>0</v>
      </c>
      <c r="BI37" s="558">
        <v>0</v>
      </c>
      <c r="BJ37" s="558">
        <v>0</v>
      </c>
      <c r="BK37" s="558">
        <v>0</v>
      </c>
      <c r="BL37" s="558">
        <v>0</v>
      </c>
      <c r="BM37" s="558">
        <v>0</v>
      </c>
      <c r="BN37" s="558">
        <v>0</v>
      </c>
      <c r="BO37" s="558">
        <v>0</v>
      </c>
      <c r="BP37" s="558">
        <v>0</v>
      </c>
      <c r="BQ37" s="558">
        <v>0</v>
      </c>
      <c r="BR37" s="558">
        <v>0</v>
      </c>
      <c r="BS37" s="558">
        <v>0</v>
      </c>
      <c r="BT37" s="558">
        <v>0</v>
      </c>
      <c r="BU37" s="558">
        <v>0</v>
      </c>
      <c r="BV37" s="558">
        <v>0</v>
      </c>
      <c r="BW37" s="558">
        <v>0</v>
      </c>
      <c r="BX37" s="558">
        <v>0</v>
      </c>
      <c r="BY37" s="558">
        <v>0</v>
      </c>
      <c r="BZ37" s="558">
        <v>0</v>
      </c>
      <c r="CA37" s="558">
        <v>0</v>
      </c>
      <c r="CB37" s="559">
        <f t="shared" si="16"/>
        <v>0</v>
      </c>
      <c r="CC37" s="560">
        <f t="shared" si="17"/>
        <v>0</v>
      </c>
    </row>
    <row r="38" spans="1:81">
      <c r="A38" s="561" t="s">
        <v>493</v>
      </c>
      <c r="B38" s="558">
        <v>0</v>
      </c>
      <c r="C38" s="558">
        <v>0</v>
      </c>
      <c r="D38" s="558">
        <v>0</v>
      </c>
      <c r="E38" s="558">
        <v>0</v>
      </c>
      <c r="F38" s="558">
        <v>0</v>
      </c>
      <c r="G38" s="558">
        <v>0</v>
      </c>
      <c r="H38" s="558">
        <v>0</v>
      </c>
      <c r="I38" s="558">
        <v>0</v>
      </c>
      <c r="J38" s="558">
        <v>0</v>
      </c>
      <c r="K38" s="558">
        <v>0</v>
      </c>
      <c r="L38" s="558">
        <v>0</v>
      </c>
      <c r="M38" s="558">
        <v>0</v>
      </c>
      <c r="N38" s="558">
        <v>0</v>
      </c>
      <c r="O38" s="558">
        <v>0</v>
      </c>
      <c r="P38" s="558">
        <v>0</v>
      </c>
      <c r="Q38" s="558">
        <v>0</v>
      </c>
      <c r="R38" s="558">
        <v>0</v>
      </c>
      <c r="S38" s="558">
        <v>0</v>
      </c>
      <c r="T38" s="558">
        <v>0</v>
      </c>
      <c r="U38" s="558">
        <v>0</v>
      </c>
      <c r="V38" s="558">
        <v>0</v>
      </c>
      <c r="W38" s="558">
        <v>0</v>
      </c>
      <c r="X38" s="558">
        <v>0</v>
      </c>
      <c r="Y38" s="558">
        <v>0</v>
      </c>
      <c r="Z38" s="558">
        <v>0</v>
      </c>
      <c r="AA38" s="558">
        <v>0</v>
      </c>
      <c r="AB38" s="558">
        <v>0</v>
      </c>
      <c r="AC38" s="558">
        <v>0</v>
      </c>
      <c r="AD38" s="558">
        <v>0</v>
      </c>
      <c r="AE38" s="558">
        <v>0</v>
      </c>
      <c r="AF38" s="558">
        <v>0</v>
      </c>
      <c r="AG38" s="558">
        <v>0</v>
      </c>
      <c r="AH38" s="558">
        <v>0</v>
      </c>
      <c r="AI38" s="558">
        <v>0</v>
      </c>
      <c r="AJ38" s="558">
        <v>0</v>
      </c>
      <c r="AK38" s="558">
        <v>0</v>
      </c>
      <c r="AL38" s="558">
        <v>0</v>
      </c>
      <c r="AM38" s="558">
        <v>0</v>
      </c>
      <c r="AN38" s="558">
        <v>0</v>
      </c>
      <c r="AO38" s="558">
        <v>0</v>
      </c>
      <c r="AP38" s="558">
        <v>0</v>
      </c>
      <c r="AQ38" s="558">
        <v>0</v>
      </c>
      <c r="AR38" s="558">
        <v>0</v>
      </c>
      <c r="AS38" s="558">
        <v>0</v>
      </c>
      <c r="AT38" s="558">
        <v>0</v>
      </c>
      <c r="AU38" s="558">
        <v>0</v>
      </c>
      <c r="AV38" s="558">
        <v>0</v>
      </c>
      <c r="AW38" s="558">
        <v>0</v>
      </c>
      <c r="AX38" s="558">
        <v>0</v>
      </c>
      <c r="AY38" s="558">
        <v>0</v>
      </c>
      <c r="AZ38" s="558">
        <v>0</v>
      </c>
      <c r="BA38" s="558">
        <v>0</v>
      </c>
      <c r="BB38" s="558">
        <v>0</v>
      </c>
      <c r="BC38" s="558">
        <v>0</v>
      </c>
      <c r="BD38" s="558">
        <v>0</v>
      </c>
      <c r="BE38" s="558">
        <v>0</v>
      </c>
      <c r="BF38" s="558">
        <v>0</v>
      </c>
      <c r="BG38" s="558">
        <v>0</v>
      </c>
      <c r="BH38" s="558">
        <v>0</v>
      </c>
      <c r="BI38" s="558">
        <v>0</v>
      </c>
      <c r="BJ38" s="558">
        <v>0</v>
      </c>
      <c r="BK38" s="558">
        <v>0</v>
      </c>
      <c r="BL38" s="558">
        <v>0</v>
      </c>
      <c r="BM38" s="558">
        <v>0</v>
      </c>
      <c r="BN38" s="558">
        <v>0</v>
      </c>
      <c r="BO38" s="558">
        <v>0</v>
      </c>
      <c r="BP38" s="558">
        <v>0</v>
      </c>
      <c r="BQ38" s="558">
        <v>0</v>
      </c>
      <c r="BR38" s="558">
        <v>0</v>
      </c>
      <c r="BS38" s="558">
        <v>0</v>
      </c>
      <c r="BT38" s="558">
        <v>0</v>
      </c>
      <c r="BU38" s="558">
        <v>0</v>
      </c>
      <c r="BV38" s="558">
        <v>0</v>
      </c>
      <c r="BW38" s="558">
        <v>0</v>
      </c>
      <c r="BX38" s="558">
        <v>0</v>
      </c>
      <c r="BY38" s="558">
        <v>0</v>
      </c>
      <c r="BZ38" s="558">
        <v>0</v>
      </c>
      <c r="CA38" s="558">
        <v>0</v>
      </c>
      <c r="CB38" s="559">
        <f t="shared" si="16"/>
        <v>0</v>
      </c>
      <c r="CC38" s="560">
        <f t="shared" si="17"/>
        <v>0</v>
      </c>
    </row>
    <row r="39" spans="1:81">
      <c r="A39" s="561" t="s">
        <v>494</v>
      </c>
      <c r="B39" s="558">
        <v>0</v>
      </c>
      <c r="C39" s="558">
        <v>0</v>
      </c>
      <c r="D39" s="558">
        <v>0</v>
      </c>
      <c r="E39" s="558">
        <v>0</v>
      </c>
      <c r="F39" s="558">
        <v>0</v>
      </c>
      <c r="G39" s="558">
        <v>0</v>
      </c>
      <c r="H39" s="558">
        <v>0</v>
      </c>
      <c r="I39" s="558">
        <v>0</v>
      </c>
      <c r="J39" s="558">
        <v>0</v>
      </c>
      <c r="K39" s="558">
        <v>0</v>
      </c>
      <c r="L39" s="558">
        <v>0</v>
      </c>
      <c r="M39" s="558">
        <v>0</v>
      </c>
      <c r="N39" s="558">
        <v>0</v>
      </c>
      <c r="O39" s="558">
        <v>0</v>
      </c>
      <c r="P39" s="558">
        <v>0</v>
      </c>
      <c r="Q39" s="558">
        <v>0</v>
      </c>
      <c r="R39" s="558">
        <v>0</v>
      </c>
      <c r="S39" s="558">
        <v>0</v>
      </c>
      <c r="T39" s="558">
        <v>0</v>
      </c>
      <c r="U39" s="558">
        <v>0</v>
      </c>
      <c r="V39" s="558">
        <v>0</v>
      </c>
      <c r="W39" s="558">
        <v>0</v>
      </c>
      <c r="X39" s="558">
        <v>0</v>
      </c>
      <c r="Y39" s="558">
        <v>0</v>
      </c>
      <c r="Z39" s="558">
        <v>0</v>
      </c>
      <c r="AA39" s="558">
        <v>0</v>
      </c>
      <c r="AB39" s="558">
        <v>0</v>
      </c>
      <c r="AC39" s="558">
        <v>0</v>
      </c>
      <c r="AD39" s="558">
        <v>0</v>
      </c>
      <c r="AE39" s="558">
        <v>0</v>
      </c>
      <c r="AF39" s="558">
        <v>0</v>
      </c>
      <c r="AG39" s="558">
        <v>0</v>
      </c>
      <c r="AH39" s="558">
        <v>0</v>
      </c>
      <c r="AI39" s="558">
        <v>0</v>
      </c>
      <c r="AJ39" s="558">
        <v>0</v>
      </c>
      <c r="AK39" s="558">
        <v>0</v>
      </c>
      <c r="AL39" s="558">
        <v>0</v>
      </c>
      <c r="AM39" s="558">
        <v>0</v>
      </c>
      <c r="AN39" s="558">
        <v>0</v>
      </c>
      <c r="AO39" s="558">
        <v>0</v>
      </c>
      <c r="AP39" s="558">
        <v>0</v>
      </c>
      <c r="AQ39" s="558">
        <v>0</v>
      </c>
      <c r="AR39" s="558">
        <v>0</v>
      </c>
      <c r="AS39" s="558">
        <v>0</v>
      </c>
      <c r="AT39" s="558">
        <v>0</v>
      </c>
      <c r="AU39" s="558">
        <v>0</v>
      </c>
      <c r="AV39" s="558">
        <v>0</v>
      </c>
      <c r="AW39" s="558">
        <v>0</v>
      </c>
      <c r="AX39" s="558">
        <v>0</v>
      </c>
      <c r="AY39" s="558">
        <v>0</v>
      </c>
      <c r="AZ39" s="558">
        <v>0</v>
      </c>
      <c r="BA39" s="558">
        <v>0</v>
      </c>
      <c r="BB39" s="558">
        <v>0</v>
      </c>
      <c r="BC39" s="558">
        <v>0</v>
      </c>
      <c r="BD39" s="558">
        <v>0</v>
      </c>
      <c r="BE39" s="558">
        <v>0</v>
      </c>
      <c r="BF39" s="558">
        <v>0</v>
      </c>
      <c r="BG39" s="558">
        <v>0</v>
      </c>
      <c r="BH39" s="558">
        <v>0</v>
      </c>
      <c r="BI39" s="558">
        <v>0</v>
      </c>
      <c r="BJ39" s="558">
        <v>0</v>
      </c>
      <c r="BK39" s="558">
        <v>0</v>
      </c>
      <c r="BL39" s="558">
        <v>0</v>
      </c>
      <c r="BM39" s="558">
        <v>0</v>
      </c>
      <c r="BN39" s="558">
        <v>0</v>
      </c>
      <c r="BO39" s="558">
        <v>0</v>
      </c>
      <c r="BP39" s="558">
        <v>0</v>
      </c>
      <c r="BQ39" s="558">
        <v>0</v>
      </c>
      <c r="BR39" s="558">
        <v>0</v>
      </c>
      <c r="BS39" s="558">
        <v>0</v>
      </c>
      <c r="BT39" s="558">
        <v>0</v>
      </c>
      <c r="BU39" s="558">
        <v>0</v>
      </c>
      <c r="BV39" s="558">
        <v>0</v>
      </c>
      <c r="BW39" s="558">
        <v>0</v>
      </c>
      <c r="BX39" s="558">
        <v>0</v>
      </c>
      <c r="BY39" s="558">
        <v>0</v>
      </c>
      <c r="BZ39" s="558">
        <v>0</v>
      </c>
      <c r="CA39" s="558">
        <v>0</v>
      </c>
      <c r="CB39" s="559">
        <f t="shared" si="16"/>
        <v>0</v>
      </c>
      <c r="CC39" s="560">
        <f t="shared" si="17"/>
        <v>0</v>
      </c>
    </row>
    <row r="40" spans="1:81">
      <c r="A40" s="561" t="s">
        <v>801</v>
      </c>
      <c r="B40" s="558">
        <v>0</v>
      </c>
      <c r="C40" s="558">
        <v>0</v>
      </c>
      <c r="D40" s="558">
        <v>0</v>
      </c>
      <c r="E40" s="558">
        <v>0</v>
      </c>
      <c r="F40" s="558">
        <v>0</v>
      </c>
      <c r="G40" s="558">
        <v>0</v>
      </c>
      <c r="H40" s="558">
        <v>0</v>
      </c>
      <c r="I40" s="558">
        <v>0</v>
      </c>
      <c r="J40" s="558">
        <v>0</v>
      </c>
      <c r="K40" s="558">
        <v>0</v>
      </c>
      <c r="L40" s="558">
        <v>0</v>
      </c>
      <c r="M40" s="558">
        <v>0</v>
      </c>
      <c r="N40" s="558">
        <v>0</v>
      </c>
      <c r="O40" s="558">
        <v>0</v>
      </c>
      <c r="P40" s="558">
        <v>0</v>
      </c>
      <c r="Q40" s="558">
        <v>0</v>
      </c>
      <c r="R40" s="558">
        <v>0</v>
      </c>
      <c r="S40" s="558">
        <v>0</v>
      </c>
      <c r="T40" s="558">
        <v>0</v>
      </c>
      <c r="U40" s="558">
        <v>0</v>
      </c>
      <c r="V40" s="558">
        <v>0</v>
      </c>
      <c r="W40" s="558">
        <v>0</v>
      </c>
      <c r="X40" s="558">
        <v>0</v>
      </c>
      <c r="Y40" s="558">
        <v>0</v>
      </c>
      <c r="Z40" s="558">
        <v>0</v>
      </c>
      <c r="AA40" s="558">
        <v>0</v>
      </c>
      <c r="AB40" s="558">
        <v>0</v>
      </c>
      <c r="AC40" s="558">
        <v>0</v>
      </c>
      <c r="AD40" s="558">
        <v>0</v>
      </c>
      <c r="AE40" s="558">
        <v>0</v>
      </c>
      <c r="AF40" s="558">
        <v>0</v>
      </c>
      <c r="AG40" s="558">
        <v>0</v>
      </c>
      <c r="AH40" s="558">
        <v>0</v>
      </c>
      <c r="AI40" s="558">
        <v>0</v>
      </c>
      <c r="AJ40" s="558">
        <v>0</v>
      </c>
      <c r="AK40" s="558">
        <v>0</v>
      </c>
      <c r="AL40" s="558">
        <v>0</v>
      </c>
      <c r="AM40" s="558">
        <v>0</v>
      </c>
      <c r="AN40" s="558">
        <v>0</v>
      </c>
      <c r="AO40" s="558">
        <v>0</v>
      </c>
      <c r="AP40" s="558">
        <v>0</v>
      </c>
      <c r="AQ40" s="558">
        <v>0</v>
      </c>
      <c r="AR40" s="558">
        <v>0</v>
      </c>
      <c r="AS40" s="558">
        <v>0</v>
      </c>
      <c r="AT40" s="558">
        <v>0</v>
      </c>
      <c r="AU40" s="558">
        <v>0</v>
      </c>
      <c r="AV40" s="558">
        <v>0</v>
      </c>
      <c r="AW40" s="558">
        <v>0</v>
      </c>
      <c r="AX40" s="558">
        <v>0</v>
      </c>
      <c r="AY40" s="558">
        <v>0</v>
      </c>
      <c r="AZ40" s="558">
        <v>0</v>
      </c>
      <c r="BA40" s="558">
        <v>0</v>
      </c>
      <c r="BB40" s="558">
        <v>0</v>
      </c>
      <c r="BC40" s="558">
        <v>0</v>
      </c>
      <c r="BD40" s="558">
        <v>0</v>
      </c>
      <c r="BE40" s="558">
        <v>0</v>
      </c>
      <c r="BF40" s="558">
        <v>0</v>
      </c>
      <c r="BG40" s="558">
        <v>0</v>
      </c>
      <c r="BH40" s="558">
        <v>0</v>
      </c>
      <c r="BI40" s="558">
        <v>0</v>
      </c>
      <c r="BJ40" s="558">
        <v>0</v>
      </c>
      <c r="BK40" s="558">
        <v>0</v>
      </c>
      <c r="BL40" s="558">
        <v>0</v>
      </c>
      <c r="BM40" s="558">
        <v>0</v>
      </c>
      <c r="BN40" s="558">
        <v>0</v>
      </c>
      <c r="BO40" s="558">
        <v>0</v>
      </c>
      <c r="BP40" s="558">
        <v>0</v>
      </c>
      <c r="BQ40" s="558">
        <v>0</v>
      </c>
      <c r="BR40" s="558">
        <v>0</v>
      </c>
      <c r="BS40" s="558">
        <v>0</v>
      </c>
      <c r="BT40" s="558">
        <v>0</v>
      </c>
      <c r="BU40" s="558">
        <v>0</v>
      </c>
      <c r="BV40" s="558">
        <v>0</v>
      </c>
      <c r="BW40" s="558">
        <v>0</v>
      </c>
      <c r="BX40" s="558">
        <v>0</v>
      </c>
      <c r="BY40" s="558">
        <v>0</v>
      </c>
      <c r="BZ40" s="558">
        <v>0</v>
      </c>
      <c r="CA40" s="558">
        <v>0</v>
      </c>
      <c r="CB40" s="559">
        <f t="shared" si="16"/>
        <v>0</v>
      </c>
      <c r="CC40" s="560">
        <f t="shared" si="17"/>
        <v>0</v>
      </c>
    </row>
    <row r="41" spans="1:81">
      <c r="A41" s="561" t="s">
        <v>802</v>
      </c>
      <c r="B41" s="558">
        <v>0</v>
      </c>
      <c r="C41" s="558">
        <v>0</v>
      </c>
      <c r="D41" s="558">
        <v>0</v>
      </c>
      <c r="E41" s="558">
        <v>0</v>
      </c>
      <c r="F41" s="558">
        <v>0</v>
      </c>
      <c r="G41" s="558">
        <v>0</v>
      </c>
      <c r="H41" s="558">
        <v>0</v>
      </c>
      <c r="I41" s="558">
        <v>0</v>
      </c>
      <c r="J41" s="558">
        <v>0</v>
      </c>
      <c r="K41" s="558">
        <v>0</v>
      </c>
      <c r="L41" s="558">
        <v>0</v>
      </c>
      <c r="M41" s="558">
        <v>0</v>
      </c>
      <c r="N41" s="558">
        <v>0</v>
      </c>
      <c r="O41" s="558">
        <v>0</v>
      </c>
      <c r="P41" s="558">
        <v>0</v>
      </c>
      <c r="Q41" s="558">
        <v>0</v>
      </c>
      <c r="R41" s="558">
        <v>0</v>
      </c>
      <c r="S41" s="558">
        <v>0</v>
      </c>
      <c r="T41" s="558">
        <v>0</v>
      </c>
      <c r="U41" s="558">
        <v>0</v>
      </c>
      <c r="V41" s="558">
        <v>0</v>
      </c>
      <c r="W41" s="558">
        <v>0</v>
      </c>
      <c r="X41" s="558">
        <v>0</v>
      </c>
      <c r="Y41" s="558">
        <v>0</v>
      </c>
      <c r="Z41" s="558">
        <v>0</v>
      </c>
      <c r="AA41" s="558">
        <v>0</v>
      </c>
      <c r="AB41" s="558">
        <v>0</v>
      </c>
      <c r="AC41" s="558">
        <v>0</v>
      </c>
      <c r="AD41" s="558">
        <v>0</v>
      </c>
      <c r="AE41" s="558">
        <v>0</v>
      </c>
      <c r="AF41" s="558">
        <v>0</v>
      </c>
      <c r="AG41" s="558">
        <v>0</v>
      </c>
      <c r="AH41" s="558">
        <v>0</v>
      </c>
      <c r="AI41" s="558">
        <v>0</v>
      </c>
      <c r="AJ41" s="558">
        <v>0</v>
      </c>
      <c r="AK41" s="558">
        <v>0</v>
      </c>
      <c r="AL41" s="558">
        <v>0</v>
      </c>
      <c r="AM41" s="558">
        <v>0</v>
      </c>
      <c r="AN41" s="558">
        <v>0</v>
      </c>
      <c r="AO41" s="558">
        <v>0</v>
      </c>
      <c r="AP41" s="558">
        <v>0</v>
      </c>
      <c r="AQ41" s="558">
        <v>0</v>
      </c>
      <c r="AR41" s="558">
        <v>0</v>
      </c>
      <c r="AS41" s="558">
        <v>0</v>
      </c>
      <c r="AT41" s="558">
        <v>0</v>
      </c>
      <c r="AU41" s="558">
        <v>0</v>
      </c>
      <c r="AV41" s="558">
        <v>0</v>
      </c>
      <c r="AW41" s="558">
        <v>0</v>
      </c>
      <c r="AX41" s="558">
        <v>0</v>
      </c>
      <c r="AY41" s="558">
        <v>0</v>
      </c>
      <c r="AZ41" s="558">
        <v>0</v>
      </c>
      <c r="BA41" s="558">
        <v>0</v>
      </c>
      <c r="BB41" s="558">
        <v>0</v>
      </c>
      <c r="BC41" s="558">
        <v>0</v>
      </c>
      <c r="BD41" s="558">
        <v>0</v>
      </c>
      <c r="BE41" s="558">
        <v>0</v>
      </c>
      <c r="BF41" s="558">
        <v>0</v>
      </c>
      <c r="BG41" s="558">
        <v>0</v>
      </c>
      <c r="BH41" s="558">
        <v>0</v>
      </c>
      <c r="BI41" s="558">
        <v>0</v>
      </c>
      <c r="BJ41" s="558">
        <v>0</v>
      </c>
      <c r="BK41" s="558">
        <v>0</v>
      </c>
      <c r="BL41" s="558">
        <v>0</v>
      </c>
      <c r="BM41" s="558">
        <v>0</v>
      </c>
      <c r="BN41" s="558">
        <v>0</v>
      </c>
      <c r="BO41" s="558">
        <v>0</v>
      </c>
      <c r="BP41" s="558">
        <v>0</v>
      </c>
      <c r="BQ41" s="558">
        <v>0</v>
      </c>
      <c r="BR41" s="558">
        <v>0</v>
      </c>
      <c r="BS41" s="558">
        <v>0</v>
      </c>
      <c r="BT41" s="558">
        <v>0</v>
      </c>
      <c r="BU41" s="558">
        <v>0</v>
      </c>
      <c r="BV41" s="558">
        <v>0</v>
      </c>
      <c r="BW41" s="558">
        <v>0</v>
      </c>
      <c r="BX41" s="558">
        <v>0</v>
      </c>
      <c r="BY41" s="558">
        <v>0</v>
      </c>
      <c r="BZ41" s="558">
        <v>0</v>
      </c>
      <c r="CA41" s="558">
        <v>0</v>
      </c>
      <c r="CB41" s="559">
        <f t="shared" si="16"/>
        <v>0</v>
      </c>
      <c r="CC41" s="560">
        <f t="shared" si="17"/>
        <v>0</v>
      </c>
    </row>
    <row r="42" spans="1:81">
      <c r="A42" s="561" t="s">
        <v>499</v>
      </c>
      <c r="B42" s="558">
        <v>0</v>
      </c>
      <c r="C42" s="558">
        <v>0</v>
      </c>
      <c r="D42" s="558">
        <v>0</v>
      </c>
      <c r="E42" s="558">
        <v>0</v>
      </c>
      <c r="F42" s="558">
        <v>0</v>
      </c>
      <c r="G42" s="558">
        <v>0</v>
      </c>
      <c r="H42" s="558">
        <v>0</v>
      </c>
      <c r="I42" s="558">
        <v>0</v>
      </c>
      <c r="J42" s="558">
        <v>0</v>
      </c>
      <c r="K42" s="558">
        <v>0</v>
      </c>
      <c r="L42" s="558">
        <v>0</v>
      </c>
      <c r="M42" s="558">
        <v>0</v>
      </c>
      <c r="N42" s="558">
        <v>0</v>
      </c>
      <c r="O42" s="558">
        <v>0</v>
      </c>
      <c r="P42" s="558">
        <v>0</v>
      </c>
      <c r="Q42" s="558">
        <v>0</v>
      </c>
      <c r="R42" s="558">
        <v>0</v>
      </c>
      <c r="S42" s="558">
        <v>0</v>
      </c>
      <c r="T42" s="558">
        <v>0</v>
      </c>
      <c r="U42" s="558">
        <v>0</v>
      </c>
      <c r="V42" s="558">
        <v>0</v>
      </c>
      <c r="W42" s="558">
        <v>0</v>
      </c>
      <c r="X42" s="558">
        <v>0</v>
      </c>
      <c r="Y42" s="558">
        <v>0</v>
      </c>
      <c r="Z42" s="558">
        <v>0</v>
      </c>
      <c r="AA42" s="558">
        <v>0</v>
      </c>
      <c r="AB42" s="558">
        <v>0</v>
      </c>
      <c r="AC42" s="558">
        <v>0</v>
      </c>
      <c r="AD42" s="558">
        <v>0</v>
      </c>
      <c r="AE42" s="558">
        <v>0</v>
      </c>
      <c r="AF42" s="558">
        <v>0</v>
      </c>
      <c r="AG42" s="558">
        <v>0</v>
      </c>
      <c r="AH42" s="558">
        <v>0</v>
      </c>
      <c r="AI42" s="558">
        <v>0</v>
      </c>
      <c r="AJ42" s="558">
        <v>0</v>
      </c>
      <c r="AK42" s="558">
        <v>0</v>
      </c>
      <c r="AL42" s="558">
        <v>0</v>
      </c>
      <c r="AM42" s="558">
        <v>0</v>
      </c>
      <c r="AN42" s="558">
        <v>0</v>
      </c>
      <c r="AO42" s="558">
        <v>0</v>
      </c>
      <c r="AP42" s="558">
        <v>0</v>
      </c>
      <c r="AQ42" s="558">
        <v>0</v>
      </c>
      <c r="AR42" s="558">
        <v>0</v>
      </c>
      <c r="AS42" s="558">
        <v>0</v>
      </c>
      <c r="AT42" s="558">
        <v>0</v>
      </c>
      <c r="AU42" s="558">
        <v>0</v>
      </c>
      <c r="AV42" s="558">
        <v>0</v>
      </c>
      <c r="AW42" s="558">
        <v>0</v>
      </c>
      <c r="AX42" s="558">
        <v>0</v>
      </c>
      <c r="AY42" s="558">
        <v>0</v>
      </c>
      <c r="AZ42" s="558">
        <v>0</v>
      </c>
      <c r="BA42" s="558">
        <v>0</v>
      </c>
      <c r="BB42" s="558">
        <v>0</v>
      </c>
      <c r="BC42" s="558">
        <v>0</v>
      </c>
      <c r="BD42" s="558">
        <v>0</v>
      </c>
      <c r="BE42" s="558">
        <v>0</v>
      </c>
      <c r="BF42" s="558">
        <v>0</v>
      </c>
      <c r="BG42" s="558">
        <v>0</v>
      </c>
      <c r="BH42" s="558">
        <v>0</v>
      </c>
      <c r="BI42" s="558">
        <v>0</v>
      </c>
      <c r="BJ42" s="558">
        <v>0</v>
      </c>
      <c r="BK42" s="558">
        <v>0</v>
      </c>
      <c r="BL42" s="558">
        <v>0</v>
      </c>
      <c r="BM42" s="558">
        <v>0</v>
      </c>
      <c r="BN42" s="558">
        <v>0</v>
      </c>
      <c r="BO42" s="558">
        <v>0</v>
      </c>
      <c r="BP42" s="558">
        <v>0</v>
      </c>
      <c r="BQ42" s="558">
        <v>0</v>
      </c>
      <c r="BR42" s="558">
        <v>0</v>
      </c>
      <c r="BS42" s="558">
        <v>0</v>
      </c>
      <c r="BT42" s="558">
        <v>0</v>
      </c>
      <c r="BU42" s="558">
        <v>0</v>
      </c>
      <c r="BV42" s="558">
        <v>0</v>
      </c>
      <c r="BW42" s="558">
        <v>0</v>
      </c>
      <c r="BX42" s="558">
        <v>0</v>
      </c>
      <c r="BY42" s="558">
        <v>0</v>
      </c>
      <c r="BZ42" s="558">
        <v>0</v>
      </c>
      <c r="CA42" s="558">
        <v>0</v>
      </c>
      <c r="CB42" s="559">
        <f t="shared" si="16"/>
        <v>0</v>
      </c>
      <c r="CC42" s="560">
        <f t="shared" si="17"/>
        <v>0</v>
      </c>
    </row>
    <row r="43" spans="1:81">
      <c r="A43" s="561" t="s">
        <v>500</v>
      </c>
      <c r="B43" s="558">
        <v>0</v>
      </c>
      <c r="C43" s="558">
        <v>0</v>
      </c>
      <c r="D43" s="558">
        <v>0</v>
      </c>
      <c r="E43" s="558">
        <v>0</v>
      </c>
      <c r="F43" s="558">
        <v>0</v>
      </c>
      <c r="G43" s="558">
        <v>0</v>
      </c>
      <c r="H43" s="558">
        <v>0</v>
      </c>
      <c r="I43" s="558">
        <v>0</v>
      </c>
      <c r="J43" s="558">
        <v>0</v>
      </c>
      <c r="K43" s="558">
        <v>0</v>
      </c>
      <c r="L43" s="558">
        <v>0</v>
      </c>
      <c r="M43" s="558">
        <v>0</v>
      </c>
      <c r="N43" s="558">
        <v>0</v>
      </c>
      <c r="O43" s="558">
        <v>0</v>
      </c>
      <c r="P43" s="558">
        <v>0</v>
      </c>
      <c r="Q43" s="558">
        <v>0</v>
      </c>
      <c r="R43" s="558">
        <v>0</v>
      </c>
      <c r="S43" s="558">
        <v>0</v>
      </c>
      <c r="T43" s="558">
        <v>0</v>
      </c>
      <c r="U43" s="558">
        <v>0</v>
      </c>
      <c r="V43" s="558">
        <v>0</v>
      </c>
      <c r="W43" s="558">
        <v>0</v>
      </c>
      <c r="X43" s="558">
        <v>0</v>
      </c>
      <c r="Y43" s="558">
        <v>0</v>
      </c>
      <c r="Z43" s="558">
        <v>0</v>
      </c>
      <c r="AA43" s="558">
        <v>0</v>
      </c>
      <c r="AB43" s="558">
        <v>0</v>
      </c>
      <c r="AC43" s="558">
        <v>0</v>
      </c>
      <c r="AD43" s="558">
        <v>0</v>
      </c>
      <c r="AE43" s="558">
        <v>0</v>
      </c>
      <c r="AF43" s="558">
        <v>0</v>
      </c>
      <c r="AG43" s="558">
        <v>0</v>
      </c>
      <c r="AH43" s="558">
        <v>0</v>
      </c>
      <c r="AI43" s="558">
        <v>0</v>
      </c>
      <c r="AJ43" s="558">
        <v>0</v>
      </c>
      <c r="AK43" s="558">
        <v>0</v>
      </c>
      <c r="AL43" s="558">
        <v>0</v>
      </c>
      <c r="AM43" s="558">
        <v>0</v>
      </c>
      <c r="AN43" s="558">
        <v>0</v>
      </c>
      <c r="AO43" s="558">
        <v>0</v>
      </c>
      <c r="AP43" s="558">
        <v>0</v>
      </c>
      <c r="AQ43" s="558">
        <v>0</v>
      </c>
      <c r="AR43" s="558">
        <v>0</v>
      </c>
      <c r="AS43" s="558">
        <v>0</v>
      </c>
      <c r="AT43" s="558">
        <v>0</v>
      </c>
      <c r="AU43" s="558">
        <v>0</v>
      </c>
      <c r="AV43" s="558">
        <v>0</v>
      </c>
      <c r="AW43" s="558">
        <v>0</v>
      </c>
      <c r="AX43" s="558">
        <v>0</v>
      </c>
      <c r="AY43" s="558">
        <v>0</v>
      </c>
      <c r="AZ43" s="558">
        <v>0</v>
      </c>
      <c r="BA43" s="558">
        <v>0</v>
      </c>
      <c r="BB43" s="558">
        <v>0</v>
      </c>
      <c r="BC43" s="558">
        <v>0</v>
      </c>
      <c r="BD43" s="558">
        <v>0</v>
      </c>
      <c r="BE43" s="558">
        <v>0</v>
      </c>
      <c r="BF43" s="558">
        <v>0</v>
      </c>
      <c r="BG43" s="558">
        <v>0</v>
      </c>
      <c r="BH43" s="558">
        <v>0</v>
      </c>
      <c r="BI43" s="558">
        <v>0</v>
      </c>
      <c r="BJ43" s="558">
        <v>0</v>
      </c>
      <c r="BK43" s="558">
        <v>0</v>
      </c>
      <c r="BL43" s="558">
        <v>0</v>
      </c>
      <c r="BM43" s="558">
        <v>0</v>
      </c>
      <c r="BN43" s="558">
        <v>0</v>
      </c>
      <c r="BO43" s="558">
        <v>0</v>
      </c>
      <c r="BP43" s="558">
        <v>0</v>
      </c>
      <c r="BQ43" s="558">
        <v>0</v>
      </c>
      <c r="BR43" s="558">
        <v>0</v>
      </c>
      <c r="BS43" s="558">
        <v>0</v>
      </c>
      <c r="BT43" s="558">
        <v>0</v>
      </c>
      <c r="BU43" s="558">
        <v>0</v>
      </c>
      <c r="BV43" s="558">
        <v>0</v>
      </c>
      <c r="BW43" s="558">
        <v>0</v>
      </c>
      <c r="BX43" s="558">
        <v>0</v>
      </c>
      <c r="BY43" s="558">
        <v>0</v>
      </c>
      <c r="BZ43" s="558">
        <v>0</v>
      </c>
      <c r="CA43" s="558">
        <v>0</v>
      </c>
      <c r="CB43" s="559">
        <f t="shared" si="16"/>
        <v>0</v>
      </c>
      <c r="CC43" s="560">
        <f t="shared" si="17"/>
        <v>0</v>
      </c>
    </row>
    <row r="44" spans="1:81">
      <c r="A44" s="562" t="s">
        <v>524</v>
      </c>
      <c r="B44" s="558">
        <v>0</v>
      </c>
      <c r="C44" s="558">
        <v>0</v>
      </c>
      <c r="D44" s="558">
        <v>0</v>
      </c>
      <c r="E44" s="558">
        <v>0</v>
      </c>
      <c r="F44" s="558">
        <v>0</v>
      </c>
      <c r="G44" s="558">
        <v>0</v>
      </c>
      <c r="H44" s="558">
        <v>0</v>
      </c>
      <c r="I44" s="558">
        <v>0</v>
      </c>
      <c r="J44" s="558">
        <v>0</v>
      </c>
      <c r="K44" s="558">
        <v>0</v>
      </c>
      <c r="L44" s="558">
        <v>0</v>
      </c>
      <c r="M44" s="558">
        <v>0</v>
      </c>
      <c r="N44" s="558">
        <v>0</v>
      </c>
      <c r="O44" s="558">
        <v>0</v>
      </c>
      <c r="P44" s="558">
        <v>0</v>
      </c>
      <c r="Q44" s="558">
        <v>0</v>
      </c>
      <c r="R44" s="558">
        <v>0</v>
      </c>
      <c r="S44" s="558">
        <v>0</v>
      </c>
      <c r="T44" s="558">
        <v>0</v>
      </c>
      <c r="U44" s="558">
        <v>0</v>
      </c>
      <c r="V44" s="558">
        <v>0</v>
      </c>
      <c r="W44" s="558">
        <v>0</v>
      </c>
      <c r="X44" s="558">
        <v>0</v>
      </c>
      <c r="Y44" s="558">
        <v>0</v>
      </c>
      <c r="Z44" s="558">
        <v>0</v>
      </c>
      <c r="AA44" s="558">
        <v>0</v>
      </c>
      <c r="AB44" s="558">
        <v>0</v>
      </c>
      <c r="AC44" s="558">
        <v>0</v>
      </c>
      <c r="AD44" s="558">
        <v>0</v>
      </c>
      <c r="AE44" s="558">
        <v>0</v>
      </c>
      <c r="AF44" s="558">
        <v>0</v>
      </c>
      <c r="AG44" s="558">
        <v>0</v>
      </c>
      <c r="AH44" s="558">
        <v>0</v>
      </c>
      <c r="AI44" s="558">
        <v>0</v>
      </c>
      <c r="AJ44" s="558">
        <v>0</v>
      </c>
      <c r="AK44" s="558">
        <v>0</v>
      </c>
      <c r="AL44" s="558">
        <v>0</v>
      </c>
      <c r="AM44" s="558">
        <v>0</v>
      </c>
      <c r="AN44" s="558">
        <v>0</v>
      </c>
      <c r="AO44" s="558">
        <v>0</v>
      </c>
      <c r="AP44" s="558">
        <v>0</v>
      </c>
      <c r="AQ44" s="558">
        <v>0</v>
      </c>
      <c r="AR44" s="558">
        <v>0</v>
      </c>
      <c r="AS44" s="558">
        <v>0</v>
      </c>
      <c r="AT44" s="558">
        <v>0</v>
      </c>
      <c r="AU44" s="558">
        <v>0</v>
      </c>
      <c r="AV44" s="558">
        <v>0</v>
      </c>
      <c r="AW44" s="558">
        <v>0</v>
      </c>
      <c r="AX44" s="558">
        <v>0</v>
      </c>
      <c r="AY44" s="558">
        <v>0</v>
      </c>
      <c r="AZ44" s="558">
        <v>0</v>
      </c>
      <c r="BA44" s="558">
        <v>0</v>
      </c>
      <c r="BB44" s="558">
        <v>0</v>
      </c>
      <c r="BC44" s="558">
        <v>0</v>
      </c>
      <c r="BD44" s="558">
        <v>0</v>
      </c>
      <c r="BE44" s="558">
        <v>0</v>
      </c>
      <c r="BF44" s="558">
        <v>0</v>
      </c>
      <c r="BG44" s="558">
        <v>0</v>
      </c>
      <c r="BH44" s="558">
        <v>0</v>
      </c>
      <c r="BI44" s="558">
        <v>0</v>
      </c>
      <c r="BJ44" s="558">
        <v>0</v>
      </c>
      <c r="BK44" s="558">
        <v>0</v>
      </c>
      <c r="BL44" s="558">
        <v>0</v>
      </c>
      <c r="BM44" s="558">
        <v>0</v>
      </c>
      <c r="BN44" s="558">
        <v>0</v>
      </c>
      <c r="BO44" s="558">
        <v>0</v>
      </c>
      <c r="BP44" s="558">
        <v>0</v>
      </c>
      <c r="BQ44" s="558">
        <v>0</v>
      </c>
      <c r="BR44" s="558">
        <v>0</v>
      </c>
      <c r="BS44" s="558">
        <v>0</v>
      </c>
      <c r="BT44" s="558">
        <v>0</v>
      </c>
      <c r="BU44" s="558">
        <v>0</v>
      </c>
      <c r="BV44" s="558">
        <v>0</v>
      </c>
      <c r="BW44" s="558">
        <v>0</v>
      </c>
      <c r="BX44" s="558">
        <v>0</v>
      </c>
      <c r="BY44" s="558">
        <v>0</v>
      </c>
      <c r="BZ44" s="558">
        <v>0</v>
      </c>
      <c r="CA44" s="558">
        <v>0</v>
      </c>
      <c r="CB44" s="559">
        <f t="shared" si="16"/>
        <v>0</v>
      </c>
      <c r="CC44" s="560">
        <f t="shared" si="17"/>
        <v>0</v>
      </c>
    </row>
    <row r="45" spans="1:81">
      <c r="A45" s="563" t="s">
        <v>816</v>
      </c>
      <c r="B45" s="556">
        <f>SUM(B46:B55)</f>
        <v>0</v>
      </c>
      <c r="C45" s="556">
        <f t="shared" ref="C45:BN45" si="18">SUM(C46:C55)</f>
        <v>0</v>
      </c>
      <c r="D45" s="556">
        <f t="shared" si="18"/>
        <v>0</v>
      </c>
      <c r="E45" s="556">
        <f t="shared" si="18"/>
        <v>0</v>
      </c>
      <c r="F45" s="556">
        <f t="shared" si="18"/>
        <v>0</v>
      </c>
      <c r="G45" s="556">
        <f t="shared" si="18"/>
        <v>0</v>
      </c>
      <c r="H45" s="556">
        <f t="shared" si="18"/>
        <v>0</v>
      </c>
      <c r="I45" s="556">
        <f>SUM(I46:I55)</f>
        <v>0</v>
      </c>
      <c r="J45" s="556">
        <f t="shared" si="18"/>
        <v>0</v>
      </c>
      <c r="K45" s="556">
        <f t="shared" si="18"/>
        <v>0</v>
      </c>
      <c r="L45" s="556">
        <f t="shared" si="18"/>
        <v>0</v>
      </c>
      <c r="M45" s="556">
        <f t="shared" si="18"/>
        <v>0</v>
      </c>
      <c r="N45" s="556">
        <f t="shared" si="18"/>
        <v>0</v>
      </c>
      <c r="O45" s="556">
        <f t="shared" si="18"/>
        <v>0</v>
      </c>
      <c r="P45" s="556">
        <f t="shared" si="18"/>
        <v>0</v>
      </c>
      <c r="Q45" s="556">
        <f t="shared" si="18"/>
        <v>0</v>
      </c>
      <c r="R45" s="556">
        <f t="shared" si="18"/>
        <v>0</v>
      </c>
      <c r="S45" s="556">
        <f t="shared" si="18"/>
        <v>0</v>
      </c>
      <c r="T45" s="556">
        <f t="shared" si="18"/>
        <v>0</v>
      </c>
      <c r="U45" s="556">
        <f t="shared" si="18"/>
        <v>0</v>
      </c>
      <c r="V45" s="556">
        <f t="shared" si="18"/>
        <v>0</v>
      </c>
      <c r="W45" s="556">
        <f t="shared" si="18"/>
        <v>0</v>
      </c>
      <c r="X45" s="556">
        <f t="shared" si="18"/>
        <v>0</v>
      </c>
      <c r="Y45" s="556">
        <f t="shared" si="18"/>
        <v>0</v>
      </c>
      <c r="Z45" s="556">
        <f t="shared" si="18"/>
        <v>0</v>
      </c>
      <c r="AA45" s="556">
        <f t="shared" si="18"/>
        <v>0</v>
      </c>
      <c r="AB45" s="556">
        <f t="shared" si="18"/>
        <v>0</v>
      </c>
      <c r="AC45" s="556">
        <f t="shared" si="18"/>
        <v>0</v>
      </c>
      <c r="AD45" s="556">
        <f t="shared" si="18"/>
        <v>0</v>
      </c>
      <c r="AE45" s="556">
        <f t="shared" si="18"/>
        <v>0</v>
      </c>
      <c r="AF45" s="556">
        <f t="shared" si="18"/>
        <v>0</v>
      </c>
      <c r="AG45" s="556">
        <f t="shared" si="18"/>
        <v>0</v>
      </c>
      <c r="AH45" s="556">
        <f t="shared" si="18"/>
        <v>0</v>
      </c>
      <c r="AI45" s="556">
        <f t="shared" si="18"/>
        <v>0</v>
      </c>
      <c r="AJ45" s="556">
        <f t="shared" si="18"/>
        <v>0</v>
      </c>
      <c r="AK45" s="556">
        <f t="shared" si="18"/>
        <v>0</v>
      </c>
      <c r="AL45" s="556">
        <f t="shared" si="18"/>
        <v>0</v>
      </c>
      <c r="AM45" s="556">
        <f t="shared" si="18"/>
        <v>0</v>
      </c>
      <c r="AN45" s="556">
        <f t="shared" si="18"/>
        <v>0</v>
      </c>
      <c r="AO45" s="556">
        <f t="shared" si="18"/>
        <v>0</v>
      </c>
      <c r="AP45" s="556">
        <f t="shared" si="18"/>
        <v>0</v>
      </c>
      <c r="AQ45" s="556">
        <f t="shared" si="18"/>
        <v>0</v>
      </c>
      <c r="AR45" s="556">
        <f t="shared" si="18"/>
        <v>0</v>
      </c>
      <c r="AS45" s="556">
        <f t="shared" si="18"/>
        <v>0</v>
      </c>
      <c r="AT45" s="556">
        <f t="shared" si="18"/>
        <v>0</v>
      </c>
      <c r="AU45" s="556">
        <f t="shared" si="18"/>
        <v>0</v>
      </c>
      <c r="AV45" s="556">
        <f t="shared" si="18"/>
        <v>0</v>
      </c>
      <c r="AW45" s="556">
        <f t="shared" si="18"/>
        <v>0</v>
      </c>
      <c r="AX45" s="556">
        <f t="shared" si="18"/>
        <v>0</v>
      </c>
      <c r="AY45" s="556">
        <f t="shared" si="18"/>
        <v>0</v>
      </c>
      <c r="AZ45" s="556">
        <f t="shared" si="18"/>
        <v>0</v>
      </c>
      <c r="BA45" s="556">
        <f t="shared" si="18"/>
        <v>0</v>
      </c>
      <c r="BB45" s="556">
        <f t="shared" si="18"/>
        <v>0</v>
      </c>
      <c r="BC45" s="556">
        <f t="shared" si="18"/>
        <v>0</v>
      </c>
      <c r="BD45" s="556">
        <f t="shared" si="18"/>
        <v>0</v>
      </c>
      <c r="BE45" s="556">
        <f t="shared" si="18"/>
        <v>0</v>
      </c>
      <c r="BF45" s="556">
        <f t="shared" si="18"/>
        <v>0</v>
      </c>
      <c r="BG45" s="556">
        <f t="shared" si="18"/>
        <v>0</v>
      </c>
      <c r="BH45" s="556">
        <f t="shared" si="18"/>
        <v>0</v>
      </c>
      <c r="BI45" s="556">
        <f t="shared" si="18"/>
        <v>0</v>
      </c>
      <c r="BJ45" s="556">
        <f t="shared" si="18"/>
        <v>0</v>
      </c>
      <c r="BK45" s="556">
        <f t="shared" si="18"/>
        <v>0</v>
      </c>
      <c r="BL45" s="556">
        <f t="shared" si="18"/>
        <v>0</v>
      </c>
      <c r="BM45" s="556">
        <f t="shared" si="18"/>
        <v>0</v>
      </c>
      <c r="BN45" s="556">
        <f t="shared" si="18"/>
        <v>0</v>
      </c>
      <c r="BO45" s="556">
        <f t="shared" ref="BO45:CC45" si="19">SUM(BO46:BO55)</f>
        <v>0</v>
      </c>
      <c r="BP45" s="556">
        <f t="shared" si="19"/>
        <v>0</v>
      </c>
      <c r="BQ45" s="556">
        <f t="shared" si="19"/>
        <v>0</v>
      </c>
      <c r="BR45" s="556">
        <f t="shared" si="19"/>
        <v>0</v>
      </c>
      <c r="BS45" s="556">
        <f t="shared" si="19"/>
        <v>0</v>
      </c>
      <c r="BT45" s="556">
        <f t="shared" si="19"/>
        <v>0</v>
      </c>
      <c r="BU45" s="556">
        <f t="shared" si="19"/>
        <v>0</v>
      </c>
      <c r="BV45" s="556">
        <f t="shared" si="19"/>
        <v>0</v>
      </c>
      <c r="BW45" s="556">
        <f t="shared" si="19"/>
        <v>0</v>
      </c>
      <c r="BX45" s="556">
        <f t="shared" si="19"/>
        <v>0</v>
      </c>
      <c r="BY45" s="556">
        <f t="shared" si="19"/>
        <v>0</v>
      </c>
      <c r="BZ45" s="556">
        <f t="shared" si="19"/>
        <v>0</v>
      </c>
      <c r="CA45" s="556">
        <f>SUM(CA46:CA55)</f>
        <v>0</v>
      </c>
      <c r="CB45" s="556">
        <f t="shared" si="19"/>
        <v>0</v>
      </c>
      <c r="CC45" s="556">
        <f t="shared" si="19"/>
        <v>0</v>
      </c>
    </row>
    <row r="46" spans="1:81">
      <c r="A46" s="557" t="s">
        <v>226</v>
      </c>
      <c r="B46" s="558">
        <v>0</v>
      </c>
      <c r="C46" s="558">
        <v>0</v>
      </c>
      <c r="D46" s="558">
        <v>0</v>
      </c>
      <c r="E46" s="558">
        <v>0</v>
      </c>
      <c r="F46" s="558">
        <v>0</v>
      </c>
      <c r="G46" s="558">
        <v>0</v>
      </c>
      <c r="H46" s="558">
        <v>0</v>
      </c>
      <c r="I46" s="558">
        <v>0</v>
      </c>
      <c r="J46" s="558">
        <v>0</v>
      </c>
      <c r="K46" s="558">
        <v>0</v>
      </c>
      <c r="L46" s="558">
        <v>0</v>
      </c>
      <c r="M46" s="558">
        <v>0</v>
      </c>
      <c r="N46" s="558">
        <v>0</v>
      </c>
      <c r="O46" s="558">
        <v>0</v>
      </c>
      <c r="P46" s="558">
        <v>0</v>
      </c>
      <c r="Q46" s="558">
        <v>0</v>
      </c>
      <c r="R46" s="558">
        <v>0</v>
      </c>
      <c r="S46" s="558">
        <v>0</v>
      </c>
      <c r="T46" s="558">
        <v>0</v>
      </c>
      <c r="U46" s="558">
        <v>0</v>
      </c>
      <c r="V46" s="558">
        <v>0</v>
      </c>
      <c r="W46" s="558">
        <v>0</v>
      </c>
      <c r="X46" s="558">
        <v>0</v>
      </c>
      <c r="Y46" s="558">
        <v>0</v>
      </c>
      <c r="Z46" s="558">
        <v>0</v>
      </c>
      <c r="AA46" s="558">
        <v>0</v>
      </c>
      <c r="AB46" s="558">
        <v>0</v>
      </c>
      <c r="AC46" s="558">
        <v>0</v>
      </c>
      <c r="AD46" s="558">
        <v>0</v>
      </c>
      <c r="AE46" s="558">
        <v>0</v>
      </c>
      <c r="AF46" s="558">
        <v>0</v>
      </c>
      <c r="AG46" s="558">
        <v>0</v>
      </c>
      <c r="AH46" s="558">
        <v>0</v>
      </c>
      <c r="AI46" s="558">
        <v>0</v>
      </c>
      <c r="AJ46" s="558">
        <v>0</v>
      </c>
      <c r="AK46" s="558">
        <v>0</v>
      </c>
      <c r="AL46" s="558">
        <v>0</v>
      </c>
      <c r="AM46" s="558">
        <v>0</v>
      </c>
      <c r="AN46" s="558">
        <v>0</v>
      </c>
      <c r="AO46" s="558">
        <v>0</v>
      </c>
      <c r="AP46" s="558">
        <v>0</v>
      </c>
      <c r="AQ46" s="558">
        <v>0</v>
      </c>
      <c r="AR46" s="558">
        <v>0</v>
      </c>
      <c r="AS46" s="558">
        <v>0</v>
      </c>
      <c r="AT46" s="558">
        <v>0</v>
      </c>
      <c r="AU46" s="558">
        <v>0</v>
      </c>
      <c r="AV46" s="558">
        <v>0</v>
      </c>
      <c r="AW46" s="558">
        <v>0</v>
      </c>
      <c r="AX46" s="558">
        <v>0</v>
      </c>
      <c r="AY46" s="558">
        <v>0</v>
      </c>
      <c r="AZ46" s="558">
        <v>0</v>
      </c>
      <c r="BA46" s="558">
        <v>0</v>
      </c>
      <c r="BB46" s="558">
        <v>0</v>
      </c>
      <c r="BC46" s="558">
        <v>0</v>
      </c>
      <c r="BD46" s="558">
        <v>0</v>
      </c>
      <c r="BE46" s="558">
        <v>0</v>
      </c>
      <c r="BF46" s="558">
        <v>0</v>
      </c>
      <c r="BG46" s="558">
        <v>0</v>
      </c>
      <c r="BH46" s="558">
        <v>0</v>
      </c>
      <c r="BI46" s="558">
        <v>0</v>
      </c>
      <c r="BJ46" s="558">
        <v>0</v>
      </c>
      <c r="BK46" s="558">
        <v>0</v>
      </c>
      <c r="BL46" s="558">
        <v>0</v>
      </c>
      <c r="BM46" s="558">
        <v>0</v>
      </c>
      <c r="BN46" s="558">
        <v>0</v>
      </c>
      <c r="BO46" s="558">
        <v>0</v>
      </c>
      <c r="BP46" s="558">
        <v>0</v>
      </c>
      <c r="BQ46" s="558">
        <v>0</v>
      </c>
      <c r="BR46" s="558">
        <v>0</v>
      </c>
      <c r="BS46" s="558">
        <v>0</v>
      </c>
      <c r="BT46" s="558">
        <v>0</v>
      </c>
      <c r="BU46" s="558">
        <v>0</v>
      </c>
      <c r="BV46" s="558">
        <v>0</v>
      </c>
      <c r="BW46" s="558">
        <v>0</v>
      </c>
      <c r="BX46" s="558">
        <v>0</v>
      </c>
      <c r="BY46" s="558">
        <v>0</v>
      </c>
      <c r="BZ46" s="558">
        <v>0</v>
      </c>
      <c r="CA46" s="558">
        <v>0</v>
      </c>
      <c r="CB46" s="559">
        <f t="shared" si="16"/>
        <v>0</v>
      </c>
      <c r="CC46" s="560">
        <f t="shared" si="17"/>
        <v>0</v>
      </c>
    </row>
    <row r="47" spans="1:81">
      <c r="A47" s="561" t="s">
        <v>490</v>
      </c>
      <c r="B47" s="558">
        <v>0</v>
      </c>
      <c r="C47" s="558">
        <v>0</v>
      </c>
      <c r="D47" s="558">
        <v>0</v>
      </c>
      <c r="E47" s="558">
        <v>0</v>
      </c>
      <c r="F47" s="558">
        <v>0</v>
      </c>
      <c r="G47" s="558">
        <v>0</v>
      </c>
      <c r="H47" s="558">
        <v>0</v>
      </c>
      <c r="I47" s="558">
        <v>0</v>
      </c>
      <c r="J47" s="558">
        <v>0</v>
      </c>
      <c r="K47" s="558">
        <v>0</v>
      </c>
      <c r="L47" s="558">
        <v>0</v>
      </c>
      <c r="M47" s="558">
        <v>0</v>
      </c>
      <c r="N47" s="558">
        <v>0</v>
      </c>
      <c r="O47" s="558">
        <v>0</v>
      </c>
      <c r="P47" s="558">
        <v>0</v>
      </c>
      <c r="Q47" s="558">
        <v>0</v>
      </c>
      <c r="R47" s="558">
        <v>0</v>
      </c>
      <c r="S47" s="558">
        <v>0</v>
      </c>
      <c r="T47" s="558">
        <v>0</v>
      </c>
      <c r="U47" s="558">
        <v>0</v>
      </c>
      <c r="V47" s="558">
        <v>0</v>
      </c>
      <c r="W47" s="558">
        <v>0</v>
      </c>
      <c r="X47" s="558">
        <v>0</v>
      </c>
      <c r="Y47" s="558">
        <v>0</v>
      </c>
      <c r="Z47" s="558">
        <v>0</v>
      </c>
      <c r="AA47" s="558">
        <v>0</v>
      </c>
      <c r="AB47" s="558">
        <v>0</v>
      </c>
      <c r="AC47" s="558">
        <v>0</v>
      </c>
      <c r="AD47" s="558">
        <v>0</v>
      </c>
      <c r="AE47" s="558">
        <v>0</v>
      </c>
      <c r="AF47" s="558">
        <v>0</v>
      </c>
      <c r="AG47" s="558">
        <v>0</v>
      </c>
      <c r="AH47" s="558">
        <v>0</v>
      </c>
      <c r="AI47" s="558">
        <v>0</v>
      </c>
      <c r="AJ47" s="558">
        <v>0</v>
      </c>
      <c r="AK47" s="558">
        <v>0</v>
      </c>
      <c r="AL47" s="558">
        <v>0</v>
      </c>
      <c r="AM47" s="558">
        <v>0</v>
      </c>
      <c r="AN47" s="558">
        <v>0</v>
      </c>
      <c r="AO47" s="558">
        <v>0</v>
      </c>
      <c r="AP47" s="558">
        <v>0</v>
      </c>
      <c r="AQ47" s="558">
        <v>0</v>
      </c>
      <c r="AR47" s="558">
        <v>0</v>
      </c>
      <c r="AS47" s="558">
        <v>0</v>
      </c>
      <c r="AT47" s="558">
        <v>0</v>
      </c>
      <c r="AU47" s="558">
        <v>0</v>
      </c>
      <c r="AV47" s="558">
        <v>0</v>
      </c>
      <c r="AW47" s="558">
        <v>0</v>
      </c>
      <c r="AX47" s="558">
        <v>0</v>
      </c>
      <c r="AY47" s="558">
        <v>0</v>
      </c>
      <c r="AZ47" s="558">
        <v>0</v>
      </c>
      <c r="BA47" s="558">
        <v>0</v>
      </c>
      <c r="BB47" s="558">
        <v>0</v>
      </c>
      <c r="BC47" s="558">
        <v>0</v>
      </c>
      <c r="BD47" s="558">
        <v>0</v>
      </c>
      <c r="BE47" s="558">
        <v>0</v>
      </c>
      <c r="BF47" s="558">
        <v>0</v>
      </c>
      <c r="BG47" s="558">
        <v>0</v>
      </c>
      <c r="BH47" s="558">
        <v>0</v>
      </c>
      <c r="BI47" s="558">
        <v>0</v>
      </c>
      <c r="BJ47" s="558">
        <v>0</v>
      </c>
      <c r="BK47" s="558">
        <v>0</v>
      </c>
      <c r="BL47" s="558">
        <v>0</v>
      </c>
      <c r="BM47" s="558">
        <v>0</v>
      </c>
      <c r="BN47" s="558">
        <v>0</v>
      </c>
      <c r="BO47" s="558">
        <v>0</v>
      </c>
      <c r="BP47" s="558">
        <v>0</v>
      </c>
      <c r="BQ47" s="558">
        <v>0</v>
      </c>
      <c r="BR47" s="558">
        <v>0</v>
      </c>
      <c r="BS47" s="558">
        <v>0</v>
      </c>
      <c r="BT47" s="558">
        <v>0</v>
      </c>
      <c r="BU47" s="558">
        <v>0</v>
      </c>
      <c r="BV47" s="558">
        <v>0</v>
      </c>
      <c r="BW47" s="558">
        <v>0</v>
      </c>
      <c r="BX47" s="558">
        <v>0</v>
      </c>
      <c r="BY47" s="558">
        <v>0</v>
      </c>
      <c r="BZ47" s="558">
        <v>0</v>
      </c>
      <c r="CA47" s="558">
        <v>0</v>
      </c>
      <c r="CB47" s="559">
        <f t="shared" si="16"/>
        <v>0</v>
      </c>
      <c r="CC47" s="560">
        <f t="shared" si="17"/>
        <v>0</v>
      </c>
    </row>
    <row r="48" spans="1:81">
      <c r="A48" s="561" t="s">
        <v>492</v>
      </c>
      <c r="B48" s="558">
        <v>0</v>
      </c>
      <c r="C48" s="558">
        <v>0</v>
      </c>
      <c r="D48" s="558">
        <v>0</v>
      </c>
      <c r="E48" s="558">
        <v>0</v>
      </c>
      <c r="F48" s="558">
        <v>0</v>
      </c>
      <c r="G48" s="558">
        <v>0</v>
      </c>
      <c r="H48" s="558">
        <v>0</v>
      </c>
      <c r="I48" s="558">
        <v>0</v>
      </c>
      <c r="J48" s="558">
        <v>0</v>
      </c>
      <c r="K48" s="558">
        <v>0</v>
      </c>
      <c r="L48" s="558">
        <v>0</v>
      </c>
      <c r="M48" s="558">
        <v>0</v>
      </c>
      <c r="N48" s="558">
        <v>0</v>
      </c>
      <c r="O48" s="558">
        <v>0</v>
      </c>
      <c r="P48" s="558">
        <v>0</v>
      </c>
      <c r="Q48" s="558">
        <v>0</v>
      </c>
      <c r="R48" s="558">
        <v>0</v>
      </c>
      <c r="S48" s="558">
        <v>0</v>
      </c>
      <c r="T48" s="558">
        <v>0</v>
      </c>
      <c r="U48" s="558">
        <v>0</v>
      </c>
      <c r="V48" s="558">
        <v>0</v>
      </c>
      <c r="W48" s="558">
        <v>0</v>
      </c>
      <c r="X48" s="558">
        <v>0</v>
      </c>
      <c r="Y48" s="558">
        <v>0</v>
      </c>
      <c r="Z48" s="558">
        <v>0</v>
      </c>
      <c r="AA48" s="558">
        <v>0</v>
      </c>
      <c r="AB48" s="558">
        <v>0</v>
      </c>
      <c r="AC48" s="558">
        <v>0</v>
      </c>
      <c r="AD48" s="558">
        <v>0</v>
      </c>
      <c r="AE48" s="558">
        <v>0</v>
      </c>
      <c r="AF48" s="558">
        <v>0</v>
      </c>
      <c r="AG48" s="558">
        <v>0</v>
      </c>
      <c r="AH48" s="558">
        <v>0</v>
      </c>
      <c r="AI48" s="558">
        <v>0</v>
      </c>
      <c r="AJ48" s="558">
        <v>0</v>
      </c>
      <c r="AK48" s="558">
        <v>0</v>
      </c>
      <c r="AL48" s="558">
        <v>0</v>
      </c>
      <c r="AM48" s="558">
        <v>0</v>
      </c>
      <c r="AN48" s="558">
        <v>0</v>
      </c>
      <c r="AO48" s="558">
        <v>0</v>
      </c>
      <c r="AP48" s="558">
        <v>0</v>
      </c>
      <c r="AQ48" s="558">
        <v>0</v>
      </c>
      <c r="AR48" s="558">
        <v>0</v>
      </c>
      <c r="AS48" s="558">
        <v>0</v>
      </c>
      <c r="AT48" s="558">
        <v>0</v>
      </c>
      <c r="AU48" s="558">
        <v>0</v>
      </c>
      <c r="AV48" s="558">
        <v>0</v>
      </c>
      <c r="AW48" s="558">
        <v>0</v>
      </c>
      <c r="AX48" s="558">
        <v>0</v>
      </c>
      <c r="AY48" s="558">
        <v>0</v>
      </c>
      <c r="AZ48" s="558">
        <v>0</v>
      </c>
      <c r="BA48" s="558">
        <v>0</v>
      </c>
      <c r="BB48" s="558">
        <v>0</v>
      </c>
      <c r="BC48" s="558">
        <v>0</v>
      </c>
      <c r="BD48" s="558">
        <v>0</v>
      </c>
      <c r="BE48" s="558">
        <v>0</v>
      </c>
      <c r="BF48" s="558">
        <v>0</v>
      </c>
      <c r="BG48" s="558">
        <v>0</v>
      </c>
      <c r="BH48" s="558">
        <v>0</v>
      </c>
      <c r="BI48" s="558">
        <v>0</v>
      </c>
      <c r="BJ48" s="558">
        <v>0</v>
      </c>
      <c r="BK48" s="558">
        <v>0</v>
      </c>
      <c r="BL48" s="558">
        <v>0</v>
      </c>
      <c r="BM48" s="558">
        <v>0</v>
      </c>
      <c r="BN48" s="558">
        <v>0</v>
      </c>
      <c r="BO48" s="558">
        <v>0</v>
      </c>
      <c r="BP48" s="558">
        <v>0</v>
      </c>
      <c r="BQ48" s="558">
        <v>0</v>
      </c>
      <c r="BR48" s="558">
        <v>0</v>
      </c>
      <c r="BS48" s="558">
        <v>0</v>
      </c>
      <c r="BT48" s="558">
        <v>0</v>
      </c>
      <c r="BU48" s="558">
        <v>0</v>
      </c>
      <c r="BV48" s="558">
        <v>0</v>
      </c>
      <c r="BW48" s="558">
        <v>0</v>
      </c>
      <c r="BX48" s="558">
        <v>0</v>
      </c>
      <c r="BY48" s="558">
        <v>0</v>
      </c>
      <c r="BZ48" s="558">
        <v>0</v>
      </c>
      <c r="CA48" s="558">
        <v>0</v>
      </c>
      <c r="CB48" s="559">
        <f t="shared" si="16"/>
        <v>0</v>
      </c>
      <c r="CC48" s="560">
        <f t="shared" si="17"/>
        <v>0</v>
      </c>
    </row>
    <row r="49" spans="1:81">
      <c r="A49" s="561" t="s">
        <v>493</v>
      </c>
      <c r="B49" s="558">
        <v>0</v>
      </c>
      <c r="C49" s="558">
        <v>0</v>
      </c>
      <c r="D49" s="558">
        <v>0</v>
      </c>
      <c r="E49" s="558">
        <v>0</v>
      </c>
      <c r="F49" s="558">
        <v>0</v>
      </c>
      <c r="G49" s="558">
        <v>0</v>
      </c>
      <c r="H49" s="558">
        <v>0</v>
      </c>
      <c r="I49" s="558">
        <v>0</v>
      </c>
      <c r="J49" s="558">
        <v>0</v>
      </c>
      <c r="K49" s="558">
        <v>0</v>
      </c>
      <c r="L49" s="558">
        <v>0</v>
      </c>
      <c r="M49" s="558">
        <v>0</v>
      </c>
      <c r="N49" s="558">
        <v>0</v>
      </c>
      <c r="O49" s="558">
        <v>0</v>
      </c>
      <c r="P49" s="558">
        <v>0</v>
      </c>
      <c r="Q49" s="558">
        <v>0</v>
      </c>
      <c r="R49" s="558">
        <v>0</v>
      </c>
      <c r="S49" s="558">
        <v>0</v>
      </c>
      <c r="T49" s="558">
        <v>0</v>
      </c>
      <c r="U49" s="558">
        <v>0</v>
      </c>
      <c r="V49" s="558">
        <v>0</v>
      </c>
      <c r="W49" s="558">
        <v>0</v>
      </c>
      <c r="X49" s="558">
        <v>0</v>
      </c>
      <c r="Y49" s="558">
        <v>0</v>
      </c>
      <c r="Z49" s="558">
        <v>0</v>
      </c>
      <c r="AA49" s="558">
        <v>0</v>
      </c>
      <c r="AB49" s="558">
        <v>0</v>
      </c>
      <c r="AC49" s="558">
        <v>0</v>
      </c>
      <c r="AD49" s="558">
        <v>0</v>
      </c>
      <c r="AE49" s="558">
        <v>0</v>
      </c>
      <c r="AF49" s="558">
        <v>0</v>
      </c>
      <c r="AG49" s="558">
        <v>0</v>
      </c>
      <c r="AH49" s="558">
        <v>0</v>
      </c>
      <c r="AI49" s="558">
        <v>0</v>
      </c>
      <c r="AJ49" s="558">
        <v>0</v>
      </c>
      <c r="AK49" s="558">
        <v>0</v>
      </c>
      <c r="AL49" s="558">
        <v>0</v>
      </c>
      <c r="AM49" s="558">
        <v>0</v>
      </c>
      <c r="AN49" s="558">
        <v>0</v>
      </c>
      <c r="AO49" s="558">
        <v>0</v>
      </c>
      <c r="AP49" s="558">
        <v>0</v>
      </c>
      <c r="AQ49" s="558">
        <v>0</v>
      </c>
      <c r="AR49" s="558">
        <v>0</v>
      </c>
      <c r="AS49" s="558">
        <v>0</v>
      </c>
      <c r="AT49" s="558">
        <v>0</v>
      </c>
      <c r="AU49" s="558">
        <v>0</v>
      </c>
      <c r="AV49" s="558">
        <v>0</v>
      </c>
      <c r="AW49" s="558">
        <v>0</v>
      </c>
      <c r="AX49" s="558">
        <v>0</v>
      </c>
      <c r="AY49" s="558">
        <v>0</v>
      </c>
      <c r="AZ49" s="558">
        <v>0</v>
      </c>
      <c r="BA49" s="558">
        <v>0</v>
      </c>
      <c r="BB49" s="558">
        <v>0</v>
      </c>
      <c r="BC49" s="558">
        <v>0</v>
      </c>
      <c r="BD49" s="558">
        <v>0</v>
      </c>
      <c r="BE49" s="558">
        <v>0</v>
      </c>
      <c r="BF49" s="558">
        <v>0</v>
      </c>
      <c r="BG49" s="558">
        <v>0</v>
      </c>
      <c r="BH49" s="558">
        <v>0</v>
      </c>
      <c r="BI49" s="558">
        <v>0</v>
      </c>
      <c r="BJ49" s="558">
        <v>0</v>
      </c>
      <c r="BK49" s="558">
        <v>0</v>
      </c>
      <c r="BL49" s="558">
        <v>0</v>
      </c>
      <c r="BM49" s="558">
        <v>0</v>
      </c>
      <c r="BN49" s="558">
        <v>0</v>
      </c>
      <c r="BO49" s="558">
        <v>0</v>
      </c>
      <c r="BP49" s="558">
        <v>0</v>
      </c>
      <c r="BQ49" s="558">
        <v>0</v>
      </c>
      <c r="BR49" s="558">
        <v>0</v>
      </c>
      <c r="BS49" s="558">
        <v>0</v>
      </c>
      <c r="BT49" s="558">
        <v>0</v>
      </c>
      <c r="BU49" s="558">
        <v>0</v>
      </c>
      <c r="BV49" s="558">
        <v>0</v>
      </c>
      <c r="BW49" s="558">
        <v>0</v>
      </c>
      <c r="BX49" s="558">
        <v>0</v>
      </c>
      <c r="BY49" s="558">
        <v>0</v>
      </c>
      <c r="BZ49" s="558">
        <v>0</v>
      </c>
      <c r="CA49" s="558">
        <v>0</v>
      </c>
      <c r="CB49" s="559">
        <f t="shared" si="16"/>
        <v>0</v>
      </c>
      <c r="CC49" s="560">
        <f t="shared" si="17"/>
        <v>0</v>
      </c>
    </row>
    <row r="50" spans="1:81">
      <c r="A50" s="561" t="s">
        <v>494</v>
      </c>
      <c r="B50" s="558">
        <v>0</v>
      </c>
      <c r="C50" s="558">
        <v>0</v>
      </c>
      <c r="D50" s="558">
        <v>0</v>
      </c>
      <c r="E50" s="558">
        <v>0</v>
      </c>
      <c r="F50" s="558">
        <v>0</v>
      </c>
      <c r="G50" s="558">
        <v>0</v>
      </c>
      <c r="H50" s="558">
        <v>0</v>
      </c>
      <c r="I50" s="558">
        <v>0</v>
      </c>
      <c r="J50" s="558">
        <v>0</v>
      </c>
      <c r="K50" s="558">
        <v>0</v>
      </c>
      <c r="L50" s="558">
        <v>0</v>
      </c>
      <c r="M50" s="558">
        <v>0</v>
      </c>
      <c r="N50" s="558">
        <v>0</v>
      </c>
      <c r="O50" s="558">
        <v>0</v>
      </c>
      <c r="P50" s="558">
        <v>0</v>
      </c>
      <c r="Q50" s="558">
        <v>0</v>
      </c>
      <c r="R50" s="558">
        <v>0</v>
      </c>
      <c r="S50" s="558">
        <v>0</v>
      </c>
      <c r="T50" s="558">
        <v>0</v>
      </c>
      <c r="U50" s="558">
        <v>0</v>
      </c>
      <c r="V50" s="558">
        <v>0</v>
      </c>
      <c r="W50" s="558">
        <v>0</v>
      </c>
      <c r="X50" s="558">
        <v>0</v>
      </c>
      <c r="Y50" s="558">
        <v>0</v>
      </c>
      <c r="Z50" s="558">
        <v>0</v>
      </c>
      <c r="AA50" s="558">
        <v>0</v>
      </c>
      <c r="AB50" s="558">
        <v>0</v>
      </c>
      <c r="AC50" s="558">
        <v>0</v>
      </c>
      <c r="AD50" s="558">
        <v>0</v>
      </c>
      <c r="AE50" s="558">
        <v>0</v>
      </c>
      <c r="AF50" s="558">
        <v>0</v>
      </c>
      <c r="AG50" s="558">
        <v>0</v>
      </c>
      <c r="AH50" s="558">
        <v>0</v>
      </c>
      <c r="AI50" s="558">
        <v>0</v>
      </c>
      <c r="AJ50" s="558">
        <v>0</v>
      </c>
      <c r="AK50" s="558">
        <v>0</v>
      </c>
      <c r="AL50" s="558">
        <v>0</v>
      </c>
      <c r="AM50" s="558">
        <v>0</v>
      </c>
      <c r="AN50" s="558">
        <v>0</v>
      </c>
      <c r="AO50" s="558">
        <v>0</v>
      </c>
      <c r="AP50" s="558">
        <v>0</v>
      </c>
      <c r="AQ50" s="558">
        <v>0</v>
      </c>
      <c r="AR50" s="558">
        <v>0</v>
      </c>
      <c r="AS50" s="558">
        <v>0</v>
      </c>
      <c r="AT50" s="558">
        <v>0</v>
      </c>
      <c r="AU50" s="558">
        <v>0</v>
      </c>
      <c r="AV50" s="558">
        <v>0</v>
      </c>
      <c r="AW50" s="558">
        <v>0</v>
      </c>
      <c r="AX50" s="558">
        <v>0</v>
      </c>
      <c r="AY50" s="558">
        <v>0</v>
      </c>
      <c r="AZ50" s="558">
        <v>0</v>
      </c>
      <c r="BA50" s="558">
        <v>0</v>
      </c>
      <c r="BB50" s="558">
        <v>0</v>
      </c>
      <c r="BC50" s="558">
        <v>0</v>
      </c>
      <c r="BD50" s="558">
        <v>0</v>
      </c>
      <c r="BE50" s="558">
        <v>0</v>
      </c>
      <c r="BF50" s="558">
        <v>0</v>
      </c>
      <c r="BG50" s="558">
        <v>0</v>
      </c>
      <c r="BH50" s="558">
        <v>0</v>
      </c>
      <c r="BI50" s="558">
        <v>0</v>
      </c>
      <c r="BJ50" s="558">
        <v>0</v>
      </c>
      <c r="BK50" s="558">
        <v>0</v>
      </c>
      <c r="BL50" s="558">
        <v>0</v>
      </c>
      <c r="BM50" s="558">
        <v>0</v>
      </c>
      <c r="BN50" s="558">
        <v>0</v>
      </c>
      <c r="BO50" s="558">
        <v>0</v>
      </c>
      <c r="BP50" s="558">
        <v>0</v>
      </c>
      <c r="BQ50" s="558">
        <v>0</v>
      </c>
      <c r="BR50" s="558">
        <v>0</v>
      </c>
      <c r="BS50" s="558">
        <v>0</v>
      </c>
      <c r="BT50" s="558">
        <v>0</v>
      </c>
      <c r="BU50" s="558">
        <v>0</v>
      </c>
      <c r="BV50" s="558">
        <v>0</v>
      </c>
      <c r="BW50" s="558">
        <v>0</v>
      </c>
      <c r="BX50" s="558">
        <v>0</v>
      </c>
      <c r="BY50" s="558">
        <v>0</v>
      </c>
      <c r="BZ50" s="558">
        <v>0</v>
      </c>
      <c r="CA50" s="558">
        <v>0</v>
      </c>
      <c r="CB50" s="559">
        <f t="shared" si="16"/>
        <v>0</v>
      </c>
      <c r="CC50" s="560">
        <f t="shared" si="17"/>
        <v>0</v>
      </c>
    </row>
    <row r="51" spans="1:81">
      <c r="A51" s="561" t="s">
        <v>801</v>
      </c>
      <c r="B51" s="558">
        <v>0</v>
      </c>
      <c r="C51" s="558">
        <v>0</v>
      </c>
      <c r="D51" s="558">
        <v>0</v>
      </c>
      <c r="E51" s="558">
        <v>0</v>
      </c>
      <c r="F51" s="558">
        <v>0</v>
      </c>
      <c r="G51" s="558">
        <v>0</v>
      </c>
      <c r="H51" s="558">
        <v>0</v>
      </c>
      <c r="I51" s="558">
        <v>0</v>
      </c>
      <c r="J51" s="558">
        <v>0</v>
      </c>
      <c r="K51" s="558">
        <v>0</v>
      </c>
      <c r="L51" s="558">
        <v>0</v>
      </c>
      <c r="M51" s="558">
        <v>0</v>
      </c>
      <c r="N51" s="558">
        <v>0</v>
      </c>
      <c r="O51" s="558">
        <v>0</v>
      </c>
      <c r="P51" s="558">
        <v>0</v>
      </c>
      <c r="Q51" s="558">
        <v>0</v>
      </c>
      <c r="R51" s="558">
        <v>0</v>
      </c>
      <c r="S51" s="558">
        <v>0</v>
      </c>
      <c r="T51" s="558">
        <v>0</v>
      </c>
      <c r="U51" s="558">
        <v>0</v>
      </c>
      <c r="V51" s="558">
        <v>0</v>
      </c>
      <c r="W51" s="558">
        <v>0</v>
      </c>
      <c r="X51" s="558">
        <v>0</v>
      </c>
      <c r="Y51" s="558">
        <v>0</v>
      </c>
      <c r="Z51" s="558">
        <v>0</v>
      </c>
      <c r="AA51" s="558">
        <v>0</v>
      </c>
      <c r="AB51" s="558">
        <v>0</v>
      </c>
      <c r="AC51" s="558">
        <v>0</v>
      </c>
      <c r="AD51" s="558">
        <v>0</v>
      </c>
      <c r="AE51" s="558">
        <v>0</v>
      </c>
      <c r="AF51" s="558">
        <v>0</v>
      </c>
      <c r="AG51" s="558">
        <v>0</v>
      </c>
      <c r="AH51" s="558">
        <v>0</v>
      </c>
      <c r="AI51" s="558">
        <v>0</v>
      </c>
      <c r="AJ51" s="558">
        <v>0</v>
      </c>
      <c r="AK51" s="558">
        <v>0</v>
      </c>
      <c r="AL51" s="558">
        <v>0</v>
      </c>
      <c r="AM51" s="558">
        <v>0</v>
      </c>
      <c r="AN51" s="558">
        <v>0</v>
      </c>
      <c r="AO51" s="558">
        <v>0</v>
      </c>
      <c r="AP51" s="558">
        <v>0</v>
      </c>
      <c r="AQ51" s="558">
        <v>0</v>
      </c>
      <c r="AR51" s="558">
        <v>0</v>
      </c>
      <c r="AS51" s="558">
        <v>0</v>
      </c>
      <c r="AT51" s="558">
        <v>0</v>
      </c>
      <c r="AU51" s="558">
        <v>0</v>
      </c>
      <c r="AV51" s="558">
        <v>0</v>
      </c>
      <c r="AW51" s="558">
        <v>0</v>
      </c>
      <c r="AX51" s="558">
        <v>0</v>
      </c>
      <c r="AY51" s="558">
        <v>0</v>
      </c>
      <c r="AZ51" s="558">
        <v>0</v>
      </c>
      <c r="BA51" s="558">
        <v>0</v>
      </c>
      <c r="BB51" s="558">
        <v>0</v>
      </c>
      <c r="BC51" s="558">
        <v>0</v>
      </c>
      <c r="BD51" s="558">
        <v>0</v>
      </c>
      <c r="BE51" s="558">
        <v>0</v>
      </c>
      <c r="BF51" s="558">
        <v>0</v>
      </c>
      <c r="BG51" s="558">
        <v>0</v>
      </c>
      <c r="BH51" s="558">
        <v>0</v>
      </c>
      <c r="BI51" s="558">
        <v>0</v>
      </c>
      <c r="BJ51" s="558">
        <v>0</v>
      </c>
      <c r="BK51" s="558">
        <v>0</v>
      </c>
      <c r="BL51" s="558">
        <v>0</v>
      </c>
      <c r="BM51" s="558">
        <v>0</v>
      </c>
      <c r="BN51" s="558">
        <v>0</v>
      </c>
      <c r="BO51" s="558">
        <v>0</v>
      </c>
      <c r="BP51" s="558">
        <v>0</v>
      </c>
      <c r="BQ51" s="558">
        <v>0</v>
      </c>
      <c r="BR51" s="558">
        <v>0</v>
      </c>
      <c r="BS51" s="558">
        <v>0</v>
      </c>
      <c r="BT51" s="558">
        <v>0</v>
      </c>
      <c r="BU51" s="558">
        <v>0</v>
      </c>
      <c r="BV51" s="558">
        <v>0</v>
      </c>
      <c r="BW51" s="558">
        <v>0</v>
      </c>
      <c r="BX51" s="558">
        <v>0</v>
      </c>
      <c r="BY51" s="558">
        <v>0</v>
      </c>
      <c r="BZ51" s="558">
        <v>0</v>
      </c>
      <c r="CA51" s="558">
        <v>0</v>
      </c>
      <c r="CB51" s="559">
        <f t="shared" si="16"/>
        <v>0</v>
      </c>
      <c r="CC51" s="560">
        <f t="shared" si="17"/>
        <v>0</v>
      </c>
    </row>
    <row r="52" spans="1:81">
      <c r="A52" s="561" t="s">
        <v>802</v>
      </c>
      <c r="B52" s="558">
        <v>0</v>
      </c>
      <c r="C52" s="558">
        <v>0</v>
      </c>
      <c r="D52" s="558">
        <v>0</v>
      </c>
      <c r="E52" s="558">
        <v>0</v>
      </c>
      <c r="F52" s="558">
        <v>0</v>
      </c>
      <c r="G52" s="558">
        <v>0</v>
      </c>
      <c r="H52" s="558">
        <v>0</v>
      </c>
      <c r="I52" s="558">
        <v>0</v>
      </c>
      <c r="J52" s="558">
        <v>0</v>
      </c>
      <c r="K52" s="558">
        <v>0</v>
      </c>
      <c r="L52" s="558">
        <v>0</v>
      </c>
      <c r="M52" s="558">
        <v>0</v>
      </c>
      <c r="N52" s="558">
        <v>0</v>
      </c>
      <c r="O52" s="558">
        <v>0</v>
      </c>
      <c r="P52" s="558">
        <v>0</v>
      </c>
      <c r="Q52" s="558">
        <v>0</v>
      </c>
      <c r="R52" s="558">
        <v>0</v>
      </c>
      <c r="S52" s="558">
        <v>0</v>
      </c>
      <c r="T52" s="558">
        <v>0</v>
      </c>
      <c r="U52" s="558">
        <v>0</v>
      </c>
      <c r="V52" s="558">
        <v>0</v>
      </c>
      <c r="W52" s="558">
        <v>0</v>
      </c>
      <c r="X52" s="558">
        <v>0</v>
      </c>
      <c r="Y52" s="558">
        <v>0</v>
      </c>
      <c r="Z52" s="558">
        <v>0</v>
      </c>
      <c r="AA52" s="558">
        <v>0</v>
      </c>
      <c r="AB52" s="558">
        <v>0</v>
      </c>
      <c r="AC52" s="558">
        <v>0</v>
      </c>
      <c r="AD52" s="558">
        <v>0</v>
      </c>
      <c r="AE52" s="558">
        <v>0</v>
      </c>
      <c r="AF52" s="558">
        <v>0</v>
      </c>
      <c r="AG52" s="558">
        <v>0</v>
      </c>
      <c r="AH52" s="558">
        <v>0</v>
      </c>
      <c r="AI52" s="558">
        <v>0</v>
      </c>
      <c r="AJ52" s="558">
        <v>0</v>
      </c>
      <c r="AK52" s="558">
        <v>0</v>
      </c>
      <c r="AL52" s="558">
        <v>0</v>
      </c>
      <c r="AM52" s="558">
        <v>0</v>
      </c>
      <c r="AN52" s="558">
        <v>0</v>
      </c>
      <c r="AO52" s="558">
        <v>0</v>
      </c>
      <c r="AP52" s="558">
        <v>0</v>
      </c>
      <c r="AQ52" s="558">
        <v>0</v>
      </c>
      <c r="AR52" s="558">
        <v>0</v>
      </c>
      <c r="AS52" s="558">
        <v>0</v>
      </c>
      <c r="AT52" s="558">
        <v>0</v>
      </c>
      <c r="AU52" s="558">
        <v>0</v>
      </c>
      <c r="AV52" s="558">
        <v>0</v>
      </c>
      <c r="AW52" s="558">
        <v>0</v>
      </c>
      <c r="AX52" s="558">
        <v>0</v>
      </c>
      <c r="AY52" s="558">
        <v>0</v>
      </c>
      <c r="AZ52" s="558">
        <v>0</v>
      </c>
      <c r="BA52" s="558">
        <v>0</v>
      </c>
      <c r="BB52" s="558">
        <v>0</v>
      </c>
      <c r="BC52" s="558">
        <v>0</v>
      </c>
      <c r="BD52" s="558">
        <v>0</v>
      </c>
      <c r="BE52" s="558">
        <v>0</v>
      </c>
      <c r="BF52" s="558">
        <v>0</v>
      </c>
      <c r="BG52" s="558">
        <v>0</v>
      </c>
      <c r="BH52" s="558">
        <v>0</v>
      </c>
      <c r="BI52" s="558">
        <v>0</v>
      </c>
      <c r="BJ52" s="558">
        <v>0</v>
      </c>
      <c r="BK52" s="558">
        <v>0</v>
      </c>
      <c r="BL52" s="558">
        <v>0</v>
      </c>
      <c r="BM52" s="558">
        <v>0</v>
      </c>
      <c r="BN52" s="558">
        <v>0</v>
      </c>
      <c r="BO52" s="558">
        <v>0</v>
      </c>
      <c r="BP52" s="558">
        <v>0</v>
      </c>
      <c r="BQ52" s="558">
        <v>0</v>
      </c>
      <c r="BR52" s="558">
        <v>0</v>
      </c>
      <c r="BS52" s="558">
        <v>0</v>
      </c>
      <c r="BT52" s="558">
        <v>0</v>
      </c>
      <c r="BU52" s="558">
        <v>0</v>
      </c>
      <c r="BV52" s="558">
        <v>0</v>
      </c>
      <c r="BW52" s="558">
        <v>0</v>
      </c>
      <c r="BX52" s="558">
        <v>0</v>
      </c>
      <c r="BY52" s="558">
        <v>0</v>
      </c>
      <c r="BZ52" s="558">
        <v>0</v>
      </c>
      <c r="CA52" s="558">
        <v>0</v>
      </c>
      <c r="CB52" s="559">
        <f t="shared" si="16"/>
        <v>0</v>
      </c>
      <c r="CC52" s="560">
        <f t="shared" si="17"/>
        <v>0</v>
      </c>
    </row>
    <row r="53" spans="1:81">
      <c r="A53" s="561" t="s">
        <v>499</v>
      </c>
      <c r="B53" s="558">
        <v>0</v>
      </c>
      <c r="C53" s="558">
        <v>0</v>
      </c>
      <c r="D53" s="558">
        <v>0</v>
      </c>
      <c r="E53" s="558">
        <v>0</v>
      </c>
      <c r="F53" s="558">
        <v>0</v>
      </c>
      <c r="G53" s="558">
        <v>0</v>
      </c>
      <c r="H53" s="558">
        <v>0</v>
      </c>
      <c r="I53" s="558">
        <v>0</v>
      </c>
      <c r="J53" s="558">
        <v>0</v>
      </c>
      <c r="K53" s="558">
        <v>0</v>
      </c>
      <c r="L53" s="558">
        <v>0</v>
      </c>
      <c r="M53" s="558">
        <v>0</v>
      </c>
      <c r="N53" s="558">
        <v>0</v>
      </c>
      <c r="O53" s="558">
        <v>0</v>
      </c>
      <c r="P53" s="558">
        <v>0</v>
      </c>
      <c r="Q53" s="558">
        <v>0</v>
      </c>
      <c r="R53" s="558">
        <v>0</v>
      </c>
      <c r="S53" s="558">
        <v>0</v>
      </c>
      <c r="T53" s="558">
        <v>0</v>
      </c>
      <c r="U53" s="558">
        <v>0</v>
      </c>
      <c r="V53" s="558">
        <v>0</v>
      </c>
      <c r="W53" s="558">
        <v>0</v>
      </c>
      <c r="X53" s="558">
        <v>0</v>
      </c>
      <c r="Y53" s="558">
        <v>0</v>
      </c>
      <c r="Z53" s="558">
        <v>0</v>
      </c>
      <c r="AA53" s="558">
        <v>0</v>
      </c>
      <c r="AB53" s="558">
        <v>0</v>
      </c>
      <c r="AC53" s="558">
        <v>0</v>
      </c>
      <c r="AD53" s="558">
        <v>0</v>
      </c>
      <c r="AE53" s="558">
        <v>0</v>
      </c>
      <c r="AF53" s="558">
        <v>0</v>
      </c>
      <c r="AG53" s="558">
        <v>0</v>
      </c>
      <c r="AH53" s="558">
        <v>0</v>
      </c>
      <c r="AI53" s="558">
        <v>0</v>
      </c>
      <c r="AJ53" s="558">
        <v>0</v>
      </c>
      <c r="AK53" s="558">
        <v>0</v>
      </c>
      <c r="AL53" s="558">
        <v>0</v>
      </c>
      <c r="AM53" s="558">
        <v>0</v>
      </c>
      <c r="AN53" s="558">
        <v>0</v>
      </c>
      <c r="AO53" s="558">
        <v>0</v>
      </c>
      <c r="AP53" s="558">
        <v>0</v>
      </c>
      <c r="AQ53" s="558">
        <v>0</v>
      </c>
      <c r="AR53" s="558">
        <v>0</v>
      </c>
      <c r="AS53" s="558">
        <v>0</v>
      </c>
      <c r="AT53" s="558">
        <v>0</v>
      </c>
      <c r="AU53" s="558">
        <v>0</v>
      </c>
      <c r="AV53" s="558">
        <v>0</v>
      </c>
      <c r="AW53" s="558">
        <v>0</v>
      </c>
      <c r="AX53" s="558">
        <v>0</v>
      </c>
      <c r="AY53" s="558">
        <v>0</v>
      </c>
      <c r="AZ53" s="558">
        <v>0</v>
      </c>
      <c r="BA53" s="558">
        <v>0</v>
      </c>
      <c r="BB53" s="558">
        <v>0</v>
      </c>
      <c r="BC53" s="558">
        <v>0</v>
      </c>
      <c r="BD53" s="558">
        <v>0</v>
      </c>
      <c r="BE53" s="558">
        <v>0</v>
      </c>
      <c r="BF53" s="558">
        <v>0</v>
      </c>
      <c r="BG53" s="558">
        <v>0</v>
      </c>
      <c r="BH53" s="558">
        <v>0</v>
      </c>
      <c r="BI53" s="558">
        <v>0</v>
      </c>
      <c r="BJ53" s="558">
        <v>0</v>
      </c>
      <c r="BK53" s="558">
        <v>0</v>
      </c>
      <c r="BL53" s="558">
        <v>0</v>
      </c>
      <c r="BM53" s="558">
        <v>0</v>
      </c>
      <c r="BN53" s="558">
        <v>0</v>
      </c>
      <c r="BO53" s="558">
        <v>0</v>
      </c>
      <c r="BP53" s="558">
        <v>0</v>
      </c>
      <c r="BQ53" s="558">
        <v>0</v>
      </c>
      <c r="BR53" s="558">
        <v>0</v>
      </c>
      <c r="BS53" s="558">
        <v>0</v>
      </c>
      <c r="BT53" s="558">
        <v>0</v>
      </c>
      <c r="BU53" s="558">
        <v>0</v>
      </c>
      <c r="BV53" s="558">
        <v>0</v>
      </c>
      <c r="BW53" s="558">
        <v>0</v>
      </c>
      <c r="BX53" s="558">
        <v>0</v>
      </c>
      <c r="BY53" s="558">
        <v>0</v>
      </c>
      <c r="BZ53" s="558">
        <v>0</v>
      </c>
      <c r="CA53" s="558">
        <v>0</v>
      </c>
      <c r="CB53" s="559">
        <f t="shared" si="16"/>
        <v>0</v>
      </c>
      <c r="CC53" s="560">
        <f t="shared" si="17"/>
        <v>0</v>
      </c>
    </row>
    <row r="54" spans="1:81">
      <c r="A54" s="561" t="s">
        <v>500</v>
      </c>
      <c r="B54" s="558">
        <v>0</v>
      </c>
      <c r="C54" s="558">
        <v>0</v>
      </c>
      <c r="D54" s="558">
        <v>0</v>
      </c>
      <c r="E54" s="558">
        <v>0</v>
      </c>
      <c r="F54" s="558">
        <v>0</v>
      </c>
      <c r="G54" s="558">
        <v>0</v>
      </c>
      <c r="H54" s="558">
        <v>0</v>
      </c>
      <c r="I54" s="558">
        <v>0</v>
      </c>
      <c r="J54" s="558">
        <v>0</v>
      </c>
      <c r="K54" s="558">
        <v>0</v>
      </c>
      <c r="L54" s="558">
        <v>0</v>
      </c>
      <c r="M54" s="558">
        <v>0</v>
      </c>
      <c r="N54" s="558">
        <v>0</v>
      </c>
      <c r="O54" s="558">
        <v>0</v>
      </c>
      <c r="P54" s="558">
        <v>0</v>
      </c>
      <c r="Q54" s="558">
        <v>0</v>
      </c>
      <c r="R54" s="558">
        <v>0</v>
      </c>
      <c r="S54" s="558">
        <v>0</v>
      </c>
      <c r="T54" s="558">
        <v>0</v>
      </c>
      <c r="U54" s="558">
        <v>0</v>
      </c>
      <c r="V54" s="558">
        <v>0</v>
      </c>
      <c r="W54" s="558">
        <v>0</v>
      </c>
      <c r="X54" s="558">
        <v>0</v>
      </c>
      <c r="Y54" s="558">
        <v>0</v>
      </c>
      <c r="Z54" s="558">
        <v>0</v>
      </c>
      <c r="AA54" s="558">
        <v>0</v>
      </c>
      <c r="AB54" s="558">
        <v>0</v>
      </c>
      <c r="AC54" s="558">
        <v>0</v>
      </c>
      <c r="AD54" s="558">
        <v>0</v>
      </c>
      <c r="AE54" s="558">
        <v>0</v>
      </c>
      <c r="AF54" s="558">
        <v>0</v>
      </c>
      <c r="AG54" s="558">
        <v>0</v>
      </c>
      <c r="AH54" s="558">
        <v>0</v>
      </c>
      <c r="AI54" s="558">
        <v>0</v>
      </c>
      <c r="AJ54" s="558">
        <v>0</v>
      </c>
      <c r="AK54" s="558">
        <v>0</v>
      </c>
      <c r="AL54" s="558">
        <v>0</v>
      </c>
      <c r="AM54" s="558">
        <v>0</v>
      </c>
      <c r="AN54" s="558">
        <v>0</v>
      </c>
      <c r="AO54" s="558">
        <v>0</v>
      </c>
      <c r="AP54" s="558">
        <v>0</v>
      </c>
      <c r="AQ54" s="558">
        <v>0</v>
      </c>
      <c r="AR54" s="558">
        <v>0</v>
      </c>
      <c r="AS54" s="558">
        <v>0</v>
      </c>
      <c r="AT54" s="558">
        <v>0</v>
      </c>
      <c r="AU54" s="558">
        <v>0</v>
      </c>
      <c r="AV54" s="558">
        <v>0</v>
      </c>
      <c r="AW54" s="558">
        <v>0</v>
      </c>
      <c r="AX54" s="558">
        <v>0</v>
      </c>
      <c r="AY54" s="558">
        <v>0</v>
      </c>
      <c r="AZ54" s="558">
        <v>0</v>
      </c>
      <c r="BA54" s="558">
        <v>0</v>
      </c>
      <c r="BB54" s="558">
        <v>0</v>
      </c>
      <c r="BC54" s="558">
        <v>0</v>
      </c>
      <c r="BD54" s="558">
        <v>0</v>
      </c>
      <c r="BE54" s="558">
        <v>0</v>
      </c>
      <c r="BF54" s="558">
        <v>0</v>
      </c>
      <c r="BG54" s="558">
        <v>0</v>
      </c>
      <c r="BH54" s="558">
        <v>0</v>
      </c>
      <c r="BI54" s="558">
        <v>0</v>
      </c>
      <c r="BJ54" s="558">
        <v>0</v>
      </c>
      <c r="BK54" s="558">
        <v>0</v>
      </c>
      <c r="BL54" s="558">
        <v>0</v>
      </c>
      <c r="BM54" s="558">
        <v>0</v>
      </c>
      <c r="BN54" s="558">
        <v>0</v>
      </c>
      <c r="BO54" s="558">
        <v>0</v>
      </c>
      <c r="BP54" s="558">
        <v>0</v>
      </c>
      <c r="BQ54" s="558">
        <v>0</v>
      </c>
      <c r="BR54" s="558">
        <v>0</v>
      </c>
      <c r="BS54" s="558">
        <v>0</v>
      </c>
      <c r="BT54" s="558">
        <v>0</v>
      </c>
      <c r="BU54" s="558">
        <v>0</v>
      </c>
      <c r="BV54" s="558">
        <v>0</v>
      </c>
      <c r="BW54" s="558">
        <v>0</v>
      </c>
      <c r="BX54" s="558">
        <v>0</v>
      </c>
      <c r="BY54" s="558">
        <v>0</v>
      </c>
      <c r="BZ54" s="558">
        <v>0</v>
      </c>
      <c r="CA54" s="558">
        <v>0</v>
      </c>
      <c r="CB54" s="559">
        <f t="shared" si="16"/>
        <v>0</v>
      </c>
      <c r="CC54" s="560">
        <f t="shared" si="17"/>
        <v>0</v>
      </c>
    </row>
    <row r="55" spans="1:81">
      <c r="A55" s="562" t="s">
        <v>524</v>
      </c>
      <c r="B55" s="558">
        <v>0</v>
      </c>
      <c r="C55" s="558">
        <v>0</v>
      </c>
      <c r="D55" s="558">
        <v>0</v>
      </c>
      <c r="E55" s="558">
        <v>0</v>
      </c>
      <c r="F55" s="558">
        <v>0</v>
      </c>
      <c r="G55" s="558">
        <v>0</v>
      </c>
      <c r="H55" s="558">
        <v>0</v>
      </c>
      <c r="I55" s="558">
        <v>0</v>
      </c>
      <c r="J55" s="558">
        <v>0</v>
      </c>
      <c r="K55" s="558">
        <v>0</v>
      </c>
      <c r="L55" s="558">
        <v>0</v>
      </c>
      <c r="M55" s="558">
        <v>0</v>
      </c>
      <c r="N55" s="558">
        <v>0</v>
      </c>
      <c r="O55" s="558">
        <v>0</v>
      </c>
      <c r="P55" s="558">
        <v>0</v>
      </c>
      <c r="Q55" s="558">
        <v>0</v>
      </c>
      <c r="R55" s="558">
        <v>0</v>
      </c>
      <c r="S55" s="558">
        <v>0</v>
      </c>
      <c r="T55" s="558">
        <v>0</v>
      </c>
      <c r="U55" s="558">
        <v>0</v>
      </c>
      <c r="V55" s="558">
        <v>0</v>
      </c>
      <c r="W55" s="558">
        <v>0</v>
      </c>
      <c r="X55" s="558">
        <v>0</v>
      </c>
      <c r="Y55" s="558">
        <v>0</v>
      </c>
      <c r="Z55" s="558">
        <v>0</v>
      </c>
      <c r="AA55" s="558">
        <v>0</v>
      </c>
      <c r="AB55" s="558">
        <v>0</v>
      </c>
      <c r="AC55" s="558">
        <v>0</v>
      </c>
      <c r="AD55" s="558">
        <v>0</v>
      </c>
      <c r="AE55" s="558">
        <v>0</v>
      </c>
      <c r="AF55" s="558">
        <v>0</v>
      </c>
      <c r="AG55" s="558">
        <v>0</v>
      </c>
      <c r="AH55" s="558">
        <v>0</v>
      </c>
      <c r="AI55" s="558">
        <v>0</v>
      </c>
      <c r="AJ55" s="558">
        <v>0</v>
      </c>
      <c r="AK55" s="558">
        <v>0</v>
      </c>
      <c r="AL55" s="558">
        <v>0</v>
      </c>
      <c r="AM55" s="558">
        <v>0</v>
      </c>
      <c r="AN55" s="558">
        <v>0</v>
      </c>
      <c r="AO55" s="558">
        <v>0</v>
      </c>
      <c r="AP55" s="558">
        <v>0</v>
      </c>
      <c r="AQ55" s="558">
        <v>0</v>
      </c>
      <c r="AR55" s="558">
        <v>0</v>
      </c>
      <c r="AS55" s="558">
        <v>0</v>
      </c>
      <c r="AT55" s="558">
        <v>0</v>
      </c>
      <c r="AU55" s="558">
        <v>0</v>
      </c>
      <c r="AV55" s="558">
        <v>0</v>
      </c>
      <c r="AW55" s="558">
        <v>0</v>
      </c>
      <c r="AX55" s="558">
        <v>0</v>
      </c>
      <c r="AY55" s="558">
        <v>0</v>
      </c>
      <c r="AZ55" s="558">
        <v>0</v>
      </c>
      <c r="BA55" s="558">
        <v>0</v>
      </c>
      <c r="BB55" s="558">
        <v>0</v>
      </c>
      <c r="BC55" s="558">
        <v>0</v>
      </c>
      <c r="BD55" s="558">
        <v>0</v>
      </c>
      <c r="BE55" s="558">
        <v>0</v>
      </c>
      <c r="BF55" s="558">
        <v>0</v>
      </c>
      <c r="BG55" s="558">
        <v>0</v>
      </c>
      <c r="BH55" s="558">
        <v>0</v>
      </c>
      <c r="BI55" s="558">
        <v>0</v>
      </c>
      <c r="BJ55" s="558">
        <v>0</v>
      </c>
      <c r="BK55" s="558">
        <v>0</v>
      </c>
      <c r="BL55" s="558">
        <v>0</v>
      </c>
      <c r="BM55" s="558">
        <v>0</v>
      </c>
      <c r="BN55" s="558">
        <v>0</v>
      </c>
      <c r="BO55" s="558">
        <v>0</v>
      </c>
      <c r="BP55" s="558">
        <v>0</v>
      </c>
      <c r="BQ55" s="558">
        <v>0</v>
      </c>
      <c r="BR55" s="558">
        <v>0</v>
      </c>
      <c r="BS55" s="558">
        <v>0</v>
      </c>
      <c r="BT55" s="558">
        <v>0</v>
      </c>
      <c r="BU55" s="558">
        <v>0</v>
      </c>
      <c r="BV55" s="558">
        <v>0</v>
      </c>
      <c r="BW55" s="558">
        <v>0</v>
      </c>
      <c r="BX55" s="558">
        <v>0</v>
      </c>
      <c r="BY55" s="558">
        <v>0</v>
      </c>
      <c r="BZ55" s="558">
        <v>0</v>
      </c>
      <c r="CA55" s="558">
        <v>0</v>
      </c>
      <c r="CB55" s="559">
        <f t="shared" si="16"/>
        <v>0</v>
      </c>
      <c r="CC55" s="560">
        <f t="shared" si="17"/>
        <v>0</v>
      </c>
    </row>
    <row r="56" spans="1:81">
      <c r="A56" s="540" t="s">
        <v>509</v>
      </c>
      <c r="B56" s="554">
        <f>B57+B68</f>
        <v>0</v>
      </c>
      <c r="C56" s="554">
        <f t="shared" ref="C56:BN56" si="20">C57+C68</f>
        <v>0</v>
      </c>
      <c r="D56" s="554">
        <f t="shared" si="20"/>
        <v>0</v>
      </c>
      <c r="E56" s="554">
        <f t="shared" si="20"/>
        <v>0</v>
      </c>
      <c r="F56" s="554">
        <f t="shared" si="20"/>
        <v>0</v>
      </c>
      <c r="G56" s="554">
        <f t="shared" si="20"/>
        <v>0</v>
      </c>
      <c r="H56" s="554">
        <f t="shared" si="20"/>
        <v>0</v>
      </c>
      <c r="I56" s="554">
        <f t="shared" si="20"/>
        <v>0</v>
      </c>
      <c r="J56" s="554">
        <f t="shared" si="20"/>
        <v>0</v>
      </c>
      <c r="K56" s="554">
        <f t="shared" si="20"/>
        <v>0</v>
      </c>
      <c r="L56" s="554">
        <f t="shared" si="20"/>
        <v>0</v>
      </c>
      <c r="M56" s="554">
        <f t="shared" si="20"/>
        <v>0</v>
      </c>
      <c r="N56" s="554">
        <f t="shared" si="20"/>
        <v>0</v>
      </c>
      <c r="O56" s="554">
        <f t="shared" si="20"/>
        <v>0</v>
      </c>
      <c r="P56" s="554">
        <f t="shared" si="20"/>
        <v>0</v>
      </c>
      <c r="Q56" s="554">
        <f t="shared" si="20"/>
        <v>0</v>
      </c>
      <c r="R56" s="554">
        <f t="shared" si="20"/>
        <v>0</v>
      </c>
      <c r="S56" s="554">
        <f t="shared" si="20"/>
        <v>0</v>
      </c>
      <c r="T56" s="554">
        <f t="shared" si="20"/>
        <v>0</v>
      </c>
      <c r="U56" s="554">
        <f t="shared" si="20"/>
        <v>0</v>
      </c>
      <c r="V56" s="554">
        <f t="shared" si="20"/>
        <v>0</v>
      </c>
      <c r="W56" s="554">
        <f t="shared" si="20"/>
        <v>0</v>
      </c>
      <c r="X56" s="554">
        <f t="shared" si="20"/>
        <v>0</v>
      </c>
      <c r="Y56" s="554">
        <f t="shared" si="20"/>
        <v>0</v>
      </c>
      <c r="Z56" s="554">
        <f t="shared" si="20"/>
        <v>0</v>
      </c>
      <c r="AA56" s="554">
        <f t="shared" si="20"/>
        <v>0</v>
      </c>
      <c r="AB56" s="554">
        <f t="shared" si="20"/>
        <v>0</v>
      </c>
      <c r="AC56" s="554">
        <f t="shared" si="20"/>
        <v>0</v>
      </c>
      <c r="AD56" s="554">
        <f t="shared" si="20"/>
        <v>0</v>
      </c>
      <c r="AE56" s="554">
        <f t="shared" si="20"/>
        <v>0</v>
      </c>
      <c r="AF56" s="554">
        <f t="shared" si="20"/>
        <v>0</v>
      </c>
      <c r="AG56" s="554">
        <f t="shared" si="20"/>
        <v>0</v>
      </c>
      <c r="AH56" s="554">
        <f t="shared" si="20"/>
        <v>0</v>
      </c>
      <c r="AI56" s="554">
        <f t="shared" si="20"/>
        <v>0</v>
      </c>
      <c r="AJ56" s="554">
        <f t="shared" si="20"/>
        <v>0</v>
      </c>
      <c r="AK56" s="554">
        <f t="shared" si="20"/>
        <v>0</v>
      </c>
      <c r="AL56" s="554">
        <f t="shared" si="20"/>
        <v>0</v>
      </c>
      <c r="AM56" s="554">
        <f t="shared" si="20"/>
        <v>0</v>
      </c>
      <c r="AN56" s="554">
        <f t="shared" si="20"/>
        <v>0</v>
      </c>
      <c r="AO56" s="554">
        <f t="shared" si="20"/>
        <v>0</v>
      </c>
      <c r="AP56" s="554">
        <f t="shared" si="20"/>
        <v>0</v>
      </c>
      <c r="AQ56" s="554">
        <f t="shared" si="20"/>
        <v>0</v>
      </c>
      <c r="AR56" s="554">
        <f t="shared" si="20"/>
        <v>0</v>
      </c>
      <c r="AS56" s="554">
        <f t="shared" si="20"/>
        <v>0</v>
      </c>
      <c r="AT56" s="554">
        <f t="shared" si="20"/>
        <v>0</v>
      </c>
      <c r="AU56" s="554">
        <f t="shared" si="20"/>
        <v>0</v>
      </c>
      <c r="AV56" s="554">
        <f t="shared" si="20"/>
        <v>0</v>
      </c>
      <c r="AW56" s="554">
        <f t="shared" si="20"/>
        <v>0</v>
      </c>
      <c r="AX56" s="554">
        <f t="shared" si="20"/>
        <v>0</v>
      </c>
      <c r="AY56" s="554">
        <f t="shared" si="20"/>
        <v>0</v>
      </c>
      <c r="AZ56" s="554">
        <f t="shared" si="20"/>
        <v>0</v>
      </c>
      <c r="BA56" s="554">
        <f t="shared" si="20"/>
        <v>0</v>
      </c>
      <c r="BB56" s="554">
        <f t="shared" si="20"/>
        <v>0</v>
      </c>
      <c r="BC56" s="554">
        <f t="shared" si="20"/>
        <v>0</v>
      </c>
      <c r="BD56" s="554">
        <f t="shared" si="20"/>
        <v>0</v>
      </c>
      <c r="BE56" s="554">
        <f t="shared" si="20"/>
        <v>0</v>
      </c>
      <c r="BF56" s="554">
        <f t="shared" si="20"/>
        <v>0</v>
      </c>
      <c r="BG56" s="554">
        <f t="shared" si="20"/>
        <v>0</v>
      </c>
      <c r="BH56" s="554">
        <f t="shared" si="20"/>
        <v>0</v>
      </c>
      <c r="BI56" s="554">
        <f t="shared" si="20"/>
        <v>0</v>
      </c>
      <c r="BJ56" s="554">
        <f t="shared" si="20"/>
        <v>0</v>
      </c>
      <c r="BK56" s="554">
        <f t="shared" si="20"/>
        <v>0</v>
      </c>
      <c r="BL56" s="554">
        <f t="shared" si="20"/>
        <v>0</v>
      </c>
      <c r="BM56" s="554">
        <f t="shared" si="20"/>
        <v>0</v>
      </c>
      <c r="BN56" s="554">
        <f t="shared" si="20"/>
        <v>0</v>
      </c>
      <c r="BO56" s="554">
        <f t="shared" ref="BO56:CC56" si="21">BO57+BO68</f>
        <v>0</v>
      </c>
      <c r="BP56" s="554">
        <f t="shared" si="21"/>
        <v>0</v>
      </c>
      <c r="BQ56" s="554">
        <f t="shared" si="21"/>
        <v>0</v>
      </c>
      <c r="BR56" s="554">
        <f t="shared" si="21"/>
        <v>0</v>
      </c>
      <c r="BS56" s="554">
        <f t="shared" si="21"/>
        <v>0</v>
      </c>
      <c r="BT56" s="554">
        <f t="shared" si="21"/>
        <v>0</v>
      </c>
      <c r="BU56" s="554">
        <f t="shared" si="21"/>
        <v>0</v>
      </c>
      <c r="BV56" s="554">
        <f t="shared" si="21"/>
        <v>0</v>
      </c>
      <c r="BW56" s="554">
        <f t="shared" si="21"/>
        <v>0</v>
      </c>
      <c r="BX56" s="554">
        <f t="shared" si="21"/>
        <v>0</v>
      </c>
      <c r="BY56" s="554">
        <f t="shared" si="21"/>
        <v>0</v>
      </c>
      <c r="BZ56" s="554">
        <f t="shared" si="21"/>
        <v>0</v>
      </c>
      <c r="CA56" s="554">
        <f t="shared" si="21"/>
        <v>0</v>
      </c>
      <c r="CB56" s="554">
        <f t="shared" si="21"/>
        <v>0</v>
      </c>
      <c r="CC56" s="554">
        <f t="shared" si="21"/>
        <v>0</v>
      </c>
    </row>
    <row r="57" spans="1:81">
      <c r="A57" s="272" t="s">
        <v>7</v>
      </c>
      <c r="B57" s="556">
        <f>SUM(B58:B67)</f>
        <v>0</v>
      </c>
      <c r="C57" s="556">
        <f t="shared" ref="C57:BN57" si="22">SUM(C58:C67)</f>
        <v>0</v>
      </c>
      <c r="D57" s="556">
        <f t="shared" si="22"/>
        <v>0</v>
      </c>
      <c r="E57" s="556">
        <f t="shared" si="22"/>
        <v>0</v>
      </c>
      <c r="F57" s="556">
        <f t="shared" si="22"/>
        <v>0</v>
      </c>
      <c r="G57" s="556">
        <f t="shared" si="22"/>
        <v>0</v>
      </c>
      <c r="H57" s="556">
        <f t="shared" si="22"/>
        <v>0</v>
      </c>
      <c r="I57" s="556">
        <f t="shared" si="22"/>
        <v>0</v>
      </c>
      <c r="J57" s="556">
        <f t="shared" si="22"/>
        <v>0</v>
      </c>
      <c r="K57" s="556">
        <f t="shared" si="22"/>
        <v>0</v>
      </c>
      <c r="L57" s="556">
        <f t="shared" si="22"/>
        <v>0</v>
      </c>
      <c r="M57" s="556">
        <f t="shared" si="22"/>
        <v>0</v>
      </c>
      <c r="N57" s="556">
        <f t="shared" si="22"/>
        <v>0</v>
      </c>
      <c r="O57" s="556">
        <f t="shared" si="22"/>
        <v>0</v>
      </c>
      <c r="P57" s="556">
        <f t="shared" si="22"/>
        <v>0</v>
      </c>
      <c r="Q57" s="556">
        <f t="shared" si="22"/>
        <v>0</v>
      </c>
      <c r="R57" s="556">
        <f t="shared" si="22"/>
        <v>0</v>
      </c>
      <c r="S57" s="556">
        <f t="shared" si="22"/>
        <v>0</v>
      </c>
      <c r="T57" s="556">
        <f t="shared" si="22"/>
        <v>0</v>
      </c>
      <c r="U57" s="556">
        <f t="shared" si="22"/>
        <v>0</v>
      </c>
      <c r="V57" s="556">
        <f t="shared" si="22"/>
        <v>0</v>
      </c>
      <c r="W57" s="556">
        <f t="shared" si="22"/>
        <v>0</v>
      </c>
      <c r="X57" s="556">
        <f t="shared" si="22"/>
        <v>0</v>
      </c>
      <c r="Y57" s="556">
        <f t="shared" si="22"/>
        <v>0</v>
      </c>
      <c r="Z57" s="556">
        <f t="shared" si="22"/>
        <v>0</v>
      </c>
      <c r="AA57" s="556">
        <f t="shared" si="22"/>
        <v>0</v>
      </c>
      <c r="AB57" s="556">
        <f t="shared" si="22"/>
        <v>0</v>
      </c>
      <c r="AC57" s="556">
        <f t="shared" si="22"/>
        <v>0</v>
      </c>
      <c r="AD57" s="556">
        <f t="shared" si="22"/>
        <v>0</v>
      </c>
      <c r="AE57" s="556">
        <f t="shared" si="22"/>
        <v>0</v>
      </c>
      <c r="AF57" s="556">
        <f t="shared" si="22"/>
        <v>0</v>
      </c>
      <c r="AG57" s="556">
        <f t="shared" si="22"/>
        <v>0</v>
      </c>
      <c r="AH57" s="556">
        <f t="shared" si="22"/>
        <v>0</v>
      </c>
      <c r="AI57" s="556">
        <f t="shared" si="22"/>
        <v>0</v>
      </c>
      <c r="AJ57" s="556">
        <f t="shared" si="22"/>
        <v>0</v>
      </c>
      <c r="AK57" s="556">
        <f t="shared" si="22"/>
        <v>0</v>
      </c>
      <c r="AL57" s="556">
        <f t="shared" si="22"/>
        <v>0</v>
      </c>
      <c r="AM57" s="556">
        <f t="shared" si="22"/>
        <v>0</v>
      </c>
      <c r="AN57" s="556">
        <f t="shared" si="22"/>
        <v>0</v>
      </c>
      <c r="AO57" s="556">
        <f t="shared" si="22"/>
        <v>0</v>
      </c>
      <c r="AP57" s="556">
        <f t="shared" si="22"/>
        <v>0</v>
      </c>
      <c r="AQ57" s="556">
        <f t="shared" si="22"/>
        <v>0</v>
      </c>
      <c r="AR57" s="556">
        <f t="shared" si="22"/>
        <v>0</v>
      </c>
      <c r="AS57" s="556">
        <f t="shared" si="22"/>
        <v>0</v>
      </c>
      <c r="AT57" s="556">
        <f t="shared" si="22"/>
        <v>0</v>
      </c>
      <c r="AU57" s="556">
        <f t="shared" si="22"/>
        <v>0</v>
      </c>
      <c r="AV57" s="556">
        <f t="shared" si="22"/>
        <v>0</v>
      </c>
      <c r="AW57" s="556">
        <f t="shared" si="22"/>
        <v>0</v>
      </c>
      <c r="AX57" s="556">
        <f t="shared" si="22"/>
        <v>0</v>
      </c>
      <c r="AY57" s="556">
        <f t="shared" si="22"/>
        <v>0</v>
      </c>
      <c r="AZ57" s="556">
        <f t="shared" si="22"/>
        <v>0</v>
      </c>
      <c r="BA57" s="556">
        <f t="shared" si="22"/>
        <v>0</v>
      </c>
      <c r="BB57" s="556">
        <f t="shared" si="22"/>
        <v>0</v>
      </c>
      <c r="BC57" s="556">
        <f t="shared" si="22"/>
        <v>0</v>
      </c>
      <c r="BD57" s="556">
        <f t="shared" si="22"/>
        <v>0</v>
      </c>
      <c r="BE57" s="556">
        <f t="shared" si="22"/>
        <v>0</v>
      </c>
      <c r="BF57" s="556">
        <f t="shared" si="22"/>
        <v>0</v>
      </c>
      <c r="BG57" s="556">
        <f t="shared" si="22"/>
        <v>0</v>
      </c>
      <c r="BH57" s="556">
        <f t="shared" si="22"/>
        <v>0</v>
      </c>
      <c r="BI57" s="556">
        <f t="shared" si="22"/>
        <v>0</v>
      </c>
      <c r="BJ57" s="556">
        <f t="shared" si="22"/>
        <v>0</v>
      </c>
      <c r="BK57" s="556">
        <f t="shared" si="22"/>
        <v>0</v>
      </c>
      <c r="BL57" s="556">
        <f t="shared" si="22"/>
        <v>0</v>
      </c>
      <c r="BM57" s="556">
        <f t="shared" si="22"/>
        <v>0</v>
      </c>
      <c r="BN57" s="556">
        <f t="shared" si="22"/>
        <v>0</v>
      </c>
      <c r="BO57" s="556">
        <f t="shared" ref="BO57:BZ57" si="23">SUM(BO58:BO67)</f>
        <v>0</v>
      </c>
      <c r="BP57" s="556">
        <f t="shared" si="23"/>
        <v>0</v>
      </c>
      <c r="BQ57" s="556">
        <f t="shared" si="23"/>
        <v>0</v>
      </c>
      <c r="BR57" s="556">
        <f t="shared" si="23"/>
        <v>0</v>
      </c>
      <c r="BS57" s="556">
        <f t="shared" si="23"/>
        <v>0</v>
      </c>
      <c r="BT57" s="556">
        <f t="shared" si="23"/>
        <v>0</v>
      </c>
      <c r="BU57" s="556">
        <f t="shared" si="23"/>
        <v>0</v>
      </c>
      <c r="BV57" s="556">
        <f t="shared" si="23"/>
        <v>0</v>
      </c>
      <c r="BW57" s="556">
        <f t="shared" si="23"/>
        <v>0</v>
      </c>
      <c r="BX57" s="556">
        <f t="shared" si="23"/>
        <v>0</v>
      </c>
      <c r="BY57" s="556">
        <f t="shared" si="23"/>
        <v>0</v>
      </c>
      <c r="BZ57" s="556">
        <f t="shared" si="23"/>
        <v>0</v>
      </c>
      <c r="CA57" s="556">
        <f>SUM(CA58:CA67)</f>
        <v>0</v>
      </c>
      <c r="CB57" s="556">
        <f t="shared" ref="CB57:CC57" si="24">SUM(CB58:CB67)</f>
        <v>0</v>
      </c>
      <c r="CC57" s="554">
        <f t="shared" si="24"/>
        <v>0</v>
      </c>
    </row>
    <row r="58" spans="1:81">
      <c r="A58" s="557" t="s">
        <v>226</v>
      </c>
      <c r="B58" s="558">
        <v>0</v>
      </c>
      <c r="C58" s="558">
        <v>0</v>
      </c>
      <c r="D58" s="558">
        <v>0</v>
      </c>
      <c r="E58" s="558">
        <v>0</v>
      </c>
      <c r="F58" s="558">
        <v>0</v>
      </c>
      <c r="G58" s="558">
        <v>0</v>
      </c>
      <c r="H58" s="558">
        <v>0</v>
      </c>
      <c r="I58" s="558">
        <v>0</v>
      </c>
      <c r="J58" s="558">
        <v>0</v>
      </c>
      <c r="K58" s="558">
        <v>0</v>
      </c>
      <c r="L58" s="558">
        <v>0</v>
      </c>
      <c r="M58" s="558">
        <v>0</v>
      </c>
      <c r="N58" s="558">
        <v>0</v>
      </c>
      <c r="O58" s="558">
        <v>0</v>
      </c>
      <c r="P58" s="558">
        <v>0</v>
      </c>
      <c r="Q58" s="558">
        <v>0</v>
      </c>
      <c r="R58" s="558">
        <v>0</v>
      </c>
      <c r="S58" s="558">
        <v>0</v>
      </c>
      <c r="T58" s="558">
        <v>0</v>
      </c>
      <c r="U58" s="558">
        <v>0</v>
      </c>
      <c r="V58" s="558">
        <v>0</v>
      </c>
      <c r="W58" s="558">
        <v>0</v>
      </c>
      <c r="X58" s="558">
        <v>0</v>
      </c>
      <c r="Y58" s="558">
        <v>0</v>
      </c>
      <c r="Z58" s="558">
        <v>0</v>
      </c>
      <c r="AA58" s="558">
        <v>0</v>
      </c>
      <c r="AB58" s="558">
        <v>0</v>
      </c>
      <c r="AC58" s="558">
        <v>0</v>
      </c>
      <c r="AD58" s="558">
        <v>0</v>
      </c>
      <c r="AE58" s="558">
        <v>0</v>
      </c>
      <c r="AF58" s="558">
        <v>0</v>
      </c>
      <c r="AG58" s="558">
        <v>0</v>
      </c>
      <c r="AH58" s="558">
        <v>0</v>
      </c>
      <c r="AI58" s="558">
        <v>0</v>
      </c>
      <c r="AJ58" s="558">
        <v>0</v>
      </c>
      <c r="AK58" s="558">
        <v>0</v>
      </c>
      <c r="AL58" s="558">
        <v>0</v>
      </c>
      <c r="AM58" s="558">
        <v>0</v>
      </c>
      <c r="AN58" s="558">
        <v>0</v>
      </c>
      <c r="AO58" s="558">
        <v>0</v>
      </c>
      <c r="AP58" s="558">
        <v>0</v>
      </c>
      <c r="AQ58" s="558">
        <v>0</v>
      </c>
      <c r="AR58" s="558">
        <v>0</v>
      </c>
      <c r="AS58" s="558">
        <v>0</v>
      </c>
      <c r="AT58" s="558">
        <v>0</v>
      </c>
      <c r="AU58" s="558">
        <v>0</v>
      </c>
      <c r="AV58" s="558">
        <v>0</v>
      </c>
      <c r="AW58" s="558">
        <v>0</v>
      </c>
      <c r="AX58" s="558">
        <v>0</v>
      </c>
      <c r="AY58" s="558">
        <v>0</v>
      </c>
      <c r="AZ58" s="558">
        <v>0</v>
      </c>
      <c r="BA58" s="558">
        <v>0</v>
      </c>
      <c r="BB58" s="558">
        <v>0</v>
      </c>
      <c r="BC58" s="558">
        <v>0</v>
      </c>
      <c r="BD58" s="558">
        <v>0</v>
      </c>
      <c r="BE58" s="558">
        <v>0</v>
      </c>
      <c r="BF58" s="558">
        <v>0</v>
      </c>
      <c r="BG58" s="558">
        <v>0</v>
      </c>
      <c r="BH58" s="558">
        <v>0</v>
      </c>
      <c r="BI58" s="558">
        <v>0</v>
      </c>
      <c r="BJ58" s="558">
        <v>0</v>
      </c>
      <c r="BK58" s="558">
        <v>0</v>
      </c>
      <c r="BL58" s="558">
        <v>0</v>
      </c>
      <c r="BM58" s="558">
        <v>0</v>
      </c>
      <c r="BN58" s="558">
        <v>0</v>
      </c>
      <c r="BO58" s="558">
        <v>0</v>
      </c>
      <c r="BP58" s="558">
        <v>0</v>
      </c>
      <c r="BQ58" s="558">
        <v>0</v>
      </c>
      <c r="BR58" s="558">
        <v>0</v>
      </c>
      <c r="BS58" s="558">
        <v>0</v>
      </c>
      <c r="BT58" s="558">
        <v>0</v>
      </c>
      <c r="BU58" s="558">
        <v>0</v>
      </c>
      <c r="BV58" s="558">
        <v>0</v>
      </c>
      <c r="BW58" s="558">
        <v>0</v>
      </c>
      <c r="BX58" s="558">
        <v>0</v>
      </c>
      <c r="BY58" s="558">
        <v>0</v>
      </c>
      <c r="BZ58" s="558">
        <v>0</v>
      </c>
      <c r="CA58" s="558">
        <v>0</v>
      </c>
      <c r="CB58" s="559">
        <f t="shared" ref="CB58:CB78" si="25">B58+D58+F58+H58+J58+L58++N58+P58+R58+T58++V58+X58+Z58+AB58+AD58+AF58+AH58+AJ58+AL58+AN58+AP58+AR58+AT58+AV58+AX58++AZ58+BB58+BD58+BF58+BH58+BJ58+BL58+BN58+BP58+BR58+BT58+BV58+BX58+BZ58</f>
        <v>0</v>
      </c>
      <c r="CC58" s="560">
        <f t="shared" ref="CC58:CC78" si="26">C58+E58+G58+I58+K58+M58++O58+Q58+S58+U58+W58+Y58+AA58+AC58+AE58+AG58+AI58+AK58+AM58+AO58+AQ58+AS58+AU58+AW58+AY58++BA58+BC58+BE58+BG58+BI58+BK58+BM58+BO58+BQ58+BS58+BU58+BW58+BY58+CA58</f>
        <v>0</v>
      </c>
    </row>
    <row r="59" spans="1:81">
      <c r="A59" s="561" t="s">
        <v>490</v>
      </c>
      <c r="B59" s="558">
        <v>0</v>
      </c>
      <c r="C59" s="558">
        <v>0</v>
      </c>
      <c r="D59" s="558">
        <v>0</v>
      </c>
      <c r="E59" s="558">
        <v>0</v>
      </c>
      <c r="F59" s="558">
        <v>0</v>
      </c>
      <c r="G59" s="558">
        <v>0</v>
      </c>
      <c r="H59" s="558">
        <v>0</v>
      </c>
      <c r="I59" s="558">
        <v>0</v>
      </c>
      <c r="J59" s="558">
        <v>0</v>
      </c>
      <c r="K59" s="558">
        <v>0</v>
      </c>
      <c r="L59" s="558">
        <v>0</v>
      </c>
      <c r="M59" s="558">
        <v>0</v>
      </c>
      <c r="N59" s="558">
        <v>0</v>
      </c>
      <c r="O59" s="558">
        <v>0</v>
      </c>
      <c r="P59" s="558">
        <v>0</v>
      </c>
      <c r="Q59" s="558">
        <v>0</v>
      </c>
      <c r="R59" s="558">
        <v>0</v>
      </c>
      <c r="S59" s="558">
        <v>0</v>
      </c>
      <c r="T59" s="558">
        <v>0</v>
      </c>
      <c r="U59" s="558">
        <v>0</v>
      </c>
      <c r="V59" s="558">
        <v>0</v>
      </c>
      <c r="W59" s="558">
        <v>0</v>
      </c>
      <c r="X59" s="558">
        <v>0</v>
      </c>
      <c r="Y59" s="558">
        <v>0</v>
      </c>
      <c r="Z59" s="558">
        <v>0</v>
      </c>
      <c r="AA59" s="558">
        <v>0</v>
      </c>
      <c r="AB59" s="558">
        <v>0</v>
      </c>
      <c r="AC59" s="558">
        <v>0</v>
      </c>
      <c r="AD59" s="558">
        <v>0</v>
      </c>
      <c r="AE59" s="558">
        <v>0</v>
      </c>
      <c r="AF59" s="558">
        <v>0</v>
      </c>
      <c r="AG59" s="558">
        <v>0</v>
      </c>
      <c r="AH59" s="558">
        <v>0</v>
      </c>
      <c r="AI59" s="558">
        <v>0</v>
      </c>
      <c r="AJ59" s="558">
        <v>0</v>
      </c>
      <c r="AK59" s="558">
        <v>0</v>
      </c>
      <c r="AL59" s="558">
        <v>0</v>
      </c>
      <c r="AM59" s="558">
        <v>0</v>
      </c>
      <c r="AN59" s="558">
        <v>0</v>
      </c>
      <c r="AO59" s="558">
        <v>0</v>
      </c>
      <c r="AP59" s="558">
        <v>0</v>
      </c>
      <c r="AQ59" s="558">
        <v>0</v>
      </c>
      <c r="AR59" s="558">
        <v>0</v>
      </c>
      <c r="AS59" s="558">
        <v>0</v>
      </c>
      <c r="AT59" s="558">
        <v>0</v>
      </c>
      <c r="AU59" s="558">
        <v>0</v>
      </c>
      <c r="AV59" s="558">
        <v>0</v>
      </c>
      <c r="AW59" s="558">
        <v>0</v>
      </c>
      <c r="AX59" s="558">
        <v>0</v>
      </c>
      <c r="AY59" s="558">
        <v>0</v>
      </c>
      <c r="AZ59" s="558">
        <v>0</v>
      </c>
      <c r="BA59" s="558">
        <v>0</v>
      </c>
      <c r="BB59" s="558">
        <v>0</v>
      </c>
      <c r="BC59" s="558">
        <v>0</v>
      </c>
      <c r="BD59" s="558">
        <v>0</v>
      </c>
      <c r="BE59" s="558">
        <v>0</v>
      </c>
      <c r="BF59" s="558">
        <v>0</v>
      </c>
      <c r="BG59" s="558">
        <v>0</v>
      </c>
      <c r="BH59" s="558">
        <v>0</v>
      </c>
      <c r="BI59" s="558">
        <v>0</v>
      </c>
      <c r="BJ59" s="558">
        <v>0</v>
      </c>
      <c r="BK59" s="558">
        <v>0</v>
      </c>
      <c r="BL59" s="558">
        <v>0</v>
      </c>
      <c r="BM59" s="558">
        <v>0</v>
      </c>
      <c r="BN59" s="558">
        <v>0</v>
      </c>
      <c r="BO59" s="558">
        <v>0</v>
      </c>
      <c r="BP59" s="558">
        <v>0</v>
      </c>
      <c r="BQ59" s="558">
        <v>0</v>
      </c>
      <c r="BR59" s="558">
        <v>0</v>
      </c>
      <c r="BS59" s="558">
        <v>0</v>
      </c>
      <c r="BT59" s="558">
        <v>0</v>
      </c>
      <c r="BU59" s="558">
        <v>0</v>
      </c>
      <c r="BV59" s="558">
        <v>0</v>
      </c>
      <c r="BW59" s="558">
        <v>0</v>
      </c>
      <c r="BX59" s="558">
        <v>0</v>
      </c>
      <c r="BY59" s="558">
        <v>0</v>
      </c>
      <c r="BZ59" s="558">
        <v>0</v>
      </c>
      <c r="CA59" s="558">
        <v>0</v>
      </c>
      <c r="CB59" s="559">
        <f t="shared" si="25"/>
        <v>0</v>
      </c>
      <c r="CC59" s="560">
        <f t="shared" si="26"/>
        <v>0</v>
      </c>
    </row>
    <row r="60" spans="1:81">
      <c r="A60" s="561" t="s">
        <v>492</v>
      </c>
      <c r="B60" s="558">
        <v>0</v>
      </c>
      <c r="C60" s="558">
        <v>0</v>
      </c>
      <c r="D60" s="558">
        <v>0</v>
      </c>
      <c r="E60" s="558">
        <v>0</v>
      </c>
      <c r="F60" s="558">
        <v>0</v>
      </c>
      <c r="G60" s="558">
        <v>0</v>
      </c>
      <c r="H60" s="558">
        <v>0</v>
      </c>
      <c r="I60" s="558">
        <v>0</v>
      </c>
      <c r="J60" s="558">
        <v>0</v>
      </c>
      <c r="K60" s="558">
        <v>0</v>
      </c>
      <c r="L60" s="558">
        <v>0</v>
      </c>
      <c r="M60" s="558">
        <v>0</v>
      </c>
      <c r="N60" s="558">
        <v>0</v>
      </c>
      <c r="O60" s="558">
        <v>0</v>
      </c>
      <c r="P60" s="558">
        <v>0</v>
      </c>
      <c r="Q60" s="558">
        <v>0</v>
      </c>
      <c r="R60" s="558">
        <v>0</v>
      </c>
      <c r="S60" s="558">
        <v>0</v>
      </c>
      <c r="T60" s="558">
        <v>0</v>
      </c>
      <c r="U60" s="558">
        <v>0</v>
      </c>
      <c r="V60" s="558">
        <v>0</v>
      </c>
      <c r="W60" s="558">
        <v>0</v>
      </c>
      <c r="X60" s="558">
        <v>0</v>
      </c>
      <c r="Y60" s="558">
        <v>0</v>
      </c>
      <c r="Z60" s="558">
        <v>0</v>
      </c>
      <c r="AA60" s="558">
        <v>0</v>
      </c>
      <c r="AB60" s="558">
        <v>0</v>
      </c>
      <c r="AC60" s="558">
        <v>0</v>
      </c>
      <c r="AD60" s="558">
        <v>0</v>
      </c>
      <c r="AE60" s="558">
        <v>0</v>
      </c>
      <c r="AF60" s="558">
        <v>0</v>
      </c>
      <c r="AG60" s="558">
        <v>0</v>
      </c>
      <c r="AH60" s="558">
        <v>0</v>
      </c>
      <c r="AI60" s="558">
        <v>0</v>
      </c>
      <c r="AJ60" s="558">
        <v>0</v>
      </c>
      <c r="AK60" s="558">
        <v>0</v>
      </c>
      <c r="AL60" s="558">
        <v>0</v>
      </c>
      <c r="AM60" s="558">
        <v>0</v>
      </c>
      <c r="AN60" s="558">
        <v>0</v>
      </c>
      <c r="AO60" s="558">
        <v>0</v>
      </c>
      <c r="AP60" s="558">
        <v>0</v>
      </c>
      <c r="AQ60" s="558">
        <v>0</v>
      </c>
      <c r="AR60" s="558">
        <v>0</v>
      </c>
      <c r="AS60" s="558">
        <v>0</v>
      </c>
      <c r="AT60" s="558">
        <v>0</v>
      </c>
      <c r="AU60" s="558">
        <v>0</v>
      </c>
      <c r="AV60" s="558">
        <v>0</v>
      </c>
      <c r="AW60" s="558">
        <v>0</v>
      </c>
      <c r="AX60" s="558">
        <v>0</v>
      </c>
      <c r="AY60" s="558">
        <v>0</v>
      </c>
      <c r="AZ60" s="558">
        <v>0</v>
      </c>
      <c r="BA60" s="558">
        <v>0</v>
      </c>
      <c r="BB60" s="558">
        <v>0</v>
      </c>
      <c r="BC60" s="558">
        <v>0</v>
      </c>
      <c r="BD60" s="558">
        <v>0</v>
      </c>
      <c r="BE60" s="558">
        <v>0</v>
      </c>
      <c r="BF60" s="558">
        <v>0</v>
      </c>
      <c r="BG60" s="558">
        <v>0</v>
      </c>
      <c r="BH60" s="558">
        <v>0</v>
      </c>
      <c r="BI60" s="558">
        <v>0</v>
      </c>
      <c r="BJ60" s="558">
        <v>0</v>
      </c>
      <c r="BK60" s="558">
        <v>0</v>
      </c>
      <c r="BL60" s="558">
        <v>0</v>
      </c>
      <c r="BM60" s="558">
        <v>0</v>
      </c>
      <c r="BN60" s="558">
        <v>0</v>
      </c>
      <c r="BO60" s="558">
        <v>0</v>
      </c>
      <c r="BP60" s="558">
        <v>0</v>
      </c>
      <c r="BQ60" s="558">
        <v>0</v>
      </c>
      <c r="BR60" s="558">
        <v>0</v>
      </c>
      <c r="BS60" s="558">
        <v>0</v>
      </c>
      <c r="BT60" s="558">
        <v>0</v>
      </c>
      <c r="BU60" s="558">
        <v>0</v>
      </c>
      <c r="BV60" s="558">
        <v>0</v>
      </c>
      <c r="BW60" s="558">
        <v>0</v>
      </c>
      <c r="BX60" s="558">
        <v>0</v>
      </c>
      <c r="BY60" s="558">
        <v>0</v>
      </c>
      <c r="BZ60" s="558">
        <v>0</v>
      </c>
      <c r="CA60" s="558">
        <v>0</v>
      </c>
      <c r="CB60" s="559">
        <f t="shared" si="25"/>
        <v>0</v>
      </c>
      <c r="CC60" s="560">
        <f t="shared" si="26"/>
        <v>0</v>
      </c>
    </row>
    <row r="61" spans="1:81">
      <c r="A61" s="561" t="s">
        <v>493</v>
      </c>
      <c r="B61" s="558">
        <v>0</v>
      </c>
      <c r="C61" s="558">
        <v>0</v>
      </c>
      <c r="D61" s="558">
        <v>0</v>
      </c>
      <c r="E61" s="558">
        <v>0</v>
      </c>
      <c r="F61" s="558">
        <v>0</v>
      </c>
      <c r="G61" s="558">
        <v>0</v>
      </c>
      <c r="H61" s="558">
        <v>0</v>
      </c>
      <c r="I61" s="558">
        <v>0</v>
      </c>
      <c r="J61" s="558">
        <v>0</v>
      </c>
      <c r="K61" s="558">
        <v>0</v>
      </c>
      <c r="L61" s="558">
        <v>0</v>
      </c>
      <c r="M61" s="558">
        <v>0</v>
      </c>
      <c r="N61" s="558">
        <v>0</v>
      </c>
      <c r="O61" s="558">
        <v>0</v>
      </c>
      <c r="P61" s="558">
        <v>0</v>
      </c>
      <c r="Q61" s="558">
        <v>0</v>
      </c>
      <c r="R61" s="558">
        <v>0</v>
      </c>
      <c r="S61" s="558">
        <v>0</v>
      </c>
      <c r="T61" s="558">
        <v>0</v>
      </c>
      <c r="U61" s="558">
        <v>0</v>
      </c>
      <c r="V61" s="558">
        <v>0</v>
      </c>
      <c r="W61" s="558">
        <v>0</v>
      </c>
      <c r="X61" s="558">
        <v>0</v>
      </c>
      <c r="Y61" s="558">
        <v>0</v>
      </c>
      <c r="Z61" s="558">
        <v>0</v>
      </c>
      <c r="AA61" s="558">
        <v>0</v>
      </c>
      <c r="AB61" s="558">
        <v>0</v>
      </c>
      <c r="AC61" s="558">
        <v>0</v>
      </c>
      <c r="AD61" s="558">
        <v>0</v>
      </c>
      <c r="AE61" s="558">
        <v>0</v>
      </c>
      <c r="AF61" s="558">
        <v>0</v>
      </c>
      <c r="AG61" s="558">
        <v>0</v>
      </c>
      <c r="AH61" s="558">
        <v>0</v>
      </c>
      <c r="AI61" s="558">
        <v>0</v>
      </c>
      <c r="AJ61" s="558">
        <v>0</v>
      </c>
      <c r="AK61" s="558">
        <v>0</v>
      </c>
      <c r="AL61" s="558">
        <v>0</v>
      </c>
      <c r="AM61" s="558">
        <v>0</v>
      </c>
      <c r="AN61" s="558">
        <v>0</v>
      </c>
      <c r="AO61" s="558">
        <v>0</v>
      </c>
      <c r="AP61" s="558">
        <v>0</v>
      </c>
      <c r="AQ61" s="558">
        <v>0</v>
      </c>
      <c r="AR61" s="558">
        <v>0</v>
      </c>
      <c r="AS61" s="558">
        <v>0</v>
      </c>
      <c r="AT61" s="558">
        <v>0</v>
      </c>
      <c r="AU61" s="558">
        <v>0</v>
      </c>
      <c r="AV61" s="558">
        <v>0</v>
      </c>
      <c r="AW61" s="558">
        <v>0</v>
      </c>
      <c r="AX61" s="558">
        <v>0</v>
      </c>
      <c r="AY61" s="558">
        <v>0</v>
      </c>
      <c r="AZ61" s="558">
        <v>0</v>
      </c>
      <c r="BA61" s="558">
        <v>0</v>
      </c>
      <c r="BB61" s="558">
        <v>0</v>
      </c>
      <c r="BC61" s="558">
        <v>0</v>
      </c>
      <c r="BD61" s="558">
        <v>0</v>
      </c>
      <c r="BE61" s="558">
        <v>0</v>
      </c>
      <c r="BF61" s="558">
        <v>0</v>
      </c>
      <c r="BG61" s="558">
        <v>0</v>
      </c>
      <c r="BH61" s="558">
        <v>0</v>
      </c>
      <c r="BI61" s="558">
        <v>0</v>
      </c>
      <c r="BJ61" s="558">
        <v>0</v>
      </c>
      <c r="BK61" s="558">
        <v>0</v>
      </c>
      <c r="BL61" s="558">
        <v>0</v>
      </c>
      <c r="BM61" s="558">
        <v>0</v>
      </c>
      <c r="BN61" s="558">
        <v>0</v>
      </c>
      <c r="BO61" s="558">
        <v>0</v>
      </c>
      <c r="BP61" s="558">
        <v>0</v>
      </c>
      <c r="BQ61" s="558">
        <v>0</v>
      </c>
      <c r="BR61" s="558">
        <v>0</v>
      </c>
      <c r="BS61" s="558">
        <v>0</v>
      </c>
      <c r="BT61" s="558">
        <v>0</v>
      </c>
      <c r="BU61" s="558">
        <v>0</v>
      </c>
      <c r="BV61" s="558">
        <v>0</v>
      </c>
      <c r="BW61" s="558">
        <v>0</v>
      </c>
      <c r="BX61" s="558">
        <v>0</v>
      </c>
      <c r="BY61" s="558">
        <v>0</v>
      </c>
      <c r="BZ61" s="558">
        <v>0</v>
      </c>
      <c r="CA61" s="558">
        <v>0</v>
      </c>
      <c r="CB61" s="559">
        <f t="shared" si="25"/>
        <v>0</v>
      </c>
      <c r="CC61" s="560">
        <f t="shared" si="26"/>
        <v>0</v>
      </c>
    </row>
    <row r="62" spans="1:81">
      <c r="A62" s="561" t="s">
        <v>494</v>
      </c>
      <c r="B62" s="558">
        <v>0</v>
      </c>
      <c r="C62" s="558">
        <v>0</v>
      </c>
      <c r="D62" s="558">
        <v>0</v>
      </c>
      <c r="E62" s="558">
        <v>0</v>
      </c>
      <c r="F62" s="558">
        <v>0</v>
      </c>
      <c r="G62" s="558">
        <v>0</v>
      </c>
      <c r="H62" s="558">
        <v>0</v>
      </c>
      <c r="I62" s="558">
        <v>0</v>
      </c>
      <c r="J62" s="558">
        <v>0</v>
      </c>
      <c r="K62" s="558">
        <v>0</v>
      </c>
      <c r="L62" s="558">
        <v>0</v>
      </c>
      <c r="M62" s="558">
        <v>0</v>
      </c>
      <c r="N62" s="558">
        <v>0</v>
      </c>
      <c r="O62" s="558">
        <v>0</v>
      </c>
      <c r="P62" s="558">
        <v>0</v>
      </c>
      <c r="Q62" s="558">
        <v>0</v>
      </c>
      <c r="R62" s="558">
        <v>0</v>
      </c>
      <c r="S62" s="558">
        <v>0</v>
      </c>
      <c r="T62" s="558">
        <v>0</v>
      </c>
      <c r="U62" s="558">
        <v>0</v>
      </c>
      <c r="V62" s="558">
        <v>0</v>
      </c>
      <c r="W62" s="558">
        <v>0</v>
      </c>
      <c r="X62" s="558">
        <v>0</v>
      </c>
      <c r="Y62" s="558">
        <v>0</v>
      </c>
      <c r="Z62" s="558">
        <v>0</v>
      </c>
      <c r="AA62" s="558">
        <v>0</v>
      </c>
      <c r="AB62" s="558">
        <v>0</v>
      </c>
      <c r="AC62" s="558">
        <v>0</v>
      </c>
      <c r="AD62" s="558">
        <v>0</v>
      </c>
      <c r="AE62" s="558">
        <v>0</v>
      </c>
      <c r="AF62" s="558">
        <v>0</v>
      </c>
      <c r="AG62" s="558">
        <v>0</v>
      </c>
      <c r="AH62" s="558">
        <v>0</v>
      </c>
      <c r="AI62" s="558">
        <v>0</v>
      </c>
      <c r="AJ62" s="558">
        <v>0</v>
      </c>
      <c r="AK62" s="558">
        <v>0</v>
      </c>
      <c r="AL62" s="558">
        <v>0</v>
      </c>
      <c r="AM62" s="558">
        <v>0</v>
      </c>
      <c r="AN62" s="558">
        <v>0</v>
      </c>
      <c r="AO62" s="558">
        <v>0</v>
      </c>
      <c r="AP62" s="558">
        <v>0</v>
      </c>
      <c r="AQ62" s="558">
        <v>0</v>
      </c>
      <c r="AR62" s="558">
        <v>0</v>
      </c>
      <c r="AS62" s="558">
        <v>0</v>
      </c>
      <c r="AT62" s="558">
        <v>0</v>
      </c>
      <c r="AU62" s="558">
        <v>0</v>
      </c>
      <c r="AV62" s="558">
        <v>0</v>
      </c>
      <c r="AW62" s="558">
        <v>0</v>
      </c>
      <c r="AX62" s="558">
        <v>0</v>
      </c>
      <c r="AY62" s="558">
        <v>0</v>
      </c>
      <c r="AZ62" s="558">
        <v>0</v>
      </c>
      <c r="BA62" s="558">
        <v>0</v>
      </c>
      <c r="BB62" s="558">
        <v>0</v>
      </c>
      <c r="BC62" s="558">
        <v>0</v>
      </c>
      <c r="BD62" s="558">
        <v>0</v>
      </c>
      <c r="BE62" s="558">
        <v>0</v>
      </c>
      <c r="BF62" s="558">
        <v>0</v>
      </c>
      <c r="BG62" s="558">
        <v>0</v>
      </c>
      <c r="BH62" s="558">
        <v>0</v>
      </c>
      <c r="BI62" s="558">
        <v>0</v>
      </c>
      <c r="BJ62" s="558">
        <v>0</v>
      </c>
      <c r="BK62" s="558">
        <v>0</v>
      </c>
      <c r="BL62" s="558">
        <v>0</v>
      </c>
      <c r="BM62" s="558">
        <v>0</v>
      </c>
      <c r="BN62" s="558">
        <v>0</v>
      </c>
      <c r="BO62" s="558">
        <v>0</v>
      </c>
      <c r="BP62" s="558">
        <v>0</v>
      </c>
      <c r="BQ62" s="558">
        <v>0</v>
      </c>
      <c r="BR62" s="558">
        <v>0</v>
      </c>
      <c r="BS62" s="558">
        <v>0</v>
      </c>
      <c r="BT62" s="558">
        <v>0</v>
      </c>
      <c r="BU62" s="558">
        <v>0</v>
      </c>
      <c r="BV62" s="558">
        <v>0</v>
      </c>
      <c r="BW62" s="558">
        <v>0</v>
      </c>
      <c r="BX62" s="558">
        <v>0</v>
      </c>
      <c r="BY62" s="558">
        <v>0</v>
      </c>
      <c r="BZ62" s="558">
        <v>0</v>
      </c>
      <c r="CA62" s="558">
        <v>0</v>
      </c>
      <c r="CB62" s="559">
        <f t="shared" si="25"/>
        <v>0</v>
      </c>
      <c r="CC62" s="560">
        <f t="shared" si="26"/>
        <v>0</v>
      </c>
    </row>
    <row r="63" spans="1:81">
      <c r="A63" s="561" t="s">
        <v>801</v>
      </c>
      <c r="B63" s="558">
        <v>0</v>
      </c>
      <c r="C63" s="558">
        <v>0</v>
      </c>
      <c r="D63" s="558">
        <v>0</v>
      </c>
      <c r="E63" s="558">
        <v>0</v>
      </c>
      <c r="F63" s="558">
        <v>0</v>
      </c>
      <c r="G63" s="558">
        <v>0</v>
      </c>
      <c r="H63" s="558">
        <v>0</v>
      </c>
      <c r="I63" s="558">
        <v>0</v>
      </c>
      <c r="J63" s="558">
        <v>0</v>
      </c>
      <c r="K63" s="558">
        <v>0</v>
      </c>
      <c r="L63" s="558">
        <v>0</v>
      </c>
      <c r="M63" s="558">
        <v>0</v>
      </c>
      <c r="N63" s="558">
        <v>0</v>
      </c>
      <c r="O63" s="558">
        <v>0</v>
      </c>
      <c r="P63" s="558">
        <v>0</v>
      </c>
      <c r="Q63" s="558">
        <v>0</v>
      </c>
      <c r="R63" s="558">
        <v>0</v>
      </c>
      <c r="S63" s="558">
        <v>0</v>
      </c>
      <c r="T63" s="558">
        <v>0</v>
      </c>
      <c r="U63" s="558">
        <v>0</v>
      </c>
      <c r="V63" s="558">
        <v>0</v>
      </c>
      <c r="W63" s="558">
        <v>0</v>
      </c>
      <c r="X63" s="558">
        <v>0</v>
      </c>
      <c r="Y63" s="558">
        <v>0</v>
      </c>
      <c r="Z63" s="558">
        <v>0</v>
      </c>
      <c r="AA63" s="558">
        <v>0</v>
      </c>
      <c r="AB63" s="558">
        <v>0</v>
      </c>
      <c r="AC63" s="558">
        <v>0</v>
      </c>
      <c r="AD63" s="558">
        <v>0</v>
      </c>
      <c r="AE63" s="558">
        <v>0</v>
      </c>
      <c r="AF63" s="558">
        <v>0</v>
      </c>
      <c r="AG63" s="558">
        <v>0</v>
      </c>
      <c r="AH63" s="558">
        <v>0</v>
      </c>
      <c r="AI63" s="558">
        <v>0</v>
      </c>
      <c r="AJ63" s="558">
        <v>0</v>
      </c>
      <c r="AK63" s="558">
        <v>0</v>
      </c>
      <c r="AL63" s="558">
        <v>0</v>
      </c>
      <c r="AM63" s="558">
        <v>0</v>
      </c>
      <c r="AN63" s="558">
        <v>0</v>
      </c>
      <c r="AO63" s="558">
        <v>0</v>
      </c>
      <c r="AP63" s="558">
        <v>0</v>
      </c>
      <c r="AQ63" s="558">
        <v>0</v>
      </c>
      <c r="AR63" s="558">
        <v>0</v>
      </c>
      <c r="AS63" s="558">
        <v>0</v>
      </c>
      <c r="AT63" s="558">
        <v>0</v>
      </c>
      <c r="AU63" s="558">
        <v>0</v>
      </c>
      <c r="AV63" s="558">
        <v>0</v>
      </c>
      <c r="AW63" s="558">
        <v>0</v>
      </c>
      <c r="AX63" s="558">
        <v>0</v>
      </c>
      <c r="AY63" s="558">
        <v>0</v>
      </c>
      <c r="AZ63" s="558">
        <v>0</v>
      </c>
      <c r="BA63" s="558">
        <v>0</v>
      </c>
      <c r="BB63" s="558">
        <v>0</v>
      </c>
      <c r="BC63" s="558">
        <v>0</v>
      </c>
      <c r="BD63" s="558">
        <v>0</v>
      </c>
      <c r="BE63" s="558">
        <v>0</v>
      </c>
      <c r="BF63" s="558">
        <v>0</v>
      </c>
      <c r="BG63" s="558">
        <v>0</v>
      </c>
      <c r="BH63" s="558">
        <v>0</v>
      </c>
      <c r="BI63" s="558">
        <v>0</v>
      </c>
      <c r="BJ63" s="558">
        <v>0</v>
      </c>
      <c r="BK63" s="558">
        <v>0</v>
      </c>
      <c r="BL63" s="558">
        <v>0</v>
      </c>
      <c r="BM63" s="558">
        <v>0</v>
      </c>
      <c r="BN63" s="558">
        <v>0</v>
      </c>
      <c r="BO63" s="558">
        <v>0</v>
      </c>
      <c r="BP63" s="558">
        <v>0</v>
      </c>
      <c r="BQ63" s="558">
        <v>0</v>
      </c>
      <c r="BR63" s="558">
        <v>0</v>
      </c>
      <c r="BS63" s="558">
        <v>0</v>
      </c>
      <c r="BT63" s="558">
        <v>0</v>
      </c>
      <c r="BU63" s="558">
        <v>0</v>
      </c>
      <c r="BV63" s="558">
        <v>0</v>
      </c>
      <c r="BW63" s="558">
        <v>0</v>
      </c>
      <c r="BX63" s="558">
        <v>0</v>
      </c>
      <c r="BY63" s="558">
        <v>0</v>
      </c>
      <c r="BZ63" s="558">
        <v>0</v>
      </c>
      <c r="CA63" s="558">
        <v>0</v>
      </c>
      <c r="CB63" s="559">
        <f t="shared" si="25"/>
        <v>0</v>
      </c>
      <c r="CC63" s="560">
        <f t="shared" si="26"/>
        <v>0</v>
      </c>
    </row>
    <row r="64" spans="1:81">
      <c r="A64" s="561" t="s">
        <v>802</v>
      </c>
      <c r="B64" s="558">
        <v>0</v>
      </c>
      <c r="C64" s="558">
        <v>0</v>
      </c>
      <c r="D64" s="558">
        <v>0</v>
      </c>
      <c r="E64" s="558">
        <v>0</v>
      </c>
      <c r="F64" s="558">
        <v>0</v>
      </c>
      <c r="G64" s="558">
        <v>0</v>
      </c>
      <c r="H64" s="558">
        <v>0</v>
      </c>
      <c r="I64" s="558">
        <v>0</v>
      </c>
      <c r="J64" s="558">
        <v>0</v>
      </c>
      <c r="K64" s="558">
        <v>0</v>
      </c>
      <c r="L64" s="558">
        <v>0</v>
      </c>
      <c r="M64" s="558">
        <v>0</v>
      </c>
      <c r="N64" s="558">
        <v>0</v>
      </c>
      <c r="O64" s="558">
        <v>0</v>
      </c>
      <c r="P64" s="558">
        <v>0</v>
      </c>
      <c r="Q64" s="558">
        <v>0</v>
      </c>
      <c r="R64" s="558">
        <v>0</v>
      </c>
      <c r="S64" s="558">
        <v>0</v>
      </c>
      <c r="T64" s="558">
        <v>0</v>
      </c>
      <c r="U64" s="558">
        <v>0</v>
      </c>
      <c r="V64" s="558">
        <v>0</v>
      </c>
      <c r="W64" s="558">
        <v>0</v>
      </c>
      <c r="X64" s="558">
        <v>0</v>
      </c>
      <c r="Y64" s="558">
        <v>0</v>
      </c>
      <c r="Z64" s="558">
        <v>0</v>
      </c>
      <c r="AA64" s="558">
        <v>0</v>
      </c>
      <c r="AB64" s="558">
        <v>0</v>
      </c>
      <c r="AC64" s="558">
        <v>0</v>
      </c>
      <c r="AD64" s="558">
        <v>0</v>
      </c>
      <c r="AE64" s="558">
        <v>0</v>
      </c>
      <c r="AF64" s="558">
        <v>0</v>
      </c>
      <c r="AG64" s="558">
        <v>0</v>
      </c>
      <c r="AH64" s="558">
        <v>0</v>
      </c>
      <c r="AI64" s="558">
        <v>0</v>
      </c>
      <c r="AJ64" s="558">
        <v>0</v>
      </c>
      <c r="AK64" s="558">
        <v>0</v>
      </c>
      <c r="AL64" s="558">
        <v>0</v>
      </c>
      <c r="AM64" s="558">
        <v>0</v>
      </c>
      <c r="AN64" s="558">
        <v>0</v>
      </c>
      <c r="AO64" s="558">
        <v>0</v>
      </c>
      <c r="AP64" s="558">
        <v>0</v>
      </c>
      <c r="AQ64" s="558">
        <v>0</v>
      </c>
      <c r="AR64" s="558">
        <v>0</v>
      </c>
      <c r="AS64" s="558">
        <v>0</v>
      </c>
      <c r="AT64" s="558">
        <v>0</v>
      </c>
      <c r="AU64" s="558">
        <v>0</v>
      </c>
      <c r="AV64" s="558">
        <v>0</v>
      </c>
      <c r="AW64" s="558">
        <v>0</v>
      </c>
      <c r="AX64" s="558">
        <v>0</v>
      </c>
      <c r="AY64" s="558">
        <v>0</v>
      </c>
      <c r="AZ64" s="558">
        <v>0</v>
      </c>
      <c r="BA64" s="558">
        <v>0</v>
      </c>
      <c r="BB64" s="558">
        <v>0</v>
      </c>
      <c r="BC64" s="558">
        <v>0</v>
      </c>
      <c r="BD64" s="558">
        <v>0</v>
      </c>
      <c r="BE64" s="558">
        <v>0</v>
      </c>
      <c r="BF64" s="558">
        <v>0</v>
      </c>
      <c r="BG64" s="558">
        <v>0</v>
      </c>
      <c r="BH64" s="558">
        <v>0</v>
      </c>
      <c r="BI64" s="558">
        <v>0</v>
      </c>
      <c r="BJ64" s="558">
        <v>0</v>
      </c>
      <c r="BK64" s="558">
        <v>0</v>
      </c>
      <c r="BL64" s="558">
        <v>0</v>
      </c>
      <c r="BM64" s="558">
        <v>0</v>
      </c>
      <c r="BN64" s="558">
        <v>0</v>
      </c>
      <c r="BO64" s="558">
        <v>0</v>
      </c>
      <c r="BP64" s="558">
        <v>0</v>
      </c>
      <c r="BQ64" s="558">
        <v>0</v>
      </c>
      <c r="BR64" s="558">
        <v>0</v>
      </c>
      <c r="BS64" s="558">
        <v>0</v>
      </c>
      <c r="BT64" s="558">
        <v>0</v>
      </c>
      <c r="BU64" s="558">
        <v>0</v>
      </c>
      <c r="BV64" s="558">
        <v>0</v>
      </c>
      <c r="BW64" s="558">
        <v>0</v>
      </c>
      <c r="BX64" s="558">
        <v>0</v>
      </c>
      <c r="BY64" s="558">
        <v>0</v>
      </c>
      <c r="BZ64" s="558">
        <v>0</v>
      </c>
      <c r="CA64" s="558">
        <v>0</v>
      </c>
      <c r="CB64" s="559">
        <f t="shared" si="25"/>
        <v>0</v>
      </c>
      <c r="CC64" s="560">
        <f t="shared" si="26"/>
        <v>0</v>
      </c>
    </row>
    <row r="65" spans="1:83">
      <c r="A65" s="561" t="s">
        <v>499</v>
      </c>
      <c r="B65" s="558">
        <v>0</v>
      </c>
      <c r="C65" s="558">
        <v>0</v>
      </c>
      <c r="D65" s="558">
        <v>0</v>
      </c>
      <c r="E65" s="558">
        <v>0</v>
      </c>
      <c r="F65" s="558">
        <v>0</v>
      </c>
      <c r="G65" s="558">
        <v>0</v>
      </c>
      <c r="H65" s="558">
        <v>0</v>
      </c>
      <c r="I65" s="558">
        <v>0</v>
      </c>
      <c r="J65" s="558">
        <v>0</v>
      </c>
      <c r="K65" s="558">
        <v>0</v>
      </c>
      <c r="L65" s="558">
        <v>0</v>
      </c>
      <c r="M65" s="558">
        <v>0</v>
      </c>
      <c r="N65" s="558">
        <v>0</v>
      </c>
      <c r="O65" s="558">
        <v>0</v>
      </c>
      <c r="P65" s="558">
        <v>0</v>
      </c>
      <c r="Q65" s="558">
        <v>0</v>
      </c>
      <c r="R65" s="558">
        <v>0</v>
      </c>
      <c r="S65" s="558">
        <v>0</v>
      </c>
      <c r="T65" s="558">
        <v>0</v>
      </c>
      <c r="U65" s="558">
        <v>0</v>
      </c>
      <c r="V65" s="558">
        <v>0</v>
      </c>
      <c r="W65" s="558">
        <v>0</v>
      </c>
      <c r="X65" s="558">
        <v>0</v>
      </c>
      <c r="Y65" s="558">
        <v>0</v>
      </c>
      <c r="Z65" s="558">
        <v>0</v>
      </c>
      <c r="AA65" s="558">
        <v>0</v>
      </c>
      <c r="AB65" s="558">
        <v>0</v>
      </c>
      <c r="AC65" s="558">
        <v>0</v>
      </c>
      <c r="AD65" s="558">
        <v>0</v>
      </c>
      <c r="AE65" s="558">
        <v>0</v>
      </c>
      <c r="AF65" s="558">
        <v>0</v>
      </c>
      <c r="AG65" s="558">
        <v>0</v>
      </c>
      <c r="AH65" s="558">
        <v>0</v>
      </c>
      <c r="AI65" s="558">
        <v>0</v>
      </c>
      <c r="AJ65" s="558">
        <v>0</v>
      </c>
      <c r="AK65" s="558">
        <v>0</v>
      </c>
      <c r="AL65" s="558">
        <v>0</v>
      </c>
      <c r="AM65" s="558">
        <v>0</v>
      </c>
      <c r="AN65" s="558">
        <v>0</v>
      </c>
      <c r="AO65" s="558">
        <v>0</v>
      </c>
      <c r="AP65" s="558">
        <v>0</v>
      </c>
      <c r="AQ65" s="558">
        <v>0</v>
      </c>
      <c r="AR65" s="558">
        <v>0</v>
      </c>
      <c r="AS65" s="558">
        <v>0</v>
      </c>
      <c r="AT65" s="558">
        <v>0</v>
      </c>
      <c r="AU65" s="558">
        <v>0</v>
      </c>
      <c r="AV65" s="558">
        <v>0</v>
      </c>
      <c r="AW65" s="558">
        <v>0</v>
      </c>
      <c r="AX65" s="558">
        <v>0</v>
      </c>
      <c r="AY65" s="558">
        <v>0</v>
      </c>
      <c r="AZ65" s="558">
        <v>0</v>
      </c>
      <c r="BA65" s="558">
        <v>0</v>
      </c>
      <c r="BB65" s="558">
        <v>0</v>
      </c>
      <c r="BC65" s="558">
        <v>0</v>
      </c>
      <c r="BD65" s="558">
        <v>0</v>
      </c>
      <c r="BE65" s="558">
        <v>0</v>
      </c>
      <c r="BF65" s="558">
        <v>0</v>
      </c>
      <c r="BG65" s="558">
        <v>0</v>
      </c>
      <c r="BH65" s="558">
        <v>0</v>
      </c>
      <c r="BI65" s="558">
        <v>0</v>
      </c>
      <c r="BJ65" s="558">
        <v>0</v>
      </c>
      <c r="BK65" s="558">
        <v>0</v>
      </c>
      <c r="BL65" s="558">
        <v>0</v>
      </c>
      <c r="BM65" s="558">
        <v>0</v>
      </c>
      <c r="BN65" s="558">
        <v>0</v>
      </c>
      <c r="BO65" s="558">
        <v>0</v>
      </c>
      <c r="BP65" s="558">
        <v>0</v>
      </c>
      <c r="BQ65" s="558">
        <v>0</v>
      </c>
      <c r="BR65" s="558">
        <v>0</v>
      </c>
      <c r="BS65" s="558">
        <v>0</v>
      </c>
      <c r="BT65" s="558">
        <v>0</v>
      </c>
      <c r="BU65" s="558">
        <v>0</v>
      </c>
      <c r="BV65" s="558">
        <v>0</v>
      </c>
      <c r="BW65" s="558">
        <v>0</v>
      </c>
      <c r="BX65" s="558">
        <v>0</v>
      </c>
      <c r="BY65" s="558">
        <v>0</v>
      </c>
      <c r="BZ65" s="558">
        <v>0</v>
      </c>
      <c r="CA65" s="558">
        <v>0</v>
      </c>
      <c r="CB65" s="559">
        <f t="shared" si="25"/>
        <v>0</v>
      </c>
      <c r="CC65" s="560">
        <f t="shared" si="26"/>
        <v>0</v>
      </c>
    </row>
    <row r="66" spans="1:83">
      <c r="A66" s="561" t="s">
        <v>500</v>
      </c>
      <c r="B66" s="558">
        <v>0</v>
      </c>
      <c r="C66" s="558">
        <v>0</v>
      </c>
      <c r="D66" s="558">
        <v>0</v>
      </c>
      <c r="E66" s="558">
        <v>0</v>
      </c>
      <c r="F66" s="558">
        <v>0</v>
      </c>
      <c r="G66" s="558">
        <v>0</v>
      </c>
      <c r="H66" s="558">
        <v>0</v>
      </c>
      <c r="I66" s="558">
        <v>0</v>
      </c>
      <c r="J66" s="558">
        <v>0</v>
      </c>
      <c r="K66" s="558">
        <v>0</v>
      </c>
      <c r="L66" s="558">
        <v>0</v>
      </c>
      <c r="M66" s="558">
        <v>0</v>
      </c>
      <c r="N66" s="558">
        <v>0</v>
      </c>
      <c r="O66" s="558">
        <v>0</v>
      </c>
      <c r="P66" s="558">
        <v>0</v>
      </c>
      <c r="Q66" s="558">
        <v>0</v>
      </c>
      <c r="R66" s="558">
        <v>0</v>
      </c>
      <c r="S66" s="558">
        <v>0</v>
      </c>
      <c r="T66" s="558">
        <v>0</v>
      </c>
      <c r="U66" s="558">
        <v>0</v>
      </c>
      <c r="V66" s="558">
        <v>0</v>
      </c>
      <c r="W66" s="558">
        <v>0</v>
      </c>
      <c r="X66" s="558">
        <v>0</v>
      </c>
      <c r="Y66" s="558">
        <v>0</v>
      </c>
      <c r="Z66" s="558">
        <v>0</v>
      </c>
      <c r="AA66" s="558">
        <v>0</v>
      </c>
      <c r="AB66" s="558">
        <v>0</v>
      </c>
      <c r="AC66" s="558">
        <v>0</v>
      </c>
      <c r="AD66" s="558">
        <v>0</v>
      </c>
      <c r="AE66" s="558">
        <v>0</v>
      </c>
      <c r="AF66" s="558">
        <v>0</v>
      </c>
      <c r="AG66" s="558">
        <v>0</v>
      </c>
      <c r="AH66" s="558">
        <v>0</v>
      </c>
      <c r="AI66" s="558">
        <v>0</v>
      </c>
      <c r="AJ66" s="558">
        <v>0</v>
      </c>
      <c r="AK66" s="558">
        <v>0</v>
      </c>
      <c r="AL66" s="558">
        <v>0</v>
      </c>
      <c r="AM66" s="558">
        <v>0</v>
      </c>
      <c r="AN66" s="558">
        <v>0</v>
      </c>
      <c r="AO66" s="558">
        <v>0</v>
      </c>
      <c r="AP66" s="558">
        <v>0</v>
      </c>
      <c r="AQ66" s="558">
        <v>0</v>
      </c>
      <c r="AR66" s="558">
        <v>0</v>
      </c>
      <c r="AS66" s="558">
        <v>0</v>
      </c>
      <c r="AT66" s="558">
        <v>0</v>
      </c>
      <c r="AU66" s="558">
        <v>0</v>
      </c>
      <c r="AV66" s="558">
        <v>0</v>
      </c>
      <c r="AW66" s="558">
        <v>0</v>
      </c>
      <c r="AX66" s="558">
        <v>0</v>
      </c>
      <c r="AY66" s="558">
        <v>0</v>
      </c>
      <c r="AZ66" s="558">
        <v>0</v>
      </c>
      <c r="BA66" s="558">
        <v>0</v>
      </c>
      <c r="BB66" s="558">
        <v>0</v>
      </c>
      <c r="BC66" s="558">
        <v>0</v>
      </c>
      <c r="BD66" s="558">
        <v>0</v>
      </c>
      <c r="BE66" s="558">
        <v>0</v>
      </c>
      <c r="BF66" s="558">
        <v>0</v>
      </c>
      <c r="BG66" s="558">
        <v>0</v>
      </c>
      <c r="BH66" s="558">
        <v>0</v>
      </c>
      <c r="BI66" s="558">
        <v>0</v>
      </c>
      <c r="BJ66" s="558">
        <v>0</v>
      </c>
      <c r="BK66" s="558">
        <v>0</v>
      </c>
      <c r="BL66" s="558">
        <v>0</v>
      </c>
      <c r="BM66" s="558">
        <v>0</v>
      </c>
      <c r="BN66" s="558">
        <v>0</v>
      </c>
      <c r="BO66" s="558">
        <v>0</v>
      </c>
      <c r="BP66" s="558">
        <v>0</v>
      </c>
      <c r="BQ66" s="558">
        <v>0</v>
      </c>
      <c r="BR66" s="558">
        <v>0</v>
      </c>
      <c r="BS66" s="558">
        <v>0</v>
      </c>
      <c r="BT66" s="558">
        <v>0</v>
      </c>
      <c r="BU66" s="558">
        <v>0</v>
      </c>
      <c r="BV66" s="558">
        <v>0</v>
      </c>
      <c r="BW66" s="558">
        <v>0</v>
      </c>
      <c r="BX66" s="558">
        <v>0</v>
      </c>
      <c r="BY66" s="558">
        <v>0</v>
      </c>
      <c r="BZ66" s="558">
        <v>0</v>
      </c>
      <c r="CA66" s="558">
        <v>0</v>
      </c>
      <c r="CB66" s="559">
        <f t="shared" si="25"/>
        <v>0</v>
      </c>
      <c r="CC66" s="560">
        <f t="shared" si="26"/>
        <v>0</v>
      </c>
    </row>
    <row r="67" spans="1:83">
      <c r="A67" s="562" t="s">
        <v>524</v>
      </c>
      <c r="B67" s="558">
        <v>0</v>
      </c>
      <c r="C67" s="558">
        <v>0</v>
      </c>
      <c r="D67" s="558">
        <v>0</v>
      </c>
      <c r="E67" s="558">
        <v>0</v>
      </c>
      <c r="F67" s="558">
        <v>0</v>
      </c>
      <c r="G67" s="558">
        <v>0</v>
      </c>
      <c r="H67" s="558">
        <v>0</v>
      </c>
      <c r="I67" s="558">
        <v>0</v>
      </c>
      <c r="J67" s="558">
        <v>0</v>
      </c>
      <c r="K67" s="558">
        <v>0</v>
      </c>
      <c r="L67" s="558">
        <v>0</v>
      </c>
      <c r="M67" s="558">
        <v>0</v>
      </c>
      <c r="N67" s="558">
        <v>0</v>
      </c>
      <c r="O67" s="558">
        <v>0</v>
      </c>
      <c r="P67" s="558">
        <v>0</v>
      </c>
      <c r="Q67" s="558">
        <v>0</v>
      </c>
      <c r="R67" s="558">
        <v>0</v>
      </c>
      <c r="S67" s="558">
        <v>0</v>
      </c>
      <c r="T67" s="558">
        <v>0</v>
      </c>
      <c r="U67" s="558">
        <v>0</v>
      </c>
      <c r="V67" s="558">
        <v>0</v>
      </c>
      <c r="W67" s="558">
        <v>0</v>
      </c>
      <c r="X67" s="558">
        <v>0</v>
      </c>
      <c r="Y67" s="558">
        <v>0</v>
      </c>
      <c r="Z67" s="558">
        <v>0</v>
      </c>
      <c r="AA67" s="558">
        <v>0</v>
      </c>
      <c r="AB67" s="558">
        <v>0</v>
      </c>
      <c r="AC67" s="558">
        <v>0</v>
      </c>
      <c r="AD67" s="558">
        <v>0</v>
      </c>
      <c r="AE67" s="558">
        <v>0</v>
      </c>
      <c r="AF67" s="558">
        <v>0</v>
      </c>
      <c r="AG67" s="558">
        <v>0</v>
      </c>
      <c r="AH67" s="558">
        <v>0</v>
      </c>
      <c r="AI67" s="558">
        <v>0</v>
      </c>
      <c r="AJ67" s="558">
        <v>0</v>
      </c>
      <c r="AK67" s="558">
        <v>0</v>
      </c>
      <c r="AL67" s="558">
        <v>0</v>
      </c>
      <c r="AM67" s="558">
        <v>0</v>
      </c>
      <c r="AN67" s="558">
        <v>0</v>
      </c>
      <c r="AO67" s="558">
        <v>0</v>
      </c>
      <c r="AP67" s="558">
        <v>0</v>
      </c>
      <c r="AQ67" s="558">
        <v>0</v>
      </c>
      <c r="AR67" s="558">
        <v>0</v>
      </c>
      <c r="AS67" s="558">
        <v>0</v>
      </c>
      <c r="AT67" s="558">
        <v>0</v>
      </c>
      <c r="AU67" s="558">
        <v>0</v>
      </c>
      <c r="AV67" s="558">
        <v>0</v>
      </c>
      <c r="AW67" s="558">
        <v>0</v>
      </c>
      <c r="AX67" s="558">
        <v>0</v>
      </c>
      <c r="AY67" s="558">
        <v>0</v>
      </c>
      <c r="AZ67" s="558">
        <v>0</v>
      </c>
      <c r="BA67" s="558">
        <v>0</v>
      </c>
      <c r="BB67" s="558">
        <v>0</v>
      </c>
      <c r="BC67" s="558">
        <v>0</v>
      </c>
      <c r="BD67" s="558">
        <v>0</v>
      </c>
      <c r="BE67" s="558">
        <v>0</v>
      </c>
      <c r="BF67" s="558">
        <v>0</v>
      </c>
      <c r="BG67" s="558">
        <v>0</v>
      </c>
      <c r="BH67" s="558">
        <v>0</v>
      </c>
      <c r="BI67" s="558">
        <v>0</v>
      </c>
      <c r="BJ67" s="558">
        <v>0</v>
      </c>
      <c r="BK67" s="558">
        <v>0</v>
      </c>
      <c r="BL67" s="558">
        <v>0</v>
      </c>
      <c r="BM67" s="558">
        <v>0</v>
      </c>
      <c r="BN67" s="558">
        <v>0</v>
      </c>
      <c r="BO67" s="558">
        <v>0</v>
      </c>
      <c r="BP67" s="558">
        <v>0</v>
      </c>
      <c r="BQ67" s="558">
        <v>0</v>
      </c>
      <c r="BR67" s="558">
        <v>0</v>
      </c>
      <c r="BS67" s="558">
        <v>0</v>
      </c>
      <c r="BT67" s="558">
        <v>0</v>
      </c>
      <c r="BU67" s="558">
        <v>0</v>
      </c>
      <c r="BV67" s="558">
        <v>0</v>
      </c>
      <c r="BW67" s="558">
        <v>0</v>
      </c>
      <c r="BX67" s="558">
        <v>0</v>
      </c>
      <c r="BY67" s="558">
        <v>0</v>
      </c>
      <c r="BZ67" s="558">
        <v>0</v>
      </c>
      <c r="CA67" s="558">
        <v>0</v>
      </c>
      <c r="CB67" s="559">
        <f t="shared" si="25"/>
        <v>0</v>
      </c>
      <c r="CC67" s="560">
        <f t="shared" si="26"/>
        <v>0</v>
      </c>
    </row>
    <row r="68" spans="1:83">
      <c r="A68" s="563" t="s">
        <v>816</v>
      </c>
      <c r="B68" s="556">
        <f>SUM(B69:B78)</f>
        <v>0</v>
      </c>
      <c r="C68" s="556">
        <f t="shared" ref="C68:BN68" si="27">SUM(C69:C78)</f>
        <v>0</v>
      </c>
      <c r="D68" s="556">
        <f t="shared" si="27"/>
        <v>0</v>
      </c>
      <c r="E68" s="556">
        <f t="shared" si="27"/>
        <v>0</v>
      </c>
      <c r="F68" s="556">
        <f t="shared" si="27"/>
        <v>0</v>
      </c>
      <c r="G68" s="556">
        <f t="shared" si="27"/>
        <v>0</v>
      </c>
      <c r="H68" s="556">
        <f t="shared" si="27"/>
        <v>0</v>
      </c>
      <c r="I68" s="556">
        <f t="shared" si="27"/>
        <v>0</v>
      </c>
      <c r="J68" s="556">
        <f t="shared" si="27"/>
        <v>0</v>
      </c>
      <c r="K68" s="556">
        <f t="shared" si="27"/>
        <v>0</v>
      </c>
      <c r="L68" s="556">
        <f t="shared" si="27"/>
        <v>0</v>
      </c>
      <c r="M68" s="556">
        <f t="shared" si="27"/>
        <v>0</v>
      </c>
      <c r="N68" s="556">
        <f t="shared" si="27"/>
        <v>0</v>
      </c>
      <c r="O68" s="556">
        <f t="shared" si="27"/>
        <v>0</v>
      </c>
      <c r="P68" s="556">
        <f t="shared" si="27"/>
        <v>0</v>
      </c>
      <c r="Q68" s="556">
        <f t="shared" si="27"/>
        <v>0</v>
      </c>
      <c r="R68" s="556">
        <f t="shared" si="27"/>
        <v>0</v>
      </c>
      <c r="S68" s="556">
        <f t="shared" si="27"/>
        <v>0</v>
      </c>
      <c r="T68" s="556">
        <f t="shared" si="27"/>
        <v>0</v>
      </c>
      <c r="U68" s="556">
        <f t="shared" si="27"/>
        <v>0</v>
      </c>
      <c r="V68" s="556">
        <f t="shared" si="27"/>
        <v>0</v>
      </c>
      <c r="W68" s="556">
        <f t="shared" si="27"/>
        <v>0</v>
      </c>
      <c r="X68" s="556">
        <f t="shared" si="27"/>
        <v>0</v>
      </c>
      <c r="Y68" s="556">
        <f t="shared" si="27"/>
        <v>0</v>
      </c>
      <c r="Z68" s="556">
        <f t="shared" si="27"/>
        <v>0</v>
      </c>
      <c r="AA68" s="556">
        <f t="shared" si="27"/>
        <v>0</v>
      </c>
      <c r="AB68" s="556">
        <f t="shared" si="27"/>
        <v>0</v>
      </c>
      <c r="AC68" s="556">
        <f t="shared" si="27"/>
        <v>0</v>
      </c>
      <c r="AD68" s="556">
        <f t="shared" si="27"/>
        <v>0</v>
      </c>
      <c r="AE68" s="556">
        <f t="shared" si="27"/>
        <v>0</v>
      </c>
      <c r="AF68" s="556">
        <f t="shared" si="27"/>
        <v>0</v>
      </c>
      <c r="AG68" s="556">
        <f t="shared" si="27"/>
        <v>0</v>
      </c>
      <c r="AH68" s="556">
        <f t="shared" si="27"/>
        <v>0</v>
      </c>
      <c r="AI68" s="556">
        <f t="shared" si="27"/>
        <v>0</v>
      </c>
      <c r="AJ68" s="556">
        <f t="shared" si="27"/>
        <v>0</v>
      </c>
      <c r="AK68" s="556">
        <f t="shared" si="27"/>
        <v>0</v>
      </c>
      <c r="AL68" s="556">
        <f t="shared" si="27"/>
        <v>0</v>
      </c>
      <c r="AM68" s="556">
        <f t="shared" si="27"/>
        <v>0</v>
      </c>
      <c r="AN68" s="556">
        <f t="shared" si="27"/>
        <v>0</v>
      </c>
      <c r="AO68" s="556">
        <f t="shared" si="27"/>
        <v>0</v>
      </c>
      <c r="AP68" s="556">
        <f t="shared" si="27"/>
        <v>0</v>
      </c>
      <c r="AQ68" s="556">
        <f t="shared" si="27"/>
        <v>0</v>
      </c>
      <c r="AR68" s="556">
        <f t="shared" si="27"/>
        <v>0</v>
      </c>
      <c r="AS68" s="556">
        <f t="shared" si="27"/>
        <v>0</v>
      </c>
      <c r="AT68" s="556">
        <f t="shared" si="27"/>
        <v>0</v>
      </c>
      <c r="AU68" s="556">
        <f t="shared" si="27"/>
        <v>0</v>
      </c>
      <c r="AV68" s="556">
        <f t="shared" si="27"/>
        <v>0</v>
      </c>
      <c r="AW68" s="556">
        <f t="shared" si="27"/>
        <v>0</v>
      </c>
      <c r="AX68" s="556">
        <f t="shared" si="27"/>
        <v>0</v>
      </c>
      <c r="AY68" s="556">
        <f t="shared" si="27"/>
        <v>0</v>
      </c>
      <c r="AZ68" s="556">
        <f t="shared" si="27"/>
        <v>0</v>
      </c>
      <c r="BA68" s="556">
        <f t="shared" si="27"/>
        <v>0</v>
      </c>
      <c r="BB68" s="556">
        <f t="shared" si="27"/>
        <v>0</v>
      </c>
      <c r="BC68" s="556">
        <f t="shared" si="27"/>
        <v>0</v>
      </c>
      <c r="BD68" s="556">
        <f t="shared" si="27"/>
        <v>0</v>
      </c>
      <c r="BE68" s="556">
        <f t="shared" si="27"/>
        <v>0</v>
      </c>
      <c r="BF68" s="556">
        <f t="shared" si="27"/>
        <v>0</v>
      </c>
      <c r="BG68" s="556">
        <f t="shared" si="27"/>
        <v>0</v>
      </c>
      <c r="BH68" s="556">
        <f t="shared" si="27"/>
        <v>0</v>
      </c>
      <c r="BI68" s="556">
        <f t="shared" si="27"/>
        <v>0</v>
      </c>
      <c r="BJ68" s="556">
        <f t="shared" si="27"/>
        <v>0</v>
      </c>
      <c r="BK68" s="556">
        <f t="shared" si="27"/>
        <v>0</v>
      </c>
      <c r="BL68" s="556">
        <f t="shared" si="27"/>
        <v>0</v>
      </c>
      <c r="BM68" s="556">
        <f t="shared" si="27"/>
        <v>0</v>
      </c>
      <c r="BN68" s="556">
        <f t="shared" si="27"/>
        <v>0</v>
      </c>
      <c r="BO68" s="556">
        <f t="shared" ref="BO68:BZ68" si="28">SUM(BO69:BO78)</f>
        <v>0</v>
      </c>
      <c r="BP68" s="556">
        <f t="shared" si="28"/>
        <v>0</v>
      </c>
      <c r="BQ68" s="556">
        <f t="shared" si="28"/>
        <v>0</v>
      </c>
      <c r="BR68" s="556">
        <f t="shared" si="28"/>
        <v>0</v>
      </c>
      <c r="BS68" s="556">
        <f t="shared" si="28"/>
        <v>0</v>
      </c>
      <c r="BT68" s="556">
        <f t="shared" si="28"/>
        <v>0</v>
      </c>
      <c r="BU68" s="556">
        <f t="shared" si="28"/>
        <v>0</v>
      </c>
      <c r="BV68" s="556">
        <f t="shared" si="28"/>
        <v>0</v>
      </c>
      <c r="BW68" s="556">
        <f t="shared" si="28"/>
        <v>0</v>
      </c>
      <c r="BX68" s="556">
        <f t="shared" si="28"/>
        <v>0</v>
      </c>
      <c r="BY68" s="556">
        <f t="shared" si="28"/>
        <v>0</v>
      </c>
      <c r="BZ68" s="556">
        <f t="shared" si="28"/>
        <v>0</v>
      </c>
      <c r="CA68" s="556">
        <f>SUM(CA69:CA78)</f>
        <v>0</v>
      </c>
      <c r="CB68" s="556">
        <f t="shared" ref="CB68:CC68" si="29">SUM(CB69:CB78)</f>
        <v>0</v>
      </c>
      <c r="CC68" s="556">
        <f t="shared" si="29"/>
        <v>0</v>
      </c>
    </row>
    <row r="69" spans="1:83">
      <c r="A69" s="557" t="s">
        <v>226</v>
      </c>
      <c r="B69" s="558">
        <v>0</v>
      </c>
      <c r="C69" s="558">
        <v>0</v>
      </c>
      <c r="D69" s="558">
        <v>0</v>
      </c>
      <c r="E69" s="558">
        <v>0</v>
      </c>
      <c r="F69" s="558">
        <v>0</v>
      </c>
      <c r="G69" s="558">
        <v>0</v>
      </c>
      <c r="H69" s="558">
        <v>0</v>
      </c>
      <c r="I69" s="558">
        <v>0</v>
      </c>
      <c r="J69" s="558">
        <v>0</v>
      </c>
      <c r="K69" s="558">
        <v>0</v>
      </c>
      <c r="L69" s="558">
        <v>0</v>
      </c>
      <c r="M69" s="558">
        <v>0</v>
      </c>
      <c r="N69" s="558">
        <v>0</v>
      </c>
      <c r="O69" s="558">
        <v>0</v>
      </c>
      <c r="P69" s="558">
        <v>0</v>
      </c>
      <c r="Q69" s="558">
        <v>0</v>
      </c>
      <c r="R69" s="558">
        <v>0</v>
      </c>
      <c r="S69" s="558">
        <v>0</v>
      </c>
      <c r="T69" s="558">
        <v>0</v>
      </c>
      <c r="U69" s="558">
        <v>0</v>
      </c>
      <c r="V69" s="558">
        <v>0</v>
      </c>
      <c r="W69" s="558">
        <v>0</v>
      </c>
      <c r="X69" s="558">
        <v>0</v>
      </c>
      <c r="Y69" s="558">
        <v>0</v>
      </c>
      <c r="Z69" s="558">
        <v>0</v>
      </c>
      <c r="AA69" s="558">
        <v>0</v>
      </c>
      <c r="AB69" s="558">
        <v>0</v>
      </c>
      <c r="AC69" s="558">
        <v>0</v>
      </c>
      <c r="AD69" s="558">
        <v>0</v>
      </c>
      <c r="AE69" s="558">
        <v>0</v>
      </c>
      <c r="AF69" s="558">
        <v>0</v>
      </c>
      <c r="AG69" s="558">
        <v>0</v>
      </c>
      <c r="AH69" s="558">
        <v>0</v>
      </c>
      <c r="AI69" s="558">
        <v>0</v>
      </c>
      <c r="AJ69" s="558">
        <v>0</v>
      </c>
      <c r="AK69" s="558">
        <v>0</v>
      </c>
      <c r="AL69" s="558">
        <v>0</v>
      </c>
      <c r="AM69" s="558">
        <v>0</v>
      </c>
      <c r="AN69" s="558">
        <v>0</v>
      </c>
      <c r="AO69" s="558">
        <v>0</v>
      </c>
      <c r="AP69" s="558">
        <v>0</v>
      </c>
      <c r="AQ69" s="558">
        <v>0</v>
      </c>
      <c r="AR69" s="558">
        <v>0</v>
      </c>
      <c r="AS69" s="558">
        <v>0</v>
      </c>
      <c r="AT69" s="558">
        <v>0</v>
      </c>
      <c r="AU69" s="558">
        <v>0</v>
      </c>
      <c r="AV69" s="558">
        <v>0</v>
      </c>
      <c r="AW69" s="558">
        <v>0</v>
      </c>
      <c r="AX69" s="558">
        <v>0</v>
      </c>
      <c r="AY69" s="558">
        <v>0</v>
      </c>
      <c r="AZ69" s="558">
        <v>0</v>
      </c>
      <c r="BA69" s="558">
        <v>0</v>
      </c>
      <c r="BB69" s="558">
        <v>0</v>
      </c>
      <c r="BC69" s="558">
        <v>0</v>
      </c>
      <c r="BD69" s="558">
        <v>0</v>
      </c>
      <c r="BE69" s="558">
        <v>0</v>
      </c>
      <c r="BF69" s="558">
        <v>0</v>
      </c>
      <c r="BG69" s="558">
        <v>0</v>
      </c>
      <c r="BH69" s="558">
        <v>0</v>
      </c>
      <c r="BI69" s="558">
        <v>0</v>
      </c>
      <c r="BJ69" s="558">
        <v>0</v>
      </c>
      <c r="BK69" s="558">
        <v>0</v>
      </c>
      <c r="BL69" s="558">
        <v>0</v>
      </c>
      <c r="BM69" s="558">
        <v>0</v>
      </c>
      <c r="BN69" s="558">
        <v>0</v>
      </c>
      <c r="BO69" s="558">
        <v>0</v>
      </c>
      <c r="BP69" s="558">
        <v>0</v>
      </c>
      <c r="BQ69" s="558">
        <v>0</v>
      </c>
      <c r="BR69" s="558">
        <v>0</v>
      </c>
      <c r="BS69" s="558">
        <v>0</v>
      </c>
      <c r="BT69" s="558">
        <v>0</v>
      </c>
      <c r="BU69" s="558">
        <v>0</v>
      </c>
      <c r="BV69" s="558">
        <v>0</v>
      </c>
      <c r="BW69" s="558">
        <v>0</v>
      </c>
      <c r="BX69" s="558">
        <v>0</v>
      </c>
      <c r="BY69" s="558">
        <v>0</v>
      </c>
      <c r="BZ69" s="558">
        <v>0</v>
      </c>
      <c r="CA69" s="558">
        <v>0</v>
      </c>
      <c r="CB69" s="559">
        <f t="shared" si="25"/>
        <v>0</v>
      </c>
      <c r="CC69" s="560">
        <f t="shared" si="26"/>
        <v>0</v>
      </c>
    </row>
    <row r="70" spans="1:83">
      <c r="A70" s="561" t="s">
        <v>490</v>
      </c>
      <c r="B70" s="558">
        <v>0</v>
      </c>
      <c r="C70" s="558">
        <v>0</v>
      </c>
      <c r="D70" s="558">
        <v>0</v>
      </c>
      <c r="E70" s="558">
        <v>0</v>
      </c>
      <c r="F70" s="558">
        <v>0</v>
      </c>
      <c r="G70" s="558">
        <v>0</v>
      </c>
      <c r="H70" s="558">
        <v>0</v>
      </c>
      <c r="I70" s="558">
        <v>0</v>
      </c>
      <c r="J70" s="558">
        <v>0</v>
      </c>
      <c r="K70" s="558">
        <v>0</v>
      </c>
      <c r="L70" s="558">
        <v>0</v>
      </c>
      <c r="M70" s="558">
        <v>0</v>
      </c>
      <c r="N70" s="558">
        <v>0</v>
      </c>
      <c r="O70" s="558">
        <v>0</v>
      </c>
      <c r="P70" s="558">
        <v>0</v>
      </c>
      <c r="Q70" s="558">
        <v>0</v>
      </c>
      <c r="R70" s="558">
        <v>0</v>
      </c>
      <c r="S70" s="558">
        <v>0</v>
      </c>
      <c r="T70" s="558">
        <v>0</v>
      </c>
      <c r="U70" s="558">
        <v>0</v>
      </c>
      <c r="V70" s="558">
        <v>0</v>
      </c>
      <c r="W70" s="558">
        <v>0</v>
      </c>
      <c r="X70" s="558">
        <v>0</v>
      </c>
      <c r="Y70" s="558">
        <v>0</v>
      </c>
      <c r="Z70" s="558">
        <v>0</v>
      </c>
      <c r="AA70" s="558">
        <v>0</v>
      </c>
      <c r="AB70" s="558">
        <v>0</v>
      </c>
      <c r="AC70" s="558">
        <v>0</v>
      </c>
      <c r="AD70" s="558">
        <v>0</v>
      </c>
      <c r="AE70" s="558">
        <v>0</v>
      </c>
      <c r="AF70" s="558">
        <v>0</v>
      </c>
      <c r="AG70" s="558">
        <v>0</v>
      </c>
      <c r="AH70" s="558">
        <v>0</v>
      </c>
      <c r="AI70" s="558">
        <v>0</v>
      </c>
      <c r="AJ70" s="558">
        <v>0</v>
      </c>
      <c r="AK70" s="558">
        <v>0</v>
      </c>
      <c r="AL70" s="558">
        <v>0</v>
      </c>
      <c r="AM70" s="558">
        <v>0</v>
      </c>
      <c r="AN70" s="558">
        <v>0</v>
      </c>
      <c r="AO70" s="558">
        <v>0</v>
      </c>
      <c r="AP70" s="558">
        <v>0</v>
      </c>
      <c r="AQ70" s="558">
        <v>0</v>
      </c>
      <c r="AR70" s="558">
        <v>0</v>
      </c>
      <c r="AS70" s="558">
        <v>0</v>
      </c>
      <c r="AT70" s="558">
        <v>0</v>
      </c>
      <c r="AU70" s="558">
        <v>0</v>
      </c>
      <c r="AV70" s="558">
        <v>0</v>
      </c>
      <c r="AW70" s="558">
        <v>0</v>
      </c>
      <c r="AX70" s="558">
        <v>0</v>
      </c>
      <c r="AY70" s="558">
        <v>0</v>
      </c>
      <c r="AZ70" s="558">
        <v>0</v>
      </c>
      <c r="BA70" s="558">
        <v>0</v>
      </c>
      <c r="BB70" s="558">
        <v>0</v>
      </c>
      <c r="BC70" s="558">
        <v>0</v>
      </c>
      <c r="BD70" s="558">
        <v>0</v>
      </c>
      <c r="BE70" s="558">
        <v>0</v>
      </c>
      <c r="BF70" s="558">
        <v>0</v>
      </c>
      <c r="BG70" s="558">
        <v>0</v>
      </c>
      <c r="BH70" s="558">
        <v>0</v>
      </c>
      <c r="BI70" s="558">
        <v>0</v>
      </c>
      <c r="BJ70" s="558">
        <v>0</v>
      </c>
      <c r="BK70" s="558">
        <v>0</v>
      </c>
      <c r="BL70" s="558">
        <v>0</v>
      </c>
      <c r="BM70" s="558">
        <v>0</v>
      </c>
      <c r="BN70" s="558">
        <v>0</v>
      </c>
      <c r="BO70" s="558">
        <v>0</v>
      </c>
      <c r="BP70" s="558">
        <v>0</v>
      </c>
      <c r="BQ70" s="558">
        <v>0</v>
      </c>
      <c r="BR70" s="558">
        <v>0</v>
      </c>
      <c r="BS70" s="558">
        <v>0</v>
      </c>
      <c r="BT70" s="558">
        <v>0</v>
      </c>
      <c r="BU70" s="558">
        <v>0</v>
      </c>
      <c r="BV70" s="558">
        <v>0</v>
      </c>
      <c r="BW70" s="558">
        <v>0</v>
      </c>
      <c r="BX70" s="558">
        <v>0</v>
      </c>
      <c r="BY70" s="558">
        <v>0</v>
      </c>
      <c r="BZ70" s="558">
        <v>0</v>
      </c>
      <c r="CA70" s="558">
        <v>0</v>
      </c>
      <c r="CB70" s="559">
        <f t="shared" si="25"/>
        <v>0</v>
      </c>
      <c r="CC70" s="560">
        <f t="shared" si="26"/>
        <v>0</v>
      </c>
    </row>
    <row r="71" spans="1:83">
      <c r="A71" s="561" t="s">
        <v>492</v>
      </c>
      <c r="B71" s="558">
        <v>0</v>
      </c>
      <c r="C71" s="558">
        <v>0</v>
      </c>
      <c r="D71" s="558">
        <v>0</v>
      </c>
      <c r="E71" s="558">
        <v>0</v>
      </c>
      <c r="F71" s="558">
        <v>0</v>
      </c>
      <c r="G71" s="558">
        <v>0</v>
      </c>
      <c r="H71" s="558">
        <v>0</v>
      </c>
      <c r="I71" s="558">
        <v>0</v>
      </c>
      <c r="J71" s="558">
        <v>0</v>
      </c>
      <c r="K71" s="558">
        <v>0</v>
      </c>
      <c r="L71" s="558">
        <v>0</v>
      </c>
      <c r="M71" s="558">
        <v>0</v>
      </c>
      <c r="N71" s="558">
        <v>0</v>
      </c>
      <c r="O71" s="558">
        <v>0</v>
      </c>
      <c r="P71" s="558">
        <v>0</v>
      </c>
      <c r="Q71" s="558">
        <v>0</v>
      </c>
      <c r="R71" s="558">
        <v>0</v>
      </c>
      <c r="S71" s="558">
        <v>0</v>
      </c>
      <c r="T71" s="558">
        <v>0</v>
      </c>
      <c r="U71" s="558">
        <v>0</v>
      </c>
      <c r="V71" s="558">
        <v>0</v>
      </c>
      <c r="W71" s="558">
        <v>0</v>
      </c>
      <c r="X71" s="558">
        <v>0</v>
      </c>
      <c r="Y71" s="558">
        <v>0</v>
      </c>
      <c r="Z71" s="558">
        <v>0</v>
      </c>
      <c r="AA71" s="558">
        <v>0</v>
      </c>
      <c r="AB71" s="558">
        <v>0</v>
      </c>
      <c r="AC71" s="558">
        <v>0</v>
      </c>
      <c r="AD71" s="558">
        <v>0</v>
      </c>
      <c r="AE71" s="558">
        <v>0</v>
      </c>
      <c r="AF71" s="558">
        <v>0</v>
      </c>
      <c r="AG71" s="558">
        <v>0</v>
      </c>
      <c r="AH71" s="558">
        <v>0</v>
      </c>
      <c r="AI71" s="558">
        <v>0</v>
      </c>
      <c r="AJ71" s="558">
        <v>0</v>
      </c>
      <c r="AK71" s="558">
        <v>0</v>
      </c>
      <c r="AL71" s="558">
        <v>0</v>
      </c>
      <c r="AM71" s="558">
        <v>0</v>
      </c>
      <c r="AN71" s="558">
        <v>0</v>
      </c>
      <c r="AO71" s="558">
        <v>0</v>
      </c>
      <c r="AP71" s="558">
        <v>0</v>
      </c>
      <c r="AQ71" s="558">
        <v>0</v>
      </c>
      <c r="AR71" s="558">
        <v>0</v>
      </c>
      <c r="AS71" s="558">
        <v>0</v>
      </c>
      <c r="AT71" s="558">
        <v>0</v>
      </c>
      <c r="AU71" s="558">
        <v>0</v>
      </c>
      <c r="AV71" s="558">
        <v>0</v>
      </c>
      <c r="AW71" s="558">
        <v>0</v>
      </c>
      <c r="AX71" s="558">
        <v>0</v>
      </c>
      <c r="AY71" s="558">
        <v>0</v>
      </c>
      <c r="AZ71" s="558">
        <v>0</v>
      </c>
      <c r="BA71" s="558">
        <v>0</v>
      </c>
      <c r="BB71" s="558">
        <v>0</v>
      </c>
      <c r="BC71" s="558">
        <v>0</v>
      </c>
      <c r="BD71" s="558">
        <v>0</v>
      </c>
      <c r="BE71" s="558">
        <v>0</v>
      </c>
      <c r="BF71" s="558">
        <v>0</v>
      </c>
      <c r="BG71" s="558">
        <v>0</v>
      </c>
      <c r="BH71" s="558">
        <v>0</v>
      </c>
      <c r="BI71" s="558">
        <v>0</v>
      </c>
      <c r="BJ71" s="558">
        <v>0</v>
      </c>
      <c r="BK71" s="558">
        <v>0</v>
      </c>
      <c r="BL71" s="558">
        <v>0</v>
      </c>
      <c r="BM71" s="558">
        <v>0</v>
      </c>
      <c r="BN71" s="558">
        <v>0</v>
      </c>
      <c r="BO71" s="558">
        <v>0</v>
      </c>
      <c r="BP71" s="558">
        <v>0</v>
      </c>
      <c r="BQ71" s="558">
        <v>0</v>
      </c>
      <c r="BR71" s="558">
        <v>0</v>
      </c>
      <c r="BS71" s="558">
        <v>0</v>
      </c>
      <c r="BT71" s="558">
        <v>0</v>
      </c>
      <c r="BU71" s="558">
        <v>0</v>
      </c>
      <c r="BV71" s="558">
        <v>0</v>
      </c>
      <c r="BW71" s="558">
        <v>0</v>
      </c>
      <c r="BX71" s="558">
        <v>0</v>
      </c>
      <c r="BY71" s="558">
        <v>0</v>
      </c>
      <c r="BZ71" s="558">
        <v>0</v>
      </c>
      <c r="CA71" s="558">
        <v>0</v>
      </c>
      <c r="CB71" s="559">
        <f t="shared" si="25"/>
        <v>0</v>
      </c>
      <c r="CC71" s="560">
        <f t="shared" si="26"/>
        <v>0</v>
      </c>
    </row>
    <row r="72" spans="1:83">
      <c r="A72" s="561" t="s">
        <v>493</v>
      </c>
      <c r="B72" s="558">
        <v>0</v>
      </c>
      <c r="C72" s="558">
        <v>0</v>
      </c>
      <c r="D72" s="558">
        <v>0</v>
      </c>
      <c r="E72" s="558">
        <v>0</v>
      </c>
      <c r="F72" s="558">
        <v>0</v>
      </c>
      <c r="G72" s="558">
        <v>0</v>
      </c>
      <c r="H72" s="558">
        <v>0</v>
      </c>
      <c r="I72" s="558">
        <v>0</v>
      </c>
      <c r="J72" s="558">
        <v>0</v>
      </c>
      <c r="K72" s="558">
        <v>0</v>
      </c>
      <c r="L72" s="558">
        <v>0</v>
      </c>
      <c r="M72" s="558">
        <v>0</v>
      </c>
      <c r="N72" s="558">
        <v>0</v>
      </c>
      <c r="O72" s="558">
        <v>0</v>
      </c>
      <c r="P72" s="558">
        <v>0</v>
      </c>
      <c r="Q72" s="558">
        <v>0</v>
      </c>
      <c r="R72" s="558">
        <v>0</v>
      </c>
      <c r="S72" s="558">
        <v>0</v>
      </c>
      <c r="T72" s="558">
        <v>0</v>
      </c>
      <c r="U72" s="558">
        <v>0</v>
      </c>
      <c r="V72" s="558">
        <v>0</v>
      </c>
      <c r="W72" s="558">
        <v>0</v>
      </c>
      <c r="X72" s="558">
        <v>0</v>
      </c>
      <c r="Y72" s="558">
        <v>0</v>
      </c>
      <c r="Z72" s="558">
        <v>0</v>
      </c>
      <c r="AA72" s="558">
        <v>0</v>
      </c>
      <c r="AB72" s="558">
        <v>0</v>
      </c>
      <c r="AC72" s="558">
        <v>0</v>
      </c>
      <c r="AD72" s="558">
        <v>0</v>
      </c>
      <c r="AE72" s="558">
        <v>0</v>
      </c>
      <c r="AF72" s="558">
        <v>0</v>
      </c>
      <c r="AG72" s="558">
        <v>0</v>
      </c>
      <c r="AH72" s="558">
        <v>0</v>
      </c>
      <c r="AI72" s="558">
        <v>0</v>
      </c>
      <c r="AJ72" s="558">
        <v>0</v>
      </c>
      <c r="AK72" s="558">
        <v>0</v>
      </c>
      <c r="AL72" s="558">
        <v>0</v>
      </c>
      <c r="AM72" s="558">
        <v>0</v>
      </c>
      <c r="AN72" s="558">
        <v>0</v>
      </c>
      <c r="AO72" s="558">
        <v>0</v>
      </c>
      <c r="AP72" s="558">
        <v>0</v>
      </c>
      <c r="AQ72" s="558">
        <v>0</v>
      </c>
      <c r="AR72" s="558">
        <v>0</v>
      </c>
      <c r="AS72" s="558">
        <v>0</v>
      </c>
      <c r="AT72" s="558">
        <v>0</v>
      </c>
      <c r="AU72" s="558">
        <v>0</v>
      </c>
      <c r="AV72" s="558">
        <v>0</v>
      </c>
      <c r="AW72" s="558">
        <v>0</v>
      </c>
      <c r="AX72" s="558">
        <v>0</v>
      </c>
      <c r="AY72" s="558">
        <v>0</v>
      </c>
      <c r="AZ72" s="558">
        <v>0</v>
      </c>
      <c r="BA72" s="558">
        <v>0</v>
      </c>
      <c r="BB72" s="558">
        <v>0</v>
      </c>
      <c r="BC72" s="558">
        <v>0</v>
      </c>
      <c r="BD72" s="558">
        <v>0</v>
      </c>
      <c r="BE72" s="558">
        <v>0</v>
      </c>
      <c r="BF72" s="558">
        <v>0</v>
      </c>
      <c r="BG72" s="558">
        <v>0</v>
      </c>
      <c r="BH72" s="558">
        <v>0</v>
      </c>
      <c r="BI72" s="558">
        <v>0</v>
      </c>
      <c r="BJ72" s="558">
        <v>0</v>
      </c>
      <c r="BK72" s="558">
        <v>0</v>
      </c>
      <c r="BL72" s="558">
        <v>0</v>
      </c>
      <c r="BM72" s="558">
        <v>0</v>
      </c>
      <c r="BN72" s="558">
        <v>0</v>
      </c>
      <c r="BO72" s="558">
        <v>0</v>
      </c>
      <c r="BP72" s="558">
        <v>0</v>
      </c>
      <c r="BQ72" s="558">
        <v>0</v>
      </c>
      <c r="BR72" s="558">
        <v>0</v>
      </c>
      <c r="BS72" s="558">
        <v>0</v>
      </c>
      <c r="BT72" s="558">
        <v>0</v>
      </c>
      <c r="BU72" s="558">
        <v>0</v>
      </c>
      <c r="BV72" s="558">
        <v>0</v>
      </c>
      <c r="BW72" s="558">
        <v>0</v>
      </c>
      <c r="BX72" s="558">
        <v>0</v>
      </c>
      <c r="BY72" s="558">
        <v>0</v>
      </c>
      <c r="BZ72" s="558">
        <v>0</v>
      </c>
      <c r="CA72" s="558">
        <v>0</v>
      </c>
      <c r="CB72" s="559">
        <f t="shared" si="25"/>
        <v>0</v>
      </c>
      <c r="CC72" s="560">
        <f t="shared" si="26"/>
        <v>0</v>
      </c>
    </row>
    <row r="73" spans="1:83">
      <c r="A73" s="561" t="s">
        <v>494</v>
      </c>
      <c r="B73" s="558">
        <v>0</v>
      </c>
      <c r="C73" s="558">
        <v>0</v>
      </c>
      <c r="D73" s="558">
        <v>0</v>
      </c>
      <c r="E73" s="558">
        <v>0</v>
      </c>
      <c r="F73" s="558">
        <v>0</v>
      </c>
      <c r="G73" s="558">
        <v>0</v>
      </c>
      <c r="H73" s="558">
        <v>0</v>
      </c>
      <c r="I73" s="558">
        <v>0</v>
      </c>
      <c r="J73" s="558">
        <v>0</v>
      </c>
      <c r="K73" s="558">
        <v>0</v>
      </c>
      <c r="L73" s="558">
        <v>0</v>
      </c>
      <c r="M73" s="558">
        <v>0</v>
      </c>
      <c r="N73" s="558">
        <v>0</v>
      </c>
      <c r="O73" s="558">
        <v>0</v>
      </c>
      <c r="P73" s="558">
        <v>0</v>
      </c>
      <c r="Q73" s="558">
        <v>0</v>
      </c>
      <c r="R73" s="558">
        <v>0</v>
      </c>
      <c r="S73" s="558">
        <v>0</v>
      </c>
      <c r="T73" s="558">
        <v>0</v>
      </c>
      <c r="U73" s="558">
        <v>0</v>
      </c>
      <c r="V73" s="558">
        <v>0</v>
      </c>
      <c r="W73" s="558">
        <v>0</v>
      </c>
      <c r="X73" s="558">
        <v>0</v>
      </c>
      <c r="Y73" s="558">
        <v>0</v>
      </c>
      <c r="Z73" s="558">
        <v>0</v>
      </c>
      <c r="AA73" s="558">
        <v>0</v>
      </c>
      <c r="AB73" s="558">
        <v>0</v>
      </c>
      <c r="AC73" s="558">
        <v>0</v>
      </c>
      <c r="AD73" s="558">
        <v>0</v>
      </c>
      <c r="AE73" s="558">
        <v>0</v>
      </c>
      <c r="AF73" s="558">
        <v>0</v>
      </c>
      <c r="AG73" s="558">
        <v>0</v>
      </c>
      <c r="AH73" s="558">
        <v>0</v>
      </c>
      <c r="AI73" s="558">
        <v>0</v>
      </c>
      <c r="AJ73" s="558">
        <v>0</v>
      </c>
      <c r="AK73" s="558">
        <v>0</v>
      </c>
      <c r="AL73" s="558">
        <v>0</v>
      </c>
      <c r="AM73" s="558">
        <v>0</v>
      </c>
      <c r="AN73" s="558">
        <v>0</v>
      </c>
      <c r="AO73" s="558">
        <v>0</v>
      </c>
      <c r="AP73" s="558">
        <v>0</v>
      </c>
      <c r="AQ73" s="558">
        <v>0</v>
      </c>
      <c r="AR73" s="558">
        <v>0</v>
      </c>
      <c r="AS73" s="558">
        <v>0</v>
      </c>
      <c r="AT73" s="558">
        <v>0</v>
      </c>
      <c r="AU73" s="558">
        <v>0</v>
      </c>
      <c r="AV73" s="558">
        <v>0</v>
      </c>
      <c r="AW73" s="558">
        <v>0</v>
      </c>
      <c r="AX73" s="558">
        <v>0</v>
      </c>
      <c r="AY73" s="558">
        <v>0</v>
      </c>
      <c r="AZ73" s="558">
        <v>0</v>
      </c>
      <c r="BA73" s="558">
        <v>0</v>
      </c>
      <c r="BB73" s="558">
        <v>0</v>
      </c>
      <c r="BC73" s="558">
        <v>0</v>
      </c>
      <c r="BD73" s="558">
        <v>0</v>
      </c>
      <c r="BE73" s="558">
        <v>0</v>
      </c>
      <c r="BF73" s="558">
        <v>0</v>
      </c>
      <c r="BG73" s="558">
        <v>0</v>
      </c>
      <c r="BH73" s="558">
        <v>0</v>
      </c>
      <c r="BI73" s="558">
        <v>0</v>
      </c>
      <c r="BJ73" s="558">
        <v>0</v>
      </c>
      <c r="BK73" s="558">
        <v>0</v>
      </c>
      <c r="BL73" s="558">
        <v>0</v>
      </c>
      <c r="BM73" s="558">
        <v>0</v>
      </c>
      <c r="BN73" s="558">
        <v>0</v>
      </c>
      <c r="BO73" s="558">
        <v>0</v>
      </c>
      <c r="BP73" s="558">
        <v>0</v>
      </c>
      <c r="BQ73" s="558">
        <v>0</v>
      </c>
      <c r="BR73" s="558">
        <v>0</v>
      </c>
      <c r="BS73" s="558">
        <v>0</v>
      </c>
      <c r="BT73" s="558">
        <v>0</v>
      </c>
      <c r="BU73" s="558">
        <v>0</v>
      </c>
      <c r="BV73" s="558">
        <v>0</v>
      </c>
      <c r="BW73" s="558">
        <v>0</v>
      </c>
      <c r="BX73" s="558">
        <v>0</v>
      </c>
      <c r="BY73" s="558">
        <v>0</v>
      </c>
      <c r="BZ73" s="558">
        <v>0</v>
      </c>
      <c r="CA73" s="558">
        <v>0</v>
      </c>
      <c r="CB73" s="559">
        <f t="shared" si="25"/>
        <v>0</v>
      </c>
      <c r="CC73" s="560">
        <f t="shared" si="26"/>
        <v>0</v>
      </c>
    </row>
    <row r="74" spans="1:83">
      <c r="A74" s="561" t="s">
        <v>801</v>
      </c>
      <c r="B74" s="558">
        <v>0</v>
      </c>
      <c r="C74" s="558">
        <v>0</v>
      </c>
      <c r="D74" s="558">
        <v>0</v>
      </c>
      <c r="E74" s="558">
        <v>0</v>
      </c>
      <c r="F74" s="558">
        <v>0</v>
      </c>
      <c r="G74" s="558">
        <v>0</v>
      </c>
      <c r="H74" s="558">
        <v>0</v>
      </c>
      <c r="I74" s="558">
        <v>0</v>
      </c>
      <c r="J74" s="558">
        <v>0</v>
      </c>
      <c r="K74" s="558">
        <v>0</v>
      </c>
      <c r="L74" s="558">
        <v>0</v>
      </c>
      <c r="M74" s="558">
        <v>0</v>
      </c>
      <c r="N74" s="558">
        <v>0</v>
      </c>
      <c r="O74" s="558">
        <v>0</v>
      </c>
      <c r="P74" s="558">
        <v>0</v>
      </c>
      <c r="Q74" s="558">
        <v>0</v>
      </c>
      <c r="R74" s="558">
        <v>0</v>
      </c>
      <c r="S74" s="558">
        <v>0</v>
      </c>
      <c r="T74" s="558">
        <v>0</v>
      </c>
      <c r="U74" s="558">
        <v>0</v>
      </c>
      <c r="V74" s="558">
        <v>0</v>
      </c>
      <c r="W74" s="558">
        <v>0</v>
      </c>
      <c r="X74" s="558">
        <v>0</v>
      </c>
      <c r="Y74" s="558">
        <v>0</v>
      </c>
      <c r="Z74" s="558">
        <v>0</v>
      </c>
      <c r="AA74" s="558">
        <v>0</v>
      </c>
      <c r="AB74" s="558">
        <v>0</v>
      </c>
      <c r="AC74" s="558">
        <v>0</v>
      </c>
      <c r="AD74" s="558">
        <v>0</v>
      </c>
      <c r="AE74" s="558">
        <v>0</v>
      </c>
      <c r="AF74" s="558">
        <v>0</v>
      </c>
      <c r="AG74" s="558">
        <v>0</v>
      </c>
      <c r="AH74" s="558">
        <v>0</v>
      </c>
      <c r="AI74" s="558">
        <v>0</v>
      </c>
      <c r="AJ74" s="558">
        <v>0</v>
      </c>
      <c r="AK74" s="558">
        <v>0</v>
      </c>
      <c r="AL74" s="558">
        <v>0</v>
      </c>
      <c r="AM74" s="558">
        <v>0</v>
      </c>
      <c r="AN74" s="558">
        <v>0</v>
      </c>
      <c r="AO74" s="558">
        <v>0</v>
      </c>
      <c r="AP74" s="558">
        <v>0</v>
      </c>
      <c r="AQ74" s="558">
        <v>0</v>
      </c>
      <c r="AR74" s="558">
        <v>0</v>
      </c>
      <c r="AS74" s="558">
        <v>0</v>
      </c>
      <c r="AT74" s="558">
        <v>0</v>
      </c>
      <c r="AU74" s="558">
        <v>0</v>
      </c>
      <c r="AV74" s="558">
        <v>0</v>
      </c>
      <c r="AW74" s="558">
        <v>0</v>
      </c>
      <c r="AX74" s="558">
        <v>0</v>
      </c>
      <c r="AY74" s="558">
        <v>0</v>
      </c>
      <c r="AZ74" s="558">
        <v>0</v>
      </c>
      <c r="BA74" s="558">
        <v>0</v>
      </c>
      <c r="BB74" s="558">
        <v>0</v>
      </c>
      <c r="BC74" s="558">
        <v>0</v>
      </c>
      <c r="BD74" s="558">
        <v>0</v>
      </c>
      <c r="BE74" s="558">
        <v>0</v>
      </c>
      <c r="BF74" s="558">
        <v>0</v>
      </c>
      <c r="BG74" s="558">
        <v>0</v>
      </c>
      <c r="BH74" s="558">
        <v>0</v>
      </c>
      <c r="BI74" s="558">
        <v>0</v>
      </c>
      <c r="BJ74" s="558">
        <v>0</v>
      </c>
      <c r="BK74" s="558">
        <v>0</v>
      </c>
      <c r="BL74" s="558">
        <v>0</v>
      </c>
      <c r="BM74" s="558">
        <v>0</v>
      </c>
      <c r="BN74" s="558">
        <v>0</v>
      </c>
      <c r="BO74" s="558">
        <v>0</v>
      </c>
      <c r="BP74" s="558">
        <v>0</v>
      </c>
      <c r="BQ74" s="558">
        <v>0</v>
      </c>
      <c r="BR74" s="558">
        <v>0</v>
      </c>
      <c r="BS74" s="558">
        <v>0</v>
      </c>
      <c r="BT74" s="558">
        <v>0</v>
      </c>
      <c r="BU74" s="558">
        <v>0</v>
      </c>
      <c r="BV74" s="558">
        <v>0</v>
      </c>
      <c r="BW74" s="558">
        <v>0</v>
      </c>
      <c r="BX74" s="558">
        <v>0</v>
      </c>
      <c r="BY74" s="558">
        <v>0</v>
      </c>
      <c r="BZ74" s="558">
        <v>0</v>
      </c>
      <c r="CA74" s="558">
        <v>0</v>
      </c>
      <c r="CB74" s="559">
        <f t="shared" si="25"/>
        <v>0</v>
      </c>
      <c r="CC74" s="560">
        <f t="shared" si="26"/>
        <v>0</v>
      </c>
    </row>
    <row r="75" spans="1:83">
      <c r="A75" s="561" t="s">
        <v>802</v>
      </c>
      <c r="B75" s="558">
        <v>0</v>
      </c>
      <c r="C75" s="558">
        <v>0</v>
      </c>
      <c r="D75" s="558">
        <v>0</v>
      </c>
      <c r="E75" s="558">
        <v>0</v>
      </c>
      <c r="F75" s="558">
        <v>0</v>
      </c>
      <c r="G75" s="558">
        <v>0</v>
      </c>
      <c r="H75" s="558">
        <v>0</v>
      </c>
      <c r="I75" s="558">
        <v>0</v>
      </c>
      <c r="J75" s="558">
        <v>0</v>
      </c>
      <c r="K75" s="558">
        <v>0</v>
      </c>
      <c r="L75" s="558">
        <v>0</v>
      </c>
      <c r="M75" s="558">
        <v>0</v>
      </c>
      <c r="N75" s="558">
        <v>0</v>
      </c>
      <c r="O75" s="558">
        <v>0</v>
      </c>
      <c r="P75" s="558">
        <v>0</v>
      </c>
      <c r="Q75" s="558">
        <v>0</v>
      </c>
      <c r="R75" s="558">
        <v>0</v>
      </c>
      <c r="S75" s="558">
        <v>0</v>
      </c>
      <c r="T75" s="558">
        <v>0</v>
      </c>
      <c r="U75" s="558">
        <v>0</v>
      </c>
      <c r="V75" s="558">
        <v>0</v>
      </c>
      <c r="W75" s="558">
        <v>0</v>
      </c>
      <c r="X75" s="558">
        <v>0</v>
      </c>
      <c r="Y75" s="558">
        <v>0</v>
      </c>
      <c r="Z75" s="558">
        <v>0</v>
      </c>
      <c r="AA75" s="558">
        <v>0</v>
      </c>
      <c r="AB75" s="558">
        <v>0</v>
      </c>
      <c r="AC75" s="558">
        <v>0</v>
      </c>
      <c r="AD75" s="558">
        <v>0</v>
      </c>
      <c r="AE75" s="558">
        <v>0</v>
      </c>
      <c r="AF75" s="558">
        <v>0</v>
      </c>
      <c r="AG75" s="558">
        <v>0</v>
      </c>
      <c r="AH75" s="558">
        <v>0</v>
      </c>
      <c r="AI75" s="558">
        <v>0</v>
      </c>
      <c r="AJ75" s="558">
        <v>0</v>
      </c>
      <c r="AK75" s="558">
        <v>0</v>
      </c>
      <c r="AL75" s="558">
        <v>0</v>
      </c>
      <c r="AM75" s="558">
        <v>0</v>
      </c>
      <c r="AN75" s="558">
        <v>0</v>
      </c>
      <c r="AO75" s="558">
        <v>0</v>
      </c>
      <c r="AP75" s="558">
        <v>0</v>
      </c>
      <c r="AQ75" s="558">
        <v>0</v>
      </c>
      <c r="AR75" s="558">
        <v>0</v>
      </c>
      <c r="AS75" s="558">
        <v>0</v>
      </c>
      <c r="AT75" s="558">
        <v>0</v>
      </c>
      <c r="AU75" s="558">
        <v>0</v>
      </c>
      <c r="AV75" s="558">
        <v>0</v>
      </c>
      <c r="AW75" s="558">
        <v>0</v>
      </c>
      <c r="AX75" s="558">
        <v>0</v>
      </c>
      <c r="AY75" s="558">
        <v>0</v>
      </c>
      <c r="AZ75" s="558">
        <v>0</v>
      </c>
      <c r="BA75" s="558">
        <v>0</v>
      </c>
      <c r="BB75" s="558">
        <v>0</v>
      </c>
      <c r="BC75" s="558">
        <v>0</v>
      </c>
      <c r="BD75" s="558">
        <v>0</v>
      </c>
      <c r="BE75" s="558">
        <v>0</v>
      </c>
      <c r="BF75" s="558">
        <v>0</v>
      </c>
      <c r="BG75" s="558">
        <v>0</v>
      </c>
      <c r="BH75" s="558">
        <v>0</v>
      </c>
      <c r="BI75" s="558">
        <v>0</v>
      </c>
      <c r="BJ75" s="558">
        <v>0</v>
      </c>
      <c r="BK75" s="558">
        <v>0</v>
      </c>
      <c r="BL75" s="558">
        <v>0</v>
      </c>
      <c r="BM75" s="558">
        <v>0</v>
      </c>
      <c r="BN75" s="558">
        <v>0</v>
      </c>
      <c r="BO75" s="558">
        <v>0</v>
      </c>
      <c r="BP75" s="558">
        <v>0</v>
      </c>
      <c r="BQ75" s="558">
        <v>0</v>
      </c>
      <c r="BR75" s="558">
        <v>0</v>
      </c>
      <c r="BS75" s="558">
        <v>0</v>
      </c>
      <c r="BT75" s="558">
        <v>0</v>
      </c>
      <c r="BU75" s="558">
        <v>0</v>
      </c>
      <c r="BV75" s="558">
        <v>0</v>
      </c>
      <c r="BW75" s="558">
        <v>0</v>
      </c>
      <c r="BX75" s="558">
        <v>0</v>
      </c>
      <c r="BY75" s="558">
        <v>0</v>
      </c>
      <c r="BZ75" s="558">
        <v>0</v>
      </c>
      <c r="CA75" s="558">
        <v>0</v>
      </c>
      <c r="CB75" s="559">
        <f t="shared" si="25"/>
        <v>0</v>
      </c>
      <c r="CC75" s="560">
        <f t="shared" si="26"/>
        <v>0</v>
      </c>
    </row>
    <row r="76" spans="1:83">
      <c r="A76" s="561" t="s">
        <v>499</v>
      </c>
      <c r="B76" s="558">
        <v>0</v>
      </c>
      <c r="C76" s="558">
        <v>0</v>
      </c>
      <c r="D76" s="558">
        <v>0</v>
      </c>
      <c r="E76" s="558">
        <v>0</v>
      </c>
      <c r="F76" s="558">
        <v>0</v>
      </c>
      <c r="G76" s="558">
        <v>0</v>
      </c>
      <c r="H76" s="558">
        <v>0</v>
      </c>
      <c r="I76" s="558">
        <v>0</v>
      </c>
      <c r="J76" s="558">
        <v>0</v>
      </c>
      <c r="K76" s="558">
        <v>0</v>
      </c>
      <c r="L76" s="558">
        <v>0</v>
      </c>
      <c r="M76" s="558">
        <v>0</v>
      </c>
      <c r="N76" s="558">
        <v>0</v>
      </c>
      <c r="O76" s="558">
        <v>0</v>
      </c>
      <c r="P76" s="558">
        <v>0</v>
      </c>
      <c r="Q76" s="558">
        <v>0</v>
      </c>
      <c r="R76" s="558">
        <v>0</v>
      </c>
      <c r="S76" s="558">
        <v>0</v>
      </c>
      <c r="T76" s="558">
        <v>0</v>
      </c>
      <c r="U76" s="558">
        <v>0</v>
      </c>
      <c r="V76" s="558">
        <v>0</v>
      </c>
      <c r="W76" s="558">
        <v>0</v>
      </c>
      <c r="X76" s="558">
        <v>0</v>
      </c>
      <c r="Y76" s="558">
        <v>0</v>
      </c>
      <c r="Z76" s="558">
        <v>0</v>
      </c>
      <c r="AA76" s="558">
        <v>0</v>
      </c>
      <c r="AB76" s="558">
        <v>0</v>
      </c>
      <c r="AC76" s="558">
        <v>0</v>
      </c>
      <c r="AD76" s="558">
        <v>0</v>
      </c>
      <c r="AE76" s="558">
        <v>0</v>
      </c>
      <c r="AF76" s="558">
        <v>0</v>
      </c>
      <c r="AG76" s="558">
        <v>0</v>
      </c>
      <c r="AH76" s="558">
        <v>0</v>
      </c>
      <c r="AI76" s="558">
        <v>0</v>
      </c>
      <c r="AJ76" s="558">
        <v>0</v>
      </c>
      <c r="AK76" s="558">
        <v>0</v>
      </c>
      <c r="AL76" s="558">
        <v>0</v>
      </c>
      <c r="AM76" s="558">
        <v>0</v>
      </c>
      <c r="AN76" s="558">
        <v>0</v>
      </c>
      <c r="AO76" s="558">
        <v>0</v>
      </c>
      <c r="AP76" s="558">
        <v>0</v>
      </c>
      <c r="AQ76" s="558">
        <v>0</v>
      </c>
      <c r="AR76" s="558">
        <v>0</v>
      </c>
      <c r="AS76" s="558">
        <v>0</v>
      </c>
      <c r="AT76" s="558">
        <v>0</v>
      </c>
      <c r="AU76" s="558">
        <v>0</v>
      </c>
      <c r="AV76" s="558">
        <v>0</v>
      </c>
      <c r="AW76" s="558">
        <v>0</v>
      </c>
      <c r="AX76" s="558">
        <v>0</v>
      </c>
      <c r="AY76" s="558">
        <v>0</v>
      </c>
      <c r="AZ76" s="558">
        <v>0</v>
      </c>
      <c r="BA76" s="558">
        <v>0</v>
      </c>
      <c r="BB76" s="558">
        <v>0</v>
      </c>
      <c r="BC76" s="558">
        <v>0</v>
      </c>
      <c r="BD76" s="558">
        <v>0</v>
      </c>
      <c r="BE76" s="558">
        <v>0</v>
      </c>
      <c r="BF76" s="558">
        <v>0</v>
      </c>
      <c r="BG76" s="558">
        <v>0</v>
      </c>
      <c r="BH76" s="558">
        <v>0</v>
      </c>
      <c r="BI76" s="558">
        <v>0</v>
      </c>
      <c r="BJ76" s="558">
        <v>0</v>
      </c>
      <c r="BK76" s="558">
        <v>0</v>
      </c>
      <c r="BL76" s="558">
        <v>0</v>
      </c>
      <c r="BM76" s="558">
        <v>0</v>
      </c>
      <c r="BN76" s="558">
        <v>0</v>
      </c>
      <c r="BO76" s="558">
        <v>0</v>
      </c>
      <c r="BP76" s="558">
        <v>0</v>
      </c>
      <c r="BQ76" s="558">
        <v>0</v>
      </c>
      <c r="BR76" s="558">
        <v>0</v>
      </c>
      <c r="BS76" s="558">
        <v>0</v>
      </c>
      <c r="BT76" s="558">
        <v>0</v>
      </c>
      <c r="BU76" s="558">
        <v>0</v>
      </c>
      <c r="BV76" s="558">
        <v>0</v>
      </c>
      <c r="BW76" s="558">
        <v>0</v>
      </c>
      <c r="BX76" s="558">
        <v>0</v>
      </c>
      <c r="BY76" s="558">
        <v>0</v>
      </c>
      <c r="BZ76" s="558">
        <v>0</v>
      </c>
      <c r="CA76" s="558">
        <v>0</v>
      </c>
      <c r="CB76" s="559">
        <f t="shared" si="25"/>
        <v>0</v>
      </c>
      <c r="CC76" s="560">
        <f t="shared" si="26"/>
        <v>0</v>
      </c>
    </row>
    <row r="77" spans="1:83">
      <c r="A77" s="561" t="s">
        <v>500</v>
      </c>
      <c r="B77" s="558">
        <v>0</v>
      </c>
      <c r="C77" s="558">
        <v>0</v>
      </c>
      <c r="D77" s="558">
        <v>0</v>
      </c>
      <c r="E77" s="558">
        <v>0</v>
      </c>
      <c r="F77" s="558">
        <v>0</v>
      </c>
      <c r="G77" s="558">
        <v>0</v>
      </c>
      <c r="H77" s="558">
        <v>0</v>
      </c>
      <c r="I77" s="558">
        <v>0</v>
      </c>
      <c r="J77" s="558">
        <v>0</v>
      </c>
      <c r="K77" s="558">
        <v>0</v>
      </c>
      <c r="L77" s="558">
        <v>0</v>
      </c>
      <c r="M77" s="558">
        <v>0</v>
      </c>
      <c r="N77" s="558">
        <v>0</v>
      </c>
      <c r="O77" s="558">
        <v>0</v>
      </c>
      <c r="P77" s="558">
        <v>0</v>
      </c>
      <c r="Q77" s="558">
        <v>0</v>
      </c>
      <c r="R77" s="558">
        <v>0</v>
      </c>
      <c r="S77" s="558">
        <v>0</v>
      </c>
      <c r="T77" s="558">
        <v>0</v>
      </c>
      <c r="U77" s="558">
        <v>0</v>
      </c>
      <c r="V77" s="558">
        <v>0</v>
      </c>
      <c r="W77" s="558">
        <v>0</v>
      </c>
      <c r="X77" s="558">
        <v>0</v>
      </c>
      <c r="Y77" s="558">
        <v>0</v>
      </c>
      <c r="Z77" s="558">
        <v>0</v>
      </c>
      <c r="AA77" s="558">
        <v>0</v>
      </c>
      <c r="AB77" s="558">
        <v>0</v>
      </c>
      <c r="AC77" s="558">
        <v>0</v>
      </c>
      <c r="AD77" s="558">
        <v>0</v>
      </c>
      <c r="AE77" s="558">
        <v>0</v>
      </c>
      <c r="AF77" s="558">
        <v>0</v>
      </c>
      <c r="AG77" s="558">
        <v>0</v>
      </c>
      <c r="AH77" s="558">
        <v>0</v>
      </c>
      <c r="AI77" s="558">
        <v>0</v>
      </c>
      <c r="AJ77" s="558">
        <v>0</v>
      </c>
      <c r="AK77" s="558">
        <v>0</v>
      </c>
      <c r="AL77" s="558">
        <v>0</v>
      </c>
      <c r="AM77" s="558">
        <v>0</v>
      </c>
      <c r="AN77" s="558">
        <v>0</v>
      </c>
      <c r="AO77" s="558">
        <v>0</v>
      </c>
      <c r="AP77" s="558">
        <v>0</v>
      </c>
      <c r="AQ77" s="558">
        <v>0</v>
      </c>
      <c r="AR77" s="558">
        <v>0</v>
      </c>
      <c r="AS77" s="558">
        <v>0</v>
      </c>
      <c r="AT77" s="558">
        <v>0</v>
      </c>
      <c r="AU77" s="558">
        <v>0</v>
      </c>
      <c r="AV77" s="558">
        <v>0</v>
      </c>
      <c r="AW77" s="558">
        <v>0</v>
      </c>
      <c r="AX77" s="558">
        <v>0</v>
      </c>
      <c r="AY77" s="558">
        <v>0</v>
      </c>
      <c r="AZ77" s="558">
        <v>0</v>
      </c>
      <c r="BA77" s="558">
        <v>0</v>
      </c>
      <c r="BB77" s="558">
        <v>0</v>
      </c>
      <c r="BC77" s="558">
        <v>0</v>
      </c>
      <c r="BD77" s="558">
        <v>0</v>
      </c>
      <c r="BE77" s="558">
        <v>0</v>
      </c>
      <c r="BF77" s="558">
        <v>0</v>
      </c>
      <c r="BG77" s="558">
        <v>0</v>
      </c>
      <c r="BH77" s="558">
        <v>0</v>
      </c>
      <c r="BI77" s="558">
        <v>0</v>
      </c>
      <c r="BJ77" s="558">
        <v>0</v>
      </c>
      <c r="BK77" s="558">
        <v>0</v>
      </c>
      <c r="BL77" s="558">
        <v>0</v>
      </c>
      <c r="BM77" s="558">
        <v>0</v>
      </c>
      <c r="BN77" s="558">
        <v>0</v>
      </c>
      <c r="BO77" s="558">
        <v>0</v>
      </c>
      <c r="BP77" s="558">
        <v>0</v>
      </c>
      <c r="BQ77" s="558">
        <v>0</v>
      </c>
      <c r="BR77" s="558">
        <v>0</v>
      </c>
      <c r="BS77" s="558">
        <v>0</v>
      </c>
      <c r="BT77" s="558">
        <v>0</v>
      </c>
      <c r="BU77" s="558">
        <v>0</v>
      </c>
      <c r="BV77" s="558">
        <v>0</v>
      </c>
      <c r="BW77" s="558">
        <v>0</v>
      </c>
      <c r="BX77" s="558">
        <v>0</v>
      </c>
      <c r="BY77" s="558">
        <v>0</v>
      </c>
      <c r="BZ77" s="558">
        <v>0</v>
      </c>
      <c r="CA77" s="558">
        <v>0</v>
      </c>
      <c r="CB77" s="559">
        <f t="shared" si="25"/>
        <v>0</v>
      </c>
      <c r="CC77" s="560">
        <f t="shared" si="26"/>
        <v>0</v>
      </c>
    </row>
    <row r="78" spans="1:83">
      <c r="A78" s="562" t="s">
        <v>524</v>
      </c>
      <c r="B78" s="558">
        <v>0</v>
      </c>
      <c r="C78" s="558">
        <v>0</v>
      </c>
      <c r="D78" s="558">
        <v>0</v>
      </c>
      <c r="E78" s="558">
        <v>0</v>
      </c>
      <c r="F78" s="558">
        <v>0</v>
      </c>
      <c r="G78" s="558">
        <v>0</v>
      </c>
      <c r="H78" s="558">
        <v>0</v>
      </c>
      <c r="I78" s="558">
        <v>0</v>
      </c>
      <c r="J78" s="558">
        <v>0</v>
      </c>
      <c r="K78" s="558">
        <v>0</v>
      </c>
      <c r="L78" s="558">
        <v>0</v>
      </c>
      <c r="M78" s="558">
        <v>0</v>
      </c>
      <c r="N78" s="558">
        <v>0</v>
      </c>
      <c r="O78" s="558">
        <v>0</v>
      </c>
      <c r="P78" s="558">
        <v>0</v>
      </c>
      <c r="Q78" s="558">
        <v>0</v>
      </c>
      <c r="R78" s="558">
        <v>0</v>
      </c>
      <c r="S78" s="558">
        <v>0</v>
      </c>
      <c r="T78" s="558">
        <v>0</v>
      </c>
      <c r="U78" s="558">
        <v>0</v>
      </c>
      <c r="V78" s="558">
        <v>0</v>
      </c>
      <c r="W78" s="558">
        <v>0</v>
      </c>
      <c r="X78" s="558">
        <v>0</v>
      </c>
      <c r="Y78" s="558">
        <v>0</v>
      </c>
      <c r="Z78" s="558">
        <v>0</v>
      </c>
      <c r="AA78" s="558">
        <v>0</v>
      </c>
      <c r="AB78" s="558">
        <v>0</v>
      </c>
      <c r="AC78" s="558">
        <v>0</v>
      </c>
      <c r="AD78" s="558">
        <v>0</v>
      </c>
      <c r="AE78" s="558">
        <v>0</v>
      </c>
      <c r="AF78" s="558">
        <v>0</v>
      </c>
      <c r="AG78" s="558">
        <v>0</v>
      </c>
      <c r="AH78" s="558">
        <v>0</v>
      </c>
      <c r="AI78" s="558">
        <v>0</v>
      </c>
      <c r="AJ78" s="558">
        <v>0</v>
      </c>
      <c r="AK78" s="558">
        <v>0</v>
      </c>
      <c r="AL78" s="558">
        <v>0</v>
      </c>
      <c r="AM78" s="558">
        <v>0</v>
      </c>
      <c r="AN78" s="558">
        <v>0</v>
      </c>
      <c r="AO78" s="558">
        <v>0</v>
      </c>
      <c r="AP78" s="558">
        <v>0</v>
      </c>
      <c r="AQ78" s="558">
        <v>0</v>
      </c>
      <c r="AR78" s="558">
        <v>0</v>
      </c>
      <c r="AS78" s="558">
        <v>0</v>
      </c>
      <c r="AT78" s="558">
        <v>0</v>
      </c>
      <c r="AU78" s="558">
        <v>0</v>
      </c>
      <c r="AV78" s="558">
        <v>0</v>
      </c>
      <c r="AW78" s="558">
        <v>0</v>
      </c>
      <c r="AX78" s="558">
        <v>0</v>
      </c>
      <c r="AY78" s="558">
        <v>0</v>
      </c>
      <c r="AZ78" s="558">
        <v>0</v>
      </c>
      <c r="BA78" s="558">
        <v>0</v>
      </c>
      <c r="BB78" s="558">
        <v>0</v>
      </c>
      <c r="BC78" s="558">
        <v>0</v>
      </c>
      <c r="BD78" s="558">
        <v>0</v>
      </c>
      <c r="BE78" s="558">
        <v>0</v>
      </c>
      <c r="BF78" s="558">
        <v>0</v>
      </c>
      <c r="BG78" s="558">
        <v>0</v>
      </c>
      <c r="BH78" s="558">
        <v>0</v>
      </c>
      <c r="BI78" s="558">
        <v>0</v>
      </c>
      <c r="BJ78" s="558">
        <v>0</v>
      </c>
      <c r="BK78" s="558">
        <v>0</v>
      </c>
      <c r="BL78" s="558">
        <v>0</v>
      </c>
      <c r="BM78" s="558">
        <v>0</v>
      </c>
      <c r="BN78" s="558">
        <v>0</v>
      </c>
      <c r="BO78" s="558">
        <v>0</v>
      </c>
      <c r="BP78" s="558">
        <v>0</v>
      </c>
      <c r="BQ78" s="558">
        <v>0</v>
      </c>
      <c r="BR78" s="558">
        <v>0</v>
      </c>
      <c r="BS78" s="558">
        <v>0</v>
      </c>
      <c r="BT78" s="558">
        <v>0</v>
      </c>
      <c r="BU78" s="558">
        <v>0</v>
      </c>
      <c r="BV78" s="558">
        <v>0</v>
      </c>
      <c r="BW78" s="558">
        <v>0</v>
      </c>
      <c r="BX78" s="558">
        <v>0</v>
      </c>
      <c r="BY78" s="558">
        <v>0</v>
      </c>
      <c r="BZ78" s="558">
        <v>0</v>
      </c>
      <c r="CA78" s="558">
        <v>0</v>
      </c>
      <c r="CB78" s="559">
        <f t="shared" si="25"/>
        <v>0</v>
      </c>
      <c r="CC78" s="560">
        <f t="shared" si="26"/>
        <v>0</v>
      </c>
    </row>
    <row r="79" spans="1:83" s="266" customFormat="1">
      <c r="A79" s="545" t="s">
        <v>510</v>
      </c>
      <c r="B79" s="554">
        <f t="shared" ref="B79:BM79" si="30">B56+B33+B10</f>
        <v>0</v>
      </c>
      <c r="C79" s="554">
        <f t="shared" si="30"/>
        <v>0</v>
      </c>
      <c r="D79" s="554">
        <f t="shared" si="30"/>
        <v>0</v>
      </c>
      <c r="E79" s="554">
        <f t="shared" si="30"/>
        <v>0</v>
      </c>
      <c r="F79" s="554">
        <f t="shared" si="30"/>
        <v>0</v>
      </c>
      <c r="G79" s="554">
        <f t="shared" si="30"/>
        <v>0</v>
      </c>
      <c r="H79" s="554">
        <f t="shared" si="30"/>
        <v>0</v>
      </c>
      <c r="I79" s="554">
        <f t="shared" si="30"/>
        <v>0</v>
      </c>
      <c r="J79" s="554">
        <f t="shared" si="30"/>
        <v>0</v>
      </c>
      <c r="K79" s="554">
        <f t="shared" si="30"/>
        <v>0</v>
      </c>
      <c r="L79" s="554">
        <f t="shared" si="30"/>
        <v>0</v>
      </c>
      <c r="M79" s="554">
        <f t="shared" si="30"/>
        <v>0</v>
      </c>
      <c r="N79" s="554">
        <f t="shared" si="30"/>
        <v>0</v>
      </c>
      <c r="O79" s="554">
        <f t="shared" si="30"/>
        <v>0</v>
      </c>
      <c r="P79" s="554">
        <f t="shared" si="30"/>
        <v>0</v>
      </c>
      <c r="Q79" s="554">
        <f t="shared" si="30"/>
        <v>0</v>
      </c>
      <c r="R79" s="554">
        <f t="shared" si="30"/>
        <v>0</v>
      </c>
      <c r="S79" s="554">
        <f t="shared" si="30"/>
        <v>0</v>
      </c>
      <c r="T79" s="554">
        <f t="shared" si="30"/>
        <v>0</v>
      </c>
      <c r="U79" s="554">
        <f t="shared" si="30"/>
        <v>0</v>
      </c>
      <c r="V79" s="554">
        <f t="shared" si="30"/>
        <v>0</v>
      </c>
      <c r="W79" s="554">
        <f t="shared" si="30"/>
        <v>0</v>
      </c>
      <c r="X79" s="554">
        <f t="shared" si="30"/>
        <v>0</v>
      </c>
      <c r="Y79" s="554">
        <f t="shared" si="30"/>
        <v>0</v>
      </c>
      <c r="Z79" s="554">
        <f t="shared" si="30"/>
        <v>0</v>
      </c>
      <c r="AA79" s="554">
        <f t="shared" si="30"/>
        <v>0</v>
      </c>
      <c r="AB79" s="554">
        <f t="shared" si="30"/>
        <v>0</v>
      </c>
      <c r="AC79" s="554">
        <f t="shared" si="30"/>
        <v>0</v>
      </c>
      <c r="AD79" s="554">
        <f t="shared" si="30"/>
        <v>0</v>
      </c>
      <c r="AE79" s="554">
        <f t="shared" si="30"/>
        <v>0</v>
      </c>
      <c r="AF79" s="554">
        <f t="shared" si="30"/>
        <v>0</v>
      </c>
      <c r="AG79" s="554">
        <f t="shared" si="30"/>
        <v>0</v>
      </c>
      <c r="AH79" s="554">
        <f t="shared" si="30"/>
        <v>0</v>
      </c>
      <c r="AI79" s="554">
        <f t="shared" si="30"/>
        <v>0</v>
      </c>
      <c r="AJ79" s="554">
        <f t="shared" si="30"/>
        <v>0</v>
      </c>
      <c r="AK79" s="554">
        <f t="shared" si="30"/>
        <v>0</v>
      </c>
      <c r="AL79" s="554">
        <f t="shared" si="30"/>
        <v>0</v>
      </c>
      <c r="AM79" s="554">
        <f t="shared" si="30"/>
        <v>0</v>
      </c>
      <c r="AN79" s="554">
        <f t="shared" si="30"/>
        <v>0</v>
      </c>
      <c r="AO79" s="554">
        <f t="shared" si="30"/>
        <v>0</v>
      </c>
      <c r="AP79" s="554">
        <f t="shared" si="30"/>
        <v>0</v>
      </c>
      <c r="AQ79" s="554">
        <f t="shared" si="30"/>
        <v>0</v>
      </c>
      <c r="AR79" s="554">
        <f t="shared" si="30"/>
        <v>0</v>
      </c>
      <c r="AS79" s="554">
        <f t="shared" si="30"/>
        <v>0</v>
      </c>
      <c r="AT79" s="554">
        <f t="shared" si="30"/>
        <v>0</v>
      </c>
      <c r="AU79" s="554">
        <f t="shared" si="30"/>
        <v>0</v>
      </c>
      <c r="AV79" s="554">
        <f t="shared" si="30"/>
        <v>0</v>
      </c>
      <c r="AW79" s="554">
        <f t="shared" si="30"/>
        <v>0</v>
      </c>
      <c r="AX79" s="554">
        <f t="shared" si="30"/>
        <v>0</v>
      </c>
      <c r="AY79" s="554">
        <f t="shared" si="30"/>
        <v>0</v>
      </c>
      <c r="AZ79" s="554">
        <f t="shared" si="30"/>
        <v>0</v>
      </c>
      <c r="BA79" s="554">
        <f t="shared" si="30"/>
        <v>0</v>
      </c>
      <c r="BB79" s="554">
        <f t="shared" si="30"/>
        <v>0</v>
      </c>
      <c r="BC79" s="554">
        <f t="shared" si="30"/>
        <v>0</v>
      </c>
      <c r="BD79" s="554">
        <f t="shared" si="30"/>
        <v>0</v>
      </c>
      <c r="BE79" s="554">
        <f t="shared" si="30"/>
        <v>0</v>
      </c>
      <c r="BF79" s="554">
        <f t="shared" si="30"/>
        <v>0</v>
      </c>
      <c r="BG79" s="554">
        <f t="shared" si="30"/>
        <v>0</v>
      </c>
      <c r="BH79" s="554">
        <f t="shared" si="30"/>
        <v>0</v>
      </c>
      <c r="BI79" s="554">
        <f t="shared" si="30"/>
        <v>0</v>
      </c>
      <c r="BJ79" s="554">
        <f t="shared" si="30"/>
        <v>0</v>
      </c>
      <c r="BK79" s="554">
        <f t="shared" si="30"/>
        <v>0</v>
      </c>
      <c r="BL79" s="554">
        <f t="shared" si="30"/>
        <v>0</v>
      </c>
      <c r="BM79" s="554">
        <f t="shared" si="30"/>
        <v>0</v>
      </c>
      <c r="BN79" s="554">
        <f t="shared" ref="BN79:CC79" si="31">BN56+BN33+BN10</f>
        <v>0</v>
      </c>
      <c r="BO79" s="554">
        <f t="shared" si="31"/>
        <v>0</v>
      </c>
      <c r="BP79" s="554">
        <f t="shared" si="31"/>
        <v>0</v>
      </c>
      <c r="BQ79" s="554">
        <f t="shared" si="31"/>
        <v>0</v>
      </c>
      <c r="BR79" s="554">
        <f t="shared" si="31"/>
        <v>0</v>
      </c>
      <c r="BS79" s="554">
        <f t="shared" si="31"/>
        <v>0</v>
      </c>
      <c r="BT79" s="554">
        <f t="shared" si="31"/>
        <v>0</v>
      </c>
      <c r="BU79" s="554">
        <f t="shared" si="31"/>
        <v>0</v>
      </c>
      <c r="BV79" s="554">
        <f t="shared" si="31"/>
        <v>0</v>
      </c>
      <c r="BW79" s="554">
        <f t="shared" si="31"/>
        <v>0</v>
      </c>
      <c r="BX79" s="554">
        <f t="shared" si="31"/>
        <v>0</v>
      </c>
      <c r="BY79" s="554">
        <f t="shared" si="31"/>
        <v>0</v>
      </c>
      <c r="BZ79" s="554">
        <f t="shared" si="31"/>
        <v>0</v>
      </c>
      <c r="CA79" s="554">
        <f t="shared" si="31"/>
        <v>0</v>
      </c>
      <c r="CB79" s="554">
        <f t="shared" si="31"/>
        <v>0</v>
      </c>
      <c r="CC79" s="554">
        <f t="shared" si="31"/>
        <v>0</v>
      </c>
      <c r="CE79" s="555"/>
    </row>
    <row r="80" spans="1:83">
      <c r="A80" s="564" t="s">
        <v>817</v>
      </c>
    </row>
  </sheetData>
  <mergeCells count="41">
    <mergeCell ref="V7:W7"/>
    <mergeCell ref="A7:A9"/>
    <mergeCell ref="B7:C7"/>
    <mergeCell ref="D7:E7"/>
    <mergeCell ref="F7:G7"/>
    <mergeCell ref="H7:I7"/>
    <mergeCell ref="J7:K7"/>
    <mergeCell ref="L7:M7"/>
    <mergeCell ref="N7:O7"/>
    <mergeCell ref="P7:Q7"/>
    <mergeCell ref="R7:S7"/>
    <mergeCell ref="T7:U7"/>
    <mergeCell ref="AT7:AU7"/>
    <mergeCell ref="X7:Y7"/>
    <mergeCell ref="Z7:AA7"/>
    <mergeCell ref="AB7:AC7"/>
    <mergeCell ref="AD7:AE7"/>
    <mergeCell ref="AF7:AG7"/>
    <mergeCell ref="AH7:AI7"/>
    <mergeCell ref="AJ7:AK7"/>
    <mergeCell ref="AL7:AM7"/>
    <mergeCell ref="AN7:AO7"/>
    <mergeCell ref="AP7:AQ7"/>
    <mergeCell ref="AR7:AS7"/>
    <mergeCell ref="BR7:BS7"/>
    <mergeCell ref="AV7:AW7"/>
    <mergeCell ref="AX7:AY7"/>
    <mergeCell ref="AZ7:BA7"/>
    <mergeCell ref="BB7:BC7"/>
    <mergeCell ref="BD7:BE7"/>
    <mergeCell ref="BF7:BG7"/>
    <mergeCell ref="BH7:BI7"/>
    <mergeCell ref="BJ7:BK7"/>
    <mergeCell ref="BL7:BM7"/>
    <mergeCell ref="BN7:BO7"/>
    <mergeCell ref="BP7:BQ7"/>
    <mergeCell ref="BT7:BU7"/>
    <mergeCell ref="BV7:BW7"/>
    <mergeCell ref="BX7:BY7"/>
    <mergeCell ref="BZ7:CA7"/>
    <mergeCell ref="CB7:CC7"/>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9"/>
  <sheetViews>
    <sheetView zoomScale="70" zoomScaleNormal="70" workbookViewId="0">
      <selection activeCell="C198" sqref="C198"/>
    </sheetView>
  </sheetViews>
  <sheetFormatPr defaultRowHeight="15"/>
  <cols>
    <col min="1" max="1" width="9.7109375" style="565" customWidth="1"/>
    <col min="2" max="2" width="70" style="1" customWidth="1"/>
    <col min="3" max="3" width="14.5703125" style="91" customWidth="1"/>
    <col min="4" max="4" width="16.42578125" style="91" customWidth="1"/>
    <col min="5" max="5" width="15.5703125" style="91" customWidth="1"/>
    <col min="6" max="6" width="15.42578125" style="91" customWidth="1"/>
    <col min="7" max="8" width="13" style="91" customWidth="1"/>
    <col min="9" max="9" width="13.7109375" style="91" customWidth="1"/>
    <col min="10" max="80" width="13" style="91" customWidth="1"/>
    <col min="81" max="81" width="16.28515625" style="91" customWidth="1"/>
    <col min="82" max="82" width="16.5703125" style="91" customWidth="1"/>
    <col min="83" max="16384" width="9.140625" style="91"/>
  </cols>
  <sheetData>
    <row r="1" spans="1:85">
      <c r="B1" s="283" t="s">
        <v>0</v>
      </c>
      <c r="C1" s="284">
        <v>3</v>
      </c>
    </row>
    <row r="2" spans="1:85">
      <c r="B2" s="283" t="s">
        <v>2</v>
      </c>
      <c r="C2" s="242" t="s">
        <v>818</v>
      </c>
    </row>
    <row r="3" spans="1:85">
      <c r="B3" s="283" t="s">
        <v>4</v>
      </c>
      <c r="C3" s="283" t="s">
        <v>754</v>
      </c>
    </row>
    <row r="4" spans="1:85">
      <c r="B4" s="283" t="s">
        <v>6</v>
      </c>
      <c r="C4" s="2" t="s">
        <v>7</v>
      </c>
    </row>
    <row r="5" spans="1:85">
      <c r="B5" s="283" t="s">
        <v>8</v>
      </c>
      <c r="C5" s="210" t="s">
        <v>9</v>
      </c>
    </row>
    <row r="7" spans="1:85" s="549" customFormat="1" ht="27.75" customHeight="1">
      <c r="A7" s="2934" t="s">
        <v>546</v>
      </c>
      <c r="B7" s="2870" t="s">
        <v>819</v>
      </c>
      <c r="C7" s="2875" t="s">
        <v>756</v>
      </c>
      <c r="D7" s="2863"/>
      <c r="E7" s="2862" t="s">
        <v>757</v>
      </c>
      <c r="F7" s="2863"/>
      <c r="G7" s="2862" t="s">
        <v>758</v>
      </c>
      <c r="H7" s="2863"/>
      <c r="I7" s="2862" t="s">
        <v>759</v>
      </c>
      <c r="J7" s="2863"/>
      <c r="K7" s="2862" t="s">
        <v>760</v>
      </c>
      <c r="L7" s="2863"/>
      <c r="M7" s="2862" t="s">
        <v>761</v>
      </c>
      <c r="N7" s="2863"/>
      <c r="O7" s="2862" t="s">
        <v>762</v>
      </c>
      <c r="P7" s="2863"/>
      <c r="Q7" s="2862" t="s">
        <v>763</v>
      </c>
      <c r="R7" s="2863"/>
      <c r="S7" s="2862" t="s">
        <v>764</v>
      </c>
      <c r="T7" s="2863"/>
      <c r="U7" s="2862" t="s">
        <v>765</v>
      </c>
      <c r="V7" s="2863"/>
      <c r="W7" s="2862" t="s">
        <v>766</v>
      </c>
      <c r="X7" s="2863"/>
      <c r="Y7" s="2862" t="s">
        <v>767</v>
      </c>
      <c r="Z7" s="2863"/>
      <c r="AA7" s="2862" t="s">
        <v>768</v>
      </c>
      <c r="AB7" s="2863"/>
      <c r="AC7" s="2862" t="s">
        <v>769</v>
      </c>
      <c r="AD7" s="2863"/>
      <c r="AE7" s="2862" t="s">
        <v>770</v>
      </c>
      <c r="AF7" s="2863"/>
      <c r="AG7" s="2862" t="s">
        <v>771</v>
      </c>
      <c r="AH7" s="2863"/>
      <c r="AI7" s="2862" t="s">
        <v>772</v>
      </c>
      <c r="AJ7" s="2863"/>
      <c r="AK7" s="2862" t="s">
        <v>773</v>
      </c>
      <c r="AL7" s="2863"/>
      <c r="AM7" s="2862" t="s">
        <v>774</v>
      </c>
      <c r="AN7" s="2863"/>
      <c r="AO7" s="2862" t="s">
        <v>775</v>
      </c>
      <c r="AP7" s="2863"/>
      <c r="AQ7" s="2862" t="s">
        <v>776</v>
      </c>
      <c r="AR7" s="2863"/>
      <c r="AS7" s="2862" t="s">
        <v>777</v>
      </c>
      <c r="AT7" s="2863"/>
      <c r="AU7" s="2862" t="s">
        <v>778</v>
      </c>
      <c r="AV7" s="2863"/>
      <c r="AW7" s="2862" t="s">
        <v>779</v>
      </c>
      <c r="AX7" s="2863"/>
      <c r="AY7" s="2862" t="s">
        <v>780</v>
      </c>
      <c r="AZ7" s="2863"/>
      <c r="BA7" s="2862" t="s">
        <v>781</v>
      </c>
      <c r="BB7" s="2863"/>
      <c r="BC7" s="2862" t="s">
        <v>782</v>
      </c>
      <c r="BD7" s="2863"/>
      <c r="BE7" s="2931" t="s">
        <v>783</v>
      </c>
      <c r="BF7" s="2932"/>
      <c r="BG7" s="2931" t="s">
        <v>784</v>
      </c>
      <c r="BH7" s="2932"/>
      <c r="BI7" s="2931" t="s">
        <v>785</v>
      </c>
      <c r="BJ7" s="2932"/>
      <c r="BK7" s="2931" t="s">
        <v>786</v>
      </c>
      <c r="BL7" s="2932"/>
      <c r="BM7" s="2931" t="s">
        <v>787</v>
      </c>
      <c r="BN7" s="2932"/>
      <c r="BO7" s="2931" t="s">
        <v>788</v>
      </c>
      <c r="BP7" s="2932"/>
      <c r="BQ7" s="2931" t="s">
        <v>789</v>
      </c>
      <c r="BR7" s="2932"/>
      <c r="BS7" s="2931" t="s">
        <v>790</v>
      </c>
      <c r="BT7" s="2932"/>
      <c r="BU7" s="2931" t="s">
        <v>791</v>
      </c>
      <c r="BV7" s="2932"/>
      <c r="BW7" s="2931" t="s">
        <v>792</v>
      </c>
      <c r="BX7" s="2932"/>
      <c r="BY7" s="2931" t="s">
        <v>793</v>
      </c>
      <c r="BZ7" s="2932"/>
      <c r="CA7" s="2931" t="s">
        <v>794</v>
      </c>
      <c r="CB7" s="2933"/>
      <c r="CC7" s="2862" t="s">
        <v>795</v>
      </c>
      <c r="CD7" s="2863"/>
    </row>
    <row r="8" spans="1:85" s="549" customFormat="1" ht="27.75" customHeight="1">
      <c r="A8" s="2935"/>
      <c r="B8" s="2936"/>
      <c r="C8" s="550" t="s">
        <v>814</v>
      </c>
      <c r="D8" s="551" t="s">
        <v>815</v>
      </c>
      <c r="E8" s="551" t="s">
        <v>814</v>
      </c>
      <c r="F8" s="551" t="s">
        <v>815</v>
      </c>
      <c r="G8" s="551" t="s">
        <v>814</v>
      </c>
      <c r="H8" s="551" t="s">
        <v>815</v>
      </c>
      <c r="I8" s="551" t="s">
        <v>814</v>
      </c>
      <c r="J8" s="551" t="s">
        <v>815</v>
      </c>
      <c r="K8" s="551" t="s">
        <v>814</v>
      </c>
      <c r="L8" s="551" t="s">
        <v>815</v>
      </c>
      <c r="M8" s="551" t="s">
        <v>814</v>
      </c>
      <c r="N8" s="551" t="s">
        <v>815</v>
      </c>
      <c r="O8" s="551" t="s">
        <v>814</v>
      </c>
      <c r="P8" s="551" t="s">
        <v>815</v>
      </c>
      <c r="Q8" s="551" t="s">
        <v>814</v>
      </c>
      <c r="R8" s="551" t="s">
        <v>815</v>
      </c>
      <c r="S8" s="551" t="s">
        <v>814</v>
      </c>
      <c r="T8" s="551" t="s">
        <v>815</v>
      </c>
      <c r="U8" s="551" t="s">
        <v>814</v>
      </c>
      <c r="V8" s="551" t="s">
        <v>815</v>
      </c>
      <c r="W8" s="551" t="s">
        <v>814</v>
      </c>
      <c r="X8" s="551" t="s">
        <v>815</v>
      </c>
      <c r="Y8" s="551" t="s">
        <v>814</v>
      </c>
      <c r="Z8" s="551" t="s">
        <v>815</v>
      </c>
      <c r="AA8" s="551" t="s">
        <v>814</v>
      </c>
      <c r="AB8" s="551" t="s">
        <v>815</v>
      </c>
      <c r="AC8" s="551" t="s">
        <v>814</v>
      </c>
      <c r="AD8" s="551" t="s">
        <v>815</v>
      </c>
      <c r="AE8" s="551" t="s">
        <v>814</v>
      </c>
      <c r="AF8" s="551" t="s">
        <v>815</v>
      </c>
      <c r="AG8" s="551" t="s">
        <v>814</v>
      </c>
      <c r="AH8" s="551" t="s">
        <v>815</v>
      </c>
      <c r="AI8" s="551" t="s">
        <v>814</v>
      </c>
      <c r="AJ8" s="551" t="s">
        <v>815</v>
      </c>
      <c r="AK8" s="551" t="s">
        <v>814</v>
      </c>
      <c r="AL8" s="551" t="s">
        <v>815</v>
      </c>
      <c r="AM8" s="551" t="s">
        <v>814</v>
      </c>
      <c r="AN8" s="551" t="s">
        <v>815</v>
      </c>
      <c r="AO8" s="551" t="s">
        <v>814</v>
      </c>
      <c r="AP8" s="551" t="s">
        <v>815</v>
      </c>
      <c r="AQ8" s="551" t="s">
        <v>814</v>
      </c>
      <c r="AR8" s="551" t="s">
        <v>815</v>
      </c>
      <c r="AS8" s="551" t="s">
        <v>814</v>
      </c>
      <c r="AT8" s="551" t="s">
        <v>815</v>
      </c>
      <c r="AU8" s="551" t="s">
        <v>814</v>
      </c>
      <c r="AV8" s="551" t="s">
        <v>815</v>
      </c>
      <c r="AW8" s="551" t="s">
        <v>814</v>
      </c>
      <c r="AX8" s="551" t="s">
        <v>815</v>
      </c>
      <c r="AY8" s="551" t="s">
        <v>814</v>
      </c>
      <c r="AZ8" s="551" t="s">
        <v>815</v>
      </c>
      <c r="BA8" s="551" t="s">
        <v>814</v>
      </c>
      <c r="BB8" s="551" t="s">
        <v>815</v>
      </c>
      <c r="BC8" s="551" t="s">
        <v>814</v>
      </c>
      <c r="BD8" s="551" t="s">
        <v>815</v>
      </c>
      <c r="BE8" s="551" t="s">
        <v>814</v>
      </c>
      <c r="BF8" s="551" t="s">
        <v>815</v>
      </c>
      <c r="BG8" s="551" t="s">
        <v>814</v>
      </c>
      <c r="BH8" s="551" t="s">
        <v>815</v>
      </c>
      <c r="BI8" s="551" t="s">
        <v>814</v>
      </c>
      <c r="BJ8" s="551" t="s">
        <v>815</v>
      </c>
      <c r="BK8" s="551" t="s">
        <v>814</v>
      </c>
      <c r="BL8" s="551" t="s">
        <v>815</v>
      </c>
      <c r="BM8" s="551" t="s">
        <v>814</v>
      </c>
      <c r="BN8" s="551" t="s">
        <v>815</v>
      </c>
      <c r="BO8" s="551" t="s">
        <v>814</v>
      </c>
      <c r="BP8" s="551" t="s">
        <v>815</v>
      </c>
      <c r="BQ8" s="551" t="s">
        <v>814</v>
      </c>
      <c r="BR8" s="551" t="s">
        <v>815</v>
      </c>
      <c r="BS8" s="551" t="s">
        <v>814</v>
      </c>
      <c r="BT8" s="551" t="s">
        <v>815</v>
      </c>
      <c r="BU8" s="551" t="s">
        <v>814</v>
      </c>
      <c r="BV8" s="551" t="s">
        <v>815</v>
      </c>
      <c r="BW8" s="551" t="s">
        <v>814</v>
      </c>
      <c r="BX8" s="551" t="s">
        <v>815</v>
      </c>
      <c r="BY8" s="551" t="s">
        <v>814</v>
      </c>
      <c r="BZ8" s="551" t="s">
        <v>815</v>
      </c>
      <c r="CA8" s="551" t="s">
        <v>814</v>
      </c>
      <c r="CB8" s="551" t="s">
        <v>815</v>
      </c>
      <c r="CC8" s="551" t="s">
        <v>814</v>
      </c>
      <c r="CD8" s="551" t="s">
        <v>815</v>
      </c>
    </row>
    <row r="9" spans="1:85" s="549" customFormat="1" ht="44.25" customHeight="1">
      <c r="A9" s="2859"/>
      <c r="B9" s="2872"/>
      <c r="C9" s="552" t="s">
        <v>798</v>
      </c>
      <c r="D9" s="553" t="s">
        <v>800</v>
      </c>
      <c r="E9" s="553" t="s">
        <v>798</v>
      </c>
      <c r="F9" s="553" t="s">
        <v>800</v>
      </c>
      <c r="G9" s="553" t="s">
        <v>798</v>
      </c>
      <c r="H9" s="553" t="s">
        <v>800</v>
      </c>
      <c r="I9" s="553" t="s">
        <v>798</v>
      </c>
      <c r="J9" s="553" t="s">
        <v>800</v>
      </c>
      <c r="K9" s="553" t="s">
        <v>798</v>
      </c>
      <c r="L9" s="553" t="s">
        <v>800</v>
      </c>
      <c r="M9" s="553" t="s">
        <v>798</v>
      </c>
      <c r="N9" s="553" t="s">
        <v>800</v>
      </c>
      <c r="O9" s="553" t="s">
        <v>798</v>
      </c>
      <c r="P9" s="553" t="s">
        <v>800</v>
      </c>
      <c r="Q9" s="553" t="s">
        <v>798</v>
      </c>
      <c r="R9" s="553" t="s">
        <v>800</v>
      </c>
      <c r="S9" s="553" t="s">
        <v>798</v>
      </c>
      <c r="T9" s="553" t="s">
        <v>800</v>
      </c>
      <c r="U9" s="553" t="s">
        <v>798</v>
      </c>
      <c r="V9" s="553" t="s">
        <v>800</v>
      </c>
      <c r="W9" s="553" t="s">
        <v>798</v>
      </c>
      <c r="X9" s="553" t="s">
        <v>800</v>
      </c>
      <c r="Y9" s="553" t="s">
        <v>798</v>
      </c>
      <c r="Z9" s="553" t="s">
        <v>800</v>
      </c>
      <c r="AA9" s="553" t="s">
        <v>798</v>
      </c>
      <c r="AB9" s="553" t="s">
        <v>800</v>
      </c>
      <c r="AC9" s="553" t="s">
        <v>798</v>
      </c>
      <c r="AD9" s="553" t="s">
        <v>800</v>
      </c>
      <c r="AE9" s="553" t="s">
        <v>798</v>
      </c>
      <c r="AF9" s="553" t="s">
        <v>800</v>
      </c>
      <c r="AG9" s="553" t="s">
        <v>798</v>
      </c>
      <c r="AH9" s="553" t="s">
        <v>800</v>
      </c>
      <c r="AI9" s="553" t="s">
        <v>798</v>
      </c>
      <c r="AJ9" s="553" t="s">
        <v>800</v>
      </c>
      <c r="AK9" s="553" t="s">
        <v>798</v>
      </c>
      <c r="AL9" s="553" t="s">
        <v>800</v>
      </c>
      <c r="AM9" s="553" t="s">
        <v>798</v>
      </c>
      <c r="AN9" s="553" t="s">
        <v>800</v>
      </c>
      <c r="AO9" s="553" t="s">
        <v>798</v>
      </c>
      <c r="AP9" s="553" t="s">
        <v>800</v>
      </c>
      <c r="AQ9" s="553" t="s">
        <v>798</v>
      </c>
      <c r="AR9" s="553" t="s">
        <v>800</v>
      </c>
      <c r="AS9" s="553" t="s">
        <v>798</v>
      </c>
      <c r="AT9" s="553" t="s">
        <v>800</v>
      </c>
      <c r="AU9" s="553" t="s">
        <v>798</v>
      </c>
      <c r="AV9" s="553" t="s">
        <v>800</v>
      </c>
      <c r="AW9" s="553" t="s">
        <v>798</v>
      </c>
      <c r="AX9" s="553" t="s">
        <v>800</v>
      </c>
      <c r="AY9" s="553" t="s">
        <v>798</v>
      </c>
      <c r="AZ9" s="553" t="s">
        <v>800</v>
      </c>
      <c r="BA9" s="553" t="s">
        <v>798</v>
      </c>
      <c r="BB9" s="553" t="s">
        <v>800</v>
      </c>
      <c r="BC9" s="553" t="s">
        <v>798</v>
      </c>
      <c r="BD9" s="553" t="s">
        <v>800</v>
      </c>
      <c r="BE9" s="553" t="s">
        <v>798</v>
      </c>
      <c r="BF9" s="553" t="s">
        <v>800</v>
      </c>
      <c r="BG9" s="553" t="s">
        <v>798</v>
      </c>
      <c r="BH9" s="553" t="s">
        <v>800</v>
      </c>
      <c r="BI9" s="553" t="s">
        <v>798</v>
      </c>
      <c r="BJ9" s="553" t="s">
        <v>800</v>
      </c>
      <c r="BK9" s="553" t="s">
        <v>798</v>
      </c>
      <c r="BL9" s="553" t="s">
        <v>800</v>
      </c>
      <c r="BM9" s="553" t="s">
        <v>798</v>
      </c>
      <c r="BN9" s="553" t="s">
        <v>800</v>
      </c>
      <c r="BO9" s="553" t="s">
        <v>798</v>
      </c>
      <c r="BP9" s="553" t="s">
        <v>800</v>
      </c>
      <c r="BQ9" s="553" t="s">
        <v>798</v>
      </c>
      <c r="BR9" s="553" t="s">
        <v>800</v>
      </c>
      <c r="BS9" s="553" t="s">
        <v>798</v>
      </c>
      <c r="BT9" s="553" t="s">
        <v>800</v>
      </c>
      <c r="BU9" s="553" t="s">
        <v>798</v>
      </c>
      <c r="BV9" s="553" t="s">
        <v>800</v>
      </c>
      <c r="BW9" s="553" t="s">
        <v>798</v>
      </c>
      <c r="BX9" s="553" t="s">
        <v>800</v>
      </c>
      <c r="BY9" s="553" t="s">
        <v>798</v>
      </c>
      <c r="BZ9" s="553" t="s">
        <v>800</v>
      </c>
      <c r="CA9" s="553" t="s">
        <v>798</v>
      </c>
      <c r="CB9" s="553" t="s">
        <v>800</v>
      </c>
      <c r="CC9" s="553" t="s">
        <v>798</v>
      </c>
      <c r="CD9" s="553" t="s">
        <v>800</v>
      </c>
    </row>
    <row r="10" spans="1:85">
      <c r="A10" s="566">
        <v>1</v>
      </c>
      <c r="B10" s="567" t="s">
        <v>500</v>
      </c>
      <c r="C10" s="568">
        <f>SUM(C11:C31)</f>
        <v>0</v>
      </c>
      <c r="D10" s="568">
        <f t="shared" ref="D10:BO10" si="0">SUM(D11:D31)</f>
        <v>0</v>
      </c>
      <c r="E10" s="568">
        <f t="shared" si="0"/>
        <v>0</v>
      </c>
      <c r="F10" s="568">
        <f t="shared" si="0"/>
        <v>0</v>
      </c>
      <c r="G10" s="568">
        <f t="shared" si="0"/>
        <v>0</v>
      </c>
      <c r="H10" s="568">
        <f t="shared" si="0"/>
        <v>0</v>
      </c>
      <c r="I10" s="568">
        <f t="shared" si="0"/>
        <v>0</v>
      </c>
      <c r="J10" s="568">
        <f t="shared" si="0"/>
        <v>0</v>
      </c>
      <c r="K10" s="568">
        <f t="shared" si="0"/>
        <v>0</v>
      </c>
      <c r="L10" s="568">
        <f t="shared" si="0"/>
        <v>0</v>
      </c>
      <c r="M10" s="568">
        <f t="shared" si="0"/>
        <v>0</v>
      </c>
      <c r="N10" s="568">
        <f t="shared" si="0"/>
        <v>0</v>
      </c>
      <c r="O10" s="568">
        <f t="shared" si="0"/>
        <v>0</v>
      </c>
      <c r="P10" s="568">
        <f t="shared" si="0"/>
        <v>0</v>
      </c>
      <c r="Q10" s="568">
        <f t="shared" si="0"/>
        <v>0</v>
      </c>
      <c r="R10" s="568">
        <f t="shared" si="0"/>
        <v>0</v>
      </c>
      <c r="S10" s="568">
        <f t="shared" si="0"/>
        <v>0</v>
      </c>
      <c r="T10" s="568">
        <f t="shared" si="0"/>
        <v>0</v>
      </c>
      <c r="U10" s="568">
        <f t="shared" si="0"/>
        <v>0</v>
      </c>
      <c r="V10" s="568">
        <f t="shared" si="0"/>
        <v>0</v>
      </c>
      <c r="W10" s="568">
        <f t="shared" si="0"/>
        <v>0</v>
      </c>
      <c r="X10" s="568">
        <f t="shared" si="0"/>
        <v>0</v>
      </c>
      <c r="Y10" s="568">
        <f t="shared" si="0"/>
        <v>0</v>
      </c>
      <c r="Z10" s="568">
        <f t="shared" si="0"/>
        <v>0</v>
      </c>
      <c r="AA10" s="568">
        <f t="shared" si="0"/>
        <v>0</v>
      </c>
      <c r="AB10" s="568">
        <f t="shared" si="0"/>
        <v>0</v>
      </c>
      <c r="AC10" s="568">
        <f t="shared" si="0"/>
        <v>0</v>
      </c>
      <c r="AD10" s="568">
        <f t="shared" si="0"/>
        <v>0</v>
      </c>
      <c r="AE10" s="568">
        <f t="shared" si="0"/>
        <v>0</v>
      </c>
      <c r="AF10" s="568">
        <f t="shared" si="0"/>
        <v>0</v>
      </c>
      <c r="AG10" s="568">
        <f t="shared" si="0"/>
        <v>0</v>
      </c>
      <c r="AH10" s="568">
        <f t="shared" si="0"/>
        <v>0</v>
      </c>
      <c r="AI10" s="568">
        <f t="shared" si="0"/>
        <v>0</v>
      </c>
      <c r="AJ10" s="568">
        <f t="shared" si="0"/>
        <v>0</v>
      </c>
      <c r="AK10" s="568">
        <f t="shared" si="0"/>
        <v>0</v>
      </c>
      <c r="AL10" s="568">
        <f t="shared" si="0"/>
        <v>0</v>
      </c>
      <c r="AM10" s="568">
        <f t="shared" si="0"/>
        <v>0</v>
      </c>
      <c r="AN10" s="568">
        <f t="shared" si="0"/>
        <v>0</v>
      </c>
      <c r="AO10" s="568">
        <f t="shared" si="0"/>
        <v>0</v>
      </c>
      <c r="AP10" s="568">
        <f t="shared" si="0"/>
        <v>0</v>
      </c>
      <c r="AQ10" s="568">
        <f t="shared" si="0"/>
        <v>0</v>
      </c>
      <c r="AR10" s="568">
        <f t="shared" si="0"/>
        <v>0</v>
      </c>
      <c r="AS10" s="568">
        <f t="shared" si="0"/>
        <v>0</v>
      </c>
      <c r="AT10" s="568">
        <f t="shared" si="0"/>
        <v>0</v>
      </c>
      <c r="AU10" s="568">
        <f t="shared" si="0"/>
        <v>0</v>
      </c>
      <c r="AV10" s="568">
        <f t="shared" si="0"/>
        <v>0</v>
      </c>
      <c r="AW10" s="568">
        <f t="shared" si="0"/>
        <v>0</v>
      </c>
      <c r="AX10" s="568">
        <f t="shared" si="0"/>
        <v>0</v>
      </c>
      <c r="AY10" s="568">
        <f t="shared" si="0"/>
        <v>0</v>
      </c>
      <c r="AZ10" s="568">
        <f t="shared" si="0"/>
        <v>0</v>
      </c>
      <c r="BA10" s="568">
        <f t="shared" si="0"/>
        <v>0</v>
      </c>
      <c r="BB10" s="568">
        <f t="shared" si="0"/>
        <v>0</v>
      </c>
      <c r="BC10" s="568">
        <f t="shared" si="0"/>
        <v>0</v>
      </c>
      <c r="BD10" s="568">
        <f t="shared" si="0"/>
        <v>0</v>
      </c>
      <c r="BE10" s="568">
        <f t="shared" si="0"/>
        <v>0</v>
      </c>
      <c r="BF10" s="568">
        <f t="shared" si="0"/>
        <v>0</v>
      </c>
      <c r="BG10" s="568">
        <f t="shared" si="0"/>
        <v>0</v>
      </c>
      <c r="BH10" s="568">
        <f t="shared" si="0"/>
        <v>0</v>
      </c>
      <c r="BI10" s="568">
        <f t="shared" si="0"/>
        <v>0</v>
      </c>
      <c r="BJ10" s="568">
        <f t="shared" si="0"/>
        <v>0</v>
      </c>
      <c r="BK10" s="568">
        <f t="shared" si="0"/>
        <v>0</v>
      </c>
      <c r="BL10" s="568">
        <f t="shared" si="0"/>
        <v>0</v>
      </c>
      <c r="BM10" s="568">
        <f t="shared" si="0"/>
        <v>0</v>
      </c>
      <c r="BN10" s="568">
        <f t="shared" si="0"/>
        <v>0</v>
      </c>
      <c r="BO10" s="568">
        <f t="shared" si="0"/>
        <v>0</v>
      </c>
      <c r="BP10" s="568">
        <f t="shared" ref="BP10:CA10" si="1">SUM(BP11:BP31)</f>
        <v>0</v>
      </c>
      <c r="BQ10" s="568">
        <f t="shared" si="1"/>
        <v>0</v>
      </c>
      <c r="BR10" s="568">
        <f t="shared" si="1"/>
        <v>0</v>
      </c>
      <c r="BS10" s="568">
        <f t="shared" si="1"/>
        <v>0</v>
      </c>
      <c r="BT10" s="568">
        <f t="shared" si="1"/>
        <v>0</v>
      </c>
      <c r="BU10" s="568">
        <f t="shared" si="1"/>
        <v>0</v>
      </c>
      <c r="BV10" s="568">
        <f t="shared" si="1"/>
        <v>0</v>
      </c>
      <c r="BW10" s="568">
        <f t="shared" si="1"/>
        <v>0</v>
      </c>
      <c r="BX10" s="568">
        <f t="shared" si="1"/>
        <v>0</v>
      </c>
      <c r="BY10" s="568">
        <f t="shared" si="1"/>
        <v>0</v>
      </c>
      <c r="BZ10" s="568">
        <f t="shared" si="1"/>
        <v>0</v>
      </c>
      <c r="CA10" s="568">
        <f t="shared" si="1"/>
        <v>0</v>
      </c>
      <c r="CB10" s="568">
        <f>SUM(CB11:CB31)</f>
        <v>0</v>
      </c>
      <c r="CC10" s="568">
        <f t="shared" ref="CC10:CC51" si="2">C10+E10+G10+I10+K10+M10++O10+Q10+S10+U10++W10+Y10+AA10+AC10+AE10+AG10+AI10+AK10+AM10+AO10+AQ10+AS10+AU10+AW10+AY10++BA10+BC10+BE10+BG10+BI10+BK10+BM10+BO10+BQ10+BS10+BU10+BW10+BY10+CA10</f>
        <v>0</v>
      </c>
      <c r="CD10" s="568">
        <f t="shared" ref="CD10:CD53" si="3">D10+F10+H10+J10+L10+N10++P10+R10+T10+V10+X10+Z10+AB10+AD10+AF10+AH10+AJ10+AL10+AN10+AP10+AR10+AT10+AV10+AX10+AZ10++BB10+BD10+BF10+BH10+BJ10+BL10+BN10+BP10+BR10+BT10+BV10+BX10+BZ10+CB10</f>
        <v>0</v>
      </c>
      <c r="CG10" s="555">
        <v>1</v>
      </c>
    </row>
    <row r="11" spans="1:85">
      <c r="A11" s="569" t="s">
        <v>550</v>
      </c>
      <c r="B11" s="570" t="s">
        <v>551</v>
      </c>
      <c r="C11" s="571">
        <v>0</v>
      </c>
      <c r="D11" s="571">
        <v>0</v>
      </c>
      <c r="E11" s="571">
        <v>0</v>
      </c>
      <c r="F11" s="571">
        <v>0</v>
      </c>
      <c r="G11" s="571">
        <v>0</v>
      </c>
      <c r="H11" s="571">
        <v>0</v>
      </c>
      <c r="I11" s="571">
        <v>0</v>
      </c>
      <c r="J11" s="571">
        <v>0</v>
      </c>
      <c r="K11" s="571">
        <v>0</v>
      </c>
      <c r="L11" s="571">
        <v>0</v>
      </c>
      <c r="M11" s="571">
        <v>0</v>
      </c>
      <c r="N11" s="571">
        <v>0</v>
      </c>
      <c r="O11" s="571">
        <v>0</v>
      </c>
      <c r="P11" s="571">
        <v>0</v>
      </c>
      <c r="Q11" s="571">
        <v>0</v>
      </c>
      <c r="R11" s="571">
        <v>0</v>
      </c>
      <c r="S11" s="571">
        <v>0</v>
      </c>
      <c r="T11" s="571">
        <v>0</v>
      </c>
      <c r="U11" s="571">
        <v>0</v>
      </c>
      <c r="V11" s="571">
        <v>0</v>
      </c>
      <c r="W11" s="571">
        <v>0</v>
      </c>
      <c r="X11" s="571">
        <v>0</v>
      </c>
      <c r="Y11" s="571">
        <v>0</v>
      </c>
      <c r="Z11" s="571">
        <v>0</v>
      </c>
      <c r="AA11" s="571">
        <v>0</v>
      </c>
      <c r="AB11" s="571">
        <v>0</v>
      </c>
      <c r="AC11" s="571">
        <v>0</v>
      </c>
      <c r="AD11" s="571">
        <v>0</v>
      </c>
      <c r="AE11" s="571">
        <v>0</v>
      </c>
      <c r="AF11" s="571">
        <v>0</v>
      </c>
      <c r="AG11" s="571">
        <v>0</v>
      </c>
      <c r="AH11" s="571">
        <v>0</v>
      </c>
      <c r="AI11" s="571">
        <v>0</v>
      </c>
      <c r="AJ11" s="571">
        <v>0</v>
      </c>
      <c r="AK11" s="571">
        <v>0</v>
      </c>
      <c r="AL11" s="571">
        <v>0</v>
      </c>
      <c r="AM11" s="571">
        <v>0</v>
      </c>
      <c r="AN11" s="571">
        <v>0</v>
      </c>
      <c r="AO11" s="571">
        <v>0</v>
      </c>
      <c r="AP11" s="571">
        <v>0</v>
      </c>
      <c r="AQ11" s="571">
        <v>0</v>
      </c>
      <c r="AR11" s="571">
        <v>0</v>
      </c>
      <c r="AS11" s="571">
        <v>0</v>
      </c>
      <c r="AT11" s="571">
        <v>0</v>
      </c>
      <c r="AU11" s="571">
        <v>0</v>
      </c>
      <c r="AV11" s="571">
        <v>0</v>
      </c>
      <c r="AW11" s="571">
        <v>0</v>
      </c>
      <c r="AX11" s="571">
        <v>0</v>
      </c>
      <c r="AY11" s="571">
        <v>0</v>
      </c>
      <c r="AZ11" s="571">
        <v>0</v>
      </c>
      <c r="BA11" s="571">
        <v>0</v>
      </c>
      <c r="BB11" s="571">
        <v>0</v>
      </c>
      <c r="BC11" s="571">
        <v>0</v>
      </c>
      <c r="BD11" s="571">
        <v>0</v>
      </c>
      <c r="BE11" s="571">
        <v>0</v>
      </c>
      <c r="BF11" s="571">
        <v>0</v>
      </c>
      <c r="BG11" s="571">
        <v>0</v>
      </c>
      <c r="BH11" s="571">
        <v>0</v>
      </c>
      <c r="BI11" s="571">
        <v>0</v>
      </c>
      <c r="BJ11" s="571">
        <v>0</v>
      </c>
      <c r="BK11" s="571">
        <v>0</v>
      </c>
      <c r="BL11" s="571">
        <v>0</v>
      </c>
      <c r="BM11" s="571">
        <v>0</v>
      </c>
      <c r="BN11" s="571">
        <v>0</v>
      </c>
      <c r="BO11" s="571">
        <v>0</v>
      </c>
      <c r="BP11" s="571">
        <v>0</v>
      </c>
      <c r="BQ11" s="571">
        <v>0</v>
      </c>
      <c r="BR11" s="571">
        <v>0</v>
      </c>
      <c r="BS11" s="571">
        <v>0</v>
      </c>
      <c r="BT11" s="571">
        <v>0</v>
      </c>
      <c r="BU11" s="571">
        <v>0</v>
      </c>
      <c r="BV11" s="571">
        <v>0</v>
      </c>
      <c r="BW11" s="571">
        <v>0</v>
      </c>
      <c r="BX11" s="571">
        <v>0</v>
      </c>
      <c r="BY11" s="571">
        <v>0</v>
      </c>
      <c r="BZ11" s="571">
        <v>0</v>
      </c>
      <c r="CA11" s="571">
        <v>0</v>
      </c>
      <c r="CB11" s="571">
        <v>0</v>
      </c>
      <c r="CC11" s="572">
        <f t="shared" si="2"/>
        <v>0</v>
      </c>
      <c r="CD11" s="572">
        <f t="shared" si="3"/>
        <v>0</v>
      </c>
      <c r="CG11" s="555">
        <v>3</v>
      </c>
    </row>
    <row r="12" spans="1:85">
      <c r="A12" s="569" t="s">
        <v>554</v>
      </c>
      <c r="B12" s="570" t="s">
        <v>555</v>
      </c>
      <c r="C12" s="571">
        <v>0</v>
      </c>
      <c r="D12" s="571">
        <v>0</v>
      </c>
      <c r="E12" s="571">
        <v>0</v>
      </c>
      <c r="F12" s="571">
        <v>0</v>
      </c>
      <c r="G12" s="571">
        <v>0</v>
      </c>
      <c r="H12" s="571">
        <v>0</v>
      </c>
      <c r="I12" s="571">
        <v>0</v>
      </c>
      <c r="J12" s="571">
        <v>0</v>
      </c>
      <c r="K12" s="571">
        <v>0</v>
      </c>
      <c r="L12" s="571">
        <v>0</v>
      </c>
      <c r="M12" s="571">
        <v>0</v>
      </c>
      <c r="N12" s="571">
        <v>0</v>
      </c>
      <c r="O12" s="571">
        <v>0</v>
      </c>
      <c r="P12" s="571">
        <v>0</v>
      </c>
      <c r="Q12" s="571">
        <v>0</v>
      </c>
      <c r="R12" s="571">
        <v>0</v>
      </c>
      <c r="S12" s="571">
        <v>0</v>
      </c>
      <c r="T12" s="571">
        <v>0</v>
      </c>
      <c r="U12" s="571">
        <v>0</v>
      </c>
      <c r="V12" s="571">
        <v>0</v>
      </c>
      <c r="W12" s="571">
        <v>0</v>
      </c>
      <c r="X12" s="571">
        <v>0</v>
      </c>
      <c r="Y12" s="571">
        <v>0</v>
      </c>
      <c r="Z12" s="571">
        <v>0</v>
      </c>
      <c r="AA12" s="571">
        <v>0</v>
      </c>
      <c r="AB12" s="571">
        <v>0</v>
      </c>
      <c r="AC12" s="571">
        <v>0</v>
      </c>
      <c r="AD12" s="571">
        <v>0</v>
      </c>
      <c r="AE12" s="571">
        <v>0</v>
      </c>
      <c r="AF12" s="571">
        <v>0</v>
      </c>
      <c r="AG12" s="571">
        <v>0</v>
      </c>
      <c r="AH12" s="571">
        <v>0</v>
      </c>
      <c r="AI12" s="571">
        <v>0</v>
      </c>
      <c r="AJ12" s="571">
        <v>0</v>
      </c>
      <c r="AK12" s="571">
        <v>0</v>
      </c>
      <c r="AL12" s="571">
        <v>0</v>
      </c>
      <c r="AM12" s="571">
        <v>0</v>
      </c>
      <c r="AN12" s="571">
        <v>0</v>
      </c>
      <c r="AO12" s="571">
        <v>0</v>
      </c>
      <c r="AP12" s="571">
        <v>0</v>
      </c>
      <c r="AQ12" s="571">
        <v>0</v>
      </c>
      <c r="AR12" s="571">
        <v>0</v>
      </c>
      <c r="AS12" s="571">
        <v>0</v>
      </c>
      <c r="AT12" s="571">
        <v>0</v>
      </c>
      <c r="AU12" s="571">
        <v>0</v>
      </c>
      <c r="AV12" s="571">
        <v>0</v>
      </c>
      <c r="AW12" s="571">
        <v>0</v>
      </c>
      <c r="AX12" s="571">
        <v>0</v>
      </c>
      <c r="AY12" s="571">
        <v>0</v>
      </c>
      <c r="AZ12" s="571">
        <v>0</v>
      </c>
      <c r="BA12" s="571">
        <v>0</v>
      </c>
      <c r="BB12" s="571">
        <v>0</v>
      </c>
      <c r="BC12" s="571">
        <v>0</v>
      </c>
      <c r="BD12" s="571">
        <v>0</v>
      </c>
      <c r="BE12" s="571">
        <v>0</v>
      </c>
      <c r="BF12" s="571">
        <v>0</v>
      </c>
      <c r="BG12" s="571">
        <v>0</v>
      </c>
      <c r="BH12" s="571">
        <v>0</v>
      </c>
      <c r="BI12" s="571">
        <v>0</v>
      </c>
      <c r="BJ12" s="571">
        <v>0</v>
      </c>
      <c r="BK12" s="571">
        <v>0</v>
      </c>
      <c r="BL12" s="571">
        <v>0</v>
      </c>
      <c r="BM12" s="571">
        <v>0</v>
      </c>
      <c r="BN12" s="571">
        <v>0</v>
      </c>
      <c r="BO12" s="571">
        <v>0</v>
      </c>
      <c r="BP12" s="571">
        <v>0</v>
      </c>
      <c r="BQ12" s="571">
        <v>0</v>
      </c>
      <c r="BR12" s="571">
        <v>0</v>
      </c>
      <c r="BS12" s="571">
        <v>0</v>
      </c>
      <c r="BT12" s="571">
        <v>0</v>
      </c>
      <c r="BU12" s="571">
        <v>0</v>
      </c>
      <c r="BV12" s="571">
        <v>0</v>
      </c>
      <c r="BW12" s="571">
        <v>0</v>
      </c>
      <c r="BX12" s="571">
        <v>0</v>
      </c>
      <c r="BY12" s="571">
        <v>0</v>
      </c>
      <c r="BZ12" s="571">
        <v>0</v>
      </c>
      <c r="CA12" s="571">
        <v>0</v>
      </c>
      <c r="CB12" s="571">
        <v>0</v>
      </c>
      <c r="CC12" s="572">
        <f t="shared" si="2"/>
        <v>0</v>
      </c>
      <c r="CD12" s="572">
        <f t="shared" si="3"/>
        <v>0</v>
      </c>
      <c r="CG12" s="555">
        <v>4</v>
      </c>
    </row>
    <row r="13" spans="1:85">
      <c r="A13" s="569" t="s">
        <v>556</v>
      </c>
      <c r="B13" s="570" t="s">
        <v>557</v>
      </c>
      <c r="C13" s="571">
        <v>0</v>
      </c>
      <c r="D13" s="571">
        <v>0</v>
      </c>
      <c r="E13" s="571">
        <v>0</v>
      </c>
      <c r="F13" s="571">
        <v>0</v>
      </c>
      <c r="G13" s="571">
        <v>0</v>
      </c>
      <c r="H13" s="571">
        <v>0</v>
      </c>
      <c r="I13" s="571">
        <v>0</v>
      </c>
      <c r="J13" s="571">
        <v>0</v>
      </c>
      <c r="K13" s="571">
        <v>0</v>
      </c>
      <c r="L13" s="571">
        <v>0</v>
      </c>
      <c r="M13" s="571">
        <v>0</v>
      </c>
      <c r="N13" s="571">
        <v>0</v>
      </c>
      <c r="O13" s="571">
        <v>0</v>
      </c>
      <c r="P13" s="571">
        <v>0</v>
      </c>
      <c r="Q13" s="571">
        <v>0</v>
      </c>
      <c r="R13" s="571">
        <v>0</v>
      </c>
      <c r="S13" s="571">
        <v>0</v>
      </c>
      <c r="T13" s="571">
        <v>0</v>
      </c>
      <c r="U13" s="571">
        <v>0</v>
      </c>
      <c r="V13" s="571">
        <v>0</v>
      </c>
      <c r="W13" s="571">
        <v>0</v>
      </c>
      <c r="X13" s="571">
        <v>0</v>
      </c>
      <c r="Y13" s="571">
        <v>0</v>
      </c>
      <c r="Z13" s="571">
        <v>0</v>
      </c>
      <c r="AA13" s="571">
        <v>0</v>
      </c>
      <c r="AB13" s="571">
        <v>0</v>
      </c>
      <c r="AC13" s="571">
        <v>0</v>
      </c>
      <c r="AD13" s="571">
        <v>0</v>
      </c>
      <c r="AE13" s="571">
        <v>0</v>
      </c>
      <c r="AF13" s="571">
        <v>0</v>
      </c>
      <c r="AG13" s="571">
        <v>0</v>
      </c>
      <c r="AH13" s="571">
        <v>0</v>
      </c>
      <c r="AI13" s="571">
        <v>0</v>
      </c>
      <c r="AJ13" s="571">
        <v>0</v>
      </c>
      <c r="AK13" s="571">
        <v>0</v>
      </c>
      <c r="AL13" s="571">
        <v>0</v>
      </c>
      <c r="AM13" s="571">
        <v>0</v>
      </c>
      <c r="AN13" s="571">
        <v>0</v>
      </c>
      <c r="AO13" s="571">
        <v>0</v>
      </c>
      <c r="AP13" s="571">
        <v>0</v>
      </c>
      <c r="AQ13" s="571">
        <v>0</v>
      </c>
      <c r="AR13" s="571">
        <v>0</v>
      </c>
      <c r="AS13" s="571">
        <v>0</v>
      </c>
      <c r="AT13" s="571">
        <v>0</v>
      </c>
      <c r="AU13" s="571">
        <v>0</v>
      </c>
      <c r="AV13" s="571">
        <v>0</v>
      </c>
      <c r="AW13" s="571">
        <v>0</v>
      </c>
      <c r="AX13" s="571">
        <v>0</v>
      </c>
      <c r="AY13" s="571">
        <v>0</v>
      </c>
      <c r="AZ13" s="571">
        <v>0</v>
      </c>
      <c r="BA13" s="571">
        <v>0</v>
      </c>
      <c r="BB13" s="571">
        <v>0</v>
      </c>
      <c r="BC13" s="571">
        <v>0</v>
      </c>
      <c r="BD13" s="571">
        <v>0</v>
      </c>
      <c r="BE13" s="571">
        <v>0</v>
      </c>
      <c r="BF13" s="571">
        <v>0</v>
      </c>
      <c r="BG13" s="571">
        <v>0</v>
      </c>
      <c r="BH13" s="571">
        <v>0</v>
      </c>
      <c r="BI13" s="571">
        <v>0</v>
      </c>
      <c r="BJ13" s="571">
        <v>0</v>
      </c>
      <c r="BK13" s="571">
        <v>0</v>
      </c>
      <c r="BL13" s="571">
        <v>0</v>
      </c>
      <c r="BM13" s="571">
        <v>0</v>
      </c>
      <c r="BN13" s="571">
        <v>0</v>
      </c>
      <c r="BO13" s="571">
        <v>0</v>
      </c>
      <c r="BP13" s="571">
        <v>0</v>
      </c>
      <c r="BQ13" s="571">
        <v>0</v>
      </c>
      <c r="BR13" s="571">
        <v>0</v>
      </c>
      <c r="BS13" s="571">
        <v>0</v>
      </c>
      <c r="BT13" s="571">
        <v>0</v>
      </c>
      <c r="BU13" s="571">
        <v>0</v>
      </c>
      <c r="BV13" s="571">
        <v>0</v>
      </c>
      <c r="BW13" s="571">
        <v>0</v>
      </c>
      <c r="BX13" s="571">
        <v>0</v>
      </c>
      <c r="BY13" s="571">
        <v>0</v>
      </c>
      <c r="BZ13" s="571">
        <v>0</v>
      </c>
      <c r="CA13" s="571">
        <v>0</v>
      </c>
      <c r="CB13" s="571">
        <v>0</v>
      </c>
      <c r="CC13" s="572">
        <f t="shared" si="2"/>
        <v>0</v>
      </c>
      <c r="CD13" s="572">
        <f t="shared" si="3"/>
        <v>0</v>
      </c>
      <c r="CG13" s="555">
        <v>5</v>
      </c>
    </row>
    <row r="14" spans="1:85">
      <c r="A14" s="569" t="s">
        <v>559</v>
      </c>
      <c r="B14" s="570" t="s">
        <v>560</v>
      </c>
      <c r="C14" s="571">
        <v>0</v>
      </c>
      <c r="D14" s="571">
        <v>0</v>
      </c>
      <c r="E14" s="571">
        <v>0</v>
      </c>
      <c r="F14" s="571">
        <v>0</v>
      </c>
      <c r="G14" s="571">
        <v>0</v>
      </c>
      <c r="H14" s="571">
        <v>0</v>
      </c>
      <c r="I14" s="571">
        <v>0</v>
      </c>
      <c r="J14" s="571">
        <v>0</v>
      </c>
      <c r="K14" s="571">
        <v>0</v>
      </c>
      <c r="L14" s="571">
        <v>0</v>
      </c>
      <c r="M14" s="571">
        <v>0</v>
      </c>
      <c r="N14" s="571">
        <v>0</v>
      </c>
      <c r="O14" s="571">
        <v>0</v>
      </c>
      <c r="P14" s="571">
        <v>0</v>
      </c>
      <c r="Q14" s="571">
        <v>0</v>
      </c>
      <c r="R14" s="571">
        <v>0</v>
      </c>
      <c r="S14" s="571">
        <v>0</v>
      </c>
      <c r="T14" s="571">
        <v>0</v>
      </c>
      <c r="U14" s="571">
        <v>0</v>
      </c>
      <c r="V14" s="571">
        <v>0</v>
      </c>
      <c r="W14" s="571">
        <v>0</v>
      </c>
      <c r="X14" s="571">
        <v>0</v>
      </c>
      <c r="Y14" s="571">
        <v>0</v>
      </c>
      <c r="Z14" s="571">
        <v>0</v>
      </c>
      <c r="AA14" s="571">
        <v>0</v>
      </c>
      <c r="AB14" s="571">
        <v>0</v>
      </c>
      <c r="AC14" s="571">
        <v>0</v>
      </c>
      <c r="AD14" s="571">
        <v>0</v>
      </c>
      <c r="AE14" s="571">
        <v>0</v>
      </c>
      <c r="AF14" s="571">
        <v>0</v>
      </c>
      <c r="AG14" s="571">
        <v>0</v>
      </c>
      <c r="AH14" s="571">
        <v>0</v>
      </c>
      <c r="AI14" s="571">
        <v>0</v>
      </c>
      <c r="AJ14" s="571">
        <v>0</v>
      </c>
      <c r="AK14" s="571">
        <v>0</v>
      </c>
      <c r="AL14" s="571">
        <v>0</v>
      </c>
      <c r="AM14" s="571">
        <v>0</v>
      </c>
      <c r="AN14" s="571">
        <v>0</v>
      </c>
      <c r="AO14" s="571">
        <v>0</v>
      </c>
      <c r="AP14" s="571">
        <v>0</v>
      </c>
      <c r="AQ14" s="571">
        <v>0</v>
      </c>
      <c r="AR14" s="571">
        <v>0</v>
      </c>
      <c r="AS14" s="571">
        <v>0</v>
      </c>
      <c r="AT14" s="571">
        <v>0</v>
      </c>
      <c r="AU14" s="571">
        <v>0</v>
      </c>
      <c r="AV14" s="571">
        <v>0</v>
      </c>
      <c r="AW14" s="571">
        <v>0</v>
      </c>
      <c r="AX14" s="571">
        <v>0</v>
      </c>
      <c r="AY14" s="571">
        <v>0</v>
      </c>
      <c r="AZ14" s="571">
        <v>0</v>
      </c>
      <c r="BA14" s="571">
        <v>0</v>
      </c>
      <c r="BB14" s="571">
        <v>0</v>
      </c>
      <c r="BC14" s="571">
        <v>0</v>
      </c>
      <c r="BD14" s="571">
        <v>0</v>
      </c>
      <c r="BE14" s="571">
        <v>0</v>
      </c>
      <c r="BF14" s="571">
        <v>0</v>
      </c>
      <c r="BG14" s="571">
        <v>0</v>
      </c>
      <c r="BH14" s="571">
        <v>0</v>
      </c>
      <c r="BI14" s="571">
        <v>0</v>
      </c>
      <c r="BJ14" s="571">
        <v>0</v>
      </c>
      <c r="BK14" s="571">
        <v>0</v>
      </c>
      <c r="BL14" s="571">
        <v>0</v>
      </c>
      <c r="BM14" s="571">
        <v>0</v>
      </c>
      <c r="BN14" s="571">
        <v>0</v>
      </c>
      <c r="BO14" s="571">
        <v>0</v>
      </c>
      <c r="BP14" s="571">
        <v>0</v>
      </c>
      <c r="BQ14" s="571">
        <v>0</v>
      </c>
      <c r="BR14" s="571">
        <v>0</v>
      </c>
      <c r="BS14" s="571">
        <v>0</v>
      </c>
      <c r="BT14" s="571">
        <v>0</v>
      </c>
      <c r="BU14" s="571">
        <v>0</v>
      </c>
      <c r="BV14" s="571">
        <v>0</v>
      </c>
      <c r="BW14" s="571">
        <v>0</v>
      </c>
      <c r="BX14" s="571">
        <v>0</v>
      </c>
      <c r="BY14" s="571">
        <v>0</v>
      </c>
      <c r="BZ14" s="571">
        <v>0</v>
      </c>
      <c r="CA14" s="571">
        <v>0</v>
      </c>
      <c r="CB14" s="571">
        <v>0</v>
      </c>
      <c r="CC14" s="572">
        <f t="shared" si="2"/>
        <v>0</v>
      </c>
      <c r="CD14" s="572">
        <f t="shared" si="3"/>
        <v>0</v>
      </c>
      <c r="CG14" s="555">
        <v>6</v>
      </c>
    </row>
    <row r="15" spans="1:85" ht="20.25" customHeight="1">
      <c r="A15" s="569" t="s">
        <v>561</v>
      </c>
      <c r="B15" s="570" t="s">
        <v>562</v>
      </c>
      <c r="C15" s="571">
        <v>0</v>
      </c>
      <c r="D15" s="571">
        <v>0</v>
      </c>
      <c r="E15" s="571">
        <v>0</v>
      </c>
      <c r="F15" s="571">
        <v>0</v>
      </c>
      <c r="G15" s="571">
        <v>0</v>
      </c>
      <c r="H15" s="571">
        <v>0</v>
      </c>
      <c r="I15" s="571">
        <v>0</v>
      </c>
      <c r="J15" s="571">
        <v>0</v>
      </c>
      <c r="K15" s="571">
        <v>0</v>
      </c>
      <c r="L15" s="571">
        <v>0</v>
      </c>
      <c r="M15" s="571">
        <v>0</v>
      </c>
      <c r="N15" s="571">
        <v>0</v>
      </c>
      <c r="O15" s="571">
        <v>0</v>
      </c>
      <c r="P15" s="571">
        <v>0</v>
      </c>
      <c r="Q15" s="571">
        <v>0</v>
      </c>
      <c r="R15" s="571">
        <v>0</v>
      </c>
      <c r="S15" s="571">
        <v>0</v>
      </c>
      <c r="T15" s="571">
        <v>0</v>
      </c>
      <c r="U15" s="571">
        <v>0</v>
      </c>
      <c r="V15" s="571">
        <v>0</v>
      </c>
      <c r="W15" s="571">
        <v>0</v>
      </c>
      <c r="X15" s="571">
        <v>0</v>
      </c>
      <c r="Y15" s="571">
        <v>0</v>
      </c>
      <c r="Z15" s="571">
        <v>0</v>
      </c>
      <c r="AA15" s="571">
        <v>0</v>
      </c>
      <c r="AB15" s="571">
        <v>0</v>
      </c>
      <c r="AC15" s="571">
        <v>0</v>
      </c>
      <c r="AD15" s="571">
        <v>0</v>
      </c>
      <c r="AE15" s="571">
        <v>0</v>
      </c>
      <c r="AF15" s="571">
        <v>0</v>
      </c>
      <c r="AG15" s="571">
        <v>0</v>
      </c>
      <c r="AH15" s="571">
        <v>0</v>
      </c>
      <c r="AI15" s="571">
        <v>0</v>
      </c>
      <c r="AJ15" s="571">
        <v>0</v>
      </c>
      <c r="AK15" s="571">
        <v>0</v>
      </c>
      <c r="AL15" s="571">
        <v>0</v>
      </c>
      <c r="AM15" s="571">
        <v>0</v>
      </c>
      <c r="AN15" s="571">
        <v>0</v>
      </c>
      <c r="AO15" s="571">
        <v>0</v>
      </c>
      <c r="AP15" s="571">
        <v>0</v>
      </c>
      <c r="AQ15" s="571">
        <v>0</v>
      </c>
      <c r="AR15" s="571">
        <v>0</v>
      </c>
      <c r="AS15" s="571">
        <v>0</v>
      </c>
      <c r="AT15" s="571">
        <v>0</v>
      </c>
      <c r="AU15" s="571">
        <v>0</v>
      </c>
      <c r="AV15" s="571">
        <v>0</v>
      </c>
      <c r="AW15" s="571">
        <v>0</v>
      </c>
      <c r="AX15" s="571">
        <v>0</v>
      </c>
      <c r="AY15" s="571">
        <v>0</v>
      </c>
      <c r="AZ15" s="571">
        <v>0</v>
      </c>
      <c r="BA15" s="571">
        <v>0</v>
      </c>
      <c r="BB15" s="571">
        <v>0</v>
      </c>
      <c r="BC15" s="571">
        <v>0</v>
      </c>
      <c r="BD15" s="571">
        <v>0</v>
      </c>
      <c r="BE15" s="571">
        <v>0</v>
      </c>
      <c r="BF15" s="571">
        <v>0</v>
      </c>
      <c r="BG15" s="571">
        <v>0</v>
      </c>
      <c r="BH15" s="571">
        <v>0</v>
      </c>
      <c r="BI15" s="571">
        <v>0</v>
      </c>
      <c r="BJ15" s="571">
        <v>0</v>
      </c>
      <c r="BK15" s="571">
        <v>0</v>
      </c>
      <c r="BL15" s="571">
        <v>0</v>
      </c>
      <c r="BM15" s="571">
        <v>0</v>
      </c>
      <c r="BN15" s="571">
        <v>0</v>
      </c>
      <c r="BO15" s="571">
        <v>0</v>
      </c>
      <c r="BP15" s="571">
        <v>0</v>
      </c>
      <c r="BQ15" s="571">
        <v>0</v>
      </c>
      <c r="BR15" s="571">
        <v>0</v>
      </c>
      <c r="BS15" s="571">
        <v>0</v>
      </c>
      <c r="BT15" s="571">
        <v>0</v>
      </c>
      <c r="BU15" s="571">
        <v>0</v>
      </c>
      <c r="BV15" s="571">
        <v>0</v>
      </c>
      <c r="BW15" s="571">
        <v>0</v>
      </c>
      <c r="BX15" s="571">
        <v>0</v>
      </c>
      <c r="BY15" s="571">
        <v>0</v>
      </c>
      <c r="BZ15" s="571">
        <v>0</v>
      </c>
      <c r="CA15" s="571">
        <v>0</v>
      </c>
      <c r="CB15" s="571">
        <v>0</v>
      </c>
      <c r="CC15" s="572">
        <f t="shared" si="2"/>
        <v>0</v>
      </c>
      <c r="CD15" s="572">
        <f t="shared" si="3"/>
        <v>0</v>
      </c>
      <c r="CG15" s="555">
        <v>7</v>
      </c>
    </row>
    <row r="16" spans="1:85">
      <c r="A16" s="569" t="s">
        <v>563</v>
      </c>
      <c r="B16" s="573" t="s">
        <v>564</v>
      </c>
      <c r="C16" s="571">
        <v>0</v>
      </c>
      <c r="D16" s="571">
        <v>0</v>
      </c>
      <c r="E16" s="571">
        <v>0</v>
      </c>
      <c r="F16" s="571">
        <v>0</v>
      </c>
      <c r="G16" s="571">
        <v>0</v>
      </c>
      <c r="H16" s="571">
        <v>0</v>
      </c>
      <c r="I16" s="571">
        <v>0</v>
      </c>
      <c r="J16" s="571">
        <v>0</v>
      </c>
      <c r="K16" s="571">
        <v>0</v>
      </c>
      <c r="L16" s="571">
        <v>0</v>
      </c>
      <c r="M16" s="571">
        <v>0</v>
      </c>
      <c r="N16" s="571">
        <v>0</v>
      </c>
      <c r="O16" s="571">
        <v>0</v>
      </c>
      <c r="P16" s="571">
        <v>0</v>
      </c>
      <c r="Q16" s="571">
        <v>0</v>
      </c>
      <c r="R16" s="571">
        <v>0</v>
      </c>
      <c r="S16" s="571">
        <v>0</v>
      </c>
      <c r="T16" s="571">
        <v>0</v>
      </c>
      <c r="U16" s="571">
        <v>0</v>
      </c>
      <c r="V16" s="571">
        <v>0</v>
      </c>
      <c r="W16" s="571">
        <v>0</v>
      </c>
      <c r="X16" s="571">
        <v>0</v>
      </c>
      <c r="Y16" s="571">
        <v>0</v>
      </c>
      <c r="Z16" s="571">
        <v>0</v>
      </c>
      <c r="AA16" s="571">
        <v>0</v>
      </c>
      <c r="AB16" s="571">
        <v>0</v>
      </c>
      <c r="AC16" s="571">
        <v>0</v>
      </c>
      <c r="AD16" s="571">
        <v>0</v>
      </c>
      <c r="AE16" s="571">
        <v>0</v>
      </c>
      <c r="AF16" s="571">
        <v>0</v>
      </c>
      <c r="AG16" s="571">
        <v>0</v>
      </c>
      <c r="AH16" s="571">
        <v>0</v>
      </c>
      <c r="AI16" s="571">
        <v>0</v>
      </c>
      <c r="AJ16" s="571">
        <v>0</v>
      </c>
      <c r="AK16" s="571">
        <v>0</v>
      </c>
      <c r="AL16" s="571">
        <v>0</v>
      </c>
      <c r="AM16" s="571">
        <v>0</v>
      </c>
      <c r="AN16" s="571">
        <v>0</v>
      </c>
      <c r="AO16" s="571">
        <v>0</v>
      </c>
      <c r="AP16" s="571">
        <v>0</v>
      </c>
      <c r="AQ16" s="571">
        <v>0</v>
      </c>
      <c r="AR16" s="571">
        <v>0</v>
      </c>
      <c r="AS16" s="571">
        <v>0</v>
      </c>
      <c r="AT16" s="571">
        <v>0</v>
      </c>
      <c r="AU16" s="571">
        <v>0</v>
      </c>
      <c r="AV16" s="571">
        <v>0</v>
      </c>
      <c r="AW16" s="571">
        <v>0</v>
      </c>
      <c r="AX16" s="571">
        <v>0</v>
      </c>
      <c r="AY16" s="571">
        <v>0</v>
      </c>
      <c r="AZ16" s="571">
        <v>0</v>
      </c>
      <c r="BA16" s="571">
        <v>0</v>
      </c>
      <c r="BB16" s="571">
        <v>0</v>
      </c>
      <c r="BC16" s="571">
        <v>0</v>
      </c>
      <c r="BD16" s="571">
        <v>0</v>
      </c>
      <c r="BE16" s="571">
        <v>0</v>
      </c>
      <c r="BF16" s="571">
        <v>0</v>
      </c>
      <c r="BG16" s="571">
        <v>0</v>
      </c>
      <c r="BH16" s="571">
        <v>0</v>
      </c>
      <c r="BI16" s="571">
        <v>0</v>
      </c>
      <c r="BJ16" s="571">
        <v>0</v>
      </c>
      <c r="BK16" s="571">
        <v>0</v>
      </c>
      <c r="BL16" s="571">
        <v>0</v>
      </c>
      <c r="BM16" s="571">
        <v>0</v>
      </c>
      <c r="BN16" s="571">
        <v>0</v>
      </c>
      <c r="BO16" s="571">
        <v>0</v>
      </c>
      <c r="BP16" s="571">
        <v>0</v>
      </c>
      <c r="BQ16" s="571">
        <v>0</v>
      </c>
      <c r="BR16" s="571">
        <v>0</v>
      </c>
      <c r="BS16" s="571">
        <v>0</v>
      </c>
      <c r="BT16" s="571">
        <v>0</v>
      </c>
      <c r="BU16" s="571">
        <v>0</v>
      </c>
      <c r="BV16" s="571">
        <v>0</v>
      </c>
      <c r="BW16" s="571">
        <v>0</v>
      </c>
      <c r="BX16" s="571">
        <v>0</v>
      </c>
      <c r="BY16" s="571">
        <v>0</v>
      </c>
      <c r="BZ16" s="571">
        <v>0</v>
      </c>
      <c r="CA16" s="571">
        <v>0</v>
      </c>
      <c r="CB16" s="571">
        <v>0</v>
      </c>
      <c r="CC16" s="572">
        <f t="shared" si="2"/>
        <v>0</v>
      </c>
      <c r="CD16" s="572">
        <f t="shared" si="3"/>
        <v>0</v>
      </c>
      <c r="CG16" s="555">
        <v>8</v>
      </c>
    </row>
    <row r="17" spans="1:85">
      <c r="A17" s="569" t="s">
        <v>565</v>
      </c>
      <c r="B17" t="s">
        <v>566</v>
      </c>
      <c r="C17" s="571">
        <v>0</v>
      </c>
      <c r="D17" s="571">
        <v>0</v>
      </c>
      <c r="E17" s="571">
        <v>0</v>
      </c>
      <c r="F17" s="571">
        <v>0</v>
      </c>
      <c r="G17" s="571">
        <v>0</v>
      </c>
      <c r="H17" s="571">
        <v>0</v>
      </c>
      <c r="I17" s="571">
        <v>0</v>
      </c>
      <c r="J17" s="571">
        <v>0</v>
      </c>
      <c r="K17" s="571">
        <v>0</v>
      </c>
      <c r="L17" s="571">
        <v>0</v>
      </c>
      <c r="M17" s="571">
        <v>0</v>
      </c>
      <c r="N17" s="571">
        <v>0</v>
      </c>
      <c r="O17" s="571">
        <v>0</v>
      </c>
      <c r="P17" s="571">
        <v>0</v>
      </c>
      <c r="Q17" s="571">
        <v>0</v>
      </c>
      <c r="R17" s="571">
        <v>0</v>
      </c>
      <c r="S17" s="571">
        <v>0</v>
      </c>
      <c r="T17" s="571">
        <v>0</v>
      </c>
      <c r="U17" s="571">
        <v>0</v>
      </c>
      <c r="V17" s="571">
        <v>0</v>
      </c>
      <c r="W17" s="571">
        <v>0</v>
      </c>
      <c r="X17" s="571">
        <v>0</v>
      </c>
      <c r="Y17" s="571">
        <v>0</v>
      </c>
      <c r="Z17" s="571">
        <v>0</v>
      </c>
      <c r="AA17" s="571">
        <v>0</v>
      </c>
      <c r="AB17" s="571">
        <v>0</v>
      </c>
      <c r="AC17" s="571">
        <v>0</v>
      </c>
      <c r="AD17" s="571">
        <v>0</v>
      </c>
      <c r="AE17" s="571">
        <v>0</v>
      </c>
      <c r="AF17" s="571">
        <v>0</v>
      </c>
      <c r="AG17" s="571">
        <v>0</v>
      </c>
      <c r="AH17" s="571">
        <v>0</v>
      </c>
      <c r="AI17" s="571">
        <v>0</v>
      </c>
      <c r="AJ17" s="571">
        <v>0</v>
      </c>
      <c r="AK17" s="571">
        <v>0</v>
      </c>
      <c r="AL17" s="571">
        <v>0</v>
      </c>
      <c r="AM17" s="571">
        <v>0</v>
      </c>
      <c r="AN17" s="571">
        <v>0</v>
      </c>
      <c r="AO17" s="571">
        <v>0</v>
      </c>
      <c r="AP17" s="571">
        <v>0</v>
      </c>
      <c r="AQ17" s="571">
        <v>0</v>
      </c>
      <c r="AR17" s="571">
        <v>0</v>
      </c>
      <c r="AS17" s="571">
        <v>0</v>
      </c>
      <c r="AT17" s="571">
        <v>0</v>
      </c>
      <c r="AU17" s="571">
        <v>0</v>
      </c>
      <c r="AV17" s="571">
        <v>0</v>
      </c>
      <c r="AW17" s="571">
        <v>0</v>
      </c>
      <c r="AX17" s="571">
        <v>0</v>
      </c>
      <c r="AY17" s="571">
        <v>0</v>
      </c>
      <c r="AZ17" s="571">
        <v>0</v>
      </c>
      <c r="BA17" s="571">
        <v>0</v>
      </c>
      <c r="BB17" s="571">
        <v>0</v>
      </c>
      <c r="BC17" s="571">
        <v>0</v>
      </c>
      <c r="BD17" s="571">
        <v>0</v>
      </c>
      <c r="BE17" s="571">
        <v>0</v>
      </c>
      <c r="BF17" s="571">
        <v>0</v>
      </c>
      <c r="BG17" s="571">
        <v>0</v>
      </c>
      <c r="BH17" s="571">
        <v>0</v>
      </c>
      <c r="BI17" s="571">
        <v>0</v>
      </c>
      <c r="BJ17" s="571">
        <v>0</v>
      </c>
      <c r="BK17" s="571">
        <v>0</v>
      </c>
      <c r="BL17" s="571">
        <v>0</v>
      </c>
      <c r="BM17" s="571">
        <v>0</v>
      </c>
      <c r="BN17" s="571">
        <v>0</v>
      </c>
      <c r="BO17" s="571">
        <v>0</v>
      </c>
      <c r="BP17" s="571">
        <v>0</v>
      </c>
      <c r="BQ17" s="571">
        <v>0</v>
      </c>
      <c r="BR17" s="571">
        <v>0</v>
      </c>
      <c r="BS17" s="571">
        <v>0</v>
      </c>
      <c r="BT17" s="571">
        <v>0</v>
      </c>
      <c r="BU17" s="571">
        <v>0</v>
      </c>
      <c r="BV17" s="571">
        <v>0</v>
      </c>
      <c r="BW17" s="571">
        <v>0</v>
      </c>
      <c r="BX17" s="571">
        <v>0</v>
      </c>
      <c r="BY17" s="571">
        <v>0</v>
      </c>
      <c r="BZ17" s="571">
        <v>0</v>
      </c>
      <c r="CA17" s="571">
        <v>0</v>
      </c>
      <c r="CB17" s="571">
        <v>0</v>
      </c>
      <c r="CC17" s="572">
        <f t="shared" si="2"/>
        <v>0</v>
      </c>
      <c r="CD17" s="572">
        <f t="shared" si="3"/>
        <v>0</v>
      </c>
      <c r="CG17" s="555">
        <v>9</v>
      </c>
    </row>
    <row r="18" spans="1:85">
      <c r="A18" s="569" t="s">
        <v>567</v>
      </c>
      <c r="B18" s="573" t="s">
        <v>568</v>
      </c>
      <c r="C18" s="571">
        <v>0</v>
      </c>
      <c r="D18" s="571">
        <v>0</v>
      </c>
      <c r="E18" s="571">
        <v>0</v>
      </c>
      <c r="F18" s="571">
        <v>0</v>
      </c>
      <c r="G18" s="571">
        <v>0</v>
      </c>
      <c r="H18" s="571">
        <v>0</v>
      </c>
      <c r="I18" s="571">
        <v>0</v>
      </c>
      <c r="J18" s="571">
        <v>0</v>
      </c>
      <c r="K18" s="571">
        <v>0</v>
      </c>
      <c r="L18" s="571">
        <v>0</v>
      </c>
      <c r="M18" s="571">
        <v>0</v>
      </c>
      <c r="N18" s="571">
        <v>0</v>
      </c>
      <c r="O18" s="571">
        <v>0</v>
      </c>
      <c r="P18" s="571">
        <v>0</v>
      </c>
      <c r="Q18" s="571">
        <v>0</v>
      </c>
      <c r="R18" s="571">
        <v>0</v>
      </c>
      <c r="S18" s="571">
        <v>0</v>
      </c>
      <c r="T18" s="571">
        <v>0</v>
      </c>
      <c r="U18" s="571">
        <v>0</v>
      </c>
      <c r="V18" s="571">
        <v>0</v>
      </c>
      <c r="W18" s="571">
        <v>0</v>
      </c>
      <c r="X18" s="571">
        <v>0</v>
      </c>
      <c r="Y18" s="571">
        <v>0</v>
      </c>
      <c r="Z18" s="571">
        <v>0</v>
      </c>
      <c r="AA18" s="571">
        <v>0</v>
      </c>
      <c r="AB18" s="571">
        <v>0</v>
      </c>
      <c r="AC18" s="571">
        <v>0</v>
      </c>
      <c r="AD18" s="571">
        <v>0</v>
      </c>
      <c r="AE18" s="571">
        <v>0</v>
      </c>
      <c r="AF18" s="571">
        <v>0</v>
      </c>
      <c r="AG18" s="571">
        <v>0</v>
      </c>
      <c r="AH18" s="571">
        <v>0</v>
      </c>
      <c r="AI18" s="571">
        <v>0</v>
      </c>
      <c r="AJ18" s="571">
        <v>0</v>
      </c>
      <c r="AK18" s="571">
        <v>0</v>
      </c>
      <c r="AL18" s="571">
        <v>0</v>
      </c>
      <c r="AM18" s="571">
        <v>0</v>
      </c>
      <c r="AN18" s="571">
        <v>0</v>
      </c>
      <c r="AO18" s="571">
        <v>0</v>
      </c>
      <c r="AP18" s="571">
        <v>0</v>
      </c>
      <c r="AQ18" s="571">
        <v>0</v>
      </c>
      <c r="AR18" s="571">
        <v>0</v>
      </c>
      <c r="AS18" s="571">
        <v>0</v>
      </c>
      <c r="AT18" s="571">
        <v>0</v>
      </c>
      <c r="AU18" s="571">
        <v>0</v>
      </c>
      <c r="AV18" s="571">
        <v>0</v>
      </c>
      <c r="AW18" s="571">
        <v>0</v>
      </c>
      <c r="AX18" s="571">
        <v>0</v>
      </c>
      <c r="AY18" s="571">
        <v>0</v>
      </c>
      <c r="AZ18" s="571">
        <v>0</v>
      </c>
      <c r="BA18" s="571">
        <v>0</v>
      </c>
      <c r="BB18" s="571">
        <v>0</v>
      </c>
      <c r="BC18" s="571">
        <v>0</v>
      </c>
      <c r="BD18" s="571">
        <v>0</v>
      </c>
      <c r="BE18" s="571">
        <v>0</v>
      </c>
      <c r="BF18" s="571">
        <v>0</v>
      </c>
      <c r="BG18" s="571">
        <v>0</v>
      </c>
      <c r="BH18" s="571">
        <v>0</v>
      </c>
      <c r="BI18" s="571">
        <v>0</v>
      </c>
      <c r="BJ18" s="571">
        <v>0</v>
      </c>
      <c r="BK18" s="571">
        <v>0</v>
      </c>
      <c r="BL18" s="571">
        <v>0</v>
      </c>
      <c r="BM18" s="571">
        <v>0</v>
      </c>
      <c r="BN18" s="571">
        <v>0</v>
      </c>
      <c r="BO18" s="571">
        <v>0</v>
      </c>
      <c r="BP18" s="571">
        <v>0</v>
      </c>
      <c r="BQ18" s="571">
        <v>0</v>
      </c>
      <c r="BR18" s="571">
        <v>0</v>
      </c>
      <c r="BS18" s="571">
        <v>0</v>
      </c>
      <c r="BT18" s="571">
        <v>0</v>
      </c>
      <c r="BU18" s="571">
        <v>0</v>
      </c>
      <c r="BV18" s="571">
        <v>0</v>
      </c>
      <c r="BW18" s="571">
        <v>0</v>
      </c>
      <c r="BX18" s="571">
        <v>0</v>
      </c>
      <c r="BY18" s="571">
        <v>0</v>
      </c>
      <c r="BZ18" s="571">
        <v>0</v>
      </c>
      <c r="CA18" s="571">
        <v>0</v>
      </c>
      <c r="CB18" s="571">
        <v>0</v>
      </c>
      <c r="CC18" s="572">
        <f t="shared" si="2"/>
        <v>0</v>
      </c>
      <c r="CD18" s="572">
        <f t="shared" si="3"/>
        <v>0</v>
      </c>
      <c r="CG18" s="555">
        <v>10</v>
      </c>
    </row>
    <row r="19" spans="1:85">
      <c r="A19" s="569" t="s">
        <v>569</v>
      </c>
      <c r="B19" s="573" t="s">
        <v>570</v>
      </c>
      <c r="C19" s="571">
        <v>0</v>
      </c>
      <c r="D19" s="571">
        <v>0</v>
      </c>
      <c r="E19" s="571">
        <v>0</v>
      </c>
      <c r="F19" s="571">
        <v>0</v>
      </c>
      <c r="G19" s="571">
        <v>0</v>
      </c>
      <c r="H19" s="571">
        <v>0</v>
      </c>
      <c r="I19" s="571">
        <v>0</v>
      </c>
      <c r="J19" s="571">
        <v>0</v>
      </c>
      <c r="K19" s="571">
        <v>0</v>
      </c>
      <c r="L19" s="571">
        <v>0</v>
      </c>
      <c r="M19" s="571">
        <v>0</v>
      </c>
      <c r="N19" s="571">
        <v>0</v>
      </c>
      <c r="O19" s="571">
        <v>0</v>
      </c>
      <c r="P19" s="571">
        <v>0</v>
      </c>
      <c r="Q19" s="571">
        <v>0</v>
      </c>
      <c r="R19" s="571">
        <v>0</v>
      </c>
      <c r="S19" s="571">
        <v>0</v>
      </c>
      <c r="T19" s="571">
        <v>0</v>
      </c>
      <c r="U19" s="571">
        <v>0</v>
      </c>
      <c r="V19" s="571">
        <v>0</v>
      </c>
      <c r="W19" s="571">
        <v>0</v>
      </c>
      <c r="X19" s="571">
        <v>0</v>
      </c>
      <c r="Y19" s="571">
        <v>0</v>
      </c>
      <c r="Z19" s="571">
        <v>0</v>
      </c>
      <c r="AA19" s="571">
        <v>0</v>
      </c>
      <c r="AB19" s="571">
        <v>0</v>
      </c>
      <c r="AC19" s="571">
        <v>0</v>
      </c>
      <c r="AD19" s="571">
        <v>0</v>
      </c>
      <c r="AE19" s="571">
        <v>0</v>
      </c>
      <c r="AF19" s="571">
        <v>0</v>
      </c>
      <c r="AG19" s="571">
        <v>0</v>
      </c>
      <c r="AH19" s="571">
        <v>0</v>
      </c>
      <c r="AI19" s="571">
        <v>0</v>
      </c>
      <c r="AJ19" s="571">
        <v>0</v>
      </c>
      <c r="AK19" s="571">
        <v>0</v>
      </c>
      <c r="AL19" s="571">
        <v>0</v>
      </c>
      <c r="AM19" s="571">
        <v>0</v>
      </c>
      <c r="AN19" s="571">
        <v>0</v>
      </c>
      <c r="AO19" s="571">
        <v>0</v>
      </c>
      <c r="AP19" s="571">
        <v>0</v>
      </c>
      <c r="AQ19" s="571">
        <v>0</v>
      </c>
      <c r="AR19" s="571">
        <v>0</v>
      </c>
      <c r="AS19" s="571">
        <v>0</v>
      </c>
      <c r="AT19" s="571">
        <v>0</v>
      </c>
      <c r="AU19" s="571">
        <v>0</v>
      </c>
      <c r="AV19" s="571">
        <v>0</v>
      </c>
      <c r="AW19" s="571">
        <v>0</v>
      </c>
      <c r="AX19" s="571">
        <v>0</v>
      </c>
      <c r="AY19" s="571">
        <v>0</v>
      </c>
      <c r="AZ19" s="571">
        <v>0</v>
      </c>
      <c r="BA19" s="571">
        <v>0</v>
      </c>
      <c r="BB19" s="571">
        <v>0</v>
      </c>
      <c r="BC19" s="571">
        <v>0</v>
      </c>
      <c r="BD19" s="571">
        <v>0</v>
      </c>
      <c r="BE19" s="571">
        <v>0</v>
      </c>
      <c r="BF19" s="571">
        <v>0</v>
      </c>
      <c r="BG19" s="571">
        <v>0</v>
      </c>
      <c r="BH19" s="571">
        <v>0</v>
      </c>
      <c r="BI19" s="571">
        <v>0</v>
      </c>
      <c r="BJ19" s="571">
        <v>0</v>
      </c>
      <c r="BK19" s="571">
        <v>0</v>
      </c>
      <c r="BL19" s="571">
        <v>0</v>
      </c>
      <c r="BM19" s="571">
        <v>0</v>
      </c>
      <c r="BN19" s="571">
        <v>0</v>
      </c>
      <c r="BO19" s="571">
        <v>0</v>
      </c>
      <c r="BP19" s="571">
        <v>0</v>
      </c>
      <c r="BQ19" s="571">
        <v>0</v>
      </c>
      <c r="BR19" s="571">
        <v>0</v>
      </c>
      <c r="BS19" s="571">
        <v>0</v>
      </c>
      <c r="BT19" s="571">
        <v>0</v>
      </c>
      <c r="BU19" s="571">
        <v>0</v>
      </c>
      <c r="BV19" s="571">
        <v>0</v>
      </c>
      <c r="BW19" s="571">
        <v>0</v>
      </c>
      <c r="BX19" s="571">
        <v>0</v>
      </c>
      <c r="BY19" s="571">
        <v>0</v>
      </c>
      <c r="BZ19" s="571">
        <v>0</v>
      </c>
      <c r="CA19" s="571">
        <v>0</v>
      </c>
      <c r="CB19" s="571">
        <v>0</v>
      </c>
      <c r="CC19" s="572">
        <f t="shared" si="2"/>
        <v>0</v>
      </c>
      <c r="CD19" s="572">
        <f t="shared" si="3"/>
        <v>0</v>
      </c>
      <c r="CG19" s="555">
        <v>11</v>
      </c>
    </row>
    <row r="20" spans="1:85">
      <c r="A20" s="569" t="s">
        <v>571</v>
      </c>
      <c r="B20" s="573" t="s">
        <v>572</v>
      </c>
      <c r="C20" s="571">
        <v>0</v>
      </c>
      <c r="D20" s="571">
        <v>0</v>
      </c>
      <c r="E20" s="571">
        <v>0</v>
      </c>
      <c r="F20" s="571">
        <v>0</v>
      </c>
      <c r="G20" s="571">
        <v>0</v>
      </c>
      <c r="H20" s="571">
        <v>0</v>
      </c>
      <c r="I20" s="571">
        <v>0</v>
      </c>
      <c r="J20" s="571">
        <v>0</v>
      </c>
      <c r="K20" s="571">
        <v>0</v>
      </c>
      <c r="L20" s="571">
        <v>0</v>
      </c>
      <c r="M20" s="571">
        <v>0</v>
      </c>
      <c r="N20" s="571">
        <v>0</v>
      </c>
      <c r="O20" s="571">
        <v>0</v>
      </c>
      <c r="P20" s="571">
        <v>0</v>
      </c>
      <c r="Q20" s="571">
        <v>0</v>
      </c>
      <c r="R20" s="571">
        <v>0</v>
      </c>
      <c r="S20" s="571">
        <v>0</v>
      </c>
      <c r="T20" s="571">
        <v>0</v>
      </c>
      <c r="U20" s="571">
        <v>0</v>
      </c>
      <c r="V20" s="571">
        <v>0</v>
      </c>
      <c r="W20" s="571">
        <v>0</v>
      </c>
      <c r="X20" s="571">
        <v>0</v>
      </c>
      <c r="Y20" s="571">
        <v>0</v>
      </c>
      <c r="Z20" s="571">
        <v>0</v>
      </c>
      <c r="AA20" s="571">
        <v>0</v>
      </c>
      <c r="AB20" s="571">
        <v>0</v>
      </c>
      <c r="AC20" s="571">
        <v>0</v>
      </c>
      <c r="AD20" s="571">
        <v>0</v>
      </c>
      <c r="AE20" s="571">
        <v>0</v>
      </c>
      <c r="AF20" s="571">
        <v>0</v>
      </c>
      <c r="AG20" s="571">
        <v>0</v>
      </c>
      <c r="AH20" s="571">
        <v>0</v>
      </c>
      <c r="AI20" s="571">
        <v>0</v>
      </c>
      <c r="AJ20" s="571">
        <v>0</v>
      </c>
      <c r="AK20" s="571">
        <v>0</v>
      </c>
      <c r="AL20" s="571">
        <v>0</v>
      </c>
      <c r="AM20" s="571">
        <v>0</v>
      </c>
      <c r="AN20" s="571">
        <v>0</v>
      </c>
      <c r="AO20" s="571">
        <v>0</v>
      </c>
      <c r="AP20" s="571">
        <v>0</v>
      </c>
      <c r="AQ20" s="571">
        <v>0</v>
      </c>
      <c r="AR20" s="571">
        <v>0</v>
      </c>
      <c r="AS20" s="571">
        <v>0</v>
      </c>
      <c r="AT20" s="571">
        <v>0</v>
      </c>
      <c r="AU20" s="571">
        <v>0</v>
      </c>
      <c r="AV20" s="571">
        <v>0</v>
      </c>
      <c r="AW20" s="571">
        <v>0</v>
      </c>
      <c r="AX20" s="571">
        <v>0</v>
      </c>
      <c r="AY20" s="571">
        <v>0</v>
      </c>
      <c r="AZ20" s="571">
        <v>0</v>
      </c>
      <c r="BA20" s="571">
        <v>0</v>
      </c>
      <c r="BB20" s="571">
        <v>0</v>
      </c>
      <c r="BC20" s="571">
        <v>0</v>
      </c>
      <c r="BD20" s="571">
        <v>0</v>
      </c>
      <c r="BE20" s="571">
        <v>0</v>
      </c>
      <c r="BF20" s="571">
        <v>0</v>
      </c>
      <c r="BG20" s="571">
        <v>0</v>
      </c>
      <c r="BH20" s="571">
        <v>0</v>
      </c>
      <c r="BI20" s="571">
        <v>0</v>
      </c>
      <c r="BJ20" s="571">
        <v>0</v>
      </c>
      <c r="BK20" s="571">
        <v>0</v>
      </c>
      <c r="BL20" s="571">
        <v>0</v>
      </c>
      <c r="BM20" s="571">
        <v>0</v>
      </c>
      <c r="BN20" s="571">
        <v>0</v>
      </c>
      <c r="BO20" s="571">
        <v>0</v>
      </c>
      <c r="BP20" s="571">
        <v>0</v>
      </c>
      <c r="BQ20" s="571">
        <v>0</v>
      </c>
      <c r="BR20" s="571">
        <v>0</v>
      </c>
      <c r="BS20" s="571">
        <v>0</v>
      </c>
      <c r="BT20" s="571">
        <v>0</v>
      </c>
      <c r="BU20" s="571">
        <v>0</v>
      </c>
      <c r="BV20" s="571">
        <v>0</v>
      </c>
      <c r="BW20" s="571">
        <v>0</v>
      </c>
      <c r="BX20" s="571">
        <v>0</v>
      </c>
      <c r="BY20" s="571">
        <v>0</v>
      </c>
      <c r="BZ20" s="571">
        <v>0</v>
      </c>
      <c r="CA20" s="571">
        <v>0</v>
      </c>
      <c r="CB20" s="571">
        <v>0</v>
      </c>
      <c r="CC20" s="572">
        <f t="shared" si="2"/>
        <v>0</v>
      </c>
      <c r="CD20" s="572">
        <f t="shared" si="3"/>
        <v>0</v>
      </c>
      <c r="CG20" s="555">
        <v>12</v>
      </c>
    </row>
    <row r="21" spans="1:85">
      <c r="A21" s="569" t="s">
        <v>573</v>
      </c>
      <c r="B21" s="573" t="s">
        <v>574</v>
      </c>
      <c r="C21" s="571">
        <v>0</v>
      </c>
      <c r="D21" s="571">
        <v>0</v>
      </c>
      <c r="E21" s="571">
        <v>0</v>
      </c>
      <c r="F21" s="571">
        <v>0</v>
      </c>
      <c r="G21" s="571">
        <v>0</v>
      </c>
      <c r="H21" s="571">
        <v>0</v>
      </c>
      <c r="I21" s="571">
        <v>0</v>
      </c>
      <c r="J21" s="571">
        <v>0</v>
      </c>
      <c r="K21" s="571">
        <v>0</v>
      </c>
      <c r="L21" s="571">
        <v>0</v>
      </c>
      <c r="M21" s="571">
        <v>0</v>
      </c>
      <c r="N21" s="571">
        <v>0</v>
      </c>
      <c r="O21" s="571">
        <v>0</v>
      </c>
      <c r="P21" s="571">
        <v>0</v>
      </c>
      <c r="Q21" s="571">
        <v>0</v>
      </c>
      <c r="R21" s="571">
        <v>0</v>
      </c>
      <c r="S21" s="571">
        <v>0</v>
      </c>
      <c r="T21" s="571">
        <v>0</v>
      </c>
      <c r="U21" s="571">
        <v>0</v>
      </c>
      <c r="V21" s="571">
        <v>0</v>
      </c>
      <c r="W21" s="571">
        <v>0</v>
      </c>
      <c r="X21" s="571">
        <v>0</v>
      </c>
      <c r="Y21" s="571">
        <v>0</v>
      </c>
      <c r="Z21" s="571">
        <v>0</v>
      </c>
      <c r="AA21" s="571">
        <v>0</v>
      </c>
      <c r="AB21" s="571">
        <v>0</v>
      </c>
      <c r="AC21" s="571">
        <v>0</v>
      </c>
      <c r="AD21" s="571">
        <v>0</v>
      </c>
      <c r="AE21" s="571">
        <v>0</v>
      </c>
      <c r="AF21" s="571">
        <v>0</v>
      </c>
      <c r="AG21" s="571">
        <v>0</v>
      </c>
      <c r="AH21" s="571">
        <v>0</v>
      </c>
      <c r="AI21" s="571">
        <v>0</v>
      </c>
      <c r="AJ21" s="571">
        <v>0</v>
      </c>
      <c r="AK21" s="571">
        <v>0</v>
      </c>
      <c r="AL21" s="571">
        <v>0</v>
      </c>
      <c r="AM21" s="571">
        <v>0</v>
      </c>
      <c r="AN21" s="571">
        <v>0</v>
      </c>
      <c r="AO21" s="571">
        <v>0</v>
      </c>
      <c r="AP21" s="571">
        <v>0</v>
      </c>
      <c r="AQ21" s="571">
        <v>0</v>
      </c>
      <c r="AR21" s="571">
        <v>0</v>
      </c>
      <c r="AS21" s="571">
        <v>0</v>
      </c>
      <c r="AT21" s="571">
        <v>0</v>
      </c>
      <c r="AU21" s="571">
        <v>0</v>
      </c>
      <c r="AV21" s="571">
        <v>0</v>
      </c>
      <c r="AW21" s="571">
        <v>0</v>
      </c>
      <c r="AX21" s="571">
        <v>0</v>
      </c>
      <c r="AY21" s="571">
        <v>0</v>
      </c>
      <c r="AZ21" s="571">
        <v>0</v>
      </c>
      <c r="BA21" s="571">
        <v>0</v>
      </c>
      <c r="BB21" s="571">
        <v>0</v>
      </c>
      <c r="BC21" s="571">
        <v>0</v>
      </c>
      <c r="BD21" s="571">
        <v>0</v>
      </c>
      <c r="BE21" s="571">
        <v>0</v>
      </c>
      <c r="BF21" s="571">
        <v>0</v>
      </c>
      <c r="BG21" s="571">
        <v>0</v>
      </c>
      <c r="BH21" s="571">
        <v>0</v>
      </c>
      <c r="BI21" s="571">
        <v>0</v>
      </c>
      <c r="BJ21" s="571">
        <v>0</v>
      </c>
      <c r="BK21" s="571">
        <v>0</v>
      </c>
      <c r="BL21" s="571">
        <v>0</v>
      </c>
      <c r="BM21" s="571">
        <v>0</v>
      </c>
      <c r="BN21" s="571">
        <v>0</v>
      </c>
      <c r="BO21" s="571">
        <v>0</v>
      </c>
      <c r="BP21" s="571">
        <v>0</v>
      </c>
      <c r="BQ21" s="571">
        <v>0</v>
      </c>
      <c r="BR21" s="571">
        <v>0</v>
      </c>
      <c r="BS21" s="571">
        <v>0</v>
      </c>
      <c r="BT21" s="571">
        <v>0</v>
      </c>
      <c r="BU21" s="571">
        <v>0</v>
      </c>
      <c r="BV21" s="571">
        <v>0</v>
      </c>
      <c r="BW21" s="571">
        <v>0</v>
      </c>
      <c r="BX21" s="571">
        <v>0</v>
      </c>
      <c r="BY21" s="571">
        <v>0</v>
      </c>
      <c r="BZ21" s="571">
        <v>0</v>
      </c>
      <c r="CA21" s="571">
        <v>0</v>
      </c>
      <c r="CB21" s="571">
        <v>0</v>
      </c>
      <c r="CC21" s="572">
        <f t="shared" si="2"/>
        <v>0</v>
      </c>
      <c r="CD21" s="572">
        <f t="shared" si="3"/>
        <v>0</v>
      </c>
      <c r="CG21" s="555">
        <v>13</v>
      </c>
    </row>
    <row r="22" spans="1:85">
      <c r="A22" s="569" t="s">
        <v>575</v>
      </c>
      <c r="B22" s="573" t="s">
        <v>576</v>
      </c>
      <c r="C22" s="571">
        <v>0</v>
      </c>
      <c r="D22" s="571">
        <v>0</v>
      </c>
      <c r="E22" s="571">
        <v>0</v>
      </c>
      <c r="F22" s="571">
        <v>0</v>
      </c>
      <c r="G22" s="571">
        <v>0</v>
      </c>
      <c r="H22" s="571">
        <v>0</v>
      </c>
      <c r="I22" s="571">
        <v>0</v>
      </c>
      <c r="J22" s="571">
        <v>0</v>
      </c>
      <c r="K22" s="571">
        <v>0</v>
      </c>
      <c r="L22" s="571">
        <v>0</v>
      </c>
      <c r="M22" s="571">
        <v>0</v>
      </c>
      <c r="N22" s="571">
        <v>0</v>
      </c>
      <c r="O22" s="571">
        <v>0</v>
      </c>
      <c r="P22" s="571">
        <v>0</v>
      </c>
      <c r="Q22" s="571">
        <v>0</v>
      </c>
      <c r="R22" s="571">
        <v>0</v>
      </c>
      <c r="S22" s="571">
        <v>0</v>
      </c>
      <c r="T22" s="571">
        <v>0</v>
      </c>
      <c r="U22" s="571">
        <v>0</v>
      </c>
      <c r="V22" s="571">
        <v>0</v>
      </c>
      <c r="W22" s="571">
        <v>0</v>
      </c>
      <c r="X22" s="571">
        <v>0</v>
      </c>
      <c r="Y22" s="571">
        <v>0</v>
      </c>
      <c r="Z22" s="571">
        <v>0</v>
      </c>
      <c r="AA22" s="571">
        <v>0</v>
      </c>
      <c r="AB22" s="571">
        <v>0</v>
      </c>
      <c r="AC22" s="571">
        <v>0</v>
      </c>
      <c r="AD22" s="571">
        <v>0</v>
      </c>
      <c r="AE22" s="571">
        <v>0</v>
      </c>
      <c r="AF22" s="571">
        <v>0</v>
      </c>
      <c r="AG22" s="571">
        <v>0</v>
      </c>
      <c r="AH22" s="571">
        <v>0</v>
      </c>
      <c r="AI22" s="571">
        <v>0</v>
      </c>
      <c r="AJ22" s="571">
        <v>0</v>
      </c>
      <c r="AK22" s="571">
        <v>0</v>
      </c>
      <c r="AL22" s="571">
        <v>0</v>
      </c>
      <c r="AM22" s="571">
        <v>0</v>
      </c>
      <c r="AN22" s="571">
        <v>0</v>
      </c>
      <c r="AO22" s="571">
        <v>0</v>
      </c>
      <c r="AP22" s="571">
        <v>0</v>
      </c>
      <c r="AQ22" s="571">
        <v>0</v>
      </c>
      <c r="AR22" s="571">
        <v>0</v>
      </c>
      <c r="AS22" s="571">
        <v>0</v>
      </c>
      <c r="AT22" s="571">
        <v>0</v>
      </c>
      <c r="AU22" s="571">
        <v>0</v>
      </c>
      <c r="AV22" s="571">
        <v>0</v>
      </c>
      <c r="AW22" s="571">
        <v>0</v>
      </c>
      <c r="AX22" s="571">
        <v>0</v>
      </c>
      <c r="AY22" s="571">
        <v>0</v>
      </c>
      <c r="AZ22" s="571">
        <v>0</v>
      </c>
      <c r="BA22" s="571">
        <v>0</v>
      </c>
      <c r="BB22" s="571">
        <v>0</v>
      </c>
      <c r="BC22" s="571">
        <v>0</v>
      </c>
      <c r="BD22" s="571">
        <v>0</v>
      </c>
      <c r="BE22" s="571">
        <v>0</v>
      </c>
      <c r="BF22" s="571">
        <v>0</v>
      </c>
      <c r="BG22" s="571">
        <v>0</v>
      </c>
      <c r="BH22" s="571">
        <v>0</v>
      </c>
      <c r="BI22" s="571">
        <v>0</v>
      </c>
      <c r="BJ22" s="571">
        <v>0</v>
      </c>
      <c r="BK22" s="571">
        <v>0</v>
      </c>
      <c r="BL22" s="571">
        <v>0</v>
      </c>
      <c r="BM22" s="571">
        <v>0</v>
      </c>
      <c r="BN22" s="571">
        <v>0</v>
      </c>
      <c r="BO22" s="571">
        <v>0</v>
      </c>
      <c r="BP22" s="571">
        <v>0</v>
      </c>
      <c r="BQ22" s="571">
        <v>0</v>
      </c>
      <c r="BR22" s="571">
        <v>0</v>
      </c>
      <c r="BS22" s="571">
        <v>0</v>
      </c>
      <c r="BT22" s="571">
        <v>0</v>
      </c>
      <c r="BU22" s="571">
        <v>0</v>
      </c>
      <c r="BV22" s="571">
        <v>0</v>
      </c>
      <c r="BW22" s="571">
        <v>0</v>
      </c>
      <c r="BX22" s="571">
        <v>0</v>
      </c>
      <c r="BY22" s="571">
        <v>0</v>
      </c>
      <c r="BZ22" s="571">
        <v>0</v>
      </c>
      <c r="CA22" s="571">
        <v>0</v>
      </c>
      <c r="CB22" s="571">
        <v>0</v>
      </c>
      <c r="CC22" s="572">
        <f t="shared" si="2"/>
        <v>0</v>
      </c>
      <c r="CD22" s="572">
        <f t="shared" si="3"/>
        <v>0</v>
      </c>
      <c r="CG22" s="555">
        <v>14</v>
      </c>
    </row>
    <row r="23" spans="1:85">
      <c r="A23" s="569" t="s">
        <v>577</v>
      </c>
      <c r="B23" s="573" t="s">
        <v>578</v>
      </c>
      <c r="C23" s="571">
        <v>0</v>
      </c>
      <c r="D23" s="571">
        <v>0</v>
      </c>
      <c r="E23" s="571">
        <v>0</v>
      </c>
      <c r="F23" s="571">
        <v>0</v>
      </c>
      <c r="G23" s="571">
        <v>0</v>
      </c>
      <c r="H23" s="571">
        <v>0</v>
      </c>
      <c r="I23" s="571">
        <v>0</v>
      </c>
      <c r="J23" s="571">
        <v>0</v>
      </c>
      <c r="K23" s="571">
        <v>0</v>
      </c>
      <c r="L23" s="571">
        <v>0</v>
      </c>
      <c r="M23" s="571">
        <v>0</v>
      </c>
      <c r="N23" s="571">
        <v>0</v>
      </c>
      <c r="O23" s="571">
        <v>0</v>
      </c>
      <c r="P23" s="571">
        <v>0</v>
      </c>
      <c r="Q23" s="571">
        <v>0</v>
      </c>
      <c r="R23" s="571">
        <v>0</v>
      </c>
      <c r="S23" s="571">
        <v>0</v>
      </c>
      <c r="T23" s="571">
        <v>0</v>
      </c>
      <c r="U23" s="571">
        <v>0</v>
      </c>
      <c r="V23" s="571">
        <v>0</v>
      </c>
      <c r="W23" s="571">
        <v>0</v>
      </c>
      <c r="X23" s="571">
        <v>0</v>
      </c>
      <c r="Y23" s="571">
        <v>0</v>
      </c>
      <c r="Z23" s="571">
        <v>0</v>
      </c>
      <c r="AA23" s="571">
        <v>0</v>
      </c>
      <c r="AB23" s="571">
        <v>0</v>
      </c>
      <c r="AC23" s="571">
        <v>0</v>
      </c>
      <c r="AD23" s="571">
        <v>0</v>
      </c>
      <c r="AE23" s="571">
        <v>0</v>
      </c>
      <c r="AF23" s="571">
        <v>0</v>
      </c>
      <c r="AG23" s="571">
        <v>0</v>
      </c>
      <c r="AH23" s="571">
        <v>0</v>
      </c>
      <c r="AI23" s="571">
        <v>0</v>
      </c>
      <c r="AJ23" s="571">
        <v>0</v>
      </c>
      <c r="AK23" s="571">
        <v>0</v>
      </c>
      <c r="AL23" s="571">
        <v>0</v>
      </c>
      <c r="AM23" s="571">
        <v>0</v>
      </c>
      <c r="AN23" s="571">
        <v>0</v>
      </c>
      <c r="AO23" s="571">
        <v>0</v>
      </c>
      <c r="AP23" s="571">
        <v>0</v>
      </c>
      <c r="AQ23" s="571">
        <v>0</v>
      </c>
      <c r="AR23" s="571">
        <v>0</v>
      </c>
      <c r="AS23" s="571">
        <v>0</v>
      </c>
      <c r="AT23" s="571">
        <v>0</v>
      </c>
      <c r="AU23" s="571">
        <v>0</v>
      </c>
      <c r="AV23" s="571">
        <v>0</v>
      </c>
      <c r="AW23" s="571">
        <v>0</v>
      </c>
      <c r="AX23" s="571">
        <v>0</v>
      </c>
      <c r="AY23" s="571">
        <v>0</v>
      </c>
      <c r="AZ23" s="571">
        <v>0</v>
      </c>
      <c r="BA23" s="571">
        <v>0</v>
      </c>
      <c r="BB23" s="571">
        <v>0</v>
      </c>
      <c r="BC23" s="571">
        <v>0</v>
      </c>
      <c r="BD23" s="571">
        <v>0</v>
      </c>
      <c r="BE23" s="571">
        <v>0</v>
      </c>
      <c r="BF23" s="571">
        <v>0</v>
      </c>
      <c r="BG23" s="571">
        <v>0</v>
      </c>
      <c r="BH23" s="571">
        <v>0</v>
      </c>
      <c r="BI23" s="571">
        <v>0</v>
      </c>
      <c r="BJ23" s="571">
        <v>0</v>
      </c>
      <c r="BK23" s="571">
        <v>0</v>
      </c>
      <c r="BL23" s="571">
        <v>0</v>
      </c>
      <c r="BM23" s="571">
        <v>0</v>
      </c>
      <c r="BN23" s="571">
        <v>0</v>
      </c>
      <c r="BO23" s="571">
        <v>0</v>
      </c>
      <c r="BP23" s="571">
        <v>0</v>
      </c>
      <c r="BQ23" s="571">
        <v>0</v>
      </c>
      <c r="BR23" s="571">
        <v>0</v>
      </c>
      <c r="BS23" s="571">
        <v>0</v>
      </c>
      <c r="BT23" s="571">
        <v>0</v>
      </c>
      <c r="BU23" s="571">
        <v>0</v>
      </c>
      <c r="BV23" s="571">
        <v>0</v>
      </c>
      <c r="BW23" s="571">
        <v>0</v>
      </c>
      <c r="BX23" s="571">
        <v>0</v>
      </c>
      <c r="BY23" s="571">
        <v>0</v>
      </c>
      <c r="BZ23" s="571">
        <v>0</v>
      </c>
      <c r="CA23" s="571">
        <v>0</v>
      </c>
      <c r="CB23" s="571">
        <v>0</v>
      </c>
      <c r="CC23" s="572">
        <f t="shared" si="2"/>
        <v>0</v>
      </c>
      <c r="CD23" s="572">
        <f t="shared" si="3"/>
        <v>0</v>
      </c>
      <c r="CG23" s="555">
        <v>15</v>
      </c>
    </row>
    <row r="24" spans="1:85">
      <c r="A24" s="569" t="s">
        <v>579</v>
      </c>
      <c r="B24" s="573" t="s">
        <v>580</v>
      </c>
      <c r="C24" s="571">
        <v>0</v>
      </c>
      <c r="D24" s="571">
        <v>0</v>
      </c>
      <c r="E24" s="571">
        <v>0</v>
      </c>
      <c r="F24" s="571">
        <v>0</v>
      </c>
      <c r="G24" s="571">
        <v>0</v>
      </c>
      <c r="H24" s="571">
        <v>0</v>
      </c>
      <c r="I24" s="571">
        <v>0</v>
      </c>
      <c r="J24" s="571">
        <v>0</v>
      </c>
      <c r="K24" s="571">
        <v>0</v>
      </c>
      <c r="L24" s="571">
        <v>0</v>
      </c>
      <c r="M24" s="571">
        <v>0</v>
      </c>
      <c r="N24" s="571">
        <v>0</v>
      </c>
      <c r="O24" s="571">
        <v>0</v>
      </c>
      <c r="P24" s="571">
        <v>0</v>
      </c>
      <c r="Q24" s="571">
        <v>0</v>
      </c>
      <c r="R24" s="571">
        <v>0</v>
      </c>
      <c r="S24" s="571">
        <v>0</v>
      </c>
      <c r="T24" s="571">
        <v>0</v>
      </c>
      <c r="U24" s="571">
        <v>0</v>
      </c>
      <c r="V24" s="571">
        <v>0</v>
      </c>
      <c r="W24" s="571">
        <v>0</v>
      </c>
      <c r="X24" s="571">
        <v>0</v>
      </c>
      <c r="Y24" s="571">
        <v>0</v>
      </c>
      <c r="Z24" s="571">
        <v>0</v>
      </c>
      <c r="AA24" s="571">
        <v>0</v>
      </c>
      <c r="AB24" s="571">
        <v>0</v>
      </c>
      <c r="AC24" s="571">
        <v>0</v>
      </c>
      <c r="AD24" s="571">
        <v>0</v>
      </c>
      <c r="AE24" s="571">
        <v>0</v>
      </c>
      <c r="AF24" s="571">
        <v>0</v>
      </c>
      <c r="AG24" s="571">
        <v>0</v>
      </c>
      <c r="AH24" s="571">
        <v>0</v>
      </c>
      <c r="AI24" s="571">
        <v>0</v>
      </c>
      <c r="AJ24" s="571">
        <v>0</v>
      </c>
      <c r="AK24" s="571">
        <v>0</v>
      </c>
      <c r="AL24" s="571">
        <v>0</v>
      </c>
      <c r="AM24" s="571">
        <v>0</v>
      </c>
      <c r="AN24" s="571">
        <v>0</v>
      </c>
      <c r="AO24" s="571">
        <v>0</v>
      </c>
      <c r="AP24" s="571">
        <v>0</v>
      </c>
      <c r="AQ24" s="571">
        <v>0</v>
      </c>
      <c r="AR24" s="571">
        <v>0</v>
      </c>
      <c r="AS24" s="571">
        <v>0</v>
      </c>
      <c r="AT24" s="571">
        <v>0</v>
      </c>
      <c r="AU24" s="571">
        <v>0</v>
      </c>
      <c r="AV24" s="571">
        <v>0</v>
      </c>
      <c r="AW24" s="571">
        <v>0</v>
      </c>
      <c r="AX24" s="571">
        <v>0</v>
      </c>
      <c r="AY24" s="571">
        <v>0</v>
      </c>
      <c r="AZ24" s="571">
        <v>0</v>
      </c>
      <c r="BA24" s="571">
        <v>0</v>
      </c>
      <c r="BB24" s="571">
        <v>0</v>
      </c>
      <c r="BC24" s="571">
        <v>0</v>
      </c>
      <c r="BD24" s="571">
        <v>0</v>
      </c>
      <c r="BE24" s="571">
        <v>0</v>
      </c>
      <c r="BF24" s="571">
        <v>0</v>
      </c>
      <c r="BG24" s="571">
        <v>0</v>
      </c>
      <c r="BH24" s="571">
        <v>0</v>
      </c>
      <c r="BI24" s="571">
        <v>0</v>
      </c>
      <c r="BJ24" s="571">
        <v>0</v>
      </c>
      <c r="BK24" s="571">
        <v>0</v>
      </c>
      <c r="BL24" s="571">
        <v>0</v>
      </c>
      <c r="BM24" s="571">
        <v>0</v>
      </c>
      <c r="BN24" s="571">
        <v>0</v>
      </c>
      <c r="BO24" s="571">
        <v>0</v>
      </c>
      <c r="BP24" s="571">
        <v>0</v>
      </c>
      <c r="BQ24" s="571">
        <v>0</v>
      </c>
      <c r="BR24" s="571">
        <v>0</v>
      </c>
      <c r="BS24" s="571">
        <v>0</v>
      </c>
      <c r="BT24" s="571">
        <v>0</v>
      </c>
      <c r="BU24" s="571">
        <v>0</v>
      </c>
      <c r="BV24" s="571">
        <v>0</v>
      </c>
      <c r="BW24" s="571">
        <v>0</v>
      </c>
      <c r="BX24" s="571">
        <v>0</v>
      </c>
      <c r="BY24" s="571">
        <v>0</v>
      </c>
      <c r="BZ24" s="571">
        <v>0</v>
      </c>
      <c r="CA24" s="571">
        <v>0</v>
      </c>
      <c r="CB24" s="571">
        <v>0</v>
      </c>
      <c r="CC24" s="572">
        <f t="shared" si="2"/>
        <v>0</v>
      </c>
      <c r="CD24" s="572">
        <f t="shared" si="3"/>
        <v>0</v>
      </c>
      <c r="CG24" s="555">
        <v>16</v>
      </c>
    </row>
    <row r="25" spans="1:85" s="574" customFormat="1">
      <c r="A25" s="569" t="s">
        <v>581</v>
      </c>
      <c r="B25" s="573" t="s">
        <v>582</v>
      </c>
      <c r="C25" s="571">
        <v>0</v>
      </c>
      <c r="D25" s="571">
        <v>0</v>
      </c>
      <c r="E25" s="571">
        <v>0</v>
      </c>
      <c r="F25" s="571">
        <v>0</v>
      </c>
      <c r="G25" s="571">
        <v>0</v>
      </c>
      <c r="H25" s="571">
        <v>0</v>
      </c>
      <c r="I25" s="571">
        <v>0</v>
      </c>
      <c r="J25" s="571">
        <v>0</v>
      </c>
      <c r="K25" s="571">
        <v>0</v>
      </c>
      <c r="L25" s="571">
        <v>0</v>
      </c>
      <c r="M25" s="571">
        <v>0</v>
      </c>
      <c r="N25" s="571">
        <v>0</v>
      </c>
      <c r="O25" s="571">
        <v>0</v>
      </c>
      <c r="P25" s="571">
        <v>0</v>
      </c>
      <c r="Q25" s="571">
        <v>0</v>
      </c>
      <c r="R25" s="571">
        <v>0</v>
      </c>
      <c r="S25" s="571">
        <v>0</v>
      </c>
      <c r="T25" s="571">
        <v>0</v>
      </c>
      <c r="U25" s="571">
        <v>0</v>
      </c>
      <c r="V25" s="571">
        <v>0</v>
      </c>
      <c r="W25" s="571">
        <v>0</v>
      </c>
      <c r="X25" s="571">
        <v>0</v>
      </c>
      <c r="Y25" s="571">
        <v>0</v>
      </c>
      <c r="Z25" s="571">
        <v>0</v>
      </c>
      <c r="AA25" s="571">
        <v>0</v>
      </c>
      <c r="AB25" s="571">
        <v>0</v>
      </c>
      <c r="AC25" s="571">
        <v>0</v>
      </c>
      <c r="AD25" s="571">
        <v>0</v>
      </c>
      <c r="AE25" s="571">
        <v>0</v>
      </c>
      <c r="AF25" s="571">
        <v>0</v>
      </c>
      <c r="AG25" s="571">
        <v>0</v>
      </c>
      <c r="AH25" s="571">
        <v>0</v>
      </c>
      <c r="AI25" s="571">
        <v>0</v>
      </c>
      <c r="AJ25" s="571">
        <v>0</v>
      </c>
      <c r="AK25" s="571">
        <v>0</v>
      </c>
      <c r="AL25" s="571">
        <v>0</v>
      </c>
      <c r="AM25" s="571">
        <v>0</v>
      </c>
      <c r="AN25" s="571">
        <v>0</v>
      </c>
      <c r="AO25" s="571">
        <v>0</v>
      </c>
      <c r="AP25" s="571">
        <v>0</v>
      </c>
      <c r="AQ25" s="571">
        <v>0</v>
      </c>
      <c r="AR25" s="571">
        <v>0</v>
      </c>
      <c r="AS25" s="571">
        <v>0</v>
      </c>
      <c r="AT25" s="571">
        <v>0</v>
      </c>
      <c r="AU25" s="571">
        <v>0</v>
      </c>
      <c r="AV25" s="571">
        <v>0</v>
      </c>
      <c r="AW25" s="571">
        <v>0</v>
      </c>
      <c r="AX25" s="571">
        <v>0</v>
      </c>
      <c r="AY25" s="571">
        <v>0</v>
      </c>
      <c r="AZ25" s="571">
        <v>0</v>
      </c>
      <c r="BA25" s="571">
        <v>0</v>
      </c>
      <c r="BB25" s="571">
        <v>0</v>
      </c>
      <c r="BC25" s="571">
        <v>0</v>
      </c>
      <c r="BD25" s="571">
        <v>0</v>
      </c>
      <c r="BE25" s="571">
        <v>0</v>
      </c>
      <c r="BF25" s="571">
        <v>0</v>
      </c>
      <c r="BG25" s="571">
        <v>0</v>
      </c>
      <c r="BH25" s="571">
        <v>0</v>
      </c>
      <c r="BI25" s="571">
        <v>0</v>
      </c>
      <c r="BJ25" s="571">
        <v>0</v>
      </c>
      <c r="BK25" s="571">
        <v>0</v>
      </c>
      <c r="BL25" s="571">
        <v>0</v>
      </c>
      <c r="BM25" s="571">
        <v>0</v>
      </c>
      <c r="BN25" s="571">
        <v>0</v>
      </c>
      <c r="BO25" s="571">
        <v>0</v>
      </c>
      <c r="BP25" s="571">
        <v>0</v>
      </c>
      <c r="BQ25" s="571">
        <v>0</v>
      </c>
      <c r="BR25" s="571">
        <v>0</v>
      </c>
      <c r="BS25" s="571">
        <v>0</v>
      </c>
      <c r="BT25" s="571">
        <v>0</v>
      </c>
      <c r="BU25" s="571">
        <v>0</v>
      </c>
      <c r="BV25" s="571">
        <v>0</v>
      </c>
      <c r="BW25" s="571">
        <v>0</v>
      </c>
      <c r="BX25" s="571">
        <v>0</v>
      </c>
      <c r="BY25" s="571">
        <v>0</v>
      </c>
      <c r="BZ25" s="571">
        <v>0</v>
      </c>
      <c r="CA25" s="571">
        <v>0</v>
      </c>
      <c r="CB25" s="571">
        <v>0</v>
      </c>
      <c r="CC25" s="572">
        <f t="shared" si="2"/>
        <v>0</v>
      </c>
      <c r="CD25" s="572">
        <f t="shared" si="3"/>
        <v>0</v>
      </c>
      <c r="CG25" s="555">
        <v>17</v>
      </c>
    </row>
    <row r="26" spans="1:85" s="574" customFormat="1">
      <c r="A26" s="569" t="s">
        <v>583</v>
      </c>
      <c r="B26" s="573" t="s">
        <v>584</v>
      </c>
      <c r="C26" s="571">
        <v>0</v>
      </c>
      <c r="D26" s="571">
        <v>0</v>
      </c>
      <c r="E26" s="571">
        <v>0</v>
      </c>
      <c r="F26" s="571">
        <v>0</v>
      </c>
      <c r="G26" s="571">
        <v>0</v>
      </c>
      <c r="H26" s="571">
        <v>0</v>
      </c>
      <c r="I26" s="571">
        <v>0</v>
      </c>
      <c r="J26" s="571">
        <v>0</v>
      </c>
      <c r="K26" s="571">
        <v>0</v>
      </c>
      <c r="L26" s="571">
        <v>0</v>
      </c>
      <c r="M26" s="571">
        <v>0</v>
      </c>
      <c r="N26" s="571">
        <v>0</v>
      </c>
      <c r="O26" s="571">
        <v>0</v>
      </c>
      <c r="P26" s="571">
        <v>0</v>
      </c>
      <c r="Q26" s="571">
        <v>0</v>
      </c>
      <c r="R26" s="571">
        <v>0</v>
      </c>
      <c r="S26" s="571">
        <v>0</v>
      </c>
      <c r="T26" s="571">
        <v>0</v>
      </c>
      <c r="U26" s="571">
        <v>0</v>
      </c>
      <c r="V26" s="571">
        <v>0</v>
      </c>
      <c r="W26" s="571">
        <v>0</v>
      </c>
      <c r="X26" s="571">
        <v>0</v>
      </c>
      <c r="Y26" s="571">
        <v>0</v>
      </c>
      <c r="Z26" s="571">
        <v>0</v>
      </c>
      <c r="AA26" s="571">
        <v>0</v>
      </c>
      <c r="AB26" s="571">
        <v>0</v>
      </c>
      <c r="AC26" s="571">
        <v>0</v>
      </c>
      <c r="AD26" s="571">
        <v>0</v>
      </c>
      <c r="AE26" s="571">
        <v>0</v>
      </c>
      <c r="AF26" s="571">
        <v>0</v>
      </c>
      <c r="AG26" s="571">
        <v>0</v>
      </c>
      <c r="AH26" s="571">
        <v>0</v>
      </c>
      <c r="AI26" s="571">
        <v>0</v>
      </c>
      <c r="AJ26" s="571">
        <v>0</v>
      </c>
      <c r="AK26" s="571">
        <v>0</v>
      </c>
      <c r="AL26" s="571">
        <v>0</v>
      </c>
      <c r="AM26" s="571">
        <v>0</v>
      </c>
      <c r="AN26" s="571">
        <v>0</v>
      </c>
      <c r="AO26" s="571">
        <v>0</v>
      </c>
      <c r="AP26" s="571">
        <v>0</v>
      </c>
      <c r="AQ26" s="571">
        <v>0</v>
      </c>
      <c r="AR26" s="571">
        <v>0</v>
      </c>
      <c r="AS26" s="571">
        <v>0</v>
      </c>
      <c r="AT26" s="571">
        <v>0</v>
      </c>
      <c r="AU26" s="571">
        <v>0</v>
      </c>
      <c r="AV26" s="571">
        <v>0</v>
      </c>
      <c r="AW26" s="571">
        <v>0</v>
      </c>
      <c r="AX26" s="571">
        <v>0</v>
      </c>
      <c r="AY26" s="571">
        <v>0</v>
      </c>
      <c r="AZ26" s="571">
        <v>0</v>
      </c>
      <c r="BA26" s="571">
        <v>0</v>
      </c>
      <c r="BB26" s="571">
        <v>0</v>
      </c>
      <c r="BC26" s="571">
        <v>0</v>
      </c>
      <c r="BD26" s="571">
        <v>0</v>
      </c>
      <c r="BE26" s="571">
        <v>0</v>
      </c>
      <c r="BF26" s="571">
        <v>0</v>
      </c>
      <c r="BG26" s="571">
        <v>0</v>
      </c>
      <c r="BH26" s="571">
        <v>0</v>
      </c>
      <c r="BI26" s="571">
        <v>0</v>
      </c>
      <c r="BJ26" s="571">
        <v>0</v>
      </c>
      <c r="BK26" s="571">
        <v>0</v>
      </c>
      <c r="BL26" s="571">
        <v>0</v>
      </c>
      <c r="BM26" s="571">
        <v>0</v>
      </c>
      <c r="BN26" s="571">
        <v>0</v>
      </c>
      <c r="BO26" s="571">
        <v>0</v>
      </c>
      <c r="BP26" s="571">
        <v>0</v>
      </c>
      <c r="BQ26" s="571">
        <v>0</v>
      </c>
      <c r="BR26" s="571">
        <v>0</v>
      </c>
      <c r="BS26" s="571">
        <v>0</v>
      </c>
      <c r="BT26" s="571">
        <v>0</v>
      </c>
      <c r="BU26" s="571">
        <v>0</v>
      </c>
      <c r="BV26" s="571">
        <v>0</v>
      </c>
      <c r="BW26" s="571">
        <v>0</v>
      </c>
      <c r="BX26" s="571">
        <v>0</v>
      </c>
      <c r="BY26" s="571">
        <v>0</v>
      </c>
      <c r="BZ26" s="571">
        <v>0</v>
      </c>
      <c r="CA26" s="571">
        <v>0</v>
      </c>
      <c r="CB26" s="571">
        <v>0</v>
      </c>
      <c r="CC26" s="572">
        <f t="shared" si="2"/>
        <v>0</v>
      </c>
      <c r="CD26" s="572">
        <f t="shared" si="3"/>
        <v>0</v>
      </c>
      <c r="CG26" s="555">
        <v>18</v>
      </c>
    </row>
    <row r="27" spans="1:85" s="574" customFormat="1">
      <c r="A27" s="569" t="s">
        <v>585</v>
      </c>
      <c r="B27" s="573" t="s">
        <v>586</v>
      </c>
      <c r="C27" s="571">
        <v>0</v>
      </c>
      <c r="D27" s="571">
        <v>0</v>
      </c>
      <c r="E27" s="571">
        <v>0</v>
      </c>
      <c r="F27" s="571">
        <v>0</v>
      </c>
      <c r="G27" s="571">
        <v>0</v>
      </c>
      <c r="H27" s="571">
        <v>0</v>
      </c>
      <c r="I27" s="571">
        <v>0</v>
      </c>
      <c r="J27" s="571">
        <v>0</v>
      </c>
      <c r="K27" s="571">
        <v>0</v>
      </c>
      <c r="L27" s="571">
        <v>0</v>
      </c>
      <c r="M27" s="571">
        <v>0</v>
      </c>
      <c r="N27" s="571">
        <v>0</v>
      </c>
      <c r="O27" s="571">
        <v>0</v>
      </c>
      <c r="P27" s="571">
        <v>0</v>
      </c>
      <c r="Q27" s="571">
        <v>0</v>
      </c>
      <c r="R27" s="571">
        <v>0</v>
      </c>
      <c r="S27" s="571">
        <v>0</v>
      </c>
      <c r="T27" s="571">
        <v>0</v>
      </c>
      <c r="U27" s="571">
        <v>0</v>
      </c>
      <c r="V27" s="571">
        <v>0</v>
      </c>
      <c r="W27" s="571">
        <v>0</v>
      </c>
      <c r="X27" s="571">
        <v>0</v>
      </c>
      <c r="Y27" s="571">
        <v>0</v>
      </c>
      <c r="Z27" s="571">
        <v>0</v>
      </c>
      <c r="AA27" s="571">
        <v>0</v>
      </c>
      <c r="AB27" s="571">
        <v>0</v>
      </c>
      <c r="AC27" s="571">
        <v>0</v>
      </c>
      <c r="AD27" s="571">
        <v>0</v>
      </c>
      <c r="AE27" s="571">
        <v>0</v>
      </c>
      <c r="AF27" s="571">
        <v>0</v>
      </c>
      <c r="AG27" s="571">
        <v>0</v>
      </c>
      <c r="AH27" s="571">
        <v>0</v>
      </c>
      <c r="AI27" s="571">
        <v>0</v>
      </c>
      <c r="AJ27" s="571">
        <v>0</v>
      </c>
      <c r="AK27" s="571">
        <v>0</v>
      </c>
      <c r="AL27" s="571">
        <v>0</v>
      </c>
      <c r="AM27" s="571">
        <v>0</v>
      </c>
      <c r="AN27" s="571">
        <v>0</v>
      </c>
      <c r="AO27" s="571">
        <v>0</v>
      </c>
      <c r="AP27" s="571">
        <v>0</v>
      </c>
      <c r="AQ27" s="571">
        <v>0</v>
      </c>
      <c r="AR27" s="571">
        <v>0</v>
      </c>
      <c r="AS27" s="571">
        <v>0</v>
      </c>
      <c r="AT27" s="571">
        <v>0</v>
      </c>
      <c r="AU27" s="571">
        <v>0</v>
      </c>
      <c r="AV27" s="571">
        <v>0</v>
      </c>
      <c r="AW27" s="571">
        <v>0</v>
      </c>
      <c r="AX27" s="571">
        <v>0</v>
      </c>
      <c r="AY27" s="571">
        <v>0</v>
      </c>
      <c r="AZ27" s="571">
        <v>0</v>
      </c>
      <c r="BA27" s="571">
        <v>0</v>
      </c>
      <c r="BB27" s="571">
        <v>0</v>
      </c>
      <c r="BC27" s="571">
        <v>0</v>
      </c>
      <c r="BD27" s="571">
        <v>0</v>
      </c>
      <c r="BE27" s="571">
        <v>0</v>
      </c>
      <c r="BF27" s="571">
        <v>0</v>
      </c>
      <c r="BG27" s="571">
        <v>0</v>
      </c>
      <c r="BH27" s="571">
        <v>0</v>
      </c>
      <c r="BI27" s="571">
        <v>0</v>
      </c>
      <c r="BJ27" s="571">
        <v>0</v>
      </c>
      <c r="BK27" s="571">
        <v>0</v>
      </c>
      <c r="BL27" s="571">
        <v>0</v>
      </c>
      <c r="BM27" s="571">
        <v>0</v>
      </c>
      <c r="BN27" s="571">
        <v>0</v>
      </c>
      <c r="BO27" s="571">
        <v>0</v>
      </c>
      <c r="BP27" s="571">
        <v>0</v>
      </c>
      <c r="BQ27" s="571">
        <v>0</v>
      </c>
      <c r="BR27" s="571">
        <v>0</v>
      </c>
      <c r="BS27" s="571">
        <v>0</v>
      </c>
      <c r="BT27" s="571">
        <v>0</v>
      </c>
      <c r="BU27" s="571">
        <v>0</v>
      </c>
      <c r="BV27" s="571">
        <v>0</v>
      </c>
      <c r="BW27" s="571">
        <v>0</v>
      </c>
      <c r="BX27" s="571">
        <v>0</v>
      </c>
      <c r="BY27" s="571">
        <v>0</v>
      </c>
      <c r="BZ27" s="571">
        <v>0</v>
      </c>
      <c r="CA27" s="571">
        <v>0</v>
      </c>
      <c r="CB27" s="571">
        <v>0</v>
      </c>
      <c r="CC27" s="572">
        <f t="shared" si="2"/>
        <v>0</v>
      </c>
      <c r="CD27" s="572">
        <f t="shared" si="3"/>
        <v>0</v>
      </c>
      <c r="CG27" s="555">
        <v>19</v>
      </c>
    </row>
    <row r="28" spans="1:85" s="574" customFormat="1">
      <c r="A28" s="569" t="s">
        <v>587</v>
      </c>
      <c r="B28" s="573" t="s">
        <v>588</v>
      </c>
      <c r="C28" s="571">
        <v>0</v>
      </c>
      <c r="D28" s="571">
        <v>0</v>
      </c>
      <c r="E28" s="571">
        <v>0</v>
      </c>
      <c r="F28" s="571">
        <v>0</v>
      </c>
      <c r="G28" s="571">
        <v>0</v>
      </c>
      <c r="H28" s="571">
        <v>0</v>
      </c>
      <c r="I28" s="571">
        <v>0</v>
      </c>
      <c r="J28" s="571">
        <v>0</v>
      </c>
      <c r="K28" s="571">
        <v>0</v>
      </c>
      <c r="L28" s="571">
        <v>0</v>
      </c>
      <c r="M28" s="571">
        <v>0</v>
      </c>
      <c r="N28" s="571">
        <v>0</v>
      </c>
      <c r="O28" s="571">
        <v>0</v>
      </c>
      <c r="P28" s="571">
        <v>0</v>
      </c>
      <c r="Q28" s="571">
        <v>0</v>
      </c>
      <c r="R28" s="571">
        <v>0</v>
      </c>
      <c r="S28" s="571">
        <v>0</v>
      </c>
      <c r="T28" s="571">
        <v>0</v>
      </c>
      <c r="U28" s="571">
        <v>0</v>
      </c>
      <c r="V28" s="571">
        <v>0</v>
      </c>
      <c r="W28" s="571">
        <v>0</v>
      </c>
      <c r="X28" s="571">
        <v>0</v>
      </c>
      <c r="Y28" s="571">
        <v>0</v>
      </c>
      <c r="Z28" s="571">
        <v>0</v>
      </c>
      <c r="AA28" s="571">
        <v>0</v>
      </c>
      <c r="AB28" s="571">
        <v>0</v>
      </c>
      <c r="AC28" s="571">
        <v>0</v>
      </c>
      <c r="AD28" s="571">
        <v>0</v>
      </c>
      <c r="AE28" s="571">
        <v>0</v>
      </c>
      <c r="AF28" s="571">
        <v>0</v>
      </c>
      <c r="AG28" s="571">
        <v>0</v>
      </c>
      <c r="AH28" s="571">
        <v>0</v>
      </c>
      <c r="AI28" s="571">
        <v>0</v>
      </c>
      <c r="AJ28" s="571">
        <v>0</v>
      </c>
      <c r="AK28" s="571">
        <v>0</v>
      </c>
      <c r="AL28" s="571">
        <v>0</v>
      </c>
      <c r="AM28" s="571">
        <v>0</v>
      </c>
      <c r="AN28" s="571">
        <v>0</v>
      </c>
      <c r="AO28" s="571">
        <v>0</v>
      </c>
      <c r="AP28" s="571">
        <v>0</v>
      </c>
      <c r="AQ28" s="571">
        <v>0</v>
      </c>
      <c r="AR28" s="571">
        <v>0</v>
      </c>
      <c r="AS28" s="571">
        <v>0</v>
      </c>
      <c r="AT28" s="571">
        <v>0</v>
      </c>
      <c r="AU28" s="571">
        <v>0</v>
      </c>
      <c r="AV28" s="571">
        <v>0</v>
      </c>
      <c r="AW28" s="571">
        <v>0</v>
      </c>
      <c r="AX28" s="571">
        <v>0</v>
      </c>
      <c r="AY28" s="571">
        <v>0</v>
      </c>
      <c r="AZ28" s="571">
        <v>0</v>
      </c>
      <c r="BA28" s="571">
        <v>0</v>
      </c>
      <c r="BB28" s="571">
        <v>0</v>
      </c>
      <c r="BC28" s="571">
        <v>0</v>
      </c>
      <c r="BD28" s="571">
        <v>0</v>
      </c>
      <c r="BE28" s="571">
        <v>0</v>
      </c>
      <c r="BF28" s="571">
        <v>0</v>
      </c>
      <c r="BG28" s="571">
        <v>0</v>
      </c>
      <c r="BH28" s="571">
        <v>0</v>
      </c>
      <c r="BI28" s="571">
        <v>0</v>
      </c>
      <c r="BJ28" s="571">
        <v>0</v>
      </c>
      <c r="BK28" s="571">
        <v>0</v>
      </c>
      <c r="BL28" s="571">
        <v>0</v>
      </c>
      <c r="BM28" s="571">
        <v>0</v>
      </c>
      <c r="BN28" s="571">
        <v>0</v>
      </c>
      <c r="BO28" s="571">
        <v>0</v>
      </c>
      <c r="BP28" s="571">
        <v>0</v>
      </c>
      <c r="BQ28" s="571">
        <v>0</v>
      </c>
      <c r="BR28" s="571">
        <v>0</v>
      </c>
      <c r="BS28" s="571">
        <v>0</v>
      </c>
      <c r="BT28" s="571">
        <v>0</v>
      </c>
      <c r="BU28" s="571">
        <v>0</v>
      </c>
      <c r="BV28" s="571">
        <v>0</v>
      </c>
      <c r="BW28" s="571">
        <v>0</v>
      </c>
      <c r="BX28" s="571">
        <v>0</v>
      </c>
      <c r="BY28" s="571">
        <v>0</v>
      </c>
      <c r="BZ28" s="571">
        <v>0</v>
      </c>
      <c r="CA28" s="571">
        <v>0</v>
      </c>
      <c r="CB28" s="571">
        <v>0</v>
      </c>
      <c r="CC28" s="572">
        <f t="shared" si="2"/>
        <v>0</v>
      </c>
      <c r="CD28" s="572">
        <f t="shared" si="3"/>
        <v>0</v>
      </c>
      <c r="CG28" s="555">
        <v>20</v>
      </c>
    </row>
    <row r="29" spans="1:85" s="574" customFormat="1">
      <c r="A29" s="569" t="s">
        <v>589</v>
      </c>
      <c r="B29" s="573" t="s">
        <v>590</v>
      </c>
      <c r="C29" s="571">
        <v>0</v>
      </c>
      <c r="D29" s="571">
        <v>0</v>
      </c>
      <c r="E29" s="571">
        <v>0</v>
      </c>
      <c r="F29" s="571">
        <v>0</v>
      </c>
      <c r="G29" s="571">
        <v>0</v>
      </c>
      <c r="H29" s="571">
        <v>0</v>
      </c>
      <c r="I29" s="571">
        <v>0</v>
      </c>
      <c r="J29" s="571">
        <v>0</v>
      </c>
      <c r="K29" s="571">
        <v>0</v>
      </c>
      <c r="L29" s="571">
        <v>0</v>
      </c>
      <c r="M29" s="571">
        <v>0</v>
      </c>
      <c r="N29" s="571">
        <v>0</v>
      </c>
      <c r="O29" s="571">
        <v>0</v>
      </c>
      <c r="P29" s="571">
        <v>0</v>
      </c>
      <c r="Q29" s="571">
        <v>0</v>
      </c>
      <c r="R29" s="571">
        <v>0</v>
      </c>
      <c r="S29" s="571">
        <v>0</v>
      </c>
      <c r="T29" s="571">
        <v>0</v>
      </c>
      <c r="U29" s="571">
        <v>0</v>
      </c>
      <c r="V29" s="571">
        <v>0</v>
      </c>
      <c r="W29" s="571">
        <v>0</v>
      </c>
      <c r="X29" s="571">
        <v>0</v>
      </c>
      <c r="Y29" s="571">
        <v>0</v>
      </c>
      <c r="Z29" s="571">
        <v>0</v>
      </c>
      <c r="AA29" s="571">
        <v>0</v>
      </c>
      <c r="AB29" s="571">
        <v>0</v>
      </c>
      <c r="AC29" s="571">
        <v>0</v>
      </c>
      <c r="AD29" s="571">
        <v>0</v>
      </c>
      <c r="AE29" s="571">
        <v>0</v>
      </c>
      <c r="AF29" s="571">
        <v>0</v>
      </c>
      <c r="AG29" s="571">
        <v>0</v>
      </c>
      <c r="AH29" s="571">
        <v>0</v>
      </c>
      <c r="AI29" s="571">
        <v>0</v>
      </c>
      <c r="AJ29" s="571">
        <v>0</v>
      </c>
      <c r="AK29" s="571">
        <v>0</v>
      </c>
      <c r="AL29" s="571">
        <v>0</v>
      </c>
      <c r="AM29" s="571">
        <v>0</v>
      </c>
      <c r="AN29" s="571">
        <v>0</v>
      </c>
      <c r="AO29" s="571">
        <v>0</v>
      </c>
      <c r="AP29" s="571">
        <v>0</v>
      </c>
      <c r="AQ29" s="571">
        <v>0</v>
      </c>
      <c r="AR29" s="571">
        <v>0</v>
      </c>
      <c r="AS29" s="571">
        <v>0</v>
      </c>
      <c r="AT29" s="571">
        <v>0</v>
      </c>
      <c r="AU29" s="571">
        <v>0</v>
      </c>
      <c r="AV29" s="571">
        <v>0</v>
      </c>
      <c r="AW29" s="571">
        <v>0</v>
      </c>
      <c r="AX29" s="571">
        <v>0</v>
      </c>
      <c r="AY29" s="571">
        <v>0</v>
      </c>
      <c r="AZ29" s="571">
        <v>0</v>
      </c>
      <c r="BA29" s="571">
        <v>0</v>
      </c>
      <c r="BB29" s="571">
        <v>0</v>
      </c>
      <c r="BC29" s="571">
        <v>0</v>
      </c>
      <c r="BD29" s="571">
        <v>0</v>
      </c>
      <c r="BE29" s="571">
        <v>0</v>
      </c>
      <c r="BF29" s="571">
        <v>0</v>
      </c>
      <c r="BG29" s="571">
        <v>0</v>
      </c>
      <c r="BH29" s="571">
        <v>0</v>
      </c>
      <c r="BI29" s="571">
        <v>0</v>
      </c>
      <c r="BJ29" s="571">
        <v>0</v>
      </c>
      <c r="BK29" s="571">
        <v>0</v>
      </c>
      <c r="BL29" s="571">
        <v>0</v>
      </c>
      <c r="BM29" s="571">
        <v>0</v>
      </c>
      <c r="BN29" s="571">
        <v>0</v>
      </c>
      <c r="BO29" s="571">
        <v>0</v>
      </c>
      <c r="BP29" s="571">
        <v>0</v>
      </c>
      <c r="BQ29" s="571">
        <v>0</v>
      </c>
      <c r="BR29" s="571">
        <v>0</v>
      </c>
      <c r="BS29" s="571">
        <v>0</v>
      </c>
      <c r="BT29" s="571">
        <v>0</v>
      </c>
      <c r="BU29" s="571">
        <v>0</v>
      </c>
      <c r="BV29" s="571">
        <v>0</v>
      </c>
      <c r="BW29" s="571">
        <v>0</v>
      </c>
      <c r="BX29" s="571">
        <v>0</v>
      </c>
      <c r="BY29" s="571">
        <v>0</v>
      </c>
      <c r="BZ29" s="571">
        <v>0</v>
      </c>
      <c r="CA29" s="571">
        <v>0</v>
      </c>
      <c r="CB29" s="571">
        <v>0</v>
      </c>
      <c r="CC29" s="572">
        <f>C29+E29+G29+I29+K29+M29++O29+Q29+S29+U29++W29+Y29+AA29+AC29+AE29+AG29+AI29+AK29+AM29+AO29+AQ29+AS29+AU29+AW29+AY29++BA29+BC29+BE29+BG29+BI29+BK29+BM29+BO29+BQ29+BS29+BU29+BW29+BY29+CA29</f>
        <v>0</v>
      </c>
      <c r="CD29" s="572">
        <f t="shared" si="3"/>
        <v>0</v>
      </c>
      <c r="CG29" s="555">
        <v>21</v>
      </c>
    </row>
    <row r="30" spans="1:85" s="574" customFormat="1" ht="30">
      <c r="A30" s="569" t="s">
        <v>591</v>
      </c>
      <c r="B30" s="573" t="s">
        <v>592</v>
      </c>
      <c r="C30" s="571">
        <v>0</v>
      </c>
      <c r="D30" s="571">
        <v>0</v>
      </c>
      <c r="E30" s="571">
        <v>0</v>
      </c>
      <c r="F30" s="571">
        <v>0</v>
      </c>
      <c r="G30" s="571">
        <v>0</v>
      </c>
      <c r="H30" s="571">
        <v>0</v>
      </c>
      <c r="I30" s="571">
        <v>0</v>
      </c>
      <c r="J30" s="571">
        <v>0</v>
      </c>
      <c r="K30" s="571">
        <v>0</v>
      </c>
      <c r="L30" s="571">
        <v>0</v>
      </c>
      <c r="M30" s="571">
        <v>0</v>
      </c>
      <c r="N30" s="571">
        <v>0</v>
      </c>
      <c r="O30" s="571">
        <v>0</v>
      </c>
      <c r="P30" s="571">
        <v>0</v>
      </c>
      <c r="Q30" s="571">
        <v>0</v>
      </c>
      <c r="R30" s="571">
        <v>0</v>
      </c>
      <c r="S30" s="571">
        <v>0</v>
      </c>
      <c r="T30" s="571">
        <v>0</v>
      </c>
      <c r="U30" s="571">
        <v>0</v>
      </c>
      <c r="V30" s="571">
        <v>0</v>
      </c>
      <c r="W30" s="571">
        <v>0</v>
      </c>
      <c r="X30" s="571">
        <v>0</v>
      </c>
      <c r="Y30" s="571">
        <v>0</v>
      </c>
      <c r="Z30" s="571">
        <v>0</v>
      </c>
      <c r="AA30" s="571">
        <v>0</v>
      </c>
      <c r="AB30" s="571">
        <v>0</v>
      </c>
      <c r="AC30" s="571">
        <v>0</v>
      </c>
      <c r="AD30" s="571">
        <v>0</v>
      </c>
      <c r="AE30" s="571">
        <v>0</v>
      </c>
      <c r="AF30" s="571">
        <v>0</v>
      </c>
      <c r="AG30" s="571">
        <v>0</v>
      </c>
      <c r="AH30" s="571">
        <v>0</v>
      </c>
      <c r="AI30" s="571">
        <v>0</v>
      </c>
      <c r="AJ30" s="571">
        <v>0</v>
      </c>
      <c r="AK30" s="571">
        <v>0</v>
      </c>
      <c r="AL30" s="571">
        <v>0</v>
      </c>
      <c r="AM30" s="571">
        <v>0</v>
      </c>
      <c r="AN30" s="571">
        <v>0</v>
      </c>
      <c r="AO30" s="571">
        <v>0</v>
      </c>
      <c r="AP30" s="571">
        <v>0</v>
      </c>
      <c r="AQ30" s="571">
        <v>0</v>
      </c>
      <c r="AR30" s="571">
        <v>0</v>
      </c>
      <c r="AS30" s="571">
        <v>0</v>
      </c>
      <c r="AT30" s="571">
        <v>0</v>
      </c>
      <c r="AU30" s="571">
        <v>0</v>
      </c>
      <c r="AV30" s="571">
        <v>0</v>
      </c>
      <c r="AW30" s="571">
        <v>0</v>
      </c>
      <c r="AX30" s="571">
        <v>0</v>
      </c>
      <c r="AY30" s="571">
        <v>0</v>
      </c>
      <c r="AZ30" s="571">
        <v>0</v>
      </c>
      <c r="BA30" s="571">
        <v>0</v>
      </c>
      <c r="BB30" s="571">
        <v>0</v>
      </c>
      <c r="BC30" s="571">
        <v>0</v>
      </c>
      <c r="BD30" s="571">
        <v>0</v>
      </c>
      <c r="BE30" s="571">
        <v>0</v>
      </c>
      <c r="BF30" s="571">
        <v>0</v>
      </c>
      <c r="BG30" s="571">
        <v>0</v>
      </c>
      <c r="BH30" s="571">
        <v>0</v>
      </c>
      <c r="BI30" s="571">
        <v>0</v>
      </c>
      <c r="BJ30" s="571">
        <v>0</v>
      </c>
      <c r="BK30" s="571">
        <v>0</v>
      </c>
      <c r="BL30" s="571">
        <v>0</v>
      </c>
      <c r="BM30" s="571">
        <v>0</v>
      </c>
      <c r="BN30" s="571">
        <v>0</v>
      </c>
      <c r="BO30" s="571">
        <v>0</v>
      </c>
      <c r="BP30" s="571">
        <v>0</v>
      </c>
      <c r="BQ30" s="571">
        <v>0</v>
      </c>
      <c r="BR30" s="571">
        <v>0</v>
      </c>
      <c r="BS30" s="571">
        <v>0</v>
      </c>
      <c r="BT30" s="571">
        <v>0</v>
      </c>
      <c r="BU30" s="571">
        <v>0</v>
      </c>
      <c r="BV30" s="571">
        <v>0</v>
      </c>
      <c r="BW30" s="571">
        <v>0</v>
      </c>
      <c r="BX30" s="571">
        <v>0</v>
      </c>
      <c r="BY30" s="571">
        <v>0</v>
      </c>
      <c r="BZ30" s="571">
        <v>0</v>
      </c>
      <c r="CA30" s="571">
        <v>0</v>
      </c>
      <c r="CB30" s="571">
        <v>0</v>
      </c>
      <c r="CC30" s="572">
        <f t="shared" si="2"/>
        <v>0</v>
      </c>
      <c r="CD30" s="572">
        <f t="shared" si="3"/>
        <v>0</v>
      </c>
      <c r="CG30" s="555">
        <v>22</v>
      </c>
    </row>
    <row r="31" spans="1:85" s="574" customFormat="1">
      <c r="A31" s="569" t="s">
        <v>593</v>
      </c>
      <c r="B31" s="573" t="s">
        <v>594</v>
      </c>
      <c r="C31" s="571">
        <v>0</v>
      </c>
      <c r="D31" s="571">
        <v>0</v>
      </c>
      <c r="E31" s="571">
        <v>0</v>
      </c>
      <c r="F31" s="571">
        <v>0</v>
      </c>
      <c r="G31" s="571">
        <v>0</v>
      </c>
      <c r="H31" s="571">
        <v>0</v>
      </c>
      <c r="I31" s="571">
        <v>0</v>
      </c>
      <c r="J31" s="571">
        <v>0</v>
      </c>
      <c r="K31" s="571">
        <v>0</v>
      </c>
      <c r="L31" s="571">
        <v>0</v>
      </c>
      <c r="M31" s="571">
        <v>0</v>
      </c>
      <c r="N31" s="571">
        <v>0</v>
      </c>
      <c r="O31" s="571">
        <v>0</v>
      </c>
      <c r="P31" s="571">
        <v>0</v>
      </c>
      <c r="Q31" s="571">
        <v>0</v>
      </c>
      <c r="R31" s="571">
        <v>0</v>
      </c>
      <c r="S31" s="571">
        <v>0</v>
      </c>
      <c r="T31" s="571">
        <v>0</v>
      </c>
      <c r="U31" s="571">
        <v>0</v>
      </c>
      <c r="V31" s="571">
        <v>0</v>
      </c>
      <c r="W31" s="571">
        <v>0</v>
      </c>
      <c r="X31" s="571">
        <v>0</v>
      </c>
      <c r="Y31" s="571">
        <v>0</v>
      </c>
      <c r="Z31" s="571">
        <v>0</v>
      </c>
      <c r="AA31" s="571">
        <v>0</v>
      </c>
      <c r="AB31" s="571">
        <v>0</v>
      </c>
      <c r="AC31" s="571">
        <v>0</v>
      </c>
      <c r="AD31" s="571">
        <v>0</v>
      </c>
      <c r="AE31" s="571">
        <v>0</v>
      </c>
      <c r="AF31" s="571">
        <v>0</v>
      </c>
      <c r="AG31" s="571">
        <v>0</v>
      </c>
      <c r="AH31" s="571">
        <v>0</v>
      </c>
      <c r="AI31" s="571">
        <v>0</v>
      </c>
      <c r="AJ31" s="571">
        <v>0</v>
      </c>
      <c r="AK31" s="571">
        <v>0</v>
      </c>
      <c r="AL31" s="571">
        <v>0</v>
      </c>
      <c r="AM31" s="571">
        <v>0</v>
      </c>
      <c r="AN31" s="571">
        <v>0</v>
      </c>
      <c r="AO31" s="571">
        <v>0</v>
      </c>
      <c r="AP31" s="571">
        <v>0</v>
      </c>
      <c r="AQ31" s="571">
        <v>0</v>
      </c>
      <c r="AR31" s="571">
        <v>0</v>
      </c>
      <c r="AS31" s="571">
        <v>0</v>
      </c>
      <c r="AT31" s="571">
        <v>0</v>
      </c>
      <c r="AU31" s="571">
        <v>0</v>
      </c>
      <c r="AV31" s="571">
        <v>0</v>
      </c>
      <c r="AW31" s="571">
        <v>0</v>
      </c>
      <c r="AX31" s="571">
        <v>0</v>
      </c>
      <c r="AY31" s="571">
        <v>0</v>
      </c>
      <c r="AZ31" s="571">
        <v>0</v>
      </c>
      <c r="BA31" s="571">
        <v>0</v>
      </c>
      <c r="BB31" s="571">
        <v>0</v>
      </c>
      <c r="BC31" s="571">
        <v>0</v>
      </c>
      <c r="BD31" s="571">
        <v>0</v>
      </c>
      <c r="BE31" s="571">
        <v>0</v>
      </c>
      <c r="BF31" s="571">
        <v>0</v>
      </c>
      <c r="BG31" s="571">
        <v>0</v>
      </c>
      <c r="BH31" s="571">
        <v>0</v>
      </c>
      <c r="BI31" s="571">
        <v>0</v>
      </c>
      <c r="BJ31" s="571">
        <v>0</v>
      </c>
      <c r="BK31" s="571">
        <v>0</v>
      </c>
      <c r="BL31" s="571">
        <v>0</v>
      </c>
      <c r="BM31" s="571">
        <v>0</v>
      </c>
      <c r="BN31" s="571">
        <v>0</v>
      </c>
      <c r="BO31" s="571">
        <v>0</v>
      </c>
      <c r="BP31" s="571">
        <v>0</v>
      </c>
      <c r="BQ31" s="571">
        <v>0</v>
      </c>
      <c r="BR31" s="571">
        <v>0</v>
      </c>
      <c r="BS31" s="571">
        <v>0</v>
      </c>
      <c r="BT31" s="571">
        <v>0</v>
      </c>
      <c r="BU31" s="571">
        <v>0</v>
      </c>
      <c r="BV31" s="571">
        <v>0</v>
      </c>
      <c r="BW31" s="571">
        <v>0</v>
      </c>
      <c r="BX31" s="571">
        <v>0</v>
      </c>
      <c r="BY31" s="571">
        <v>0</v>
      </c>
      <c r="BZ31" s="571">
        <v>0</v>
      </c>
      <c r="CA31" s="571">
        <v>0</v>
      </c>
      <c r="CB31" s="571">
        <v>0</v>
      </c>
      <c r="CC31" s="572">
        <f t="shared" si="2"/>
        <v>0</v>
      </c>
      <c r="CD31" s="572">
        <f t="shared" si="3"/>
        <v>0</v>
      </c>
      <c r="CG31" s="555">
        <v>23</v>
      </c>
    </row>
    <row r="32" spans="1:85">
      <c r="A32" s="566">
        <v>2</v>
      </c>
      <c r="B32" s="567" t="s">
        <v>499</v>
      </c>
      <c r="C32" s="575">
        <f>SUM(C33:C53)</f>
        <v>0</v>
      </c>
      <c r="D32" s="575">
        <f t="shared" ref="D32:BO32" si="4">SUM(D33:D53)</f>
        <v>0</v>
      </c>
      <c r="E32" s="575">
        <f t="shared" si="4"/>
        <v>0</v>
      </c>
      <c r="F32" s="575">
        <f t="shared" si="4"/>
        <v>0</v>
      </c>
      <c r="G32" s="575">
        <f t="shared" si="4"/>
        <v>0</v>
      </c>
      <c r="H32" s="575">
        <f t="shared" si="4"/>
        <v>0</v>
      </c>
      <c r="I32" s="575">
        <f t="shared" si="4"/>
        <v>0</v>
      </c>
      <c r="J32" s="575">
        <f t="shared" si="4"/>
        <v>0</v>
      </c>
      <c r="K32" s="575">
        <f t="shared" si="4"/>
        <v>0</v>
      </c>
      <c r="L32" s="575">
        <f t="shared" si="4"/>
        <v>0</v>
      </c>
      <c r="M32" s="575">
        <f t="shared" si="4"/>
        <v>0</v>
      </c>
      <c r="N32" s="575">
        <f t="shared" si="4"/>
        <v>0</v>
      </c>
      <c r="O32" s="575">
        <f t="shared" si="4"/>
        <v>0</v>
      </c>
      <c r="P32" s="575">
        <f t="shared" si="4"/>
        <v>0</v>
      </c>
      <c r="Q32" s="575">
        <f t="shared" si="4"/>
        <v>0</v>
      </c>
      <c r="R32" s="575">
        <f t="shared" si="4"/>
        <v>0</v>
      </c>
      <c r="S32" s="575">
        <f t="shared" si="4"/>
        <v>0</v>
      </c>
      <c r="T32" s="575">
        <f t="shared" si="4"/>
        <v>0</v>
      </c>
      <c r="U32" s="575">
        <f t="shared" si="4"/>
        <v>0</v>
      </c>
      <c r="V32" s="575">
        <f t="shared" si="4"/>
        <v>0</v>
      </c>
      <c r="W32" s="575">
        <f t="shared" si="4"/>
        <v>0</v>
      </c>
      <c r="X32" s="575">
        <f t="shared" si="4"/>
        <v>0</v>
      </c>
      <c r="Y32" s="575">
        <f t="shared" si="4"/>
        <v>0</v>
      </c>
      <c r="Z32" s="575">
        <f t="shared" si="4"/>
        <v>0</v>
      </c>
      <c r="AA32" s="575">
        <f t="shared" si="4"/>
        <v>0</v>
      </c>
      <c r="AB32" s="575">
        <f t="shared" si="4"/>
        <v>0</v>
      </c>
      <c r="AC32" s="575">
        <f t="shared" si="4"/>
        <v>0</v>
      </c>
      <c r="AD32" s="575">
        <f t="shared" si="4"/>
        <v>0</v>
      </c>
      <c r="AE32" s="575">
        <f t="shared" si="4"/>
        <v>0</v>
      </c>
      <c r="AF32" s="575">
        <f t="shared" si="4"/>
        <v>0</v>
      </c>
      <c r="AG32" s="575">
        <f t="shared" si="4"/>
        <v>0</v>
      </c>
      <c r="AH32" s="575">
        <f t="shared" si="4"/>
        <v>0</v>
      </c>
      <c r="AI32" s="575">
        <f t="shared" si="4"/>
        <v>0</v>
      </c>
      <c r="AJ32" s="575">
        <f t="shared" si="4"/>
        <v>0</v>
      </c>
      <c r="AK32" s="575">
        <f t="shared" si="4"/>
        <v>0</v>
      </c>
      <c r="AL32" s="575">
        <f t="shared" si="4"/>
        <v>0</v>
      </c>
      <c r="AM32" s="575">
        <f t="shared" si="4"/>
        <v>0</v>
      </c>
      <c r="AN32" s="575">
        <f t="shared" si="4"/>
        <v>0</v>
      </c>
      <c r="AO32" s="575">
        <f t="shared" si="4"/>
        <v>0</v>
      </c>
      <c r="AP32" s="575">
        <f t="shared" si="4"/>
        <v>0</v>
      </c>
      <c r="AQ32" s="575">
        <f t="shared" si="4"/>
        <v>0</v>
      </c>
      <c r="AR32" s="575">
        <f t="shared" si="4"/>
        <v>0</v>
      </c>
      <c r="AS32" s="575">
        <f t="shared" si="4"/>
        <v>0</v>
      </c>
      <c r="AT32" s="575">
        <f t="shared" si="4"/>
        <v>0</v>
      </c>
      <c r="AU32" s="575">
        <f t="shared" si="4"/>
        <v>0</v>
      </c>
      <c r="AV32" s="575">
        <f t="shared" si="4"/>
        <v>0</v>
      </c>
      <c r="AW32" s="575">
        <f t="shared" si="4"/>
        <v>0</v>
      </c>
      <c r="AX32" s="575">
        <f t="shared" si="4"/>
        <v>0</v>
      </c>
      <c r="AY32" s="575">
        <f t="shared" si="4"/>
        <v>0</v>
      </c>
      <c r="AZ32" s="575">
        <f t="shared" si="4"/>
        <v>0</v>
      </c>
      <c r="BA32" s="575">
        <f t="shared" si="4"/>
        <v>0</v>
      </c>
      <c r="BB32" s="575">
        <f t="shared" si="4"/>
        <v>0</v>
      </c>
      <c r="BC32" s="575">
        <f t="shared" si="4"/>
        <v>0</v>
      </c>
      <c r="BD32" s="575">
        <f t="shared" si="4"/>
        <v>0</v>
      </c>
      <c r="BE32" s="575">
        <f t="shared" si="4"/>
        <v>0</v>
      </c>
      <c r="BF32" s="575">
        <f t="shared" si="4"/>
        <v>0</v>
      </c>
      <c r="BG32" s="575">
        <f t="shared" si="4"/>
        <v>0</v>
      </c>
      <c r="BH32" s="575">
        <f t="shared" si="4"/>
        <v>0</v>
      </c>
      <c r="BI32" s="575">
        <f t="shared" si="4"/>
        <v>0</v>
      </c>
      <c r="BJ32" s="575">
        <f t="shared" si="4"/>
        <v>0</v>
      </c>
      <c r="BK32" s="575">
        <f t="shared" si="4"/>
        <v>0</v>
      </c>
      <c r="BL32" s="575">
        <f t="shared" si="4"/>
        <v>0</v>
      </c>
      <c r="BM32" s="575">
        <f t="shared" si="4"/>
        <v>0</v>
      </c>
      <c r="BN32" s="575">
        <f t="shared" si="4"/>
        <v>0</v>
      </c>
      <c r="BO32" s="575">
        <f t="shared" si="4"/>
        <v>0</v>
      </c>
      <c r="BP32" s="575">
        <f t="shared" ref="BP32:CA32" si="5">SUM(BP33:BP53)</f>
        <v>0</v>
      </c>
      <c r="BQ32" s="575">
        <f t="shared" si="5"/>
        <v>0</v>
      </c>
      <c r="BR32" s="575">
        <f t="shared" si="5"/>
        <v>0</v>
      </c>
      <c r="BS32" s="575">
        <f t="shared" si="5"/>
        <v>0</v>
      </c>
      <c r="BT32" s="575">
        <f t="shared" si="5"/>
        <v>0</v>
      </c>
      <c r="BU32" s="575">
        <f t="shared" si="5"/>
        <v>0</v>
      </c>
      <c r="BV32" s="575">
        <f t="shared" si="5"/>
        <v>0</v>
      </c>
      <c r="BW32" s="575">
        <f t="shared" si="5"/>
        <v>0</v>
      </c>
      <c r="BX32" s="575">
        <f t="shared" si="5"/>
        <v>0</v>
      </c>
      <c r="BY32" s="575">
        <f t="shared" si="5"/>
        <v>0</v>
      </c>
      <c r="BZ32" s="575">
        <f t="shared" si="5"/>
        <v>0</v>
      </c>
      <c r="CA32" s="575">
        <f t="shared" si="5"/>
        <v>0</v>
      </c>
      <c r="CB32" s="575">
        <f>SUM(CB33:CB53)</f>
        <v>0</v>
      </c>
      <c r="CC32" s="572">
        <f t="shared" si="2"/>
        <v>0</v>
      </c>
      <c r="CD32" s="572">
        <f t="shared" si="3"/>
        <v>0</v>
      </c>
      <c r="CG32" s="555">
        <v>24</v>
      </c>
    </row>
    <row r="33" spans="1:85">
      <c r="A33" s="569" t="s">
        <v>550</v>
      </c>
      <c r="B33" s="570" t="s">
        <v>551</v>
      </c>
      <c r="C33" s="571">
        <v>0</v>
      </c>
      <c r="D33" s="571">
        <v>0</v>
      </c>
      <c r="E33" s="571">
        <v>0</v>
      </c>
      <c r="F33" s="571">
        <v>0</v>
      </c>
      <c r="G33" s="571">
        <v>0</v>
      </c>
      <c r="H33" s="571">
        <v>0</v>
      </c>
      <c r="I33" s="571">
        <v>0</v>
      </c>
      <c r="J33" s="571">
        <v>0</v>
      </c>
      <c r="K33" s="571">
        <v>0</v>
      </c>
      <c r="L33" s="571">
        <v>0</v>
      </c>
      <c r="M33" s="571">
        <v>0</v>
      </c>
      <c r="N33" s="571">
        <v>0</v>
      </c>
      <c r="O33" s="571">
        <v>0</v>
      </c>
      <c r="P33" s="571">
        <v>0</v>
      </c>
      <c r="Q33" s="571">
        <v>0</v>
      </c>
      <c r="R33" s="571">
        <v>0</v>
      </c>
      <c r="S33" s="571">
        <v>0</v>
      </c>
      <c r="T33" s="571">
        <v>0</v>
      </c>
      <c r="U33" s="571">
        <v>0</v>
      </c>
      <c r="V33" s="571">
        <v>0</v>
      </c>
      <c r="W33" s="571">
        <v>0</v>
      </c>
      <c r="X33" s="571">
        <v>0</v>
      </c>
      <c r="Y33" s="571">
        <v>0</v>
      </c>
      <c r="Z33" s="571">
        <v>0</v>
      </c>
      <c r="AA33" s="571">
        <v>0</v>
      </c>
      <c r="AB33" s="571">
        <v>0</v>
      </c>
      <c r="AC33" s="571">
        <v>0</v>
      </c>
      <c r="AD33" s="571">
        <v>0</v>
      </c>
      <c r="AE33" s="571">
        <v>0</v>
      </c>
      <c r="AF33" s="571">
        <v>0</v>
      </c>
      <c r="AG33" s="571">
        <v>0</v>
      </c>
      <c r="AH33" s="571">
        <v>0</v>
      </c>
      <c r="AI33" s="571">
        <v>0</v>
      </c>
      <c r="AJ33" s="571">
        <v>0</v>
      </c>
      <c r="AK33" s="571">
        <v>0</v>
      </c>
      <c r="AL33" s="571">
        <v>0</v>
      </c>
      <c r="AM33" s="571">
        <v>0</v>
      </c>
      <c r="AN33" s="571">
        <v>0</v>
      </c>
      <c r="AO33" s="571">
        <v>0</v>
      </c>
      <c r="AP33" s="571">
        <v>0</v>
      </c>
      <c r="AQ33" s="571">
        <v>0</v>
      </c>
      <c r="AR33" s="571">
        <v>0</v>
      </c>
      <c r="AS33" s="571">
        <v>0</v>
      </c>
      <c r="AT33" s="571">
        <v>0</v>
      </c>
      <c r="AU33" s="571">
        <v>0</v>
      </c>
      <c r="AV33" s="571">
        <v>0</v>
      </c>
      <c r="AW33" s="571">
        <v>0</v>
      </c>
      <c r="AX33" s="571">
        <v>0</v>
      </c>
      <c r="AY33" s="571">
        <v>0</v>
      </c>
      <c r="AZ33" s="571">
        <v>0</v>
      </c>
      <c r="BA33" s="571">
        <v>0</v>
      </c>
      <c r="BB33" s="571">
        <v>0</v>
      </c>
      <c r="BC33" s="571">
        <v>0</v>
      </c>
      <c r="BD33" s="571">
        <v>0</v>
      </c>
      <c r="BE33" s="571">
        <v>0</v>
      </c>
      <c r="BF33" s="571">
        <v>0</v>
      </c>
      <c r="BG33" s="571">
        <v>0</v>
      </c>
      <c r="BH33" s="571">
        <v>0</v>
      </c>
      <c r="BI33" s="571">
        <v>0</v>
      </c>
      <c r="BJ33" s="571">
        <v>0</v>
      </c>
      <c r="BK33" s="571">
        <v>0</v>
      </c>
      <c r="BL33" s="571">
        <v>0</v>
      </c>
      <c r="BM33" s="571">
        <v>0</v>
      </c>
      <c r="BN33" s="571">
        <v>0</v>
      </c>
      <c r="BO33" s="571">
        <v>0</v>
      </c>
      <c r="BP33" s="571">
        <v>0</v>
      </c>
      <c r="BQ33" s="571">
        <v>0</v>
      </c>
      <c r="BR33" s="571">
        <v>0</v>
      </c>
      <c r="BS33" s="571">
        <v>0</v>
      </c>
      <c r="BT33" s="571">
        <v>0</v>
      </c>
      <c r="BU33" s="571">
        <v>0</v>
      </c>
      <c r="BV33" s="571">
        <v>0</v>
      </c>
      <c r="BW33" s="571">
        <v>0</v>
      </c>
      <c r="BX33" s="571">
        <v>0</v>
      </c>
      <c r="BY33" s="571">
        <v>0</v>
      </c>
      <c r="BZ33" s="571">
        <v>0</v>
      </c>
      <c r="CA33" s="571">
        <v>0</v>
      </c>
      <c r="CB33" s="571">
        <v>0</v>
      </c>
      <c r="CC33" s="572">
        <f t="shared" si="2"/>
        <v>0</v>
      </c>
      <c r="CD33" s="572">
        <f t="shared" si="3"/>
        <v>0</v>
      </c>
      <c r="CG33" s="555">
        <v>25</v>
      </c>
    </row>
    <row r="34" spans="1:85">
      <c r="A34" s="569" t="s">
        <v>554</v>
      </c>
      <c r="B34" s="570" t="s">
        <v>555</v>
      </c>
      <c r="C34" s="571">
        <v>0</v>
      </c>
      <c r="D34" s="571">
        <v>0</v>
      </c>
      <c r="E34" s="571">
        <v>0</v>
      </c>
      <c r="F34" s="571">
        <v>0</v>
      </c>
      <c r="G34" s="571">
        <v>0</v>
      </c>
      <c r="H34" s="571">
        <v>0</v>
      </c>
      <c r="I34" s="571">
        <v>0</v>
      </c>
      <c r="J34" s="571">
        <v>0</v>
      </c>
      <c r="K34" s="571">
        <v>0</v>
      </c>
      <c r="L34" s="571">
        <v>0</v>
      </c>
      <c r="M34" s="571">
        <v>0</v>
      </c>
      <c r="N34" s="571">
        <v>0</v>
      </c>
      <c r="O34" s="571">
        <v>0</v>
      </c>
      <c r="P34" s="571">
        <v>0</v>
      </c>
      <c r="Q34" s="571">
        <v>0</v>
      </c>
      <c r="R34" s="571">
        <v>0</v>
      </c>
      <c r="S34" s="571">
        <v>0</v>
      </c>
      <c r="T34" s="571">
        <v>0</v>
      </c>
      <c r="U34" s="571">
        <v>0</v>
      </c>
      <c r="V34" s="571">
        <v>0</v>
      </c>
      <c r="W34" s="571">
        <v>0</v>
      </c>
      <c r="X34" s="571">
        <v>0</v>
      </c>
      <c r="Y34" s="571">
        <v>0</v>
      </c>
      <c r="Z34" s="571">
        <v>0</v>
      </c>
      <c r="AA34" s="571">
        <v>0</v>
      </c>
      <c r="AB34" s="571">
        <v>0</v>
      </c>
      <c r="AC34" s="571">
        <v>0</v>
      </c>
      <c r="AD34" s="571">
        <v>0</v>
      </c>
      <c r="AE34" s="571">
        <v>0</v>
      </c>
      <c r="AF34" s="571">
        <v>0</v>
      </c>
      <c r="AG34" s="571">
        <v>0</v>
      </c>
      <c r="AH34" s="571">
        <v>0</v>
      </c>
      <c r="AI34" s="571">
        <v>0</v>
      </c>
      <c r="AJ34" s="571">
        <v>0</v>
      </c>
      <c r="AK34" s="571">
        <v>0</v>
      </c>
      <c r="AL34" s="571">
        <v>0</v>
      </c>
      <c r="AM34" s="571">
        <v>0</v>
      </c>
      <c r="AN34" s="571">
        <v>0</v>
      </c>
      <c r="AO34" s="571">
        <v>0</v>
      </c>
      <c r="AP34" s="571">
        <v>0</v>
      </c>
      <c r="AQ34" s="571">
        <v>0</v>
      </c>
      <c r="AR34" s="571">
        <v>0</v>
      </c>
      <c r="AS34" s="571">
        <v>0</v>
      </c>
      <c r="AT34" s="571">
        <v>0</v>
      </c>
      <c r="AU34" s="571">
        <v>0</v>
      </c>
      <c r="AV34" s="571">
        <v>0</v>
      </c>
      <c r="AW34" s="571">
        <v>0</v>
      </c>
      <c r="AX34" s="571">
        <v>0</v>
      </c>
      <c r="AY34" s="571">
        <v>0</v>
      </c>
      <c r="AZ34" s="571">
        <v>0</v>
      </c>
      <c r="BA34" s="571">
        <v>0</v>
      </c>
      <c r="BB34" s="571">
        <v>0</v>
      </c>
      <c r="BC34" s="571">
        <v>0</v>
      </c>
      <c r="BD34" s="571">
        <v>0</v>
      </c>
      <c r="BE34" s="571">
        <v>0</v>
      </c>
      <c r="BF34" s="571">
        <v>0</v>
      </c>
      <c r="BG34" s="571">
        <v>0</v>
      </c>
      <c r="BH34" s="571">
        <v>0</v>
      </c>
      <c r="BI34" s="571">
        <v>0</v>
      </c>
      <c r="BJ34" s="571">
        <v>0</v>
      </c>
      <c r="BK34" s="571">
        <v>0</v>
      </c>
      <c r="BL34" s="571">
        <v>0</v>
      </c>
      <c r="BM34" s="571">
        <v>0</v>
      </c>
      <c r="BN34" s="571">
        <v>0</v>
      </c>
      <c r="BO34" s="571">
        <v>0</v>
      </c>
      <c r="BP34" s="571">
        <v>0</v>
      </c>
      <c r="BQ34" s="571">
        <v>0</v>
      </c>
      <c r="BR34" s="571">
        <v>0</v>
      </c>
      <c r="BS34" s="571">
        <v>0</v>
      </c>
      <c r="BT34" s="571">
        <v>0</v>
      </c>
      <c r="BU34" s="571">
        <v>0</v>
      </c>
      <c r="BV34" s="571">
        <v>0</v>
      </c>
      <c r="BW34" s="571">
        <v>0</v>
      </c>
      <c r="BX34" s="571">
        <v>0</v>
      </c>
      <c r="BY34" s="571">
        <v>0</v>
      </c>
      <c r="BZ34" s="571">
        <v>0</v>
      </c>
      <c r="CA34" s="571">
        <v>0</v>
      </c>
      <c r="CB34" s="571">
        <v>0</v>
      </c>
      <c r="CC34" s="572">
        <f t="shared" si="2"/>
        <v>0</v>
      </c>
      <c r="CD34" s="572">
        <f t="shared" si="3"/>
        <v>0</v>
      </c>
      <c r="CG34" s="555">
        <v>26</v>
      </c>
    </row>
    <row r="35" spans="1:85">
      <c r="A35" s="569" t="s">
        <v>556</v>
      </c>
      <c r="B35" s="570" t="s">
        <v>557</v>
      </c>
      <c r="C35" s="571">
        <v>0</v>
      </c>
      <c r="D35" s="571">
        <v>0</v>
      </c>
      <c r="E35" s="571">
        <v>0</v>
      </c>
      <c r="F35" s="571">
        <v>0</v>
      </c>
      <c r="G35" s="571">
        <v>0</v>
      </c>
      <c r="H35" s="571">
        <v>0</v>
      </c>
      <c r="I35" s="571">
        <v>0</v>
      </c>
      <c r="J35" s="571">
        <v>0</v>
      </c>
      <c r="K35" s="571">
        <v>0</v>
      </c>
      <c r="L35" s="571">
        <v>0</v>
      </c>
      <c r="M35" s="571">
        <v>0</v>
      </c>
      <c r="N35" s="571">
        <v>0</v>
      </c>
      <c r="O35" s="571">
        <v>0</v>
      </c>
      <c r="P35" s="571">
        <v>0</v>
      </c>
      <c r="Q35" s="571">
        <v>0</v>
      </c>
      <c r="R35" s="571">
        <v>0</v>
      </c>
      <c r="S35" s="571">
        <v>0</v>
      </c>
      <c r="T35" s="571">
        <v>0</v>
      </c>
      <c r="U35" s="571">
        <v>0</v>
      </c>
      <c r="V35" s="571">
        <v>0</v>
      </c>
      <c r="W35" s="571">
        <v>0</v>
      </c>
      <c r="X35" s="571">
        <v>0</v>
      </c>
      <c r="Y35" s="571">
        <v>0</v>
      </c>
      <c r="Z35" s="571">
        <v>0</v>
      </c>
      <c r="AA35" s="571">
        <v>0</v>
      </c>
      <c r="AB35" s="571">
        <v>0</v>
      </c>
      <c r="AC35" s="571">
        <v>0</v>
      </c>
      <c r="AD35" s="571">
        <v>0</v>
      </c>
      <c r="AE35" s="571">
        <v>0</v>
      </c>
      <c r="AF35" s="571">
        <v>0</v>
      </c>
      <c r="AG35" s="571">
        <v>0</v>
      </c>
      <c r="AH35" s="571">
        <v>0</v>
      </c>
      <c r="AI35" s="571">
        <v>0</v>
      </c>
      <c r="AJ35" s="571">
        <v>0</v>
      </c>
      <c r="AK35" s="571">
        <v>0</v>
      </c>
      <c r="AL35" s="571">
        <v>0</v>
      </c>
      <c r="AM35" s="571">
        <v>0</v>
      </c>
      <c r="AN35" s="571">
        <v>0</v>
      </c>
      <c r="AO35" s="571">
        <v>0</v>
      </c>
      <c r="AP35" s="571">
        <v>0</v>
      </c>
      <c r="AQ35" s="571">
        <v>0</v>
      </c>
      <c r="AR35" s="571">
        <v>0</v>
      </c>
      <c r="AS35" s="571">
        <v>0</v>
      </c>
      <c r="AT35" s="571">
        <v>0</v>
      </c>
      <c r="AU35" s="571">
        <v>0</v>
      </c>
      <c r="AV35" s="571">
        <v>0</v>
      </c>
      <c r="AW35" s="571">
        <v>0</v>
      </c>
      <c r="AX35" s="571">
        <v>0</v>
      </c>
      <c r="AY35" s="571">
        <v>0</v>
      </c>
      <c r="AZ35" s="571">
        <v>0</v>
      </c>
      <c r="BA35" s="571">
        <v>0</v>
      </c>
      <c r="BB35" s="571">
        <v>0</v>
      </c>
      <c r="BC35" s="571">
        <v>0</v>
      </c>
      <c r="BD35" s="571">
        <v>0</v>
      </c>
      <c r="BE35" s="571">
        <v>0</v>
      </c>
      <c r="BF35" s="571">
        <v>0</v>
      </c>
      <c r="BG35" s="571">
        <v>0</v>
      </c>
      <c r="BH35" s="571">
        <v>0</v>
      </c>
      <c r="BI35" s="571">
        <v>0</v>
      </c>
      <c r="BJ35" s="571">
        <v>0</v>
      </c>
      <c r="BK35" s="571">
        <v>0</v>
      </c>
      <c r="BL35" s="571">
        <v>0</v>
      </c>
      <c r="BM35" s="571">
        <v>0</v>
      </c>
      <c r="BN35" s="571">
        <v>0</v>
      </c>
      <c r="BO35" s="571">
        <v>0</v>
      </c>
      <c r="BP35" s="571">
        <v>0</v>
      </c>
      <c r="BQ35" s="571">
        <v>0</v>
      </c>
      <c r="BR35" s="571">
        <v>0</v>
      </c>
      <c r="BS35" s="571">
        <v>0</v>
      </c>
      <c r="BT35" s="571">
        <v>0</v>
      </c>
      <c r="BU35" s="571">
        <v>0</v>
      </c>
      <c r="BV35" s="571">
        <v>0</v>
      </c>
      <c r="BW35" s="571">
        <v>0</v>
      </c>
      <c r="BX35" s="571">
        <v>0</v>
      </c>
      <c r="BY35" s="571">
        <v>0</v>
      </c>
      <c r="BZ35" s="571">
        <v>0</v>
      </c>
      <c r="CA35" s="571">
        <v>0</v>
      </c>
      <c r="CB35" s="571">
        <v>0</v>
      </c>
      <c r="CC35" s="572">
        <f t="shared" si="2"/>
        <v>0</v>
      </c>
      <c r="CD35" s="572">
        <f t="shared" si="3"/>
        <v>0</v>
      </c>
      <c r="CG35" s="555">
        <v>27</v>
      </c>
    </row>
    <row r="36" spans="1:85">
      <c r="A36" s="569" t="s">
        <v>559</v>
      </c>
      <c r="B36" s="570" t="s">
        <v>560</v>
      </c>
      <c r="C36" s="571">
        <v>0</v>
      </c>
      <c r="D36" s="571">
        <v>0</v>
      </c>
      <c r="E36" s="571">
        <v>0</v>
      </c>
      <c r="F36" s="571">
        <v>0</v>
      </c>
      <c r="G36" s="571">
        <v>0</v>
      </c>
      <c r="H36" s="571">
        <v>0</v>
      </c>
      <c r="I36" s="571">
        <v>0</v>
      </c>
      <c r="J36" s="571">
        <v>0</v>
      </c>
      <c r="K36" s="571">
        <v>0</v>
      </c>
      <c r="L36" s="571">
        <v>0</v>
      </c>
      <c r="M36" s="571">
        <v>0</v>
      </c>
      <c r="N36" s="571">
        <v>0</v>
      </c>
      <c r="O36" s="571">
        <v>0</v>
      </c>
      <c r="P36" s="571">
        <v>0</v>
      </c>
      <c r="Q36" s="571">
        <v>0</v>
      </c>
      <c r="R36" s="571">
        <v>0</v>
      </c>
      <c r="S36" s="571">
        <v>0</v>
      </c>
      <c r="T36" s="571">
        <v>0</v>
      </c>
      <c r="U36" s="571">
        <v>0</v>
      </c>
      <c r="V36" s="571">
        <v>0</v>
      </c>
      <c r="W36" s="571">
        <v>0</v>
      </c>
      <c r="X36" s="571">
        <v>0</v>
      </c>
      <c r="Y36" s="571">
        <v>0</v>
      </c>
      <c r="Z36" s="571">
        <v>0</v>
      </c>
      <c r="AA36" s="571">
        <v>0</v>
      </c>
      <c r="AB36" s="571">
        <v>0</v>
      </c>
      <c r="AC36" s="571">
        <v>0</v>
      </c>
      <c r="AD36" s="571">
        <v>0</v>
      </c>
      <c r="AE36" s="571">
        <v>0</v>
      </c>
      <c r="AF36" s="571">
        <v>0</v>
      </c>
      <c r="AG36" s="571">
        <v>0</v>
      </c>
      <c r="AH36" s="571">
        <v>0</v>
      </c>
      <c r="AI36" s="571">
        <v>0</v>
      </c>
      <c r="AJ36" s="571">
        <v>0</v>
      </c>
      <c r="AK36" s="571">
        <v>0</v>
      </c>
      <c r="AL36" s="571">
        <v>0</v>
      </c>
      <c r="AM36" s="571">
        <v>0</v>
      </c>
      <c r="AN36" s="571">
        <v>0</v>
      </c>
      <c r="AO36" s="571">
        <v>0</v>
      </c>
      <c r="AP36" s="571">
        <v>0</v>
      </c>
      <c r="AQ36" s="571">
        <v>0</v>
      </c>
      <c r="AR36" s="571">
        <v>0</v>
      </c>
      <c r="AS36" s="571">
        <v>0</v>
      </c>
      <c r="AT36" s="571">
        <v>0</v>
      </c>
      <c r="AU36" s="571">
        <v>0</v>
      </c>
      <c r="AV36" s="571">
        <v>0</v>
      </c>
      <c r="AW36" s="571">
        <v>0</v>
      </c>
      <c r="AX36" s="571">
        <v>0</v>
      </c>
      <c r="AY36" s="571">
        <v>0</v>
      </c>
      <c r="AZ36" s="571">
        <v>0</v>
      </c>
      <c r="BA36" s="571">
        <v>0</v>
      </c>
      <c r="BB36" s="571">
        <v>0</v>
      </c>
      <c r="BC36" s="571">
        <v>0</v>
      </c>
      <c r="BD36" s="571">
        <v>0</v>
      </c>
      <c r="BE36" s="571">
        <v>0</v>
      </c>
      <c r="BF36" s="571">
        <v>0</v>
      </c>
      <c r="BG36" s="571">
        <v>0</v>
      </c>
      <c r="BH36" s="571">
        <v>0</v>
      </c>
      <c r="BI36" s="571">
        <v>0</v>
      </c>
      <c r="BJ36" s="571">
        <v>0</v>
      </c>
      <c r="BK36" s="571">
        <v>0</v>
      </c>
      <c r="BL36" s="571">
        <v>0</v>
      </c>
      <c r="BM36" s="571">
        <v>0</v>
      </c>
      <c r="BN36" s="571">
        <v>0</v>
      </c>
      <c r="BO36" s="571">
        <v>0</v>
      </c>
      <c r="BP36" s="571">
        <v>0</v>
      </c>
      <c r="BQ36" s="571">
        <v>0</v>
      </c>
      <c r="BR36" s="571">
        <v>0</v>
      </c>
      <c r="BS36" s="571">
        <v>0</v>
      </c>
      <c r="BT36" s="571">
        <v>0</v>
      </c>
      <c r="BU36" s="571">
        <v>0</v>
      </c>
      <c r="BV36" s="571">
        <v>0</v>
      </c>
      <c r="BW36" s="571">
        <v>0</v>
      </c>
      <c r="BX36" s="571">
        <v>0</v>
      </c>
      <c r="BY36" s="571">
        <v>0</v>
      </c>
      <c r="BZ36" s="571">
        <v>0</v>
      </c>
      <c r="CA36" s="571">
        <v>0</v>
      </c>
      <c r="CB36" s="571">
        <v>0</v>
      </c>
      <c r="CC36" s="572">
        <f t="shared" si="2"/>
        <v>0</v>
      </c>
      <c r="CD36" s="572">
        <f t="shared" si="3"/>
        <v>0</v>
      </c>
      <c r="CG36" s="555">
        <v>28</v>
      </c>
    </row>
    <row r="37" spans="1:85" ht="27" customHeight="1">
      <c r="A37" s="569" t="s">
        <v>561</v>
      </c>
      <c r="B37" s="570" t="s">
        <v>562</v>
      </c>
      <c r="C37" s="571">
        <v>0</v>
      </c>
      <c r="D37" s="571">
        <v>0</v>
      </c>
      <c r="E37" s="571">
        <v>0</v>
      </c>
      <c r="F37" s="571">
        <v>0</v>
      </c>
      <c r="G37" s="571">
        <v>0</v>
      </c>
      <c r="H37" s="571">
        <v>0</v>
      </c>
      <c r="I37" s="571">
        <v>0</v>
      </c>
      <c r="J37" s="571">
        <v>0</v>
      </c>
      <c r="K37" s="571">
        <v>0</v>
      </c>
      <c r="L37" s="571">
        <v>0</v>
      </c>
      <c r="M37" s="571">
        <v>0</v>
      </c>
      <c r="N37" s="571">
        <v>0</v>
      </c>
      <c r="O37" s="571">
        <v>0</v>
      </c>
      <c r="P37" s="571">
        <v>0</v>
      </c>
      <c r="Q37" s="571">
        <v>0</v>
      </c>
      <c r="R37" s="571">
        <v>0</v>
      </c>
      <c r="S37" s="571">
        <v>0</v>
      </c>
      <c r="T37" s="571">
        <v>0</v>
      </c>
      <c r="U37" s="571">
        <v>0</v>
      </c>
      <c r="V37" s="571">
        <v>0</v>
      </c>
      <c r="W37" s="571">
        <v>0</v>
      </c>
      <c r="X37" s="571">
        <v>0</v>
      </c>
      <c r="Y37" s="571">
        <v>0</v>
      </c>
      <c r="Z37" s="571">
        <v>0</v>
      </c>
      <c r="AA37" s="571">
        <v>0</v>
      </c>
      <c r="AB37" s="571">
        <v>0</v>
      </c>
      <c r="AC37" s="571">
        <v>0</v>
      </c>
      <c r="AD37" s="571">
        <v>0</v>
      </c>
      <c r="AE37" s="571">
        <v>0</v>
      </c>
      <c r="AF37" s="571">
        <v>0</v>
      </c>
      <c r="AG37" s="571">
        <v>0</v>
      </c>
      <c r="AH37" s="571">
        <v>0</v>
      </c>
      <c r="AI37" s="571">
        <v>0</v>
      </c>
      <c r="AJ37" s="571">
        <v>0</v>
      </c>
      <c r="AK37" s="571">
        <v>0</v>
      </c>
      <c r="AL37" s="571">
        <v>0</v>
      </c>
      <c r="AM37" s="571">
        <v>0</v>
      </c>
      <c r="AN37" s="571">
        <v>0</v>
      </c>
      <c r="AO37" s="571">
        <v>0</v>
      </c>
      <c r="AP37" s="571">
        <v>0</v>
      </c>
      <c r="AQ37" s="571">
        <v>0</v>
      </c>
      <c r="AR37" s="571">
        <v>0</v>
      </c>
      <c r="AS37" s="571">
        <v>0</v>
      </c>
      <c r="AT37" s="571">
        <v>0</v>
      </c>
      <c r="AU37" s="571">
        <v>0</v>
      </c>
      <c r="AV37" s="571">
        <v>0</v>
      </c>
      <c r="AW37" s="571">
        <v>0</v>
      </c>
      <c r="AX37" s="571">
        <v>0</v>
      </c>
      <c r="AY37" s="571">
        <v>0</v>
      </c>
      <c r="AZ37" s="571">
        <v>0</v>
      </c>
      <c r="BA37" s="571">
        <v>0</v>
      </c>
      <c r="BB37" s="571">
        <v>0</v>
      </c>
      <c r="BC37" s="571">
        <v>0</v>
      </c>
      <c r="BD37" s="571">
        <v>0</v>
      </c>
      <c r="BE37" s="571">
        <v>0</v>
      </c>
      <c r="BF37" s="571">
        <v>0</v>
      </c>
      <c r="BG37" s="571">
        <v>0</v>
      </c>
      <c r="BH37" s="571">
        <v>0</v>
      </c>
      <c r="BI37" s="571">
        <v>0</v>
      </c>
      <c r="BJ37" s="571">
        <v>0</v>
      </c>
      <c r="BK37" s="571">
        <v>0</v>
      </c>
      <c r="BL37" s="571">
        <v>0</v>
      </c>
      <c r="BM37" s="571">
        <v>0</v>
      </c>
      <c r="BN37" s="571">
        <v>0</v>
      </c>
      <c r="BO37" s="571">
        <v>0</v>
      </c>
      <c r="BP37" s="571">
        <v>0</v>
      </c>
      <c r="BQ37" s="571">
        <v>0</v>
      </c>
      <c r="BR37" s="571">
        <v>0</v>
      </c>
      <c r="BS37" s="571">
        <v>0</v>
      </c>
      <c r="BT37" s="571">
        <v>0</v>
      </c>
      <c r="BU37" s="571">
        <v>0</v>
      </c>
      <c r="BV37" s="571">
        <v>0</v>
      </c>
      <c r="BW37" s="571">
        <v>0</v>
      </c>
      <c r="BX37" s="571">
        <v>0</v>
      </c>
      <c r="BY37" s="571">
        <v>0</v>
      </c>
      <c r="BZ37" s="571">
        <v>0</v>
      </c>
      <c r="CA37" s="571">
        <v>0</v>
      </c>
      <c r="CB37" s="571">
        <v>0</v>
      </c>
      <c r="CC37" s="572">
        <f t="shared" si="2"/>
        <v>0</v>
      </c>
      <c r="CD37" s="572">
        <f t="shared" si="3"/>
        <v>0</v>
      </c>
      <c r="CG37" s="555">
        <v>29</v>
      </c>
    </row>
    <row r="38" spans="1:85">
      <c r="A38" s="569" t="s">
        <v>563</v>
      </c>
      <c r="B38" s="573" t="s">
        <v>564</v>
      </c>
      <c r="C38" s="571">
        <v>0</v>
      </c>
      <c r="D38" s="571">
        <v>0</v>
      </c>
      <c r="E38" s="571">
        <v>0</v>
      </c>
      <c r="F38" s="571">
        <v>0</v>
      </c>
      <c r="G38" s="571">
        <v>0</v>
      </c>
      <c r="H38" s="571">
        <v>0</v>
      </c>
      <c r="I38" s="571">
        <v>0</v>
      </c>
      <c r="J38" s="571">
        <v>0</v>
      </c>
      <c r="K38" s="571">
        <v>0</v>
      </c>
      <c r="L38" s="571">
        <v>0</v>
      </c>
      <c r="M38" s="571">
        <v>0</v>
      </c>
      <c r="N38" s="571">
        <v>0</v>
      </c>
      <c r="O38" s="571">
        <v>0</v>
      </c>
      <c r="P38" s="571">
        <v>0</v>
      </c>
      <c r="Q38" s="571">
        <v>0</v>
      </c>
      <c r="R38" s="571">
        <v>0</v>
      </c>
      <c r="S38" s="571">
        <v>0</v>
      </c>
      <c r="T38" s="571">
        <v>0</v>
      </c>
      <c r="U38" s="571">
        <v>0</v>
      </c>
      <c r="V38" s="571">
        <v>0</v>
      </c>
      <c r="W38" s="571">
        <v>0</v>
      </c>
      <c r="X38" s="571">
        <v>0</v>
      </c>
      <c r="Y38" s="571">
        <v>0</v>
      </c>
      <c r="Z38" s="571">
        <v>0</v>
      </c>
      <c r="AA38" s="571">
        <v>0</v>
      </c>
      <c r="AB38" s="571">
        <v>0</v>
      </c>
      <c r="AC38" s="571">
        <v>0</v>
      </c>
      <c r="AD38" s="571">
        <v>0</v>
      </c>
      <c r="AE38" s="571">
        <v>0</v>
      </c>
      <c r="AF38" s="571">
        <v>0</v>
      </c>
      <c r="AG38" s="571">
        <v>0</v>
      </c>
      <c r="AH38" s="571">
        <v>0</v>
      </c>
      <c r="AI38" s="571">
        <v>0</v>
      </c>
      <c r="AJ38" s="571">
        <v>0</v>
      </c>
      <c r="AK38" s="571">
        <v>0</v>
      </c>
      <c r="AL38" s="571">
        <v>0</v>
      </c>
      <c r="AM38" s="571">
        <v>0</v>
      </c>
      <c r="AN38" s="571">
        <v>0</v>
      </c>
      <c r="AO38" s="571">
        <v>0</v>
      </c>
      <c r="AP38" s="571">
        <v>0</v>
      </c>
      <c r="AQ38" s="571">
        <v>0</v>
      </c>
      <c r="AR38" s="571">
        <v>0</v>
      </c>
      <c r="AS38" s="571">
        <v>0</v>
      </c>
      <c r="AT38" s="571">
        <v>0</v>
      </c>
      <c r="AU38" s="571">
        <v>0</v>
      </c>
      <c r="AV38" s="571">
        <v>0</v>
      </c>
      <c r="AW38" s="571">
        <v>0</v>
      </c>
      <c r="AX38" s="571">
        <v>0</v>
      </c>
      <c r="AY38" s="571">
        <v>0</v>
      </c>
      <c r="AZ38" s="571">
        <v>0</v>
      </c>
      <c r="BA38" s="571">
        <v>0</v>
      </c>
      <c r="BB38" s="571">
        <v>0</v>
      </c>
      <c r="BC38" s="571">
        <v>0</v>
      </c>
      <c r="BD38" s="571">
        <v>0</v>
      </c>
      <c r="BE38" s="571">
        <v>0</v>
      </c>
      <c r="BF38" s="571">
        <v>0</v>
      </c>
      <c r="BG38" s="571">
        <v>0</v>
      </c>
      <c r="BH38" s="571">
        <v>0</v>
      </c>
      <c r="BI38" s="571">
        <v>0</v>
      </c>
      <c r="BJ38" s="571">
        <v>0</v>
      </c>
      <c r="BK38" s="571">
        <v>0</v>
      </c>
      <c r="BL38" s="571">
        <v>0</v>
      </c>
      <c r="BM38" s="571">
        <v>0</v>
      </c>
      <c r="BN38" s="571">
        <v>0</v>
      </c>
      <c r="BO38" s="571">
        <v>0</v>
      </c>
      <c r="BP38" s="571">
        <v>0</v>
      </c>
      <c r="BQ38" s="571">
        <v>0</v>
      </c>
      <c r="BR38" s="571">
        <v>0</v>
      </c>
      <c r="BS38" s="571">
        <v>0</v>
      </c>
      <c r="BT38" s="571">
        <v>0</v>
      </c>
      <c r="BU38" s="571">
        <v>0</v>
      </c>
      <c r="BV38" s="571">
        <v>0</v>
      </c>
      <c r="BW38" s="571">
        <v>0</v>
      </c>
      <c r="BX38" s="571">
        <v>0</v>
      </c>
      <c r="BY38" s="571">
        <v>0</v>
      </c>
      <c r="BZ38" s="571">
        <v>0</v>
      </c>
      <c r="CA38" s="571">
        <v>0</v>
      </c>
      <c r="CB38" s="571">
        <v>0</v>
      </c>
      <c r="CC38" s="572">
        <f t="shared" si="2"/>
        <v>0</v>
      </c>
      <c r="CD38" s="572">
        <f t="shared" si="3"/>
        <v>0</v>
      </c>
      <c r="CG38" s="555">
        <v>30</v>
      </c>
    </row>
    <row r="39" spans="1:85">
      <c r="A39" s="569" t="s">
        <v>565</v>
      </c>
      <c r="B39" t="s">
        <v>566</v>
      </c>
      <c r="C39" s="571">
        <v>0</v>
      </c>
      <c r="D39" s="571">
        <v>0</v>
      </c>
      <c r="E39" s="571">
        <v>0</v>
      </c>
      <c r="F39" s="571">
        <v>0</v>
      </c>
      <c r="G39" s="571">
        <v>0</v>
      </c>
      <c r="H39" s="571">
        <v>0</v>
      </c>
      <c r="I39" s="571">
        <v>0</v>
      </c>
      <c r="J39" s="571">
        <v>0</v>
      </c>
      <c r="K39" s="571">
        <v>0</v>
      </c>
      <c r="L39" s="571">
        <v>0</v>
      </c>
      <c r="M39" s="571">
        <v>0</v>
      </c>
      <c r="N39" s="571">
        <v>0</v>
      </c>
      <c r="O39" s="571">
        <v>0</v>
      </c>
      <c r="P39" s="571">
        <v>0</v>
      </c>
      <c r="Q39" s="571">
        <v>0</v>
      </c>
      <c r="R39" s="571">
        <v>0</v>
      </c>
      <c r="S39" s="571">
        <v>0</v>
      </c>
      <c r="T39" s="571">
        <v>0</v>
      </c>
      <c r="U39" s="571">
        <v>0</v>
      </c>
      <c r="V39" s="571">
        <v>0</v>
      </c>
      <c r="W39" s="571">
        <v>0</v>
      </c>
      <c r="X39" s="571">
        <v>0</v>
      </c>
      <c r="Y39" s="571">
        <v>0</v>
      </c>
      <c r="Z39" s="571">
        <v>0</v>
      </c>
      <c r="AA39" s="571">
        <v>0</v>
      </c>
      <c r="AB39" s="571">
        <v>0</v>
      </c>
      <c r="AC39" s="571">
        <v>0</v>
      </c>
      <c r="AD39" s="571">
        <v>0</v>
      </c>
      <c r="AE39" s="571">
        <v>0</v>
      </c>
      <c r="AF39" s="571">
        <v>0</v>
      </c>
      <c r="AG39" s="571">
        <v>0</v>
      </c>
      <c r="AH39" s="571">
        <v>0</v>
      </c>
      <c r="AI39" s="571">
        <v>0</v>
      </c>
      <c r="AJ39" s="571">
        <v>0</v>
      </c>
      <c r="AK39" s="571">
        <v>0</v>
      </c>
      <c r="AL39" s="571">
        <v>0</v>
      </c>
      <c r="AM39" s="571">
        <v>0</v>
      </c>
      <c r="AN39" s="571">
        <v>0</v>
      </c>
      <c r="AO39" s="571">
        <v>0</v>
      </c>
      <c r="AP39" s="571">
        <v>0</v>
      </c>
      <c r="AQ39" s="571">
        <v>0</v>
      </c>
      <c r="AR39" s="571">
        <v>0</v>
      </c>
      <c r="AS39" s="571">
        <v>0</v>
      </c>
      <c r="AT39" s="571">
        <v>0</v>
      </c>
      <c r="AU39" s="571">
        <v>0</v>
      </c>
      <c r="AV39" s="571">
        <v>0</v>
      </c>
      <c r="AW39" s="571">
        <v>0</v>
      </c>
      <c r="AX39" s="571">
        <v>0</v>
      </c>
      <c r="AY39" s="571">
        <v>0</v>
      </c>
      <c r="AZ39" s="571">
        <v>0</v>
      </c>
      <c r="BA39" s="571">
        <v>0</v>
      </c>
      <c r="BB39" s="571">
        <v>0</v>
      </c>
      <c r="BC39" s="571">
        <v>0</v>
      </c>
      <c r="BD39" s="571">
        <v>0</v>
      </c>
      <c r="BE39" s="571">
        <v>0</v>
      </c>
      <c r="BF39" s="571">
        <v>0</v>
      </c>
      <c r="BG39" s="571">
        <v>0</v>
      </c>
      <c r="BH39" s="571">
        <v>0</v>
      </c>
      <c r="BI39" s="571">
        <v>0</v>
      </c>
      <c r="BJ39" s="571">
        <v>0</v>
      </c>
      <c r="BK39" s="571">
        <v>0</v>
      </c>
      <c r="BL39" s="571">
        <v>0</v>
      </c>
      <c r="BM39" s="571">
        <v>0</v>
      </c>
      <c r="BN39" s="571">
        <v>0</v>
      </c>
      <c r="BO39" s="571">
        <v>0</v>
      </c>
      <c r="BP39" s="571">
        <v>0</v>
      </c>
      <c r="BQ39" s="571">
        <v>0</v>
      </c>
      <c r="BR39" s="571">
        <v>0</v>
      </c>
      <c r="BS39" s="571">
        <v>0</v>
      </c>
      <c r="BT39" s="571">
        <v>0</v>
      </c>
      <c r="BU39" s="571">
        <v>0</v>
      </c>
      <c r="BV39" s="571">
        <v>0</v>
      </c>
      <c r="BW39" s="571">
        <v>0</v>
      </c>
      <c r="BX39" s="571">
        <v>0</v>
      </c>
      <c r="BY39" s="571">
        <v>0</v>
      </c>
      <c r="BZ39" s="571">
        <v>0</v>
      </c>
      <c r="CA39" s="571">
        <v>0</v>
      </c>
      <c r="CB39" s="571">
        <v>0</v>
      </c>
      <c r="CC39" s="572">
        <f t="shared" si="2"/>
        <v>0</v>
      </c>
      <c r="CD39" s="572">
        <f t="shared" si="3"/>
        <v>0</v>
      </c>
      <c r="CG39" s="555">
        <v>31</v>
      </c>
    </row>
    <row r="40" spans="1:85">
      <c r="A40" s="569" t="s">
        <v>567</v>
      </c>
      <c r="B40" s="573" t="s">
        <v>568</v>
      </c>
      <c r="C40" s="571">
        <v>0</v>
      </c>
      <c r="D40" s="571">
        <v>0</v>
      </c>
      <c r="E40" s="571">
        <v>0</v>
      </c>
      <c r="F40" s="571">
        <v>0</v>
      </c>
      <c r="G40" s="571">
        <v>0</v>
      </c>
      <c r="H40" s="571">
        <v>0</v>
      </c>
      <c r="I40" s="571">
        <v>0</v>
      </c>
      <c r="J40" s="571">
        <v>0</v>
      </c>
      <c r="K40" s="571">
        <v>0</v>
      </c>
      <c r="L40" s="571">
        <v>0</v>
      </c>
      <c r="M40" s="571">
        <v>0</v>
      </c>
      <c r="N40" s="571">
        <v>0</v>
      </c>
      <c r="O40" s="571">
        <v>0</v>
      </c>
      <c r="P40" s="571">
        <v>0</v>
      </c>
      <c r="Q40" s="571">
        <v>0</v>
      </c>
      <c r="R40" s="571">
        <v>0</v>
      </c>
      <c r="S40" s="571">
        <v>0</v>
      </c>
      <c r="T40" s="571">
        <v>0</v>
      </c>
      <c r="U40" s="571">
        <v>0</v>
      </c>
      <c r="V40" s="571">
        <v>0</v>
      </c>
      <c r="W40" s="571">
        <v>0</v>
      </c>
      <c r="X40" s="571">
        <v>0</v>
      </c>
      <c r="Y40" s="571">
        <v>0</v>
      </c>
      <c r="Z40" s="571">
        <v>0</v>
      </c>
      <c r="AA40" s="571">
        <v>0</v>
      </c>
      <c r="AB40" s="571">
        <v>0</v>
      </c>
      <c r="AC40" s="571">
        <v>0</v>
      </c>
      <c r="AD40" s="571">
        <v>0</v>
      </c>
      <c r="AE40" s="571">
        <v>0</v>
      </c>
      <c r="AF40" s="571">
        <v>0</v>
      </c>
      <c r="AG40" s="571">
        <v>0</v>
      </c>
      <c r="AH40" s="571">
        <v>0</v>
      </c>
      <c r="AI40" s="571">
        <v>0</v>
      </c>
      <c r="AJ40" s="571">
        <v>0</v>
      </c>
      <c r="AK40" s="571">
        <v>0</v>
      </c>
      <c r="AL40" s="571">
        <v>0</v>
      </c>
      <c r="AM40" s="571">
        <v>0</v>
      </c>
      <c r="AN40" s="571">
        <v>0</v>
      </c>
      <c r="AO40" s="571">
        <v>0</v>
      </c>
      <c r="AP40" s="571">
        <v>0</v>
      </c>
      <c r="AQ40" s="571">
        <v>0</v>
      </c>
      <c r="AR40" s="571">
        <v>0</v>
      </c>
      <c r="AS40" s="571">
        <v>0</v>
      </c>
      <c r="AT40" s="571">
        <v>0</v>
      </c>
      <c r="AU40" s="571">
        <v>0</v>
      </c>
      <c r="AV40" s="571">
        <v>0</v>
      </c>
      <c r="AW40" s="571">
        <v>0</v>
      </c>
      <c r="AX40" s="571">
        <v>0</v>
      </c>
      <c r="AY40" s="571">
        <v>0</v>
      </c>
      <c r="AZ40" s="571">
        <v>0</v>
      </c>
      <c r="BA40" s="571">
        <v>0</v>
      </c>
      <c r="BB40" s="571">
        <v>0</v>
      </c>
      <c r="BC40" s="571">
        <v>0</v>
      </c>
      <c r="BD40" s="571">
        <v>0</v>
      </c>
      <c r="BE40" s="571">
        <v>0</v>
      </c>
      <c r="BF40" s="571">
        <v>0</v>
      </c>
      <c r="BG40" s="571">
        <v>0</v>
      </c>
      <c r="BH40" s="571">
        <v>0</v>
      </c>
      <c r="BI40" s="571">
        <v>0</v>
      </c>
      <c r="BJ40" s="571">
        <v>0</v>
      </c>
      <c r="BK40" s="571">
        <v>0</v>
      </c>
      <c r="BL40" s="571">
        <v>0</v>
      </c>
      <c r="BM40" s="571">
        <v>0</v>
      </c>
      <c r="BN40" s="571">
        <v>0</v>
      </c>
      <c r="BO40" s="571">
        <v>0</v>
      </c>
      <c r="BP40" s="571">
        <v>0</v>
      </c>
      <c r="BQ40" s="571">
        <v>0</v>
      </c>
      <c r="BR40" s="571">
        <v>0</v>
      </c>
      <c r="BS40" s="571">
        <v>0</v>
      </c>
      <c r="BT40" s="571">
        <v>0</v>
      </c>
      <c r="BU40" s="571">
        <v>0</v>
      </c>
      <c r="BV40" s="571">
        <v>0</v>
      </c>
      <c r="BW40" s="571">
        <v>0</v>
      </c>
      <c r="BX40" s="571">
        <v>0</v>
      </c>
      <c r="BY40" s="571">
        <v>0</v>
      </c>
      <c r="BZ40" s="571">
        <v>0</v>
      </c>
      <c r="CA40" s="571">
        <v>0</v>
      </c>
      <c r="CB40" s="571">
        <v>0</v>
      </c>
      <c r="CC40" s="572">
        <f t="shared" si="2"/>
        <v>0</v>
      </c>
      <c r="CD40" s="572">
        <f t="shared" si="3"/>
        <v>0</v>
      </c>
      <c r="CG40" s="555">
        <v>32</v>
      </c>
    </row>
    <row r="41" spans="1:85">
      <c r="A41" s="569" t="s">
        <v>569</v>
      </c>
      <c r="B41" s="573" t="s">
        <v>570</v>
      </c>
      <c r="C41" s="571">
        <v>0</v>
      </c>
      <c r="D41" s="571">
        <v>0</v>
      </c>
      <c r="E41" s="571">
        <v>0</v>
      </c>
      <c r="F41" s="571">
        <v>0</v>
      </c>
      <c r="G41" s="571">
        <v>0</v>
      </c>
      <c r="H41" s="571">
        <v>0</v>
      </c>
      <c r="I41" s="571">
        <v>0</v>
      </c>
      <c r="J41" s="571">
        <v>0</v>
      </c>
      <c r="K41" s="571">
        <v>0</v>
      </c>
      <c r="L41" s="571">
        <v>0</v>
      </c>
      <c r="M41" s="571">
        <v>0</v>
      </c>
      <c r="N41" s="571">
        <v>0</v>
      </c>
      <c r="O41" s="571">
        <v>0</v>
      </c>
      <c r="P41" s="571">
        <v>0</v>
      </c>
      <c r="Q41" s="571">
        <v>0</v>
      </c>
      <c r="R41" s="571">
        <v>0</v>
      </c>
      <c r="S41" s="571">
        <v>0</v>
      </c>
      <c r="T41" s="571">
        <v>0</v>
      </c>
      <c r="U41" s="571">
        <v>0</v>
      </c>
      <c r="V41" s="571">
        <v>0</v>
      </c>
      <c r="W41" s="571">
        <v>0</v>
      </c>
      <c r="X41" s="571">
        <v>0</v>
      </c>
      <c r="Y41" s="571">
        <v>0</v>
      </c>
      <c r="Z41" s="571">
        <v>0</v>
      </c>
      <c r="AA41" s="571">
        <v>0</v>
      </c>
      <c r="AB41" s="571">
        <v>0</v>
      </c>
      <c r="AC41" s="571">
        <v>0</v>
      </c>
      <c r="AD41" s="571">
        <v>0</v>
      </c>
      <c r="AE41" s="571">
        <v>0</v>
      </c>
      <c r="AF41" s="571">
        <v>0</v>
      </c>
      <c r="AG41" s="571">
        <v>0</v>
      </c>
      <c r="AH41" s="571">
        <v>0</v>
      </c>
      <c r="AI41" s="571">
        <v>0</v>
      </c>
      <c r="AJ41" s="571">
        <v>0</v>
      </c>
      <c r="AK41" s="571">
        <v>0</v>
      </c>
      <c r="AL41" s="571">
        <v>0</v>
      </c>
      <c r="AM41" s="571">
        <v>0</v>
      </c>
      <c r="AN41" s="571">
        <v>0</v>
      </c>
      <c r="AO41" s="571">
        <v>0</v>
      </c>
      <c r="AP41" s="571">
        <v>0</v>
      </c>
      <c r="AQ41" s="571">
        <v>0</v>
      </c>
      <c r="AR41" s="571">
        <v>0</v>
      </c>
      <c r="AS41" s="571">
        <v>0</v>
      </c>
      <c r="AT41" s="571">
        <v>0</v>
      </c>
      <c r="AU41" s="571">
        <v>0</v>
      </c>
      <c r="AV41" s="571">
        <v>0</v>
      </c>
      <c r="AW41" s="571">
        <v>0</v>
      </c>
      <c r="AX41" s="571">
        <v>0</v>
      </c>
      <c r="AY41" s="571">
        <v>0</v>
      </c>
      <c r="AZ41" s="571">
        <v>0</v>
      </c>
      <c r="BA41" s="571">
        <v>0</v>
      </c>
      <c r="BB41" s="571">
        <v>0</v>
      </c>
      <c r="BC41" s="571">
        <v>0</v>
      </c>
      <c r="BD41" s="571">
        <v>0</v>
      </c>
      <c r="BE41" s="571">
        <v>0</v>
      </c>
      <c r="BF41" s="571">
        <v>0</v>
      </c>
      <c r="BG41" s="571">
        <v>0</v>
      </c>
      <c r="BH41" s="571">
        <v>0</v>
      </c>
      <c r="BI41" s="571">
        <v>0</v>
      </c>
      <c r="BJ41" s="571">
        <v>0</v>
      </c>
      <c r="BK41" s="571">
        <v>0</v>
      </c>
      <c r="BL41" s="571">
        <v>0</v>
      </c>
      <c r="BM41" s="571">
        <v>0</v>
      </c>
      <c r="BN41" s="571">
        <v>0</v>
      </c>
      <c r="BO41" s="571">
        <v>0</v>
      </c>
      <c r="BP41" s="571">
        <v>0</v>
      </c>
      <c r="BQ41" s="571">
        <v>0</v>
      </c>
      <c r="BR41" s="571">
        <v>0</v>
      </c>
      <c r="BS41" s="571">
        <v>0</v>
      </c>
      <c r="BT41" s="571">
        <v>0</v>
      </c>
      <c r="BU41" s="571">
        <v>0</v>
      </c>
      <c r="BV41" s="571">
        <v>0</v>
      </c>
      <c r="BW41" s="571">
        <v>0</v>
      </c>
      <c r="BX41" s="571">
        <v>0</v>
      </c>
      <c r="BY41" s="571">
        <v>0</v>
      </c>
      <c r="BZ41" s="571">
        <v>0</v>
      </c>
      <c r="CA41" s="571">
        <v>0</v>
      </c>
      <c r="CB41" s="571">
        <v>0</v>
      </c>
      <c r="CC41" s="572">
        <f t="shared" si="2"/>
        <v>0</v>
      </c>
      <c r="CD41" s="572">
        <f t="shared" si="3"/>
        <v>0</v>
      </c>
      <c r="CG41" s="555">
        <v>33</v>
      </c>
    </row>
    <row r="42" spans="1:85">
      <c r="A42" s="569" t="s">
        <v>571</v>
      </c>
      <c r="B42" s="573" t="s">
        <v>572</v>
      </c>
      <c r="C42" s="571">
        <v>0</v>
      </c>
      <c r="D42" s="571">
        <v>0</v>
      </c>
      <c r="E42" s="571">
        <v>0</v>
      </c>
      <c r="F42" s="571">
        <v>0</v>
      </c>
      <c r="G42" s="571">
        <v>0</v>
      </c>
      <c r="H42" s="571">
        <v>0</v>
      </c>
      <c r="I42" s="571">
        <v>0</v>
      </c>
      <c r="J42" s="571">
        <v>0</v>
      </c>
      <c r="K42" s="571">
        <v>0</v>
      </c>
      <c r="L42" s="571">
        <v>0</v>
      </c>
      <c r="M42" s="571">
        <v>0</v>
      </c>
      <c r="N42" s="571">
        <v>0</v>
      </c>
      <c r="O42" s="571">
        <v>0</v>
      </c>
      <c r="P42" s="571">
        <v>0</v>
      </c>
      <c r="Q42" s="571">
        <v>0</v>
      </c>
      <c r="R42" s="571">
        <v>0</v>
      </c>
      <c r="S42" s="571">
        <v>0</v>
      </c>
      <c r="T42" s="571">
        <v>0</v>
      </c>
      <c r="U42" s="571">
        <v>0</v>
      </c>
      <c r="V42" s="571">
        <v>0</v>
      </c>
      <c r="W42" s="571">
        <v>0</v>
      </c>
      <c r="X42" s="571">
        <v>0</v>
      </c>
      <c r="Y42" s="571">
        <v>0</v>
      </c>
      <c r="Z42" s="571">
        <v>0</v>
      </c>
      <c r="AA42" s="571">
        <v>0</v>
      </c>
      <c r="AB42" s="571">
        <v>0</v>
      </c>
      <c r="AC42" s="571">
        <v>0</v>
      </c>
      <c r="AD42" s="571">
        <v>0</v>
      </c>
      <c r="AE42" s="571">
        <v>0</v>
      </c>
      <c r="AF42" s="571">
        <v>0</v>
      </c>
      <c r="AG42" s="571">
        <v>0</v>
      </c>
      <c r="AH42" s="571">
        <v>0</v>
      </c>
      <c r="AI42" s="571">
        <v>0</v>
      </c>
      <c r="AJ42" s="571">
        <v>0</v>
      </c>
      <c r="AK42" s="571">
        <v>0</v>
      </c>
      <c r="AL42" s="571">
        <v>0</v>
      </c>
      <c r="AM42" s="571">
        <v>0</v>
      </c>
      <c r="AN42" s="571">
        <v>0</v>
      </c>
      <c r="AO42" s="571">
        <v>0</v>
      </c>
      <c r="AP42" s="571">
        <v>0</v>
      </c>
      <c r="AQ42" s="571">
        <v>0</v>
      </c>
      <c r="AR42" s="571">
        <v>0</v>
      </c>
      <c r="AS42" s="571">
        <v>0</v>
      </c>
      <c r="AT42" s="571">
        <v>0</v>
      </c>
      <c r="AU42" s="571">
        <v>0</v>
      </c>
      <c r="AV42" s="571">
        <v>0</v>
      </c>
      <c r="AW42" s="571">
        <v>0</v>
      </c>
      <c r="AX42" s="571">
        <v>0</v>
      </c>
      <c r="AY42" s="571">
        <v>0</v>
      </c>
      <c r="AZ42" s="571">
        <v>0</v>
      </c>
      <c r="BA42" s="571">
        <v>0</v>
      </c>
      <c r="BB42" s="571">
        <v>0</v>
      </c>
      <c r="BC42" s="571">
        <v>0</v>
      </c>
      <c r="BD42" s="571">
        <v>0</v>
      </c>
      <c r="BE42" s="571">
        <v>0</v>
      </c>
      <c r="BF42" s="571">
        <v>0</v>
      </c>
      <c r="BG42" s="571">
        <v>0</v>
      </c>
      <c r="BH42" s="571">
        <v>0</v>
      </c>
      <c r="BI42" s="571">
        <v>0</v>
      </c>
      <c r="BJ42" s="571">
        <v>0</v>
      </c>
      <c r="BK42" s="571">
        <v>0</v>
      </c>
      <c r="BL42" s="571">
        <v>0</v>
      </c>
      <c r="BM42" s="571">
        <v>0</v>
      </c>
      <c r="BN42" s="571">
        <v>0</v>
      </c>
      <c r="BO42" s="571">
        <v>0</v>
      </c>
      <c r="BP42" s="571">
        <v>0</v>
      </c>
      <c r="BQ42" s="571">
        <v>0</v>
      </c>
      <c r="BR42" s="571">
        <v>0</v>
      </c>
      <c r="BS42" s="571">
        <v>0</v>
      </c>
      <c r="BT42" s="571">
        <v>0</v>
      </c>
      <c r="BU42" s="571">
        <v>0</v>
      </c>
      <c r="BV42" s="571">
        <v>0</v>
      </c>
      <c r="BW42" s="571">
        <v>0</v>
      </c>
      <c r="BX42" s="571">
        <v>0</v>
      </c>
      <c r="BY42" s="571">
        <v>0</v>
      </c>
      <c r="BZ42" s="571">
        <v>0</v>
      </c>
      <c r="CA42" s="571">
        <v>0</v>
      </c>
      <c r="CB42" s="571">
        <v>0</v>
      </c>
      <c r="CC42" s="572">
        <f t="shared" si="2"/>
        <v>0</v>
      </c>
      <c r="CD42" s="572">
        <f t="shared" si="3"/>
        <v>0</v>
      </c>
      <c r="CG42" s="555">
        <v>34</v>
      </c>
    </row>
    <row r="43" spans="1:85">
      <c r="A43" s="569" t="s">
        <v>573</v>
      </c>
      <c r="B43" s="573" t="s">
        <v>574</v>
      </c>
      <c r="C43" s="571">
        <v>0</v>
      </c>
      <c r="D43" s="571">
        <v>0</v>
      </c>
      <c r="E43" s="571">
        <v>0</v>
      </c>
      <c r="F43" s="571">
        <v>0</v>
      </c>
      <c r="G43" s="571">
        <v>0</v>
      </c>
      <c r="H43" s="571">
        <v>0</v>
      </c>
      <c r="I43" s="571">
        <v>0</v>
      </c>
      <c r="J43" s="571">
        <v>0</v>
      </c>
      <c r="K43" s="571">
        <v>0</v>
      </c>
      <c r="L43" s="571">
        <v>0</v>
      </c>
      <c r="M43" s="571">
        <v>0</v>
      </c>
      <c r="N43" s="571">
        <v>0</v>
      </c>
      <c r="O43" s="571">
        <v>0</v>
      </c>
      <c r="P43" s="571">
        <v>0</v>
      </c>
      <c r="Q43" s="571">
        <v>0</v>
      </c>
      <c r="R43" s="571">
        <v>0</v>
      </c>
      <c r="S43" s="571">
        <v>0</v>
      </c>
      <c r="T43" s="571">
        <v>0</v>
      </c>
      <c r="U43" s="571">
        <v>0</v>
      </c>
      <c r="V43" s="571">
        <v>0</v>
      </c>
      <c r="W43" s="571">
        <v>0</v>
      </c>
      <c r="X43" s="571">
        <v>0</v>
      </c>
      <c r="Y43" s="571">
        <v>0</v>
      </c>
      <c r="Z43" s="571">
        <v>0</v>
      </c>
      <c r="AA43" s="571">
        <v>0</v>
      </c>
      <c r="AB43" s="571">
        <v>0</v>
      </c>
      <c r="AC43" s="571">
        <v>0</v>
      </c>
      <c r="AD43" s="571">
        <v>0</v>
      </c>
      <c r="AE43" s="571">
        <v>0</v>
      </c>
      <c r="AF43" s="571">
        <v>0</v>
      </c>
      <c r="AG43" s="571">
        <v>0</v>
      </c>
      <c r="AH43" s="571">
        <v>0</v>
      </c>
      <c r="AI43" s="571">
        <v>0</v>
      </c>
      <c r="AJ43" s="571">
        <v>0</v>
      </c>
      <c r="AK43" s="571">
        <v>0</v>
      </c>
      <c r="AL43" s="571">
        <v>0</v>
      </c>
      <c r="AM43" s="571">
        <v>0</v>
      </c>
      <c r="AN43" s="571">
        <v>0</v>
      </c>
      <c r="AO43" s="571">
        <v>0</v>
      </c>
      <c r="AP43" s="571">
        <v>0</v>
      </c>
      <c r="AQ43" s="571">
        <v>0</v>
      </c>
      <c r="AR43" s="571">
        <v>0</v>
      </c>
      <c r="AS43" s="571">
        <v>0</v>
      </c>
      <c r="AT43" s="571">
        <v>0</v>
      </c>
      <c r="AU43" s="571">
        <v>0</v>
      </c>
      <c r="AV43" s="571">
        <v>0</v>
      </c>
      <c r="AW43" s="571">
        <v>0</v>
      </c>
      <c r="AX43" s="571">
        <v>0</v>
      </c>
      <c r="AY43" s="571">
        <v>0</v>
      </c>
      <c r="AZ43" s="571">
        <v>0</v>
      </c>
      <c r="BA43" s="571">
        <v>0</v>
      </c>
      <c r="BB43" s="571">
        <v>0</v>
      </c>
      <c r="BC43" s="571">
        <v>0</v>
      </c>
      <c r="BD43" s="571">
        <v>0</v>
      </c>
      <c r="BE43" s="571">
        <v>0</v>
      </c>
      <c r="BF43" s="571">
        <v>0</v>
      </c>
      <c r="BG43" s="571">
        <v>0</v>
      </c>
      <c r="BH43" s="571">
        <v>0</v>
      </c>
      <c r="BI43" s="571">
        <v>0</v>
      </c>
      <c r="BJ43" s="571">
        <v>0</v>
      </c>
      <c r="BK43" s="571">
        <v>0</v>
      </c>
      <c r="BL43" s="571">
        <v>0</v>
      </c>
      <c r="BM43" s="571">
        <v>0</v>
      </c>
      <c r="BN43" s="571">
        <v>0</v>
      </c>
      <c r="BO43" s="571">
        <v>0</v>
      </c>
      <c r="BP43" s="571">
        <v>0</v>
      </c>
      <c r="BQ43" s="571">
        <v>0</v>
      </c>
      <c r="BR43" s="571">
        <v>0</v>
      </c>
      <c r="BS43" s="571">
        <v>0</v>
      </c>
      <c r="BT43" s="571">
        <v>0</v>
      </c>
      <c r="BU43" s="571">
        <v>0</v>
      </c>
      <c r="BV43" s="571">
        <v>0</v>
      </c>
      <c r="BW43" s="571">
        <v>0</v>
      </c>
      <c r="BX43" s="571">
        <v>0</v>
      </c>
      <c r="BY43" s="571">
        <v>0</v>
      </c>
      <c r="BZ43" s="571">
        <v>0</v>
      </c>
      <c r="CA43" s="571">
        <v>0</v>
      </c>
      <c r="CB43" s="571">
        <v>0</v>
      </c>
      <c r="CC43" s="572">
        <f t="shared" si="2"/>
        <v>0</v>
      </c>
      <c r="CD43" s="572">
        <f t="shared" si="3"/>
        <v>0</v>
      </c>
      <c r="CG43" s="555">
        <v>35</v>
      </c>
    </row>
    <row r="44" spans="1:85">
      <c r="A44" s="569" t="s">
        <v>575</v>
      </c>
      <c r="B44" s="573" t="s">
        <v>576</v>
      </c>
      <c r="C44" s="571">
        <v>0</v>
      </c>
      <c r="D44" s="571">
        <v>0</v>
      </c>
      <c r="E44" s="571">
        <v>0</v>
      </c>
      <c r="F44" s="571">
        <v>0</v>
      </c>
      <c r="G44" s="571">
        <v>0</v>
      </c>
      <c r="H44" s="571">
        <v>0</v>
      </c>
      <c r="I44" s="571">
        <v>0</v>
      </c>
      <c r="J44" s="571">
        <v>0</v>
      </c>
      <c r="K44" s="571">
        <v>0</v>
      </c>
      <c r="L44" s="571">
        <v>0</v>
      </c>
      <c r="M44" s="571">
        <v>0</v>
      </c>
      <c r="N44" s="571">
        <v>0</v>
      </c>
      <c r="O44" s="571">
        <v>0</v>
      </c>
      <c r="P44" s="571">
        <v>0</v>
      </c>
      <c r="Q44" s="571">
        <v>0</v>
      </c>
      <c r="R44" s="571">
        <v>0</v>
      </c>
      <c r="S44" s="571">
        <v>0</v>
      </c>
      <c r="T44" s="571">
        <v>0</v>
      </c>
      <c r="U44" s="571">
        <v>0</v>
      </c>
      <c r="V44" s="571">
        <v>0</v>
      </c>
      <c r="W44" s="571">
        <v>0</v>
      </c>
      <c r="X44" s="571">
        <v>0</v>
      </c>
      <c r="Y44" s="571">
        <v>0</v>
      </c>
      <c r="Z44" s="571">
        <v>0</v>
      </c>
      <c r="AA44" s="571">
        <v>0</v>
      </c>
      <c r="AB44" s="571">
        <v>0</v>
      </c>
      <c r="AC44" s="571">
        <v>0</v>
      </c>
      <c r="AD44" s="571">
        <v>0</v>
      </c>
      <c r="AE44" s="571">
        <v>0</v>
      </c>
      <c r="AF44" s="571">
        <v>0</v>
      </c>
      <c r="AG44" s="571">
        <v>0</v>
      </c>
      <c r="AH44" s="571">
        <v>0</v>
      </c>
      <c r="AI44" s="571">
        <v>0</v>
      </c>
      <c r="AJ44" s="571">
        <v>0</v>
      </c>
      <c r="AK44" s="571">
        <v>0</v>
      </c>
      <c r="AL44" s="571">
        <v>0</v>
      </c>
      <c r="AM44" s="571">
        <v>0</v>
      </c>
      <c r="AN44" s="571">
        <v>0</v>
      </c>
      <c r="AO44" s="571">
        <v>0</v>
      </c>
      <c r="AP44" s="571">
        <v>0</v>
      </c>
      <c r="AQ44" s="571">
        <v>0</v>
      </c>
      <c r="AR44" s="571">
        <v>0</v>
      </c>
      <c r="AS44" s="571">
        <v>0</v>
      </c>
      <c r="AT44" s="571">
        <v>0</v>
      </c>
      <c r="AU44" s="571">
        <v>0</v>
      </c>
      <c r="AV44" s="571">
        <v>0</v>
      </c>
      <c r="AW44" s="571">
        <v>0</v>
      </c>
      <c r="AX44" s="571">
        <v>0</v>
      </c>
      <c r="AY44" s="571">
        <v>0</v>
      </c>
      <c r="AZ44" s="571">
        <v>0</v>
      </c>
      <c r="BA44" s="571">
        <v>0</v>
      </c>
      <c r="BB44" s="571">
        <v>0</v>
      </c>
      <c r="BC44" s="571">
        <v>0</v>
      </c>
      <c r="BD44" s="571">
        <v>0</v>
      </c>
      <c r="BE44" s="571">
        <v>0</v>
      </c>
      <c r="BF44" s="571">
        <v>0</v>
      </c>
      <c r="BG44" s="571">
        <v>0</v>
      </c>
      <c r="BH44" s="571">
        <v>0</v>
      </c>
      <c r="BI44" s="571">
        <v>0</v>
      </c>
      <c r="BJ44" s="571">
        <v>0</v>
      </c>
      <c r="BK44" s="571">
        <v>0</v>
      </c>
      <c r="BL44" s="571">
        <v>0</v>
      </c>
      <c r="BM44" s="571">
        <v>0</v>
      </c>
      <c r="BN44" s="571">
        <v>0</v>
      </c>
      <c r="BO44" s="571">
        <v>0</v>
      </c>
      <c r="BP44" s="571">
        <v>0</v>
      </c>
      <c r="BQ44" s="571">
        <v>0</v>
      </c>
      <c r="BR44" s="571">
        <v>0</v>
      </c>
      <c r="BS44" s="571">
        <v>0</v>
      </c>
      <c r="BT44" s="571">
        <v>0</v>
      </c>
      <c r="BU44" s="571">
        <v>0</v>
      </c>
      <c r="BV44" s="571">
        <v>0</v>
      </c>
      <c r="BW44" s="571">
        <v>0</v>
      </c>
      <c r="BX44" s="571">
        <v>0</v>
      </c>
      <c r="BY44" s="571">
        <v>0</v>
      </c>
      <c r="BZ44" s="571">
        <v>0</v>
      </c>
      <c r="CA44" s="571">
        <v>0</v>
      </c>
      <c r="CB44" s="571">
        <v>0</v>
      </c>
      <c r="CC44" s="572">
        <f t="shared" si="2"/>
        <v>0</v>
      </c>
      <c r="CD44" s="572">
        <f t="shared" si="3"/>
        <v>0</v>
      </c>
      <c r="CG44" s="555">
        <v>36</v>
      </c>
    </row>
    <row r="45" spans="1:85">
      <c r="A45" s="569" t="s">
        <v>577</v>
      </c>
      <c r="B45" s="573" t="s">
        <v>578</v>
      </c>
      <c r="C45" s="571">
        <v>0</v>
      </c>
      <c r="D45" s="571">
        <v>0</v>
      </c>
      <c r="E45" s="571">
        <v>0</v>
      </c>
      <c r="F45" s="571">
        <v>0</v>
      </c>
      <c r="G45" s="571">
        <v>0</v>
      </c>
      <c r="H45" s="571">
        <v>0</v>
      </c>
      <c r="I45" s="571">
        <v>0</v>
      </c>
      <c r="J45" s="571">
        <v>0</v>
      </c>
      <c r="K45" s="571">
        <v>0</v>
      </c>
      <c r="L45" s="571">
        <v>0</v>
      </c>
      <c r="M45" s="571">
        <v>0</v>
      </c>
      <c r="N45" s="571">
        <v>0</v>
      </c>
      <c r="O45" s="571">
        <v>0</v>
      </c>
      <c r="P45" s="571">
        <v>0</v>
      </c>
      <c r="Q45" s="571">
        <v>0</v>
      </c>
      <c r="R45" s="571">
        <v>0</v>
      </c>
      <c r="S45" s="571">
        <v>0</v>
      </c>
      <c r="T45" s="571">
        <v>0</v>
      </c>
      <c r="U45" s="571">
        <v>0</v>
      </c>
      <c r="V45" s="571">
        <v>0</v>
      </c>
      <c r="W45" s="571">
        <v>0</v>
      </c>
      <c r="X45" s="571">
        <v>0</v>
      </c>
      <c r="Y45" s="571">
        <v>0</v>
      </c>
      <c r="Z45" s="571">
        <v>0</v>
      </c>
      <c r="AA45" s="571">
        <v>0</v>
      </c>
      <c r="AB45" s="571">
        <v>0</v>
      </c>
      <c r="AC45" s="571">
        <v>0</v>
      </c>
      <c r="AD45" s="571">
        <v>0</v>
      </c>
      <c r="AE45" s="571">
        <v>0</v>
      </c>
      <c r="AF45" s="571">
        <v>0</v>
      </c>
      <c r="AG45" s="571">
        <v>0</v>
      </c>
      <c r="AH45" s="571">
        <v>0</v>
      </c>
      <c r="AI45" s="571">
        <v>0</v>
      </c>
      <c r="AJ45" s="571">
        <v>0</v>
      </c>
      <c r="AK45" s="571">
        <v>0</v>
      </c>
      <c r="AL45" s="571">
        <v>0</v>
      </c>
      <c r="AM45" s="571">
        <v>0</v>
      </c>
      <c r="AN45" s="571">
        <v>0</v>
      </c>
      <c r="AO45" s="571">
        <v>0</v>
      </c>
      <c r="AP45" s="571">
        <v>0</v>
      </c>
      <c r="AQ45" s="571">
        <v>0</v>
      </c>
      <c r="AR45" s="571">
        <v>0</v>
      </c>
      <c r="AS45" s="571">
        <v>0</v>
      </c>
      <c r="AT45" s="571">
        <v>0</v>
      </c>
      <c r="AU45" s="571">
        <v>0</v>
      </c>
      <c r="AV45" s="571">
        <v>0</v>
      </c>
      <c r="AW45" s="571">
        <v>0</v>
      </c>
      <c r="AX45" s="571">
        <v>0</v>
      </c>
      <c r="AY45" s="571">
        <v>0</v>
      </c>
      <c r="AZ45" s="571">
        <v>0</v>
      </c>
      <c r="BA45" s="571">
        <v>0</v>
      </c>
      <c r="BB45" s="571">
        <v>0</v>
      </c>
      <c r="BC45" s="571">
        <v>0</v>
      </c>
      <c r="BD45" s="571">
        <v>0</v>
      </c>
      <c r="BE45" s="571">
        <v>0</v>
      </c>
      <c r="BF45" s="571">
        <v>0</v>
      </c>
      <c r="BG45" s="571">
        <v>0</v>
      </c>
      <c r="BH45" s="571">
        <v>0</v>
      </c>
      <c r="BI45" s="571">
        <v>0</v>
      </c>
      <c r="BJ45" s="571">
        <v>0</v>
      </c>
      <c r="BK45" s="571">
        <v>0</v>
      </c>
      <c r="BL45" s="571">
        <v>0</v>
      </c>
      <c r="BM45" s="571">
        <v>0</v>
      </c>
      <c r="BN45" s="571">
        <v>0</v>
      </c>
      <c r="BO45" s="571">
        <v>0</v>
      </c>
      <c r="BP45" s="571">
        <v>0</v>
      </c>
      <c r="BQ45" s="571">
        <v>0</v>
      </c>
      <c r="BR45" s="571">
        <v>0</v>
      </c>
      <c r="BS45" s="571">
        <v>0</v>
      </c>
      <c r="BT45" s="571">
        <v>0</v>
      </c>
      <c r="BU45" s="571">
        <v>0</v>
      </c>
      <c r="BV45" s="571">
        <v>0</v>
      </c>
      <c r="BW45" s="571">
        <v>0</v>
      </c>
      <c r="BX45" s="571">
        <v>0</v>
      </c>
      <c r="BY45" s="571">
        <v>0</v>
      </c>
      <c r="BZ45" s="571">
        <v>0</v>
      </c>
      <c r="CA45" s="571">
        <v>0</v>
      </c>
      <c r="CB45" s="571">
        <v>0</v>
      </c>
      <c r="CC45" s="572">
        <f t="shared" si="2"/>
        <v>0</v>
      </c>
      <c r="CD45" s="572">
        <f t="shared" si="3"/>
        <v>0</v>
      </c>
      <c r="CG45" s="555">
        <v>37</v>
      </c>
    </row>
    <row r="46" spans="1:85">
      <c r="A46" s="569" t="s">
        <v>579</v>
      </c>
      <c r="B46" s="573" t="s">
        <v>580</v>
      </c>
      <c r="C46" s="571">
        <v>0</v>
      </c>
      <c r="D46" s="571">
        <v>0</v>
      </c>
      <c r="E46" s="571">
        <v>0</v>
      </c>
      <c r="F46" s="571">
        <v>0</v>
      </c>
      <c r="G46" s="571">
        <v>0</v>
      </c>
      <c r="H46" s="571">
        <v>0</v>
      </c>
      <c r="I46" s="571">
        <v>0</v>
      </c>
      <c r="J46" s="571">
        <v>0</v>
      </c>
      <c r="K46" s="571">
        <v>0</v>
      </c>
      <c r="L46" s="571">
        <v>0</v>
      </c>
      <c r="M46" s="571">
        <v>0</v>
      </c>
      <c r="N46" s="571">
        <v>0</v>
      </c>
      <c r="O46" s="571">
        <v>0</v>
      </c>
      <c r="P46" s="571">
        <v>0</v>
      </c>
      <c r="Q46" s="571">
        <v>0</v>
      </c>
      <c r="R46" s="571">
        <v>0</v>
      </c>
      <c r="S46" s="571">
        <v>0</v>
      </c>
      <c r="T46" s="571">
        <v>0</v>
      </c>
      <c r="U46" s="571">
        <v>0</v>
      </c>
      <c r="V46" s="571">
        <v>0</v>
      </c>
      <c r="W46" s="571">
        <v>0</v>
      </c>
      <c r="X46" s="571">
        <v>0</v>
      </c>
      <c r="Y46" s="571">
        <v>0</v>
      </c>
      <c r="Z46" s="571">
        <v>0</v>
      </c>
      <c r="AA46" s="571">
        <v>0</v>
      </c>
      <c r="AB46" s="571">
        <v>0</v>
      </c>
      <c r="AC46" s="571">
        <v>0</v>
      </c>
      <c r="AD46" s="571">
        <v>0</v>
      </c>
      <c r="AE46" s="571">
        <v>0</v>
      </c>
      <c r="AF46" s="571">
        <v>0</v>
      </c>
      <c r="AG46" s="571">
        <v>0</v>
      </c>
      <c r="AH46" s="571">
        <v>0</v>
      </c>
      <c r="AI46" s="571">
        <v>0</v>
      </c>
      <c r="AJ46" s="571">
        <v>0</v>
      </c>
      <c r="AK46" s="571">
        <v>0</v>
      </c>
      <c r="AL46" s="571">
        <v>0</v>
      </c>
      <c r="AM46" s="571">
        <v>0</v>
      </c>
      <c r="AN46" s="571">
        <v>0</v>
      </c>
      <c r="AO46" s="571">
        <v>0</v>
      </c>
      <c r="AP46" s="571">
        <v>0</v>
      </c>
      <c r="AQ46" s="571">
        <v>0</v>
      </c>
      <c r="AR46" s="571">
        <v>0</v>
      </c>
      <c r="AS46" s="571">
        <v>0</v>
      </c>
      <c r="AT46" s="571">
        <v>0</v>
      </c>
      <c r="AU46" s="571">
        <v>0</v>
      </c>
      <c r="AV46" s="571">
        <v>0</v>
      </c>
      <c r="AW46" s="571">
        <v>0</v>
      </c>
      <c r="AX46" s="571">
        <v>0</v>
      </c>
      <c r="AY46" s="571">
        <v>0</v>
      </c>
      <c r="AZ46" s="571">
        <v>0</v>
      </c>
      <c r="BA46" s="571">
        <v>0</v>
      </c>
      <c r="BB46" s="571">
        <v>0</v>
      </c>
      <c r="BC46" s="571">
        <v>0</v>
      </c>
      <c r="BD46" s="571">
        <v>0</v>
      </c>
      <c r="BE46" s="571">
        <v>0</v>
      </c>
      <c r="BF46" s="571">
        <v>0</v>
      </c>
      <c r="BG46" s="571">
        <v>0</v>
      </c>
      <c r="BH46" s="571">
        <v>0</v>
      </c>
      <c r="BI46" s="571">
        <v>0</v>
      </c>
      <c r="BJ46" s="571">
        <v>0</v>
      </c>
      <c r="BK46" s="571">
        <v>0</v>
      </c>
      <c r="BL46" s="571">
        <v>0</v>
      </c>
      <c r="BM46" s="571">
        <v>0</v>
      </c>
      <c r="BN46" s="571">
        <v>0</v>
      </c>
      <c r="BO46" s="571">
        <v>0</v>
      </c>
      <c r="BP46" s="571">
        <v>0</v>
      </c>
      <c r="BQ46" s="571">
        <v>0</v>
      </c>
      <c r="BR46" s="571">
        <v>0</v>
      </c>
      <c r="BS46" s="571">
        <v>0</v>
      </c>
      <c r="BT46" s="571">
        <v>0</v>
      </c>
      <c r="BU46" s="571">
        <v>0</v>
      </c>
      <c r="BV46" s="571">
        <v>0</v>
      </c>
      <c r="BW46" s="571">
        <v>0</v>
      </c>
      <c r="BX46" s="571">
        <v>0</v>
      </c>
      <c r="BY46" s="571">
        <v>0</v>
      </c>
      <c r="BZ46" s="571">
        <v>0</v>
      </c>
      <c r="CA46" s="571">
        <v>0</v>
      </c>
      <c r="CB46" s="571">
        <v>0</v>
      </c>
      <c r="CC46" s="572">
        <f t="shared" si="2"/>
        <v>0</v>
      </c>
      <c r="CD46" s="572">
        <f t="shared" si="3"/>
        <v>0</v>
      </c>
      <c r="CG46" s="555">
        <v>38</v>
      </c>
    </row>
    <row r="47" spans="1:85">
      <c r="A47" s="569" t="s">
        <v>581</v>
      </c>
      <c r="B47" s="573" t="s">
        <v>582</v>
      </c>
      <c r="C47" s="571">
        <v>0</v>
      </c>
      <c r="D47" s="571">
        <v>0</v>
      </c>
      <c r="E47" s="571">
        <v>0</v>
      </c>
      <c r="F47" s="571">
        <v>0</v>
      </c>
      <c r="G47" s="571">
        <v>0</v>
      </c>
      <c r="H47" s="571">
        <v>0</v>
      </c>
      <c r="I47" s="571">
        <v>0</v>
      </c>
      <c r="J47" s="571">
        <v>0</v>
      </c>
      <c r="K47" s="571">
        <v>0</v>
      </c>
      <c r="L47" s="571">
        <v>0</v>
      </c>
      <c r="M47" s="571">
        <v>0</v>
      </c>
      <c r="N47" s="571">
        <v>0</v>
      </c>
      <c r="O47" s="571">
        <v>0</v>
      </c>
      <c r="P47" s="571">
        <v>0</v>
      </c>
      <c r="Q47" s="571">
        <v>0</v>
      </c>
      <c r="R47" s="571">
        <v>0</v>
      </c>
      <c r="S47" s="571">
        <v>0</v>
      </c>
      <c r="T47" s="571">
        <v>0</v>
      </c>
      <c r="U47" s="571">
        <v>0</v>
      </c>
      <c r="V47" s="571">
        <v>0</v>
      </c>
      <c r="W47" s="571">
        <v>0</v>
      </c>
      <c r="X47" s="571">
        <v>0</v>
      </c>
      <c r="Y47" s="571">
        <v>0</v>
      </c>
      <c r="Z47" s="571">
        <v>0</v>
      </c>
      <c r="AA47" s="571">
        <v>0</v>
      </c>
      <c r="AB47" s="571">
        <v>0</v>
      </c>
      <c r="AC47" s="571">
        <v>0</v>
      </c>
      <c r="AD47" s="571">
        <v>0</v>
      </c>
      <c r="AE47" s="571">
        <v>0</v>
      </c>
      <c r="AF47" s="571">
        <v>0</v>
      </c>
      <c r="AG47" s="571">
        <v>0</v>
      </c>
      <c r="AH47" s="571">
        <v>0</v>
      </c>
      <c r="AI47" s="571">
        <v>0</v>
      </c>
      <c r="AJ47" s="571">
        <v>0</v>
      </c>
      <c r="AK47" s="571">
        <v>0</v>
      </c>
      <c r="AL47" s="571">
        <v>0</v>
      </c>
      <c r="AM47" s="571">
        <v>0</v>
      </c>
      <c r="AN47" s="571">
        <v>0</v>
      </c>
      <c r="AO47" s="571">
        <v>0</v>
      </c>
      <c r="AP47" s="571">
        <v>0</v>
      </c>
      <c r="AQ47" s="571">
        <v>0</v>
      </c>
      <c r="AR47" s="571">
        <v>0</v>
      </c>
      <c r="AS47" s="571">
        <v>0</v>
      </c>
      <c r="AT47" s="571">
        <v>0</v>
      </c>
      <c r="AU47" s="571">
        <v>0</v>
      </c>
      <c r="AV47" s="571">
        <v>0</v>
      </c>
      <c r="AW47" s="571">
        <v>0</v>
      </c>
      <c r="AX47" s="571">
        <v>0</v>
      </c>
      <c r="AY47" s="571">
        <v>0</v>
      </c>
      <c r="AZ47" s="571">
        <v>0</v>
      </c>
      <c r="BA47" s="571">
        <v>0</v>
      </c>
      <c r="BB47" s="571">
        <v>0</v>
      </c>
      <c r="BC47" s="571">
        <v>0</v>
      </c>
      <c r="BD47" s="571">
        <v>0</v>
      </c>
      <c r="BE47" s="571">
        <v>0</v>
      </c>
      <c r="BF47" s="571">
        <v>0</v>
      </c>
      <c r="BG47" s="571">
        <v>0</v>
      </c>
      <c r="BH47" s="571">
        <v>0</v>
      </c>
      <c r="BI47" s="571">
        <v>0</v>
      </c>
      <c r="BJ47" s="571">
        <v>0</v>
      </c>
      <c r="BK47" s="571">
        <v>0</v>
      </c>
      <c r="BL47" s="571">
        <v>0</v>
      </c>
      <c r="BM47" s="571">
        <v>0</v>
      </c>
      <c r="BN47" s="571">
        <v>0</v>
      </c>
      <c r="BO47" s="571">
        <v>0</v>
      </c>
      <c r="BP47" s="571">
        <v>0</v>
      </c>
      <c r="BQ47" s="571">
        <v>0</v>
      </c>
      <c r="BR47" s="571">
        <v>0</v>
      </c>
      <c r="BS47" s="571">
        <v>0</v>
      </c>
      <c r="BT47" s="571">
        <v>0</v>
      </c>
      <c r="BU47" s="571">
        <v>0</v>
      </c>
      <c r="BV47" s="571">
        <v>0</v>
      </c>
      <c r="BW47" s="571">
        <v>0</v>
      </c>
      <c r="BX47" s="571">
        <v>0</v>
      </c>
      <c r="BY47" s="571">
        <v>0</v>
      </c>
      <c r="BZ47" s="571">
        <v>0</v>
      </c>
      <c r="CA47" s="571">
        <v>0</v>
      </c>
      <c r="CB47" s="571">
        <v>0</v>
      </c>
      <c r="CC47" s="572">
        <f t="shared" si="2"/>
        <v>0</v>
      </c>
      <c r="CD47" s="572">
        <f t="shared" si="3"/>
        <v>0</v>
      </c>
      <c r="CG47" s="555">
        <v>39</v>
      </c>
    </row>
    <row r="48" spans="1:85" s="574" customFormat="1">
      <c r="A48" s="569" t="s">
        <v>583</v>
      </c>
      <c r="B48" s="573" t="s">
        <v>584</v>
      </c>
      <c r="C48" s="571">
        <v>0</v>
      </c>
      <c r="D48" s="571">
        <v>0</v>
      </c>
      <c r="E48" s="571">
        <v>0</v>
      </c>
      <c r="F48" s="571">
        <v>0</v>
      </c>
      <c r="G48" s="571">
        <v>0</v>
      </c>
      <c r="H48" s="571">
        <v>0</v>
      </c>
      <c r="I48" s="571">
        <v>0</v>
      </c>
      <c r="J48" s="571">
        <v>0</v>
      </c>
      <c r="K48" s="571">
        <v>0</v>
      </c>
      <c r="L48" s="571">
        <v>0</v>
      </c>
      <c r="M48" s="571">
        <v>0</v>
      </c>
      <c r="N48" s="571">
        <v>0</v>
      </c>
      <c r="O48" s="571">
        <v>0</v>
      </c>
      <c r="P48" s="571">
        <v>0</v>
      </c>
      <c r="Q48" s="571">
        <v>0</v>
      </c>
      <c r="R48" s="571">
        <v>0</v>
      </c>
      <c r="S48" s="571">
        <v>0</v>
      </c>
      <c r="T48" s="571">
        <v>0</v>
      </c>
      <c r="U48" s="571">
        <v>0</v>
      </c>
      <c r="V48" s="571">
        <v>0</v>
      </c>
      <c r="W48" s="571">
        <v>0</v>
      </c>
      <c r="X48" s="571">
        <v>0</v>
      </c>
      <c r="Y48" s="571">
        <v>0</v>
      </c>
      <c r="Z48" s="571">
        <v>0</v>
      </c>
      <c r="AA48" s="571">
        <v>0</v>
      </c>
      <c r="AB48" s="571">
        <v>0</v>
      </c>
      <c r="AC48" s="571">
        <v>0</v>
      </c>
      <c r="AD48" s="571">
        <v>0</v>
      </c>
      <c r="AE48" s="571">
        <v>0</v>
      </c>
      <c r="AF48" s="571">
        <v>0</v>
      </c>
      <c r="AG48" s="571">
        <v>0</v>
      </c>
      <c r="AH48" s="571">
        <v>0</v>
      </c>
      <c r="AI48" s="571">
        <v>0</v>
      </c>
      <c r="AJ48" s="571">
        <v>0</v>
      </c>
      <c r="AK48" s="571">
        <v>0</v>
      </c>
      <c r="AL48" s="571">
        <v>0</v>
      </c>
      <c r="AM48" s="571">
        <v>0</v>
      </c>
      <c r="AN48" s="571">
        <v>0</v>
      </c>
      <c r="AO48" s="571">
        <v>0</v>
      </c>
      <c r="AP48" s="571">
        <v>0</v>
      </c>
      <c r="AQ48" s="571">
        <v>0</v>
      </c>
      <c r="AR48" s="571">
        <v>0</v>
      </c>
      <c r="AS48" s="571">
        <v>0</v>
      </c>
      <c r="AT48" s="571">
        <v>0</v>
      </c>
      <c r="AU48" s="571">
        <v>0</v>
      </c>
      <c r="AV48" s="571">
        <v>0</v>
      </c>
      <c r="AW48" s="571">
        <v>0</v>
      </c>
      <c r="AX48" s="571">
        <v>0</v>
      </c>
      <c r="AY48" s="571">
        <v>0</v>
      </c>
      <c r="AZ48" s="571">
        <v>0</v>
      </c>
      <c r="BA48" s="571">
        <v>0</v>
      </c>
      <c r="BB48" s="571">
        <v>0</v>
      </c>
      <c r="BC48" s="571">
        <v>0</v>
      </c>
      <c r="BD48" s="571">
        <v>0</v>
      </c>
      <c r="BE48" s="571">
        <v>0</v>
      </c>
      <c r="BF48" s="571">
        <v>0</v>
      </c>
      <c r="BG48" s="571">
        <v>0</v>
      </c>
      <c r="BH48" s="571">
        <v>0</v>
      </c>
      <c r="BI48" s="571">
        <v>0</v>
      </c>
      <c r="BJ48" s="571">
        <v>0</v>
      </c>
      <c r="BK48" s="571">
        <v>0</v>
      </c>
      <c r="BL48" s="571">
        <v>0</v>
      </c>
      <c r="BM48" s="571">
        <v>0</v>
      </c>
      <c r="BN48" s="571">
        <v>0</v>
      </c>
      <c r="BO48" s="571">
        <v>0</v>
      </c>
      <c r="BP48" s="571">
        <v>0</v>
      </c>
      <c r="BQ48" s="571">
        <v>0</v>
      </c>
      <c r="BR48" s="571">
        <v>0</v>
      </c>
      <c r="BS48" s="571">
        <v>0</v>
      </c>
      <c r="BT48" s="571">
        <v>0</v>
      </c>
      <c r="BU48" s="571">
        <v>0</v>
      </c>
      <c r="BV48" s="571">
        <v>0</v>
      </c>
      <c r="BW48" s="571">
        <v>0</v>
      </c>
      <c r="BX48" s="571">
        <v>0</v>
      </c>
      <c r="BY48" s="571">
        <v>0</v>
      </c>
      <c r="BZ48" s="571">
        <v>0</v>
      </c>
      <c r="CA48" s="571">
        <v>0</v>
      </c>
      <c r="CB48" s="571">
        <v>0</v>
      </c>
      <c r="CC48" s="572">
        <f t="shared" si="2"/>
        <v>0</v>
      </c>
      <c r="CD48" s="572">
        <f t="shared" si="3"/>
        <v>0</v>
      </c>
      <c r="CG48" s="555">
        <v>40</v>
      </c>
    </row>
    <row r="49" spans="1:85" s="574" customFormat="1">
      <c r="A49" s="569" t="s">
        <v>585</v>
      </c>
      <c r="B49" s="573" t="s">
        <v>586</v>
      </c>
      <c r="C49" s="571">
        <v>0</v>
      </c>
      <c r="D49" s="571">
        <v>0</v>
      </c>
      <c r="E49" s="571">
        <v>0</v>
      </c>
      <c r="F49" s="571">
        <v>0</v>
      </c>
      <c r="G49" s="571">
        <v>0</v>
      </c>
      <c r="H49" s="571">
        <v>0</v>
      </c>
      <c r="I49" s="571">
        <v>0</v>
      </c>
      <c r="J49" s="571">
        <v>0</v>
      </c>
      <c r="K49" s="571">
        <v>0</v>
      </c>
      <c r="L49" s="571">
        <v>0</v>
      </c>
      <c r="M49" s="571">
        <v>0</v>
      </c>
      <c r="N49" s="571">
        <v>0</v>
      </c>
      <c r="O49" s="571">
        <v>0</v>
      </c>
      <c r="P49" s="571">
        <v>0</v>
      </c>
      <c r="Q49" s="571">
        <v>0</v>
      </c>
      <c r="R49" s="571">
        <v>0</v>
      </c>
      <c r="S49" s="571">
        <v>0</v>
      </c>
      <c r="T49" s="571">
        <v>0</v>
      </c>
      <c r="U49" s="571">
        <v>0</v>
      </c>
      <c r="V49" s="571">
        <v>0</v>
      </c>
      <c r="W49" s="571">
        <v>0</v>
      </c>
      <c r="X49" s="571">
        <v>0</v>
      </c>
      <c r="Y49" s="571">
        <v>0</v>
      </c>
      <c r="Z49" s="571">
        <v>0</v>
      </c>
      <c r="AA49" s="571">
        <v>0</v>
      </c>
      <c r="AB49" s="571">
        <v>0</v>
      </c>
      <c r="AC49" s="571">
        <v>0</v>
      </c>
      <c r="AD49" s="571">
        <v>0</v>
      </c>
      <c r="AE49" s="571">
        <v>0</v>
      </c>
      <c r="AF49" s="571">
        <v>0</v>
      </c>
      <c r="AG49" s="571">
        <v>0</v>
      </c>
      <c r="AH49" s="571">
        <v>0</v>
      </c>
      <c r="AI49" s="571">
        <v>0</v>
      </c>
      <c r="AJ49" s="571">
        <v>0</v>
      </c>
      <c r="AK49" s="571">
        <v>0</v>
      </c>
      <c r="AL49" s="571">
        <v>0</v>
      </c>
      <c r="AM49" s="571">
        <v>0</v>
      </c>
      <c r="AN49" s="571">
        <v>0</v>
      </c>
      <c r="AO49" s="571">
        <v>0</v>
      </c>
      <c r="AP49" s="571">
        <v>0</v>
      </c>
      <c r="AQ49" s="571">
        <v>0</v>
      </c>
      <c r="AR49" s="571">
        <v>0</v>
      </c>
      <c r="AS49" s="571">
        <v>0</v>
      </c>
      <c r="AT49" s="571">
        <v>0</v>
      </c>
      <c r="AU49" s="571">
        <v>0</v>
      </c>
      <c r="AV49" s="571">
        <v>0</v>
      </c>
      <c r="AW49" s="571">
        <v>0</v>
      </c>
      <c r="AX49" s="571">
        <v>0</v>
      </c>
      <c r="AY49" s="571">
        <v>0</v>
      </c>
      <c r="AZ49" s="571">
        <v>0</v>
      </c>
      <c r="BA49" s="571">
        <v>0</v>
      </c>
      <c r="BB49" s="571">
        <v>0</v>
      </c>
      <c r="BC49" s="571">
        <v>0</v>
      </c>
      <c r="BD49" s="571">
        <v>0</v>
      </c>
      <c r="BE49" s="571">
        <v>0</v>
      </c>
      <c r="BF49" s="571">
        <v>0</v>
      </c>
      <c r="BG49" s="571">
        <v>0</v>
      </c>
      <c r="BH49" s="571">
        <v>0</v>
      </c>
      <c r="BI49" s="571">
        <v>0</v>
      </c>
      <c r="BJ49" s="571">
        <v>0</v>
      </c>
      <c r="BK49" s="571">
        <v>0</v>
      </c>
      <c r="BL49" s="571">
        <v>0</v>
      </c>
      <c r="BM49" s="571">
        <v>0</v>
      </c>
      <c r="BN49" s="571">
        <v>0</v>
      </c>
      <c r="BO49" s="571">
        <v>0</v>
      </c>
      <c r="BP49" s="571">
        <v>0</v>
      </c>
      <c r="BQ49" s="571">
        <v>0</v>
      </c>
      <c r="BR49" s="571">
        <v>0</v>
      </c>
      <c r="BS49" s="571">
        <v>0</v>
      </c>
      <c r="BT49" s="571">
        <v>0</v>
      </c>
      <c r="BU49" s="571">
        <v>0</v>
      </c>
      <c r="BV49" s="571">
        <v>0</v>
      </c>
      <c r="BW49" s="571">
        <v>0</v>
      </c>
      <c r="BX49" s="571">
        <v>0</v>
      </c>
      <c r="BY49" s="571">
        <v>0</v>
      </c>
      <c r="BZ49" s="571">
        <v>0</v>
      </c>
      <c r="CA49" s="571">
        <v>0</v>
      </c>
      <c r="CB49" s="571">
        <v>0</v>
      </c>
      <c r="CC49" s="572">
        <f t="shared" si="2"/>
        <v>0</v>
      </c>
      <c r="CD49" s="572">
        <f t="shared" si="3"/>
        <v>0</v>
      </c>
      <c r="CG49" s="555">
        <v>41</v>
      </c>
    </row>
    <row r="50" spans="1:85" s="574" customFormat="1">
      <c r="A50" s="569" t="s">
        <v>587</v>
      </c>
      <c r="B50" s="573" t="s">
        <v>588</v>
      </c>
      <c r="C50" s="571">
        <v>0</v>
      </c>
      <c r="D50" s="571">
        <v>0</v>
      </c>
      <c r="E50" s="571">
        <v>0</v>
      </c>
      <c r="F50" s="571">
        <v>0</v>
      </c>
      <c r="G50" s="571">
        <v>0</v>
      </c>
      <c r="H50" s="571">
        <v>0</v>
      </c>
      <c r="I50" s="571">
        <v>0</v>
      </c>
      <c r="J50" s="571">
        <v>0</v>
      </c>
      <c r="K50" s="571">
        <v>0</v>
      </c>
      <c r="L50" s="571">
        <v>0</v>
      </c>
      <c r="M50" s="571">
        <v>0</v>
      </c>
      <c r="N50" s="571">
        <v>0</v>
      </c>
      <c r="O50" s="571">
        <v>0</v>
      </c>
      <c r="P50" s="571">
        <v>0</v>
      </c>
      <c r="Q50" s="571">
        <v>0</v>
      </c>
      <c r="R50" s="571">
        <v>0</v>
      </c>
      <c r="S50" s="571">
        <v>0</v>
      </c>
      <c r="T50" s="571">
        <v>0</v>
      </c>
      <c r="U50" s="571">
        <v>0</v>
      </c>
      <c r="V50" s="571">
        <v>0</v>
      </c>
      <c r="W50" s="571">
        <v>0</v>
      </c>
      <c r="X50" s="571">
        <v>0</v>
      </c>
      <c r="Y50" s="571">
        <v>0</v>
      </c>
      <c r="Z50" s="571">
        <v>0</v>
      </c>
      <c r="AA50" s="571">
        <v>0</v>
      </c>
      <c r="AB50" s="571">
        <v>0</v>
      </c>
      <c r="AC50" s="571">
        <v>0</v>
      </c>
      <c r="AD50" s="571">
        <v>0</v>
      </c>
      <c r="AE50" s="571">
        <v>0</v>
      </c>
      <c r="AF50" s="571">
        <v>0</v>
      </c>
      <c r="AG50" s="571">
        <v>0</v>
      </c>
      <c r="AH50" s="571">
        <v>0</v>
      </c>
      <c r="AI50" s="571">
        <v>0</v>
      </c>
      <c r="AJ50" s="571">
        <v>0</v>
      </c>
      <c r="AK50" s="571">
        <v>0</v>
      </c>
      <c r="AL50" s="571">
        <v>0</v>
      </c>
      <c r="AM50" s="571">
        <v>0</v>
      </c>
      <c r="AN50" s="571">
        <v>0</v>
      </c>
      <c r="AO50" s="571">
        <v>0</v>
      </c>
      <c r="AP50" s="571">
        <v>0</v>
      </c>
      <c r="AQ50" s="571">
        <v>0</v>
      </c>
      <c r="AR50" s="571">
        <v>0</v>
      </c>
      <c r="AS50" s="571">
        <v>0</v>
      </c>
      <c r="AT50" s="571">
        <v>0</v>
      </c>
      <c r="AU50" s="571">
        <v>0</v>
      </c>
      <c r="AV50" s="571">
        <v>0</v>
      </c>
      <c r="AW50" s="571">
        <v>0</v>
      </c>
      <c r="AX50" s="571">
        <v>0</v>
      </c>
      <c r="AY50" s="571">
        <v>0</v>
      </c>
      <c r="AZ50" s="571">
        <v>0</v>
      </c>
      <c r="BA50" s="571">
        <v>0</v>
      </c>
      <c r="BB50" s="571">
        <v>0</v>
      </c>
      <c r="BC50" s="571">
        <v>0</v>
      </c>
      <c r="BD50" s="571">
        <v>0</v>
      </c>
      <c r="BE50" s="571">
        <v>0</v>
      </c>
      <c r="BF50" s="571">
        <v>0</v>
      </c>
      <c r="BG50" s="571">
        <v>0</v>
      </c>
      <c r="BH50" s="571">
        <v>0</v>
      </c>
      <c r="BI50" s="571">
        <v>0</v>
      </c>
      <c r="BJ50" s="571">
        <v>0</v>
      </c>
      <c r="BK50" s="571">
        <v>0</v>
      </c>
      <c r="BL50" s="571">
        <v>0</v>
      </c>
      <c r="BM50" s="571">
        <v>0</v>
      </c>
      <c r="BN50" s="571">
        <v>0</v>
      </c>
      <c r="BO50" s="571">
        <v>0</v>
      </c>
      <c r="BP50" s="571">
        <v>0</v>
      </c>
      <c r="BQ50" s="571">
        <v>0</v>
      </c>
      <c r="BR50" s="571">
        <v>0</v>
      </c>
      <c r="BS50" s="571">
        <v>0</v>
      </c>
      <c r="BT50" s="571">
        <v>0</v>
      </c>
      <c r="BU50" s="571">
        <v>0</v>
      </c>
      <c r="BV50" s="571">
        <v>0</v>
      </c>
      <c r="BW50" s="571">
        <v>0</v>
      </c>
      <c r="BX50" s="571">
        <v>0</v>
      </c>
      <c r="BY50" s="571">
        <v>0</v>
      </c>
      <c r="BZ50" s="571">
        <v>0</v>
      </c>
      <c r="CA50" s="571">
        <v>0</v>
      </c>
      <c r="CB50" s="571">
        <v>0</v>
      </c>
      <c r="CC50" s="572">
        <f t="shared" si="2"/>
        <v>0</v>
      </c>
      <c r="CD50" s="572">
        <f t="shared" si="3"/>
        <v>0</v>
      </c>
      <c r="CG50" s="555">
        <v>42</v>
      </c>
    </row>
    <row r="51" spans="1:85" s="574" customFormat="1">
      <c r="A51" s="569" t="s">
        <v>589</v>
      </c>
      <c r="B51" s="573" t="s">
        <v>590</v>
      </c>
      <c r="C51" s="571">
        <v>0</v>
      </c>
      <c r="D51" s="571">
        <v>0</v>
      </c>
      <c r="E51" s="571">
        <v>0</v>
      </c>
      <c r="F51" s="571">
        <v>0</v>
      </c>
      <c r="G51" s="571">
        <v>0</v>
      </c>
      <c r="H51" s="571">
        <v>0</v>
      </c>
      <c r="I51" s="571">
        <v>0</v>
      </c>
      <c r="J51" s="571">
        <v>0</v>
      </c>
      <c r="K51" s="571">
        <v>0</v>
      </c>
      <c r="L51" s="571">
        <v>0</v>
      </c>
      <c r="M51" s="571">
        <v>0</v>
      </c>
      <c r="N51" s="571">
        <v>0</v>
      </c>
      <c r="O51" s="571">
        <v>0</v>
      </c>
      <c r="P51" s="571">
        <v>0</v>
      </c>
      <c r="Q51" s="571">
        <v>0</v>
      </c>
      <c r="R51" s="571">
        <v>0</v>
      </c>
      <c r="S51" s="571">
        <v>0</v>
      </c>
      <c r="T51" s="571">
        <v>0</v>
      </c>
      <c r="U51" s="571">
        <v>0</v>
      </c>
      <c r="V51" s="571">
        <v>0</v>
      </c>
      <c r="W51" s="571">
        <v>0</v>
      </c>
      <c r="X51" s="571">
        <v>0</v>
      </c>
      <c r="Y51" s="571">
        <v>0</v>
      </c>
      <c r="Z51" s="571">
        <v>0</v>
      </c>
      <c r="AA51" s="571">
        <v>0</v>
      </c>
      <c r="AB51" s="571">
        <v>0</v>
      </c>
      <c r="AC51" s="571">
        <v>0</v>
      </c>
      <c r="AD51" s="571">
        <v>0</v>
      </c>
      <c r="AE51" s="571">
        <v>0</v>
      </c>
      <c r="AF51" s="571">
        <v>0</v>
      </c>
      <c r="AG51" s="571">
        <v>0</v>
      </c>
      <c r="AH51" s="571">
        <v>0</v>
      </c>
      <c r="AI51" s="571">
        <v>0</v>
      </c>
      <c r="AJ51" s="571">
        <v>0</v>
      </c>
      <c r="AK51" s="571">
        <v>0</v>
      </c>
      <c r="AL51" s="571">
        <v>0</v>
      </c>
      <c r="AM51" s="571">
        <v>0</v>
      </c>
      <c r="AN51" s="571">
        <v>0</v>
      </c>
      <c r="AO51" s="571">
        <v>0</v>
      </c>
      <c r="AP51" s="571">
        <v>0</v>
      </c>
      <c r="AQ51" s="571">
        <v>0</v>
      </c>
      <c r="AR51" s="571">
        <v>0</v>
      </c>
      <c r="AS51" s="571">
        <v>0</v>
      </c>
      <c r="AT51" s="571">
        <v>0</v>
      </c>
      <c r="AU51" s="571">
        <v>0</v>
      </c>
      <c r="AV51" s="571">
        <v>0</v>
      </c>
      <c r="AW51" s="571">
        <v>0</v>
      </c>
      <c r="AX51" s="571">
        <v>0</v>
      </c>
      <c r="AY51" s="571">
        <v>0</v>
      </c>
      <c r="AZ51" s="571">
        <v>0</v>
      </c>
      <c r="BA51" s="571">
        <v>0</v>
      </c>
      <c r="BB51" s="571">
        <v>0</v>
      </c>
      <c r="BC51" s="571">
        <v>0</v>
      </c>
      <c r="BD51" s="571">
        <v>0</v>
      </c>
      <c r="BE51" s="571">
        <v>0</v>
      </c>
      <c r="BF51" s="571">
        <v>0</v>
      </c>
      <c r="BG51" s="571">
        <v>0</v>
      </c>
      <c r="BH51" s="571">
        <v>0</v>
      </c>
      <c r="BI51" s="571">
        <v>0</v>
      </c>
      <c r="BJ51" s="571">
        <v>0</v>
      </c>
      <c r="BK51" s="571">
        <v>0</v>
      </c>
      <c r="BL51" s="571">
        <v>0</v>
      </c>
      <c r="BM51" s="571">
        <v>0</v>
      </c>
      <c r="BN51" s="571">
        <v>0</v>
      </c>
      <c r="BO51" s="571">
        <v>0</v>
      </c>
      <c r="BP51" s="571">
        <v>0</v>
      </c>
      <c r="BQ51" s="571">
        <v>0</v>
      </c>
      <c r="BR51" s="571">
        <v>0</v>
      </c>
      <c r="BS51" s="571">
        <v>0</v>
      </c>
      <c r="BT51" s="571">
        <v>0</v>
      </c>
      <c r="BU51" s="571">
        <v>0</v>
      </c>
      <c r="BV51" s="571">
        <v>0</v>
      </c>
      <c r="BW51" s="571">
        <v>0</v>
      </c>
      <c r="BX51" s="571">
        <v>0</v>
      </c>
      <c r="BY51" s="571">
        <v>0</v>
      </c>
      <c r="BZ51" s="571">
        <v>0</v>
      </c>
      <c r="CA51" s="571">
        <v>0</v>
      </c>
      <c r="CB51" s="571">
        <v>0</v>
      </c>
      <c r="CC51" s="572">
        <f t="shared" si="2"/>
        <v>0</v>
      </c>
      <c r="CD51" s="572">
        <f t="shared" si="3"/>
        <v>0</v>
      </c>
      <c r="CG51" s="555">
        <v>43</v>
      </c>
    </row>
    <row r="52" spans="1:85" s="574" customFormat="1" ht="30">
      <c r="A52" s="569" t="s">
        <v>591</v>
      </c>
      <c r="B52" s="573" t="s">
        <v>592</v>
      </c>
      <c r="C52" s="571">
        <v>0</v>
      </c>
      <c r="D52" s="571">
        <v>0</v>
      </c>
      <c r="E52" s="571">
        <v>0</v>
      </c>
      <c r="F52" s="571">
        <v>0</v>
      </c>
      <c r="G52" s="571">
        <v>0</v>
      </c>
      <c r="H52" s="571">
        <v>0</v>
      </c>
      <c r="I52" s="571">
        <v>0</v>
      </c>
      <c r="J52" s="571">
        <v>0</v>
      </c>
      <c r="K52" s="571">
        <v>0</v>
      </c>
      <c r="L52" s="571">
        <v>0</v>
      </c>
      <c r="M52" s="571">
        <v>0</v>
      </c>
      <c r="N52" s="571">
        <v>0</v>
      </c>
      <c r="O52" s="571">
        <v>0</v>
      </c>
      <c r="P52" s="571">
        <v>0</v>
      </c>
      <c r="Q52" s="571">
        <v>0</v>
      </c>
      <c r="R52" s="571">
        <v>0</v>
      </c>
      <c r="S52" s="571">
        <v>0</v>
      </c>
      <c r="T52" s="571">
        <v>0</v>
      </c>
      <c r="U52" s="571">
        <v>0</v>
      </c>
      <c r="V52" s="571">
        <v>0</v>
      </c>
      <c r="W52" s="571">
        <v>0</v>
      </c>
      <c r="X52" s="571">
        <v>0</v>
      </c>
      <c r="Y52" s="571">
        <v>0</v>
      </c>
      <c r="Z52" s="571">
        <v>0</v>
      </c>
      <c r="AA52" s="571">
        <v>0</v>
      </c>
      <c r="AB52" s="571">
        <v>0</v>
      </c>
      <c r="AC52" s="571">
        <v>0</v>
      </c>
      <c r="AD52" s="571">
        <v>0</v>
      </c>
      <c r="AE52" s="571">
        <v>0</v>
      </c>
      <c r="AF52" s="571">
        <v>0</v>
      </c>
      <c r="AG52" s="571">
        <v>0</v>
      </c>
      <c r="AH52" s="571">
        <v>0</v>
      </c>
      <c r="AI52" s="571">
        <v>0</v>
      </c>
      <c r="AJ52" s="571">
        <v>0</v>
      </c>
      <c r="AK52" s="571">
        <v>0</v>
      </c>
      <c r="AL52" s="571">
        <v>0</v>
      </c>
      <c r="AM52" s="571">
        <v>0</v>
      </c>
      <c r="AN52" s="571">
        <v>0</v>
      </c>
      <c r="AO52" s="571">
        <v>0</v>
      </c>
      <c r="AP52" s="571">
        <v>0</v>
      </c>
      <c r="AQ52" s="571">
        <v>0</v>
      </c>
      <c r="AR52" s="571">
        <v>0</v>
      </c>
      <c r="AS52" s="571">
        <v>0</v>
      </c>
      <c r="AT52" s="571">
        <v>0</v>
      </c>
      <c r="AU52" s="571">
        <v>0</v>
      </c>
      <c r="AV52" s="571">
        <v>0</v>
      </c>
      <c r="AW52" s="571">
        <v>0</v>
      </c>
      <c r="AX52" s="571">
        <v>0</v>
      </c>
      <c r="AY52" s="571">
        <v>0</v>
      </c>
      <c r="AZ52" s="571">
        <v>0</v>
      </c>
      <c r="BA52" s="571">
        <v>0</v>
      </c>
      <c r="BB52" s="571">
        <v>0</v>
      </c>
      <c r="BC52" s="571">
        <v>0</v>
      </c>
      <c r="BD52" s="571">
        <v>0</v>
      </c>
      <c r="BE52" s="571">
        <v>0</v>
      </c>
      <c r="BF52" s="571">
        <v>0</v>
      </c>
      <c r="BG52" s="571">
        <v>0</v>
      </c>
      <c r="BH52" s="571">
        <v>0</v>
      </c>
      <c r="BI52" s="571">
        <v>0</v>
      </c>
      <c r="BJ52" s="571">
        <v>0</v>
      </c>
      <c r="BK52" s="571">
        <v>0</v>
      </c>
      <c r="BL52" s="571">
        <v>0</v>
      </c>
      <c r="BM52" s="571">
        <v>0</v>
      </c>
      <c r="BN52" s="571">
        <v>0</v>
      </c>
      <c r="BO52" s="571">
        <v>0</v>
      </c>
      <c r="BP52" s="571">
        <v>0</v>
      </c>
      <c r="BQ52" s="571">
        <v>0</v>
      </c>
      <c r="BR52" s="571">
        <v>0</v>
      </c>
      <c r="BS52" s="571">
        <v>0</v>
      </c>
      <c r="BT52" s="571">
        <v>0</v>
      </c>
      <c r="BU52" s="571">
        <v>0</v>
      </c>
      <c r="BV52" s="571">
        <v>0</v>
      </c>
      <c r="BW52" s="571">
        <v>0</v>
      </c>
      <c r="BX52" s="571">
        <v>0</v>
      </c>
      <c r="BY52" s="571">
        <v>0</v>
      </c>
      <c r="BZ52" s="571">
        <v>0</v>
      </c>
      <c r="CA52" s="571">
        <v>0</v>
      </c>
      <c r="CB52" s="571">
        <v>0</v>
      </c>
      <c r="CC52" s="572">
        <f>C52+E52+G52+I52+K52+M52++O52+Q52+S52+U52++W52+Y52+AA52+AC52+AE52+AG52+AI52+AK52+AM52+AO52+AQ52+AS52+AU52+AW52+AY52++BA52+BC52+BE52+BG52+BI52+BK52+BM52+BO52+BQ52+BS52+BU52+BW52+BY52+CA52</f>
        <v>0</v>
      </c>
      <c r="CD52" s="572">
        <f t="shared" si="3"/>
        <v>0</v>
      </c>
      <c r="CG52" s="555">
        <v>44</v>
      </c>
    </row>
    <row r="53" spans="1:85" s="574" customFormat="1">
      <c r="A53" s="569" t="s">
        <v>593</v>
      </c>
      <c r="B53" s="573" t="s">
        <v>594</v>
      </c>
      <c r="C53" s="571">
        <v>0</v>
      </c>
      <c r="D53" s="571">
        <v>0</v>
      </c>
      <c r="E53" s="571">
        <v>0</v>
      </c>
      <c r="F53" s="571">
        <v>0</v>
      </c>
      <c r="G53" s="571">
        <v>0</v>
      </c>
      <c r="H53" s="571">
        <v>0</v>
      </c>
      <c r="I53" s="571">
        <v>0</v>
      </c>
      <c r="J53" s="571">
        <v>0</v>
      </c>
      <c r="K53" s="571">
        <v>0</v>
      </c>
      <c r="L53" s="571">
        <v>0</v>
      </c>
      <c r="M53" s="571">
        <v>0</v>
      </c>
      <c r="N53" s="571">
        <v>0</v>
      </c>
      <c r="O53" s="571">
        <v>0</v>
      </c>
      <c r="P53" s="571">
        <v>0</v>
      </c>
      <c r="Q53" s="571">
        <v>0</v>
      </c>
      <c r="R53" s="571">
        <v>0</v>
      </c>
      <c r="S53" s="571">
        <v>0</v>
      </c>
      <c r="T53" s="571">
        <v>0</v>
      </c>
      <c r="U53" s="571">
        <v>0</v>
      </c>
      <c r="V53" s="571">
        <v>0</v>
      </c>
      <c r="W53" s="571">
        <v>0</v>
      </c>
      <c r="X53" s="571">
        <v>0</v>
      </c>
      <c r="Y53" s="571">
        <v>0</v>
      </c>
      <c r="Z53" s="571">
        <v>0</v>
      </c>
      <c r="AA53" s="571">
        <v>0</v>
      </c>
      <c r="AB53" s="571">
        <v>0</v>
      </c>
      <c r="AC53" s="571">
        <v>0</v>
      </c>
      <c r="AD53" s="571">
        <v>0</v>
      </c>
      <c r="AE53" s="571">
        <v>0</v>
      </c>
      <c r="AF53" s="571">
        <v>0</v>
      </c>
      <c r="AG53" s="571">
        <v>0</v>
      </c>
      <c r="AH53" s="571">
        <v>0</v>
      </c>
      <c r="AI53" s="571">
        <v>0</v>
      </c>
      <c r="AJ53" s="571">
        <v>0</v>
      </c>
      <c r="AK53" s="571">
        <v>0</v>
      </c>
      <c r="AL53" s="571">
        <v>0</v>
      </c>
      <c r="AM53" s="571">
        <v>0</v>
      </c>
      <c r="AN53" s="571">
        <v>0</v>
      </c>
      <c r="AO53" s="571">
        <v>0</v>
      </c>
      <c r="AP53" s="571">
        <v>0</v>
      </c>
      <c r="AQ53" s="571">
        <v>0</v>
      </c>
      <c r="AR53" s="571">
        <v>0</v>
      </c>
      <c r="AS53" s="571">
        <v>0</v>
      </c>
      <c r="AT53" s="571">
        <v>0</v>
      </c>
      <c r="AU53" s="571">
        <v>0</v>
      </c>
      <c r="AV53" s="571">
        <v>0</v>
      </c>
      <c r="AW53" s="571">
        <v>0</v>
      </c>
      <c r="AX53" s="571">
        <v>0</v>
      </c>
      <c r="AY53" s="571">
        <v>0</v>
      </c>
      <c r="AZ53" s="571">
        <v>0</v>
      </c>
      <c r="BA53" s="571">
        <v>0</v>
      </c>
      <c r="BB53" s="571">
        <v>0</v>
      </c>
      <c r="BC53" s="571">
        <v>0</v>
      </c>
      <c r="BD53" s="571">
        <v>0</v>
      </c>
      <c r="BE53" s="571">
        <v>0</v>
      </c>
      <c r="BF53" s="571">
        <v>0</v>
      </c>
      <c r="BG53" s="571">
        <v>0</v>
      </c>
      <c r="BH53" s="571">
        <v>0</v>
      </c>
      <c r="BI53" s="571">
        <v>0</v>
      </c>
      <c r="BJ53" s="571">
        <v>0</v>
      </c>
      <c r="BK53" s="571">
        <v>0</v>
      </c>
      <c r="BL53" s="571">
        <v>0</v>
      </c>
      <c r="BM53" s="571">
        <v>0</v>
      </c>
      <c r="BN53" s="571">
        <v>0</v>
      </c>
      <c r="BO53" s="571">
        <v>0</v>
      </c>
      <c r="BP53" s="571">
        <v>0</v>
      </c>
      <c r="BQ53" s="571">
        <v>0</v>
      </c>
      <c r="BR53" s="571">
        <v>0</v>
      </c>
      <c r="BS53" s="571">
        <v>0</v>
      </c>
      <c r="BT53" s="571">
        <v>0</v>
      </c>
      <c r="BU53" s="571">
        <v>0</v>
      </c>
      <c r="BV53" s="571">
        <v>0</v>
      </c>
      <c r="BW53" s="571">
        <v>0</v>
      </c>
      <c r="BX53" s="571">
        <v>0</v>
      </c>
      <c r="BY53" s="571">
        <v>0</v>
      </c>
      <c r="BZ53" s="571">
        <v>0</v>
      </c>
      <c r="CA53" s="571">
        <v>0</v>
      </c>
      <c r="CB53" s="571">
        <v>0</v>
      </c>
      <c r="CC53" s="572">
        <f>C53+E53+G53+I53+K53+M53++O53+Q53+S53+U53++W53+Y53+AA53+AC53+AE53+AG53+AI53+AK53+AM53+AO53+AQ53+AS53+AU53+AW53+AY53++BA53+BC53+BE53+BG53+BI53+BK53+BM53+BO53+BQ53+BS53+BU53+BW53+BY53+CA53</f>
        <v>0</v>
      </c>
      <c r="CD53" s="572">
        <f t="shared" si="3"/>
        <v>0</v>
      </c>
      <c r="CG53" s="555">
        <v>45</v>
      </c>
    </row>
    <row r="54" spans="1:85">
      <c r="A54" s="576">
        <v>3</v>
      </c>
      <c r="B54" s="577" t="s">
        <v>524</v>
      </c>
      <c r="C54" s="575">
        <f t="shared" ref="C54:AH54" si="6">SUM(C55:C57)</f>
        <v>0</v>
      </c>
      <c r="D54" s="575">
        <f t="shared" si="6"/>
        <v>0</v>
      </c>
      <c r="E54" s="575">
        <f t="shared" si="6"/>
        <v>0</v>
      </c>
      <c r="F54" s="575">
        <f t="shared" si="6"/>
        <v>0</v>
      </c>
      <c r="G54" s="575">
        <f t="shared" si="6"/>
        <v>0</v>
      </c>
      <c r="H54" s="575">
        <f t="shared" si="6"/>
        <v>0</v>
      </c>
      <c r="I54" s="575">
        <f t="shared" si="6"/>
        <v>0</v>
      </c>
      <c r="J54" s="575">
        <f t="shared" si="6"/>
        <v>0</v>
      </c>
      <c r="K54" s="575">
        <f t="shared" si="6"/>
        <v>0</v>
      </c>
      <c r="L54" s="575">
        <f t="shared" si="6"/>
        <v>0</v>
      </c>
      <c r="M54" s="575">
        <f t="shared" si="6"/>
        <v>0</v>
      </c>
      <c r="N54" s="575">
        <f t="shared" si="6"/>
        <v>0</v>
      </c>
      <c r="O54" s="575">
        <f t="shared" si="6"/>
        <v>0</v>
      </c>
      <c r="P54" s="575">
        <f t="shared" si="6"/>
        <v>0</v>
      </c>
      <c r="Q54" s="575">
        <f t="shared" si="6"/>
        <v>0</v>
      </c>
      <c r="R54" s="575">
        <f t="shared" si="6"/>
        <v>0</v>
      </c>
      <c r="S54" s="575">
        <f t="shared" si="6"/>
        <v>0</v>
      </c>
      <c r="T54" s="575">
        <f t="shared" si="6"/>
        <v>0</v>
      </c>
      <c r="U54" s="575">
        <f t="shared" si="6"/>
        <v>0</v>
      </c>
      <c r="V54" s="575">
        <f t="shared" si="6"/>
        <v>0</v>
      </c>
      <c r="W54" s="575">
        <f t="shared" si="6"/>
        <v>0</v>
      </c>
      <c r="X54" s="575">
        <f t="shared" si="6"/>
        <v>0</v>
      </c>
      <c r="Y54" s="575">
        <f t="shared" si="6"/>
        <v>0</v>
      </c>
      <c r="Z54" s="575">
        <f t="shared" si="6"/>
        <v>0</v>
      </c>
      <c r="AA54" s="575">
        <f t="shared" si="6"/>
        <v>0</v>
      </c>
      <c r="AB54" s="575">
        <f t="shared" si="6"/>
        <v>0</v>
      </c>
      <c r="AC54" s="575">
        <f t="shared" si="6"/>
        <v>0</v>
      </c>
      <c r="AD54" s="575">
        <f t="shared" si="6"/>
        <v>0</v>
      </c>
      <c r="AE54" s="575">
        <f t="shared" si="6"/>
        <v>0</v>
      </c>
      <c r="AF54" s="575">
        <f t="shared" si="6"/>
        <v>0</v>
      </c>
      <c r="AG54" s="575">
        <f t="shared" si="6"/>
        <v>0</v>
      </c>
      <c r="AH54" s="575">
        <f t="shared" si="6"/>
        <v>0</v>
      </c>
      <c r="AI54" s="575">
        <f t="shared" ref="AI54:CD54" si="7">SUM(AI55:AI57)</f>
        <v>0</v>
      </c>
      <c r="AJ54" s="575">
        <f t="shared" si="7"/>
        <v>0</v>
      </c>
      <c r="AK54" s="575">
        <f t="shared" si="7"/>
        <v>0</v>
      </c>
      <c r="AL54" s="575">
        <f t="shared" si="7"/>
        <v>0</v>
      </c>
      <c r="AM54" s="575">
        <f t="shared" si="7"/>
        <v>0</v>
      </c>
      <c r="AN54" s="575">
        <f t="shared" si="7"/>
        <v>0</v>
      </c>
      <c r="AO54" s="575">
        <f t="shared" si="7"/>
        <v>0</v>
      </c>
      <c r="AP54" s="575">
        <f t="shared" si="7"/>
        <v>0</v>
      </c>
      <c r="AQ54" s="575">
        <f t="shared" si="7"/>
        <v>0</v>
      </c>
      <c r="AR54" s="575">
        <f t="shared" si="7"/>
        <v>0</v>
      </c>
      <c r="AS54" s="575">
        <f t="shared" si="7"/>
        <v>0</v>
      </c>
      <c r="AT54" s="575">
        <f t="shared" si="7"/>
        <v>0</v>
      </c>
      <c r="AU54" s="575">
        <f t="shared" si="7"/>
        <v>0</v>
      </c>
      <c r="AV54" s="575">
        <f t="shared" si="7"/>
        <v>0</v>
      </c>
      <c r="AW54" s="575">
        <f t="shared" si="7"/>
        <v>0</v>
      </c>
      <c r="AX54" s="575">
        <f t="shared" si="7"/>
        <v>0</v>
      </c>
      <c r="AY54" s="575">
        <f t="shared" si="7"/>
        <v>0</v>
      </c>
      <c r="AZ54" s="575">
        <f t="shared" si="7"/>
        <v>0</v>
      </c>
      <c r="BA54" s="575">
        <f t="shared" si="7"/>
        <v>0</v>
      </c>
      <c r="BB54" s="575">
        <f t="shared" si="7"/>
        <v>0</v>
      </c>
      <c r="BC54" s="575">
        <f t="shared" si="7"/>
        <v>0</v>
      </c>
      <c r="BD54" s="575">
        <f t="shared" si="7"/>
        <v>0</v>
      </c>
      <c r="BE54" s="575">
        <f t="shared" si="7"/>
        <v>0</v>
      </c>
      <c r="BF54" s="575">
        <f t="shared" si="7"/>
        <v>0</v>
      </c>
      <c r="BG54" s="575">
        <f t="shared" si="7"/>
        <v>0</v>
      </c>
      <c r="BH54" s="575">
        <f t="shared" si="7"/>
        <v>0</v>
      </c>
      <c r="BI54" s="575">
        <f t="shared" si="7"/>
        <v>0</v>
      </c>
      <c r="BJ54" s="575">
        <f t="shared" si="7"/>
        <v>0</v>
      </c>
      <c r="BK54" s="575">
        <f t="shared" si="7"/>
        <v>0</v>
      </c>
      <c r="BL54" s="575">
        <f t="shared" si="7"/>
        <v>0</v>
      </c>
      <c r="BM54" s="575">
        <f t="shared" si="7"/>
        <v>0</v>
      </c>
      <c r="BN54" s="575">
        <f t="shared" si="7"/>
        <v>0</v>
      </c>
      <c r="BO54" s="575">
        <f t="shared" si="7"/>
        <v>0</v>
      </c>
      <c r="BP54" s="575">
        <f t="shared" si="7"/>
        <v>0</v>
      </c>
      <c r="BQ54" s="575">
        <f t="shared" si="7"/>
        <v>0</v>
      </c>
      <c r="BR54" s="575">
        <f t="shared" si="7"/>
        <v>0</v>
      </c>
      <c r="BS54" s="575">
        <f t="shared" si="7"/>
        <v>0</v>
      </c>
      <c r="BT54" s="575">
        <f t="shared" si="7"/>
        <v>0</v>
      </c>
      <c r="BU54" s="575">
        <f t="shared" si="7"/>
        <v>0</v>
      </c>
      <c r="BV54" s="575">
        <f t="shared" si="7"/>
        <v>0</v>
      </c>
      <c r="BW54" s="575">
        <f t="shared" si="7"/>
        <v>0</v>
      </c>
      <c r="BX54" s="575">
        <f t="shared" si="7"/>
        <v>0</v>
      </c>
      <c r="BY54" s="575">
        <f t="shared" si="7"/>
        <v>0</v>
      </c>
      <c r="BZ54" s="575">
        <f t="shared" si="7"/>
        <v>0</v>
      </c>
      <c r="CA54" s="575">
        <f t="shared" si="7"/>
        <v>0</v>
      </c>
      <c r="CB54" s="575">
        <f>SUM(CB55:CB57)</f>
        <v>0</v>
      </c>
      <c r="CC54" s="568">
        <f t="shared" si="7"/>
        <v>0</v>
      </c>
      <c r="CD54" s="568">
        <f t="shared" si="7"/>
        <v>0</v>
      </c>
      <c r="CG54" s="555">
        <v>46</v>
      </c>
    </row>
    <row r="55" spans="1:85">
      <c r="A55" s="578"/>
      <c r="B55" s="579" t="s">
        <v>820</v>
      </c>
      <c r="C55" s="571">
        <v>0</v>
      </c>
      <c r="D55" s="571">
        <v>0</v>
      </c>
      <c r="E55" s="571">
        <v>0</v>
      </c>
      <c r="F55" s="571">
        <v>0</v>
      </c>
      <c r="G55" s="571">
        <v>0</v>
      </c>
      <c r="H55" s="571">
        <v>0</v>
      </c>
      <c r="I55" s="571">
        <v>0</v>
      </c>
      <c r="J55" s="571">
        <v>0</v>
      </c>
      <c r="K55" s="571">
        <v>0</v>
      </c>
      <c r="L55" s="571">
        <v>0</v>
      </c>
      <c r="M55" s="571">
        <v>0</v>
      </c>
      <c r="N55" s="571">
        <v>0</v>
      </c>
      <c r="O55" s="571">
        <v>0</v>
      </c>
      <c r="P55" s="571">
        <v>0</v>
      </c>
      <c r="Q55" s="571">
        <v>0</v>
      </c>
      <c r="R55" s="571">
        <v>0</v>
      </c>
      <c r="S55" s="571">
        <v>0</v>
      </c>
      <c r="T55" s="571">
        <v>0</v>
      </c>
      <c r="U55" s="571">
        <v>0</v>
      </c>
      <c r="V55" s="571">
        <v>0</v>
      </c>
      <c r="W55" s="571">
        <v>0</v>
      </c>
      <c r="X55" s="571">
        <v>0</v>
      </c>
      <c r="Y55" s="571">
        <v>0</v>
      </c>
      <c r="Z55" s="571">
        <v>0</v>
      </c>
      <c r="AA55" s="571">
        <v>0</v>
      </c>
      <c r="AB55" s="571">
        <v>0</v>
      </c>
      <c r="AC55" s="571">
        <v>0</v>
      </c>
      <c r="AD55" s="571">
        <v>0</v>
      </c>
      <c r="AE55" s="571">
        <v>0</v>
      </c>
      <c r="AF55" s="571">
        <v>0</v>
      </c>
      <c r="AG55" s="571">
        <v>0</v>
      </c>
      <c r="AH55" s="571">
        <v>0</v>
      </c>
      <c r="AI55" s="571">
        <v>0</v>
      </c>
      <c r="AJ55" s="571">
        <v>0</v>
      </c>
      <c r="AK55" s="571">
        <v>0</v>
      </c>
      <c r="AL55" s="571">
        <v>0</v>
      </c>
      <c r="AM55" s="571">
        <v>0</v>
      </c>
      <c r="AN55" s="571">
        <v>0</v>
      </c>
      <c r="AO55" s="571">
        <v>0</v>
      </c>
      <c r="AP55" s="571">
        <v>0</v>
      </c>
      <c r="AQ55" s="571">
        <v>0</v>
      </c>
      <c r="AR55" s="571">
        <v>0</v>
      </c>
      <c r="AS55" s="571">
        <v>0</v>
      </c>
      <c r="AT55" s="571">
        <v>0</v>
      </c>
      <c r="AU55" s="571">
        <v>0</v>
      </c>
      <c r="AV55" s="571">
        <v>0</v>
      </c>
      <c r="AW55" s="571">
        <v>0</v>
      </c>
      <c r="AX55" s="571">
        <v>0</v>
      </c>
      <c r="AY55" s="571">
        <v>0</v>
      </c>
      <c r="AZ55" s="571">
        <v>0</v>
      </c>
      <c r="BA55" s="571">
        <v>0</v>
      </c>
      <c r="BB55" s="571">
        <v>0</v>
      </c>
      <c r="BC55" s="571">
        <v>0</v>
      </c>
      <c r="BD55" s="571">
        <v>0</v>
      </c>
      <c r="BE55" s="571">
        <v>0</v>
      </c>
      <c r="BF55" s="571">
        <v>0</v>
      </c>
      <c r="BG55" s="571">
        <v>0</v>
      </c>
      <c r="BH55" s="571">
        <v>0</v>
      </c>
      <c r="BI55" s="571">
        <v>0</v>
      </c>
      <c r="BJ55" s="571">
        <v>0</v>
      </c>
      <c r="BK55" s="571">
        <v>0</v>
      </c>
      <c r="BL55" s="571">
        <v>0</v>
      </c>
      <c r="BM55" s="571">
        <v>0</v>
      </c>
      <c r="BN55" s="571">
        <v>0</v>
      </c>
      <c r="BO55" s="571">
        <v>0</v>
      </c>
      <c r="BP55" s="571">
        <v>0</v>
      </c>
      <c r="BQ55" s="571">
        <v>0</v>
      </c>
      <c r="BR55" s="571">
        <v>0</v>
      </c>
      <c r="BS55" s="571">
        <v>0</v>
      </c>
      <c r="BT55" s="571">
        <v>0</v>
      </c>
      <c r="BU55" s="571">
        <v>0</v>
      </c>
      <c r="BV55" s="571">
        <v>0</v>
      </c>
      <c r="BW55" s="571">
        <v>0</v>
      </c>
      <c r="BX55" s="571">
        <v>0</v>
      </c>
      <c r="BY55" s="571">
        <v>0</v>
      </c>
      <c r="BZ55" s="571">
        <v>0</v>
      </c>
      <c r="CA55" s="571">
        <v>0</v>
      </c>
      <c r="CB55" s="571">
        <v>0</v>
      </c>
      <c r="CC55" s="572">
        <f>C55+E55+G55+I55+K55+M55++O55+Q55+S55+U55++W55+Y55+AA55+AC55+AE55+AG55+AI55+AK55+AM55+AO55+AQ55+AS55+AU55+AW55+AY55++BA55+BC55+BE55+BG55+BI55+BK55+BM55+BO55+BQ55+BS55+BU55+BW55+BY55+CA55</f>
        <v>0</v>
      </c>
      <c r="CD55" s="572">
        <f>D55+F55+H55+J55+L55+N55++P55+R55+T55+V55+X55+Z55+AB55+AD55+AF55+AH55+AJ55+AL55+AN55+AP55+AR55+AT55+AV55+AX55+AZ55++BB55+BD55+BF55+BH55+BJ55+BL55+BN55+BP55+BR55+BT55+BV55+BX55+BZ55+CB55</f>
        <v>0</v>
      </c>
      <c r="CG55" s="555">
        <v>47</v>
      </c>
    </row>
    <row r="56" spans="1:85">
      <c r="A56" s="578"/>
      <c r="B56" s="579" t="s">
        <v>527</v>
      </c>
      <c r="C56" s="571">
        <v>0</v>
      </c>
      <c r="D56" s="571">
        <v>0</v>
      </c>
      <c r="E56" s="571">
        <v>0</v>
      </c>
      <c r="F56" s="571">
        <v>0</v>
      </c>
      <c r="G56" s="571">
        <v>0</v>
      </c>
      <c r="H56" s="571">
        <v>0</v>
      </c>
      <c r="I56" s="571">
        <v>0</v>
      </c>
      <c r="J56" s="571">
        <v>0</v>
      </c>
      <c r="K56" s="571">
        <v>0</v>
      </c>
      <c r="L56" s="571">
        <v>0</v>
      </c>
      <c r="M56" s="571">
        <v>0</v>
      </c>
      <c r="N56" s="571">
        <v>0</v>
      </c>
      <c r="O56" s="571">
        <v>0</v>
      </c>
      <c r="P56" s="571">
        <v>0</v>
      </c>
      <c r="Q56" s="571">
        <v>0</v>
      </c>
      <c r="R56" s="571">
        <v>0</v>
      </c>
      <c r="S56" s="571">
        <v>0</v>
      </c>
      <c r="T56" s="571">
        <v>0</v>
      </c>
      <c r="U56" s="571">
        <v>0</v>
      </c>
      <c r="V56" s="571">
        <v>0</v>
      </c>
      <c r="W56" s="571">
        <v>0</v>
      </c>
      <c r="X56" s="571">
        <v>0</v>
      </c>
      <c r="Y56" s="571">
        <v>0</v>
      </c>
      <c r="Z56" s="571">
        <v>0</v>
      </c>
      <c r="AA56" s="571">
        <v>0</v>
      </c>
      <c r="AB56" s="571">
        <v>0</v>
      </c>
      <c r="AC56" s="571">
        <v>0</v>
      </c>
      <c r="AD56" s="571">
        <v>0</v>
      </c>
      <c r="AE56" s="571">
        <v>0</v>
      </c>
      <c r="AF56" s="571">
        <v>0</v>
      </c>
      <c r="AG56" s="571">
        <v>0</v>
      </c>
      <c r="AH56" s="571">
        <v>0</v>
      </c>
      <c r="AI56" s="571">
        <v>0</v>
      </c>
      <c r="AJ56" s="571">
        <v>0</v>
      </c>
      <c r="AK56" s="571">
        <v>0</v>
      </c>
      <c r="AL56" s="571">
        <v>0</v>
      </c>
      <c r="AM56" s="571">
        <v>0</v>
      </c>
      <c r="AN56" s="571">
        <v>0</v>
      </c>
      <c r="AO56" s="571">
        <v>0</v>
      </c>
      <c r="AP56" s="571">
        <v>0</v>
      </c>
      <c r="AQ56" s="571">
        <v>0</v>
      </c>
      <c r="AR56" s="571">
        <v>0</v>
      </c>
      <c r="AS56" s="571">
        <v>0</v>
      </c>
      <c r="AT56" s="571">
        <v>0</v>
      </c>
      <c r="AU56" s="571">
        <v>0</v>
      </c>
      <c r="AV56" s="571">
        <v>0</v>
      </c>
      <c r="AW56" s="571">
        <v>0</v>
      </c>
      <c r="AX56" s="571">
        <v>0</v>
      </c>
      <c r="AY56" s="571">
        <v>0</v>
      </c>
      <c r="AZ56" s="571">
        <v>0</v>
      </c>
      <c r="BA56" s="571">
        <v>0</v>
      </c>
      <c r="BB56" s="571">
        <v>0</v>
      </c>
      <c r="BC56" s="571">
        <v>0</v>
      </c>
      <c r="BD56" s="571">
        <v>0</v>
      </c>
      <c r="BE56" s="571">
        <v>0</v>
      </c>
      <c r="BF56" s="571">
        <v>0</v>
      </c>
      <c r="BG56" s="571">
        <v>0</v>
      </c>
      <c r="BH56" s="571">
        <v>0</v>
      </c>
      <c r="BI56" s="571">
        <v>0</v>
      </c>
      <c r="BJ56" s="571">
        <v>0</v>
      </c>
      <c r="BK56" s="571">
        <v>0</v>
      </c>
      <c r="BL56" s="571">
        <v>0</v>
      </c>
      <c r="BM56" s="571">
        <v>0</v>
      </c>
      <c r="BN56" s="571">
        <v>0</v>
      </c>
      <c r="BO56" s="571">
        <v>0</v>
      </c>
      <c r="BP56" s="571">
        <v>0</v>
      </c>
      <c r="BQ56" s="571">
        <v>0</v>
      </c>
      <c r="BR56" s="571">
        <v>0</v>
      </c>
      <c r="BS56" s="571">
        <v>0</v>
      </c>
      <c r="BT56" s="571">
        <v>0</v>
      </c>
      <c r="BU56" s="571">
        <v>0</v>
      </c>
      <c r="BV56" s="571">
        <v>0</v>
      </c>
      <c r="BW56" s="571">
        <v>0</v>
      </c>
      <c r="BX56" s="571">
        <v>0</v>
      </c>
      <c r="BY56" s="571">
        <v>0</v>
      </c>
      <c r="BZ56" s="571">
        <v>0</v>
      </c>
      <c r="CA56" s="571">
        <v>0</v>
      </c>
      <c r="CB56" s="571">
        <v>0</v>
      </c>
      <c r="CC56" s="572">
        <f>C56+E56+G56+I56+K56+M56++O56+Q56+S56+U56++W56+Y56+AA56+AC56+AE56+AG56+AI56+AK56+AM56+AO56+AQ56+AS56+AU56+AW56+AY56++BA56+BC56+BE56+BG56+BI56+BK56+BM56+BO56+BQ56+BS56+BU56+BW56+BY56+CA56</f>
        <v>0</v>
      </c>
      <c r="CD56" s="572">
        <f>D56+F56+H56+J56+L56+N56++P56+R56+T56+V56+X56+Z56+AB56+AD56+AF56+AH56+AJ56+AL56+AN56+AP56+AR56+AT56+AV56+AX56+AZ56++BB56+BD56+BF56+BH56+BJ56+BL56+BN56+BP56+BR56+BT56+BV56+BX56+BZ56+CB56</f>
        <v>0</v>
      </c>
      <c r="CG56" s="555">
        <v>48</v>
      </c>
    </row>
    <row r="57" spans="1:85">
      <c r="A57" s="578"/>
      <c r="B57" s="580" t="s">
        <v>821</v>
      </c>
      <c r="C57" s="571">
        <v>0</v>
      </c>
      <c r="D57" s="571">
        <v>0</v>
      </c>
      <c r="E57" s="571">
        <v>0</v>
      </c>
      <c r="F57" s="571">
        <v>0</v>
      </c>
      <c r="G57" s="571">
        <v>0</v>
      </c>
      <c r="H57" s="571">
        <v>0</v>
      </c>
      <c r="I57" s="571">
        <v>0</v>
      </c>
      <c r="J57" s="571">
        <v>0</v>
      </c>
      <c r="K57" s="571">
        <v>0</v>
      </c>
      <c r="L57" s="571">
        <v>0</v>
      </c>
      <c r="M57" s="571">
        <v>0</v>
      </c>
      <c r="N57" s="571">
        <v>0</v>
      </c>
      <c r="O57" s="571">
        <v>0</v>
      </c>
      <c r="P57" s="571">
        <v>0</v>
      </c>
      <c r="Q57" s="571">
        <v>0</v>
      </c>
      <c r="R57" s="571">
        <v>0</v>
      </c>
      <c r="S57" s="571">
        <v>0</v>
      </c>
      <c r="T57" s="571">
        <v>0</v>
      </c>
      <c r="U57" s="571">
        <v>0</v>
      </c>
      <c r="V57" s="571">
        <v>0</v>
      </c>
      <c r="W57" s="571">
        <v>0</v>
      </c>
      <c r="X57" s="571">
        <v>0</v>
      </c>
      <c r="Y57" s="571">
        <v>0</v>
      </c>
      <c r="Z57" s="571">
        <v>0</v>
      </c>
      <c r="AA57" s="571">
        <v>0</v>
      </c>
      <c r="AB57" s="571">
        <v>0</v>
      </c>
      <c r="AC57" s="571">
        <v>0</v>
      </c>
      <c r="AD57" s="571">
        <v>0</v>
      </c>
      <c r="AE57" s="571">
        <v>0</v>
      </c>
      <c r="AF57" s="571">
        <v>0</v>
      </c>
      <c r="AG57" s="571">
        <v>0</v>
      </c>
      <c r="AH57" s="571">
        <v>0</v>
      </c>
      <c r="AI57" s="571">
        <v>0</v>
      </c>
      <c r="AJ57" s="571">
        <v>0</v>
      </c>
      <c r="AK57" s="571">
        <v>0</v>
      </c>
      <c r="AL57" s="571">
        <v>0</v>
      </c>
      <c r="AM57" s="571">
        <v>0</v>
      </c>
      <c r="AN57" s="571">
        <v>0</v>
      </c>
      <c r="AO57" s="571">
        <v>0</v>
      </c>
      <c r="AP57" s="571">
        <v>0</v>
      </c>
      <c r="AQ57" s="571">
        <v>0</v>
      </c>
      <c r="AR57" s="571">
        <v>0</v>
      </c>
      <c r="AS57" s="571">
        <v>0</v>
      </c>
      <c r="AT57" s="571">
        <v>0</v>
      </c>
      <c r="AU57" s="571">
        <v>0</v>
      </c>
      <c r="AV57" s="571">
        <v>0</v>
      </c>
      <c r="AW57" s="571">
        <v>0</v>
      </c>
      <c r="AX57" s="571">
        <v>0</v>
      </c>
      <c r="AY57" s="571">
        <v>0</v>
      </c>
      <c r="AZ57" s="571">
        <v>0</v>
      </c>
      <c r="BA57" s="571">
        <v>0</v>
      </c>
      <c r="BB57" s="571">
        <v>0</v>
      </c>
      <c r="BC57" s="571">
        <v>0</v>
      </c>
      <c r="BD57" s="571">
        <v>0</v>
      </c>
      <c r="BE57" s="571">
        <v>0</v>
      </c>
      <c r="BF57" s="571">
        <v>0</v>
      </c>
      <c r="BG57" s="571">
        <v>0</v>
      </c>
      <c r="BH57" s="571">
        <v>0</v>
      </c>
      <c r="BI57" s="571">
        <v>0</v>
      </c>
      <c r="BJ57" s="571">
        <v>0</v>
      </c>
      <c r="BK57" s="571">
        <v>0</v>
      </c>
      <c r="BL57" s="571">
        <v>0</v>
      </c>
      <c r="BM57" s="571">
        <v>0</v>
      </c>
      <c r="BN57" s="571">
        <v>0</v>
      </c>
      <c r="BO57" s="571">
        <v>0</v>
      </c>
      <c r="BP57" s="571">
        <v>0</v>
      </c>
      <c r="BQ57" s="571">
        <v>0</v>
      </c>
      <c r="BR57" s="571">
        <v>0</v>
      </c>
      <c r="BS57" s="571">
        <v>0</v>
      </c>
      <c r="BT57" s="571">
        <v>0</v>
      </c>
      <c r="BU57" s="571">
        <v>0</v>
      </c>
      <c r="BV57" s="571">
        <v>0</v>
      </c>
      <c r="BW57" s="571">
        <v>0</v>
      </c>
      <c r="BX57" s="571">
        <v>0</v>
      </c>
      <c r="BY57" s="571">
        <v>0</v>
      </c>
      <c r="BZ57" s="571">
        <v>0</v>
      </c>
      <c r="CA57" s="571">
        <v>0</v>
      </c>
      <c r="CB57" s="571">
        <v>0</v>
      </c>
      <c r="CC57" s="572">
        <f>C57+E57+G57+I57+K57+M57++O57+Q57+S57+U57++W57+Y57+AA57+AC57+AE57+AG57+AI57+AK57+AM57+AO57+AQ57+AS57+AU57+AW57+AY57++BA57+BC57+BE57+BG57+BI57+BK57+BM57+BO57+BQ57+BS57+BU57+BW57+BY57+CA57</f>
        <v>0</v>
      </c>
      <c r="CD57" s="572">
        <f>D57+F57+H57+J57+L57+N57++P57+R57+T57+V57+X57+Z57+AB57+AD57+AF57+AH57+AJ57+AL57+AN57+AP57+AR57+AT57+AV57+AX57+AZ57++BB57+BD57+BF57+BH57+BJ57+BL57+BN57+BP57+BR57+BT57+BV57+BX57+BZ57+CB57</f>
        <v>0</v>
      </c>
      <c r="CG57" s="555">
        <v>49</v>
      </c>
    </row>
    <row r="58" spans="1:85" s="2" customFormat="1">
      <c r="A58" s="581">
        <v>4</v>
      </c>
      <c r="B58" s="582" t="s">
        <v>510</v>
      </c>
      <c r="C58" s="568">
        <f t="shared" ref="C58:BN58" si="8">C54+C32+C10</f>
        <v>0</v>
      </c>
      <c r="D58" s="568">
        <f t="shared" si="8"/>
        <v>0</v>
      </c>
      <c r="E58" s="568">
        <f t="shared" si="8"/>
        <v>0</v>
      </c>
      <c r="F58" s="568">
        <f t="shared" si="8"/>
        <v>0</v>
      </c>
      <c r="G58" s="568">
        <f t="shared" si="8"/>
        <v>0</v>
      </c>
      <c r="H58" s="568">
        <f t="shared" si="8"/>
        <v>0</v>
      </c>
      <c r="I58" s="568">
        <f t="shared" si="8"/>
        <v>0</v>
      </c>
      <c r="J58" s="568">
        <f t="shared" si="8"/>
        <v>0</v>
      </c>
      <c r="K58" s="568">
        <f t="shared" si="8"/>
        <v>0</v>
      </c>
      <c r="L58" s="568">
        <f t="shared" si="8"/>
        <v>0</v>
      </c>
      <c r="M58" s="568">
        <f t="shared" si="8"/>
        <v>0</v>
      </c>
      <c r="N58" s="568">
        <f t="shared" si="8"/>
        <v>0</v>
      </c>
      <c r="O58" s="568">
        <f t="shared" si="8"/>
        <v>0</v>
      </c>
      <c r="P58" s="568">
        <f t="shared" si="8"/>
        <v>0</v>
      </c>
      <c r="Q58" s="568">
        <f t="shared" si="8"/>
        <v>0</v>
      </c>
      <c r="R58" s="568">
        <f t="shared" si="8"/>
        <v>0</v>
      </c>
      <c r="S58" s="568">
        <f t="shared" si="8"/>
        <v>0</v>
      </c>
      <c r="T58" s="568">
        <f t="shared" si="8"/>
        <v>0</v>
      </c>
      <c r="U58" s="568">
        <f t="shared" si="8"/>
        <v>0</v>
      </c>
      <c r="V58" s="568">
        <f t="shared" si="8"/>
        <v>0</v>
      </c>
      <c r="W58" s="568">
        <f t="shared" si="8"/>
        <v>0</v>
      </c>
      <c r="X58" s="568">
        <f t="shared" si="8"/>
        <v>0</v>
      </c>
      <c r="Y58" s="568">
        <f t="shared" si="8"/>
        <v>0</v>
      </c>
      <c r="Z58" s="568">
        <f t="shared" si="8"/>
        <v>0</v>
      </c>
      <c r="AA58" s="568">
        <f t="shared" si="8"/>
        <v>0</v>
      </c>
      <c r="AB58" s="568">
        <f t="shared" si="8"/>
        <v>0</v>
      </c>
      <c r="AC58" s="568">
        <f t="shared" si="8"/>
        <v>0</v>
      </c>
      <c r="AD58" s="568">
        <f t="shared" si="8"/>
        <v>0</v>
      </c>
      <c r="AE58" s="568">
        <f t="shared" si="8"/>
        <v>0</v>
      </c>
      <c r="AF58" s="568">
        <f t="shared" si="8"/>
        <v>0</v>
      </c>
      <c r="AG58" s="568">
        <f t="shared" si="8"/>
        <v>0</v>
      </c>
      <c r="AH58" s="568">
        <f t="shared" si="8"/>
        <v>0</v>
      </c>
      <c r="AI58" s="568">
        <f t="shared" si="8"/>
        <v>0</v>
      </c>
      <c r="AJ58" s="568">
        <f t="shared" si="8"/>
        <v>0</v>
      </c>
      <c r="AK58" s="568">
        <f t="shared" si="8"/>
        <v>0</v>
      </c>
      <c r="AL58" s="568">
        <f t="shared" si="8"/>
        <v>0</v>
      </c>
      <c r="AM58" s="568">
        <f t="shared" si="8"/>
        <v>0</v>
      </c>
      <c r="AN58" s="568">
        <f t="shared" si="8"/>
        <v>0</v>
      </c>
      <c r="AO58" s="568">
        <f t="shared" si="8"/>
        <v>0</v>
      </c>
      <c r="AP58" s="568">
        <f t="shared" si="8"/>
        <v>0</v>
      </c>
      <c r="AQ58" s="568">
        <f t="shared" si="8"/>
        <v>0</v>
      </c>
      <c r="AR58" s="568">
        <f t="shared" si="8"/>
        <v>0</v>
      </c>
      <c r="AS58" s="568">
        <f t="shared" si="8"/>
        <v>0</v>
      </c>
      <c r="AT58" s="568">
        <f t="shared" si="8"/>
        <v>0</v>
      </c>
      <c r="AU58" s="568">
        <f t="shared" si="8"/>
        <v>0</v>
      </c>
      <c r="AV58" s="568">
        <f t="shared" si="8"/>
        <v>0</v>
      </c>
      <c r="AW58" s="568">
        <f t="shared" si="8"/>
        <v>0</v>
      </c>
      <c r="AX58" s="568">
        <f t="shared" si="8"/>
        <v>0</v>
      </c>
      <c r="AY58" s="568">
        <f t="shared" si="8"/>
        <v>0</v>
      </c>
      <c r="AZ58" s="568">
        <f t="shared" si="8"/>
        <v>0</v>
      </c>
      <c r="BA58" s="568">
        <f t="shared" si="8"/>
        <v>0</v>
      </c>
      <c r="BB58" s="568">
        <f t="shared" si="8"/>
        <v>0</v>
      </c>
      <c r="BC58" s="568">
        <f t="shared" si="8"/>
        <v>0</v>
      </c>
      <c r="BD58" s="568">
        <f t="shared" si="8"/>
        <v>0</v>
      </c>
      <c r="BE58" s="568">
        <f t="shared" si="8"/>
        <v>0</v>
      </c>
      <c r="BF58" s="568">
        <f t="shared" si="8"/>
        <v>0</v>
      </c>
      <c r="BG58" s="568">
        <f t="shared" si="8"/>
        <v>0</v>
      </c>
      <c r="BH58" s="568">
        <f t="shared" si="8"/>
        <v>0</v>
      </c>
      <c r="BI58" s="568">
        <f t="shared" si="8"/>
        <v>0</v>
      </c>
      <c r="BJ58" s="568">
        <f t="shared" si="8"/>
        <v>0</v>
      </c>
      <c r="BK58" s="568">
        <f t="shared" si="8"/>
        <v>0</v>
      </c>
      <c r="BL58" s="568">
        <f t="shared" si="8"/>
        <v>0</v>
      </c>
      <c r="BM58" s="568">
        <f t="shared" si="8"/>
        <v>0</v>
      </c>
      <c r="BN58" s="568">
        <f t="shared" si="8"/>
        <v>0</v>
      </c>
      <c r="BO58" s="568">
        <f t="shared" ref="BO58:CD58" si="9">BO54+BO32+BO10</f>
        <v>0</v>
      </c>
      <c r="BP58" s="568">
        <f t="shared" si="9"/>
        <v>0</v>
      </c>
      <c r="BQ58" s="568">
        <f t="shared" si="9"/>
        <v>0</v>
      </c>
      <c r="BR58" s="568">
        <f t="shared" si="9"/>
        <v>0</v>
      </c>
      <c r="BS58" s="568">
        <f t="shared" si="9"/>
        <v>0</v>
      </c>
      <c r="BT58" s="568">
        <f t="shared" si="9"/>
        <v>0</v>
      </c>
      <c r="BU58" s="568">
        <f t="shared" si="9"/>
        <v>0</v>
      </c>
      <c r="BV58" s="568">
        <f t="shared" si="9"/>
        <v>0</v>
      </c>
      <c r="BW58" s="568">
        <f t="shared" si="9"/>
        <v>0</v>
      </c>
      <c r="BX58" s="568">
        <f t="shared" si="9"/>
        <v>0</v>
      </c>
      <c r="BY58" s="568">
        <f t="shared" si="9"/>
        <v>0</v>
      </c>
      <c r="BZ58" s="568">
        <f t="shared" si="9"/>
        <v>0</v>
      </c>
      <c r="CA58" s="568">
        <f t="shared" si="9"/>
        <v>0</v>
      </c>
      <c r="CB58" s="568">
        <f t="shared" si="9"/>
        <v>0</v>
      </c>
      <c r="CC58" s="568">
        <f t="shared" si="9"/>
        <v>0</v>
      </c>
      <c r="CD58" s="568">
        <f t="shared" si="9"/>
        <v>0</v>
      </c>
      <c r="CG58" s="555">
        <v>50</v>
      </c>
    </row>
    <row r="59" spans="1:85">
      <c r="A59" s="583" t="s">
        <v>822</v>
      </c>
    </row>
  </sheetData>
  <mergeCells count="42">
    <mergeCell ref="I7:J7"/>
    <mergeCell ref="A7:A9"/>
    <mergeCell ref="B7:B9"/>
    <mergeCell ref="C7:D7"/>
    <mergeCell ref="E7:F7"/>
    <mergeCell ref="G7:H7"/>
    <mergeCell ref="AG7:AH7"/>
    <mergeCell ref="K7:L7"/>
    <mergeCell ref="M7:N7"/>
    <mergeCell ref="O7:P7"/>
    <mergeCell ref="Q7:R7"/>
    <mergeCell ref="S7:T7"/>
    <mergeCell ref="U7:V7"/>
    <mergeCell ref="W7:X7"/>
    <mergeCell ref="Y7:Z7"/>
    <mergeCell ref="AA7:AB7"/>
    <mergeCell ref="AC7:AD7"/>
    <mergeCell ref="AE7:AF7"/>
    <mergeCell ref="BE7:BF7"/>
    <mergeCell ref="AI7:AJ7"/>
    <mergeCell ref="AK7:AL7"/>
    <mergeCell ref="AM7:AN7"/>
    <mergeCell ref="AO7:AP7"/>
    <mergeCell ref="AQ7:AR7"/>
    <mergeCell ref="AS7:AT7"/>
    <mergeCell ref="AU7:AV7"/>
    <mergeCell ref="AW7:AX7"/>
    <mergeCell ref="AY7:AZ7"/>
    <mergeCell ref="BA7:BB7"/>
    <mergeCell ref="BC7:BD7"/>
    <mergeCell ref="CC7:CD7"/>
    <mergeCell ref="BG7:BH7"/>
    <mergeCell ref="BI7:BJ7"/>
    <mergeCell ref="BK7:BL7"/>
    <mergeCell ref="BM7:BN7"/>
    <mergeCell ref="BO7:BP7"/>
    <mergeCell ref="BQ7:BR7"/>
    <mergeCell ref="BS7:BT7"/>
    <mergeCell ref="BU7:BV7"/>
    <mergeCell ref="BW7:BX7"/>
    <mergeCell ref="BY7:BZ7"/>
    <mergeCell ref="CA7:CB7"/>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15"/>
  <sheetViews>
    <sheetView zoomScale="85" zoomScaleNormal="85" workbookViewId="0"/>
  </sheetViews>
  <sheetFormatPr defaultRowHeight="15"/>
  <cols>
    <col min="1" max="1" width="42.7109375" style="240" customWidth="1"/>
    <col min="2" max="81" width="14.5703125" style="240" customWidth="1"/>
    <col min="82" max="82" width="9.140625" style="240"/>
    <col min="83" max="83" width="9.140625" style="263"/>
    <col min="84" max="16384" width="9.140625" style="240"/>
  </cols>
  <sheetData>
    <row r="1" spans="1:83">
      <c r="A1" s="283" t="s">
        <v>0</v>
      </c>
      <c r="B1" s="584">
        <v>4</v>
      </c>
    </row>
    <row r="2" spans="1:83">
      <c r="A2" s="283" t="s">
        <v>2</v>
      </c>
      <c r="B2" s="242" t="s">
        <v>823</v>
      </c>
    </row>
    <row r="3" spans="1:83">
      <c r="A3" s="283" t="s">
        <v>4</v>
      </c>
      <c r="B3" s="262" t="s">
        <v>754</v>
      </c>
    </row>
    <row r="4" spans="1:83">
      <c r="A4" s="283" t="s">
        <v>6</v>
      </c>
      <c r="B4" s="420" t="s">
        <v>608</v>
      </c>
    </row>
    <row r="5" spans="1:83">
      <c r="A5" s="283" t="s">
        <v>8</v>
      </c>
      <c r="B5" s="420" t="s">
        <v>9</v>
      </c>
    </row>
    <row r="7" spans="1:83" s="190" customFormat="1" ht="30" customHeight="1">
      <c r="A7" s="2937" t="s">
        <v>824</v>
      </c>
      <c r="B7" s="2875" t="s">
        <v>756</v>
      </c>
      <c r="C7" s="2863"/>
      <c r="D7" s="2862" t="s">
        <v>757</v>
      </c>
      <c r="E7" s="2863"/>
      <c r="F7" s="2862" t="s">
        <v>758</v>
      </c>
      <c r="G7" s="2863"/>
      <c r="H7" s="2862" t="s">
        <v>759</v>
      </c>
      <c r="I7" s="2863"/>
      <c r="J7" s="2862" t="s">
        <v>760</v>
      </c>
      <c r="K7" s="2863"/>
      <c r="L7" s="2862" t="s">
        <v>761</v>
      </c>
      <c r="M7" s="2863"/>
      <c r="N7" s="2862" t="s">
        <v>762</v>
      </c>
      <c r="O7" s="2863"/>
      <c r="P7" s="2862" t="s">
        <v>763</v>
      </c>
      <c r="Q7" s="2863"/>
      <c r="R7" s="2862" t="s">
        <v>764</v>
      </c>
      <c r="S7" s="2863"/>
      <c r="T7" s="2862" t="s">
        <v>765</v>
      </c>
      <c r="U7" s="2863"/>
      <c r="V7" s="2862" t="s">
        <v>766</v>
      </c>
      <c r="W7" s="2863"/>
      <c r="X7" s="2862" t="s">
        <v>767</v>
      </c>
      <c r="Y7" s="2863"/>
      <c r="Z7" s="2862" t="s">
        <v>768</v>
      </c>
      <c r="AA7" s="2863"/>
      <c r="AB7" s="2862" t="s">
        <v>769</v>
      </c>
      <c r="AC7" s="2863"/>
      <c r="AD7" s="2862" t="s">
        <v>770</v>
      </c>
      <c r="AE7" s="2863"/>
      <c r="AF7" s="2862" t="s">
        <v>771</v>
      </c>
      <c r="AG7" s="2863"/>
      <c r="AH7" s="2862" t="s">
        <v>772</v>
      </c>
      <c r="AI7" s="2863"/>
      <c r="AJ7" s="2862" t="s">
        <v>773</v>
      </c>
      <c r="AK7" s="2863"/>
      <c r="AL7" s="2862" t="s">
        <v>774</v>
      </c>
      <c r="AM7" s="2863"/>
      <c r="AN7" s="2862" t="s">
        <v>775</v>
      </c>
      <c r="AO7" s="2863"/>
      <c r="AP7" s="2862" t="s">
        <v>776</v>
      </c>
      <c r="AQ7" s="2863"/>
      <c r="AR7" s="2862" t="s">
        <v>777</v>
      </c>
      <c r="AS7" s="2863"/>
      <c r="AT7" s="2862" t="s">
        <v>778</v>
      </c>
      <c r="AU7" s="2863"/>
      <c r="AV7" s="2862" t="s">
        <v>779</v>
      </c>
      <c r="AW7" s="2863"/>
      <c r="AX7" s="2862" t="s">
        <v>825</v>
      </c>
      <c r="AY7" s="2863"/>
      <c r="AZ7" s="2862" t="s">
        <v>781</v>
      </c>
      <c r="BA7" s="2863"/>
      <c r="BB7" s="2862" t="s">
        <v>782</v>
      </c>
      <c r="BC7" s="2863"/>
      <c r="BD7" s="2931" t="s">
        <v>783</v>
      </c>
      <c r="BE7" s="2932"/>
      <c r="BF7" s="2931" t="s">
        <v>784</v>
      </c>
      <c r="BG7" s="2932"/>
      <c r="BH7" s="2931" t="s">
        <v>826</v>
      </c>
      <c r="BI7" s="2932"/>
      <c r="BJ7" s="2931" t="s">
        <v>827</v>
      </c>
      <c r="BK7" s="2932"/>
      <c r="BL7" s="2931" t="s">
        <v>787</v>
      </c>
      <c r="BM7" s="2932"/>
      <c r="BN7" s="2931" t="s">
        <v>788</v>
      </c>
      <c r="BO7" s="2932"/>
      <c r="BP7" s="2931" t="s">
        <v>828</v>
      </c>
      <c r="BQ7" s="2932"/>
      <c r="BR7" s="2931" t="s">
        <v>790</v>
      </c>
      <c r="BS7" s="2932"/>
      <c r="BT7" s="2931" t="s">
        <v>829</v>
      </c>
      <c r="BU7" s="2932"/>
      <c r="BV7" s="2931" t="s">
        <v>792</v>
      </c>
      <c r="BW7" s="2932"/>
      <c r="BX7" s="2931" t="s">
        <v>830</v>
      </c>
      <c r="BY7" s="2932"/>
      <c r="BZ7" s="2931" t="s">
        <v>831</v>
      </c>
      <c r="CA7" s="2933"/>
      <c r="CB7" s="2862" t="s">
        <v>15</v>
      </c>
      <c r="CC7" s="2863"/>
      <c r="CE7" s="208"/>
    </row>
    <row r="8" spans="1:83" s="190" customFormat="1" ht="13.5" customHeight="1">
      <c r="A8" s="2938"/>
      <c r="B8" s="550" t="s">
        <v>814</v>
      </c>
      <c r="C8" s="551" t="s">
        <v>815</v>
      </c>
      <c r="D8" s="551" t="s">
        <v>814</v>
      </c>
      <c r="E8" s="551" t="s">
        <v>815</v>
      </c>
      <c r="F8" s="551" t="s">
        <v>814</v>
      </c>
      <c r="G8" s="551" t="s">
        <v>815</v>
      </c>
      <c r="H8" s="551" t="s">
        <v>814</v>
      </c>
      <c r="I8" s="551" t="s">
        <v>815</v>
      </c>
      <c r="J8" s="551" t="s">
        <v>814</v>
      </c>
      <c r="K8" s="551" t="s">
        <v>815</v>
      </c>
      <c r="L8" s="551" t="s">
        <v>814</v>
      </c>
      <c r="M8" s="551" t="s">
        <v>815</v>
      </c>
      <c r="N8" s="551" t="s">
        <v>814</v>
      </c>
      <c r="O8" s="551" t="s">
        <v>815</v>
      </c>
      <c r="P8" s="551" t="s">
        <v>814</v>
      </c>
      <c r="Q8" s="551" t="s">
        <v>815</v>
      </c>
      <c r="R8" s="551" t="s">
        <v>814</v>
      </c>
      <c r="S8" s="551" t="s">
        <v>815</v>
      </c>
      <c r="T8" s="551" t="s">
        <v>814</v>
      </c>
      <c r="U8" s="551" t="s">
        <v>815</v>
      </c>
      <c r="V8" s="551" t="s">
        <v>814</v>
      </c>
      <c r="W8" s="551" t="s">
        <v>815</v>
      </c>
      <c r="X8" s="551" t="s">
        <v>814</v>
      </c>
      <c r="Y8" s="551" t="s">
        <v>815</v>
      </c>
      <c r="Z8" s="551" t="s">
        <v>814</v>
      </c>
      <c r="AA8" s="551" t="s">
        <v>815</v>
      </c>
      <c r="AB8" s="551" t="s">
        <v>814</v>
      </c>
      <c r="AC8" s="551" t="s">
        <v>815</v>
      </c>
      <c r="AD8" s="551" t="s">
        <v>814</v>
      </c>
      <c r="AE8" s="551" t="s">
        <v>815</v>
      </c>
      <c r="AF8" s="551" t="s">
        <v>814</v>
      </c>
      <c r="AG8" s="551" t="s">
        <v>815</v>
      </c>
      <c r="AH8" s="551" t="s">
        <v>814</v>
      </c>
      <c r="AI8" s="551" t="s">
        <v>815</v>
      </c>
      <c r="AJ8" s="551" t="s">
        <v>814</v>
      </c>
      <c r="AK8" s="551" t="s">
        <v>815</v>
      </c>
      <c r="AL8" s="551" t="s">
        <v>814</v>
      </c>
      <c r="AM8" s="551" t="s">
        <v>815</v>
      </c>
      <c r="AN8" s="551" t="s">
        <v>814</v>
      </c>
      <c r="AO8" s="551" t="s">
        <v>815</v>
      </c>
      <c r="AP8" s="551" t="s">
        <v>814</v>
      </c>
      <c r="AQ8" s="551" t="s">
        <v>815</v>
      </c>
      <c r="AR8" s="551" t="s">
        <v>814</v>
      </c>
      <c r="AS8" s="551" t="s">
        <v>815</v>
      </c>
      <c r="AT8" s="551" t="s">
        <v>814</v>
      </c>
      <c r="AU8" s="551" t="s">
        <v>815</v>
      </c>
      <c r="AV8" s="551" t="s">
        <v>814</v>
      </c>
      <c r="AW8" s="551" t="s">
        <v>815</v>
      </c>
      <c r="AX8" s="551" t="s">
        <v>814</v>
      </c>
      <c r="AY8" s="551" t="s">
        <v>815</v>
      </c>
      <c r="AZ8" s="551" t="s">
        <v>814</v>
      </c>
      <c r="BA8" s="551" t="s">
        <v>815</v>
      </c>
      <c r="BB8" s="551" t="s">
        <v>814</v>
      </c>
      <c r="BC8" s="551" t="s">
        <v>815</v>
      </c>
      <c r="BD8" s="551" t="s">
        <v>814</v>
      </c>
      <c r="BE8" s="551" t="s">
        <v>815</v>
      </c>
      <c r="BF8" s="551" t="s">
        <v>814</v>
      </c>
      <c r="BG8" s="551" t="s">
        <v>815</v>
      </c>
      <c r="BH8" s="551" t="s">
        <v>814</v>
      </c>
      <c r="BI8" s="551" t="s">
        <v>815</v>
      </c>
      <c r="BJ8" s="551" t="s">
        <v>814</v>
      </c>
      <c r="BK8" s="551" t="s">
        <v>815</v>
      </c>
      <c r="BL8" s="551" t="s">
        <v>814</v>
      </c>
      <c r="BM8" s="551" t="s">
        <v>815</v>
      </c>
      <c r="BN8" s="551" t="s">
        <v>814</v>
      </c>
      <c r="BO8" s="551" t="s">
        <v>815</v>
      </c>
      <c r="BP8" s="551" t="s">
        <v>814</v>
      </c>
      <c r="BQ8" s="551" t="s">
        <v>815</v>
      </c>
      <c r="BR8" s="551" t="s">
        <v>814</v>
      </c>
      <c r="BS8" s="551" t="s">
        <v>815</v>
      </c>
      <c r="BT8" s="551" t="s">
        <v>814</v>
      </c>
      <c r="BU8" s="551" t="s">
        <v>815</v>
      </c>
      <c r="BV8" s="551" t="s">
        <v>814</v>
      </c>
      <c r="BW8" s="551" t="s">
        <v>815</v>
      </c>
      <c r="BX8" s="551" t="s">
        <v>814</v>
      </c>
      <c r="BY8" s="551" t="s">
        <v>815</v>
      </c>
      <c r="BZ8" s="551" t="s">
        <v>814</v>
      </c>
      <c r="CA8" s="551" t="s">
        <v>815</v>
      </c>
      <c r="CB8" s="551" t="s">
        <v>814</v>
      </c>
      <c r="CC8" s="551" t="s">
        <v>815</v>
      </c>
      <c r="CE8" s="208"/>
    </row>
    <row r="9" spans="1:83" s="190" customFormat="1" ht="49.5" customHeight="1">
      <c r="A9" s="2868"/>
      <c r="B9" s="552" t="s">
        <v>798</v>
      </c>
      <c r="C9" s="553" t="s">
        <v>800</v>
      </c>
      <c r="D9" s="553" t="s">
        <v>798</v>
      </c>
      <c r="E9" s="553" t="s">
        <v>800</v>
      </c>
      <c r="F9" s="553" t="s">
        <v>798</v>
      </c>
      <c r="G9" s="553" t="s">
        <v>800</v>
      </c>
      <c r="H9" s="553" t="s">
        <v>798</v>
      </c>
      <c r="I9" s="553" t="s">
        <v>800</v>
      </c>
      <c r="J9" s="553" t="s">
        <v>798</v>
      </c>
      <c r="K9" s="553" t="s">
        <v>800</v>
      </c>
      <c r="L9" s="553" t="s">
        <v>798</v>
      </c>
      <c r="M9" s="553" t="s">
        <v>800</v>
      </c>
      <c r="N9" s="553" t="s">
        <v>798</v>
      </c>
      <c r="O9" s="553" t="s">
        <v>800</v>
      </c>
      <c r="P9" s="553" t="s">
        <v>798</v>
      </c>
      <c r="Q9" s="553" t="s">
        <v>800</v>
      </c>
      <c r="R9" s="553" t="s">
        <v>798</v>
      </c>
      <c r="S9" s="553" t="s">
        <v>800</v>
      </c>
      <c r="T9" s="553" t="s">
        <v>798</v>
      </c>
      <c r="U9" s="553" t="s">
        <v>800</v>
      </c>
      <c r="V9" s="553" t="s">
        <v>798</v>
      </c>
      <c r="W9" s="553" t="s">
        <v>800</v>
      </c>
      <c r="X9" s="553" t="s">
        <v>798</v>
      </c>
      <c r="Y9" s="553" t="s">
        <v>800</v>
      </c>
      <c r="Z9" s="553" t="s">
        <v>798</v>
      </c>
      <c r="AA9" s="553" t="s">
        <v>800</v>
      </c>
      <c r="AB9" s="553" t="s">
        <v>798</v>
      </c>
      <c r="AC9" s="553" t="s">
        <v>800</v>
      </c>
      <c r="AD9" s="553" t="s">
        <v>798</v>
      </c>
      <c r="AE9" s="553" t="s">
        <v>800</v>
      </c>
      <c r="AF9" s="553" t="s">
        <v>798</v>
      </c>
      <c r="AG9" s="553" t="s">
        <v>800</v>
      </c>
      <c r="AH9" s="553" t="s">
        <v>798</v>
      </c>
      <c r="AI9" s="553" t="s">
        <v>800</v>
      </c>
      <c r="AJ9" s="553" t="s">
        <v>798</v>
      </c>
      <c r="AK9" s="553" t="s">
        <v>800</v>
      </c>
      <c r="AL9" s="553" t="s">
        <v>798</v>
      </c>
      <c r="AM9" s="553" t="s">
        <v>800</v>
      </c>
      <c r="AN9" s="553" t="s">
        <v>798</v>
      </c>
      <c r="AO9" s="553" t="s">
        <v>800</v>
      </c>
      <c r="AP9" s="553" t="s">
        <v>798</v>
      </c>
      <c r="AQ9" s="553" t="s">
        <v>800</v>
      </c>
      <c r="AR9" s="553" t="s">
        <v>798</v>
      </c>
      <c r="AS9" s="553" t="s">
        <v>800</v>
      </c>
      <c r="AT9" s="553" t="s">
        <v>798</v>
      </c>
      <c r="AU9" s="553" t="s">
        <v>800</v>
      </c>
      <c r="AV9" s="553" t="s">
        <v>798</v>
      </c>
      <c r="AW9" s="553" t="s">
        <v>800</v>
      </c>
      <c r="AX9" s="553" t="s">
        <v>798</v>
      </c>
      <c r="AY9" s="553" t="s">
        <v>800</v>
      </c>
      <c r="AZ9" s="553" t="s">
        <v>798</v>
      </c>
      <c r="BA9" s="553" t="s">
        <v>800</v>
      </c>
      <c r="BB9" s="553" t="s">
        <v>798</v>
      </c>
      <c r="BC9" s="553" t="s">
        <v>800</v>
      </c>
      <c r="BD9" s="553" t="s">
        <v>798</v>
      </c>
      <c r="BE9" s="553" t="s">
        <v>800</v>
      </c>
      <c r="BF9" s="553" t="s">
        <v>798</v>
      </c>
      <c r="BG9" s="553" t="s">
        <v>800</v>
      </c>
      <c r="BH9" s="553" t="s">
        <v>798</v>
      </c>
      <c r="BI9" s="553" t="s">
        <v>800</v>
      </c>
      <c r="BJ9" s="553" t="s">
        <v>798</v>
      </c>
      <c r="BK9" s="553" t="s">
        <v>800</v>
      </c>
      <c r="BL9" s="553" t="s">
        <v>798</v>
      </c>
      <c r="BM9" s="553" t="s">
        <v>800</v>
      </c>
      <c r="BN9" s="553" t="s">
        <v>798</v>
      </c>
      <c r="BO9" s="553" t="s">
        <v>800</v>
      </c>
      <c r="BP9" s="553" t="s">
        <v>798</v>
      </c>
      <c r="BQ9" s="553" t="s">
        <v>800</v>
      </c>
      <c r="BR9" s="553" t="s">
        <v>798</v>
      </c>
      <c r="BS9" s="553" t="s">
        <v>800</v>
      </c>
      <c r="BT9" s="553" t="s">
        <v>798</v>
      </c>
      <c r="BU9" s="553" t="s">
        <v>800</v>
      </c>
      <c r="BV9" s="553" t="s">
        <v>798</v>
      </c>
      <c r="BW9" s="553" t="s">
        <v>800</v>
      </c>
      <c r="BX9" s="553" t="s">
        <v>798</v>
      </c>
      <c r="BY9" s="553" t="s">
        <v>800</v>
      </c>
      <c r="BZ9" s="553" t="s">
        <v>798</v>
      </c>
      <c r="CA9" s="553" t="s">
        <v>800</v>
      </c>
      <c r="CB9" s="553" t="s">
        <v>798</v>
      </c>
      <c r="CC9" s="553" t="s">
        <v>800</v>
      </c>
      <c r="CE9" s="208"/>
    </row>
    <row r="10" spans="1:83">
      <c r="A10" s="585" t="s">
        <v>832</v>
      </c>
      <c r="B10" s="586">
        <v>0</v>
      </c>
      <c r="C10" s="586">
        <v>0</v>
      </c>
      <c r="D10" s="586">
        <v>0</v>
      </c>
      <c r="E10" s="586">
        <v>0</v>
      </c>
      <c r="F10" s="586">
        <v>0</v>
      </c>
      <c r="G10" s="586">
        <v>0</v>
      </c>
      <c r="H10" s="586">
        <v>0</v>
      </c>
      <c r="I10" s="586">
        <v>0</v>
      </c>
      <c r="J10" s="586">
        <v>0</v>
      </c>
      <c r="K10" s="586">
        <v>0</v>
      </c>
      <c r="L10" s="586">
        <v>0</v>
      </c>
      <c r="M10" s="586">
        <v>0</v>
      </c>
      <c r="N10" s="586">
        <v>0</v>
      </c>
      <c r="O10" s="586">
        <v>0</v>
      </c>
      <c r="P10" s="586">
        <v>0</v>
      </c>
      <c r="Q10" s="586">
        <v>0</v>
      </c>
      <c r="R10" s="586">
        <v>0</v>
      </c>
      <c r="S10" s="586">
        <v>0</v>
      </c>
      <c r="T10" s="586">
        <v>0</v>
      </c>
      <c r="U10" s="586">
        <v>0</v>
      </c>
      <c r="V10" s="586">
        <v>0</v>
      </c>
      <c r="W10" s="586">
        <v>0</v>
      </c>
      <c r="X10" s="586">
        <v>0</v>
      </c>
      <c r="Y10" s="586">
        <v>0</v>
      </c>
      <c r="Z10" s="586">
        <v>0</v>
      </c>
      <c r="AA10" s="586">
        <v>0</v>
      </c>
      <c r="AB10" s="586">
        <v>0</v>
      </c>
      <c r="AC10" s="586">
        <v>0</v>
      </c>
      <c r="AD10" s="586">
        <v>0</v>
      </c>
      <c r="AE10" s="586">
        <v>0</v>
      </c>
      <c r="AF10" s="586">
        <v>0</v>
      </c>
      <c r="AG10" s="586">
        <v>0</v>
      </c>
      <c r="AH10" s="586">
        <v>0</v>
      </c>
      <c r="AI10" s="586">
        <v>0</v>
      </c>
      <c r="AJ10" s="586">
        <v>0</v>
      </c>
      <c r="AK10" s="586">
        <v>0</v>
      </c>
      <c r="AL10" s="586">
        <v>0</v>
      </c>
      <c r="AM10" s="586">
        <v>0</v>
      </c>
      <c r="AN10" s="586">
        <v>0</v>
      </c>
      <c r="AO10" s="586">
        <v>0</v>
      </c>
      <c r="AP10" s="586">
        <v>0</v>
      </c>
      <c r="AQ10" s="586">
        <v>0</v>
      </c>
      <c r="AR10" s="586">
        <v>0</v>
      </c>
      <c r="AS10" s="586">
        <v>0</v>
      </c>
      <c r="AT10" s="586">
        <v>0</v>
      </c>
      <c r="AU10" s="586">
        <v>0</v>
      </c>
      <c r="AV10" s="586">
        <v>0</v>
      </c>
      <c r="AW10" s="586">
        <v>0</v>
      </c>
      <c r="AX10" s="586">
        <v>0</v>
      </c>
      <c r="AY10" s="586">
        <v>0</v>
      </c>
      <c r="AZ10" s="586">
        <v>0</v>
      </c>
      <c r="BA10" s="586">
        <v>0</v>
      </c>
      <c r="BB10" s="586">
        <v>0</v>
      </c>
      <c r="BC10" s="586">
        <v>0</v>
      </c>
      <c r="BD10" s="586">
        <v>0</v>
      </c>
      <c r="BE10" s="586">
        <v>0</v>
      </c>
      <c r="BF10" s="586">
        <v>0</v>
      </c>
      <c r="BG10" s="586">
        <v>0</v>
      </c>
      <c r="BH10" s="586">
        <v>0</v>
      </c>
      <c r="BI10" s="586">
        <v>0</v>
      </c>
      <c r="BJ10" s="586">
        <v>0</v>
      </c>
      <c r="BK10" s="586">
        <v>0</v>
      </c>
      <c r="BL10" s="586">
        <v>0</v>
      </c>
      <c r="BM10" s="586">
        <v>0</v>
      </c>
      <c r="BN10" s="586">
        <v>0</v>
      </c>
      <c r="BO10" s="586">
        <v>0</v>
      </c>
      <c r="BP10" s="586">
        <v>0</v>
      </c>
      <c r="BQ10" s="586">
        <v>0</v>
      </c>
      <c r="BR10" s="586">
        <v>0</v>
      </c>
      <c r="BS10" s="586">
        <v>0</v>
      </c>
      <c r="BT10" s="586">
        <v>0</v>
      </c>
      <c r="BU10" s="586">
        <v>0</v>
      </c>
      <c r="BV10" s="586">
        <v>0</v>
      </c>
      <c r="BW10" s="586">
        <v>0</v>
      </c>
      <c r="BX10" s="586">
        <v>0</v>
      </c>
      <c r="BY10" s="586">
        <v>0</v>
      </c>
      <c r="BZ10" s="586">
        <v>0</v>
      </c>
      <c r="CA10" s="586">
        <v>0</v>
      </c>
      <c r="CB10" s="587">
        <f>B10+D10+F10+H10+J10+L10++N10+P10+R10+T10++V10+X10+Z10+AB10+AD10+AF10+AH10+AJ10+AL10+AN10+AP10+AR10+AT10+AV10+AX10++AZ10+BB10+BD10+BF10+BH10+BJ10+BL10+BN10+BP10+BR10+BT10+BV10+BX10+BZ10</f>
        <v>0</v>
      </c>
      <c r="CC10" s="587">
        <f>C10+E10+G10+I10+K10+M10++O10+Q10+S10+U10+W10+Y10+AA10+AC10+AE10+AG10+AI10+AK10+AM10+AO10+AQ10+AS10+AU10+AW10+AY10++BA10+BC10+BE10+BG10+BI10+BK10+BM10+BO10+BQ10+BS10+BU10+BW10+BY10+CA10</f>
        <v>0</v>
      </c>
      <c r="CE10" s="588">
        <v>1</v>
      </c>
    </row>
    <row r="11" spans="1:83">
      <c r="A11" s="585" t="s">
        <v>507</v>
      </c>
      <c r="B11" s="586">
        <v>0</v>
      </c>
      <c r="C11" s="586">
        <v>0</v>
      </c>
      <c r="D11" s="586">
        <v>0</v>
      </c>
      <c r="E11" s="586">
        <v>0</v>
      </c>
      <c r="F11" s="586">
        <v>0</v>
      </c>
      <c r="G11" s="586">
        <v>0</v>
      </c>
      <c r="H11" s="586">
        <v>0</v>
      </c>
      <c r="I11" s="586">
        <v>0</v>
      </c>
      <c r="J11" s="586">
        <v>0</v>
      </c>
      <c r="K11" s="586">
        <v>0</v>
      </c>
      <c r="L11" s="586">
        <v>0</v>
      </c>
      <c r="M11" s="586">
        <v>0</v>
      </c>
      <c r="N11" s="586">
        <v>0</v>
      </c>
      <c r="O11" s="586">
        <v>0</v>
      </c>
      <c r="P11" s="586">
        <v>0</v>
      </c>
      <c r="Q11" s="586">
        <v>0</v>
      </c>
      <c r="R11" s="586">
        <v>0</v>
      </c>
      <c r="S11" s="586">
        <v>0</v>
      </c>
      <c r="T11" s="586">
        <v>0</v>
      </c>
      <c r="U11" s="586">
        <v>0</v>
      </c>
      <c r="V11" s="586">
        <v>0</v>
      </c>
      <c r="W11" s="586">
        <v>0</v>
      </c>
      <c r="X11" s="586">
        <v>0</v>
      </c>
      <c r="Y11" s="586">
        <v>0</v>
      </c>
      <c r="Z11" s="586">
        <v>0</v>
      </c>
      <c r="AA11" s="586">
        <v>0</v>
      </c>
      <c r="AB11" s="586">
        <v>0</v>
      </c>
      <c r="AC11" s="586">
        <v>0</v>
      </c>
      <c r="AD11" s="586">
        <v>0</v>
      </c>
      <c r="AE11" s="586">
        <v>0</v>
      </c>
      <c r="AF11" s="586">
        <v>0</v>
      </c>
      <c r="AG11" s="586">
        <v>0</v>
      </c>
      <c r="AH11" s="586">
        <v>0</v>
      </c>
      <c r="AI11" s="586">
        <v>0</v>
      </c>
      <c r="AJ11" s="586">
        <v>0</v>
      </c>
      <c r="AK11" s="586">
        <v>0</v>
      </c>
      <c r="AL11" s="586">
        <v>0</v>
      </c>
      <c r="AM11" s="586">
        <v>0</v>
      </c>
      <c r="AN11" s="586">
        <v>0</v>
      </c>
      <c r="AO11" s="586">
        <v>0</v>
      </c>
      <c r="AP11" s="586">
        <v>0</v>
      </c>
      <c r="AQ11" s="586">
        <v>0</v>
      </c>
      <c r="AR11" s="586">
        <v>0</v>
      </c>
      <c r="AS11" s="586">
        <v>0</v>
      </c>
      <c r="AT11" s="586">
        <v>0</v>
      </c>
      <c r="AU11" s="586">
        <v>0</v>
      </c>
      <c r="AV11" s="586">
        <v>0</v>
      </c>
      <c r="AW11" s="586">
        <v>0</v>
      </c>
      <c r="AX11" s="586">
        <v>0</v>
      </c>
      <c r="AY11" s="586">
        <v>0</v>
      </c>
      <c r="AZ11" s="586">
        <v>0</v>
      </c>
      <c r="BA11" s="586">
        <v>0</v>
      </c>
      <c r="BB11" s="586">
        <v>0</v>
      </c>
      <c r="BC11" s="586">
        <v>0</v>
      </c>
      <c r="BD11" s="586">
        <v>0</v>
      </c>
      <c r="BE11" s="586">
        <v>0</v>
      </c>
      <c r="BF11" s="586">
        <v>0</v>
      </c>
      <c r="BG11" s="586">
        <v>0</v>
      </c>
      <c r="BH11" s="586">
        <v>0</v>
      </c>
      <c r="BI11" s="586">
        <v>0</v>
      </c>
      <c r="BJ11" s="586">
        <v>0</v>
      </c>
      <c r="BK11" s="586">
        <v>0</v>
      </c>
      <c r="BL11" s="586">
        <v>0</v>
      </c>
      <c r="BM11" s="586">
        <v>0</v>
      </c>
      <c r="BN11" s="586">
        <v>0</v>
      </c>
      <c r="BO11" s="586">
        <v>0</v>
      </c>
      <c r="BP11" s="586">
        <v>0</v>
      </c>
      <c r="BQ11" s="586">
        <v>0</v>
      </c>
      <c r="BR11" s="586">
        <v>0</v>
      </c>
      <c r="BS11" s="586">
        <v>0</v>
      </c>
      <c r="BT11" s="586">
        <v>0</v>
      </c>
      <c r="BU11" s="586">
        <v>0</v>
      </c>
      <c r="BV11" s="586">
        <v>0</v>
      </c>
      <c r="BW11" s="586">
        <v>0</v>
      </c>
      <c r="BX11" s="586">
        <v>0</v>
      </c>
      <c r="BY11" s="586">
        <v>0</v>
      </c>
      <c r="BZ11" s="586">
        <v>0</v>
      </c>
      <c r="CA11" s="586">
        <v>0</v>
      </c>
      <c r="CB11" s="587">
        <f t="shared" ref="CB11:CB13" si="0">B11+D11+F11+H11+J11+L11++N11+P11+R11+T11++V11+X11+Z11+AB11+AD11+AF11+AH11+AJ11+AL11+AN11+AP11+AR11+AT11+AV11+AX11++AZ11+BB11+BD11+BF11+BH11+BJ11+BL11+BN11+BP11+BR11+BT11+BV11+BX11+BZ11</f>
        <v>0</v>
      </c>
      <c r="CC11" s="587">
        <f t="shared" ref="CC11:CC13" si="1">C11+E11+G11+I11+K11+M11++O11+Q11+S11+U11+W11+Y11+AA11+AC11+AE11+AG11+AI11+AK11+AM11+AO11+AQ11+AS11+AU11+AW11+AY11++BA11+BC11+BE11+BG11+BI11+BK11+BM11+BO11+BQ11+BS11+BU11+BW11+BY11+CA11</f>
        <v>0</v>
      </c>
      <c r="CE11" s="588">
        <v>2</v>
      </c>
    </row>
    <row r="12" spans="1:83">
      <c r="A12" s="585" t="s">
        <v>477</v>
      </c>
      <c r="B12" s="589">
        <v>0</v>
      </c>
      <c r="C12" s="589">
        <v>0</v>
      </c>
      <c r="D12" s="589">
        <v>0</v>
      </c>
      <c r="E12" s="589">
        <v>0</v>
      </c>
      <c r="F12" s="589">
        <v>0</v>
      </c>
      <c r="G12" s="589">
        <v>0</v>
      </c>
      <c r="H12" s="589">
        <v>0</v>
      </c>
      <c r="I12" s="589">
        <v>0</v>
      </c>
      <c r="J12" s="589">
        <v>0</v>
      </c>
      <c r="K12" s="589">
        <v>0</v>
      </c>
      <c r="L12" s="589">
        <v>0</v>
      </c>
      <c r="M12" s="589">
        <v>0</v>
      </c>
      <c r="N12" s="589">
        <v>0</v>
      </c>
      <c r="O12" s="589">
        <v>0</v>
      </c>
      <c r="P12" s="589">
        <v>0</v>
      </c>
      <c r="Q12" s="589">
        <v>0</v>
      </c>
      <c r="R12" s="589">
        <v>0</v>
      </c>
      <c r="S12" s="589">
        <v>0</v>
      </c>
      <c r="T12" s="589">
        <v>0</v>
      </c>
      <c r="U12" s="589">
        <v>0</v>
      </c>
      <c r="V12" s="589">
        <v>0</v>
      </c>
      <c r="W12" s="589">
        <v>0</v>
      </c>
      <c r="X12" s="589">
        <v>0</v>
      </c>
      <c r="Y12" s="589">
        <v>0</v>
      </c>
      <c r="Z12" s="589">
        <v>0</v>
      </c>
      <c r="AA12" s="589">
        <v>0</v>
      </c>
      <c r="AB12" s="589">
        <v>0</v>
      </c>
      <c r="AC12" s="589">
        <v>0</v>
      </c>
      <c r="AD12" s="589">
        <v>0</v>
      </c>
      <c r="AE12" s="589">
        <v>0</v>
      </c>
      <c r="AF12" s="589">
        <v>0</v>
      </c>
      <c r="AG12" s="589">
        <v>0</v>
      </c>
      <c r="AH12" s="589">
        <v>0</v>
      </c>
      <c r="AI12" s="589">
        <v>0</v>
      </c>
      <c r="AJ12" s="589">
        <v>0</v>
      </c>
      <c r="AK12" s="589">
        <v>0</v>
      </c>
      <c r="AL12" s="589">
        <v>0</v>
      </c>
      <c r="AM12" s="589">
        <v>0</v>
      </c>
      <c r="AN12" s="589">
        <v>0</v>
      </c>
      <c r="AO12" s="589">
        <v>0</v>
      </c>
      <c r="AP12" s="589">
        <v>0</v>
      </c>
      <c r="AQ12" s="589">
        <v>0</v>
      </c>
      <c r="AR12" s="589">
        <v>0</v>
      </c>
      <c r="AS12" s="589">
        <v>0</v>
      </c>
      <c r="AT12" s="589">
        <v>0</v>
      </c>
      <c r="AU12" s="589">
        <v>0</v>
      </c>
      <c r="AV12" s="589">
        <v>0</v>
      </c>
      <c r="AW12" s="589">
        <v>0</v>
      </c>
      <c r="AX12" s="589">
        <v>0</v>
      </c>
      <c r="AY12" s="589">
        <v>0</v>
      </c>
      <c r="AZ12" s="589">
        <v>0</v>
      </c>
      <c r="BA12" s="589">
        <v>0</v>
      </c>
      <c r="BB12" s="589">
        <v>0</v>
      </c>
      <c r="BC12" s="589">
        <v>0</v>
      </c>
      <c r="BD12" s="589">
        <v>0</v>
      </c>
      <c r="BE12" s="589">
        <v>0</v>
      </c>
      <c r="BF12" s="589">
        <v>0</v>
      </c>
      <c r="BG12" s="589">
        <v>0</v>
      </c>
      <c r="BH12" s="589">
        <v>0</v>
      </c>
      <c r="BI12" s="589">
        <v>0</v>
      </c>
      <c r="BJ12" s="589">
        <v>0</v>
      </c>
      <c r="BK12" s="589">
        <v>0</v>
      </c>
      <c r="BL12" s="589">
        <v>0</v>
      </c>
      <c r="BM12" s="589">
        <v>0</v>
      </c>
      <c r="BN12" s="589">
        <v>0</v>
      </c>
      <c r="BO12" s="589">
        <v>0</v>
      </c>
      <c r="BP12" s="589">
        <v>0</v>
      </c>
      <c r="BQ12" s="589">
        <v>0</v>
      </c>
      <c r="BR12" s="589">
        <v>0</v>
      </c>
      <c r="BS12" s="589">
        <v>0</v>
      </c>
      <c r="BT12" s="589">
        <v>0</v>
      </c>
      <c r="BU12" s="589">
        <v>0</v>
      </c>
      <c r="BV12" s="589">
        <v>0</v>
      </c>
      <c r="BW12" s="589">
        <v>0</v>
      </c>
      <c r="BX12" s="589">
        <v>0</v>
      </c>
      <c r="BY12" s="589">
        <v>0</v>
      </c>
      <c r="BZ12" s="589">
        <v>0</v>
      </c>
      <c r="CA12" s="589">
        <v>0</v>
      </c>
      <c r="CB12" s="587">
        <f t="shared" si="0"/>
        <v>0</v>
      </c>
      <c r="CC12" s="587">
        <f t="shared" si="1"/>
        <v>0</v>
      </c>
      <c r="CE12" s="588">
        <v>3</v>
      </c>
    </row>
    <row r="13" spans="1:83">
      <c r="A13" s="585" t="s">
        <v>833</v>
      </c>
      <c r="B13" s="589">
        <v>0</v>
      </c>
      <c r="C13" s="589">
        <v>0</v>
      </c>
      <c r="D13" s="589">
        <v>0</v>
      </c>
      <c r="E13" s="589">
        <v>0</v>
      </c>
      <c r="F13" s="589">
        <v>0</v>
      </c>
      <c r="G13" s="589">
        <v>0</v>
      </c>
      <c r="H13" s="589">
        <v>0</v>
      </c>
      <c r="I13" s="589">
        <v>0</v>
      </c>
      <c r="J13" s="589">
        <v>0</v>
      </c>
      <c r="K13" s="589">
        <v>0</v>
      </c>
      <c r="L13" s="589">
        <v>0</v>
      </c>
      <c r="M13" s="589">
        <v>0</v>
      </c>
      <c r="N13" s="589">
        <v>0</v>
      </c>
      <c r="O13" s="589">
        <v>0</v>
      </c>
      <c r="P13" s="589">
        <v>0</v>
      </c>
      <c r="Q13" s="589">
        <v>0</v>
      </c>
      <c r="R13" s="589">
        <v>0</v>
      </c>
      <c r="S13" s="589">
        <v>0</v>
      </c>
      <c r="T13" s="589">
        <v>0</v>
      </c>
      <c r="U13" s="589">
        <v>0</v>
      </c>
      <c r="V13" s="589">
        <v>0</v>
      </c>
      <c r="W13" s="589">
        <v>0</v>
      </c>
      <c r="X13" s="589">
        <v>0</v>
      </c>
      <c r="Y13" s="589">
        <v>0</v>
      </c>
      <c r="Z13" s="589">
        <v>0</v>
      </c>
      <c r="AA13" s="589">
        <v>0</v>
      </c>
      <c r="AB13" s="589">
        <v>0</v>
      </c>
      <c r="AC13" s="589">
        <v>0</v>
      </c>
      <c r="AD13" s="589">
        <v>0</v>
      </c>
      <c r="AE13" s="589">
        <v>0</v>
      </c>
      <c r="AF13" s="589">
        <v>0</v>
      </c>
      <c r="AG13" s="589">
        <v>0</v>
      </c>
      <c r="AH13" s="589">
        <v>0</v>
      </c>
      <c r="AI13" s="589">
        <v>0</v>
      </c>
      <c r="AJ13" s="589">
        <v>0</v>
      </c>
      <c r="AK13" s="589">
        <v>0</v>
      </c>
      <c r="AL13" s="589">
        <v>0</v>
      </c>
      <c r="AM13" s="589">
        <v>0</v>
      </c>
      <c r="AN13" s="589">
        <v>0</v>
      </c>
      <c r="AO13" s="589">
        <v>0</v>
      </c>
      <c r="AP13" s="589">
        <v>0</v>
      </c>
      <c r="AQ13" s="589">
        <v>0</v>
      </c>
      <c r="AR13" s="589">
        <v>0</v>
      </c>
      <c r="AS13" s="589">
        <v>0</v>
      </c>
      <c r="AT13" s="589">
        <v>0</v>
      </c>
      <c r="AU13" s="589">
        <v>0</v>
      </c>
      <c r="AV13" s="589">
        <v>0</v>
      </c>
      <c r="AW13" s="589">
        <v>0</v>
      </c>
      <c r="AX13" s="589">
        <v>0</v>
      </c>
      <c r="AY13" s="589">
        <v>0</v>
      </c>
      <c r="AZ13" s="589">
        <v>0</v>
      </c>
      <c r="BA13" s="589">
        <v>0</v>
      </c>
      <c r="BB13" s="589">
        <v>0</v>
      </c>
      <c r="BC13" s="589">
        <v>0</v>
      </c>
      <c r="BD13" s="589">
        <v>0</v>
      </c>
      <c r="BE13" s="589">
        <v>0</v>
      </c>
      <c r="BF13" s="589">
        <v>0</v>
      </c>
      <c r="BG13" s="589">
        <v>0</v>
      </c>
      <c r="BH13" s="589">
        <v>0</v>
      </c>
      <c r="BI13" s="589">
        <v>0</v>
      </c>
      <c r="BJ13" s="589">
        <v>0</v>
      </c>
      <c r="BK13" s="589">
        <v>0</v>
      </c>
      <c r="BL13" s="589">
        <v>0</v>
      </c>
      <c r="BM13" s="589">
        <v>0</v>
      </c>
      <c r="BN13" s="589">
        <v>0</v>
      </c>
      <c r="BO13" s="589">
        <v>0</v>
      </c>
      <c r="BP13" s="589">
        <v>0</v>
      </c>
      <c r="BQ13" s="589">
        <v>0</v>
      </c>
      <c r="BR13" s="589">
        <v>0</v>
      </c>
      <c r="BS13" s="589">
        <v>0</v>
      </c>
      <c r="BT13" s="589">
        <v>0</v>
      </c>
      <c r="BU13" s="589">
        <v>0</v>
      </c>
      <c r="BV13" s="589">
        <v>0</v>
      </c>
      <c r="BW13" s="589">
        <v>0</v>
      </c>
      <c r="BX13" s="589">
        <v>0</v>
      </c>
      <c r="BY13" s="589">
        <v>0</v>
      </c>
      <c r="BZ13" s="589">
        <v>0</v>
      </c>
      <c r="CA13" s="589">
        <v>0</v>
      </c>
      <c r="CB13" s="587">
        <f t="shared" si="0"/>
        <v>0</v>
      </c>
      <c r="CC13" s="587">
        <f t="shared" si="1"/>
        <v>0</v>
      </c>
      <c r="CE13" s="588">
        <v>4</v>
      </c>
    </row>
    <row r="14" spans="1:83" s="91" customFormat="1">
      <c r="A14" s="590" t="s">
        <v>834</v>
      </c>
      <c r="B14" s="591">
        <f>B11+B12+B13</f>
        <v>0</v>
      </c>
      <c r="C14" s="591">
        <f t="shared" ref="C14:BN14" si="2">C11+C12+C13</f>
        <v>0</v>
      </c>
      <c r="D14" s="591">
        <f t="shared" si="2"/>
        <v>0</v>
      </c>
      <c r="E14" s="591">
        <f t="shared" si="2"/>
        <v>0</v>
      </c>
      <c r="F14" s="591">
        <f t="shared" si="2"/>
        <v>0</v>
      </c>
      <c r="G14" s="591">
        <f t="shared" si="2"/>
        <v>0</v>
      </c>
      <c r="H14" s="591">
        <f t="shared" si="2"/>
        <v>0</v>
      </c>
      <c r="I14" s="591">
        <f t="shared" si="2"/>
        <v>0</v>
      </c>
      <c r="J14" s="591">
        <f t="shared" si="2"/>
        <v>0</v>
      </c>
      <c r="K14" s="591">
        <f t="shared" si="2"/>
        <v>0</v>
      </c>
      <c r="L14" s="591">
        <f t="shared" si="2"/>
        <v>0</v>
      </c>
      <c r="M14" s="591">
        <f t="shared" si="2"/>
        <v>0</v>
      </c>
      <c r="N14" s="591">
        <f t="shared" si="2"/>
        <v>0</v>
      </c>
      <c r="O14" s="591">
        <f t="shared" si="2"/>
        <v>0</v>
      </c>
      <c r="P14" s="591">
        <f t="shared" si="2"/>
        <v>0</v>
      </c>
      <c r="Q14" s="591">
        <f t="shared" si="2"/>
        <v>0</v>
      </c>
      <c r="R14" s="591">
        <f t="shared" si="2"/>
        <v>0</v>
      </c>
      <c r="S14" s="591">
        <f t="shared" si="2"/>
        <v>0</v>
      </c>
      <c r="T14" s="591">
        <f t="shared" si="2"/>
        <v>0</v>
      </c>
      <c r="U14" s="591">
        <f t="shared" si="2"/>
        <v>0</v>
      </c>
      <c r="V14" s="591">
        <f t="shared" si="2"/>
        <v>0</v>
      </c>
      <c r="W14" s="591">
        <f t="shared" si="2"/>
        <v>0</v>
      </c>
      <c r="X14" s="591">
        <f t="shared" si="2"/>
        <v>0</v>
      </c>
      <c r="Y14" s="591">
        <f t="shared" si="2"/>
        <v>0</v>
      </c>
      <c r="Z14" s="591">
        <f t="shared" si="2"/>
        <v>0</v>
      </c>
      <c r="AA14" s="591">
        <f t="shared" si="2"/>
        <v>0</v>
      </c>
      <c r="AB14" s="591">
        <f t="shared" si="2"/>
        <v>0</v>
      </c>
      <c r="AC14" s="591">
        <f t="shared" si="2"/>
        <v>0</v>
      </c>
      <c r="AD14" s="591">
        <f t="shared" si="2"/>
        <v>0</v>
      </c>
      <c r="AE14" s="591">
        <f t="shared" si="2"/>
        <v>0</v>
      </c>
      <c r="AF14" s="591">
        <f t="shared" si="2"/>
        <v>0</v>
      </c>
      <c r="AG14" s="591">
        <f t="shared" si="2"/>
        <v>0</v>
      </c>
      <c r="AH14" s="591">
        <f t="shared" si="2"/>
        <v>0</v>
      </c>
      <c r="AI14" s="591">
        <f t="shared" si="2"/>
        <v>0</v>
      </c>
      <c r="AJ14" s="591">
        <f t="shared" si="2"/>
        <v>0</v>
      </c>
      <c r="AK14" s="591">
        <f t="shared" si="2"/>
        <v>0</v>
      </c>
      <c r="AL14" s="591">
        <f t="shared" si="2"/>
        <v>0</v>
      </c>
      <c r="AM14" s="591">
        <f t="shared" si="2"/>
        <v>0</v>
      </c>
      <c r="AN14" s="591">
        <f t="shared" si="2"/>
        <v>0</v>
      </c>
      <c r="AO14" s="591">
        <f t="shared" si="2"/>
        <v>0</v>
      </c>
      <c r="AP14" s="591">
        <f t="shared" si="2"/>
        <v>0</v>
      </c>
      <c r="AQ14" s="591">
        <f t="shared" si="2"/>
        <v>0</v>
      </c>
      <c r="AR14" s="591">
        <f t="shared" si="2"/>
        <v>0</v>
      </c>
      <c r="AS14" s="591">
        <f t="shared" si="2"/>
        <v>0</v>
      </c>
      <c r="AT14" s="591">
        <f t="shared" si="2"/>
        <v>0</v>
      </c>
      <c r="AU14" s="591">
        <f t="shared" si="2"/>
        <v>0</v>
      </c>
      <c r="AV14" s="591">
        <f t="shared" si="2"/>
        <v>0</v>
      </c>
      <c r="AW14" s="591">
        <f t="shared" si="2"/>
        <v>0</v>
      </c>
      <c r="AX14" s="591">
        <f t="shared" si="2"/>
        <v>0</v>
      </c>
      <c r="AY14" s="591">
        <f t="shared" si="2"/>
        <v>0</v>
      </c>
      <c r="AZ14" s="591">
        <f t="shared" si="2"/>
        <v>0</v>
      </c>
      <c r="BA14" s="591">
        <f t="shared" si="2"/>
        <v>0</v>
      </c>
      <c r="BB14" s="591">
        <f t="shared" si="2"/>
        <v>0</v>
      </c>
      <c r="BC14" s="591">
        <f t="shared" si="2"/>
        <v>0</v>
      </c>
      <c r="BD14" s="591">
        <f t="shared" si="2"/>
        <v>0</v>
      </c>
      <c r="BE14" s="591">
        <f t="shared" si="2"/>
        <v>0</v>
      </c>
      <c r="BF14" s="591">
        <f t="shared" si="2"/>
        <v>0</v>
      </c>
      <c r="BG14" s="591">
        <f t="shared" si="2"/>
        <v>0</v>
      </c>
      <c r="BH14" s="591">
        <f t="shared" si="2"/>
        <v>0</v>
      </c>
      <c r="BI14" s="591">
        <f t="shared" si="2"/>
        <v>0</v>
      </c>
      <c r="BJ14" s="591">
        <f t="shared" si="2"/>
        <v>0</v>
      </c>
      <c r="BK14" s="591">
        <f t="shared" si="2"/>
        <v>0</v>
      </c>
      <c r="BL14" s="591">
        <f t="shared" si="2"/>
        <v>0</v>
      </c>
      <c r="BM14" s="591">
        <f t="shared" si="2"/>
        <v>0</v>
      </c>
      <c r="BN14" s="591">
        <f t="shared" si="2"/>
        <v>0</v>
      </c>
      <c r="BO14" s="591">
        <f t="shared" ref="BO14:CA14" si="3">BO11+BO12+BO13</f>
        <v>0</v>
      </c>
      <c r="BP14" s="591">
        <f t="shared" si="3"/>
        <v>0</v>
      </c>
      <c r="BQ14" s="591">
        <f t="shared" si="3"/>
        <v>0</v>
      </c>
      <c r="BR14" s="591">
        <f t="shared" si="3"/>
        <v>0</v>
      </c>
      <c r="BS14" s="591">
        <f t="shared" si="3"/>
        <v>0</v>
      </c>
      <c r="BT14" s="591">
        <f t="shared" si="3"/>
        <v>0</v>
      </c>
      <c r="BU14" s="591">
        <f t="shared" si="3"/>
        <v>0</v>
      </c>
      <c r="BV14" s="591">
        <f t="shared" si="3"/>
        <v>0</v>
      </c>
      <c r="BW14" s="591">
        <f t="shared" si="3"/>
        <v>0</v>
      </c>
      <c r="BX14" s="591">
        <f t="shared" si="3"/>
        <v>0</v>
      </c>
      <c r="BY14" s="591">
        <f t="shared" si="3"/>
        <v>0</v>
      </c>
      <c r="BZ14" s="591">
        <f t="shared" si="3"/>
        <v>0</v>
      </c>
      <c r="CA14" s="591">
        <f t="shared" si="3"/>
        <v>0</v>
      </c>
      <c r="CB14" s="591">
        <f>CB11+CB12+CB13</f>
        <v>0</v>
      </c>
      <c r="CC14" s="591">
        <f t="shared" ref="CC14" si="4">CC11+CC12+CC13</f>
        <v>0</v>
      </c>
      <c r="CE14" s="588">
        <v>6</v>
      </c>
    </row>
    <row r="15" spans="1:83">
      <c r="A15" s="583" t="s">
        <v>817</v>
      </c>
    </row>
  </sheetData>
  <mergeCells count="41">
    <mergeCell ref="V7:W7"/>
    <mergeCell ref="A7:A9"/>
    <mergeCell ref="B7:C7"/>
    <mergeCell ref="D7:E7"/>
    <mergeCell ref="F7:G7"/>
    <mergeCell ref="H7:I7"/>
    <mergeCell ref="J7:K7"/>
    <mergeCell ref="L7:M7"/>
    <mergeCell ref="N7:O7"/>
    <mergeCell ref="P7:Q7"/>
    <mergeCell ref="R7:S7"/>
    <mergeCell ref="T7:U7"/>
    <mergeCell ref="AT7:AU7"/>
    <mergeCell ref="X7:Y7"/>
    <mergeCell ref="Z7:AA7"/>
    <mergeCell ref="AB7:AC7"/>
    <mergeCell ref="AD7:AE7"/>
    <mergeCell ref="AF7:AG7"/>
    <mergeCell ref="AH7:AI7"/>
    <mergeCell ref="AJ7:AK7"/>
    <mergeCell ref="AL7:AM7"/>
    <mergeCell ref="AN7:AO7"/>
    <mergeCell ref="AP7:AQ7"/>
    <mergeCell ref="AR7:AS7"/>
    <mergeCell ref="BR7:BS7"/>
    <mergeCell ref="AV7:AW7"/>
    <mergeCell ref="AX7:AY7"/>
    <mergeCell ref="AZ7:BA7"/>
    <mergeCell ref="BB7:BC7"/>
    <mergeCell ref="BD7:BE7"/>
    <mergeCell ref="BF7:BG7"/>
    <mergeCell ref="BH7:BI7"/>
    <mergeCell ref="BJ7:BK7"/>
    <mergeCell ref="BL7:BM7"/>
    <mergeCell ref="BN7:BO7"/>
    <mergeCell ref="BP7:BQ7"/>
    <mergeCell ref="BT7:BU7"/>
    <mergeCell ref="BV7:BW7"/>
    <mergeCell ref="BX7:BY7"/>
    <mergeCell ref="BZ7:CA7"/>
    <mergeCell ref="CB7:CC7"/>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T1268"/>
  <sheetViews>
    <sheetView topLeftCell="A867" workbookViewId="0">
      <selection activeCell="E899" sqref="E899"/>
    </sheetView>
  </sheetViews>
  <sheetFormatPr defaultRowHeight="15"/>
  <cols>
    <col min="1" max="1" width="22.28515625" style="242" customWidth="1"/>
    <col min="2" max="2" width="64.28515625" style="242" customWidth="1"/>
    <col min="3" max="3" width="14.42578125" style="242" customWidth="1"/>
    <col min="4" max="4" width="14.85546875" style="242" customWidth="1"/>
    <col min="5" max="5" width="14.5703125" style="242" customWidth="1"/>
    <col min="6" max="6" width="15.7109375" style="242" customWidth="1"/>
    <col min="7" max="7" width="14.28515625" style="242" customWidth="1"/>
    <col min="8" max="8" width="15.42578125" style="242" customWidth="1"/>
    <col min="9" max="10" width="9.140625" style="183"/>
    <col min="11" max="16384" width="9.140625" style="242"/>
  </cols>
  <sheetData>
    <row r="1" spans="1:8">
      <c r="A1" s="242" t="s">
        <v>0</v>
      </c>
      <c r="B1" s="242" t="s">
        <v>835</v>
      </c>
    </row>
    <row r="2" spans="1:8">
      <c r="A2" s="242" t="s">
        <v>2</v>
      </c>
      <c r="B2" s="242" t="s">
        <v>836</v>
      </c>
    </row>
    <row r="3" spans="1:8">
      <c r="A3" s="242" t="s">
        <v>4</v>
      </c>
      <c r="B3" s="242" t="s">
        <v>475</v>
      </c>
      <c r="D3" s="592"/>
    </row>
    <row r="4" spans="1:8">
      <c r="A4" s="242" t="s">
        <v>6</v>
      </c>
      <c r="B4" s="242" t="s">
        <v>7</v>
      </c>
      <c r="D4" s="592"/>
    </row>
    <row r="5" spans="1:8">
      <c r="A5" s="242" t="s">
        <v>8</v>
      </c>
      <c r="B5" s="242" t="s">
        <v>9</v>
      </c>
      <c r="D5" s="592"/>
    </row>
    <row r="7" spans="1:8">
      <c r="A7" s="593"/>
      <c r="B7" s="593"/>
      <c r="C7" s="594" t="s">
        <v>10</v>
      </c>
      <c r="D7" s="595"/>
      <c r="E7" s="596"/>
      <c r="F7" s="595"/>
      <c r="G7" s="596"/>
      <c r="H7" s="593"/>
    </row>
    <row r="8" spans="1:8">
      <c r="A8" s="597" t="s">
        <v>16</v>
      </c>
      <c r="B8" s="598" t="s">
        <v>11</v>
      </c>
      <c r="C8" s="599" t="s">
        <v>12</v>
      </c>
      <c r="D8" s="600" t="s">
        <v>13</v>
      </c>
      <c r="E8" s="601"/>
      <c r="F8" s="600" t="s">
        <v>14</v>
      </c>
      <c r="G8" s="601"/>
      <c r="H8" s="602" t="s">
        <v>15</v>
      </c>
    </row>
    <row r="9" spans="1:8">
      <c r="A9" s="603"/>
      <c r="B9" s="598" t="s">
        <v>17</v>
      </c>
      <c r="C9" s="604" t="s">
        <v>18</v>
      </c>
      <c r="D9" s="605" t="s">
        <v>19</v>
      </c>
      <c r="E9" s="606" t="s">
        <v>20</v>
      </c>
      <c r="F9" s="606" t="s">
        <v>19</v>
      </c>
      <c r="G9" s="606" t="s">
        <v>20</v>
      </c>
      <c r="H9" s="607"/>
    </row>
    <row r="10" spans="1:8">
      <c r="A10" s="608">
        <v>1</v>
      </c>
      <c r="B10" s="609" t="s">
        <v>21</v>
      </c>
      <c r="C10" s="610">
        <f>C82+C184</f>
        <v>0</v>
      </c>
      <c r="D10" s="610">
        <f>D11+D34+D85+D101+D118+D155+D171</f>
        <v>0</v>
      </c>
      <c r="E10" s="610">
        <f>E11+E34+E85+E101+E118+E155+E171</f>
        <v>0</v>
      </c>
      <c r="F10" s="610">
        <f>F11+F34+F85+F101+F118+F155+F171</f>
        <v>0</v>
      </c>
      <c r="G10" s="610">
        <f>G11+G34+G85+G101+G118+G155+G171</f>
        <v>0</v>
      </c>
      <c r="H10" s="611">
        <f>SUM(C10:G10)</f>
        <v>0</v>
      </c>
    </row>
    <row r="11" spans="1:8">
      <c r="A11" s="612">
        <v>11</v>
      </c>
      <c r="B11" s="613" t="s">
        <v>22</v>
      </c>
      <c r="C11" s="614"/>
      <c r="D11" s="615">
        <f>D12+D16</f>
        <v>0</v>
      </c>
      <c r="E11" s="615">
        <f>E12+E16</f>
        <v>0</v>
      </c>
      <c r="F11" s="615">
        <f>F12+F16</f>
        <v>0</v>
      </c>
      <c r="G11" s="615">
        <f>G12+G16</f>
        <v>0</v>
      </c>
      <c r="H11" s="616">
        <f>SUM(D11:G11)</f>
        <v>0</v>
      </c>
    </row>
    <row r="12" spans="1:8">
      <c r="A12" s="612">
        <v>111</v>
      </c>
      <c r="B12" s="617" t="s">
        <v>23</v>
      </c>
      <c r="C12" s="614"/>
      <c r="D12" s="615">
        <f>SUM(D13:D15)</f>
        <v>0</v>
      </c>
      <c r="E12" s="615">
        <f>SUM(E13:E15)</f>
        <v>0</v>
      </c>
      <c r="F12" s="615">
        <f>SUM(F13:F15)</f>
        <v>0</v>
      </c>
      <c r="G12" s="615">
        <f>SUM(G13:G15)</f>
        <v>0</v>
      </c>
      <c r="H12" s="616">
        <f t="shared" ref="H12:H33" si="0">SUM(D12:G12)</f>
        <v>0</v>
      </c>
    </row>
    <row r="13" spans="1:8">
      <c r="A13" s="618" t="s">
        <v>24</v>
      </c>
      <c r="B13" s="619" t="s">
        <v>25</v>
      </c>
      <c r="C13" s="614"/>
      <c r="D13" s="620"/>
      <c r="E13" s="620"/>
      <c r="F13" s="620"/>
      <c r="G13" s="620"/>
      <c r="H13" s="616">
        <f t="shared" si="0"/>
        <v>0</v>
      </c>
    </row>
    <row r="14" spans="1:8">
      <c r="A14" s="618" t="s">
        <v>26</v>
      </c>
      <c r="B14" s="619" t="s">
        <v>27</v>
      </c>
      <c r="C14" s="614"/>
      <c r="D14" s="620"/>
      <c r="E14" s="620"/>
      <c r="F14" s="620"/>
      <c r="G14" s="620"/>
      <c r="H14" s="616">
        <f t="shared" si="0"/>
        <v>0</v>
      </c>
    </row>
    <row r="15" spans="1:8">
      <c r="A15" s="618">
        <v>1117</v>
      </c>
      <c r="B15" s="619" t="s">
        <v>28</v>
      </c>
      <c r="C15" s="614"/>
      <c r="D15" s="620"/>
      <c r="E15" s="620"/>
      <c r="F15" s="620"/>
      <c r="G15" s="620"/>
      <c r="H15" s="616">
        <f t="shared" si="0"/>
        <v>0</v>
      </c>
    </row>
    <row r="16" spans="1:8">
      <c r="A16" s="612">
        <v>112</v>
      </c>
      <c r="B16" s="621" t="s">
        <v>29</v>
      </c>
      <c r="C16" s="614"/>
      <c r="D16" s="615">
        <f>D17+D20+D23+D29+D32+D33</f>
        <v>0</v>
      </c>
      <c r="E16" s="615">
        <f>E17+E20+E23+E29+E32+E33</f>
        <v>0</v>
      </c>
      <c r="F16" s="615">
        <f>F17+F20+F23+F29+F32+F33</f>
        <v>0</v>
      </c>
      <c r="G16" s="615">
        <f>G17+G20+G23+G29+G32+G33</f>
        <v>0</v>
      </c>
      <c r="H16" s="616">
        <f t="shared" si="0"/>
        <v>0</v>
      </c>
    </row>
    <row r="17" spans="1:8">
      <c r="A17" s="618">
        <v>1121</v>
      </c>
      <c r="B17" s="619" t="s">
        <v>30</v>
      </c>
      <c r="C17" s="614"/>
      <c r="D17" s="615">
        <f>SUM(D18:D19)</f>
        <v>0</v>
      </c>
      <c r="E17" s="615">
        <f>SUM(E18:E19)</f>
        <v>0</v>
      </c>
      <c r="F17" s="615">
        <f>SUM(F18:F19)</f>
        <v>0</v>
      </c>
      <c r="G17" s="615">
        <f>SUM(G18:G19)</f>
        <v>0</v>
      </c>
      <c r="H17" s="616">
        <f t="shared" si="0"/>
        <v>0</v>
      </c>
    </row>
    <row r="18" spans="1:8">
      <c r="A18" s="618">
        <v>11211</v>
      </c>
      <c r="B18" s="619" t="s">
        <v>31</v>
      </c>
      <c r="C18" s="614"/>
      <c r="D18" s="620"/>
      <c r="E18" s="620"/>
      <c r="F18" s="620"/>
      <c r="G18" s="620"/>
      <c r="H18" s="616">
        <f t="shared" si="0"/>
        <v>0</v>
      </c>
    </row>
    <row r="19" spans="1:8">
      <c r="A19" s="618">
        <v>11219</v>
      </c>
      <c r="B19" s="619" t="s">
        <v>32</v>
      </c>
      <c r="C19" s="614"/>
      <c r="D19" s="620"/>
      <c r="E19" s="620"/>
      <c r="F19" s="620"/>
      <c r="G19" s="620"/>
      <c r="H19" s="616">
        <f t="shared" si="0"/>
        <v>0</v>
      </c>
    </row>
    <row r="20" spans="1:8">
      <c r="A20" s="618">
        <v>1122</v>
      </c>
      <c r="B20" s="622" t="s">
        <v>33</v>
      </c>
      <c r="C20" s="614"/>
      <c r="D20" s="623">
        <f>SUM(D21:D22)</f>
        <v>0</v>
      </c>
      <c r="E20" s="623">
        <f>SUM(E21:E22)</f>
        <v>0</v>
      </c>
      <c r="F20" s="623">
        <f>SUM(F21:F22)</f>
        <v>0</v>
      </c>
      <c r="G20" s="623">
        <f>SUM(G21:G22)</f>
        <v>0</v>
      </c>
      <c r="H20" s="616">
        <f t="shared" si="0"/>
        <v>0</v>
      </c>
    </row>
    <row r="21" spans="1:8">
      <c r="A21" s="618">
        <v>11221</v>
      </c>
      <c r="B21" s="619" t="s">
        <v>34</v>
      </c>
      <c r="C21" s="614"/>
      <c r="D21" s="620"/>
      <c r="E21" s="620"/>
      <c r="F21" s="620"/>
      <c r="G21" s="620"/>
      <c r="H21" s="616">
        <f t="shared" si="0"/>
        <v>0</v>
      </c>
    </row>
    <row r="22" spans="1:8">
      <c r="A22" s="618">
        <v>11229</v>
      </c>
      <c r="B22" s="619" t="s">
        <v>32</v>
      </c>
      <c r="C22" s="614"/>
      <c r="D22" s="620"/>
      <c r="E22" s="620"/>
      <c r="F22" s="620"/>
      <c r="G22" s="620"/>
      <c r="H22" s="616">
        <f t="shared" si="0"/>
        <v>0</v>
      </c>
    </row>
    <row r="23" spans="1:8">
      <c r="A23" s="618">
        <v>1123</v>
      </c>
      <c r="B23" s="619" t="s">
        <v>35</v>
      </c>
      <c r="C23" s="614"/>
      <c r="D23" s="615">
        <f>SUM(D24:D26)</f>
        <v>0</v>
      </c>
      <c r="E23" s="615">
        <f>SUM(E24:E26)</f>
        <v>0</v>
      </c>
      <c r="F23" s="615">
        <f>SUM(F24:F26)</f>
        <v>0</v>
      </c>
      <c r="G23" s="615">
        <f>SUM(G24:G26)</f>
        <v>0</v>
      </c>
      <c r="H23" s="616">
        <f t="shared" si="0"/>
        <v>0</v>
      </c>
    </row>
    <row r="24" spans="1:8">
      <c r="A24" s="618">
        <v>11231</v>
      </c>
      <c r="B24" s="619" t="s">
        <v>36</v>
      </c>
      <c r="C24" s="614"/>
      <c r="D24" s="620"/>
      <c r="E24" s="620"/>
      <c r="F24" s="620"/>
      <c r="G24" s="620"/>
      <c r="H24" s="616">
        <f t="shared" si="0"/>
        <v>0</v>
      </c>
    </row>
    <row r="25" spans="1:8">
      <c r="A25" s="618">
        <v>11232</v>
      </c>
      <c r="B25" s="619" t="s">
        <v>37</v>
      </c>
      <c r="C25" s="614"/>
      <c r="D25" s="620"/>
      <c r="E25" s="620"/>
      <c r="F25" s="620"/>
      <c r="G25" s="620"/>
      <c r="H25" s="616">
        <f t="shared" si="0"/>
        <v>0</v>
      </c>
    </row>
    <row r="26" spans="1:8">
      <c r="A26" s="618">
        <v>11239</v>
      </c>
      <c r="B26" s="619" t="s">
        <v>32</v>
      </c>
      <c r="C26" s="614"/>
      <c r="D26" s="615">
        <f>SUM(D27:D28)</f>
        <v>0</v>
      </c>
      <c r="E26" s="615">
        <f>SUM(E27:E28)</f>
        <v>0</v>
      </c>
      <c r="F26" s="615">
        <f>SUM(F27:F28)</f>
        <v>0</v>
      </c>
      <c r="G26" s="615">
        <f>SUM(G27:G28)</f>
        <v>0</v>
      </c>
      <c r="H26" s="616">
        <f t="shared" si="0"/>
        <v>0</v>
      </c>
    </row>
    <row r="27" spans="1:8">
      <c r="A27" s="618">
        <v>112391</v>
      </c>
      <c r="B27" s="619" t="s">
        <v>38</v>
      </c>
      <c r="C27" s="614"/>
      <c r="D27" s="620"/>
      <c r="E27" s="620"/>
      <c r="F27" s="620"/>
      <c r="G27" s="620"/>
      <c r="H27" s="616">
        <f t="shared" si="0"/>
        <v>0</v>
      </c>
    </row>
    <row r="28" spans="1:8">
      <c r="A28" s="618">
        <v>112392</v>
      </c>
      <c r="B28" s="619" t="s">
        <v>39</v>
      </c>
      <c r="C28" s="614"/>
      <c r="D28" s="620"/>
      <c r="E28" s="620"/>
      <c r="F28" s="620"/>
      <c r="G28" s="620"/>
      <c r="H28" s="616">
        <f t="shared" si="0"/>
        <v>0</v>
      </c>
    </row>
    <row r="29" spans="1:8">
      <c r="A29" s="618">
        <v>1124</v>
      </c>
      <c r="B29" s="619" t="s">
        <v>40</v>
      </c>
      <c r="C29" s="614"/>
      <c r="D29" s="615">
        <f>SUM(D30:D31)</f>
        <v>0</v>
      </c>
      <c r="E29" s="615">
        <f>SUM(E30:E31)</f>
        <v>0</v>
      </c>
      <c r="F29" s="615">
        <f>SUM(F30:F31)</f>
        <v>0</v>
      </c>
      <c r="G29" s="615">
        <f>SUM(G30:G31)</f>
        <v>0</v>
      </c>
      <c r="H29" s="616">
        <f t="shared" si="0"/>
        <v>0</v>
      </c>
    </row>
    <row r="30" spans="1:8">
      <c r="A30" s="618">
        <v>11241</v>
      </c>
      <c r="B30" s="619" t="s">
        <v>41</v>
      </c>
      <c r="C30" s="614"/>
      <c r="D30" s="620"/>
      <c r="E30" s="620"/>
      <c r="F30" s="620"/>
      <c r="G30" s="620"/>
      <c r="H30" s="616">
        <f t="shared" si="0"/>
        <v>0</v>
      </c>
    </row>
    <row r="31" spans="1:8">
      <c r="A31" s="618">
        <v>11249</v>
      </c>
      <c r="B31" s="619" t="s">
        <v>32</v>
      </c>
      <c r="C31" s="614"/>
      <c r="D31" s="620"/>
      <c r="E31" s="620"/>
      <c r="F31" s="620"/>
      <c r="G31" s="620"/>
      <c r="H31" s="616">
        <f t="shared" si="0"/>
        <v>0</v>
      </c>
    </row>
    <row r="32" spans="1:8">
      <c r="A32" s="618">
        <v>1127</v>
      </c>
      <c r="B32" s="619" t="s">
        <v>42</v>
      </c>
      <c r="C32" s="614"/>
      <c r="D32" s="620"/>
      <c r="E32" s="620"/>
      <c r="F32" s="620"/>
      <c r="G32" s="620"/>
      <c r="H32" s="616">
        <f t="shared" si="0"/>
        <v>0</v>
      </c>
    </row>
    <row r="33" spans="1:8">
      <c r="A33" s="618">
        <v>1128</v>
      </c>
      <c r="B33" s="619" t="s">
        <v>43</v>
      </c>
      <c r="C33" s="614"/>
      <c r="D33" s="620"/>
      <c r="E33" s="620"/>
      <c r="F33" s="620"/>
      <c r="G33" s="620"/>
      <c r="H33" s="616">
        <f t="shared" si="0"/>
        <v>0</v>
      </c>
    </row>
    <row r="34" spans="1:8">
      <c r="A34" s="612">
        <v>12</v>
      </c>
      <c r="B34" s="624" t="s">
        <v>44</v>
      </c>
      <c r="C34" s="615">
        <f>C82</f>
        <v>0</v>
      </c>
      <c r="D34" s="615">
        <f>D35+D48</f>
        <v>0</v>
      </c>
      <c r="E34" s="615">
        <f>E35+E48</f>
        <v>0</v>
      </c>
      <c r="F34" s="615">
        <f>F35+F48</f>
        <v>0</v>
      </c>
      <c r="G34" s="615">
        <f>G35+G48</f>
        <v>0</v>
      </c>
      <c r="H34" s="616">
        <f t="shared" ref="H34" si="1">SUM(C34:G34)</f>
        <v>0</v>
      </c>
    </row>
    <row r="35" spans="1:8">
      <c r="A35" s="612">
        <v>121</v>
      </c>
      <c r="B35" s="625" t="s">
        <v>45</v>
      </c>
      <c r="C35" s="614"/>
      <c r="D35" s="615">
        <f>D36+D37+D41+D45</f>
        <v>0</v>
      </c>
      <c r="E35" s="615">
        <f>E36+E37+E41+E45</f>
        <v>0</v>
      </c>
      <c r="F35" s="615">
        <f>F36+F37+F41+F45</f>
        <v>0</v>
      </c>
      <c r="G35" s="615">
        <f>G36+G37+G41+G45</f>
        <v>0</v>
      </c>
      <c r="H35" s="616">
        <f>SUM(D35:G35)</f>
        <v>0</v>
      </c>
    </row>
    <row r="36" spans="1:8">
      <c r="A36" s="618">
        <v>1211</v>
      </c>
      <c r="B36" s="626" t="s">
        <v>46</v>
      </c>
      <c r="C36" s="614"/>
      <c r="D36" s="620"/>
      <c r="E36" s="620"/>
      <c r="F36" s="620"/>
      <c r="G36" s="620"/>
      <c r="H36" s="616">
        <f t="shared" ref="H36:H81" si="2">SUM(D36:G36)</f>
        <v>0</v>
      </c>
    </row>
    <row r="37" spans="1:8">
      <c r="A37" s="618">
        <v>1212</v>
      </c>
      <c r="B37" s="626" t="s">
        <v>47</v>
      </c>
      <c r="C37" s="614"/>
      <c r="D37" s="615">
        <f>SUM(D38:D40)</f>
        <v>0</v>
      </c>
      <c r="E37" s="615">
        <f>SUM(E38:E40)</f>
        <v>0</v>
      </c>
      <c r="F37" s="615">
        <f>SUM(F38:F40)</f>
        <v>0</v>
      </c>
      <c r="G37" s="615">
        <f>SUM(G38:G40)</f>
        <v>0</v>
      </c>
      <c r="H37" s="616">
        <f t="shared" si="2"/>
        <v>0</v>
      </c>
    </row>
    <row r="38" spans="1:8">
      <c r="A38" s="618">
        <v>12121</v>
      </c>
      <c r="B38" s="626" t="s">
        <v>48</v>
      </c>
      <c r="C38" s="614"/>
      <c r="D38" s="620"/>
      <c r="E38" s="620"/>
      <c r="F38" s="620"/>
      <c r="G38" s="620"/>
      <c r="H38" s="616">
        <f t="shared" si="2"/>
        <v>0</v>
      </c>
    </row>
    <row r="39" spans="1:8">
      <c r="A39" s="618" t="s">
        <v>49</v>
      </c>
      <c r="B39" s="627" t="s">
        <v>50</v>
      </c>
      <c r="C39" s="614"/>
      <c r="D39" s="620"/>
      <c r="E39" s="620"/>
      <c r="F39" s="620"/>
      <c r="G39" s="620"/>
      <c r="H39" s="616">
        <f t="shared" si="2"/>
        <v>0</v>
      </c>
    </row>
    <row r="40" spans="1:8">
      <c r="A40" s="618" t="s">
        <v>51</v>
      </c>
      <c r="B40" s="626" t="s">
        <v>52</v>
      </c>
      <c r="C40" s="614"/>
      <c r="D40" s="620"/>
      <c r="E40" s="620"/>
      <c r="F40" s="620"/>
      <c r="G40" s="620"/>
      <c r="H40" s="616">
        <f t="shared" si="2"/>
        <v>0</v>
      </c>
    </row>
    <row r="41" spans="1:8">
      <c r="A41" s="618">
        <v>1213</v>
      </c>
      <c r="B41" s="626" t="s">
        <v>53</v>
      </c>
      <c r="C41" s="614"/>
      <c r="D41" s="615">
        <f>SUM(D42:D44)</f>
        <v>0</v>
      </c>
      <c r="E41" s="615">
        <f>SUM(E42:E44)</f>
        <v>0</v>
      </c>
      <c r="F41" s="615">
        <f>SUM(F42:F44)</f>
        <v>0</v>
      </c>
      <c r="G41" s="615">
        <f>SUM(G42:G44)</f>
        <v>0</v>
      </c>
      <c r="H41" s="616">
        <f t="shared" si="2"/>
        <v>0</v>
      </c>
    </row>
    <row r="42" spans="1:8">
      <c r="A42" s="618">
        <v>12131</v>
      </c>
      <c r="B42" s="626" t="s">
        <v>48</v>
      </c>
      <c r="C42" s="614"/>
      <c r="D42" s="620"/>
      <c r="E42" s="620"/>
      <c r="F42" s="620"/>
      <c r="G42" s="620"/>
      <c r="H42" s="616">
        <f t="shared" si="2"/>
        <v>0</v>
      </c>
    </row>
    <row r="43" spans="1:8">
      <c r="A43" s="618" t="s">
        <v>54</v>
      </c>
      <c r="B43" s="627" t="s">
        <v>50</v>
      </c>
      <c r="C43" s="614"/>
      <c r="D43" s="620"/>
      <c r="E43" s="620"/>
      <c r="F43" s="620"/>
      <c r="G43" s="620"/>
      <c r="H43" s="616">
        <f t="shared" si="2"/>
        <v>0</v>
      </c>
    </row>
    <row r="44" spans="1:8">
      <c r="A44" s="618" t="s">
        <v>55</v>
      </c>
      <c r="B44" s="626" t="s">
        <v>52</v>
      </c>
      <c r="C44" s="614"/>
      <c r="D44" s="620"/>
      <c r="E44" s="620"/>
      <c r="F44" s="620"/>
      <c r="G44" s="620"/>
      <c r="H44" s="616">
        <f t="shared" si="2"/>
        <v>0</v>
      </c>
    </row>
    <row r="45" spans="1:8">
      <c r="A45" s="618">
        <v>1214</v>
      </c>
      <c r="B45" s="626" t="s">
        <v>56</v>
      </c>
      <c r="C45" s="614"/>
      <c r="D45" s="615">
        <f>SUM(D46:D47)</f>
        <v>0</v>
      </c>
      <c r="E45" s="615">
        <f>SUM(E46:E47)</f>
        <v>0</v>
      </c>
      <c r="F45" s="615">
        <f>SUM(F46:F47)</f>
        <v>0</v>
      </c>
      <c r="G45" s="615">
        <f>SUM(G46:G47)</f>
        <v>0</v>
      </c>
      <c r="H45" s="616">
        <f t="shared" si="2"/>
        <v>0</v>
      </c>
    </row>
    <row r="46" spans="1:8">
      <c r="A46" s="618">
        <v>12141</v>
      </c>
      <c r="B46" s="626" t="s">
        <v>57</v>
      </c>
      <c r="C46" s="614"/>
      <c r="D46" s="620"/>
      <c r="E46" s="620"/>
      <c r="F46" s="620"/>
      <c r="G46" s="620"/>
      <c r="H46" s="616">
        <f t="shared" si="2"/>
        <v>0</v>
      </c>
    </row>
    <row r="47" spans="1:8">
      <c r="A47" s="618">
        <v>12149</v>
      </c>
      <c r="B47" s="626" t="s">
        <v>52</v>
      </c>
      <c r="C47" s="614"/>
      <c r="D47" s="620"/>
      <c r="E47" s="620"/>
      <c r="F47" s="620"/>
      <c r="G47" s="620"/>
      <c r="H47" s="616">
        <f t="shared" si="2"/>
        <v>0</v>
      </c>
    </row>
    <row r="48" spans="1:8">
      <c r="A48" s="612">
        <v>122</v>
      </c>
      <c r="B48" s="625" t="s">
        <v>58</v>
      </c>
      <c r="C48" s="614"/>
      <c r="D48" s="611">
        <f>D49+D59+D69+D79</f>
        <v>0</v>
      </c>
      <c r="E48" s="611">
        <f>E49+E59+E69+E79</f>
        <v>0</v>
      </c>
      <c r="F48" s="611">
        <f>F49+F59+F69+F79</f>
        <v>0</v>
      </c>
      <c r="G48" s="611">
        <f>G49+G59+G69+G79</f>
        <v>0</v>
      </c>
      <c r="H48" s="616">
        <f t="shared" si="2"/>
        <v>0</v>
      </c>
    </row>
    <row r="49" spans="1:8">
      <c r="A49" s="628">
        <v>1221</v>
      </c>
      <c r="B49" s="629" t="s">
        <v>59</v>
      </c>
      <c r="C49" s="614"/>
      <c r="D49" s="611">
        <f>D50+D51</f>
        <v>0</v>
      </c>
      <c r="E49" s="611">
        <f>E50+E51</f>
        <v>0</v>
      </c>
      <c r="F49" s="611">
        <f>F50+F51</f>
        <v>0</v>
      </c>
      <c r="G49" s="611">
        <f>G50+G51</f>
        <v>0</v>
      </c>
      <c r="H49" s="616">
        <f t="shared" si="2"/>
        <v>0</v>
      </c>
    </row>
    <row r="50" spans="1:8">
      <c r="A50" s="618">
        <v>12211</v>
      </c>
      <c r="B50" s="626" t="s">
        <v>46</v>
      </c>
      <c r="C50" s="614"/>
      <c r="D50" s="620"/>
      <c r="E50" s="620"/>
      <c r="F50" s="620"/>
      <c r="G50" s="620"/>
      <c r="H50" s="616">
        <f t="shared" si="2"/>
        <v>0</v>
      </c>
    </row>
    <row r="51" spans="1:8">
      <c r="A51" s="618">
        <v>12212</v>
      </c>
      <c r="B51" s="630" t="s">
        <v>47</v>
      </c>
      <c r="C51" s="614"/>
      <c r="D51" s="611">
        <f>SUM(D52:D54)</f>
        <v>0</v>
      </c>
      <c r="E51" s="611">
        <f>SUM(E52:E54)</f>
        <v>0</v>
      </c>
      <c r="F51" s="611">
        <f>SUM(F52:F54)</f>
        <v>0</v>
      </c>
      <c r="G51" s="611">
        <f>SUM(G52:G54)</f>
        <v>0</v>
      </c>
      <c r="H51" s="616">
        <f t="shared" si="2"/>
        <v>0</v>
      </c>
    </row>
    <row r="52" spans="1:8">
      <c r="A52" s="618">
        <v>122121</v>
      </c>
      <c r="B52" s="630" t="s">
        <v>60</v>
      </c>
      <c r="C52" s="614"/>
      <c r="D52" s="620"/>
      <c r="E52" s="620"/>
      <c r="F52" s="620"/>
      <c r="G52" s="620"/>
      <c r="H52" s="616">
        <f t="shared" si="2"/>
        <v>0</v>
      </c>
    </row>
    <row r="53" spans="1:8">
      <c r="A53" s="631" t="s">
        <v>61</v>
      </c>
      <c r="B53" s="627" t="s">
        <v>50</v>
      </c>
      <c r="C53" s="614"/>
      <c r="D53" s="620"/>
      <c r="E53" s="620"/>
      <c r="F53" s="620"/>
      <c r="G53" s="620"/>
      <c r="H53" s="616">
        <f t="shared" si="2"/>
        <v>0</v>
      </c>
    </row>
    <row r="54" spans="1:8">
      <c r="A54" s="618" t="s">
        <v>62</v>
      </c>
      <c r="B54" s="630" t="s">
        <v>63</v>
      </c>
      <c r="C54" s="614"/>
      <c r="D54" s="620"/>
      <c r="E54" s="620"/>
      <c r="F54" s="620"/>
      <c r="G54" s="620"/>
      <c r="H54" s="616">
        <f t="shared" si="2"/>
        <v>0</v>
      </c>
    </row>
    <row r="55" spans="1:8">
      <c r="A55" s="618">
        <v>12213</v>
      </c>
      <c r="B55" s="626" t="s">
        <v>53</v>
      </c>
      <c r="C55" s="614"/>
      <c r="D55" s="611">
        <f>SUM(D56:D58)</f>
        <v>0</v>
      </c>
      <c r="E55" s="611">
        <f>SUM(E56:E58)</f>
        <v>0</v>
      </c>
      <c r="F55" s="611">
        <f>SUM(F56:F58)</f>
        <v>0</v>
      </c>
      <c r="G55" s="611">
        <f>SUM(G56:G58)</f>
        <v>0</v>
      </c>
      <c r="H55" s="616">
        <f t="shared" si="2"/>
        <v>0</v>
      </c>
    </row>
    <row r="56" spans="1:8">
      <c r="A56" s="618">
        <v>122131</v>
      </c>
      <c r="B56" s="630" t="s">
        <v>60</v>
      </c>
      <c r="C56" s="614"/>
      <c r="D56" s="620"/>
      <c r="E56" s="620"/>
      <c r="F56" s="620"/>
      <c r="G56" s="620"/>
      <c r="H56" s="616">
        <f t="shared" si="2"/>
        <v>0</v>
      </c>
    </row>
    <row r="57" spans="1:8">
      <c r="A57" s="618" t="s">
        <v>64</v>
      </c>
      <c r="B57" s="627" t="s">
        <v>50</v>
      </c>
      <c r="C57" s="614"/>
      <c r="D57" s="620"/>
      <c r="E57" s="620"/>
      <c r="F57" s="620"/>
      <c r="G57" s="620"/>
      <c r="H57" s="616">
        <f t="shared" si="2"/>
        <v>0</v>
      </c>
    </row>
    <row r="58" spans="1:8">
      <c r="A58" s="618" t="s">
        <v>65</v>
      </c>
      <c r="B58" s="630" t="s">
        <v>63</v>
      </c>
      <c r="C58" s="614"/>
      <c r="D58" s="620"/>
      <c r="E58" s="620"/>
      <c r="F58" s="620"/>
      <c r="G58" s="620"/>
      <c r="H58" s="616">
        <f t="shared" si="2"/>
        <v>0</v>
      </c>
    </row>
    <row r="59" spans="1:8">
      <c r="A59" s="628">
        <v>1222</v>
      </c>
      <c r="B59" s="629" t="s">
        <v>66</v>
      </c>
      <c r="C59" s="614"/>
      <c r="D59" s="611">
        <f>D60+D61+D65</f>
        <v>0</v>
      </c>
      <c r="E59" s="611">
        <f>E60+E61+E65</f>
        <v>0</v>
      </c>
      <c r="F59" s="611">
        <f>F60+F61+F65</f>
        <v>0</v>
      </c>
      <c r="G59" s="611">
        <f>G60+G61+G65</f>
        <v>0</v>
      </c>
      <c r="H59" s="616">
        <f t="shared" si="2"/>
        <v>0</v>
      </c>
    </row>
    <row r="60" spans="1:8">
      <c r="A60" s="618">
        <v>12221</v>
      </c>
      <c r="B60" s="626" t="s">
        <v>46</v>
      </c>
      <c r="C60" s="614"/>
      <c r="D60" s="620"/>
      <c r="E60" s="620"/>
      <c r="F60" s="620"/>
      <c r="G60" s="620"/>
      <c r="H60" s="616">
        <f t="shared" si="2"/>
        <v>0</v>
      </c>
    </row>
    <row r="61" spans="1:8">
      <c r="A61" s="618">
        <v>12222</v>
      </c>
      <c r="B61" s="632" t="s">
        <v>47</v>
      </c>
      <c r="C61" s="614"/>
      <c r="D61" s="611">
        <f>SUM(D62:D64)</f>
        <v>0</v>
      </c>
      <c r="E61" s="611">
        <f>SUM(E62:E64)</f>
        <v>0</v>
      </c>
      <c r="F61" s="611">
        <f>SUM(F62:F64)</f>
        <v>0</v>
      </c>
      <c r="G61" s="611">
        <f>SUM(G62:G64)</f>
        <v>0</v>
      </c>
      <c r="H61" s="616">
        <f t="shared" si="2"/>
        <v>0</v>
      </c>
    </row>
    <row r="62" spans="1:8">
      <c r="A62" s="618">
        <v>122221</v>
      </c>
      <c r="B62" s="630" t="s">
        <v>60</v>
      </c>
      <c r="C62" s="614"/>
      <c r="D62" s="620"/>
      <c r="E62" s="620"/>
      <c r="F62" s="620"/>
      <c r="G62" s="620"/>
      <c r="H62" s="616">
        <f t="shared" si="2"/>
        <v>0</v>
      </c>
    </row>
    <row r="63" spans="1:8">
      <c r="A63" s="618" t="s">
        <v>67</v>
      </c>
      <c r="B63" s="627" t="s">
        <v>50</v>
      </c>
      <c r="C63" s="614"/>
      <c r="D63" s="620"/>
      <c r="E63" s="620"/>
      <c r="F63" s="620"/>
      <c r="G63" s="620"/>
      <c r="H63" s="616">
        <f t="shared" si="2"/>
        <v>0</v>
      </c>
    </row>
    <row r="64" spans="1:8">
      <c r="A64" s="618" t="s">
        <v>68</v>
      </c>
      <c r="B64" s="630" t="s">
        <v>63</v>
      </c>
      <c r="C64" s="614"/>
      <c r="D64" s="620"/>
      <c r="E64" s="620"/>
      <c r="F64" s="620"/>
      <c r="G64" s="620"/>
      <c r="H64" s="616">
        <f t="shared" si="2"/>
        <v>0</v>
      </c>
    </row>
    <row r="65" spans="1:8">
      <c r="A65" s="618">
        <v>12223</v>
      </c>
      <c r="B65" s="626" t="s">
        <v>53</v>
      </c>
      <c r="C65" s="614"/>
      <c r="D65" s="611">
        <f>SUM(D66:D68)</f>
        <v>0</v>
      </c>
      <c r="E65" s="611">
        <f>SUM(E66:E68)</f>
        <v>0</v>
      </c>
      <c r="F65" s="611">
        <f>SUM(F66:F68)</f>
        <v>0</v>
      </c>
      <c r="G65" s="611">
        <f>SUM(G66:G68)</f>
        <v>0</v>
      </c>
      <c r="H65" s="616">
        <f t="shared" si="2"/>
        <v>0</v>
      </c>
    </row>
    <row r="66" spans="1:8">
      <c r="A66" s="618">
        <v>122231</v>
      </c>
      <c r="B66" s="630" t="s">
        <v>60</v>
      </c>
      <c r="C66" s="614"/>
      <c r="D66" s="620"/>
      <c r="E66" s="620"/>
      <c r="F66" s="620"/>
      <c r="G66" s="620"/>
      <c r="H66" s="616">
        <f t="shared" si="2"/>
        <v>0</v>
      </c>
    </row>
    <row r="67" spans="1:8">
      <c r="A67" s="618" t="s">
        <v>69</v>
      </c>
      <c r="B67" s="627" t="s">
        <v>50</v>
      </c>
      <c r="C67" s="614"/>
      <c r="D67" s="620"/>
      <c r="E67" s="620"/>
      <c r="F67" s="620"/>
      <c r="G67" s="620"/>
      <c r="H67" s="616">
        <f t="shared" si="2"/>
        <v>0</v>
      </c>
    </row>
    <row r="68" spans="1:8">
      <c r="A68" s="618" t="s">
        <v>70</v>
      </c>
      <c r="B68" s="630" t="s">
        <v>63</v>
      </c>
      <c r="C68" s="614"/>
      <c r="D68" s="620"/>
      <c r="E68" s="620"/>
      <c r="F68" s="620"/>
      <c r="G68" s="620"/>
      <c r="H68" s="616">
        <f t="shared" si="2"/>
        <v>0</v>
      </c>
    </row>
    <row r="69" spans="1:8">
      <c r="A69" s="628">
        <v>1223</v>
      </c>
      <c r="B69" s="629" t="s">
        <v>71</v>
      </c>
      <c r="C69" s="614"/>
      <c r="D69" s="611">
        <f>D70+D71+D75</f>
        <v>0</v>
      </c>
      <c r="E69" s="611">
        <f>E70+E71+E75</f>
        <v>0</v>
      </c>
      <c r="F69" s="611">
        <f>F70+F71+F75</f>
        <v>0</v>
      </c>
      <c r="G69" s="611">
        <f>G70+G71+G75</f>
        <v>0</v>
      </c>
      <c r="H69" s="616">
        <f t="shared" si="2"/>
        <v>0</v>
      </c>
    </row>
    <row r="70" spans="1:8">
      <c r="A70" s="618">
        <v>12231</v>
      </c>
      <c r="B70" s="626" t="s">
        <v>46</v>
      </c>
      <c r="C70" s="614"/>
      <c r="D70" s="620"/>
      <c r="E70" s="620"/>
      <c r="F70" s="620"/>
      <c r="G70" s="620"/>
      <c r="H70" s="616">
        <f t="shared" si="2"/>
        <v>0</v>
      </c>
    </row>
    <row r="71" spans="1:8">
      <c r="A71" s="618">
        <v>12232</v>
      </c>
      <c r="B71" s="630" t="s">
        <v>47</v>
      </c>
      <c r="C71" s="614"/>
      <c r="D71" s="611">
        <f>SUM(D72:D74)</f>
        <v>0</v>
      </c>
      <c r="E71" s="611">
        <f>SUM(E72:E74)</f>
        <v>0</v>
      </c>
      <c r="F71" s="611">
        <f>SUM(F72:F74)</f>
        <v>0</v>
      </c>
      <c r="G71" s="611">
        <f>SUM(G72:G74)</f>
        <v>0</v>
      </c>
      <c r="H71" s="616">
        <f t="shared" si="2"/>
        <v>0</v>
      </c>
    </row>
    <row r="72" spans="1:8">
      <c r="A72" s="618">
        <v>122321</v>
      </c>
      <c r="B72" s="630" t="s">
        <v>60</v>
      </c>
      <c r="C72" s="614"/>
      <c r="D72" s="620"/>
      <c r="E72" s="620"/>
      <c r="F72" s="620"/>
      <c r="G72" s="620"/>
      <c r="H72" s="616">
        <f t="shared" si="2"/>
        <v>0</v>
      </c>
    </row>
    <row r="73" spans="1:8">
      <c r="A73" s="618" t="s">
        <v>72</v>
      </c>
      <c r="B73" s="627" t="s">
        <v>50</v>
      </c>
      <c r="C73" s="614"/>
      <c r="D73" s="620"/>
      <c r="E73" s="620"/>
      <c r="F73" s="620"/>
      <c r="G73" s="620"/>
      <c r="H73" s="616">
        <f t="shared" si="2"/>
        <v>0</v>
      </c>
    </row>
    <row r="74" spans="1:8">
      <c r="A74" s="618" t="s">
        <v>73</v>
      </c>
      <c r="B74" s="630" t="s">
        <v>63</v>
      </c>
      <c r="C74" s="614"/>
      <c r="D74" s="620"/>
      <c r="E74" s="620"/>
      <c r="F74" s="620"/>
      <c r="G74" s="620"/>
      <c r="H74" s="616">
        <f t="shared" si="2"/>
        <v>0</v>
      </c>
    </row>
    <row r="75" spans="1:8">
      <c r="A75" s="618">
        <v>12233</v>
      </c>
      <c r="B75" s="626" t="s">
        <v>53</v>
      </c>
      <c r="C75" s="614"/>
      <c r="D75" s="611">
        <f>SUM(D76:D78)</f>
        <v>0</v>
      </c>
      <c r="E75" s="611">
        <f>SUM(E76:E78)</f>
        <v>0</v>
      </c>
      <c r="F75" s="611">
        <f>SUM(F76:F78)</f>
        <v>0</v>
      </c>
      <c r="G75" s="611">
        <f>SUM(G76:G78)</f>
        <v>0</v>
      </c>
      <c r="H75" s="616">
        <f t="shared" si="2"/>
        <v>0</v>
      </c>
    </row>
    <row r="76" spans="1:8">
      <c r="A76" s="618">
        <v>122331</v>
      </c>
      <c r="B76" s="630" t="s">
        <v>60</v>
      </c>
      <c r="C76" s="614"/>
      <c r="D76" s="620"/>
      <c r="E76" s="620"/>
      <c r="F76" s="620"/>
      <c r="G76" s="620"/>
      <c r="H76" s="616">
        <f t="shared" si="2"/>
        <v>0</v>
      </c>
    </row>
    <row r="77" spans="1:8">
      <c r="A77" s="618" t="s">
        <v>74</v>
      </c>
      <c r="B77" s="627" t="s">
        <v>50</v>
      </c>
      <c r="C77" s="614"/>
      <c r="D77" s="620"/>
      <c r="E77" s="620"/>
      <c r="F77" s="620"/>
      <c r="G77" s="620"/>
      <c r="H77" s="616">
        <f t="shared" si="2"/>
        <v>0</v>
      </c>
    </row>
    <row r="78" spans="1:8">
      <c r="A78" s="618" t="s">
        <v>75</v>
      </c>
      <c r="B78" s="630" t="s">
        <v>63</v>
      </c>
      <c r="C78" s="614"/>
      <c r="D78" s="620"/>
      <c r="E78" s="620"/>
      <c r="F78" s="620"/>
      <c r="G78" s="620"/>
      <c r="H78" s="616">
        <f t="shared" si="2"/>
        <v>0</v>
      </c>
    </row>
    <row r="79" spans="1:8">
      <c r="A79" s="628">
        <v>1224</v>
      </c>
      <c r="B79" s="633" t="s">
        <v>76</v>
      </c>
      <c r="C79" s="614"/>
      <c r="D79" s="611">
        <f>SUM(D80:D81)</f>
        <v>0</v>
      </c>
      <c r="E79" s="611">
        <f>SUM(E80:E81)</f>
        <v>0</v>
      </c>
      <c r="F79" s="611">
        <f>SUM(F80:F81)</f>
        <v>0</v>
      </c>
      <c r="G79" s="611">
        <f>SUM(G80:G81)</f>
        <v>0</v>
      </c>
      <c r="H79" s="616">
        <f t="shared" si="2"/>
        <v>0</v>
      </c>
    </row>
    <row r="80" spans="1:8">
      <c r="A80" s="618">
        <v>12241</v>
      </c>
      <c r="B80" s="626" t="s">
        <v>77</v>
      </c>
      <c r="C80" s="614"/>
      <c r="D80" s="620"/>
      <c r="E80" s="620"/>
      <c r="F80" s="620"/>
      <c r="G80" s="620"/>
      <c r="H80" s="616">
        <f t="shared" si="2"/>
        <v>0</v>
      </c>
    </row>
    <row r="81" spans="1:8">
      <c r="A81" s="618">
        <v>12249</v>
      </c>
      <c r="B81" s="626" t="s">
        <v>52</v>
      </c>
      <c r="C81" s="614"/>
      <c r="D81" s="620"/>
      <c r="E81" s="620"/>
      <c r="F81" s="620"/>
      <c r="G81" s="620"/>
      <c r="H81" s="616">
        <f t="shared" si="2"/>
        <v>0</v>
      </c>
    </row>
    <row r="82" spans="1:8">
      <c r="A82" s="634" t="s">
        <v>78</v>
      </c>
      <c r="B82" s="625" t="s">
        <v>79</v>
      </c>
      <c r="C82" s="611">
        <f>SUM(C83:C84)</f>
        <v>0</v>
      </c>
      <c r="D82" s="635"/>
      <c r="E82" s="635"/>
      <c r="F82" s="635"/>
      <c r="G82" s="635"/>
      <c r="H82" s="616">
        <f>C82</f>
        <v>0</v>
      </c>
    </row>
    <row r="83" spans="1:8">
      <c r="A83" s="636" t="s">
        <v>80</v>
      </c>
      <c r="B83" s="626" t="s">
        <v>81</v>
      </c>
      <c r="C83" s="620"/>
      <c r="D83" s="635"/>
      <c r="E83" s="635"/>
      <c r="F83" s="635"/>
      <c r="G83" s="635"/>
      <c r="H83" s="616">
        <f>C83</f>
        <v>0</v>
      </c>
    </row>
    <row r="84" spans="1:8">
      <c r="A84" s="636" t="s">
        <v>82</v>
      </c>
      <c r="B84" s="626" t="s">
        <v>83</v>
      </c>
      <c r="C84" s="620"/>
      <c r="D84" s="635"/>
      <c r="E84" s="635"/>
      <c r="F84" s="635"/>
      <c r="G84" s="635"/>
      <c r="H84" s="616">
        <f>C84</f>
        <v>0</v>
      </c>
    </row>
    <row r="85" spans="1:8">
      <c r="A85" s="612">
        <v>13</v>
      </c>
      <c r="B85" s="624" t="s">
        <v>84</v>
      </c>
      <c r="C85" s="614"/>
      <c r="D85" s="611">
        <f>D86+D96</f>
        <v>0</v>
      </c>
      <c r="E85" s="611">
        <f>E93+E96</f>
        <v>0</v>
      </c>
      <c r="F85" s="611">
        <f>F86+F96</f>
        <v>0</v>
      </c>
      <c r="G85" s="611">
        <f>G93+G96</f>
        <v>0</v>
      </c>
      <c r="H85" s="616">
        <f>SUM(D85:G85)</f>
        <v>0</v>
      </c>
    </row>
    <row r="86" spans="1:8">
      <c r="A86" s="637">
        <v>131</v>
      </c>
      <c r="B86" s="625" t="s">
        <v>85</v>
      </c>
      <c r="C86" s="614"/>
      <c r="D86" s="611">
        <f>D87+D90</f>
        <v>0</v>
      </c>
      <c r="E86" s="635"/>
      <c r="F86" s="611">
        <f>F87+F90</f>
        <v>0</v>
      </c>
      <c r="G86" s="635"/>
      <c r="H86" s="616">
        <f t="shared" ref="H86:H92" si="3">D86+F86</f>
        <v>0</v>
      </c>
    </row>
    <row r="87" spans="1:8">
      <c r="A87" s="618">
        <v>1311</v>
      </c>
      <c r="B87" s="626" t="s">
        <v>85</v>
      </c>
      <c r="C87" s="614"/>
      <c r="D87" s="611">
        <f>SUM(D88:D89)</f>
        <v>0</v>
      </c>
      <c r="E87" s="635"/>
      <c r="F87" s="611">
        <f>SUM(F88:F89)</f>
        <v>0</v>
      </c>
      <c r="G87" s="635"/>
      <c r="H87" s="616">
        <f t="shared" si="3"/>
        <v>0</v>
      </c>
    </row>
    <row r="88" spans="1:8">
      <c r="A88" s="618">
        <v>13111</v>
      </c>
      <c r="B88" s="626" t="s">
        <v>86</v>
      </c>
      <c r="C88" s="614"/>
      <c r="D88" s="620"/>
      <c r="E88" s="635"/>
      <c r="F88" s="620"/>
      <c r="G88" s="635"/>
      <c r="H88" s="616">
        <f t="shared" si="3"/>
        <v>0</v>
      </c>
    </row>
    <row r="89" spans="1:8">
      <c r="A89" s="618">
        <v>13112</v>
      </c>
      <c r="B89" s="626" t="s">
        <v>87</v>
      </c>
      <c r="C89" s="614"/>
      <c r="D89" s="620"/>
      <c r="E89" s="635"/>
      <c r="F89" s="620"/>
      <c r="G89" s="635"/>
      <c r="H89" s="616">
        <f t="shared" si="3"/>
        <v>0</v>
      </c>
    </row>
    <row r="90" spans="1:8">
      <c r="A90" s="618">
        <v>1319</v>
      </c>
      <c r="B90" s="626" t="s">
        <v>88</v>
      </c>
      <c r="C90" s="614"/>
      <c r="D90" s="611">
        <f>SUM(D91:D92)</f>
        <v>0</v>
      </c>
      <c r="E90" s="635"/>
      <c r="F90" s="611">
        <f>SUM(F91:F92)</f>
        <v>0</v>
      </c>
      <c r="G90" s="635"/>
      <c r="H90" s="616">
        <f t="shared" si="3"/>
        <v>0</v>
      </c>
    </row>
    <row r="91" spans="1:8">
      <c r="A91" s="618">
        <v>13191</v>
      </c>
      <c r="B91" s="626" t="s">
        <v>89</v>
      </c>
      <c r="C91" s="614"/>
      <c r="D91" s="620"/>
      <c r="E91" s="635"/>
      <c r="F91" s="620"/>
      <c r="G91" s="635"/>
      <c r="H91" s="616">
        <f t="shared" si="3"/>
        <v>0</v>
      </c>
    </row>
    <row r="92" spans="1:8">
      <c r="A92" s="618">
        <v>13192</v>
      </c>
      <c r="B92" s="626" t="s">
        <v>90</v>
      </c>
      <c r="C92" s="614"/>
      <c r="D92" s="620"/>
      <c r="E92" s="635"/>
      <c r="F92" s="620"/>
      <c r="G92" s="635"/>
      <c r="H92" s="616">
        <f t="shared" si="3"/>
        <v>0</v>
      </c>
    </row>
    <row r="93" spans="1:8">
      <c r="A93" s="637">
        <v>132</v>
      </c>
      <c r="B93" s="625" t="s">
        <v>91</v>
      </c>
      <c r="C93" s="614"/>
      <c r="D93" s="635"/>
      <c r="E93" s="611">
        <f>SUM(E94:E95)</f>
        <v>0</v>
      </c>
      <c r="F93" s="635"/>
      <c r="G93" s="611">
        <f>SUM(G94:G95)</f>
        <v>0</v>
      </c>
      <c r="H93" s="616">
        <f>E93+G93</f>
        <v>0</v>
      </c>
    </row>
    <row r="94" spans="1:8">
      <c r="A94" s="618">
        <v>1321</v>
      </c>
      <c r="B94" s="626" t="s">
        <v>91</v>
      </c>
      <c r="C94" s="614"/>
      <c r="D94" s="635"/>
      <c r="E94" s="620"/>
      <c r="F94" s="635"/>
      <c r="G94" s="620"/>
      <c r="H94" s="616">
        <f>E94+G94</f>
        <v>0</v>
      </c>
    </row>
    <row r="95" spans="1:8">
      <c r="A95" s="618">
        <v>1329</v>
      </c>
      <c r="B95" s="626" t="s">
        <v>88</v>
      </c>
      <c r="C95" s="614"/>
      <c r="D95" s="635"/>
      <c r="E95" s="620"/>
      <c r="F95" s="635"/>
      <c r="G95" s="620"/>
      <c r="H95" s="616">
        <f>E95+G95</f>
        <v>0</v>
      </c>
    </row>
    <row r="96" spans="1:8">
      <c r="A96" s="637">
        <v>137</v>
      </c>
      <c r="B96" s="638" t="s">
        <v>92</v>
      </c>
      <c r="C96" s="614"/>
      <c r="D96" s="611">
        <f>D97</f>
        <v>0</v>
      </c>
      <c r="E96" s="611">
        <f>E100</f>
        <v>0</v>
      </c>
      <c r="F96" s="611">
        <f>F97</f>
        <v>0</v>
      </c>
      <c r="G96" s="611">
        <f>G100</f>
        <v>0</v>
      </c>
      <c r="H96" s="616">
        <f>SUM(D96:G96)</f>
        <v>0</v>
      </c>
    </row>
    <row r="97" spans="1:8">
      <c r="A97" s="618">
        <v>1371</v>
      </c>
      <c r="B97" s="639" t="s">
        <v>93</v>
      </c>
      <c r="C97" s="614"/>
      <c r="D97" s="611">
        <f>SUM(D98:D99)</f>
        <v>0</v>
      </c>
      <c r="E97" s="635"/>
      <c r="F97" s="611">
        <f>SUM(F98:F99)</f>
        <v>0</v>
      </c>
      <c r="G97" s="635"/>
      <c r="H97" s="616">
        <f>D97+F97</f>
        <v>0</v>
      </c>
    </row>
    <row r="98" spans="1:8">
      <c r="A98" s="618">
        <v>13711</v>
      </c>
      <c r="B98" s="639" t="s">
        <v>94</v>
      </c>
      <c r="C98" s="614"/>
      <c r="D98" s="620"/>
      <c r="E98" s="635"/>
      <c r="F98" s="620"/>
      <c r="G98" s="635"/>
      <c r="H98" s="616">
        <f>D98+F98</f>
        <v>0</v>
      </c>
    </row>
    <row r="99" spans="1:8">
      <c r="A99" s="618">
        <v>13712</v>
      </c>
      <c r="B99" s="639" t="s">
        <v>95</v>
      </c>
      <c r="C99" s="614"/>
      <c r="D99" s="620"/>
      <c r="E99" s="635"/>
      <c r="F99" s="620"/>
      <c r="G99" s="635"/>
      <c r="H99" s="616">
        <f>D99+F99</f>
        <v>0</v>
      </c>
    </row>
    <row r="100" spans="1:8">
      <c r="A100" s="618">
        <v>1372</v>
      </c>
      <c r="B100" s="639" t="s">
        <v>96</v>
      </c>
      <c r="C100" s="614"/>
      <c r="D100" s="635"/>
      <c r="E100" s="620"/>
      <c r="F100" s="635"/>
      <c r="G100" s="620"/>
      <c r="H100" s="616">
        <f>E100+G100</f>
        <v>0</v>
      </c>
    </row>
    <row r="101" spans="1:8">
      <c r="A101" s="612">
        <v>14</v>
      </c>
      <c r="B101" s="624" t="s">
        <v>97</v>
      </c>
      <c r="C101" s="614"/>
      <c r="D101" s="611">
        <f>D102</f>
        <v>0</v>
      </c>
      <c r="E101" s="611">
        <f>E114</f>
        <v>0</v>
      </c>
      <c r="F101" s="611">
        <f>F102</f>
        <v>0</v>
      </c>
      <c r="G101" s="611">
        <f>G114</f>
        <v>0</v>
      </c>
      <c r="H101" s="616">
        <f>SUM(D101:G101)</f>
        <v>0</v>
      </c>
    </row>
    <row r="102" spans="1:8">
      <c r="A102" s="637">
        <v>141</v>
      </c>
      <c r="B102" s="625" t="s">
        <v>98</v>
      </c>
      <c r="C102" s="614"/>
      <c r="D102" s="611">
        <f>D103+D106+D109</f>
        <v>0</v>
      </c>
      <c r="E102" s="635"/>
      <c r="F102" s="611">
        <f>F103+F106+F109</f>
        <v>0</v>
      </c>
      <c r="G102" s="635"/>
      <c r="H102" s="616">
        <f>D102+F102</f>
        <v>0</v>
      </c>
    </row>
    <row r="103" spans="1:8">
      <c r="A103" s="618">
        <v>1411</v>
      </c>
      <c r="B103" s="626" t="s">
        <v>99</v>
      </c>
      <c r="C103" s="614"/>
      <c r="D103" s="611">
        <f>SUM(D104:D105)</f>
        <v>0</v>
      </c>
      <c r="E103" s="635"/>
      <c r="F103" s="611">
        <f>SUM(F104:F105)</f>
        <v>0</v>
      </c>
      <c r="G103" s="635"/>
      <c r="H103" s="616">
        <f>D103+F103</f>
        <v>0</v>
      </c>
    </row>
    <row r="104" spans="1:8">
      <c r="A104" s="618">
        <v>14111</v>
      </c>
      <c r="B104" s="626" t="s">
        <v>100</v>
      </c>
      <c r="C104" s="614"/>
      <c r="D104" s="620"/>
      <c r="E104" s="635"/>
      <c r="F104" s="620"/>
      <c r="G104" s="635"/>
      <c r="H104" s="616">
        <f>D104+F104</f>
        <v>0</v>
      </c>
    </row>
    <row r="105" spans="1:8">
      <c r="A105" s="618">
        <v>14112</v>
      </c>
      <c r="B105" s="626" t="s">
        <v>101</v>
      </c>
      <c r="C105" s="614"/>
      <c r="D105" s="620"/>
      <c r="E105" s="635"/>
      <c r="F105" s="620"/>
      <c r="G105" s="635"/>
      <c r="H105" s="616">
        <f>D105+F105</f>
        <v>0</v>
      </c>
    </row>
    <row r="106" spans="1:8">
      <c r="A106" s="618">
        <v>1412</v>
      </c>
      <c r="B106" s="626" t="s">
        <v>102</v>
      </c>
      <c r="C106" s="614"/>
      <c r="D106" s="611">
        <f>SUM(D107:D108)</f>
        <v>0</v>
      </c>
      <c r="E106" s="635"/>
      <c r="F106" s="611">
        <f>SUM(F107:F108)</f>
        <v>0</v>
      </c>
      <c r="G106" s="635"/>
      <c r="H106" s="616">
        <f>D106+F106</f>
        <v>0</v>
      </c>
    </row>
    <row r="107" spans="1:8">
      <c r="A107" s="618">
        <v>14121</v>
      </c>
      <c r="B107" s="626" t="s">
        <v>103</v>
      </c>
      <c r="C107" s="614"/>
      <c r="D107" s="620"/>
      <c r="E107" s="635"/>
      <c r="F107" s="620"/>
      <c r="G107" s="635"/>
      <c r="H107" s="616">
        <f t="shared" ref="H107:H113" si="4">D107+F107</f>
        <v>0</v>
      </c>
    </row>
    <row r="108" spans="1:8">
      <c r="A108" s="640">
        <v>14122</v>
      </c>
      <c r="B108" s="626" t="s">
        <v>104</v>
      </c>
      <c r="C108" s="614"/>
      <c r="D108" s="620"/>
      <c r="E108" s="635"/>
      <c r="F108" s="620"/>
      <c r="G108" s="635"/>
      <c r="H108" s="616">
        <f t="shared" si="4"/>
        <v>0</v>
      </c>
    </row>
    <row r="109" spans="1:8">
      <c r="A109" s="640">
        <v>1419</v>
      </c>
      <c r="B109" s="626" t="s">
        <v>88</v>
      </c>
      <c r="C109" s="614"/>
      <c r="D109" s="611">
        <f>SUM(D110:D113)</f>
        <v>0</v>
      </c>
      <c r="E109" s="635"/>
      <c r="F109" s="611">
        <f>SUM(F110:F113)</f>
        <v>0</v>
      </c>
      <c r="G109" s="635"/>
      <c r="H109" s="616">
        <f t="shared" si="4"/>
        <v>0</v>
      </c>
    </row>
    <row r="110" spans="1:8">
      <c r="A110" s="640">
        <v>14191</v>
      </c>
      <c r="B110" s="626" t="s">
        <v>105</v>
      </c>
      <c r="C110" s="614"/>
      <c r="D110" s="620"/>
      <c r="E110" s="635"/>
      <c r="F110" s="620"/>
      <c r="G110" s="635"/>
      <c r="H110" s="616">
        <f t="shared" si="4"/>
        <v>0</v>
      </c>
    </row>
    <row r="111" spans="1:8">
      <c r="A111" s="640">
        <v>14192</v>
      </c>
      <c r="B111" s="626" t="s">
        <v>106</v>
      </c>
      <c r="C111" s="614"/>
      <c r="D111" s="620"/>
      <c r="E111" s="635"/>
      <c r="F111" s="620"/>
      <c r="G111" s="635"/>
      <c r="H111" s="616">
        <f t="shared" si="4"/>
        <v>0</v>
      </c>
    </row>
    <row r="112" spans="1:8">
      <c r="A112" s="640">
        <v>14193</v>
      </c>
      <c r="B112" s="626" t="s">
        <v>107</v>
      </c>
      <c r="C112" s="614"/>
      <c r="D112" s="620"/>
      <c r="E112" s="635"/>
      <c r="F112" s="620"/>
      <c r="G112" s="635"/>
      <c r="H112" s="616">
        <f t="shared" si="4"/>
        <v>0</v>
      </c>
    </row>
    <row r="113" spans="1:8">
      <c r="A113" s="640">
        <v>14194</v>
      </c>
      <c r="B113" s="626" t="s">
        <v>108</v>
      </c>
      <c r="C113" s="614"/>
      <c r="D113" s="620"/>
      <c r="E113" s="635"/>
      <c r="F113" s="620"/>
      <c r="G113" s="635"/>
      <c r="H113" s="616">
        <f t="shared" si="4"/>
        <v>0</v>
      </c>
    </row>
    <row r="114" spans="1:8">
      <c r="A114" s="641">
        <v>142</v>
      </c>
      <c r="B114" s="625" t="s">
        <v>109</v>
      </c>
      <c r="C114" s="614"/>
      <c r="D114" s="635"/>
      <c r="E114" s="611">
        <f>SUM(E115:E117)</f>
        <v>0</v>
      </c>
      <c r="F114" s="635"/>
      <c r="G114" s="611">
        <f>SUM(G115:G117)</f>
        <v>0</v>
      </c>
      <c r="H114" s="616">
        <f>E114+G114</f>
        <v>0</v>
      </c>
    </row>
    <row r="115" spans="1:8">
      <c r="A115" s="618">
        <v>1421</v>
      </c>
      <c r="B115" s="626" t="s">
        <v>110</v>
      </c>
      <c r="C115" s="614"/>
      <c r="D115" s="635"/>
      <c r="E115" s="620"/>
      <c r="F115" s="635"/>
      <c r="G115" s="620"/>
      <c r="H115" s="616">
        <f>E115+G115</f>
        <v>0</v>
      </c>
    </row>
    <row r="116" spans="1:8">
      <c r="A116" s="618">
        <v>1422</v>
      </c>
      <c r="B116" s="626" t="s">
        <v>111</v>
      </c>
      <c r="C116" s="614"/>
      <c r="D116" s="635"/>
      <c r="E116" s="620"/>
      <c r="F116" s="635"/>
      <c r="G116" s="620"/>
      <c r="H116" s="616">
        <f t="shared" ref="H116:H117" si="5">E116+G116</f>
        <v>0</v>
      </c>
    </row>
    <row r="117" spans="1:8">
      <c r="A117" s="618">
        <v>1429</v>
      </c>
      <c r="B117" s="626" t="s">
        <v>112</v>
      </c>
      <c r="C117" s="614"/>
      <c r="D117" s="635"/>
      <c r="E117" s="620"/>
      <c r="F117" s="635"/>
      <c r="G117" s="620"/>
      <c r="H117" s="616">
        <f t="shared" si="5"/>
        <v>0</v>
      </c>
    </row>
    <row r="118" spans="1:8">
      <c r="A118" s="612">
        <v>15</v>
      </c>
      <c r="B118" s="624" t="s">
        <v>113</v>
      </c>
      <c r="C118" s="614"/>
      <c r="D118" s="611">
        <f>D119+D141+D147</f>
        <v>0</v>
      </c>
      <c r="E118" s="611">
        <f>E136+E141+E147</f>
        <v>0</v>
      </c>
      <c r="F118" s="611">
        <f>F119+F141+F147</f>
        <v>0</v>
      </c>
      <c r="G118" s="611">
        <f>G136+G141+G147</f>
        <v>0</v>
      </c>
      <c r="H118" s="616">
        <f>SUM(D118:G118)</f>
        <v>0</v>
      </c>
    </row>
    <row r="119" spans="1:8">
      <c r="A119" s="637">
        <v>151</v>
      </c>
      <c r="B119" s="625" t="s">
        <v>114</v>
      </c>
      <c r="C119" s="614"/>
      <c r="D119" s="611">
        <f>D120+D123+D126+D129</f>
        <v>0</v>
      </c>
      <c r="E119" s="635"/>
      <c r="F119" s="611">
        <f>F120+F123+F126+F129</f>
        <v>0</v>
      </c>
      <c r="G119" s="635"/>
      <c r="H119" s="616">
        <f t="shared" ref="H119:H135" si="6">D119+F119</f>
        <v>0</v>
      </c>
    </row>
    <row r="120" spans="1:8">
      <c r="A120" s="618">
        <v>1511</v>
      </c>
      <c r="B120" s="626" t="s">
        <v>115</v>
      </c>
      <c r="C120" s="614"/>
      <c r="D120" s="611">
        <f>SUM(D121:D122)</f>
        <v>0</v>
      </c>
      <c r="E120" s="635"/>
      <c r="F120" s="611">
        <f>SUM(F121:F122)</f>
        <v>0</v>
      </c>
      <c r="G120" s="635"/>
      <c r="H120" s="616">
        <f t="shared" si="6"/>
        <v>0</v>
      </c>
    </row>
    <row r="121" spans="1:8">
      <c r="A121" s="618">
        <v>15111</v>
      </c>
      <c r="B121" s="626" t="s">
        <v>116</v>
      </c>
      <c r="C121" s="614"/>
      <c r="D121" s="620"/>
      <c r="E121" s="635"/>
      <c r="F121" s="620"/>
      <c r="G121" s="635"/>
      <c r="H121" s="616">
        <f t="shared" si="6"/>
        <v>0</v>
      </c>
    </row>
    <row r="122" spans="1:8">
      <c r="A122" s="618">
        <v>15112</v>
      </c>
      <c r="B122" s="626" t="s">
        <v>117</v>
      </c>
      <c r="C122" s="614"/>
      <c r="D122" s="620"/>
      <c r="E122" s="635"/>
      <c r="F122" s="620"/>
      <c r="G122" s="635"/>
      <c r="H122" s="616">
        <f t="shared" si="6"/>
        <v>0</v>
      </c>
    </row>
    <row r="123" spans="1:8">
      <c r="A123" s="618">
        <v>1512</v>
      </c>
      <c r="B123" s="626" t="s">
        <v>118</v>
      </c>
      <c r="C123" s="614"/>
      <c r="D123" s="611">
        <f>SUM(D124:D125)</f>
        <v>0</v>
      </c>
      <c r="E123" s="635"/>
      <c r="F123" s="611">
        <f>SUM(F124:F125)</f>
        <v>0</v>
      </c>
      <c r="G123" s="635"/>
      <c r="H123" s="616">
        <f t="shared" si="6"/>
        <v>0</v>
      </c>
    </row>
    <row r="124" spans="1:8">
      <c r="A124" s="618">
        <v>15121</v>
      </c>
      <c r="B124" s="626" t="s">
        <v>119</v>
      </c>
      <c r="C124" s="614"/>
      <c r="D124" s="620"/>
      <c r="E124" s="635"/>
      <c r="F124" s="620"/>
      <c r="G124" s="635"/>
      <c r="H124" s="616">
        <f t="shared" si="6"/>
        <v>0</v>
      </c>
    </row>
    <row r="125" spans="1:8">
      <c r="A125" s="618">
        <v>15122</v>
      </c>
      <c r="B125" s="626" t="s">
        <v>120</v>
      </c>
      <c r="C125" s="614"/>
      <c r="D125" s="620"/>
      <c r="E125" s="635"/>
      <c r="F125" s="620"/>
      <c r="G125" s="635"/>
      <c r="H125" s="616">
        <f t="shared" si="6"/>
        <v>0</v>
      </c>
    </row>
    <row r="126" spans="1:8">
      <c r="A126" s="618">
        <v>1513</v>
      </c>
      <c r="B126" s="626" t="s">
        <v>121</v>
      </c>
      <c r="C126" s="614"/>
      <c r="D126" s="611">
        <f>SUM(D127:D128)</f>
        <v>0</v>
      </c>
      <c r="E126" s="635"/>
      <c r="F126" s="611">
        <f>SUM(F127:F128)</f>
        <v>0</v>
      </c>
      <c r="G126" s="635"/>
      <c r="H126" s="616">
        <f t="shared" si="6"/>
        <v>0</v>
      </c>
    </row>
    <row r="127" spans="1:8">
      <c r="A127" s="618">
        <v>15131</v>
      </c>
      <c r="B127" s="626" t="s">
        <v>119</v>
      </c>
      <c r="C127" s="614"/>
      <c r="D127" s="620"/>
      <c r="E127" s="635"/>
      <c r="F127" s="620"/>
      <c r="G127" s="635"/>
      <c r="H127" s="616">
        <f t="shared" si="6"/>
        <v>0</v>
      </c>
    </row>
    <row r="128" spans="1:8">
      <c r="A128" s="618">
        <v>15132</v>
      </c>
      <c r="B128" s="626" t="s">
        <v>120</v>
      </c>
      <c r="C128" s="614"/>
      <c r="D128" s="620"/>
      <c r="E128" s="635"/>
      <c r="F128" s="620"/>
      <c r="G128" s="635"/>
      <c r="H128" s="616">
        <f t="shared" si="6"/>
        <v>0</v>
      </c>
    </row>
    <row r="129" spans="1:8">
      <c r="A129" s="618">
        <v>1519</v>
      </c>
      <c r="B129" s="626" t="s">
        <v>88</v>
      </c>
      <c r="C129" s="614"/>
      <c r="D129" s="611">
        <f>SUM(D130:D135)</f>
        <v>0</v>
      </c>
      <c r="E129" s="635"/>
      <c r="F129" s="611">
        <f>SUM(F130:F135)</f>
        <v>0</v>
      </c>
      <c r="G129" s="635"/>
      <c r="H129" s="616">
        <f t="shared" si="6"/>
        <v>0</v>
      </c>
    </row>
    <row r="130" spans="1:8">
      <c r="A130" s="618">
        <v>15191</v>
      </c>
      <c r="B130" s="626" t="s">
        <v>122</v>
      </c>
      <c r="C130" s="614"/>
      <c r="D130" s="620"/>
      <c r="E130" s="635"/>
      <c r="F130" s="620"/>
      <c r="G130" s="635"/>
      <c r="H130" s="616">
        <f t="shared" si="6"/>
        <v>0</v>
      </c>
    </row>
    <row r="131" spans="1:8">
      <c r="A131" s="618">
        <v>15192</v>
      </c>
      <c r="B131" s="626" t="s">
        <v>123</v>
      </c>
      <c r="C131" s="614"/>
      <c r="D131" s="620"/>
      <c r="E131" s="635"/>
      <c r="F131" s="620"/>
      <c r="G131" s="635"/>
      <c r="H131" s="616">
        <f t="shared" si="6"/>
        <v>0</v>
      </c>
    </row>
    <row r="132" spans="1:8">
      <c r="A132" s="618">
        <v>15193</v>
      </c>
      <c r="B132" s="626" t="s">
        <v>124</v>
      </c>
      <c r="C132" s="614"/>
      <c r="D132" s="620"/>
      <c r="E132" s="635"/>
      <c r="F132" s="620"/>
      <c r="G132" s="635"/>
      <c r="H132" s="616">
        <f t="shared" si="6"/>
        <v>0</v>
      </c>
    </row>
    <row r="133" spans="1:8">
      <c r="A133" s="618">
        <v>15194</v>
      </c>
      <c r="B133" s="626" t="s">
        <v>125</v>
      </c>
      <c r="C133" s="614"/>
      <c r="D133" s="620"/>
      <c r="E133" s="635"/>
      <c r="F133" s="620"/>
      <c r="G133" s="635"/>
      <c r="H133" s="616">
        <f t="shared" si="6"/>
        <v>0</v>
      </c>
    </row>
    <row r="134" spans="1:8">
      <c r="A134" s="618">
        <v>15195</v>
      </c>
      <c r="B134" s="626" t="s">
        <v>126</v>
      </c>
      <c r="C134" s="614"/>
      <c r="D134" s="620"/>
      <c r="E134" s="635"/>
      <c r="F134" s="620"/>
      <c r="G134" s="635"/>
      <c r="H134" s="616">
        <f t="shared" si="6"/>
        <v>0</v>
      </c>
    </row>
    <row r="135" spans="1:8">
      <c r="A135" s="618">
        <v>15196</v>
      </c>
      <c r="B135" s="626" t="s">
        <v>127</v>
      </c>
      <c r="C135" s="614"/>
      <c r="D135" s="620"/>
      <c r="E135" s="635"/>
      <c r="F135" s="620"/>
      <c r="G135" s="635"/>
      <c r="H135" s="616">
        <f t="shared" si="6"/>
        <v>0</v>
      </c>
    </row>
    <row r="136" spans="1:8">
      <c r="A136" s="637">
        <v>152</v>
      </c>
      <c r="B136" s="625" t="s">
        <v>128</v>
      </c>
      <c r="C136" s="614"/>
      <c r="D136" s="635"/>
      <c r="E136" s="611">
        <f>SUM(E137:E140)</f>
        <v>0</v>
      </c>
      <c r="F136" s="635"/>
      <c r="G136" s="611">
        <f>SUM(G137:G140)</f>
        <v>0</v>
      </c>
      <c r="H136" s="616">
        <f>E136+G136</f>
        <v>0</v>
      </c>
    </row>
    <row r="137" spans="1:8">
      <c r="A137" s="618">
        <v>1521</v>
      </c>
      <c r="B137" s="626" t="s">
        <v>129</v>
      </c>
      <c r="C137" s="614"/>
      <c r="D137" s="635"/>
      <c r="E137" s="620"/>
      <c r="F137" s="635"/>
      <c r="G137" s="620"/>
      <c r="H137" s="616">
        <f>E137+G137</f>
        <v>0</v>
      </c>
    </row>
    <row r="138" spans="1:8">
      <c r="A138" s="618">
        <v>1522</v>
      </c>
      <c r="B138" s="626" t="s">
        <v>130</v>
      </c>
      <c r="C138" s="614"/>
      <c r="D138" s="635"/>
      <c r="E138" s="620"/>
      <c r="F138" s="635"/>
      <c r="G138" s="620"/>
      <c r="H138" s="616">
        <f t="shared" ref="H138:H140" si="7">E138+G138</f>
        <v>0</v>
      </c>
    </row>
    <row r="139" spans="1:8">
      <c r="A139" s="618">
        <v>1523</v>
      </c>
      <c r="B139" s="626" t="s">
        <v>131</v>
      </c>
      <c r="C139" s="614"/>
      <c r="D139" s="635"/>
      <c r="E139" s="620"/>
      <c r="F139" s="635"/>
      <c r="G139" s="620"/>
      <c r="H139" s="616">
        <f t="shared" si="7"/>
        <v>0</v>
      </c>
    </row>
    <row r="140" spans="1:8">
      <c r="A140" s="640">
        <v>1529</v>
      </c>
      <c r="B140" s="626" t="s">
        <v>88</v>
      </c>
      <c r="C140" s="614"/>
      <c r="D140" s="635"/>
      <c r="E140" s="620"/>
      <c r="F140" s="635"/>
      <c r="G140" s="620"/>
      <c r="H140" s="616">
        <f t="shared" si="7"/>
        <v>0</v>
      </c>
    </row>
    <row r="141" spans="1:8">
      <c r="A141" s="641">
        <v>153</v>
      </c>
      <c r="B141" s="625" t="s">
        <v>132</v>
      </c>
      <c r="C141" s="614"/>
      <c r="D141" s="611">
        <f>SUM(D142:D144)</f>
        <v>0</v>
      </c>
      <c r="E141" s="611">
        <f>SUM(E142:E144)</f>
        <v>0</v>
      </c>
      <c r="F141" s="611">
        <f>SUM(F142:F144)</f>
        <v>0</v>
      </c>
      <c r="G141" s="611">
        <f>SUM(G142:G144)</f>
        <v>0</v>
      </c>
      <c r="H141" s="616">
        <f>SUM(D141:G141)</f>
        <v>0</v>
      </c>
    </row>
    <row r="142" spans="1:8">
      <c r="A142" s="618">
        <v>1531</v>
      </c>
      <c r="B142" s="627" t="s">
        <v>133</v>
      </c>
      <c r="C142" s="614"/>
      <c r="D142" s="620"/>
      <c r="E142" s="620"/>
      <c r="F142" s="620"/>
      <c r="G142" s="620"/>
      <c r="H142" s="616">
        <f t="shared" ref="H142:H147" si="8">SUM(D142:G142)</f>
        <v>0</v>
      </c>
    </row>
    <row r="143" spans="1:8">
      <c r="A143" s="618">
        <v>1532</v>
      </c>
      <c r="B143" s="627" t="s">
        <v>134</v>
      </c>
      <c r="C143" s="614"/>
      <c r="D143" s="620"/>
      <c r="E143" s="620"/>
      <c r="F143" s="620"/>
      <c r="G143" s="620"/>
      <c r="H143" s="616">
        <f t="shared" si="8"/>
        <v>0</v>
      </c>
    </row>
    <row r="144" spans="1:8">
      <c r="A144" s="618">
        <v>1539</v>
      </c>
      <c r="B144" s="627" t="s">
        <v>135</v>
      </c>
      <c r="C144" s="614"/>
      <c r="D144" s="611">
        <f>SUM(D145:D146)</f>
        <v>0</v>
      </c>
      <c r="E144" s="611">
        <f>SUM(E145:E146)</f>
        <v>0</v>
      </c>
      <c r="F144" s="611">
        <f>SUM(F145:F146)</f>
        <v>0</v>
      </c>
      <c r="G144" s="611">
        <f>SUM(G145:G146)</f>
        <v>0</v>
      </c>
      <c r="H144" s="616">
        <f t="shared" si="8"/>
        <v>0</v>
      </c>
    </row>
    <row r="145" spans="1:8">
      <c r="A145" s="618">
        <v>15391</v>
      </c>
      <c r="B145" s="627" t="s">
        <v>136</v>
      </c>
      <c r="C145" s="614"/>
      <c r="D145" s="620"/>
      <c r="E145" s="620"/>
      <c r="F145" s="620"/>
      <c r="G145" s="620"/>
      <c r="H145" s="616">
        <f t="shared" si="8"/>
        <v>0</v>
      </c>
    </row>
    <row r="146" spans="1:8">
      <c r="A146" s="618">
        <v>15392</v>
      </c>
      <c r="B146" s="627" t="s">
        <v>137</v>
      </c>
      <c r="C146" s="614"/>
      <c r="D146" s="620"/>
      <c r="E146" s="620"/>
      <c r="F146" s="620"/>
      <c r="G146" s="620"/>
      <c r="H146" s="616">
        <f t="shared" si="8"/>
        <v>0</v>
      </c>
    </row>
    <row r="147" spans="1:8">
      <c r="A147" s="637">
        <v>157</v>
      </c>
      <c r="B147" s="625" t="s">
        <v>138</v>
      </c>
      <c r="C147" s="614"/>
      <c r="D147" s="611">
        <f>D148+D152</f>
        <v>0</v>
      </c>
      <c r="E147" s="611">
        <f>E151+E152</f>
        <v>0</v>
      </c>
      <c r="F147" s="611">
        <f>F148+F152</f>
        <v>0</v>
      </c>
      <c r="G147" s="611">
        <f>G151+G152</f>
        <v>0</v>
      </c>
      <c r="H147" s="616">
        <f t="shared" si="8"/>
        <v>0</v>
      </c>
    </row>
    <row r="148" spans="1:8">
      <c r="A148" s="640">
        <v>1571</v>
      </c>
      <c r="B148" s="626" t="s">
        <v>139</v>
      </c>
      <c r="C148" s="614"/>
      <c r="D148" s="611">
        <f>SUM(D149:D150)</f>
        <v>0</v>
      </c>
      <c r="E148" s="635"/>
      <c r="F148" s="611">
        <f>SUM(F149:F150)</f>
        <v>0</v>
      </c>
      <c r="G148" s="635"/>
      <c r="H148" s="616">
        <f>D148+F148</f>
        <v>0</v>
      </c>
    </row>
    <row r="149" spans="1:8">
      <c r="A149" s="640">
        <v>15711</v>
      </c>
      <c r="B149" s="626" t="s">
        <v>140</v>
      </c>
      <c r="C149" s="614"/>
      <c r="D149" s="620"/>
      <c r="E149" s="635"/>
      <c r="F149" s="620"/>
      <c r="G149" s="635"/>
      <c r="H149" s="616">
        <f>D149+F149</f>
        <v>0</v>
      </c>
    </row>
    <row r="150" spans="1:8">
      <c r="A150" s="640">
        <v>15712</v>
      </c>
      <c r="B150" s="642" t="s">
        <v>141</v>
      </c>
      <c r="C150" s="614"/>
      <c r="D150" s="620"/>
      <c r="E150" s="635"/>
      <c r="F150" s="620"/>
      <c r="G150" s="635"/>
      <c r="H150" s="616">
        <f>D150+F150</f>
        <v>0</v>
      </c>
    </row>
    <row r="151" spans="1:8">
      <c r="A151" s="640">
        <v>1572</v>
      </c>
      <c r="B151" s="626" t="s">
        <v>142</v>
      </c>
      <c r="C151" s="614"/>
      <c r="D151" s="635"/>
      <c r="E151" s="620"/>
      <c r="F151" s="635"/>
      <c r="G151" s="620"/>
      <c r="H151" s="616">
        <f>E151+G151</f>
        <v>0</v>
      </c>
    </row>
    <row r="152" spans="1:8">
      <c r="A152" s="640">
        <v>1573</v>
      </c>
      <c r="B152" s="642" t="s">
        <v>143</v>
      </c>
      <c r="C152" s="614"/>
      <c r="D152" s="611">
        <f>SUM(D153:D154)</f>
        <v>0</v>
      </c>
      <c r="E152" s="611">
        <f>SUM(E153:E154)</f>
        <v>0</v>
      </c>
      <c r="F152" s="611">
        <f>SUM(F153:F154)</f>
        <v>0</v>
      </c>
      <c r="G152" s="611">
        <f>SUM(G153:G154)</f>
        <v>0</v>
      </c>
      <c r="H152" s="616">
        <f>SUM(D152:G152)</f>
        <v>0</v>
      </c>
    </row>
    <row r="153" spans="1:8">
      <c r="A153" s="640">
        <v>15731</v>
      </c>
      <c r="B153" s="642" t="s">
        <v>144</v>
      </c>
      <c r="C153" s="614"/>
      <c r="D153" s="620"/>
      <c r="E153" s="620"/>
      <c r="F153" s="620"/>
      <c r="G153" s="620"/>
      <c r="H153" s="616">
        <f t="shared" ref="H153:H170" si="9">SUM(D153:G153)</f>
        <v>0</v>
      </c>
    </row>
    <row r="154" spans="1:8">
      <c r="A154" s="640">
        <v>15732</v>
      </c>
      <c r="B154" s="642" t="s">
        <v>145</v>
      </c>
      <c r="C154" s="614"/>
      <c r="D154" s="620"/>
      <c r="E154" s="620"/>
      <c r="F154" s="620"/>
      <c r="G154" s="620"/>
      <c r="H154" s="616">
        <f t="shared" si="9"/>
        <v>0</v>
      </c>
    </row>
    <row r="155" spans="1:8">
      <c r="A155" s="643">
        <v>18</v>
      </c>
      <c r="B155" s="624" t="s">
        <v>146</v>
      </c>
      <c r="C155" s="614"/>
      <c r="D155" s="611">
        <f>D156+D159+D162+D168</f>
        <v>0</v>
      </c>
      <c r="E155" s="611">
        <f>E156+E159+E162+E168</f>
        <v>0</v>
      </c>
      <c r="F155" s="611">
        <f>F156+F159+F162+F168</f>
        <v>0</v>
      </c>
      <c r="G155" s="611">
        <f>G156+G159+G162+G168</f>
        <v>0</v>
      </c>
      <c r="H155" s="616">
        <f t="shared" si="9"/>
        <v>0</v>
      </c>
    </row>
    <row r="156" spans="1:8">
      <c r="A156" s="641">
        <v>182</v>
      </c>
      <c r="B156" s="625" t="s">
        <v>147</v>
      </c>
      <c r="C156" s="614"/>
      <c r="D156" s="611">
        <f>SUM(D157:D158)</f>
        <v>0</v>
      </c>
      <c r="E156" s="611">
        <f>SUM(E157:E158)</f>
        <v>0</v>
      </c>
      <c r="F156" s="611">
        <f>SUM(F157:F158)</f>
        <v>0</v>
      </c>
      <c r="G156" s="611">
        <f>SUM(G157:G158)</f>
        <v>0</v>
      </c>
      <c r="H156" s="616">
        <f t="shared" si="9"/>
        <v>0</v>
      </c>
    </row>
    <row r="157" spans="1:8">
      <c r="A157" s="640">
        <v>1821</v>
      </c>
      <c r="B157" s="626" t="s">
        <v>148</v>
      </c>
      <c r="C157" s="614"/>
      <c r="D157" s="620"/>
      <c r="E157" s="620"/>
      <c r="F157" s="620"/>
      <c r="G157" s="620"/>
      <c r="H157" s="616">
        <f t="shared" si="9"/>
        <v>0</v>
      </c>
    </row>
    <row r="158" spans="1:8">
      <c r="A158" s="640">
        <v>1822</v>
      </c>
      <c r="B158" s="626" t="s">
        <v>88</v>
      </c>
      <c r="C158" s="614"/>
      <c r="D158" s="620"/>
      <c r="E158" s="620"/>
      <c r="F158" s="620"/>
      <c r="G158" s="620"/>
      <c r="H158" s="616">
        <f t="shared" si="9"/>
        <v>0</v>
      </c>
    </row>
    <row r="159" spans="1:8">
      <c r="A159" s="641">
        <v>183</v>
      </c>
      <c r="B159" s="625" t="s">
        <v>149</v>
      </c>
      <c r="C159" s="614"/>
      <c r="D159" s="611">
        <f>SUM(D160:D161)</f>
        <v>0</v>
      </c>
      <c r="E159" s="611">
        <f>SUM(E160:E161)</f>
        <v>0</v>
      </c>
      <c r="F159" s="611">
        <f>SUM(F160:F161)</f>
        <v>0</v>
      </c>
      <c r="G159" s="611">
        <f>SUM(G160:G161)</f>
        <v>0</v>
      </c>
      <c r="H159" s="616">
        <f t="shared" si="9"/>
        <v>0</v>
      </c>
    </row>
    <row r="160" spans="1:8">
      <c r="A160" s="640">
        <v>1831</v>
      </c>
      <c r="B160" s="626" t="s">
        <v>150</v>
      </c>
      <c r="C160" s="614"/>
      <c r="D160" s="620"/>
      <c r="E160" s="620"/>
      <c r="F160" s="620"/>
      <c r="G160" s="620"/>
      <c r="H160" s="616">
        <f t="shared" si="9"/>
        <v>0</v>
      </c>
    </row>
    <row r="161" spans="1:8">
      <c r="A161" s="640">
        <v>1832</v>
      </c>
      <c r="B161" s="626" t="s">
        <v>88</v>
      </c>
      <c r="C161" s="614"/>
      <c r="D161" s="620"/>
      <c r="E161" s="620"/>
      <c r="F161" s="620"/>
      <c r="G161" s="620"/>
      <c r="H161" s="616">
        <f t="shared" si="9"/>
        <v>0</v>
      </c>
    </row>
    <row r="162" spans="1:8">
      <c r="A162" s="641">
        <v>186</v>
      </c>
      <c r="B162" s="625" t="s">
        <v>146</v>
      </c>
      <c r="C162" s="614"/>
      <c r="D162" s="611">
        <f>SUM(D163:D165)</f>
        <v>0</v>
      </c>
      <c r="E162" s="611">
        <f>SUM(E163:E165)</f>
        <v>0</v>
      </c>
      <c r="F162" s="611">
        <f>SUM(F163:F165)</f>
        <v>0</v>
      </c>
      <c r="G162" s="611">
        <f>SUM(G163:G165)</f>
        <v>0</v>
      </c>
      <c r="H162" s="616">
        <f t="shared" si="9"/>
        <v>0</v>
      </c>
    </row>
    <row r="163" spans="1:8">
      <c r="A163" s="640">
        <v>1861</v>
      </c>
      <c r="B163" s="626" t="s">
        <v>151</v>
      </c>
      <c r="C163" s="614"/>
      <c r="D163" s="620"/>
      <c r="E163" s="620"/>
      <c r="F163" s="620"/>
      <c r="G163" s="620"/>
      <c r="H163" s="616">
        <f t="shared" si="9"/>
        <v>0</v>
      </c>
    </row>
    <row r="164" spans="1:8">
      <c r="A164" s="640">
        <v>1862</v>
      </c>
      <c r="B164" s="626" t="s">
        <v>152</v>
      </c>
      <c r="C164" s="614"/>
      <c r="D164" s="620"/>
      <c r="E164" s="620"/>
      <c r="F164" s="620"/>
      <c r="G164" s="620"/>
      <c r="H164" s="616">
        <f t="shared" si="9"/>
        <v>0</v>
      </c>
    </row>
    <row r="165" spans="1:8">
      <c r="A165" s="640">
        <v>1869</v>
      </c>
      <c r="B165" s="626" t="s">
        <v>88</v>
      </c>
      <c r="C165" s="614"/>
      <c r="D165" s="611">
        <f>SUM(D166:D167)</f>
        <v>0</v>
      </c>
      <c r="E165" s="611">
        <f>SUM(E166:E167)</f>
        <v>0</v>
      </c>
      <c r="F165" s="611">
        <f>SUM(F166:F167)</f>
        <v>0</v>
      </c>
      <c r="G165" s="611">
        <f>SUM(G166:G167)</f>
        <v>0</v>
      </c>
      <c r="H165" s="616">
        <f t="shared" si="9"/>
        <v>0</v>
      </c>
    </row>
    <row r="166" spans="1:8">
      <c r="A166" s="640">
        <v>18691</v>
      </c>
      <c r="B166" s="626" t="s">
        <v>153</v>
      </c>
      <c r="C166" s="614"/>
      <c r="D166" s="620"/>
      <c r="E166" s="620"/>
      <c r="F166" s="620"/>
      <c r="G166" s="620"/>
      <c r="H166" s="616">
        <f t="shared" si="9"/>
        <v>0</v>
      </c>
    </row>
    <row r="167" spans="1:8">
      <c r="A167" s="640">
        <v>18692</v>
      </c>
      <c r="B167" s="626" t="s">
        <v>154</v>
      </c>
      <c r="C167" s="614"/>
      <c r="D167" s="620"/>
      <c r="E167" s="620"/>
      <c r="F167" s="620"/>
      <c r="G167" s="620"/>
      <c r="H167" s="616">
        <f t="shared" si="9"/>
        <v>0</v>
      </c>
    </row>
    <row r="168" spans="1:8">
      <c r="A168" s="641">
        <v>187</v>
      </c>
      <c r="B168" s="625" t="s">
        <v>155</v>
      </c>
      <c r="C168" s="614"/>
      <c r="D168" s="611">
        <f>SUM(D169:D170)</f>
        <v>0</v>
      </c>
      <c r="E168" s="611">
        <f>SUM(E169:E170)</f>
        <v>0</v>
      </c>
      <c r="F168" s="611">
        <f>SUM(F169:F170)</f>
        <v>0</v>
      </c>
      <c r="G168" s="611">
        <f>SUM(G169:G170)</f>
        <v>0</v>
      </c>
      <c r="H168" s="616">
        <f t="shared" si="9"/>
        <v>0</v>
      </c>
    </row>
    <row r="169" spans="1:8">
      <c r="A169" s="640">
        <v>1871</v>
      </c>
      <c r="B169" s="626" t="s">
        <v>156</v>
      </c>
      <c r="C169" s="614"/>
      <c r="D169" s="620"/>
      <c r="E169" s="620"/>
      <c r="F169" s="620"/>
      <c r="G169" s="620"/>
      <c r="H169" s="616">
        <f t="shared" si="9"/>
        <v>0</v>
      </c>
    </row>
    <row r="170" spans="1:8">
      <c r="A170" s="640">
        <v>1872</v>
      </c>
      <c r="B170" s="626" t="s">
        <v>157</v>
      </c>
      <c r="C170" s="614"/>
      <c r="D170" s="620"/>
      <c r="E170" s="620"/>
      <c r="F170" s="620"/>
      <c r="G170" s="620"/>
      <c r="H170" s="616">
        <f t="shared" si="9"/>
        <v>0</v>
      </c>
    </row>
    <row r="171" spans="1:8">
      <c r="A171" s="643">
        <v>19</v>
      </c>
      <c r="B171" s="624" t="s">
        <v>158</v>
      </c>
      <c r="C171" s="611">
        <f>C184</f>
        <v>0</v>
      </c>
      <c r="D171" s="611">
        <f>D172+D175+D178+D181</f>
        <v>0</v>
      </c>
      <c r="E171" s="611">
        <f>E172+E175+E178+E181</f>
        <v>0</v>
      </c>
      <c r="F171" s="611">
        <f>F172+F175+F178+F181</f>
        <v>0</v>
      </c>
      <c r="G171" s="611">
        <f>G172+G175+G178+G181</f>
        <v>0</v>
      </c>
      <c r="H171" s="616">
        <f>SUM(C171:G171)</f>
        <v>0</v>
      </c>
    </row>
    <row r="172" spans="1:8">
      <c r="A172" s="641">
        <v>191</v>
      </c>
      <c r="B172" s="625" t="s">
        <v>159</v>
      </c>
      <c r="C172" s="614"/>
      <c r="D172" s="611">
        <f>SUM(D173:D174)</f>
        <v>0</v>
      </c>
      <c r="E172" s="611">
        <f>SUM(E173:E174)</f>
        <v>0</v>
      </c>
      <c r="F172" s="611">
        <f>SUM(F173:F174)</f>
        <v>0</v>
      </c>
      <c r="G172" s="611">
        <f>SUM(G173:G174)</f>
        <v>0</v>
      </c>
      <c r="H172" s="616">
        <f>SUM(D172:G172)</f>
        <v>0</v>
      </c>
    </row>
    <row r="173" spans="1:8">
      <c r="A173" s="640">
        <v>1911</v>
      </c>
      <c r="B173" s="626" t="s">
        <v>160</v>
      </c>
      <c r="C173" s="614"/>
      <c r="D173" s="620"/>
      <c r="E173" s="620"/>
      <c r="F173" s="620"/>
      <c r="G173" s="620"/>
      <c r="H173" s="616">
        <f t="shared" ref="H173:H183" si="10">SUM(D173:G173)</f>
        <v>0</v>
      </c>
    </row>
    <row r="174" spans="1:8">
      <c r="A174" s="640">
        <v>1912</v>
      </c>
      <c r="B174" s="626" t="s">
        <v>161</v>
      </c>
      <c r="C174" s="614"/>
      <c r="D174" s="620"/>
      <c r="E174" s="620"/>
      <c r="F174" s="620"/>
      <c r="G174" s="620"/>
      <c r="H174" s="616">
        <f t="shared" si="10"/>
        <v>0</v>
      </c>
    </row>
    <row r="175" spans="1:8">
      <c r="A175" s="641">
        <v>192</v>
      </c>
      <c r="B175" s="625" t="s">
        <v>162</v>
      </c>
      <c r="C175" s="614"/>
      <c r="D175" s="611">
        <f>SUM(D176:D177)</f>
        <v>0</v>
      </c>
      <c r="E175" s="611">
        <f>SUM(E176:E177)</f>
        <v>0</v>
      </c>
      <c r="F175" s="611">
        <f>SUM(F176:F177)</f>
        <v>0</v>
      </c>
      <c r="G175" s="611">
        <f>SUM(G176:G177)</f>
        <v>0</v>
      </c>
      <c r="H175" s="616">
        <f t="shared" si="10"/>
        <v>0</v>
      </c>
    </row>
    <row r="176" spans="1:8">
      <c r="A176" s="640">
        <v>1921</v>
      </c>
      <c r="B176" s="626" t="s">
        <v>163</v>
      </c>
      <c r="C176" s="614"/>
      <c r="D176" s="620"/>
      <c r="E176" s="620"/>
      <c r="F176" s="620"/>
      <c r="G176" s="620"/>
      <c r="H176" s="616">
        <f t="shared" si="10"/>
        <v>0</v>
      </c>
    </row>
    <row r="177" spans="1:8">
      <c r="A177" s="640">
        <v>1922</v>
      </c>
      <c r="B177" s="626" t="s">
        <v>164</v>
      </c>
      <c r="C177" s="614"/>
      <c r="D177" s="620"/>
      <c r="E177" s="620"/>
      <c r="F177" s="620"/>
      <c r="G177" s="620"/>
      <c r="H177" s="616">
        <f t="shared" si="10"/>
        <v>0</v>
      </c>
    </row>
    <row r="178" spans="1:8">
      <c r="A178" s="641">
        <v>193</v>
      </c>
      <c r="B178" s="625" t="s">
        <v>165</v>
      </c>
      <c r="C178" s="614"/>
      <c r="D178" s="611">
        <f>SUM(D179:D180)</f>
        <v>0</v>
      </c>
      <c r="E178" s="611">
        <f>SUM(E179:E180)</f>
        <v>0</v>
      </c>
      <c r="F178" s="611">
        <f>SUM(F179:F180)</f>
        <v>0</v>
      </c>
      <c r="G178" s="611">
        <f>SUM(G179:G180)</f>
        <v>0</v>
      </c>
      <c r="H178" s="616">
        <f t="shared" si="10"/>
        <v>0</v>
      </c>
    </row>
    <row r="179" spans="1:8">
      <c r="A179" s="640">
        <v>1931</v>
      </c>
      <c r="B179" s="626" t="s">
        <v>166</v>
      </c>
      <c r="C179" s="614"/>
      <c r="D179" s="620"/>
      <c r="E179" s="620"/>
      <c r="F179" s="620"/>
      <c r="G179" s="620"/>
      <c r="H179" s="616">
        <f t="shared" si="10"/>
        <v>0</v>
      </c>
    </row>
    <row r="180" spans="1:8">
      <c r="A180" s="640">
        <v>1932</v>
      </c>
      <c r="B180" s="626" t="s">
        <v>167</v>
      </c>
      <c r="C180" s="614"/>
      <c r="D180" s="620"/>
      <c r="E180" s="620"/>
      <c r="F180" s="620"/>
      <c r="G180" s="620"/>
      <c r="H180" s="616">
        <f t="shared" si="10"/>
        <v>0</v>
      </c>
    </row>
    <row r="181" spans="1:8">
      <c r="A181" s="641">
        <v>197</v>
      </c>
      <c r="B181" s="625" t="s">
        <v>168</v>
      </c>
      <c r="C181" s="614"/>
      <c r="D181" s="611">
        <f>SUM(D182:D183)</f>
        <v>0</v>
      </c>
      <c r="E181" s="611">
        <f>SUM(E182:E183)</f>
        <v>0</v>
      </c>
      <c r="F181" s="611">
        <f>SUM(F182:F183)</f>
        <v>0</v>
      </c>
      <c r="G181" s="611">
        <f>SUM(G182:G183)</f>
        <v>0</v>
      </c>
      <c r="H181" s="616">
        <f t="shared" si="10"/>
        <v>0</v>
      </c>
    </row>
    <row r="182" spans="1:8">
      <c r="A182" s="640">
        <v>1971</v>
      </c>
      <c r="B182" s="626" t="s">
        <v>169</v>
      </c>
      <c r="C182" s="614"/>
      <c r="D182" s="620"/>
      <c r="E182" s="620"/>
      <c r="F182" s="620"/>
      <c r="G182" s="620"/>
      <c r="H182" s="616">
        <f t="shared" si="10"/>
        <v>0</v>
      </c>
    </row>
    <row r="183" spans="1:8">
      <c r="A183" s="640">
        <v>1972</v>
      </c>
      <c r="B183" s="626" t="s">
        <v>170</v>
      </c>
      <c r="C183" s="614"/>
      <c r="D183" s="620"/>
      <c r="E183" s="620"/>
      <c r="F183" s="620"/>
      <c r="G183" s="620"/>
      <c r="H183" s="616">
        <f t="shared" si="10"/>
        <v>0</v>
      </c>
    </row>
    <row r="184" spans="1:8">
      <c r="A184" s="644" t="s">
        <v>171</v>
      </c>
      <c r="B184" s="625" t="s">
        <v>172</v>
      </c>
      <c r="C184" s="611">
        <f>SUM(C185:C186)</f>
        <v>0</v>
      </c>
      <c r="D184" s="614"/>
      <c r="E184" s="614"/>
      <c r="F184" s="614"/>
      <c r="G184" s="614"/>
      <c r="H184" s="616">
        <f>C184</f>
        <v>0</v>
      </c>
    </row>
    <row r="185" spans="1:8">
      <c r="A185" s="636" t="s">
        <v>173</v>
      </c>
      <c r="B185" s="626" t="s">
        <v>174</v>
      </c>
      <c r="C185" s="620"/>
      <c r="D185" s="614"/>
      <c r="E185" s="614"/>
      <c r="F185" s="614"/>
      <c r="G185" s="614"/>
      <c r="H185" s="616">
        <f>C185</f>
        <v>0</v>
      </c>
    </row>
    <row r="186" spans="1:8">
      <c r="A186" s="636" t="s">
        <v>175</v>
      </c>
      <c r="B186" s="626" t="s">
        <v>176</v>
      </c>
      <c r="C186" s="620"/>
      <c r="D186" s="614"/>
      <c r="E186" s="614"/>
      <c r="F186" s="614"/>
      <c r="G186" s="614"/>
      <c r="H186" s="616">
        <f>C186</f>
        <v>0</v>
      </c>
    </row>
    <row r="187" spans="1:8">
      <c r="A187" s="612">
        <v>2</v>
      </c>
      <c r="B187" s="645" t="s">
        <v>177</v>
      </c>
      <c r="C187" s="611">
        <f>C371+C435+C499+C563+C650</f>
        <v>0</v>
      </c>
      <c r="D187" s="611">
        <f>D188+D249+D310+D371+D435+D499+D563+D600+D625+D650</f>
        <v>0</v>
      </c>
      <c r="E187" s="611">
        <f>E188+E249+E310+E371+E435+E499+E563+E600+E625+E650</f>
        <v>0</v>
      </c>
      <c r="F187" s="611">
        <f>F188+F249+F310+F371+F435+F499+F563+F600+F625+F650</f>
        <v>0</v>
      </c>
      <c r="G187" s="611">
        <f>G188+G249+G310+G371+G435+G499+G563+G600+G625+G650</f>
        <v>0</v>
      </c>
      <c r="H187" s="616">
        <f t="shared" ref="H187" si="11">SUM(C187:G187)</f>
        <v>0</v>
      </c>
    </row>
    <row r="188" spans="1:8">
      <c r="A188" s="643">
        <v>20</v>
      </c>
      <c r="B188" s="624" t="s">
        <v>178</v>
      </c>
      <c r="C188" s="614"/>
      <c r="D188" s="611">
        <f>D189+D201+D213+D225+D237</f>
        <v>0</v>
      </c>
      <c r="E188" s="611">
        <f>E189+E201+E213+E225+E237</f>
        <v>0</v>
      </c>
      <c r="F188" s="611">
        <f>F189+F201+F213+F225+F237</f>
        <v>0</v>
      </c>
      <c r="G188" s="611">
        <f>G189+G201+G213+G225+G237</f>
        <v>0</v>
      </c>
      <c r="H188" s="616">
        <f>SUM(D188:G188)</f>
        <v>0</v>
      </c>
    </row>
    <row r="189" spans="1:8">
      <c r="A189" s="641">
        <v>201</v>
      </c>
      <c r="B189" s="625" t="s">
        <v>179</v>
      </c>
      <c r="C189" s="614"/>
      <c r="D189" s="611">
        <f>SUM(D190:D195)</f>
        <v>0</v>
      </c>
      <c r="E189" s="611">
        <f>SUM(E190:E195)</f>
        <v>0</v>
      </c>
      <c r="F189" s="611">
        <f>SUM(F190:F195)</f>
        <v>0</v>
      </c>
      <c r="G189" s="611">
        <f>SUM(G190:G195)</f>
        <v>0</v>
      </c>
      <c r="H189" s="616">
        <f t="shared" ref="H189:H252" si="12">SUM(D189:G189)</f>
        <v>0</v>
      </c>
    </row>
    <row r="190" spans="1:8">
      <c r="A190" s="640">
        <v>2011</v>
      </c>
      <c r="B190" s="626" t="s">
        <v>180</v>
      </c>
      <c r="C190" s="614"/>
      <c r="D190" s="620"/>
      <c r="E190" s="620"/>
      <c r="F190" s="620"/>
      <c r="G190" s="620"/>
      <c r="H190" s="616">
        <f t="shared" si="12"/>
        <v>0</v>
      </c>
    </row>
    <row r="191" spans="1:8">
      <c r="A191" s="640">
        <v>2012</v>
      </c>
      <c r="B191" s="626" t="s">
        <v>181</v>
      </c>
      <c r="C191" s="614"/>
      <c r="D191" s="620"/>
      <c r="E191" s="620"/>
      <c r="F191" s="620"/>
      <c r="G191" s="620"/>
      <c r="H191" s="616">
        <f t="shared" si="12"/>
        <v>0</v>
      </c>
    </row>
    <row r="192" spans="1:8">
      <c r="A192" s="640">
        <v>2013</v>
      </c>
      <c r="B192" s="626" t="s">
        <v>182</v>
      </c>
      <c r="C192" s="614"/>
      <c r="D192" s="620"/>
      <c r="E192" s="620"/>
      <c r="F192" s="620"/>
      <c r="G192" s="620"/>
      <c r="H192" s="616">
        <f t="shared" si="12"/>
        <v>0</v>
      </c>
    </row>
    <row r="193" spans="1:8">
      <c r="A193" s="640">
        <v>2014</v>
      </c>
      <c r="B193" s="626" t="s">
        <v>183</v>
      </c>
      <c r="C193" s="614"/>
      <c r="D193" s="620"/>
      <c r="E193" s="620"/>
      <c r="F193" s="620"/>
      <c r="G193" s="620"/>
      <c r="H193" s="616">
        <f t="shared" si="12"/>
        <v>0</v>
      </c>
    </row>
    <row r="194" spans="1:8">
      <c r="A194" s="640">
        <v>2017</v>
      </c>
      <c r="B194" s="626" t="s">
        <v>184</v>
      </c>
      <c r="C194" s="614"/>
      <c r="D194" s="620"/>
      <c r="E194" s="620"/>
      <c r="F194" s="620"/>
      <c r="G194" s="620"/>
      <c r="H194" s="616">
        <f t="shared" si="12"/>
        <v>0</v>
      </c>
    </row>
    <row r="195" spans="1:8">
      <c r="A195" s="640">
        <v>2019</v>
      </c>
      <c r="B195" s="626" t="s">
        <v>185</v>
      </c>
      <c r="C195" s="614"/>
      <c r="D195" s="611">
        <f>SUM(D196:D200)</f>
        <v>0</v>
      </c>
      <c r="E195" s="611">
        <f>SUM(E196:E200)</f>
        <v>0</v>
      </c>
      <c r="F195" s="611">
        <f>SUM(F196:F200)</f>
        <v>0</v>
      </c>
      <c r="G195" s="611">
        <f>SUM(G196:G200)</f>
        <v>0</v>
      </c>
      <c r="H195" s="616">
        <f t="shared" si="12"/>
        <v>0</v>
      </c>
    </row>
    <row r="196" spans="1:8">
      <c r="A196" s="640">
        <v>20191</v>
      </c>
      <c r="B196" s="626" t="s">
        <v>186</v>
      </c>
      <c r="C196" s="614"/>
      <c r="D196" s="620"/>
      <c r="E196" s="620"/>
      <c r="F196" s="620"/>
      <c r="G196" s="620"/>
      <c r="H196" s="616">
        <f t="shared" si="12"/>
        <v>0</v>
      </c>
    </row>
    <row r="197" spans="1:8">
      <c r="A197" s="640">
        <v>20192</v>
      </c>
      <c r="B197" s="626" t="s">
        <v>187</v>
      </c>
      <c r="C197" s="614"/>
      <c r="D197" s="620"/>
      <c r="E197" s="620"/>
      <c r="F197" s="620"/>
      <c r="G197" s="620"/>
      <c r="H197" s="616">
        <f t="shared" si="12"/>
        <v>0</v>
      </c>
    </row>
    <row r="198" spans="1:8">
      <c r="A198" s="640">
        <v>20193</v>
      </c>
      <c r="B198" s="626" t="s">
        <v>188</v>
      </c>
      <c r="C198" s="614"/>
      <c r="D198" s="620"/>
      <c r="E198" s="620"/>
      <c r="F198" s="620"/>
      <c r="G198" s="620"/>
      <c r="H198" s="616">
        <f t="shared" si="12"/>
        <v>0</v>
      </c>
    </row>
    <row r="199" spans="1:8">
      <c r="A199" s="640">
        <v>20194</v>
      </c>
      <c r="B199" s="626" t="s">
        <v>189</v>
      </c>
      <c r="C199" s="614"/>
      <c r="D199" s="620"/>
      <c r="E199" s="620"/>
      <c r="F199" s="620"/>
      <c r="G199" s="620"/>
      <c r="H199" s="616">
        <f t="shared" si="12"/>
        <v>0</v>
      </c>
    </row>
    <row r="200" spans="1:8">
      <c r="A200" s="640">
        <v>20197</v>
      </c>
      <c r="B200" s="626" t="s">
        <v>190</v>
      </c>
      <c r="C200" s="614"/>
      <c r="D200" s="620"/>
      <c r="E200" s="620"/>
      <c r="F200" s="620"/>
      <c r="G200" s="620"/>
      <c r="H200" s="616">
        <f t="shared" si="12"/>
        <v>0</v>
      </c>
    </row>
    <row r="201" spans="1:8">
      <c r="A201" s="641">
        <v>202</v>
      </c>
      <c r="B201" s="625" t="s">
        <v>191</v>
      </c>
      <c r="C201" s="614"/>
      <c r="D201" s="611">
        <f>SUM(D202:D207)</f>
        <v>0</v>
      </c>
      <c r="E201" s="611">
        <f>SUM(E202:E207)</f>
        <v>0</v>
      </c>
      <c r="F201" s="611">
        <f>SUM(F202:F207)</f>
        <v>0</v>
      </c>
      <c r="G201" s="611">
        <f>SUM(G202:G207)</f>
        <v>0</v>
      </c>
      <c r="H201" s="616">
        <f t="shared" si="12"/>
        <v>0</v>
      </c>
    </row>
    <row r="202" spans="1:8">
      <c r="A202" s="640">
        <v>2021</v>
      </c>
      <c r="B202" s="626" t="s">
        <v>180</v>
      </c>
      <c r="C202" s="614"/>
      <c r="D202" s="620"/>
      <c r="E202" s="620"/>
      <c r="F202" s="620"/>
      <c r="G202" s="620"/>
      <c r="H202" s="616">
        <f t="shared" si="12"/>
        <v>0</v>
      </c>
    </row>
    <row r="203" spans="1:8">
      <c r="A203" s="640">
        <v>2022</v>
      </c>
      <c r="B203" s="626" t="s">
        <v>181</v>
      </c>
      <c r="C203" s="614"/>
      <c r="D203" s="620"/>
      <c r="E203" s="620"/>
      <c r="F203" s="620"/>
      <c r="G203" s="620"/>
      <c r="H203" s="616">
        <f t="shared" si="12"/>
        <v>0</v>
      </c>
    </row>
    <row r="204" spans="1:8">
      <c r="A204" s="640">
        <v>2023</v>
      </c>
      <c r="B204" s="626" t="s">
        <v>182</v>
      </c>
      <c r="C204" s="614"/>
      <c r="D204" s="620"/>
      <c r="E204" s="620"/>
      <c r="F204" s="620"/>
      <c r="G204" s="620"/>
      <c r="H204" s="616">
        <f t="shared" si="12"/>
        <v>0</v>
      </c>
    </row>
    <row r="205" spans="1:8">
      <c r="A205" s="640">
        <v>2024</v>
      </c>
      <c r="B205" s="626" t="s">
        <v>183</v>
      </c>
      <c r="C205" s="614"/>
      <c r="D205" s="620"/>
      <c r="E205" s="620"/>
      <c r="F205" s="620"/>
      <c r="G205" s="620"/>
      <c r="H205" s="616">
        <f t="shared" si="12"/>
        <v>0</v>
      </c>
    </row>
    <row r="206" spans="1:8">
      <c r="A206" s="640">
        <v>2027</v>
      </c>
      <c r="B206" s="626" t="s">
        <v>184</v>
      </c>
      <c r="C206" s="614"/>
      <c r="D206" s="620"/>
      <c r="E206" s="620"/>
      <c r="F206" s="620"/>
      <c r="G206" s="620"/>
      <c r="H206" s="616">
        <f t="shared" si="12"/>
        <v>0</v>
      </c>
    </row>
    <row r="207" spans="1:8">
      <c r="A207" s="640">
        <v>2029</v>
      </c>
      <c r="B207" s="626" t="s">
        <v>185</v>
      </c>
      <c r="C207" s="614"/>
      <c r="D207" s="611">
        <f>SUM(D208:D212)</f>
        <v>0</v>
      </c>
      <c r="E207" s="611">
        <f>SUM(E208:E212)</f>
        <v>0</v>
      </c>
      <c r="F207" s="611">
        <f>SUM(F208:F212)</f>
        <v>0</v>
      </c>
      <c r="G207" s="611">
        <f>SUM(G208:G212)</f>
        <v>0</v>
      </c>
      <c r="H207" s="616">
        <f t="shared" si="12"/>
        <v>0</v>
      </c>
    </row>
    <row r="208" spans="1:8">
      <c r="A208" s="640">
        <v>20291</v>
      </c>
      <c r="B208" s="626" t="s">
        <v>186</v>
      </c>
      <c r="C208" s="614"/>
      <c r="D208" s="620"/>
      <c r="E208" s="620"/>
      <c r="F208" s="620"/>
      <c r="G208" s="620"/>
      <c r="H208" s="616">
        <f t="shared" si="12"/>
        <v>0</v>
      </c>
    </row>
    <row r="209" spans="1:8">
      <c r="A209" s="640">
        <v>20292</v>
      </c>
      <c r="B209" s="626" t="s">
        <v>187</v>
      </c>
      <c r="C209" s="614"/>
      <c r="D209" s="620"/>
      <c r="E209" s="620"/>
      <c r="F209" s="620"/>
      <c r="G209" s="620"/>
      <c r="H209" s="616">
        <f t="shared" si="12"/>
        <v>0</v>
      </c>
    </row>
    <row r="210" spans="1:8">
      <c r="A210" s="640">
        <v>20293</v>
      </c>
      <c r="B210" s="626" t="s">
        <v>188</v>
      </c>
      <c r="C210" s="614"/>
      <c r="D210" s="620"/>
      <c r="E210" s="620"/>
      <c r="F210" s="620"/>
      <c r="G210" s="620"/>
      <c r="H210" s="616">
        <f t="shared" si="12"/>
        <v>0</v>
      </c>
    </row>
    <row r="211" spans="1:8">
      <c r="A211" s="640">
        <v>20294</v>
      </c>
      <c r="B211" s="626" t="s">
        <v>189</v>
      </c>
      <c r="C211" s="614"/>
      <c r="D211" s="620"/>
      <c r="E211" s="620"/>
      <c r="F211" s="620"/>
      <c r="G211" s="620"/>
      <c r="H211" s="616">
        <f t="shared" si="12"/>
        <v>0</v>
      </c>
    </row>
    <row r="212" spans="1:8">
      <c r="A212" s="640">
        <v>20297</v>
      </c>
      <c r="B212" s="626" t="s">
        <v>190</v>
      </c>
      <c r="C212" s="614"/>
      <c r="D212" s="620"/>
      <c r="E212" s="620"/>
      <c r="F212" s="620"/>
      <c r="G212" s="620"/>
      <c r="H212" s="616">
        <f t="shared" si="12"/>
        <v>0</v>
      </c>
    </row>
    <row r="213" spans="1:8">
      <c r="A213" s="641">
        <v>203</v>
      </c>
      <c r="B213" s="625" t="s">
        <v>192</v>
      </c>
      <c r="C213" s="614"/>
      <c r="D213" s="611">
        <f>SUM(D214:D219)</f>
        <v>0</v>
      </c>
      <c r="E213" s="611">
        <f>SUM(E214:E219)</f>
        <v>0</v>
      </c>
      <c r="F213" s="611">
        <f>SUM(F214:F219)</f>
        <v>0</v>
      </c>
      <c r="G213" s="611">
        <f>SUM(G214:G219)</f>
        <v>0</v>
      </c>
      <c r="H213" s="616">
        <f t="shared" si="12"/>
        <v>0</v>
      </c>
    </row>
    <row r="214" spans="1:8">
      <c r="A214" s="640">
        <v>2031</v>
      </c>
      <c r="B214" s="626" t="s">
        <v>180</v>
      </c>
      <c r="C214" s="614"/>
      <c r="D214" s="620"/>
      <c r="E214" s="620"/>
      <c r="F214" s="620"/>
      <c r="G214" s="620"/>
      <c r="H214" s="616">
        <f t="shared" si="12"/>
        <v>0</v>
      </c>
    </row>
    <row r="215" spans="1:8">
      <c r="A215" s="640">
        <v>2032</v>
      </c>
      <c r="B215" s="626" t="s">
        <v>181</v>
      </c>
      <c r="C215" s="614"/>
      <c r="D215" s="620"/>
      <c r="E215" s="620"/>
      <c r="F215" s="620"/>
      <c r="G215" s="620"/>
      <c r="H215" s="616">
        <f t="shared" si="12"/>
        <v>0</v>
      </c>
    </row>
    <row r="216" spans="1:8">
      <c r="A216" s="640">
        <v>2033</v>
      </c>
      <c r="B216" s="626" t="s">
        <v>182</v>
      </c>
      <c r="C216" s="614"/>
      <c r="D216" s="620"/>
      <c r="E216" s="620"/>
      <c r="F216" s="620"/>
      <c r="G216" s="620"/>
      <c r="H216" s="616">
        <f t="shared" si="12"/>
        <v>0</v>
      </c>
    </row>
    <row r="217" spans="1:8">
      <c r="A217" s="640">
        <v>2034</v>
      </c>
      <c r="B217" s="626" t="s">
        <v>183</v>
      </c>
      <c r="C217" s="614"/>
      <c r="D217" s="620"/>
      <c r="E217" s="620"/>
      <c r="F217" s="620"/>
      <c r="G217" s="620"/>
      <c r="H217" s="616">
        <f t="shared" si="12"/>
        <v>0</v>
      </c>
    </row>
    <row r="218" spans="1:8">
      <c r="A218" s="640">
        <v>2037</v>
      </c>
      <c r="B218" s="626" t="s">
        <v>184</v>
      </c>
      <c r="C218" s="614"/>
      <c r="D218" s="620"/>
      <c r="E218" s="620"/>
      <c r="F218" s="620"/>
      <c r="G218" s="620"/>
      <c r="H218" s="616">
        <f t="shared" si="12"/>
        <v>0</v>
      </c>
    </row>
    <row r="219" spans="1:8">
      <c r="A219" s="640">
        <v>2039</v>
      </c>
      <c r="B219" s="626" t="s">
        <v>185</v>
      </c>
      <c r="C219" s="614"/>
      <c r="D219" s="611">
        <f>SUM(D220:D224)</f>
        <v>0</v>
      </c>
      <c r="E219" s="611">
        <f>SUM(E220:E224)</f>
        <v>0</v>
      </c>
      <c r="F219" s="611">
        <f>SUM(F220:F224)</f>
        <v>0</v>
      </c>
      <c r="G219" s="611">
        <f>SUM(G220:G224)</f>
        <v>0</v>
      </c>
      <c r="H219" s="616">
        <f t="shared" si="12"/>
        <v>0</v>
      </c>
    </row>
    <row r="220" spans="1:8">
      <c r="A220" s="640">
        <v>20391</v>
      </c>
      <c r="B220" s="626" t="s">
        <v>186</v>
      </c>
      <c r="C220" s="614"/>
      <c r="D220" s="620"/>
      <c r="E220" s="620"/>
      <c r="F220" s="620"/>
      <c r="G220" s="620"/>
      <c r="H220" s="616">
        <f t="shared" si="12"/>
        <v>0</v>
      </c>
    </row>
    <row r="221" spans="1:8">
      <c r="A221" s="640">
        <v>20392</v>
      </c>
      <c r="B221" s="626" t="s">
        <v>187</v>
      </c>
      <c r="C221" s="614"/>
      <c r="D221" s="620"/>
      <c r="E221" s="620"/>
      <c r="F221" s="620"/>
      <c r="G221" s="620"/>
      <c r="H221" s="616">
        <f t="shared" si="12"/>
        <v>0</v>
      </c>
    </row>
    <row r="222" spans="1:8">
      <c r="A222" s="640">
        <v>20393</v>
      </c>
      <c r="B222" s="626" t="s">
        <v>188</v>
      </c>
      <c r="C222" s="614"/>
      <c r="D222" s="620"/>
      <c r="E222" s="620"/>
      <c r="F222" s="620"/>
      <c r="G222" s="620"/>
      <c r="H222" s="616">
        <f t="shared" si="12"/>
        <v>0</v>
      </c>
    </row>
    <row r="223" spans="1:8">
      <c r="A223" s="640">
        <v>20394</v>
      </c>
      <c r="B223" s="626" t="s">
        <v>189</v>
      </c>
      <c r="C223" s="614"/>
      <c r="D223" s="620"/>
      <c r="E223" s="620"/>
      <c r="F223" s="620"/>
      <c r="G223" s="620"/>
      <c r="H223" s="616">
        <f t="shared" si="12"/>
        <v>0</v>
      </c>
    </row>
    <row r="224" spans="1:8">
      <c r="A224" s="640">
        <v>20397</v>
      </c>
      <c r="B224" s="626" t="s">
        <v>190</v>
      </c>
      <c r="C224" s="614"/>
      <c r="D224" s="620"/>
      <c r="E224" s="620"/>
      <c r="F224" s="620"/>
      <c r="G224" s="620"/>
      <c r="H224" s="616">
        <f t="shared" si="12"/>
        <v>0</v>
      </c>
    </row>
    <row r="225" spans="1:8">
      <c r="A225" s="641">
        <v>204</v>
      </c>
      <c r="B225" s="625" t="s">
        <v>193</v>
      </c>
      <c r="C225" s="614"/>
      <c r="D225" s="611">
        <f>SUM(D226:D231)</f>
        <v>0</v>
      </c>
      <c r="E225" s="611">
        <f>SUM(E226:E231)</f>
        <v>0</v>
      </c>
      <c r="F225" s="611">
        <f>SUM(F226:F231)</f>
        <v>0</v>
      </c>
      <c r="G225" s="611">
        <f>SUM(G226:G231)</f>
        <v>0</v>
      </c>
      <c r="H225" s="616">
        <f t="shared" si="12"/>
        <v>0</v>
      </c>
    </row>
    <row r="226" spans="1:8">
      <c r="A226" s="640">
        <v>2041</v>
      </c>
      <c r="B226" s="626" t="s">
        <v>180</v>
      </c>
      <c r="C226" s="614"/>
      <c r="D226" s="620"/>
      <c r="E226" s="620"/>
      <c r="F226" s="620"/>
      <c r="G226" s="620"/>
      <c r="H226" s="616">
        <f t="shared" si="12"/>
        <v>0</v>
      </c>
    </row>
    <row r="227" spans="1:8">
      <c r="A227" s="640">
        <v>2042</v>
      </c>
      <c r="B227" s="626" t="s">
        <v>181</v>
      </c>
      <c r="C227" s="614"/>
      <c r="D227" s="620"/>
      <c r="E227" s="620"/>
      <c r="F227" s="620"/>
      <c r="G227" s="620"/>
      <c r="H227" s="616">
        <f t="shared" si="12"/>
        <v>0</v>
      </c>
    </row>
    <row r="228" spans="1:8">
      <c r="A228" s="640">
        <v>2043</v>
      </c>
      <c r="B228" s="626" t="s">
        <v>182</v>
      </c>
      <c r="C228" s="614"/>
      <c r="D228" s="620"/>
      <c r="E228" s="620"/>
      <c r="F228" s="620"/>
      <c r="G228" s="620"/>
      <c r="H228" s="616">
        <f t="shared" si="12"/>
        <v>0</v>
      </c>
    </row>
    <row r="229" spans="1:8">
      <c r="A229" s="640">
        <v>2044</v>
      </c>
      <c r="B229" s="626" t="s">
        <v>183</v>
      </c>
      <c r="C229" s="614"/>
      <c r="D229" s="620"/>
      <c r="E229" s="620"/>
      <c r="F229" s="620"/>
      <c r="G229" s="620"/>
      <c r="H229" s="616">
        <f t="shared" si="12"/>
        <v>0</v>
      </c>
    </row>
    <row r="230" spans="1:8">
      <c r="A230" s="640">
        <v>2047</v>
      </c>
      <c r="B230" s="626" t="s">
        <v>184</v>
      </c>
      <c r="C230" s="614"/>
      <c r="D230" s="620"/>
      <c r="E230" s="620"/>
      <c r="F230" s="620"/>
      <c r="G230" s="620"/>
      <c r="H230" s="616">
        <f t="shared" si="12"/>
        <v>0</v>
      </c>
    </row>
    <row r="231" spans="1:8">
      <c r="A231" s="640">
        <v>2049</v>
      </c>
      <c r="B231" s="626" t="s">
        <v>185</v>
      </c>
      <c r="C231" s="614"/>
      <c r="D231" s="611">
        <f>SUM(D232:D236)</f>
        <v>0</v>
      </c>
      <c r="E231" s="611">
        <f>SUM(E232:E236)</f>
        <v>0</v>
      </c>
      <c r="F231" s="611">
        <f>SUM(F232:F236)</f>
        <v>0</v>
      </c>
      <c r="G231" s="611">
        <f>SUM(G232:G236)</f>
        <v>0</v>
      </c>
      <c r="H231" s="616">
        <f t="shared" si="12"/>
        <v>0</v>
      </c>
    </row>
    <row r="232" spans="1:8">
      <c r="A232" s="640">
        <v>20491</v>
      </c>
      <c r="B232" s="626" t="s">
        <v>186</v>
      </c>
      <c r="C232" s="614"/>
      <c r="D232" s="620"/>
      <c r="E232" s="620"/>
      <c r="F232" s="620"/>
      <c r="G232" s="620"/>
      <c r="H232" s="616">
        <f t="shared" si="12"/>
        <v>0</v>
      </c>
    </row>
    <row r="233" spans="1:8">
      <c r="A233" s="640">
        <v>20492</v>
      </c>
      <c r="B233" s="626" t="s">
        <v>187</v>
      </c>
      <c r="C233" s="614"/>
      <c r="D233" s="620"/>
      <c r="E233" s="620"/>
      <c r="F233" s="620"/>
      <c r="G233" s="620"/>
      <c r="H233" s="616">
        <f t="shared" si="12"/>
        <v>0</v>
      </c>
    </row>
    <row r="234" spans="1:8">
      <c r="A234" s="640">
        <v>20493</v>
      </c>
      <c r="B234" s="626" t="s">
        <v>188</v>
      </c>
      <c r="C234" s="614"/>
      <c r="D234" s="620"/>
      <c r="E234" s="620"/>
      <c r="F234" s="620"/>
      <c r="G234" s="620"/>
      <c r="H234" s="616">
        <f t="shared" si="12"/>
        <v>0</v>
      </c>
    </row>
    <row r="235" spans="1:8">
      <c r="A235" s="640">
        <v>20494</v>
      </c>
      <c r="B235" s="626" t="s">
        <v>189</v>
      </c>
      <c r="C235" s="614"/>
      <c r="D235" s="620"/>
      <c r="E235" s="620"/>
      <c r="F235" s="620"/>
      <c r="G235" s="620"/>
      <c r="H235" s="616">
        <f t="shared" si="12"/>
        <v>0</v>
      </c>
    </row>
    <row r="236" spans="1:8">
      <c r="A236" s="640">
        <v>20497</v>
      </c>
      <c r="B236" s="626" t="s">
        <v>190</v>
      </c>
      <c r="C236" s="614"/>
      <c r="D236" s="620"/>
      <c r="E236" s="620"/>
      <c r="F236" s="620"/>
      <c r="G236" s="620"/>
      <c r="H236" s="616">
        <f t="shared" si="12"/>
        <v>0</v>
      </c>
    </row>
    <row r="237" spans="1:8">
      <c r="A237" s="641">
        <v>205</v>
      </c>
      <c r="B237" s="625" t="s">
        <v>194</v>
      </c>
      <c r="C237" s="614"/>
      <c r="D237" s="611">
        <f>SUM(D238:D243)</f>
        <v>0</v>
      </c>
      <c r="E237" s="611">
        <f>SUM(E238:E243)</f>
        <v>0</v>
      </c>
      <c r="F237" s="611">
        <f>SUM(F238:F243)</f>
        <v>0</v>
      </c>
      <c r="G237" s="611">
        <f>SUM(G238:G243)</f>
        <v>0</v>
      </c>
      <c r="H237" s="616">
        <f t="shared" si="12"/>
        <v>0</v>
      </c>
    </row>
    <row r="238" spans="1:8">
      <c r="A238" s="640">
        <v>2051</v>
      </c>
      <c r="B238" s="626" t="s">
        <v>180</v>
      </c>
      <c r="C238" s="614"/>
      <c r="D238" s="620"/>
      <c r="E238" s="620"/>
      <c r="F238" s="620"/>
      <c r="G238" s="620"/>
      <c r="H238" s="616">
        <f t="shared" si="12"/>
        <v>0</v>
      </c>
    </row>
    <row r="239" spans="1:8">
      <c r="A239" s="640">
        <v>2052</v>
      </c>
      <c r="B239" s="626" t="s">
        <v>181</v>
      </c>
      <c r="C239" s="614"/>
      <c r="D239" s="620"/>
      <c r="E239" s="620"/>
      <c r="F239" s="620"/>
      <c r="G239" s="620"/>
      <c r="H239" s="616">
        <f t="shared" si="12"/>
        <v>0</v>
      </c>
    </row>
    <row r="240" spans="1:8">
      <c r="A240" s="640">
        <v>2053</v>
      </c>
      <c r="B240" s="626" t="s">
        <v>182</v>
      </c>
      <c r="C240" s="614"/>
      <c r="D240" s="620"/>
      <c r="E240" s="620"/>
      <c r="F240" s="620"/>
      <c r="G240" s="620"/>
      <c r="H240" s="616">
        <f t="shared" si="12"/>
        <v>0</v>
      </c>
    </row>
    <row r="241" spans="1:8">
      <c r="A241" s="640">
        <v>2054</v>
      </c>
      <c r="B241" s="626" t="s">
        <v>183</v>
      </c>
      <c r="C241" s="614"/>
      <c r="D241" s="620"/>
      <c r="E241" s="620"/>
      <c r="F241" s="620"/>
      <c r="G241" s="620"/>
      <c r="H241" s="616">
        <f t="shared" si="12"/>
        <v>0</v>
      </c>
    </row>
    <row r="242" spans="1:8">
      <c r="A242" s="640">
        <v>2057</v>
      </c>
      <c r="B242" s="626" t="s">
        <v>184</v>
      </c>
      <c r="C242" s="614"/>
      <c r="D242" s="620"/>
      <c r="E242" s="620"/>
      <c r="F242" s="620"/>
      <c r="G242" s="620"/>
      <c r="H242" s="616">
        <f t="shared" si="12"/>
        <v>0</v>
      </c>
    </row>
    <row r="243" spans="1:8">
      <c r="A243" s="640">
        <v>2059</v>
      </c>
      <c r="B243" s="626" t="s">
        <v>185</v>
      </c>
      <c r="C243" s="614"/>
      <c r="D243" s="611">
        <f>SUM(D244:D248)</f>
        <v>0</v>
      </c>
      <c r="E243" s="611">
        <f>SUM(E244:E248)</f>
        <v>0</v>
      </c>
      <c r="F243" s="611">
        <f>SUM(F244:F248)</f>
        <v>0</v>
      </c>
      <c r="G243" s="611">
        <f>SUM(G244:G248)</f>
        <v>0</v>
      </c>
      <c r="H243" s="616">
        <f t="shared" si="12"/>
        <v>0</v>
      </c>
    </row>
    <row r="244" spans="1:8">
      <c r="A244" s="640">
        <v>20591</v>
      </c>
      <c r="B244" s="626" t="s">
        <v>186</v>
      </c>
      <c r="C244" s="614"/>
      <c r="D244" s="620"/>
      <c r="E244" s="620"/>
      <c r="F244" s="620"/>
      <c r="G244" s="620"/>
      <c r="H244" s="616">
        <f t="shared" si="12"/>
        <v>0</v>
      </c>
    </row>
    <row r="245" spans="1:8">
      <c r="A245" s="640">
        <v>20592</v>
      </c>
      <c r="B245" s="626" t="s">
        <v>187</v>
      </c>
      <c r="C245" s="614"/>
      <c r="D245" s="620"/>
      <c r="E245" s="620"/>
      <c r="F245" s="620"/>
      <c r="G245" s="620"/>
      <c r="H245" s="616">
        <f t="shared" si="12"/>
        <v>0</v>
      </c>
    </row>
    <row r="246" spans="1:8">
      <c r="A246" s="640">
        <v>20593</v>
      </c>
      <c r="B246" s="626" t="s">
        <v>188</v>
      </c>
      <c r="C246" s="614"/>
      <c r="D246" s="620"/>
      <c r="E246" s="620"/>
      <c r="F246" s="620"/>
      <c r="G246" s="620"/>
      <c r="H246" s="616">
        <f t="shared" si="12"/>
        <v>0</v>
      </c>
    </row>
    <row r="247" spans="1:8">
      <c r="A247" s="640">
        <v>20594</v>
      </c>
      <c r="B247" s="626" t="s">
        <v>189</v>
      </c>
      <c r="C247" s="614"/>
      <c r="D247" s="620"/>
      <c r="E247" s="620"/>
      <c r="F247" s="620"/>
      <c r="G247" s="620"/>
      <c r="H247" s="616">
        <f t="shared" si="12"/>
        <v>0</v>
      </c>
    </row>
    <row r="248" spans="1:8">
      <c r="A248" s="640">
        <v>20597</v>
      </c>
      <c r="B248" s="626" t="s">
        <v>190</v>
      </c>
      <c r="C248" s="614"/>
      <c r="D248" s="620"/>
      <c r="E248" s="620"/>
      <c r="F248" s="620"/>
      <c r="G248" s="620"/>
      <c r="H248" s="616">
        <f t="shared" si="12"/>
        <v>0</v>
      </c>
    </row>
    <row r="249" spans="1:8">
      <c r="A249" s="643">
        <v>21</v>
      </c>
      <c r="B249" s="645" t="s">
        <v>195</v>
      </c>
      <c r="C249" s="614"/>
      <c r="D249" s="611">
        <f>D250+D262+D274+D286+D298</f>
        <v>0</v>
      </c>
      <c r="E249" s="611">
        <f>E250+E262+E274+E286+E298</f>
        <v>0</v>
      </c>
      <c r="F249" s="611">
        <f>F250+F262+F274+F286+F298</f>
        <v>0</v>
      </c>
      <c r="G249" s="611">
        <f>G250+G262+G274+G286+G298</f>
        <v>0</v>
      </c>
      <c r="H249" s="616">
        <f t="shared" si="12"/>
        <v>0</v>
      </c>
    </row>
    <row r="250" spans="1:8">
      <c r="A250" s="641">
        <v>211</v>
      </c>
      <c r="B250" s="625" t="s">
        <v>196</v>
      </c>
      <c r="C250" s="614"/>
      <c r="D250" s="611">
        <f>SUM(D251:D256)</f>
        <v>0</v>
      </c>
      <c r="E250" s="611">
        <f>SUM(E251:E256)</f>
        <v>0</v>
      </c>
      <c r="F250" s="611">
        <f>SUM(F251:F256)</f>
        <v>0</v>
      </c>
      <c r="G250" s="611">
        <f>SUM(G251:G256)</f>
        <v>0</v>
      </c>
      <c r="H250" s="616">
        <f t="shared" si="12"/>
        <v>0</v>
      </c>
    </row>
    <row r="251" spans="1:8">
      <c r="A251" s="640">
        <v>2111</v>
      </c>
      <c r="B251" s="626" t="s">
        <v>180</v>
      </c>
      <c r="C251" s="614"/>
      <c r="D251" s="620"/>
      <c r="E251" s="620"/>
      <c r="F251" s="620"/>
      <c r="G251" s="620"/>
      <c r="H251" s="616">
        <f t="shared" si="12"/>
        <v>0</v>
      </c>
    </row>
    <row r="252" spans="1:8">
      <c r="A252" s="640">
        <v>2112</v>
      </c>
      <c r="B252" s="626" t="s">
        <v>181</v>
      </c>
      <c r="C252" s="614"/>
      <c r="D252" s="620"/>
      <c r="E252" s="620"/>
      <c r="F252" s="620"/>
      <c r="G252" s="620"/>
      <c r="H252" s="616">
        <f t="shared" si="12"/>
        <v>0</v>
      </c>
    </row>
    <row r="253" spans="1:8">
      <c r="A253" s="640">
        <v>2113</v>
      </c>
      <c r="B253" s="626" t="s">
        <v>182</v>
      </c>
      <c r="C253" s="614"/>
      <c r="D253" s="620"/>
      <c r="E253" s="620"/>
      <c r="F253" s="620"/>
      <c r="G253" s="620"/>
      <c r="H253" s="616">
        <f t="shared" ref="H253:H316" si="13">SUM(D253:G253)</f>
        <v>0</v>
      </c>
    </row>
    <row r="254" spans="1:8">
      <c r="A254" s="640">
        <v>2114</v>
      </c>
      <c r="B254" s="626" t="s">
        <v>183</v>
      </c>
      <c r="C254" s="614"/>
      <c r="D254" s="620"/>
      <c r="E254" s="620"/>
      <c r="F254" s="620"/>
      <c r="G254" s="620"/>
      <c r="H254" s="616">
        <f t="shared" si="13"/>
        <v>0</v>
      </c>
    </row>
    <row r="255" spans="1:8">
      <c r="A255" s="640">
        <v>2117</v>
      </c>
      <c r="B255" s="626" t="s">
        <v>184</v>
      </c>
      <c r="C255" s="614"/>
      <c r="D255" s="620"/>
      <c r="E255" s="620"/>
      <c r="F255" s="620"/>
      <c r="G255" s="620"/>
      <c r="H255" s="616">
        <f t="shared" si="13"/>
        <v>0</v>
      </c>
    </row>
    <row r="256" spans="1:8">
      <c r="A256" s="640">
        <v>2119</v>
      </c>
      <c r="B256" s="626" t="s">
        <v>185</v>
      </c>
      <c r="C256" s="614"/>
      <c r="D256" s="611">
        <f>SUM(D257:D261)</f>
        <v>0</v>
      </c>
      <c r="E256" s="611">
        <f>SUM(E257:E261)</f>
        <v>0</v>
      </c>
      <c r="F256" s="611">
        <f>SUM(F257:F261)</f>
        <v>0</v>
      </c>
      <c r="G256" s="611">
        <f>SUM(G257:G261)</f>
        <v>0</v>
      </c>
      <c r="H256" s="616">
        <f t="shared" si="13"/>
        <v>0</v>
      </c>
    </row>
    <row r="257" spans="1:8">
      <c r="A257" s="640">
        <v>21191</v>
      </c>
      <c r="B257" s="626" t="s">
        <v>186</v>
      </c>
      <c r="C257" s="614"/>
      <c r="D257" s="620"/>
      <c r="E257" s="620"/>
      <c r="F257" s="620"/>
      <c r="G257" s="620"/>
      <c r="H257" s="616">
        <f t="shared" si="13"/>
        <v>0</v>
      </c>
    </row>
    <row r="258" spans="1:8">
      <c r="A258" s="640">
        <v>21192</v>
      </c>
      <c r="B258" s="626" t="s">
        <v>187</v>
      </c>
      <c r="C258" s="614"/>
      <c r="D258" s="620"/>
      <c r="E258" s="620"/>
      <c r="F258" s="620"/>
      <c r="G258" s="620"/>
      <c r="H258" s="616">
        <f t="shared" si="13"/>
        <v>0</v>
      </c>
    </row>
    <row r="259" spans="1:8">
      <c r="A259" s="640">
        <v>21193</v>
      </c>
      <c r="B259" s="626" t="s">
        <v>188</v>
      </c>
      <c r="C259" s="614"/>
      <c r="D259" s="620"/>
      <c r="E259" s="620"/>
      <c r="F259" s="620"/>
      <c r="G259" s="620"/>
      <c r="H259" s="616">
        <f t="shared" si="13"/>
        <v>0</v>
      </c>
    </row>
    <row r="260" spans="1:8">
      <c r="A260" s="640">
        <v>21194</v>
      </c>
      <c r="B260" s="626" t="s">
        <v>189</v>
      </c>
      <c r="C260" s="614"/>
      <c r="D260" s="620"/>
      <c r="E260" s="620"/>
      <c r="F260" s="620"/>
      <c r="G260" s="620"/>
      <c r="H260" s="616">
        <f t="shared" si="13"/>
        <v>0</v>
      </c>
    </row>
    <row r="261" spans="1:8">
      <c r="A261" s="640">
        <v>21197</v>
      </c>
      <c r="B261" s="626" t="s">
        <v>190</v>
      </c>
      <c r="C261" s="614"/>
      <c r="D261" s="620"/>
      <c r="E261" s="620"/>
      <c r="F261" s="620"/>
      <c r="G261" s="620"/>
      <c r="H261" s="616">
        <f t="shared" si="13"/>
        <v>0</v>
      </c>
    </row>
    <row r="262" spans="1:8">
      <c r="A262" s="641">
        <v>212</v>
      </c>
      <c r="B262" s="625" t="s">
        <v>197</v>
      </c>
      <c r="C262" s="614"/>
      <c r="D262" s="611">
        <f>SUM(D263:D268)</f>
        <v>0</v>
      </c>
      <c r="E262" s="611">
        <f>SUM(E263:E268)</f>
        <v>0</v>
      </c>
      <c r="F262" s="611">
        <f>SUM(F263:F268)</f>
        <v>0</v>
      </c>
      <c r="G262" s="611">
        <f>SUM(G263:G268)</f>
        <v>0</v>
      </c>
      <c r="H262" s="616">
        <f t="shared" si="13"/>
        <v>0</v>
      </c>
    </row>
    <row r="263" spans="1:8">
      <c r="A263" s="640">
        <v>2121</v>
      </c>
      <c r="B263" s="626" t="s">
        <v>180</v>
      </c>
      <c r="C263" s="614"/>
      <c r="D263" s="620"/>
      <c r="E263" s="620"/>
      <c r="F263" s="620"/>
      <c r="G263" s="620"/>
      <c r="H263" s="616">
        <f t="shared" si="13"/>
        <v>0</v>
      </c>
    </row>
    <row r="264" spans="1:8">
      <c r="A264" s="640">
        <v>2122</v>
      </c>
      <c r="B264" s="626" t="s">
        <v>181</v>
      </c>
      <c r="C264" s="614"/>
      <c r="D264" s="620"/>
      <c r="E264" s="620"/>
      <c r="F264" s="620"/>
      <c r="G264" s="620"/>
      <c r="H264" s="616">
        <f t="shared" si="13"/>
        <v>0</v>
      </c>
    </row>
    <row r="265" spans="1:8">
      <c r="A265" s="640">
        <v>2123</v>
      </c>
      <c r="B265" s="626" t="s">
        <v>182</v>
      </c>
      <c r="C265" s="614"/>
      <c r="D265" s="620"/>
      <c r="E265" s="620"/>
      <c r="F265" s="620"/>
      <c r="G265" s="620"/>
      <c r="H265" s="616">
        <f t="shared" si="13"/>
        <v>0</v>
      </c>
    </row>
    <row r="266" spans="1:8">
      <c r="A266" s="640">
        <v>2124</v>
      </c>
      <c r="B266" s="626" t="s">
        <v>183</v>
      </c>
      <c r="C266" s="614"/>
      <c r="D266" s="620"/>
      <c r="E266" s="620"/>
      <c r="F266" s="620"/>
      <c r="G266" s="620"/>
      <c r="H266" s="616">
        <f t="shared" si="13"/>
        <v>0</v>
      </c>
    </row>
    <row r="267" spans="1:8">
      <c r="A267" s="640">
        <v>2127</v>
      </c>
      <c r="B267" s="626" t="s">
        <v>184</v>
      </c>
      <c r="C267" s="614"/>
      <c r="D267" s="620"/>
      <c r="E267" s="620"/>
      <c r="F267" s="620"/>
      <c r="G267" s="620"/>
      <c r="H267" s="616">
        <f t="shared" si="13"/>
        <v>0</v>
      </c>
    </row>
    <row r="268" spans="1:8">
      <c r="A268" s="640">
        <v>2129</v>
      </c>
      <c r="B268" s="626" t="s">
        <v>185</v>
      </c>
      <c r="C268" s="614"/>
      <c r="D268" s="611">
        <f>SUM(D269:D273)</f>
        <v>0</v>
      </c>
      <c r="E268" s="611">
        <f>SUM(E269:E273)</f>
        <v>0</v>
      </c>
      <c r="F268" s="611">
        <f>SUM(F269:F273)</f>
        <v>0</v>
      </c>
      <c r="G268" s="611">
        <f>SUM(G269:G273)</f>
        <v>0</v>
      </c>
      <c r="H268" s="616">
        <f t="shared" si="13"/>
        <v>0</v>
      </c>
    </row>
    <row r="269" spans="1:8">
      <c r="A269" s="640">
        <v>21291</v>
      </c>
      <c r="B269" s="626" t="s">
        <v>186</v>
      </c>
      <c r="C269" s="614"/>
      <c r="D269" s="620"/>
      <c r="E269" s="620"/>
      <c r="F269" s="620"/>
      <c r="G269" s="620"/>
      <c r="H269" s="616">
        <f t="shared" si="13"/>
        <v>0</v>
      </c>
    </row>
    <row r="270" spans="1:8">
      <c r="A270" s="640">
        <v>21292</v>
      </c>
      <c r="B270" s="626" t="s">
        <v>187</v>
      </c>
      <c r="C270" s="614"/>
      <c r="D270" s="620"/>
      <c r="E270" s="620"/>
      <c r="F270" s="620"/>
      <c r="G270" s="620"/>
      <c r="H270" s="616">
        <f t="shared" si="13"/>
        <v>0</v>
      </c>
    </row>
    <row r="271" spans="1:8">
      <c r="A271" s="640">
        <v>21293</v>
      </c>
      <c r="B271" s="626" t="s">
        <v>188</v>
      </c>
      <c r="C271" s="614"/>
      <c r="D271" s="620"/>
      <c r="E271" s="620"/>
      <c r="F271" s="620"/>
      <c r="G271" s="620"/>
      <c r="H271" s="616">
        <f t="shared" si="13"/>
        <v>0</v>
      </c>
    </row>
    <row r="272" spans="1:8">
      <c r="A272" s="640">
        <v>21294</v>
      </c>
      <c r="B272" s="626" t="s">
        <v>189</v>
      </c>
      <c r="C272" s="614"/>
      <c r="D272" s="620"/>
      <c r="E272" s="620"/>
      <c r="F272" s="620"/>
      <c r="G272" s="620"/>
      <c r="H272" s="616">
        <f t="shared" si="13"/>
        <v>0</v>
      </c>
    </row>
    <row r="273" spans="1:8">
      <c r="A273" s="640">
        <v>21297</v>
      </c>
      <c r="B273" s="626" t="s">
        <v>190</v>
      </c>
      <c r="C273" s="614"/>
      <c r="D273" s="620"/>
      <c r="E273" s="620"/>
      <c r="F273" s="620"/>
      <c r="G273" s="620"/>
      <c r="H273" s="616">
        <f t="shared" si="13"/>
        <v>0</v>
      </c>
    </row>
    <row r="274" spans="1:8">
      <c r="A274" s="641">
        <v>213</v>
      </c>
      <c r="B274" s="625" t="s">
        <v>192</v>
      </c>
      <c r="C274" s="614"/>
      <c r="D274" s="611">
        <f>SUM(D275:D280)</f>
        <v>0</v>
      </c>
      <c r="E274" s="611">
        <f>SUM(E275:E280)</f>
        <v>0</v>
      </c>
      <c r="F274" s="611">
        <f>SUM(F275:F280)</f>
        <v>0</v>
      </c>
      <c r="G274" s="611">
        <f>SUM(G275:G280)</f>
        <v>0</v>
      </c>
      <c r="H274" s="616">
        <f t="shared" si="13"/>
        <v>0</v>
      </c>
    </row>
    <row r="275" spans="1:8">
      <c r="A275" s="640">
        <v>2131</v>
      </c>
      <c r="B275" s="626" t="s">
        <v>180</v>
      </c>
      <c r="C275" s="614"/>
      <c r="D275" s="620"/>
      <c r="E275" s="620"/>
      <c r="F275" s="620"/>
      <c r="G275" s="620"/>
      <c r="H275" s="616">
        <f t="shared" si="13"/>
        <v>0</v>
      </c>
    </row>
    <row r="276" spans="1:8">
      <c r="A276" s="640">
        <v>2132</v>
      </c>
      <c r="B276" s="626" t="s">
        <v>181</v>
      </c>
      <c r="C276" s="614"/>
      <c r="D276" s="620"/>
      <c r="E276" s="620"/>
      <c r="F276" s="620"/>
      <c r="G276" s="620"/>
      <c r="H276" s="616">
        <f t="shared" si="13"/>
        <v>0</v>
      </c>
    </row>
    <row r="277" spans="1:8">
      <c r="A277" s="640">
        <v>2133</v>
      </c>
      <c r="B277" s="626" t="s">
        <v>182</v>
      </c>
      <c r="C277" s="614"/>
      <c r="D277" s="620"/>
      <c r="E277" s="620"/>
      <c r="F277" s="620"/>
      <c r="G277" s="620"/>
      <c r="H277" s="616">
        <f t="shared" si="13"/>
        <v>0</v>
      </c>
    </row>
    <row r="278" spans="1:8">
      <c r="A278" s="640">
        <v>2134</v>
      </c>
      <c r="B278" s="626" t="s">
        <v>183</v>
      </c>
      <c r="C278" s="614"/>
      <c r="D278" s="620"/>
      <c r="E278" s="620"/>
      <c r="F278" s="620"/>
      <c r="G278" s="620"/>
      <c r="H278" s="616">
        <f t="shared" si="13"/>
        <v>0</v>
      </c>
    </row>
    <row r="279" spans="1:8">
      <c r="A279" s="640">
        <v>2137</v>
      </c>
      <c r="B279" s="626" t="s">
        <v>184</v>
      </c>
      <c r="C279" s="614"/>
      <c r="D279" s="620"/>
      <c r="E279" s="620"/>
      <c r="F279" s="620"/>
      <c r="G279" s="620"/>
      <c r="H279" s="616">
        <f t="shared" si="13"/>
        <v>0</v>
      </c>
    </row>
    <row r="280" spans="1:8">
      <c r="A280" s="640">
        <v>2139</v>
      </c>
      <c r="B280" s="626" t="s">
        <v>185</v>
      </c>
      <c r="C280" s="614"/>
      <c r="D280" s="611">
        <f>SUM(D281:D285)</f>
        <v>0</v>
      </c>
      <c r="E280" s="611">
        <f>SUM(E281:E285)</f>
        <v>0</v>
      </c>
      <c r="F280" s="611">
        <f>SUM(F281:F285)</f>
        <v>0</v>
      </c>
      <c r="G280" s="611">
        <f>SUM(G281:G285)</f>
        <v>0</v>
      </c>
      <c r="H280" s="616">
        <f t="shared" si="13"/>
        <v>0</v>
      </c>
    </row>
    <row r="281" spans="1:8">
      <c r="A281" s="640">
        <v>21391</v>
      </c>
      <c r="B281" s="626" t="s">
        <v>186</v>
      </c>
      <c r="C281" s="614"/>
      <c r="D281" s="620"/>
      <c r="E281" s="620"/>
      <c r="F281" s="620"/>
      <c r="G281" s="620"/>
      <c r="H281" s="616">
        <f t="shared" si="13"/>
        <v>0</v>
      </c>
    </row>
    <row r="282" spans="1:8">
      <c r="A282" s="640">
        <v>21392</v>
      </c>
      <c r="B282" s="626" t="s">
        <v>187</v>
      </c>
      <c r="C282" s="614"/>
      <c r="D282" s="620"/>
      <c r="E282" s="620"/>
      <c r="F282" s="620"/>
      <c r="G282" s="620"/>
      <c r="H282" s="616">
        <f t="shared" si="13"/>
        <v>0</v>
      </c>
    </row>
    <row r="283" spans="1:8">
      <c r="A283" s="640">
        <v>21393</v>
      </c>
      <c r="B283" s="626" t="s">
        <v>188</v>
      </c>
      <c r="C283" s="614"/>
      <c r="D283" s="620"/>
      <c r="E283" s="620"/>
      <c r="F283" s="620"/>
      <c r="G283" s="620"/>
      <c r="H283" s="616">
        <f t="shared" si="13"/>
        <v>0</v>
      </c>
    </row>
    <row r="284" spans="1:8">
      <c r="A284" s="640">
        <v>21394</v>
      </c>
      <c r="B284" s="626" t="s">
        <v>189</v>
      </c>
      <c r="C284" s="614"/>
      <c r="D284" s="620"/>
      <c r="E284" s="620"/>
      <c r="F284" s="620"/>
      <c r="G284" s="620"/>
      <c r="H284" s="616">
        <f t="shared" si="13"/>
        <v>0</v>
      </c>
    </row>
    <row r="285" spans="1:8">
      <c r="A285" s="640">
        <v>21397</v>
      </c>
      <c r="B285" s="626" t="s">
        <v>190</v>
      </c>
      <c r="C285" s="614"/>
      <c r="D285" s="620"/>
      <c r="E285" s="620"/>
      <c r="F285" s="620"/>
      <c r="G285" s="620"/>
      <c r="H285" s="616">
        <f t="shared" si="13"/>
        <v>0</v>
      </c>
    </row>
    <row r="286" spans="1:8">
      <c r="A286" s="641">
        <v>214</v>
      </c>
      <c r="B286" s="625" t="s">
        <v>198</v>
      </c>
      <c r="C286" s="614"/>
      <c r="D286" s="611">
        <f>SUM(D287:D292)</f>
        <v>0</v>
      </c>
      <c r="E286" s="611">
        <f>SUM(E287:E292)</f>
        <v>0</v>
      </c>
      <c r="F286" s="611">
        <f>SUM(F287:F292)</f>
        <v>0</v>
      </c>
      <c r="G286" s="611">
        <f>SUM(G287:G292)</f>
        <v>0</v>
      </c>
      <c r="H286" s="616">
        <f t="shared" si="13"/>
        <v>0</v>
      </c>
    </row>
    <row r="287" spans="1:8">
      <c r="A287" s="640">
        <v>2141</v>
      </c>
      <c r="B287" s="626" t="s">
        <v>180</v>
      </c>
      <c r="C287" s="614"/>
      <c r="D287" s="620"/>
      <c r="E287" s="620"/>
      <c r="F287" s="620"/>
      <c r="G287" s="620"/>
      <c r="H287" s="616">
        <f t="shared" si="13"/>
        <v>0</v>
      </c>
    </row>
    <row r="288" spans="1:8">
      <c r="A288" s="640">
        <v>2142</v>
      </c>
      <c r="B288" s="626" t="s">
        <v>181</v>
      </c>
      <c r="C288" s="614"/>
      <c r="D288" s="620"/>
      <c r="E288" s="620"/>
      <c r="F288" s="620"/>
      <c r="G288" s="620"/>
      <c r="H288" s="616">
        <f t="shared" si="13"/>
        <v>0</v>
      </c>
    </row>
    <row r="289" spans="1:8">
      <c r="A289" s="640">
        <v>2143</v>
      </c>
      <c r="B289" s="626" t="s">
        <v>182</v>
      </c>
      <c r="C289" s="614"/>
      <c r="D289" s="620"/>
      <c r="E289" s="620"/>
      <c r="F289" s="620"/>
      <c r="G289" s="620"/>
      <c r="H289" s="616">
        <f t="shared" si="13"/>
        <v>0</v>
      </c>
    </row>
    <row r="290" spans="1:8">
      <c r="A290" s="640">
        <v>2144</v>
      </c>
      <c r="B290" s="626" t="s">
        <v>183</v>
      </c>
      <c r="C290" s="614"/>
      <c r="D290" s="620"/>
      <c r="E290" s="620"/>
      <c r="F290" s="620"/>
      <c r="G290" s="620"/>
      <c r="H290" s="616">
        <f t="shared" si="13"/>
        <v>0</v>
      </c>
    </row>
    <row r="291" spans="1:8">
      <c r="A291" s="640">
        <v>2147</v>
      </c>
      <c r="B291" s="626" t="s">
        <v>184</v>
      </c>
      <c r="C291" s="614"/>
      <c r="D291" s="620"/>
      <c r="E291" s="620"/>
      <c r="F291" s="620"/>
      <c r="G291" s="620"/>
      <c r="H291" s="616">
        <f t="shared" si="13"/>
        <v>0</v>
      </c>
    </row>
    <row r="292" spans="1:8">
      <c r="A292" s="640">
        <v>2149</v>
      </c>
      <c r="B292" s="626" t="s">
        <v>185</v>
      </c>
      <c r="C292" s="614"/>
      <c r="D292" s="611">
        <f>SUM(D293:D297)</f>
        <v>0</v>
      </c>
      <c r="E292" s="611">
        <f>SUM(E293:E297)</f>
        <v>0</v>
      </c>
      <c r="F292" s="611">
        <f>SUM(F293:F297)</f>
        <v>0</v>
      </c>
      <c r="G292" s="611">
        <f>SUM(G293:G297)</f>
        <v>0</v>
      </c>
      <c r="H292" s="616">
        <f t="shared" si="13"/>
        <v>0</v>
      </c>
    </row>
    <row r="293" spans="1:8">
      <c r="A293" s="640">
        <v>21491</v>
      </c>
      <c r="B293" s="626" t="s">
        <v>186</v>
      </c>
      <c r="C293" s="614"/>
      <c r="D293" s="620"/>
      <c r="E293" s="620"/>
      <c r="F293" s="620"/>
      <c r="G293" s="620"/>
      <c r="H293" s="616">
        <f t="shared" si="13"/>
        <v>0</v>
      </c>
    </row>
    <row r="294" spans="1:8">
      <c r="A294" s="640">
        <v>21492</v>
      </c>
      <c r="B294" s="626" t="s">
        <v>187</v>
      </c>
      <c r="C294" s="614"/>
      <c r="D294" s="620"/>
      <c r="E294" s="620"/>
      <c r="F294" s="620"/>
      <c r="G294" s="620"/>
      <c r="H294" s="616">
        <f t="shared" si="13"/>
        <v>0</v>
      </c>
    </row>
    <row r="295" spans="1:8">
      <c r="A295" s="640">
        <v>21493</v>
      </c>
      <c r="B295" s="626" t="s">
        <v>188</v>
      </c>
      <c r="C295" s="614"/>
      <c r="D295" s="620"/>
      <c r="E295" s="620"/>
      <c r="F295" s="620"/>
      <c r="G295" s="620"/>
      <c r="H295" s="616">
        <f t="shared" si="13"/>
        <v>0</v>
      </c>
    </row>
    <row r="296" spans="1:8">
      <c r="A296" s="640">
        <v>21494</v>
      </c>
      <c r="B296" s="626" t="s">
        <v>189</v>
      </c>
      <c r="C296" s="614"/>
      <c r="D296" s="620"/>
      <c r="E296" s="620"/>
      <c r="F296" s="620"/>
      <c r="G296" s="620"/>
      <c r="H296" s="616">
        <f t="shared" si="13"/>
        <v>0</v>
      </c>
    </row>
    <row r="297" spans="1:8">
      <c r="A297" s="640">
        <v>21497</v>
      </c>
      <c r="B297" s="626" t="s">
        <v>190</v>
      </c>
      <c r="C297" s="614"/>
      <c r="D297" s="620"/>
      <c r="E297" s="620"/>
      <c r="F297" s="620"/>
      <c r="G297" s="620"/>
      <c r="H297" s="616">
        <f t="shared" si="13"/>
        <v>0</v>
      </c>
    </row>
    <row r="298" spans="1:8">
      <c r="A298" s="641">
        <v>215</v>
      </c>
      <c r="B298" s="625" t="s">
        <v>199</v>
      </c>
      <c r="C298" s="614"/>
      <c r="D298" s="611">
        <f>SUM(D299:D304)</f>
        <v>0</v>
      </c>
      <c r="E298" s="611">
        <f>SUM(E299:E304)</f>
        <v>0</v>
      </c>
      <c r="F298" s="611">
        <f>SUM(F299:F304)</f>
        <v>0</v>
      </c>
      <c r="G298" s="611">
        <f>SUM(G299:G304)</f>
        <v>0</v>
      </c>
      <c r="H298" s="616">
        <f t="shared" si="13"/>
        <v>0</v>
      </c>
    </row>
    <row r="299" spans="1:8">
      <c r="A299" s="640">
        <v>2151</v>
      </c>
      <c r="B299" s="626" t="s">
        <v>180</v>
      </c>
      <c r="C299" s="614"/>
      <c r="D299" s="620"/>
      <c r="E299" s="620"/>
      <c r="F299" s="620"/>
      <c r="G299" s="620"/>
      <c r="H299" s="616">
        <f t="shared" si="13"/>
        <v>0</v>
      </c>
    </row>
    <row r="300" spans="1:8">
      <c r="A300" s="640">
        <v>2152</v>
      </c>
      <c r="B300" s="626" t="s">
        <v>181</v>
      </c>
      <c r="C300" s="614"/>
      <c r="D300" s="620"/>
      <c r="E300" s="620"/>
      <c r="F300" s="620"/>
      <c r="G300" s="620"/>
      <c r="H300" s="616">
        <f t="shared" si="13"/>
        <v>0</v>
      </c>
    </row>
    <row r="301" spans="1:8">
      <c r="A301" s="640">
        <v>2153</v>
      </c>
      <c r="B301" s="626" t="s">
        <v>182</v>
      </c>
      <c r="C301" s="614"/>
      <c r="D301" s="620"/>
      <c r="E301" s="620"/>
      <c r="F301" s="620"/>
      <c r="G301" s="620"/>
      <c r="H301" s="616">
        <f t="shared" si="13"/>
        <v>0</v>
      </c>
    </row>
    <row r="302" spans="1:8">
      <c r="A302" s="640">
        <v>2154</v>
      </c>
      <c r="B302" s="626" t="s">
        <v>183</v>
      </c>
      <c r="C302" s="614"/>
      <c r="D302" s="620"/>
      <c r="E302" s="620"/>
      <c r="F302" s="620"/>
      <c r="G302" s="620"/>
      <c r="H302" s="616">
        <f t="shared" si="13"/>
        <v>0</v>
      </c>
    </row>
    <row r="303" spans="1:8">
      <c r="A303" s="640">
        <v>2157</v>
      </c>
      <c r="B303" s="626" t="s">
        <v>184</v>
      </c>
      <c r="C303" s="614"/>
      <c r="D303" s="620"/>
      <c r="E303" s="620"/>
      <c r="F303" s="620"/>
      <c r="G303" s="620"/>
      <c r="H303" s="616">
        <f t="shared" si="13"/>
        <v>0</v>
      </c>
    </row>
    <row r="304" spans="1:8">
      <c r="A304" s="640">
        <v>2159</v>
      </c>
      <c r="B304" s="626" t="s">
        <v>185</v>
      </c>
      <c r="C304" s="614"/>
      <c r="D304" s="611">
        <f>SUM(D305:D309)</f>
        <v>0</v>
      </c>
      <c r="E304" s="611">
        <f>SUM(E305:E309)</f>
        <v>0</v>
      </c>
      <c r="F304" s="611">
        <f>SUM(F305:F309)</f>
        <v>0</v>
      </c>
      <c r="G304" s="611">
        <f>SUM(G305:G309)</f>
        <v>0</v>
      </c>
      <c r="H304" s="616">
        <f t="shared" si="13"/>
        <v>0</v>
      </c>
    </row>
    <row r="305" spans="1:8">
      <c r="A305" s="640">
        <v>21591</v>
      </c>
      <c r="B305" s="626" t="s">
        <v>186</v>
      </c>
      <c r="C305" s="614"/>
      <c r="D305" s="620"/>
      <c r="E305" s="620"/>
      <c r="F305" s="620"/>
      <c r="G305" s="620"/>
      <c r="H305" s="616">
        <f t="shared" si="13"/>
        <v>0</v>
      </c>
    </row>
    <row r="306" spans="1:8">
      <c r="A306" s="640">
        <v>21592</v>
      </c>
      <c r="B306" s="626" t="s">
        <v>187</v>
      </c>
      <c r="C306" s="614"/>
      <c r="D306" s="620"/>
      <c r="E306" s="620"/>
      <c r="F306" s="620"/>
      <c r="G306" s="620"/>
      <c r="H306" s="616">
        <f t="shared" si="13"/>
        <v>0</v>
      </c>
    </row>
    <row r="307" spans="1:8">
      <c r="A307" s="640">
        <v>21593</v>
      </c>
      <c r="B307" s="626" t="s">
        <v>188</v>
      </c>
      <c r="C307" s="614"/>
      <c r="D307" s="620"/>
      <c r="E307" s="620"/>
      <c r="F307" s="620"/>
      <c r="G307" s="620"/>
      <c r="H307" s="616">
        <f t="shared" si="13"/>
        <v>0</v>
      </c>
    </row>
    <row r="308" spans="1:8">
      <c r="A308" s="640">
        <v>21594</v>
      </c>
      <c r="B308" s="626" t="s">
        <v>189</v>
      </c>
      <c r="C308" s="614"/>
      <c r="D308" s="620"/>
      <c r="E308" s="620"/>
      <c r="F308" s="620"/>
      <c r="G308" s="620"/>
      <c r="H308" s="616">
        <f t="shared" si="13"/>
        <v>0</v>
      </c>
    </row>
    <row r="309" spans="1:8">
      <c r="A309" s="640">
        <v>21597</v>
      </c>
      <c r="B309" s="626" t="s">
        <v>190</v>
      </c>
      <c r="C309" s="614"/>
      <c r="D309" s="620"/>
      <c r="E309" s="620"/>
      <c r="F309" s="620"/>
      <c r="G309" s="620"/>
      <c r="H309" s="616">
        <f t="shared" si="13"/>
        <v>0</v>
      </c>
    </row>
    <row r="310" spans="1:8">
      <c r="A310" s="643">
        <v>22</v>
      </c>
      <c r="B310" s="624" t="s">
        <v>200</v>
      </c>
      <c r="C310" s="614"/>
      <c r="D310" s="611">
        <f>D311+D323+D335+D347+D359</f>
        <v>0</v>
      </c>
      <c r="E310" s="611">
        <f>E311+E323+E335+E347+E359</f>
        <v>0</v>
      </c>
      <c r="F310" s="611">
        <f>F311+F323+F335+F347+F359</f>
        <v>0</v>
      </c>
      <c r="G310" s="611">
        <f>G311+G323+G335+G347+G359</f>
        <v>0</v>
      </c>
      <c r="H310" s="616">
        <f t="shared" si="13"/>
        <v>0</v>
      </c>
    </row>
    <row r="311" spans="1:8">
      <c r="A311" s="641">
        <v>221</v>
      </c>
      <c r="B311" s="625" t="s">
        <v>196</v>
      </c>
      <c r="C311" s="614"/>
      <c r="D311" s="611">
        <f>SUM(D312:D317)</f>
        <v>0</v>
      </c>
      <c r="E311" s="611">
        <f>SUM(E312:E317)</f>
        <v>0</v>
      </c>
      <c r="F311" s="611">
        <f>SUM(F312:F317)</f>
        <v>0</v>
      </c>
      <c r="G311" s="611">
        <f>SUM(G312:G317)</f>
        <v>0</v>
      </c>
      <c r="H311" s="616">
        <f t="shared" si="13"/>
        <v>0</v>
      </c>
    </row>
    <row r="312" spans="1:8">
      <c r="A312" s="640">
        <v>2211</v>
      </c>
      <c r="B312" s="626" t="s">
        <v>180</v>
      </c>
      <c r="C312" s="614"/>
      <c r="D312" s="620"/>
      <c r="E312" s="620"/>
      <c r="F312" s="620"/>
      <c r="G312" s="620"/>
      <c r="H312" s="616">
        <f t="shared" si="13"/>
        <v>0</v>
      </c>
    </row>
    <row r="313" spans="1:8">
      <c r="A313" s="640">
        <v>2212</v>
      </c>
      <c r="B313" s="626" t="s">
        <v>181</v>
      </c>
      <c r="C313" s="614"/>
      <c r="D313" s="620"/>
      <c r="E313" s="620"/>
      <c r="F313" s="620"/>
      <c r="G313" s="620"/>
      <c r="H313" s="616">
        <f t="shared" si="13"/>
        <v>0</v>
      </c>
    </row>
    <row r="314" spans="1:8">
      <c r="A314" s="640">
        <v>2213</v>
      </c>
      <c r="B314" s="626" t="s">
        <v>182</v>
      </c>
      <c r="C314" s="614"/>
      <c r="D314" s="620"/>
      <c r="E314" s="620"/>
      <c r="F314" s="620"/>
      <c r="G314" s="620"/>
      <c r="H314" s="616">
        <f t="shared" si="13"/>
        <v>0</v>
      </c>
    </row>
    <row r="315" spans="1:8">
      <c r="A315" s="640">
        <v>2214</v>
      </c>
      <c r="B315" s="626" t="s">
        <v>183</v>
      </c>
      <c r="C315" s="614"/>
      <c r="D315" s="620"/>
      <c r="E315" s="620"/>
      <c r="F315" s="620"/>
      <c r="G315" s="620"/>
      <c r="H315" s="616">
        <f t="shared" si="13"/>
        <v>0</v>
      </c>
    </row>
    <row r="316" spans="1:8">
      <c r="A316" s="640">
        <v>2217</v>
      </c>
      <c r="B316" s="626" t="s">
        <v>184</v>
      </c>
      <c r="C316" s="614"/>
      <c r="D316" s="620"/>
      <c r="E316" s="620"/>
      <c r="F316" s="620"/>
      <c r="G316" s="620"/>
      <c r="H316" s="616">
        <f t="shared" si="13"/>
        <v>0</v>
      </c>
    </row>
    <row r="317" spans="1:8">
      <c r="A317" s="640">
        <v>2219</v>
      </c>
      <c r="B317" s="626" t="s">
        <v>185</v>
      </c>
      <c r="C317" s="614"/>
      <c r="D317" s="611">
        <f>SUM(D318:D322)</f>
        <v>0</v>
      </c>
      <c r="E317" s="611">
        <f>SUM(E318:E322)</f>
        <v>0</v>
      </c>
      <c r="F317" s="611">
        <f>SUM(F318:F322)</f>
        <v>0</v>
      </c>
      <c r="G317" s="611">
        <f>SUM(G318:G322)</f>
        <v>0</v>
      </c>
      <c r="H317" s="616">
        <f t="shared" ref="H317:H370" si="14">SUM(D317:G317)</f>
        <v>0</v>
      </c>
    </row>
    <row r="318" spans="1:8">
      <c r="A318" s="640">
        <v>22191</v>
      </c>
      <c r="B318" s="626" t="s">
        <v>186</v>
      </c>
      <c r="C318" s="614"/>
      <c r="D318" s="620"/>
      <c r="E318" s="620"/>
      <c r="F318" s="620"/>
      <c r="G318" s="620"/>
      <c r="H318" s="616">
        <f t="shared" si="14"/>
        <v>0</v>
      </c>
    </row>
    <row r="319" spans="1:8">
      <c r="A319" s="640">
        <v>22192</v>
      </c>
      <c r="B319" s="626" t="s">
        <v>187</v>
      </c>
      <c r="C319" s="614"/>
      <c r="D319" s="620"/>
      <c r="E319" s="620"/>
      <c r="F319" s="620"/>
      <c r="G319" s="620"/>
      <c r="H319" s="616">
        <f t="shared" si="14"/>
        <v>0</v>
      </c>
    </row>
    <row r="320" spans="1:8">
      <c r="A320" s="640">
        <v>22193</v>
      </c>
      <c r="B320" s="626" t="s">
        <v>188</v>
      </c>
      <c r="C320" s="614"/>
      <c r="D320" s="620"/>
      <c r="E320" s="620"/>
      <c r="F320" s="620"/>
      <c r="G320" s="620"/>
      <c r="H320" s="616">
        <f t="shared" si="14"/>
        <v>0</v>
      </c>
    </row>
    <row r="321" spans="1:8">
      <c r="A321" s="640">
        <v>22194</v>
      </c>
      <c r="B321" s="626" t="s">
        <v>189</v>
      </c>
      <c r="C321" s="614"/>
      <c r="D321" s="620"/>
      <c r="E321" s="620"/>
      <c r="F321" s="620"/>
      <c r="G321" s="620"/>
      <c r="H321" s="616">
        <f t="shared" si="14"/>
        <v>0</v>
      </c>
    </row>
    <row r="322" spans="1:8">
      <c r="A322" s="640">
        <v>22197</v>
      </c>
      <c r="B322" s="626" t="s">
        <v>190</v>
      </c>
      <c r="C322" s="614"/>
      <c r="D322" s="620"/>
      <c r="E322" s="620"/>
      <c r="F322" s="620"/>
      <c r="G322" s="620"/>
      <c r="H322" s="616">
        <f t="shared" si="14"/>
        <v>0</v>
      </c>
    </row>
    <row r="323" spans="1:8">
      <c r="A323" s="641">
        <v>222</v>
      </c>
      <c r="B323" s="625" t="s">
        <v>197</v>
      </c>
      <c r="C323" s="614"/>
      <c r="D323" s="611">
        <f>SUM(D324:D329)</f>
        <v>0</v>
      </c>
      <c r="E323" s="611">
        <f>SUM(E324:E329)</f>
        <v>0</v>
      </c>
      <c r="F323" s="611">
        <f>SUM(F324:F329)</f>
        <v>0</v>
      </c>
      <c r="G323" s="611">
        <f>SUM(G324:G329)</f>
        <v>0</v>
      </c>
      <c r="H323" s="616">
        <f t="shared" si="14"/>
        <v>0</v>
      </c>
    </row>
    <row r="324" spans="1:8">
      <c r="A324" s="640">
        <v>2221</v>
      </c>
      <c r="B324" s="626" t="s">
        <v>180</v>
      </c>
      <c r="C324" s="614"/>
      <c r="D324" s="620"/>
      <c r="E324" s="620"/>
      <c r="F324" s="620"/>
      <c r="G324" s="620"/>
      <c r="H324" s="616">
        <f t="shared" si="14"/>
        <v>0</v>
      </c>
    </row>
    <row r="325" spans="1:8">
      <c r="A325" s="640">
        <v>2222</v>
      </c>
      <c r="B325" s="626" t="s">
        <v>181</v>
      </c>
      <c r="C325" s="614"/>
      <c r="D325" s="620"/>
      <c r="E325" s="620"/>
      <c r="F325" s="620"/>
      <c r="G325" s="620"/>
      <c r="H325" s="616">
        <f t="shared" si="14"/>
        <v>0</v>
      </c>
    </row>
    <row r="326" spans="1:8">
      <c r="A326" s="640">
        <v>2223</v>
      </c>
      <c r="B326" s="626" t="s">
        <v>182</v>
      </c>
      <c r="C326" s="614"/>
      <c r="D326" s="620"/>
      <c r="E326" s="620"/>
      <c r="F326" s="620"/>
      <c r="G326" s="620"/>
      <c r="H326" s="616">
        <f t="shared" si="14"/>
        <v>0</v>
      </c>
    </row>
    <row r="327" spans="1:8">
      <c r="A327" s="640">
        <v>2224</v>
      </c>
      <c r="B327" s="626" t="s">
        <v>183</v>
      </c>
      <c r="C327" s="614"/>
      <c r="D327" s="620"/>
      <c r="E327" s="620"/>
      <c r="F327" s="620"/>
      <c r="G327" s="620"/>
      <c r="H327" s="616">
        <f t="shared" si="14"/>
        <v>0</v>
      </c>
    </row>
    <row r="328" spans="1:8">
      <c r="A328" s="640">
        <v>2227</v>
      </c>
      <c r="B328" s="626" t="s">
        <v>184</v>
      </c>
      <c r="C328" s="614"/>
      <c r="D328" s="620"/>
      <c r="E328" s="620"/>
      <c r="F328" s="620"/>
      <c r="G328" s="620"/>
      <c r="H328" s="616">
        <f t="shared" si="14"/>
        <v>0</v>
      </c>
    </row>
    <row r="329" spans="1:8">
      <c r="A329" s="640">
        <v>2229</v>
      </c>
      <c r="B329" s="626" t="s">
        <v>185</v>
      </c>
      <c r="C329" s="614"/>
      <c r="D329" s="611">
        <f>SUM(D330:D334)</f>
        <v>0</v>
      </c>
      <c r="E329" s="611">
        <f>SUM(E330:E334)</f>
        <v>0</v>
      </c>
      <c r="F329" s="611">
        <f>SUM(F330:F334)</f>
        <v>0</v>
      </c>
      <c r="G329" s="611">
        <f>SUM(G330:G334)</f>
        <v>0</v>
      </c>
      <c r="H329" s="616">
        <f t="shared" si="14"/>
        <v>0</v>
      </c>
    </row>
    <row r="330" spans="1:8">
      <c r="A330" s="640">
        <v>22291</v>
      </c>
      <c r="B330" s="626" t="s">
        <v>186</v>
      </c>
      <c r="C330" s="614"/>
      <c r="D330" s="620"/>
      <c r="E330" s="620"/>
      <c r="F330" s="620"/>
      <c r="G330" s="620"/>
      <c r="H330" s="616">
        <f t="shared" si="14"/>
        <v>0</v>
      </c>
    </row>
    <row r="331" spans="1:8">
      <c r="A331" s="640">
        <v>22292</v>
      </c>
      <c r="B331" s="626" t="s">
        <v>187</v>
      </c>
      <c r="C331" s="614"/>
      <c r="D331" s="620"/>
      <c r="E331" s="620"/>
      <c r="F331" s="620"/>
      <c r="G331" s="620"/>
      <c r="H331" s="616">
        <f t="shared" si="14"/>
        <v>0</v>
      </c>
    </row>
    <row r="332" spans="1:8">
      <c r="A332" s="640">
        <v>22293</v>
      </c>
      <c r="B332" s="626" t="s">
        <v>188</v>
      </c>
      <c r="C332" s="614"/>
      <c r="D332" s="620"/>
      <c r="E332" s="620"/>
      <c r="F332" s="620"/>
      <c r="G332" s="620"/>
      <c r="H332" s="616">
        <f t="shared" si="14"/>
        <v>0</v>
      </c>
    </row>
    <row r="333" spans="1:8">
      <c r="A333" s="640">
        <v>22294</v>
      </c>
      <c r="B333" s="626" t="s">
        <v>189</v>
      </c>
      <c r="C333" s="614"/>
      <c r="D333" s="620"/>
      <c r="E333" s="620"/>
      <c r="F333" s="620"/>
      <c r="G333" s="620"/>
      <c r="H333" s="616">
        <f t="shared" si="14"/>
        <v>0</v>
      </c>
    </row>
    <row r="334" spans="1:8">
      <c r="A334" s="640">
        <v>22297</v>
      </c>
      <c r="B334" s="626" t="s">
        <v>190</v>
      </c>
      <c r="C334" s="614"/>
      <c r="D334" s="620"/>
      <c r="E334" s="620"/>
      <c r="F334" s="620"/>
      <c r="G334" s="620"/>
      <c r="H334" s="616">
        <f t="shared" si="14"/>
        <v>0</v>
      </c>
    </row>
    <row r="335" spans="1:8">
      <c r="A335" s="641">
        <v>223</v>
      </c>
      <c r="B335" s="625" t="s">
        <v>192</v>
      </c>
      <c r="C335" s="614"/>
      <c r="D335" s="611">
        <f>SUM(D336:D341)</f>
        <v>0</v>
      </c>
      <c r="E335" s="611">
        <f>SUM(E336:E341)</f>
        <v>0</v>
      </c>
      <c r="F335" s="611">
        <f>SUM(F336:F341)</f>
        <v>0</v>
      </c>
      <c r="G335" s="611">
        <f>SUM(G336:G341)</f>
        <v>0</v>
      </c>
      <c r="H335" s="616">
        <f t="shared" si="14"/>
        <v>0</v>
      </c>
    </row>
    <row r="336" spans="1:8">
      <c r="A336" s="640">
        <v>2231</v>
      </c>
      <c r="B336" s="626" t="s">
        <v>180</v>
      </c>
      <c r="C336" s="614"/>
      <c r="D336" s="620"/>
      <c r="E336" s="620"/>
      <c r="F336" s="620"/>
      <c r="G336" s="620"/>
      <c r="H336" s="616">
        <f t="shared" si="14"/>
        <v>0</v>
      </c>
    </row>
    <row r="337" spans="1:8">
      <c r="A337" s="640">
        <v>2232</v>
      </c>
      <c r="B337" s="626" t="s">
        <v>181</v>
      </c>
      <c r="C337" s="614"/>
      <c r="D337" s="620"/>
      <c r="E337" s="620"/>
      <c r="F337" s="620"/>
      <c r="G337" s="620"/>
      <c r="H337" s="616">
        <f t="shared" si="14"/>
        <v>0</v>
      </c>
    </row>
    <row r="338" spans="1:8">
      <c r="A338" s="640">
        <v>2233</v>
      </c>
      <c r="B338" s="626" t="s">
        <v>182</v>
      </c>
      <c r="C338" s="614"/>
      <c r="D338" s="620"/>
      <c r="E338" s="620"/>
      <c r="F338" s="620"/>
      <c r="G338" s="620"/>
      <c r="H338" s="616">
        <f t="shared" si="14"/>
        <v>0</v>
      </c>
    </row>
    <row r="339" spans="1:8">
      <c r="A339" s="640">
        <v>2234</v>
      </c>
      <c r="B339" s="626" t="s">
        <v>183</v>
      </c>
      <c r="C339" s="614"/>
      <c r="D339" s="620"/>
      <c r="E339" s="620"/>
      <c r="F339" s="620"/>
      <c r="G339" s="620"/>
      <c r="H339" s="616">
        <f t="shared" si="14"/>
        <v>0</v>
      </c>
    </row>
    <row r="340" spans="1:8">
      <c r="A340" s="640">
        <v>2237</v>
      </c>
      <c r="B340" s="626" t="s">
        <v>184</v>
      </c>
      <c r="C340" s="614"/>
      <c r="D340" s="620"/>
      <c r="E340" s="620"/>
      <c r="F340" s="620"/>
      <c r="G340" s="620"/>
      <c r="H340" s="616">
        <f t="shared" si="14"/>
        <v>0</v>
      </c>
    </row>
    <row r="341" spans="1:8">
      <c r="A341" s="640">
        <v>2239</v>
      </c>
      <c r="B341" s="626" t="s">
        <v>185</v>
      </c>
      <c r="C341" s="614"/>
      <c r="D341" s="611">
        <f>SUM(D342:D346)</f>
        <v>0</v>
      </c>
      <c r="E341" s="611">
        <f>SUM(E342:E346)</f>
        <v>0</v>
      </c>
      <c r="F341" s="611">
        <f>SUM(F342:F346)</f>
        <v>0</v>
      </c>
      <c r="G341" s="611">
        <f>SUM(G342:G346)</f>
        <v>0</v>
      </c>
      <c r="H341" s="616">
        <f t="shared" si="14"/>
        <v>0</v>
      </c>
    </row>
    <row r="342" spans="1:8">
      <c r="A342" s="640">
        <v>22391</v>
      </c>
      <c r="B342" s="626" t="s">
        <v>186</v>
      </c>
      <c r="C342" s="614"/>
      <c r="D342" s="620"/>
      <c r="E342" s="620"/>
      <c r="F342" s="620"/>
      <c r="G342" s="620"/>
      <c r="H342" s="616">
        <f t="shared" si="14"/>
        <v>0</v>
      </c>
    </row>
    <row r="343" spans="1:8">
      <c r="A343" s="640">
        <v>22392</v>
      </c>
      <c r="B343" s="626" t="s">
        <v>187</v>
      </c>
      <c r="C343" s="614"/>
      <c r="D343" s="620"/>
      <c r="E343" s="620"/>
      <c r="F343" s="620"/>
      <c r="G343" s="620"/>
      <c r="H343" s="616">
        <f t="shared" si="14"/>
        <v>0</v>
      </c>
    </row>
    <row r="344" spans="1:8">
      <c r="A344" s="640">
        <v>22393</v>
      </c>
      <c r="B344" s="626" t="s">
        <v>188</v>
      </c>
      <c r="C344" s="614"/>
      <c r="D344" s="620"/>
      <c r="E344" s="620"/>
      <c r="F344" s="620"/>
      <c r="G344" s="620"/>
      <c r="H344" s="616">
        <f t="shared" si="14"/>
        <v>0</v>
      </c>
    </row>
    <row r="345" spans="1:8">
      <c r="A345" s="640">
        <v>22394</v>
      </c>
      <c r="B345" s="626" t="s">
        <v>189</v>
      </c>
      <c r="C345" s="614"/>
      <c r="D345" s="620"/>
      <c r="E345" s="620"/>
      <c r="F345" s="620"/>
      <c r="G345" s="620"/>
      <c r="H345" s="616">
        <f t="shared" si="14"/>
        <v>0</v>
      </c>
    </row>
    <row r="346" spans="1:8">
      <c r="A346" s="640">
        <v>22397</v>
      </c>
      <c r="B346" s="626" t="s">
        <v>190</v>
      </c>
      <c r="C346" s="614"/>
      <c r="D346" s="620"/>
      <c r="E346" s="620"/>
      <c r="F346" s="620"/>
      <c r="G346" s="620"/>
      <c r="H346" s="616">
        <f t="shared" si="14"/>
        <v>0</v>
      </c>
    </row>
    <row r="347" spans="1:8">
      <c r="A347" s="641">
        <v>224</v>
      </c>
      <c r="B347" s="625" t="s">
        <v>198</v>
      </c>
      <c r="C347" s="614"/>
      <c r="D347" s="611">
        <f>SUM(D348:D353)</f>
        <v>0</v>
      </c>
      <c r="E347" s="611">
        <f>SUM(E348:E353)</f>
        <v>0</v>
      </c>
      <c r="F347" s="611">
        <f>SUM(F348:F353)</f>
        <v>0</v>
      </c>
      <c r="G347" s="611">
        <f>SUM(G348:G353)</f>
        <v>0</v>
      </c>
      <c r="H347" s="616">
        <f t="shared" si="14"/>
        <v>0</v>
      </c>
    </row>
    <row r="348" spans="1:8">
      <c r="A348" s="640">
        <v>2241</v>
      </c>
      <c r="B348" s="626" t="s">
        <v>180</v>
      </c>
      <c r="C348" s="614"/>
      <c r="D348" s="620"/>
      <c r="E348" s="620"/>
      <c r="F348" s="620"/>
      <c r="G348" s="620"/>
      <c r="H348" s="616">
        <f t="shared" si="14"/>
        <v>0</v>
      </c>
    </row>
    <row r="349" spans="1:8">
      <c r="A349" s="640">
        <v>2242</v>
      </c>
      <c r="B349" s="626" t="s">
        <v>181</v>
      </c>
      <c r="C349" s="614"/>
      <c r="D349" s="620"/>
      <c r="E349" s="620"/>
      <c r="F349" s="620"/>
      <c r="G349" s="620"/>
      <c r="H349" s="616">
        <f t="shared" si="14"/>
        <v>0</v>
      </c>
    </row>
    <row r="350" spans="1:8">
      <c r="A350" s="640">
        <v>2243</v>
      </c>
      <c r="B350" s="626" t="s">
        <v>182</v>
      </c>
      <c r="C350" s="614"/>
      <c r="D350" s="620"/>
      <c r="E350" s="620"/>
      <c r="F350" s="620"/>
      <c r="G350" s="620"/>
      <c r="H350" s="616">
        <f t="shared" si="14"/>
        <v>0</v>
      </c>
    </row>
    <row r="351" spans="1:8">
      <c r="A351" s="640">
        <v>2244</v>
      </c>
      <c r="B351" s="626" t="s">
        <v>183</v>
      </c>
      <c r="C351" s="614"/>
      <c r="D351" s="620"/>
      <c r="E351" s="620"/>
      <c r="F351" s="620"/>
      <c r="G351" s="620"/>
      <c r="H351" s="616">
        <f t="shared" si="14"/>
        <v>0</v>
      </c>
    </row>
    <row r="352" spans="1:8">
      <c r="A352" s="640">
        <v>2247</v>
      </c>
      <c r="B352" s="626" t="s">
        <v>184</v>
      </c>
      <c r="C352" s="614"/>
      <c r="D352" s="620"/>
      <c r="E352" s="620"/>
      <c r="F352" s="620"/>
      <c r="G352" s="620"/>
      <c r="H352" s="616">
        <f t="shared" si="14"/>
        <v>0</v>
      </c>
    </row>
    <row r="353" spans="1:8">
      <c r="A353" s="640">
        <v>2249</v>
      </c>
      <c r="B353" s="626" t="s">
        <v>185</v>
      </c>
      <c r="C353" s="614"/>
      <c r="D353" s="611">
        <f>SUM(D354:D358)</f>
        <v>0</v>
      </c>
      <c r="E353" s="611">
        <f>SUM(E354:E358)</f>
        <v>0</v>
      </c>
      <c r="F353" s="611">
        <f>SUM(F354:F358)</f>
        <v>0</v>
      </c>
      <c r="G353" s="611">
        <f>SUM(G354:G358)</f>
        <v>0</v>
      </c>
      <c r="H353" s="616">
        <f t="shared" si="14"/>
        <v>0</v>
      </c>
    </row>
    <row r="354" spans="1:8">
      <c r="A354" s="640">
        <v>22491</v>
      </c>
      <c r="B354" s="626" t="s">
        <v>186</v>
      </c>
      <c r="C354" s="614"/>
      <c r="D354" s="620"/>
      <c r="E354" s="620"/>
      <c r="F354" s="620"/>
      <c r="G354" s="620"/>
      <c r="H354" s="616">
        <f t="shared" si="14"/>
        <v>0</v>
      </c>
    </row>
    <row r="355" spans="1:8">
      <c r="A355" s="640">
        <v>22492</v>
      </c>
      <c r="B355" s="626" t="s">
        <v>187</v>
      </c>
      <c r="C355" s="614"/>
      <c r="D355" s="620"/>
      <c r="E355" s="620"/>
      <c r="F355" s="620"/>
      <c r="G355" s="620"/>
      <c r="H355" s="616">
        <f t="shared" si="14"/>
        <v>0</v>
      </c>
    </row>
    <row r="356" spans="1:8">
      <c r="A356" s="640">
        <v>22493</v>
      </c>
      <c r="B356" s="626" t="s">
        <v>188</v>
      </c>
      <c r="C356" s="614"/>
      <c r="D356" s="620"/>
      <c r="E356" s="620"/>
      <c r="F356" s="620"/>
      <c r="G356" s="620"/>
      <c r="H356" s="616">
        <f t="shared" si="14"/>
        <v>0</v>
      </c>
    </row>
    <row r="357" spans="1:8">
      <c r="A357" s="640">
        <v>22494</v>
      </c>
      <c r="B357" s="626" t="s">
        <v>189</v>
      </c>
      <c r="C357" s="614"/>
      <c r="D357" s="620"/>
      <c r="E357" s="620"/>
      <c r="F357" s="620"/>
      <c r="G357" s="620"/>
      <c r="H357" s="616">
        <f t="shared" si="14"/>
        <v>0</v>
      </c>
    </row>
    <row r="358" spans="1:8">
      <c r="A358" s="640">
        <v>22497</v>
      </c>
      <c r="B358" s="626" t="s">
        <v>190</v>
      </c>
      <c r="C358" s="614"/>
      <c r="D358" s="620"/>
      <c r="E358" s="620"/>
      <c r="F358" s="620"/>
      <c r="G358" s="620"/>
      <c r="H358" s="616">
        <f t="shared" si="14"/>
        <v>0</v>
      </c>
    </row>
    <row r="359" spans="1:8">
      <c r="A359" s="641">
        <v>225</v>
      </c>
      <c r="B359" s="625" t="s">
        <v>199</v>
      </c>
      <c r="C359" s="614"/>
      <c r="D359" s="611">
        <f>SUM(D360:D365)</f>
        <v>0</v>
      </c>
      <c r="E359" s="611">
        <f>SUM(E360:E365)</f>
        <v>0</v>
      </c>
      <c r="F359" s="611">
        <f>SUM(F360:F365)</f>
        <v>0</v>
      </c>
      <c r="G359" s="611">
        <f>SUM(G360:G365)</f>
        <v>0</v>
      </c>
      <c r="H359" s="616">
        <f t="shared" si="14"/>
        <v>0</v>
      </c>
    </row>
    <row r="360" spans="1:8">
      <c r="A360" s="640">
        <v>2251</v>
      </c>
      <c r="B360" s="626" t="s">
        <v>180</v>
      </c>
      <c r="C360" s="614"/>
      <c r="D360" s="620"/>
      <c r="E360" s="620"/>
      <c r="F360" s="620"/>
      <c r="G360" s="620"/>
      <c r="H360" s="616">
        <f t="shared" si="14"/>
        <v>0</v>
      </c>
    </row>
    <row r="361" spans="1:8">
      <c r="A361" s="640">
        <v>2252</v>
      </c>
      <c r="B361" s="626" t="s">
        <v>181</v>
      </c>
      <c r="C361" s="614"/>
      <c r="D361" s="620"/>
      <c r="E361" s="620"/>
      <c r="F361" s="620"/>
      <c r="G361" s="620"/>
      <c r="H361" s="616">
        <f t="shared" si="14"/>
        <v>0</v>
      </c>
    </row>
    <row r="362" spans="1:8">
      <c r="A362" s="640">
        <v>2253</v>
      </c>
      <c r="B362" s="626" t="s">
        <v>182</v>
      </c>
      <c r="C362" s="614"/>
      <c r="D362" s="620"/>
      <c r="E362" s="620"/>
      <c r="F362" s="620"/>
      <c r="G362" s="620"/>
      <c r="H362" s="616">
        <f t="shared" si="14"/>
        <v>0</v>
      </c>
    </row>
    <row r="363" spans="1:8">
      <c r="A363" s="640">
        <v>2254</v>
      </c>
      <c r="B363" s="626" t="s">
        <v>183</v>
      </c>
      <c r="C363" s="614"/>
      <c r="D363" s="620"/>
      <c r="E363" s="620"/>
      <c r="F363" s="620"/>
      <c r="G363" s="620"/>
      <c r="H363" s="616">
        <f t="shared" si="14"/>
        <v>0</v>
      </c>
    </row>
    <row r="364" spans="1:8">
      <c r="A364" s="640">
        <v>2257</v>
      </c>
      <c r="B364" s="626" t="s">
        <v>184</v>
      </c>
      <c r="C364" s="614"/>
      <c r="D364" s="620"/>
      <c r="E364" s="620"/>
      <c r="F364" s="620"/>
      <c r="G364" s="620"/>
      <c r="H364" s="616">
        <f t="shared" si="14"/>
        <v>0</v>
      </c>
    </row>
    <row r="365" spans="1:8">
      <c r="A365" s="640">
        <v>2259</v>
      </c>
      <c r="B365" s="626" t="s">
        <v>185</v>
      </c>
      <c r="C365" s="614"/>
      <c r="D365" s="611">
        <f>SUM(D366:D370)</f>
        <v>0</v>
      </c>
      <c r="E365" s="611">
        <f>SUM(E366:E370)</f>
        <v>0</v>
      </c>
      <c r="F365" s="611">
        <f>SUM(F366:F370)</f>
        <v>0</v>
      </c>
      <c r="G365" s="611">
        <f>SUM(G366:G370)</f>
        <v>0</v>
      </c>
      <c r="H365" s="616">
        <f t="shared" si="14"/>
        <v>0</v>
      </c>
    </row>
    <row r="366" spans="1:8">
      <c r="A366" s="640">
        <v>22591</v>
      </c>
      <c r="B366" s="626" t="s">
        <v>186</v>
      </c>
      <c r="C366" s="614"/>
      <c r="D366" s="620"/>
      <c r="E366" s="620"/>
      <c r="F366" s="620"/>
      <c r="G366" s="620"/>
      <c r="H366" s="616">
        <f t="shared" si="14"/>
        <v>0</v>
      </c>
    </row>
    <row r="367" spans="1:8">
      <c r="A367" s="640">
        <v>22592</v>
      </c>
      <c r="B367" s="626" t="s">
        <v>187</v>
      </c>
      <c r="C367" s="614"/>
      <c r="D367" s="620"/>
      <c r="E367" s="620"/>
      <c r="F367" s="620"/>
      <c r="G367" s="620"/>
      <c r="H367" s="616">
        <f t="shared" si="14"/>
        <v>0</v>
      </c>
    </row>
    <row r="368" spans="1:8">
      <c r="A368" s="640">
        <v>22593</v>
      </c>
      <c r="B368" s="626" t="s">
        <v>188</v>
      </c>
      <c r="C368" s="614"/>
      <c r="D368" s="620"/>
      <c r="E368" s="620"/>
      <c r="F368" s="620"/>
      <c r="G368" s="620"/>
      <c r="H368" s="616">
        <f t="shared" si="14"/>
        <v>0</v>
      </c>
    </row>
    <row r="369" spans="1:8">
      <c r="A369" s="640">
        <v>22594</v>
      </c>
      <c r="B369" s="626" t="s">
        <v>189</v>
      </c>
      <c r="C369" s="614"/>
      <c r="D369" s="620"/>
      <c r="E369" s="620"/>
      <c r="F369" s="620"/>
      <c r="G369" s="620"/>
      <c r="H369" s="616">
        <f t="shared" si="14"/>
        <v>0</v>
      </c>
    </row>
    <row r="370" spans="1:8">
      <c r="A370" s="640">
        <v>22597</v>
      </c>
      <c r="B370" s="626" t="s">
        <v>190</v>
      </c>
      <c r="C370" s="614"/>
      <c r="D370" s="620"/>
      <c r="E370" s="620"/>
      <c r="F370" s="620"/>
      <c r="G370" s="620"/>
      <c r="H370" s="616">
        <f t="shared" si="14"/>
        <v>0</v>
      </c>
    </row>
    <row r="371" spans="1:8">
      <c r="A371" s="643">
        <v>23</v>
      </c>
      <c r="B371" s="624" t="s">
        <v>201</v>
      </c>
      <c r="C371" s="611">
        <f>C432</f>
        <v>0</v>
      </c>
      <c r="D371" s="611">
        <f>D372+D384+D396+D408+D420</f>
        <v>0</v>
      </c>
      <c r="E371" s="611">
        <f>E372+E384+E396+E408+E420</f>
        <v>0</v>
      </c>
      <c r="F371" s="611">
        <f>F372+F384+F396+F408+F420</f>
        <v>0</v>
      </c>
      <c r="G371" s="611">
        <f>G372+G384+G396+G408+G420</f>
        <v>0</v>
      </c>
      <c r="H371" s="616">
        <f t="shared" ref="H371" si="15">SUM(C371:G371)</f>
        <v>0</v>
      </c>
    </row>
    <row r="372" spans="1:8">
      <c r="A372" s="641">
        <v>231</v>
      </c>
      <c r="B372" s="625" t="s">
        <v>196</v>
      </c>
      <c r="C372" s="614"/>
      <c r="D372" s="611">
        <f>SUM(D373:D378)</f>
        <v>0</v>
      </c>
      <c r="E372" s="611">
        <f>SUM(E373:E378)</f>
        <v>0</v>
      </c>
      <c r="F372" s="611">
        <f>SUM(F373:F378)</f>
        <v>0</v>
      </c>
      <c r="G372" s="611">
        <f>SUM(G373:G378)</f>
        <v>0</v>
      </c>
      <c r="H372" s="616">
        <f>SUM(D372:G372)</f>
        <v>0</v>
      </c>
    </row>
    <row r="373" spans="1:8">
      <c r="A373" s="640">
        <v>2311</v>
      </c>
      <c r="B373" s="626" t="s">
        <v>180</v>
      </c>
      <c r="C373" s="614"/>
      <c r="D373" s="620"/>
      <c r="E373" s="620"/>
      <c r="F373" s="620"/>
      <c r="G373" s="620"/>
      <c r="H373" s="616">
        <f t="shared" ref="H373:H431" si="16">SUM(D373:G373)</f>
        <v>0</v>
      </c>
    </row>
    <row r="374" spans="1:8">
      <c r="A374" s="640">
        <v>2312</v>
      </c>
      <c r="B374" s="626" t="s">
        <v>181</v>
      </c>
      <c r="C374" s="614"/>
      <c r="D374" s="620"/>
      <c r="E374" s="620"/>
      <c r="F374" s="620"/>
      <c r="G374" s="620"/>
      <c r="H374" s="616">
        <f t="shared" si="16"/>
        <v>0</v>
      </c>
    </row>
    <row r="375" spans="1:8">
      <c r="A375" s="640">
        <v>2313</v>
      </c>
      <c r="B375" s="626" t="s">
        <v>182</v>
      </c>
      <c r="C375" s="614"/>
      <c r="D375" s="620"/>
      <c r="E375" s="620"/>
      <c r="F375" s="620"/>
      <c r="G375" s="620"/>
      <c r="H375" s="616">
        <f t="shared" si="16"/>
        <v>0</v>
      </c>
    </row>
    <row r="376" spans="1:8">
      <c r="A376" s="640">
        <v>2314</v>
      </c>
      <c r="B376" s="626" t="s">
        <v>183</v>
      </c>
      <c r="C376" s="614"/>
      <c r="D376" s="620"/>
      <c r="E376" s="620"/>
      <c r="F376" s="620"/>
      <c r="G376" s="620"/>
      <c r="H376" s="616">
        <f t="shared" si="16"/>
        <v>0</v>
      </c>
    </row>
    <row r="377" spans="1:8">
      <c r="A377" s="640">
        <v>2317</v>
      </c>
      <c r="B377" s="626" t="s">
        <v>184</v>
      </c>
      <c r="C377" s="614"/>
      <c r="D377" s="620"/>
      <c r="E377" s="620"/>
      <c r="F377" s="620"/>
      <c r="G377" s="620"/>
      <c r="H377" s="616">
        <f t="shared" si="16"/>
        <v>0</v>
      </c>
    </row>
    <row r="378" spans="1:8">
      <c r="A378" s="640">
        <v>2319</v>
      </c>
      <c r="B378" s="626" t="s">
        <v>185</v>
      </c>
      <c r="C378" s="614"/>
      <c r="D378" s="611">
        <f>SUM(D379:D383)</f>
        <v>0</v>
      </c>
      <c r="E378" s="611">
        <f>SUM(E379:E383)</f>
        <v>0</v>
      </c>
      <c r="F378" s="611">
        <f>SUM(F379:F383)</f>
        <v>0</v>
      </c>
      <c r="G378" s="611">
        <f>SUM(G379:G383)</f>
        <v>0</v>
      </c>
      <c r="H378" s="616">
        <f t="shared" si="16"/>
        <v>0</v>
      </c>
    </row>
    <row r="379" spans="1:8">
      <c r="A379" s="640">
        <v>23191</v>
      </c>
      <c r="B379" s="626" t="s">
        <v>186</v>
      </c>
      <c r="C379" s="614"/>
      <c r="D379" s="620"/>
      <c r="E379" s="620"/>
      <c r="F379" s="620"/>
      <c r="G379" s="620"/>
      <c r="H379" s="616">
        <f t="shared" si="16"/>
        <v>0</v>
      </c>
    </row>
    <row r="380" spans="1:8">
      <c r="A380" s="640">
        <v>23192</v>
      </c>
      <c r="B380" s="626" t="s">
        <v>187</v>
      </c>
      <c r="C380" s="614"/>
      <c r="D380" s="620"/>
      <c r="E380" s="620"/>
      <c r="F380" s="620"/>
      <c r="G380" s="620"/>
      <c r="H380" s="616">
        <f t="shared" si="16"/>
        <v>0</v>
      </c>
    </row>
    <row r="381" spans="1:8">
      <c r="A381" s="640">
        <v>23193</v>
      </c>
      <c r="B381" s="626" t="s">
        <v>188</v>
      </c>
      <c r="C381" s="614"/>
      <c r="D381" s="620"/>
      <c r="E381" s="620"/>
      <c r="F381" s="620"/>
      <c r="G381" s="620"/>
      <c r="H381" s="616">
        <f t="shared" si="16"/>
        <v>0</v>
      </c>
    </row>
    <row r="382" spans="1:8">
      <c r="A382" s="640">
        <v>23194</v>
      </c>
      <c r="B382" s="626" t="s">
        <v>189</v>
      </c>
      <c r="C382" s="614"/>
      <c r="D382" s="620"/>
      <c r="E382" s="620"/>
      <c r="F382" s="620"/>
      <c r="G382" s="620"/>
      <c r="H382" s="616">
        <f t="shared" si="16"/>
        <v>0</v>
      </c>
    </row>
    <row r="383" spans="1:8">
      <c r="A383" s="640">
        <v>23197</v>
      </c>
      <c r="B383" s="626" t="s">
        <v>190</v>
      </c>
      <c r="C383" s="614"/>
      <c r="D383" s="620"/>
      <c r="E383" s="620"/>
      <c r="F383" s="620"/>
      <c r="G383" s="620"/>
      <c r="H383" s="616">
        <f t="shared" si="16"/>
        <v>0</v>
      </c>
    </row>
    <row r="384" spans="1:8">
      <c r="A384" s="641">
        <v>232</v>
      </c>
      <c r="B384" s="625" t="s">
        <v>197</v>
      </c>
      <c r="C384" s="614"/>
      <c r="D384" s="611">
        <f>SUM(D385:D390)</f>
        <v>0</v>
      </c>
      <c r="E384" s="611">
        <f>SUM(E385:E390)</f>
        <v>0</v>
      </c>
      <c r="F384" s="611">
        <f>SUM(F385:F390)</f>
        <v>0</v>
      </c>
      <c r="G384" s="611">
        <f>SUM(G385:G390)</f>
        <v>0</v>
      </c>
      <c r="H384" s="616">
        <f t="shared" si="16"/>
        <v>0</v>
      </c>
    </row>
    <row r="385" spans="1:8">
      <c r="A385" s="640">
        <v>2321</v>
      </c>
      <c r="B385" s="626" t="s">
        <v>180</v>
      </c>
      <c r="C385" s="614"/>
      <c r="D385" s="620"/>
      <c r="E385" s="620"/>
      <c r="F385" s="620"/>
      <c r="G385" s="620"/>
      <c r="H385" s="616">
        <f t="shared" si="16"/>
        <v>0</v>
      </c>
    </row>
    <row r="386" spans="1:8">
      <c r="A386" s="640">
        <v>2322</v>
      </c>
      <c r="B386" s="626" t="s">
        <v>181</v>
      </c>
      <c r="C386" s="614"/>
      <c r="D386" s="620"/>
      <c r="E386" s="620"/>
      <c r="F386" s="620"/>
      <c r="G386" s="620"/>
      <c r="H386" s="616">
        <f t="shared" si="16"/>
        <v>0</v>
      </c>
    </row>
    <row r="387" spans="1:8">
      <c r="A387" s="640">
        <v>2323</v>
      </c>
      <c r="B387" s="626" t="s">
        <v>182</v>
      </c>
      <c r="C387" s="614"/>
      <c r="D387" s="620"/>
      <c r="E387" s="620"/>
      <c r="F387" s="620"/>
      <c r="G387" s="620"/>
      <c r="H387" s="616">
        <f t="shared" si="16"/>
        <v>0</v>
      </c>
    </row>
    <row r="388" spans="1:8">
      <c r="A388" s="640">
        <v>2324</v>
      </c>
      <c r="B388" s="626" t="s">
        <v>183</v>
      </c>
      <c r="C388" s="614"/>
      <c r="D388" s="620"/>
      <c r="E388" s="620"/>
      <c r="F388" s="620"/>
      <c r="G388" s="620"/>
      <c r="H388" s="616">
        <f t="shared" si="16"/>
        <v>0</v>
      </c>
    </row>
    <row r="389" spans="1:8">
      <c r="A389" s="640">
        <v>2327</v>
      </c>
      <c r="B389" s="626" t="s">
        <v>184</v>
      </c>
      <c r="C389" s="614"/>
      <c r="D389" s="620"/>
      <c r="E389" s="620"/>
      <c r="F389" s="620"/>
      <c r="G389" s="620"/>
      <c r="H389" s="616">
        <f t="shared" si="16"/>
        <v>0</v>
      </c>
    </row>
    <row r="390" spans="1:8">
      <c r="A390" s="640">
        <v>2329</v>
      </c>
      <c r="B390" s="626" t="s">
        <v>185</v>
      </c>
      <c r="C390" s="614"/>
      <c r="D390" s="611">
        <f>SUM(D391:D395)</f>
        <v>0</v>
      </c>
      <c r="E390" s="611">
        <f>SUM(E391:E395)</f>
        <v>0</v>
      </c>
      <c r="F390" s="611">
        <f>SUM(F391:F395)</f>
        <v>0</v>
      </c>
      <c r="G390" s="611">
        <f>SUM(G391:G395)</f>
        <v>0</v>
      </c>
      <c r="H390" s="616">
        <f t="shared" si="16"/>
        <v>0</v>
      </c>
    </row>
    <row r="391" spans="1:8">
      <c r="A391" s="640">
        <v>23291</v>
      </c>
      <c r="B391" s="626" t="s">
        <v>186</v>
      </c>
      <c r="C391" s="614"/>
      <c r="D391" s="620"/>
      <c r="E391" s="620"/>
      <c r="F391" s="620"/>
      <c r="G391" s="620"/>
      <c r="H391" s="616">
        <f t="shared" si="16"/>
        <v>0</v>
      </c>
    </row>
    <row r="392" spans="1:8">
      <c r="A392" s="640">
        <v>23292</v>
      </c>
      <c r="B392" s="626" t="s">
        <v>187</v>
      </c>
      <c r="C392" s="614"/>
      <c r="D392" s="620"/>
      <c r="E392" s="620"/>
      <c r="F392" s="620"/>
      <c r="G392" s="620"/>
      <c r="H392" s="616">
        <f t="shared" si="16"/>
        <v>0</v>
      </c>
    </row>
    <row r="393" spans="1:8">
      <c r="A393" s="640">
        <v>23293</v>
      </c>
      <c r="B393" s="626" t="s">
        <v>188</v>
      </c>
      <c r="C393" s="614"/>
      <c r="D393" s="620"/>
      <c r="E393" s="620"/>
      <c r="F393" s="620"/>
      <c r="G393" s="620"/>
      <c r="H393" s="616">
        <f t="shared" si="16"/>
        <v>0</v>
      </c>
    </row>
    <row r="394" spans="1:8">
      <c r="A394" s="640">
        <v>23294</v>
      </c>
      <c r="B394" s="626" t="s">
        <v>189</v>
      </c>
      <c r="C394" s="614"/>
      <c r="D394" s="620"/>
      <c r="E394" s="620"/>
      <c r="F394" s="620"/>
      <c r="G394" s="620"/>
      <c r="H394" s="616">
        <f t="shared" si="16"/>
        <v>0</v>
      </c>
    </row>
    <row r="395" spans="1:8">
      <c r="A395" s="640">
        <v>23297</v>
      </c>
      <c r="B395" s="626" t="s">
        <v>190</v>
      </c>
      <c r="C395" s="614"/>
      <c r="D395" s="620"/>
      <c r="E395" s="620"/>
      <c r="F395" s="620"/>
      <c r="G395" s="620"/>
      <c r="H395" s="616">
        <f t="shared" si="16"/>
        <v>0</v>
      </c>
    </row>
    <row r="396" spans="1:8">
      <c r="A396" s="641">
        <v>233</v>
      </c>
      <c r="B396" s="625" t="s">
        <v>192</v>
      </c>
      <c r="C396" s="614"/>
      <c r="D396" s="611">
        <f>SUM(D397:D402)</f>
        <v>0</v>
      </c>
      <c r="E396" s="611">
        <f>SUM(E397:E402)</f>
        <v>0</v>
      </c>
      <c r="F396" s="611">
        <f>SUM(F397:F402)</f>
        <v>0</v>
      </c>
      <c r="G396" s="611">
        <f>SUM(G397:G402)</f>
        <v>0</v>
      </c>
      <c r="H396" s="616">
        <f t="shared" si="16"/>
        <v>0</v>
      </c>
    </row>
    <row r="397" spans="1:8">
      <c r="A397" s="640">
        <v>2331</v>
      </c>
      <c r="B397" s="626" t="s">
        <v>180</v>
      </c>
      <c r="C397" s="614"/>
      <c r="D397" s="620"/>
      <c r="E397" s="620"/>
      <c r="F397" s="620"/>
      <c r="G397" s="620"/>
      <c r="H397" s="616">
        <f t="shared" si="16"/>
        <v>0</v>
      </c>
    </row>
    <row r="398" spans="1:8">
      <c r="A398" s="640">
        <v>2332</v>
      </c>
      <c r="B398" s="626" t="s">
        <v>181</v>
      </c>
      <c r="C398" s="614"/>
      <c r="D398" s="620"/>
      <c r="E398" s="620"/>
      <c r="F398" s="620"/>
      <c r="G398" s="620"/>
      <c r="H398" s="616">
        <f t="shared" si="16"/>
        <v>0</v>
      </c>
    </row>
    <row r="399" spans="1:8">
      <c r="A399" s="640">
        <v>2333</v>
      </c>
      <c r="B399" s="626" t="s">
        <v>182</v>
      </c>
      <c r="C399" s="614"/>
      <c r="D399" s="620"/>
      <c r="E399" s="620"/>
      <c r="F399" s="620"/>
      <c r="G399" s="620"/>
      <c r="H399" s="616">
        <f t="shared" si="16"/>
        <v>0</v>
      </c>
    </row>
    <row r="400" spans="1:8">
      <c r="A400" s="640">
        <v>2334</v>
      </c>
      <c r="B400" s="626" t="s">
        <v>183</v>
      </c>
      <c r="C400" s="614"/>
      <c r="D400" s="620"/>
      <c r="E400" s="620"/>
      <c r="F400" s="620"/>
      <c r="G400" s="620"/>
      <c r="H400" s="616">
        <f t="shared" si="16"/>
        <v>0</v>
      </c>
    </row>
    <row r="401" spans="1:8">
      <c r="A401" s="640">
        <v>2337</v>
      </c>
      <c r="B401" s="626" t="s">
        <v>184</v>
      </c>
      <c r="C401" s="614"/>
      <c r="D401" s="620"/>
      <c r="E401" s="620"/>
      <c r="F401" s="620"/>
      <c r="G401" s="620"/>
      <c r="H401" s="616">
        <f t="shared" si="16"/>
        <v>0</v>
      </c>
    </row>
    <row r="402" spans="1:8">
      <c r="A402" s="640">
        <v>2339</v>
      </c>
      <c r="B402" s="626" t="s">
        <v>185</v>
      </c>
      <c r="C402" s="614"/>
      <c r="D402" s="611">
        <f>SUM(D403:D407)</f>
        <v>0</v>
      </c>
      <c r="E402" s="611">
        <f>SUM(E403:E407)</f>
        <v>0</v>
      </c>
      <c r="F402" s="611">
        <f>SUM(F403:F407)</f>
        <v>0</v>
      </c>
      <c r="G402" s="611">
        <f>SUM(G403:G407)</f>
        <v>0</v>
      </c>
      <c r="H402" s="616">
        <f t="shared" si="16"/>
        <v>0</v>
      </c>
    </row>
    <row r="403" spans="1:8">
      <c r="A403" s="640">
        <v>23391</v>
      </c>
      <c r="B403" s="626" t="s">
        <v>186</v>
      </c>
      <c r="C403" s="614"/>
      <c r="D403" s="620"/>
      <c r="E403" s="620"/>
      <c r="F403" s="620"/>
      <c r="G403" s="620"/>
      <c r="H403" s="616">
        <f t="shared" si="16"/>
        <v>0</v>
      </c>
    </row>
    <row r="404" spans="1:8">
      <c r="A404" s="640">
        <v>23392</v>
      </c>
      <c r="B404" s="626" t="s">
        <v>187</v>
      </c>
      <c r="C404" s="614"/>
      <c r="D404" s="620"/>
      <c r="E404" s="620"/>
      <c r="F404" s="620"/>
      <c r="G404" s="620"/>
      <c r="H404" s="616">
        <f t="shared" si="16"/>
        <v>0</v>
      </c>
    </row>
    <row r="405" spans="1:8">
      <c r="A405" s="640">
        <v>23393</v>
      </c>
      <c r="B405" s="626" t="s">
        <v>188</v>
      </c>
      <c r="C405" s="614"/>
      <c r="D405" s="620"/>
      <c r="E405" s="620"/>
      <c r="F405" s="620"/>
      <c r="G405" s="620"/>
      <c r="H405" s="616">
        <f t="shared" si="16"/>
        <v>0</v>
      </c>
    </row>
    <row r="406" spans="1:8">
      <c r="A406" s="640">
        <v>23394</v>
      </c>
      <c r="B406" s="626" t="s">
        <v>189</v>
      </c>
      <c r="C406" s="614"/>
      <c r="D406" s="620"/>
      <c r="E406" s="620"/>
      <c r="F406" s="620"/>
      <c r="G406" s="620"/>
      <c r="H406" s="616">
        <f t="shared" si="16"/>
        <v>0</v>
      </c>
    </row>
    <row r="407" spans="1:8">
      <c r="A407" s="640">
        <v>23397</v>
      </c>
      <c r="B407" s="626" t="s">
        <v>190</v>
      </c>
      <c r="C407" s="614"/>
      <c r="D407" s="620"/>
      <c r="E407" s="620"/>
      <c r="F407" s="620"/>
      <c r="G407" s="620"/>
      <c r="H407" s="616">
        <f t="shared" si="16"/>
        <v>0</v>
      </c>
    </row>
    <row r="408" spans="1:8">
      <c r="A408" s="641">
        <v>234</v>
      </c>
      <c r="B408" s="625" t="s">
        <v>198</v>
      </c>
      <c r="C408" s="614"/>
      <c r="D408" s="611">
        <f>SUM(D409:D414)</f>
        <v>0</v>
      </c>
      <c r="E408" s="611">
        <f>SUM(E409:E414)</f>
        <v>0</v>
      </c>
      <c r="F408" s="611">
        <f>SUM(F409:F414)</f>
        <v>0</v>
      </c>
      <c r="G408" s="611">
        <f>SUM(G409:G414)</f>
        <v>0</v>
      </c>
      <c r="H408" s="616">
        <f t="shared" si="16"/>
        <v>0</v>
      </c>
    </row>
    <row r="409" spans="1:8">
      <c r="A409" s="640">
        <v>2341</v>
      </c>
      <c r="B409" s="626" t="s">
        <v>180</v>
      </c>
      <c r="C409" s="614"/>
      <c r="D409" s="620"/>
      <c r="E409" s="620"/>
      <c r="F409" s="620"/>
      <c r="G409" s="620"/>
      <c r="H409" s="616">
        <f t="shared" si="16"/>
        <v>0</v>
      </c>
    </row>
    <row r="410" spans="1:8">
      <c r="A410" s="640">
        <v>2342</v>
      </c>
      <c r="B410" s="626" t="s">
        <v>181</v>
      </c>
      <c r="C410" s="614"/>
      <c r="D410" s="620"/>
      <c r="E410" s="620"/>
      <c r="F410" s="620"/>
      <c r="G410" s="620"/>
      <c r="H410" s="616">
        <f t="shared" si="16"/>
        <v>0</v>
      </c>
    </row>
    <row r="411" spans="1:8">
      <c r="A411" s="640">
        <v>2343</v>
      </c>
      <c r="B411" s="626" t="s">
        <v>182</v>
      </c>
      <c r="C411" s="614"/>
      <c r="D411" s="620"/>
      <c r="E411" s="620"/>
      <c r="F411" s="620"/>
      <c r="G411" s="620"/>
      <c r="H411" s="616">
        <f t="shared" si="16"/>
        <v>0</v>
      </c>
    </row>
    <row r="412" spans="1:8">
      <c r="A412" s="640">
        <v>2344</v>
      </c>
      <c r="B412" s="626" t="s">
        <v>183</v>
      </c>
      <c r="C412" s="614"/>
      <c r="D412" s="620"/>
      <c r="E412" s="620"/>
      <c r="F412" s="620"/>
      <c r="G412" s="620"/>
      <c r="H412" s="616">
        <f t="shared" si="16"/>
        <v>0</v>
      </c>
    </row>
    <row r="413" spans="1:8">
      <c r="A413" s="640">
        <v>2347</v>
      </c>
      <c r="B413" s="626" t="s">
        <v>184</v>
      </c>
      <c r="C413" s="614"/>
      <c r="D413" s="620"/>
      <c r="E413" s="620"/>
      <c r="F413" s="620"/>
      <c r="G413" s="620"/>
      <c r="H413" s="616">
        <f t="shared" si="16"/>
        <v>0</v>
      </c>
    </row>
    <row r="414" spans="1:8">
      <c r="A414" s="640">
        <v>2349</v>
      </c>
      <c r="B414" s="626" t="s">
        <v>185</v>
      </c>
      <c r="C414" s="614"/>
      <c r="D414" s="611">
        <f>SUM(D415:D419)</f>
        <v>0</v>
      </c>
      <c r="E414" s="611">
        <f>SUM(E415:E419)</f>
        <v>0</v>
      </c>
      <c r="F414" s="611">
        <f>SUM(F415:F419)</f>
        <v>0</v>
      </c>
      <c r="G414" s="611">
        <f>SUM(G415:G419)</f>
        <v>0</v>
      </c>
      <c r="H414" s="616">
        <f t="shared" si="16"/>
        <v>0</v>
      </c>
    </row>
    <row r="415" spans="1:8">
      <c r="A415" s="640">
        <v>23491</v>
      </c>
      <c r="B415" s="626" t="s">
        <v>186</v>
      </c>
      <c r="C415" s="614"/>
      <c r="D415" s="620"/>
      <c r="E415" s="620"/>
      <c r="F415" s="620"/>
      <c r="G415" s="620"/>
      <c r="H415" s="616">
        <f t="shared" si="16"/>
        <v>0</v>
      </c>
    </row>
    <row r="416" spans="1:8">
      <c r="A416" s="640">
        <v>23492</v>
      </c>
      <c r="B416" s="626" t="s">
        <v>187</v>
      </c>
      <c r="C416" s="614"/>
      <c r="D416" s="620"/>
      <c r="E416" s="620"/>
      <c r="F416" s="620"/>
      <c r="G416" s="620"/>
      <c r="H416" s="616">
        <f t="shared" si="16"/>
        <v>0</v>
      </c>
    </row>
    <row r="417" spans="1:8">
      <c r="A417" s="640">
        <v>23493</v>
      </c>
      <c r="B417" s="626" t="s">
        <v>188</v>
      </c>
      <c r="C417" s="614"/>
      <c r="D417" s="620"/>
      <c r="E417" s="620"/>
      <c r="F417" s="620"/>
      <c r="G417" s="620"/>
      <c r="H417" s="616">
        <f t="shared" si="16"/>
        <v>0</v>
      </c>
    </row>
    <row r="418" spans="1:8">
      <c r="A418" s="640">
        <v>23494</v>
      </c>
      <c r="B418" s="626" t="s">
        <v>189</v>
      </c>
      <c r="C418" s="614"/>
      <c r="D418" s="620"/>
      <c r="E418" s="620"/>
      <c r="F418" s="620"/>
      <c r="G418" s="620"/>
      <c r="H418" s="616">
        <f t="shared" si="16"/>
        <v>0</v>
      </c>
    </row>
    <row r="419" spans="1:8">
      <c r="A419" s="640">
        <v>23497</v>
      </c>
      <c r="B419" s="626" t="s">
        <v>190</v>
      </c>
      <c r="C419" s="614"/>
      <c r="D419" s="620"/>
      <c r="E419" s="620"/>
      <c r="F419" s="620"/>
      <c r="G419" s="620"/>
      <c r="H419" s="616">
        <f t="shared" si="16"/>
        <v>0</v>
      </c>
    </row>
    <row r="420" spans="1:8">
      <c r="A420" s="641">
        <v>235</v>
      </c>
      <c r="B420" s="625" t="s">
        <v>199</v>
      </c>
      <c r="C420" s="614"/>
      <c r="D420" s="611">
        <f>SUM(D421:D426)</f>
        <v>0</v>
      </c>
      <c r="E420" s="611">
        <f>SUM(E421:E426)</f>
        <v>0</v>
      </c>
      <c r="F420" s="611">
        <f>SUM(F421:F426)</f>
        <v>0</v>
      </c>
      <c r="G420" s="611">
        <f>SUM(G421:G426)</f>
        <v>0</v>
      </c>
      <c r="H420" s="616">
        <f t="shared" si="16"/>
        <v>0</v>
      </c>
    </row>
    <row r="421" spans="1:8">
      <c r="A421" s="640">
        <v>2351</v>
      </c>
      <c r="B421" s="626" t="s">
        <v>180</v>
      </c>
      <c r="C421" s="614"/>
      <c r="D421" s="620"/>
      <c r="E421" s="620"/>
      <c r="F421" s="620"/>
      <c r="G421" s="620"/>
      <c r="H421" s="616">
        <f t="shared" si="16"/>
        <v>0</v>
      </c>
    </row>
    <row r="422" spans="1:8">
      <c r="A422" s="640">
        <v>2352</v>
      </c>
      <c r="B422" s="626" t="s">
        <v>181</v>
      </c>
      <c r="C422" s="614"/>
      <c r="D422" s="620"/>
      <c r="E422" s="620"/>
      <c r="F422" s="620"/>
      <c r="G422" s="620"/>
      <c r="H422" s="616">
        <f t="shared" si="16"/>
        <v>0</v>
      </c>
    </row>
    <row r="423" spans="1:8">
      <c r="A423" s="640">
        <v>2353</v>
      </c>
      <c r="B423" s="626" t="s">
        <v>182</v>
      </c>
      <c r="C423" s="614"/>
      <c r="D423" s="620"/>
      <c r="E423" s="620"/>
      <c r="F423" s="620"/>
      <c r="G423" s="620"/>
      <c r="H423" s="616">
        <f t="shared" si="16"/>
        <v>0</v>
      </c>
    </row>
    <row r="424" spans="1:8">
      <c r="A424" s="640">
        <v>2354</v>
      </c>
      <c r="B424" s="626" t="s">
        <v>183</v>
      </c>
      <c r="C424" s="614"/>
      <c r="D424" s="620"/>
      <c r="E424" s="620"/>
      <c r="F424" s="620"/>
      <c r="G424" s="620"/>
      <c r="H424" s="616">
        <f t="shared" si="16"/>
        <v>0</v>
      </c>
    </row>
    <row r="425" spans="1:8">
      <c r="A425" s="640">
        <v>2357</v>
      </c>
      <c r="B425" s="626" t="s">
        <v>184</v>
      </c>
      <c r="C425" s="614"/>
      <c r="D425" s="620"/>
      <c r="E425" s="620"/>
      <c r="F425" s="620"/>
      <c r="G425" s="620"/>
      <c r="H425" s="616">
        <f t="shared" si="16"/>
        <v>0</v>
      </c>
    </row>
    <row r="426" spans="1:8">
      <c r="A426" s="640">
        <v>2359</v>
      </c>
      <c r="B426" s="626" t="s">
        <v>185</v>
      </c>
      <c r="C426" s="614"/>
      <c r="D426" s="611">
        <f>SUM(D427:D431)</f>
        <v>0</v>
      </c>
      <c r="E426" s="611">
        <f>SUM(E427:E431)</f>
        <v>0</v>
      </c>
      <c r="F426" s="611">
        <f>SUM(F427:F431)</f>
        <v>0</v>
      </c>
      <c r="G426" s="611">
        <f>SUM(G427:G431)</f>
        <v>0</v>
      </c>
      <c r="H426" s="616">
        <f t="shared" si="16"/>
        <v>0</v>
      </c>
    </row>
    <row r="427" spans="1:8">
      <c r="A427" s="640">
        <v>23591</v>
      </c>
      <c r="B427" s="626" t="s">
        <v>186</v>
      </c>
      <c r="C427" s="614"/>
      <c r="D427" s="620"/>
      <c r="E427" s="620"/>
      <c r="F427" s="620"/>
      <c r="G427" s="620"/>
      <c r="H427" s="616">
        <f t="shared" si="16"/>
        <v>0</v>
      </c>
    </row>
    <row r="428" spans="1:8">
      <c r="A428" s="640">
        <v>23592</v>
      </c>
      <c r="B428" s="626" t="s">
        <v>187</v>
      </c>
      <c r="C428" s="614"/>
      <c r="D428" s="620"/>
      <c r="E428" s="620"/>
      <c r="F428" s="620"/>
      <c r="G428" s="620"/>
      <c r="H428" s="616">
        <f t="shared" si="16"/>
        <v>0</v>
      </c>
    </row>
    <row r="429" spans="1:8">
      <c r="A429" s="640">
        <v>23593</v>
      </c>
      <c r="B429" s="626" t="s">
        <v>188</v>
      </c>
      <c r="C429" s="614"/>
      <c r="D429" s="620"/>
      <c r="E429" s="620"/>
      <c r="F429" s="620"/>
      <c r="G429" s="620"/>
      <c r="H429" s="616">
        <f t="shared" si="16"/>
        <v>0</v>
      </c>
    </row>
    <row r="430" spans="1:8">
      <c r="A430" s="640">
        <v>23594</v>
      </c>
      <c r="B430" s="626" t="s">
        <v>189</v>
      </c>
      <c r="C430" s="614"/>
      <c r="D430" s="620"/>
      <c r="E430" s="620"/>
      <c r="F430" s="620"/>
      <c r="G430" s="620"/>
      <c r="H430" s="616">
        <f t="shared" si="16"/>
        <v>0</v>
      </c>
    </row>
    <row r="431" spans="1:8">
      <c r="A431" s="640">
        <v>23597</v>
      </c>
      <c r="B431" s="626" t="s">
        <v>190</v>
      </c>
      <c r="C431" s="614"/>
      <c r="D431" s="620"/>
      <c r="E431" s="620"/>
      <c r="F431" s="620"/>
      <c r="G431" s="620"/>
      <c r="H431" s="616">
        <f t="shared" si="16"/>
        <v>0</v>
      </c>
    </row>
    <row r="432" spans="1:8">
      <c r="A432" s="637">
        <v>238</v>
      </c>
      <c r="B432" s="625" t="s">
        <v>202</v>
      </c>
      <c r="C432" s="611">
        <f>SUM(C433:C434)</f>
        <v>0</v>
      </c>
      <c r="D432" s="614"/>
      <c r="E432" s="614"/>
      <c r="F432" s="614"/>
      <c r="G432" s="614"/>
      <c r="H432" s="616">
        <f>C432</f>
        <v>0</v>
      </c>
    </row>
    <row r="433" spans="1:8">
      <c r="A433" s="636" t="s">
        <v>203</v>
      </c>
      <c r="B433" s="626" t="s">
        <v>204</v>
      </c>
      <c r="C433" s="620"/>
      <c r="D433" s="614"/>
      <c r="E433" s="614"/>
      <c r="F433" s="614"/>
      <c r="G433" s="614"/>
      <c r="H433" s="616">
        <f>C433</f>
        <v>0</v>
      </c>
    </row>
    <row r="434" spans="1:8">
      <c r="A434" s="636" t="s">
        <v>205</v>
      </c>
      <c r="B434" s="626" t="s">
        <v>88</v>
      </c>
      <c r="C434" s="620"/>
      <c r="D434" s="614"/>
      <c r="E434" s="614"/>
      <c r="F434" s="614"/>
      <c r="G434" s="614"/>
      <c r="H434" s="616">
        <f>C434</f>
        <v>0</v>
      </c>
    </row>
    <row r="435" spans="1:8">
      <c r="A435" s="643">
        <v>24</v>
      </c>
      <c r="B435" s="624" t="s">
        <v>206</v>
      </c>
      <c r="C435" s="611">
        <f>C496</f>
        <v>0</v>
      </c>
      <c r="D435" s="611">
        <f>D436+D448+D460+D472+D484</f>
        <v>0</v>
      </c>
      <c r="E435" s="611">
        <f>E436+E448+E460+E472+E484</f>
        <v>0</v>
      </c>
      <c r="F435" s="611">
        <f>F436+F448+F460+F472+F484</f>
        <v>0</v>
      </c>
      <c r="G435" s="611">
        <f>G436+G448+G460+G472+G484</f>
        <v>0</v>
      </c>
      <c r="H435" s="616">
        <f t="shared" ref="H435" si="17">SUM(C435:G435)</f>
        <v>0</v>
      </c>
    </row>
    <row r="436" spans="1:8">
      <c r="A436" s="641">
        <v>241</v>
      </c>
      <c r="B436" s="625" t="s">
        <v>196</v>
      </c>
      <c r="C436" s="614"/>
      <c r="D436" s="611">
        <f>SUM(D437:D442)</f>
        <v>0</v>
      </c>
      <c r="E436" s="611">
        <f>SUM(E437:E442)</f>
        <v>0</v>
      </c>
      <c r="F436" s="611">
        <f>SUM(F437:F442)</f>
        <v>0</v>
      </c>
      <c r="G436" s="611">
        <f>SUM(G437:G442)</f>
        <v>0</v>
      </c>
      <c r="H436" s="616">
        <f>SUM(D436:G436)</f>
        <v>0</v>
      </c>
    </row>
    <row r="437" spans="1:8">
      <c r="A437" s="640">
        <v>2411</v>
      </c>
      <c r="B437" s="626" t="s">
        <v>180</v>
      </c>
      <c r="C437" s="614"/>
      <c r="D437" s="620"/>
      <c r="E437" s="620"/>
      <c r="F437" s="620"/>
      <c r="G437" s="620"/>
      <c r="H437" s="616">
        <f t="shared" ref="H437:H495" si="18">SUM(D437:G437)</f>
        <v>0</v>
      </c>
    </row>
    <row r="438" spans="1:8">
      <c r="A438" s="640">
        <v>2412</v>
      </c>
      <c r="B438" s="626" t="s">
        <v>181</v>
      </c>
      <c r="C438" s="614"/>
      <c r="D438" s="620"/>
      <c r="E438" s="620"/>
      <c r="F438" s="620"/>
      <c r="G438" s="620"/>
      <c r="H438" s="616">
        <f t="shared" si="18"/>
        <v>0</v>
      </c>
    </row>
    <row r="439" spans="1:8">
      <c r="A439" s="640">
        <v>2413</v>
      </c>
      <c r="B439" s="626" t="s">
        <v>182</v>
      </c>
      <c r="C439" s="614"/>
      <c r="D439" s="620"/>
      <c r="E439" s="620"/>
      <c r="F439" s="620"/>
      <c r="G439" s="620"/>
      <c r="H439" s="616">
        <f t="shared" si="18"/>
        <v>0</v>
      </c>
    </row>
    <row r="440" spans="1:8">
      <c r="A440" s="640">
        <v>2414</v>
      </c>
      <c r="B440" s="626" t="s">
        <v>183</v>
      </c>
      <c r="C440" s="614"/>
      <c r="D440" s="620"/>
      <c r="E440" s="620"/>
      <c r="F440" s="620"/>
      <c r="G440" s="620"/>
      <c r="H440" s="616">
        <f t="shared" si="18"/>
        <v>0</v>
      </c>
    </row>
    <row r="441" spans="1:8">
      <c r="A441" s="640">
        <v>2417</v>
      </c>
      <c r="B441" s="626" t="s">
        <v>184</v>
      </c>
      <c r="C441" s="614"/>
      <c r="D441" s="620"/>
      <c r="E441" s="620"/>
      <c r="F441" s="620"/>
      <c r="G441" s="620"/>
      <c r="H441" s="616">
        <f t="shared" si="18"/>
        <v>0</v>
      </c>
    </row>
    <row r="442" spans="1:8">
      <c r="A442" s="640">
        <v>2419</v>
      </c>
      <c r="B442" s="626" t="s">
        <v>185</v>
      </c>
      <c r="C442" s="614"/>
      <c r="D442" s="611">
        <f>SUM(D443:D447)</f>
        <v>0</v>
      </c>
      <c r="E442" s="611">
        <f>SUM(E443:E447)</f>
        <v>0</v>
      </c>
      <c r="F442" s="611">
        <f>SUM(F443:F447)</f>
        <v>0</v>
      </c>
      <c r="G442" s="611">
        <f>SUM(G443:G447)</f>
        <v>0</v>
      </c>
      <c r="H442" s="616">
        <f t="shared" si="18"/>
        <v>0</v>
      </c>
    </row>
    <row r="443" spans="1:8">
      <c r="A443" s="640">
        <v>24191</v>
      </c>
      <c r="B443" s="626" t="s">
        <v>186</v>
      </c>
      <c r="C443" s="614"/>
      <c r="D443" s="620"/>
      <c r="E443" s="620"/>
      <c r="F443" s="620"/>
      <c r="G443" s="620"/>
      <c r="H443" s="616">
        <f t="shared" si="18"/>
        <v>0</v>
      </c>
    </row>
    <row r="444" spans="1:8">
      <c r="A444" s="640">
        <v>24192</v>
      </c>
      <c r="B444" s="626" t="s">
        <v>187</v>
      </c>
      <c r="C444" s="614"/>
      <c r="D444" s="620"/>
      <c r="E444" s="620"/>
      <c r="F444" s="620"/>
      <c r="G444" s="620"/>
      <c r="H444" s="616">
        <f t="shared" si="18"/>
        <v>0</v>
      </c>
    </row>
    <row r="445" spans="1:8">
      <c r="A445" s="640">
        <v>24193</v>
      </c>
      <c r="B445" s="626" t="s">
        <v>188</v>
      </c>
      <c r="C445" s="614"/>
      <c r="D445" s="620"/>
      <c r="E445" s="620"/>
      <c r="F445" s="620"/>
      <c r="G445" s="620"/>
      <c r="H445" s="616">
        <f t="shared" si="18"/>
        <v>0</v>
      </c>
    </row>
    <row r="446" spans="1:8">
      <c r="A446" s="640">
        <v>24194</v>
      </c>
      <c r="B446" s="626" t="s">
        <v>189</v>
      </c>
      <c r="C446" s="614"/>
      <c r="D446" s="620"/>
      <c r="E446" s="620"/>
      <c r="F446" s="620"/>
      <c r="G446" s="620"/>
      <c r="H446" s="616">
        <f t="shared" si="18"/>
        <v>0</v>
      </c>
    </row>
    <row r="447" spans="1:8">
      <c r="A447" s="640">
        <v>24197</v>
      </c>
      <c r="B447" s="626" t="s">
        <v>190</v>
      </c>
      <c r="C447" s="614"/>
      <c r="D447" s="620"/>
      <c r="E447" s="620"/>
      <c r="F447" s="620"/>
      <c r="G447" s="620"/>
      <c r="H447" s="616">
        <f t="shared" si="18"/>
        <v>0</v>
      </c>
    </row>
    <row r="448" spans="1:8">
      <c r="A448" s="641">
        <v>242</v>
      </c>
      <c r="B448" s="625" t="s">
        <v>197</v>
      </c>
      <c r="C448" s="614"/>
      <c r="D448" s="611">
        <f>SUM(D449:D454)</f>
        <v>0</v>
      </c>
      <c r="E448" s="611">
        <f>SUM(E449:E454)</f>
        <v>0</v>
      </c>
      <c r="F448" s="611">
        <f>SUM(F449:F454)</f>
        <v>0</v>
      </c>
      <c r="G448" s="611">
        <f>SUM(G449:G454)</f>
        <v>0</v>
      </c>
      <c r="H448" s="616">
        <f t="shared" si="18"/>
        <v>0</v>
      </c>
    </row>
    <row r="449" spans="1:8">
      <c r="A449" s="640">
        <v>2421</v>
      </c>
      <c r="B449" s="626" t="s">
        <v>180</v>
      </c>
      <c r="C449" s="614"/>
      <c r="D449" s="620"/>
      <c r="E449" s="620"/>
      <c r="F449" s="620"/>
      <c r="G449" s="620"/>
      <c r="H449" s="616">
        <f t="shared" si="18"/>
        <v>0</v>
      </c>
    </row>
    <row r="450" spans="1:8">
      <c r="A450" s="640">
        <v>2422</v>
      </c>
      <c r="B450" s="626" t="s">
        <v>181</v>
      </c>
      <c r="C450" s="614"/>
      <c r="D450" s="620"/>
      <c r="E450" s="620"/>
      <c r="F450" s="620"/>
      <c r="G450" s="620"/>
      <c r="H450" s="616">
        <f t="shared" si="18"/>
        <v>0</v>
      </c>
    </row>
    <row r="451" spans="1:8">
      <c r="A451" s="640">
        <v>2423</v>
      </c>
      <c r="B451" s="626" t="s">
        <v>182</v>
      </c>
      <c r="C451" s="614"/>
      <c r="D451" s="620"/>
      <c r="E451" s="620"/>
      <c r="F451" s="620"/>
      <c r="G451" s="620"/>
      <c r="H451" s="616">
        <f t="shared" si="18"/>
        <v>0</v>
      </c>
    </row>
    <row r="452" spans="1:8">
      <c r="A452" s="640">
        <v>2424</v>
      </c>
      <c r="B452" s="626" t="s">
        <v>183</v>
      </c>
      <c r="C452" s="614"/>
      <c r="D452" s="620"/>
      <c r="E452" s="620"/>
      <c r="F452" s="620"/>
      <c r="G452" s="620"/>
      <c r="H452" s="616">
        <f t="shared" si="18"/>
        <v>0</v>
      </c>
    </row>
    <row r="453" spans="1:8">
      <c r="A453" s="640">
        <v>2427</v>
      </c>
      <c r="B453" s="626" t="s">
        <v>184</v>
      </c>
      <c r="C453" s="614"/>
      <c r="D453" s="620"/>
      <c r="E453" s="620"/>
      <c r="F453" s="620"/>
      <c r="G453" s="620"/>
      <c r="H453" s="616">
        <f t="shared" si="18"/>
        <v>0</v>
      </c>
    </row>
    <row r="454" spans="1:8">
      <c r="A454" s="640">
        <v>2429</v>
      </c>
      <c r="B454" s="626" t="s">
        <v>185</v>
      </c>
      <c r="C454" s="614"/>
      <c r="D454" s="611">
        <f>SUM(D455:D459)</f>
        <v>0</v>
      </c>
      <c r="E454" s="611">
        <f>SUM(E455:E459)</f>
        <v>0</v>
      </c>
      <c r="F454" s="611">
        <f>SUM(F455:F459)</f>
        <v>0</v>
      </c>
      <c r="G454" s="611">
        <f>SUM(G455:G459)</f>
        <v>0</v>
      </c>
      <c r="H454" s="616">
        <f t="shared" si="18"/>
        <v>0</v>
      </c>
    </row>
    <row r="455" spans="1:8">
      <c r="A455" s="640">
        <v>24291</v>
      </c>
      <c r="B455" s="626" t="s">
        <v>186</v>
      </c>
      <c r="C455" s="614"/>
      <c r="D455" s="620"/>
      <c r="E455" s="620"/>
      <c r="F455" s="620"/>
      <c r="G455" s="620"/>
      <c r="H455" s="616">
        <f t="shared" si="18"/>
        <v>0</v>
      </c>
    </row>
    <row r="456" spans="1:8">
      <c r="A456" s="640">
        <v>24292</v>
      </c>
      <c r="B456" s="626" t="s">
        <v>187</v>
      </c>
      <c r="C456" s="614"/>
      <c r="D456" s="620"/>
      <c r="E456" s="620"/>
      <c r="F456" s="620"/>
      <c r="G456" s="620"/>
      <c r="H456" s="616">
        <f t="shared" si="18"/>
        <v>0</v>
      </c>
    </row>
    <row r="457" spans="1:8">
      <c r="A457" s="640">
        <v>24293</v>
      </c>
      <c r="B457" s="626" t="s">
        <v>188</v>
      </c>
      <c r="C457" s="614"/>
      <c r="D457" s="620"/>
      <c r="E457" s="620"/>
      <c r="F457" s="620"/>
      <c r="G457" s="620"/>
      <c r="H457" s="616">
        <f t="shared" si="18"/>
        <v>0</v>
      </c>
    </row>
    <row r="458" spans="1:8">
      <c r="A458" s="640">
        <v>24294</v>
      </c>
      <c r="B458" s="626" t="s">
        <v>189</v>
      </c>
      <c r="C458" s="614"/>
      <c r="D458" s="620"/>
      <c r="E458" s="620"/>
      <c r="F458" s="620"/>
      <c r="G458" s="620"/>
      <c r="H458" s="616">
        <f t="shared" si="18"/>
        <v>0</v>
      </c>
    </row>
    <row r="459" spans="1:8">
      <c r="A459" s="640">
        <v>24297</v>
      </c>
      <c r="B459" s="626" t="s">
        <v>190</v>
      </c>
      <c r="C459" s="614"/>
      <c r="D459" s="620"/>
      <c r="E459" s="620"/>
      <c r="F459" s="620"/>
      <c r="G459" s="620"/>
      <c r="H459" s="616">
        <f t="shared" si="18"/>
        <v>0</v>
      </c>
    </row>
    <row r="460" spans="1:8">
      <c r="A460" s="641">
        <v>243</v>
      </c>
      <c r="B460" s="625" t="s">
        <v>192</v>
      </c>
      <c r="C460" s="614"/>
      <c r="D460" s="611">
        <f>SUM(D461:D466)</f>
        <v>0</v>
      </c>
      <c r="E460" s="611">
        <f>SUM(E461:E466)</f>
        <v>0</v>
      </c>
      <c r="F460" s="611">
        <f>SUM(F461:F466)</f>
        <v>0</v>
      </c>
      <c r="G460" s="611">
        <f>SUM(G461:G466)</f>
        <v>0</v>
      </c>
      <c r="H460" s="616">
        <f t="shared" si="18"/>
        <v>0</v>
      </c>
    </row>
    <row r="461" spans="1:8">
      <c r="A461" s="640">
        <v>2431</v>
      </c>
      <c r="B461" s="626" t="s">
        <v>180</v>
      </c>
      <c r="C461" s="614"/>
      <c r="D461" s="620"/>
      <c r="E461" s="620"/>
      <c r="F461" s="620"/>
      <c r="G461" s="620"/>
      <c r="H461" s="616">
        <f t="shared" si="18"/>
        <v>0</v>
      </c>
    </row>
    <row r="462" spans="1:8">
      <c r="A462" s="640">
        <v>2432</v>
      </c>
      <c r="B462" s="626" t="s">
        <v>181</v>
      </c>
      <c r="C462" s="614"/>
      <c r="D462" s="620"/>
      <c r="E462" s="620"/>
      <c r="F462" s="620"/>
      <c r="G462" s="620"/>
      <c r="H462" s="616">
        <f t="shared" si="18"/>
        <v>0</v>
      </c>
    </row>
    <row r="463" spans="1:8">
      <c r="A463" s="640">
        <v>2433</v>
      </c>
      <c r="B463" s="626" t="s">
        <v>182</v>
      </c>
      <c r="C463" s="614"/>
      <c r="D463" s="620"/>
      <c r="E463" s="620"/>
      <c r="F463" s="620"/>
      <c r="G463" s="620"/>
      <c r="H463" s="616">
        <f t="shared" si="18"/>
        <v>0</v>
      </c>
    </row>
    <row r="464" spans="1:8">
      <c r="A464" s="640">
        <v>2434</v>
      </c>
      <c r="B464" s="626" t="s">
        <v>183</v>
      </c>
      <c r="C464" s="614"/>
      <c r="D464" s="620"/>
      <c r="E464" s="620"/>
      <c r="F464" s="620"/>
      <c r="G464" s="620"/>
      <c r="H464" s="616">
        <f t="shared" si="18"/>
        <v>0</v>
      </c>
    </row>
    <row r="465" spans="1:8">
      <c r="A465" s="640">
        <v>2437</v>
      </c>
      <c r="B465" s="626" t="s">
        <v>184</v>
      </c>
      <c r="C465" s="614"/>
      <c r="D465" s="620"/>
      <c r="E465" s="620"/>
      <c r="F465" s="620"/>
      <c r="G465" s="620"/>
      <c r="H465" s="616">
        <f t="shared" si="18"/>
        <v>0</v>
      </c>
    </row>
    <row r="466" spans="1:8">
      <c r="A466" s="640">
        <v>2439</v>
      </c>
      <c r="B466" s="626" t="s">
        <v>185</v>
      </c>
      <c r="C466" s="614"/>
      <c r="D466" s="611">
        <f>SUM(D467:D471)</f>
        <v>0</v>
      </c>
      <c r="E466" s="611">
        <f>SUM(E467:E471)</f>
        <v>0</v>
      </c>
      <c r="F466" s="611">
        <f>SUM(F467:F471)</f>
        <v>0</v>
      </c>
      <c r="G466" s="611">
        <f>SUM(G467:G471)</f>
        <v>0</v>
      </c>
      <c r="H466" s="616">
        <f t="shared" si="18"/>
        <v>0</v>
      </c>
    </row>
    <row r="467" spans="1:8">
      <c r="A467" s="640">
        <v>24391</v>
      </c>
      <c r="B467" s="626" t="s">
        <v>186</v>
      </c>
      <c r="C467" s="614"/>
      <c r="D467" s="620"/>
      <c r="E467" s="620"/>
      <c r="F467" s="620"/>
      <c r="G467" s="620"/>
      <c r="H467" s="616">
        <f t="shared" si="18"/>
        <v>0</v>
      </c>
    </row>
    <row r="468" spans="1:8">
      <c r="A468" s="640">
        <v>24392</v>
      </c>
      <c r="B468" s="626" t="s">
        <v>187</v>
      </c>
      <c r="C468" s="614"/>
      <c r="D468" s="620"/>
      <c r="E468" s="620"/>
      <c r="F468" s="620"/>
      <c r="G468" s="620"/>
      <c r="H468" s="616">
        <f t="shared" si="18"/>
        <v>0</v>
      </c>
    </row>
    <row r="469" spans="1:8">
      <c r="A469" s="640">
        <v>24393</v>
      </c>
      <c r="B469" s="626" t="s">
        <v>188</v>
      </c>
      <c r="C469" s="614"/>
      <c r="D469" s="620"/>
      <c r="E469" s="620"/>
      <c r="F469" s="620"/>
      <c r="G469" s="620"/>
      <c r="H469" s="616">
        <f t="shared" si="18"/>
        <v>0</v>
      </c>
    </row>
    <row r="470" spans="1:8">
      <c r="A470" s="640">
        <v>24394</v>
      </c>
      <c r="B470" s="626" t="s">
        <v>189</v>
      </c>
      <c r="C470" s="614"/>
      <c r="D470" s="620"/>
      <c r="E470" s="620"/>
      <c r="F470" s="620"/>
      <c r="G470" s="620"/>
      <c r="H470" s="616">
        <f t="shared" si="18"/>
        <v>0</v>
      </c>
    </row>
    <row r="471" spans="1:8">
      <c r="A471" s="640">
        <v>24397</v>
      </c>
      <c r="B471" s="626" t="s">
        <v>190</v>
      </c>
      <c r="C471" s="614"/>
      <c r="D471" s="620"/>
      <c r="E471" s="620"/>
      <c r="F471" s="620"/>
      <c r="G471" s="620"/>
      <c r="H471" s="616">
        <f t="shared" si="18"/>
        <v>0</v>
      </c>
    </row>
    <row r="472" spans="1:8">
      <c r="A472" s="641">
        <v>244</v>
      </c>
      <c r="B472" s="625" t="s">
        <v>198</v>
      </c>
      <c r="C472" s="614"/>
      <c r="D472" s="611">
        <f>SUM(D473:D478)</f>
        <v>0</v>
      </c>
      <c r="E472" s="611">
        <f>SUM(E473:E478)</f>
        <v>0</v>
      </c>
      <c r="F472" s="611">
        <f>SUM(F473:F478)</f>
        <v>0</v>
      </c>
      <c r="G472" s="611">
        <f>SUM(G473:G478)</f>
        <v>0</v>
      </c>
      <c r="H472" s="616">
        <f t="shared" si="18"/>
        <v>0</v>
      </c>
    </row>
    <row r="473" spans="1:8">
      <c r="A473" s="640">
        <v>2441</v>
      </c>
      <c r="B473" s="626" t="s">
        <v>180</v>
      </c>
      <c r="C473" s="614"/>
      <c r="D473" s="620"/>
      <c r="E473" s="620"/>
      <c r="F473" s="620"/>
      <c r="G473" s="620"/>
      <c r="H473" s="616">
        <f t="shared" si="18"/>
        <v>0</v>
      </c>
    </row>
    <row r="474" spans="1:8">
      <c r="A474" s="640">
        <v>2442</v>
      </c>
      <c r="B474" s="626" t="s">
        <v>181</v>
      </c>
      <c r="C474" s="614"/>
      <c r="D474" s="620"/>
      <c r="E474" s="620"/>
      <c r="F474" s="620"/>
      <c r="G474" s="620"/>
      <c r="H474" s="616">
        <f t="shared" si="18"/>
        <v>0</v>
      </c>
    </row>
    <row r="475" spans="1:8">
      <c r="A475" s="640">
        <v>2443</v>
      </c>
      <c r="B475" s="626" t="s">
        <v>182</v>
      </c>
      <c r="C475" s="614"/>
      <c r="D475" s="620"/>
      <c r="E475" s="620"/>
      <c r="F475" s="620"/>
      <c r="G475" s="620"/>
      <c r="H475" s="616">
        <f t="shared" si="18"/>
        <v>0</v>
      </c>
    </row>
    <row r="476" spans="1:8">
      <c r="A476" s="640">
        <v>2444</v>
      </c>
      <c r="B476" s="626" t="s">
        <v>183</v>
      </c>
      <c r="C476" s="614"/>
      <c r="D476" s="620"/>
      <c r="E476" s="620"/>
      <c r="F476" s="620"/>
      <c r="G476" s="620"/>
      <c r="H476" s="616">
        <f t="shared" si="18"/>
        <v>0</v>
      </c>
    </row>
    <row r="477" spans="1:8">
      <c r="A477" s="640">
        <v>2447</v>
      </c>
      <c r="B477" s="626" t="s">
        <v>184</v>
      </c>
      <c r="C477" s="614"/>
      <c r="D477" s="620"/>
      <c r="E477" s="620"/>
      <c r="F477" s="620"/>
      <c r="G477" s="620"/>
      <c r="H477" s="616">
        <f t="shared" si="18"/>
        <v>0</v>
      </c>
    </row>
    <row r="478" spans="1:8">
      <c r="A478" s="640">
        <v>2449</v>
      </c>
      <c r="B478" s="626" t="s">
        <v>185</v>
      </c>
      <c r="C478" s="614"/>
      <c r="D478" s="611">
        <f>SUM(D479:D483)</f>
        <v>0</v>
      </c>
      <c r="E478" s="611">
        <f>SUM(E479:E483)</f>
        <v>0</v>
      </c>
      <c r="F478" s="611">
        <f>SUM(F479:F483)</f>
        <v>0</v>
      </c>
      <c r="G478" s="611">
        <f>SUM(G479:G483)</f>
        <v>0</v>
      </c>
      <c r="H478" s="616">
        <f t="shared" si="18"/>
        <v>0</v>
      </c>
    </row>
    <row r="479" spans="1:8">
      <c r="A479" s="640">
        <v>24491</v>
      </c>
      <c r="B479" s="626" t="s">
        <v>186</v>
      </c>
      <c r="C479" s="614"/>
      <c r="D479" s="620"/>
      <c r="E479" s="620"/>
      <c r="F479" s="620"/>
      <c r="G479" s="620"/>
      <c r="H479" s="616">
        <f t="shared" si="18"/>
        <v>0</v>
      </c>
    </row>
    <row r="480" spans="1:8">
      <c r="A480" s="640">
        <v>24492</v>
      </c>
      <c r="B480" s="626" t="s">
        <v>187</v>
      </c>
      <c r="C480" s="614"/>
      <c r="D480" s="620"/>
      <c r="E480" s="620"/>
      <c r="F480" s="620"/>
      <c r="G480" s="620"/>
      <c r="H480" s="616">
        <f t="shared" si="18"/>
        <v>0</v>
      </c>
    </row>
    <row r="481" spans="1:8">
      <c r="A481" s="640">
        <v>24493</v>
      </c>
      <c r="B481" s="626" t="s">
        <v>188</v>
      </c>
      <c r="C481" s="614"/>
      <c r="D481" s="620"/>
      <c r="E481" s="620"/>
      <c r="F481" s="620"/>
      <c r="G481" s="620"/>
      <c r="H481" s="616">
        <f t="shared" si="18"/>
        <v>0</v>
      </c>
    </row>
    <row r="482" spans="1:8">
      <c r="A482" s="640">
        <v>24494</v>
      </c>
      <c r="B482" s="626" t="s">
        <v>189</v>
      </c>
      <c r="C482" s="614"/>
      <c r="D482" s="620"/>
      <c r="E482" s="620"/>
      <c r="F482" s="620"/>
      <c r="G482" s="620"/>
      <c r="H482" s="616">
        <f t="shared" si="18"/>
        <v>0</v>
      </c>
    </row>
    <row r="483" spans="1:8">
      <c r="A483" s="640">
        <v>24497</v>
      </c>
      <c r="B483" s="626" t="s">
        <v>190</v>
      </c>
      <c r="C483" s="614"/>
      <c r="D483" s="620"/>
      <c r="E483" s="620"/>
      <c r="F483" s="620"/>
      <c r="G483" s="620"/>
      <c r="H483" s="616">
        <f t="shared" si="18"/>
        <v>0</v>
      </c>
    </row>
    <row r="484" spans="1:8">
      <c r="A484" s="641">
        <v>245</v>
      </c>
      <c r="B484" s="625" t="s">
        <v>199</v>
      </c>
      <c r="C484" s="614"/>
      <c r="D484" s="611">
        <f>SUM(D485:D490)</f>
        <v>0</v>
      </c>
      <c r="E484" s="611">
        <f>SUM(E485:E490)</f>
        <v>0</v>
      </c>
      <c r="F484" s="611">
        <f>SUM(F485:F490)</f>
        <v>0</v>
      </c>
      <c r="G484" s="611">
        <f>SUM(G485:G490)</f>
        <v>0</v>
      </c>
      <c r="H484" s="616">
        <f t="shared" si="18"/>
        <v>0</v>
      </c>
    </row>
    <row r="485" spans="1:8">
      <c r="A485" s="640">
        <v>2451</v>
      </c>
      <c r="B485" s="626" t="s">
        <v>180</v>
      </c>
      <c r="C485" s="614"/>
      <c r="D485" s="620"/>
      <c r="E485" s="620"/>
      <c r="F485" s="620"/>
      <c r="G485" s="620"/>
      <c r="H485" s="616">
        <f t="shared" si="18"/>
        <v>0</v>
      </c>
    </row>
    <row r="486" spans="1:8">
      <c r="A486" s="640">
        <v>2452</v>
      </c>
      <c r="B486" s="626" t="s">
        <v>181</v>
      </c>
      <c r="C486" s="614"/>
      <c r="D486" s="620"/>
      <c r="E486" s="620"/>
      <c r="F486" s="620"/>
      <c r="G486" s="620"/>
      <c r="H486" s="616">
        <f t="shared" si="18"/>
        <v>0</v>
      </c>
    </row>
    <row r="487" spans="1:8">
      <c r="A487" s="640">
        <v>2453</v>
      </c>
      <c r="B487" s="626" t="s">
        <v>182</v>
      </c>
      <c r="C487" s="614"/>
      <c r="D487" s="620"/>
      <c r="E487" s="620"/>
      <c r="F487" s="620"/>
      <c r="G487" s="620"/>
      <c r="H487" s="616">
        <f t="shared" si="18"/>
        <v>0</v>
      </c>
    </row>
    <row r="488" spans="1:8">
      <c r="A488" s="640">
        <v>2454</v>
      </c>
      <c r="B488" s="626" t="s">
        <v>183</v>
      </c>
      <c r="C488" s="614"/>
      <c r="D488" s="620"/>
      <c r="E488" s="620"/>
      <c r="F488" s="620"/>
      <c r="G488" s="620"/>
      <c r="H488" s="616">
        <f t="shared" si="18"/>
        <v>0</v>
      </c>
    </row>
    <row r="489" spans="1:8">
      <c r="A489" s="640">
        <v>2457</v>
      </c>
      <c r="B489" s="626" t="s">
        <v>184</v>
      </c>
      <c r="C489" s="614"/>
      <c r="D489" s="620"/>
      <c r="E489" s="620"/>
      <c r="F489" s="620"/>
      <c r="G489" s="620"/>
      <c r="H489" s="616">
        <f t="shared" si="18"/>
        <v>0</v>
      </c>
    </row>
    <row r="490" spans="1:8">
      <c r="A490" s="640">
        <v>2459</v>
      </c>
      <c r="B490" s="626" t="s">
        <v>185</v>
      </c>
      <c r="C490" s="614"/>
      <c r="D490" s="611">
        <f>SUM(D491:D495)</f>
        <v>0</v>
      </c>
      <c r="E490" s="611">
        <f>SUM(E491:E495)</f>
        <v>0</v>
      </c>
      <c r="F490" s="611">
        <f>SUM(F491:F495)</f>
        <v>0</v>
      </c>
      <c r="G490" s="611">
        <f>SUM(G491:G495)</f>
        <v>0</v>
      </c>
      <c r="H490" s="616">
        <f t="shared" si="18"/>
        <v>0</v>
      </c>
    </row>
    <row r="491" spans="1:8">
      <c r="A491" s="640">
        <v>24591</v>
      </c>
      <c r="B491" s="626" t="s">
        <v>186</v>
      </c>
      <c r="C491" s="614"/>
      <c r="D491" s="620"/>
      <c r="E491" s="620"/>
      <c r="F491" s="620"/>
      <c r="G491" s="620"/>
      <c r="H491" s="616">
        <f t="shared" si="18"/>
        <v>0</v>
      </c>
    </row>
    <row r="492" spans="1:8">
      <c r="A492" s="640">
        <v>24592</v>
      </c>
      <c r="B492" s="626" t="s">
        <v>187</v>
      </c>
      <c r="C492" s="614"/>
      <c r="D492" s="620"/>
      <c r="E492" s="620"/>
      <c r="F492" s="620"/>
      <c r="G492" s="620"/>
      <c r="H492" s="616">
        <f t="shared" si="18"/>
        <v>0</v>
      </c>
    </row>
    <row r="493" spans="1:8">
      <c r="A493" s="640">
        <v>24593</v>
      </c>
      <c r="B493" s="626" t="s">
        <v>188</v>
      </c>
      <c r="C493" s="614"/>
      <c r="D493" s="620"/>
      <c r="E493" s="620"/>
      <c r="F493" s="620"/>
      <c r="G493" s="620"/>
      <c r="H493" s="616">
        <f t="shared" si="18"/>
        <v>0</v>
      </c>
    </row>
    <row r="494" spans="1:8">
      <c r="A494" s="640">
        <v>24594</v>
      </c>
      <c r="B494" s="626" t="s">
        <v>189</v>
      </c>
      <c r="C494" s="614"/>
      <c r="D494" s="620"/>
      <c r="E494" s="620"/>
      <c r="F494" s="620"/>
      <c r="G494" s="620"/>
      <c r="H494" s="616">
        <f t="shared" si="18"/>
        <v>0</v>
      </c>
    </row>
    <row r="495" spans="1:8">
      <c r="A495" s="640">
        <v>24597</v>
      </c>
      <c r="B495" s="626" t="s">
        <v>190</v>
      </c>
      <c r="C495" s="614"/>
      <c r="D495" s="620"/>
      <c r="E495" s="620"/>
      <c r="F495" s="620"/>
      <c r="G495" s="620"/>
      <c r="H495" s="616">
        <f t="shared" si="18"/>
        <v>0</v>
      </c>
    </row>
    <row r="496" spans="1:8">
      <c r="A496" s="612">
        <v>248</v>
      </c>
      <c r="B496" s="625" t="s">
        <v>207</v>
      </c>
      <c r="C496" s="611">
        <f>SUM(C497:C498)</f>
        <v>0</v>
      </c>
      <c r="D496" s="614"/>
      <c r="E496" s="614"/>
      <c r="F496" s="614"/>
      <c r="G496" s="614"/>
      <c r="H496" s="616">
        <f>C496</f>
        <v>0</v>
      </c>
    </row>
    <row r="497" spans="1:8">
      <c r="A497" s="636" t="s">
        <v>208</v>
      </c>
      <c r="B497" s="626" t="s">
        <v>204</v>
      </c>
      <c r="C497" s="620"/>
      <c r="D497" s="614"/>
      <c r="E497" s="614"/>
      <c r="F497" s="614"/>
      <c r="G497" s="614"/>
      <c r="H497" s="616">
        <f>C497</f>
        <v>0</v>
      </c>
    </row>
    <row r="498" spans="1:8">
      <c r="A498" s="636" t="s">
        <v>209</v>
      </c>
      <c r="B498" s="626" t="s">
        <v>210</v>
      </c>
      <c r="C498" s="620"/>
      <c r="D498" s="614"/>
      <c r="E498" s="614"/>
      <c r="F498" s="614"/>
      <c r="G498" s="614"/>
      <c r="H498" s="616">
        <f>C498</f>
        <v>0</v>
      </c>
    </row>
    <row r="499" spans="1:8">
      <c r="A499" s="643">
        <v>25</v>
      </c>
      <c r="B499" s="624" t="s">
        <v>211</v>
      </c>
      <c r="C499" s="611">
        <f>C560</f>
        <v>0</v>
      </c>
      <c r="D499" s="611">
        <f>D500+D512+D524+D536+D548</f>
        <v>0</v>
      </c>
      <c r="E499" s="611">
        <f>E500+E512+E524+E536+E548</f>
        <v>0</v>
      </c>
      <c r="F499" s="611">
        <f>F500+F512+F524+F536+F548</f>
        <v>0</v>
      </c>
      <c r="G499" s="611">
        <f>G500+G512+G524+G536+G548</f>
        <v>0</v>
      </c>
      <c r="H499" s="616">
        <f t="shared" ref="H499" si="19">SUM(C499:G499)</f>
        <v>0</v>
      </c>
    </row>
    <row r="500" spans="1:8">
      <c r="A500" s="641">
        <v>251</v>
      </c>
      <c r="B500" s="625" t="s">
        <v>196</v>
      </c>
      <c r="C500" s="614"/>
      <c r="D500" s="611">
        <f>SUM(D501:D506)</f>
        <v>0</v>
      </c>
      <c r="E500" s="611">
        <f>SUM(E501:E506)</f>
        <v>0</v>
      </c>
      <c r="F500" s="611">
        <f>SUM(F501:F506)</f>
        <v>0</v>
      </c>
      <c r="G500" s="611">
        <f>SUM(G501:G506)</f>
        <v>0</v>
      </c>
      <c r="H500" s="616">
        <f>SUM(D500:G500)</f>
        <v>0</v>
      </c>
    </row>
    <row r="501" spans="1:8">
      <c r="A501" s="640">
        <v>2511</v>
      </c>
      <c r="B501" s="626" t="s">
        <v>180</v>
      </c>
      <c r="C501" s="614"/>
      <c r="D501" s="620"/>
      <c r="E501" s="620"/>
      <c r="F501" s="620"/>
      <c r="G501" s="620"/>
      <c r="H501" s="616">
        <f t="shared" ref="H501:H559" si="20">SUM(D501:G501)</f>
        <v>0</v>
      </c>
    </row>
    <row r="502" spans="1:8">
      <c r="A502" s="640">
        <v>2512</v>
      </c>
      <c r="B502" s="626" t="s">
        <v>181</v>
      </c>
      <c r="C502" s="614"/>
      <c r="D502" s="620"/>
      <c r="E502" s="620"/>
      <c r="F502" s="620"/>
      <c r="G502" s="620"/>
      <c r="H502" s="616">
        <f t="shared" si="20"/>
        <v>0</v>
      </c>
    </row>
    <row r="503" spans="1:8">
      <c r="A503" s="640">
        <v>2513</v>
      </c>
      <c r="B503" s="626" t="s">
        <v>182</v>
      </c>
      <c r="C503" s="614"/>
      <c r="D503" s="620"/>
      <c r="E503" s="620"/>
      <c r="F503" s="620"/>
      <c r="G503" s="620"/>
      <c r="H503" s="616">
        <f t="shared" si="20"/>
        <v>0</v>
      </c>
    </row>
    <row r="504" spans="1:8">
      <c r="A504" s="640">
        <v>2514</v>
      </c>
      <c r="B504" s="626" t="s">
        <v>183</v>
      </c>
      <c r="C504" s="614"/>
      <c r="D504" s="620"/>
      <c r="E504" s="620"/>
      <c r="F504" s="620"/>
      <c r="G504" s="620"/>
      <c r="H504" s="616">
        <f t="shared" si="20"/>
        <v>0</v>
      </c>
    </row>
    <row r="505" spans="1:8">
      <c r="A505" s="640">
        <v>2517</v>
      </c>
      <c r="B505" s="626" t="s">
        <v>184</v>
      </c>
      <c r="C505" s="614"/>
      <c r="D505" s="620"/>
      <c r="E505" s="620"/>
      <c r="F505" s="620"/>
      <c r="G505" s="620"/>
      <c r="H505" s="616">
        <f t="shared" si="20"/>
        <v>0</v>
      </c>
    </row>
    <row r="506" spans="1:8">
      <c r="A506" s="640">
        <v>2519</v>
      </c>
      <c r="B506" s="626" t="s">
        <v>185</v>
      </c>
      <c r="C506" s="614"/>
      <c r="D506" s="611">
        <f>SUM(D507:D511)</f>
        <v>0</v>
      </c>
      <c r="E506" s="611">
        <f>SUM(E507:E511)</f>
        <v>0</v>
      </c>
      <c r="F506" s="611">
        <f>SUM(F507:F511)</f>
        <v>0</v>
      </c>
      <c r="G506" s="611">
        <f>SUM(G507:G511)</f>
        <v>0</v>
      </c>
      <c r="H506" s="616">
        <f t="shared" si="20"/>
        <v>0</v>
      </c>
    </row>
    <row r="507" spans="1:8">
      <c r="A507" s="640">
        <v>25191</v>
      </c>
      <c r="B507" s="626" t="s">
        <v>186</v>
      </c>
      <c r="C507" s="614"/>
      <c r="D507" s="620"/>
      <c r="E507" s="620"/>
      <c r="F507" s="620"/>
      <c r="G507" s="620"/>
      <c r="H507" s="616">
        <f t="shared" si="20"/>
        <v>0</v>
      </c>
    </row>
    <row r="508" spans="1:8">
      <c r="A508" s="640">
        <v>25192</v>
      </c>
      <c r="B508" s="626" t="s">
        <v>187</v>
      </c>
      <c r="C508" s="614"/>
      <c r="D508" s="620"/>
      <c r="E508" s="620"/>
      <c r="F508" s="620"/>
      <c r="G508" s="620"/>
      <c r="H508" s="616">
        <f t="shared" si="20"/>
        <v>0</v>
      </c>
    </row>
    <row r="509" spans="1:8">
      <c r="A509" s="640">
        <v>25193</v>
      </c>
      <c r="B509" s="626" t="s">
        <v>188</v>
      </c>
      <c r="C509" s="614"/>
      <c r="D509" s="620"/>
      <c r="E509" s="620"/>
      <c r="F509" s="620"/>
      <c r="G509" s="620"/>
      <c r="H509" s="616">
        <f t="shared" si="20"/>
        <v>0</v>
      </c>
    </row>
    <row r="510" spans="1:8">
      <c r="A510" s="640">
        <v>25194</v>
      </c>
      <c r="B510" s="626" t="s">
        <v>189</v>
      </c>
      <c r="C510" s="614"/>
      <c r="D510" s="620"/>
      <c r="E510" s="620"/>
      <c r="F510" s="620"/>
      <c r="G510" s="620"/>
      <c r="H510" s="616">
        <f t="shared" si="20"/>
        <v>0</v>
      </c>
    </row>
    <row r="511" spans="1:8">
      <c r="A511" s="640">
        <v>25197</v>
      </c>
      <c r="B511" s="626" t="s">
        <v>190</v>
      </c>
      <c r="C511" s="614"/>
      <c r="D511" s="620"/>
      <c r="E511" s="620"/>
      <c r="F511" s="620"/>
      <c r="G511" s="620"/>
      <c r="H511" s="616">
        <f t="shared" si="20"/>
        <v>0</v>
      </c>
    </row>
    <row r="512" spans="1:8">
      <c r="A512" s="641">
        <v>252</v>
      </c>
      <c r="B512" s="625" t="s">
        <v>197</v>
      </c>
      <c r="C512" s="614"/>
      <c r="D512" s="611">
        <f>SUM(D513:D518)</f>
        <v>0</v>
      </c>
      <c r="E512" s="611">
        <f>SUM(E513:E518)</f>
        <v>0</v>
      </c>
      <c r="F512" s="611">
        <f>SUM(F513:F518)</f>
        <v>0</v>
      </c>
      <c r="G512" s="611">
        <f>SUM(G513:G518)</f>
        <v>0</v>
      </c>
      <c r="H512" s="616">
        <f t="shared" si="20"/>
        <v>0</v>
      </c>
    </row>
    <row r="513" spans="1:8">
      <c r="A513" s="640">
        <v>2521</v>
      </c>
      <c r="B513" s="626" t="s">
        <v>180</v>
      </c>
      <c r="C513" s="614"/>
      <c r="D513" s="620"/>
      <c r="E513" s="620"/>
      <c r="F513" s="620"/>
      <c r="G513" s="620"/>
      <c r="H513" s="616">
        <f t="shared" si="20"/>
        <v>0</v>
      </c>
    </row>
    <row r="514" spans="1:8">
      <c r="A514" s="640">
        <v>2522</v>
      </c>
      <c r="B514" s="626" t="s">
        <v>181</v>
      </c>
      <c r="C514" s="614"/>
      <c r="D514" s="620"/>
      <c r="E514" s="620"/>
      <c r="F514" s="620"/>
      <c r="G514" s="620"/>
      <c r="H514" s="616">
        <f t="shared" si="20"/>
        <v>0</v>
      </c>
    </row>
    <row r="515" spans="1:8">
      <c r="A515" s="640">
        <v>2523</v>
      </c>
      <c r="B515" s="626" t="s">
        <v>182</v>
      </c>
      <c r="C515" s="614"/>
      <c r="D515" s="620"/>
      <c r="E515" s="620"/>
      <c r="F515" s="620"/>
      <c r="G515" s="620"/>
      <c r="H515" s="616">
        <f t="shared" si="20"/>
        <v>0</v>
      </c>
    </row>
    <row r="516" spans="1:8">
      <c r="A516" s="640">
        <v>2524</v>
      </c>
      <c r="B516" s="626" t="s">
        <v>183</v>
      </c>
      <c r="C516" s="614"/>
      <c r="D516" s="620"/>
      <c r="E516" s="620"/>
      <c r="F516" s="620"/>
      <c r="G516" s="620"/>
      <c r="H516" s="616">
        <f t="shared" si="20"/>
        <v>0</v>
      </c>
    </row>
    <row r="517" spans="1:8">
      <c r="A517" s="640">
        <v>2527</v>
      </c>
      <c r="B517" s="626" t="s">
        <v>184</v>
      </c>
      <c r="C517" s="614"/>
      <c r="D517" s="620"/>
      <c r="E517" s="620"/>
      <c r="F517" s="620"/>
      <c r="G517" s="620"/>
      <c r="H517" s="616">
        <f t="shared" si="20"/>
        <v>0</v>
      </c>
    </row>
    <row r="518" spans="1:8">
      <c r="A518" s="640">
        <v>2529</v>
      </c>
      <c r="B518" s="626" t="s">
        <v>185</v>
      </c>
      <c r="C518" s="614"/>
      <c r="D518" s="611">
        <f>SUM(D519:D523)</f>
        <v>0</v>
      </c>
      <c r="E518" s="611">
        <f>SUM(E519:E523)</f>
        <v>0</v>
      </c>
      <c r="F518" s="611">
        <f>SUM(F519:F523)</f>
        <v>0</v>
      </c>
      <c r="G518" s="611">
        <f>SUM(G519:G523)</f>
        <v>0</v>
      </c>
      <c r="H518" s="616">
        <f t="shared" si="20"/>
        <v>0</v>
      </c>
    </row>
    <row r="519" spans="1:8">
      <c r="A519" s="640">
        <v>25291</v>
      </c>
      <c r="B519" s="626" t="s">
        <v>186</v>
      </c>
      <c r="C519" s="614"/>
      <c r="D519" s="620"/>
      <c r="E519" s="620"/>
      <c r="F519" s="620"/>
      <c r="G519" s="620"/>
      <c r="H519" s="616">
        <f t="shared" si="20"/>
        <v>0</v>
      </c>
    </row>
    <row r="520" spans="1:8">
      <c r="A520" s="640">
        <v>25292</v>
      </c>
      <c r="B520" s="626" t="s">
        <v>187</v>
      </c>
      <c r="C520" s="614"/>
      <c r="D520" s="620"/>
      <c r="E520" s="620"/>
      <c r="F520" s="620"/>
      <c r="G520" s="620"/>
      <c r="H520" s="616">
        <f t="shared" si="20"/>
        <v>0</v>
      </c>
    </row>
    <row r="521" spans="1:8">
      <c r="A521" s="640">
        <v>25293</v>
      </c>
      <c r="B521" s="626" t="s">
        <v>188</v>
      </c>
      <c r="C521" s="614"/>
      <c r="D521" s="620"/>
      <c r="E521" s="620"/>
      <c r="F521" s="620"/>
      <c r="G521" s="620"/>
      <c r="H521" s="616">
        <f t="shared" si="20"/>
        <v>0</v>
      </c>
    </row>
    <row r="522" spans="1:8">
      <c r="A522" s="640">
        <v>25294</v>
      </c>
      <c r="B522" s="626" t="s">
        <v>189</v>
      </c>
      <c r="C522" s="614"/>
      <c r="D522" s="620"/>
      <c r="E522" s="620"/>
      <c r="F522" s="620"/>
      <c r="G522" s="620"/>
      <c r="H522" s="616">
        <f t="shared" si="20"/>
        <v>0</v>
      </c>
    </row>
    <row r="523" spans="1:8">
      <c r="A523" s="640">
        <v>25297</v>
      </c>
      <c r="B523" s="626" t="s">
        <v>190</v>
      </c>
      <c r="C523" s="614"/>
      <c r="D523" s="620"/>
      <c r="E523" s="620"/>
      <c r="F523" s="620"/>
      <c r="G523" s="620"/>
      <c r="H523" s="616">
        <f t="shared" si="20"/>
        <v>0</v>
      </c>
    </row>
    <row r="524" spans="1:8">
      <c r="A524" s="641">
        <v>253</v>
      </c>
      <c r="B524" s="625" t="s">
        <v>192</v>
      </c>
      <c r="C524" s="614"/>
      <c r="D524" s="611">
        <f>SUM(D525:D530)</f>
        <v>0</v>
      </c>
      <c r="E524" s="611">
        <f>SUM(E525:E530)</f>
        <v>0</v>
      </c>
      <c r="F524" s="611">
        <f>SUM(F525:F530)</f>
        <v>0</v>
      </c>
      <c r="G524" s="611">
        <f>SUM(G525:G530)</f>
        <v>0</v>
      </c>
      <c r="H524" s="616">
        <f t="shared" si="20"/>
        <v>0</v>
      </c>
    </row>
    <row r="525" spans="1:8">
      <c r="A525" s="640">
        <v>2531</v>
      </c>
      <c r="B525" s="626" t="s">
        <v>180</v>
      </c>
      <c r="C525" s="614"/>
      <c r="D525" s="620"/>
      <c r="E525" s="620"/>
      <c r="F525" s="620"/>
      <c r="G525" s="620"/>
      <c r="H525" s="616">
        <f t="shared" si="20"/>
        <v>0</v>
      </c>
    </row>
    <row r="526" spans="1:8">
      <c r="A526" s="640">
        <v>2532</v>
      </c>
      <c r="B526" s="626" t="s">
        <v>181</v>
      </c>
      <c r="C526" s="614"/>
      <c r="D526" s="620"/>
      <c r="E526" s="620"/>
      <c r="F526" s="620"/>
      <c r="G526" s="620"/>
      <c r="H526" s="616">
        <f t="shared" si="20"/>
        <v>0</v>
      </c>
    </row>
    <row r="527" spans="1:8">
      <c r="A527" s="640">
        <v>2533</v>
      </c>
      <c r="B527" s="626" t="s">
        <v>182</v>
      </c>
      <c r="C527" s="614"/>
      <c r="D527" s="620"/>
      <c r="E527" s="620"/>
      <c r="F527" s="620"/>
      <c r="G527" s="620"/>
      <c r="H527" s="616">
        <f t="shared" si="20"/>
        <v>0</v>
      </c>
    </row>
    <row r="528" spans="1:8">
      <c r="A528" s="640">
        <v>2534</v>
      </c>
      <c r="B528" s="626" t="s">
        <v>183</v>
      </c>
      <c r="C528" s="614"/>
      <c r="D528" s="620"/>
      <c r="E528" s="620"/>
      <c r="F528" s="620"/>
      <c r="G528" s="620"/>
      <c r="H528" s="616">
        <f t="shared" si="20"/>
        <v>0</v>
      </c>
    </row>
    <row r="529" spans="1:8">
      <c r="A529" s="640">
        <v>2537</v>
      </c>
      <c r="B529" s="626" t="s">
        <v>184</v>
      </c>
      <c r="C529" s="614"/>
      <c r="D529" s="620"/>
      <c r="E529" s="620"/>
      <c r="F529" s="620"/>
      <c r="G529" s="620"/>
      <c r="H529" s="616">
        <f t="shared" si="20"/>
        <v>0</v>
      </c>
    </row>
    <row r="530" spans="1:8">
      <c r="A530" s="640">
        <v>2539</v>
      </c>
      <c r="B530" s="626" t="s">
        <v>185</v>
      </c>
      <c r="C530" s="614"/>
      <c r="D530" s="611">
        <f>SUM(D531:D535)</f>
        <v>0</v>
      </c>
      <c r="E530" s="611">
        <f>SUM(E531:E535)</f>
        <v>0</v>
      </c>
      <c r="F530" s="611">
        <f>SUM(F531:F535)</f>
        <v>0</v>
      </c>
      <c r="G530" s="611">
        <f>SUM(G531:G535)</f>
        <v>0</v>
      </c>
      <c r="H530" s="616">
        <f t="shared" si="20"/>
        <v>0</v>
      </c>
    </row>
    <row r="531" spans="1:8">
      <c r="A531" s="640">
        <v>25391</v>
      </c>
      <c r="B531" s="626" t="s">
        <v>186</v>
      </c>
      <c r="C531" s="614"/>
      <c r="D531" s="620"/>
      <c r="E531" s="620"/>
      <c r="F531" s="620"/>
      <c r="G531" s="620"/>
      <c r="H531" s="616">
        <f t="shared" si="20"/>
        <v>0</v>
      </c>
    </row>
    <row r="532" spans="1:8">
      <c r="A532" s="640">
        <v>25392</v>
      </c>
      <c r="B532" s="626" t="s">
        <v>187</v>
      </c>
      <c r="C532" s="614"/>
      <c r="D532" s="620"/>
      <c r="E532" s="620"/>
      <c r="F532" s="620"/>
      <c r="G532" s="620"/>
      <c r="H532" s="616">
        <f t="shared" si="20"/>
        <v>0</v>
      </c>
    </row>
    <row r="533" spans="1:8">
      <c r="A533" s="640">
        <v>25393</v>
      </c>
      <c r="B533" s="626" t="s">
        <v>188</v>
      </c>
      <c r="C533" s="614"/>
      <c r="D533" s="620"/>
      <c r="E533" s="620"/>
      <c r="F533" s="620"/>
      <c r="G533" s="620"/>
      <c r="H533" s="616">
        <f t="shared" si="20"/>
        <v>0</v>
      </c>
    </row>
    <row r="534" spans="1:8">
      <c r="A534" s="640">
        <v>25394</v>
      </c>
      <c r="B534" s="626" t="s">
        <v>189</v>
      </c>
      <c r="C534" s="614"/>
      <c r="D534" s="620"/>
      <c r="E534" s="620"/>
      <c r="F534" s="620"/>
      <c r="G534" s="620"/>
      <c r="H534" s="616">
        <f t="shared" si="20"/>
        <v>0</v>
      </c>
    </row>
    <row r="535" spans="1:8">
      <c r="A535" s="640">
        <v>25397</v>
      </c>
      <c r="B535" s="626" t="s">
        <v>190</v>
      </c>
      <c r="C535" s="614"/>
      <c r="D535" s="620"/>
      <c r="E535" s="620"/>
      <c r="F535" s="620"/>
      <c r="G535" s="620"/>
      <c r="H535" s="616">
        <f t="shared" si="20"/>
        <v>0</v>
      </c>
    </row>
    <row r="536" spans="1:8">
      <c r="A536" s="641">
        <v>254</v>
      </c>
      <c r="B536" s="625" t="s">
        <v>198</v>
      </c>
      <c r="C536" s="614"/>
      <c r="D536" s="611">
        <f>SUM(D537:D542)</f>
        <v>0</v>
      </c>
      <c r="E536" s="611">
        <f>SUM(E537:E542)</f>
        <v>0</v>
      </c>
      <c r="F536" s="611">
        <f>SUM(F537:F542)</f>
        <v>0</v>
      </c>
      <c r="G536" s="611">
        <f>SUM(G537:G542)</f>
        <v>0</v>
      </c>
      <c r="H536" s="616">
        <f t="shared" si="20"/>
        <v>0</v>
      </c>
    </row>
    <row r="537" spans="1:8">
      <c r="A537" s="640">
        <v>2541</v>
      </c>
      <c r="B537" s="626" t="s">
        <v>180</v>
      </c>
      <c r="C537" s="614"/>
      <c r="D537" s="620"/>
      <c r="E537" s="620"/>
      <c r="F537" s="620"/>
      <c r="G537" s="620"/>
      <c r="H537" s="616">
        <f t="shared" si="20"/>
        <v>0</v>
      </c>
    </row>
    <row r="538" spans="1:8">
      <c r="A538" s="640">
        <v>2542</v>
      </c>
      <c r="B538" s="626" t="s">
        <v>181</v>
      </c>
      <c r="C538" s="614"/>
      <c r="D538" s="620"/>
      <c r="E538" s="620"/>
      <c r="F538" s="620"/>
      <c r="G538" s="620"/>
      <c r="H538" s="616">
        <f t="shared" si="20"/>
        <v>0</v>
      </c>
    </row>
    <row r="539" spans="1:8">
      <c r="A539" s="640">
        <v>2543</v>
      </c>
      <c r="B539" s="626" t="s">
        <v>182</v>
      </c>
      <c r="C539" s="614"/>
      <c r="D539" s="620"/>
      <c r="E539" s="620"/>
      <c r="F539" s="620"/>
      <c r="G539" s="620"/>
      <c r="H539" s="616">
        <f t="shared" si="20"/>
        <v>0</v>
      </c>
    </row>
    <row r="540" spans="1:8">
      <c r="A540" s="640">
        <v>2544</v>
      </c>
      <c r="B540" s="626" t="s">
        <v>183</v>
      </c>
      <c r="C540" s="614"/>
      <c r="D540" s="620"/>
      <c r="E540" s="620"/>
      <c r="F540" s="620"/>
      <c r="G540" s="620"/>
      <c r="H540" s="616">
        <f t="shared" si="20"/>
        <v>0</v>
      </c>
    </row>
    <row r="541" spans="1:8">
      <c r="A541" s="640">
        <v>2547</v>
      </c>
      <c r="B541" s="626" t="s">
        <v>184</v>
      </c>
      <c r="C541" s="614"/>
      <c r="D541" s="620"/>
      <c r="E541" s="620"/>
      <c r="F541" s="620"/>
      <c r="G541" s="620"/>
      <c r="H541" s="616">
        <f t="shared" si="20"/>
        <v>0</v>
      </c>
    </row>
    <row r="542" spans="1:8">
      <c r="A542" s="640">
        <v>2549</v>
      </c>
      <c r="B542" s="626" t="s">
        <v>185</v>
      </c>
      <c r="C542" s="614"/>
      <c r="D542" s="611">
        <f>SUM(D543:D547)</f>
        <v>0</v>
      </c>
      <c r="E542" s="611">
        <f>SUM(E543:E547)</f>
        <v>0</v>
      </c>
      <c r="F542" s="611">
        <f>SUM(F543:F547)</f>
        <v>0</v>
      </c>
      <c r="G542" s="611">
        <f>SUM(G543:G547)</f>
        <v>0</v>
      </c>
      <c r="H542" s="616">
        <f t="shared" si="20"/>
        <v>0</v>
      </c>
    </row>
    <row r="543" spans="1:8">
      <c r="A543" s="640">
        <v>25491</v>
      </c>
      <c r="B543" s="626" t="s">
        <v>186</v>
      </c>
      <c r="C543" s="614"/>
      <c r="D543" s="620"/>
      <c r="E543" s="620"/>
      <c r="F543" s="620"/>
      <c r="G543" s="620"/>
      <c r="H543" s="616">
        <f t="shared" si="20"/>
        <v>0</v>
      </c>
    </row>
    <row r="544" spans="1:8">
      <c r="A544" s="640">
        <v>25492</v>
      </c>
      <c r="B544" s="626" t="s">
        <v>187</v>
      </c>
      <c r="C544" s="614"/>
      <c r="D544" s="620"/>
      <c r="E544" s="620"/>
      <c r="F544" s="620"/>
      <c r="G544" s="620"/>
      <c r="H544" s="616">
        <f t="shared" si="20"/>
        <v>0</v>
      </c>
    </row>
    <row r="545" spans="1:8">
      <c r="A545" s="640">
        <v>25493</v>
      </c>
      <c r="B545" s="626" t="s">
        <v>188</v>
      </c>
      <c r="C545" s="614"/>
      <c r="D545" s="620"/>
      <c r="E545" s="620"/>
      <c r="F545" s="620"/>
      <c r="G545" s="620"/>
      <c r="H545" s="616">
        <f t="shared" si="20"/>
        <v>0</v>
      </c>
    </row>
    <row r="546" spans="1:8">
      <c r="A546" s="640">
        <v>25494</v>
      </c>
      <c r="B546" s="626" t="s">
        <v>189</v>
      </c>
      <c r="C546" s="614"/>
      <c r="D546" s="620"/>
      <c r="E546" s="620"/>
      <c r="F546" s="620"/>
      <c r="G546" s="620"/>
      <c r="H546" s="616">
        <f t="shared" si="20"/>
        <v>0</v>
      </c>
    </row>
    <row r="547" spans="1:8">
      <c r="A547" s="640">
        <v>25497</v>
      </c>
      <c r="B547" s="626" t="s">
        <v>190</v>
      </c>
      <c r="C547" s="614"/>
      <c r="D547" s="620"/>
      <c r="E547" s="620"/>
      <c r="F547" s="620"/>
      <c r="G547" s="620"/>
      <c r="H547" s="616">
        <f t="shared" si="20"/>
        <v>0</v>
      </c>
    </row>
    <row r="548" spans="1:8">
      <c r="A548" s="641">
        <v>255</v>
      </c>
      <c r="B548" s="625" t="s">
        <v>199</v>
      </c>
      <c r="C548" s="614"/>
      <c r="D548" s="611">
        <f>SUM(D549:D554)</f>
        <v>0</v>
      </c>
      <c r="E548" s="611">
        <f>SUM(E549:E554)</f>
        <v>0</v>
      </c>
      <c r="F548" s="611">
        <f>SUM(F549:F554)</f>
        <v>0</v>
      </c>
      <c r="G548" s="611">
        <f>SUM(G549:G554)</f>
        <v>0</v>
      </c>
      <c r="H548" s="616">
        <f t="shared" si="20"/>
        <v>0</v>
      </c>
    </row>
    <row r="549" spans="1:8">
      <c r="A549" s="640">
        <v>2551</v>
      </c>
      <c r="B549" s="626" t="s">
        <v>180</v>
      </c>
      <c r="C549" s="614"/>
      <c r="D549" s="620"/>
      <c r="E549" s="620"/>
      <c r="F549" s="620"/>
      <c r="G549" s="620"/>
      <c r="H549" s="616">
        <f t="shared" si="20"/>
        <v>0</v>
      </c>
    </row>
    <row r="550" spans="1:8">
      <c r="A550" s="640">
        <v>2552</v>
      </c>
      <c r="B550" s="626" t="s">
        <v>181</v>
      </c>
      <c r="C550" s="614"/>
      <c r="D550" s="620"/>
      <c r="E550" s="620"/>
      <c r="F550" s="620"/>
      <c r="G550" s="620"/>
      <c r="H550" s="616">
        <f t="shared" si="20"/>
        <v>0</v>
      </c>
    </row>
    <row r="551" spans="1:8">
      <c r="A551" s="640">
        <v>2553</v>
      </c>
      <c r="B551" s="626" t="s">
        <v>182</v>
      </c>
      <c r="C551" s="614"/>
      <c r="D551" s="620"/>
      <c r="E551" s="620"/>
      <c r="F551" s="620"/>
      <c r="G551" s="620"/>
      <c r="H551" s="616">
        <f t="shared" si="20"/>
        <v>0</v>
      </c>
    </row>
    <row r="552" spans="1:8">
      <c r="A552" s="640">
        <v>2554</v>
      </c>
      <c r="B552" s="626" t="s">
        <v>183</v>
      </c>
      <c r="C552" s="614"/>
      <c r="D552" s="620"/>
      <c r="E552" s="620"/>
      <c r="F552" s="620"/>
      <c r="G552" s="620"/>
      <c r="H552" s="616">
        <f t="shared" si="20"/>
        <v>0</v>
      </c>
    </row>
    <row r="553" spans="1:8">
      <c r="A553" s="640">
        <v>2557</v>
      </c>
      <c r="B553" s="626" t="s">
        <v>184</v>
      </c>
      <c r="C553" s="614"/>
      <c r="D553" s="620"/>
      <c r="E553" s="620"/>
      <c r="F553" s="620"/>
      <c r="G553" s="620"/>
      <c r="H553" s="616">
        <f t="shared" si="20"/>
        <v>0</v>
      </c>
    </row>
    <row r="554" spans="1:8">
      <c r="A554" s="640">
        <v>2559</v>
      </c>
      <c r="B554" s="626" t="s">
        <v>185</v>
      </c>
      <c r="C554" s="614"/>
      <c r="D554" s="611">
        <f>SUM(D555:D559)</f>
        <v>0</v>
      </c>
      <c r="E554" s="611">
        <f>SUM(E555:E559)</f>
        <v>0</v>
      </c>
      <c r="F554" s="611">
        <f>SUM(F555:F559)</f>
        <v>0</v>
      </c>
      <c r="G554" s="611">
        <f>SUM(G555:G559)</f>
        <v>0</v>
      </c>
      <c r="H554" s="616">
        <f t="shared" si="20"/>
        <v>0</v>
      </c>
    </row>
    <row r="555" spans="1:8">
      <c r="A555" s="640">
        <v>25591</v>
      </c>
      <c r="B555" s="626" t="s">
        <v>186</v>
      </c>
      <c r="C555" s="614"/>
      <c r="D555" s="620"/>
      <c r="E555" s="620"/>
      <c r="F555" s="620"/>
      <c r="G555" s="620"/>
      <c r="H555" s="616">
        <f t="shared" si="20"/>
        <v>0</v>
      </c>
    </row>
    <row r="556" spans="1:8">
      <c r="A556" s="640">
        <v>25592</v>
      </c>
      <c r="B556" s="626" t="s">
        <v>187</v>
      </c>
      <c r="C556" s="614"/>
      <c r="D556" s="620"/>
      <c r="E556" s="620"/>
      <c r="F556" s="620"/>
      <c r="G556" s="620"/>
      <c r="H556" s="616">
        <f t="shared" si="20"/>
        <v>0</v>
      </c>
    </row>
    <row r="557" spans="1:8">
      <c r="A557" s="640">
        <v>25593</v>
      </c>
      <c r="B557" s="626" t="s">
        <v>188</v>
      </c>
      <c r="C557" s="614"/>
      <c r="D557" s="620"/>
      <c r="E557" s="620"/>
      <c r="F557" s="620"/>
      <c r="G557" s="620"/>
      <c r="H557" s="616">
        <f t="shared" si="20"/>
        <v>0</v>
      </c>
    </row>
    <row r="558" spans="1:8">
      <c r="A558" s="640">
        <v>25594</v>
      </c>
      <c r="B558" s="626" t="s">
        <v>189</v>
      </c>
      <c r="C558" s="614"/>
      <c r="D558" s="620"/>
      <c r="E558" s="620"/>
      <c r="F558" s="620"/>
      <c r="G558" s="620"/>
      <c r="H558" s="616">
        <f t="shared" si="20"/>
        <v>0</v>
      </c>
    </row>
    <row r="559" spans="1:8">
      <c r="A559" s="640">
        <v>25597</v>
      </c>
      <c r="B559" s="626" t="s">
        <v>190</v>
      </c>
      <c r="C559" s="614"/>
      <c r="D559" s="620"/>
      <c r="E559" s="620"/>
      <c r="F559" s="620"/>
      <c r="G559" s="620"/>
      <c r="H559" s="616">
        <f t="shared" si="20"/>
        <v>0</v>
      </c>
    </row>
    <row r="560" spans="1:8">
      <c r="A560" s="637">
        <v>258</v>
      </c>
      <c r="B560" s="625" t="s">
        <v>212</v>
      </c>
      <c r="C560" s="611">
        <f>SUM(C561:C562)</f>
        <v>0</v>
      </c>
      <c r="D560" s="614"/>
      <c r="E560" s="614"/>
      <c r="F560" s="614"/>
      <c r="G560" s="614"/>
      <c r="H560" s="616">
        <f>C560</f>
        <v>0</v>
      </c>
    </row>
    <row r="561" spans="1:8">
      <c r="A561" s="636" t="s">
        <v>213</v>
      </c>
      <c r="B561" s="626" t="s">
        <v>204</v>
      </c>
      <c r="C561" s="620"/>
      <c r="D561" s="614"/>
      <c r="E561" s="614"/>
      <c r="F561" s="614"/>
      <c r="G561" s="614"/>
      <c r="H561" s="616">
        <f>C561</f>
        <v>0</v>
      </c>
    </row>
    <row r="562" spans="1:8">
      <c r="A562" s="636" t="s">
        <v>214</v>
      </c>
      <c r="B562" s="626" t="s">
        <v>210</v>
      </c>
      <c r="C562" s="620"/>
      <c r="D562" s="614"/>
      <c r="E562" s="614"/>
      <c r="F562" s="614"/>
      <c r="G562" s="614"/>
      <c r="H562" s="616">
        <f>C562</f>
        <v>0</v>
      </c>
    </row>
    <row r="563" spans="1:8">
      <c r="A563" s="643">
        <v>26</v>
      </c>
      <c r="B563" s="645" t="s">
        <v>215</v>
      </c>
      <c r="C563" s="611">
        <f>C594</f>
        <v>0</v>
      </c>
      <c r="D563" s="611">
        <f>D564+D574+D584+D589+D595</f>
        <v>0</v>
      </c>
      <c r="E563" s="611">
        <f>E564+E574+E584+E589+E595</f>
        <v>0</v>
      </c>
      <c r="F563" s="611">
        <f>F564+F574+F584+F589+F595</f>
        <v>0</v>
      </c>
      <c r="G563" s="611">
        <f>G564+G574+G584+G589+G595</f>
        <v>0</v>
      </c>
      <c r="H563" s="616">
        <f t="shared" ref="H563" si="21">SUM(C563:G563)</f>
        <v>0</v>
      </c>
    </row>
    <row r="564" spans="1:8">
      <c r="A564" s="641">
        <v>261</v>
      </c>
      <c r="B564" s="646" t="s">
        <v>30</v>
      </c>
      <c r="C564" s="614"/>
      <c r="D564" s="611">
        <f>SUM(D565:D569)</f>
        <v>0</v>
      </c>
      <c r="E564" s="611">
        <f>SUM(E565:E569)</f>
        <v>0</v>
      </c>
      <c r="F564" s="611">
        <f>SUM(F565:F569)</f>
        <v>0</v>
      </c>
      <c r="G564" s="611">
        <f>SUM(G565:G569)</f>
        <v>0</v>
      </c>
      <c r="H564" s="616">
        <f>SUM(D564:G564)</f>
        <v>0</v>
      </c>
    </row>
    <row r="565" spans="1:8">
      <c r="A565" s="640">
        <v>2611</v>
      </c>
      <c r="B565" s="626" t="s">
        <v>216</v>
      </c>
      <c r="C565" s="614"/>
      <c r="D565" s="620"/>
      <c r="E565" s="620"/>
      <c r="F565" s="620"/>
      <c r="G565" s="620"/>
      <c r="H565" s="616">
        <f t="shared" ref="H565:H593" si="22">SUM(D565:G565)</f>
        <v>0</v>
      </c>
    </row>
    <row r="566" spans="1:8">
      <c r="A566" s="640">
        <v>2612</v>
      </c>
      <c r="B566" s="626" t="s">
        <v>217</v>
      </c>
      <c r="C566" s="614"/>
      <c r="D566" s="620"/>
      <c r="E566" s="620"/>
      <c r="F566" s="620"/>
      <c r="G566" s="620"/>
      <c r="H566" s="616">
        <f t="shared" si="22"/>
        <v>0</v>
      </c>
    </row>
    <row r="567" spans="1:8">
      <c r="A567" s="640">
        <v>2613</v>
      </c>
      <c r="B567" s="626" t="s">
        <v>218</v>
      </c>
      <c r="C567" s="614"/>
      <c r="D567" s="620"/>
      <c r="E567" s="620"/>
      <c r="F567" s="620"/>
      <c r="G567" s="620"/>
      <c r="H567" s="616">
        <f t="shared" si="22"/>
        <v>0</v>
      </c>
    </row>
    <row r="568" spans="1:8">
      <c r="A568" s="640">
        <v>2617</v>
      </c>
      <c r="B568" s="626" t="s">
        <v>219</v>
      </c>
      <c r="C568" s="614"/>
      <c r="D568" s="620"/>
      <c r="E568" s="620"/>
      <c r="F568" s="620"/>
      <c r="G568" s="620"/>
      <c r="H568" s="616">
        <f t="shared" si="22"/>
        <v>0</v>
      </c>
    </row>
    <row r="569" spans="1:8">
      <c r="A569" s="640">
        <v>2619</v>
      </c>
      <c r="B569" s="626" t="s">
        <v>220</v>
      </c>
      <c r="C569" s="614"/>
      <c r="D569" s="611">
        <f>SUM(D570:D573)</f>
        <v>0</v>
      </c>
      <c r="E569" s="611">
        <f>SUM(E570:E573)</f>
        <v>0</v>
      </c>
      <c r="F569" s="611">
        <f>SUM(F570:F573)</f>
        <v>0</v>
      </c>
      <c r="G569" s="611">
        <f>SUM(G570:G573)</f>
        <v>0</v>
      </c>
      <c r="H569" s="616">
        <f t="shared" si="22"/>
        <v>0</v>
      </c>
    </row>
    <row r="570" spans="1:8">
      <c r="A570" s="640">
        <v>26191</v>
      </c>
      <c r="B570" s="626" t="s">
        <v>221</v>
      </c>
      <c r="C570" s="614"/>
      <c r="D570" s="620"/>
      <c r="E570" s="620"/>
      <c r="F570" s="620"/>
      <c r="G570" s="620"/>
      <c r="H570" s="616">
        <f t="shared" si="22"/>
        <v>0</v>
      </c>
    </row>
    <row r="571" spans="1:8">
      <c r="A571" s="640">
        <v>26192</v>
      </c>
      <c r="B571" s="626" t="s">
        <v>222</v>
      </c>
      <c r="C571" s="614"/>
      <c r="D571" s="620"/>
      <c r="E571" s="620"/>
      <c r="F571" s="620"/>
      <c r="G571" s="620"/>
      <c r="H571" s="616">
        <f t="shared" si="22"/>
        <v>0</v>
      </c>
    </row>
    <row r="572" spans="1:8">
      <c r="A572" s="640">
        <v>26193</v>
      </c>
      <c r="B572" s="626" t="s">
        <v>223</v>
      </c>
      <c r="C572" s="614"/>
      <c r="D572" s="620"/>
      <c r="E572" s="620"/>
      <c r="F572" s="620"/>
      <c r="G572" s="620"/>
      <c r="H572" s="616">
        <f t="shared" si="22"/>
        <v>0</v>
      </c>
    </row>
    <row r="573" spans="1:8">
      <c r="A573" s="640">
        <v>26197</v>
      </c>
      <c r="B573" s="626" t="s">
        <v>224</v>
      </c>
      <c r="C573" s="614"/>
      <c r="D573" s="620"/>
      <c r="E573" s="620"/>
      <c r="F573" s="620"/>
      <c r="G573" s="620"/>
      <c r="H573" s="616">
        <f t="shared" si="22"/>
        <v>0</v>
      </c>
    </row>
    <row r="574" spans="1:8">
      <c r="A574" s="641">
        <v>262</v>
      </c>
      <c r="B574" s="647" t="s">
        <v>225</v>
      </c>
      <c r="C574" s="614"/>
      <c r="D574" s="611">
        <f>SUM(D575:D579)</f>
        <v>0</v>
      </c>
      <c r="E574" s="611">
        <f>SUM(E575:E579)</f>
        <v>0</v>
      </c>
      <c r="F574" s="611">
        <f>SUM(F575:F579)</f>
        <v>0</v>
      </c>
      <c r="G574" s="611">
        <f>SUM(G575:G579)</f>
        <v>0</v>
      </c>
      <c r="H574" s="616">
        <f t="shared" si="22"/>
        <v>0</v>
      </c>
    </row>
    <row r="575" spans="1:8">
      <c r="A575" s="640">
        <v>2621</v>
      </c>
      <c r="B575" s="626" t="s">
        <v>226</v>
      </c>
      <c r="C575" s="614"/>
      <c r="D575" s="620"/>
      <c r="E575" s="620"/>
      <c r="F575" s="620"/>
      <c r="G575" s="620"/>
      <c r="H575" s="616">
        <f t="shared" si="22"/>
        <v>0</v>
      </c>
    </row>
    <row r="576" spans="1:8">
      <c r="A576" s="640">
        <v>2622</v>
      </c>
      <c r="B576" s="626" t="s">
        <v>227</v>
      </c>
      <c r="C576" s="614"/>
      <c r="D576" s="620"/>
      <c r="E576" s="620"/>
      <c r="F576" s="620"/>
      <c r="G576" s="620"/>
      <c r="H576" s="616">
        <f t="shared" si="22"/>
        <v>0</v>
      </c>
    </row>
    <row r="577" spans="1:8">
      <c r="A577" s="640">
        <v>2623</v>
      </c>
      <c r="B577" s="626" t="s">
        <v>228</v>
      </c>
      <c r="C577" s="614"/>
      <c r="D577" s="620"/>
      <c r="E577" s="620"/>
      <c r="F577" s="620"/>
      <c r="G577" s="620"/>
      <c r="H577" s="616">
        <f t="shared" si="22"/>
        <v>0</v>
      </c>
    </row>
    <row r="578" spans="1:8">
      <c r="A578" s="640">
        <v>2627</v>
      </c>
      <c r="B578" s="626" t="s">
        <v>229</v>
      </c>
      <c r="C578" s="614"/>
      <c r="D578" s="620"/>
      <c r="E578" s="620"/>
      <c r="F578" s="620"/>
      <c r="G578" s="620"/>
      <c r="H578" s="616">
        <f t="shared" si="22"/>
        <v>0</v>
      </c>
    </row>
    <row r="579" spans="1:8">
      <c r="A579" s="640">
        <v>2629</v>
      </c>
      <c r="B579" s="626" t="s">
        <v>220</v>
      </c>
      <c r="C579" s="614"/>
      <c r="D579" s="611">
        <f>SUM(D580:D583)</f>
        <v>0</v>
      </c>
      <c r="E579" s="611">
        <f>SUM(E580:E583)</f>
        <v>0</v>
      </c>
      <c r="F579" s="611">
        <f>SUM(F580:F583)</f>
        <v>0</v>
      </c>
      <c r="G579" s="611">
        <f>SUM(G580:G583)</f>
        <v>0</v>
      </c>
      <c r="H579" s="616">
        <f t="shared" si="22"/>
        <v>0</v>
      </c>
    </row>
    <row r="580" spans="1:8">
      <c r="A580" s="640">
        <v>26291</v>
      </c>
      <c r="B580" s="626" t="s">
        <v>221</v>
      </c>
      <c r="C580" s="614"/>
      <c r="D580" s="620"/>
      <c r="E580" s="620"/>
      <c r="F580" s="620"/>
      <c r="G580" s="620"/>
      <c r="H580" s="616">
        <f t="shared" si="22"/>
        <v>0</v>
      </c>
    </row>
    <row r="581" spans="1:8">
      <c r="A581" s="640">
        <v>26292</v>
      </c>
      <c r="B581" s="626" t="s">
        <v>222</v>
      </c>
      <c r="C581" s="614"/>
      <c r="D581" s="620"/>
      <c r="E581" s="620"/>
      <c r="F581" s="620"/>
      <c r="G581" s="620"/>
      <c r="H581" s="616">
        <f t="shared" si="22"/>
        <v>0</v>
      </c>
    </row>
    <row r="582" spans="1:8">
      <c r="A582" s="640">
        <v>26293</v>
      </c>
      <c r="B582" s="626" t="s">
        <v>223</v>
      </c>
      <c r="C582" s="614"/>
      <c r="D582" s="620"/>
      <c r="E582" s="620"/>
      <c r="F582" s="620"/>
      <c r="G582" s="620"/>
      <c r="H582" s="616">
        <f t="shared" si="22"/>
        <v>0</v>
      </c>
    </row>
    <row r="583" spans="1:8">
      <c r="A583" s="640">
        <v>26297</v>
      </c>
      <c r="B583" s="626" t="s">
        <v>224</v>
      </c>
      <c r="C583" s="614"/>
      <c r="D583" s="620"/>
      <c r="E583" s="620"/>
      <c r="F583" s="620"/>
      <c r="G583" s="620"/>
      <c r="H583" s="616">
        <f t="shared" si="22"/>
        <v>0</v>
      </c>
    </row>
    <row r="584" spans="1:8">
      <c r="A584" s="641">
        <v>266</v>
      </c>
      <c r="B584" s="647" t="s">
        <v>230</v>
      </c>
      <c r="C584" s="614"/>
      <c r="D584" s="611">
        <f>SUM(D585:D588)</f>
        <v>0</v>
      </c>
      <c r="E584" s="611">
        <f>SUM(E585:E588)</f>
        <v>0</v>
      </c>
      <c r="F584" s="611">
        <f>SUM(F585:F588)</f>
        <v>0</v>
      </c>
      <c r="G584" s="611">
        <f>SUM(G585:G588)</f>
        <v>0</v>
      </c>
      <c r="H584" s="616">
        <f t="shared" si="22"/>
        <v>0</v>
      </c>
    </row>
    <row r="585" spans="1:8">
      <c r="A585" s="640">
        <v>2661</v>
      </c>
      <c r="B585" s="630" t="s">
        <v>231</v>
      </c>
      <c r="C585" s="614"/>
      <c r="D585" s="620"/>
      <c r="E585" s="620"/>
      <c r="F585" s="620"/>
      <c r="G585" s="620"/>
      <c r="H585" s="616">
        <f t="shared" si="22"/>
        <v>0</v>
      </c>
    </row>
    <row r="586" spans="1:8">
      <c r="A586" s="640">
        <v>2662</v>
      </c>
      <c r="B586" s="630" t="s">
        <v>232</v>
      </c>
      <c r="C586" s="614"/>
      <c r="D586" s="620"/>
      <c r="E586" s="620"/>
      <c r="F586" s="620"/>
      <c r="G586" s="620"/>
      <c r="H586" s="616">
        <f t="shared" si="22"/>
        <v>0</v>
      </c>
    </row>
    <row r="587" spans="1:8">
      <c r="A587" s="640">
        <v>2663</v>
      </c>
      <c r="B587" s="630" t="s">
        <v>233</v>
      </c>
      <c r="C587" s="614"/>
      <c r="D587" s="620"/>
      <c r="E587" s="620"/>
      <c r="F587" s="620"/>
      <c r="G587" s="620"/>
      <c r="H587" s="616">
        <f t="shared" si="22"/>
        <v>0</v>
      </c>
    </row>
    <row r="588" spans="1:8">
      <c r="A588" s="640">
        <v>2667</v>
      </c>
      <c r="B588" s="630" t="s">
        <v>234</v>
      </c>
      <c r="C588" s="614"/>
      <c r="D588" s="620"/>
      <c r="E588" s="620"/>
      <c r="F588" s="620"/>
      <c r="G588" s="620"/>
      <c r="H588" s="616">
        <f t="shared" si="22"/>
        <v>0</v>
      </c>
    </row>
    <row r="589" spans="1:8">
      <c r="A589" s="641">
        <v>267</v>
      </c>
      <c r="B589" s="625" t="s">
        <v>235</v>
      </c>
      <c r="C589" s="614"/>
      <c r="D589" s="611">
        <f>SUM(D590:D593)</f>
        <v>0</v>
      </c>
      <c r="E589" s="611">
        <f>SUM(E590:E593)</f>
        <v>0</v>
      </c>
      <c r="F589" s="611">
        <f>SUM(F590:F593)</f>
        <v>0</v>
      </c>
      <c r="G589" s="611">
        <f>SUM(G590:G593)</f>
        <v>0</v>
      </c>
      <c r="H589" s="616">
        <f t="shared" si="22"/>
        <v>0</v>
      </c>
    </row>
    <row r="590" spans="1:8">
      <c r="A590" s="640">
        <v>2671</v>
      </c>
      <c r="B590" s="626" t="s">
        <v>236</v>
      </c>
      <c r="C590" s="614"/>
      <c r="D590" s="620"/>
      <c r="E590" s="620"/>
      <c r="F590" s="620"/>
      <c r="G590" s="620"/>
      <c r="H590" s="616">
        <f t="shared" si="22"/>
        <v>0</v>
      </c>
    </row>
    <row r="591" spans="1:8">
      <c r="A591" s="640">
        <v>2672</v>
      </c>
      <c r="B591" s="626" t="s">
        <v>237</v>
      </c>
      <c r="C591" s="614"/>
      <c r="D591" s="620"/>
      <c r="E591" s="620"/>
      <c r="F591" s="620"/>
      <c r="G591" s="620"/>
      <c r="H591" s="616">
        <f t="shared" si="22"/>
        <v>0</v>
      </c>
    </row>
    <row r="592" spans="1:8">
      <c r="A592" s="640">
        <v>2673</v>
      </c>
      <c r="B592" s="626" t="s">
        <v>238</v>
      </c>
      <c r="C592" s="614"/>
      <c r="D592" s="620"/>
      <c r="E592" s="620"/>
      <c r="F592" s="620"/>
      <c r="G592" s="620"/>
      <c r="H592" s="616">
        <f t="shared" si="22"/>
        <v>0</v>
      </c>
    </row>
    <row r="593" spans="1:8">
      <c r="A593" s="640">
        <v>2677</v>
      </c>
      <c r="B593" s="626" t="s">
        <v>239</v>
      </c>
      <c r="C593" s="614"/>
      <c r="D593" s="620"/>
      <c r="E593" s="620"/>
      <c r="F593" s="620"/>
      <c r="G593" s="620"/>
      <c r="H593" s="616">
        <f t="shared" si="22"/>
        <v>0</v>
      </c>
    </row>
    <row r="594" spans="1:8">
      <c r="A594" s="648" t="s">
        <v>240</v>
      </c>
      <c r="B594" s="625" t="s">
        <v>241</v>
      </c>
      <c r="C594" s="620"/>
      <c r="D594" s="614"/>
      <c r="E594" s="614"/>
      <c r="F594" s="614"/>
      <c r="G594" s="614"/>
      <c r="H594" s="616">
        <f>C594</f>
        <v>0</v>
      </c>
    </row>
    <row r="595" spans="1:8">
      <c r="A595" s="643">
        <v>269</v>
      </c>
      <c r="B595" s="625" t="s">
        <v>242</v>
      </c>
      <c r="C595" s="614"/>
      <c r="D595" s="611">
        <f>SUM(D596:D599)</f>
        <v>0</v>
      </c>
      <c r="E595" s="611">
        <f>SUM(E596:E599)</f>
        <v>0</v>
      </c>
      <c r="F595" s="611">
        <f>SUM(F596:F599)</f>
        <v>0</v>
      </c>
      <c r="G595" s="611">
        <f>SUM(G596:G599)</f>
        <v>0</v>
      </c>
      <c r="H595" s="616">
        <f>SUM(D595:G595)</f>
        <v>0</v>
      </c>
    </row>
    <row r="596" spans="1:8">
      <c r="A596" s="640">
        <v>2691</v>
      </c>
      <c r="B596" s="626" t="s">
        <v>226</v>
      </c>
      <c r="C596" s="614"/>
      <c r="D596" s="620"/>
      <c r="E596" s="620"/>
      <c r="F596" s="620"/>
      <c r="G596" s="620"/>
      <c r="H596" s="616">
        <f t="shared" ref="H596:H649" si="23">SUM(D596:G596)</f>
        <v>0</v>
      </c>
    </row>
    <row r="597" spans="1:8">
      <c r="A597" s="640">
        <v>2692</v>
      </c>
      <c r="B597" s="626" t="s">
        <v>227</v>
      </c>
      <c r="C597" s="614"/>
      <c r="D597" s="620"/>
      <c r="E597" s="620"/>
      <c r="F597" s="620"/>
      <c r="G597" s="620"/>
      <c r="H597" s="616">
        <f t="shared" si="23"/>
        <v>0</v>
      </c>
    </row>
    <row r="598" spans="1:8">
      <c r="A598" s="640">
        <v>2693</v>
      </c>
      <c r="B598" s="626" t="s">
        <v>228</v>
      </c>
      <c r="C598" s="614"/>
      <c r="D598" s="620"/>
      <c r="E598" s="620"/>
      <c r="F598" s="620"/>
      <c r="G598" s="620"/>
      <c r="H598" s="616">
        <f t="shared" si="23"/>
        <v>0</v>
      </c>
    </row>
    <row r="599" spans="1:8">
      <c r="A599" s="640">
        <v>2697</v>
      </c>
      <c r="B599" s="626" t="s">
        <v>243</v>
      </c>
      <c r="C599" s="614"/>
      <c r="D599" s="620"/>
      <c r="E599" s="620"/>
      <c r="F599" s="620"/>
      <c r="G599" s="620"/>
      <c r="H599" s="616">
        <f t="shared" si="23"/>
        <v>0</v>
      </c>
    </row>
    <row r="600" spans="1:8">
      <c r="A600" s="643">
        <v>27</v>
      </c>
      <c r="B600" s="624" t="s">
        <v>244</v>
      </c>
      <c r="C600" s="614"/>
      <c r="D600" s="611">
        <f>D601+D613</f>
        <v>0</v>
      </c>
      <c r="E600" s="611">
        <f>E601+E613</f>
        <v>0</v>
      </c>
      <c r="F600" s="611">
        <f>F601+F613</f>
        <v>0</v>
      </c>
      <c r="G600" s="611">
        <f>G601+G613</f>
        <v>0</v>
      </c>
      <c r="H600" s="616">
        <f t="shared" si="23"/>
        <v>0</v>
      </c>
    </row>
    <row r="601" spans="1:8">
      <c r="A601" s="643">
        <v>271</v>
      </c>
      <c r="B601" s="625" t="s">
        <v>30</v>
      </c>
      <c r="C601" s="614"/>
      <c r="D601" s="611">
        <f>SUM(D602:D607)</f>
        <v>0</v>
      </c>
      <c r="E601" s="611">
        <f>SUM(E602:E607)</f>
        <v>0</v>
      </c>
      <c r="F601" s="611">
        <f>SUM(F602:F607)</f>
        <v>0</v>
      </c>
      <c r="G601" s="611">
        <f>SUM(G602:G607)</f>
        <v>0</v>
      </c>
      <c r="H601" s="616">
        <f t="shared" si="23"/>
        <v>0</v>
      </c>
    </row>
    <row r="602" spans="1:8">
      <c r="A602" s="640">
        <v>2711</v>
      </c>
      <c r="B602" s="626" t="s">
        <v>180</v>
      </c>
      <c r="C602" s="614"/>
      <c r="D602" s="620"/>
      <c r="E602" s="620"/>
      <c r="F602" s="620"/>
      <c r="G602" s="620"/>
      <c r="H602" s="616">
        <f t="shared" si="23"/>
        <v>0</v>
      </c>
    </row>
    <row r="603" spans="1:8">
      <c r="A603" s="640">
        <v>2712</v>
      </c>
      <c r="B603" s="626" t="s">
        <v>181</v>
      </c>
      <c r="C603" s="614"/>
      <c r="D603" s="620"/>
      <c r="E603" s="620"/>
      <c r="F603" s="620"/>
      <c r="G603" s="620"/>
      <c r="H603" s="616">
        <f t="shared" si="23"/>
        <v>0</v>
      </c>
    </row>
    <row r="604" spans="1:8">
      <c r="A604" s="640">
        <v>2713</v>
      </c>
      <c r="B604" s="626" t="s">
        <v>182</v>
      </c>
      <c r="C604" s="614"/>
      <c r="D604" s="620"/>
      <c r="E604" s="620"/>
      <c r="F604" s="620"/>
      <c r="G604" s="620"/>
      <c r="H604" s="616">
        <f t="shared" si="23"/>
        <v>0</v>
      </c>
    </row>
    <row r="605" spans="1:8">
      <c r="A605" s="640">
        <v>2714</v>
      </c>
      <c r="B605" s="626" t="s">
        <v>183</v>
      </c>
      <c r="C605" s="614"/>
      <c r="D605" s="620"/>
      <c r="E605" s="620"/>
      <c r="F605" s="620"/>
      <c r="G605" s="620"/>
      <c r="H605" s="616">
        <f t="shared" si="23"/>
        <v>0</v>
      </c>
    </row>
    <row r="606" spans="1:8">
      <c r="A606" s="640">
        <v>2717</v>
      </c>
      <c r="B606" s="626" t="s">
        <v>184</v>
      </c>
      <c r="C606" s="614"/>
      <c r="D606" s="620"/>
      <c r="E606" s="620"/>
      <c r="F606" s="620"/>
      <c r="G606" s="620"/>
      <c r="H606" s="616">
        <f t="shared" si="23"/>
        <v>0</v>
      </c>
    </row>
    <row r="607" spans="1:8">
      <c r="A607" s="640">
        <v>2719</v>
      </c>
      <c r="B607" s="626" t="s">
        <v>185</v>
      </c>
      <c r="C607" s="614"/>
      <c r="D607" s="611">
        <f>SUM(D608:D612)</f>
        <v>0</v>
      </c>
      <c r="E607" s="611">
        <f>SUM(E608:E612)</f>
        <v>0</v>
      </c>
      <c r="F607" s="611">
        <f>SUM(F608:F612)</f>
        <v>0</v>
      </c>
      <c r="G607" s="611">
        <f>SUM(G608:G612)</f>
        <v>0</v>
      </c>
      <c r="H607" s="616">
        <f t="shared" si="23"/>
        <v>0</v>
      </c>
    </row>
    <row r="608" spans="1:8">
      <c r="A608" s="640">
        <v>27191</v>
      </c>
      <c r="B608" s="626" t="s">
        <v>186</v>
      </c>
      <c r="C608" s="614"/>
      <c r="D608" s="620"/>
      <c r="E608" s="620"/>
      <c r="F608" s="620"/>
      <c r="G608" s="620"/>
      <c r="H608" s="616">
        <f t="shared" si="23"/>
        <v>0</v>
      </c>
    </row>
    <row r="609" spans="1:8">
      <c r="A609" s="640">
        <v>27192</v>
      </c>
      <c r="B609" s="626" t="s">
        <v>187</v>
      </c>
      <c r="C609" s="614"/>
      <c r="D609" s="620"/>
      <c r="E609" s="620"/>
      <c r="F609" s="620"/>
      <c r="G609" s="620"/>
      <c r="H609" s="616">
        <f t="shared" si="23"/>
        <v>0</v>
      </c>
    </row>
    <row r="610" spans="1:8">
      <c r="A610" s="640">
        <v>27193</v>
      </c>
      <c r="B610" s="626" t="s">
        <v>188</v>
      </c>
      <c r="C610" s="614"/>
      <c r="D610" s="620"/>
      <c r="E610" s="620"/>
      <c r="F610" s="620"/>
      <c r="G610" s="620"/>
      <c r="H610" s="616">
        <f t="shared" si="23"/>
        <v>0</v>
      </c>
    </row>
    <row r="611" spans="1:8">
      <c r="A611" s="640">
        <v>27194</v>
      </c>
      <c r="B611" s="626" t="s">
        <v>189</v>
      </c>
      <c r="C611" s="614"/>
      <c r="D611" s="620"/>
      <c r="E611" s="620"/>
      <c r="F611" s="620"/>
      <c r="G611" s="620"/>
      <c r="H611" s="616">
        <f t="shared" si="23"/>
        <v>0</v>
      </c>
    </row>
    <row r="612" spans="1:8">
      <c r="A612" s="640">
        <v>27197</v>
      </c>
      <c r="B612" s="626" t="s">
        <v>190</v>
      </c>
      <c r="C612" s="614"/>
      <c r="D612" s="620"/>
      <c r="E612" s="620"/>
      <c r="F612" s="620"/>
      <c r="G612" s="620"/>
      <c r="H612" s="616">
        <f t="shared" si="23"/>
        <v>0</v>
      </c>
    </row>
    <row r="613" spans="1:8">
      <c r="A613" s="641">
        <v>277</v>
      </c>
      <c r="B613" s="625" t="s">
        <v>245</v>
      </c>
      <c r="C613" s="614"/>
      <c r="D613" s="611">
        <f>SUM(D614:D619)</f>
        <v>0</v>
      </c>
      <c r="E613" s="611">
        <f>SUM(E614:E619)</f>
        <v>0</v>
      </c>
      <c r="F613" s="611">
        <f>SUM(F614:F619)</f>
        <v>0</v>
      </c>
      <c r="G613" s="611">
        <f>SUM(G614:G619)</f>
        <v>0</v>
      </c>
      <c r="H613" s="616">
        <f t="shared" si="23"/>
        <v>0</v>
      </c>
    </row>
    <row r="614" spans="1:8">
      <c r="A614" s="640">
        <v>2771</v>
      </c>
      <c r="B614" s="626" t="s">
        <v>180</v>
      </c>
      <c r="C614" s="614"/>
      <c r="D614" s="620"/>
      <c r="E614" s="620"/>
      <c r="F614" s="620"/>
      <c r="G614" s="620"/>
      <c r="H614" s="616">
        <f t="shared" si="23"/>
        <v>0</v>
      </c>
    </row>
    <row r="615" spans="1:8">
      <c r="A615" s="640">
        <v>2772</v>
      </c>
      <c r="B615" s="626" t="s">
        <v>181</v>
      </c>
      <c r="C615" s="614"/>
      <c r="D615" s="620"/>
      <c r="E615" s="620"/>
      <c r="F615" s="620"/>
      <c r="G615" s="620"/>
      <c r="H615" s="616">
        <f t="shared" si="23"/>
        <v>0</v>
      </c>
    </row>
    <row r="616" spans="1:8">
      <c r="A616" s="640">
        <v>2773</v>
      </c>
      <c r="B616" s="626" t="s">
        <v>182</v>
      </c>
      <c r="C616" s="614"/>
      <c r="D616" s="620"/>
      <c r="E616" s="620"/>
      <c r="F616" s="620"/>
      <c r="G616" s="620"/>
      <c r="H616" s="616">
        <f t="shared" si="23"/>
        <v>0</v>
      </c>
    </row>
    <row r="617" spans="1:8">
      <c r="A617" s="640">
        <v>2774</v>
      </c>
      <c r="B617" s="626" t="s">
        <v>183</v>
      </c>
      <c r="C617" s="614"/>
      <c r="D617" s="620"/>
      <c r="E617" s="620"/>
      <c r="F617" s="620"/>
      <c r="G617" s="620"/>
      <c r="H617" s="616">
        <f t="shared" si="23"/>
        <v>0</v>
      </c>
    </row>
    <row r="618" spans="1:8">
      <c r="A618" s="640">
        <v>2777</v>
      </c>
      <c r="B618" s="626" t="s">
        <v>184</v>
      </c>
      <c r="C618" s="614"/>
      <c r="D618" s="620"/>
      <c r="E618" s="620"/>
      <c r="F618" s="620"/>
      <c r="G618" s="620"/>
      <c r="H618" s="616">
        <f t="shared" si="23"/>
        <v>0</v>
      </c>
    </row>
    <row r="619" spans="1:8">
      <c r="A619" s="640">
        <v>2779</v>
      </c>
      <c r="B619" s="626" t="s">
        <v>185</v>
      </c>
      <c r="C619" s="614"/>
      <c r="D619" s="611">
        <f>SUM(D620:D624)</f>
        <v>0</v>
      </c>
      <c r="E619" s="611">
        <f>SUM(E620:E624)</f>
        <v>0</v>
      </c>
      <c r="F619" s="611">
        <f>SUM(F620:F624)</f>
        <v>0</v>
      </c>
      <c r="G619" s="611">
        <f>SUM(G620:G624)</f>
        <v>0</v>
      </c>
      <c r="H619" s="616">
        <f t="shared" si="23"/>
        <v>0</v>
      </c>
    </row>
    <row r="620" spans="1:8">
      <c r="A620" s="640">
        <v>27791</v>
      </c>
      <c r="B620" s="626" t="s">
        <v>186</v>
      </c>
      <c r="C620" s="614"/>
      <c r="D620" s="620"/>
      <c r="E620" s="620"/>
      <c r="F620" s="620"/>
      <c r="G620" s="620"/>
      <c r="H620" s="616">
        <f t="shared" si="23"/>
        <v>0</v>
      </c>
    </row>
    <row r="621" spans="1:8">
      <c r="A621" s="640">
        <v>27792</v>
      </c>
      <c r="B621" s="626" t="s">
        <v>187</v>
      </c>
      <c r="C621" s="614"/>
      <c r="D621" s="620"/>
      <c r="E621" s="620"/>
      <c r="F621" s="620"/>
      <c r="G621" s="620"/>
      <c r="H621" s="616">
        <f t="shared" si="23"/>
        <v>0</v>
      </c>
    </row>
    <row r="622" spans="1:8">
      <c r="A622" s="640">
        <v>27793</v>
      </c>
      <c r="B622" s="626" t="s">
        <v>188</v>
      </c>
      <c r="C622" s="614"/>
      <c r="D622" s="620"/>
      <c r="E622" s="620"/>
      <c r="F622" s="620"/>
      <c r="G622" s="620"/>
      <c r="H622" s="616">
        <f t="shared" si="23"/>
        <v>0</v>
      </c>
    </row>
    <row r="623" spans="1:8">
      <c r="A623" s="640">
        <v>27794</v>
      </c>
      <c r="B623" s="626" t="s">
        <v>189</v>
      </c>
      <c r="C623" s="614"/>
      <c r="D623" s="620"/>
      <c r="E623" s="620"/>
      <c r="F623" s="620"/>
      <c r="G623" s="620"/>
      <c r="H623" s="616">
        <f t="shared" si="23"/>
        <v>0</v>
      </c>
    </row>
    <row r="624" spans="1:8">
      <c r="A624" s="640">
        <v>27797</v>
      </c>
      <c r="B624" s="626" t="s">
        <v>190</v>
      </c>
      <c r="C624" s="614"/>
      <c r="D624" s="620"/>
      <c r="E624" s="620"/>
      <c r="F624" s="620"/>
      <c r="G624" s="620"/>
      <c r="H624" s="616">
        <f t="shared" si="23"/>
        <v>0</v>
      </c>
    </row>
    <row r="625" spans="1:8">
      <c r="A625" s="643">
        <v>28</v>
      </c>
      <c r="B625" s="624" t="s">
        <v>246</v>
      </c>
      <c r="C625" s="614"/>
      <c r="D625" s="611">
        <f>D626+D638</f>
        <v>0</v>
      </c>
      <c r="E625" s="611">
        <f>E626+E638</f>
        <v>0</v>
      </c>
      <c r="F625" s="611">
        <f>F626+F638</f>
        <v>0</v>
      </c>
      <c r="G625" s="611">
        <f>G626+G638</f>
        <v>0</v>
      </c>
      <c r="H625" s="616">
        <f t="shared" si="23"/>
        <v>0</v>
      </c>
    </row>
    <row r="626" spans="1:8">
      <c r="A626" s="641">
        <v>286</v>
      </c>
      <c r="B626" s="625" t="s">
        <v>246</v>
      </c>
      <c r="C626" s="614"/>
      <c r="D626" s="611">
        <f>SUM(D627:D632)</f>
        <v>0</v>
      </c>
      <c r="E626" s="611">
        <f>SUM(E627:E632)</f>
        <v>0</v>
      </c>
      <c r="F626" s="611">
        <f>SUM(F627:F632)</f>
        <v>0</v>
      </c>
      <c r="G626" s="611">
        <f>SUM(G627:G632)</f>
        <v>0</v>
      </c>
      <c r="H626" s="616">
        <f t="shared" si="23"/>
        <v>0</v>
      </c>
    </row>
    <row r="627" spans="1:8">
      <c r="A627" s="640">
        <v>2861</v>
      </c>
      <c r="B627" s="626" t="s">
        <v>180</v>
      </c>
      <c r="C627" s="614"/>
      <c r="D627" s="620"/>
      <c r="E627" s="620"/>
      <c r="F627" s="620"/>
      <c r="G627" s="620"/>
      <c r="H627" s="616">
        <f t="shared" si="23"/>
        <v>0</v>
      </c>
    </row>
    <row r="628" spans="1:8">
      <c r="A628" s="640">
        <v>2862</v>
      </c>
      <c r="B628" s="626" t="s">
        <v>181</v>
      </c>
      <c r="C628" s="614"/>
      <c r="D628" s="620"/>
      <c r="E628" s="620"/>
      <c r="F628" s="620"/>
      <c r="G628" s="620"/>
      <c r="H628" s="616">
        <f t="shared" si="23"/>
        <v>0</v>
      </c>
    </row>
    <row r="629" spans="1:8">
      <c r="A629" s="640">
        <v>2863</v>
      </c>
      <c r="B629" s="626" t="s">
        <v>182</v>
      </c>
      <c r="C629" s="614"/>
      <c r="D629" s="620"/>
      <c r="E629" s="620"/>
      <c r="F629" s="620"/>
      <c r="G629" s="620"/>
      <c r="H629" s="616">
        <f t="shared" si="23"/>
        <v>0</v>
      </c>
    </row>
    <row r="630" spans="1:8">
      <c r="A630" s="640">
        <v>2864</v>
      </c>
      <c r="B630" s="626" t="s">
        <v>183</v>
      </c>
      <c r="C630" s="614"/>
      <c r="D630" s="620"/>
      <c r="E630" s="620"/>
      <c r="F630" s="620"/>
      <c r="G630" s="620"/>
      <c r="H630" s="616">
        <f t="shared" si="23"/>
        <v>0</v>
      </c>
    </row>
    <row r="631" spans="1:8">
      <c r="A631" s="640">
        <v>2867</v>
      </c>
      <c r="B631" s="626" t="s">
        <v>184</v>
      </c>
      <c r="C631" s="614"/>
      <c r="D631" s="620"/>
      <c r="E631" s="620"/>
      <c r="F631" s="620"/>
      <c r="G631" s="620"/>
      <c r="H631" s="616">
        <f t="shared" si="23"/>
        <v>0</v>
      </c>
    </row>
    <row r="632" spans="1:8">
      <c r="A632" s="640">
        <v>2869</v>
      </c>
      <c r="B632" s="626" t="s">
        <v>185</v>
      </c>
      <c r="C632" s="614"/>
      <c r="D632" s="611">
        <f>SUM(D633:D637)</f>
        <v>0</v>
      </c>
      <c r="E632" s="611">
        <f>SUM(E633:E637)</f>
        <v>0</v>
      </c>
      <c r="F632" s="611">
        <f>SUM(F633:F637)</f>
        <v>0</v>
      </c>
      <c r="G632" s="611">
        <f>SUM(G633:G637)</f>
        <v>0</v>
      </c>
      <c r="H632" s="616">
        <f t="shared" si="23"/>
        <v>0</v>
      </c>
    </row>
    <row r="633" spans="1:8">
      <c r="A633" s="640">
        <v>28691</v>
      </c>
      <c r="B633" s="626" t="s">
        <v>186</v>
      </c>
      <c r="C633" s="614"/>
      <c r="D633" s="620"/>
      <c r="E633" s="620"/>
      <c r="F633" s="620"/>
      <c r="G633" s="620"/>
      <c r="H633" s="616">
        <f t="shared" si="23"/>
        <v>0</v>
      </c>
    </row>
    <row r="634" spans="1:8">
      <c r="A634" s="640">
        <v>28692</v>
      </c>
      <c r="B634" s="626" t="s">
        <v>187</v>
      </c>
      <c r="C634" s="614"/>
      <c r="D634" s="620"/>
      <c r="E634" s="620"/>
      <c r="F634" s="620"/>
      <c r="G634" s="620"/>
      <c r="H634" s="616">
        <f t="shared" si="23"/>
        <v>0</v>
      </c>
    </row>
    <row r="635" spans="1:8">
      <c r="A635" s="640">
        <v>28693</v>
      </c>
      <c r="B635" s="626" t="s">
        <v>188</v>
      </c>
      <c r="C635" s="614"/>
      <c r="D635" s="620"/>
      <c r="E635" s="620"/>
      <c r="F635" s="620"/>
      <c r="G635" s="620"/>
      <c r="H635" s="616">
        <f t="shared" si="23"/>
        <v>0</v>
      </c>
    </row>
    <row r="636" spans="1:8">
      <c r="A636" s="640">
        <v>28694</v>
      </c>
      <c r="B636" s="626" t="s">
        <v>189</v>
      </c>
      <c r="C636" s="614"/>
      <c r="D636" s="620"/>
      <c r="E636" s="620"/>
      <c r="F636" s="620"/>
      <c r="G636" s="620"/>
      <c r="H636" s="616">
        <f t="shared" si="23"/>
        <v>0</v>
      </c>
    </row>
    <row r="637" spans="1:8">
      <c r="A637" s="640">
        <v>28697</v>
      </c>
      <c r="B637" s="626" t="s">
        <v>190</v>
      </c>
      <c r="C637" s="614"/>
      <c r="D637" s="620"/>
      <c r="E637" s="620"/>
      <c r="F637" s="620"/>
      <c r="G637" s="620"/>
      <c r="H637" s="616">
        <f t="shared" si="23"/>
        <v>0</v>
      </c>
    </row>
    <row r="638" spans="1:8">
      <c r="A638" s="641">
        <v>288</v>
      </c>
      <c r="B638" s="625" t="s">
        <v>247</v>
      </c>
      <c r="C638" s="614"/>
      <c r="D638" s="611">
        <f>SUM(D639:D644)</f>
        <v>0</v>
      </c>
      <c r="E638" s="611">
        <f>SUM(E639:E644)</f>
        <v>0</v>
      </c>
      <c r="F638" s="611">
        <f>SUM(F639:F644)</f>
        <v>0</v>
      </c>
      <c r="G638" s="611">
        <f>SUM(G639:G644)</f>
        <v>0</v>
      </c>
      <c r="H638" s="616">
        <f t="shared" si="23"/>
        <v>0</v>
      </c>
    </row>
    <row r="639" spans="1:8">
      <c r="A639" s="640">
        <v>2881</v>
      </c>
      <c r="B639" s="626" t="s">
        <v>180</v>
      </c>
      <c r="C639" s="614"/>
      <c r="D639" s="620"/>
      <c r="E639" s="620"/>
      <c r="F639" s="620"/>
      <c r="G639" s="620"/>
      <c r="H639" s="616">
        <f t="shared" si="23"/>
        <v>0</v>
      </c>
    </row>
    <row r="640" spans="1:8">
      <c r="A640" s="640">
        <v>2882</v>
      </c>
      <c r="B640" s="626" t="s">
        <v>181</v>
      </c>
      <c r="C640" s="614"/>
      <c r="D640" s="620"/>
      <c r="E640" s="620"/>
      <c r="F640" s="620"/>
      <c r="G640" s="620"/>
      <c r="H640" s="616">
        <f t="shared" si="23"/>
        <v>0</v>
      </c>
    </row>
    <row r="641" spans="1:8">
      <c r="A641" s="640">
        <v>2883</v>
      </c>
      <c r="B641" s="626" t="s">
        <v>182</v>
      </c>
      <c r="C641" s="614"/>
      <c r="D641" s="620"/>
      <c r="E641" s="620"/>
      <c r="F641" s="620"/>
      <c r="G641" s="620"/>
      <c r="H641" s="616">
        <f t="shared" si="23"/>
        <v>0</v>
      </c>
    </row>
    <row r="642" spans="1:8">
      <c r="A642" s="640">
        <v>2884</v>
      </c>
      <c r="B642" s="626" t="s">
        <v>183</v>
      </c>
      <c r="C642" s="614"/>
      <c r="D642" s="620"/>
      <c r="E642" s="620"/>
      <c r="F642" s="620"/>
      <c r="G642" s="620"/>
      <c r="H642" s="616">
        <f t="shared" si="23"/>
        <v>0</v>
      </c>
    </row>
    <row r="643" spans="1:8">
      <c r="A643" s="640">
        <v>2887</v>
      </c>
      <c r="B643" s="626" t="s">
        <v>184</v>
      </c>
      <c r="C643" s="614"/>
      <c r="D643" s="620"/>
      <c r="E643" s="620"/>
      <c r="F643" s="620"/>
      <c r="G643" s="620"/>
      <c r="H643" s="616">
        <f t="shared" si="23"/>
        <v>0</v>
      </c>
    </row>
    <row r="644" spans="1:8">
      <c r="A644" s="640">
        <v>2889</v>
      </c>
      <c r="B644" s="626" t="s">
        <v>185</v>
      </c>
      <c r="C644" s="614"/>
      <c r="D644" s="611">
        <f>SUM(D645:D649)</f>
        <v>0</v>
      </c>
      <c r="E644" s="611">
        <f>SUM(E645:E649)</f>
        <v>0</v>
      </c>
      <c r="F644" s="611">
        <f>SUM(F645:F649)</f>
        <v>0</v>
      </c>
      <c r="G644" s="611">
        <f>SUM(G645:G649)</f>
        <v>0</v>
      </c>
      <c r="H644" s="616">
        <f t="shared" si="23"/>
        <v>0</v>
      </c>
    </row>
    <row r="645" spans="1:8">
      <c r="A645" s="640">
        <v>28891</v>
      </c>
      <c r="B645" s="626" t="s">
        <v>186</v>
      </c>
      <c r="C645" s="614"/>
      <c r="D645" s="620"/>
      <c r="E645" s="620"/>
      <c r="F645" s="620"/>
      <c r="G645" s="620"/>
      <c r="H645" s="616">
        <f t="shared" si="23"/>
        <v>0</v>
      </c>
    </row>
    <row r="646" spans="1:8">
      <c r="A646" s="640">
        <v>28892</v>
      </c>
      <c r="B646" s="626" t="s">
        <v>187</v>
      </c>
      <c r="C646" s="614"/>
      <c r="D646" s="620"/>
      <c r="E646" s="620"/>
      <c r="F646" s="620"/>
      <c r="G646" s="620"/>
      <c r="H646" s="616">
        <f t="shared" si="23"/>
        <v>0</v>
      </c>
    </row>
    <row r="647" spans="1:8">
      <c r="A647" s="640">
        <v>28893</v>
      </c>
      <c r="B647" s="626" t="s">
        <v>188</v>
      </c>
      <c r="C647" s="614"/>
      <c r="D647" s="620"/>
      <c r="E647" s="620"/>
      <c r="F647" s="620"/>
      <c r="G647" s="620"/>
      <c r="H647" s="616">
        <f t="shared" si="23"/>
        <v>0</v>
      </c>
    </row>
    <row r="648" spans="1:8">
      <c r="A648" s="640">
        <v>28894</v>
      </c>
      <c r="B648" s="626" t="s">
        <v>189</v>
      </c>
      <c r="C648" s="614"/>
      <c r="D648" s="620"/>
      <c r="E648" s="620"/>
      <c r="F648" s="620"/>
      <c r="G648" s="620"/>
      <c r="H648" s="616">
        <f t="shared" si="23"/>
        <v>0</v>
      </c>
    </row>
    <row r="649" spans="1:8">
      <c r="A649" s="640">
        <v>28897</v>
      </c>
      <c r="B649" s="626" t="s">
        <v>190</v>
      </c>
      <c r="C649" s="614"/>
      <c r="D649" s="620"/>
      <c r="E649" s="620"/>
      <c r="F649" s="620"/>
      <c r="G649" s="620"/>
      <c r="H649" s="616">
        <f t="shared" si="23"/>
        <v>0</v>
      </c>
    </row>
    <row r="650" spans="1:8">
      <c r="A650" s="643">
        <v>29</v>
      </c>
      <c r="B650" s="649" t="s">
        <v>248</v>
      </c>
      <c r="C650" s="611">
        <f>C653</f>
        <v>0</v>
      </c>
      <c r="D650" s="611">
        <f>SUM(D651:D652)</f>
        <v>0</v>
      </c>
      <c r="E650" s="611">
        <f>SUM(E651:E652)</f>
        <v>0</v>
      </c>
      <c r="F650" s="611">
        <f>SUM(F651:F652)</f>
        <v>0</v>
      </c>
      <c r="G650" s="611">
        <f>SUM(G651:G652)</f>
        <v>0</v>
      </c>
      <c r="H650" s="616">
        <f t="shared" ref="H650" si="24">SUM(C650:G650)</f>
        <v>0</v>
      </c>
    </row>
    <row r="651" spans="1:8">
      <c r="A651" s="641">
        <v>291</v>
      </c>
      <c r="B651" s="625" t="s">
        <v>249</v>
      </c>
      <c r="C651" s="614"/>
      <c r="D651" s="620"/>
      <c r="E651" s="620"/>
      <c r="F651" s="620"/>
      <c r="G651" s="620"/>
      <c r="H651" s="616">
        <f>SUM(D651:G651)</f>
        <v>0</v>
      </c>
    </row>
    <row r="652" spans="1:8">
      <c r="A652" s="641">
        <v>297</v>
      </c>
      <c r="B652" s="625" t="s">
        <v>250</v>
      </c>
      <c r="C652" s="614"/>
      <c r="D652" s="620"/>
      <c r="E652" s="620"/>
      <c r="F652" s="620"/>
      <c r="G652" s="620"/>
      <c r="H652" s="616">
        <f>SUM(D652:G652)</f>
        <v>0</v>
      </c>
    </row>
    <row r="653" spans="1:8">
      <c r="A653" s="644" t="s">
        <v>251</v>
      </c>
      <c r="B653" s="625" t="s">
        <v>252</v>
      </c>
      <c r="C653" s="620"/>
      <c r="D653" s="614"/>
      <c r="E653" s="614"/>
      <c r="F653" s="614"/>
      <c r="G653" s="614"/>
      <c r="H653" s="616">
        <f>C653</f>
        <v>0</v>
      </c>
    </row>
    <row r="654" spans="1:8">
      <c r="A654" s="612">
        <v>3</v>
      </c>
      <c r="B654" s="645" t="s">
        <v>253</v>
      </c>
      <c r="C654" s="611">
        <f>C655+C667+C672+C676+C678+C680+C681</f>
        <v>0</v>
      </c>
      <c r="D654" s="611">
        <f>D655+D667+D672+D676+D678+D680+D681</f>
        <v>0</v>
      </c>
      <c r="E654" s="611">
        <f>E655+E667+E672+E676+E678+E680+E681</f>
        <v>0</v>
      </c>
      <c r="F654" s="611">
        <f>F655+F667+F672+F676+F678+F680+F681</f>
        <v>0</v>
      </c>
      <c r="G654" s="611">
        <f>G655+G667+G672+G676+G678+G680+G681</f>
        <v>0</v>
      </c>
      <c r="H654" s="616">
        <f t="shared" ref="H654:H708" si="25">SUM(C654:G654)</f>
        <v>0</v>
      </c>
    </row>
    <row r="655" spans="1:8">
      <c r="A655" s="643">
        <v>31</v>
      </c>
      <c r="B655" s="624" t="s">
        <v>254</v>
      </c>
      <c r="C655" s="611">
        <f>+C657+C662</f>
        <v>0</v>
      </c>
      <c r="D655" s="611">
        <f>D656+D657+D662</f>
        <v>0</v>
      </c>
      <c r="E655" s="611">
        <f>E656+E657+E662</f>
        <v>0</v>
      </c>
      <c r="F655" s="611">
        <f>F656+F657+F662</f>
        <v>0</v>
      </c>
      <c r="G655" s="611">
        <f>G656+G657+G662</f>
        <v>0</v>
      </c>
      <c r="H655" s="616">
        <f t="shared" si="25"/>
        <v>0</v>
      </c>
    </row>
    <row r="656" spans="1:8">
      <c r="A656" s="637">
        <v>311</v>
      </c>
      <c r="B656" s="625" t="s">
        <v>255</v>
      </c>
      <c r="C656" s="614"/>
      <c r="D656" s="620"/>
      <c r="E656" s="620"/>
      <c r="F656" s="620"/>
      <c r="G656" s="620"/>
      <c r="H656" s="616">
        <f>SUM(D656:G656)</f>
        <v>0</v>
      </c>
    </row>
    <row r="657" spans="1:8">
      <c r="A657" s="637">
        <v>312</v>
      </c>
      <c r="B657" s="625" t="s">
        <v>256</v>
      </c>
      <c r="C657" s="611">
        <f>+C660</f>
        <v>0</v>
      </c>
      <c r="D657" s="611">
        <f>D658+D659+D661</f>
        <v>0</v>
      </c>
      <c r="E657" s="611">
        <f t="shared" ref="E657:G657" si="26">E658+E659+E661</f>
        <v>0</v>
      </c>
      <c r="F657" s="611">
        <f t="shared" si="26"/>
        <v>0</v>
      </c>
      <c r="G657" s="611">
        <f t="shared" si="26"/>
        <v>0</v>
      </c>
      <c r="H657" s="616">
        <f t="shared" si="25"/>
        <v>0</v>
      </c>
    </row>
    <row r="658" spans="1:8">
      <c r="A658" s="618">
        <v>3121</v>
      </c>
      <c r="B658" s="626" t="s">
        <v>256</v>
      </c>
      <c r="C658" s="614"/>
      <c r="D658" s="620"/>
      <c r="E658" s="620"/>
      <c r="F658" s="620"/>
      <c r="G658" s="620"/>
      <c r="H658" s="616">
        <f>SUM(D658:G658)</f>
        <v>0</v>
      </c>
    </row>
    <row r="659" spans="1:8">
      <c r="A659" s="618" t="s">
        <v>257</v>
      </c>
      <c r="B659" s="626" t="s">
        <v>258</v>
      </c>
      <c r="C659" s="614"/>
      <c r="D659" s="620"/>
      <c r="E659" s="620"/>
      <c r="F659" s="620"/>
      <c r="G659" s="620"/>
      <c r="H659" s="616">
        <f>SUM(D659:G659)</f>
        <v>0</v>
      </c>
    </row>
    <row r="660" spans="1:8">
      <c r="A660" s="636" t="s">
        <v>259</v>
      </c>
      <c r="B660" s="626" t="s">
        <v>260</v>
      </c>
      <c r="C660" s="620"/>
      <c r="D660" s="614"/>
      <c r="E660" s="614"/>
      <c r="F660" s="614"/>
      <c r="G660" s="614"/>
      <c r="H660" s="616">
        <f>C660</f>
        <v>0</v>
      </c>
    </row>
    <row r="661" spans="1:8">
      <c r="A661" s="618" t="s">
        <v>261</v>
      </c>
      <c r="B661" s="626" t="s">
        <v>262</v>
      </c>
      <c r="C661" s="614"/>
      <c r="D661" s="620"/>
      <c r="E661" s="620"/>
      <c r="F661" s="620"/>
      <c r="G661" s="620"/>
      <c r="H661" s="616">
        <f>SUM(D661:G661)</f>
        <v>0</v>
      </c>
    </row>
    <row r="662" spans="1:8">
      <c r="A662" s="637">
        <v>313</v>
      </c>
      <c r="B662" s="625" t="s">
        <v>263</v>
      </c>
      <c r="C662" s="611">
        <f>+C665</f>
        <v>0</v>
      </c>
      <c r="D662" s="611">
        <f>D663+D664+D666</f>
        <v>0</v>
      </c>
      <c r="E662" s="611">
        <f>E663+E664+E666</f>
        <v>0</v>
      </c>
      <c r="F662" s="611">
        <f>F663+F664+F666</f>
        <v>0</v>
      </c>
      <c r="G662" s="611">
        <f>G663+G664+G666</f>
        <v>0</v>
      </c>
      <c r="H662" s="616">
        <f t="shared" si="25"/>
        <v>0</v>
      </c>
    </row>
    <row r="663" spans="1:8">
      <c r="A663" s="618">
        <v>3131</v>
      </c>
      <c r="B663" s="626" t="s">
        <v>263</v>
      </c>
      <c r="C663" s="614"/>
      <c r="D663" s="620"/>
      <c r="E663" s="620"/>
      <c r="F663" s="620"/>
      <c r="G663" s="620"/>
      <c r="H663" s="616">
        <f>SUM(D663:G663)</f>
        <v>0</v>
      </c>
    </row>
    <row r="664" spans="1:8">
      <c r="A664" s="618" t="s">
        <v>264</v>
      </c>
      <c r="B664" s="626" t="s">
        <v>265</v>
      </c>
      <c r="C664" s="614"/>
      <c r="D664" s="620"/>
      <c r="E664" s="620"/>
      <c r="F664" s="620"/>
      <c r="G664" s="620"/>
      <c r="H664" s="616">
        <f>SUM(D664:G664)</f>
        <v>0</v>
      </c>
    </row>
    <row r="665" spans="1:8">
      <c r="A665" s="636" t="s">
        <v>266</v>
      </c>
      <c r="B665" s="626" t="s">
        <v>260</v>
      </c>
      <c r="C665" s="620"/>
      <c r="D665" s="614"/>
      <c r="E665" s="614"/>
      <c r="F665" s="614"/>
      <c r="G665" s="614"/>
      <c r="H665" s="616">
        <f>C665</f>
        <v>0</v>
      </c>
    </row>
    <row r="666" spans="1:8">
      <c r="A666" s="640" t="s">
        <v>267</v>
      </c>
      <c r="B666" s="626" t="s">
        <v>262</v>
      </c>
      <c r="C666" s="614"/>
      <c r="D666" s="620"/>
      <c r="E666" s="620"/>
      <c r="F666" s="620"/>
      <c r="G666" s="620"/>
      <c r="H666" s="616">
        <f>SUM(D666:G666)</f>
        <v>0</v>
      </c>
    </row>
    <row r="667" spans="1:8">
      <c r="A667" s="643">
        <v>32</v>
      </c>
      <c r="B667" s="624" t="s">
        <v>268</v>
      </c>
      <c r="C667" s="611">
        <f>+C669</f>
        <v>0</v>
      </c>
      <c r="D667" s="611">
        <f>SUM(D668:D669)</f>
        <v>0</v>
      </c>
      <c r="E667" s="611">
        <f>SUM(E668:E669)</f>
        <v>0</v>
      </c>
      <c r="F667" s="611">
        <f>SUM(F668:F669)</f>
        <v>0</v>
      </c>
      <c r="G667" s="611">
        <f>SUM(G668:G669)</f>
        <v>0</v>
      </c>
      <c r="H667" s="616">
        <f t="shared" si="25"/>
        <v>0</v>
      </c>
    </row>
    <row r="668" spans="1:8">
      <c r="A668" s="641">
        <v>321</v>
      </c>
      <c r="B668" s="625" t="s">
        <v>255</v>
      </c>
      <c r="C668" s="614"/>
      <c r="D668" s="620"/>
      <c r="E668" s="620"/>
      <c r="F668" s="620"/>
      <c r="G668" s="620"/>
      <c r="H668" s="616">
        <f>SUM(D668:G668)</f>
        <v>0</v>
      </c>
    </row>
    <row r="669" spans="1:8">
      <c r="A669" s="641">
        <v>322</v>
      </c>
      <c r="B669" s="625" t="s">
        <v>256</v>
      </c>
      <c r="C669" s="611">
        <f>+C671</f>
        <v>0</v>
      </c>
      <c r="D669" s="611">
        <f>D670</f>
        <v>0</v>
      </c>
      <c r="E669" s="611">
        <f t="shared" ref="E669:G669" si="27">E670</f>
        <v>0</v>
      </c>
      <c r="F669" s="611">
        <f t="shared" si="27"/>
        <v>0</v>
      </c>
      <c r="G669" s="611">
        <f t="shared" si="27"/>
        <v>0</v>
      </c>
      <c r="H669" s="616">
        <f t="shared" si="25"/>
        <v>0</v>
      </c>
    </row>
    <row r="670" spans="1:8">
      <c r="A670" s="640">
        <v>3221</v>
      </c>
      <c r="B670" s="626" t="s">
        <v>256</v>
      </c>
      <c r="C670" s="614"/>
      <c r="D670" s="620"/>
      <c r="E670" s="620"/>
      <c r="F670" s="620"/>
      <c r="G670" s="620"/>
      <c r="H670" s="616">
        <f>SUM(D670:G670)</f>
        <v>0</v>
      </c>
    </row>
    <row r="671" spans="1:8">
      <c r="A671" s="650" t="s">
        <v>269</v>
      </c>
      <c r="B671" s="626" t="s">
        <v>260</v>
      </c>
      <c r="C671" s="620"/>
      <c r="D671" s="614"/>
      <c r="E671" s="614"/>
      <c r="F671" s="614"/>
      <c r="G671" s="614"/>
      <c r="H671" s="616">
        <f>C671</f>
        <v>0</v>
      </c>
    </row>
    <row r="672" spans="1:8">
      <c r="A672" s="643">
        <v>34</v>
      </c>
      <c r="B672" s="624" t="s">
        <v>270</v>
      </c>
      <c r="C672" s="614"/>
      <c r="D672" s="611">
        <f>D673</f>
        <v>0</v>
      </c>
      <c r="E672" s="611">
        <f>E673</f>
        <v>0</v>
      </c>
      <c r="F672" s="611">
        <f>F673</f>
        <v>0</v>
      </c>
      <c r="G672" s="611">
        <f>G673</f>
        <v>0</v>
      </c>
      <c r="H672" s="616">
        <f>SUM(D672:G672)</f>
        <v>0</v>
      </c>
    </row>
    <row r="673" spans="1:8">
      <c r="A673" s="641">
        <v>341</v>
      </c>
      <c r="B673" s="625" t="s">
        <v>271</v>
      </c>
      <c r="C673" s="614"/>
      <c r="D673" s="611">
        <f>SUM(D674:D675)</f>
        <v>0</v>
      </c>
      <c r="E673" s="611">
        <f>SUM(E674:E675)</f>
        <v>0</v>
      </c>
      <c r="F673" s="611">
        <f>SUM(F674:F675)</f>
        <v>0</v>
      </c>
      <c r="G673" s="611">
        <f>SUM(G674:G675)</f>
        <v>0</v>
      </c>
      <c r="H673" s="616">
        <f t="shared" ref="H673:H681" si="28">SUM(D673:G673)</f>
        <v>0</v>
      </c>
    </row>
    <row r="674" spans="1:8">
      <c r="A674" s="640">
        <v>3411</v>
      </c>
      <c r="B674" s="626" t="s">
        <v>271</v>
      </c>
      <c r="C674" s="614"/>
      <c r="D674" s="620"/>
      <c r="E674" s="620"/>
      <c r="F674" s="620"/>
      <c r="G674" s="620"/>
      <c r="H674" s="616">
        <f t="shared" si="28"/>
        <v>0</v>
      </c>
    </row>
    <row r="675" spans="1:8">
      <c r="A675" s="640">
        <v>3419</v>
      </c>
      <c r="B675" s="626" t="s">
        <v>88</v>
      </c>
      <c r="C675" s="614"/>
      <c r="D675" s="620"/>
      <c r="E675" s="620"/>
      <c r="F675" s="620"/>
      <c r="G675" s="620"/>
      <c r="H675" s="616">
        <f t="shared" si="28"/>
        <v>0</v>
      </c>
    </row>
    <row r="676" spans="1:8">
      <c r="A676" s="643">
        <v>35</v>
      </c>
      <c r="B676" s="624" t="s">
        <v>272</v>
      </c>
      <c r="C676" s="614"/>
      <c r="D676" s="611">
        <f>D677</f>
        <v>0</v>
      </c>
      <c r="E676" s="611">
        <f>E677</f>
        <v>0</v>
      </c>
      <c r="F676" s="611">
        <f>F677</f>
        <v>0</v>
      </c>
      <c r="G676" s="611">
        <f>G677</f>
        <v>0</v>
      </c>
      <c r="H676" s="616">
        <f t="shared" si="28"/>
        <v>0</v>
      </c>
    </row>
    <row r="677" spans="1:8">
      <c r="A677" s="651">
        <v>351</v>
      </c>
      <c r="B677" s="652" t="s">
        <v>273</v>
      </c>
      <c r="C677" s="614"/>
      <c r="D677" s="620"/>
      <c r="E677" s="620"/>
      <c r="F677" s="620"/>
      <c r="G677" s="620"/>
      <c r="H677" s="616">
        <f t="shared" si="28"/>
        <v>0</v>
      </c>
    </row>
    <row r="678" spans="1:8">
      <c r="A678" s="643">
        <v>36</v>
      </c>
      <c r="B678" s="624" t="s">
        <v>274</v>
      </c>
      <c r="C678" s="614"/>
      <c r="D678" s="611">
        <f>D679</f>
        <v>0</v>
      </c>
      <c r="E678" s="611">
        <f>E679</f>
        <v>0</v>
      </c>
      <c r="F678" s="611">
        <f>F679</f>
        <v>0</v>
      </c>
      <c r="G678" s="611">
        <f>G679</f>
        <v>0</v>
      </c>
      <c r="H678" s="616">
        <f t="shared" si="28"/>
        <v>0</v>
      </c>
    </row>
    <row r="679" spans="1:8">
      <c r="A679" s="651">
        <v>361</v>
      </c>
      <c r="B679" s="652" t="s">
        <v>275</v>
      </c>
      <c r="C679" s="614"/>
      <c r="D679" s="620"/>
      <c r="E679" s="620"/>
      <c r="F679" s="620"/>
      <c r="G679" s="620"/>
      <c r="H679" s="616">
        <f t="shared" si="28"/>
        <v>0</v>
      </c>
    </row>
    <row r="680" spans="1:8">
      <c r="A680" s="641">
        <v>362</v>
      </c>
      <c r="B680" s="653" t="s">
        <v>276</v>
      </c>
      <c r="C680" s="654"/>
      <c r="D680" s="655"/>
      <c r="E680" s="655"/>
      <c r="F680" s="655"/>
      <c r="G680" s="655"/>
      <c r="H680" s="616">
        <f t="shared" si="28"/>
        <v>0</v>
      </c>
    </row>
    <row r="681" spans="1:8">
      <c r="A681" s="641">
        <v>363</v>
      </c>
      <c r="B681" s="653" t="s">
        <v>277</v>
      </c>
      <c r="C681" s="654"/>
      <c r="D681" s="655"/>
      <c r="E681" s="655"/>
      <c r="F681" s="655"/>
      <c r="G681" s="655"/>
      <c r="H681" s="616">
        <f t="shared" si="28"/>
        <v>0</v>
      </c>
    </row>
    <row r="682" spans="1:8">
      <c r="A682" s="612">
        <v>4</v>
      </c>
      <c r="B682" s="645" t="s">
        <v>278</v>
      </c>
      <c r="C682" s="611">
        <f>C683</f>
        <v>0</v>
      </c>
      <c r="D682" s="611">
        <f>D683+D692+D698+D699+D702</f>
        <v>0</v>
      </c>
      <c r="E682" s="611">
        <f>E683+E692+E698+E699+E702</f>
        <v>0</v>
      </c>
      <c r="F682" s="611">
        <f>F683+F692+F698+F699+F702</f>
        <v>0</v>
      </c>
      <c r="G682" s="611">
        <f>G683+G692+G698+G699+G702</f>
        <v>0</v>
      </c>
      <c r="H682" s="616">
        <f t="shared" si="25"/>
        <v>0</v>
      </c>
    </row>
    <row r="683" spans="1:8">
      <c r="A683" s="643">
        <v>41</v>
      </c>
      <c r="B683" s="624" t="s">
        <v>279</v>
      </c>
      <c r="C683" s="611">
        <f>C690</f>
        <v>0</v>
      </c>
      <c r="D683" s="611">
        <f>D684+D685+D691</f>
        <v>0</v>
      </c>
      <c r="E683" s="611">
        <f>E684+E685+E691</f>
        <v>0</v>
      </c>
      <c r="F683" s="611">
        <f>F684+F685+F691</f>
        <v>0</v>
      </c>
      <c r="G683" s="611">
        <f>G684+G685+G691</f>
        <v>0</v>
      </c>
      <c r="H683" s="616">
        <f t="shared" si="25"/>
        <v>0</v>
      </c>
    </row>
    <row r="684" spans="1:8">
      <c r="A684" s="641">
        <v>411</v>
      </c>
      <c r="B684" s="625" t="s">
        <v>280</v>
      </c>
      <c r="C684" s="614"/>
      <c r="D684" s="620"/>
      <c r="E684" s="620"/>
      <c r="F684" s="620"/>
      <c r="G684" s="620"/>
      <c r="H684" s="616">
        <f>SUM(D684:G684)</f>
        <v>0</v>
      </c>
    </row>
    <row r="685" spans="1:8">
      <c r="A685" s="641">
        <v>412</v>
      </c>
      <c r="B685" s="625" t="s">
        <v>281</v>
      </c>
      <c r="C685" s="614"/>
      <c r="D685" s="611">
        <f>SUM(D686:D689)</f>
        <v>0</v>
      </c>
      <c r="E685" s="611">
        <f>SUM(E686:E689)</f>
        <v>0</v>
      </c>
      <c r="F685" s="611">
        <f>SUM(F686:F689)</f>
        <v>0</v>
      </c>
      <c r="G685" s="611">
        <f>SUM(G686:G689)</f>
        <v>0</v>
      </c>
      <c r="H685" s="616">
        <f t="shared" ref="H685:H689" si="29">SUM(D685:G685)</f>
        <v>0</v>
      </c>
    </row>
    <row r="686" spans="1:8">
      <c r="A686" s="640">
        <v>4121</v>
      </c>
      <c r="B686" s="626" t="s">
        <v>282</v>
      </c>
      <c r="C686" s="614"/>
      <c r="D686" s="620"/>
      <c r="E686" s="620"/>
      <c r="F686" s="620"/>
      <c r="G686" s="620"/>
      <c r="H686" s="616">
        <f t="shared" si="29"/>
        <v>0</v>
      </c>
    </row>
    <row r="687" spans="1:8">
      <c r="A687" s="640">
        <v>4122</v>
      </c>
      <c r="B687" s="626" t="s">
        <v>283</v>
      </c>
      <c r="C687" s="614"/>
      <c r="D687" s="620"/>
      <c r="E687" s="620"/>
      <c r="F687" s="620"/>
      <c r="G687" s="620"/>
      <c r="H687" s="616">
        <f t="shared" si="29"/>
        <v>0</v>
      </c>
    </row>
    <row r="688" spans="1:8">
      <c r="A688" s="650">
        <v>4123</v>
      </c>
      <c r="B688" s="626" t="s">
        <v>284</v>
      </c>
      <c r="C688" s="614"/>
      <c r="D688" s="620"/>
      <c r="E688" s="620"/>
      <c r="F688" s="620"/>
      <c r="G688" s="620"/>
      <c r="H688" s="616">
        <f t="shared" si="29"/>
        <v>0</v>
      </c>
    </row>
    <row r="689" spans="1:8">
      <c r="A689" s="650">
        <v>4127</v>
      </c>
      <c r="B689" s="626" t="s">
        <v>285</v>
      </c>
      <c r="C689" s="614"/>
      <c r="D689" s="620"/>
      <c r="E689" s="620"/>
      <c r="F689" s="620"/>
      <c r="G689" s="620"/>
      <c r="H689" s="616">
        <f t="shared" si="29"/>
        <v>0</v>
      </c>
    </row>
    <row r="690" spans="1:8">
      <c r="A690" s="644" t="s">
        <v>286</v>
      </c>
      <c r="B690" s="625" t="s">
        <v>287</v>
      </c>
      <c r="C690" s="620"/>
      <c r="D690" s="614"/>
      <c r="E690" s="614"/>
      <c r="F690" s="614"/>
      <c r="G690" s="614"/>
      <c r="H690" s="616">
        <f>C690</f>
        <v>0</v>
      </c>
    </row>
    <row r="691" spans="1:8">
      <c r="A691" s="641">
        <v>419</v>
      </c>
      <c r="B691" s="625" t="s">
        <v>288</v>
      </c>
      <c r="C691" s="614"/>
      <c r="D691" s="620"/>
      <c r="E691" s="620"/>
      <c r="F691" s="620"/>
      <c r="G691" s="620"/>
      <c r="H691" s="616">
        <f>SUM(D691:G691)</f>
        <v>0</v>
      </c>
    </row>
    <row r="692" spans="1:8">
      <c r="A692" s="643">
        <v>43</v>
      </c>
      <c r="B692" s="624" t="s">
        <v>289</v>
      </c>
      <c r="C692" s="614"/>
      <c r="D692" s="611">
        <f>SUM(D693:D697)</f>
        <v>0</v>
      </c>
      <c r="E692" s="611">
        <f>SUM(E693:E697)</f>
        <v>0</v>
      </c>
      <c r="F692" s="611">
        <f>SUM(F693:F697)</f>
        <v>0</v>
      </c>
      <c r="G692" s="611">
        <f>SUM(G693:G697)</f>
        <v>0</v>
      </c>
      <c r="H692" s="616">
        <f>SUM(D692:G692)</f>
        <v>0</v>
      </c>
    </row>
    <row r="693" spans="1:8">
      <c r="A693" s="651">
        <v>431</v>
      </c>
      <c r="B693" s="652" t="s">
        <v>290</v>
      </c>
      <c r="C693" s="614"/>
      <c r="D693" s="620"/>
      <c r="E693" s="620"/>
      <c r="F693" s="620"/>
      <c r="G693" s="620"/>
      <c r="H693" s="616">
        <f t="shared" ref="H693:H702" si="30">SUM(D693:G693)</f>
        <v>0</v>
      </c>
    </row>
    <row r="694" spans="1:8">
      <c r="A694" s="651">
        <v>432</v>
      </c>
      <c r="B694" s="652" t="s">
        <v>291</v>
      </c>
      <c r="C694" s="614"/>
      <c r="D694" s="620"/>
      <c r="E694" s="620"/>
      <c r="F694" s="620"/>
      <c r="G694" s="620"/>
      <c r="H694" s="616">
        <f t="shared" si="30"/>
        <v>0</v>
      </c>
    </row>
    <row r="695" spans="1:8">
      <c r="A695" s="651">
        <v>433</v>
      </c>
      <c r="B695" s="652" t="s">
        <v>292</v>
      </c>
      <c r="C695" s="614"/>
      <c r="D695" s="620"/>
      <c r="E695" s="620"/>
      <c r="F695" s="620"/>
      <c r="G695" s="620"/>
      <c r="H695" s="616">
        <f t="shared" si="30"/>
        <v>0</v>
      </c>
    </row>
    <row r="696" spans="1:8">
      <c r="A696" s="651">
        <v>434</v>
      </c>
      <c r="B696" s="652" t="s">
        <v>293</v>
      </c>
      <c r="C696" s="614"/>
      <c r="D696" s="620"/>
      <c r="E696" s="620"/>
      <c r="F696" s="620"/>
      <c r="G696" s="620"/>
      <c r="H696" s="616">
        <f t="shared" si="30"/>
        <v>0</v>
      </c>
    </row>
    <row r="697" spans="1:8">
      <c r="A697" s="651">
        <v>437</v>
      </c>
      <c r="B697" s="652" t="s">
        <v>294</v>
      </c>
      <c r="C697" s="614"/>
      <c r="D697" s="620"/>
      <c r="E697" s="620"/>
      <c r="F697" s="620"/>
      <c r="G697" s="620"/>
      <c r="H697" s="616">
        <f t="shared" si="30"/>
        <v>0</v>
      </c>
    </row>
    <row r="698" spans="1:8">
      <c r="A698" s="643">
        <v>44</v>
      </c>
      <c r="B698" s="624" t="s">
        <v>295</v>
      </c>
      <c r="C698" s="614"/>
      <c r="D698" s="620"/>
      <c r="E698" s="620"/>
      <c r="F698" s="620"/>
      <c r="G698" s="620"/>
      <c r="H698" s="616">
        <f t="shared" si="30"/>
        <v>0</v>
      </c>
    </row>
    <row r="699" spans="1:8">
      <c r="A699" s="643">
        <v>45</v>
      </c>
      <c r="B699" s="624" t="s">
        <v>296</v>
      </c>
      <c r="C699" s="614"/>
      <c r="D699" s="611">
        <f>SUM(D700:D701)</f>
        <v>0</v>
      </c>
      <c r="E699" s="611">
        <f>SUM(E700:E701)</f>
        <v>0</v>
      </c>
      <c r="F699" s="611">
        <f>SUM(F700:F701)</f>
        <v>0</v>
      </c>
      <c r="G699" s="611">
        <f>SUM(G700:G701)</f>
        <v>0</v>
      </c>
      <c r="H699" s="616">
        <f t="shared" si="30"/>
        <v>0</v>
      </c>
    </row>
    <row r="700" spans="1:8">
      <c r="A700" s="651">
        <v>451</v>
      </c>
      <c r="B700" s="652" t="s">
        <v>297</v>
      </c>
      <c r="C700" s="614"/>
      <c r="D700" s="620"/>
      <c r="E700" s="620"/>
      <c r="F700" s="620"/>
      <c r="G700" s="620"/>
      <c r="H700" s="616">
        <f t="shared" si="30"/>
        <v>0</v>
      </c>
    </row>
    <row r="701" spans="1:8">
      <c r="A701" s="651">
        <v>452</v>
      </c>
      <c r="B701" s="652" t="s">
        <v>298</v>
      </c>
      <c r="C701" s="614"/>
      <c r="D701" s="620"/>
      <c r="E701" s="620"/>
      <c r="F701" s="620"/>
      <c r="G701" s="620"/>
      <c r="H701" s="616">
        <f t="shared" si="30"/>
        <v>0</v>
      </c>
    </row>
    <row r="702" spans="1:8">
      <c r="A702" s="643">
        <v>46</v>
      </c>
      <c r="B702" s="624" t="s">
        <v>299</v>
      </c>
      <c r="C702" s="614"/>
      <c r="D702" s="620"/>
      <c r="E702" s="620"/>
      <c r="F702" s="620"/>
      <c r="G702" s="620"/>
      <c r="H702" s="616">
        <f t="shared" si="30"/>
        <v>0</v>
      </c>
    </row>
    <row r="703" spans="1:8">
      <c r="A703" s="612">
        <v>5</v>
      </c>
      <c r="B703" s="645" t="s">
        <v>300</v>
      </c>
      <c r="C703" s="611">
        <f>SUM(C704:C706)</f>
        <v>0</v>
      </c>
      <c r="D703" s="611">
        <f>SUM(D704:D706)</f>
        <v>0</v>
      </c>
      <c r="E703" s="611">
        <f>SUM(E704:E706)</f>
        <v>0</v>
      </c>
      <c r="F703" s="611">
        <f>SUM(F704:F706)</f>
        <v>0</v>
      </c>
      <c r="G703" s="611">
        <f>SUM(G704:G706)</f>
        <v>0</v>
      </c>
      <c r="H703" s="616">
        <f t="shared" si="25"/>
        <v>0</v>
      </c>
    </row>
    <row r="704" spans="1:8">
      <c r="A704" s="643">
        <v>51</v>
      </c>
      <c r="B704" s="624" t="s">
        <v>301</v>
      </c>
      <c r="C704" s="620"/>
      <c r="D704" s="620"/>
      <c r="E704" s="620"/>
      <c r="F704" s="620"/>
      <c r="G704" s="620"/>
      <c r="H704" s="616">
        <f t="shared" si="25"/>
        <v>0</v>
      </c>
    </row>
    <row r="705" spans="1:8">
      <c r="A705" s="643">
        <v>52</v>
      </c>
      <c r="B705" s="624" t="s">
        <v>302</v>
      </c>
      <c r="C705" s="620"/>
      <c r="D705" s="620"/>
      <c r="E705" s="620"/>
      <c r="F705" s="620"/>
      <c r="G705" s="620"/>
      <c r="H705" s="616">
        <f t="shared" si="25"/>
        <v>0</v>
      </c>
    </row>
    <row r="706" spans="1:8">
      <c r="A706" s="612">
        <v>53</v>
      </c>
      <c r="B706" s="624" t="s">
        <v>303</v>
      </c>
      <c r="C706" s="620"/>
      <c r="D706" s="620"/>
      <c r="E706" s="620"/>
      <c r="F706" s="620"/>
      <c r="G706" s="620"/>
      <c r="H706" s="616">
        <f t="shared" si="25"/>
        <v>0</v>
      </c>
    </row>
    <row r="707" spans="1:8">
      <c r="A707" s="651">
        <v>531</v>
      </c>
      <c r="B707" s="656" t="s">
        <v>304</v>
      </c>
      <c r="C707" s="620"/>
      <c r="D707" s="620"/>
      <c r="E707" s="620"/>
      <c r="F707" s="620"/>
      <c r="G707" s="620"/>
      <c r="H707" s="616">
        <f t="shared" si="25"/>
        <v>0</v>
      </c>
    </row>
    <row r="708" spans="1:8">
      <c r="A708" s="628">
        <v>5371</v>
      </c>
      <c r="B708" s="656" t="s">
        <v>305</v>
      </c>
      <c r="C708" s="620"/>
      <c r="D708" s="620"/>
      <c r="E708" s="620"/>
      <c r="F708" s="620"/>
      <c r="G708" s="620"/>
      <c r="H708" s="616">
        <f t="shared" si="25"/>
        <v>0</v>
      </c>
    </row>
    <row r="709" spans="1:8">
      <c r="A709" s="618"/>
      <c r="B709" s="657" t="s">
        <v>15</v>
      </c>
      <c r="C709" s="611">
        <f>C10+C187+C654+C682+C703</f>
        <v>0</v>
      </c>
      <c r="D709" s="611">
        <f>D10+D187+D654+D682+D703</f>
        <v>0</v>
      </c>
      <c r="E709" s="611">
        <f>E10+E187+E654+E682+E703</f>
        <v>0</v>
      </c>
      <c r="F709" s="611">
        <f>F10+F187+F654+F682+F703</f>
        <v>0</v>
      </c>
      <c r="G709" s="611">
        <f>G10+G187+G654+G682+G703</f>
        <v>0</v>
      </c>
      <c r="H709" s="616">
        <f t="shared" ref="H709" si="31">SUM(C709:G709)</f>
        <v>0</v>
      </c>
    </row>
    <row r="711" spans="1:8">
      <c r="A711" s="658"/>
      <c r="B711" s="659"/>
      <c r="C711" s="659"/>
      <c r="D711" s="659"/>
      <c r="E711" s="659"/>
      <c r="F711" s="659"/>
      <c r="G711" s="659"/>
    </row>
    <row r="712" spans="1:8">
      <c r="A712" s="593"/>
      <c r="B712" s="593"/>
      <c r="C712" s="595"/>
      <c r="D712" s="596"/>
      <c r="E712" s="595"/>
      <c r="F712" s="596"/>
      <c r="G712" s="593"/>
    </row>
    <row r="713" spans="1:8">
      <c r="A713" s="597" t="s">
        <v>16</v>
      </c>
      <c r="B713" s="598" t="s">
        <v>306</v>
      </c>
      <c r="C713" s="600" t="s">
        <v>13</v>
      </c>
      <c r="D713" s="601"/>
      <c r="E713" s="600" t="s">
        <v>14</v>
      </c>
      <c r="F713" s="601"/>
      <c r="G713" s="602" t="s">
        <v>15</v>
      </c>
    </row>
    <row r="714" spans="1:8">
      <c r="A714" s="603"/>
      <c r="B714" s="598" t="s">
        <v>17</v>
      </c>
      <c r="C714" s="605" t="s">
        <v>19</v>
      </c>
      <c r="D714" s="606" t="s">
        <v>20</v>
      </c>
      <c r="E714" s="606" t="s">
        <v>19</v>
      </c>
      <c r="F714" s="606" t="s">
        <v>20</v>
      </c>
      <c r="G714" s="607"/>
    </row>
    <row r="715" spans="1:8">
      <c r="A715" s="660">
        <v>1</v>
      </c>
      <c r="B715" s="661" t="s">
        <v>21</v>
      </c>
      <c r="C715" s="611">
        <f>C716+C733+C740+C750+C767+C799</f>
        <v>0</v>
      </c>
      <c r="D715" s="611">
        <f>D716+D733+D740+D750+D767+D799</f>
        <v>0</v>
      </c>
      <c r="E715" s="611">
        <f>E716+E733+E740+E750+E767+E799</f>
        <v>0</v>
      </c>
      <c r="F715" s="611">
        <f>F716+F733+F740+F750+F767+F799</f>
        <v>0</v>
      </c>
      <c r="G715" s="611">
        <f>SUM(C715:F715)</f>
        <v>0</v>
      </c>
    </row>
    <row r="716" spans="1:8">
      <c r="A716" s="662">
        <v>112</v>
      </c>
      <c r="B716" s="625" t="s">
        <v>29</v>
      </c>
      <c r="C716" s="611">
        <f>C717+C720+C726+C732</f>
        <v>0</v>
      </c>
      <c r="D716" s="611">
        <f>D717+D720+D726+D732</f>
        <v>0</v>
      </c>
      <c r="E716" s="611">
        <f>E717+E720+E726+E732</f>
        <v>0</v>
      </c>
      <c r="F716" s="611">
        <f>F717+F720+F726+F732</f>
        <v>0</v>
      </c>
      <c r="G716" s="611">
        <f t="shared" ref="G716:G767" si="32">SUM(C716:F716)</f>
        <v>0</v>
      </c>
    </row>
    <row r="717" spans="1:8">
      <c r="A717" s="663">
        <v>1121</v>
      </c>
      <c r="B717" s="626" t="s">
        <v>307</v>
      </c>
      <c r="C717" s="611">
        <f>SUM(C718:C719)</f>
        <v>0</v>
      </c>
      <c r="D717" s="611">
        <f>SUM(D718:D719)</f>
        <v>0</v>
      </c>
      <c r="E717" s="611">
        <f>SUM(E718:E719)</f>
        <v>0</v>
      </c>
      <c r="F717" s="611">
        <f>SUM(F718:F719)</f>
        <v>0</v>
      </c>
      <c r="G717" s="611">
        <f t="shared" si="32"/>
        <v>0</v>
      </c>
    </row>
    <row r="718" spans="1:8">
      <c r="A718" s="664">
        <v>11211</v>
      </c>
      <c r="B718" s="626" t="s">
        <v>308</v>
      </c>
      <c r="C718" s="620"/>
      <c r="D718" s="620"/>
      <c r="E718" s="620"/>
      <c r="F718" s="620"/>
      <c r="G718" s="611">
        <f t="shared" si="32"/>
        <v>0</v>
      </c>
    </row>
    <row r="719" spans="1:8">
      <c r="A719" s="664">
        <v>11219</v>
      </c>
      <c r="B719" s="626" t="s">
        <v>52</v>
      </c>
      <c r="C719" s="620"/>
      <c r="D719" s="620"/>
      <c r="E719" s="620"/>
      <c r="F719" s="620"/>
      <c r="G719" s="611">
        <f t="shared" si="32"/>
        <v>0</v>
      </c>
    </row>
    <row r="720" spans="1:8">
      <c r="A720" s="664">
        <v>1125</v>
      </c>
      <c r="B720" s="626" t="s">
        <v>309</v>
      </c>
      <c r="C720" s="611">
        <f>SUM(C721:C723)</f>
        <v>0</v>
      </c>
      <c r="D720" s="611">
        <f>SUM(D721:D723)</f>
        <v>0</v>
      </c>
      <c r="E720" s="611">
        <f>SUM(E721:E723)</f>
        <v>0</v>
      </c>
      <c r="F720" s="611">
        <f>SUM(F721:F723)</f>
        <v>0</v>
      </c>
      <c r="G720" s="611">
        <f t="shared" si="32"/>
        <v>0</v>
      </c>
    </row>
    <row r="721" spans="1:7">
      <c r="A721" s="664">
        <v>11251</v>
      </c>
      <c r="B721" s="626" t="s">
        <v>310</v>
      </c>
      <c r="C721" s="620"/>
      <c r="D721" s="620"/>
      <c r="E721" s="620"/>
      <c r="F721" s="620"/>
      <c r="G721" s="611">
        <f t="shared" si="32"/>
        <v>0</v>
      </c>
    </row>
    <row r="722" spans="1:7">
      <c r="A722" s="664">
        <v>11252</v>
      </c>
      <c r="B722" s="626" t="s">
        <v>311</v>
      </c>
      <c r="C722" s="620"/>
      <c r="D722" s="620"/>
      <c r="E722" s="620"/>
      <c r="F722" s="620"/>
      <c r="G722" s="611">
        <f t="shared" si="32"/>
        <v>0</v>
      </c>
    </row>
    <row r="723" spans="1:7">
      <c r="A723" s="664">
        <v>11259</v>
      </c>
      <c r="B723" s="626" t="s">
        <v>52</v>
      </c>
      <c r="C723" s="611">
        <f>SUM(C724:C725)</f>
        <v>0</v>
      </c>
      <c r="D723" s="611">
        <f>SUM(D724:D725)</f>
        <v>0</v>
      </c>
      <c r="E723" s="611">
        <f>SUM(E724:E725)</f>
        <v>0</v>
      </c>
      <c r="F723" s="611">
        <f>SUM(F724:F725)</f>
        <v>0</v>
      </c>
      <c r="G723" s="611">
        <f t="shared" si="32"/>
        <v>0</v>
      </c>
    </row>
    <row r="724" spans="1:7">
      <c r="A724" s="664">
        <v>112591</v>
      </c>
      <c r="B724" s="626" t="s">
        <v>312</v>
      </c>
      <c r="C724" s="620"/>
      <c r="D724" s="620"/>
      <c r="E724" s="620"/>
      <c r="F724" s="620"/>
      <c r="G724" s="611">
        <f t="shared" si="32"/>
        <v>0</v>
      </c>
    </row>
    <row r="725" spans="1:7">
      <c r="A725" s="664">
        <v>112592</v>
      </c>
      <c r="B725" s="626" t="s">
        <v>313</v>
      </c>
      <c r="C725" s="620"/>
      <c r="D725" s="620"/>
      <c r="E725" s="620"/>
      <c r="F725" s="620"/>
      <c r="G725" s="611">
        <f t="shared" si="32"/>
        <v>0</v>
      </c>
    </row>
    <row r="726" spans="1:7">
      <c r="A726" s="664">
        <v>1126</v>
      </c>
      <c r="B726" s="626" t="s">
        <v>314</v>
      </c>
      <c r="C726" s="611">
        <f>SUM(C727:C729)</f>
        <v>0</v>
      </c>
      <c r="D726" s="611">
        <f>SUM(D727:D729)</f>
        <v>0</v>
      </c>
      <c r="E726" s="611">
        <f>SUM(E727:E729)</f>
        <v>0</v>
      </c>
      <c r="F726" s="611">
        <f>SUM(F727:F729)</f>
        <v>0</v>
      </c>
      <c r="G726" s="611">
        <f t="shared" si="32"/>
        <v>0</v>
      </c>
    </row>
    <row r="727" spans="1:7">
      <c r="A727" s="664">
        <v>11261</v>
      </c>
      <c r="B727" s="626" t="s">
        <v>315</v>
      </c>
      <c r="C727" s="620"/>
      <c r="D727" s="620"/>
      <c r="E727" s="620"/>
      <c r="F727" s="620"/>
      <c r="G727" s="611">
        <f t="shared" si="32"/>
        <v>0</v>
      </c>
    </row>
    <row r="728" spans="1:7">
      <c r="A728" s="664">
        <v>11262</v>
      </c>
      <c r="B728" s="626" t="s">
        <v>316</v>
      </c>
      <c r="C728" s="620"/>
      <c r="D728" s="620"/>
      <c r="E728" s="620"/>
      <c r="F728" s="620"/>
      <c r="G728" s="611">
        <f t="shared" si="32"/>
        <v>0</v>
      </c>
    </row>
    <row r="729" spans="1:7">
      <c r="A729" s="664">
        <v>11269</v>
      </c>
      <c r="B729" s="626" t="s">
        <v>52</v>
      </c>
      <c r="C729" s="611">
        <f>SUM(C730:C731)</f>
        <v>0</v>
      </c>
      <c r="D729" s="611">
        <f>SUM(D730:D731)</f>
        <v>0</v>
      </c>
      <c r="E729" s="611">
        <f>SUM(E730:E731)</f>
        <v>0</v>
      </c>
      <c r="F729" s="611">
        <f>SUM(F730:F731)</f>
        <v>0</v>
      </c>
      <c r="G729" s="611">
        <f t="shared" si="32"/>
        <v>0</v>
      </c>
    </row>
    <row r="730" spans="1:7">
      <c r="A730" s="664">
        <v>112691</v>
      </c>
      <c r="B730" s="626" t="s">
        <v>317</v>
      </c>
      <c r="C730" s="620"/>
      <c r="D730" s="620"/>
      <c r="E730" s="620"/>
      <c r="F730" s="620"/>
      <c r="G730" s="611">
        <f t="shared" si="32"/>
        <v>0</v>
      </c>
    </row>
    <row r="731" spans="1:7">
      <c r="A731" s="664">
        <v>112692</v>
      </c>
      <c r="B731" s="626" t="s">
        <v>318</v>
      </c>
      <c r="C731" s="620"/>
      <c r="D731" s="620"/>
      <c r="E731" s="620"/>
      <c r="F731" s="620"/>
      <c r="G731" s="611">
        <f t="shared" si="32"/>
        <v>0</v>
      </c>
    </row>
    <row r="732" spans="1:7">
      <c r="A732" s="664">
        <v>1128</v>
      </c>
      <c r="B732" s="626" t="s">
        <v>43</v>
      </c>
      <c r="C732" s="620"/>
      <c r="D732" s="620"/>
      <c r="E732" s="620"/>
      <c r="F732" s="620"/>
      <c r="G732" s="611">
        <f t="shared" si="32"/>
        <v>0</v>
      </c>
    </row>
    <row r="733" spans="1:7">
      <c r="A733" s="660">
        <v>12</v>
      </c>
      <c r="B733" s="624" t="s">
        <v>319</v>
      </c>
      <c r="C733" s="611">
        <f>C734+C737</f>
        <v>0</v>
      </c>
      <c r="D733" s="611">
        <f>D734+D737</f>
        <v>0</v>
      </c>
      <c r="E733" s="611">
        <f>E734+E737</f>
        <v>0</v>
      </c>
      <c r="F733" s="611">
        <f>F734+F737</f>
        <v>0</v>
      </c>
      <c r="G733" s="611">
        <f t="shared" si="32"/>
        <v>0</v>
      </c>
    </row>
    <row r="734" spans="1:7">
      <c r="A734" s="664">
        <v>1215</v>
      </c>
      <c r="B734" s="626" t="s">
        <v>320</v>
      </c>
      <c r="C734" s="611">
        <f>SUM(C735:C736)</f>
        <v>0</v>
      </c>
      <c r="D734" s="611">
        <f>SUM(D735:D736)</f>
        <v>0</v>
      </c>
      <c r="E734" s="611">
        <f>SUM(E735:E736)</f>
        <v>0</v>
      </c>
      <c r="F734" s="611">
        <f>SUM(F735:F736)</f>
        <v>0</v>
      </c>
      <c r="G734" s="611">
        <f t="shared" si="32"/>
        <v>0</v>
      </c>
    </row>
    <row r="735" spans="1:7">
      <c r="A735" s="664">
        <v>12151</v>
      </c>
      <c r="B735" s="626" t="s">
        <v>321</v>
      </c>
      <c r="C735" s="620"/>
      <c r="D735" s="620"/>
      <c r="E735" s="620"/>
      <c r="F735" s="620"/>
      <c r="G735" s="611">
        <f t="shared" si="32"/>
        <v>0</v>
      </c>
    </row>
    <row r="736" spans="1:7">
      <c r="A736" s="664">
        <v>12159</v>
      </c>
      <c r="B736" s="626" t="s">
        <v>322</v>
      </c>
      <c r="C736" s="620"/>
      <c r="D736" s="620"/>
      <c r="E736" s="620"/>
      <c r="F736" s="620"/>
      <c r="G736" s="611">
        <f t="shared" si="32"/>
        <v>0</v>
      </c>
    </row>
    <row r="737" spans="1:306">
      <c r="A737" s="664">
        <v>1225</v>
      </c>
      <c r="B737" s="626" t="s">
        <v>323</v>
      </c>
      <c r="C737" s="611">
        <f>SUM(C738:C739)</f>
        <v>0</v>
      </c>
      <c r="D737" s="611">
        <f>SUM(D738:D739)</f>
        <v>0</v>
      </c>
      <c r="E737" s="611">
        <f>SUM(E738:E739)</f>
        <v>0</v>
      </c>
      <c r="F737" s="611">
        <f>SUM(F738:F739)</f>
        <v>0</v>
      </c>
      <c r="G737" s="611">
        <f t="shared" si="32"/>
        <v>0</v>
      </c>
    </row>
    <row r="738" spans="1:306">
      <c r="A738" s="664">
        <v>12251</v>
      </c>
      <c r="B738" s="626" t="s">
        <v>324</v>
      </c>
      <c r="C738" s="620"/>
      <c r="D738" s="620"/>
      <c r="E738" s="620"/>
      <c r="F738" s="620"/>
      <c r="G738" s="611">
        <f t="shared" si="32"/>
        <v>0</v>
      </c>
    </row>
    <row r="739" spans="1:306">
      <c r="A739" s="664">
        <v>12259</v>
      </c>
      <c r="B739" s="626" t="s">
        <v>325</v>
      </c>
      <c r="C739" s="620"/>
      <c r="D739" s="620"/>
      <c r="E739" s="620"/>
      <c r="F739" s="620"/>
      <c r="G739" s="611">
        <f t="shared" si="32"/>
        <v>0</v>
      </c>
    </row>
    <row r="740" spans="1:306">
      <c r="A740" s="660">
        <v>13</v>
      </c>
      <c r="B740" s="624" t="s">
        <v>84</v>
      </c>
      <c r="C740" s="611">
        <f>C741</f>
        <v>0</v>
      </c>
      <c r="D740" s="611">
        <f>D747</f>
        <v>0</v>
      </c>
      <c r="E740" s="611">
        <f>E741</f>
        <v>0</v>
      </c>
      <c r="F740" s="611">
        <f>F747</f>
        <v>0</v>
      </c>
      <c r="G740" s="611">
        <f t="shared" si="32"/>
        <v>0</v>
      </c>
    </row>
    <row r="741" spans="1:306">
      <c r="A741" s="637">
        <v>131</v>
      </c>
      <c r="B741" s="625" t="s">
        <v>85</v>
      </c>
      <c r="C741" s="611">
        <f>SUM(C742:C744)</f>
        <v>0</v>
      </c>
      <c r="D741" s="614"/>
      <c r="E741" s="611">
        <f>SUM(E742:E744)</f>
        <v>0</v>
      </c>
      <c r="F741" s="614"/>
      <c r="G741" s="611">
        <f>C741+E741</f>
        <v>0</v>
      </c>
    </row>
    <row r="742" spans="1:306">
      <c r="A742" s="618">
        <v>1311</v>
      </c>
      <c r="B742" s="626" t="s">
        <v>326</v>
      </c>
      <c r="C742" s="620"/>
      <c r="D742" s="614"/>
      <c r="E742" s="620"/>
      <c r="F742" s="614"/>
      <c r="G742" s="611">
        <f t="shared" ref="G742:G746" si="33">C742+E742</f>
        <v>0</v>
      </c>
    </row>
    <row r="743" spans="1:306">
      <c r="A743" s="618">
        <v>1312</v>
      </c>
      <c r="B743" s="626" t="s">
        <v>327</v>
      </c>
      <c r="C743" s="620"/>
      <c r="D743" s="614"/>
      <c r="E743" s="620"/>
      <c r="F743" s="614"/>
      <c r="G743" s="611">
        <f t="shared" si="33"/>
        <v>0</v>
      </c>
      <c r="H743" s="183"/>
      <c r="K743" s="183"/>
      <c r="L743" s="183"/>
      <c r="M743" s="183"/>
      <c r="N743" s="183"/>
      <c r="O743" s="183"/>
      <c r="P743" s="183"/>
      <c r="Q743" s="183"/>
      <c r="R743" s="183"/>
      <c r="S743" s="183"/>
      <c r="T743" s="183"/>
      <c r="U743" s="183"/>
      <c r="V743" s="183"/>
      <c r="W743" s="183"/>
      <c r="X743" s="183"/>
      <c r="Y743" s="183"/>
      <c r="Z743" s="183"/>
      <c r="AA743" s="183"/>
      <c r="AB743" s="183"/>
      <c r="AC743" s="183"/>
      <c r="AD743" s="183"/>
      <c r="AE743" s="183"/>
      <c r="AF743" s="183"/>
      <c r="AG743" s="183"/>
      <c r="AH743" s="183"/>
      <c r="AI743" s="183"/>
      <c r="AJ743" s="183"/>
      <c r="AK743" s="183"/>
      <c r="AL743" s="183"/>
      <c r="AM743" s="183"/>
      <c r="AN743" s="183"/>
      <c r="AO743" s="183"/>
      <c r="AP743" s="183"/>
      <c r="AQ743" s="183"/>
      <c r="AR743" s="183"/>
      <c r="AS743" s="183"/>
      <c r="AT743" s="183"/>
      <c r="AU743" s="183"/>
      <c r="AV743" s="183"/>
      <c r="AW743" s="183"/>
      <c r="AX743" s="183"/>
      <c r="AY743" s="183"/>
      <c r="AZ743" s="183"/>
      <c r="BA743" s="183"/>
      <c r="BB743" s="183"/>
      <c r="BC743" s="183"/>
      <c r="BD743" s="183"/>
      <c r="BE743" s="183"/>
      <c r="BF743" s="183"/>
      <c r="BG743" s="183"/>
      <c r="BH743" s="183"/>
      <c r="BI743" s="183"/>
      <c r="BJ743" s="183"/>
      <c r="BK743" s="183"/>
      <c r="BL743" s="183"/>
      <c r="BM743" s="183"/>
      <c r="BN743" s="183"/>
      <c r="BO743" s="183"/>
      <c r="BP743" s="183"/>
      <c r="BQ743" s="183"/>
      <c r="BR743" s="183"/>
      <c r="BS743" s="183"/>
      <c r="BT743" s="183"/>
      <c r="BU743" s="183"/>
      <c r="BV743" s="183"/>
      <c r="BW743" s="183"/>
      <c r="BX743" s="183"/>
      <c r="BY743" s="183"/>
      <c r="BZ743" s="183"/>
      <c r="CA743" s="183"/>
      <c r="CB743" s="183"/>
      <c r="CC743" s="183"/>
      <c r="CD743" s="183"/>
      <c r="CE743" s="183"/>
      <c r="CF743" s="183"/>
      <c r="CG743" s="183"/>
      <c r="CH743" s="183"/>
      <c r="CI743" s="183"/>
      <c r="CJ743" s="183"/>
      <c r="CK743" s="183"/>
      <c r="CL743" s="183"/>
      <c r="CM743" s="183"/>
      <c r="CN743" s="183"/>
      <c r="CO743" s="183"/>
      <c r="CP743" s="183"/>
      <c r="CQ743" s="183"/>
      <c r="CR743" s="183"/>
      <c r="CS743" s="183"/>
      <c r="CT743" s="183"/>
      <c r="CU743" s="183"/>
      <c r="CV743" s="183"/>
      <c r="CW743" s="183"/>
      <c r="CX743" s="183"/>
      <c r="CY743" s="183"/>
      <c r="CZ743" s="183"/>
      <c r="DA743" s="183"/>
      <c r="DB743" s="183"/>
      <c r="DC743" s="183"/>
      <c r="DD743" s="183"/>
      <c r="DE743" s="183"/>
      <c r="DF743" s="183"/>
      <c r="DG743" s="183"/>
      <c r="DH743" s="183"/>
      <c r="DI743" s="183"/>
      <c r="DJ743" s="183"/>
      <c r="DK743" s="183"/>
      <c r="DL743" s="183"/>
      <c r="DM743" s="183"/>
      <c r="DN743" s="183"/>
      <c r="DO743" s="183"/>
      <c r="DP743" s="183"/>
      <c r="DQ743" s="183"/>
      <c r="DR743" s="183"/>
      <c r="DS743" s="183"/>
      <c r="DT743" s="183"/>
      <c r="DU743" s="183"/>
      <c r="DV743" s="183"/>
      <c r="DW743" s="183"/>
      <c r="DX743" s="183"/>
      <c r="DY743" s="183"/>
      <c r="DZ743" s="183"/>
      <c r="EA743" s="183"/>
      <c r="EB743" s="183"/>
      <c r="EC743" s="183"/>
      <c r="ED743" s="183"/>
      <c r="EE743" s="183"/>
      <c r="EF743" s="183"/>
      <c r="EG743" s="183"/>
      <c r="EH743" s="183"/>
      <c r="EI743" s="183"/>
      <c r="EJ743" s="183"/>
      <c r="EK743" s="183"/>
      <c r="EL743" s="183"/>
      <c r="EM743" s="183"/>
      <c r="EN743" s="183"/>
      <c r="EO743" s="183"/>
      <c r="EP743" s="183"/>
      <c r="EQ743" s="183"/>
      <c r="ER743" s="183"/>
      <c r="ES743" s="183"/>
      <c r="ET743" s="183"/>
      <c r="EU743" s="183"/>
      <c r="EV743" s="183"/>
      <c r="EW743" s="183"/>
      <c r="EX743" s="183"/>
      <c r="EY743" s="183"/>
      <c r="EZ743" s="183"/>
      <c r="FA743" s="183"/>
      <c r="FB743" s="183"/>
      <c r="FC743" s="183"/>
      <c r="FD743" s="183"/>
      <c r="FE743" s="183"/>
      <c r="FF743" s="183"/>
      <c r="FG743" s="183"/>
      <c r="FH743" s="183"/>
      <c r="FI743" s="183"/>
      <c r="FJ743" s="183"/>
      <c r="FK743" s="183"/>
      <c r="FL743" s="183"/>
      <c r="FM743" s="183"/>
      <c r="FN743" s="183"/>
      <c r="FO743" s="183"/>
      <c r="FP743" s="183"/>
      <c r="FQ743" s="183"/>
      <c r="FR743" s="183"/>
      <c r="FS743" s="183"/>
      <c r="FT743" s="183"/>
      <c r="FU743" s="183"/>
      <c r="FV743" s="183"/>
      <c r="FW743" s="183"/>
      <c r="FX743" s="183"/>
      <c r="FY743" s="183"/>
      <c r="FZ743" s="183"/>
      <c r="GA743" s="183"/>
      <c r="GB743" s="183"/>
      <c r="GC743" s="183"/>
      <c r="GD743" s="183"/>
      <c r="GE743" s="183"/>
      <c r="GF743" s="183"/>
      <c r="GG743" s="183"/>
      <c r="GH743" s="183"/>
      <c r="GI743" s="183"/>
      <c r="GJ743" s="183"/>
      <c r="GK743" s="183"/>
      <c r="GL743" s="183"/>
      <c r="GM743" s="183"/>
      <c r="GN743" s="183"/>
      <c r="GO743" s="183"/>
      <c r="GP743" s="183"/>
      <c r="GQ743" s="183"/>
      <c r="GR743" s="183"/>
      <c r="GS743" s="183"/>
      <c r="GT743" s="183"/>
      <c r="GU743" s="183"/>
      <c r="GV743" s="183"/>
      <c r="GW743" s="183"/>
      <c r="GX743" s="183"/>
      <c r="GY743" s="183"/>
      <c r="GZ743" s="183"/>
      <c r="HA743" s="183"/>
      <c r="HB743" s="183"/>
      <c r="HC743" s="183"/>
      <c r="HD743" s="183"/>
      <c r="HE743" s="183"/>
      <c r="HF743" s="183"/>
      <c r="HG743" s="183"/>
      <c r="HH743" s="183"/>
      <c r="HI743" s="183"/>
      <c r="HJ743" s="183"/>
      <c r="HK743" s="183"/>
      <c r="HL743" s="183"/>
      <c r="HM743" s="183"/>
      <c r="HN743" s="183"/>
      <c r="HO743" s="183"/>
      <c r="HP743" s="183"/>
      <c r="HQ743" s="183"/>
      <c r="HR743" s="183"/>
      <c r="HS743" s="183"/>
      <c r="HT743" s="183"/>
      <c r="HU743" s="183"/>
      <c r="HV743" s="183"/>
      <c r="HW743" s="183"/>
      <c r="HX743" s="183"/>
      <c r="HY743" s="183"/>
      <c r="HZ743" s="183"/>
      <c r="IA743" s="183"/>
      <c r="IB743" s="183"/>
      <c r="IC743" s="183"/>
      <c r="ID743" s="183"/>
      <c r="IE743" s="183"/>
      <c r="IF743" s="183"/>
      <c r="IG743" s="183"/>
      <c r="IH743" s="183"/>
      <c r="II743" s="183"/>
      <c r="IJ743" s="183"/>
      <c r="IK743" s="183"/>
      <c r="IL743" s="183"/>
      <c r="IM743" s="183"/>
      <c r="IN743" s="183"/>
      <c r="IO743" s="183"/>
      <c r="IP743" s="183"/>
      <c r="IQ743" s="183"/>
      <c r="IR743" s="183"/>
      <c r="IS743" s="183"/>
      <c r="IT743" s="183"/>
      <c r="IU743" s="183"/>
      <c r="IV743" s="183"/>
      <c r="IW743" s="183"/>
      <c r="IX743" s="183"/>
      <c r="IY743" s="183"/>
      <c r="IZ743" s="183"/>
      <c r="JA743" s="183"/>
      <c r="JB743" s="183"/>
      <c r="JC743" s="183"/>
      <c r="JD743" s="183"/>
      <c r="JE743" s="183"/>
      <c r="JF743" s="183"/>
      <c r="JG743" s="183"/>
      <c r="JH743" s="183"/>
      <c r="JI743" s="183"/>
      <c r="JJ743" s="183"/>
      <c r="JK743" s="183"/>
      <c r="JL743" s="183"/>
      <c r="JM743" s="183"/>
      <c r="JN743" s="183"/>
      <c r="JO743" s="183"/>
      <c r="JP743" s="183"/>
      <c r="JQ743" s="183"/>
      <c r="JR743" s="183"/>
      <c r="JS743" s="183"/>
      <c r="JT743" s="183"/>
      <c r="JU743" s="183"/>
      <c r="JV743" s="183"/>
      <c r="JW743" s="183"/>
      <c r="JX743" s="183"/>
      <c r="JY743" s="183"/>
      <c r="JZ743" s="183"/>
      <c r="KA743" s="183"/>
      <c r="KB743" s="183"/>
      <c r="KC743" s="183"/>
      <c r="KD743" s="183"/>
      <c r="KE743" s="183"/>
      <c r="KF743" s="183"/>
      <c r="KG743" s="183"/>
      <c r="KH743" s="183"/>
      <c r="KI743" s="183"/>
      <c r="KJ743" s="183"/>
      <c r="KK743" s="183"/>
      <c r="KL743" s="183"/>
      <c r="KM743" s="183"/>
      <c r="KN743" s="183"/>
      <c r="KO743" s="183"/>
      <c r="KP743" s="183"/>
      <c r="KQ743" s="183"/>
      <c r="KR743" s="183"/>
      <c r="KS743" s="183"/>
      <c r="KT743" s="183"/>
    </row>
    <row r="744" spans="1:306">
      <c r="A744" s="618">
        <v>1319</v>
      </c>
      <c r="B744" s="626" t="s">
        <v>88</v>
      </c>
      <c r="C744" s="611">
        <f>SUM(C745:C746)</f>
        <v>0</v>
      </c>
      <c r="D744" s="614"/>
      <c r="E744" s="611">
        <f>SUM(E745:E746)</f>
        <v>0</v>
      </c>
      <c r="F744" s="614"/>
      <c r="G744" s="611">
        <f t="shared" si="33"/>
        <v>0</v>
      </c>
      <c r="H744" s="183"/>
      <c r="K744" s="183"/>
      <c r="L744" s="183"/>
      <c r="M744" s="183"/>
      <c r="N744" s="183"/>
      <c r="O744" s="183"/>
      <c r="P744" s="183"/>
      <c r="Q744" s="183"/>
      <c r="R744" s="183"/>
      <c r="S744" s="183"/>
      <c r="T744" s="183"/>
      <c r="U744" s="183"/>
      <c r="V744" s="183"/>
      <c r="W744" s="183"/>
      <c r="X744" s="183"/>
      <c r="Y744" s="183"/>
      <c r="Z744" s="183"/>
      <c r="AA744" s="183"/>
      <c r="AB744" s="183"/>
      <c r="AC744" s="183"/>
      <c r="AD744" s="183"/>
      <c r="AE744" s="183"/>
      <c r="AF744" s="183"/>
      <c r="AG744" s="183"/>
      <c r="AH744" s="183"/>
      <c r="AI744" s="183"/>
      <c r="AJ744" s="183"/>
      <c r="AK744" s="183"/>
      <c r="AL744" s="183"/>
      <c r="AM744" s="183"/>
      <c r="AN744" s="183"/>
      <c r="AO744" s="183"/>
      <c r="AP744" s="183"/>
      <c r="AQ744" s="183"/>
      <c r="AR744" s="183"/>
      <c r="AS744" s="183"/>
      <c r="AT744" s="183"/>
      <c r="AU744" s="183"/>
      <c r="AV744" s="183"/>
      <c r="AW744" s="183"/>
      <c r="AX744" s="183"/>
      <c r="AY744" s="183"/>
      <c r="AZ744" s="183"/>
      <c r="BA744" s="183"/>
      <c r="BB744" s="183"/>
      <c r="BC744" s="183"/>
      <c r="BD744" s="183"/>
      <c r="BE744" s="183"/>
      <c r="BF744" s="183"/>
      <c r="BG744" s="183"/>
      <c r="BH744" s="183"/>
      <c r="BI744" s="183"/>
      <c r="BJ744" s="183"/>
      <c r="BK744" s="183"/>
      <c r="BL744" s="183"/>
      <c r="BM744" s="183"/>
      <c r="BN744" s="183"/>
      <c r="BO744" s="183"/>
      <c r="BP744" s="183"/>
      <c r="BQ744" s="183"/>
      <c r="BR744" s="183"/>
      <c r="BS744" s="183"/>
      <c r="BT744" s="183"/>
      <c r="BU744" s="183"/>
      <c r="BV744" s="183"/>
      <c r="BW744" s="183"/>
      <c r="BX744" s="183"/>
      <c r="BY744" s="183"/>
      <c r="BZ744" s="183"/>
      <c r="CA744" s="183"/>
      <c r="CB744" s="183"/>
      <c r="CC744" s="183"/>
      <c r="CD744" s="183"/>
      <c r="CE744" s="183"/>
      <c r="CF744" s="183"/>
      <c r="CG744" s="183"/>
      <c r="CH744" s="183"/>
      <c r="CI744" s="183"/>
      <c r="CJ744" s="183"/>
      <c r="CK744" s="183"/>
      <c r="CL744" s="183"/>
      <c r="CM744" s="183"/>
      <c r="CN744" s="183"/>
      <c r="CO744" s="183"/>
      <c r="CP744" s="183"/>
      <c r="CQ744" s="183"/>
      <c r="CR744" s="183"/>
      <c r="CS744" s="183"/>
      <c r="CT744" s="183"/>
      <c r="CU744" s="183"/>
      <c r="CV744" s="183"/>
      <c r="CW744" s="183"/>
      <c r="CX744" s="183"/>
      <c r="CY744" s="183"/>
      <c r="CZ744" s="183"/>
      <c r="DA744" s="183"/>
      <c r="DB744" s="183"/>
      <c r="DC744" s="183"/>
      <c r="DD744" s="183"/>
      <c r="DE744" s="183"/>
      <c r="DF744" s="183"/>
      <c r="DG744" s="183"/>
      <c r="DH744" s="183"/>
      <c r="DI744" s="183"/>
      <c r="DJ744" s="183"/>
      <c r="DK744" s="183"/>
      <c r="DL744" s="183"/>
      <c r="DM744" s="183"/>
      <c r="DN744" s="183"/>
      <c r="DO744" s="183"/>
      <c r="DP744" s="183"/>
      <c r="DQ744" s="183"/>
      <c r="DR744" s="183"/>
      <c r="DS744" s="183"/>
      <c r="DT744" s="183"/>
      <c r="DU744" s="183"/>
      <c r="DV744" s="183"/>
      <c r="DW744" s="183"/>
      <c r="DX744" s="183"/>
      <c r="DY744" s="183"/>
      <c r="DZ744" s="183"/>
      <c r="EA744" s="183"/>
      <c r="EB744" s="183"/>
      <c r="EC744" s="183"/>
      <c r="ED744" s="183"/>
      <c r="EE744" s="183"/>
      <c r="EF744" s="183"/>
      <c r="EG744" s="183"/>
      <c r="EH744" s="183"/>
      <c r="EI744" s="183"/>
      <c r="EJ744" s="183"/>
      <c r="EK744" s="183"/>
      <c r="EL744" s="183"/>
      <c r="EM744" s="183"/>
      <c r="EN744" s="183"/>
      <c r="EO744" s="183"/>
      <c r="EP744" s="183"/>
      <c r="EQ744" s="183"/>
      <c r="ER744" s="183"/>
      <c r="ES744" s="183"/>
      <c r="ET744" s="183"/>
      <c r="EU744" s="183"/>
      <c r="EV744" s="183"/>
      <c r="EW744" s="183"/>
      <c r="EX744" s="183"/>
      <c r="EY744" s="183"/>
      <c r="EZ744" s="183"/>
      <c r="FA744" s="183"/>
      <c r="FB744" s="183"/>
      <c r="FC744" s="183"/>
      <c r="FD744" s="183"/>
      <c r="FE744" s="183"/>
      <c r="FF744" s="183"/>
      <c r="FG744" s="183"/>
      <c r="FH744" s="183"/>
      <c r="FI744" s="183"/>
      <c r="FJ744" s="183"/>
      <c r="FK744" s="183"/>
      <c r="FL744" s="183"/>
      <c r="FM744" s="183"/>
      <c r="FN744" s="183"/>
      <c r="FO744" s="183"/>
      <c r="FP744" s="183"/>
      <c r="FQ744" s="183"/>
      <c r="FR744" s="183"/>
      <c r="FS744" s="183"/>
      <c r="FT744" s="183"/>
      <c r="FU744" s="183"/>
      <c r="FV744" s="183"/>
      <c r="FW744" s="183"/>
      <c r="FX744" s="183"/>
      <c r="FY744" s="183"/>
      <c r="FZ744" s="183"/>
      <c r="GA744" s="183"/>
      <c r="GB744" s="183"/>
      <c r="GC744" s="183"/>
      <c r="GD744" s="183"/>
      <c r="GE744" s="183"/>
      <c r="GF744" s="183"/>
      <c r="GG744" s="183"/>
      <c r="GH744" s="183"/>
      <c r="GI744" s="183"/>
      <c r="GJ744" s="183"/>
      <c r="GK744" s="183"/>
      <c r="GL744" s="183"/>
      <c r="GM744" s="183"/>
      <c r="GN744" s="183"/>
      <c r="GO744" s="183"/>
      <c r="GP744" s="183"/>
      <c r="GQ744" s="183"/>
      <c r="GR744" s="183"/>
      <c r="GS744" s="183"/>
      <c r="GT744" s="183"/>
      <c r="GU744" s="183"/>
      <c r="GV744" s="183"/>
      <c r="GW744" s="183"/>
      <c r="GX744" s="183"/>
      <c r="GY744" s="183"/>
      <c r="GZ744" s="183"/>
      <c r="HA744" s="183"/>
      <c r="HB744" s="183"/>
      <c r="HC744" s="183"/>
      <c r="HD744" s="183"/>
      <c r="HE744" s="183"/>
      <c r="HF744" s="183"/>
      <c r="HG744" s="183"/>
      <c r="HH744" s="183"/>
      <c r="HI744" s="183"/>
      <c r="HJ744" s="183"/>
      <c r="HK744" s="183"/>
      <c r="HL744" s="183"/>
      <c r="HM744" s="183"/>
      <c r="HN744" s="183"/>
      <c r="HO744" s="183"/>
      <c r="HP744" s="183"/>
      <c r="HQ744" s="183"/>
      <c r="HR744" s="183"/>
      <c r="HS744" s="183"/>
      <c r="HT744" s="183"/>
      <c r="HU744" s="183"/>
      <c r="HV744" s="183"/>
      <c r="HW744" s="183"/>
      <c r="HX744" s="183"/>
      <c r="HY744" s="183"/>
      <c r="HZ744" s="183"/>
      <c r="IA744" s="183"/>
      <c r="IB744" s="183"/>
      <c r="IC744" s="183"/>
      <c r="ID744" s="183"/>
      <c r="IE744" s="183"/>
      <c r="IF744" s="183"/>
      <c r="IG744" s="183"/>
      <c r="IH744" s="183"/>
      <c r="II744" s="183"/>
      <c r="IJ744" s="183"/>
      <c r="IK744" s="183"/>
      <c r="IL744" s="183"/>
      <c r="IM744" s="183"/>
      <c r="IN744" s="183"/>
      <c r="IO744" s="183"/>
      <c r="IP744" s="183"/>
      <c r="IQ744" s="183"/>
      <c r="IR744" s="183"/>
      <c r="IS744" s="183"/>
      <c r="IT744" s="183"/>
      <c r="IU744" s="183"/>
      <c r="IV744" s="183"/>
      <c r="IW744" s="183"/>
      <c r="IX744" s="183"/>
      <c r="IY744" s="183"/>
      <c r="IZ744" s="183"/>
      <c r="JA744" s="183"/>
      <c r="JB744" s="183"/>
      <c r="JC744" s="183"/>
      <c r="JD744" s="183"/>
      <c r="JE744" s="183"/>
      <c r="JF744" s="183"/>
      <c r="JG744" s="183"/>
      <c r="JH744" s="183"/>
      <c r="JI744" s="183"/>
      <c r="JJ744" s="183"/>
      <c r="JK744" s="183"/>
      <c r="JL744" s="183"/>
      <c r="JM744" s="183"/>
      <c r="JN744" s="183"/>
      <c r="JO744" s="183"/>
      <c r="JP744" s="183"/>
      <c r="JQ744" s="183"/>
      <c r="JR744" s="183"/>
      <c r="JS744" s="183"/>
      <c r="JT744" s="183"/>
      <c r="JU744" s="183"/>
      <c r="JV744" s="183"/>
      <c r="JW744" s="183"/>
      <c r="JX744" s="183"/>
      <c r="JY744" s="183"/>
      <c r="JZ744" s="183"/>
      <c r="KA744" s="183"/>
      <c r="KB744" s="183"/>
      <c r="KC744" s="183"/>
      <c r="KD744" s="183"/>
      <c r="KE744" s="183"/>
      <c r="KF744" s="183"/>
      <c r="KG744" s="183"/>
      <c r="KH744" s="183"/>
      <c r="KI744" s="183"/>
      <c r="KJ744" s="183"/>
      <c r="KK744" s="183"/>
      <c r="KL744" s="183"/>
      <c r="KM744" s="183"/>
      <c r="KN744" s="183"/>
      <c r="KO744" s="183"/>
      <c r="KP744" s="183"/>
      <c r="KQ744" s="183"/>
      <c r="KR744" s="183"/>
      <c r="KS744" s="183"/>
      <c r="KT744" s="183"/>
    </row>
    <row r="745" spans="1:306">
      <c r="A745" s="618">
        <v>13191</v>
      </c>
      <c r="B745" s="626" t="s">
        <v>328</v>
      </c>
      <c r="C745" s="620"/>
      <c r="D745" s="614"/>
      <c r="E745" s="620"/>
      <c r="F745" s="614"/>
      <c r="G745" s="611">
        <f t="shared" si="33"/>
        <v>0</v>
      </c>
      <c r="H745" s="183"/>
      <c r="K745" s="183"/>
      <c r="L745" s="183"/>
      <c r="M745" s="183"/>
      <c r="N745" s="183"/>
      <c r="O745" s="183"/>
      <c r="P745" s="183"/>
      <c r="Q745" s="183"/>
      <c r="R745" s="183"/>
      <c r="S745" s="183"/>
      <c r="T745" s="183"/>
      <c r="U745" s="183"/>
      <c r="V745" s="183"/>
      <c r="W745" s="183"/>
      <c r="X745" s="183"/>
      <c r="Y745" s="183"/>
      <c r="Z745" s="183"/>
      <c r="AA745" s="183"/>
      <c r="AB745" s="183"/>
      <c r="AC745" s="183"/>
      <c r="AD745" s="183"/>
      <c r="AE745" s="183"/>
      <c r="AF745" s="183"/>
      <c r="AG745" s="183"/>
      <c r="AH745" s="183"/>
      <c r="AI745" s="183"/>
      <c r="AJ745" s="183"/>
      <c r="AK745" s="183"/>
      <c r="AL745" s="183"/>
      <c r="AM745" s="183"/>
      <c r="AN745" s="183"/>
      <c r="AO745" s="183"/>
      <c r="AP745" s="183"/>
      <c r="AQ745" s="183"/>
      <c r="AR745" s="183"/>
      <c r="AS745" s="183"/>
      <c r="AT745" s="183"/>
      <c r="AU745" s="183"/>
      <c r="AV745" s="183"/>
      <c r="AW745" s="183"/>
      <c r="AX745" s="183"/>
      <c r="AY745" s="183"/>
      <c r="AZ745" s="183"/>
      <c r="BA745" s="183"/>
      <c r="BB745" s="183"/>
      <c r="BC745" s="183"/>
      <c r="BD745" s="183"/>
      <c r="BE745" s="183"/>
      <c r="BF745" s="183"/>
      <c r="BG745" s="183"/>
      <c r="BH745" s="183"/>
      <c r="BI745" s="183"/>
      <c r="BJ745" s="183"/>
      <c r="BK745" s="183"/>
      <c r="BL745" s="183"/>
      <c r="BM745" s="183"/>
      <c r="BN745" s="183"/>
      <c r="BO745" s="183"/>
      <c r="BP745" s="183"/>
      <c r="BQ745" s="183"/>
      <c r="BR745" s="183"/>
      <c r="BS745" s="183"/>
      <c r="BT745" s="183"/>
      <c r="BU745" s="183"/>
      <c r="BV745" s="183"/>
      <c r="BW745" s="183"/>
      <c r="BX745" s="183"/>
      <c r="BY745" s="183"/>
      <c r="BZ745" s="183"/>
      <c r="CA745" s="183"/>
      <c r="CB745" s="183"/>
      <c r="CC745" s="183"/>
      <c r="CD745" s="183"/>
      <c r="CE745" s="183"/>
      <c r="CF745" s="183"/>
      <c r="CG745" s="183"/>
      <c r="CH745" s="183"/>
      <c r="CI745" s="183"/>
      <c r="CJ745" s="183"/>
      <c r="CK745" s="183"/>
      <c r="CL745" s="183"/>
      <c r="CM745" s="183"/>
      <c r="CN745" s="183"/>
      <c r="CO745" s="183"/>
      <c r="CP745" s="183"/>
      <c r="CQ745" s="183"/>
      <c r="CR745" s="183"/>
      <c r="CS745" s="183"/>
      <c r="CT745" s="183"/>
      <c r="CU745" s="183"/>
      <c r="CV745" s="183"/>
      <c r="CW745" s="183"/>
      <c r="CX745" s="183"/>
      <c r="CY745" s="183"/>
      <c r="CZ745" s="183"/>
      <c r="DA745" s="183"/>
      <c r="DB745" s="183"/>
      <c r="DC745" s="183"/>
      <c r="DD745" s="183"/>
      <c r="DE745" s="183"/>
      <c r="DF745" s="183"/>
      <c r="DG745" s="183"/>
      <c r="DH745" s="183"/>
      <c r="DI745" s="183"/>
      <c r="DJ745" s="183"/>
      <c r="DK745" s="183"/>
      <c r="DL745" s="183"/>
      <c r="DM745" s="183"/>
      <c r="DN745" s="183"/>
      <c r="DO745" s="183"/>
      <c r="DP745" s="183"/>
      <c r="DQ745" s="183"/>
      <c r="DR745" s="183"/>
      <c r="DS745" s="183"/>
      <c r="DT745" s="183"/>
      <c r="DU745" s="183"/>
      <c r="DV745" s="183"/>
      <c r="DW745" s="183"/>
      <c r="DX745" s="183"/>
      <c r="DY745" s="183"/>
      <c r="DZ745" s="183"/>
      <c r="EA745" s="183"/>
      <c r="EB745" s="183"/>
      <c r="EC745" s="183"/>
      <c r="ED745" s="183"/>
      <c r="EE745" s="183"/>
      <c r="EF745" s="183"/>
      <c r="EG745" s="183"/>
      <c r="EH745" s="183"/>
      <c r="EI745" s="183"/>
      <c r="EJ745" s="183"/>
      <c r="EK745" s="183"/>
      <c r="EL745" s="183"/>
      <c r="EM745" s="183"/>
      <c r="EN745" s="183"/>
      <c r="EO745" s="183"/>
      <c r="EP745" s="183"/>
      <c r="EQ745" s="183"/>
      <c r="ER745" s="183"/>
      <c r="ES745" s="183"/>
      <c r="ET745" s="183"/>
      <c r="EU745" s="183"/>
      <c r="EV745" s="183"/>
      <c r="EW745" s="183"/>
      <c r="EX745" s="183"/>
      <c r="EY745" s="183"/>
      <c r="EZ745" s="183"/>
      <c r="FA745" s="183"/>
      <c r="FB745" s="183"/>
      <c r="FC745" s="183"/>
      <c r="FD745" s="183"/>
      <c r="FE745" s="183"/>
      <c r="FF745" s="183"/>
      <c r="FG745" s="183"/>
      <c r="FH745" s="183"/>
      <c r="FI745" s="183"/>
      <c r="FJ745" s="183"/>
      <c r="FK745" s="183"/>
      <c r="FL745" s="183"/>
      <c r="FM745" s="183"/>
      <c r="FN745" s="183"/>
      <c r="FO745" s="183"/>
      <c r="FP745" s="183"/>
      <c r="FQ745" s="183"/>
      <c r="FR745" s="183"/>
      <c r="FS745" s="183"/>
      <c r="FT745" s="183"/>
      <c r="FU745" s="183"/>
      <c r="FV745" s="183"/>
      <c r="FW745" s="183"/>
      <c r="FX745" s="183"/>
      <c r="FY745" s="183"/>
      <c r="FZ745" s="183"/>
      <c r="GA745" s="183"/>
      <c r="GB745" s="183"/>
      <c r="GC745" s="183"/>
      <c r="GD745" s="183"/>
      <c r="GE745" s="183"/>
      <c r="GF745" s="183"/>
      <c r="GG745" s="183"/>
      <c r="GH745" s="183"/>
      <c r="GI745" s="183"/>
      <c r="GJ745" s="183"/>
      <c r="GK745" s="183"/>
      <c r="GL745" s="183"/>
      <c r="GM745" s="183"/>
      <c r="GN745" s="183"/>
      <c r="GO745" s="183"/>
      <c r="GP745" s="183"/>
      <c r="GQ745" s="183"/>
      <c r="GR745" s="183"/>
      <c r="GS745" s="183"/>
      <c r="GT745" s="183"/>
      <c r="GU745" s="183"/>
      <c r="GV745" s="183"/>
      <c r="GW745" s="183"/>
      <c r="GX745" s="183"/>
      <c r="GY745" s="183"/>
      <c r="GZ745" s="183"/>
      <c r="HA745" s="183"/>
      <c r="HB745" s="183"/>
      <c r="HC745" s="183"/>
      <c r="HD745" s="183"/>
      <c r="HE745" s="183"/>
      <c r="HF745" s="183"/>
      <c r="HG745" s="183"/>
      <c r="HH745" s="183"/>
      <c r="HI745" s="183"/>
      <c r="HJ745" s="183"/>
      <c r="HK745" s="183"/>
      <c r="HL745" s="183"/>
      <c r="HM745" s="183"/>
      <c r="HN745" s="183"/>
      <c r="HO745" s="183"/>
      <c r="HP745" s="183"/>
      <c r="HQ745" s="183"/>
      <c r="HR745" s="183"/>
      <c r="HS745" s="183"/>
      <c r="HT745" s="183"/>
      <c r="HU745" s="183"/>
      <c r="HV745" s="183"/>
      <c r="HW745" s="183"/>
      <c r="HX745" s="183"/>
      <c r="HY745" s="183"/>
      <c r="HZ745" s="183"/>
      <c r="IA745" s="183"/>
      <c r="IB745" s="183"/>
      <c r="IC745" s="183"/>
      <c r="ID745" s="183"/>
      <c r="IE745" s="183"/>
      <c r="IF745" s="183"/>
      <c r="IG745" s="183"/>
      <c r="IH745" s="183"/>
      <c r="II745" s="183"/>
      <c r="IJ745" s="183"/>
      <c r="IK745" s="183"/>
      <c r="IL745" s="183"/>
      <c r="IM745" s="183"/>
      <c r="IN745" s="183"/>
      <c r="IO745" s="183"/>
      <c r="IP745" s="183"/>
      <c r="IQ745" s="183"/>
      <c r="IR745" s="183"/>
      <c r="IS745" s="183"/>
      <c r="IT745" s="183"/>
      <c r="IU745" s="183"/>
      <c r="IV745" s="183"/>
      <c r="IW745" s="183"/>
      <c r="IX745" s="183"/>
      <c r="IY745" s="183"/>
      <c r="IZ745" s="183"/>
      <c r="JA745" s="183"/>
      <c r="JB745" s="183"/>
      <c r="JC745" s="183"/>
      <c r="JD745" s="183"/>
      <c r="JE745" s="183"/>
      <c r="JF745" s="183"/>
      <c r="JG745" s="183"/>
      <c r="JH745" s="183"/>
      <c r="JI745" s="183"/>
      <c r="JJ745" s="183"/>
      <c r="JK745" s="183"/>
      <c r="JL745" s="183"/>
      <c r="JM745" s="183"/>
      <c r="JN745" s="183"/>
      <c r="JO745" s="183"/>
      <c r="JP745" s="183"/>
      <c r="JQ745" s="183"/>
      <c r="JR745" s="183"/>
      <c r="JS745" s="183"/>
      <c r="JT745" s="183"/>
      <c r="JU745" s="183"/>
      <c r="JV745" s="183"/>
      <c r="JW745" s="183"/>
      <c r="JX745" s="183"/>
      <c r="JY745" s="183"/>
      <c r="JZ745" s="183"/>
      <c r="KA745" s="183"/>
      <c r="KB745" s="183"/>
      <c r="KC745" s="183"/>
      <c r="KD745" s="183"/>
      <c r="KE745" s="183"/>
      <c r="KF745" s="183"/>
      <c r="KG745" s="183"/>
      <c r="KH745" s="183"/>
      <c r="KI745" s="183"/>
      <c r="KJ745" s="183"/>
      <c r="KK745" s="183"/>
      <c r="KL745" s="183"/>
      <c r="KM745" s="183"/>
      <c r="KN745" s="183"/>
      <c r="KO745" s="183"/>
      <c r="KP745" s="183"/>
      <c r="KQ745" s="183"/>
      <c r="KR745" s="183"/>
      <c r="KS745" s="183"/>
      <c r="KT745" s="183"/>
    </row>
    <row r="746" spans="1:306">
      <c r="A746" s="618">
        <v>13192</v>
      </c>
      <c r="B746" s="626" t="s">
        <v>329</v>
      </c>
      <c r="C746" s="620"/>
      <c r="D746" s="614"/>
      <c r="E746" s="620"/>
      <c r="F746" s="614"/>
      <c r="G746" s="611">
        <f t="shared" si="33"/>
        <v>0</v>
      </c>
      <c r="H746" s="183"/>
      <c r="K746" s="183"/>
      <c r="L746" s="183"/>
      <c r="M746" s="183"/>
      <c r="N746" s="183"/>
      <c r="O746" s="183"/>
      <c r="P746" s="183"/>
      <c r="Q746" s="183"/>
      <c r="R746" s="183"/>
      <c r="S746" s="183"/>
      <c r="T746" s="183"/>
      <c r="U746" s="183"/>
      <c r="V746" s="183"/>
      <c r="W746" s="183"/>
      <c r="X746" s="183"/>
      <c r="Y746" s="183"/>
      <c r="Z746" s="183"/>
      <c r="AA746" s="183"/>
      <c r="AB746" s="183"/>
      <c r="AC746" s="183"/>
      <c r="AD746" s="183"/>
      <c r="AE746" s="183"/>
      <c r="AF746" s="183"/>
      <c r="AG746" s="183"/>
      <c r="AH746" s="183"/>
      <c r="AI746" s="183"/>
      <c r="AJ746" s="183"/>
      <c r="AK746" s="183"/>
      <c r="AL746" s="183"/>
      <c r="AM746" s="183"/>
      <c r="AN746" s="183"/>
      <c r="AO746" s="183"/>
      <c r="AP746" s="183"/>
      <c r="AQ746" s="183"/>
      <c r="AR746" s="183"/>
      <c r="AS746" s="183"/>
      <c r="AT746" s="183"/>
      <c r="AU746" s="183"/>
      <c r="AV746" s="183"/>
      <c r="AW746" s="183"/>
      <c r="AX746" s="183"/>
      <c r="AY746" s="183"/>
      <c r="AZ746" s="183"/>
      <c r="BA746" s="183"/>
      <c r="BB746" s="183"/>
      <c r="BC746" s="183"/>
      <c r="BD746" s="183"/>
      <c r="BE746" s="183"/>
      <c r="BF746" s="183"/>
      <c r="BG746" s="183"/>
      <c r="BH746" s="183"/>
      <c r="BI746" s="183"/>
      <c r="BJ746" s="183"/>
      <c r="BK746" s="183"/>
      <c r="BL746" s="183"/>
      <c r="BM746" s="183"/>
      <c r="BN746" s="183"/>
      <c r="BO746" s="183"/>
      <c r="BP746" s="183"/>
      <c r="BQ746" s="183"/>
      <c r="BR746" s="183"/>
      <c r="BS746" s="183"/>
      <c r="BT746" s="183"/>
      <c r="BU746" s="183"/>
      <c r="BV746" s="183"/>
      <c r="BW746" s="183"/>
      <c r="BX746" s="183"/>
      <c r="BY746" s="183"/>
      <c r="BZ746" s="183"/>
      <c r="CA746" s="183"/>
      <c r="CB746" s="183"/>
      <c r="CC746" s="183"/>
      <c r="CD746" s="183"/>
      <c r="CE746" s="183"/>
      <c r="CF746" s="183"/>
      <c r="CG746" s="183"/>
      <c r="CH746" s="183"/>
      <c r="CI746" s="183"/>
      <c r="CJ746" s="183"/>
      <c r="CK746" s="183"/>
      <c r="CL746" s="183"/>
      <c r="CM746" s="183"/>
      <c r="CN746" s="183"/>
      <c r="CO746" s="183"/>
      <c r="CP746" s="183"/>
      <c r="CQ746" s="183"/>
      <c r="CR746" s="183"/>
      <c r="CS746" s="183"/>
      <c r="CT746" s="183"/>
      <c r="CU746" s="183"/>
      <c r="CV746" s="183"/>
      <c r="CW746" s="183"/>
      <c r="CX746" s="183"/>
      <c r="CY746" s="183"/>
      <c r="CZ746" s="183"/>
      <c r="DA746" s="183"/>
      <c r="DB746" s="183"/>
      <c r="DC746" s="183"/>
      <c r="DD746" s="183"/>
      <c r="DE746" s="183"/>
      <c r="DF746" s="183"/>
      <c r="DG746" s="183"/>
      <c r="DH746" s="183"/>
      <c r="DI746" s="183"/>
      <c r="DJ746" s="183"/>
      <c r="DK746" s="183"/>
      <c r="DL746" s="183"/>
      <c r="DM746" s="183"/>
      <c r="DN746" s="183"/>
      <c r="DO746" s="183"/>
      <c r="DP746" s="183"/>
      <c r="DQ746" s="183"/>
      <c r="DR746" s="183"/>
      <c r="DS746" s="183"/>
      <c r="DT746" s="183"/>
      <c r="DU746" s="183"/>
      <c r="DV746" s="183"/>
      <c r="DW746" s="183"/>
      <c r="DX746" s="183"/>
      <c r="DY746" s="183"/>
      <c r="DZ746" s="183"/>
      <c r="EA746" s="183"/>
      <c r="EB746" s="183"/>
      <c r="EC746" s="183"/>
      <c r="ED746" s="183"/>
      <c r="EE746" s="183"/>
      <c r="EF746" s="183"/>
      <c r="EG746" s="183"/>
      <c r="EH746" s="183"/>
      <c r="EI746" s="183"/>
      <c r="EJ746" s="183"/>
      <c r="EK746" s="183"/>
      <c r="EL746" s="183"/>
      <c r="EM746" s="183"/>
      <c r="EN746" s="183"/>
      <c r="EO746" s="183"/>
      <c r="EP746" s="183"/>
      <c r="EQ746" s="183"/>
      <c r="ER746" s="183"/>
      <c r="ES746" s="183"/>
      <c r="ET746" s="183"/>
      <c r="EU746" s="183"/>
      <c r="EV746" s="183"/>
      <c r="EW746" s="183"/>
      <c r="EX746" s="183"/>
      <c r="EY746" s="183"/>
      <c r="EZ746" s="183"/>
      <c r="FA746" s="183"/>
      <c r="FB746" s="183"/>
      <c r="FC746" s="183"/>
      <c r="FD746" s="183"/>
      <c r="FE746" s="183"/>
      <c r="FF746" s="183"/>
      <c r="FG746" s="183"/>
      <c r="FH746" s="183"/>
      <c r="FI746" s="183"/>
      <c r="FJ746" s="183"/>
      <c r="FK746" s="183"/>
      <c r="FL746" s="183"/>
      <c r="FM746" s="183"/>
      <c r="FN746" s="183"/>
      <c r="FO746" s="183"/>
      <c r="FP746" s="183"/>
      <c r="FQ746" s="183"/>
      <c r="FR746" s="183"/>
      <c r="FS746" s="183"/>
      <c r="FT746" s="183"/>
      <c r="FU746" s="183"/>
      <c r="FV746" s="183"/>
      <c r="FW746" s="183"/>
      <c r="FX746" s="183"/>
      <c r="FY746" s="183"/>
      <c r="FZ746" s="183"/>
      <c r="GA746" s="183"/>
      <c r="GB746" s="183"/>
      <c r="GC746" s="183"/>
      <c r="GD746" s="183"/>
      <c r="GE746" s="183"/>
      <c r="GF746" s="183"/>
      <c r="GG746" s="183"/>
      <c r="GH746" s="183"/>
      <c r="GI746" s="183"/>
      <c r="GJ746" s="183"/>
      <c r="GK746" s="183"/>
      <c r="GL746" s="183"/>
      <c r="GM746" s="183"/>
      <c r="GN746" s="183"/>
      <c r="GO746" s="183"/>
      <c r="GP746" s="183"/>
      <c r="GQ746" s="183"/>
      <c r="GR746" s="183"/>
      <c r="GS746" s="183"/>
      <c r="GT746" s="183"/>
      <c r="GU746" s="183"/>
      <c r="GV746" s="183"/>
      <c r="GW746" s="183"/>
      <c r="GX746" s="183"/>
      <c r="GY746" s="183"/>
      <c r="GZ746" s="183"/>
      <c r="HA746" s="183"/>
      <c r="HB746" s="183"/>
      <c r="HC746" s="183"/>
      <c r="HD746" s="183"/>
      <c r="HE746" s="183"/>
      <c r="HF746" s="183"/>
      <c r="HG746" s="183"/>
      <c r="HH746" s="183"/>
      <c r="HI746" s="183"/>
      <c r="HJ746" s="183"/>
      <c r="HK746" s="183"/>
      <c r="HL746" s="183"/>
      <c r="HM746" s="183"/>
      <c r="HN746" s="183"/>
      <c r="HO746" s="183"/>
      <c r="HP746" s="183"/>
      <c r="HQ746" s="183"/>
      <c r="HR746" s="183"/>
      <c r="HS746" s="183"/>
      <c r="HT746" s="183"/>
      <c r="HU746" s="183"/>
      <c r="HV746" s="183"/>
      <c r="HW746" s="183"/>
      <c r="HX746" s="183"/>
      <c r="HY746" s="183"/>
      <c r="HZ746" s="183"/>
      <c r="IA746" s="183"/>
      <c r="IB746" s="183"/>
      <c r="IC746" s="183"/>
      <c r="ID746" s="183"/>
      <c r="IE746" s="183"/>
      <c r="IF746" s="183"/>
      <c r="IG746" s="183"/>
      <c r="IH746" s="183"/>
      <c r="II746" s="183"/>
      <c r="IJ746" s="183"/>
      <c r="IK746" s="183"/>
      <c r="IL746" s="183"/>
      <c r="IM746" s="183"/>
      <c r="IN746" s="183"/>
      <c r="IO746" s="183"/>
      <c r="IP746" s="183"/>
      <c r="IQ746" s="183"/>
      <c r="IR746" s="183"/>
      <c r="IS746" s="183"/>
      <c r="IT746" s="183"/>
      <c r="IU746" s="183"/>
      <c r="IV746" s="183"/>
      <c r="IW746" s="183"/>
      <c r="IX746" s="183"/>
      <c r="IY746" s="183"/>
      <c r="IZ746" s="183"/>
      <c r="JA746" s="183"/>
      <c r="JB746" s="183"/>
      <c r="JC746" s="183"/>
      <c r="JD746" s="183"/>
      <c r="JE746" s="183"/>
      <c r="JF746" s="183"/>
      <c r="JG746" s="183"/>
      <c r="JH746" s="183"/>
      <c r="JI746" s="183"/>
      <c r="JJ746" s="183"/>
      <c r="JK746" s="183"/>
      <c r="JL746" s="183"/>
      <c r="JM746" s="183"/>
      <c r="JN746" s="183"/>
      <c r="JO746" s="183"/>
      <c r="JP746" s="183"/>
      <c r="JQ746" s="183"/>
      <c r="JR746" s="183"/>
      <c r="JS746" s="183"/>
      <c r="JT746" s="183"/>
      <c r="JU746" s="183"/>
      <c r="JV746" s="183"/>
      <c r="JW746" s="183"/>
      <c r="JX746" s="183"/>
      <c r="JY746" s="183"/>
      <c r="JZ746" s="183"/>
      <c r="KA746" s="183"/>
      <c r="KB746" s="183"/>
      <c r="KC746" s="183"/>
      <c r="KD746" s="183"/>
      <c r="KE746" s="183"/>
      <c r="KF746" s="183"/>
      <c r="KG746" s="183"/>
      <c r="KH746" s="183"/>
      <c r="KI746" s="183"/>
      <c r="KJ746" s="183"/>
      <c r="KK746" s="183"/>
      <c r="KL746" s="183"/>
      <c r="KM746" s="183"/>
      <c r="KN746" s="183"/>
      <c r="KO746" s="183"/>
      <c r="KP746" s="183"/>
      <c r="KQ746" s="183"/>
      <c r="KR746" s="183"/>
      <c r="KS746" s="183"/>
      <c r="KT746" s="183"/>
    </row>
    <row r="747" spans="1:306">
      <c r="A747" s="637">
        <v>132</v>
      </c>
      <c r="B747" s="625" t="s">
        <v>330</v>
      </c>
      <c r="C747" s="614"/>
      <c r="D747" s="611">
        <f>SUM(D748:D749)</f>
        <v>0</v>
      </c>
      <c r="E747" s="614"/>
      <c r="F747" s="611">
        <f>SUM(F748:F749)</f>
        <v>0</v>
      </c>
      <c r="G747" s="611">
        <f>D747+F747</f>
        <v>0</v>
      </c>
      <c r="H747" s="183"/>
      <c r="K747" s="183"/>
      <c r="L747" s="183"/>
      <c r="M747" s="183"/>
      <c r="N747" s="183"/>
      <c r="O747" s="183"/>
      <c r="P747" s="183"/>
      <c r="Q747" s="183"/>
      <c r="R747" s="183"/>
      <c r="S747" s="183"/>
      <c r="T747" s="183"/>
      <c r="U747" s="183"/>
      <c r="V747" s="183"/>
      <c r="W747" s="183"/>
      <c r="X747" s="183"/>
      <c r="Y747" s="183"/>
      <c r="Z747" s="183"/>
      <c r="AA747" s="183"/>
      <c r="AB747" s="183"/>
      <c r="AC747" s="183"/>
      <c r="AD747" s="183"/>
      <c r="AE747" s="183"/>
      <c r="AF747" s="183"/>
      <c r="AG747" s="183"/>
      <c r="AH747" s="183"/>
      <c r="AI747" s="183"/>
      <c r="AJ747" s="183"/>
      <c r="AK747" s="183"/>
      <c r="AL747" s="183"/>
      <c r="AM747" s="183"/>
      <c r="AN747" s="183"/>
      <c r="AO747" s="183"/>
      <c r="AP747" s="183"/>
      <c r="AQ747" s="183"/>
      <c r="AR747" s="183"/>
      <c r="AS747" s="183"/>
      <c r="AT747" s="183"/>
      <c r="AU747" s="183"/>
      <c r="AV747" s="183"/>
      <c r="AW747" s="183"/>
      <c r="AX747" s="183"/>
      <c r="AY747" s="183"/>
      <c r="AZ747" s="183"/>
      <c r="BA747" s="183"/>
      <c r="BB747" s="183"/>
      <c r="BC747" s="183"/>
      <c r="BD747" s="183"/>
      <c r="BE747" s="183"/>
      <c r="BF747" s="183"/>
      <c r="BG747" s="183"/>
      <c r="BH747" s="183"/>
      <c r="BI747" s="183"/>
      <c r="BJ747" s="183"/>
      <c r="BK747" s="183"/>
      <c r="BL747" s="183"/>
      <c r="BM747" s="183"/>
      <c r="BN747" s="183"/>
      <c r="BO747" s="183"/>
      <c r="BP747" s="183"/>
      <c r="BQ747" s="183"/>
      <c r="BR747" s="183"/>
      <c r="BS747" s="183"/>
      <c r="BT747" s="183"/>
      <c r="BU747" s="183"/>
      <c r="BV747" s="183"/>
      <c r="BW747" s="183"/>
      <c r="BX747" s="183"/>
      <c r="BY747" s="183"/>
      <c r="BZ747" s="183"/>
      <c r="CA747" s="183"/>
      <c r="CB747" s="183"/>
      <c r="CC747" s="183"/>
      <c r="CD747" s="183"/>
      <c r="CE747" s="183"/>
      <c r="CF747" s="183"/>
      <c r="CG747" s="183"/>
      <c r="CH747" s="183"/>
      <c r="CI747" s="183"/>
      <c r="CJ747" s="183"/>
      <c r="CK747" s="183"/>
      <c r="CL747" s="183"/>
      <c r="CM747" s="183"/>
      <c r="CN747" s="183"/>
      <c r="CO747" s="183"/>
      <c r="CP747" s="183"/>
      <c r="CQ747" s="183"/>
      <c r="CR747" s="183"/>
      <c r="CS747" s="183"/>
      <c r="CT747" s="183"/>
      <c r="CU747" s="183"/>
      <c r="CV747" s="183"/>
      <c r="CW747" s="183"/>
      <c r="CX747" s="183"/>
      <c r="CY747" s="183"/>
      <c r="CZ747" s="183"/>
      <c r="DA747" s="183"/>
      <c r="DB747" s="183"/>
      <c r="DC747" s="183"/>
      <c r="DD747" s="183"/>
      <c r="DE747" s="183"/>
      <c r="DF747" s="183"/>
      <c r="DG747" s="183"/>
      <c r="DH747" s="183"/>
      <c r="DI747" s="183"/>
      <c r="DJ747" s="183"/>
      <c r="DK747" s="183"/>
      <c r="DL747" s="183"/>
      <c r="DM747" s="183"/>
      <c r="DN747" s="183"/>
      <c r="DO747" s="183"/>
      <c r="DP747" s="183"/>
      <c r="DQ747" s="183"/>
      <c r="DR747" s="183"/>
      <c r="DS747" s="183"/>
      <c r="DT747" s="183"/>
      <c r="DU747" s="183"/>
      <c r="DV747" s="183"/>
      <c r="DW747" s="183"/>
      <c r="DX747" s="183"/>
      <c r="DY747" s="183"/>
      <c r="DZ747" s="183"/>
      <c r="EA747" s="183"/>
      <c r="EB747" s="183"/>
      <c r="EC747" s="183"/>
      <c r="ED747" s="183"/>
      <c r="EE747" s="183"/>
      <c r="EF747" s="183"/>
      <c r="EG747" s="183"/>
      <c r="EH747" s="183"/>
      <c r="EI747" s="183"/>
      <c r="EJ747" s="183"/>
      <c r="EK747" s="183"/>
      <c r="EL747" s="183"/>
      <c r="EM747" s="183"/>
      <c r="EN747" s="183"/>
      <c r="EO747" s="183"/>
      <c r="EP747" s="183"/>
      <c r="EQ747" s="183"/>
      <c r="ER747" s="183"/>
      <c r="ES747" s="183"/>
      <c r="ET747" s="183"/>
      <c r="EU747" s="183"/>
      <c r="EV747" s="183"/>
      <c r="EW747" s="183"/>
      <c r="EX747" s="183"/>
      <c r="EY747" s="183"/>
      <c r="EZ747" s="183"/>
      <c r="FA747" s="183"/>
      <c r="FB747" s="183"/>
      <c r="FC747" s="183"/>
      <c r="FD747" s="183"/>
      <c r="FE747" s="183"/>
      <c r="FF747" s="183"/>
      <c r="FG747" s="183"/>
      <c r="FH747" s="183"/>
      <c r="FI747" s="183"/>
      <c r="FJ747" s="183"/>
      <c r="FK747" s="183"/>
      <c r="FL747" s="183"/>
      <c r="FM747" s="183"/>
      <c r="FN747" s="183"/>
      <c r="FO747" s="183"/>
      <c r="FP747" s="183"/>
      <c r="FQ747" s="183"/>
      <c r="FR747" s="183"/>
      <c r="FS747" s="183"/>
      <c r="FT747" s="183"/>
      <c r="FU747" s="183"/>
      <c r="FV747" s="183"/>
      <c r="FW747" s="183"/>
      <c r="FX747" s="183"/>
      <c r="FY747" s="183"/>
      <c r="FZ747" s="183"/>
      <c r="GA747" s="183"/>
      <c r="GB747" s="183"/>
      <c r="GC747" s="183"/>
      <c r="GD747" s="183"/>
      <c r="GE747" s="183"/>
      <c r="GF747" s="183"/>
      <c r="GG747" s="183"/>
      <c r="GH747" s="183"/>
      <c r="GI747" s="183"/>
      <c r="GJ747" s="183"/>
      <c r="GK747" s="183"/>
      <c r="GL747" s="183"/>
      <c r="GM747" s="183"/>
      <c r="GN747" s="183"/>
      <c r="GO747" s="183"/>
      <c r="GP747" s="183"/>
      <c r="GQ747" s="183"/>
      <c r="GR747" s="183"/>
      <c r="GS747" s="183"/>
      <c r="GT747" s="183"/>
      <c r="GU747" s="183"/>
      <c r="GV747" s="183"/>
      <c r="GW747" s="183"/>
      <c r="GX747" s="183"/>
      <c r="GY747" s="183"/>
      <c r="GZ747" s="183"/>
      <c r="HA747" s="183"/>
      <c r="HB747" s="183"/>
      <c r="HC747" s="183"/>
      <c r="HD747" s="183"/>
      <c r="HE747" s="183"/>
      <c r="HF747" s="183"/>
      <c r="HG747" s="183"/>
      <c r="HH747" s="183"/>
      <c r="HI747" s="183"/>
      <c r="HJ747" s="183"/>
      <c r="HK747" s="183"/>
      <c r="HL747" s="183"/>
      <c r="HM747" s="183"/>
      <c r="HN747" s="183"/>
      <c r="HO747" s="183"/>
      <c r="HP747" s="183"/>
      <c r="HQ747" s="183"/>
      <c r="HR747" s="183"/>
      <c r="HS747" s="183"/>
      <c r="HT747" s="183"/>
      <c r="HU747" s="183"/>
      <c r="HV747" s="183"/>
      <c r="HW747" s="183"/>
      <c r="HX747" s="183"/>
      <c r="HY747" s="183"/>
      <c r="HZ747" s="183"/>
      <c r="IA747" s="183"/>
      <c r="IB747" s="183"/>
      <c r="IC747" s="183"/>
      <c r="ID747" s="183"/>
      <c r="IE747" s="183"/>
      <c r="IF747" s="183"/>
      <c r="IG747" s="183"/>
      <c r="IH747" s="183"/>
      <c r="II747" s="183"/>
      <c r="IJ747" s="183"/>
      <c r="IK747" s="183"/>
      <c r="IL747" s="183"/>
      <c r="IM747" s="183"/>
      <c r="IN747" s="183"/>
      <c r="IO747" s="183"/>
      <c r="IP747" s="183"/>
      <c r="IQ747" s="183"/>
      <c r="IR747" s="183"/>
      <c r="IS747" s="183"/>
      <c r="IT747" s="183"/>
      <c r="IU747" s="183"/>
      <c r="IV747" s="183"/>
      <c r="IW747" s="183"/>
      <c r="IX747" s="183"/>
      <c r="IY747" s="183"/>
      <c r="IZ747" s="183"/>
      <c r="JA747" s="183"/>
      <c r="JB747" s="183"/>
      <c r="JC747" s="183"/>
      <c r="JD747" s="183"/>
      <c r="JE747" s="183"/>
      <c r="JF747" s="183"/>
      <c r="JG747" s="183"/>
      <c r="JH747" s="183"/>
      <c r="JI747" s="183"/>
      <c r="JJ747" s="183"/>
      <c r="JK747" s="183"/>
      <c r="JL747" s="183"/>
      <c r="JM747" s="183"/>
      <c r="JN747" s="183"/>
      <c r="JO747" s="183"/>
      <c r="JP747" s="183"/>
      <c r="JQ747" s="183"/>
      <c r="JR747" s="183"/>
      <c r="JS747" s="183"/>
      <c r="JT747" s="183"/>
      <c r="JU747" s="183"/>
      <c r="JV747" s="183"/>
      <c r="JW747" s="183"/>
      <c r="JX747" s="183"/>
      <c r="JY747" s="183"/>
      <c r="JZ747" s="183"/>
      <c r="KA747" s="183"/>
      <c r="KB747" s="183"/>
      <c r="KC747" s="183"/>
      <c r="KD747" s="183"/>
      <c r="KE747" s="183"/>
      <c r="KF747" s="183"/>
      <c r="KG747" s="183"/>
      <c r="KH747" s="183"/>
      <c r="KI747" s="183"/>
      <c r="KJ747" s="183"/>
      <c r="KK747" s="183"/>
      <c r="KL747" s="183"/>
      <c r="KM747" s="183"/>
      <c r="KN747" s="183"/>
      <c r="KO747" s="183"/>
      <c r="KP747" s="183"/>
      <c r="KQ747" s="183"/>
      <c r="KR747" s="183"/>
      <c r="KS747" s="183"/>
      <c r="KT747" s="183"/>
    </row>
    <row r="748" spans="1:306" s="665" customFormat="1">
      <c r="A748" s="618">
        <v>1321</v>
      </c>
      <c r="B748" s="630" t="s">
        <v>330</v>
      </c>
      <c r="C748" s="614"/>
      <c r="D748" s="620"/>
      <c r="E748" s="614"/>
      <c r="F748" s="620"/>
      <c r="G748" s="611">
        <f t="shared" ref="G748:G749" si="34">D748+F748</f>
        <v>0</v>
      </c>
      <c r="H748" s="183"/>
      <c r="I748" s="183"/>
      <c r="J748" s="183"/>
      <c r="K748" s="183"/>
      <c r="L748" s="183"/>
      <c r="M748" s="183"/>
      <c r="N748" s="183"/>
      <c r="O748" s="183"/>
      <c r="P748" s="183"/>
      <c r="Q748" s="183"/>
      <c r="R748" s="183"/>
      <c r="S748" s="183"/>
      <c r="T748" s="183"/>
      <c r="U748" s="183"/>
      <c r="V748" s="183"/>
      <c r="W748" s="183"/>
      <c r="X748" s="183"/>
      <c r="Y748" s="183"/>
      <c r="Z748" s="183"/>
      <c r="AA748" s="183"/>
      <c r="AB748" s="183"/>
      <c r="AC748" s="183"/>
      <c r="AD748" s="183"/>
      <c r="AE748" s="183"/>
      <c r="AF748" s="183"/>
      <c r="AG748" s="183"/>
      <c r="AH748" s="183"/>
      <c r="AI748" s="183"/>
      <c r="AJ748" s="183"/>
      <c r="AK748" s="183"/>
      <c r="AL748" s="183"/>
      <c r="AM748" s="183"/>
      <c r="AN748" s="183"/>
      <c r="AO748" s="183"/>
      <c r="AP748" s="183"/>
      <c r="AQ748" s="183"/>
      <c r="AR748" s="183"/>
      <c r="AS748" s="183"/>
      <c r="AT748" s="183"/>
      <c r="AU748" s="183"/>
      <c r="AV748" s="183"/>
      <c r="AW748" s="183"/>
      <c r="AX748" s="183"/>
      <c r="AY748" s="183"/>
      <c r="AZ748" s="183"/>
      <c r="BA748" s="183"/>
      <c r="BB748" s="183"/>
      <c r="BC748" s="183"/>
      <c r="BD748" s="183"/>
      <c r="BE748" s="183"/>
      <c r="BF748" s="183"/>
      <c r="BG748" s="183"/>
      <c r="BH748" s="183"/>
      <c r="BI748" s="183"/>
      <c r="BJ748" s="183"/>
      <c r="BK748" s="183"/>
      <c r="BL748" s="183"/>
      <c r="BM748" s="183"/>
      <c r="BN748" s="183"/>
      <c r="BO748" s="183"/>
      <c r="BP748" s="183"/>
      <c r="BQ748" s="183"/>
      <c r="BR748" s="183"/>
      <c r="BS748" s="183"/>
      <c r="BT748" s="183"/>
      <c r="BU748" s="183"/>
      <c r="BV748" s="183"/>
      <c r="BW748" s="183"/>
      <c r="BX748" s="183"/>
      <c r="BY748" s="183"/>
      <c r="BZ748" s="183"/>
      <c r="CA748" s="183"/>
      <c r="CB748" s="183"/>
      <c r="CC748" s="183"/>
      <c r="CD748" s="183"/>
      <c r="CE748" s="183"/>
      <c r="CF748" s="183"/>
      <c r="CG748" s="183"/>
      <c r="CH748" s="183"/>
      <c r="CI748" s="183"/>
      <c r="CJ748" s="183"/>
      <c r="CK748" s="183"/>
      <c r="CL748" s="183"/>
      <c r="CM748" s="183"/>
      <c r="CN748" s="183"/>
      <c r="CO748" s="183"/>
      <c r="CP748" s="183"/>
      <c r="CQ748" s="183"/>
      <c r="CR748" s="183"/>
      <c r="CS748" s="183"/>
      <c r="CT748" s="183"/>
      <c r="CU748" s="183"/>
      <c r="CV748" s="183"/>
      <c r="CW748" s="183"/>
      <c r="CX748" s="183"/>
      <c r="CY748" s="183"/>
      <c r="CZ748" s="183"/>
      <c r="DA748" s="183"/>
      <c r="DB748" s="183"/>
      <c r="DC748" s="183"/>
      <c r="DD748" s="183"/>
      <c r="DE748" s="183"/>
      <c r="DF748" s="183"/>
      <c r="DG748" s="183"/>
      <c r="DH748" s="183"/>
      <c r="DI748" s="183"/>
      <c r="DJ748" s="183"/>
      <c r="DK748" s="183"/>
      <c r="DL748" s="183"/>
      <c r="DM748" s="183"/>
      <c r="DN748" s="183"/>
      <c r="DO748" s="183"/>
      <c r="DP748" s="183"/>
      <c r="DQ748" s="183"/>
      <c r="DR748" s="183"/>
      <c r="DS748" s="183"/>
      <c r="DT748" s="183"/>
      <c r="DU748" s="183"/>
      <c r="DV748" s="183"/>
      <c r="DW748" s="183"/>
      <c r="DX748" s="183"/>
      <c r="DY748" s="183"/>
      <c r="DZ748" s="183"/>
      <c r="EA748" s="183"/>
      <c r="EB748" s="183"/>
      <c r="EC748" s="183"/>
      <c r="ED748" s="183"/>
      <c r="EE748" s="183"/>
      <c r="EF748" s="183"/>
      <c r="EG748" s="183"/>
      <c r="EH748" s="183"/>
      <c r="EI748" s="183"/>
      <c r="EJ748" s="183"/>
      <c r="EK748" s="183"/>
      <c r="EL748" s="183"/>
      <c r="EM748" s="183"/>
      <c r="EN748" s="183"/>
      <c r="EO748" s="183"/>
      <c r="EP748" s="183"/>
      <c r="EQ748" s="183"/>
      <c r="ER748" s="183"/>
      <c r="ES748" s="183"/>
      <c r="ET748" s="183"/>
      <c r="EU748" s="183"/>
      <c r="EV748" s="183"/>
      <c r="EW748" s="183"/>
      <c r="EX748" s="183"/>
      <c r="EY748" s="183"/>
      <c r="EZ748" s="183"/>
      <c r="FA748" s="183"/>
      <c r="FB748" s="183"/>
      <c r="FC748" s="183"/>
      <c r="FD748" s="183"/>
      <c r="FE748" s="183"/>
      <c r="FF748" s="183"/>
      <c r="FG748" s="183"/>
      <c r="FH748" s="183"/>
      <c r="FI748" s="183"/>
      <c r="FJ748" s="183"/>
      <c r="FK748" s="183"/>
      <c r="FL748" s="183"/>
      <c r="FM748" s="183"/>
      <c r="FN748" s="183"/>
      <c r="FO748" s="183"/>
      <c r="FP748" s="183"/>
      <c r="FQ748" s="183"/>
      <c r="FR748" s="183"/>
      <c r="FS748" s="183"/>
      <c r="FT748" s="183"/>
      <c r="FU748" s="183"/>
      <c r="FV748" s="183"/>
      <c r="FW748" s="183"/>
      <c r="FX748" s="183"/>
      <c r="FY748" s="183"/>
      <c r="FZ748" s="183"/>
      <c r="GA748" s="183"/>
      <c r="GB748" s="183"/>
      <c r="GC748" s="183"/>
      <c r="GD748" s="183"/>
      <c r="GE748" s="183"/>
      <c r="GF748" s="183"/>
      <c r="GG748" s="183"/>
      <c r="GH748" s="183"/>
      <c r="GI748" s="183"/>
      <c r="GJ748" s="183"/>
      <c r="GK748" s="183"/>
      <c r="GL748" s="183"/>
      <c r="GM748" s="183"/>
      <c r="GN748" s="183"/>
      <c r="GO748" s="183"/>
      <c r="GP748" s="183"/>
      <c r="GQ748" s="183"/>
      <c r="GR748" s="183"/>
      <c r="GS748" s="183"/>
      <c r="GT748" s="183"/>
      <c r="GU748" s="183"/>
      <c r="GV748" s="183"/>
      <c r="GW748" s="183"/>
      <c r="GX748" s="183"/>
      <c r="GY748" s="183"/>
      <c r="GZ748" s="183"/>
      <c r="HA748" s="183"/>
      <c r="HB748" s="183"/>
      <c r="HC748" s="183"/>
      <c r="HD748" s="183"/>
      <c r="HE748" s="183"/>
      <c r="HF748" s="183"/>
      <c r="HG748" s="183"/>
      <c r="HH748" s="183"/>
      <c r="HI748" s="183"/>
      <c r="HJ748" s="183"/>
      <c r="HK748" s="183"/>
      <c r="HL748" s="183"/>
      <c r="HM748" s="183"/>
      <c r="HN748" s="183"/>
      <c r="HO748" s="183"/>
      <c r="HP748" s="183"/>
      <c r="HQ748" s="183"/>
      <c r="HR748" s="183"/>
      <c r="HS748" s="183"/>
      <c r="HT748" s="183"/>
      <c r="HU748" s="183"/>
      <c r="HV748" s="183"/>
      <c r="HW748" s="183"/>
      <c r="HX748" s="183"/>
      <c r="HY748" s="183"/>
      <c r="HZ748" s="183"/>
      <c r="IA748" s="183"/>
      <c r="IB748" s="183"/>
      <c r="IC748" s="183"/>
      <c r="ID748" s="183"/>
      <c r="IE748" s="183"/>
      <c r="IF748" s="183"/>
      <c r="IG748" s="183"/>
      <c r="IH748" s="183"/>
      <c r="II748" s="183"/>
      <c r="IJ748" s="183"/>
      <c r="IK748" s="183"/>
      <c r="IL748" s="183"/>
      <c r="IM748" s="183"/>
      <c r="IN748" s="183"/>
      <c r="IO748" s="183"/>
      <c r="IP748" s="183"/>
      <c r="IQ748" s="183"/>
      <c r="IR748" s="183"/>
      <c r="IS748" s="183"/>
      <c r="IT748" s="183"/>
      <c r="IU748" s="183"/>
      <c r="IV748" s="183"/>
      <c r="IW748" s="183"/>
      <c r="IX748" s="183"/>
      <c r="IY748" s="183"/>
      <c r="IZ748" s="183"/>
      <c r="JA748" s="183"/>
      <c r="JB748" s="183"/>
      <c r="JC748" s="183"/>
      <c r="JD748" s="183"/>
      <c r="JE748" s="183"/>
      <c r="JF748" s="183"/>
      <c r="JG748" s="183"/>
      <c r="JH748" s="183"/>
      <c r="JI748" s="183"/>
      <c r="JJ748" s="183"/>
      <c r="JK748" s="183"/>
      <c r="JL748" s="183"/>
      <c r="JM748" s="183"/>
      <c r="JN748" s="183"/>
      <c r="JO748" s="183"/>
      <c r="JP748" s="183"/>
      <c r="JQ748" s="183"/>
      <c r="JR748" s="183"/>
      <c r="JS748" s="183"/>
      <c r="JT748" s="183"/>
      <c r="JU748" s="183"/>
      <c r="JV748" s="183"/>
      <c r="JW748" s="183"/>
      <c r="JX748" s="183"/>
      <c r="JY748" s="183"/>
      <c r="JZ748" s="183"/>
      <c r="KA748" s="183"/>
      <c r="KB748" s="183"/>
      <c r="KC748" s="183"/>
      <c r="KD748" s="183"/>
      <c r="KE748" s="183"/>
      <c r="KF748" s="183"/>
      <c r="KG748" s="183"/>
      <c r="KH748" s="183"/>
      <c r="KI748" s="183"/>
      <c r="KJ748" s="183"/>
      <c r="KK748" s="183"/>
      <c r="KL748" s="183"/>
      <c r="KM748" s="183"/>
      <c r="KN748" s="183"/>
      <c r="KO748" s="183"/>
      <c r="KP748" s="183"/>
      <c r="KQ748" s="183"/>
      <c r="KR748" s="183"/>
      <c r="KS748" s="183"/>
      <c r="KT748" s="183"/>
    </row>
    <row r="749" spans="1:306">
      <c r="A749" s="618">
        <v>1329</v>
      </c>
      <c r="B749" s="626" t="s">
        <v>88</v>
      </c>
      <c r="C749" s="614"/>
      <c r="D749" s="620"/>
      <c r="E749" s="614"/>
      <c r="F749" s="620"/>
      <c r="G749" s="611">
        <f t="shared" si="34"/>
        <v>0</v>
      </c>
      <c r="H749" s="183"/>
      <c r="K749" s="183"/>
      <c r="L749" s="183"/>
      <c r="M749" s="183"/>
      <c r="N749" s="183"/>
      <c r="O749" s="183"/>
      <c r="P749" s="183"/>
      <c r="Q749" s="183"/>
      <c r="R749" s="183"/>
      <c r="S749" s="183"/>
      <c r="T749" s="183"/>
      <c r="U749" s="183"/>
      <c r="V749" s="183"/>
      <c r="W749" s="183"/>
      <c r="X749" s="183"/>
      <c r="Y749" s="183"/>
      <c r="Z749" s="183"/>
      <c r="AA749" s="183"/>
      <c r="AB749" s="183"/>
      <c r="AC749" s="183"/>
      <c r="AD749" s="183"/>
      <c r="AE749" s="183"/>
      <c r="AF749" s="183"/>
      <c r="AG749" s="183"/>
      <c r="AH749" s="183"/>
      <c r="AI749" s="183"/>
      <c r="AJ749" s="183"/>
      <c r="AK749" s="183"/>
      <c r="AL749" s="183"/>
      <c r="AM749" s="183"/>
      <c r="AN749" s="183"/>
      <c r="AO749" s="183"/>
      <c r="AP749" s="183"/>
      <c r="AQ749" s="183"/>
      <c r="AR749" s="183"/>
      <c r="AS749" s="183"/>
      <c r="AT749" s="183"/>
      <c r="AU749" s="183"/>
      <c r="AV749" s="183"/>
      <c r="AW749" s="183"/>
      <c r="AX749" s="183"/>
      <c r="AY749" s="183"/>
      <c r="AZ749" s="183"/>
      <c r="BA749" s="183"/>
      <c r="BB749" s="183"/>
      <c r="BC749" s="183"/>
      <c r="BD749" s="183"/>
      <c r="BE749" s="183"/>
      <c r="BF749" s="183"/>
      <c r="BG749" s="183"/>
      <c r="BH749" s="183"/>
      <c r="BI749" s="183"/>
      <c r="BJ749" s="183"/>
      <c r="BK749" s="183"/>
      <c r="BL749" s="183"/>
      <c r="BM749" s="183"/>
      <c r="BN749" s="183"/>
      <c r="BO749" s="183"/>
      <c r="BP749" s="183"/>
      <c r="BQ749" s="183"/>
      <c r="BR749" s="183"/>
      <c r="BS749" s="183"/>
      <c r="BT749" s="183"/>
      <c r="BU749" s="183"/>
      <c r="BV749" s="183"/>
      <c r="BW749" s="183"/>
      <c r="BX749" s="183"/>
      <c r="BY749" s="183"/>
      <c r="BZ749" s="183"/>
      <c r="CA749" s="183"/>
      <c r="CB749" s="183"/>
      <c r="CC749" s="183"/>
      <c r="CD749" s="183"/>
      <c r="CE749" s="183"/>
      <c r="CF749" s="183"/>
      <c r="CG749" s="183"/>
      <c r="CH749" s="183"/>
      <c r="CI749" s="183"/>
      <c r="CJ749" s="183"/>
      <c r="CK749" s="183"/>
      <c r="CL749" s="183"/>
      <c r="CM749" s="183"/>
      <c r="CN749" s="183"/>
      <c r="CO749" s="183"/>
      <c r="CP749" s="183"/>
      <c r="CQ749" s="183"/>
      <c r="CR749" s="183"/>
      <c r="CS749" s="183"/>
      <c r="CT749" s="183"/>
      <c r="CU749" s="183"/>
      <c r="CV749" s="183"/>
      <c r="CW749" s="183"/>
      <c r="CX749" s="183"/>
      <c r="CY749" s="183"/>
      <c r="CZ749" s="183"/>
      <c r="DA749" s="183"/>
      <c r="DB749" s="183"/>
      <c r="DC749" s="183"/>
      <c r="DD749" s="183"/>
      <c r="DE749" s="183"/>
      <c r="DF749" s="183"/>
      <c r="DG749" s="183"/>
      <c r="DH749" s="183"/>
      <c r="DI749" s="183"/>
      <c r="DJ749" s="183"/>
      <c r="DK749" s="183"/>
      <c r="DL749" s="183"/>
      <c r="DM749" s="183"/>
      <c r="DN749" s="183"/>
      <c r="DO749" s="183"/>
      <c r="DP749" s="183"/>
      <c r="DQ749" s="183"/>
      <c r="DR749" s="183"/>
      <c r="DS749" s="183"/>
      <c r="DT749" s="183"/>
      <c r="DU749" s="183"/>
      <c r="DV749" s="183"/>
      <c r="DW749" s="183"/>
      <c r="DX749" s="183"/>
      <c r="DY749" s="183"/>
      <c r="DZ749" s="183"/>
      <c r="EA749" s="183"/>
      <c r="EB749" s="183"/>
      <c r="EC749" s="183"/>
      <c r="ED749" s="183"/>
      <c r="EE749" s="183"/>
      <c r="EF749" s="183"/>
      <c r="EG749" s="183"/>
      <c r="EH749" s="183"/>
      <c r="EI749" s="183"/>
      <c r="EJ749" s="183"/>
      <c r="EK749" s="183"/>
      <c r="EL749" s="183"/>
      <c r="EM749" s="183"/>
      <c r="EN749" s="183"/>
      <c r="EO749" s="183"/>
      <c r="EP749" s="183"/>
      <c r="EQ749" s="183"/>
      <c r="ER749" s="183"/>
      <c r="ES749" s="183"/>
      <c r="ET749" s="183"/>
      <c r="EU749" s="183"/>
      <c r="EV749" s="183"/>
      <c r="EW749" s="183"/>
      <c r="EX749" s="183"/>
      <c r="EY749" s="183"/>
      <c r="EZ749" s="183"/>
      <c r="FA749" s="183"/>
      <c r="FB749" s="183"/>
      <c r="FC749" s="183"/>
      <c r="FD749" s="183"/>
      <c r="FE749" s="183"/>
      <c r="FF749" s="183"/>
      <c r="FG749" s="183"/>
      <c r="FH749" s="183"/>
      <c r="FI749" s="183"/>
      <c r="FJ749" s="183"/>
      <c r="FK749" s="183"/>
      <c r="FL749" s="183"/>
      <c r="FM749" s="183"/>
      <c r="FN749" s="183"/>
      <c r="FO749" s="183"/>
      <c r="FP749" s="183"/>
      <c r="FQ749" s="183"/>
      <c r="FR749" s="183"/>
      <c r="FS749" s="183"/>
      <c r="FT749" s="183"/>
      <c r="FU749" s="183"/>
      <c r="FV749" s="183"/>
      <c r="FW749" s="183"/>
      <c r="FX749" s="183"/>
      <c r="FY749" s="183"/>
      <c r="FZ749" s="183"/>
      <c r="GA749" s="183"/>
      <c r="GB749" s="183"/>
      <c r="GC749" s="183"/>
      <c r="GD749" s="183"/>
      <c r="GE749" s="183"/>
      <c r="GF749" s="183"/>
      <c r="GG749" s="183"/>
      <c r="GH749" s="183"/>
      <c r="GI749" s="183"/>
      <c r="GJ749" s="183"/>
      <c r="GK749" s="183"/>
      <c r="GL749" s="183"/>
      <c r="GM749" s="183"/>
      <c r="GN749" s="183"/>
      <c r="GO749" s="183"/>
      <c r="GP749" s="183"/>
      <c r="GQ749" s="183"/>
      <c r="GR749" s="183"/>
      <c r="GS749" s="183"/>
      <c r="GT749" s="183"/>
      <c r="GU749" s="183"/>
      <c r="GV749" s="183"/>
      <c r="GW749" s="183"/>
      <c r="GX749" s="183"/>
      <c r="GY749" s="183"/>
      <c r="GZ749" s="183"/>
      <c r="HA749" s="183"/>
      <c r="HB749" s="183"/>
      <c r="HC749" s="183"/>
      <c r="HD749" s="183"/>
      <c r="HE749" s="183"/>
      <c r="HF749" s="183"/>
      <c r="HG749" s="183"/>
      <c r="HH749" s="183"/>
      <c r="HI749" s="183"/>
      <c r="HJ749" s="183"/>
      <c r="HK749" s="183"/>
      <c r="HL749" s="183"/>
      <c r="HM749" s="183"/>
      <c r="HN749" s="183"/>
      <c r="HO749" s="183"/>
      <c r="HP749" s="183"/>
      <c r="HQ749" s="183"/>
      <c r="HR749" s="183"/>
      <c r="HS749" s="183"/>
      <c r="HT749" s="183"/>
      <c r="HU749" s="183"/>
      <c r="HV749" s="183"/>
      <c r="HW749" s="183"/>
      <c r="HX749" s="183"/>
      <c r="HY749" s="183"/>
      <c r="HZ749" s="183"/>
      <c r="IA749" s="183"/>
      <c r="IB749" s="183"/>
      <c r="IC749" s="183"/>
      <c r="ID749" s="183"/>
      <c r="IE749" s="183"/>
      <c r="IF749" s="183"/>
      <c r="IG749" s="183"/>
      <c r="IH749" s="183"/>
      <c r="II749" s="183"/>
      <c r="IJ749" s="183"/>
      <c r="IK749" s="183"/>
      <c r="IL749" s="183"/>
      <c r="IM749" s="183"/>
      <c r="IN749" s="183"/>
      <c r="IO749" s="183"/>
      <c r="IP749" s="183"/>
      <c r="IQ749" s="183"/>
      <c r="IR749" s="183"/>
      <c r="IS749" s="183"/>
      <c r="IT749" s="183"/>
      <c r="IU749" s="183"/>
      <c r="IV749" s="183"/>
      <c r="IW749" s="183"/>
      <c r="IX749" s="183"/>
      <c r="IY749" s="183"/>
      <c r="IZ749" s="183"/>
      <c r="JA749" s="183"/>
      <c r="JB749" s="183"/>
      <c r="JC749" s="183"/>
      <c r="JD749" s="183"/>
      <c r="JE749" s="183"/>
      <c r="JF749" s="183"/>
      <c r="JG749" s="183"/>
      <c r="JH749" s="183"/>
      <c r="JI749" s="183"/>
      <c r="JJ749" s="183"/>
      <c r="JK749" s="183"/>
      <c r="JL749" s="183"/>
      <c r="JM749" s="183"/>
      <c r="JN749" s="183"/>
      <c r="JO749" s="183"/>
      <c r="JP749" s="183"/>
      <c r="JQ749" s="183"/>
      <c r="JR749" s="183"/>
      <c r="JS749" s="183"/>
      <c r="JT749" s="183"/>
      <c r="JU749" s="183"/>
      <c r="JV749" s="183"/>
      <c r="JW749" s="183"/>
      <c r="JX749" s="183"/>
      <c r="JY749" s="183"/>
      <c r="JZ749" s="183"/>
      <c r="KA749" s="183"/>
      <c r="KB749" s="183"/>
      <c r="KC749" s="183"/>
      <c r="KD749" s="183"/>
      <c r="KE749" s="183"/>
      <c r="KF749" s="183"/>
      <c r="KG749" s="183"/>
      <c r="KH749" s="183"/>
      <c r="KI749" s="183"/>
      <c r="KJ749" s="183"/>
      <c r="KK749" s="183"/>
      <c r="KL749" s="183"/>
      <c r="KM749" s="183"/>
      <c r="KN749" s="183"/>
      <c r="KO749" s="183"/>
      <c r="KP749" s="183"/>
      <c r="KQ749" s="183"/>
      <c r="KR749" s="183"/>
      <c r="KS749" s="183"/>
      <c r="KT749" s="183"/>
    </row>
    <row r="750" spans="1:306">
      <c r="A750" s="660">
        <v>16</v>
      </c>
      <c r="B750" s="624" t="s">
        <v>331</v>
      </c>
      <c r="C750" s="611">
        <f>C751</f>
        <v>0</v>
      </c>
      <c r="D750" s="611">
        <f>D763</f>
        <v>0</v>
      </c>
      <c r="E750" s="611">
        <f>E751</f>
        <v>0</v>
      </c>
      <c r="F750" s="611">
        <f>F763</f>
        <v>0</v>
      </c>
      <c r="G750" s="611">
        <f t="shared" si="32"/>
        <v>0</v>
      </c>
      <c r="H750" s="183"/>
      <c r="K750" s="183"/>
      <c r="L750" s="183"/>
      <c r="M750" s="183"/>
      <c r="N750" s="183"/>
      <c r="O750" s="183"/>
      <c r="P750" s="183"/>
      <c r="Q750" s="183"/>
      <c r="R750" s="183"/>
      <c r="S750" s="183"/>
      <c r="T750" s="183"/>
      <c r="U750" s="183"/>
      <c r="V750" s="183"/>
      <c r="W750" s="183"/>
      <c r="X750" s="183"/>
      <c r="Y750" s="183"/>
      <c r="Z750" s="183"/>
      <c r="AA750" s="183"/>
      <c r="AB750" s="183"/>
      <c r="AC750" s="183"/>
      <c r="AD750" s="183"/>
      <c r="AE750" s="183"/>
      <c r="AF750" s="183"/>
      <c r="AG750" s="183"/>
      <c r="AH750" s="183"/>
      <c r="AI750" s="183"/>
      <c r="AJ750" s="183"/>
      <c r="AK750" s="183"/>
      <c r="AL750" s="183"/>
      <c r="AM750" s="183"/>
      <c r="AN750" s="183"/>
      <c r="AO750" s="183"/>
      <c r="AP750" s="183"/>
      <c r="AQ750" s="183"/>
      <c r="AR750" s="183"/>
      <c r="AS750" s="183"/>
      <c r="AT750" s="183"/>
      <c r="AU750" s="183"/>
      <c r="AV750" s="183"/>
      <c r="AW750" s="183"/>
      <c r="AX750" s="183"/>
      <c r="AY750" s="183"/>
      <c r="AZ750" s="183"/>
      <c r="BA750" s="183"/>
      <c r="BB750" s="183"/>
      <c r="BC750" s="183"/>
      <c r="BD750" s="183"/>
      <c r="BE750" s="183"/>
      <c r="BF750" s="183"/>
      <c r="BG750" s="183"/>
      <c r="BH750" s="183"/>
      <c r="BI750" s="183"/>
      <c r="BJ750" s="183"/>
      <c r="BK750" s="183"/>
      <c r="BL750" s="183"/>
      <c r="BM750" s="183"/>
      <c r="BN750" s="183"/>
      <c r="BO750" s="183"/>
      <c r="BP750" s="183"/>
      <c r="BQ750" s="183"/>
      <c r="BR750" s="183"/>
      <c r="BS750" s="183"/>
      <c r="BT750" s="183"/>
      <c r="BU750" s="183"/>
      <c r="BV750" s="183"/>
      <c r="BW750" s="183"/>
      <c r="BX750" s="183"/>
      <c r="BY750" s="183"/>
      <c r="BZ750" s="183"/>
      <c r="CA750" s="183"/>
      <c r="CB750" s="183"/>
      <c r="CC750" s="183"/>
      <c r="CD750" s="183"/>
      <c r="CE750" s="183"/>
      <c r="CF750" s="183"/>
      <c r="CG750" s="183"/>
      <c r="CH750" s="183"/>
      <c r="CI750" s="183"/>
      <c r="CJ750" s="183"/>
      <c r="CK750" s="183"/>
      <c r="CL750" s="183"/>
      <c r="CM750" s="183"/>
      <c r="CN750" s="183"/>
      <c r="CO750" s="183"/>
      <c r="CP750" s="183"/>
      <c r="CQ750" s="183"/>
      <c r="CR750" s="183"/>
      <c r="CS750" s="183"/>
      <c r="CT750" s="183"/>
      <c r="CU750" s="183"/>
      <c r="CV750" s="183"/>
      <c r="CW750" s="183"/>
      <c r="CX750" s="183"/>
      <c r="CY750" s="183"/>
      <c r="CZ750" s="183"/>
      <c r="DA750" s="183"/>
      <c r="DB750" s="183"/>
      <c r="DC750" s="183"/>
      <c r="DD750" s="183"/>
      <c r="DE750" s="183"/>
      <c r="DF750" s="183"/>
      <c r="DG750" s="183"/>
      <c r="DH750" s="183"/>
      <c r="DI750" s="183"/>
      <c r="DJ750" s="183"/>
      <c r="DK750" s="183"/>
      <c r="DL750" s="183"/>
      <c r="DM750" s="183"/>
      <c r="DN750" s="183"/>
      <c r="DO750" s="183"/>
      <c r="DP750" s="183"/>
      <c r="DQ750" s="183"/>
      <c r="DR750" s="183"/>
      <c r="DS750" s="183"/>
      <c r="DT750" s="183"/>
      <c r="DU750" s="183"/>
      <c r="DV750" s="183"/>
      <c r="DW750" s="183"/>
      <c r="DX750" s="183"/>
      <c r="DY750" s="183"/>
      <c r="DZ750" s="183"/>
      <c r="EA750" s="183"/>
      <c r="EB750" s="183"/>
      <c r="EC750" s="183"/>
      <c r="ED750" s="183"/>
      <c r="EE750" s="183"/>
      <c r="EF750" s="183"/>
      <c r="EG750" s="183"/>
      <c r="EH750" s="183"/>
      <c r="EI750" s="183"/>
      <c r="EJ750" s="183"/>
      <c r="EK750" s="183"/>
      <c r="EL750" s="183"/>
      <c r="EM750" s="183"/>
      <c r="EN750" s="183"/>
      <c r="EO750" s="183"/>
      <c r="EP750" s="183"/>
      <c r="EQ750" s="183"/>
      <c r="ER750" s="183"/>
      <c r="ES750" s="183"/>
      <c r="ET750" s="183"/>
      <c r="EU750" s="183"/>
      <c r="EV750" s="183"/>
      <c r="EW750" s="183"/>
      <c r="EX750" s="183"/>
      <c r="EY750" s="183"/>
      <c r="EZ750" s="183"/>
      <c r="FA750" s="183"/>
      <c r="FB750" s="183"/>
      <c r="FC750" s="183"/>
      <c r="FD750" s="183"/>
      <c r="FE750" s="183"/>
      <c r="FF750" s="183"/>
      <c r="FG750" s="183"/>
      <c r="FH750" s="183"/>
      <c r="FI750" s="183"/>
      <c r="FJ750" s="183"/>
      <c r="FK750" s="183"/>
      <c r="FL750" s="183"/>
      <c r="FM750" s="183"/>
      <c r="FN750" s="183"/>
      <c r="FO750" s="183"/>
      <c r="FP750" s="183"/>
      <c r="FQ750" s="183"/>
      <c r="FR750" s="183"/>
      <c r="FS750" s="183"/>
      <c r="FT750" s="183"/>
      <c r="FU750" s="183"/>
      <c r="FV750" s="183"/>
      <c r="FW750" s="183"/>
      <c r="FX750" s="183"/>
      <c r="FY750" s="183"/>
      <c r="FZ750" s="183"/>
      <c r="GA750" s="183"/>
      <c r="GB750" s="183"/>
      <c r="GC750" s="183"/>
      <c r="GD750" s="183"/>
      <c r="GE750" s="183"/>
      <c r="GF750" s="183"/>
      <c r="GG750" s="183"/>
      <c r="GH750" s="183"/>
      <c r="GI750" s="183"/>
      <c r="GJ750" s="183"/>
      <c r="GK750" s="183"/>
      <c r="GL750" s="183"/>
      <c r="GM750" s="183"/>
      <c r="GN750" s="183"/>
      <c r="GO750" s="183"/>
      <c r="GP750" s="183"/>
      <c r="GQ750" s="183"/>
      <c r="GR750" s="183"/>
      <c r="GS750" s="183"/>
      <c r="GT750" s="183"/>
      <c r="GU750" s="183"/>
      <c r="GV750" s="183"/>
      <c r="GW750" s="183"/>
      <c r="GX750" s="183"/>
      <c r="GY750" s="183"/>
      <c r="GZ750" s="183"/>
      <c r="HA750" s="183"/>
      <c r="HB750" s="183"/>
      <c r="HC750" s="183"/>
      <c r="HD750" s="183"/>
      <c r="HE750" s="183"/>
      <c r="HF750" s="183"/>
      <c r="HG750" s="183"/>
      <c r="HH750" s="183"/>
      <c r="HI750" s="183"/>
      <c r="HJ750" s="183"/>
      <c r="HK750" s="183"/>
      <c r="HL750" s="183"/>
      <c r="HM750" s="183"/>
      <c r="HN750" s="183"/>
      <c r="HO750" s="183"/>
      <c r="HP750" s="183"/>
      <c r="HQ750" s="183"/>
      <c r="HR750" s="183"/>
      <c r="HS750" s="183"/>
      <c r="HT750" s="183"/>
      <c r="HU750" s="183"/>
      <c r="HV750" s="183"/>
      <c r="HW750" s="183"/>
      <c r="HX750" s="183"/>
      <c r="HY750" s="183"/>
      <c r="HZ750" s="183"/>
      <c r="IA750" s="183"/>
      <c r="IB750" s="183"/>
      <c r="IC750" s="183"/>
      <c r="ID750" s="183"/>
      <c r="IE750" s="183"/>
      <c r="IF750" s="183"/>
      <c r="IG750" s="183"/>
      <c r="IH750" s="183"/>
      <c r="II750" s="183"/>
      <c r="IJ750" s="183"/>
      <c r="IK750" s="183"/>
      <c r="IL750" s="183"/>
      <c r="IM750" s="183"/>
      <c r="IN750" s="183"/>
      <c r="IO750" s="183"/>
      <c r="IP750" s="183"/>
      <c r="IQ750" s="183"/>
      <c r="IR750" s="183"/>
      <c r="IS750" s="183"/>
      <c r="IT750" s="183"/>
      <c r="IU750" s="183"/>
      <c r="IV750" s="183"/>
      <c r="IW750" s="183"/>
      <c r="IX750" s="183"/>
      <c r="IY750" s="183"/>
      <c r="IZ750" s="183"/>
      <c r="JA750" s="183"/>
      <c r="JB750" s="183"/>
      <c r="JC750" s="183"/>
      <c r="JD750" s="183"/>
      <c r="JE750" s="183"/>
      <c r="JF750" s="183"/>
      <c r="JG750" s="183"/>
      <c r="JH750" s="183"/>
      <c r="JI750" s="183"/>
      <c r="JJ750" s="183"/>
      <c r="JK750" s="183"/>
      <c r="JL750" s="183"/>
      <c r="JM750" s="183"/>
      <c r="JN750" s="183"/>
      <c r="JO750" s="183"/>
      <c r="JP750" s="183"/>
      <c r="JQ750" s="183"/>
      <c r="JR750" s="183"/>
      <c r="JS750" s="183"/>
      <c r="JT750" s="183"/>
      <c r="JU750" s="183"/>
      <c r="JV750" s="183"/>
      <c r="JW750" s="183"/>
      <c r="JX750" s="183"/>
      <c r="JY750" s="183"/>
      <c r="JZ750" s="183"/>
      <c r="KA750" s="183"/>
      <c r="KB750" s="183"/>
      <c r="KC750" s="183"/>
      <c r="KD750" s="183"/>
      <c r="KE750" s="183"/>
      <c r="KF750" s="183"/>
      <c r="KG750" s="183"/>
      <c r="KH750" s="183"/>
      <c r="KI750" s="183"/>
      <c r="KJ750" s="183"/>
      <c r="KK750" s="183"/>
      <c r="KL750" s="183"/>
      <c r="KM750" s="183"/>
      <c r="KN750" s="183"/>
      <c r="KO750" s="183"/>
      <c r="KP750" s="183"/>
      <c r="KQ750" s="183"/>
      <c r="KR750" s="183"/>
      <c r="KS750" s="183"/>
      <c r="KT750" s="183"/>
    </row>
    <row r="751" spans="1:306">
      <c r="A751" s="637">
        <v>161</v>
      </c>
      <c r="B751" s="625" t="s">
        <v>332</v>
      </c>
      <c r="C751" s="611">
        <f>C752+C755+C758</f>
        <v>0</v>
      </c>
      <c r="D751" s="614"/>
      <c r="E751" s="611">
        <f>E752+E755+E758</f>
        <v>0</v>
      </c>
      <c r="F751" s="614"/>
      <c r="G751" s="611">
        <f>C751+E751</f>
        <v>0</v>
      </c>
      <c r="H751" s="183"/>
      <c r="K751" s="183"/>
      <c r="L751" s="183"/>
      <c r="M751" s="183"/>
      <c r="N751" s="183"/>
      <c r="O751" s="183"/>
      <c r="P751" s="183"/>
      <c r="Q751" s="183"/>
      <c r="R751" s="183"/>
      <c r="S751" s="183"/>
      <c r="T751" s="183"/>
      <c r="U751" s="183"/>
      <c r="V751" s="183"/>
      <c r="W751" s="183"/>
      <c r="X751" s="183"/>
      <c r="Y751" s="183"/>
      <c r="Z751" s="183"/>
      <c r="AA751" s="183"/>
      <c r="AB751" s="183"/>
      <c r="AC751" s="183"/>
      <c r="AD751" s="183"/>
      <c r="AE751" s="183"/>
      <c r="AF751" s="183"/>
      <c r="AG751" s="183"/>
      <c r="AH751" s="183"/>
      <c r="AI751" s="183"/>
      <c r="AJ751" s="183"/>
      <c r="AK751" s="183"/>
      <c r="AL751" s="183"/>
      <c r="AM751" s="183"/>
      <c r="AN751" s="183"/>
      <c r="AO751" s="183"/>
      <c r="AP751" s="183"/>
      <c r="AQ751" s="183"/>
      <c r="AR751" s="183"/>
      <c r="AS751" s="183"/>
      <c r="AT751" s="183"/>
      <c r="AU751" s="183"/>
      <c r="AV751" s="183"/>
      <c r="AW751" s="183"/>
      <c r="AX751" s="183"/>
      <c r="AY751" s="183"/>
      <c r="AZ751" s="183"/>
      <c r="BA751" s="183"/>
      <c r="BB751" s="183"/>
      <c r="BC751" s="183"/>
      <c r="BD751" s="183"/>
      <c r="BE751" s="183"/>
      <c r="BF751" s="183"/>
      <c r="BG751" s="183"/>
      <c r="BH751" s="183"/>
      <c r="BI751" s="183"/>
      <c r="BJ751" s="183"/>
      <c r="BK751" s="183"/>
      <c r="BL751" s="183"/>
      <c r="BM751" s="183"/>
      <c r="BN751" s="183"/>
      <c r="BO751" s="183"/>
      <c r="BP751" s="183"/>
      <c r="BQ751" s="183"/>
      <c r="BR751" s="183"/>
      <c r="BS751" s="183"/>
      <c r="BT751" s="183"/>
      <c r="BU751" s="183"/>
      <c r="BV751" s="183"/>
      <c r="BW751" s="183"/>
      <c r="BX751" s="183"/>
      <c r="BY751" s="183"/>
      <c r="BZ751" s="183"/>
      <c r="CA751" s="183"/>
      <c r="CB751" s="183"/>
      <c r="CC751" s="183"/>
      <c r="CD751" s="183"/>
      <c r="CE751" s="183"/>
      <c r="CF751" s="183"/>
      <c r="CG751" s="183"/>
      <c r="CH751" s="183"/>
      <c r="CI751" s="183"/>
      <c r="CJ751" s="183"/>
      <c r="CK751" s="183"/>
      <c r="CL751" s="183"/>
      <c r="CM751" s="183"/>
      <c r="CN751" s="183"/>
      <c r="CO751" s="183"/>
      <c r="CP751" s="183"/>
      <c r="CQ751" s="183"/>
      <c r="CR751" s="183"/>
      <c r="CS751" s="183"/>
      <c r="CT751" s="183"/>
      <c r="CU751" s="183"/>
      <c r="CV751" s="183"/>
      <c r="CW751" s="183"/>
      <c r="CX751" s="183"/>
      <c r="CY751" s="183"/>
      <c r="CZ751" s="183"/>
      <c r="DA751" s="183"/>
      <c r="DB751" s="183"/>
      <c r="DC751" s="183"/>
      <c r="DD751" s="183"/>
      <c r="DE751" s="183"/>
      <c r="DF751" s="183"/>
      <c r="DG751" s="183"/>
      <c r="DH751" s="183"/>
      <c r="DI751" s="183"/>
      <c r="DJ751" s="183"/>
      <c r="DK751" s="183"/>
      <c r="DL751" s="183"/>
      <c r="DM751" s="183"/>
      <c r="DN751" s="183"/>
      <c r="DO751" s="183"/>
      <c r="DP751" s="183"/>
      <c r="DQ751" s="183"/>
      <c r="DR751" s="183"/>
      <c r="DS751" s="183"/>
      <c r="DT751" s="183"/>
      <c r="DU751" s="183"/>
      <c r="DV751" s="183"/>
      <c r="DW751" s="183"/>
      <c r="DX751" s="183"/>
      <c r="DY751" s="183"/>
      <c r="DZ751" s="183"/>
      <c r="EA751" s="183"/>
      <c r="EB751" s="183"/>
      <c r="EC751" s="183"/>
      <c r="ED751" s="183"/>
      <c r="EE751" s="183"/>
      <c r="EF751" s="183"/>
      <c r="EG751" s="183"/>
      <c r="EH751" s="183"/>
      <c r="EI751" s="183"/>
      <c r="EJ751" s="183"/>
      <c r="EK751" s="183"/>
      <c r="EL751" s="183"/>
      <c r="EM751" s="183"/>
      <c r="EN751" s="183"/>
      <c r="EO751" s="183"/>
      <c r="EP751" s="183"/>
      <c r="EQ751" s="183"/>
      <c r="ER751" s="183"/>
      <c r="ES751" s="183"/>
      <c r="ET751" s="183"/>
      <c r="EU751" s="183"/>
      <c r="EV751" s="183"/>
      <c r="EW751" s="183"/>
      <c r="EX751" s="183"/>
      <c r="EY751" s="183"/>
      <c r="EZ751" s="183"/>
      <c r="FA751" s="183"/>
      <c r="FB751" s="183"/>
      <c r="FC751" s="183"/>
      <c r="FD751" s="183"/>
      <c r="FE751" s="183"/>
      <c r="FF751" s="183"/>
      <c r="FG751" s="183"/>
      <c r="FH751" s="183"/>
      <c r="FI751" s="183"/>
      <c r="FJ751" s="183"/>
      <c r="FK751" s="183"/>
      <c r="FL751" s="183"/>
      <c r="FM751" s="183"/>
      <c r="FN751" s="183"/>
      <c r="FO751" s="183"/>
      <c r="FP751" s="183"/>
      <c r="FQ751" s="183"/>
      <c r="FR751" s="183"/>
      <c r="FS751" s="183"/>
      <c r="FT751" s="183"/>
      <c r="FU751" s="183"/>
      <c r="FV751" s="183"/>
      <c r="FW751" s="183"/>
      <c r="FX751" s="183"/>
      <c r="FY751" s="183"/>
      <c r="FZ751" s="183"/>
      <c r="GA751" s="183"/>
      <c r="GB751" s="183"/>
      <c r="GC751" s="183"/>
      <c r="GD751" s="183"/>
      <c r="GE751" s="183"/>
      <c r="GF751" s="183"/>
      <c r="GG751" s="183"/>
      <c r="GH751" s="183"/>
      <c r="GI751" s="183"/>
      <c r="GJ751" s="183"/>
      <c r="GK751" s="183"/>
      <c r="GL751" s="183"/>
      <c r="GM751" s="183"/>
      <c r="GN751" s="183"/>
      <c r="GO751" s="183"/>
      <c r="GP751" s="183"/>
      <c r="GQ751" s="183"/>
      <c r="GR751" s="183"/>
      <c r="GS751" s="183"/>
      <c r="GT751" s="183"/>
      <c r="GU751" s="183"/>
      <c r="GV751" s="183"/>
      <c r="GW751" s="183"/>
      <c r="GX751" s="183"/>
      <c r="GY751" s="183"/>
      <c r="GZ751" s="183"/>
      <c r="HA751" s="183"/>
      <c r="HB751" s="183"/>
      <c r="HC751" s="183"/>
      <c r="HD751" s="183"/>
      <c r="HE751" s="183"/>
      <c r="HF751" s="183"/>
      <c r="HG751" s="183"/>
      <c r="HH751" s="183"/>
      <c r="HI751" s="183"/>
      <c r="HJ751" s="183"/>
      <c r="HK751" s="183"/>
      <c r="HL751" s="183"/>
      <c r="HM751" s="183"/>
      <c r="HN751" s="183"/>
      <c r="HO751" s="183"/>
      <c r="HP751" s="183"/>
      <c r="HQ751" s="183"/>
      <c r="HR751" s="183"/>
      <c r="HS751" s="183"/>
      <c r="HT751" s="183"/>
      <c r="HU751" s="183"/>
      <c r="HV751" s="183"/>
      <c r="HW751" s="183"/>
      <c r="HX751" s="183"/>
      <c r="HY751" s="183"/>
      <c r="HZ751" s="183"/>
      <c r="IA751" s="183"/>
      <c r="IB751" s="183"/>
      <c r="IC751" s="183"/>
      <c r="ID751" s="183"/>
      <c r="IE751" s="183"/>
      <c r="IF751" s="183"/>
      <c r="IG751" s="183"/>
      <c r="IH751" s="183"/>
      <c r="II751" s="183"/>
      <c r="IJ751" s="183"/>
      <c r="IK751" s="183"/>
      <c r="IL751" s="183"/>
      <c r="IM751" s="183"/>
      <c r="IN751" s="183"/>
      <c r="IO751" s="183"/>
      <c r="IP751" s="183"/>
      <c r="IQ751" s="183"/>
      <c r="IR751" s="183"/>
      <c r="IS751" s="183"/>
      <c r="IT751" s="183"/>
      <c r="IU751" s="183"/>
      <c r="IV751" s="183"/>
      <c r="IW751" s="183"/>
      <c r="IX751" s="183"/>
      <c r="IY751" s="183"/>
      <c r="IZ751" s="183"/>
      <c r="JA751" s="183"/>
      <c r="JB751" s="183"/>
      <c r="JC751" s="183"/>
      <c r="JD751" s="183"/>
      <c r="JE751" s="183"/>
      <c r="JF751" s="183"/>
      <c r="JG751" s="183"/>
      <c r="JH751" s="183"/>
      <c r="JI751" s="183"/>
      <c r="JJ751" s="183"/>
      <c r="JK751" s="183"/>
      <c r="JL751" s="183"/>
      <c r="JM751" s="183"/>
      <c r="JN751" s="183"/>
      <c r="JO751" s="183"/>
      <c r="JP751" s="183"/>
      <c r="JQ751" s="183"/>
      <c r="JR751" s="183"/>
      <c r="JS751" s="183"/>
      <c r="JT751" s="183"/>
      <c r="JU751" s="183"/>
      <c r="JV751" s="183"/>
      <c r="JW751" s="183"/>
      <c r="JX751" s="183"/>
      <c r="JY751" s="183"/>
      <c r="JZ751" s="183"/>
      <c r="KA751" s="183"/>
      <c r="KB751" s="183"/>
      <c r="KC751" s="183"/>
      <c r="KD751" s="183"/>
      <c r="KE751" s="183"/>
      <c r="KF751" s="183"/>
      <c r="KG751" s="183"/>
      <c r="KH751" s="183"/>
      <c r="KI751" s="183"/>
      <c r="KJ751" s="183"/>
      <c r="KK751" s="183"/>
      <c r="KL751" s="183"/>
      <c r="KM751" s="183"/>
      <c r="KN751" s="183"/>
      <c r="KO751" s="183"/>
      <c r="KP751" s="183"/>
      <c r="KQ751" s="183"/>
      <c r="KR751" s="183"/>
      <c r="KS751" s="183"/>
      <c r="KT751" s="183"/>
    </row>
    <row r="752" spans="1:306">
      <c r="A752" s="618">
        <v>1611</v>
      </c>
      <c r="B752" s="626" t="s">
        <v>99</v>
      </c>
      <c r="C752" s="611">
        <f>SUM(C753:C754)</f>
        <v>0</v>
      </c>
      <c r="D752" s="614"/>
      <c r="E752" s="611">
        <f>SUM(E753:E754)</f>
        <v>0</v>
      </c>
      <c r="F752" s="614"/>
      <c r="G752" s="611">
        <f t="shared" ref="G752:G762" si="35">C752+E752</f>
        <v>0</v>
      </c>
      <c r="H752" s="183"/>
      <c r="K752" s="183"/>
      <c r="L752" s="183"/>
      <c r="M752" s="183"/>
      <c r="N752" s="183"/>
      <c r="O752" s="183"/>
      <c r="P752" s="183"/>
      <c r="Q752" s="183"/>
      <c r="R752" s="183"/>
      <c r="S752" s="183"/>
      <c r="T752" s="183"/>
      <c r="U752" s="183"/>
      <c r="V752" s="183"/>
      <c r="W752" s="183"/>
      <c r="X752" s="183"/>
      <c r="Y752" s="183"/>
      <c r="Z752" s="183"/>
      <c r="AA752" s="183"/>
      <c r="AB752" s="183"/>
      <c r="AC752" s="183"/>
      <c r="AD752" s="183"/>
      <c r="AE752" s="183"/>
      <c r="AF752" s="183"/>
      <c r="AG752" s="183"/>
      <c r="AH752" s="183"/>
      <c r="AI752" s="183"/>
      <c r="AJ752" s="183"/>
      <c r="AK752" s="183"/>
      <c r="AL752" s="183"/>
      <c r="AM752" s="183"/>
      <c r="AN752" s="183"/>
      <c r="AO752" s="183"/>
      <c r="AP752" s="183"/>
      <c r="AQ752" s="183"/>
      <c r="AR752" s="183"/>
      <c r="AS752" s="183"/>
      <c r="AT752" s="183"/>
      <c r="AU752" s="183"/>
      <c r="AV752" s="183"/>
      <c r="AW752" s="183"/>
      <c r="AX752" s="183"/>
      <c r="AY752" s="183"/>
      <c r="AZ752" s="183"/>
      <c r="BA752" s="183"/>
      <c r="BB752" s="183"/>
      <c r="BC752" s="183"/>
      <c r="BD752" s="183"/>
      <c r="BE752" s="183"/>
      <c r="BF752" s="183"/>
      <c r="BG752" s="183"/>
      <c r="BH752" s="183"/>
      <c r="BI752" s="183"/>
      <c r="BJ752" s="183"/>
      <c r="BK752" s="183"/>
      <c r="BL752" s="183"/>
      <c r="BM752" s="183"/>
      <c r="BN752" s="183"/>
      <c r="BO752" s="183"/>
      <c r="BP752" s="183"/>
      <c r="BQ752" s="183"/>
      <c r="BR752" s="183"/>
      <c r="BS752" s="183"/>
      <c r="BT752" s="183"/>
      <c r="BU752" s="183"/>
      <c r="BV752" s="183"/>
      <c r="BW752" s="183"/>
      <c r="BX752" s="183"/>
      <c r="BY752" s="183"/>
      <c r="BZ752" s="183"/>
      <c r="CA752" s="183"/>
      <c r="CB752" s="183"/>
      <c r="CC752" s="183"/>
      <c r="CD752" s="183"/>
      <c r="CE752" s="183"/>
      <c r="CF752" s="183"/>
      <c r="CG752" s="183"/>
      <c r="CH752" s="183"/>
      <c r="CI752" s="183"/>
      <c r="CJ752" s="183"/>
      <c r="CK752" s="183"/>
      <c r="CL752" s="183"/>
      <c r="CM752" s="183"/>
      <c r="CN752" s="183"/>
      <c r="CO752" s="183"/>
      <c r="CP752" s="183"/>
      <c r="CQ752" s="183"/>
      <c r="CR752" s="183"/>
      <c r="CS752" s="183"/>
      <c r="CT752" s="183"/>
      <c r="CU752" s="183"/>
      <c r="CV752" s="183"/>
      <c r="CW752" s="183"/>
      <c r="CX752" s="183"/>
      <c r="CY752" s="183"/>
      <c r="CZ752" s="183"/>
      <c r="DA752" s="183"/>
      <c r="DB752" s="183"/>
      <c r="DC752" s="183"/>
      <c r="DD752" s="183"/>
      <c r="DE752" s="183"/>
      <c r="DF752" s="183"/>
      <c r="DG752" s="183"/>
      <c r="DH752" s="183"/>
      <c r="DI752" s="183"/>
      <c r="DJ752" s="183"/>
      <c r="DK752" s="183"/>
      <c r="DL752" s="183"/>
      <c r="DM752" s="183"/>
      <c r="DN752" s="183"/>
      <c r="DO752" s="183"/>
      <c r="DP752" s="183"/>
      <c r="DQ752" s="183"/>
      <c r="DR752" s="183"/>
      <c r="DS752" s="183"/>
      <c r="DT752" s="183"/>
      <c r="DU752" s="183"/>
      <c r="DV752" s="183"/>
      <c r="DW752" s="183"/>
      <c r="DX752" s="183"/>
      <c r="DY752" s="183"/>
      <c r="DZ752" s="183"/>
      <c r="EA752" s="183"/>
      <c r="EB752" s="183"/>
      <c r="EC752" s="183"/>
      <c r="ED752" s="183"/>
      <c r="EE752" s="183"/>
      <c r="EF752" s="183"/>
      <c r="EG752" s="183"/>
      <c r="EH752" s="183"/>
      <c r="EI752" s="183"/>
      <c r="EJ752" s="183"/>
      <c r="EK752" s="183"/>
      <c r="EL752" s="183"/>
      <c r="EM752" s="183"/>
      <c r="EN752" s="183"/>
      <c r="EO752" s="183"/>
      <c r="EP752" s="183"/>
      <c r="EQ752" s="183"/>
      <c r="ER752" s="183"/>
      <c r="ES752" s="183"/>
      <c r="ET752" s="183"/>
      <c r="EU752" s="183"/>
      <c r="EV752" s="183"/>
      <c r="EW752" s="183"/>
      <c r="EX752" s="183"/>
      <c r="EY752" s="183"/>
      <c r="EZ752" s="183"/>
      <c r="FA752" s="183"/>
      <c r="FB752" s="183"/>
      <c r="FC752" s="183"/>
      <c r="FD752" s="183"/>
      <c r="FE752" s="183"/>
      <c r="FF752" s="183"/>
      <c r="FG752" s="183"/>
      <c r="FH752" s="183"/>
      <c r="FI752" s="183"/>
      <c r="FJ752" s="183"/>
      <c r="FK752" s="183"/>
      <c r="FL752" s="183"/>
      <c r="FM752" s="183"/>
      <c r="FN752" s="183"/>
      <c r="FO752" s="183"/>
      <c r="FP752" s="183"/>
      <c r="FQ752" s="183"/>
      <c r="FR752" s="183"/>
      <c r="FS752" s="183"/>
      <c r="FT752" s="183"/>
      <c r="FU752" s="183"/>
      <c r="FV752" s="183"/>
      <c r="FW752" s="183"/>
      <c r="FX752" s="183"/>
      <c r="FY752" s="183"/>
      <c r="FZ752" s="183"/>
      <c r="GA752" s="183"/>
      <c r="GB752" s="183"/>
      <c r="GC752" s="183"/>
      <c r="GD752" s="183"/>
      <c r="GE752" s="183"/>
      <c r="GF752" s="183"/>
      <c r="GG752" s="183"/>
      <c r="GH752" s="183"/>
      <c r="GI752" s="183"/>
      <c r="GJ752" s="183"/>
      <c r="GK752" s="183"/>
      <c r="GL752" s="183"/>
      <c r="GM752" s="183"/>
      <c r="GN752" s="183"/>
      <c r="GO752" s="183"/>
      <c r="GP752" s="183"/>
      <c r="GQ752" s="183"/>
      <c r="GR752" s="183"/>
      <c r="GS752" s="183"/>
      <c r="GT752" s="183"/>
      <c r="GU752" s="183"/>
      <c r="GV752" s="183"/>
      <c r="GW752" s="183"/>
      <c r="GX752" s="183"/>
      <c r="GY752" s="183"/>
      <c r="GZ752" s="183"/>
      <c r="HA752" s="183"/>
      <c r="HB752" s="183"/>
      <c r="HC752" s="183"/>
      <c r="HD752" s="183"/>
      <c r="HE752" s="183"/>
      <c r="HF752" s="183"/>
      <c r="HG752" s="183"/>
      <c r="HH752" s="183"/>
      <c r="HI752" s="183"/>
      <c r="HJ752" s="183"/>
      <c r="HK752" s="183"/>
      <c r="HL752" s="183"/>
      <c r="HM752" s="183"/>
      <c r="HN752" s="183"/>
      <c r="HO752" s="183"/>
      <c r="HP752" s="183"/>
      <c r="HQ752" s="183"/>
      <c r="HR752" s="183"/>
      <c r="HS752" s="183"/>
      <c r="HT752" s="183"/>
      <c r="HU752" s="183"/>
      <c r="HV752" s="183"/>
      <c r="HW752" s="183"/>
      <c r="HX752" s="183"/>
      <c r="HY752" s="183"/>
      <c r="HZ752" s="183"/>
      <c r="IA752" s="183"/>
      <c r="IB752" s="183"/>
      <c r="IC752" s="183"/>
      <c r="ID752" s="183"/>
      <c r="IE752" s="183"/>
      <c r="IF752" s="183"/>
      <c r="IG752" s="183"/>
      <c r="IH752" s="183"/>
      <c r="II752" s="183"/>
      <c r="IJ752" s="183"/>
      <c r="IK752" s="183"/>
      <c r="IL752" s="183"/>
      <c r="IM752" s="183"/>
      <c r="IN752" s="183"/>
      <c r="IO752" s="183"/>
      <c r="IP752" s="183"/>
      <c r="IQ752" s="183"/>
      <c r="IR752" s="183"/>
      <c r="IS752" s="183"/>
      <c r="IT752" s="183"/>
      <c r="IU752" s="183"/>
      <c r="IV752" s="183"/>
      <c r="IW752" s="183"/>
      <c r="IX752" s="183"/>
      <c r="IY752" s="183"/>
      <c r="IZ752" s="183"/>
      <c r="JA752" s="183"/>
      <c r="JB752" s="183"/>
      <c r="JC752" s="183"/>
      <c r="JD752" s="183"/>
      <c r="JE752" s="183"/>
      <c r="JF752" s="183"/>
      <c r="JG752" s="183"/>
      <c r="JH752" s="183"/>
      <c r="JI752" s="183"/>
      <c r="JJ752" s="183"/>
      <c r="JK752" s="183"/>
      <c r="JL752" s="183"/>
      <c r="JM752" s="183"/>
      <c r="JN752" s="183"/>
      <c r="JO752" s="183"/>
      <c r="JP752" s="183"/>
      <c r="JQ752" s="183"/>
      <c r="JR752" s="183"/>
      <c r="JS752" s="183"/>
      <c r="JT752" s="183"/>
      <c r="JU752" s="183"/>
      <c r="JV752" s="183"/>
      <c r="JW752" s="183"/>
      <c r="JX752" s="183"/>
      <c r="JY752" s="183"/>
      <c r="JZ752" s="183"/>
      <c r="KA752" s="183"/>
      <c r="KB752" s="183"/>
      <c r="KC752" s="183"/>
      <c r="KD752" s="183"/>
      <c r="KE752" s="183"/>
      <c r="KF752" s="183"/>
      <c r="KG752" s="183"/>
      <c r="KH752" s="183"/>
      <c r="KI752" s="183"/>
      <c r="KJ752" s="183"/>
      <c r="KK752" s="183"/>
      <c r="KL752" s="183"/>
      <c r="KM752" s="183"/>
      <c r="KN752" s="183"/>
      <c r="KO752" s="183"/>
      <c r="KP752" s="183"/>
      <c r="KQ752" s="183"/>
      <c r="KR752" s="183"/>
      <c r="KS752" s="183"/>
      <c r="KT752" s="183"/>
    </row>
    <row r="753" spans="1:306">
      <c r="A753" s="618">
        <v>16111</v>
      </c>
      <c r="B753" s="626" t="s">
        <v>333</v>
      </c>
      <c r="C753" s="620"/>
      <c r="D753" s="614"/>
      <c r="E753" s="620"/>
      <c r="F753" s="614"/>
      <c r="G753" s="611">
        <f t="shared" si="35"/>
        <v>0</v>
      </c>
      <c r="H753" s="183"/>
      <c r="K753" s="183"/>
      <c r="L753" s="183"/>
      <c r="M753" s="183"/>
      <c r="N753" s="183"/>
      <c r="O753" s="183"/>
      <c r="P753" s="183"/>
      <c r="Q753" s="183"/>
      <c r="R753" s="183"/>
      <c r="S753" s="183"/>
      <c r="T753" s="183"/>
      <c r="U753" s="183"/>
      <c r="V753" s="183"/>
      <c r="W753" s="183"/>
      <c r="X753" s="183"/>
      <c r="Y753" s="183"/>
      <c r="Z753" s="183"/>
      <c r="AA753" s="183"/>
      <c r="AB753" s="183"/>
      <c r="AC753" s="183"/>
      <c r="AD753" s="183"/>
      <c r="AE753" s="183"/>
      <c r="AF753" s="183"/>
      <c r="AG753" s="183"/>
      <c r="AH753" s="183"/>
      <c r="AI753" s="183"/>
      <c r="AJ753" s="183"/>
      <c r="AK753" s="183"/>
      <c r="AL753" s="183"/>
      <c r="AM753" s="183"/>
      <c r="AN753" s="183"/>
      <c r="AO753" s="183"/>
      <c r="AP753" s="183"/>
      <c r="AQ753" s="183"/>
      <c r="AR753" s="183"/>
      <c r="AS753" s="183"/>
      <c r="AT753" s="183"/>
      <c r="AU753" s="183"/>
      <c r="AV753" s="183"/>
      <c r="AW753" s="183"/>
      <c r="AX753" s="183"/>
      <c r="AY753" s="183"/>
      <c r="AZ753" s="183"/>
      <c r="BA753" s="183"/>
      <c r="BB753" s="183"/>
      <c r="BC753" s="183"/>
      <c r="BD753" s="183"/>
      <c r="BE753" s="183"/>
      <c r="BF753" s="183"/>
      <c r="BG753" s="183"/>
      <c r="BH753" s="183"/>
      <c r="BI753" s="183"/>
      <c r="BJ753" s="183"/>
      <c r="BK753" s="183"/>
      <c r="BL753" s="183"/>
      <c r="BM753" s="183"/>
      <c r="BN753" s="183"/>
      <c r="BO753" s="183"/>
      <c r="BP753" s="183"/>
      <c r="BQ753" s="183"/>
      <c r="BR753" s="183"/>
      <c r="BS753" s="183"/>
      <c r="BT753" s="183"/>
      <c r="BU753" s="183"/>
      <c r="BV753" s="183"/>
      <c r="BW753" s="183"/>
      <c r="BX753" s="183"/>
      <c r="BY753" s="183"/>
      <c r="BZ753" s="183"/>
      <c r="CA753" s="183"/>
      <c r="CB753" s="183"/>
      <c r="CC753" s="183"/>
      <c r="CD753" s="183"/>
      <c r="CE753" s="183"/>
      <c r="CF753" s="183"/>
      <c r="CG753" s="183"/>
      <c r="CH753" s="183"/>
      <c r="CI753" s="183"/>
      <c r="CJ753" s="183"/>
      <c r="CK753" s="183"/>
      <c r="CL753" s="183"/>
      <c r="CM753" s="183"/>
      <c r="CN753" s="183"/>
      <c r="CO753" s="183"/>
      <c r="CP753" s="183"/>
      <c r="CQ753" s="183"/>
      <c r="CR753" s="183"/>
      <c r="CS753" s="183"/>
      <c r="CT753" s="183"/>
      <c r="CU753" s="183"/>
      <c r="CV753" s="183"/>
      <c r="CW753" s="183"/>
      <c r="CX753" s="183"/>
      <c r="CY753" s="183"/>
      <c r="CZ753" s="183"/>
      <c r="DA753" s="183"/>
      <c r="DB753" s="183"/>
      <c r="DC753" s="183"/>
      <c r="DD753" s="183"/>
      <c r="DE753" s="183"/>
      <c r="DF753" s="183"/>
      <c r="DG753" s="183"/>
      <c r="DH753" s="183"/>
      <c r="DI753" s="183"/>
      <c r="DJ753" s="183"/>
      <c r="DK753" s="183"/>
      <c r="DL753" s="183"/>
      <c r="DM753" s="183"/>
      <c r="DN753" s="183"/>
      <c r="DO753" s="183"/>
      <c r="DP753" s="183"/>
      <c r="DQ753" s="183"/>
      <c r="DR753" s="183"/>
      <c r="DS753" s="183"/>
      <c r="DT753" s="183"/>
      <c r="DU753" s="183"/>
      <c r="DV753" s="183"/>
      <c r="DW753" s="183"/>
      <c r="DX753" s="183"/>
      <c r="DY753" s="183"/>
      <c r="DZ753" s="183"/>
      <c r="EA753" s="183"/>
      <c r="EB753" s="183"/>
      <c r="EC753" s="183"/>
      <c r="ED753" s="183"/>
      <c r="EE753" s="183"/>
      <c r="EF753" s="183"/>
      <c r="EG753" s="183"/>
      <c r="EH753" s="183"/>
      <c r="EI753" s="183"/>
      <c r="EJ753" s="183"/>
      <c r="EK753" s="183"/>
      <c r="EL753" s="183"/>
      <c r="EM753" s="183"/>
      <c r="EN753" s="183"/>
      <c r="EO753" s="183"/>
      <c r="EP753" s="183"/>
      <c r="EQ753" s="183"/>
      <c r="ER753" s="183"/>
      <c r="ES753" s="183"/>
      <c r="ET753" s="183"/>
      <c r="EU753" s="183"/>
      <c r="EV753" s="183"/>
      <c r="EW753" s="183"/>
      <c r="EX753" s="183"/>
      <c r="EY753" s="183"/>
      <c r="EZ753" s="183"/>
      <c r="FA753" s="183"/>
      <c r="FB753" s="183"/>
      <c r="FC753" s="183"/>
      <c r="FD753" s="183"/>
      <c r="FE753" s="183"/>
      <c r="FF753" s="183"/>
      <c r="FG753" s="183"/>
      <c r="FH753" s="183"/>
      <c r="FI753" s="183"/>
      <c r="FJ753" s="183"/>
      <c r="FK753" s="183"/>
      <c r="FL753" s="183"/>
      <c r="FM753" s="183"/>
      <c r="FN753" s="183"/>
      <c r="FO753" s="183"/>
      <c r="FP753" s="183"/>
      <c r="FQ753" s="183"/>
      <c r="FR753" s="183"/>
      <c r="FS753" s="183"/>
      <c r="FT753" s="183"/>
      <c r="FU753" s="183"/>
      <c r="FV753" s="183"/>
      <c r="FW753" s="183"/>
      <c r="FX753" s="183"/>
      <c r="FY753" s="183"/>
      <c r="FZ753" s="183"/>
      <c r="GA753" s="183"/>
      <c r="GB753" s="183"/>
      <c r="GC753" s="183"/>
      <c r="GD753" s="183"/>
      <c r="GE753" s="183"/>
      <c r="GF753" s="183"/>
      <c r="GG753" s="183"/>
      <c r="GH753" s="183"/>
      <c r="GI753" s="183"/>
      <c r="GJ753" s="183"/>
      <c r="GK753" s="183"/>
      <c r="GL753" s="183"/>
      <c r="GM753" s="183"/>
      <c r="GN753" s="183"/>
      <c r="GO753" s="183"/>
      <c r="GP753" s="183"/>
      <c r="GQ753" s="183"/>
      <c r="GR753" s="183"/>
      <c r="GS753" s="183"/>
      <c r="GT753" s="183"/>
      <c r="GU753" s="183"/>
      <c r="GV753" s="183"/>
      <c r="GW753" s="183"/>
      <c r="GX753" s="183"/>
      <c r="GY753" s="183"/>
      <c r="GZ753" s="183"/>
      <c r="HA753" s="183"/>
      <c r="HB753" s="183"/>
      <c r="HC753" s="183"/>
      <c r="HD753" s="183"/>
      <c r="HE753" s="183"/>
      <c r="HF753" s="183"/>
      <c r="HG753" s="183"/>
      <c r="HH753" s="183"/>
      <c r="HI753" s="183"/>
      <c r="HJ753" s="183"/>
      <c r="HK753" s="183"/>
      <c r="HL753" s="183"/>
      <c r="HM753" s="183"/>
      <c r="HN753" s="183"/>
      <c r="HO753" s="183"/>
      <c r="HP753" s="183"/>
      <c r="HQ753" s="183"/>
      <c r="HR753" s="183"/>
      <c r="HS753" s="183"/>
      <c r="HT753" s="183"/>
      <c r="HU753" s="183"/>
      <c r="HV753" s="183"/>
      <c r="HW753" s="183"/>
      <c r="HX753" s="183"/>
      <c r="HY753" s="183"/>
      <c r="HZ753" s="183"/>
      <c r="IA753" s="183"/>
      <c r="IB753" s="183"/>
      <c r="IC753" s="183"/>
      <c r="ID753" s="183"/>
      <c r="IE753" s="183"/>
      <c r="IF753" s="183"/>
      <c r="IG753" s="183"/>
      <c r="IH753" s="183"/>
      <c r="II753" s="183"/>
      <c r="IJ753" s="183"/>
      <c r="IK753" s="183"/>
      <c r="IL753" s="183"/>
      <c r="IM753" s="183"/>
      <c r="IN753" s="183"/>
      <c r="IO753" s="183"/>
      <c r="IP753" s="183"/>
      <c r="IQ753" s="183"/>
      <c r="IR753" s="183"/>
      <c r="IS753" s="183"/>
      <c r="IT753" s="183"/>
      <c r="IU753" s="183"/>
      <c r="IV753" s="183"/>
      <c r="IW753" s="183"/>
      <c r="IX753" s="183"/>
      <c r="IY753" s="183"/>
      <c r="IZ753" s="183"/>
      <c r="JA753" s="183"/>
      <c r="JB753" s="183"/>
      <c r="JC753" s="183"/>
      <c r="JD753" s="183"/>
      <c r="JE753" s="183"/>
      <c r="JF753" s="183"/>
      <c r="JG753" s="183"/>
      <c r="JH753" s="183"/>
      <c r="JI753" s="183"/>
      <c r="JJ753" s="183"/>
      <c r="JK753" s="183"/>
      <c r="JL753" s="183"/>
      <c r="JM753" s="183"/>
      <c r="JN753" s="183"/>
      <c r="JO753" s="183"/>
      <c r="JP753" s="183"/>
      <c r="JQ753" s="183"/>
      <c r="JR753" s="183"/>
      <c r="JS753" s="183"/>
      <c r="JT753" s="183"/>
      <c r="JU753" s="183"/>
      <c r="JV753" s="183"/>
      <c r="JW753" s="183"/>
      <c r="JX753" s="183"/>
      <c r="JY753" s="183"/>
      <c r="JZ753" s="183"/>
      <c r="KA753" s="183"/>
      <c r="KB753" s="183"/>
      <c r="KC753" s="183"/>
      <c r="KD753" s="183"/>
      <c r="KE753" s="183"/>
      <c r="KF753" s="183"/>
      <c r="KG753" s="183"/>
      <c r="KH753" s="183"/>
      <c r="KI753" s="183"/>
      <c r="KJ753" s="183"/>
      <c r="KK753" s="183"/>
      <c r="KL753" s="183"/>
      <c r="KM753" s="183"/>
      <c r="KN753" s="183"/>
      <c r="KO753" s="183"/>
      <c r="KP753" s="183"/>
      <c r="KQ753" s="183"/>
      <c r="KR753" s="183"/>
      <c r="KS753" s="183"/>
      <c r="KT753" s="183"/>
    </row>
    <row r="754" spans="1:306">
      <c r="A754" s="618">
        <v>16112</v>
      </c>
      <c r="B754" s="626" t="s">
        <v>334</v>
      </c>
      <c r="C754" s="620"/>
      <c r="D754" s="614"/>
      <c r="E754" s="620"/>
      <c r="F754" s="614"/>
      <c r="G754" s="611">
        <f t="shared" si="35"/>
        <v>0</v>
      </c>
      <c r="H754" s="183"/>
      <c r="K754" s="183"/>
      <c r="L754" s="183"/>
      <c r="M754" s="183"/>
      <c r="N754" s="183"/>
      <c r="O754" s="183"/>
      <c r="P754" s="183"/>
      <c r="Q754" s="183"/>
      <c r="R754" s="183"/>
      <c r="S754" s="183"/>
      <c r="T754" s="183"/>
      <c r="U754" s="183"/>
      <c r="V754" s="183"/>
      <c r="W754" s="183"/>
      <c r="X754" s="183"/>
      <c r="Y754" s="183"/>
      <c r="Z754" s="183"/>
      <c r="AA754" s="183"/>
      <c r="AB754" s="183"/>
      <c r="AC754" s="183"/>
      <c r="AD754" s="183"/>
      <c r="AE754" s="183"/>
      <c r="AF754" s="183"/>
      <c r="AG754" s="183"/>
      <c r="AH754" s="183"/>
      <c r="AI754" s="183"/>
      <c r="AJ754" s="183"/>
      <c r="AK754" s="183"/>
      <c r="AL754" s="183"/>
      <c r="AM754" s="183"/>
      <c r="AN754" s="183"/>
      <c r="AO754" s="183"/>
      <c r="AP754" s="183"/>
      <c r="AQ754" s="183"/>
      <c r="AR754" s="183"/>
      <c r="AS754" s="183"/>
      <c r="AT754" s="183"/>
      <c r="AU754" s="183"/>
      <c r="AV754" s="183"/>
      <c r="AW754" s="183"/>
      <c r="AX754" s="183"/>
      <c r="AY754" s="183"/>
      <c r="AZ754" s="183"/>
      <c r="BA754" s="183"/>
      <c r="BB754" s="183"/>
      <c r="BC754" s="183"/>
      <c r="BD754" s="183"/>
      <c r="BE754" s="183"/>
      <c r="BF754" s="183"/>
      <c r="BG754" s="183"/>
      <c r="BH754" s="183"/>
      <c r="BI754" s="183"/>
      <c r="BJ754" s="183"/>
      <c r="BK754" s="183"/>
      <c r="BL754" s="183"/>
      <c r="BM754" s="183"/>
      <c r="BN754" s="183"/>
      <c r="BO754" s="183"/>
      <c r="BP754" s="183"/>
      <c r="BQ754" s="183"/>
      <c r="BR754" s="183"/>
      <c r="BS754" s="183"/>
      <c r="BT754" s="183"/>
      <c r="BU754" s="183"/>
      <c r="BV754" s="183"/>
      <c r="BW754" s="183"/>
      <c r="BX754" s="183"/>
      <c r="BY754" s="183"/>
      <c r="BZ754" s="183"/>
      <c r="CA754" s="183"/>
      <c r="CB754" s="183"/>
      <c r="CC754" s="183"/>
      <c r="CD754" s="183"/>
      <c r="CE754" s="183"/>
      <c r="CF754" s="183"/>
      <c r="CG754" s="183"/>
      <c r="CH754" s="183"/>
      <c r="CI754" s="183"/>
      <c r="CJ754" s="183"/>
      <c r="CK754" s="183"/>
      <c r="CL754" s="183"/>
      <c r="CM754" s="183"/>
      <c r="CN754" s="183"/>
      <c r="CO754" s="183"/>
      <c r="CP754" s="183"/>
      <c r="CQ754" s="183"/>
      <c r="CR754" s="183"/>
      <c r="CS754" s="183"/>
      <c r="CT754" s="183"/>
      <c r="CU754" s="183"/>
      <c r="CV754" s="183"/>
      <c r="CW754" s="183"/>
      <c r="CX754" s="183"/>
      <c r="CY754" s="183"/>
      <c r="CZ754" s="183"/>
      <c r="DA754" s="183"/>
      <c r="DB754" s="183"/>
      <c r="DC754" s="183"/>
      <c r="DD754" s="183"/>
      <c r="DE754" s="183"/>
      <c r="DF754" s="183"/>
      <c r="DG754" s="183"/>
      <c r="DH754" s="183"/>
      <c r="DI754" s="183"/>
      <c r="DJ754" s="183"/>
      <c r="DK754" s="183"/>
      <c r="DL754" s="183"/>
      <c r="DM754" s="183"/>
      <c r="DN754" s="183"/>
      <c r="DO754" s="183"/>
      <c r="DP754" s="183"/>
      <c r="DQ754" s="183"/>
      <c r="DR754" s="183"/>
      <c r="DS754" s="183"/>
      <c r="DT754" s="183"/>
      <c r="DU754" s="183"/>
      <c r="DV754" s="183"/>
      <c r="DW754" s="183"/>
      <c r="DX754" s="183"/>
      <c r="DY754" s="183"/>
      <c r="DZ754" s="183"/>
      <c r="EA754" s="183"/>
      <c r="EB754" s="183"/>
      <c r="EC754" s="183"/>
      <c r="ED754" s="183"/>
      <c r="EE754" s="183"/>
      <c r="EF754" s="183"/>
      <c r="EG754" s="183"/>
      <c r="EH754" s="183"/>
      <c r="EI754" s="183"/>
      <c r="EJ754" s="183"/>
      <c r="EK754" s="183"/>
      <c r="EL754" s="183"/>
      <c r="EM754" s="183"/>
      <c r="EN754" s="183"/>
      <c r="EO754" s="183"/>
      <c r="EP754" s="183"/>
      <c r="EQ754" s="183"/>
      <c r="ER754" s="183"/>
      <c r="ES754" s="183"/>
      <c r="ET754" s="183"/>
      <c r="EU754" s="183"/>
      <c r="EV754" s="183"/>
      <c r="EW754" s="183"/>
      <c r="EX754" s="183"/>
      <c r="EY754" s="183"/>
      <c r="EZ754" s="183"/>
      <c r="FA754" s="183"/>
      <c r="FB754" s="183"/>
      <c r="FC754" s="183"/>
      <c r="FD754" s="183"/>
      <c r="FE754" s="183"/>
      <c r="FF754" s="183"/>
      <c r="FG754" s="183"/>
      <c r="FH754" s="183"/>
      <c r="FI754" s="183"/>
      <c r="FJ754" s="183"/>
      <c r="FK754" s="183"/>
      <c r="FL754" s="183"/>
      <c r="FM754" s="183"/>
      <c r="FN754" s="183"/>
      <c r="FO754" s="183"/>
      <c r="FP754" s="183"/>
      <c r="FQ754" s="183"/>
      <c r="FR754" s="183"/>
      <c r="FS754" s="183"/>
      <c r="FT754" s="183"/>
      <c r="FU754" s="183"/>
      <c r="FV754" s="183"/>
      <c r="FW754" s="183"/>
      <c r="FX754" s="183"/>
      <c r="FY754" s="183"/>
      <c r="FZ754" s="183"/>
      <c r="GA754" s="183"/>
      <c r="GB754" s="183"/>
      <c r="GC754" s="183"/>
      <c r="GD754" s="183"/>
      <c r="GE754" s="183"/>
      <c r="GF754" s="183"/>
      <c r="GG754" s="183"/>
      <c r="GH754" s="183"/>
      <c r="GI754" s="183"/>
      <c r="GJ754" s="183"/>
      <c r="GK754" s="183"/>
      <c r="GL754" s="183"/>
      <c r="GM754" s="183"/>
      <c r="GN754" s="183"/>
      <c r="GO754" s="183"/>
      <c r="GP754" s="183"/>
      <c r="GQ754" s="183"/>
      <c r="GR754" s="183"/>
      <c r="GS754" s="183"/>
      <c r="GT754" s="183"/>
      <c r="GU754" s="183"/>
      <c r="GV754" s="183"/>
      <c r="GW754" s="183"/>
      <c r="GX754" s="183"/>
      <c r="GY754" s="183"/>
      <c r="GZ754" s="183"/>
      <c r="HA754" s="183"/>
      <c r="HB754" s="183"/>
      <c r="HC754" s="183"/>
      <c r="HD754" s="183"/>
      <c r="HE754" s="183"/>
      <c r="HF754" s="183"/>
      <c r="HG754" s="183"/>
      <c r="HH754" s="183"/>
      <c r="HI754" s="183"/>
      <c r="HJ754" s="183"/>
      <c r="HK754" s="183"/>
      <c r="HL754" s="183"/>
      <c r="HM754" s="183"/>
      <c r="HN754" s="183"/>
      <c r="HO754" s="183"/>
      <c r="HP754" s="183"/>
      <c r="HQ754" s="183"/>
      <c r="HR754" s="183"/>
      <c r="HS754" s="183"/>
      <c r="HT754" s="183"/>
      <c r="HU754" s="183"/>
      <c r="HV754" s="183"/>
      <c r="HW754" s="183"/>
      <c r="HX754" s="183"/>
      <c r="HY754" s="183"/>
      <c r="HZ754" s="183"/>
      <c r="IA754" s="183"/>
      <c r="IB754" s="183"/>
      <c r="IC754" s="183"/>
      <c r="ID754" s="183"/>
      <c r="IE754" s="183"/>
      <c r="IF754" s="183"/>
      <c r="IG754" s="183"/>
      <c r="IH754" s="183"/>
      <c r="II754" s="183"/>
      <c r="IJ754" s="183"/>
      <c r="IK754" s="183"/>
      <c r="IL754" s="183"/>
      <c r="IM754" s="183"/>
      <c r="IN754" s="183"/>
      <c r="IO754" s="183"/>
      <c r="IP754" s="183"/>
      <c r="IQ754" s="183"/>
      <c r="IR754" s="183"/>
      <c r="IS754" s="183"/>
      <c r="IT754" s="183"/>
      <c r="IU754" s="183"/>
      <c r="IV754" s="183"/>
      <c r="IW754" s="183"/>
      <c r="IX754" s="183"/>
      <c r="IY754" s="183"/>
      <c r="IZ754" s="183"/>
      <c r="JA754" s="183"/>
      <c r="JB754" s="183"/>
      <c r="JC754" s="183"/>
      <c r="JD754" s="183"/>
      <c r="JE754" s="183"/>
      <c r="JF754" s="183"/>
      <c r="JG754" s="183"/>
      <c r="JH754" s="183"/>
      <c r="JI754" s="183"/>
      <c r="JJ754" s="183"/>
      <c r="JK754" s="183"/>
      <c r="JL754" s="183"/>
      <c r="JM754" s="183"/>
      <c r="JN754" s="183"/>
      <c r="JO754" s="183"/>
      <c r="JP754" s="183"/>
      <c r="JQ754" s="183"/>
      <c r="JR754" s="183"/>
      <c r="JS754" s="183"/>
      <c r="JT754" s="183"/>
      <c r="JU754" s="183"/>
      <c r="JV754" s="183"/>
      <c r="JW754" s="183"/>
      <c r="JX754" s="183"/>
      <c r="JY754" s="183"/>
      <c r="JZ754" s="183"/>
      <c r="KA754" s="183"/>
      <c r="KB754" s="183"/>
      <c r="KC754" s="183"/>
      <c r="KD754" s="183"/>
      <c r="KE754" s="183"/>
      <c r="KF754" s="183"/>
      <c r="KG754" s="183"/>
      <c r="KH754" s="183"/>
      <c r="KI754" s="183"/>
      <c r="KJ754" s="183"/>
      <c r="KK754" s="183"/>
      <c r="KL754" s="183"/>
      <c r="KM754" s="183"/>
      <c r="KN754" s="183"/>
      <c r="KO754" s="183"/>
      <c r="KP754" s="183"/>
      <c r="KQ754" s="183"/>
      <c r="KR754" s="183"/>
      <c r="KS754" s="183"/>
      <c r="KT754" s="183"/>
    </row>
    <row r="755" spans="1:306">
      <c r="A755" s="618">
        <v>1612</v>
      </c>
      <c r="B755" s="626" t="s">
        <v>335</v>
      </c>
      <c r="C755" s="611">
        <f>SUM(C756:C757)</f>
        <v>0</v>
      </c>
      <c r="D755" s="614"/>
      <c r="E755" s="611">
        <f>SUM(E756:E757)</f>
        <v>0</v>
      </c>
      <c r="F755" s="614"/>
      <c r="G755" s="611">
        <f t="shared" si="35"/>
        <v>0</v>
      </c>
      <c r="H755" s="183"/>
      <c r="K755" s="183"/>
      <c r="L755" s="183"/>
      <c r="M755" s="183"/>
      <c r="N755" s="183"/>
      <c r="O755" s="183"/>
      <c r="P755" s="183"/>
      <c r="Q755" s="183"/>
      <c r="R755" s="183"/>
      <c r="S755" s="183"/>
      <c r="T755" s="183"/>
      <c r="U755" s="183"/>
      <c r="V755" s="183"/>
      <c r="W755" s="183"/>
      <c r="X755" s="183"/>
      <c r="Y755" s="183"/>
      <c r="Z755" s="183"/>
      <c r="AA755" s="183"/>
      <c r="AB755" s="183"/>
      <c r="AC755" s="183"/>
      <c r="AD755" s="183"/>
      <c r="AE755" s="183"/>
      <c r="AF755" s="183"/>
      <c r="AG755" s="183"/>
      <c r="AH755" s="183"/>
      <c r="AI755" s="183"/>
      <c r="AJ755" s="183"/>
      <c r="AK755" s="183"/>
      <c r="AL755" s="183"/>
      <c r="AM755" s="183"/>
      <c r="AN755" s="183"/>
      <c r="AO755" s="183"/>
      <c r="AP755" s="183"/>
      <c r="AQ755" s="183"/>
      <c r="AR755" s="183"/>
      <c r="AS755" s="183"/>
      <c r="AT755" s="183"/>
      <c r="AU755" s="183"/>
      <c r="AV755" s="183"/>
      <c r="AW755" s="183"/>
      <c r="AX755" s="183"/>
      <c r="AY755" s="183"/>
      <c r="AZ755" s="183"/>
      <c r="BA755" s="183"/>
      <c r="BB755" s="183"/>
      <c r="BC755" s="183"/>
      <c r="BD755" s="183"/>
      <c r="BE755" s="183"/>
      <c r="BF755" s="183"/>
      <c r="BG755" s="183"/>
      <c r="BH755" s="183"/>
      <c r="BI755" s="183"/>
      <c r="BJ755" s="183"/>
      <c r="BK755" s="183"/>
      <c r="BL755" s="183"/>
      <c r="BM755" s="183"/>
      <c r="BN755" s="183"/>
      <c r="BO755" s="183"/>
      <c r="BP755" s="183"/>
      <c r="BQ755" s="183"/>
      <c r="BR755" s="183"/>
      <c r="BS755" s="183"/>
      <c r="BT755" s="183"/>
      <c r="BU755" s="183"/>
      <c r="BV755" s="183"/>
      <c r="BW755" s="183"/>
      <c r="BX755" s="183"/>
      <c r="BY755" s="183"/>
      <c r="BZ755" s="183"/>
      <c r="CA755" s="183"/>
      <c r="CB755" s="183"/>
      <c r="CC755" s="183"/>
      <c r="CD755" s="183"/>
      <c r="CE755" s="183"/>
      <c r="CF755" s="183"/>
      <c r="CG755" s="183"/>
      <c r="CH755" s="183"/>
      <c r="CI755" s="183"/>
      <c r="CJ755" s="183"/>
      <c r="CK755" s="183"/>
      <c r="CL755" s="183"/>
      <c r="CM755" s="183"/>
      <c r="CN755" s="183"/>
      <c r="CO755" s="183"/>
      <c r="CP755" s="183"/>
      <c r="CQ755" s="183"/>
      <c r="CR755" s="183"/>
      <c r="CS755" s="183"/>
      <c r="CT755" s="183"/>
      <c r="CU755" s="183"/>
      <c r="CV755" s="183"/>
      <c r="CW755" s="183"/>
      <c r="CX755" s="183"/>
      <c r="CY755" s="183"/>
      <c r="CZ755" s="183"/>
      <c r="DA755" s="183"/>
      <c r="DB755" s="183"/>
      <c r="DC755" s="183"/>
      <c r="DD755" s="183"/>
      <c r="DE755" s="183"/>
      <c r="DF755" s="183"/>
      <c r="DG755" s="183"/>
      <c r="DH755" s="183"/>
      <c r="DI755" s="183"/>
      <c r="DJ755" s="183"/>
      <c r="DK755" s="183"/>
      <c r="DL755" s="183"/>
      <c r="DM755" s="183"/>
      <c r="DN755" s="183"/>
      <c r="DO755" s="183"/>
      <c r="DP755" s="183"/>
      <c r="DQ755" s="183"/>
      <c r="DR755" s="183"/>
      <c r="DS755" s="183"/>
      <c r="DT755" s="183"/>
      <c r="DU755" s="183"/>
      <c r="DV755" s="183"/>
      <c r="DW755" s="183"/>
      <c r="DX755" s="183"/>
      <c r="DY755" s="183"/>
      <c r="DZ755" s="183"/>
      <c r="EA755" s="183"/>
      <c r="EB755" s="183"/>
      <c r="EC755" s="183"/>
      <c r="ED755" s="183"/>
      <c r="EE755" s="183"/>
      <c r="EF755" s="183"/>
      <c r="EG755" s="183"/>
      <c r="EH755" s="183"/>
      <c r="EI755" s="183"/>
      <c r="EJ755" s="183"/>
      <c r="EK755" s="183"/>
      <c r="EL755" s="183"/>
      <c r="EM755" s="183"/>
      <c r="EN755" s="183"/>
      <c r="EO755" s="183"/>
      <c r="EP755" s="183"/>
      <c r="EQ755" s="183"/>
      <c r="ER755" s="183"/>
      <c r="ES755" s="183"/>
      <c r="ET755" s="183"/>
      <c r="EU755" s="183"/>
      <c r="EV755" s="183"/>
      <c r="EW755" s="183"/>
      <c r="EX755" s="183"/>
      <c r="EY755" s="183"/>
      <c r="EZ755" s="183"/>
      <c r="FA755" s="183"/>
      <c r="FB755" s="183"/>
      <c r="FC755" s="183"/>
      <c r="FD755" s="183"/>
      <c r="FE755" s="183"/>
      <c r="FF755" s="183"/>
      <c r="FG755" s="183"/>
      <c r="FH755" s="183"/>
      <c r="FI755" s="183"/>
      <c r="FJ755" s="183"/>
      <c r="FK755" s="183"/>
      <c r="FL755" s="183"/>
      <c r="FM755" s="183"/>
      <c r="FN755" s="183"/>
      <c r="FO755" s="183"/>
      <c r="FP755" s="183"/>
      <c r="FQ755" s="183"/>
      <c r="FR755" s="183"/>
      <c r="FS755" s="183"/>
      <c r="FT755" s="183"/>
      <c r="FU755" s="183"/>
      <c r="FV755" s="183"/>
      <c r="FW755" s="183"/>
      <c r="FX755" s="183"/>
      <c r="FY755" s="183"/>
      <c r="FZ755" s="183"/>
      <c r="GA755" s="183"/>
      <c r="GB755" s="183"/>
      <c r="GC755" s="183"/>
      <c r="GD755" s="183"/>
      <c r="GE755" s="183"/>
      <c r="GF755" s="183"/>
      <c r="GG755" s="183"/>
      <c r="GH755" s="183"/>
      <c r="GI755" s="183"/>
      <c r="GJ755" s="183"/>
      <c r="GK755" s="183"/>
      <c r="GL755" s="183"/>
      <c r="GM755" s="183"/>
      <c r="GN755" s="183"/>
      <c r="GO755" s="183"/>
      <c r="GP755" s="183"/>
      <c r="GQ755" s="183"/>
      <c r="GR755" s="183"/>
      <c r="GS755" s="183"/>
      <c r="GT755" s="183"/>
      <c r="GU755" s="183"/>
      <c r="GV755" s="183"/>
      <c r="GW755" s="183"/>
      <c r="GX755" s="183"/>
      <c r="GY755" s="183"/>
      <c r="GZ755" s="183"/>
      <c r="HA755" s="183"/>
      <c r="HB755" s="183"/>
      <c r="HC755" s="183"/>
      <c r="HD755" s="183"/>
      <c r="HE755" s="183"/>
      <c r="HF755" s="183"/>
      <c r="HG755" s="183"/>
      <c r="HH755" s="183"/>
      <c r="HI755" s="183"/>
      <c r="HJ755" s="183"/>
      <c r="HK755" s="183"/>
      <c r="HL755" s="183"/>
      <c r="HM755" s="183"/>
      <c r="HN755" s="183"/>
      <c r="HO755" s="183"/>
      <c r="HP755" s="183"/>
      <c r="HQ755" s="183"/>
      <c r="HR755" s="183"/>
      <c r="HS755" s="183"/>
      <c r="HT755" s="183"/>
      <c r="HU755" s="183"/>
      <c r="HV755" s="183"/>
      <c r="HW755" s="183"/>
      <c r="HX755" s="183"/>
      <c r="HY755" s="183"/>
      <c r="HZ755" s="183"/>
      <c r="IA755" s="183"/>
      <c r="IB755" s="183"/>
      <c r="IC755" s="183"/>
      <c r="ID755" s="183"/>
      <c r="IE755" s="183"/>
      <c r="IF755" s="183"/>
      <c r="IG755" s="183"/>
      <c r="IH755" s="183"/>
      <c r="II755" s="183"/>
      <c r="IJ755" s="183"/>
      <c r="IK755" s="183"/>
      <c r="IL755" s="183"/>
      <c r="IM755" s="183"/>
      <c r="IN755" s="183"/>
      <c r="IO755" s="183"/>
      <c r="IP755" s="183"/>
      <c r="IQ755" s="183"/>
      <c r="IR755" s="183"/>
      <c r="IS755" s="183"/>
      <c r="IT755" s="183"/>
      <c r="IU755" s="183"/>
      <c r="IV755" s="183"/>
      <c r="IW755" s="183"/>
      <c r="IX755" s="183"/>
      <c r="IY755" s="183"/>
      <c r="IZ755" s="183"/>
      <c r="JA755" s="183"/>
      <c r="JB755" s="183"/>
      <c r="JC755" s="183"/>
      <c r="JD755" s="183"/>
      <c r="JE755" s="183"/>
      <c r="JF755" s="183"/>
      <c r="JG755" s="183"/>
      <c r="JH755" s="183"/>
      <c r="JI755" s="183"/>
      <c r="JJ755" s="183"/>
      <c r="JK755" s="183"/>
      <c r="JL755" s="183"/>
      <c r="JM755" s="183"/>
      <c r="JN755" s="183"/>
      <c r="JO755" s="183"/>
      <c r="JP755" s="183"/>
      <c r="JQ755" s="183"/>
      <c r="JR755" s="183"/>
      <c r="JS755" s="183"/>
      <c r="JT755" s="183"/>
      <c r="JU755" s="183"/>
      <c r="JV755" s="183"/>
      <c r="JW755" s="183"/>
      <c r="JX755" s="183"/>
      <c r="JY755" s="183"/>
      <c r="JZ755" s="183"/>
      <c r="KA755" s="183"/>
      <c r="KB755" s="183"/>
      <c r="KC755" s="183"/>
      <c r="KD755" s="183"/>
      <c r="KE755" s="183"/>
      <c r="KF755" s="183"/>
      <c r="KG755" s="183"/>
      <c r="KH755" s="183"/>
      <c r="KI755" s="183"/>
      <c r="KJ755" s="183"/>
      <c r="KK755" s="183"/>
      <c r="KL755" s="183"/>
      <c r="KM755" s="183"/>
      <c r="KN755" s="183"/>
      <c r="KO755" s="183"/>
      <c r="KP755" s="183"/>
      <c r="KQ755" s="183"/>
      <c r="KR755" s="183"/>
      <c r="KS755" s="183"/>
      <c r="KT755" s="183"/>
    </row>
    <row r="756" spans="1:306">
      <c r="A756" s="618">
        <v>16121</v>
      </c>
      <c r="B756" s="626" t="s">
        <v>333</v>
      </c>
      <c r="C756" s="620"/>
      <c r="D756" s="614"/>
      <c r="E756" s="620"/>
      <c r="F756" s="614"/>
      <c r="G756" s="611">
        <f t="shared" si="35"/>
        <v>0</v>
      </c>
      <c r="H756" s="183"/>
      <c r="K756" s="183"/>
      <c r="L756" s="183"/>
      <c r="M756" s="183"/>
      <c r="N756" s="183"/>
      <c r="O756" s="183"/>
      <c r="P756" s="183"/>
      <c r="Q756" s="183"/>
      <c r="R756" s="183"/>
      <c r="S756" s="183"/>
      <c r="T756" s="183"/>
      <c r="U756" s="183"/>
      <c r="V756" s="183"/>
      <c r="W756" s="183"/>
      <c r="X756" s="183"/>
      <c r="Y756" s="183"/>
      <c r="Z756" s="183"/>
      <c r="AA756" s="183"/>
      <c r="AB756" s="183"/>
      <c r="AC756" s="183"/>
      <c r="AD756" s="183"/>
      <c r="AE756" s="183"/>
      <c r="AF756" s="183"/>
      <c r="AG756" s="183"/>
      <c r="AH756" s="183"/>
      <c r="AI756" s="183"/>
      <c r="AJ756" s="183"/>
      <c r="AK756" s="183"/>
      <c r="AL756" s="183"/>
      <c r="AM756" s="183"/>
      <c r="AN756" s="183"/>
      <c r="AO756" s="183"/>
      <c r="AP756" s="183"/>
      <c r="AQ756" s="183"/>
      <c r="AR756" s="183"/>
      <c r="AS756" s="183"/>
      <c r="AT756" s="183"/>
      <c r="AU756" s="183"/>
      <c r="AV756" s="183"/>
      <c r="AW756" s="183"/>
      <c r="AX756" s="183"/>
      <c r="AY756" s="183"/>
      <c r="AZ756" s="183"/>
      <c r="BA756" s="183"/>
      <c r="BB756" s="183"/>
      <c r="BC756" s="183"/>
      <c r="BD756" s="183"/>
      <c r="BE756" s="183"/>
      <c r="BF756" s="183"/>
      <c r="BG756" s="183"/>
      <c r="BH756" s="183"/>
      <c r="BI756" s="183"/>
      <c r="BJ756" s="183"/>
      <c r="BK756" s="183"/>
      <c r="BL756" s="183"/>
      <c r="BM756" s="183"/>
      <c r="BN756" s="183"/>
      <c r="BO756" s="183"/>
      <c r="BP756" s="183"/>
      <c r="BQ756" s="183"/>
      <c r="BR756" s="183"/>
      <c r="BS756" s="183"/>
      <c r="BT756" s="183"/>
      <c r="BU756" s="183"/>
      <c r="BV756" s="183"/>
      <c r="BW756" s="183"/>
      <c r="BX756" s="183"/>
      <c r="BY756" s="183"/>
      <c r="BZ756" s="183"/>
      <c r="CA756" s="183"/>
      <c r="CB756" s="183"/>
      <c r="CC756" s="183"/>
      <c r="CD756" s="183"/>
      <c r="CE756" s="183"/>
      <c r="CF756" s="183"/>
      <c r="CG756" s="183"/>
      <c r="CH756" s="183"/>
      <c r="CI756" s="183"/>
      <c r="CJ756" s="183"/>
      <c r="CK756" s="183"/>
      <c r="CL756" s="183"/>
      <c r="CM756" s="183"/>
      <c r="CN756" s="183"/>
      <c r="CO756" s="183"/>
      <c r="CP756" s="183"/>
      <c r="CQ756" s="183"/>
      <c r="CR756" s="183"/>
      <c r="CS756" s="183"/>
      <c r="CT756" s="183"/>
      <c r="CU756" s="183"/>
      <c r="CV756" s="183"/>
      <c r="CW756" s="183"/>
      <c r="CX756" s="183"/>
      <c r="CY756" s="183"/>
      <c r="CZ756" s="183"/>
      <c r="DA756" s="183"/>
      <c r="DB756" s="183"/>
      <c r="DC756" s="183"/>
      <c r="DD756" s="183"/>
      <c r="DE756" s="183"/>
      <c r="DF756" s="183"/>
      <c r="DG756" s="183"/>
      <c r="DH756" s="183"/>
      <c r="DI756" s="183"/>
      <c r="DJ756" s="183"/>
      <c r="DK756" s="183"/>
      <c r="DL756" s="183"/>
      <c r="DM756" s="183"/>
      <c r="DN756" s="183"/>
      <c r="DO756" s="183"/>
      <c r="DP756" s="183"/>
      <c r="DQ756" s="183"/>
      <c r="DR756" s="183"/>
      <c r="DS756" s="183"/>
      <c r="DT756" s="183"/>
      <c r="DU756" s="183"/>
      <c r="DV756" s="183"/>
      <c r="DW756" s="183"/>
      <c r="DX756" s="183"/>
      <c r="DY756" s="183"/>
      <c r="DZ756" s="183"/>
      <c r="EA756" s="183"/>
      <c r="EB756" s="183"/>
      <c r="EC756" s="183"/>
      <c r="ED756" s="183"/>
      <c r="EE756" s="183"/>
      <c r="EF756" s="183"/>
      <c r="EG756" s="183"/>
      <c r="EH756" s="183"/>
      <c r="EI756" s="183"/>
      <c r="EJ756" s="183"/>
      <c r="EK756" s="183"/>
      <c r="EL756" s="183"/>
      <c r="EM756" s="183"/>
      <c r="EN756" s="183"/>
      <c r="EO756" s="183"/>
      <c r="EP756" s="183"/>
      <c r="EQ756" s="183"/>
      <c r="ER756" s="183"/>
      <c r="ES756" s="183"/>
      <c r="ET756" s="183"/>
      <c r="EU756" s="183"/>
      <c r="EV756" s="183"/>
      <c r="EW756" s="183"/>
      <c r="EX756" s="183"/>
      <c r="EY756" s="183"/>
      <c r="EZ756" s="183"/>
      <c r="FA756" s="183"/>
      <c r="FB756" s="183"/>
      <c r="FC756" s="183"/>
      <c r="FD756" s="183"/>
      <c r="FE756" s="183"/>
      <c r="FF756" s="183"/>
      <c r="FG756" s="183"/>
      <c r="FH756" s="183"/>
      <c r="FI756" s="183"/>
      <c r="FJ756" s="183"/>
      <c r="FK756" s="183"/>
      <c r="FL756" s="183"/>
      <c r="FM756" s="183"/>
      <c r="FN756" s="183"/>
      <c r="FO756" s="183"/>
      <c r="FP756" s="183"/>
      <c r="FQ756" s="183"/>
      <c r="FR756" s="183"/>
      <c r="FS756" s="183"/>
      <c r="FT756" s="183"/>
      <c r="FU756" s="183"/>
      <c r="FV756" s="183"/>
      <c r="FW756" s="183"/>
      <c r="FX756" s="183"/>
      <c r="FY756" s="183"/>
      <c r="FZ756" s="183"/>
      <c r="GA756" s="183"/>
      <c r="GB756" s="183"/>
      <c r="GC756" s="183"/>
      <c r="GD756" s="183"/>
      <c r="GE756" s="183"/>
      <c r="GF756" s="183"/>
      <c r="GG756" s="183"/>
      <c r="GH756" s="183"/>
      <c r="GI756" s="183"/>
      <c r="GJ756" s="183"/>
      <c r="GK756" s="183"/>
      <c r="GL756" s="183"/>
      <c r="GM756" s="183"/>
      <c r="GN756" s="183"/>
      <c r="GO756" s="183"/>
      <c r="GP756" s="183"/>
      <c r="GQ756" s="183"/>
      <c r="GR756" s="183"/>
      <c r="GS756" s="183"/>
      <c r="GT756" s="183"/>
      <c r="GU756" s="183"/>
      <c r="GV756" s="183"/>
      <c r="GW756" s="183"/>
      <c r="GX756" s="183"/>
      <c r="GY756" s="183"/>
      <c r="GZ756" s="183"/>
      <c r="HA756" s="183"/>
      <c r="HB756" s="183"/>
      <c r="HC756" s="183"/>
      <c r="HD756" s="183"/>
      <c r="HE756" s="183"/>
      <c r="HF756" s="183"/>
      <c r="HG756" s="183"/>
      <c r="HH756" s="183"/>
      <c r="HI756" s="183"/>
      <c r="HJ756" s="183"/>
      <c r="HK756" s="183"/>
      <c r="HL756" s="183"/>
      <c r="HM756" s="183"/>
      <c r="HN756" s="183"/>
      <c r="HO756" s="183"/>
      <c r="HP756" s="183"/>
      <c r="HQ756" s="183"/>
      <c r="HR756" s="183"/>
      <c r="HS756" s="183"/>
      <c r="HT756" s="183"/>
      <c r="HU756" s="183"/>
      <c r="HV756" s="183"/>
      <c r="HW756" s="183"/>
      <c r="HX756" s="183"/>
      <c r="HY756" s="183"/>
      <c r="HZ756" s="183"/>
      <c r="IA756" s="183"/>
      <c r="IB756" s="183"/>
      <c r="IC756" s="183"/>
      <c r="ID756" s="183"/>
      <c r="IE756" s="183"/>
      <c r="IF756" s="183"/>
      <c r="IG756" s="183"/>
      <c r="IH756" s="183"/>
      <c r="II756" s="183"/>
      <c r="IJ756" s="183"/>
      <c r="IK756" s="183"/>
      <c r="IL756" s="183"/>
      <c r="IM756" s="183"/>
      <c r="IN756" s="183"/>
      <c r="IO756" s="183"/>
      <c r="IP756" s="183"/>
      <c r="IQ756" s="183"/>
      <c r="IR756" s="183"/>
      <c r="IS756" s="183"/>
      <c r="IT756" s="183"/>
      <c r="IU756" s="183"/>
      <c r="IV756" s="183"/>
      <c r="IW756" s="183"/>
      <c r="IX756" s="183"/>
      <c r="IY756" s="183"/>
      <c r="IZ756" s="183"/>
      <c r="JA756" s="183"/>
      <c r="JB756" s="183"/>
      <c r="JC756" s="183"/>
      <c r="JD756" s="183"/>
      <c r="JE756" s="183"/>
      <c r="JF756" s="183"/>
      <c r="JG756" s="183"/>
      <c r="JH756" s="183"/>
      <c r="JI756" s="183"/>
      <c r="JJ756" s="183"/>
      <c r="JK756" s="183"/>
      <c r="JL756" s="183"/>
      <c r="JM756" s="183"/>
      <c r="JN756" s="183"/>
      <c r="JO756" s="183"/>
      <c r="JP756" s="183"/>
      <c r="JQ756" s="183"/>
      <c r="JR756" s="183"/>
      <c r="JS756" s="183"/>
      <c r="JT756" s="183"/>
      <c r="JU756" s="183"/>
      <c r="JV756" s="183"/>
      <c r="JW756" s="183"/>
      <c r="JX756" s="183"/>
      <c r="JY756" s="183"/>
      <c r="JZ756" s="183"/>
      <c r="KA756" s="183"/>
      <c r="KB756" s="183"/>
      <c r="KC756" s="183"/>
      <c r="KD756" s="183"/>
      <c r="KE756" s="183"/>
      <c r="KF756" s="183"/>
      <c r="KG756" s="183"/>
      <c r="KH756" s="183"/>
      <c r="KI756" s="183"/>
      <c r="KJ756" s="183"/>
      <c r="KK756" s="183"/>
      <c r="KL756" s="183"/>
      <c r="KM756" s="183"/>
      <c r="KN756" s="183"/>
      <c r="KO756" s="183"/>
      <c r="KP756" s="183"/>
      <c r="KQ756" s="183"/>
      <c r="KR756" s="183"/>
      <c r="KS756" s="183"/>
      <c r="KT756" s="183"/>
    </row>
    <row r="757" spans="1:306">
      <c r="A757" s="640">
        <v>16122</v>
      </c>
      <c r="B757" s="626" t="s">
        <v>334</v>
      </c>
      <c r="C757" s="620"/>
      <c r="D757" s="614"/>
      <c r="E757" s="620"/>
      <c r="F757" s="614"/>
      <c r="G757" s="611">
        <f t="shared" si="35"/>
        <v>0</v>
      </c>
      <c r="H757" s="183"/>
      <c r="K757" s="183"/>
      <c r="L757" s="183"/>
      <c r="M757" s="183"/>
      <c r="N757" s="183"/>
      <c r="O757" s="183"/>
      <c r="P757" s="183"/>
      <c r="Q757" s="183"/>
      <c r="R757" s="183"/>
      <c r="S757" s="183"/>
      <c r="T757" s="183"/>
      <c r="U757" s="183"/>
      <c r="V757" s="183"/>
      <c r="W757" s="183"/>
      <c r="X757" s="183"/>
      <c r="Y757" s="183"/>
      <c r="Z757" s="183"/>
      <c r="AA757" s="183"/>
      <c r="AB757" s="183"/>
      <c r="AC757" s="183"/>
      <c r="AD757" s="183"/>
      <c r="AE757" s="183"/>
      <c r="AF757" s="183"/>
      <c r="AG757" s="183"/>
      <c r="AH757" s="183"/>
      <c r="AI757" s="183"/>
      <c r="AJ757" s="183"/>
      <c r="AK757" s="183"/>
      <c r="AL757" s="183"/>
      <c r="AM757" s="183"/>
      <c r="AN757" s="183"/>
      <c r="AO757" s="183"/>
      <c r="AP757" s="183"/>
      <c r="AQ757" s="183"/>
      <c r="AR757" s="183"/>
      <c r="AS757" s="183"/>
      <c r="AT757" s="183"/>
      <c r="AU757" s="183"/>
      <c r="AV757" s="183"/>
      <c r="AW757" s="183"/>
      <c r="AX757" s="183"/>
      <c r="AY757" s="183"/>
      <c r="AZ757" s="183"/>
      <c r="BA757" s="183"/>
      <c r="BB757" s="183"/>
      <c r="BC757" s="183"/>
      <c r="BD757" s="183"/>
      <c r="BE757" s="183"/>
      <c r="BF757" s="183"/>
      <c r="BG757" s="183"/>
      <c r="BH757" s="183"/>
      <c r="BI757" s="183"/>
      <c r="BJ757" s="183"/>
      <c r="BK757" s="183"/>
      <c r="BL757" s="183"/>
      <c r="BM757" s="183"/>
      <c r="BN757" s="183"/>
      <c r="BO757" s="183"/>
      <c r="BP757" s="183"/>
      <c r="BQ757" s="183"/>
      <c r="BR757" s="183"/>
      <c r="BS757" s="183"/>
      <c r="BT757" s="183"/>
      <c r="BU757" s="183"/>
      <c r="BV757" s="183"/>
      <c r="BW757" s="183"/>
      <c r="BX757" s="183"/>
      <c r="BY757" s="183"/>
      <c r="BZ757" s="183"/>
      <c r="CA757" s="183"/>
      <c r="CB757" s="183"/>
      <c r="CC757" s="183"/>
      <c r="CD757" s="183"/>
      <c r="CE757" s="183"/>
      <c r="CF757" s="183"/>
      <c r="CG757" s="183"/>
      <c r="CH757" s="183"/>
      <c r="CI757" s="183"/>
      <c r="CJ757" s="183"/>
      <c r="CK757" s="183"/>
      <c r="CL757" s="183"/>
      <c r="CM757" s="183"/>
      <c r="CN757" s="183"/>
      <c r="CO757" s="183"/>
      <c r="CP757" s="183"/>
      <c r="CQ757" s="183"/>
      <c r="CR757" s="183"/>
      <c r="CS757" s="183"/>
      <c r="CT757" s="183"/>
      <c r="CU757" s="183"/>
      <c r="CV757" s="183"/>
      <c r="CW757" s="183"/>
      <c r="CX757" s="183"/>
      <c r="CY757" s="183"/>
      <c r="CZ757" s="183"/>
      <c r="DA757" s="183"/>
      <c r="DB757" s="183"/>
      <c r="DC757" s="183"/>
      <c r="DD757" s="183"/>
      <c r="DE757" s="183"/>
      <c r="DF757" s="183"/>
      <c r="DG757" s="183"/>
      <c r="DH757" s="183"/>
      <c r="DI757" s="183"/>
      <c r="DJ757" s="183"/>
      <c r="DK757" s="183"/>
      <c r="DL757" s="183"/>
      <c r="DM757" s="183"/>
      <c r="DN757" s="183"/>
      <c r="DO757" s="183"/>
      <c r="DP757" s="183"/>
      <c r="DQ757" s="183"/>
      <c r="DR757" s="183"/>
      <c r="DS757" s="183"/>
      <c r="DT757" s="183"/>
      <c r="DU757" s="183"/>
      <c r="DV757" s="183"/>
      <c r="DW757" s="183"/>
      <c r="DX757" s="183"/>
      <c r="DY757" s="183"/>
      <c r="DZ757" s="183"/>
      <c r="EA757" s="183"/>
      <c r="EB757" s="183"/>
      <c r="EC757" s="183"/>
      <c r="ED757" s="183"/>
      <c r="EE757" s="183"/>
      <c r="EF757" s="183"/>
      <c r="EG757" s="183"/>
      <c r="EH757" s="183"/>
      <c r="EI757" s="183"/>
      <c r="EJ757" s="183"/>
      <c r="EK757" s="183"/>
      <c r="EL757" s="183"/>
      <c r="EM757" s="183"/>
      <c r="EN757" s="183"/>
      <c r="EO757" s="183"/>
      <c r="EP757" s="183"/>
      <c r="EQ757" s="183"/>
      <c r="ER757" s="183"/>
      <c r="ES757" s="183"/>
      <c r="ET757" s="183"/>
      <c r="EU757" s="183"/>
      <c r="EV757" s="183"/>
      <c r="EW757" s="183"/>
      <c r="EX757" s="183"/>
      <c r="EY757" s="183"/>
      <c r="EZ757" s="183"/>
      <c r="FA757" s="183"/>
      <c r="FB757" s="183"/>
      <c r="FC757" s="183"/>
      <c r="FD757" s="183"/>
      <c r="FE757" s="183"/>
      <c r="FF757" s="183"/>
      <c r="FG757" s="183"/>
      <c r="FH757" s="183"/>
      <c r="FI757" s="183"/>
      <c r="FJ757" s="183"/>
      <c r="FK757" s="183"/>
      <c r="FL757" s="183"/>
      <c r="FM757" s="183"/>
      <c r="FN757" s="183"/>
      <c r="FO757" s="183"/>
      <c r="FP757" s="183"/>
      <c r="FQ757" s="183"/>
      <c r="FR757" s="183"/>
      <c r="FS757" s="183"/>
      <c r="FT757" s="183"/>
      <c r="FU757" s="183"/>
      <c r="FV757" s="183"/>
      <c r="FW757" s="183"/>
      <c r="FX757" s="183"/>
      <c r="FY757" s="183"/>
      <c r="FZ757" s="183"/>
      <c r="GA757" s="183"/>
      <c r="GB757" s="183"/>
      <c r="GC757" s="183"/>
      <c r="GD757" s="183"/>
      <c r="GE757" s="183"/>
      <c r="GF757" s="183"/>
      <c r="GG757" s="183"/>
      <c r="GH757" s="183"/>
      <c r="GI757" s="183"/>
      <c r="GJ757" s="183"/>
      <c r="GK757" s="183"/>
      <c r="GL757" s="183"/>
      <c r="GM757" s="183"/>
      <c r="GN757" s="183"/>
      <c r="GO757" s="183"/>
      <c r="GP757" s="183"/>
      <c r="GQ757" s="183"/>
      <c r="GR757" s="183"/>
      <c r="GS757" s="183"/>
      <c r="GT757" s="183"/>
      <c r="GU757" s="183"/>
      <c r="GV757" s="183"/>
      <c r="GW757" s="183"/>
      <c r="GX757" s="183"/>
      <c r="GY757" s="183"/>
      <c r="GZ757" s="183"/>
      <c r="HA757" s="183"/>
      <c r="HB757" s="183"/>
      <c r="HC757" s="183"/>
      <c r="HD757" s="183"/>
      <c r="HE757" s="183"/>
      <c r="HF757" s="183"/>
      <c r="HG757" s="183"/>
      <c r="HH757" s="183"/>
      <c r="HI757" s="183"/>
      <c r="HJ757" s="183"/>
      <c r="HK757" s="183"/>
      <c r="HL757" s="183"/>
      <c r="HM757" s="183"/>
      <c r="HN757" s="183"/>
      <c r="HO757" s="183"/>
      <c r="HP757" s="183"/>
      <c r="HQ757" s="183"/>
      <c r="HR757" s="183"/>
      <c r="HS757" s="183"/>
      <c r="HT757" s="183"/>
      <c r="HU757" s="183"/>
      <c r="HV757" s="183"/>
      <c r="HW757" s="183"/>
      <c r="HX757" s="183"/>
      <c r="HY757" s="183"/>
      <c r="HZ757" s="183"/>
      <c r="IA757" s="183"/>
      <c r="IB757" s="183"/>
      <c r="IC757" s="183"/>
      <c r="ID757" s="183"/>
      <c r="IE757" s="183"/>
      <c r="IF757" s="183"/>
      <c r="IG757" s="183"/>
      <c r="IH757" s="183"/>
      <c r="II757" s="183"/>
      <c r="IJ757" s="183"/>
      <c r="IK757" s="183"/>
      <c r="IL757" s="183"/>
      <c r="IM757" s="183"/>
      <c r="IN757" s="183"/>
      <c r="IO757" s="183"/>
      <c r="IP757" s="183"/>
      <c r="IQ757" s="183"/>
      <c r="IR757" s="183"/>
      <c r="IS757" s="183"/>
      <c r="IT757" s="183"/>
      <c r="IU757" s="183"/>
      <c r="IV757" s="183"/>
      <c r="IW757" s="183"/>
      <c r="IX757" s="183"/>
      <c r="IY757" s="183"/>
      <c r="IZ757" s="183"/>
      <c r="JA757" s="183"/>
      <c r="JB757" s="183"/>
      <c r="JC757" s="183"/>
      <c r="JD757" s="183"/>
      <c r="JE757" s="183"/>
      <c r="JF757" s="183"/>
      <c r="JG757" s="183"/>
      <c r="JH757" s="183"/>
      <c r="JI757" s="183"/>
      <c r="JJ757" s="183"/>
      <c r="JK757" s="183"/>
      <c r="JL757" s="183"/>
      <c r="JM757" s="183"/>
      <c r="JN757" s="183"/>
      <c r="JO757" s="183"/>
      <c r="JP757" s="183"/>
      <c r="JQ757" s="183"/>
      <c r="JR757" s="183"/>
      <c r="JS757" s="183"/>
      <c r="JT757" s="183"/>
      <c r="JU757" s="183"/>
      <c r="JV757" s="183"/>
      <c r="JW757" s="183"/>
      <c r="JX757" s="183"/>
      <c r="JY757" s="183"/>
      <c r="JZ757" s="183"/>
      <c r="KA757" s="183"/>
      <c r="KB757" s="183"/>
      <c r="KC757" s="183"/>
      <c r="KD757" s="183"/>
      <c r="KE757" s="183"/>
      <c r="KF757" s="183"/>
      <c r="KG757" s="183"/>
      <c r="KH757" s="183"/>
      <c r="KI757" s="183"/>
      <c r="KJ757" s="183"/>
      <c r="KK757" s="183"/>
      <c r="KL757" s="183"/>
      <c r="KM757" s="183"/>
      <c r="KN757" s="183"/>
      <c r="KO757" s="183"/>
      <c r="KP757" s="183"/>
      <c r="KQ757" s="183"/>
      <c r="KR757" s="183"/>
      <c r="KS757" s="183"/>
      <c r="KT757" s="183"/>
    </row>
    <row r="758" spans="1:306">
      <c r="A758" s="640">
        <v>1619</v>
      </c>
      <c r="B758" s="626" t="s">
        <v>88</v>
      </c>
      <c r="C758" s="611">
        <f>SUM(C759:C762)</f>
        <v>0</v>
      </c>
      <c r="D758" s="614"/>
      <c r="E758" s="611">
        <f>SUM(E759:E762)</f>
        <v>0</v>
      </c>
      <c r="F758" s="614"/>
      <c r="G758" s="611">
        <f t="shared" si="35"/>
        <v>0</v>
      </c>
      <c r="H758" s="183"/>
      <c r="K758" s="183"/>
      <c r="L758" s="183"/>
      <c r="M758" s="183"/>
      <c r="N758" s="183"/>
      <c r="O758" s="183"/>
      <c r="P758" s="183"/>
      <c r="Q758" s="183"/>
      <c r="R758" s="183"/>
      <c r="S758" s="183"/>
      <c r="T758" s="183"/>
      <c r="U758" s="183"/>
      <c r="V758" s="183"/>
      <c r="W758" s="183"/>
      <c r="X758" s="183"/>
      <c r="Y758" s="183"/>
      <c r="Z758" s="183"/>
      <c r="AA758" s="183"/>
      <c r="AB758" s="183"/>
      <c r="AC758" s="183"/>
      <c r="AD758" s="183"/>
      <c r="AE758" s="183"/>
      <c r="AF758" s="183"/>
      <c r="AG758" s="183"/>
      <c r="AH758" s="183"/>
      <c r="AI758" s="183"/>
      <c r="AJ758" s="183"/>
      <c r="AK758" s="183"/>
      <c r="AL758" s="183"/>
      <c r="AM758" s="183"/>
      <c r="AN758" s="183"/>
      <c r="AO758" s="183"/>
      <c r="AP758" s="183"/>
      <c r="AQ758" s="183"/>
      <c r="AR758" s="183"/>
      <c r="AS758" s="183"/>
      <c r="AT758" s="183"/>
      <c r="AU758" s="183"/>
      <c r="AV758" s="183"/>
      <c r="AW758" s="183"/>
      <c r="AX758" s="183"/>
      <c r="AY758" s="183"/>
      <c r="AZ758" s="183"/>
      <c r="BA758" s="183"/>
      <c r="BB758" s="183"/>
      <c r="BC758" s="183"/>
      <c r="BD758" s="183"/>
      <c r="BE758" s="183"/>
      <c r="BF758" s="183"/>
      <c r="BG758" s="183"/>
      <c r="BH758" s="183"/>
      <c r="BI758" s="183"/>
      <c r="BJ758" s="183"/>
      <c r="BK758" s="183"/>
      <c r="BL758" s="183"/>
      <c r="BM758" s="183"/>
      <c r="BN758" s="183"/>
      <c r="BO758" s="183"/>
      <c r="BP758" s="183"/>
      <c r="BQ758" s="183"/>
      <c r="BR758" s="183"/>
      <c r="BS758" s="183"/>
      <c r="BT758" s="183"/>
      <c r="BU758" s="183"/>
      <c r="BV758" s="183"/>
      <c r="BW758" s="183"/>
      <c r="BX758" s="183"/>
      <c r="BY758" s="183"/>
      <c r="BZ758" s="183"/>
      <c r="CA758" s="183"/>
      <c r="CB758" s="183"/>
      <c r="CC758" s="183"/>
      <c r="CD758" s="183"/>
      <c r="CE758" s="183"/>
      <c r="CF758" s="183"/>
      <c r="CG758" s="183"/>
      <c r="CH758" s="183"/>
      <c r="CI758" s="183"/>
      <c r="CJ758" s="183"/>
      <c r="CK758" s="183"/>
      <c r="CL758" s="183"/>
      <c r="CM758" s="183"/>
      <c r="CN758" s="183"/>
      <c r="CO758" s="183"/>
      <c r="CP758" s="183"/>
      <c r="CQ758" s="183"/>
      <c r="CR758" s="183"/>
      <c r="CS758" s="183"/>
      <c r="CT758" s="183"/>
      <c r="CU758" s="183"/>
      <c r="CV758" s="183"/>
      <c r="CW758" s="183"/>
      <c r="CX758" s="183"/>
      <c r="CY758" s="183"/>
      <c r="CZ758" s="183"/>
      <c r="DA758" s="183"/>
      <c r="DB758" s="183"/>
      <c r="DC758" s="183"/>
      <c r="DD758" s="183"/>
      <c r="DE758" s="183"/>
      <c r="DF758" s="183"/>
      <c r="DG758" s="183"/>
      <c r="DH758" s="183"/>
      <c r="DI758" s="183"/>
      <c r="DJ758" s="183"/>
      <c r="DK758" s="183"/>
      <c r="DL758" s="183"/>
      <c r="DM758" s="183"/>
      <c r="DN758" s="183"/>
      <c r="DO758" s="183"/>
      <c r="DP758" s="183"/>
      <c r="DQ758" s="183"/>
      <c r="DR758" s="183"/>
      <c r="DS758" s="183"/>
      <c r="DT758" s="183"/>
      <c r="DU758" s="183"/>
      <c r="DV758" s="183"/>
      <c r="DW758" s="183"/>
      <c r="DX758" s="183"/>
      <c r="DY758" s="183"/>
      <c r="DZ758" s="183"/>
      <c r="EA758" s="183"/>
      <c r="EB758" s="183"/>
      <c r="EC758" s="183"/>
      <c r="ED758" s="183"/>
      <c r="EE758" s="183"/>
      <c r="EF758" s="183"/>
      <c r="EG758" s="183"/>
      <c r="EH758" s="183"/>
      <c r="EI758" s="183"/>
      <c r="EJ758" s="183"/>
      <c r="EK758" s="183"/>
      <c r="EL758" s="183"/>
      <c r="EM758" s="183"/>
      <c r="EN758" s="183"/>
      <c r="EO758" s="183"/>
      <c r="EP758" s="183"/>
      <c r="EQ758" s="183"/>
      <c r="ER758" s="183"/>
      <c r="ES758" s="183"/>
      <c r="ET758" s="183"/>
      <c r="EU758" s="183"/>
      <c r="EV758" s="183"/>
      <c r="EW758" s="183"/>
      <c r="EX758" s="183"/>
      <c r="EY758" s="183"/>
      <c r="EZ758" s="183"/>
      <c r="FA758" s="183"/>
      <c r="FB758" s="183"/>
      <c r="FC758" s="183"/>
      <c r="FD758" s="183"/>
      <c r="FE758" s="183"/>
      <c r="FF758" s="183"/>
      <c r="FG758" s="183"/>
      <c r="FH758" s="183"/>
      <c r="FI758" s="183"/>
      <c r="FJ758" s="183"/>
      <c r="FK758" s="183"/>
      <c r="FL758" s="183"/>
      <c r="FM758" s="183"/>
      <c r="FN758" s="183"/>
      <c r="FO758" s="183"/>
      <c r="FP758" s="183"/>
      <c r="FQ758" s="183"/>
      <c r="FR758" s="183"/>
      <c r="FS758" s="183"/>
      <c r="FT758" s="183"/>
      <c r="FU758" s="183"/>
      <c r="FV758" s="183"/>
      <c r="FW758" s="183"/>
      <c r="FX758" s="183"/>
      <c r="FY758" s="183"/>
      <c r="FZ758" s="183"/>
      <c r="GA758" s="183"/>
      <c r="GB758" s="183"/>
      <c r="GC758" s="183"/>
      <c r="GD758" s="183"/>
      <c r="GE758" s="183"/>
      <c r="GF758" s="183"/>
      <c r="GG758" s="183"/>
      <c r="GH758" s="183"/>
      <c r="GI758" s="183"/>
      <c r="GJ758" s="183"/>
      <c r="GK758" s="183"/>
      <c r="GL758" s="183"/>
      <c r="GM758" s="183"/>
      <c r="GN758" s="183"/>
      <c r="GO758" s="183"/>
      <c r="GP758" s="183"/>
      <c r="GQ758" s="183"/>
      <c r="GR758" s="183"/>
      <c r="GS758" s="183"/>
      <c r="GT758" s="183"/>
      <c r="GU758" s="183"/>
      <c r="GV758" s="183"/>
      <c r="GW758" s="183"/>
      <c r="GX758" s="183"/>
      <c r="GY758" s="183"/>
      <c r="GZ758" s="183"/>
      <c r="HA758" s="183"/>
      <c r="HB758" s="183"/>
      <c r="HC758" s="183"/>
      <c r="HD758" s="183"/>
      <c r="HE758" s="183"/>
      <c r="HF758" s="183"/>
      <c r="HG758" s="183"/>
      <c r="HH758" s="183"/>
      <c r="HI758" s="183"/>
      <c r="HJ758" s="183"/>
      <c r="HK758" s="183"/>
      <c r="HL758" s="183"/>
      <c r="HM758" s="183"/>
      <c r="HN758" s="183"/>
      <c r="HO758" s="183"/>
      <c r="HP758" s="183"/>
      <c r="HQ758" s="183"/>
      <c r="HR758" s="183"/>
      <c r="HS758" s="183"/>
      <c r="HT758" s="183"/>
      <c r="HU758" s="183"/>
      <c r="HV758" s="183"/>
      <c r="HW758" s="183"/>
      <c r="HX758" s="183"/>
      <c r="HY758" s="183"/>
      <c r="HZ758" s="183"/>
      <c r="IA758" s="183"/>
      <c r="IB758" s="183"/>
      <c r="IC758" s="183"/>
      <c r="ID758" s="183"/>
      <c r="IE758" s="183"/>
      <c r="IF758" s="183"/>
      <c r="IG758" s="183"/>
      <c r="IH758" s="183"/>
      <c r="II758" s="183"/>
      <c r="IJ758" s="183"/>
      <c r="IK758" s="183"/>
      <c r="IL758" s="183"/>
      <c r="IM758" s="183"/>
      <c r="IN758" s="183"/>
      <c r="IO758" s="183"/>
      <c r="IP758" s="183"/>
      <c r="IQ758" s="183"/>
      <c r="IR758" s="183"/>
      <c r="IS758" s="183"/>
      <c r="IT758" s="183"/>
      <c r="IU758" s="183"/>
      <c r="IV758" s="183"/>
      <c r="IW758" s="183"/>
      <c r="IX758" s="183"/>
      <c r="IY758" s="183"/>
      <c r="IZ758" s="183"/>
      <c r="JA758" s="183"/>
      <c r="JB758" s="183"/>
      <c r="JC758" s="183"/>
      <c r="JD758" s="183"/>
      <c r="JE758" s="183"/>
      <c r="JF758" s="183"/>
      <c r="JG758" s="183"/>
      <c r="JH758" s="183"/>
      <c r="JI758" s="183"/>
      <c r="JJ758" s="183"/>
      <c r="JK758" s="183"/>
      <c r="JL758" s="183"/>
      <c r="JM758" s="183"/>
      <c r="JN758" s="183"/>
      <c r="JO758" s="183"/>
      <c r="JP758" s="183"/>
      <c r="JQ758" s="183"/>
      <c r="JR758" s="183"/>
      <c r="JS758" s="183"/>
      <c r="JT758" s="183"/>
      <c r="JU758" s="183"/>
      <c r="JV758" s="183"/>
      <c r="JW758" s="183"/>
      <c r="JX758" s="183"/>
      <c r="JY758" s="183"/>
      <c r="JZ758" s="183"/>
      <c r="KA758" s="183"/>
      <c r="KB758" s="183"/>
      <c r="KC758" s="183"/>
      <c r="KD758" s="183"/>
      <c r="KE758" s="183"/>
      <c r="KF758" s="183"/>
      <c r="KG758" s="183"/>
      <c r="KH758" s="183"/>
      <c r="KI758" s="183"/>
      <c r="KJ758" s="183"/>
      <c r="KK758" s="183"/>
      <c r="KL758" s="183"/>
      <c r="KM758" s="183"/>
      <c r="KN758" s="183"/>
      <c r="KO758" s="183"/>
      <c r="KP758" s="183"/>
      <c r="KQ758" s="183"/>
      <c r="KR758" s="183"/>
      <c r="KS758" s="183"/>
      <c r="KT758" s="183"/>
    </row>
    <row r="759" spans="1:306">
      <c r="A759" s="640">
        <v>16191</v>
      </c>
      <c r="B759" s="626" t="s">
        <v>336</v>
      </c>
      <c r="C759" s="620"/>
      <c r="D759" s="614"/>
      <c r="E759" s="620"/>
      <c r="F759" s="614"/>
      <c r="G759" s="611">
        <f t="shared" si="35"/>
        <v>0</v>
      </c>
      <c r="H759" s="183"/>
      <c r="K759" s="183"/>
      <c r="L759" s="183"/>
      <c r="M759" s="183"/>
      <c r="N759" s="183"/>
      <c r="O759" s="183"/>
      <c r="P759" s="183"/>
      <c r="Q759" s="183"/>
      <c r="R759" s="183"/>
      <c r="S759" s="183"/>
      <c r="T759" s="183"/>
      <c r="U759" s="183"/>
      <c r="V759" s="183"/>
      <c r="W759" s="183"/>
      <c r="X759" s="183"/>
      <c r="Y759" s="183"/>
      <c r="Z759" s="183"/>
      <c r="AA759" s="183"/>
      <c r="AB759" s="183"/>
      <c r="AC759" s="183"/>
      <c r="AD759" s="183"/>
      <c r="AE759" s="183"/>
      <c r="AF759" s="183"/>
      <c r="AG759" s="183"/>
      <c r="AH759" s="183"/>
      <c r="AI759" s="183"/>
      <c r="AJ759" s="183"/>
      <c r="AK759" s="183"/>
      <c r="AL759" s="183"/>
      <c r="AM759" s="183"/>
      <c r="AN759" s="183"/>
      <c r="AO759" s="183"/>
      <c r="AP759" s="183"/>
      <c r="AQ759" s="183"/>
      <c r="AR759" s="183"/>
      <c r="AS759" s="183"/>
      <c r="AT759" s="183"/>
      <c r="AU759" s="183"/>
      <c r="AV759" s="183"/>
      <c r="AW759" s="183"/>
      <c r="AX759" s="183"/>
      <c r="AY759" s="183"/>
      <c r="AZ759" s="183"/>
      <c r="BA759" s="183"/>
      <c r="BB759" s="183"/>
      <c r="BC759" s="183"/>
      <c r="BD759" s="183"/>
      <c r="BE759" s="183"/>
      <c r="BF759" s="183"/>
      <c r="BG759" s="183"/>
      <c r="BH759" s="183"/>
      <c r="BI759" s="183"/>
      <c r="BJ759" s="183"/>
      <c r="BK759" s="183"/>
      <c r="BL759" s="183"/>
      <c r="BM759" s="183"/>
      <c r="BN759" s="183"/>
      <c r="BO759" s="183"/>
      <c r="BP759" s="183"/>
      <c r="BQ759" s="183"/>
      <c r="BR759" s="183"/>
      <c r="BS759" s="183"/>
      <c r="BT759" s="183"/>
      <c r="BU759" s="183"/>
      <c r="BV759" s="183"/>
      <c r="BW759" s="183"/>
      <c r="BX759" s="183"/>
      <c r="BY759" s="183"/>
      <c r="BZ759" s="183"/>
      <c r="CA759" s="183"/>
      <c r="CB759" s="183"/>
      <c r="CC759" s="183"/>
      <c r="CD759" s="183"/>
      <c r="CE759" s="183"/>
      <c r="CF759" s="183"/>
      <c r="CG759" s="183"/>
      <c r="CH759" s="183"/>
      <c r="CI759" s="183"/>
      <c r="CJ759" s="183"/>
      <c r="CK759" s="183"/>
      <c r="CL759" s="183"/>
      <c r="CM759" s="183"/>
      <c r="CN759" s="183"/>
      <c r="CO759" s="183"/>
      <c r="CP759" s="183"/>
      <c r="CQ759" s="183"/>
      <c r="CR759" s="183"/>
      <c r="CS759" s="183"/>
      <c r="CT759" s="183"/>
      <c r="CU759" s="183"/>
      <c r="CV759" s="183"/>
      <c r="CW759" s="183"/>
      <c r="CX759" s="183"/>
      <c r="CY759" s="183"/>
      <c r="CZ759" s="183"/>
      <c r="DA759" s="183"/>
      <c r="DB759" s="183"/>
      <c r="DC759" s="183"/>
      <c r="DD759" s="183"/>
      <c r="DE759" s="183"/>
      <c r="DF759" s="183"/>
      <c r="DG759" s="183"/>
      <c r="DH759" s="183"/>
      <c r="DI759" s="183"/>
      <c r="DJ759" s="183"/>
      <c r="DK759" s="183"/>
      <c r="DL759" s="183"/>
      <c r="DM759" s="183"/>
      <c r="DN759" s="183"/>
      <c r="DO759" s="183"/>
      <c r="DP759" s="183"/>
      <c r="DQ759" s="183"/>
      <c r="DR759" s="183"/>
      <c r="DS759" s="183"/>
      <c r="DT759" s="183"/>
      <c r="DU759" s="183"/>
      <c r="DV759" s="183"/>
      <c r="DW759" s="183"/>
      <c r="DX759" s="183"/>
      <c r="DY759" s="183"/>
      <c r="DZ759" s="183"/>
      <c r="EA759" s="183"/>
      <c r="EB759" s="183"/>
      <c r="EC759" s="183"/>
      <c r="ED759" s="183"/>
      <c r="EE759" s="183"/>
      <c r="EF759" s="183"/>
      <c r="EG759" s="183"/>
      <c r="EH759" s="183"/>
      <c r="EI759" s="183"/>
      <c r="EJ759" s="183"/>
      <c r="EK759" s="183"/>
      <c r="EL759" s="183"/>
      <c r="EM759" s="183"/>
      <c r="EN759" s="183"/>
      <c r="EO759" s="183"/>
      <c r="EP759" s="183"/>
      <c r="EQ759" s="183"/>
      <c r="ER759" s="183"/>
      <c r="ES759" s="183"/>
      <c r="ET759" s="183"/>
      <c r="EU759" s="183"/>
      <c r="EV759" s="183"/>
      <c r="EW759" s="183"/>
      <c r="EX759" s="183"/>
      <c r="EY759" s="183"/>
      <c r="EZ759" s="183"/>
      <c r="FA759" s="183"/>
      <c r="FB759" s="183"/>
      <c r="FC759" s="183"/>
      <c r="FD759" s="183"/>
      <c r="FE759" s="183"/>
      <c r="FF759" s="183"/>
      <c r="FG759" s="183"/>
      <c r="FH759" s="183"/>
      <c r="FI759" s="183"/>
      <c r="FJ759" s="183"/>
      <c r="FK759" s="183"/>
      <c r="FL759" s="183"/>
      <c r="FM759" s="183"/>
      <c r="FN759" s="183"/>
      <c r="FO759" s="183"/>
      <c r="FP759" s="183"/>
      <c r="FQ759" s="183"/>
      <c r="FR759" s="183"/>
      <c r="FS759" s="183"/>
      <c r="FT759" s="183"/>
      <c r="FU759" s="183"/>
      <c r="FV759" s="183"/>
      <c r="FW759" s="183"/>
      <c r="FX759" s="183"/>
      <c r="FY759" s="183"/>
      <c r="FZ759" s="183"/>
      <c r="GA759" s="183"/>
      <c r="GB759" s="183"/>
      <c r="GC759" s="183"/>
      <c r="GD759" s="183"/>
      <c r="GE759" s="183"/>
      <c r="GF759" s="183"/>
      <c r="GG759" s="183"/>
      <c r="GH759" s="183"/>
      <c r="GI759" s="183"/>
      <c r="GJ759" s="183"/>
      <c r="GK759" s="183"/>
      <c r="GL759" s="183"/>
      <c r="GM759" s="183"/>
      <c r="GN759" s="183"/>
      <c r="GO759" s="183"/>
      <c r="GP759" s="183"/>
      <c r="GQ759" s="183"/>
      <c r="GR759" s="183"/>
      <c r="GS759" s="183"/>
      <c r="GT759" s="183"/>
      <c r="GU759" s="183"/>
      <c r="GV759" s="183"/>
      <c r="GW759" s="183"/>
      <c r="GX759" s="183"/>
      <c r="GY759" s="183"/>
      <c r="GZ759" s="183"/>
      <c r="HA759" s="183"/>
      <c r="HB759" s="183"/>
      <c r="HC759" s="183"/>
      <c r="HD759" s="183"/>
      <c r="HE759" s="183"/>
      <c r="HF759" s="183"/>
      <c r="HG759" s="183"/>
      <c r="HH759" s="183"/>
      <c r="HI759" s="183"/>
      <c r="HJ759" s="183"/>
      <c r="HK759" s="183"/>
      <c r="HL759" s="183"/>
      <c r="HM759" s="183"/>
      <c r="HN759" s="183"/>
      <c r="HO759" s="183"/>
      <c r="HP759" s="183"/>
      <c r="HQ759" s="183"/>
      <c r="HR759" s="183"/>
      <c r="HS759" s="183"/>
      <c r="HT759" s="183"/>
      <c r="HU759" s="183"/>
      <c r="HV759" s="183"/>
      <c r="HW759" s="183"/>
      <c r="HX759" s="183"/>
      <c r="HY759" s="183"/>
      <c r="HZ759" s="183"/>
      <c r="IA759" s="183"/>
      <c r="IB759" s="183"/>
      <c r="IC759" s="183"/>
      <c r="ID759" s="183"/>
      <c r="IE759" s="183"/>
      <c r="IF759" s="183"/>
      <c r="IG759" s="183"/>
      <c r="IH759" s="183"/>
      <c r="II759" s="183"/>
      <c r="IJ759" s="183"/>
      <c r="IK759" s="183"/>
      <c r="IL759" s="183"/>
      <c r="IM759" s="183"/>
      <c r="IN759" s="183"/>
      <c r="IO759" s="183"/>
      <c r="IP759" s="183"/>
      <c r="IQ759" s="183"/>
      <c r="IR759" s="183"/>
      <c r="IS759" s="183"/>
      <c r="IT759" s="183"/>
      <c r="IU759" s="183"/>
      <c r="IV759" s="183"/>
      <c r="IW759" s="183"/>
      <c r="IX759" s="183"/>
      <c r="IY759" s="183"/>
      <c r="IZ759" s="183"/>
      <c r="JA759" s="183"/>
      <c r="JB759" s="183"/>
      <c r="JC759" s="183"/>
      <c r="JD759" s="183"/>
      <c r="JE759" s="183"/>
      <c r="JF759" s="183"/>
      <c r="JG759" s="183"/>
      <c r="JH759" s="183"/>
      <c r="JI759" s="183"/>
      <c r="JJ759" s="183"/>
      <c r="JK759" s="183"/>
      <c r="JL759" s="183"/>
      <c r="JM759" s="183"/>
      <c r="JN759" s="183"/>
      <c r="JO759" s="183"/>
      <c r="JP759" s="183"/>
      <c r="JQ759" s="183"/>
      <c r="JR759" s="183"/>
      <c r="JS759" s="183"/>
      <c r="JT759" s="183"/>
      <c r="JU759" s="183"/>
      <c r="JV759" s="183"/>
      <c r="JW759" s="183"/>
      <c r="JX759" s="183"/>
      <c r="JY759" s="183"/>
      <c r="JZ759" s="183"/>
      <c r="KA759" s="183"/>
      <c r="KB759" s="183"/>
      <c r="KC759" s="183"/>
      <c r="KD759" s="183"/>
      <c r="KE759" s="183"/>
      <c r="KF759" s="183"/>
      <c r="KG759" s="183"/>
      <c r="KH759" s="183"/>
      <c r="KI759" s="183"/>
      <c r="KJ759" s="183"/>
      <c r="KK759" s="183"/>
      <c r="KL759" s="183"/>
      <c r="KM759" s="183"/>
      <c r="KN759" s="183"/>
      <c r="KO759" s="183"/>
      <c r="KP759" s="183"/>
      <c r="KQ759" s="183"/>
      <c r="KR759" s="183"/>
      <c r="KS759" s="183"/>
      <c r="KT759" s="183"/>
    </row>
    <row r="760" spans="1:306">
      <c r="A760" s="640">
        <v>16192</v>
      </c>
      <c r="B760" s="626" t="s">
        <v>337</v>
      </c>
      <c r="C760" s="620"/>
      <c r="D760" s="614"/>
      <c r="E760" s="620"/>
      <c r="F760" s="614"/>
      <c r="G760" s="611">
        <f t="shared" si="35"/>
        <v>0</v>
      </c>
      <c r="H760" s="183"/>
      <c r="K760" s="183"/>
      <c r="L760" s="183"/>
      <c r="M760" s="183"/>
      <c r="N760" s="183"/>
      <c r="O760" s="183"/>
      <c r="P760" s="183"/>
      <c r="Q760" s="183"/>
      <c r="R760" s="183"/>
      <c r="S760" s="183"/>
      <c r="T760" s="183"/>
      <c r="U760" s="183"/>
      <c r="V760" s="183"/>
      <c r="W760" s="183"/>
      <c r="X760" s="183"/>
      <c r="Y760" s="183"/>
      <c r="Z760" s="183"/>
      <c r="AA760" s="183"/>
      <c r="AB760" s="183"/>
      <c r="AC760" s="183"/>
      <c r="AD760" s="183"/>
      <c r="AE760" s="183"/>
      <c r="AF760" s="183"/>
      <c r="AG760" s="183"/>
      <c r="AH760" s="183"/>
      <c r="AI760" s="183"/>
      <c r="AJ760" s="183"/>
      <c r="AK760" s="183"/>
      <c r="AL760" s="183"/>
      <c r="AM760" s="183"/>
      <c r="AN760" s="183"/>
      <c r="AO760" s="183"/>
      <c r="AP760" s="183"/>
      <c r="AQ760" s="183"/>
      <c r="AR760" s="183"/>
      <c r="AS760" s="183"/>
      <c r="AT760" s="183"/>
      <c r="AU760" s="183"/>
      <c r="AV760" s="183"/>
      <c r="AW760" s="183"/>
      <c r="AX760" s="183"/>
      <c r="AY760" s="183"/>
      <c r="AZ760" s="183"/>
      <c r="BA760" s="183"/>
      <c r="BB760" s="183"/>
      <c r="BC760" s="183"/>
      <c r="BD760" s="183"/>
      <c r="BE760" s="183"/>
      <c r="BF760" s="183"/>
      <c r="BG760" s="183"/>
      <c r="BH760" s="183"/>
      <c r="BI760" s="183"/>
      <c r="BJ760" s="183"/>
      <c r="BK760" s="183"/>
      <c r="BL760" s="183"/>
      <c r="BM760" s="183"/>
      <c r="BN760" s="183"/>
      <c r="BO760" s="183"/>
      <c r="BP760" s="183"/>
      <c r="BQ760" s="183"/>
      <c r="BR760" s="183"/>
      <c r="BS760" s="183"/>
      <c r="BT760" s="183"/>
      <c r="BU760" s="183"/>
      <c r="BV760" s="183"/>
      <c r="BW760" s="183"/>
      <c r="BX760" s="183"/>
      <c r="BY760" s="183"/>
      <c r="BZ760" s="183"/>
      <c r="CA760" s="183"/>
      <c r="CB760" s="183"/>
      <c r="CC760" s="183"/>
      <c r="CD760" s="183"/>
      <c r="CE760" s="183"/>
      <c r="CF760" s="183"/>
      <c r="CG760" s="183"/>
      <c r="CH760" s="183"/>
      <c r="CI760" s="183"/>
      <c r="CJ760" s="183"/>
      <c r="CK760" s="183"/>
      <c r="CL760" s="183"/>
      <c r="CM760" s="183"/>
      <c r="CN760" s="183"/>
      <c r="CO760" s="183"/>
      <c r="CP760" s="183"/>
      <c r="CQ760" s="183"/>
      <c r="CR760" s="183"/>
      <c r="CS760" s="183"/>
      <c r="CT760" s="183"/>
      <c r="CU760" s="183"/>
      <c r="CV760" s="183"/>
      <c r="CW760" s="183"/>
      <c r="CX760" s="183"/>
      <c r="CY760" s="183"/>
      <c r="CZ760" s="183"/>
      <c r="DA760" s="183"/>
      <c r="DB760" s="183"/>
      <c r="DC760" s="183"/>
      <c r="DD760" s="183"/>
      <c r="DE760" s="183"/>
      <c r="DF760" s="183"/>
      <c r="DG760" s="183"/>
      <c r="DH760" s="183"/>
      <c r="DI760" s="183"/>
      <c r="DJ760" s="183"/>
      <c r="DK760" s="183"/>
      <c r="DL760" s="183"/>
      <c r="DM760" s="183"/>
      <c r="DN760" s="183"/>
      <c r="DO760" s="183"/>
      <c r="DP760" s="183"/>
      <c r="DQ760" s="183"/>
      <c r="DR760" s="183"/>
      <c r="DS760" s="183"/>
      <c r="DT760" s="183"/>
      <c r="DU760" s="183"/>
      <c r="DV760" s="183"/>
      <c r="DW760" s="183"/>
      <c r="DX760" s="183"/>
      <c r="DY760" s="183"/>
      <c r="DZ760" s="183"/>
      <c r="EA760" s="183"/>
      <c r="EB760" s="183"/>
      <c r="EC760" s="183"/>
      <c r="ED760" s="183"/>
      <c r="EE760" s="183"/>
      <c r="EF760" s="183"/>
      <c r="EG760" s="183"/>
      <c r="EH760" s="183"/>
      <c r="EI760" s="183"/>
      <c r="EJ760" s="183"/>
      <c r="EK760" s="183"/>
      <c r="EL760" s="183"/>
      <c r="EM760" s="183"/>
      <c r="EN760" s="183"/>
      <c r="EO760" s="183"/>
      <c r="EP760" s="183"/>
      <c r="EQ760" s="183"/>
      <c r="ER760" s="183"/>
      <c r="ES760" s="183"/>
      <c r="ET760" s="183"/>
      <c r="EU760" s="183"/>
      <c r="EV760" s="183"/>
      <c r="EW760" s="183"/>
      <c r="EX760" s="183"/>
      <c r="EY760" s="183"/>
      <c r="EZ760" s="183"/>
      <c r="FA760" s="183"/>
      <c r="FB760" s="183"/>
      <c r="FC760" s="183"/>
      <c r="FD760" s="183"/>
      <c r="FE760" s="183"/>
      <c r="FF760" s="183"/>
      <c r="FG760" s="183"/>
      <c r="FH760" s="183"/>
      <c r="FI760" s="183"/>
      <c r="FJ760" s="183"/>
      <c r="FK760" s="183"/>
      <c r="FL760" s="183"/>
      <c r="FM760" s="183"/>
      <c r="FN760" s="183"/>
      <c r="FO760" s="183"/>
      <c r="FP760" s="183"/>
      <c r="FQ760" s="183"/>
      <c r="FR760" s="183"/>
      <c r="FS760" s="183"/>
      <c r="FT760" s="183"/>
      <c r="FU760" s="183"/>
      <c r="FV760" s="183"/>
      <c r="FW760" s="183"/>
      <c r="FX760" s="183"/>
      <c r="FY760" s="183"/>
      <c r="FZ760" s="183"/>
      <c r="GA760" s="183"/>
      <c r="GB760" s="183"/>
      <c r="GC760" s="183"/>
      <c r="GD760" s="183"/>
      <c r="GE760" s="183"/>
      <c r="GF760" s="183"/>
      <c r="GG760" s="183"/>
      <c r="GH760" s="183"/>
      <c r="GI760" s="183"/>
      <c r="GJ760" s="183"/>
      <c r="GK760" s="183"/>
      <c r="GL760" s="183"/>
      <c r="GM760" s="183"/>
      <c r="GN760" s="183"/>
      <c r="GO760" s="183"/>
      <c r="GP760" s="183"/>
      <c r="GQ760" s="183"/>
      <c r="GR760" s="183"/>
      <c r="GS760" s="183"/>
      <c r="GT760" s="183"/>
      <c r="GU760" s="183"/>
      <c r="GV760" s="183"/>
      <c r="GW760" s="183"/>
      <c r="GX760" s="183"/>
      <c r="GY760" s="183"/>
      <c r="GZ760" s="183"/>
      <c r="HA760" s="183"/>
      <c r="HB760" s="183"/>
      <c r="HC760" s="183"/>
      <c r="HD760" s="183"/>
      <c r="HE760" s="183"/>
      <c r="HF760" s="183"/>
      <c r="HG760" s="183"/>
      <c r="HH760" s="183"/>
      <c r="HI760" s="183"/>
      <c r="HJ760" s="183"/>
      <c r="HK760" s="183"/>
      <c r="HL760" s="183"/>
      <c r="HM760" s="183"/>
      <c r="HN760" s="183"/>
      <c r="HO760" s="183"/>
      <c r="HP760" s="183"/>
      <c r="HQ760" s="183"/>
      <c r="HR760" s="183"/>
      <c r="HS760" s="183"/>
      <c r="HT760" s="183"/>
      <c r="HU760" s="183"/>
      <c r="HV760" s="183"/>
      <c r="HW760" s="183"/>
      <c r="HX760" s="183"/>
      <c r="HY760" s="183"/>
      <c r="HZ760" s="183"/>
      <c r="IA760" s="183"/>
      <c r="IB760" s="183"/>
      <c r="IC760" s="183"/>
      <c r="ID760" s="183"/>
      <c r="IE760" s="183"/>
      <c r="IF760" s="183"/>
      <c r="IG760" s="183"/>
      <c r="IH760" s="183"/>
      <c r="II760" s="183"/>
      <c r="IJ760" s="183"/>
      <c r="IK760" s="183"/>
      <c r="IL760" s="183"/>
      <c r="IM760" s="183"/>
      <c r="IN760" s="183"/>
      <c r="IO760" s="183"/>
      <c r="IP760" s="183"/>
      <c r="IQ760" s="183"/>
      <c r="IR760" s="183"/>
      <c r="IS760" s="183"/>
      <c r="IT760" s="183"/>
      <c r="IU760" s="183"/>
      <c r="IV760" s="183"/>
      <c r="IW760" s="183"/>
      <c r="IX760" s="183"/>
      <c r="IY760" s="183"/>
      <c r="IZ760" s="183"/>
      <c r="JA760" s="183"/>
      <c r="JB760" s="183"/>
      <c r="JC760" s="183"/>
      <c r="JD760" s="183"/>
      <c r="JE760" s="183"/>
      <c r="JF760" s="183"/>
      <c r="JG760" s="183"/>
      <c r="JH760" s="183"/>
      <c r="JI760" s="183"/>
      <c r="JJ760" s="183"/>
      <c r="JK760" s="183"/>
      <c r="JL760" s="183"/>
      <c r="JM760" s="183"/>
      <c r="JN760" s="183"/>
      <c r="JO760" s="183"/>
      <c r="JP760" s="183"/>
      <c r="JQ760" s="183"/>
      <c r="JR760" s="183"/>
      <c r="JS760" s="183"/>
      <c r="JT760" s="183"/>
      <c r="JU760" s="183"/>
      <c r="JV760" s="183"/>
      <c r="JW760" s="183"/>
      <c r="JX760" s="183"/>
      <c r="JY760" s="183"/>
      <c r="JZ760" s="183"/>
      <c r="KA760" s="183"/>
      <c r="KB760" s="183"/>
      <c r="KC760" s="183"/>
      <c r="KD760" s="183"/>
      <c r="KE760" s="183"/>
      <c r="KF760" s="183"/>
      <c r="KG760" s="183"/>
      <c r="KH760" s="183"/>
      <c r="KI760" s="183"/>
      <c r="KJ760" s="183"/>
      <c r="KK760" s="183"/>
      <c r="KL760" s="183"/>
      <c r="KM760" s="183"/>
      <c r="KN760" s="183"/>
      <c r="KO760" s="183"/>
      <c r="KP760" s="183"/>
      <c r="KQ760" s="183"/>
      <c r="KR760" s="183"/>
      <c r="KS760" s="183"/>
      <c r="KT760" s="183"/>
    </row>
    <row r="761" spans="1:306">
      <c r="A761" s="640">
        <v>16193</v>
      </c>
      <c r="B761" s="626" t="s">
        <v>338</v>
      </c>
      <c r="C761" s="620"/>
      <c r="D761" s="614"/>
      <c r="E761" s="620"/>
      <c r="F761" s="614"/>
      <c r="G761" s="611">
        <f t="shared" si="35"/>
        <v>0</v>
      </c>
      <c r="H761" s="183"/>
      <c r="K761" s="183"/>
      <c r="L761" s="183"/>
      <c r="M761" s="183"/>
      <c r="N761" s="183"/>
      <c r="O761" s="183"/>
      <c r="P761" s="183"/>
      <c r="Q761" s="183"/>
      <c r="R761" s="183"/>
      <c r="S761" s="183"/>
      <c r="T761" s="183"/>
      <c r="U761" s="183"/>
      <c r="V761" s="183"/>
      <c r="W761" s="183"/>
      <c r="X761" s="183"/>
      <c r="Y761" s="183"/>
      <c r="Z761" s="183"/>
      <c r="AA761" s="183"/>
      <c r="AB761" s="183"/>
      <c r="AC761" s="183"/>
      <c r="AD761" s="183"/>
      <c r="AE761" s="183"/>
      <c r="AF761" s="183"/>
      <c r="AG761" s="183"/>
      <c r="AH761" s="183"/>
      <c r="AI761" s="183"/>
      <c r="AJ761" s="183"/>
      <c r="AK761" s="183"/>
      <c r="AL761" s="183"/>
      <c r="AM761" s="183"/>
      <c r="AN761" s="183"/>
      <c r="AO761" s="183"/>
      <c r="AP761" s="183"/>
      <c r="AQ761" s="183"/>
      <c r="AR761" s="183"/>
      <c r="AS761" s="183"/>
      <c r="AT761" s="183"/>
      <c r="AU761" s="183"/>
      <c r="AV761" s="183"/>
      <c r="AW761" s="183"/>
      <c r="AX761" s="183"/>
      <c r="AY761" s="183"/>
      <c r="AZ761" s="183"/>
      <c r="BA761" s="183"/>
      <c r="BB761" s="183"/>
      <c r="BC761" s="183"/>
      <c r="BD761" s="183"/>
      <c r="BE761" s="183"/>
      <c r="BF761" s="183"/>
      <c r="BG761" s="183"/>
      <c r="BH761" s="183"/>
      <c r="BI761" s="183"/>
      <c r="BJ761" s="183"/>
      <c r="BK761" s="183"/>
      <c r="BL761" s="183"/>
      <c r="BM761" s="183"/>
      <c r="BN761" s="183"/>
      <c r="BO761" s="183"/>
      <c r="BP761" s="183"/>
      <c r="BQ761" s="183"/>
      <c r="BR761" s="183"/>
      <c r="BS761" s="183"/>
      <c r="BT761" s="183"/>
      <c r="BU761" s="183"/>
      <c r="BV761" s="183"/>
      <c r="BW761" s="183"/>
      <c r="BX761" s="183"/>
      <c r="BY761" s="183"/>
      <c r="BZ761" s="183"/>
      <c r="CA761" s="183"/>
      <c r="CB761" s="183"/>
      <c r="CC761" s="183"/>
      <c r="CD761" s="183"/>
      <c r="CE761" s="183"/>
      <c r="CF761" s="183"/>
      <c r="CG761" s="183"/>
      <c r="CH761" s="183"/>
      <c r="CI761" s="183"/>
      <c r="CJ761" s="183"/>
      <c r="CK761" s="183"/>
      <c r="CL761" s="183"/>
      <c r="CM761" s="183"/>
      <c r="CN761" s="183"/>
      <c r="CO761" s="183"/>
      <c r="CP761" s="183"/>
      <c r="CQ761" s="183"/>
      <c r="CR761" s="183"/>
      <c r="CS761" s="183"/>
      <c r="CT761" s="183"/>
      <c r="CU761" s="183"/>
      <c r="CV761" s="183"/>
      <c r="CW761" s="183"/>
      <c r="CX761" s="183"/>
      <c r="CY761" s="183"/>
      <c r="CZ761" s="183"/>
      <c r="DA761" s="183"/>
      <c r="DB761" s="183"/>
      <c r="DC761" s="183"/>
      <c r="DD761" s="183"/>
      <c r="DE761" s="183"/>
      <c r="DF761" s="183"/>
      <c r="DG761" s="183"/>
      <c r="DH761" s="183"/>
      <c r="DI761" s="183"/>
      <c r="DJ761" s="183"/>
      <c r="DK761" s="183"/>
      <c r="DL761" s="183"/>
      <c r="DM761" s="183"/>
      <c r="DN761" s="183"/>
      <c r="DO761" s="183"/>
      <c r="DP761" s="183"/>
      <c r="DQ761" s="183"/>
      <c r="DR761" s="183"/>
      <c r="DS761" s="183"/>
      <c r="DT761" s="183"/>
      <c r="DU761" s="183"/>
      <c r="DV761" s="183"/>
      <c r="DW761" s="183"/>
      <c r="DX761" s="183"/>
      <c r="DY761" s="183"/>
      <c r="DZ761" s="183"/>
      <c r="EA761" s="183"/>
      <c r="EB761" s="183"/>
      <c r="EC761" s="183"/>
      <c r="ED761" s="183"/>
      <c r="EE761" s="183"/>
      <c r="EF761" s="183"/>
      <c r="EG761" s="183"/>
      <c r="EH761" s="183"/>
      <c r="EI761" s="183"/>
      <c r="EJ761" s="183"/>
      <c r="EK761" s="183"/>
      <c r="EL761" s="183"/>
      <c r="EM761" s="183"/>
      <c r="EN761" s="183"/>
      <c r="EO761" s="183"/>
      <c r="EP761" s="183"/>
      <c r="EQ761" s="183"/>
      <c r="ER761" s="183"/>
      <c r="ES761" s="183"/>
      <c r="ET761" s="183"/>
      <c r="EU761" s="183"/>
      <c r="EV761" s="183"/>
      <c r="EW761" s="183"/>
      <c r="EX761" s="183"/>
      <c r="EY761" s="183"/>
      <c r="EZ761" s="183"/>
      <c r="FA761" s="183"/>
      <c r="FB761" s="183"/>
      <c r="FC761" s="183"/>
      <c r="FD761" s="183"/>
      <c r="FE761" s="183"/>
      <c r="FF761" s="183"/>
      <c r="FG761" s="183"/>
      <c r="FH761" s="183"/>
      <c r="FI761" s="183"/>
      <c r="FJ761" s="183"/>
      <c r="FK761" s="183"/>
      <c r="FL761" s="183"/>
      <c r="FM761" s="183"/>
      <c r="FN761" s="183"/>
      <c r="FO761" s="183"/>
      <c r="FP761" s="183"/>
      <c r="FQ761" s="183"/>
      <c r="FR761" s="183"/>
      <c r="FS761" s="183"/>
      <c r="FT761" s="183"/>
      <c r="FU761" s="183"/>
      <c r="FV761" s="183"/>
      <c r="FW761" s="183"/>
      <c r="FX761" s="183"/>
      <c r="FY761" s="183"/>
      <c r="FZ761" s="183"/>
      <c r="GA761" s="183"/>
      <c r="GB761" s="183"/>
      <c r="GC761" s="183"/>
      <c r="GD761" s="183"/>
      <c r="GE761" s="183"/>
      <c r="GF761" s="183"/>
      <c r="GG761" s="183"/>
      <c r="GH761" s="183"/>
      <c r="GI761" s="183"/>
      <c r="GJ761" s="183"/>
      <c r="GK761" s="183"/>
      <c r="GL761" s="183"/>
      <c r="GM761" s="183"/>
      <c r="GN761" s="183"/>
      <c r="GO761" s="183"/>
      <c r="GP761" s="183"/>
      <c r="GQ761" s="183"/>
      <c r="GR761" s="183"/>
      <c r="GS761" s="183"/>
      <c r="GT761" s="183"/>
      <c r="GU761" s="183"/>
      <c r="GV761" s="183"/>
      <c r="GW761" s="183"/>
      <c r="GX761" s="183"/>
      <c r="GY761" s="183"/>
      <c r="GZ761" s="183"/>
      <c r="HA761" s="183"/>
      <c r="HB761" s="183"/>
      <c r="HC761" s="183"/>
      <c r="HD761" s="183"/>
      <c r="HE761" s="183"/>
      <c r="HF761" s="183"/>
      <c r="HG761" s="183"/>
      <c r="HH761" s="183"/>
      <c r="HI761" s="183"/>
      <c r="HJ761" s="183"/>
      <c r="HK761" s="183"/>
      <c r="HL761" s="183"/>
      <c r="HM761" s="183"/>
      <c r="HN761" s="183"/>
      <c r="HO761" s="183"/>
      <c r="HP761" s="183"/>
      <c r="HQ761" s="183"/>
      <c r="HR761" s="183"/>
      <c r="HS761" s="183"/>
      <c r="HT761" s="183"/>
      <c r="HU761" s="183"/>
      <c r="HV761" s="183"/>
      <c r="HW761" s="183"/>
      <c r="HX761" s="183"/>
      <c r="HY761" s="183"/>
      <c r="HZ761" s="183"/>
      <c r="IA761" s="183"/>
      <c r="IB761" s="183"/>
      <c r="IC761" s="183"/>
      <c r="ID761" s="183"/>
      <c r="IE761" s="183"/>
      <c r="IF761" s="183"/>
      <c r="IG761" s="183"/>
      <c r="IH761" s="183"/>
      <c r="II761" s="183"/>
      <c r="IJ761" s="183"/>
      <c r="IK761" s="183"/>
      <c r="IL761" s="183"/>
      <c r="IM761" s="183"/>
      <c r="IN761" s="183"/>
      <c r="IO761" s="183"/>
      <c r="IP761" s="183"/>
      <c r="IQ761" s="183"/>
      <c r="IR761" s="183"/>
      <c r="IS761" s="183"/>
      <c r="IT761" s="183"/>
      <c r="IU761" s="183"/>
      <c r="IV761" s="183"/>
      <c r="IW761" s="183"/>
      <c r="IX761" s="183"/>
      <c r="IY761" s="183"/>
      <c r="IZ761" s="183"/>
      <c r="JA761" s="183"/>
      <c r="JB761" s="183"/>
      <c r="JC761" s="183"/>
      <c r="JD761" s="183"/>
      <c r="JE761" s="183"/>
      <c r="JF761" s="183"/>
      <c r="JG761" s="183"/>
      <c r="JH761" s="183"/>
      <c r="JI761" s="183"/>
      <c r="JJ761" s="183"/>
      <c r="JK761" s="183"/>
      <c r="JL761" s="183"/>
      <c r="JM761" s="183"/>
      <c r="JN761" s="183"/>
      <c r="JO761" s="183"/>
      <c r="JP761" s="183"/>
      <c r="JQ761" s="183"/>
      <c r="JR761" s="183"/>
      <c r="JS761" s="183"/>
      <c r="JT761" s="183"/>
      <c r="JU761" s="183"/>
      <c r="JV761" s="183"/>
      <c r="JW761" s="183"/>
      <c r="JX761" s="183"/>
      <c r="JY761" s="183"/>
      <c r="JZ761" s="183"/>
      <c r="KA761" s="183"/>
      <c r="KB761" s="183"/>
      <c r="KC761" s="183"/>
      <c r="KD761" s="183"/>
      <c r="KE761" s="183"/>
      <c r="KF761" s="183"/>
      <c r="KG761" s="183"/>
      <c r="KH761" s="183"/>
      <c r="KI761" s="183"/>
      <c r="KJ761" s="183"/>
      <c r="KK761" s="183"/>
      <c r="KL761" s="183"/>
      <c r="KM761" s="183"/>
      <c r="KN761" s="183"/>
      <c r="KO761" s="183"/>
      <c r="KP761" s="183"/>
      <c r="KQ761" s="183"/>
      <c r="KR761" s="183"/>
      <c r="KS761" s="183"/>
      <c r="KT761" s="183"/>
    </row>
    <row r="762" spans="1:306">
      <c r="A762" s="640">
        <v>16194</v>
      </c>
      <c r="B762" s="626" t="s">
        <v>339</v>
      </c>
      <c r="C762" s="620"/>
      <c r="D762" s="614"/>
      <c r="E762" s="620"/>
      <c r="F762" s="614"/>
      <c r="G762" s="611">
        <f t="shared" si="35"/>
        <v>0</v>
      </c>
      <c r="H762" s="183"/>
      <c r="K762" s="183"/>
      <c r="L762" s="183"/>
      <c r="M762" s="183"/>
      <c r="N762" s="183"/>
      <c r="O762" s="183"/>
      <c r="P762" s="183"/>
      <c r="Q762" s="183"/>
      <c r="R762" s="183"/>
      <c r="S762" s="183"/>
      <c r="T762" s="183"/>
      <c r="U762" s="183"/>
      <c r="V762" s="183"/>
      <c r="W762" s="183"/>
      <c r="X762" s="183"/>
      <c r="Y762" s="183"/>
      <c r="Z762" s="183"/>
      <c r="AA762" s="183"/>
      <c r="AB762" s="183"/>
      <c r="AC762" s="183"/>
      <c r="AD762" s="183"/>
      <c r="AE762" s="183"/>
      <c r="AF762" s="183"/>
      <c r="AG762" s="183"/>
      <c r="AH762" s="183"/>
      <c r="AI762" s="183"/>
      <c r="AJ762" s="183"/>
      <c r="AK762" s="183"/>
      <c r="AL762" s="183"/>
      <c r="AM762" s="183"/>
      <c r="AN762" s="183"/>
      <c r="AO762" s="183"/>
      <c r="AP762" s="183"/>
      <c r="AQ762" s="183"/>
      <c r="AR762" s="183"/>
      <c r="AS762" s="183"/>
      <c r="AT762" s="183"/>
      <c r="AU762" s="183"/>
      <c r="AV762" s="183"/>
      <c r="AW762" s="183"/>
      <c r="AX762" s="183"/>
      <c r="AY762" s="183"/>
      <c r="AZ762" s="183"/>
      <c r="BA762" s="183"/>
      <c r="BB762" s="183"/>
      <c r="BC762" s="183"/>
      <c r="BD762" s="183"/>
      <c r="BE762" s="183"/>
      <c r="BF762" s="183"/>
      <c r="BG762" s="183"/>
      <c r="BH762" s="183"/>
      <c r="BI762" s="183"/>
      <c r="BJ762" s="183"/>
      <c r="BK762" s="183"/>
      <c r="BL762" s="183"/>
      <c r="BM762" s="183"/>
      <c r="BN762" s="183"/>
      <c r="BO762" s="183"/>
      <c r="BP762" s="183"/>
      <c r="BQ762" s="183"/>
      <c r="BR762" s="183"/>
      <c r="BS762" s="183"/>
      <c r="BT762" s="183"/>
      <c r="BU762" s="183"/>
      <c r="BV762" s="183"/>
      <c r="BW762" s="183"/>
      <c r="BX762" s="183"/>
      <c r="BY762" s="183"/>
      <c r="BZ762" s="183"/>
      <c r="CA762" s="183"/>
      <c r="CB762" s="183"/>
      <c r="CC762" s="183"/>
      <c r="CD762" s="183"/>
      <c r="CE762" s="183"/>
      <c r="CF762" s="183"/>
      <c r="CG762" s="183"/>
      <c r="CH762" s="183"/>
      <c r="CI762" s="183"/>
      <c r="CJ762" s="183"/>
      <c r="CK762" s="183"/>
      <c r="CL762" s="183"/>
      <c r="CM762" s="183"/>
      <c r="CN762" s="183"/>
      <c r="CO762" s="183"/>
      <c r="CP762" s="183"/>
      <c r="CQ762" s="183"/>
      <c r="CR762" s="183"/>
      <c r="CS762" s="183"/>
      <c r="CT762" s="183"/>
      <c r="CU762" s="183"/>
      <c r="CV762" s="183"/>
      <c r="CW762" s="183"/>
      <c r="CX762" s="183"/>
      <c r="CY762" s="183"/>
      <c r="CZ762" s="183"/>
      <c r="DA762" s="183"/>
      <c r="DB762" s="183"/>
      <c r="DC762" s="183"/>
      <c r="DD762" s="183"/>
      <c r="DE762" s="183"/>
      <c r="DF762" s="183"/>
      <c r="DG762" s="183"/>
      <c r="DH762" s="183"/>
      <c r="DI762" s="183"/>
      <c r="DJ762" s="183"/>
      <c r="DK762" s="183"/>
      <c r="DL762" s="183"/>
      <c r="DM762" s="183"/>
      <c r="DN762" s="183"/>
      <c r="DO762" s="183"/>
      <c r="DP762" s="183"/>
      <c r="DQ762" s="183"/>
      <c r="DR762" s="183"/>
      <c r="DS762" s="183"/>
      <c r="DT762" s="183"/>
      <c r="DU762" s="183"/>
      <c r="DV762" s="183"/>
      <c r="DW762" s="183"/>
      <c r="DX762" s="183"/>
      <c r="DY762" s="183"/>
      <c r="DZ762" s="183"/>
      <c r="EA762" s="183"/>
      <c r="EB762" s="183"/>
      <c r="EC762" s="183"/>
      <c r="ED762" s="183"/>
      <c r="EE762" s="183"/>
      <c r="EF762" s="183"/>
      <c r="EG762" s="183"/>
      <c r="EH762" s="183"/>
      <c r="EI762" s="183"/>
      <c r="EJ762" s="183"/>
      <c r="EK762" s="183"/>
      <c r="EL762" s="183"/>
      <c r="EM762" s="183"/>
      <c r="EN762" s="183"/>
      <c r="EO762" s="183"/>
      <c r="EP762" s="183"/>
      <c r="EQ762" s="183"/>
      <c r="ER762" s="183"/>
      <c r="ES762" s="183"/>
      <c r="ET762" s="183"/>
      <c r="EU762" s="183"/>
      <c r="EV762" s="183"/>
      <c r="EW762" s="183"/>
      <c r="EX762" s="183"/>
      <c r="EY762" s="183"/>
      <c r="EZ762" s="183"/>
      <c r="FA762" s="183"/>
      <c r="FB762" s="183"/>
      <c r="FC762" s="183"/>
      <c r="FD762" s="183"/>
      <c r="FE762" s="183"/>
      <c r="FF762" s="183"/>
      <c r="FG762" s="183"/>
      <c r="FH762" s="183"/>
      <c r="FI762" s="183"/>
      <c r="FJ762" s="183"/>
      <c r="FK762" s="183"/>
      <c r="FL762" s="183"/>
      <c r="FM762" s="183"/>
      <c r="FN762" s="183"/>
      <c r="FO762" s="183"/>
      <c r="FP762" s="183"/>
      <c r="FQ762" s="183"/>
      <c r="FR762" s="183"/>
      <c r="FS762" s="183"/>
      <c r="FT762" s="183"/>
      <c r="FU762" s="183"/>
      <c r="FV762" s="183"/>
      <c r="FW762" s="183"/>
      <c r="FX762" s="183"/>
      <c r="FY762" s="183"/>
      <c r="FZ762" s="183"/>
      <c r="GA762" s="183"/>
      <c r="GB762" s="183"/>
      <c r="GC762" s="183"/>
      <c r="GD762" s="183"/>
      <c r="GE762" s="183"/>
      <c r="GF762" s="183"/>
      <c r="GG762" s="183"/>
      <c r="GH762" s="183"/>
      <c r="GI762" s="183"/>
      <c r="GJ762" s="183"/>
      <c r="GK762" s="183"/>
      <c r="GL762" s="183"/>
      <c r="GM762" s="183"/>
      <c r="GN762" s="183"/>
      <c r="GO762" s="183"/>
      <c r="GP762" s="183"/>
      <c r="GQ762" s="183"/>
      <c r="GR762" s="183"/>
      <c r="GS762" s="183"/>
      <c r="GT762" s="183"/>
      <c r="GU762" s="183"/>
      <c r="GV762" s="183"/>
      <c r="GW762" s="183"/>
      <c r="GX762" s="183"/>
      <c r="GY762" s="183"/>
      <c r="GZ762" s="183"/>
      <c r="HA762" s="183"/>
      <c r="HB762" s="183"/>
      <c r="HC762" s="183"/>
      <c r="HD762" s="183"/>
      <c r="HE762" s="183"/>
      <c r="HF762" s="183"/>
      <c r="HG762" s="183"/>
      <c r="HH762" s="183"/>
      <c r="HI762" s="183"/>
      <c r="HJ762" s="183"/>
      <c r="HK762" s="183"/>
      <c r="HL762" s="183"/>
      <c r="HM762" s="183"/>
      <c r="HN762" s="183"/>
      <c r="HO762" s="183"/>
      <c r="HP762" s="183"/>
      <c r="HQ762" s="183"/>
      <c r="HR762" s="183"/>
      <c r="HS762" s="183"/>
      <c r="HT762" s="183"/>
      <c r="HU762" s="183"/>
      <c r="HV762" s="183"/>
      <c r="HW762" s="183"/>
      <c r="HX762" s="183"/>
      <c r="HY762" s="183"/>
      <c r="HZ762" s="183"/>
      <c r="IA762" s="183"/>
      <c r="IB762" s="183"/>
      <c r="IC762" s="183"/>
      <c r="ID762" s="183"/>
      <c r="IE762" s="183"/>
      <c r="IF762" s="183"/>
      <c r="IG762" s="183"/>
      <c r="IH762" s="183"/>
      <c r="II762" s="183"/>
      <c r="IJ762" s="183"/>
      <c r="IK762" s="183"/>
      <c r="IL762" s="183"/>
      <c r="IM762" s="183"/>
      <c r="IN762" s="183"/>
      <c r="IO762" s="183"/>
      <c r="IP762" s="183"/>
      <c r="IQ762" s="183"/>
      <c r="IR762" s="183"/>
      <c r="IS762" s="183"/>
      <c r="IT762" s="183"/>
      <c r="IU762" s="183"/>
      <c r="IV762" s="183"/>
      <c r="IW762" s="183"/>
      <c r="IX762" s="183"/>
      <c r="IY762" s="183"/>
      <c r="IZ762" s="183"/>
      <c r="JA762" s="183"/>
      <c r="JB762" s="183"/>
      <c r="JC762" s="183"/>
      <c r="JD762" s="183"/>
      <c r="JE762" s="183"/>
      <c r="JF762" s="183"/>
      <c r="JG762" s="183"/>
      <c r="JH762" s="183"/>
      <c r="JI762" s="183"/>
      <c r="JJ762" s="183"/>
      <c r="JK762" s="183"/>
      <c r="JL762" s="183"/>
      <c r="JM762" s="183"/>
      <c r="JN762" s="183"/>
      <c r="JO762" s="183"/>
      <c r="JP762" s="183"/>
      <c r="JQ762" s="183"/>
      <c r="JR762" s="183"/>
      <c r="JS762" s="183"/>
      <c r="JT762" s="183"/>
      <c r="JU762" s="183"/>
      <c r="JV762" s="183"/>
      <c r="JW762" s="183"/>
      <c r="JX762" s="183"/>
      <c r="JY762" s="183"/>
      <c r="JZ762" s="183"/>
      <c r="KA762" s="183"/>
      <c r="KB762" s="183"/>
      <c r="KC762" s="183"/>
      <c r="KD762" s="183"/>
      <c r="KE762" s="183"/>
      <c r="KF762" s="183"/>
      <c r="KG762" s="183"/>
      <c r="KH762" s="183"/>
      <c r="KI762" s="183"/>
      <c r="KJ762" s="183"/>
      <c r="KK762" s="183"/>
      <c r="KL762" s="183"/>
      <c r="KM762" s="183"/>
      <c r="KN762" s="183"/>
      <c r="KO762" s="183"/>
      <c r="KP762" s="183"/>
      <c r="KQ762" s="183"/>
      <c r="KR762" s="183"/>
      <c r="KS762" s="183"/>
      <c r="KT762" s="183"/>
    </row>
    <row r="763" spans="1:306">
      <c r="A763" s="641">
        <v>162</v>
      </c>
      <c r="B763" s="625" t="s">
        <v>340</v>
      </c>
      <c r="C763" s="614"/>
      <c r="D763" s="611">
        <f>SUM(D764:D766)</f>
        <v>0</v>
      </c>
      <c r="E763" s="614"/>
      <c r="F763" s="611">
        <f>SUM(F764:F766)</f>
        <v>0</v>
      </c>
      <c r="G763" s="611">
        <f>D763+F763</f>
        <v>0</v>
      </c>
      <c r="H763" s="183"/>
      <c r="K763" s="183"/>
      <c r="L763" s="183"/>
      <c r="M763" s="183"/>
      <c r="N763" s="183"/>
      <c r="O763" s="183"/>
      <c r="P763" s="183"/>
      <c r="Q763" s="183"/>
      <c r="R763" s="183"/>
      <c r="S763" s="183"/>
      <c r="T763" s="183"/>
      <c r="U763" s="183"/>
      <c r="V763" s="183"/>
      <c r="W763" s="183"/>
      <c r="X763" s="183"/>
      <c r="Y763" s="183"/>
      <c r="Z763" s="183"/>
      <c r="AA763" s="183"/>
      <c r="AB763" s="183"/>
      <c r="AC763" s="183"/>
      <c r="AD763" s="183"/>
      <c r="AE763" s="183"/>
      <c r="AF763" s="183"/>
      <c r="AG763" s="183"/>
      <c r="AH763" s="183"/>
      <c r="AI763" s="183"/>
      <c r="AJ763" s="183"/>
      <c r="AK763" s="183"/>
      <c r="AL763" s="183"/>
      <c r="AM763" s="183"/>
      <c r="AN763" s="183"/>
      <c r="AO763" s="183"/>
      <c r="AP763" s="183"/>
      <c r="AQ763" s="183"/>
      <c r="AR763" s="183"/>
      <c r="AS763" s="183"/>
      <c r="AT763" s="183"/>
      <c r="AU763" s="183"/>
      <c r="AV763" s="183"/>
      <c r="AW763" s="183"/>
      <c r="AX763" s="183"/>
      <c r="AY763" s="183"/>
      <c r="AZ763" s="183"/>
      <c r="BA763" s="183"/>
      <c r="BB763" s="183"/>
      <c r="BC763" s="183"/>
      <c r="BD763" s="183"/>
      <c r="BE763" s="183"/>
      <c r="BF763" s="183"/>
      <c r="BG763" s="183"/>
      <c r="BH763" s="183"/>
      <c r="BI763" s="183"/>
      <c r="BJ763" s="183"/>
      <c r="BK763" s="183"/>
      <c r="BL763" s="183"/>
      <c r="BM763" s="183"/>
      <c r="BN763" s="183"/>
      <c r="BO763" s="183"/>
      <c r="BP763" s="183"/>
      <c r="BQ763" s="183"/>
      <c r="BR763" s="183"/>
      <c r="BS763" s="183"/>
      <c r="BT763" s="183"/>
      <c r="BU763" s="183"/>
      <c r="BV763" s="183"/>
      <c r="BW763" s="183"/>
      <c r="BX763" s="183"/>
      <c r="BY763" s="183"/>
      <c r="BZ763" s="183"/>
      <c r="CA763" s="183"/>
      <c r="CB763" s="183"/>
      <c r="CC763" s="183"/>
      <c r="CD763" s="183"/>
      <c r="CE763" s="183"/>
      <c r="CF763" s="183"/>
      <c r="CG763" s="183"/>
      <c r="CH763" s="183"/>
      <c r="CI763" s="183"/>
      <c r="CJ763" s="183"/>
      <c r="CK763" s="183"/>
      <c r="CL763" s="183"/>
      <c r="CM763" s="183"/>
      <c r="CN763" s="183"/>
      <c r="CO763" s="183"/>
      <c r="CP763" s="183"/>
      <c r="CQ763" s="183"/>
      <c r="CR763" s="183"/>
      <c r="CS763" s="183"/>
      <c r="CT763" s="183"/>
      <c r="CU763" s="183"/>
      <c r="CV763" s="183"/>
      <c r="CW763" s="183"/>
      <c r="CX763" s="183"/>
      <c r="CY763" s="183"/>
      <c r="CZ763" s="183"/>
      <c r="DA763" s="183"/>
      <c r="DB763" s="183"/>
      <c r="DC763" s="183"/>
      <c r="DD763" s="183"/>
      <c r="DE763" s="183"/>
      <c r="DF763" s="183"/>
      <c r="DG763" s="183"/>
      <c r="DH763" s="183"/>
      <c r="DI763" s="183"/>
      <c r="DJ763" s="183"/>
      <c r="DK763" s="183"/>
      <c r="DL763" s="183"/>
      <c r="DM763" s="183"/>
      <c r="DN763" s="183"/>
      <c r="DO763" s="183"/>
      <c r="DP763" s="183"/>
      <c r="DQ763" s="183"/>
      <c r="DR763" s="183"/>
      <c r="DS763" s="183"/>
      <c r="DT763" s="183"/>
      <c r="DU763" s="183"/>
      <c r="DV763" s="183"/>
      <c r="DW763" s="183"/>
      <c r="DX763" s="183"/>
      <c r="DY763" s="183"/>
      <c r="DZ763" s="183"/>
      <c r="EA763" s="183"/>
      <c r="EB763" s="183"/>
      <c r="EC763" s="183"/>
      <c r="ED763" s="183"/>
      <c r="EE763" s="183"/>
      <c r="EF763" s="183"/>
      <c r="EG763" s="183"/>
      <c r="EH763" s="183"/>
      <c r="EI763" s="183"/>
      <c r="EJ763" s="183"/>
      <c r="EK763" s="183"/>
      <c r="EL763" s="183"/>
      <c r="EM763" s="183"/>
      <c r="EN763" s="183"/>
      <c r="EO763" s="183"/>
      <c r="EP763" s="183"/>
      <c r="EQ763" s="183"/>
      <c r="ER763" s="183"/>
      <c r="ES763" s="183"/>
      <c r="ET763" s="183"/>
      <c r="EU763" s="183"/>
      <c r="EV763" s="183"/>
      <c r="EW763" s="183"/>
      <c r="EX763" s="183"/>
      <c r="EY763" s="183"/>
      <c r="EZ763" s="183"/>
      <c r="FA763" s="183"/>
      <c r="FB763" s="183"/>
      <c r="FC763" s="183"/>
      <c r="FD763" s="183"/>
      <c r="FE763" s="183"/>
      <c r="FF763" s="183"/>
      <c r="FG763" s="183"/>
      <c r="FH763" s="183"/>
      <c r="FI763" s="183"/>
      <c r="FJ763" s="183"/>
      <c r="FK763" s="183"/>
      <c r="FL763" s="183"/>
      <c r="FM763" s="183"/>
      <c r="FN763" s="183"/>
      <c r="FO763" s="183"/>
      <c r="FP763" s="183"/>
      <c r="FQ763" s="183"/>
      <c r="FR763" s="183"/>
      <c r="FS763" s="183"/>
      <c r="FT763" s="183"/>
      <c r="FU763" s="183"/>
      <c r="FV763" s="183"/>
      <c r="FW763" s="183"/>
      <c r="FX763" s="183"/>
      <c r="FY763" s="183"/>
      <c r="FZ763" s="183"/>
      <c r="GA763" s="183"/>
      <c r="GB763" s="183"/>
      <c r="GC763" s="183"/>
      <c r="GD763" s="183"/>
      <c r="GE763" s="183"/>
      <c r="GF763" s="183"/>
      <c r="GG763" s="183"/>
      <c r="GH763" s="183"/>
      <c r="GI763" s="183"/>
      <c r="GJ763" s="183"/>
      <c r="GK763" s="183"/>
      <c r="GL763" s="183"/>
      <c r="GM763" s="183"/>
      <c r="GN763" s="183"/>
      <c r="GO763" s="183"/>
      <c r="GP763" s="183"/>
      <c r="GQ763" s="183"/>
      <c r="GR763" s="183"/>
      <c r="GS763" s="183"/>
      <c r="GT763" s="183"/>
      <c r="GU763" s="183"/>
      <c r="GV763" s="183"/>
      <c r="GW763" s="183"/>
      <c r="GX763" s="183"/>
      <c r="GY763" s="183"/>
      <c r="GZ763" s="183"/>
      <c r="HA763" s="183"/>
      <c r="HB763" s="183"/>
      <c r="HC763" s="183"/>
      <c r="HD763" s="183"/>
      <c r="HE763" s="183"/>
      <c r="HF763" s="183"/>
      <c r="HG763" s="183"/>
      <c r="HH763" s="183"/>
      <c r="HI763" s="183"/>
      <c r="HJ763" s="183"/>
      <c r="HK763" s="183"/>
      <c r="HL763" s="183"/>
      <c r="HM763" s="183"/>
      <c r="HN763" s="183"/>
      <c r="HO763" s="183"/>
      <c r="HP763" s="183"/>
      <c r="HQ763" s="183"/>
      <c r="HR763" s="183"/>
      <c r="HS763" s="183"/>
      <c r="HT763" s="183"/>
      <c r="HU763" s="183"/>
      <c r="HV763" s="183"/>
      <c r="HW763" s="183"/>
      <c r="HX763" s="183"/>
      <c r="HY763" s="183"/>
      <c r="HZ763" s="183"/>
      <c r="IA763" s="183"/>
      <c r="IB763" s="183"/>
      <c r="IC763" s="183"/>
      <c r="ID763" s="183"/>
      <c r="IE763" s="183"/>
      <c r="IF763" s="183"/>
      <c r="IG763" s="183"/>
      <c r="IH763" s="183"/>
      <c r="II763" s="183"/>
      <c r="IJ763" s="183"/>
      <c r="IK763" s="183"/>
      <c r="IL763" s="183"/>
      <c r="IM763" s="183"/>
      <c r="IN763" s="183"/>
      <c r="IO763" s="183"/>
      <c r="IP763" s="183"/>
      <c r="IQ763" s="183"/>
      <c r="IR763" s="183"/>
      <c r="IS763" s="183"/>
      <c r="IT763" s="183"/>
      <c r="IU763" s="183"/>
      <c r="IV763" s="183"/>
      <c r="IW763" s="183"/>
      <c r="IX763" s="183"/>
      <c r="IY763" s="183"/>
      <c r="IZ763" s="183"/>
      <c r="JA763" s="183"/>
      <c r="JB763" s="183"/>
      <c r="JC763" s="183"/>
      <c r="JD763" s="183"/>
      <c r="JE763" s="183"/>
      <c r="JF763" s="183"/>
      <c r="JG763" s="183"/>
      <c r="JH763" s="183"/>
      <c r="JI763" s="183"/>
      <c r="JJ763" s="183"/>
      <c r="JK763" s="183"/>
      <c r="JL763" s="183"/>
      <c r="JM763" s="183"/>
      <c r="JN763" s="183"/>
      <c r="JO763" s="183"/>
      <c r="JP763" s="183"/>
      <c r="JQ763" s="183"/>
      <c r="JR763" s="183"/>
      <c r="JS763" s="183"/>
      <c r="JT763" s="183"/>
      <c r="JU763" s="183"/>
      <c r="JV763" s="183"/>
      <c r="JW763" s="183"/>
      <c r="JX763" s="183"/>
      <c r="JY763" s="183"/>
      <c r="JZ763" s="183"/>
      <c r="KA763" s="183"/>
      <c r="KB763" s="183"/>
      <c r="KC763" s="183"/>
      <c r="KD763" s="183"/>
      <c r="KE763" s="183"/>
      <c r="KF763" s="183"/>
      <c r="KG763" s="183"/>
      <c r="KH763" s="183"/>
      <c r="KI763" s="183"/>
      <c r="KJ763" s="183"/>
      <c r="KK763" s="183"/>
      <c r="KL763" s="183"/>
      <c r="KM763" s="183"/>
      <c r="KN763" s="183"/>
      <c r="KO763" s="183"/>
      <c r="KP763" s="183"/>
      <c r="KQ763" s="183"/>
      <c r="KR763" s="183"/>
      <c r="KS763" s="183"/>
      <c r="KT763" s="183"/>
    </row>
    <row r="764" spans="1:306">
      <c r="A764" s="618">
        <v>1621</v>
      </c>
      <c r="B764" s="626" t="s">
        <v>99</v>
      </c>
      <c r="C764" s="614"/>
      <c r="D764" s="620"/>
      <c r="E764" s="614"/>
      <c r="F764" s="620"/>
      <c r="G764" s="611">
        <f t="shared" ref="G764:G766" si="36">D764+F764</f>
        <v>0</v>
      </c>
      <c r="H764" s="183"/>
      <c r="K764" s="183"/>
      <c r="L764" s="183"/>
      <c r="M764" s="183"/>
      <c r="N764" s="183"/>
      <c r="O764" s="183"/>
      <c r="P764" s="183"/>
      <c r="Q764" s="183"/>
      <c r="R764" s="183"/>
      <c r="S764" s="183"/>
      <c r="T764" s="183"/>
      <c r="U764" s="183"/>
      <c r="V764" s="183"/>
      <c r="W764" s="183"/>
      <c r="X764" s="183"/>
      <c r="Y764" s="183"/>
      <c r="Z764" s="183"/>
      <c r="AA764" s="183"/>
      <c r="AB764" s="183"/>
      <c r="AC764" s="183"/>
      <c r="AD764" s="183"/>
      <c r="AE764" s="183"/>
      <c r="AF764" s="183"/>
      <c r="AG764" s="183"/>
      <c r="AH764" s="183"/>
      <c r="AI764" s="183"/>
      <c r="AJ764" s="183"/>
      <c r="AK764" s="183"/>
      <c r="AL764" s="183"/>
      <c r="AM764" s="183"/>
      <c r="AN764" s="183"/>
      <c r="AO764" s="183"/>
      <c r="AP764" s="183"/>
      <c r="AQ764" s="183"/>
      <c r="AR764" s="183"/>
      <c r="AS764" s="183"/>
      <c r="AT764" s="183"/>
      <c r="AU764" s="183"/>
      <c r="AV764" s="183"/>
      <c r="AW764" s="183"/>
      <c r="AX764" s="183"/>
      <c r="AY764" s="183"/>
      <c r="AZ764" s="183"/>
      <c r="BA764" s="183"/>
      <c r="BB764" s="183"/>
      <c r="BC764" s="183"/>
      <c r="BD764" s="183"/>
      <c r="BE764" s="183"/>
      <c r="BF764" s="183"/>
      <c r="BG764" s="183"/>
      <c r="BH764" s="183"/>
      <c r="BI764" s="183"/>
      <c r="BJ764" s="183"/>
      <c r="BK764" s="183"/>
      <c r="BL764" s="183"/>
      <c r="BM764" s="183"/>
      <c r="BN764" s="183"/>
      <c r="BO764" s="183"/>
      <c r="BP764" s="183"/>
      <c r="BQ764" s="183"/>
      <c r="BR764" s="183"/>
      <c r="BS764" s="183"/>
      <c r="BT764" s="183"/>
      <c r="BU764" s="183"/>
      <c r="BV764" s="183"/>
      <c r="BW764" s="183"/>
      <c r="BX764" s="183"/>
      <c r="BY764" s="183"/>
      <c r="BZ764" s="183"/>
      <c r="CA764" s="183"/>
      <c r="CB764" s="183"/>
      <c r="CC764" s="183"/>
      <c r="CD764" s="183"/>
      <c r="CE764" s="183"/>
      <c r="CF764" s="183"/>
      <c r="CG764" s="183"/>
      <c r="CH764" s="183"/>
      <c r="CI764" s="183"/>
      <c r="CJ764" s="183"/>
      <c r="CK764" s="183"/>
      <c r="CL764" s="183"/>
      <c r="CM764" s="183"/>
      <c r="CN764" s="183"/>
      <c r="CO764" s="183"/>
      <c r="CP764" s="183"/>
      <c r="CQ764" s="183"/>
      <c r="CR764" s="183"/>
      <c r="CS764" s="183"/>
      <c r="CT764" s="183"/>
      <c r="CU764" s="183"/>
      <c r="CV764" s="183"/>
      <c r="CW764" s="183"/>
      <c r="CX764" s="183"/>
      <c r="CY764" s="183"/>
      <c r="CZ764" s="183"/>
      <c r="DA764" s="183"/>
      <c r="DB764" s="183"/>
      <c r="DC764" s="183"/>
      <c r="DD764" s="183"/>
      <c r="DE764" s="183"/>
      <c r="DF764" s="183"/>
      <c r="DG764" s="183"/>
      <c r="DH764" s="183"/>
      <c r="DI764" s="183"/>
      <c r="DJ764" s="183"/>
      <c r="DK764" s="183"/>
      <c r="DL764" s="183"/>
      <c r="DM764" s="183"/>
      <c r="DN764" s="183"/>
      <c r="DO764" s="183"/>
      <c r="DP764" s="183"/>
      <c r="DQ764" s="183"/>
      <c r="DR764" s="183"/>
      <c r="DS764" s="183"/>
      <c r="DT764" s="183"/>
      <c r="DU764" s="183"/>
      <c r="DV764" s="183"/>
      <c r="DW764" s="183"/>
      <c r="DX764" s="183"/>
      <c r="DY764" s="183"/>
      <c r="DZ764" s="183"/>
      <c r="EA764" s="183"/>
      <c r="EB764" s="183"/>
      <c r="EC764" s="183"/>
      <c r="ED764" s="183"/>
      <c r="EE764" s="183"/>
      <c r="EF764" s="183"/>
      <c r="EG764" s="183"/>
      <c r="EH764" s="183"/>
      <c r="EI764" s="183"/>
      <c r="EJ764" s="183"/>
      <c r="EK764" s="183"/>
      <c r="EL764" s="183"/>
      <c r="EM764" s="183"/>
      <c r="EN764" s="183"/>
      <c r="EO764" s="183"/>
      <c r="EP764" s="183"/>
      <c r="EQ764" s="183"/>
      <c r="ER764" s="183"/>
      <c r="ES764" s="183"/>
      <c r="ET764" s="183"/>
      <c r="EU764" s="183"/>
      <c r="EV764" s="183"/>
      <c r="EW764" s="183"/>
      <c r="EX764" s="183"/>
      <c r="EY764" s="183"/>
      <c r="EZ764" s="183"/>
      <c r="FA764" s="183"/>
      <c r="FB764" s="183"/>
      <c r="FC764" s="183"/>
      <c r="FD764" s="183"/>
      <c r="FE764" s="183"/>
      <c r="FF764" s="183"/>
      <c r="FG764" s="183"/>
      <c r="FH764" s="183"/>
      <c r="FI764" s="183"/>
      <c r="FJ764" s="183"/>
      <c r="FK764" s="183"/>
      <c r="FL764" s="183"/>
      <c r="FM764" s="183"/>
      <c r="FN764" s="183"/>
      <c r="FO764" s="183"/>
      <c r="FP764" s="183"/>
      <c r="FQ764" s="183"/>
      <c r="FR764" s="183"/>
      <c r="FS764" s="183"/>
      <c r="FT764" s="183"/>
      <c r="FU764" s="183"/>
      <c r="FV764" s="183"/>
      <c r="FW764" s="183"/>
      <c r="FX764" s="183"/>
      <c r="FY764" s="183"/>
      <c r="FZ764" s="183"/>
      <c r="GA764" s="183"/>
      <c r="GB764" s="183"/>
      <c r="GC764" s="183"/>
      <c r="GD764" s="183"/>
      <c r="GE764" s="183"/>
      <c r="GF764" s="183"/>
      <c r="GG764" s="183"/>
      <c r="GH764" s="183"/>
      <c r="GI764" s="183"/>
      <c r="GJ764" s="183"/>
      <c r="GK764" s="183"/>
      <c r="GL764" s="183"/>
      <c r="GM764" s="183"/>
      <c r="GN764" s="183"/>
      <c r="GO764" s="183"/>
      <c r="GP764" s="183"/>
      <c r="GQ764" s="183"/>
      <c r="GR764" s="183"/>
      <c r="GS764" s="183"/>
      <c r="GT764" s="183"/>
      <c r="GU764" s="183"/>
      <c r="GV764" s="183"/>
      <c r="GW764" s="183"/>
      <c r="GX764" s="183"/>
      <c r="GY764" s="183"/>
      <c r="GZ764" s="183"/>
      <c r="HA764" s="183"/>
      <c r="HB764" s="183"/>
      <c r="HC764" s="183"/>
      <c r="HD764" s="183"/>
      <c r="HE764" s="183"/>
      <c r="HF764" s="183"/>
      <c r="HG764" s="183"/>
      <c r="HH764" s="183"/>
      <c r="HI764" s="183"/>
      <c r="HJ764" s="183"/>
      <c r="HK764" s="183"/>
      <c r="HL764" s="183"/>
      <c r="HM764" s="183"/>
      <c r="HN764" s="183"/>
      <c r="HO764" s="183"/>
      <c r="HP764" s="183"/>
      <c r="HQ764" s="183"/>
      <c r="HR764" s="183"/>
      <c r="HS764" s="183"/>
      <c r="HT764" s="183"/>
      <c r="HU764" s="183"/>
      <c r="HV764" s="183"/>
      <c r="HW764" s="183"/>
      <c r="HX764" s="183"/>
      <c r="HY764" s="183"/>
      <c r="HZ764" s="183"/>
      <c r="IA764" s="183"/>
      <c r="IB764" s="183"/>
      <c r="IC764" s="183"/>
      <c r="ID764" s="183"/>
      <c r="IE764" s="183"/>
      <c r="IF764" s="183"/>
      <c r="IG764" s="183"/>
      <c r="IH764" s="183"/>
      <c r="II764" s="183"/>
      <c r="IJ764" s="183"/>
      <c r="IK764" s="183"/>
      <c r="IL764" s="183"/>
      <c r="IM764" s="183"/>
      <c r="IN764" s="183"/>
      <c r="IO764" s="183"/>
      <c r="IP764" s="183"/>
      <c r="IQ764" s="183"/>
      <c r="IR764" s="183"/>
      <c r="IS764" s="183"/>
      <c r="IT764" s="183"/>
      <c r="IU764" s="183"/>
      <c r="IV764" s="183"/>
      <c r="IW764" s="183"/>
      <c r="IX764" s="183"/>
      <c r="IY764" s="183"/>
      <c r="IZ764" s="183"/>
      <c r="JA764" s="183"/>
      <c r="JB764" s="183"/>
      <c r="JC764" s="183"/>
      <c r="JD764" s="183"/>
      <c r="JE764" s="183"/>
      <c r="JF764" s="183"/>
      <c r="JG764" s="183"/>
      <c r="JH764" s="183"/>
      <c r="JI764" s="183"/>
      <c r="JJ764" s="183"/>
      <c r="JK764" s="183"/>
      <c r="JL764" s="183"/>
      <c r="JM764" s="183"/>
      <c r="JN764" s="183"/>
      <c r="JO764" s="183"/>
      <c r="JP764" s="183"/>
      <c r="JQ764" s="183"/>
      <c r="JR764" s="183"/>
      <c r="JS764" s="183"/>
      <c r="JT764" s="183"/>
      <c r="JU764" s="183"/>
      <c r="JV764" s="183"/>
      <c r="JW764" s="183"/>
      <c r="JX764" s="183"/>
      <c r="JY764" s="183"/>
      <c r="JZ764" s="183"/>
      <c r="KA764" s="183"/>
      <c r="KB764" s="183"/>
      <c r="KC764" s="183"/>
      <c r="KD764" s="183"/>
      <c r="KE764" s="183"/>
      <c r="KF764" s="183"/>
      <c r="KG764" s="183"/>
      <c r="KH764" s="183"/>
      <c r="KI764" s="183"/>
      <c r="KJ764" s="183"/>
      <c r="KK764" s="183"/>
      <c r="KL764" s="183"/>
      <c r="KM764" s="183"/>
      <c r="KN764" s="183"/>
      <c r="KO764" s="183"/>
      <c r="KP764" s="183"/>
      <c r="KQ764" s="183"/>
      <c r="KR764" s="183"/>
      <c r="KS764" s="183"/>
      <c r="KT764" s="183"/>
    </row>
    <row r="765" spans="1:306">
      <c r="A765" s="618">
        <v>1622</v>
      </c>
      <c r="B765" s="626" t="s">
        <v>335</v>
      </c>
      <c r="C765" s="614"/>
      <c r="D765" s="620"/>
      <c r="E765" s="614"/>
      <c r="F765" s="620"/>
      <c r="G765" s="611">
        <f t="shared" si="36"/>
        <v>0</v>
      </c>
      <c r="H765" s="183"/>
      <c r="K765" s="183"/>
      <c r="L765" s="183"/>
      <c r="M765" s="183"/>
      <c r="N765" s="183"/>
      <c r="O765" s="183"/>
      <c r="P765" s="183"/>
      <c r="Q765" s="183"/>
      <c r="R765" s="183"/>
      <c r="S765" s="183"/>
      <c r="T765" s="183"/>
      <c r="U765" s="183"/>
      <c r="V765" s="183"/>
      <c r="W765" s="183"/>
      <c r="X765" s="183"/>
      <c r="Y765" s="183"/>
      <c r="Z765" s="183"/>
      <c r="AA765" s="183"/>
      <c r="AB765" s="183"/>
      <c r="AC765" s="183"/>
      <c r="AD765" s="183"/>
      <c r="AE765" s="183"/>
      <c r="AF765" s="183"/>
      <c r="AG765" s="183"/>
      <c r="AH765" s="183"/>
      <c r="AI765" s="183"/>
      <c r="AJ765" s="183"/>
      <c r="AK765" s="183"/>
      <c r="AL765" s="183"/>
      <c r="AM765" s="183"/>
      <c r="AN765" s="183"/>
      <c r="AO765" s="183"/>
      <c r="AP765" s="183"/>
      <c r="AQ765" s="183"/>
      <c r="AR765" s="183"/>
      <c r="AS765" s="183"/>
      <c r="AT765" s="183"/>
      <c r="AU765" s="183"/>
      <c r="AV765" s="183"/>
      <c r="AW765" s="183"/>
      <c r="AX765" s="183"/>
      <c r="AY765" s="183"/>
      <c r="AZ765" s="183"/>
      <c r="BA765" s="183"/>
      <c r="BB765" s="183"/>
      <c r="BC765" s="183"/>
      <c r="BD765" s="183"/>
      <c r="BE765" s="183"/>
      <c r="BF765" s="183"/>
      <c r="BG765" s="183"/>
      <c r="BH765" s="183"/>
      <c r="BI765" s="183"/>
      <c r="BJ765" s="183"/>
      <c r="BK765" s="183"/>
      <c r="BL765" s="183"/>
      <c r="BM765" s="183"/>
      <c r="BN765" s="183"/>
      <c r="BO765" s="183"/>
      <c r="BP765" s="183"/>
      <c r="BQ765" s="183"/>
      <c r="BR765" s="183"/>
      <c r="BS765" s="183"/>
      <c r="BT765" s="183"/>
      <c r="BU765" s="183"/>
      <c r="BV765" s="183"/>
      <c r="BW765" s="183"/>
      <c r="BX765" s="183"/>
      <c r="BY765" s="183"/>
      <c r="BZ765" s="183"/>
      <c r="CA765" s="183"/>
      <c r="CB765" s="183"/>
      <c r="CC765" s="183"/>
      <c r="CD765" s="183"/>
      <c r="CE765" s="183"/>
      <c r="CF765" s="183"/>
      <c r="CG765" s="183"/>
      <c r="CH765" s="183"/>
      <c r="CI765" s="183"/>
      <c r="CJ765" s="183"/>
      <c r="CK765" s="183"/>
      <c r="CL765" s="183"/>
      <c r="CM765" s="183"/>
      <c r="CN765" s="183"/>
      <c r="CO765" s="183"/>
      <c r="CP765" s="183"/>
      <c r="CQ765" s="183"/>
      <c r="CR765" s="183"/>
      <c r="CS765" s="183"/>
      <c r="CT765" s="183"/>
      <c r="CU765" s="183"/>
      <c r="CV765" s="183"/>
      <c r="CW765" s="183"/>
      <c r="CX765" s="183"/>
      <c r="CY765" s="183"/>
      <c r="CZ765" s="183"/>
      <c r="DA765" s="183"/>
      <c r="DB765" s="183"/>
      <c r="DC765" s="183"/>
      <c r="DD765" s="183"/>
      <c r="DE765" s="183"/>
      <c r="DF765" s="183"/>
      <c r="DG765" s="183"/>
      <c r="DH765" s="183"/>
      <c r="DI765" s="183"/>
      <c r="DJ765" s="183"/>
      <c r="DK765" s="183"/>
      <c r="DL765" s="183"/>
      <c r="DM765" s="183"/>
      <c r="DN765" s="183"/>
      <c r="DO765" s="183"/>
      <c r="DP765" s="183"/>
      <c r="DQ765" s="183"/>
      <c r="DR765" s="183"/>
      <c r="DS765" s="183"/>
      <c r="DT765" s="183"/>
      <c r="DU765" s="183"/>
      <c r="DV765" s="183"/>
      <c r="DW765" s="183"/>
      <c r="DX765" s="183"/>
      <c r="DY765" s="183"/>
      <c r="DZ765" s="183"/>
      <c r="EA765" s="183"/>
      <c r="EB765" s="183"/>
      <c r="EC765" s="183"/>
      <c r="ED765" s="183"/>
      <c r="EE765" s="183"/>
      <c r="EF765" s="183"/>
      <c r="EG765" s="183"/>
      <c r="EH765" s="183"/>
      <c r="EI765" s="183"/>
      <c r="EJ765" s="183"/>
      <c r="EK765" s="183"/>
      <c r="EL765" s="183"/>
      <c r="EM765" s="183"/>
      <c r="EN765" s="183"/>
      <c r="EO765" s="183"/>
      <c r="EP765" s="183"/>
      <c r="EQ765" s="183"/>
      <c r="ER765" s="183"/>
      <c r="ES765" s="183"/>
      <c r="ET765" s="183"/>
      <c r="EU765" s="183"/>
      <c r="EV765" s="183"/>
      <c r="EW765" s="183"/>
      <c r="EX765" s="183"/>
      <c r="EY765" s="183"/>
      <c r="EZ765" s="183"/>
      <c r="FA765" s="183"/>
      <c r="FB765" s="183"/>
      <c r="FC765" s="183"/>
      <c r="FD765" s="183"/>
      <c r="FE765" s="183"/>
      <c r="FF765" s="183"/>
      <c r="FG765" s="183"/>
      <c r="FH765" s="183"/>
      <c r="FI765" s="183"/>
      <c r="FJ765" s="183"/>
      <c r="FK765" s="183"/>
      <c r="FL765" s="183"/>
      <c r="FM765" s="183"/>
      <c r="FN765" s="183"/>
      <c r="FO765" s="183"/>
      <c r="FP765" s="183"/>
      <c r="FQ765" s="183"/>
      <c r="FR765" s="183"/>
      <c r="FS765" s="183"/>
      <c r="FT765" s="183"/>
      <c r="FU765" s="183"/>
      <c r="FV765" s="183"/>
      <c r="FW765" s="183"/>
      <c r="FX765" s="183"/>
      <c r="FY765" s="183"/>
      <c r="FZ765" s="183"/>
      <c r="GA765" s="183"/>
      <c r="GB765" s="183"/>
      <c r="GC765" s="183"/>
      <c r="GD765" s="183"/>
      <c r="GE765" s="183"/>
      <c r="GF765" s="183"/>
      <c r="GG765" s="183"/>
      <c r="GH765" s="183"/>
      <c r="GI765" s="183"/>
      <c r="GJ765" s="183"/>
      <c r="GK765" s="183"/>
      <c r="GL765" s="183"/>
      <c r="GM765" s="183"/>
      <c r="GN765" s="183"/>
      <c r="GO765" s="183"/>
      <c r="GP765" s="183"/>
      <c r="GQ765" s="183"/>
      <c r="GR765" s="183"/>
      <c r="GS765" s="183"/>
      <c r="GT765" s="183"/>
      <c r="GU765" s="183"/>
      <c r="GV765" s="183"/>
      <c r="GW765" s="183"/>
      <c r="GX765" s="183"/>
      <c r="GY765" s="183"/>
      <c r="GZ765" s="183"/>
      <c r="HA765" s="183"/>
      <c r="HB765" s="183"/>
      <c r="HC765" s="183"/>
      <c r="HD765" s="183"/>
      <c r="HE765" s="183"/>
      <c r="HF765" s="183"/>
      <c r="HG765" s="183"/>
      <c r="HH765" s="183"/>
      <c r="HI765" s="183"/>
      <c r="HJ765" s="183"/>
      <c r="HK765" s="183"/>
      <c r="HL765" s="183"/>
      <c r="HM765" s="183"/>
      <c r="HN765" s="183"/>
      <c r="HO765" s="183"/>
      <c r="HP765" s="183"/>
      <c r="HQ765" s="183"/>
      <c r="HR765" s="183"/>
      <c r="HS765" s="183"/>
      <c r="HT765" s="183"/>
      <c r="HU765" s="183"/>
      <c r="HV765" s="183"/>
      <c r="HW765" s="183"/>
      <c r="HX765" s="183"/>
      <c r="HY765" s="183"/>
      <c r="HZ765" s="183"/>
      <c r="IA765" s="183"/>
      <c r="IB765" s="183"/>
      <c r="IC765" s="183"/>
      <c r="ID765" s="183"/>
      <c r="IE765" s="183"/>
      <c r="IF765" s="183"/>
      <c r="IG765" s="183"/>
      <c r="IH765" s="183"/>
      <c r="II765" s="183"/>
      <c r="IJ765" s="183"/>
      <c r="IK765" s="183"/>
      <c r="IL765" s="183"/>
      <c r="IM765" s="183"/>
      <c r="IN765" s="183"/>
      <c r="IO765" s="183"/>
      <c r="IP765" s="183"/>
      <c r="IQ765" s="183"/>
      <c r="IR765" s="183"/>
      <c r="IS765" s="183"/>
      <c r="IT765" s="183"/>
      <c r="IU765" s="183"/>
      <c r="IV765" s="183"/>
      <c r="IW765" s="183"/>
      <c r="IX765" s="183"/>
      <c r="IY765" s="183"/>
      <c r="IZ765" s="183"/>
      <c r="JA765" s="183"/>
      <c r="JB765" s="183"/>
      <c r="JC765" s="183"/>
      <c r="JD765" s="183"/>
      <c r="JE765" s="183"/>
      <c r="JF765" s="183"/>
      <c r="JG765" s="183"/>
      <c r="JH765" s="183"/>
      <c r="JI765" s="183"/>
      <c r="JJ765" s="183"/>
      <c r="JK765" s="183"/>
      <c r="JL765" s="183"/>
      <c r="JM765" s="183"/>
      <c r="JN765" s="183"/>
      <c r="JO765" s="183"/>
      <c r="JP765" s="183"/>
      <c r="JQ765" s="183"/>
      <c r="JR765" s="183"/>
      <c r="JS765" s="183"/>
      <c r="JT765" s="183"/>
      <c r="JU765" s="183"/>
      <c r="JV765" s="183"/>
      <c r="JW765" s="183"/>
      <c r="JX765" s="183"/>
      <c r="JY765" s="183"/>
      <c r="JZ765" s="183"/>
      <c r="KA765" s="183"/>
      <c r="KB765" s="183"/>
      <c r="KC765" s="183"/>
      <c r="KD765" s="183"/>
      <c r="KE765" s="183"/>
      <c r="KF765" s="183"/>
      <c r="KG765" s="183"/>
      <c r="KH765" s="183"/>
      <c r="KI765" s="183"/>
      <c r="KJ765" s="183"/>
      <c r="KK765" s="183"/>
      <c r="KL765" s="183"/>
      <c r="KM765" s="183"/>
      <c r="KN765" s="183"/>
      <c r="KO765" s="183"/>
      <c r="KP765" s="183"/>
      <c r="KQ765" s="183"/>
      <c r="KR765" s="183"/>
      <c r="KS765" s="183"/>
      <c r="KT765" s="183"/>
    </row>
    <row r="766" spans="1:306">
      <c r="A766" s="618">
        <v>1629</v>
      </c>
      <c r="B766" s="626" t="s">
        <v>88</v>
      </c>
      <c r="C766" s="614"/>
      <c r="D766" s="620"/>
      <c r="E766" s="614"/>
      <c r="F766" s="620"/>
      <c r="G766" s="611">
        <f t="shared" si="36"/>
        <v>0</v>
      </c>
      <c r="H766" s="183"/>
      <c r="K766" s="183"/>
      <c r="L766" s="183"/>
      <c r="M766" s="183"/>
      <c r="N766" s="183"/>
      <c r="O766" s="183"/>
      <c r="P766" s="183"/>
      <c r="Q766" s="183"/>
      <c r="R766" s="183"/>
      <c r="S766" s="183"/>
      <c r="T766" s="183"/>
      <c r="U766" s="183"/>
      <c r="V766" s="183"/>
      <c r="W766" s="183"/>
      <c r="X766" s="183"/>
      <c r="Y766" s="183"/>
      <c r="Z766" s="183"/>
      <c r="AA766" s="183"/>
      <c r="AB766" s="183"/>
      <c r="AC766" s="183"/>
      <c r="AD766" s="183"/>
      <c r="AE766" s="183"/>
      <c r="AF766" s="183"/>
      <c r="AG766" s="183"/>
      <c r="AH766" s="183"/>
      <c r="AI766" s="183"/>
      <c r="AJ766" s="183"/>
      <c r="AK766" s="183"/>
      <c r="AL766" s="183"/>
      <c r="AM766" s="183"/>
      <c r="AN766" s="183"/>
      <c r="AO766" s="183"/>
      <c r="AP766" s="183"/>
      <c r="AQ766" s="183"/>
      <c r="AR766" s="183"/>
      <c r="AS766" s="183"/>
      <c r="AT766" s="183"/>
      <c r="AU766" s="183"/>
      <c r="AV766" s="183"/>
      <c r="AW766" s="183"/>
      <c r="AX766" s="183"/>
      <c r="AY766" s="183"/>
      <c r="AZ766" s="183"/>
      <c r="BA766" s="183"/>
      <c r="BB766" s="183"/>
      <c r="BC766" s="183"/>
      <c r="BD766" s="183"/>
      <c r="BE766" s="183"/>
      <c r="BF766" s="183"/>
      <c r="BG766" s="183"/>
      <c r="BH766" s="183"/>
      <c r="BI766" s="183"/>
      <c r="BJ766" s="183"/>
      <c r="BK766" s="183"/>
      <c r="BL766" s="183"/>
      <c r="BM766" s="183"/>
      <c r="BN766" s="183"/>
      <c r="BO766" s="183"/>
      <c r="BP766" s="183"/>
      <c r="BQ766" s="183"/>
      <c r="BR766" s="183"/>
      <c r="BS766" s="183"/>
      <c r="BT766" s="183"/>
      <c r="BU766" s="183"/>
      <c r="BV766" s="183"/>
      <c r="BW766" s="183"/>
      <c r="BX766" s="183"/>
      <c r="BY766" s="183"/>
      <c r="BZ766" s="183"/>
      <c r="CA766" s="183"/>
      <c r="CB766" s="183"/>
      <c r="CC766" s="183"/>
      <c r="CD766" s="183"/>
      <c r="CE766" s="183"/>
      <c r="CF766" s="183"/>
      <c r="CG766" s="183"/>
      <c r="CH766" s="183"/>
      <c r="CI766" s="183"/>
      <c r="CJ766" s="183"/>
      <c r="CK766" s="183"/>
      <c r="CL766" s="183"/>
      <c r="CM766" s="183"/>
      <c r="CN766" s="183"/>
      <c r="CO766" s="183"/>
      <c r="CP766" s="183"/>
      <c r="CQ766" s="183"/>
      <c r="CR766" s="183"/>
      <c r="CS766" s="183"/>
      <c r="CT766" s="183"/>
      <c r="CU766" s="183"/>
      <c r="CV766" s="183"/>
      <c r="CW766" s="183"/>
      <c r="CX766" s="183"/>
      <c r="CY766" s="183"/>
      <c r="CZ766" s="183"/>
      <c r="DA766" s="183"/>
      <c r="DB766" s="183"/>
      <c r="DC766" s="183"/>
      <c r="DD766" s="183"/>
      <c r="DE766" s="183"/>
      <c r="DF766" s="183"/>
      <c r="DG766" s="183"/>
      <c r="DH766" s="183"/>
      <c r="DI766" s="183"/>
      <c r="DJ766" s="183"/>
      <c r="DK766" s="183"/>
      <c r="DL766" s="183"/>
      <c r="DM766" s="183"/>
      <c r="DN766" s="183"/>
      <c r="DO766" s="183"/>
      <c r="DP766" s="183"/>
      <c r="DQ766" s="183"/>
      <c r="DR766" s="183"/>
      <c r="DS766" s="183"/>
      <c r="DT766" s="183"/>
      <c r="DU766" s="183"/>
      <c r="DV766" s="183"/>
      <c r="DW766" s="183"/>
      <c r="DX766" s="183"/>
      <c r="DY766" s="183"/>
      <c r="DZ766" s="183"/>
      <c r="EA766" s="183"/>
      <c r="EB766" s="183"/>
      <c r="EC766" s="183"/>
      <c r="ED766" s="183"/>
      <c r="EE766" s="183"/>
      <c r="EF766" s="183"/>
      <c r="EG766" s="183"/>
      <c r="EH766" s="183"/>
      <c r="EI766" s="183"/>
      <c r="EJ766" s="183"/>
      <c r="EK766" s="183"/>
      <c r="EL766" s="183"/>
      <c r="EM766" s="183"/>
      <c r="EN766" s="183"/>
      <c r="EO766" s="183"/>
      <c r="EP766" s="183"/>
      <c r="EQ766" s="183"/>
      <c r="ER766" s="183"/>
      <c r="ES766" s="183"/>
      <c r="ET766" s="183"/>
      <c r="EU766" s="183"/>
      <c r="EV766" s="183"/>
      <c r="EW766" s="183"/>
      <c r="EX766" s="183"/>
      <c r="EY766" s="183"/>
      <c r="EZ766" s="183"/>
      <c r="FA766" s="183"/>
      <c r="FB766" s="183"/>
      <c r="FC766" s="183"/>
      <c r="FD766" s="183"/>
      <c r="FE766" s="183"/>
      <c r="FF766" s="183"/>
      <c r="FG766" s="183"/>
      <c r="FH766" s="183"/>
      <c r="FI766" s="183"/>
      <c r="FJ766" s="183"/>
      <c r="FK766" s="183"/>
      <c r="FL766" s="183"/>
      <c r="FM766" s="183"/>
      <c r="FN766" s="183"/>
      <c r="FO766" s="183"/>
      <c r="FP766" s="183"/>
      <c r="FQ766" s="183"/>
      <c r="FR766" s="183"/>
      <c r="FS766" s="183"/>
      <c r="FT766" s="183"/>
      <c r="FU766" s="183"/>
      <c r="FV766" s="183"/>
      <c r="FW766" s="183"/>
      <c r="FX766" s="183"/>
      <c r="FY766" s="183"/>
      <c r="FZ766" s="183"/>
      <c r="GA766" s="183"/>
      <c r="GB766" s="183"/>
      <c r="GC766" s="183"/>
      <c r="GD766" s="183"/>
      <c r="GE766" s="183"/>
      <c r="GF766" s="183"/>
      <c r="GG766" s="183"/>
      <c r="GH766" s="183"/>
      <c r="GI766" s="183"/>
      <c r="GJ766" s="183"/>
      <c r="GK766" s="183"/>
      <c r="GL766" s="183"/>
      <c r="GM766" s="183"/>
      <c r="GN766" s="183"/>
      <c r="GO766" s="183"/>
      <c r="GP766" s="183"/>
      <c r="GQ766" s="183"/>
      <c r="GR766" s="183"/>
      <c r="GS766" s="183"/>
      <c r="GT766" s="183"/>
      <c r="GU766" s="183"/>
      <c r="GV766" s="183"/>
      <c r="GW766" s="183"/>
      <c r="GX766" s="183"/>
      <c r="GY766" s="183"/>
      <c r="GZ766" s="183"/>
      <c r="HA766" s="183"/>
      <c r="HB766" s="183"/>
      <c r="HC766" s="183"/>
      <c r="HD766" s="183"/>
      <c r="HE766" s="183"/>
      <c r="HF766" s="183"/>
      <c r="HG766" s="183"/>
      <c r="HH766" s="183"/>
      <c r="HI766" s="183"/>
      <c r="HJ766" s="183"/>
      <c r="HK766" s="183"/>
      <c r="HL766" s="183"/>
      <c r="HM766" s="183"/>
      <c r="HN766" s="183"/>
      <c r="HO766" s="183"/>
      <c r="HP766" s="183"/>
      <c r="HQ766" s="183"/>
      <c r="HR766" s="183"/>
      <c r="HS766" s="183"/>
      <c r="HT766" s="183"/>
      <c r="HU766" s="183"/>
      <c r="HV766" s="183"/>
      <c r="HW766" s="183"/>
      <c r="HX766" s="183"/>
      <c r="HY766" s="183"/>
      <c r="HZ766" s="183"/>
      <c r="IA766" s="183"/>
      <c r="IB766" s="183"/>
      <c r="IC766" s="183"/>
      <c r="ID766" s="183"/>
      <c r="IE766" s="183"/>
      <c r="IF766" s="183"/>
      <c r="IG766" s="183"/>
      <c r="IH766" s="183"/>
      <c r="II766" s="183"/>
      <c r="IJ766" s="183"/>
      <c r="IK766" s="183"/>
      <c r="IL766" s="183"/>
      <c r="IM766" s="183"/>
      <c r="IN766" s="183"/>
      <c r="IO766" s="183"/>
      <c r="IP766" s="183"/>
      <c r="IQ766" s="183"/>
      <c r="IR766" s="183"/>
      <c r="IS766" s="183"/>
      <c r="IT766" s="183"/>
      <c r="IU766" s="183"/>
      <c r="IV766" s="183"/>
      <c r="IW766" s="183"/>
      <c r="IX766" s="183"/>
      <c r="IY766" s="183"/>
      <c r="IZ766" s="183"/>
      <c r="JA766" s="183"/>
      <c r="JB766" s="183"/>
      <c r="JC766" s="183"/>
      <c r="JD766" s="183"/>
      <c r="JE766" s="183"/>
      <c r="JF766" s="183"/>
      <c r="JG766" s="183"/>
      <c r="JH766" s="183"/>
      <c r="JI766" s="183"/>
      <c r="JJ766" s="183"/>
      <c r="JK766" s="183"/>
      <c r="JL766" s="183"/>
      <c r="JM766" s="183"/>
      <c r="JN766" s="183"/>
      <c r="JO766" s="183"/>
      <c r="JP766" s="183"/>
      <c r="JQ766" s="183"/>
      <c r="JR766" s="183"/>
      <c r="JS766" s="183"/>
      <c r="JT766" s="183"/>
      <c r="JU766" s="183"/>
      <c r="JV766" s="183"/>
      <c r="JW766" s="183"/>
      <c r="JX766" s="183"/>
      <c r="JY766" s="183"/>
      <c r="JZ766" s="183"/>
      <c r="KA766" s="183"/>
      <c r="KB766" s="183"/>
      <c r="KC766" s="183"/>
      <c r="KD766" s="183"/>
      <c r="KE766" s="183"/>
      <c r="KF766" s="183"/>
      <c r="KG766" s="183"/>
      <c r="KH766" s="183"/>
      <c r="KI766" s="183"/>
      <c r="KJ766" s="183"/>
      <c r="KK766" s="183"/>
      <c r="KL766" s="183"/>
      <c r="KM766" s="183"/>
      <c r="KN766" s="183"/>
      <c r="KO766" s="183"/>
      <c r="KP766" s="183"/>
      <c r="KQ766" s="183"/>
      <c r="KR766" s="183"/>
      <c r="KS766" s="183"/>
      <c r="KT766" s="183"/>
    </row>
    <row r="767" spans="1:306">
      <c r="A767" s="612">
        <v>17</v>
      </c>
      <c r="B767" s="624" t="s">
        <v>341</v>
      </c>
      <c r="C767" s="611">
        <f>C768+C793</f>
        <v>0</v>
      </c>
      <c r="D767" s="611">
        <f>D785+D793</f>
        <v>0</v>
      </c>
      <c r="E767" s="611">
        <f>E768+E793</f>
        <v>0</v>
      </c>
      <c r="F767" s="611">
        <f>F785+F793</f>
        <v>0</v>
      </c>
      <c r="G767" s="611">
        <f t="shared" si="32"/>
        <v>0</v>
      </c>
      <c r="H767" s="183"/>
      <c r="K767" s="183"/>
      <c r="L767" s="183"/>
      <c r="M767" s="183"/>
      <c r="N767" s="183"/>
      <c r="O767" s="183"/>
      <c r="P767" s="183"/>
      <c r="Q767" s="183"/>
      <c r="R767" s="183"/>
      <c r="S767" s="183"/>
      <c r="T767" s="183"/>
      <c r="U767" s="183"/>
      <c r="V767" s="183"/>
      <c r="W767" s="183"/>
      <c r="X767" s="183"/>
      <c r="Y767" s="183"/>
      <c r="Z767" s="183"/>
      <c r="AA767" s="183"/>
      <c r="AB767" s="183"/>
      <c r="AC767" s="183"/>
      <c r="AD767" s="183"/>
      <c r="AE767" s="183"/>
      <c r="AF767" s="183"/>
      <c r="AG767" s="183"/>
      <c r="AH767" s="183"/>
      <c r="AI767" s="183"/>
      <c r="AJ767" s="183"/>
      <c r="AK767" s="183"/>
      <c r="AL767" s="183"/>
      <c r="AM767" s="183"/>
      <c r="AN767" s="183"/>
      <c r="AO767" s="183"/>
      <c r="AP767" s="183"/>
      <c r="AQ767" s="183"/>
      <c r="AR767" s="183"/>
      <c r="AS767" s="183"/>
      <c r="AT767" s="183"/>
      <c r="AU767" s="183"/>
      <c r="AV767" s="183"/>
      <c r="AW767" s="183"/>
      <c r="AX767" s="183"/>
      <c r="AY767" s="183"/>
      <c r="AZ767" s="183"/>
      <c r="BA767" s="183"/>
      <c r="BB767" s="183"/>
      <c r="BC767" s="183"/>
      <c r="BD767" s="183"/>
      <c r="BE767" s="183"/>
      <c r="BF767" s="183"/>
      <c r="BG767" s="183"/>
      <c r="BH767" s="183"/>
      <c r="BI767" s="183"/>
      <c r="BJ767" s="183"/>
      <c r="BK767" s="183"/>
      <c r="BL767" s="183"/>
      <c r="BM767" s="183"/>
      <c r="BN767" s="183"/>
      <c r="BO767" s="183"/>
      <c r="BP767" s="183"/>
      <c r="BQ767" s="183"/>
      <c r="BR767" s="183"/>
      <c r="BS767" s="183"/>
      <c r="BT767" s="183"/>
      <c r="BU767" s="183"/>
      <c r="BV767" s="183"/>
      <c r="BW767" s="183"/>
      <c r="BX767" s="183"/>
      <c r="BY767" s="183"/>
      <c r="BZ767" s="183"/>
      <c r="CA767" s="183"/>
      <c r="CB767" s="183"/>
      <c r="CC767" s="183"/>
      <c r="CD767" s="183"/>
      <c r="CE767" s="183"/>
      <c r="CF767" s="183"/>
      <c r="CG767" s="183"/>
      <c r="CH767" s="183"/>
      <c r="CI767" s="183"/>
      <c r="CJ767" s="183"/>
      <c r="CK767" s="183"/>
      <c r="CL767" s="183"/>
      <c r="CM767" s="183"/>
      <c r="CN767" s="183"/>
      <c r="CO767" s="183"/>
      <c r="CP767" s="183"/>
      <c r="CQ767" s="183"/>
      <c r="CR767" s="183"/>
      <c r="CS767" s="183"/>
      <c r="CT767" s="183"/>
      <c r="CU767" s="183"/>
      <c r="CV767" s="183"/>
      <c r="CW767" s="183"/>
      <c r="CX767" s="183"/>
      <c r="CY767" s="183"/>
      <c r="CZ767" s="183"/>
      <c r="DA767" s="183"/>
      <c r="DB767" s="183"/>
      <c r="DC767" s="183"/>
      <c r="DD767" s="183"/>
      <c r="DE767" s="183"/>
      <c r="DF767" s="183"/>
      <c r="DG767" s="183"/>
      <c r="DH767" s="183"/>
      <c r="DI767" s="183"/>
      <c r="DJ767" s="183"/>
      <c r="DK767" s="183"/>
      <c r="DL767" s="183"/>
      <c r="DM767" s="183"/>
      <c r="DN767" s="183"/>
      <c r="DO767" s="183"/>
      <c r="DP767" s="183"/>
      <c r="DQ767" s="183"/>
      <c r="DR767" s="183"/>
      <c r="DS767" s="183"/>
      <c r="DT767" s="183"/>
      <c r="DU767" s="183"/>
      <c r="DV767" s="183"/>
      <c r="DW767" s="183"/>
      <c r="DX767" s="183"/>
      <c r="DY767" s="183"/>
      <c r="DZ767" s="183"/>
      <c r="EA767" s="183"/>
      <c r="EB767" s="183"/>
      <c r="EC767" s="183"/>
      <c r="ED767" s="183"/>
      <c r="EE767" s="183"/>
      <c r="EF767" s="183"/>
      <c r="EG767" s="183"/>
      <c r="EH767" s="183"/>
      <c r="EI767" s="183"/>
      <c r="EJ767" s="183"/>
      <c r="EK767" s="183"/>
      <c r="EL767" s="183"/>
      <c r="EM767" s="183"/>
      <c r="EN767" s="183"/>
      <c r="EO767" s="183"/>
      <c r="EP767" s="183"/>
      <c r="EQ767" s="183"/>
      <c r="ER767" s="183"/>
      <c r="ES767" s="183"/>
      <c r="ET767" s="183"/>
      <c r="EU767" s="183"/>
      <c r="EV767" s="183"/>
      <c r="EW767" s="183"/>
      <c r="EX767" s="183"/>
      <c r="EY767" s="183"/>
      <c r="EZ767" s="183"/>
      <c r="FA767" s="183"/>
      <c r="FB767" s="183"/>
      <c r="FC767" s="183"/>
      <c r="FD767" s="183"/>
      <c r="FE767" s="183"/>
      <c r="FF767" s="183"/>
      <c r="FG767" s="183"/>
      <c r="FH767" s="183"/>
      <c r="FI767" s="183"/>
      <c r="FJ767" s="183"/>
      <c r="FK767" s="183"/>
      <c r="FL767" s="183"/>
      <c r="FM767" s="183"/>
      <c r="FN767" s="183"/>
      <c r="FO767" s="183"/>
      <c r="FP767" s="183"/>
      <c r="FQ767" s="183"/>
      <c r="FR767" s="183"/>
      <c r="FS767" s="183"/>
      <c r="FT767" s="183"/>
      <c r="FU767" s="183"/>
      <c r="FV767" s="183"/>
      <c r="FW767" s="183"/>
      <c r="FX767" s="183"/>
      <c r="FY767" s="183"/>
      <c r="FZ767" s="183"/>
      <c r="GA767" s="183"/>
      <c r="GB767" s="183"/>
      <c r="GC767" s="183"/>
      <c r="GD767" s="183"/>
      <c r="GE767" s="183"/>
      <c r="GF767" s="183"/>
      <c r="GG767" s="183"/>
      <c r="GH767" s="183"/>
      <c r="GI767" s="183"/>
      <c r="GJ767" s="183"/>
      <c r="GK767" s="183"/>
      <c r="GL767" s="183"/>
      <c r="GM767" s="183"/>
      <c r="GN767" s="183"/>
      <c r="GO767" s="183"/>
      <c r="GP767" s="183"/>
      <c r="GQ767" s="183"/>
      <c r="GR767" s="183"/>
      <c r="GS767" s="183"/>
      <c r="GT767" s="183"/>
      <c r="GU767" s="183"/>
      <c r="GV767" s="183"/>
      <c r="GW767" s="183"/>
      <c r="GX767" s="183"/>
      <c r="GY767" s="183"/>
      <c r="GZ767" s="183"/>
      <c r="HA767" s="183"/>
      <c r="HB767" s="183"/>
      <c r="HC767" s="183"/>
      <c r="HD767" s="183"/>
      <c r="HE767" s="183"/>
      <c r="HF767" s="183"/>
      <c r="HG767" s="183"/>
      <c r="HH767" s="183"/>
      <c r="HI767" s="183"/>
      <c r="HJ767" s="183"/>
      <c r="HK767" s="183"/>
      <c r="HL767" s="183"/>
      <c r="HM767" s="183"/>
      <c r="HN767" s="183"/>
      <c r="HO767" s="183"/>
      <c r="HP767" s="183"/>
      <c r="HQ767" s="183"/>
      <c r="HR767" s="183"/>
      <c r="HS767" s="183"/>
      <c r="HT767" s="183"/>
      <c r="HU767" s="183"/>
      <c r="HV767" s="183"/>
      <c r="HW767" s="183"/>
      <c r="HX767" s="183"/>
      <c r="HY767" s="183"/>
      <c r="HZ767" s="183"/>
      <c r="IA767" s="183"/>
      <c r="IB767" s="183"/>
      <c r="IC767" s="183"/>
      <c r="ID767" s="183"/>
      <c r="IE767" s="183"/>
      <c r="IF767" s="183"/>
      <c r="IG767" s="183"/>
      <c r="IH767" s="183"/>
      <c r="II767" s="183"/>
      <c r="IJ767" s="183"/>
      <c r="IK767" s="183"/>
      <c r="IL767" s="183"/>
      <c r="IM767" s="183"/>
      <c r="IN767" s="183"/>
      <c r="IO767" s="183"/>
      <c r="IP767" s="183"/>
      <c r="IQ767" s="183"/>
      <c r="IR767" s="183"/>
      <c r="IS767" s="183"/>
      <c r="IT767" s="183"/>
      <c r="IU767" s="183"/>
      <c r="IV767" s="183"/>
      <c r="IW767" s="183"/>
      <c r="IX767" s="183"/>
      <c r="IY767" s="183"/>
      <c r="IZ767" s="183"/>
      <c r="JA767" s="183"/>
      <c r="JB767" s="183"/>
      <c r="JC767" s="183"/>
      <c r="JD767" s="183"/>
      <c r="JE767" s="183"/>
      <c r="JF767" s="183"/>
      <c r="JG767" s="183"/>
      <c r="JH767" s="183"/>
      <c r="JI767" s="183"/>
      <c r="JJ767" s="183"/>
      <c r="JK767" s="183"/>
      <c r="JL767" s="183"/>
      <c r="JM767" s="183"/>
      <c r="JN767" s="183"/>
      <c r="JO767" s="183"/>
      <c r="JP767" s="183"/>
      <c r="JQ767" s="183"/>
      <c r="JR767" s="183"/>
      <c r="JS767" s="183"/>
      <c r="JT767" s="183"/>
      <c r="JU767" s="183"/>
      <c r="JV767" s="183"/>
      <c r="JW767" s="183"/>
      <c r="JX767" s="183"/>
      <c r="JY767" s="183"/>
      <c r="JZ767" s="183"/>
      <c r="KA767" s="183"/>
      <c r="KB767" s="183"/>
      <c r="KC767" s="183"/>
      <c r="KD767" s="183"/>
      <c r="KE767" s="183"/>
      <c r="KF767" s="183"/>
      <c r="KG767" s="183"/>
      <c r="KH767" s="183"/>
      <c r="KI767" s="183"/>
      <c r="KJ767" s="183"/>
      <c r="KK767" s="183"/>
      <c r="KL767" s="183"/>
      <c r="KM767" s="183"/>
      <c r="KN767" s="183"/>
      <c r="KO767" s="183"/>
      <c r="KP767" s="183"/>
      <c r="KQ767" s="183"/>
      <c r="KR767" s="183"/>
      <c r="KS767" s="183"/>
      <c r="KT767" s="183"/>
    </row>
    <row r="768" spans="1:306">
      <c r="A768" s="637">
        <v>171</v>
      </c>
      <c r="B768" s="625" t="s">
        <v>342</v>
      </c>
      <c r="C768" s="611">
        <f>C769+C772+C775+C778</f>
        <v>0</v>
      </c>
      <c r="D768" s="614"/>
      <c r="E768" s="611">
        <f>E769+E772+E775+E778</f>
        <v>0</v>
      </c>
      <c r="F768" s="614"/>
      <c r="G768" s="611">
        <f>C768+E768</f>
        <v>0</v>
      </c>
      <c r="H768" s="183"/>
      <c r="K768" s="183"/>
      <c r="L768" s="183"/>
      <c r="M768" s="183"/>
      <c r="N768" s="183"/>
      <c r="O768" s="183"/>
      <c r="P768" s="183"/>
      <c r="Q768" s="183"/>
      <c r="R768" s="183"/>
      <c r="S768" s="183"/>
      <c r="T768" s="183"/>
      <c r="U768" s="183"/>
      <c r="V768" s="183"/>
      <c r="W768" s="183"/>
      <c r="X768" s="183"/>
      <c r="Y768" s="183"/>
      <c r="Z768" s="183"/>
      <c r="AA768" s="183"/>
      <c r="AB768" s="183"/>
      <c r="AC768" s="183"/>
      <c r="AD768" s="183"/>
      <c r="AE768" s="183"/>
      <c r="AF768" s="183"/>
      <c r="AG768" s="183"/>
      <c r="AH768" s="183"/>
      <c r="AI768" s="183"/>
      <c r="AJ768" s="183"/>
      <c r="AK768" s="183"/>
      <c r="AL768" s="183"/>
      <c r="AM768" s="183"/>
      <c r="AN768" s="183"/>
      <c r="AO768" s="183"/>
      <c r="AP768" s="183"/>
      <c r="AQ768" s="183"/>
      <c r="AR768" s="183"/>
      <c r="AS768" s="183"/>
      <c r="AT768" s="183"/>
      <c r="AU768" s="183"/>
      <c r="AV768" s="183"/>
      <c r="AW768" s="183"/>
      <c r="AX768" s="183"/>
      <c r="AY768" s="183"/>
      <c r="AZ768" s="183"/>
      <c r="BA768" s="183"/>
      <c r="BB768" s="183"/>
      <c r="BC768" s="183"/>
      <c r="BD768" s="183"/>
      <c r="BE768" s="183"/>
      <c r="BF768" s="183"/>
      <c r="BG768" s="183"/>
      <c r="BH768" s="183"/>
      <c r="BI768" s="183"/>
      <c r="BJ768" s="183"/>
      <c r="BK768" s="183"/>
      <c r="BL768" s="183"/>
      <c r="BM768" s="183"/>
      <c r="BN768" s="183"/>
      <c r="BO768" s="183"/>
      <c r="BP768" s="183"/>
      <c r="BQ768" s="183"/>
      <c r="BR768" s="183"/>
      <c r="BS768" s="183"/>
      <c r="BT768" s="183"/>
      <c r="BU768" s="183"/>
      <c r="BV768" s="183"/>
      <c r="BW768" s="183"/>
      <c r="BX768" s="183"/>
      <c r="BY768" s="183"/>
      <c r="BZ768" s="183"/>
      <c r="CA768" s="183"/>
      <c r="CB768" s="183"/>
      <c r="CC768" s="183"/>
      <c r="CD768" s="183"/>
      <c r="CE768" s="183"/>
      <c r="CF768" s="183"/>
      <c r="CG768" s="183"/>
      <c r="CH768" s="183"/>
      <c r="CI768" s="183"/>
      <c r="CJ768" s="183"/>
      <c r="CK768" s="183"/>
      <c r="CL768" s="183"/>
      <c r="CM768" s="183"/>
      <c r="CN768" s="183"/>
      <c r="CO768" s="183"/>
      <c r="CP768" s="183"/>
      <c r="CQ768" s="183"/>
      <c r="CR768" s="183"/>
      <c r="CS768" s="183"/>
      <c r="CT768" s="183"/>
      <c r="CU768" s="183"/>
      <c r="CV768" s="183"/>
      <c r="CW768" s="183"/>
      <c r="CX768" s="183"/>
      <c r="CY768" s="183"/>
      <c r="CZ768" s="183"/>
      <c r="DA768" s="183"/>
      <c r="DB768" s="183"/>
      <c r="DC768" s="183"/>
      <c r="DD768" s="183"/>
      <c r="DE768" s="183"/>
      <c r="DF768" s="183"/>
      <c r="DG768" s="183"/>
      <c r="DH768" s="183"/>
      <c r="DI768" s="183"/>
      <c r="DJ768" s="183"/>
      <c r="DK768" s="183"/>
      <c r="DL768" s="183"/>
      <c r="DM768" s="183"/>
      <c r="DN768" s="183"/>
      <c r="DO768" s="183"/>
      <c r="DP768" s="183"/>
      <c r="DQ768" s="183"/>
      <c r="DR768" s="183"/>
      <c r="DS768" s="183"/>
      <c r="DT768" s="183"/>
      <c r="DU768" s="183"/>
      <c r="DV768" s="183"/>
      <c r="DW768" s="183"/>
      <c r="DX768" s="183"/>
      <c r="DY768" s="183"/>
      <c r="DZ768" s="183"/>
      <c r="EA768" s="183"/>
      <c r="EB768" s="183"/>
      <c r="EC768" s="183"/>
      <c r="ED768" s="183"/>
      <c r="EE768" s="183"/>
      <c r="EF768" s="183"/>
      <c r="EG768" s="183"/>
      <c r="EH768" s="183"/>
      <c r="EI768" s="183"/>
      <c r="EJ768" s="183"/>
      <c r="EK768" s="183"/>
      <c r="EL768" s="183"/>
      <c r="EM768" s="183"/>
      <c r="EN768" s="183"/>
      <c r="EO768" s="183"/>
      <c r="EP768" s="183"/>
      <c r="EQ768" s="183"/>
      <c r="ER768" s="183"/>
      <c r="ES768" s="183"/>
      <c r="ET768" s="183"/>
      <c r="EU768" s="183"/>
      <c r="EV768" s="183"/>
      <c r="EW768" s="183"/>
      <c r="EX768" s="183"/>
      <c r="EY768" s="183"/>
      <c r="EZ768" s="183"/>
      <c r="FA768" s="183"/>
      <c r="FB768" s="183"/>
      <c r="FC768" s="183"/>
      <c r="FD768" s="183"/>
      <c r="FE768" s="183"/>
      <c r="FF768" s="183"/>
      <c r="FG768" s="183"/>
      <c r="FH768" s="183"/>
      <c r="FI768" s="183"/>
      <c r="FJ768" s="183"/>
      <c r="FK768" s="183"/>
      <c r="FL768" s="183"/>
      <c r="FM768" s="183"/>
      <c r="FN768" s="183"/>
      <c r="FO768" s="183"/>
      <c r="FP768" s="183"/>
      <c r="FQ768" s="183"/>
      <c r="FR768" s="183"/>
      <c r="FS768" s="183"/>
      <c r="FT768" s="183"/>
      <c r="FU768" s="183"/>
      <c r="FV768" s="183"/>
      <c r="FW768" s="183"/>
      <c r="FX768" s="183"/>
      <c r="FY768" s="183"/>
      <c r="FZ768" s="183"/>
      <c r="GA768" s="183"/>
      <c r="GB768" s="183"/>
      <c r="GC768" s="183"/>
      <c r="GD768" s="183"/>
      <c r="GE768" s="183"/>
      <c r="GF768" s="183"/>
      <c r="GG768" s="183"/>
      <c r="GH768" s="183"/>
      <c r="GI768" s="183"/>
      <c r="GJ768" s="183"/>
      <c r="GK768" s="183"/>
      <c r="GL768" s="183"/>
      <c r="GM768" s="183"/>
      <c r="GN768" s="183"/>
      <c r="GO768" s="183"/>
      <c r="GP768" s="183"/>
      <c r="GQ768" s="183"/>
      <c r="GR768" s="183"/>
      <c r="GS768" s="183"/>
      <c r="GT768" s="183"/>
      <c r="GU768" s="183"/>
      <c r="GV768" s="183"/>
      <c r="GW768" s="183"/>
      <c r="GX768" s="183"/>
      <c r="GY768" s="183"/>
      <c r="GZ768" s="183"/>
      <c r="HA768" s="183"/>
      <c r="HB768" s="183"/>
      <c r="HC768" s="183"/>
      <c r="HD768" s="183"/>
      <c r="HE768" s="183"/>
      <c r="HF768" s="183"/>
      <c r="HG768" s="183"/>
      <c r="HH768" s="183"/>
      <c r="HI768" s="183"/>
      <c r="HJ768" s="183"/>
      <c r="HK768" s="183"/>
      <c r="HL768" s="183"/>
      <c r="HM768" s="183"/>
      <c r="HN768" s="183"/>
      <c r="HO768" s="183"/>
      <c r="HP768" s="183"/>
      <c r="HQ768" s="183"/>
      <c r="HR768" s="183"/>
      <c r="HS768" s="183"/>
      <c r="HT768" s="183"/>
      <c r="HU768" s="183"/>
      <c r="HV768" s="183"/>
      <c r="HW768" s="183"/>
      <c r="HX768" s="183"/>
      <c r="HY768" s="183"/>
      <c r="HZ768" s="183"/>
      <c r="IA768" s="183"/>
      <c r="IB768" s="183"/>
      <c r="IC768" s="183"/>
      <c r="ID768" s="183"/>
      <c r="IE768" s="183"/>
      <c r="IF768" s="183"/>
      <c r="IG768" s="183"/>
      <c r="IH768" s="183"/>
      <c r="II768" s="183"/>
      <c r="IJ768" s="183"/>
      <c r="IK768" s="183"/>
      <c r="IL768" s="183"/>
      <c r="IM768" s="183"/>
      <c r="IN768" s="183"/>
      <c r="IO768" s="183"/>
      <c r="IP768" s="183"/>
      <c r="IQ768" s="183"/>
      <c r="IR768" s="183"/>
      <c r="IS768" s="183"/>
      <c r="IT768" s="183"/>
      <c r="IU768" s="183"/>
      <c r="IV768" s="183"/>
      <c r="IW768" s="183"/>
      <c r="IX768" s="183"/>
      <c r="IY768" s="183"/>
      <c r="IZ768" s="183"/>
      <c r="JA768" s="183"/>
      <c r="JB768" s="183"/>
      <c r="JC768" s="183"/>
      <c r="JD768" s="183"/>
      <c r="JE768" s="183"/>
      <c r="JF768" s="183"/>
      <c r="JG768" s="183"/>
      <c r="JH768" s="183"/>
      <c r="JI768" s="183"/>
      <c r="JJ768" s="183"/>
      <c r="JK768" s="183"/>
      <c r="JL768" s="183"/>
      <c r="JM768" s="183"/>
      <c r="JN768" s="183"/>
      <c r="JO768" s="183"/>
      <c r="JP768" s="183"/>
      <c r="JQ768" s="183"/>
      <c r="JR768" s="183"/>
      <c r="JS768" s="183"/>
      <c r="JT768" s="183"/>
      <c r="JU768" s="183"/>
      <c r="JV768" s="183"/>
      <c r="JW768" s="183"/>
      <c r="JX768" s="183"/>
      <c r="JY768" s="183"/>
      <c r="JZ768" s="183"/>
      <c r="KA768" s="183"/>
      <c r="KB768" s="183"/>
      <c r="KC768" s="183"/>
      <c r="KD768" s="183"/>
      <c r="KE768" s="183"/>
      <c r="KF768" s="183"/>
      <c r="KG768" s="183"/>
      <c r="KH768" s="183"/>
      <c r="KI768" s="183"/>
      <c r="KJ768" s="183"/>
      <c r="KK768" s="183"/>
      <c r="KL768" s="183"/>
      <c r="KM768" s="183"/>
      <c r="KN768" s="183"/>
      <c r="KO768" s="183"/>
      <c r="KP768" s="183"/>
      <c r="KQ768" s="183"/>
      <c r="KR768" s="183"/>
      <c r="KS768" s="183"/>
      <c r="KT768" s="183"/>
    </row>
    <row r="769" spans="1:306">
      <c r="A769" s="618">
        <v>1711</v>
      </c>
      <c r="B769" s="626" t="s">
        <v>343</v>
      </c>
      <c r="C769" s="611">
        <f>SUM(C770:C771)</f>
        <v>0</v>
      </c>
      <c r="D769" s="614"/>
      <c r="E769" s="611">
        <f>SUM(E770:E771)</f>
        <v>0</v>
      </c>
      <c r="F769" s="614"/>
      <c r="G769" s="611">
        <f t="shared" ref="G769:G784" si="37">C769+E769</f>
        <v>0</v>
      </c>
      <c r="H769" s="183"/>
      <c r="K769" s="183"/>
      <c r="L769" s="183"/>
      <c r="M769" s="183"/>
      <c r="N769" s="183"/>
      <c r="O769" s="183"/>
      <c r="P769" s="183"/>
      <c r="Q769" s="183"/>
      <c r="R769" s="183"/>
      <c r="S769" s="183"/>
      <c r="T769" s="183"/>
      <c r="U769" s="183"/>
      <c r="V769" s="183"/>
      <c r="W769" s="183"/>
      <c r="X769" s="183"/>
      <c r="Y769" s="183"/>
      <c r="Z769" s="183"/>
      <c r="AA769" s="183"/>
      <c r="AB769" s="183"/>
      <c r="AC769" s="183"/>
      <c r="AD769" s="183"/>
      <c r="AE769" s="183"/>
      <c r="AF769" s="183"/>
      <c r="AG769" s="183"/>
      <c r="AH769" s="183"/>
      <c r="AI769" s="183"/>
      <c r="AJ769" s="183"/>
      <c r="AK769" s="183"/>
      <c r="AL769" s="183"/>
      <c r="AM769" s="183"/>
      <c r="AN769" s="183"/>
      <c r="AO769" s="183"/>
      <c r="AP769" s="183"/>
      <c r="AQ769" s="183"/>
      <c r="AR769" s="183"/>
      <c r="AS769" s="183"/>
      <c r="AT769" s="183"/>
      <c r="AU769" s="183"/>
      <c r="AV769" s="183"/>
      <c r="AW769" s="183"/>
      <c r="AX769" s="183"/>
      <c r="AY769" s="183"/>
      <c r="AZ769" s="183"/>
      <c r="BA769" s="183"/>
      <c r="BB769" s="183"/>
      <c r="BC769" s="183"/>
      <c r="BD769" s="183"/>
      <c r="BE769" s="183"/>
      <c r="BF769" s="183"/>
      <c r="BG769" s="183"/>
      <c r="BH769" s="183"/>
      <c r="BI769" s="183"/>
      <c r="BJ769" s="183"/>
      <c r="BK769" s="183"/>
      <c r="BL769" s="183"/>
      <c r="BM769" s="183"/>
      <c r="BN769" s="183"/>
      <c r="BO769" s="183"/>
      <c r="BP769" s="183"/>
      <c r="BQ769" s="183"/>
      <c r="BR769" s="183"/>
      <c r="BS769" s="183"/>
      <c r="BT769" s="183"/>
      <c r="BU769" s="183"/>
      <c r="BV769" s="183"/>
      <c r="BW769" s="183"/>
      <c r="BX769" s="183"/>
      <c r="BY769" s="183"/>
      <c r="BZ769" s="183"/>
      <c r="CA769" s="183"/>
      <c r="CB769" s="183"/>
      <c r="CC769" s="183"/>
      <c r="CD769" s="183"/>
      <c r="CE769" s="183"/>
      <c r="CF769" s="183"/>
      <c r="CG769" s="183"/>
      <c r="CH769" s="183"/>
      <c r="CI769" s="183"/>
      <c r="CJ769" s="183"/>
      <c r="CK769" s="183"/>
      <c r="CL769" s="183"/>
      <c r="CM769" s="183"/>
      <c r="CN769" s="183"/>
      <c r="CO769" s="183"/>
      <c r="CP769" s="183"/>
      <c r="CQ769" s="183"/>
      <c r="CR769" s="183"/>
      <c r="CS769" s="183"/>
      <c r="CT769" s="183"/>
      <c r="CU769" s="183"/>
      <c r="CV769" s="183"/>
      <c r="CW769" s="183"/>
      <c r="CX769" s="183"/>
      <c r="CY769" s="183"/>
      <c r="CZ769" s="183"/>
      <c r="DA769" s="183"/>
      <c r="DB769" s="183"/>
      <c r="DC769" s="183"/>
      <c r="DD769" s="183"/>
      <c r="DE769" s="183"/>
      <c r="DF769" s="183"/>
      <c r="DG769" s="183"/>
      <c r="DH769" s="183"/>
      <c r="DI769" s="183"/>
      <c r="DJ769" s="183"/>
      <c r="DK769" s="183"/>
      <c r="DL769" s="183"/>
      <c r="DM769" s="183"/>
      <c r="DN769" s="183"/>
      <c r="DO769" s="183"/>
      <c r="DP769" s="183"/>
      <c r="DQ769" s="183"/>
      <c r="DR769" s="183"/>
      <c r="DS769" s="183"/>
      <c r="DT769" s="183"/>
      <c r="DU769" s="183"/>
      <c r="DV769" s="183"/>
      <c r="DW769" s="183"/>
      <c r="DX769" s="183"/>
      <c r="DY769" s="183"/>
      <c r="DZ769" s="183"/>
      <c r="EA769" s="183"/>
      <c r="EB769" s="183"/>
      <c r="EC769" s="183"/>
      <c r="ED769" s="183"/>
      <c r="EE769" s="183"/>
      <c r="EF769" s="183"/>
      <c r="EG769" s="183"/>
      <c r="EH769" s="183"/>
      <c r="EI769" s="183"/>
      <c r="EJ769" s="183"/>
      <c r="EK769" s="183"/>
      <c r="EL769" s="183"/>
      <c r="EM769" s="183"/>
      <c r="EN769" s="183"/>
      <c r="EO769" s="183"/>
      <c r="EP769" s="183"/>
      <c r="EQ769" s="183"/>
      <c r="ER769" s="183"/>
      <c r="ES769" s="183"/>
      <c r="ET769" s="183"/>
      <c r="EU769" s="183"/>
      <c r="EV769" s="183"/>
      <c r="EW769" s="183"/>
      <c r="EX769" s="183"/>
      <c r="EY769" s="183"/>
      <c r="EZ769" s="183"/>
      <c r="FA769" s="183"/>
      <c r="FB769" s="183"/>
      <c r="FC769" s="183"/>
      <c r="FD769" s="183"/>
      <c r="FE769" s="183"/>
      <c r="FF769" s="183"/>
      <c r="FG769" s="183"/>
      <c r="FH769" s="183"/>
      <c r="FI769" s="183"/>
      <c r="FJ769" s="183"/>
      <c r="FK769" s="183"/>
      <c r="FL769" s="183"/>
      <c r="FM769" s="183"/>
      <c r="FN769" s="183"/>
      <c r="FO769" s="183"/>
      <c r="FP769" s="183"/>
      <c r="FQ769" s="183"/>
      <c r="FR769" s="183"/>
      <c r="FS769" s="183"/>
      <c r="FT769" s="183"/>
      <c r="FU769" s="183"/>
      <c r="FV769" s="183"/>
      <c r="FW769" s="183"/>
      <c r="FX769" s="183"/>
      <c r="FY769" s="183"/>
      <c r="FZ769" s="183"/>
      <c r="GA769" s="183"/>
      <c r="GB769" s="183"/>
      <c r="GC769" s="183"/>
      <c r="GD769" s="183"/>
      <c r="GE769" s="183"/>
      <c r="GF769" s="183"/>
      <c r="GG769" s="183"/>
      <c r="GH769" s="183"/>
      <c r="GI769" s="183"/>
      <c r="GJ769" s="183"/>
      <c r="GK769" s="183"/>
      <c r="GL769" s="183"/>
      <c r="GM769" s="183"/>
      <c r="GN769" s="183"/>
      <c r="GO769" s="183"/>
      <c r="GP769" s="183"/>
      <c r="GQ769" s="183"/>
      <c r="GR769" s="183"/>
      <c r="GS769" s="183"/>
      <c r="GT769" s="183"/>
      <c r="GU769" s="183"/>
      <c r="GV769" s="183"/>
      <c r="GW769" s="183"/>
      <c r="GX769" s="183"/>
      <c r="GY769" s="183"/>
      <c r="GZ769" s="183"/>
      <c r="HA769" s="183"/>
      <c r="HB769" s="183"/>
      <c r="HC769" s="183"/>
      <c r="HD769" s="183"/>
      <c r="HE769" s="183"/>
      <c r="HF769" s="183"/>
      <c r="HG769" s="183"/>
      <c r="HH769" s="183"/>
      <c r="HI769" s="183"/>
      <c r="HJ769" s="183"/>
      <c r="HK769" s="183"/>
      <c r="HL769" s="183"/>
      <c r="HM769" s="183"/>
      <c r="HN769" s="183"/>
      <c r="HO769" s="183"/>
      <c r="HP769" s="183"/>
      <c r="HQ769" s="183"/>
      <c r="HR769" s="183"/>
      <c r="HS769" s="183"/>
      <c r="HT769" s="183"/>
      <c r="HU769" s="183"/>
      <c r="HV769" s="183"/>
      <c r="HW769" s="183"/>
      <c r="HX769" s="183"/>
      <c r="HY769" s="183"/>
      <c r="HZ769" s="183"/>
      <c r="IA769" s="183"/>
      <c r="IB769" s="183"/>
      <c r="IC769" s="183"/>
      <c r="ID769" s="183"/>
      <c r="IE769" s="183"/>
      <c r="IF769" s="183"/>
      <c r="IG769" s="183"/>
      <c r="IH769" s="183"/>
      <c r="II769" s="183"/>
      <c r="IJ769" s="183"/>
      <c r="IK769" s="183"/>
      <c r="IL769" s="183"/>
      <c r="IM769" s="183"/>
      <c r="IN769" s="183"/>
      <c r="IO769" s="183"/>
      <c r="IP769" s="183"/>
      <c r="IQ769" s="183"/>
      <c r="IR769" s="183"/>
      <c r="IS769" s="183"/>
      <c r="IT769" s="183"/>
      <c r="IU769" s="183"/>
      <c r="IV769" s="183"/>
      <c r="IW769" s="183"/>
      <c r="IX769" s="183"/>
      <c r="IY769" s="183"/>
      <c r="IZ769" s="183"/>
      <c r="JA769" s="183"/>
      <c r="JB769" s="183"/>
      <c r="JC769" s="183"/>
      <c r="JD769" s="183"/>
      <c r="JE769" s="183"/>
      <c r="JF769" s="183"/>
      <c r="JG769" s="183"/>
      <c r="JH769" s="183"/>
      <c r="JI769" s="183"/>
      <c r="JJ769" s="183"/>
      <c r="JK769" s="183"/>
      <c r="JL769" s="183"/>
      <c r="JM769" s="183"/>
      <c r="JN769" s="183"/>
      <c r="JO769" s="183"/>
      <c r="JP769" s="183"/>
      <c r="JQ769" s="183"/>
      <c r="JR769" s="183"/>
      <c r="JS769" s="183"/>
      <c r="JT769" s="183"/>
      <c r="JU769" s="183"/>
      <c r="JV769" s="183"/>
      <c r="JW769" s="183"/>
      <c r="JX769" s="183"/>
      <c r="JY769" s="183"/>
      <c r="JZ769" s="183"/>
      <c r="KA769" s="183"/>
      <c r="KB769" s="183"/>
      <c r="KC769" s="183"/>
      <c r="KD769" s="183"/>
      <c r="KE769" s="183"/>
      <c r="KF769" s="183"/>
      <c r="KG769" s="183"/>
      <c r="KH769" s="183"/>
      <c r="KI769" s="183"/>
      <c r="KJ769" s="183"/>
      <c r="KK769" s="183"/>
      <c r="KL769" s="183"/>
      <c r="KM769" s="183"/>
      <c r="KN769" s="183"/>
      <c r="KO769" s="183"/>
      <c r="KP769" s="183"/>
      <c r="KQ769" s="183"/>
      <c r="KR769" s="183"/>
      <c r="KS769" s="183"/>
      <c r="KT769" s="183"/>
    </row>
    <row r="770" spans="1:306">
      <c r="A770" s="618">
        <v>17111</v>
      </c>
      <c r="B770" s="626" t="s">
        <v>344</v>
      </c>
      <c r="C770" s="620"/>
      <c r="D770" s="614"/>
      <c r="E770" s="620"/>
      <c r="F770" s="614"/>
      <c r="G770" s="611">
        <f t="shared" si="37"/>
        <v>0</v>
      </c>
      <c r="H770" s="183"/>
      <c r="K770" s="183"/>
      <c r="L770" s="183"/>
      <c r="M770" s="183"/>
      <c r="N770" s="183"/>
      <c r="O770" s="183"/>
      <c r="P770" s="183"/>
      <c r="Q770" s="183"/>
      <c r="R770" s="183"/>
      <c r="S770" s="183"/>
      <c r="T770" s="183"/>
      <c r="U770" s="183"/>
      <c r="V770" s="183"/>
      <c r="W770" s="183"/>
      <c r="X770" s="183"/>
      <c r="Y770" s="183"/>
      <c r="Z770" s="183"/>
      <c r="AA770" s="183"/>
      <c r="AB770" s="183"/>
      <c r="AC770" s="183"/>
      <c r="AD770" s="183"/>
      <c r="AE770" s="183"/>
      <c r="AF770" s="183"/>
      <c r="AG770" s="183"/>
      <c r="AH770" s="183"/>
      <c r="AI770" s="183"/>
      <c r="AJ770" s="183"/>
      <c r="AK770" s="183"/>
      <c r="AL770" s="183"/>
      <c r="AM770" s="183"/>
      <c r="AN770" s="183"/>
      <c r="AO770" s="183"/>
      <c r="AP770" s="183"/>
      <c r="AQ770" s="183"/>
      <c r="AR770" s="183"/>
      <c r="AS770" s="183"/>
      <c r="AT770" s="183"/>
      <c r="AU770" s="183"/>
      <c r="AV770" s="183"/>
      <c r="AW770" s="183"/>
      <c r="AX770" s="183"/>
      <c r="AY770" s="183"/>
      <c r="AZ770" s="183"/>
      <c r="BA770" s="183"/>
      <c r="BB770" s="183"/>
      <c r="BC770" s="183"/>
      <c r="BD770" s="183"/>
      <c r="BE770" s="183"/>
      <c r="BF770" s="183"/>
      <c r="BG770" s="183"/>
      <c r="BH770" s="183"/>
      <c r="BI770" s="183"/>
      <c r="BJ770" s="183"/>
      <c r="BK770" s="183"/>
      <c r="BL770" s="183"/>
      <c r="BM770" s="183"/>
      <c r="BN770" s="183"/>
      <c r="BO770" s="183"/>
      <c r="BP770" s="183"/>
      <c r="BQ770" s="183"/>
      <c r="BR770" s="183"/>
      <c r="BS770" s="183"/>
      <c r="BT770" s="183"/>
      <c r="BU770" s="183"/>
      <c r="BV770" s="183"/>
      <c r="BW770" s="183"/>
      <c r="BX770" s="183"/>
      <c r="BY770" s="183"/>
      <c r="BZ770" s="183"/>
      <c r="CA770" s="183"/>
      <c r="CB770" s="183"/>
      <c r="CC770" s="183"/>
      <c r="CD770" s="183"/>
      <c r="CE770" s="183"/>
      <c r="CF770" s="183"/>
      <c r="CG770" s="183"/>
      <c r="CH770" s="183"/>
      <c r="CI770" s="183"/>
      <c r="CJ770" s="183"/>
      <c r="CK770" s="183"/>
      <c r="CL770" s="183"/>
      <c r="CM770" s="183"/>
      <c r="CN770" s="183"/>
      <c r="CO770" s="183"/>
      <c r="CP770" s="183"/>
      <c r="CQ770" s="183"/>
      <c r="CR770" s="183"/>
      <c r="CS770" s="183"/>
      <c r="CT770" s="183"/>
      <c r="CU770" s="183"/>
      <c r="CV770" s="183"/>
      <c r="CW770" s="183"/>
      <c r="CX770" s="183"/>
      <c r="CY770" s="183"/>
      <c r="CZ770" s="183"/>
      <c r="DA770" s="183"/>
      <c r="DB770" s="183"/>
      <c r="DC770" s="183"/>
      <c r="DD770" s="183"/>
      <c r="DE770" s="183"/>
      <c r="DF770" s="183"/>
      <c r="DG770" s="183"/>
      <c r="DH770" s="183"/>
      <c r="DI770" s="183"/>
      <c r="DJ770" s="183"/>
      <c r="DK770" s="183"/>
      <c r="DL770" s="183"/>
      <c r="DM770" s="183"/>
      <c r="DN770" s="183"/>
      <c r="DO770" s="183"/>
      <c r="DP770" s="183"/>
      <c r="DQ770" s="183"/>
      <c r="DR770" s="183"/>
      <c r="DS770" s="183"/>
      <c r="DT770" s="183"/>
      <c r="DU770" s="183"/>
      <c r="DV770" s="183"/>
      <c r="DW770" s="183"/>
      <c r="DX770" s="183"/>
      <c r="DY770" s="183"/>
      <c r="DZ770" s="183"/>
      <c r="EA770" s="183"/>
      <c r="EB770" s="183"/>
      <c r="EC770" s="183"/>
      <c r="ED770" s="183"/>
      <c r="EE770" s="183"/>
      <c r="EF770" s="183"/>
      <c r="EG770" s="183"/>
      <c r="EH770" s="183"/>
      <c r="EI770" s="183"/>
      <c r="EJ770" s="183"/>
      <c r="EK770" s="183"/>
      <c r="EL770" s="183"/>
      <c r="EM770" s="183"/>
      <c r="EN770" s="183"/>
      <c r="EO770" s="183"/>
      <c r="EP770" s="183"/>
      <c r="EQ770" s="183"/>
      <c r="ER770" s="183"/>
      <c r="ES770" s="183"/>
      <c r="ET770" s="183"/>
      <c r="EU770" s="183"/>
      <c r="EV770" s="183"/>
      <c r="EW770" s="183"/>
      <c r="EX770" s="183"/>
      <c r="EY770" s="183"/>
      <c r="EZ770" s="183"/>
      <c r="FA770" s="183"/>
      <c r="FB770" s="183"/>
      <c r="FC770" s="183"/>
      <c r="FD770" s="183"/>
      <c r="FE770" s="183"/>
      <c r="FF770" s="183"/>
      <c r="FG770" s="183"/>
      <c r="FH770" s="183"/>
      <c r="FI770" s="183"/>
      <c r="FJ770" s="183"/>
      <c r="FK770" s="183"/>
      <c r="FL770" s="183"/>
      <c r="FM770" s="183"/>
      <c r="FN770" s="183"/>
      <c r="FO770" s="183"/>
      <c r="FP770" s="183"/>
      <c r="FQ770" s="183"/>
      <c r="FR770" s="183"/>
      <c r="FS770" s="183"/>
      <c r="FT770" s="183"/>
      <c r="FU770" s="183"/>
      <c r="FV770" s="183"/>
      <c r="FW770" s="183"/>
      <c r="FX770" s="183"/>
      <c r="FY770" s="183"/>
      <c r="FZ770" s="183"/>
      <c r="GA770" s="183"/>
      <c r="GB770" s="183"/>
      <c r="GC770" s="183"/>
      <c r="GD770" s="183"/>
      <c r="GE770" s="183"/>
      <c r="GF770" s="183"/>
      <c r="GG770" s="183"/>
      <c r="GH770" s="183"/>
      <c r="GI770" s="183"/>
      <c r="GJ770" s="183"/>
      <c r="GK770" s="183"/>
      <c r="GL770" s="183"/>
      <c r="GM770" s="183"/>
      <c r="GN770" s="183"/>
      <c r="GO770" s="183"/>
      <c r="GP770" s="183"/>
      <c r="GQ770" s="183"/>
      <c r="GR770" s="183"/>
      <c r="GS770" s="183"/>
      <c r="GT770" s="183"/>
      <c r="GU770" s="183"/>
      <c r="GV770" s="183"/>
      <c r="GW770" s="183"/>
      <c r="GX770" s="183"/>
      <c r="GY770" s="183"/>
      <c r="GZ770" s="183"/>
      <c r="HA770" s="183"/>
      <c r="HB770" s="183"/>
      <c r="HC770" s="183"/>
      <c r="HD770" s="183"/>
      <c r="HE770" s="183"/>
      <c r="HF770" s="183"/>
      <c r="HG770" s="183"/>
      <c r="HH770" s="183"/>
      <c r="HI770" s="183"/>
      <c r="HJ770" s="183"/>
      <c r="HK770" s="183"/>
      <c r="HL770" s="183"/>
      <c r="HM770" s="183"/>
      <c r="HN770" s="183"/>
      <c r="HO770" s="183"/>
      <c r="HP770" s="183"/>
      <c r="HQ770" s="183"/>
      <c r="HR770" s="183"/>
      <c r="HS770" s="183"/>
      <c r="HT770" s="183"/>
      <c r="HU770" s="183"/>
      <c r="HV770" s="183"/>
      <c r="HW770" s="183"/>
      <c r="HX770" s="183"/>
      <c r="HY770" s="183"/>
      <c r="HZ770" s="183"/>
      <c r="IA770" s="183"/>
      <c r="IB770" s="183"/>
      <c r="IC770" s="183"/>
      <c r="ID770" s="183"/>
      <c r="IE770" s="183"/>
      <c r="IF770" s="183"/>
      <c r="IG770" s="183"/>
      <c r="IH770" s="183"/>
      <c r="II770" s="183"/>
      <c r="IJ770" s="183"/>
      <c r="IK770" s="183"/>
      <c r="IL770" s="183"/>
      <c r="IM770" s="183"/>
      <c r="IN770" s="183"/>
      <c r="IO770" s="183"/>
      <c r="IP770" s="183"/>
      <c r="IQ770" s="183"/>
      <c r="IR770" s="183"/>
      <c r="IS770" s="183"/>
      <c r="IT770" s="183"/>
      <c r="IU770" s="183"/>
      <c r="IV770" s="183"/>
      <c r="IW770" s="183"/>
      <c r="IX770" s="183"/>
      <c r="IY770" s="183"/>
      <c r="IZ770" s="183"/>
      <c r="JA770" s="183"/>
      <c r="JB770" s="183"/>
      <c r="JC770" s="183"/>
      <c r="JD770" s="183"/>
      <c r="JE770" s="183"/>
      <c r="JF770" s="183"/>
      <c r="JG770" s="183"/>
      <c r="JH770" s="183"/>
      <c r="JI770" s="183"/>
      <c r="JJ770" s="183"/>
      <c r="JK770" s="183"/>
      <c r="JL770" s="183"/>
      <c r="JM770" s="183"/>
      <c r="JN770" s="183"/>
      <c r="JO770" s="183"/>
      <c r="JP770" s="183"/>
      <c r="JQ770" s="183"/>
      <c r="JR770" s="183"/>
      <c r="JS770" s="183"/>
      <c r="JT770" s="183"/>
      <c r="JU770" s="183"/>
      <c r="JV770" s="183"/>
      <c r="JW770" s="183"/>
      <c r="JX770" s="183"/>
      <c r="JY770" s="183"/>
      <c r="JZ770" s="183"/>
      <c r="KA770" s="183"/>
      <c r="KB770" s="183"/>
      <c r="KC770" s="183"/>
      <c r="KD770" s="183"/>
      <c r="KE770" s="183"/>
      <c r="KF770" s="183"/>
      <c r="KG770" s="183"/>
      <c r="KH770" s="183"/>
      <c r="KI770" s="183"/>
      <c r="KJ770" s="183"/>
      <c r="KK770" s="183"/>
      <c r="KL770" s="183"/>
      <c r="KM770" s="183"/>
      <c r="KN770" s="183"/>
      <c r="KO770" s="183"/>
      <c r="KP770" s="183"/>
      <c r="KQ770" s="183"/>
      <c r="KR770" s="183"/>
      <c r="KS770" s="183"/>
      <c r="KT770" s="183"/>
    </row>
    <row r="771" spans="1:306">
      <c r="A771" s="618">
        <v>17112</v>
      </c>
      <c r="B771" s="626" t="s">
        <v>345</v>
      </c>
      <c r="C771" s="620"/>
      <c r="D771" s="614"/>
      <c r="E771" s="620"/>
      <c r="F771" s="614"/>
      <c r="G771" s="611">
        <f t="shared" si="37"/>
        <v>0</v>
      </c>
      <c r="H771" s="183"/>
      <c r="K771" s="183"/>
      <c r="L771" s="183"/>
      <c r="M771" s="183"/>
      <c r="N771" s="183"/>
      <c r="O771" s="183"/>
      <c r="P771" s="183"/>
      <c r="Q771" s="183"/>
      <c r="R771" s="183"/>
      <c r="S771" s="183"/>
      <c r="T771" s="183"/>
      <c r="U771" s="183"/>
      <c r="V771" s="183"/>
      <c r="W771" s="183"/>
      <c r="X771" s="183"/>
      <c r="Y771" s="183"/>
      <c r="Z771" s="183"/>
      <c r="AA771" s="183"/>
      <c r="AB771" s="183"/>
      <c r="AC771" s="183"/>
      <c r="AD771" s="183"/>
      <c r="AE771" s="183"/>
      <c r="AF771" s="183"/>
      <c r="AG771" s="183"/>
      <c r="AH771" s="183"/>
      <c r="AI771" s="183"/>
      <c r="AJ771" s="183"/>
      <c r="AK771" s="183"/>
      <c r="AL771" s="183"/>
      <c r="AM771" s="183"/>
      <c r="AN771" s="183"/>
      <c r="AO771" s="183"/>
      <c r="AP771" s="183"/>
      <c r="AQ771" s="183"/>
      <c r="AR771" s="183"/>
      <c r="AS771" s="183"/>
      <c r="AT771" s="183"/>
      <c r="AU771" s="183"/>
      <c r="AV771" s="183"/>
      <c r="AW771" s="183"/>
      <c r="AX771" s="183"/>
      <c r="AY771" s="183"/>
      <c r="AZ771" s="183"/>
      <c r="BA771" s="183"/>
      <c r="BB771" s="183"/>
      <c r="BC771" s="183"/>
      <c r="BD771" s="183"/>
      <c r="BE771" s="183"/>
      <c r="BF771" s="183"/>
      <c r="BG771" s="183"/>
      <c r="BH771" s="183"/>
      <c r="BI771" s="183"/>
      <c r="BJ771" s="183"/>
      <c r="BK771" s="183"/>
      <c r="BL771" s="183"/>
      <c r="BM771" s="183"/>
      <c r="BN771" s="183"/>
      <c r="BO771" s="183"/>
      <c r="BP771" s="183"/>
      <c r="BQ771" s="183"/>
      <c r="BR771" s="183"/>
      <c r="BS771" s="183"/>
      <c r="BT771" s="183"/>
      <c r="BU771" s="183"/>
      <c r="BV771" s="183"/>
      <c r="BW771" s="183"/>
      <c r="BX771" s="183"/>
      <c r="BY771" s="183"/>
      <c r="BZ771" s="183"/>
      <c r="CA771" s="183"/>
      <c r="CB771" s="183"/>
      <c r="CC771" s="183"/>
      <c r="CD771" s="183"/>
      <c r="CE771" s="183"/>
      <c r="CF771" s="183"/>
      <c r="CG771" s="183"/>
      <c r="CH771" s="183"/>
      <c r="CI771" s="183"/>
      <c r="CJ771" s="183"/>
      <c r="CK771" s="183"/>
      <c r="CL771" s="183"/>
      <c r="CM771" s="183"/>
      <c r="CN771" s="183"/>
      <c r="CO771" s="183"/>
      <c r="CP771" s="183"/>
      <c r="CQ771" s="183"/>
      <c r="CR771" s="183"/>
      <c r="CS771" s="183"/>
      <c r="CT771" s="183"/>
      <c r="CU771" s="183"/>
      <c r="CV771" s="183"/>
      <c r="CW771" s="183"/>
      <c r="CX771" s="183"/>
      <c r="CY771" s="183"/>
      <c r="CZ771" s="183"/>
      <c r="DA771" s="183"/>
      <c r="DB771" s="183"/>
      <c r="DC771" s="183"/>
      <c r="DD771" s="183"/>
      <c r="DE771" s="183"/>
      <c r="DF771" s="183"/>
      <c r="DG771" s="183"/>
      <c r="DH771" s="183"/>
      <c r="DI771" s="183"/>
      <c r="DJ771" s="183"/>
      <c r="DK771" s="183"/>
      <c r="DL771" s="183"/>
      <c r="DM771" s="183"/>
      <c r="DN771" s="183"/>
      <c r="DO771" s="183"/>
      <c r="DP771" s="183"/>
      <c r="DQ771" s="183"/>
      <c r="DR771" s="183"/>
      <c r="DS771" s="183"/>
      <c r="DT771" s="183"/>
      <c r="DU771" s="183"/>
      <c r="DV771" s="183"/>
      <c r="DW771" s="183"/>
      <c r="DX771" s="183"/>
      <c r="DY771" s="183"/>
      <c r="DZ771" s="183"/>
      <c r="EA771" s="183"/>
      <c r="EB771" s="183"/>
      <c r="EC771" s="183"/>
      <c r="ED771" s="183"/>
      <c r="EE771" s="183"/>
      <c r="EF771" s="183"/>
      <c r="EG771" s="183"/>
      <c r="EH771" s="183"/>
      <c r="EI771" s="183"/>
      <c r="EJ771" s="183"/>
      <c r="EK771" s="183"/>
      <c r="EL771" s="183"/>
      <c r="EM771" s="183"/>
      <c r="EN771" s="183"/>
      <c r="EO771" s="183"/>
      <c r="EP771" s="183"/>
      <c r="EQ771" s="183"/>
      <c r="ER771" s="183"/>
      <c r="ES771" s="183"/>
      <c r="ET771" s="183"/>
      <c r="EU771" s="183"/>
      <c r="EV771" s="183"/>
      <c r="EW771" s="183"/>
      <c r="EX771" s="183"/>
      <c r="EY771" s="183"/>
      <c r="EZ771" s="183"/>
      <c r="FA771" s="183"/>
      <c r="FB771" s="183"/>
      <c r="FC771" s="183"/>
      <c r="FD771" s="183"/>
      <c r="FE771" s="183"/>
      <c r="FF771" s="183"/>
      <c r="FG771" s="183"/>
      <c r="FH771" s="183"/>
      <c r="FI771" s="183"/>
      <c r="FJ771" s="183"/>
      <c r="FK771" s="183"/>
      <c r="FL771" s="183"/>
      <c r="FM771" s="183"/>
      <c r="FN771" s="183"/>
      <c r="FO771" s="183"/>
      <c r="FP771" s="183"/>
      <c r="FQ771" s="183"/>
      <c r="FR771" s="183"/>
      <c r="FS771" s="183"/>
      <c r="FT771" s="183"/>
      <c r="FU771" s="183"/>
      <c r="FV771" s="183"/>
      <c r="FW771" s="183"/>
      <c r="FX771" s="183"/>
      <c r="FY771" s="183"/>
      <c r="FZ771" s="183"/>
      <c r="GA771" s="183"/>
      <c r="GB771" s="183"/>
      <c r="GC771" s="183"/>
      <c r="GD771" s="183"/>
      <c r="GE771" s="183"/>
      <c r="GF771" s="183"/>
      <c r="GG771" s="183"/>
      <c r="GH771" s="183"/>
      <c r="GI771" s="183"/>
      <c r="GJ771" s="183"/>
      <c r="GK771" s="183"/>
      <c r="GL771" s="183"/>
      <c r="GM771" s="183"/>
      <c r="GN771" s="183"/>
      <c r="GO771" s="183"/>
      <c r="GP771" s="183"/>
      <c r="GQ771" s="183"/>
      <c r="GR771" s="183"/>
      <c r="GS771" s="183"/>
      <c r="GT771" s="183"/>
      <c r="GU771" s="183"/>
      <c r="GV771" s="183"/>
      <c r="GW771" s="183"/>
      <c r="GX771" s="183"/>
      <c r="GY771" s="183"/>
      <c r="GZ771" s="183"/>
      <c r="HA771" s="183"/>
      <c r="HB771" s="183"/>
      <c r="HC771" s="183"/>
      <c r="HD771" s="183"/>
      <c r="HE771" s="183"/>
      <c r="HF771" s="183"/>
      <c r="HG771" s="183"/>
      <c r="HH771" s="183"/>
      <c r="HI771" s="183"/>
      <c r="HJ771" s="183"/>
      <c r="HK771" s="183"/>
      <c r="HL771" s="183"/>
      <c r="HM771" s="183"/>
      <c r="HN771" s="183"/>
      <c r="HO771" s="183"/>
      <c r="HP771" s="183"/>
      <c r="HQ771" s="183"/>
      <c r="HR771" s="183"/>
      <c r="HS771" s="183"/>
      <c r="HT771" s="183"/>
      <c r="HU771" s="183"/>
      <c r="HV771" s="183"/>
      <c r="HW771" s="183"/>
      <c r="HX771" s="183"/>
      <c r="HY771" s="183"/>
      <c r="HZ771" s="183"/>
      <c r="IA771" s="183"/>
      <c r="IB771" s="183"/>
      <c r="IC771" s="183"/>
      <c r="ID771" s="183"/>
      <c r="IE771" s="183"/>
      <c r="IF771" s="183"/>
      <c r="IG771" s="183"/>
      <c r="IH771" s="183"/>
      <c r="II771" s="183"/>
      <c r="IJ771" s="183"/>
      <c r="IK771" s="183"/>
      <c r="IL771" s="183"/>
      <c r="IM771" s="183"/>
      <c r="IN771" s="183"/>
      <c r="IO771" s="183"/>
      <c r="IP771" s="183"/>
      <c r="IQ771" s="183"/>
      <c r="IR771" s="183"/>
      <c r="IS771" s="183"/>
      <c r="IT771" s="183"/>
      <c r="IU771" s="183"/>
      <c r="IV771" s="183"/>
      <c r="IW771" s="183"/>
      <c r="IX771" s="183"/>
      <c r="IY771" s="183"/>
      <c r="IZ771" s="183"/>
      <c r="JA771" s="183"/>
      <c r="JB771" s="183"/>
      <c r="JC771" s="183"/>
      <c r="JD771" s="183"/>
      <c r="JE771" s="183"/>
      <c r="JF771" s="183"/>
      <c r="JG771" s="183"/>
      <c r="JH771" s="183"/>
      <c r="JI771" s="183"/>
      <c r="JJ771" s="183"/>
      <c r="JK771" s="183"/>
      <c r="JL771" s="183"/>
      <c r="JM771" s="183"/>
      <c r="JN771" s="183"/>
      <c r="JO771" s="183"/>
      <c r="JP771" s="183"/>
      <c r="JQ771" s="183"/>
      <c r="JR771" s="183"/>
      <c r="JS771" s="183"/>
      <c r="JT771" s="183"/>
      <c r="JU771" s="183"/>
      <c r="JV771" s="183"/>
      <c r="JW771" s="183"/>
      <c r="JX771" s="183"/>
      <c r="JY771" s="183"/>
      <c r="JZ771" s="183"/>
      <c r="KA771" s="183"/>
      <c r="KB771" s="183"/>
      <c r="KC771" s="183"/>
      <c r="KD771" s="183"/>
      <c r="KE771" s="183"/>
      <c r="KF771" s="183"/>
      <c r="KG771" s="183"/>
      <c r="KH771" s="183"/>
      <c r="KI771" s="183"/>
      <c r="KJ771" s="183"/>
      <c r="KK771" s="183"/>
      <c r="KL771" s="183"/>
      <c r="KM771" s="183"/>
      <c r="KN771" s="183"/>
      <c r="KO771" s="183"/>
      <c r="KP771" s="183"/>
      <c r="KQ771" s="183"/>
      <c r="KR771" s="183"/>
      <c r="KS771" s="183"/>
      <c r="KT771" s="183"/>
    </row>
    <row r="772" spans="1:306">
      <c r="A772" s="618">
        <v>1712</v>
      </c>
      <c r="B772" s="626" t="s">
        <v>346</v>
      </c>
      <c r="C772" s="611">
        <f>SUM(C773:C774)</f>
        <v>0</v>
      </c>
      <c r="D772" s="614"/>
      <c r="E772" s="611">
        <f>SUM(E773:E774)</f>
        <v>0</v>
      </c>
      <c r="F772" s="614"/>
      <c r="G772" s="611">
        <f t="shared" si="37"/>
        <v>0</v>
      </c>
      <c r="H772" s="183"/>
      <c r="K772" s="183"/>
      <c r="L772" s="183"/>
      <c r="M772" s="183"/>
      <c r="N772" s="183"/>
      <c r="O772" s="183"/>
      <c r="P772" s="183"/>
      <c r="Q772" s="183"/>
      <c r="R772" s="183"/>
      <c r="S772" s="183"/>
      <c r="T772" s="183"/>
      <c r="U772" s="183"/>
      <c r="V772" s="183"/>
      <c r="W772" s="183"/>
      <c r="X772" s="183"/>
      <c r="Y772" s="183"/>
      <c r="Z772" s="183"/>
      <c r="AA772" s="183"/>
      <c r="AB772" s="183"/>
      <c r="AC772" s="183"/>
      <c r="AD772" s="183"/>
      <c r="AE772" s="183"/>
      <c r="AF772" s="183"/>
      <c r="AG772" s="183"/>
      <c r="AH772" s="183"/>
      <c r="AI772" s="183"/>
      <c r="AJ772" s="183"/>
      <c r="AK772" s="183"/>
      <c r="AL772" s="183"/>
      <c r="AM772" s="183"/>
      <c r="AN772" s="183"/>
      <c r="AO772" s="183"/>
      <c r="AP772" s="183"/>
      <c r="AQ772" s="183"/>
      <c r="AR772" s="183"/>
      <c r="AS772" s="183"/>
      <c r="AT772" s="183"/>
      <c r="AU772" s="183"/>
      <c r="AV772" s="183"/>
      <c r="AW772" s="183"/>
      <c r="AX772" s="183"/>
      <c r="AY772" s="183"/>
      <c r="AZ772" s="183"/>
      <c r="BA772" s="183"/>
      <c r="BB772" s="183"/>
      <c r="BC772" s="183"/>
      <c r="BD772" s="183"/>
      <c r="BE772" s="183"/>
      <c r="BF772" s="183"/>
      <c r="BG772" s="183"/>
      <c r="BH772" s="183"/>
      <c r="BI772" s="183"/>
      <c r="BJ772" s="183"/>
      <c r="BK772" s="183"/>
      <c r="BL772" s="183"/>
      <c r="BM772" s="183"/>
      <c r="BN772" s="183"/>
      <c r="BO772" s="183"/>
      <c r="BP772" s="183"/>
      <c r="BQ772" s="183"/>
      <c r="BR772" s="183"/>
      <c r="BS772" s="183"/>
      <c r="BT772" s="183"/>
      <c r="BU772" s="183"/>
      <c r="BV772" s="183"/>
      <c r="BW772" s="183"/>
      <c r="BX772" s="183"/>
      <c r="BY772" s="183"/>
      <c r="BZ772" s="183"/>
      <c r="CA772" s="183"/>
      <c r="CB772" s="183"/>
      <c r="CC772" s="183"/>
      <c r="CD772" s="183"/>
      <c r="CE772" s="183"/>
      <c r="CF772" s="183"/>
      <c r="CG772" s="183"/>
      <c r="CH772" s="183"/>
      <c r="CI772" s="183"/>
      <c r="CJ772" s="183"/>
      <c r="CK772" s="183"/>
      <c r="CL772" s="183"/>
      <c r="CM772" s="183"/>
      <c r="CN772" s="183"/>
      <c r="CO772" s="183"/>
      <c r="CP772" s="183"/>
      <c r="CQ772" s="183"/>
      <c r="CR772" s="183"/>
      <c r="CS772" s="183"/>
      <c r="CT772" s="183"/>
      <c r="CU772" s="183"/>
      <c r="CV772" s="183"/>
      <c r="CW772" s="183"/>
      <c r="CX772" s="183"/>
      <c r="CY772" s="183"/>
      <c r="CZ772" s="183"/>
      <c r="DA772" s="183"/>
      <c r="DB772" s="183"/>
      <c r="DC772" s="183"/>
      <c r="DD772" s="183"/>
      <c r="DE772" s="183"/>
      <c r="DF772" s="183"/>
      <c r="DG772" s="183"/>
      <c r="DH772" s="183"/>
      <c r="DI772" s="183"/>
      <c r="DJ772" s="183"/>
      <c r="DK772" s="183"/>
      <c r="DL772" s="183"/>
      <c r="DM772" s="183"/>
      <c r="DN772" s="183"/>
      <c r="DO772" s="183"/>
      <c r="DP772" s="183"/>
      <c r="DQ772" s="183"/>
      <c r="DR772" s="183"/>
      <c r="DS772" s="183"/>
      <c r="DT772" s="183"/>
      <c r="DU772" s="183"/>
      <c r="DV772" s="183"/>
      <c r="DW772" s="183"/>
      <c r="DX772" s="183"/>
      <c r="DY772" s="183"/>
      <c r="DZ772" s="183"/>
      <c r="EA772" s="183"/>
      <c r="EB772" s="183"/>
      <c r="EC772" s="183"/>
      <c r="ED772" s="183"/>
      <c r="EE772" s="183"/>
      <c r="EF772" s="183"/>
      <c r="EG772" s="183"/>
      <c r="EH772" s="183"/>
      <c r="EI772" s="183"/>
      <c r="EJ772" s="183"/>
      <c r="EK772" s="183"/>
      <c r="EL772" s="183"/>
      <c r="EM772" s="183"/>
      <c r="EN772" s="183"/>
      <c r="EO772" s="183"/>
      <c r="EP772" s="183"/>
      <c r="EQ772" s="183"/>
      <c r="ER772" s="183"/>
      <c r="ES772" s="183"/>
      <c r="ET772" s="183"/>
      <c r="EU772" s="183"/>
      <c r="EV772" s="183"/>
      <c r="EW772" s="183"/>
      <c r="EX772" s="183"/>
      <c r="EY772" s="183"/>
      <c r="EZ772" s="183"/>
      <c r="FA772" s="183"/>
      <c r="FB772" s="183"/>
      <c r="FC772" s="183"/>
      <c r="FD772" s="183"/>
      <c r="FE772" s="183"/>
      <c r="FF772" s="183"/>
      <c r="FG772" s="183"/>
      <c r="FH772" s="183"/>
      <c r="FI772" s="183"/>
      <c r="FJ772" s="183"/>
      <c r="FK772" s="183"/>
      <c r="FL772" s="183"/>
      <c r="FM772" s="183"/>
      <c r="FN772" s="183"/>
      <c r="FO772" s="183"/>
      <c r="FP772" s="183"/>
      <c r="FQ772" s="183"/>
      <c r="FR772" s="183"/>
      <c r="FS772" s="183"/>
      <c r="FT772" s="183"/>
      <c r="FU772" s="183"/>
      <c r="FV772" s="183"/>
      <c r="FW772" s="183"/>
      <c r="FX772" s="183"/>
      <c r="FY772" s="183"/>
      <c r="FZ772" s="183"/>
      <c r="GA772" s="183"/>
      <c r="GB772" s="183"/>
      <c r="GC772" s="183"/>
      <c r="GD772" s="183"/>
      <c r="GE772" s="183"/>
      <c r="GF772" s="183"/>
      <c r="GG772" s="183"/>
      <c r="GH772" s="183"/>
      <c r="GI772" s="183"/>
      <c r="GJ772" s="183"/>
      <c r="GK772" s="183"/>
      <c r="GL772" s="183"/>
      <c r="GM772" s="183"/>
      <c r="GN772" s="183"/>
      <c r="GO772" s="183"/>
      <c r="GP772" s="183"/>
      <c r="GQ772" s="183"/>
      <c r="GR772" s="183"/>
      <c r="GS772" s="183"/>
      <c r="GT772" s="183"/>
      <c r="GU772" s="183"/>
      <c r="GV772" s="183"/>
      <c r="GW772" s="183"/>
      <c r="GX772" s="183"/>
      <c r="GY772" s="183"/>
      <c r="GZ772" s="183"/>
      <c r="HA772" s="183"/>
      <c r="HB772" s="183"/>
      <c r="HC772" s="183"/>
      <c r="HD772" s="183"/>
      <c r="HE772" s="183"/>
      <c r="HF772" s="183"/>
      <c r="HG772" s="183"/>
      <c r="HH772" s="183"/>
      <c r="HI772" s="183"/>
      <c r="HJ772" s="183"/>
      <c r="HK772" s="183"/>
      <c r="HL772" s="183"/>
      <c r="HM772" s="183"/>
      <c r="HN772" s="183"/>
      <c r="HO772" s="183"/>
      <c r="HP772" s="183"/>
      <c r="HQ772" s="183"/>
      <c r="HR772" s="183"/>
      <c r="HS772" s="183"/>
      <c r="HT772" s="183"/>
      <c r="HU772" s="183"/>
      <c r="HV772" s="183"/>
      <c r="HW772" s="183"/>
      <c r="HX772" s="183"/>
      <c r="HY772" s="183"/>
      <c r="HZ772" s="183"/>
      <c r="IA772" s="183"/>
      <c r="IB772" s="183"/>
      <c r="IC772" s="183"/>
      <c r="ID772" s="183"/>
      <c r="IE772" s="183"/>
      <c r="IF772" s="183"/>
      <c r="IG772" s="183"/>
      <c r="IH772" s="183"/>
      <c r="II772" s="183"/>
      <c r="IJ772" s="183"/>
      <c r="IK772" s="183"/>
      <c r="IL772" s="183"/>
      <c r="IM772" s="183"/>
      <c r="IN772" s="183"/>
      <c r="IO772" s="183"/>
      <c r="IP772" s="183"/>
      <c r="IQ772" s="183"/>
      <c r="IR772" s="183"/>
      <c r="IS772" s="183"/>
      <c r="IT772" s="183"/>
      <c r="IU772" s="183"/>
      <c r="IV772" s="183"/>
      <c r="IW772" s="183"/>
      <c r="IX772" s="183"/>
      <c r="IY772" s="183"/>
      <c r="IZ772" s="183"/>
      <c r="JA772" s="183"/>
      <c r="JB772" s="183"/>
      <c r="JC772" s="183"/>
      <c r="JD772" s="183"/>
      <c r="JE772" s="183"/>
      <c r="JF772" s="183"/>
      <c r="JG772" s="183"/>
      <c r="JH772" s="183"/>
      <c r="JI772" s="183"/>
      <c r="JJ772" s="183"/>
      <c r="JK772" s="183"/>
      <c r="JL772" s="183"/>
      <c r="JM772" s="183"/>
      <c r="JN772" s="183"/>
      <c r="JO772" s="183"/>
      <c r="JP772" s="183"/>
      <c r="JQ772" s="183"/>
      <c r="JR772" s="183"/>
      <c r="JS772" s="183"/>
      <c r="JT772" s="183"/>
      <c r="JU772" s="183"/>
      <c r="JV772" s="183"/>
      <c r="JW772" s="183"/>
      <c r="JX772" s="183"/>
      <c r="JY772" s="183"/>
      <c r="JZ772" s="183"/>
      <c r="KA772" s="183"/>
      <c r="KB772" s="183"/>
      <c r="KC772" s="183"/>
      <c r="KD772" s="183"/>
      <c r="KE772" s="183"/>
      <c r="KF772" s="183"/>
      <c r="KG772" s="183"/>
      <c r="KH772" s="183"/>
      <c r="KI772" s="183"/>
      <c r="KJ772" s="183"/>
      <c r="KK772" s="183"/>
      <c r="KL772" s="183"/>
      <c r="KM772" s="183"/>
      <c r="KN772" s="183"/>
      <c r="KO772" s="183"/>
      <c r="KP772" s="183"/>
      <c r="KQ772" s="183"/>
      <c r="KR772" s="183"/>
      <c r="KS772" s="183"/>
      <c r="KT772" s="183"/>
    </row>
    <row r="773" spans="1:306">
      <c r="A773" s="618">
        <v>17121</v>
      </c>
      <c r="B773" s="626" t="s">
        <v>344</v>
      </c>
      <c r="C773" s="620"/>
      <c r="D773" s="614"/>
      <c r="E773" s="620"/>
      <c r="F773" s="614"/>
      <c r="G773" s="611">
        <f t="shared" si="37"/>
        <v>0</v>
      </c>
      <c r="H773" s="183"/>
      <c r="K773" s="183"/>
      <c r="L773" s="183"/>
      <c r="M773" s="183"/>
      <c r="N773" s="183"/>
      <c r="O773" s="183"/>
      <c r="P773" s="183"/>
      <c r="Q773" s="183"/>
      <c r="R773" s="183"/>
      <c r="S773" s="183"/>
      <c r="T773" s="183"/>
      <c r="U773" s="183"/>
      <c r="V773" s="183"/>
      <c r="W773" s="183"/>
      <c r="X773" s="183"/>
      <c r="Y773" s="183"/>
      <c r="Z773" s="183"/>
      <c r="AA773" s="183"/>
      <c r="AB773" s="183"/>
      <c r="AC773" s="183"/>
      <c r="AD773" s="183"/>
      <c r="AE773" s="183"/>
      <c r="AF773" s="183"/>
      <c r="AG773" s="183"/>
      <c r="AH773" s="183"/>
      <c r="AI773" s="183"/>
      <c r="AJ773" s="183"/>
      <c r="AK773" s="183"/>
      <c r="AL773" s="183"/>
      <c r="AM773" s="183"/>
      <c r="AN773" s="183"/>
      <c r="AO773" s="183"/>
      <c r="AP773" s="183"/>
      <c r="AQ773" s="183"/>
      <c r="AR773" s="183"/>
      <c r="AS773" s="183"/>
      <c r="AT773" s="183"/>
      <c r="AU773" s="183"/>
      <c r="AV773" s="183"/>
      <c r="AW773" s="183"/>
      <c r="AX773" s="183"/>
      <c r="AY773" s="183"/>
      <c r="AZ773" s="183"/>
      <c r="BA773" s="183"/>
      <c r="BB773" s="183"/>
      <c r="BC773" s="183"/>
      <c r="BD773" s="183"/>
      <c r="BE773" s="183"/>
      <c r="BF773" s="183"/>
      <c r="BG773" s="183"/>
      <c r="BH773" s="183"/>
      <c r="BI773" s="183"/>
      <c r="BJ773" s="183"/>
      <c r="BK773" s="183"/>
      <c r="BL773" s="183"/>
      <c r="BM773" s="183"/>
      <c r="BN773" s="183"/>
      <c r="BO773" s="183"/>
      <c r="BP773" s="183"/>
      <c r="BQ773" s="183"/>
      <c r="BR773" s="183"/>
      <c r="BS773" s="183"/>
      <c r="BT773" s="183"/>
      <c r="BU773" s="183"/>
      <c r="BV773" s="183"/>
      <c r="BW773" s="183"/>
      <c r="BX773" s="183"/>
      <c r="BY773" s="183"/>
      <c r="BZ773" s="183"/>
      <c r="CA773" s="183"/>
      <c r="CB773" s="183"/>
      <c r="CC773" s="183"/>
      <c r="CD773" s="183"/>
      <c r="CE773" s="183"/>
      <c r="CF773" s="183"/>
      <c r="CG773" s="183"/>
      <c r="CH773" s="183"/>
      <c r="CI773" s="183"/>
      <c r="CJ773" s="183"/>
      <c r="CK773" s="183"/>
      <c r="CL773" s="183"/>
      <c r="CM773" s="183"/>
      <c r="CN773" s="183"/>
      <c r="CO773" s="183"/>
      <c r="CP773" s="183"/>
      <c r="CQ773" s="183"/>
      <c r="CR773" s="183"/>
      <c r="CS773" s="183"/>
      <c r="CT773" s="183"/>
      <c r="CU773" s="183"/>
      <c r="CV773" s="183"/>
      <c r="CW773" s="183"/>
      <c r="CX773" s="183"/>
      <c r="CY773" s="183"/>
      <c r="CZ773" s="183"/>
      <c r="DA773" s="183"/>
      <c r="DB773" s="183"/>
      <c r="DC773" s="183"/>
      <c r="DD773" s="183"/>
      <c r="DE773" s="183"/>
      <c r="DF773" s="183"/>
      <c r="DG773" s="183"/>
      <c r="DH773" s="183"/>
      <c r="DI773" s="183"/>
      <c r="DJ773" s="183"/>
      <c r="DK773" s="183"/>
      <c r="DL773" s="183"/>
      <c r="DM773" s="183"/>
      <c r="DN773" s="183"/>
      <c r="DO773" s="183"/>
      <c r="DP773" s="183"/>
      <c r="DQ773" s="183"/>
      <c r="DR773" s="183"/>
      <c r="DS773" s="183"/>
      <c r="DT773" s="183"/>
      <c r="DU773" s="183"/>
      <c r="DV773" s="183"/>
      <c r="DW773" s="183"/>
      <c r="DX773" s="183"/>
      <c r="DY773" s="183"/>
      <c r="DZ773" s="183"/>
      <c r="EA773" s="183"/>
      <c r="EB773" s="183"/>
      <c r="EC773" s="183"/>
      <c r="ED773" s="183"/>
      <c r="EE773" s="183"/>
      <c r="EF773" s="183"/>
      <c r="EG773" s="183"/>
      <c r="EH773" s="183"/>
      <c r="EI773" s="183"/>
      <c r="EJ773" s="183"/>
      <c r="EK773" s="183"/>
      <c r="EL773" s="183"/>
      <c r="EM773" s="183"/>
      <c r="EN773" s="183"/>
      <c r="EO773" s="183"/>
      <c r="EP773" s="183"/>
      <c r="EQ773" s="183"/>
      <c r="ER773" s="183"/>
      <c r="ES773" s="183"/>
      <c r="ET773" s="183"/>
      <c r="EU773" s="183"/>
      <c r="EV773" s="183"/>
      <c r="EW773" s="183"/>
      <c r="EX773" s="183"/>
      <c r="EY773" s="183"/>
      <c r="EZ773" s="183"/>
      <c r="FA773" s="183"/>
      <c r="FB773" s="183"/>
      <c r="FC773" s="183"/>
      <c r="FD773" s="183"/>
      <c r="FE773" s="183"/>
      <c r="FF773" s="183"/>
      <c r="FG773" s="183"/>
      <c r="FH773" s="183"/>
      <c r="FI773" s="183"/>
      <c r="FJ773" s="183"/>
      <c r="FK773" s="183"/>
      <c r="FL773" s="183"/>
      <c r="FM773" s="183"/>
      <c r="FN773" s="183"/>
      <c r="FO773" s="183"/>
      <c r="FP773" s="183"/>
      <c r="FQ773" s="183"/>
      <c r="FR773" s="183"/>
      <c r="FS773" s="183"/>
      <c r="FT773" s="183"/>
      <c r="FU773" s="183"/>
      <c r="FV773" s="183"/>
      <c r="FW773" s="183"/>
      <c r="FX773" s="183"/>
      <c r="FY773" s="183"/>
      <c r="FZ773" s="183"/>
      <c r="GA773" s="183"/>
      <c r="GB773" s="183"/>
      <c r="GC773" s="183"/>
      <c r="GD773" s="183"/>
      <c r="GE773" s="183"/>
      <c r="GF773" s="183"/>
      <c r="GG773" s="183"/>
      <c r="GH773" s="183"/>
      <c r="GI773" s="183"/>
      <c r="GJ773" s="183"/>
      <c r="GK773" s="183"/>
      <c r="GL773" s="183"/>
      <c r="GM773" s="183"/>
      <c r="GN773" s="183"/>
      <c r="GO773" s="183"/>
      <c r="GP773" s="183"/>
      <c r="GQ773" s="183"/>
      <c r="GR773" s="183"/>
      <c r="GS773" s="183"/>
      <c r="GT773" s="183"/>
      <c r="GU773" s="183"/>
      <c r="GV773" s="183"/>
      <c r="GW773" s="183"/>
      <c r="GX773" s="183"/>
      <c r="GY773" s="183"/>
      <c r="GZ773" s="183"/>
      <c r="HA773" s="183"/>
      <c r="HB773" s="183"/>
      <c r="HC773" s="183"/>
      <c r="HD773" s="183"/>
      <c r="HE773" s="183"/>
      <c r="HF773" s="183"/>
      <c r="HG773" s="183"/>
      <c r="HH773" s="183"/>
      <c r="HI773" s="183"/>
      <c r="HJ773" s="183"/>
      <c r="HK773" s="183"/>
      <c r="HL773" s="183"/>
      <c r="HM773" s="183"/>
      <c r="HN773" s="183"/>
      <c r="HO773" s="183"/>
      <c r="HP773" s="183"/>
      <c r="HQ773" s="183"/>
      <c r="HR773" s="183"/>
      <c r="HS773" s="183"/>
      <c r="HT773" s="183"/>
      <c r="HU773" s="183"/>
      <c r="HV773" s="183"/>
      <c r="HW773" s="183"/>
      <c r="HX773" s="183"/>
      <c r="HY773" s="183"/>
      <c r="HZ773" s="183"/>
      <c r="IA773" s="183"/>
      <c r="IB773" s="183"/>
      <c r="IC773" s="183"/>
      <c r="ID773" s="183"/>
      <c r="IE773" s="183"/>
      <c r="IF773" s="183"/>
      <c r="IG773" s="183"/>
      <c r="IH773" s="183"/>
      <c r="II773" s="183"/>
      <c r="IJ773" s="183"/>
      <c r="IK773" s="183"/>
      <c r="IL773" s="183"/>
      <c r="IM773" s="183"/>
      <c r="IN773" s="183"/>
      <c r="IO773" s="183"/>
      <c r="IP773" s="183"/>
      <c r="IQ773" s="183"/>
      <c r="IR773" s="183"/>
      <c r="IS773" s="183"/>
      <c r="IT773" s="183"/>
      <c r="IU773" s="183"/>
      <c r="IV773" s="183"/>
      <c r="IW773" s="183"/>
      <c r="IX773" s="183"/>
      <c r="IY773" s="183"/>
      <c r="IZ773" s="183"/>
      <c r="JA773" s="183"/>
      <c r="JB773" s="183"/>
      <c r="JC773" s="183"/>
      <c r="JD773" s="183"/>
      <c r="JE773" s="183"/>
      <c r="JF773" s="183"/>
      <c r="JG773" s="183"/>
      <c r="JH773" s="183"/>
      <c r="JI773" s="183"/>
      <c r="JJ773" s="183"/>
      <c r="JK773" s="183"/>
      <c r="JL773" s="183"/>
      <c r="JM773" s="183"/>
      <c r="JN773" s="183"/>
      <c r="JO773" s="183"/>
      <c r="JP773" s="183"/>
      <c r="JQ773" s="183"/>
      <c r="JR773" s="183"/>
      <c r="JS773" s="183"/>
      <c r="JT773" s="183"/>
      <c r="JU773" s="183"/>
      <c r="JV773" s="183"/>
      <c r="JW773" s="183"/>
      <c r="JX773" s="183"/>
      <c r="JY773" s="183"/>
      <c r="JZ773" s="183"/>
      <c r="KA773" s="183"/>
      <c r="KB773" s="183"/>
      <c r="KC773" s="183"/>
      <c r="KD773" s="183"/>
      <c r="KE773" s="183"/>
      <c r="KF773" s="183"/>
      <c r="KG773" s="183"/>
      <c r="KH773" s="183"/>
      <c r="KI773" s="183"/>
      <c r="KJ773" s="183"/>
      <c r="KK773" s="183"/>
      <c r="KL773" s="183"/>
      <c r="KM773" s="183"/>
      <c r="KN773" s="183"/>
      <c r="KO773" s="183"/>
      <c r="KP773" s="183"/>
      <c r="KQ773" s="183"/>
      <c r="KR773" s="183"/>
      <c r="KS773" s="183"/>
      <c r="KT773" s="183"/>
    </row>
    <row r="774" spans="1:306">
      <c r="A774" s="618">
        <v>17122</v>
      </c>
      <c r="B774" s="626" t="s">
        <v>345</v>
      </c>
      <c r="C774" s="620"/>
      <c r="D774" s="614"/>
      <c r="E774" s="620"/>
      <c r="F774" s="614"/>
      <c r="G774" s="611">
        <f t="shared" si="37"/>
        <v>0</v>
      </c>
      <c r="H774" s="183"/>
      <c r="K774" s="183"/>
      <c r="L774" s="183"/>
      <c r="M774" s="183"/>
      <c r="N774" s="183"/>
      <c r="O774" s="183"/>
      <c r="P774" s="183"/>
      <c r="Q774" s="183"/>
      <c r="R774" s="183"/>
      <c r="S774" s="183"/>
      <c r="T774" s="183"/>
      <c r="U774" s="183"/>
      <c r="V774" s="183"/>
      <c r="W774" s="183"/>
      <c r="X774" s="183"/>
      <c r="Y774" s="183"/>
      <c r="Z774" s="183"/>
      <c r="AA774" s="183"/>
      <c r="AB774" s="183"/>
      <c r="AC774" s="183"/>
      <c r="AD774" s="183"/>
      <c r="AE774" s="183"/>
      <c r="AF774" s="183"/>
      <c r="AG774" s="183"/>
      <c r="AH774" s="183"/>
      <c r="AI774" s="183"/>
      <c r="AJ774" s="183"/>
      <c r="AK774" s="183"/>
      <c r="AL774" s="183"/>
      <c r="AM774" s="183"/>
      <c r="AN774" s="183"/>
      <c r="AO774" s="183"/>
      <c r="AP774" s="183"/>
      <c r="AQ774" s="183"/>
      <c r="AR774" s="183"/>
      <c r="AS774" s="183"/>
      <c r="AT774" s="183"/>
      <c r="AU774" s="183"/>
      <c r="AV774" s="183"/>
      <c r="AW774" s="183"/>
      <c r="AX774" s="183"/>
      <c r="AY774" s="183"/>
      <c r="AZ774" s="183"/>
      <c r="BA774" s="183"/>
      <c r="BB774" s="183"/>
      <c r="BC774" s="183"/>
      <c r="BD774" s="183"/>
      <c r="BE774" s="183"/>
      <c r="BF774" s="183"/>
      <c r="BG774" s="183"/>
      <c r="BH774" s="183"/>
      <c r="BI774" s="183"/>
      <c r="BJ774" s="183"/>
      <c r="BK774" s="183"/>
      <c r="BL774" s="183"/>
      <c r="BM774" s="183"/>
      <c r="BN774" s="183"/>
      <c r="BO774" s="183"/>
      <c r="BP774" s="183"/>
      <c r="BQ774" s="183"/>
      <c r="BR774" s="183"/>
      <c r="BS774" s="183"/>
      <c r="BT774" s="183"/>
      <c r="BU774" s="183"/>
      <c r="BV774" s="183"/>
      <c r="BW774" s="183"/>
      <c r="BX774" s="183"/>
      <c r="BY774" s="183"/>
      <c r="BZ774" s="183"/>
      <c r="CA774" s="183"/>
      <c r="CB774" s="183"/>
      <c r="CC774" s="183"/>
      <c r="CD774" s="183"/>
      <c r="CE774" s="183"/>
      <c r="CF774" s="183"/>
      <c r="CG774" s="183"/>
      <c r="CH774" s="183"/>
      <c r="CI774" s="183"/>
      <c r="CJ774" s="183"/>
      <c r="CK774" s="183"/>
      <c r="CL774" s="183"/>
      <c r="CM774" s="183"/>
      <c r="CN774" s="183"/>
      <c r="CO774" s="183"/>
      <c r="CP774" s="183"/>
      <c r="CQ774" s="183"/>
      <c r="CR774" s="183"/>
      <c r="CS774" s="183"/>
      <c r="CT774" s="183"/>
      <c r="CU774" s="183"/>
      <c r="CV774" s="183"/>
      <c r="CW774" s="183"/>
      <c r="CX774" s="183"/>
      <c r="CY774" s="183"/>
      <c r="CZ774" s="183"/>
      <c r="DA774" s="183"/>
      <c r="DB774" s="183"/>
      <c r="DC774" s="183"/>
      <c r="DD774" s="183"/>
      <c r="DE774" s="183"/>
      <c r="DF774" s="183"/>
      <c r="DG774" s="183"/>
      <c r="DH774" s="183"/>
      <c r="DI774" s="183"/>
      <c r="DJ774" s="183"/>
      <c r="DK774" s="183"/>
      <c r="DL774" s="183"/>
      <c r="DM774" s="183"/>
      <c r="DN774" s="183"/>
      <c r="DO774" s="183"/>
      <c r="DP774" s="183"/>
      <c r="DQ774" s="183"/>
      <c r="DR774" s="183"/>
      <c r="DS774" s="183"/>
      <c r="DT774" s="183"/>
      <c r="DU774" s="183"/>
      <c r="DV774" s="183"/>
      <c r="DW774" s="183"/>
      <c r="DX774" s="183"/>
      <c r="DY774" s="183"/>
      <c r="DZ774" s="183"/>
      <c r="EA774" s="183"/>
      <c r="EB774" s="183"/>
      <c r="EC774" s="183"/>
      <c r="ED774" s="183"/>
      <c r="EE774" s="183"/>
      <c r="EF774" s="183"/>
      <c r="EG774" s="183"/>
      <c r="EH774" s="183"/>
      <c r="EI774" s="183"/>
      <c r="EJ774" s="183"/>
      <c r="EK774" s="183"/>
      <c r="EL774" s="183"/>
      <c r="EM774" s="183"/>
      <c r="EN774" s="183"/>
      <c r="EO774" s="183"/>
      <c r="EP774" s="183"/>
      <c r="EQ774" s="183"/>
      <c r="ER774" s="183"/>
      <c r="ES774" s="183"/>
      <c r="ET774" s="183"/>
      <c r="EU774" s="183"/>
      <c r="EV774" s="183"/>
      <c r="EW774" s="183"/>
      <c r="EX774" s="183"/>
      <c r="EY774" s="183"/>
      <c r="EZ774" s="183"/>
      <c r="FA774" s="183"/>
      <c r="FB774" s="183"/>
      <c r="FC774" s="183"/>
      <c r="FD774" s="183"/>
      <c r="FE774" s="183"/>
      <c r="FF774" s="183"/>
      <c r="FG774" s="183"/>
      <c r="FH774" s="183"/>
      <c r="FI774" s="183"/>
      <c r="FJ774" s="183"/>
      <c r="FK774" s="183"/>
      <c r="FL774" s="183"/>
      <c r="FM774" s="183"/>
      <c r="FN774" s="183"/>
      <c r="FO774" s="183"/>
      <c r="FP774" s="183"/>
      <c r="FQ774" s="183"/>
      <c r="FR774" s="183"/>
      <c r="FS774" s="183"/>
      <c r="FT774" s="183"/>
      <c r="FU774" s="183"/>
      <c r="FV774" s="183"/>
      <c r="FW774" s="183"/>
      <c r="FX774" s="183"/>
      <c r="FY774" s="183"/>
      <c r="FZ774" s="183"/>
      <c r="GA774" s="183"/>
      <c r="GB774" s="183"/>
      <c r="GC774" s="183"/>
      <c r="GD774" s="183"/>
      <c r="GE774" s="183"/>
      <c r="GF774" s="183"/>
      <c r="GG774" s="183"/>
      <c r="GH774" s="183"/>
      <c r="GI774" s="183"/>
      <c r="GJ774" s="183"/>
      <c r="GK774" s="183"/>
      <c r="GL774" s="183"/>
      <c r="GM774" s="183"/>
      <c r="GN774" s="183"/>
      <c r="GO774" s="183"/>
      <c r="GP774" s="183"/>
      <c r="GQ774" s="183"/>
      <c r="GR774" s="183"/>
      <c r="GS774" s="183"/>
      <c r="GT774" s="183"/>
      <c r="GU774" s="183"/>
      <c r="GV774" s="183"/>
      <c r="GW774" s="183"/>
      <c r="GX774" s="183"/>
      <c r="GY774" s="183"/>
      <c r="GZ774" s="183"/>
      <c r="HA774" s="183"/>
      <c r="HB774" s="183"/>
      <c r="HC774" s="183"/>
      <c r="HD774" s="183"/>
      <c r="HE774" s="183"/>
      <c r="HF774" s="183"/>
      <c r="HG774" s="183"/>
      <c r="HH774" s="183"/>
      <c r="HI774" s="183"/>
      <c r="HJ774" s="183"/>
      <c r="HK774" s="183"/>
      <c r="HL774" s="183"/>
      <c r="HM774" s="183"/>
      <c r="HN774" s="183"/>
      <c r="HO774" s="183"/>
      <c r="HP774" s="183"/>
      <c r="HQ774" s="183"/>
      <c r="HR774" s="183"/>
      <c r="HS774" s="183"/>
      <c r="HT774" s="183"/>
      <c r="HU774" s="183"/>
      <c r="HV774" s="183"/>
      <c r="HW774" s="183"/>
      <c r="HX774" s="183"/>
      <c r="HY774" s="183"/>
      <c r="HZ774" s="183"/>
      <c r="IA774" s="183"/>
      <c r="IB774" s="183"/>
      <c r="IC774" s="183"/>
      <c r="ID774" s="183"/>
      <c r="IE774" s="183"/>
      <c r="IF774" s="183"/>
      <c r="IG774" s="183"/>
      <c r="IH774" s="183"/>
      <c r="II774" s="183"/>
      <c r="IJ774" s="183"/>
      <c r="IK774" s="183"/>
      <c r="IL774" s="183"/>
      <c r="IM774" s="183"/>
      <c r="IN774" s="183"/>
      <c r="IO774" s="183"/>
      <c r="IP774" s="183"/>
      <c r="IQ774" s="183"/>
      <c r="IR774" s="183"/>
      <c r="IS774" s="183"/>
      <c r="IT774" s="183"/>
      <c r="IU774" s="183"/>
      <c r="IV774" s="183"/>
      <c r="IW774" s="183"/>
      <c r="IX774" s="183"/>
      <c r="IY774" s="183"/>
      <c r="IZ774" s="183"/>
      <c r="JA774" s="183"/>
      <c r="JB774" s="183"/>
      <c r="JC774" s="183"/>
      <c r="JD774" s="183"/>
      <c r="JE774" s="183"/>
      <c r="JF774" s="183"/>
      <c r="JG774" s="183"/>
      <c r="JH774" s="183"/>
      <c r="JI774" s="183"/>
      <c r="JJ774" s="183"/>
      <c r="JK774" s="183"/>
      <c r="JL774" s="183"/>
      <c r="JM774" s="183"/>
      <c r="JN774" s="183"/>
      <c r="JO774" s="183"/>
      <c r="JP774" s="183"/>
      <c r="JQ774" s="183"/>
      <c r="JR774" s="183"/>
      <c r="JS774" s="183"/>
      <c r="JT774" s="183"/>
      <c r="JU774" s="183"/>
      <c r="JV774" s="183"/>
      <c r="JW774" s="183"/>
      <c r="JX774" s="183"/>
      <c r="JY774" s="183"/>
      <c r="JZ774" s="183"/>
      <c r="KA774" s="183"/>
      <c r="KB774" s="183"/>
      <c r="KC774" s="183"/>
      <c r="KD774" s="183"/>
      <c r="KE774" s="183"/>
      <c r="KF774" s="183"/>
      <c r="KG774" s="183"/>
      <c r="KH774" s="183"/>
      <c r="KI774" s="183"/>
      <c r="KJ774" s="183"/>
      <c r="KK774" s="183"/>
      <c r="KL774" s="183"/>
      <c r="KM774" s="183"/>
      <c r="KN774" s="183"/>
      <c r="KO774" s="183"/>
      <c r="KP774" s="183"/>
      <c r="KQ774" s="183"/>
      <c r="KR774" s="183"/>
      <c r="KS774" s="183"/>
      <c r="KT774" s="183"/>
    </row>
    <row r="775" spans="1:306">
      <c r="A775" s="618">
        <v>1713</v>
      </c>
      <c r="B775" s="626" t="s">
        <v>347</v>
      </c>
      <c r="C775" s="611">
        <f>SUM(C776:C777)</f>
        <v>0</v>
      </c>
      <c r="D775" s="614"/>
      <c r="E775" s="611">
        <f>SUM(E776:E777)</f>
        <v>0</v>
      </c>
      <c r="F775" s="614"/>
      <c r="G775" s="611">
        <f t="shared" si="37"/>
        <v>0</v>
      </c>
      <c r="H775" s="183"/>
      <c r="K775" s="183"/>
      <c r="L775" s="183"/>
      <c r="M775" s="183"/>
      <c r="N775" s="183"/>
      <c r="O775" s="183"/>
      <c r="P775" s="183"/>
      <c r="Q775" s="183"/>
      <c r="R775" s="183"/>
      <c r="S775" s="183"/>
      <c r="T775" s="183"/>
      <c r="U775" s="183"/>
      <c r="V775" s="183"/>
      <c r="W775" s="183"/>
      <c r="X775" s="183"/>
      <c r="Y775" s="183"/>
      <c r="Z775" s="183"/>
      <c r="AA775" s="183"/>
      <c r="AB775" s="183"/>
      <c r="AC775" s="183"/>
      <c r="AD775" s="183"/>
      <c r="AE775" s="183"/>
      <c r="AF775" s="183"/>
      <c r="AG775" s="183"/>
      <c r="AH775" s="183"/>
      <c r="AI775" s="183"/>
      <c r="AJ775" s="183"/>
      <c r="AK775" s="183"/>
      <c r="AL775" s="183"/>
      <c r="AM775" s="183"/>
      <c r="AN775" s="183"/>
      <c r="AO775" s="183"/>
      <c r="AP775" s="183"/>
      <c r="AQ775" s="183"/>
      <c r="AR775" s="183"/>
      <c r="AS775" s="183"/>
      <c r="AT775" s="183"/>
      <c r="AU775" s="183"/>
      <c r="AV775" s="183"/>
      <c r="AW775" s="183"/>
      <c r="AX775" s="183"/>
      <c r="AY775" s="183"/>
      <c r="AZ775" s="183"/>
      <c r="BA775" s="183"/>
      <c r="BB775" s="183"/>
      <c r="BC775" s="183"/>
      <c r="BD775" s="183"/>
      <c r="BE775" s="183"/>
      <c r="BF775" s="183"/>
      <c r="BG775" s="183"/>
      <c r="BH775" s="183"/>
      <c r="BI775" s="183"/>
      <c r="BJ775" s="183"/>
      <c r="BK775" s="183"/>
      <c r="BL775" s="183"/>
      <c r="BM775" s="183"/>
      <c r="BN775" s="183"/>
      <c r="BO775" s="183"/>
      <c r="BP775" s="183"/>
      <c r="BQ775" s="183"/>
      <c r="BR775" s="183"/>
      <c r="BS775" s="183"/>
      <c r="BT775" s="183"/>
      <c r="BU775" s="183"/>
      <c r="BV775" s="183"/>
      <c r="BW775" s="183"/>
      <c r="BX775" s="183"/>
      <c r="BY775" s="183"/>
      <c r="BZ775" s="183"/>
      <c r="CA775" s="183"/>
      <c r="CB775" s="183"/>
      <c r="CC775" s="183"/>
      <c r="CD775" s="183"/>
      <c r="CE775" s="183"/>
      <c r="CF775" s="183"/>
      <c r="CG775" s="183"/>
      <c r="CH775" s="183"/>
      <c r="CI775" s="183"/>
      <c r="CJ775" s="183"/>
      <c r="CK775" s="183"/>
      <c r="CL775" s="183"/>
      <c r="CM775" s="183"/>
      <c r="CN775" s="183"/>
      <c r="CO775" s="183"/>
      <c r="CP775" s="183"/>
      <c r="CQ775" s="183"/>
      <c r="CR775" s="183"/>
      <c r="CS775" s="183"/>
      <c r="CT775" s="183"/>
      <c r="CU775" s="183"/>
      <c r="CV775" s="183"/>
      <c r="CW775" s="183"/>
      <c r="CX775" s="183"/>
      <c r="CY775" s="183"/>
      <c r="CZ775" s="183"/>
      <c r="DA775" s="183"/>
      <c r="DB775" s="183"/>
      <c r="DC775" s="183"/>
      <c r="DD775" s="183"/>
      <c r="DE775" s="183"/>
      <c r="DF775" s="183"/>
      <c r="DG775" s="183"/>
      <c r="DH775" s="183"/>
      <c r="DI775" s="183"/>
      <c r="DJ775" s="183"/>
      <c r="DK775" s="183"/>
      <c r="DL775" s="183"/>
      <c r="DM775" s="183"/>
      <c r="DN775" s="183"/>
      <c r="DO775" s="183"/>
      <c r="DP775" s="183"/>
      <c r="DQ775" s="183"/>
      <c r="DR775" s="183"/>
      <c r="DS775" s="183"/>
      <c r="DT775" s="183"/>
      <c r="DU775" s="183"/>
      <c r="DV775" s="183"/>
      <c r="DW775" s="183"/>
      <c r="DX775" s="183"/>
      <c r="DY775" s="183"/>
      <c r="DZ775" s="183"/>
      <c r="EA775" s="183"/>
      <c r="EB775" s="183"/>
      <c r="EC775" s="183"/>
      <c r="ED775" s="183"/>
      <c r="EE775" s="183"/>
      <c r="EF775" s="183"/>
      <c r="EG775" s="183"/>
      <c r="EH775" s="183"/>
      <c r="EI775" s="183"/>
      <c r="EJ775" s="183"/>
      <c r="EK775" s="183"/>
      <c r="EL775" s="183"/>
      <c r="EM775" s="183"/>
      <c r="EN775" s="183"/>
      <c r="EO775" s="183"/>
      <c r="EP775" s="183"/>
      <c r="EQ775" s="183"/>
      <c r="ER775" s="183"/>
      <c r="ES775" s="183"/>
      <c r="ET775" s="183"/>
      <c r="EU775" s="183"/>
      <c r="EV775" s="183"/>
      <c r="EW775" s="183"/>
      <c r="EX775" s="183"/>
      <c r="EY775" s="183"/>
      <c r="EZ775" s="183"/>
      <c r="FA775" s="183"/>
      <c r="FB775" s="183"/>
      <c r="FC775" s="183"/>
      <c r="FD775" s="183"/>
      <c r="FE775" s="183"/>
      <c r="FF775" s="183"/>
      <c r="FG775" s="183"/>
      <c r="FH775" s="183"/>
      <c r="FI775" s="183"/>
      <c r="FJ775" s="183"/>
      <c r="FK775" s="183"/>
      <c r="FL775" s="183"/>
      <c r="FM775" s="183"/>
      <c r="FN775" s="183"/>
      <c r="FO775" s="183"/>
      <c r="FP775" s="183"/>
      <c r="FQ775" s="183"/>
      <c r="FR775" s="183"/>
      <c r="FS775" s="183"/>
      <c r="FT775" s="183"/>
      <c r="FU775" s="183"/>
      <c r="FV775" s="183"/>
      <c r="FW775" s="183"/>
      <c r="FX775" s="183"/>
      <c r="FY775" s="183"/>
      <c r="FZ775" s="183"/>
      <c r="GA775" s="183"/>
      <c r="GB775" s="183"/>
      <c r="GC775" s="183"/>
      <c r="GD775" s="183"/>
      <c r="GE775" s="183"/>
      <c r="GF775" s="183"/>
      <c r="GG775" s="183"/>
      <c r="GH775" s="183"/>
      <c r="GI775" s="183"/>
      <c r="GJ775" s="183"/>
      <c r="GK775" s="183"/>
      <c r="GL775" s="183"/>
      <c r="GM775" s="183"/>
      <c r="GN775" s="183"/>
      <c r="GO775" s="183"/>
      <c r="GP775" s="183"/>
      <c r="GQ775" s="183"/>
      <c r="GR775" s="183"/>
      <c r="GS775" s="183"/>
      <c r="GT775" s="183"/>
      <c r="GU775" s="183"/>
      <c r="GV775" s="183"/>
      <c r="GW775" s="183"/>
      <c r="GX775" s="183"/>
      <c r="GY775" s="183"/>
      <c r="GZ775" s="183"/>
      <c r="HA775" s="183"/>
      <c r="HB775" s="183"/>
      <c r="HC775" s="183"/>
      <c r="HD775" s="183"/>
      <c r="HE775" s="183"/>
      <c r="HF775" s="183"/>
      <c r="HG775" s="183"/>
      <c r="HH775" s="183"/>
      <c r="HI775" s="183"/>
      <c r="HJ775" s="183"/>
      <c r="HK775" s="183"/>
      <c r="HL775" s="183"/>
      <c r="HM775" s="183"/>
      <c r="HN775" s="183"/>
      <c r="HO775" s="183"/>
      <c r="HP775" s="183"/>
      <c r="HQ775" s="183"/>
      <c r="HR775" s="183"/>
      <c r="HS775" s="183"/>
      <c r="HT775" s="183"/>
      <c r="HU775" s="183"/>
      <c r="HV775" s="183"/>
      <c r="HW775" s="183"/>
      <c r="HX775" s="183"/>
      <c r="HY775" s="183"/>
      <c r="HZ775" s="183"/>
      <c r="IA775" s="183"/>
      <c r="IB775" s="183"/>
      <c r="IC775" s="183"/>
      <c r="ID775" s="183"/>
      <c r="IE775" s="183"/>
      <c r="IF775" s="183"/>
      <c r="IG775" s="183"/>
      <c r="IH775" s="183"/>
      <c r="II775" s="183"/>
      <c r="IJ775" s="183"/>
      <c r="IK775" s="183"/>
      <c r="IL775" s="183"/>
      <c r="IM775" s="183"/>
      <c r="IN775" s="183"/>
      <c r="IO775" s="183"/>
      <c r="IP775" s="183"/>
      <c r="IQ775" s="183"/>
      <c r="IR775" s="183"/>
      <c r="IS775" s="183"/>
      <c r="IT775" s="183"/>
      <c r="IU775" s="183"/>
      <c r="IV775" s="183"/>
      <c r="IW775" s="183"/>
      <c r="IX775" s="183"/>
      <c r="IY775" s="183"/>
      <c r="IZ775" s="183"/>
      <c r="JA775" s="183"/>
      <c r="JB775" s="183"/>
      <c r="JC775" s="183"/>
      <c r="JD775" s="183"/>
      <c r="JE775" s="183"/>
      <c r="JF775" s="183"/>
      <c r="JG775" s="183"/>
      <c r="JH775" s="183"/>
      <c r="JI775" s="183"/>
      <c r="JJ775" s="183"/>
      <c r="JK775" s="183"/>
      <c r="JL775" s="183"/>
      <c r="JM775" s="183"/>
      <c r="JN775" s="183"/>
      <c r="JO775" s="183"/>
      <c r="JP775" s="183"/>
      <c r="JQ775" s="183"/>
      <c r="JR775" s="183"/>
      <c r="JS775" s="183"/>
      <c r="JT775" s="183"/>
      <c r="JU775" s="183"/>
      <c r="JV775" s="183"/>
      <c r="JW775" s="183"/>
      <c r="JX775" s="183"/>
      <c r="JY775" s="183"/>
      <c r="JZ775" s="183"/>
      <c r="KA775" s="183"/>
      <c r="KB775" s="183"/>
      <c r="KC775" s="183"/>
      <c r="KD775" s="183"/>
      <c r="KE775" s="183"/>
      <c r="KF775" s="183"/>
      <c r="KG775" s="183"/>
      <c r="KH775" s="183"/>
      <c r="KI775" s="183"/>
      <c r="KJ775" s="183"/>
      <c r="KK775" s="183"/>
      <c r="KL775" s="183"/>
      <c r="KM775" s="183"/>
      <c r="KN775" s="183"/>
      <c r="KO775" s="183"/>
      <c r="KP775" s="183"/>
      <c r="KQ775" s="183"/>
      <c r="KR775" s="183"/>
      <c r="KS775" s="183"/>
      <c r="KT775" s="183"/>
    </row>
    <row r="776" spans="1:306">
      <c r="A776" s="618">
        <v>17131</v>
      </c>
      <c r="B776" s="626" t="s">
        <v>344</v>
      </c>
      <c r="C776" s="620"/>
      <c r="D776" s="614"/>
      <c r="E776" s="620"/>
      <c r="F776" s="614"/>
      <c r="G776" s="611">
        <f t="shared" si="37"/>
        <v>0</v>
      </c>
      <c r="H776" s="183"/>
      <c r="K776" s="183"/>
      <c r="L776" s="183"/>
      <c r="M776" s="183"/>
      <c r="N776" s="183"/>
      <c r="O776" s="183"/>
      <c r="P776" s="183"/>
      <c r="Q776" s="183"/>
      <c r="R776" s="183"/>
      <c r="S776" s="183"/>
      <c r="T776" s="183"/>
      <c r="U776" s="183"/>
      <c r="V776" s="183"/>
      <c r="W776" s="183"/>
      <c r="X776" s="183"/>
      <c r="Y776" s="183"/>
      <c r="Z776" s="183"/>
      <c r="AA776" s="183"/>
      <c r="AB776" s="183"/>
      <c r="AC776" s="183"/>
      <c r="AD776" s="183"/>
      <c r="AE776" s="183"/>
      <c r="AF776" s="183"/>
      <c r="AG776" s="183"/>
      <c r="AH776" s="183"/>
      <c r="AI776" s="183"/>
      <c r="AJ776" s="183"/>
      <c r="AK776" s="183"/>
      <c r="AL776" s="183"/>
      <c r="AM776" s="183"/>
      <c r="AN776" s="183"/>
      <c r="AO776" s="183"/>
      <c r="AP776" s="183"/>
      <c r="AQ776" s="183"/>
      <c r="AR776" s="183"/>
      <c r="AS776" s="183"/>
      <c r="AT776" s="183"/>
      <c r="AU776" s="183"/>
      <c r="AV776" s="183"/>
      <c r="AW776" s="183"/>
      <c r="AX776" s="183"/>
      <c r="AY776" s="183"/>
      <c r="AZ776" s="183"/>
      <c r="BA776" s="183"/>
      <c r="BB776" s="183"/>
      <c r="BC776" s="183"/>
      <c r="BD776" s="183"/>
      <c r="BE776" s="183"/>
      <c r="BF776" s="183"/>
      <c r="BG776" s="183"/>
      <c r="BH776" s="183"/>
      <c r="BI776" s="183"/>
      <c r="BJ776" s="183"/>
      <c r="BK776" s="183"/>
      <c r="BL776" s="183"/>
      <c r="BM776" s="183"/>
      <c r="BN776" s="183"/>
      <c r="BO776" s="183"/>
      <c r="BP776" s="183"/>
      <c r="BQ776" s="183"/>
      <c r="BR776" s="183"/>
      <c r="BS776" s="183"/>
      <c r="BT776" s="183"/>
      <c r="BU776" s="183"/>
      <c r="BV776" s="183"/>
      <c r="BW776" s="183"/>
      <c r="BX776" s="183"/>
      <c r="BY776" s="183"/>
      <c r="BZ776" s="183"/>
      <c r="CA776" s="183"/>
      <c r="CB776" s="183"/>
      <c r="CC776" s="183"/>
      <c r="CD776" s="183"/>
      <c r="CE776" s="183"/>
      <c r="CF776" s="183"/>
      <c r="CG776" s="183"/>
      <c r="CH776" s="183"/>
      <c r="CI776" s="183"/>
      <c r="CJ776" s="183"/>
      <c r="CK776" s="183"/>
      <c r="CL776" s="183"/>
      <c r="CM776" s="183"/>
      <c r="CN776" s="183"/>
      <c r="CO776" s="183"/>
      <c r="CP776" s="183"/>
      <c r="CQ776" s="183"/>
      <c r="CR776" s="183"/>
      <c r="CS776" s="183"/>
      <c r="CT776" s="183"/>
      <c r="CU776" s="183"/>
      <c r="CV776" s="183"/>
      <c r="CW776" s="183"/>
      <c r="CX776" s="183"/>
      <c r="CY776" s="183"/>
      <c r="CZ776" s="183"/>
      <c r="DA776" s="183"/>
      <c r="DB776" s="183"/>
      <c r="DC776" s="183"/>
      <c r="DD776" s="183"/>
      <c r="DE776" s="183"/>
      <c r="DF776" s="183"/>
      <c r="DG776" s="183"/>
      <c r="DH776" s="183"/>
      <c r="DI776" s="183"/>
      <c r="DJ776" s="183"/>
      <c r="DK776" s="183"/>
      <c r="DL776" s="183"/>
      <c r="DM776" s="183"/>
      <c r="DN776" s="183"/>
      <c r="DO776" s="183"/>
      <c r="DP776" s="183"/>
      <c r="DQ776" s="183"/>
      <c r="DR776" s="183"/>
      <c r="DS776" s="183"/>
      <c r="DT776" s="183"/>
      <c r="DU776" s="183"/>
      <c r="DV776" s="183"/>
      <c r="DW776" s="183"/>
      <c r="DX776" s="183"/>
      <c r="DY776" s="183"/>
      <c r="DZ776" s="183"/>
      <c r="EA776" s="183"/>
      <c r="EB776" s="183"/>
      <c r="EC776" s="183"/>
      <c r="ED776" s="183"/>
      <c r="EE776" s="183"/>
      <c r="EF776" s="183"/>
      <c r="EG776" s="183"/>
      <c r="EH776" s="183"/>
      <c r="EI776" s="183"/>
      <c r="EJ776" s="183"/>
      <c r="EK776" s="183"/>
      <c r="EL776" s="183"/>
      <c r="EM776" s="183"/>
      <c r="EN776" s="183"/>
      <c r="EO776" s="183"/>
      <c r="EP776" s="183"/>
      <c r="EQ776" s="183"/>
      <c r="ER776" s="183"/>
      <c r="ES776" s="183"/>
      <c r="ET776" s="183"/>
      <c r="EU776" s="183"/>
      <c r="EV776" s="183"/>
      <c r="EW776" s="183"/>
      <c r="EX776" s="183"/>
      <c r="EY776" s="183"/>
      <c r="EZ776" s="183"/>
      <c r="FA776" s="183"/>
      <c r="FB776" s="183"/>
      <c r="FC776" s="183"/>
      <c r="FD776" s="183"/>
      <c r="FE776" s="183"/>
      <c r="FF776" s="183"/>
      <c r="FG776" s="183"/>
      <c r="FH776" s="183"/>
      <c r="FI776" s="183"/>
      <c r="FJ776" s="183"/>
      <c r="FK776" s="183"/>
      <c r="FL776" s="183"/>
      <c r="FM776" s="183"/>
      <c r="FN776" s="183"/>
      <c r="FO776" s="183"/>
      <c r="FP776" s="183"/>
      <c r="FQ776" s="183"/>
      <c r="FR776" s="183"/>
      <c r="FS776" s="183"/>
      <c r="FT776" s="183"/>
      <c r="FU776" s="183"/>
      <c r="FV776" s="183"/>
      <c r="FW776" s="183"/>
      <c r="FX776" s="183"/>
      <c r="FY776" s="183"/>
      <c r="FZ776" s="183"/>
      <c r="GA776" s="183"/>
      <c r="GB776" s="183"/>
      <c r="GC776" s="183"/>
      <c r="GD776" s="183"/>
      <c r="GE776" s="183"/>
      <c r="GF776" s="183"/>
      <c r="GG776" s="183"/>
      <c r="GH776" s="183"/>
      <c r="GI776" s="183"/>
      <c r="GJ776" s="183"/>
      <c r="GK776" s="183"/>
      <c r="GL776" s="183"/>
      <c r="GM776" s="183"/>
      <c r="GN776" s="183"/>
      <c r="GO776" s="183"/>
      <c r="GP776" s="183"/>
      <c r="GQ776" s="183"/>
      <c r="GR776" s="183"/>
      <c r="GS776" s="183"/>
      <c r="GT776" s="183"/>
      <c r="GU776" s="183"/>
      <c r="GV776" s="183"/>
      <c r="GW776" s="183"/>
      <c r="GX776" s="183"/>
      <c r="GY776" s="183"/>
      <c r="GZ776" s="183"/>
      <c r="HA776" s="183"/>
      <c r="HB776" s="183"/>
      <c r="HC776" s="183"/>
      <c r="HD776" s="183"/>
      <c r="HE776" s="183"/>
      <c r="HF776" s="183"/>
      <c r="HG776" s="183"/>
      <c r="HH776" s="183"/>
      <c r="HI776" s="183"/>
      <c r="HJ776" s="183"/>
      <c r="HK776" s="183"/>
      <c r="HL776" s="183"/>
      <c r="HM776" s="183"/>
      <c r="HN776" s="183"/>
      <c r="HO776" s="183"/>
      <c r="HP776" s="183"/>
      <c r="HQ776" s="183"/>
      <c r="HR776" s="183"/>
      <c r="HS776" s="183"/>
      <c r="HT776" s="183"/>
      <c r="HU776" s="183"/>
      <c r="HV776" s="183"/>
      <c r="HW776" s="183"/>
      <c r="HX776" s="183"/>
      <c r="HY776" s="183"/>
      <c r="HZ776" s="183"/>
      <c r="IA776" s="183"/>
      <c r="IB776" s="183"/>
      <c r="IC776" s="183"/>
      <c r="ID776" s="183"/>
      <c r="IE776" s="183"/>
      <c r="IF776" s="183"/>
      <c r="IG776" s="183"/>
      <c r="IH776" s="183"/>
      <c r="II776" s="183"/>
      <c r="IJ776" s="183"/>
      <c r="IK776" s="183"/>
      <c r="IL776" s="183"/>
      <c r="IM776" s="183"/>
      <c r="IN776" s="183"/>
      <c r="IO776" s="183"/>
      <c r="IP776" s="183"/>
      <c r="IQ776" s="183"/>
      <c r="IR776" s="183"/>
      <c r="IS776" s="183"/>
      <c r="IT776" s="183"/>
      <c r="IU776" s="183"/>
      <c r="IV776" s="183"/>
      <c r="IW776" s="183"/>
      <c r="IX776" s="183"/>
      <c r="IY776" s="183"/>
      <c r="IZ776" s="183"/>
      <c r="JA776" s="183"/>
      <c r="JB776" s="183"/>
      <c r="JC776" s="183"/>
      <c r="JD776" s="183"/>
      <c r="JE776" s="183"/>
      <c r="JF776" s="183"/>
      <c r="JG776" s="183"/>
      <c r="JH776" s="183"/>
      <c r="JI776" s="183"/>
      <c r="JJ776" s="183"/>
      <c r="JK776" s="183"/>
      <c r="JL776" s="183"/>
      <c r="JM776" s="183"/>
      <c r="JN776" s="183"/>
      <c r="JO776" s="183"/>
      <c r="JP776" s="183"/>
      <c r="JQ776" s="183"/>
      <c r="JR776" s="183"/>
      <c r="JS776" s="183"/>
      <c r="JT776" s="183"/>
      <c r="JU776" s="183"/>
      <c r="JV776" s="183"/>
      <c r="JW776" s="183"/>
      <c r="JX776" s="183"/>
      <c r="JY776" s="183"/>
      <c r="JZ776" s="183"/>
      <c r="KA776" s="183"/>
      <c r="KB776" s="183"/>
      <c r="KC776" s="183"/>
      <c r="KD776" s="183"/>
      <c r="KE776" s="183"/>
      <c r="KF776" s="183"/>
      <c r="KG776" s="183"/>
      <c r="KH776" s="183"/>
      <c r="KI776" s="183"/>
      <c r="KJ776" s="183"/>
      <c r="KK776" s="183"/>
      <c r="KL776" s="183"/>
      <c r="KM776" s="183"/>
      <c r="KN776" s="183"/>
      <c r="KO776" s="183"/>
      <c r="KP776" s="183"/>
      <c r="KQ776" s="183"/>
      <c r="KR776" s="183"/>
      <c r="KS776" s="183"/>
      <c r="KT776" s="183"/>
    </row>
    <row r="777" spans="1:306">
      <c r="A777" s="618">
        <v>17132</v>
      </c>
      <c r="B777" s="626" t="s">
        <v>345</v>
      </c>
      <c r="C777" s="620"/>
      <c r="D777" s="614"/>
      <c r="E777" s="620"/>
      <c r="F777" s="614"/>
      <c r="G777" s="611">
        <f t="shared" si="37"/>
        <v>0</v>
      </c>
      <c r="H777" s="183"/>
      <c r="K777" s="183"/>
      <c r="L777" s="183"/>
      <c r="M777" s="183"/>
      <c r="N777" s="183"/>
      <c r="O777" s="183"/>
      <c r="P777" s="183"/>
      <c r="Q777" s="183"/>
      <c r="R777" s="183"/>
      <c r="S777" s="183"/>
      <c r="T777" s="183"/>
      <c r="U777" s="183"/>
      <c r="V777" s="183"/>
      <c r="W777" s="183"/>
      <c r="X777" s="183"/>
      <c r="Y777" s="183"/>
      <c r="Z777" s="183"/>
      <c r="AA777" s="183"/>
      <c r="AB777" s="183"/>
      <c r="AC777" s="183"/>
      <c r="AD777" s="183"/>
      <c r="AE777" s="183"/>
      <c r="AF777" s="183"/>
      <c r="AG777" s="183"/>
      <c r="AH777" s="183"/>
      <c r="AI777" s="183"/>
      <c r="AJ777" s="183"/>
      <c r="AK777" s="183"/>
      <c r="AL777" s="183"/>
      <c r="AM777" s="183"/>
      <c r="AN777" s="183"/>
      <c r="AO777" s="183"/>
      <c r="AP777" s="183"/>
      <c r="AQ777" s="183"/>
      <c r="AR777" s="183"/>
      <c r="AS777" s="183"/>
      <c r="AT777" s="183"/>
      <c r="AU777" s="183"/>
      <c r="AV777" s="183"/>
      <c r="AW777" s="183"/>
      <c r="AX777" s="183"/>
      <c r="AY777" s="183"/>
      <c r="AZ777" s="183"/>
      <c r="BA777" s="183"/>
      <c r="BB777" s="183"/>
      <c r="BC777" s="183"/>
      <c r="BD777" s="183"/>
      <c r="BE777" s="183"/>
      <c r="BF777" s="183"/>
      <c r="BG777" s="183"/>
      <c r="BH777" s="183"/>
      <c r="BI777" s="183"/>
      <c r="BJ777" s="183"/>
      <c r="BK777" s="183"/>
      <c r="BL777" s="183"/>
      <c r="BM777" s="183"/>
      <c r="BN777" s="183"/>
      <c r="BO777" s="183"/>
      <c r="BP777" s="183"/>
      <c r="BQ777" s="183"/>
      <c r="BR777" s="183"/>
      <c r="BS777" s="183"/>
      <c r="BT777" s="183"/>
      <c r="BU777" s="183"/>
      <c r="BV777" s="183"/>
      <c r="BW777" s="183"/>
      <c r="BX777" s="183"/>
      <c r="BY777" s="183"/>
      <c r="BZ777" s="183"/>
      <c r="CA777" s="183"/>
      <c r="CB777" s="183"/>
      <c r="CC777" s="183"/>
      <c r="CD777" s="183"/>
      <c r="CE777" s="183"/>
      <c r="CF777" s="183"/>
      <c r="CG777" s="183"/>
      <c r="CH777" s="183"/>
      <c r="CI777" s="183"/>
      <c r="CJ777" s="183"/>
      <c r="CK777" s="183"/>
      <c r="CL777" s="183"/>
      <c r="CM777" s="183"/>
      <c r="CN777" s="183"/>
      <c r="CO777" s="183"/>
      <c r="CP777" s="183"/>
      <c r="CQ777" s="183"/>
      <c r="CR777" s="183"/>
      <c r="CS777" s="183"/>
      <c r="CT777" s="183"/>
      <c r="CU777" s="183"/>
      <c r="CV777" s="183"/>
      <c r="CW777" s="183"/>
      <c r="CX777" s="183"/>
      <c r="CY777" s="183"/>
      <c r="CZ777" s="183"/>
      <c r="DA777" s="183"/>
      <c r="DB777" s="183"/>
      <c r="DC777" s="183"/>
      <c r="DD777" s="183"/>
      <c r="DE777" s="183"/>
      <c r="DF777" s="183"/>
      <c r="DG777" s="183"/>
      <c r="DH777" s="183"/>
      <c r="DI777" s="183"/>
      <c r="DJ777" s="183"/>
      <c r="DK777" s="183"/>
      <c r="DL777" s="183"/>
      <c r="DM777" s="183"/>
      <c r="DN777" s="183"/>
      <c r="DO777" s="183"/>
      <c r="DP777" s="183"/>
      <c r="DQ777" s="183"/>
      <c r="DR777" s="183"/>
      <c r="DS777" s="183"/>
      <c r="DT777" s="183"/>
      <c r="DU777" s="183"/>
      <c r="DV777" s="183"/>
      <c r="DW777" s="183"/>
      <c r="DX777" s="183"/>
      <c r="DY777" s="183"/>
      <c r="DZ777" s="183"/>
      <c r="EA777" s="183"/>
      <c r="EB777" s="183"/>
      <c r="EC777" s="183"/>
      <c r="ED777" s="183"/>
      <c r="EE777" s="183"/>
      <c r="EF777" s="183"/>
      <c r="EG777" s="183"/>
      <c r="EH777" s="183"/>
      <c r="EI777" s="183"/>
      <c r="EJ777" s="183"/>
      <c r="EK777" s="183"/>
      <c r="EL777" s="183"/>
      <c r="EM777" s="183"/>
      <c r="EN777" s="183"/>
      <c r="EO777" s="183"/>
      <c r="EP777" s="183"/>
      <c r="EQ777" s="183"/>
      <c r="ER777" s="183"/>
      <c r="ES777" s="183"/>
      <c r="ET777" s="183"/>
      <c r="EU777" s="183"/>
      <c r="EV777" s="183"/>
      <c r="EW777" s="183"/>
      <c r="EX777" s="183"/>
      <c r="EY777" s="183"/>
      <c r="EZ777" s="183"/>
      <c r="FA777" s="183"/>
      <c r="FB777" s="183"/>
      <c r="FC777" s="183"/>
      <c r="FD777" s="183"/>
      <c r="FE777" s="183"/>
      <c r="FF777" s="183"/>
      <c r="FG777" s="183"/>
      <c r="FH777" s="183"/>
      <c r="FI777" s="183"/>
      <c r="FJ777" s="183"/>
      <c r="FK777" s="183"/>
      <c r="FL777" s="183"/>
      <c r="FM777" s="183"/>
      <c r="FN777" s="183"/>
      <c r="FO777" s="183"/>
      <c r="FP777" s="183"/>
      <c r="FQ777" s="183"/>
      <c r="FR777" s="183"/>
      <c r="FS777" s="183"/>
      <c r="FT777" s="183"/>
      <c r="FU777" s="183"/>
      <c r="FV777" s="183"/>
      <c r="FW777" s="183"/>
      <c r="FX777" s="183"/>
      <c r="FY777" s="183"/>
      <c r="FZ777" s="183"/>
      <c r="GA777" s="183"/>
      <c r="GB777" s="183"/>
      <c r="GC777" s="183"/>
      <c r="GD777" s="183"/>
      <c r="GE777" s="183"/>
      <c r="GF777" s="183"/>
      <c r="GG777" s="183"/>
      <c r="GH777" s="183"/>
      <c r="GI777" s="183"/>
      <c r="GJ777" s="183"/>
      <c r="GK777" s="183"/>
      <c r="GL777" s="183"/>
      <c r="GM777" s="183"/>
      <c r="GN777" s="183"/>
      <c r="GO777" s="183"/>
      <c r="GP777" s="183"/>
      <c r="GQ777" s="183"/>
      <c r="GR777" s="183"/>
      <c r="GS777" s="183"/>
      <c r="GT777" s="183"/>
      <c r="GU777" s="183"/>
      <c r="GV777" s="183"/>
      <c r="GW777" s="183"/>
      <c r="GX777" s="183"/>
      <c r="GY777" s="183"/>
      <c r="GZ777" s="183"/>
      <c r="HA777" s="183"/>
      <c r="HB777" s="183"/>
      <c r="HC777" s="183"/>
      <c r="HD777" s="183"/>
      <c r="HE777" s="183"/>
      <c r="HF777" s="183"/>
      <c r="HG777" s="183"/>
      <c r="HH777" s="183"/>
      <c r="HI777" s="183"/>
      <c r="HJ777" s="183"/>
      <c r="HK777" s="183"/>
      <c r="HL777" s="183"/>
      <c r="HM777" s="183"/>
      <c r="HN777" s="183"/>
      <c r="HO777" s="183"/>
      <c r="HP777" s="183"/>
      <c r="HQ777" s="183"/>
      <c r="HR777" s="183"/>
      <c r="HS777" s="183"/>
      <c r="HT777" s="183"/>
      <c r="HU777" s="183"/>
      <c r="HV777" s="183"/>
      <c r="HW777" s="183"/>
      <c r="HX777" s="183"/>
      <c r="HY777" s="183"/>
      <c r="HZ777" s="183"/>
      <c r="IA777" s="183"/>
      <c r="IB777" s="183"/>
      <c r="IC777" s="183"/>
      <c r="ID777" s="183"/>
      <c r="IE777" s="183"/>
      <c r="IF777" s="183"/>
      <c r="IG777" s="183"/>
      <c r="IH777" s="183"/>
      <c r="II777" s="183"/>
      <c r="IJ777" s="183"/>
      <c r="IK777" s="183"/>
      <c r="IL777" s="183"/>
      <c r="IM777" s="183"/>
      <c r="IN777" s="183"/>
      <c r="IO777" s="183"/>
      <c r="IP777" s="183"/>
      <c r="IQ777" s="183"/>
      <c r="IR777" s="183"/>
      <c r="IS777" s="183"/>
      <c r="IT777" s="183"/>
      <c r="IU777" s="183"/>
      <c r="IV777" s="183"/>
      <c r="IW777" s="183"/>
      <c r="IX777" s="183"/>
      <c r="IY777" s="183"/>
      <c r="IZ777" s="183"/>
      <c r="JA777" s="183"/>
      <c r="JB777" s="183"/>
      <c r="JC777" s="183"/>
      <c r="JD777" s="183"/>
      <c r="JE777" s="183"/>
      <c r="JF777" s="183"/>
      <c r="JG777" s="183"/>
      <c r="JH777" s="183"/>
      <c r="JI777" s="183"/>
      <c r="JJ777" s="183"/>
      <c r="JK777" s="183"/>
      <c r="JL777" s="183"/>
      <c r="JM777" s="183"/>
      <c r="JN777" s="183"/>
      <c r="JO777" s="183"/>
      <c r="JP777" s="183"/>
      <c r="JQ777" s="183"/>
      <c r="JR777" s="183"/>
      <c r="JS777" s="183"/>
      <c r="JT777" s="183"/>
      <c r="JU777" s="183"/>
      <c r="JV777" s="183"/>
      <c r="JW777" s="183"/>
      <c r="JX777" s="183"/>
      <c r="JY777" s="183"/>
      <c r="JZ777" s="183"/>
      <c r="KA777" s="183"/>
      <c r="KB777" s="183"/>
      <c r="KC777" s="183"/>
      <c r="KD777" s="183"/>
      <c r="KE777" s="183"/>
      <c r="KF777" s="183"/>
      <c r="KG777" s="183"/>
      <c r="KH777" s="183"/>
      <c r="KI777" s="183"/>
      <c r="KJ777" s="183"/>
      <c r="KK777" s="183"/>
      <c r="KL777" s="183"/>
      <c r="KM777" s="183"/>
      <c r="KN777" s="183"/>
      <c r="KO777" s="183"/>
      <c r="KP777" s="183"/>
      <c r="KQ777" s="183"/>
      <c r="KR777" s="183"/>
      <c r="KS777" s="183"/>
      <c r="KT777" s="183"/>
    </row>
    <row r="778" spans="1:306">
      <c r="A778" s="618">
        <v>1719</v>
      </c>
      <c r="B778" s="626" t="s">
        <v>88</v>
      </c>
      <c r="C778" s="611">
        <f>SUM(C779:C784)</f>
        <v>0</v>
      </c>
      <c r="D778" s="614"/>
      <c r="E778" s="611">
        <f>SUM(E779:E784)</f>
        <v>0</v>
      </c>
      <c r="F778" s="614"/>
      <c r="G778" s="611">
        <f t="shared" si="37"/>
        <v>0</v>
      </c>
      <c r="H778" s="183"/>
      <c r="K778" s="183"/>
      <c r="L778" s="183"/>
      <c r="M778" s="183"/>
      <c r="N778" s="183"/>
      <c r="O778" s="183"/>
      <c r="P778" s="183"/>
      <c r="Q778" s="183"/>
      <c r="R778" s="183"/>
      <c r="S778" s="183"/>
      <c r="T778" s="183"/>
      <c r="U778" s="183"/>
      <c r="V778" s="183"/>
      <c r="W778" s="183"/>
      <c r="X778" s="183"/>
      <c r="Y778" s="183"/>
      <c r="Z778" s="183"/>
      <c r="AA778" s="183"/>
      <c r="AB778" s="183"/>
      <c r="AC778" s="183"/>
      <c r="AD778" s="183"/>
      <c r="AE778" s="183"/>
      <c r="AF778" s="183"/>
      <c r="AG778" s="183"/>
      <c r="AH778" s="183"/>
      <c r="AI778" s="183"/>
      <c r="AJ778" s="183"/>
      <c r="AK778" s="183"/>
      <c r="AL778" s="183"/>
      <c r="AM778" s="183"/>
      <c r="AN778" s="183"/>
      <c r="AO778" s="183"/>
      <c r="AP778" s="183"/>
      <c r="AQ778" s="183"/>
      <c r="AR778" s="183"/>
      <c r="AS778" s="183"/>
      <c r="AT778" s="183"/>
      <c r="AU778" s="183"/>
      <c r="AV778" s="183"/>
      <c r="AW778" s="183"/>
      <c r="AX778" s="183"/>
      <c r="AY778" s="183"/>
      <c r="AZ778" s="183"/>
      <c r="BA778" s="183"/>
      <c r="BB778" s="183"/>
      <c r="BC778" s="183"/>
      <c r="BD778" s="183"/>
      <c r="BE778" s="183"/>
      <c r="BF778" s="183"/>
      <c r="BG778" s="183"/>
      <c r="BH778" s="183"/>
      <c r="BI778" s="183"/>
      <c r="BJ778" s="183"/>
      <c r="BK778" s="183"/>
      <c r="BL778" s="183"/>
      <c r="BM778" s="183"/>
      <c r="BN778" s="183"/>
      <c r="BO778" s="183"/>
      <c r="BP778" s="183"/>
      <c r="BQ778" s="183"/>
      <c r="BR778" s="183"/>
      <c r="BS778" s="183"/>
      <c r="BT778" s="183"/>
      <c r="BU778" s="183"/>
      <c r="BV778" s="183"/>
      <c r="BW778" s="183"/>
      <c r="BX778" s="183"/>
      <c r="BY778" s="183"/>
      <c r="BZ778" s="183"/>
      <c r="CA778" s="183"/>
      <c r="CB778" s="183"/>
      <c r="CC778" s="183"/>
      <c r="CD778" s="183"/>
      <c r="CE778" s="183"/>
      <c r="CF778" s="183"/>
      <c r="CG778" s="183"/>
      <c r="CH778" s="183"/>
      <c r="CI778" s="183"/>
      <c r="CJ778" s="183"/>
      <c r="CK778" s="183"/>
      <c r="CL778" s="183"/>
      <c r="CM778" s="183"/>
      <c r="CN778" s="183"/>
      <c r="CO778" s="183"/>
      <c r="CP778" s="183"/>
      <c r="CQ778" s="183"/>
      <c r="CR778" s="183"/>
      <c r="CS778" s="183"/>
      <c r="CT778" s="183"/>
      <c r="CU778" s="183"/>
      <c r="CV778" s="183"/>
      <c r="CW778" s="183"/>
      <c r="CX778" s="183"/>
      <c r="CY778" s="183"/>
      <c r="CZ778" s="183"/>
      <c r="DA778" s="183"/>
      <c r="DB778" s="183"/>
      <c r="DC778" s="183"/>
      <c r="DD778" s="183"/>
      <c r="DE778" s="183"/>
      <c r="DF778" s="183"/>
      <c r="DG778" s="183"/>
      <c r="DH778" s="183"/>
      <c r="DI778" s="183"/>
      <c r="DJ778" s="183"/>
      <c r="DK778" s="183"/>
      <c r="DL778" s="183"/>
      <c r="DM778" s="183"/>
      <c r="DN778" s="183"/>
      <c r="DO778" s="183"/>
      <c r="DP778" s="183"/>
      <c r="DQ778" s="183"/>
      <c r="DR778" s="183"/>
      <c r="DS778" s="183"/>
      <c r="DT778" s="183"/>
      <c r="DU778" s="183"/>
      <c r="DV778" s="183"/>
      <c r="DW778" s="183"/>
      <c r="DX778" s="183"/>
      <c r="DY778" s="183"/>
      <c r="DZ778" s="183"/>
      <c r="EA778" s="183"/>
      <c r="EB778" s="183"/>
      <c r="EC778" s="183"/>
      <c r="ED778" s="183"/>
      <c r="EE778" s="183"/>
      <c r="EF778" s="183"/>
      <c r="EG778" s="183"/>
      <c r="EH778" s="183"/>
      <c r="EI778" s="183"/>
      <c r="EJ778" s="183"/>
      <c r="EK778" s="183"/>
      <c r="EL778" s="183"/>
      <c r="EM778" s="183"/>
      <c r="EN778" s="183"/>
      <c r="EO778" s="183"/>
      <c r="EP778" s="183"/>
      <c r="EQ778" s="183"/>
      <c r="ER778" s="183"/>
      <c r="ES778" s="183"/>
      <c r="ET778" s="183"/>
      <c r="EU778" s="183"/>
      <c r="EV778" s="183"/>
      <c r="EW778" s="183"/>
      <c r="EX778" s="183"/>
      <c r="EY778" s="183"/>
      <c r="EZ778" s="183"/>
      <c r="FA778" s="183"/>
      <c r="FB778" s="183"/>
      <c r="FC778" s="183"/>
      <c r="FD778" s="183"/>
      <c r="FE778" s="183"/>
      <c r="FF778" s="183"/>
      <c r="FG778" s="183"/>
      <c r="FH778" s="183"/>
      <c r="FI778" s="183"/>
      <c r="FJ778" s="183"/>
      <c r="FK778" s="183"/>
      <c r="FL778" s="183"/>
      <c r="FM778" s="183"/>
      <c r="FN778" s="183"/>
      <c r="FO778" s="183"/>
      <c r="FP778" s="183"/>
      <c r="FQ778" s="183"/>
      <c r="FR778" s="183"/>
      <c r="FS778" s="183"/>
      <c r="FT778" s="183"/>
      <c r="FU778" s="183"/>
      <c r="FV778" s="183"/>
      <c r="FW778" s="183"/>
      <c r="FX778" s="183"/>
      <c r="FY778" s="183"/>
      <c r="FZ778" s="183"/>
      <c r="GA778" s="183"/>
      <c r="GB778" s="183"/>
      <c r="GC778" s="183"/>
      <c r="GD778" s="183"/>
      <c r="GE778" s="183"/>
      <c r="GF778" s="183"/>
      <c r="GG778" s="183"/>
      <c r="GH778" s="183"/>
      <c r="GI778" s="183"/>
      <c r="GJ778" s="183"/>
      <c r="GK778" s="183"/>
      <c r="GL778" s="183"/>
      <c r="GM778" s="183"/>
      <c r="GN778" s="183"/>
      <c r="GO778" s="183"/>
      <c r="GP778" s="183"/>
      <c r="GQ778" s="183"/>
      <c r="GR778" s="183"/>
      <c r="GS778" s="183"/>
      <c r="GT778" s="183"/>
      <c r="GU778" s="183"/>
      <c r="GV778" s="183"/>
      <c r="GW778" s="183"/>
      <c r="GX778" s="183"/>
      <c r="GY778" s="183"/>
      <c r="GZ778" s="183"/>
      <c r="HA778" s="183"/>
      <c r="HB778" s="183"/>
      <c r="HC778" s="183"/>
      <c r="HD778" s="183"/>
      <c r="HE778" s="183"/>
      <c r="HF778" s="183"/>
      <c r="HG778" s="183"/>
      <c r="HH778" s="183"/>
      <c r="HI778" s="183"/>
      <c r="HJ778" s="183"/>
      <c r="HK778" s="183"/>
      <c r="HL778" s="183"/>
      <c r="HM778" s="183"/>
      <c r="HN778" s="183"/>
      <c r="HO778" s="183"/>
      <c r="HP778" s="183"/>
      <c r="HQ778" s="183"/>
      <c r="HR778" s="183"/>
      <c r="HS778" s="183"/>
      <c r="HT778" s="183"/>
      <c r="HU778" s="183"/>
      <c r="HV778" s="183"/>
      <c r="HW778" s="183"/>
      <c r="HX778" s="183"/>
      <c r="HY778" s="183"/>
      <c r="HZ778" s="183"/>
      <c r="IA778" s="183"/>
      <c r="IB778" s="183"/>
      <c r="IC778" s="183"/>
      <c r="ID778" s="183"/>
      <c r="IE778" s="183"/>
      <c r="IF778" s="183"/>
      <c r="IG778" s="183"/>
      <c r="IH778" s="183"/>
      <c r="II778" s="183"/>
      <c r="IJ778" s="183"/>
      <c r="IK778" s="183"/>
      <c r="IL778" s="183"/>
      <c r="IM778" s="183"/>
      <c r="IN778" s="183"/>
      <c r="IO778" s="183"/>
      <c r="IP778" s="183"/>
      <c r="IQ778" s="183"/>
      <c r="IR778" s="183"/>
      <c r="IS778" s="183"/>
      <c r="IT778" s="183"/>
      <c r="IU778" s="183"/>
      <c r="IV778" s="183"/>
      <c r="IW778" s="183"/>
      <c r="IX778" s="183"/>
      <c r="IY778" s="183"/>
      <c r="IZ778" s="183"/>
      <c r="JA778" s="183"/>
      <c r="JB778" s="183"/>
      <c r="JC778" s="183"/>
      <c r="JD778" s="183"/>
      <c r="JE778" s="183"/>
      <c r="JF778" s="183"/>
      <c r="JG778" s="183"/>
      <c r="JH778" s="183"/>
      <c r="JI778" s="183"/>
      <c r="JJ778" s="183"/>
      <c r="JK778" s="183"/>
      <c r="JL778" s="183"/>
      <c r="JM778" s="183"/>
      <c r="JN778" s="183"/>
      <c r="JO778" s="183"/>
      <c r="JP778" s="183"/>
      <c r="JQ778" s="183"/>
      <c r="JR778" s="183"/>
      <c r="JS778" s="183"/>
      <c r="JT778" s="183"/>
      <c r="JU778" s="183"/>
      <c r="JV778" s="183"/>
      <c r="JW778" s="183"/>
      <c r="JX778" s="183"/>
      <c r="JY778" s="183"/>
      <c r="JZ778" s="183"/>
      <c r="KA778" s="183"/>
      <c r="KB778" s="183"/>
      <c r="KC778" s="183"/>
      <c r="KD778" s="183"/>
      <c r="KE778" s="183"/>
      <c r="KF778" s="183"/>
      <c r="KG778" s="183"/>
      <c r="KH778" s="183"/>
      <c r="KI778" s="183"/>
      <c r="KJ778" s="183"/>
      <c r="KK778" s="183"/>
      <c r="KL778" s="183"/>
      <c r="KM778" s="183"/>
      <c r="KN778" s="183"/>
      <c r="KO778" s="183"/>
      <c r="KP778" s="183"/>
      <c r="KQ778" s="183"/>
      <c r="KR778" s="183"/>
      <c r="KS778" s="183"/>
      <c r="KT778" s="183"/>
    </row>
    <row r="779" spans="1:306">
      <c r="A779" s="618">
        <v>17191</v>
      </c>
      <c r="B779" s="626" t="s">
        <v>348</v>
      </c>
      <c r="C779" s="620"/>
      <c r="D779" s="614"/>
      <c r="E779" s="620"/>
      <c r="F779" s="614"/>
      <c r="G779" s="611">
        <f t="shared" si="37"/>
        <v>0</v>
      </c>
      <c r="H779" s="183"/>
      <c r="K779" s="183"/>
      <c r="L779" s="183"/>
      <c r="M779" s="183"/>
      <c r="N779" s="183"/>
      <c r="O779" s="183"/>
      <c r="P779" s="183"/>
      <c r="Q779" s="183"/>
      <c r="R779" s="183"/>
      <c r="S779" s="183"/>
      <c r="T779" s="183"/>
      <c r="U779" s="183"/>
      <c r="V779" s="183"/>
      <c r="W779" s="183"/>
      <c r="X779" s="183"/>
      <c r="Y779" s="183"/>
      <c r="Z779" s="183"/>
      <c r="AA779" s="183"/>
      <c r="AB779" s="183"/>
      <c r="AC779" s="183"/>
      <c r="AD779" s="183"/>
      <c r="AE779" s="183"/>
      <c r="AF779" s="183"/>
      <c r="AG779" s="183"/>
      <c r="AH779" s="183"/>
      <c r="AI779" s="183"/>
      <c r="AJ779" s="183"/>
      <c r="AK779" s="183"/>
      <c r="AL779" s="183"/>
      <c r="AM779" s="183"/>
      <c r="AN779" s="183"/>
      <c r="AO779" s="183"/>
      <c r="AP779" s="183"/>
      <c r="AQ779" s="183"/>
      <c r="AR779" s="183"/>
      <c r="AS779" s="183"/>
      <c r="AT779" s="183"/>
      <c r="AU779" s="183"/>
      <c r="AV779" s="183"/>
      <c r="AW779" s="183"/>
      <c r="AX779" s="183"/>
      <c r="AY779" s="183"/>
      <c r="AZ779" s="183"/>
      <c r="BA779" s="183"/>
      <c r="BB779" s="183"/>
      <c r="BC779" s="183"/>
      <c r="BD779" s="183"/>
      <c r="BE779" s="183"/>
      <c r="BF779" s="183"/>
      <c r="BG779" s="183"/>
      <c r="BH779" s="183"/>
      <c r="BI779" s="183"/>
      <c r="BJ779" s="183"/>
      <c r="BK779" s="183"/>
      <c r="BL779" s="183"/>
      <c r="BM779" s="183"/>
      <c r="BN779" s="183"/>
      <c r="BO779" s="183"/>
      <c r="BP779" s="183"/>
      <c r="BQ779" s="183"/>
      <c r="BR779" s="183"/>
      <c r="BS779" s="183"/>
      <c r="BT779" s="183"/>
      <c r="BU779" s="183"/>
      <c r="BV779" s="183"/>
      <c r="BW779" s="183"/>
      <c r="BX779" s="183"/>
      <c r="BY779" s="183"/>
      <c r="BZ779" s="183"/>
      <c r="CA779" s="183"/>
      <c r="CB779" s="183"/>
      <c r="CC779" s="183"/>
      <c r="CD779" s="183"/>
      <c r="CE779" s="183"/>
      <c r="CF779" s="183"/>
      <c r="CG779" s="183"/>
      <c r="CH779" s="183"/>
      <c r="CI779" s="183"/>
      <c r="CJ779" s="183"/>
      <c r="CK779" s="183"/>
      <c r="CL779" s="183"/>
      <c r="CM779" s="183"/>
      <c r="CN779" s="183"/>
      <c r="CO779" s="183"/>
      <c r="CP779" s="183"/>
      <c r="CQ779" s="183"/>
      <c r="CR779" s="183"/>
      <c r="CS779" s="183"/>
      <c r="CT779" s="183"/>
      <c r="CU779" s="183"/>
      <c r="CV779" s="183"/>
      <c r="CW779" s="183"/>
      <c r="CX779" s="183"/>
      <c r="CY779" s="183"/>
      <c r="CZ779" s="183"/>
      <c r="DA779" s="183"/>
      <c r="DB779" s="183"/>
      <c r="DC779" s="183"/>
      <c r="DD779" s="183"/>
      <c r="DE779" s="183"/>
      <c r="DF779" s="183"/>
      <c r="DG779" s="183"/>
      <c r="DH779" s="183"/>
      <c r="DI779" s="183"/>
      <c r="DJ779" s="183"/>
      <c r="DK779" s="183"/>
      <c r="DL779" s="183"/>
      <c r="DM779" s="183"/>
      <c r="DN779" s="183"/>
      <c r="DO779" s="183"/>
      <c r="DP779" s="183"/>
      <c r="DQ779" s="183"/>
      <c r="DR779" s="183"/>
      <c r="DS779" s="183"/>
      <c r="DT779" s="183"/>
      <c r="DU779" s="183"/>
      <c r="DV779" s="183"/>
      <c r="DW779" s="183"/>
      <c r="DX779" s="183"/>
      <c r="DY779" s="183"/>
      <c r="DZ779" s="183"/>
      <c r="EA779" s="183"/>
      <c r="EB779" s="183"/>
      <c r="EC779" s="183"/>
      <c r="ED779" s="183"/>
      <c r="EE779" s="183"/>
      <c r="EF779" s="183"/>
      <c r="EG779" s="183"/>
      <c r="EH779" s="183"/>
      <c r="EI779" s="183"/>
      <c r="EJ779" s="183"/>
      <c r="EK779" s="183"/>
      <c r="EL779" s="183"/>
      <c r="EM779" s="183"/>
      <c r="EN779" s="183"/>
      <c r="EO779" s="183"/>
      <c r="EP779" s="183"/>
      <c r="EQ779" s="183"/>
      <c r="ER779" s="183"/>
      <c r="ES779" s="183"/>
      <c r="ET779" s="183"/>
      <c r="EU779" s="183"/>
      <c r="EV779" s="183"/>
      <c r="EW779" s="183"/>
      <c r="EX779" s="183"/>
      <c r="EY779" s="183"/>
      <c r="EZ779" s="183"/>
      <c r="FA779" s="183"/>
      <c r="FB779" s="183"/>
      <c r="FC779" s="183"/>
      <c r="FD779" s="183"/>
      <c r="FE779" s="183"/>
      <c r="FF779" s="183"/>
      <c r="FG779" s="183"/>
      <c r="FH779" s="183"/>
      <c r="FI779" s="183"/>
      <c r="FJ779" s="183"/>
      <c r="FK779" s="183"/>
      <c r="FL779" s="183"/>
      <c r="FM779" s="183"/>
      <c r="FN779" s="183"/>
      <c r="FO779" s="183"/>
      <c r="FP779" s="183"/>
      <c r="FQ779" s="183"/>
      <c r="FR779" s="183"/>
      <c r="FS779" s="183"/>
      <c r="FT779" s="183"/>
      <c r="FU779" s="183"/>
      <c r="FV779" s="183"/>
      <c r="FW779" s="183"/>
      <c r="FX779" s="183"/>
      <c r="FY779" s="183"/>
      <c r="FZ779" s="183"/>
      <c r="GA779" s="183"/>
      <c r="GB779" s="183"/>
      <c r="GC779" s="183"/>
      <c r="GD779" s="183"/>
      <c r="GE779" s="183"/>
      <c r="GF779" s="183"/>
      <c r="GG779" s="183"/>
      <c r="GH779" s="183"/>
      <c r="GI779" s="183"/>
      <c r="GJ779" s="183"/>
      <c r="GK779" s="183"/>
      <c r="GL779" s="183"/>
      <c r="GM779" s="183"/>
      <c r="GN779" s="183"/>
      <c r="GO779" s="183"/>
      <c r="GP779" s="183"/>
      <c r="GQ779" s="183"/>
      <c r="GR779" s="183"/>
      <c r="GS779" s="183"/>
      <c r="GT779" s="183"/>
      <c r="GU779" s="183"/>
      <c r="GV779" s="183"/>
      <c r="GW779" s="183"/>
      <c r="GX779" s="183"/>
      <c r="GY779" s="183"/>
      <c r="GZ779" s="183"/>
      <c r="HA779" s="183"/>
      <c r="HB779" s="183"/>
      <c r="HC779" s="183"/>
      <c r="HD779" s="183"/>
      <c r="HE779" s="183"/>
      <c r="HF779" s="183"/>
      <c r="HG779" s="183"/>
      <c r="HH779" s="183"/>
      <c r="HI779" s="183"/>
      <c r="HJ779" s="183"/>
      <c r="HK779" s="183"/>
      <c r="HL779" s="183"/>
      <c r="HM779" s="183"/>
      <c r="HN779" s="183"/>
      <c r="HO779" s="183"/>
      <c r="HP779" s="183"/>
      <c r="HQ779" s="183"/>
      <c r="HR779" s="183"/>
      <c r="HS779" s="183"/>
      <c r="HT779" s="183"/>
      <c r="HU779" s="183"/>
      <c r="HV779" s="183"/>
      <c r="HW779" s="183"/>
      <c r="HX779" s="183"/>
      <c r="HY779" s="183"/>
      <c r="HZ779" s="183"/>
      <c r="IA779" s="183"/>
      <c r="IB779" s="183"/>
      <c r="IC779" s="183"/>
      <c r="ID779" s="183"/>
      <c r="IE779" s="183"/>
      <c r="IF779" s="183"/>
      <c r="IG779" s="183"/>
      <c r="IH779" s="183"/>
      <c r="II779" s="183"/>
      <c r="IJ779" s="183"/>
      <c r="IK779" s="183"/>
      <c r="IL779" s="183"/>
      <c r="IM779" s="183"/>
      <c r="IN779" s="183"/>
      <c r="IO779" s="183"/>
      <c r="IP779" s="183"/>
      <c r="IQ779" s="183"/>
      <c r="IR779" s="183"/>
      <c r="IS779" s="183"/>
      <c r="IT779" s="183"/>
      <c r="IU779" s="183"/>
      <c r="IV779" s="183"/>
      <c r="IW779" s="183"/>
      <c r="IX779" s="183"/>
      <c r="IY779" s="183"/>
      <c r="IZ779" s="183"/>
      <c r="JA779" s="183"/>
      <c r="JB779" s="183"/>
      <c r="JC779" s="183"/>
      <c r="JD779" s="183"/>
      <c r="JE779" s="183"/>
      <c r="JF779" s="183"/>
      <c r="JG779" s="183"/>
      <c r="JH779" s="183"/>
      <c r="JI779" s="183"/>
      <c r="JJ779" s="183"/>
      <c r="JK779" s="183"/>
      <c r="JL779" s="183"/>
      <c r="JM779" s="183"/>
      <c r="JN779" s="183"/>
      <c r="JO779" s="183"/>
      <c r="JP779" s="183"/>
      <c r="JQ779" s="183"/>
      <c r="JR779" s="183"/>
      <c r="JS779" s="183"/>
      <c r="JT779" s="183"/>
      <c r="JU779" s="183"/>
      <c r="JV779" s="183"/>
      <c r="JW779" s="183"/>
      <c r="JX779" s="183"/>
      <c r="JY779" s="183"/>
      <c r="JZ779" s="183"/>
      <c r="KA779" s="183"/>
      <c r="KB779" s="183"/>
      <c r="KC779" s="183"/>
      <c r="KD779" s="183"/>
      <c r="KE779" s="183"/>
      <c r="KF779" s="183"/>
      <c r="KG779" s="183"/>
      <c r="KH779" s="183"/>
      <c r="KI779" s="183"/>
      <c r="KJ779" s="183"/>
      <c r="KK779" s="183"/>
      <c r="KL779" s="183"/>
      <c r="KM779" s="183"/>
      <c r="KN779" s="183"/>
      <c r="KO779" s="183"/>
      <c r="KP779" s="183"/>
      <c r="KQ779" s="183"/>
      <c r="KR779" s="183"/>
      <c r="KS779" s="183"/>
      <c r="KT779" s="183"/>
    </row>
    <row r="780" spans="1:306">
      <c r="A780" s="618">
        <v>17192</v>
      </c>
      <c r="B780" s="626" t="s">
        <v>349</v>
      </c>
      <c r="C780" s="620"/>
      <c r="D780" s="614"/>
      <c r="E780" s="620"/>
      <c r="F780" s="614"/>
      <c r="G780" s="611">
        <f t="shared" si="37"/>
        <v>0</v>
      </c>
      <c r="H780" s="183"/>
      <c r="K780" s="183"/>
      <c r="L780" s="183"/>
      <c r="M780" s="183"/>
      <c r="N780" s="183"/>
      <c r="O780" s="183"/>
      <c r="P780" s="183"/>
      <c r="Q780" s="183"/>
      <c r="R780" s="183"/>
      <c r="S780" s="183"/>
      <c r="T780" s="183"/>
      <c r="U780" s="183"/>
      <c r="V780" s="183"/>
      <c r="W780" s="183"/>
      <c r="X780" s="183"/>
      <c r="Y780" s="183"/>
      <c r="Z780" s="183"/>
      <c r="AA780" s="183"/>
      <c r="AB780" s="183"/>
      <c r="AC780" s="183"/>
      <c r="AD780" s="183"/>
      <c r="AE780" s="183"/>
      <c r="AF780" s="183"/>
      <c r="AG780" s="183"/>
      <c r="AH780" s="183"/>
      <c r="AI780" s="183"/>
      <c r="AJ780" s="183"/>
      <c r="AK780" s="183"/>
      <c r="AL780" s="183"/>
      <c r="AM780" s="183"/>
      <c r="AN780" s="183"/>
      <c r="AO780" s="183"/>
      <c r="AP780" s="183"/>
      <c r="AQ780" s="183"/>
      <c r="AR780" s="183"/>
      <c r="AS780" s="183"/>
      <c r="AT780" s="183"/>
      <c r="AU780" s="183"/>
      <c r="AV780" s="183"/>
      <c r="AW780" s="183"/>
      <c r="AX780" s="183"/>
      <c r="AY780" s="183"/>
      <c r="AZ780" s="183"/>
      <c r="BA780" s="183"/>
      <c r="BB780" s="183"/>
      <c r="BC780" s="183"/>
      <c r="BD780" s="183"/>
      <c r="BE780" s="183"/>
      <c r="BF780" s="183"/>
      <c r="BG780" s="183"/>
      <c r="BH780" s="183"/>
      <c r="BI780" s="183"/>
      <c r="BJ780" s="183"/>
      <c r="BK780" s="183"/>
      <c r="BL780" s="183"/>
      <c r="BM780" s="183"/>
      <c r="BN780" s="183"/>
      <c r="BO780" s="183"/>
      <c r="BP780" s="183"/>
      <c r="BQ780" s="183"/>
      <c r="BR780" s="183"/>
      <c r="BS780" s="183"/>
      <c r="BT780" s="183"/>
      <c r="BU780" s="183"/>
      <c r="BV780" s="183"/>
      <c r="BW780" s="183"/>
      <c r="BX780" s="183"/>
      <c r="BY780" s="183"/>
      <c r="BZ780" s="183"/>
      <c r="CA780" s="183"/>
      <c r="CB780" s="183"/>
      <c r="CC780" s="183"/>
      <c r="CD780" s="183"/>
      <c r="CE780" s="183"/>
      <c r="CF780" s="183"/>
      <c r="CG780" s="183"/>
      <c r="CH780" s="183"/>
      <c r="CI780" s="183"/>
      <c r="CJ780" s="183"/>
      <c r="CK780" s="183"/>
      <c r="CL780" s="183"/>
      <c r="CM780" s="183"/>
      <c r="CN780" s="183"/>
      <c r="CO780" s="183"/>
      <c r="CP780" s="183"/>
      <c r="CQ780" s="183"/>
      <c r="CR780" s="183"/>
      <c r="CS780" s="183"/>
      <c r="CT780" s="183"/>
      <c r="CU780" s="183"/>
      <c r="CV780" s="183"/>
      <c r="CW780" s="183"/>
      <c r="CX780" s="183"/>
      <c r="CY780" s="183"/>
      <c r="CZ780" s="183"/>
      <c r="DA780" s="183"/>
      <c r="DB780" s="183"/>
      <c r="DC780" s="183"/>
      <c r="DD780" s="183"/>
      <c r="DE780" s="183"/>
      <c r="DF780" s="183"/>
      <c r="DG780" s="183"/>
      <c r="DH780" s="183"/>
      <c r="DI780" s="183"/>
      <c r="DJ780" s="183"/>
      <c r="DK780" s="183"/>
      <c r="DL780" s="183"/>
      <c r="DM780" s="183"/>
      <c r="DN780" s="183"/>
      <c r="DO780" s="183"/>
      <c r="DP780" s="183"/>
      <c r="DQ780" s="183"/>
      <c r="DR780" s="183"/>
      <c r="DS780" s="183"/>
      <c r="DT780" s="183"/>
      <c r="DU780" s="183"/>
      <c r="DV780" s="183"/>
      <c r="DW780" s="183"/>
      <c r="DX780" s="183"/>
      <c r="DY780" s="183"/>
      <c r="DZ780" s="183"/>
      <c r="EA780" s="183"/>
      <c r="EB780" s="183"/>
      <c r="EC780" s="183"/>
      <c r="ED780" s="183"/>
      <c r="EE780" s="183"/>
      <c r="EF780" s="183"/>
      <c r="EG780" s="183"/>
      <c r="EH780" s="183"/>
      <c r="EI780" s="183"/>
      <c r="EJ780" s="183"/>
      <c r="EK780" s="183"/>
      <c r="EL780" s="183"/>
      <c r="EM780" s="183"/>
      <c r="EN780" s="183"/>
      <c r="EO780" s="183"/>
      <c r="EP780" s="183"/>
      <c r="EQ780" s="183"/>
      <c r="ER780" s="183"/>
      <c r="ES780" s="183"/>
      <c r="ET780" s="183"/>
      <c r="EU780" s="183"/>
      <c r="EV780" s="183"/>
      <c r="EW780" s="183"/>
      <c r="EX780" s="183"/>
      <c r="EY780" s="183"/>
      <c r="EZ780" s="183"/>
      <c r="FA780" s="183"/>
      <c r="FB780" s="183"/>
      <c r="FC780" s="183"/>
      <c r="FD780" s="183"/>
      <c r="FE780" s="183"/>
      <c r="FF780" s="183"/>
      <c r="FG780" s="183"/>
      <c r="FH780" s="183"/>
      <c r="FI780" s="183"/>
      <c r="FJ780" s="183"/>
      <c r="FK780" s="183"/>
      <c r="FL780" s="183"/>
      <c r="FM780" s="183"/>
      <c r="FN780" s="183"/>
      <c r="FO780" s="183"/>
      <c r="FP780" s="183"/>
      <c r="FQ780" s="183"/>
      <c r="FR780" s="183"/>
      <c r="FS780" s="183"/>
      <c r="FT780" s="183"/>
      <c r="FU780" s="183"/>
      <c r="FV780" s="183"/>
      <c r="FW780" s="183"/>
      <c r="FX780" s="183"/>
      <c r="FY780" s="183"/>
      <c r="FZ780" s="183"/>
      <c r="GA780" s="183"/>
      <c r="GB780" s="183"/>
      <c r="GC780" s="183"/>
      <c r="GD780" s="183"/>
      <c r="GE780" s="183"/>
      <c r="GF780" s="183"/>
      <c r="GG780" s="183"/>
      <c r="GH780" s="183"/>
      <c r="GI780" s="183"/>
      <c r="GJ780" s="183"/>
      <c r="GK780" s="183"/>
      <c r="GL780" s="183"/>
      <c r="GM780" s="183"/>
      <c r="GN780" s="183"/>
      <c r="GO780" s="183"/>
      <c r="GP780" s="183"/>
      <c r="GQ780" s="183"/>
      <c r="GR780" s="183"/>
      <c r="GS780" s="183"/>
      <c r="GT780" s="183"/>
      <c r="GU780" s="183"/>
      <c r="GV780" s="183"/>
      <c r="GW780" s="183"/>
      <c r="GX780" s="183"/>
      <c r="GY780" s="183"/>
      <c r="GZ780" s="183"/>
      <c r="HA780" s="183"/>
      <c r="HB780" s="183"/>
      <c r="HC780" s="183"/>
      <c r="HD780" s="183"/>
      <c r="HE780" s="183"/>
      <c r="HF780" s="183"/>
      <c r="HG780" s="183"/>
      <c r="HH780" s="183"/>
      <c r="HI780" s="183"/>
      <c r="HJ780" s="183"/>
      <c r="HK780" s="183"/>
      <c r="HL780" s="183"/>
      <c r="HM780" s="183"/>
      <c r="HN780" s="183"/>
      <c r="HO780" s="183"/>
      <c r="HP780" s="183"/>
      <c r="HQ780" s="183"/>
      <c r="HR780" s="183"/>
      <c r="HS780" s="183"/>
      <c r="HT780" s="183"/>
      <c r="HU780" s="183"/>
      <c r="HV780" s="183"/>
      <c r="HW780" s="183"/>
      <c r="HX780" s="183"/>
      <c r="HY780" s="183"/>
      <c r="HZ780" s="183"/>
      <c r="IA780" s="183"/>
      <c r="IB780" s="183"/>
      <c r="IC780" s="183"/>
      <c r="ID780" s="183"/>
      <c r="IE780" s="183"/>
      <c r="IF780" s="183"/>
      <c r="IG780" s="183"/>
      <c r="IH780" s="183"/>
      <c r="II780" s="183"/>
      <c r="IJ780" s="183"/>
      <c r="IK780" s="183"/>
      <c r="IL780" s="183"/>
      <c r="IM780" s="183"/>
      <c r="IN780" s="183"/>
      <c r="IO780" s="183"/>
      <c r="IP780" s="183"/>
      <c r="IQ780" s="183"/>
      <c r="IR780" s="183"/>
      <c r="IS780" s="183"/>
      <c r="IT780" s="183"/>
      <c r="IU780" s="183"/>
      <c r="IV780" s="183"/>
      <c r="IW780" s="183"/>
      <c r="IX780" s="183"/>
      <c r="IY780" s="183"/>
      <c r="IZ780" s="183"/>
      <c r="JA780" s="183"/>
      <c r="JB780" s="183"/>
      <c r="JC780" s="183"/>
      <c r="JD780" s="183"/>
      <c r="JE780" s="183"/>
      <c r="JF780" s="183"/>
      <c r="JG780" s="183"/>
      <c r="JH780" s="183"/>
      <c r="JI780" s="183"/>
      <c r="JJ780" s="183"/>
      <c r="JK780" s="183"/>
      <c r="JL780" s="183"/>
      <c r="JM780" s="183"/>
      <c r="JN780" s="183"/>
      <c r="JO780" s="183"/>
      <c r="JP780" s="183"/>
      <c r="JQ780" s="183"/>
      <c r="JR780" s="183"/>
      <c r="JS780" s="183"/>
      <c r="JT780" s="183"/>
      <c r="JU780" s="183"/>
      <c r="JV780" s="183"/>
      <c r="JW780" s="183"/>
      <c r="JX780" s="183"/>
      <c r="JY780" s="183"/>
      <c r="JZ780" s="183"/>
      <c r="KA780" s="183"/>
      <c r="KB780" s="183"/>
      <c r="KC780" s="183"/>
      <c r="KD780" s="183"/>
      <c r="KE780" s="183"/>
      <c r="KF780" s="183"/>
      <c r="KG780" s="183"/>
      <c r="KH780" s="183"/>
      <c r="KI780" s="183"/>
      <c r="KJ780" s="183"/>
      <c r="KK780" s="183"/>
      <c r="KL780" s="183"/>
      <c r="KM780" s="183"/>
      <c r="KN780" s="183"/>
      <c r="KO780" s="183"/>
      <c r="KP780" s="183"/>
      <c r="KQ780" s="183"/>
      <c r="KR780" s="183"/>
      <c r="KS780" s="183"/>
      <c r="KT780" s="183"/>
    </row>
    <row r="781" spans="1:306">
      <c r="A781" s="618">
        <v>17193</v>
      </c>
      <c r="B781" s="626" t="s">
        <v>350</v>
      </c>
      <c r="C781" s="620"/>
      <c r="D781" s="614"/>
      <c r="E781" s="620"/>
      <c r="F781" s="614"/>
      <c r="G781" s="611">
        <f t="shared" si="37"/>
        <v>0</v>
      </c>
      <c r="H781" s="183"/>
      <c r="K781" s="183"/>
      <c r="L781" s="183"/>
      <c r="M781" s="183"/>
      <c r="N781" s="183"/>
      <c r="O781" s="183"/>
      <c r="P781" s="183"/>
      <c r="Q781" s="183"/>
      <c r="R781" s="183"/>
      <c r="S781" s="183"/>
      <c r="T781" s="183"/>
      <c r="U781" s="183"/>
      <c r="V781" s="183"/>
      <c r="W781" s="183"/>
      <c r="X781" s="183"/>
      <c r="Y781" s="183"/>
      <c r="Z781" s="183"/>
      <c r="AA781" s="183"/>
      <c r="AB781" s="183"/>
      <c r="AC781" s="183"/>
      <c r="AD781" s="183"/>
      <c r="AE781" s="183"/>
      <c r="AF781" s="183"/>
      <c r="AG781" s="183"/>
      <c r="AH781" s="183"/>
      <c r="AI781" s="183"/>
      <c r="AJ781" s="183"/>
      <c r="AK781" s="183"/>
      <c r="AL781" s="183"/>
      <c r="AM781" s="183"/>
      <c r="AN781" s="183"/>
      <c r="AO781" s="183"/>
      <c r="AP781" s="183"/>
      <c r="AQ781" s="183"/>
      <c r="AR781" s="183"/>
      <c r="AS781" s="183"/>
      <c r="AT781" s="183"/>
      <c r="AU781" s="183"/>
      <c r="AV781" s="183"/>
      <c r="AW781" s="183"/>
      <c r="AX781" s="183"/>
      <c r="AY781" s="183"/>
      <c r="AZ781" s="183"/>
      <c r="BA781" s="183"/>
      <c r="BB781" s="183"/>
      <c r="BC781" s="183"/>
      <c r="BD781" s="183"/>
      <c r="BE781" s="183"/>
      <c r="BF781" s="183"/>
      <c r="BG781" s="183"/>
      <c r="BH781" s="183"/>
      <c r="BI781" s="183"/>
      <c r="BJ781" s="183"/>
      <c r="BK781" s="183"/>
      <c r="BL781" s="183"/>
      <c r="BM781" s="183"/>
      <c r="BN781" s="183"/>
      <c r="BO781" s="183"/>
      <c r="BP781" s="183"/>
      <c r="BQ781" s="183"/>
      <c r="BR781" s="183"/>
      <c r="BS781" s="183"/>
      <c r="BT781" s="183"/>
      <c r="BU781" s="183"/>
      <c r="BV781" s="183"/>
      <c r="BW781" s="183"/>
      <c r="BX781" s="183"/>
      <c r="BY781" s="183"/>
      <c r="BZ781" s="183"/>
      <c r="CA781" s="183"/>
      <c r="CB781" s="183"/>
      <c r="CC781" s="183"/>
      <c r="CD781" s="183"/>
      <c r="CE781" s="183"/>
      <c r="CF781" s="183"/>
      <c r="CG781" s="183"/>
      <c r="CH781" s="183"/>
      <c r="CI781" s="183"/>
      <c r="CJ781" s="183"/>
      <c r="CK781" s="183"/>
      <c r="CL781" s="183"/>
      <c r="CM781" s="183"/>
      <c r="CN781" s="183"/>
      <c r="CO781" s="183"/>
      <c r="CP781" s="183"/>
      <c r="CQ781" s="183"/>
      <c r="CR781" s="183"/>
      <c r="CS781" s="183"/>
      <c r="CT781" s="183"/>
      <c r="CU781" s="183"/>
      <c r="CV781" s="183"/>
      <c r="CW781" s="183"/>
      <c r="CX781" s="183"/>
      <c r="CY781" s="183"/>
      <c r="CZ781" s="183"/>
      <c r="DA781" s="183"/>
      <c r="DB781" s="183"/>
      <c r="DC781" s="183"/>
      <c r="DD781" s="183"/>
      <c r="DE781" s="183"/>
      <c r="DF781" s="183"/>
      <c r="DG781" s="183"/>
      <c r="DH781" s="183"/>
      <c r="DI781" s="183"/>
      <c r="DJ781" s="183"/>
      <c r="DK781" s="183"/>
      <c r="DL781" s="183"/>
      <c r="DM781" s="183"/>
      <c r="DN781" s="183"/>
      <c r="DO781" s="183"/>
      <c r="DP781" s="183"/>
      <c r="DQ781" s="183"/>
      <c r="DR781" s="183"/>
      <c r="DS781" s="183"/>
      <c r="DT781" s="183"/>
      <c r="DU781" s="183"/>
      <c r="DV781" s="183"/>
      <c r="DW781" s="183"/>
      <c r="DX781" s="183"/>
      <c r="DY781" s="183"/>
      <c r="DZ781" s="183"/>
      <c r="EA781" s="183"/>
      <c r="EB781" s="183"/>
      <c r="EC781" s="183"/>
      <c r="ED781" s="183"/>
      <c r="EE781" s="183"/>
      <c r="EF781" s="183"/>
      <c r="EG781" s="183"/>
      <c r="EH781" s="183"/>
      <c r="EI781" s="183"/>
      <c r="EJ781" s="183"/>
      <c r="EK781" s="183"/>
      <c r="EL781" s="183"/>
      <c r="EM781" s="183"/>
      <c r="EN781" s="183"/>
      <c r="EO781" s="183"/>
      <c r="EP781" s="183"/>
      <c r="EQ781" s="183"/>
      <c r="ER781" s="183"/>
      <c r="ES781" s="183"/>
      <c r="ET781" s="183"/>
      <c r="EU781" s="183"/>
      <c r="EV781" s="183"/>
      <c r="EW781" s="183"/>
      <c r="EX781" s="183"/>
      <c r="EY781" s="183"/>
      <c r="EZ781" s="183"/>
      <c r="FA781" s="183"/>
      <c r="FB781" s="183"/>
      <c r="FC781" s="183"/>
      <c r="FD781" s="183"/>
      <c r="FE781" s="183"/>
      <c r="FF781" s="183"/>
      <c r="FG781" s="183"/>
      <c r="FH781" s="183"/>
      <c r="FI781" s="183"/>
      <c r="FJ781" s="183"/>
      <c r="FK781" s="183"/>
      <c r="FL781" s="183"/>
      <c r="FM781" s="183"/>
      <c r="FN781" s="183"/>
      <c r="FO781" s="183"/>
      <c r="FP781" s="183"/>
      <c r="FQ781" s="183"/>
      <c r="FR781" s="183"/>
      <c r="FS781" s="183"/>
      <c r="FT781" s="183"/>
      <c r="FU781" s="183"/>
      <c r="FV781" s="183"/>
      <c r="FW781" s="183"/>
      <c r="FX781" s="183"/>
      <c r="FY781" s="183"/>
      <c r="FZ781" s="183"/>
      <c r="GA781" s="183"/>
      <c r="GB781" s="183"/>
      <c r="GC781" s="183"/>
      <c r="GD781" s="183"/>
      <c r="GE781" s="183"/>
      <c r="GF781" s="183"/>
      <c r="GG781" s="183"/>
      <c r="GH781" s="183"/>
      <c r="GI781" s="183"/>
      <c r="GJ781" s="183"/>
      <c r="GK781" s="183"/>
      <c r="GL781" s="183"/>
      <c r="GM781" s="183"/>
      <c r="GN781" s="183"/>
      <c r="GO781" s="183"/>
      <c r="GP781" s="183"/>
      <c r="GQ781" s="183"/>
      <c r="GR781" s="183"/>
      <c r="GS781" s="183"/>
      <c r="GT781" s="183"/>
      <c r="GU781" s="183"/>
      <c r="GV781" s="183"/>
      <c r="GW781" s="183"/>
      <c r="GX781" s="183"/>
      <c r="GY781" s="183"/>
      <c r="GZ781" s="183"/>
      <c r="HA781" s="183"/>
      <c r="HB781" s="183"/>
      <c r="HC781" s="183"/>
      <c r="HD781" s="183"/>
      <c r="HE781" s="183"/>
      <c r="HF781" s="183"/>
      <c r="HG781" s="183"/>
      <c r="HH781" s="183"/>
      <c r="HI781" s="183"/>
      <c r="HJ781" s="183"/>
      <c r="HK781" s="183"/>
      <c r="HL781" s="183"/>
      <c r="HM781" s="183"/>
      <c r="HN781" s="183"/>
      <c r="HO781" s="183"/>
      <c r="HP781" s="183"/>
      <c r="HQ781" s="183"/>
      <c r="HR781" s="183"/>
      <c r="HS781" s="183"/>
      <c r="HT781" s="183"/>
      <c r="HU781" s="183"/>
      <c r="HV781" s="183"/>
      <c r="HW781" s="183"/>
      <c r="HX781" s="183"/>
      <c r="HY781" s="183"/>
      <c r="HZ781" s="183"/>
      <c r="IA781" s="183"/>
      <c r="IB781" s="183"/>
      <c r="IC781" s="183"/>
      <c r="ID781" s="183"/>
      <c r="IE781" s="183"/>
      <c r="IF781" s="183"/>
      <c r="IG781" s="183"/>
      <c r="IH781" s="183"/>
      <c r="II781" s="183"/>
      <c r="IJ781" s="183"/>
      <c r="IK781" s="183"/>
      <c r="IL781" s="183"/>
      <c r="IM781" s="183"/>
      <c r="IN781" s="183"/>
      <c r="IO781" s="183"/>
      <c r="IP781" s="183"/>
      <c r="IQ781" s="183"/>
      <c r="IR781" s="183"/>
      <c r="IS781" s="183"/>
      <c r="IT781" s="183"/>
      <c r="IU781" s="183"/>
      <c r="IV781" s="183"/>
      <c r="IW781" s="183"/>
      <c r="IX781" s="183"/>
      <c r="IY781" s="183"/>
      <c r="IZ781" s="183"/>
      <c r="JA781" s="183"/>
      <c r="JB781" s="183"/>
      <c r="JC781" s="183"/>
      <c r="JD781" s="183"/>
      <c r="JE781" s="183"/>
      <c r="JF781" s="183"/>
      <c r="JG781" s="183"/>
      <c r="JH781" s="183"/>
      <c r="JI781" s="183"/>
      <c r="JJ781" s="183"/>
      <c r="JK781" s="183"/>
      <c r="JL781" s="183"/>
      <c r="JM781" s="183"/>
      <c r="JN781" s="183"/>
      <c r="JO781" s="183"/>
      <c r="JP781" s="183"/>
      <c r="JQ781" s="183"/>
      <c r="JR781" s="183"/>
      <c r="JS781" s="183"/>
      <c r="JT781" s="183"/>
      <c r="JU781" s="183"/>
      <c r="JV781" s="183"/>
      <c r="JW781" s="183"/>
      <c r="JX781" s="183"/>
      <c r="JY781" s="183"/>
      <c r="JZ781" s="183"/>
      <c r="KA781" s="183"/>
      <c r="KB781" s="183"/>
      <c r="KC781" s="183"/>
      <c r="KD781" s="183"/>
      <c r="KE781" s="183"/>
      <c r="KF781" s="183"/>
      <c r="KG781" s="183"/>
      <c r="KH781" s="183"/>
      <c r="KI781" s="183"/>
      <c r="KJ781" s="183"/>
      <c r="KK781" s="183"/>
      <c r="KL781" s="183"/>
      <c r="KM781" s="183"/>
      <c r="KN781" s="183"/>
      <c r="KO781" s="183"/>
      <c r="KP781" s="183"/>
      <c r="KQ781" s="183"/>
      <c r="KR781" s="183"/>
      <c r="KS781" s="183"/>
      <c r="KT781" s="183"/>
    </row>
    <row r="782" spans="1:306">
      <c r="A782" s="618">
        <v>17194</v>
      </c>
      <c r="B782" s="626" t="s">
        <v>351</v>
      </c>
      <c r="C782" s="620"/>
      <c r="D782" s="614"/>
      <c r="E782" s="620"/>
      <c r="F782" s="614"/>
      <c r="G782" s="611">
        <f t="shared" si="37"/>
        <v>0</v>
      </c>
      <c r="H782" s="183"/>
      <c r="K782" s="183"/>
      <c r="L782" s="183"/>
      <c r="M782" s="183"/>
      <c r="N782" s="183"/>
      <c r="O782" s="183"/>
      <c r="P782" s="183"/>
      <c r="Q782" s="183"/>
      <c r="R782" s="183"/>
      <c r="S782" s="183"/>
      <c r="T782" s="183"/>
      <c r="U782" s="183"/>
      <c r="V782" s="183"/>
      <c r="W782" s="183"/>
      <c r="X782" s="183"/>
      <c r="Y782" s="183"/>
      <c r="Z782" s="183"/>
      <c r="AA782" s="183"/>
      <c r="AB782" s="183"/>
      <c r="AC782" s="183"/>
      <c r="AD782" s="183"/>
      <c r="AE782" s="183"/>
      <c r="AF782" s="183"/>
      <c r="AG782" s="183"/>
      <c r="AH782" s="183"/>
      <c r="AI782" s="183"/>
      <c r="AJ782" s="183"/>
      <c r="AK782" s="183"/>
      <c r="AL782" s="183"/>
      <c r="AM782" s="183"/>
      <c r="AN782" s="183"/>
      <c r="AO782" s="183"/>
      <c r="AP782" s="183"/>
      <c r="AQ782" s="183"/>
      <c r="AR782" s="183"/>
      <c r="AS782" s="183"/>
      <c r="AT782" s="183"/>
      <c r="AU782" s="183"/>
      <c r="AV782" s="183"/>
      <c r="AW782" s="183"/>
      <c r="AX782" s="183"/>
      <c r="AY782" s="183"/>
      <c r="AZ782" s="183"/>
      <c r="BA782" s="183"/>
      <c r="BB782" s="183"/>
      <c r="BC782" s="183"/>
      <c r="BD782" s="183"/>
      <c r="BE782" s="183"/>
      <c r="BF782" s="183"/>
      <c r="BG782" s="183"/>
      <c r="BH782" s="183"/>
      <c r="BI782" s="183"/>
      <c r="BJ782" s="183"/>
      <c r="BK782" s="183"/>
      <c r="BL782" s="183"/>
      <c r="BM782" s="183"/>
      <c r="BN782" s="183"/>
      <c r="BO782" s="183"/>
      <c r="BP782" s="183"/>
      <c r="BQ782" s="183"/>
      <c r="BR782" s="183"/>
      <c r="BS782" s="183"/>
      <c r="BT782" s="183"/>
      <c r="BU782" s="183"/>
      <c r="BV782" s="183"/>
      <c r="BW782" s="183"/>
      <c r="BX782" s="183"/>
      <c r="BY782" s="183"/>
      <c r="BZ782" s="183"/>
      <c r="CA782" s="183"/>
      <c r="CB782" s="183"/>
      <c r="CC782" s="183"/>
      <c r="CD782" s="183"/>
      <c r="CE782" s="183"/>
      <c r="CF782" s="183"/>
      <c r="CG782" s="183"/>
      <c r="CH782" s="183"/>
      <c r="CI782" s="183"/>
      <c r="CJ782" s="183"/>
      <c r="CK782" s="183"/>
      <c r="CL782" s="183"/>
      <c r="CM782" s="183"/>
      <c r="CN782" s="183"/>
      <c r="CO782" s="183"/>
      <c r="CP782" s="183"/>
      <c r="CQ782" s="183"/>
      <c r="CR782" s="183"/>
      <c r="CS782" s="183"/>
      <c r="CT782" s="183"/>
      <c r="CU782" s="183"/>
      <c r="CV782" s="183"/>
      <c r="CW782" s="183"/>
      <c r="CX782" s="183"/>
      <c r="CY782" s="183"/>
      <c r="CZ782" s="183"/>
      <c r="DA782" s="183"/>
      <c r="DB782" s="183"/>
      <c r="DC782" s="183"/>
      <c r="DD782" s="183"/>
      <c r="DE782" s="183"/>
      <c r="DF782" s="183"/>
      <c r="DG782" s="183"/>
      <c r="DH782" s="183"/>
      <c r="DI782" s="183"/>
      <c r="DJ782" s="183"/>
      <c r="DK782" s="183"/>
      <c r="DL782" s="183"/>
      <c r="DM782" s="183"/>
      <c r="DN782" s="183"/>
      <c r="DO782" s="183"/>
      <c r="DP782" s="183"/>
      <c r="DQ782" s="183"/>
      <c r="DR782" s="183"/>
      <c r="DS782" s="183"/>
      <c r="DT782" s="183"/>
      <c r="DU782" s="183"/>
      <c r="DV782" s="183"/>
      <c r="DW782" s="183"/>
      <c r="DX782" s="183"/>
      <c r="DY782" s="183"/>
      <c r="DZ782" s="183"/>
      <c r="EA782" s="183"/>
      <c r="EB782" s="183"/>
      <c r="EC782" s="183"/>
      <c r="ED782" s="183"/>
      <c r="EE782" s="183"/>
      <c r="EF782" s="183"/>
      <c r="EG782" s="183"/>
      <c r="EH782" s="183"/>
      <c r="EI782" s="183"/>
      <c r="EJ782" s="183"/>
      <c r="EK782" s="183"/>
      <c r="EL782" s="183"/>
      <c r="EM782" s="183"/>
      <c r="EN782" s="183"/>
      <c r="EO782" s="183"/>
      <c r="EP782" s="183"/>
      <c r="EQ782" s="183"/>
      <c r="ER782" s="183"/>
      <c r="ES782" s="183"/>
      <c r="ET782" s="183"/>
      <c r="EU782" s="183"/>
      <c r="EV782" s="183"/>
      <c r="EW782" s="183"/>
      <c r="EX782" s="183"/>
      <c r="EY782" s="183"/>
      <c r="EZ782" s="183"/>
      <c r="FA782" s="183"/>
      <c r="FB782" s="183"/>
      <c r="FC782" s="183"/>
      <c r="FD782" s="183"/>
      <c r="FE782" s="183"/>
      <c r="FF782" s="183"/>
      <c r="FG782" s="183"/>
      <c r="FH782" s="183"/>
      <c r="FI782" s="183"/>
      <c r="FJ782" s="183"/>
      <c r="FK782" s="183"/>
      <c r="FL782" s="183"/>
      <c r="FM782" s="183"/>
      <c r="FN782" s="183"/>
      <c r="FO782" s="183"/>
      <c r="FP782" s="183"/>
      <c r="FQ782" s="183"/>
      <c r="FR782" s="183"/>
      <c r="FS782" s="183"/>
      <c r="FT782" s="183"/>
      <c r="FU782" s="183"/>
      <c r="FV782" s="183"/>
      <c r="FW782" s="183"/>
      <c r="FX782" s="183"/>
      <c r="FY782" s="183"/>
      <c r="FZ782" s="183"/>
      <c r="GA782" s="183"/>
      <c r="GB782" s="183"/>
      <c r="GC782" s="183"/>
      <c r="GD782" s="183"/>
      <c r="GE782" s="183"/>
      <c r="GF782" s="183"/>
      <c r="GG782" s="183"/>
      <c r="GH782" s="183"/>
      <c r="GI782" s="183"/>
      <c r="GJ782" s="183"/>
      <c r="GK782" s="183"/>
      <c r="GL782" s="183"/>
      <c r="GM782" s="183"/>
      <c r="GN782" s="183"/>
      <c r="GO782" s="183"/>
      <c r="GP782" s="183"/>
      <c r="GQ782" s="183"/>
      <c r="GR782" s="183"/>
      <c r="GS782" s="183"/>
      <c r="GT782" s="183"/>
      <c r="GU782" s="183"/>
      <c r="GV782" s="183"/>
      <c r="GW782" s="183"/>
      <c r="GX782" s="183"/>
      <c r="GY782" s="183"/>
      <c r="GZ782" s="183"/>
      <c r="HA782" s="183"/>
      <c r="HB782" s="183"/>
      <c r="HC782" s="183"/>
      <c r="HD782" s="183"/>
      <c r="HE782" s="183"/>
      <c r="HF782" s="183"/>
      <c r="HG782" s="183"/>
      <c r="HH782" s="183"/>
      <c r="HI782" s="183"/>
      <c r="HJ782" s="183"/>
      <c r="HK782" s="183"/>
      <c r="HL782" s="183"/>
      <c r="HM782" s="183"/>
      <c r="HN782" s="183"/>
      <c r="HO782" s="183"/>
      <c r="HP782" s="183"/>
      <c r="HQ782" s="183"/>
      <c r="HR782" s="183"/>
      <c r="HS782" s="183"/>
      <c r="HT782" s="183"/>
      <c r="HU782" s="183"/>
      <c r="HV782" s="183"/>
      <c r="HW782" s="183"/>
      <c r="HX782" s="183"/>
      <c r="HY782" s="183"/>
      <c r="HZ782" s="183"/>
      <c r="IA782" s="183"/>
      <c r="IB782" s="183"/>
      <c r="IC782" s="183"/>
      <c r="ID782" s="183"/>
      <c r="IE782" s="183"/>
      <c r="IF782" s="183"/>
      <c r="IG782" s="183"/>
      <c r="IH782" s="183"/>
      <c r="II782" s="183"/>
      <c r="IJ782" s="183"/>
      <c r="IK782" s="183"/>
      <c r="IL782" s="183"/>
      <c r="IM782" s="183"/>
      <c r="IN782" s="183"/>
      <c r="IO782" s="183"/>
      <c r="IP782" s="183"/>
      <c r="IQ782" s="183"/>
      <c r="IR782" s="183"/>
      <c r="IS782" s="183"/>
      <c r="IT782" s="183"/>
      <c r="IU782" s="183"/>
      <c r="IV782" s="183"/>
      <c r="IW782" s="183"/>
      <c r="IX782" s="183"/>
      <c r="IY782" s="183"/>
      <c r="IZ782" s="183"/>
      <c r="JA782" s="183"/>
      <c r="JB782" s="183"/>
      <c r="JC782" s="183"/>
      <c r="JD782" s="183"/>
      <c r="JE782" s="183"/>
      <c r="JF782" s="183"/>
      <c r="JG782" s="183"/>
      <c r="JH782" s="183"/>
      <c r="JI782" s="183"/>
      <c r="JJ782" s="183"/>
      <c r="JK782" s="183"/>
      <c r="JL782" s="183"/>
      <c r="JM782" s="183"/>
      <c r="JN782" s="183"/>
      <c r="JO782" s="183"/>
      <c r="JP782" s="183"/>
      <c r="JQ782" s="183"/>
      <c r="JR782" s="183"/>
      <c r="JS782" s="183"/>
      <c r="JT782" s="183"/>
      <c r="JU782" s="183"/>
      <c r="JV782" s="183"/>
      <c r="JW782" s="183"/>
      <c r="JX782" s="183"/>
      <c r="JY782" s="183"/>
      <c r="JZ782" s="183"/>
      <c r="KA782" s="183"/>
      <c r="KB782" s="183"/>
      <c r="KC782" s="183"/>
      <c r="KD782" s="183"/>
      <c r="KE782" s="183"/>
      <c r="KF782" s="183"/>
      <c r="KG782" s="183"/>
      <c r="KH782" s="183"/>
      <c r="KI782" s="183"/>
      <c r="KJ782" s="183"/>
      <c r="KK782" s="183"/>
      <c r="KL782" s="183"/>
      <c r="KM782" s="183"/>
      <c r="KN782" s="183"/>
      <c r="KO782" s="183"/>
      <c r="KP782" s="183"/>
      <c r="KQ782" s="183"/>
      <c r="KR782" s="183"/>
      <c r="KS782" s="183"/>
      <c r="KT782" s="183"/>
    </row>
    <row r="783" spans="1:306">
      <c r="A783" s="618">
        <v>17195</v>
      </c>
      <c r="B783" s="626" t="s">
        <v>352</v>
      </c>
      <c r="C783" s="620"/>
      <c r="D783" s="614"/>
      <c r="E783" s="620"/>
      <c r="F783" s="614"/>
      <c r="G783" s="611">
        <f t="shared" si="37"/>
        <v>0</v>
      </c>
      <c r="H783" s="183"/>
      <c r="K783" s="183"/>
      <c r="L783" s="183"/>
      <c r="M783" s="183"/>
      <c r="N783" s="183"/>
      <c r="O783" s="183"/>
      <c r="P783" s="183"/>
      <c r="Q783" s="183"/>
      <c r="R783" s="183"/>
      <c r="S783" s="183"/>
      <c r="T783" s="183"/>
      <c r="U783" s="183"/>
      <c r="V783" s="183"/>
      <c r="W783" s="183"/>
      <c r="X783" s="183"/>
      <c r="Y783" s="183"/>
      <c r="Z783" s="183"/>
      <c r="AA783" s="183"/>
      <c r="AB783" s="183"/>
      <c r="AC783" s="183"/>
      <c r="AD783" s="183"/>
      <c r="AE783" s="183"/>
      <c r="AF783" s="183"/>
      <c r="AG783" s="183"/>
      <c r="AH783" s="183"/>
      <c r="AI783" s="183"/>
      <c r="AJ783" s="183"/>
      <c r="AK783" s="183"/>
      <c r="AL783" s="183"/>
      <c r="AM783" s="183"/>
      <c r="AN783" s="183"/>
      <c r="AO783" s="183"/>
      <c r="AP783" s="183"/>
      <c r="AQ783" s="183"/>
      <c r="AR783" s="183"/>
      <c r="AS783" s="183"/>
      <c r="AT783" s="183"/>
      <c r="AU783" s="183"/>
      <c r="AV783" s="183"/>
      <c r="AW783" s="183"/>
      <c r="AX783" s="183"/>
      <c r="AY783" s="183"/>
      <c r="AZ783" s="183"/>
      <c r="BA783" s="183"/>
      <c r="BB783" s="183"/>
      <c r="BC783" s="183"/>
      <c r="BD783" s="183"/>
      <c r="BE783" s="183"/>
      <c r="BF783" s="183"/>
      <c r="BG783" s="183"/>
      <c r="BH783" s="183"/>
      <c r="BI783" s="183"/>
      <c r="BJ783" s="183"/>
      <c r="BK783" s="183"/>
      <c r="BL783" s="183"/>
      <c r="BM783" s="183"/>
      <c r="BN783" s="183"/>
      <c r="BO783" s="183"/>
      <c r="BP783" s="183"/>
      <c r="BQ783" s="183"/>
      <c r="BR783" s="183"/>
      <c r="BS783" s="183"/>
      <c r="BT783" s="183"/>
      <c r="BU783" s="183"/>
      <c r="BV783" s="183"/>
      <c r="BW783" s="183"/>
      <c r="BX783" s="183"/>
      <c r="BY783" s="183"/>
      <c r="BZ783" s="183"/>
      <c r="CA783" s="183"/>
      <c r="CB783" s="183"/>
      <c r="CC783" s="183"/>
      <c r="CD783" s="183"/>
      <c r="CE783" s="183"/>
      <c r="CF783" s="183"/>
      <c r="CG783" s="183"/>
      <c r="CH783" s="183"/>
      <c r="CI783" s="183"/>
      <c r="CJ783" s="183"/>
      <c r="CK783" s="183"/>
      <c r="CL783" s="183"/>
      <c r="CM783" s="183"/>
      <c r="CN783" s="183"/>
      <c r="CO783" s="183"/>
      <c r="CP783" s="183"/>
      <c r="CQ783" s="183"/>
      <c r="CR783" s="183"/>
      <c r="CS783" s="183"/>
      <c r="CT783" s="183"/>
      <c r="CU783" s="183"/>
      <c r="CV783" s="183"/>
      <c r="CW783" s="183"/>
      <c r="CX783" s="183"/>
      <c r="CY783" s="183"/>
      <c r="CZ783" s="183"/>
      <c r="DA783" s="183"/>
      <c r="DB783" s="183"/>
      <c r="DC783" s="183"/>
      <c r="DD783" s="183"/>
      <c r="DE783" s="183"/>
      <c r="DF783" s="183"/>
      <c r="DG783" s="183"/>
      <c r="DH783" s="183"/>
      <c r="DI783" s="183"/>
      <c r="DJ783" s="183"/>
      <c r="DK783" s="183"/>
      <c r="DL783" s="183"/>
      <c r="DM783" s="183"/>
      <c r="DN783" s="183"/>
      <c r="DO783" s="183"/>
      <c r="DP783" s="183"/>
      <c r="DQ783" s="183"/>
      <c r="DR783" s="183"/>
      <c r="DS783" s="183"/>
      <c r="DT783" s="183"/>
      <c r="DU783" s="183"/>
      <c r="DV783" s="183"/>
      <c r="DW783" s="183"/>
      <c r="DX783" s="183"/>
      <c r="DY783" s="183"/>
      <c r="DZ783" s="183"/>
      <c r="EA783" s="183"/>
      <c r="EB783" s="183"/>
      <c r="EC783" s="183"/>
      <c r="ED783" s="183"/>
      <c r="EE783" s="183"/>
      <c r="EF783" s="183"/>
      <c r="EG783" s="183"/>
      <c r="EH783" s="183"/>
      <c r="EI783" s="183"/>
      <c r="EJ783" s="183"/>
      <c r="EK783" s="183"/>
      <c r="EL783" s="183"/>
      <c r="EM783" s="183"/>
      <c r="EN783" s="183"/>
      <c r="EO783" s="183"/>
      <c r="EP783" s="183"/>
      <c r="EQ783" s="183"/>
      <c r="ER783" s="183"/>
      <c r="ES783" s="183"/>
      <c r="ET783" s="183"/>
      <c r="EU783" s="183"/>
      <c r="EV783" s="183"/>
      <c r="EW783" s="183"/>
      <c r="EX783" s="183"/>
      <c r="EY783" s="183"/>
      <c r="EZ783" s="183"/>
      <c r="FA783" s="183"/>
      <c r="FB783" s="183"/>
      <c r="FC783" s="183"/>
      <c r="FD783" s="183"/>
      <c r="FE783" s="183"/>
      <c r="FF783" s="183"/>
      <c r="FG783" s="183"/>
      <c r="FH783" s="183"/>
      <c r="FI783" s="183"/>
      <c r="FJ783" s="183"/>
      <c r="FK783" s="183"/>
      <c r="FL783" s="183"/>
      <c r="FM783" s="183"/>
      <c r="FN783" s="183"/>
      <c r="FO783" s="183"/>
      <c r="FP783" s="183"/>
      <c r="FQ783" s="183"/>
      <c r="FR783" s="183"/>
      <c r="FS783" s="183"/>
      <c r="FT783" s="183"/>
      <c r="FU783" s="183"/>
      <c r="FV783" s="183"/>
      <c r="FW783" s="183"/>
      <c r="FX783" s="183"/>
      <c r="FY783" s="183"/>
      <c r="FZ783" s="183"/>
      <c r="GA783" s="183"/>
      <c r="GB783" s="183"/>
      <c r="GC783" s="183"/>
      <c r="GD783" s="183"/>
      <c r="GE783" s="183"/>
      <c r="GF783" s="183"/>
      <c r="GG783" s="183"/>
      <c r="GH783" s="183"/>
      <c r="GI783" s="183"/>
      <c r="GJ783" s="183"/>
      <c r="GK783" s="183"/>
      <c r="GL783" s="183"/>
      <c r="GM783" s="183"/>
      <c r="GN783" s="183"/>
      <c r="GO783" s="183"/>
      <c r="GP783" s="183"/>
      <c r="GQ783" s="183"/>
      <c r="GR783" s="183"/>
      <c r="GS783" s="183"/>
      <c r="GT783" s="183"/>
      <c r="GU783" s="183"/>
      <c r="GV783" s="183"/>
      <c r="GW783" s="183"/>
      <c r="GX783" s="183"/>
      <c r="GY783" s="183"/>
      <c r="GZ783" s="183"/>
      <c r="HA783" s="183"/>
      <c r="HB783" s="183"/>
      <c r="HC783" s="183"/>
      <c r="HD783" s="183"/>
      <c r="HE783" s="183"/>
      <c r="HF783" s="183"/>
      <c r="HG783" s="183"/>
      <c r="HH783" s="183"/>
      <c r="HI783" s="183"/>
      <c r="HJ783" s="183"/>
      <c r="HK783" s="183"/>
      <c r="HL783" s="183"/>
      <c r="HM783" s="183"/>
      <c r="HN783" s="183"/>
      <c r="HO783" s="183"/>
      <c r="HP783" s="183"/>
      <c r="HQ783" s="183"/>
      <c r="HR783" s="183"/>
      <c r="HS783" s="183"/>
      <c r="HT783" s="183"/>
      <c r="HU783" s="183"/>
      <c r="HV783" s="183"/>
      <c r="HW783" s="183"/>
      <c r="HX783" s="183"/>
      <c r="HY783" s="183"/>
      <c r="HZ783" s="183"/>
      <c r="IA783" s="183"/>
      <c r="IB783" s="183"/>
      <c r="IC783" s="183"/>
      <c r="ID783" s="183"/>
      <c r="IE783" s="183"/>
      <c r="IF783" s="183"/>
      <c r="IG783" s="183"/>
      <c r="IH783" s="183"/>
      <c r="II783" s="183"/>
      <c r="IJ783" s="183"/>
      <c r="IK783" s="183"/>
      <c r="IL783" s="183"/>
      <c r="IM783" s="183"/>
      <c r="IN783" s="183"/>
      <c r="IO783" s="183"/>
      <c r="IP783" s="183"/>
      <c r="IQ783" s="183"/>
      <c r="IR783" s="183"/>
      <c r="IS783" s="183"/>
      <c r="IT783" s="183"/>
      <c r="IU783" s="183"/>
      <c r="IV783" s="183"/>
      <c r="IW783" s="183"/>
      <c r="IX783" s="183"/>
      <c r="IY783" s="183"/>
      <c r="IZ783" s="183"/>
      <c r="JA783" s="183"/>
      <c r="JB783" s="183"/>
      <c r="JC783" s="183"/>
      <c r="JD783" s="183"/>
      <c r="JE783" s="183"/>
      <c r="JF783" s="183"/>
      <c r="JG783" s="183"/>
      <c r="JH783" s="183"/>
      <c r="JI783" s="183"/>
      <c r="JJ783" s="183"/>
      <c r="JK783" s="183"/>
      <c r="JL783" s="183"/>
      <c r="JM783" s="183"/>
      <c r="JN783" s="183"/>
      <c r="JO783" s="183"/>
      <c r="JP783" s="183"/>
      <c r="JQ783" s="183"/>
      <c r="JR783" s="183"/>
      <c r="JS783" s="183"/>
      <c r="JT783" s="183"/>
      <c r="JU783" s="183"/>
      <c r="JV783" s="183"/>
      <c r="JW783" s="183"/>
      <c r="JX783" s="183"/>
      <c r="JY783" s="183"/>
      <c r="JZ783" s="183"/>
      <c r="KA783" s="183"/>
      <c r="KB783" s="183"/>
      <c r="KC783" s="183"/>
      <c r="KD783" s="183"/>
      <c r="KE783" s="183"/>
      <c r="KF783" s="183"/>
      <c r="KG783" s="183"/>
      <c r="KH783" s="183"/>
      <c r="KI783" s="183"/>
      <c r="KJ783" s="183"/>
      <c r="KK783" s="183"/>
      <c r="KL783" s="183"/>
      <c r="KM783" s="183"/>
      <c r="KN783" s="183"/>
      <c r="KO783" s="183"/>
      <c r="KP783" s="183"/>
      <c r="KQ783" s="183"/>
      <c r="KR783" s="183"/>
      <c r="KS783" s="183"/>
      <c r="KT783" s="183"/>
    </row>
    <row r="784" spans="1:306">
      <c r="A784" s="618">
        <v>17196</v>
      </c>
      <c r="B784" s="626" t="s">
        <v>353</v>
      </c>
      <c r="C784" s="620"/>
      <c r="D784" s="614"/>
      <c r="E784" s="620"/>
      <c r="F784" s="614"/>
      <c r="G784" s="611">
        <f t="shared" si="37"/>
        <v>0</v>
      </c>
      <c r="H784" s="183"/>
      <c r="K784" s="183"/>
      <c r="L784" s="183"/>
      <c r="M784" s="183"/>
      <c r="N784" s="183"/>
      <c r="O784" s="183"/>
      <c r="P784" s="183"/>
      <c r="Q784" s="183"/>
      <c r="R784" s="183"/>
      <c r="S784" s="183"/>
      <c r="T784" s="183"/>
      <c r="U784" s="183"/>
      <c r="V784" s="183"/>
      <c r="W784" s="183"/>
      <c r="X784" s="183"/>
      <c r="Y784" s="183"/>
      <c r="Z784" s="183"/>
      <c r="AA784" s="183"/>
      <c r="AB784" s="183"/>
      <c r="AC784" s="183"/>
      <c r="AD784" s="183"/>
      <c r="AE784" s="183"/>
      <c r="AF784" s="183"/>
      <c r="AG784" s="183"/>
      <c r="AH784" s="183"/>
      <c r="AI784" s="183"/>
      <c r="AJ784" s="183"/>
      <c r="AK784" s="183"/>
      <c r="AL784" s="183"/>
      <c r="AM784" s="183"/>
      <c r="AN784" s="183"/>
      <c r="AO784" s="183"/>
      <c r="AP784" s="183"/>
      <c r="AQ784" s="183"/>
      <c r="AR784" s="183"/>
      <c r="AS784" s="183"/>
      <c r="AT784" s="183"/>
      <c r="AU784" s="183"/>
      <c r="AV784" s="183"/>
      <c r="AW784" s="183"/>
      <c r="AX784" s="183"/>
      <c r="AY784" s="183"/>
      <c r="AZ784" s="183"/>
      <c r="BA784" s="183"/>
      <c r="BB784" s="183"/>
      <c r="BC784" s="183"/>
      <c r="BD784" s="183"/>
      <c r="BE784" s="183"/>
      <c r="BF784" s="183"/>
      <c r="BG784" s="183"/>
      <c r="BH784" s="183"/>
      <c r="BI784" s="183"/>
      <c r="BJ784" s="183"/>
      <c r="BK784" s="183"/>
      <c r="BL784" s="183"/>
      <c r="BM784" s="183"/>
      <c r="BN784" s="183"/>
      <c r="BO784" s="183"/>
      <c r="BP784" s="183"/>
      <c r="BQ784" s="183"/>
      <c r="BR784" s="183"/>
      <c r="BS784" s="183"/>
      <c r="BT784" s="183"/>
      <c r="BU784" s="183"/>
      <c r="BV784" s="183"/>
      <c r="BW784" s="183"/>
      <c r="BX784" s="183"/>
      <c r="BY784" s="183"/>
      <c r="BZ784" s="183"/>
      <c r="CA784" s="183"/>
      <c r="CB784" s="183"/>
      <c r="CC784" s="183"/>
      <c r="CD784" s="183"/>
      <c r="CE784" s="183"/>
      <c r="CF784" s="183"/>
      <c r="CG784" s="183"/>
      <c r="CH784" s="183"/>
      <c r="CI784" s="183"/>
      <c r="CJ784" s="183"/>
      <c r="CK784" s="183"/>
      <c r="CL784" s="183"/>
      <c r="CM784" s="183"/>
      <c r="CN784" s="183"/>
      <c r="CO784" s="183"/>
      <c r="CP784" s="183"/>
      <c r="CQ784" s="183"/>
      <c r="CR784" s="183"/>
      <c r="CS784" s="183"/>
      <c r="CT784" s="183"/>
      <c r="CU784" s="183"/>
      <c r="CV784" s="183"/>
      <c r="CW784" s="183"/>
      <c r="CX784" s="183"/>
      <c r="CY784" s="183"/>
      <c r="CZ784" s="183"/>
      <c r="DA784" s="183"/>
      <c r="DB784" s="183"/>
      <c r="DC784" s="183"/>
      <c r="DD784" s="183"/>
      <c r="DE784" s="183"/>
      <c r="DF784" s="183"/>
      <c r="DG784" s="183"/>
      <c r="DH784" s="183"/>
      <c r="DI784" s="183"/>
      <c r="DJ784" s="183"/>
      <c r="DK784" s="183"/>
      <c r="DL784" s="183"/>
      <c r="DM784" s="183"/>
      <c r="DN784" s="183"/>
      <c r="DO784" s="183"/>
      <c r="DP784" s="183"/>
      <c r="DQ784" s="183"/>
      <c r="DR784" s="183"/>
      <c r="DS784" s="183"/>
      <c r="DT784" s="183"/>
      <c r="DU784" s="183"/>
      <c r="DV784" s="183"/>
      <c r="DW784" s="183"/>
      <c r="DX784" s="183"/>
      <c r="DY784" s="183"/>
      <c r="DZ784" s="183"/>
      <c r="EA784" s="183"/>
      <c r="EB784" s="183"/>
      <c r="EC784" s="183"/>
      <c r="ED784" s="183"/>
      <c r="EE784" s="183"/>
      <c r="EF784" s="183"/>
      <c r="EG784" s="183"/>
      <c r="EH784" s="183"/>
      <c r="EI784" s="183"/>
      <c r="EJ784" s="183"/>
      <c r="EK784" s="183"/>
      <c r="EL784" s="183"/>
      <c r="EM784" s="183"/>
      <c r="EN784" s="183"/>
      <c r="EO784" s="183"/>
      <c r="EP784" s="183"/>
      <c r="EQ784" s="183"/>
      <c r="ER784" s="183"/>
      <c r="ES784" s="183"/>
      <c r="ET784" s="183"/>
      <c r="EU784" s="183"/>
      <c r="EV784" s="183"/>
      <c r="EW784" s="183"/>
      <c r="EX784" s="183"/>
      <c r="EY784" s="183"/>
      <c r="EZ784" s="183"/>
      <c r="FA784" s="183"/>
      <c r="FB784" s="183"/>
      <c r="FC784" s="183"/>
      <c r="FD784" s="183"/>
      <c r="FE784" s="183"/>
      <c r="FF784" s="183"/>
      <c r="FG784" s="183"/>
      <c r="FH784" s="183"/>
      <c r="FI784" s="183"/>
      <c r="FJ784" s="183"/>
      <c r="FK784" s="183"/>
      <c r="FL784" s="183"/>
      <c r="FM784" s="183"/>
      <c r="FN784" s="183"/>
      <c r="FO784" s="183"/>
      <c r="FP784" s="183"/>
      <c r="FQ784" s="183"/>
      <c r="FR784" s="183"/>
      <c r="FS784" s="183"/>
      <c r="FT784" s="183"/>
      <c r="FU784" s="183"/>
      <c r="FV784" s="183"/>
      <c r="FW784" s="183"/>
      <c r="FX784" s="183"/>
      <c r="FY784" s="183"/>
      <c r="FZ784" s="183"/>
      <c r="GA784" s="183"/>
      <c r="GB784" s="183"/>
      <c r="GC784" s="183"/>
      <c r="GD784" s="183"/>
      <c r="GE784" s="183"/>
      <c r="GF784" s="183"/>
      <c r="GG784" s="183"/>
      <c r="GH784" s="183"/>
      <c r="GI784" s="183"/>
      <c r="GJ784" s="183"/>
      <c r="GK784" s="183"/>
      <c r="GL784" s="183"/>
      <c r="GM784" s="183"/>
      <c r="GN784" s="183"/>
      <c r="GO784" s="183"/>
      <c r="GP784" s="183"/>
      <c r="GQ784" s="183"/>
      <c r="GR784" s="183"/>
      <c r="GS784" s="183"/>
      <c r="GT784" s="183"/>
      <c r="GU784" s="183"/>
      <c r="GV784" s="183"/>
      <c r="GW784" s="183"/>
      <c r="GX784" s="183"/>
      <c r="GY784" s="183"/>
      <c r="GZ784" s="183"/>
      <c r="HA784" s="183"/>
      <c r="HB784" s="183"/>
      <c r="HC784" s="183"/>
      <c r="HD784" s="183"/>
      <c r="HE784" s="183"/>
      <c r="HF784" s="183"/>
      <c r="HG784" s="183"/>
      <c r="HH784" s="183"/>
      <c r="HI784" s="183"/>
      <c r="HJ784" s="183"/>
      <c r="HK784" s="183"/>
      <c r="HL784" s="183"/>
      <c r="HM784" s="183"/>
      <c r="HN784" s="183"/>
      <c r="HO784" s="183"/>
      <c r="HP784" s="183"/>
      <c r="HQ784" s="183"/>
      <c r="HR784" s="183"/>
      <c r="HS784" s="183"/>
      <c r="HT784" s="183"/>
      <c r="HU784" s="183"/>
      <c r="HV784" s="183"/>
      <c r="HW784" s="183"/>
      <c r="HX784" s="183"/>
      <c r="HY784" s="183"/>
      <c r="HZ784" s="183"/>
      <c r="IA784" s="183"/>
      <c r="IB784" s="183"/>
      <c r="IC784" s="183"/>
      <c r="ID784" s="183"/>
      <c r="IE784" s="183"/>
      <c r="IF784" s="183"/>
      <c r="IG784" s="183"/>
      <c r="IH784" s="183"/>
      <c r="II784" s="183"/>
      <c r="IJ784" s="183"/>
      <c r="IK784" s="183"/>
      <c r="IL784" s="183"/>
      <c r="IM784" s="183"/>
      <c r="IN784" s="183"/>
      <c r="IO784" s="183"/>
      <c r="IP784" s="183"/>
      <c r="IQ784" s="183"/>
      <c r="IR784" s="183"/>
      <c r="IS784" s="183"/>
      <c r="IT784" s="183"/>
      <c r="IU784" s="183"/>
      <c r="IV784" s="183"/>
      <c r="IW784" s="183"/>
      <c r="IX784" s="183"/>
      <c r="IY784" s="183"/>
      <c r="IZ784" s="183"/>
      <c r="JA784" s="183"/>
      <c r="JB784" s="183"/>
      <c r="JC784" s="183"/>
      <c r="JD784" s="183"/>
      <c r="JE784" s="183"/>
      <c r="JF784" s="183"/>
      <c r="JG784" s="183"/>
      <c r="JH784" s="183"/>
      <c r="JI784" s="183"/>
      <c r="JJ784" s="183"/>
      <c r="JK784" s="183"/>
      <c r="JL784" s="183"/>
      <c r="JM784" s="183"/>
      <c r="JN784" s="183"/>
      <c r="JO784" s="183"/>
      <c r="JP784" s="183"/>
      <c r="JQ784" s="183"/>
      <c r="JR784" s="183"/>
      <c r="JS784" s="183"/>
      <c r="JT784" s="183"/>
      <c r="JU784" s="183"/>
      <c r="JV784" s="183"/>
      <c r="JW784" s="183"/>
      <c r="JX784" s="183"/>
      <c r="JY784" s="183"/>
      <c r="JZ784" s="183"/>
      <c r="KA784" s="183"/>
      <c r="KB784" s="183"/>
      <c r="KC784" s="183"/>
      <c r="KD784" s="183"/>
      <c r="KE784" s="183"/>
      <c r="KF784" s="183"/>
      <c r="KG784" s="183"/>
      <c r="KH784" s="183"/>
      <c r="KI784" s="183"/>
      <c r="KJ784" s="183"/>
      <c r="KK784" s="183"/>
      <c r="KL784" s="183"/>
      <c r="KM784" s="183"/>
      <c r="KN784" s="183"/>
      <c r="KO784" s="183"/>
      <c r="KP784" s="183"/>
      <c r="KQ784" s="183"/>
      <c r="KR784" s="183"/>
      <c r="KS784" s="183"/>
      <c r="KT784" s="183"/>
    </row>
    <row r="785" spans="1:306">
      <c r="A785" s="637">
        <v>172</v>
      </c>
      <c r="B785" s="625" t="s">
        <v>354</v>
      </c>
      <c r="C785" s="614"/>
      <c r="D785" s="611">
        <f>SUM(D786:D789)</f>
        <v>0</v>
      </c>
      <c r="E785" s="614"/>
      <c r="F785" s="611">
        <f>SUM(F786:F789)</f>
        <v>0</v>
      </c>
      <c r="G785" s="611">
        <f>D785+F785</f>
        <v>0</v>
      </c>
      <c r="H785" s="183"/>
      <c r="K785" s="183"/>
      <c r="L785" s="183"/>
      <c r="M785" s="183"/>
      <c r="N785" s="183"/>
      <c r="O785" s="183"/>
      <c r="P785" s="183"/>
      <c r="Q785" s="183"/>
      <c r="R785" s="183"/>
      <c r="S785" s="183"/>
      <c r="T785" s="183"/>
      <c r="U785" s="183"/>
      <c r="V785" s="183"/>
      <c r="W785" s="183"/>
      <c r="X785" s="183"/>
      <c r="Y785" s="183"/>
      <c r="Z785" s="183"/>
      <c r="AA785" s="183"/>
      <c r="AB785" s="183"/>
      <c r="AC785" s="183"/>
      <c r="AD785" s="183"/>
      <c r="AE785" s="183"/>
      <c r="AF785" s="183"/>
      <c r="AG785" s="183"/>
      <c r="AH785" s="183"/>
      <c r="AI785" s="183"/>
      <c r="AJ785" s="183"/>
      <c r="AK785" s="183"/>
      <c r="AL785" s="183"/>
      <c r="AM785" s="183"/>
      <c r="AN785" s="183"/>
      <c r="AO785" s="183"/>
      <c r="AP785" s="183"/>
      <c r="AQ785" s="183"/>
      <c r="AR785" s="183"/>
      <c r="AS785" s="183"/>
      <c r="AT785" s="183"/>
      <c r="AU785" s="183"/>
      <c r="AV785" s="183"/>
      <c r="AW785" s="183"/>
      <c r="AX785" s="183"/>
      <c r="AY785" s="183"/>
      <c r="AZ785" s="183"/>
      <c r="BA785" s="183"/>
      <c r="BB785" s="183"/>
      <c r="BC785" s="183"/>
      <c r="BD785" s="183"/>
      <c r="BE785" s="183"/>
      <c r="BF785" s="183"/>
      <c r="BG785" s="183"/>
      <c r="BH785" s="183"/>
      <c r="BI785" s="183"/>
      <c r="BJ785" s="183"/>
      <c r="BK785" s="183"/>
      <c r="BL785" s="183"/>
      <c r="BM785" s="183"/>
      <c r="BN785" s="183"/>
      <c r="BO785" s="183"/>
      <c r="BP785" s="183"/>
      <c r="BQ785" s="183"/>
      <c r="BR785" s="183"/>
      <c r="BS785" s="183"/>
      <c r="BT785" s="183"/>
      <c r="BU785" s="183"/>
      <c r="BV785" s="183"/>
      <c r="BW785" s="183"/>
      <c r="BX785" s="183"/>
      <c r="BY785" s="183"/>
      <c r="BZ785" s="183"/>
      <c r="CA785" s="183"/>
      <c r="CB785" s="183"/>
      <c r="CC785" s="183"/>
      <c r="CD785" s="183"/>
      <c r="CE785" s="183"/>
      <c r="CF785" s="183"/>
      <c r="CG785" s="183"/>
      <c r="CH785" s="183"/>
      <c r="CI785" s="183"/>
      <c r="CJ785" s="183"/>
      <c r="CK785" s="183"/>
      <c r="CL785" s="183"/>
      <c r="CM785" s="183"/>
      <c r="CN785" s="183"/>
      <c r="CO785" s="183"/>
      <c r="CP785" s="183"/>
      <c r="CQ785" s="183"/>
      <c r="CR785" s="183"/>
      <c r="CS785" s="183"/>
      <c r="CT785" s="183"/>
      <c r="CU785" s="183"/>
      <c r="CV785" s="183"/>
      <c r="CW785" s="183"/>
      <c r="CX785" s="183"/>
      <c r="CY785" s="183"/>
      <c r="CZ785" s="183"/>
      <c r="DA785" s="183"/>
      <c r="DB785" s="183"/>
      <c r="DC785" s="183"/>
      <c r="DD785" s="183"/>
      <c r="DE785" s="183"/>
      <c r="DF785" s="183"/>
      <c r="DG785" s="183"/>
      <c r="DH785" s="183"/>
      <c r="DI785" s="183"/>
      <c r="DJ785" s="183"/>
      <c r="DK785" s="183"/>
      <c r="DL785" s="183"/>
      <c r="DM785" s="183"/>
      <c r="DN785" s="183"/>
      <c r="DO785" s="183"/>
      <c r="DP785" s="183"/>
      <c r="DQ785" s="183"/>
      <c r="DR785" s="183"/>
      <c r="DS785" s="183"/>
      <c r="DT785" s="183"/>
      <c r="DU785" s="183"/>
      <c r="DV785" s="183"/>
      <c r="DW785" s="183"/>
      <c r="DX785" s="183"/>
      <c r="DY785" s="183"/>
      <c r="DZ785" s="183"/>
      <c r="EA785" s="183"/>
      <c r="EB785" s="183"/>
      <c r="EC785" s="183"/>
      <c r="ED785" s="183"/>
      <c r="EE785" s="183"/>
      <c r="EF785" s="183"/>
      <c r="EG785" s="183"/>
      <c r="EH785" s="183"/>
      <c r="EI785" s="183"/>
      <c r="EJ785" s="183"/>
      <c r="EK785" s="183"/>
      <c r="EL785" s="183"/>
      <c r="EM785" s="183"/>
      <c r="EN785" s="183"/>
      <c r="EO785" s="183"/>
      <c r="EP785" s="183"/>
      <c r="EQ785" s="183"/>
      <c r="ER785" s="183"/>
      <c r="ES785" s="183"/>
      <c r="ET785" s="183"/>
      <c r="EU785" s="183"/>
      <c r="EV785" s="183"/>
      <c r="EW785" s="183"/>
      <c r="EX785" s="183"/>
      <c r="EY785" s="183"/>
      <c r="EZ785" s="183"/>
      <c r="FA785" s="183"/>
      <c r="FB785" s="183"/>
      <c r="FC785" s="183"/>
      <c r="FD785" s="183"/>
      <c r="FE785" s="183"/>
      <c r="FF785" s="183"/>
      <c r="FG785" s="183"/>
      <c r="FH785" s="183"/>
      <c r="FI785" s="183"/>
      <c r="FJ785" s="183"/>
      <c r="FK785" s="183"/>
      <c r="FL785" s="183"/>
      <c r="FM785" s="183"/>
      <c r="FN785" s="183"/>
      <c r="FO785" s="183"/>
      <c r="FP785" s="183"/>
      <c r="FQ785" s="183"/>
      <c r="FR785" s="183"/>
      <c r="FS785" s="183"/>
      <c r="FT785" s="183"/>
      <c r="FU785" s="183"/>
      <c r="FV785" s="183"/>
      <c r="FW785" s="183"/>
      <c r="FX785" s="183"/>
      <c r="FY785" s="183"/>
      <c r="FZ785" s="183"/>
      <c r="GA785" s="183"/>
      <c r="GB785" s="183"/>
      <c r="GC785" s="183"/>
      <c r="GD785" s="183"/>
      <c r="GE785" s="183"/>
      <c r="GF785" s="183"/>
      <c r="GG785" s="183"/>
      <c r="GH785" s="183"/>
      <c r="GI785" s="183"/>
      <c r="GJ785" s="183"/>
      <c r="GK785" s="183"/>
      <c r="GL785" s="183"/>
      <c r="GM785" s="183"/>
      <c r="GN785" s="183"/>
      <c r="GO785" s="183"/>
      <c r="GP785" s="183"/>
      <c r="GQ785" s="183"/>
      <c r="GR785" s="183"/>
      <c r="GS785" s="183"/>
      <c r="GT785" s="183"/>
      <c r="GU785" s="183"/>
      <c r="GV785" s="183"/>
      <c r="GW785" s="183"/>
      <c r="GX785" s="183"/>
      <c r="GY785" s="183"/>
      <c r="GZ785" s="183"/>
      <c r="HA785" s="183"/>
      <c r="HB785" s="183"/>
      <c r="HC785" s="183"/>
      <c r="HD785" s="183"/>
      <c r="HE785" s="183"/>
      <c r="HF785" s="183"/>
      <c r="HG785" s="183"/>
      <c r="HH785" s="183"/>
      <c r="HI785" s="183"/>
      <c r="HJ785" s="183"/>
      <c r="HK785" s="183"/>
      <c r="HL785" s="183"/>
      <c r="HM785" s="183"/>
      <c r="HN785" s="183"/>
      <c r="HO785" s="183"/>
      <c r="HP785" s="183"/>
      <c r="HQ785" s="183"/>
      <c r="HR785" s="183"/>
      <c r="HS785" s="183"/>
      <c r="HT785" s="183"/>
      <c r="HU785" s="183"/>
      <c r="HV785" s="183"/>
      <c r="HW785" s="183"/>
      <c r="HX785" s="183"/>
      <c r="HY785" s="183"/>
      <c r="HZ785" s="183"/>
      <c r="IA785" s="183"/>
      <c r="IB785" s="183"/>
      <c r="IC785" s="183"/>
      <c r="ID785" s="183"/>
      <c r="IE785" s="183"/>
      <c r="IF785" s="183"/>
      <c r="IG785" s="183"/>
      <c r="IH785" s="183"/>
      <c r="II785" s="183"/>
      <c r="IJ785" s="183"/>
      <c r="IK785" s="183"/>
      <c r="IL785" s="183"/>
      <c r="IM785" s="183"/>
      <c r="IN785" s="183"/>
      <c r="IO785" s="183"/>
      <c r="IP785" s="183"/>
      <c r="IQ785" s="183"/>
      <c r="IR785" s="183"/>
      <c r="IS785" s="183"/>
      <c r="IT785" s="183"/>
      <c r="IU785" s="183"/>
      <c r="IV785" s="183"/>
      <c r="IW785" s="183"/>
      <c r="IX785" s="183"/>
      <c r="IY785" s="183"/>
      <c r="IZ785" s="183"/>
      <c r="JA785" s="183"/>
      <c r="JB785" s="183"/>
      <c r="JC785" s="183"/>
      <c r="JD785" s="183"/>
      <c r="JE785" s="183"/>
      <c r="JF785" s="183"/>
      <c r="JG785" s="183"/>
      <c r="JH785" s="183"/>
      <c r="JI785" s="183"/>
      <c r="JJ785" s="183"/>
      <c r="JK785" s="183"/>
      <c r="JL785" s="183"/>
      <c r="JM785" s="183"/>
      <c r="JN785" s="183"/>
      <c r="JO785" s="183"/>
      <c r="JP785" s="183"/>
      <c r="JQ785" s="183"/>
      <c r="JR785" s="183"/>
      <c r="JS785" s="183"/>
      <c r="JT785" s="183"/>
      <c r="JU785" s="183"/>
      <c r="JV785" s="183"/>
      <c r="JW785" s="183"/>
      <c r="JX785" s="183"/>
      <c r="JY785" s="183"/>
      <c r="JZ785" s="183"/>
      <c r="KA785" s="183"/>
      <c r="KB785" s="183"/>
      <c r="KC785" s="183"/>
      <c r="KD785" s="183"/>
      <c r="KE785" s="183"/>
      <c r="KF785" s="183"/>
      <c r="KG785" s="183"/>
      <c r="KH785" s="183"/>
      <c r="KI785" s="183"/>
      <c r="KJ785" s="183"/>
      <c r="KK785" s="183"/>
      <c r="KL785" s="183"/>
      <c r="KM785" s="183"/>
      <c r="KN785" s="183"/>
      <c r="KO785" s="183"/>
      <c r="KP785" s="183"/>
      <c r="KQ785" s="183"/>
      <c r="KR785" s="183"/>
      <c r="KS785" s="183"/>
      <c r="KT785" s="183"/>
    </row>
    <row r="786" spans="1:306">
      <c r="A786" s="618">
        <v>1721</v>
      </c>
      <c r="B786" s="626" t="s">
        <v>355</v>
      </c>
      <c r="C786" s="614"/>
      <c r="D786" s="620"/>
      <c r="E786" s="614"/>
      <c r="F786" s="620"/>
      <c r="G786" s="611">
        <f t="shared" ref="G786:G792" si="38">D786+F786</f>
        <v>0</v>
      </c>
      <c r="H786" s="183"/>
      <c r="K786" s="183"/>
      <c r="L786" s="183"/>
      <c r="M786" s="183"/>
      <c r="N786" s="183"/>
      <c r="O786" s="183"/>
      <c r="P786" s="183"/>
      <c r="Q786" s="183"/>
      <c r="R786" s="183"/>
      <c r="S786" s="183"/>
      <c r="T786" s="183"/>
      <c r="U786" s="183"/>
      <c r="V786" s="183"/>
      <c r="W786" s="183"/>
      <c r="X786" s="183"/>
      <c r="Y786" s="183"/>
      <c r="Z786" s="183"/>
      <c r="AA786" s="183"/>
      <c r="AB786" s="183"/>
      <c r="AC786" s="183"/>
      <c r="AD786" s="183"/>
      <c r="AE786" s="183"/>
      <c r="AF786" s="183"/>
      <c r="AG786" s="183"/>
      <c r="AH786" s="183"/>
      <c r="AI786" s="183"/>
      <c r="AJ786" s="183"/>
      <c r="AK786" s="183"/>
      <c r="AL786" s="183"/>
      <c r="AM786" s="183"/>
      <c r="AN786" s="183"/>
      <c r="AO786" s="183"/>
      <c r="AP786" s="183"/>
      <c r="AQ786" s="183"/>
      <c r="AR786" s="183"/>
      <c r="AS786" s="183"/>
      <c r="AT786" s="183"/>
      <c r="AU786" s="183"/>
      <c r="AV786" s="183"/>
      <c r="AW786" s="183"/>
      <c r="AX786" s="183"/>
      <c r="AY786" s="183"/>
      <c r="AZ786" s="183"/>
      <c r="BA786" s="183"/>
      <c r="BB786" s="183"/>
      <c r="BC786" s="183"/>
      <c r="BD786" s="183"/>
      <c r="BE786" s="183"/>
      <c r="BF786" s="183"/>
      <c r="BG786" s="183"/>
      <c r="BH786" s="183"/>
      <c r="BI786" s="183"/>
      <c r="BJ786" s="183"/>
      <c r="BK786" s="183"/>
      <c r="BL786" s="183"/>
      <c r="BM786" s="183"/>
      <c r="BN786" s="183"/>
      <c r="BO786" s="183"/>
      <c r="BP786" s="183"/>
      <c r="BQ786" s="183"/>
      <c r="BR786" s="183"/>
      <c r="BS786" s="183"/>
      <c r="BT786" s="183"/>
      <c r="BU786" s="183"/>
      <c r="BV786" s="183"/>
      <c r="BW786" s="183"/>
      <c r="BX786" s="183"/>
      <c r="BY786" s="183"/>
      <c r="BZ786" s="183"/>
      <c r="CA786" s="183"/>
      <c r="CB786" s="183"/>
      <c r="CC786" s="183"/>
      <c r="CD786" s="183"/>
      <c r="CE786" s="183"/>
      <c r="CF786" s="183"/>
      <c r="CG786" s="183"/>
      <c r="CH786" s="183"/>
      <c r="CI786" s="183"/>
      <c r="CJ786" s="183"/>
      <c r="CK786" s="183"/>
      <c r="CL786" s="183"/>
      <c r="CM786" s="183"/>
      <c r="CN786" s="183"/>
      <c r="CO786" s="183"/>
      <c r="CP786" s="183"/>
      <c r="CQ786" s="183"/>
      <c r="CR786" s="183"/>
      <c r="CS786" s="183"/>
      <c r="CT786" s="183"/>
      <c r="CU786" s="183"/>
      <c r="CV786" s="183"/>
      <c r="CW786" s="183"/>
      <c r="CX786" s="183"/>
      <c r="CY786" s="183"/>
      <c r="CZ786" s="183"/>
      <c r="DA786" s="183"/>
      <c r="DB786" s="183"/>
      <c r="DC786" s="183"/>
      <c r="DD786" s="183"/>
      <c r="DE786" s="183"/>
      <c r="DF786" s="183"/>
      <c r="DG786" s="183"/>
      <c r="DH786" s="183"/>
      <c r="DI786" s="183"/>
      <c r="DJ786" s="183"/>
      <c r="DK786" s="183"/>
      <c r="DL786" s="183"/>
      <c r="DM786" s="183"/>
      <c r="DN786" s="183"/>
      <c r="DO786" s="183"/>
      <c r="DP786" s="183"/>
      <c r="DQ786" s="183"/>
      <c r="DR786" s="183"/>
      <c r="DS786" s="183"/>
      <c r="DT786" s="183"/>
      <c r="DU786" s="183"/>
      <c r="DV786" s="183"/>
      <c r="DW786" s="183"/>
      <c r="DX786" s="183"/>
      <c r="DY786" s="183"/>
      <c r="DZ786" s="183"/>
      <c r="EA786" s="183"/>
      <c r="EB786" s="183"/>
      <c r="EC786" s="183"/>
      <c r="ED786" s="183"/>
      <c r="EE786" s="183"/>
      <c r="EF786" s="183"/>
      <c r="EG786" s="183"/>
      <c r="EH786" s="183"/>
      <c r="EI786" s="183"/>
      <c r="EJ786" s="183"/>
      <c r="EK786" s="183"/>
      <c r="EL786" s="183"/>
      <c r="EM786" s="183"/>
      <c r="EN786" s="183"/>
      <c r="EO786" s="183"/>
      <c r="EP786" s="183"/>
      <c r="EQ786" s="183"/>
      <c r="ER786" s="183"/>
      <c r="ES786" s="183"/>
      <c r="ET786" s="183"/>
      <c r="EU786" s="183"/>
      <c r="EV786" s="183"/>
      <c r="EW786" s="183"/>
      <c r="EX786" s="183"/>
      <c r="EY786" s="183"/>
      <c r="EZ786" s="183"/>
      <c r="FA786" s="183"/>
      <c r="FB786" s="183"/>
      <c r="FC786" s="183"/>
      <c r="FD786" s="183"/>
      <c r="FE786" s="183"/>
      <c r="FF786" s="183"/>
      <c r="FG786" s="183"/>
      <c r="FH786" s="183"/>
      <c r="FI786" s="183"/>
      <c r="FJ786" s="183"/>
      <c r="FK786" s="183"/>
      <c r="FL786" s="183"/>
      <c r="FM786" s="183"/>
      <c r="FN786" s="183"/>
      <c r="FO786" s="183"/>
      <c r="FP786" s="183"/>
      <c r="FQ786" s="183"/>
      <c r="FR786" s="183"/>
      <c r="FS786" s="183"/>
      <c r="FT786" s="183"/>
      <c r="FU786" s="183"/>
      <c r="FV786" s="183"/>
      <c r="FW786" s="183"/>
      <c r="FX786" s="183"/>
      <c r="FY786" s="183"/>
      <c r="FZ786" s="183"/>
      <c r="GA786" s="183"/>
      <c r="GB786" s="183"/>
      <c r="GC786" s="183"/>
      <c r="GD786" s="183"/>
      <c r="GE786" s="183"/>
      <c r="GF786" s="183"/>
      <c r="GG786" s="183"/>
      <c r="GH786" s="183"/>
      <c r="GI786" s="183"/>
      <c r="GJ786" s="183"/>
      <c r="GK786" s="183"/>
      <c r="GL786" s="183"/>
      <c r="GM786" s="183"/>
      <c r="GN786" s="183"/>
      <c r="GO786" s="183"/>
      <c r="GP786" s="183"/>
      <c r="GQ786" s="183"/>
      <c r="GR786" s="183"/>
      <c r="GS786" s="183"/>
      <c r="GT786" s="183"/>
      <c r="GU786" s="183"/>
      <c r="GV786" s="183"/>
      <c r="GW786" s="183"/>
      <c r="GX786" s="183"/>
      <c r="GY786" s="183"/>
      <c r="GZ786" s="183"/>
      <c r="HA786" s="183"/>
      <c r="HB786" s="183"/>
      <c r="HC786" s="183"/>
      <c r="HD786" s="183"/>
      <c r="HE786" s="183"/>
      <c r="HF786" s="183"/>
      <c r="HG786" s="183"/>
      <c r="HH786" s="183"/>
      <c r="HI786" s="183"/>
      <c r="HJ786" s="183"/>
      <c r="HK786" s="183"/>
      <c r="HL786" s="183"/>
      <c r="HM786" s="183"/>
      <c r="HN786" s="183"/>
      <c r="HO786" s="183"/>
      <c r="HP786" s="183"/>
      <c r="HQ786" s="183"/>
      <c r="HR786" s="183"/>
      <c r="HS786" s="183"/>
      <c r="HT786" s="183"/>
      <c r="HU786" s="183"/>
      <c r="HV786" s="183"/>
      <c r="HW786" s="183"/>
      <c r="HX786" s="183"/>
      <c r="HY786" s="183"/>
      <c r="HZ786" s="183"/>
      <c r="IA786" s="183"/>
      <c r="IB786" s="183"/>
      <c r="IC786" s="183"/>
      <c r="ID786" s="183"/>
      <c r="IE786" s="183"/>
      <c r="IF786" s="183"/>
      <c r="IG786" s="183"/>
      <c r="IH786" s="183"/>
      <c r="II786" s="183"/>
      <c r="IJ786" s="183"/>
      <c r="IK786" s="183"/>
      <c r="IL786" s="183"/>
      <c r="IM786" s="183"/>
      <c r="IN786" s="183"/>
      <c r="IO786" s="183"/>
      <c r="IP786" s="183"/>
      <c r="IQ786" s="183"/>
      <c r="IR786" s="183"/>
      <c r="IS786" s="183"/>
      <c r="IT786" s="183"/>
      <c r="IU786" s="183"/>
      <c r="IV786" s="183"/>
      <c r="IW786" s="183"/>
      <c r="IX786" s="183"/>
      <c r="IY786" s="183"/>
      <c r="IZ786" s="183"/>
      <c r="JA786" s="183"/>
      <c r="JB786" s="183"/>
      <c r="JC786" s="183"/>
      <c r="JD786" s="183"/>
      <c r="JE786" s="183"/>
      <c r="JF786" s="183"/>
      <c r="JG786" s="183"/>
      <c r="JH786" s="183"/>
      <c r="JI786" s="183"/>
      <c r="JJ786" s="183"/>
      <c r="JK786" s="183"/>
      <c r="JL786" s="183"/>
      <c r="JM786" s="183"/>
      <c r="JN786" s="183"/>
      <c r="JO786" s="183"/>
      <c r="JP786" s="183"/>
      <c r="JQ786" s="183"/>
      <c r="JR786" s="183"/>
      <c r="JS786" s="183"/>
      <c r="JT786" s="183"/>
      <c r="JU786" s="183"/>
      <c r="JV786" s="183"/>
      <c r="JW786" s="183"/>
      <c r="JX786" s="183"/>
      <c r="JY786" s="183"/>
      <c r="JZ786" s="183"/>
      <c r="KA786" s="183"/>
      <c r="KB786" s="183"/>
      <c r="KC786" s="183"/>
      <c r="KD786" s="183"/>
      <c r="KE786" s="183"/>
      <c r="KF786" s="183"/>
      <c r="KG786" s="183"/>
      <c r="KH786" s="183"/>
      <c r="KI786" s="183"/>
      <c r="KJ786" s="183"/>
      <c r="KK786" s="183"/>
      <c r="KL786" s="183"/>
      <c r="KM786" s="183"/>
      <c r="KN786" s="183"/>
      <c r="KO786" s="183"/>
      <c r="KP786" s="183"/>
      <c r="KQ786" s="183"/>
      <c r="KR786" s="183"/>
      <c r="KS786" s="183"/>
      <c r="KT786" s="183"/>
    </row>
    <row r="787" spans="1:306">
      <c r="A787" s="618">
        <v>1722</v>
      </c>
      <c r="B787" s="626" t="s">
        <v>356</v>
      </c>
      <c r="C787" s="614"/>
      <c r="D787" s="620"/>
      <c r="E787" s="614"/>
      <c r="F787" s="620"/>
      <c r="G787" s="611">
        <f t="shared" si="38"/>
        <v>0</v>
      </c>
      <c r="H787" s="183"/>
      <c r="K787" s="183"/>
      <c r="L787" s="183"/>
      <c r="M787" s="183"/>
      <c r="N787" s="183"/>
      <c r="O787" s="183"/>
      <c r="P787" s="183"/>
      <c r="Q787" s="183"/>
      <c r="R787" s="183"/>
      <c r="S787" s="183"/>
      <c r="T787" s="183"/>
      <c r="U787" s="183"/>
      <c r="V787" s="183"/>
      <c r="W787" s="183"/>
      <c r="X787" s="183"/>
      <c r="Y787" s="183"/>
      <c r="Z787" s="183"/>
      <c r="AA787" s="183"/>
      <c r="AB787" s="183"/>
      <c r="AC787" s="183"/>
      <c r="AD787" s="183"/>
      <c r="AE787" s="183"/>
      <c r="AF787" s="183"/>
      <c r="AG787" s="183"/>
      <c r="AH787" s="183"/>
      <c r="AI787" s="183"/>
      <c r="AJ787" s="183"/>
      <c r="AK787" s="183"/>
      <c r="AL787" s="183"/>
      <c r="AM787" s="183"/>
      <c r="AN787" s="183"/>
      <c r="AO787" s="183"/>
      <c r="AP787" s="183"/>
      <c r="AQ787" s="183"/>
      <c r="AR787" s="183"/>
      <c r="AS787" s="183"/>
      <c r="AT787" s="183"/>
      <c r="AU787" s="183"/>
      <c r="AV787" s="183"/>
      <c r="AW787" s="183"/>
      <c r="AX787" s="183"/>
      <c r="AY787" s="183"/>
      <c r="AZ787" s="183"/>
      <c r="BA787" s="183"/>
      <c r="BB787" s="183"/>
      <c r="BC787" s="183"/>
      <c r="BD787" s="183"/>
      <c r="BE787" s="183"/>
      <c r="BF787" s="183"/>
      <c r="BG787" s="183"/>
      <c r="BH787" s="183"/>
      <c r="BI787" s="183"/>
      <c r="BJ787" s="183"/>
      <c r="BK787" s="183"/>
      <c r="BL787" s="183"/>
      <c r="BM787" s="183"/>
      <c r="BN787" s="183"/>
      <c r="BO787" s="183"/>
      <c r="BP787" s="183"/>
      <c r="BQ787" s="183"/>
      <c r="BR787" s="183"/>
      <c r="BS787" s="183"/>
      <c r="BT787" s="183"/>
      <c r="BU787" s="183"/>
      <c r="BV787" s="183"/>
      <c r="BW787" s="183"/>
      <c r="BX787" s="183"/>
      <c r="BY787" s="183"/>
      <c r="BZ787" s="183"/>
      <c r="CA787" s="183"/>
      <c r="CB787" s="183"/>
      <c r="CC787" s="183"/>
      <c r="CD787" s="183"/>
      <c r="CE787" s="183"/>
      <c r="CF787" s="183"/>
      <c r="CG787" s="183"/>
      <c r="CH787" s="183"/>
      <c r="CI787" s="183"/>
      <c r="CJ787" s="183"/>
      <c r="CK787" s="183"/>
      <c r="CL787" s="183"/>
      <c r="CM787" s="183"/>
      <c r="CN787" s="183"/>
      <c r="CO787" s="183"/>
      <c r="CP787" s="183"/>
      <c r="CQ787" s="183"/>
      <c r="CR787" s="183"/>
      <c r="CS787" s="183"/>
      <c r="CT787" s="183"/>
      <c r="CU787" s="183"/>
      <c r="CV787" s="183"/>
      <c r="CW787" s="183"/>
      <c r="CX787" s="183"/>
      <c r="CY787" s="183"/>
      <c r="CZ787" s="183"/>
      <c r="DA787" s="183"/>
      <c r="DB787" s="183"/>
      <c r="DC787" s="183"/>
      <c r="DD787" s="183"/>
      <c r="DE787" s="183"/>
      <c r="DF787" s="183"/>
      <c r="DG787" s="183"/>
      <c r="DH787" s="183"/>
      <c r="DI787" s="183"/>
      <c r="DJ787" s="183"/>
      <c r="DK787" s="183"/>
      <c r="DL787" s="183"/>
      <c r="DM787" s="183"/>
      <c r="DN787" s="183"/>
      <c r="DO787" s="183"/>
      <c r="DP787" s="183"/>
      <c r="DQ787" s="183"/>
      <c r="DR787" s="183"/>
      <c r="DS787" s="183"/>
      <c r="DT787" s="183"/>
      <c r="DU787" s="183"/>
      <c r="DV787" s="183"/>
      <c r="DW787" s="183"/>
      <c r="DX787" s="183"/>
      <c r="DY787" s="183"/>
      <c r="DZ787" s="183"/>
      <c r="EA787" s="183"/>
      <c r="EB787" s="183"/>
      <c r="EC787" s="183"/>
      <c r="ED787" s="183"/>
      <c r="EE787" s="183"/>
      <c r="EF787" s="183"/>
      <c r="EG787" s="183"/>
      <c r="EH787" s="183"/>
      <c r="EI787" s="183"/>
      <c r="EJ787" s="183"/>
      <c r="EK787" s="183"/>
      <c r="EL787" s="183"/>
      <c r="EM787" s="183"/>
      <c r="EN787" s="183"/>
      <c r="EO787" s="183"/>
      <c r="EP787" s="183"/>
      <c r="EQ787" s="183"/>
      <c r="ER787" s="183"/>
      <c r="ES787" s="183"/>
      <c r="ET787" s="183"/>
      <c r="EU787" s="183"/>
      <c r="EV787" s="183"/>
      <c r="EW787" s="183"/>
      <c r="EX787" s="183"/>
      <c r="EY787" s="183"/>
      <c r="EZ787" s="183"/>
      <c r="FA787" s="183"/>
      <c r="FB787" s="183"/>
      <c r="FC787" s="183"/>
      <c r="FD787" s="183"/>
      <c r="FE787" s="183"/>
      <c r="FF787" s="183"/>
      <c r="FG787" s="183"/>
      <c r="FH787" s="183"/>
      <c r="FI787" s="183"/>
      <c r="FJ787" s="183"/>
      <c r="FK787" s="183"/>
      <c r="FL787" s="183"/>
      <c r="FM787" s="183"/>
      <c r="FN787" s="183"/>
      <c r="FO787" s="183"/>
      <c r="FP787" s="183"/>
      <c r="FQ787" s="183"/>
      <c r="FR787" s="183"/>
      <c r="FS787" s="183"/>
      <c r="FT787" s="183"/>
      <c r="FU787" s="183"/>
      <c r="FV787" s="183"/>
      <c r="FW787" s="183"/>
      <c r="FX787" s="183"/>
      <c r="FY787" s="183"/>
      <c r="FZ787" s="183"/>
      <c r="GA787" s="183"/>
      <c r="GB787" s="183"/>
      <c r="GC787" s="183"/>
      <c r="GD787" s="183"/>
      <c r="GE787" s="183"/>
      <c r="GF787" s="183"/>
      <c r="GG787" s="183"/>
      <c r="GH787" s="183"/>
      <c r="GI787" s="183"/>
      <c r="GJ787" s="183"/>
      <c r="GK787" s="183"/>
      <c r="GL787" s="183"/>
      <c r="GM787" s="183"/>
      <c r="GN787" s="183"/>
      <c r="GO787" s="183"/>
      <c r="GP787" s="183"/>
      <c r="GQ787" s="183"/>
      <c r="GR787" s="183"/>
      <c r="GS787" s="183"/>
      <c r="GT787" s="183"/>
      <c r="GU787" s="183"/>
      <c r="GV787" s="183"/>
      <c r="GW787" s="183"/>
      <c r="GX787" s="183"/>
      <c r="GY787" s="183"/>
      <c r="GZ787" s="183"/>
      <c r="HA787" s="183"/>
      <c r="HB787" s="183"/>
      <c r="HC787" s="183"/>
      <c r="HD787" s="183"/>
      <c r="HE787" s="183"/>
      <c r="HF787" s="183"/>
      <c r="HG787" s="183"/>
      <c r="HH787" s="183"/>
      <c r="HI787" s="183"/>
      <c r="HJ787" s="183"/>
      <c r="HK787" s="183"/>
      <c r="HL787" s="183"/>
      <c r="HM787" s="183"/>
      <c r="HN787" s="183"/>
      <c r="HO787" s="183"/>
      <c r="HP787" s="183"/>
      <c r="HQ787" s="183"/>
      <c r="HR787" s="183"/>
      <c r="HS787" s="183"/>
      <c r="HT787" s="183"/>
      <c r="HU787" s="183"/>
      <c r="HV787" s="183"/>
      <c r="HW787" s="183"/>
      <c r="HX787" s="183"/>
      <c r="HY787" s="183"/>
      <c r="HZ787" s="183"/>
      <c r="IA787" s="183"/>
      <c r="IB787" s="183"/>
      <c r="IC787" s="183"/>
      <c r="ID787" s="183"/>
      <c r="IE787" s="183"/>
      <c r="IF787" s="183"/>
      <c r="IG787" s="183"/>
      <c r="IH787" s="183"/>
      <c r="II787" s="183"/>
      <c r="IJ787" s="183"/>
      <c r="IK787" s="183"/>
      <c r="IL787" s="183"/>
      <c r="IM787" s="183"/>
      <c r="IN787" s="183"/>
      <c r="IO787" s="183"/>
      <c r="IP787" s="183"/>
      <c r="IQ787" s="183"/>
      <c r="IR787" s="183"/>
      <c r="IS787" s="183"/>
      <c r="IT787" s="183"/>
      <c r="IU787" s="183"/>
      <c r="IV787" s="183"/>
      <c r="IW787" s="183"/>
      <c r="IX787" s="183"/>
      <c r="IY787" s="183"/>
      <c r="IZ787" s="183"/>
      <c r="JA787" s="183"/>
      <c r="JB787" s="183"/>
      <c r="JC787" s="183"/>
      <c r="JD787" s="183"/>
      <c r="JE787" s="183"/>
      <c r="JF787" s="183"/>
      <c r="JG787" s="183"/>
      <c r="JH787" s="183"/>
      <c r="JI787" s="183"/>
      <c r="JJ787" s="183"/>
      <c r="JK787" s="183"/>
      <c r="JL787" s="183"/>
      <c r="JM787" s="183"/>
      <c r="JN787" s="183"/>
      <c r="JO787" s="183"/>
      <c r="JP787" s="183"/>
      <c r="JQ787" s="183"/>
      <c r="JR787" s="183"/>
      <c r="JS787" s="183"/>
      <c r="JT787" s="183"/>
      <c r="JU787" s="183"/>
      <c r="JV787" s="183"/>
      <c r="JW787" s="183"/>
      <c r="JX787" s="183"/>
      <c r="JY787" s="183"/>
      <c r="JZ787" s="183"/>
      <c r="KA787" s="183"/>
      <c r="KB787" s="183"/>
      <c r="KC787" s="183"/>
      <c r="KD787" s="183"/>
      <c r="KE787" s="183"/>
      <c r="KF787" s="183"/>
      <c r="KG787" s="183"/>
      <c r="KH787" s="183"/>
      <c r="KI787" s="183"/>
      <c r="KJ787" s="183"/>
      <c r="KK787" s="183"/>
      <c r="KL787" s="183"/>
      <c r="KM787" s="183"/>
      <c r="KN787" s="183"/>
      <c r="KO787" s="183"/>
      <c r="KP787" s="183"/>
      <c r="KQ787" s="183"/>
      <c r="KR787" s="183"/>
      <c r="KS787" s="183"/>
      <c r="KT787" s="183"/>
    </row>
    <row r="788" spans="1:306">
      <c r="A788" s="618">
        <v>1723</v>
      </c>
      <c r="B788" s="626" t="s">
        <v>357</v>
      </c>
      <c r="C788" s="614"/>
      <c r="D788" s="620"/>
      <c r="E788" s="614"/>
      <c r="F788" s="620"/>
      <c r="G788" s="611">
        <f t="shared" si="38"/>
        <v>0</v>
      </c>
      <c r="H788" s="183"/>
      <c r="K788" s="183"/>
      <c r="L788" s="183"/>
      <c r="M788" s="183"/>
      <c r="N788" s="183"/>
      <c r="O788" s="183"/>
      <c r="P788" s="183"/>
      <c r="Q788" s="183"/>
      <c r="R788" s="183"/>
      <c r="S788" s="183"/>
      <c r="T788" s="183"/>
      <c r="U788" s="183"/>
      <c r="V788" s="183"/>
      <c r="W788" s="183"/>
      <c r="X788" s="183"/>
      <c r="Y788" s="183"/>
      <c r="Z788" s="183"/>
      <c r="AA788" s="183"/>
      <c r="AB788" s="183"/>
      <c r="AC788" s="183"/>
      <c r="AD788" s="183"/>
      <c r="AE788" s="183"/>
      <c r="AF788" s="183"/>
      <c r="AG788" s="183"/>
      <c r="AH788" s="183"/>
      <c r="AI788" s="183"/>
      <c r="AJ788" s="183"/>
      <c r="AK788" s="183"/>
      <c r="AL788" s="183"/>
      <c r="AM788" s="183"/>
      <c r="AN788" s="183"/>
      <c r="AO788" s="183"/>
      <c r="AP788" s="183"/>
      <c r="AQ788" s="183"/>
      <c r="AR788" s="183"/>
      <c r="AS788" s="183"/>
      <c r="AT788" s="183"/>
      <c r="AU788" s="183"/>
      <c r="AV788" s="183"/>
      <c r="AW788" s="183"/>
      <c r="AX788" s="183"/>
      <c r="AY788" s="183"/>
      <c r="AZ788" s="183"/>
      <c r="BA788" s="183"/>
      <c r="BB788" s="183"/>
      <c r="BC788" s="183"/>
      <c r="BD788" s="183"/>
      <c r="BE788" s="183"/>
      <c r="BF788" s="183"/>
      <c r="BG788" s="183"/>
      <c r="BH788" s="183"/>
      <c r="BI788" s="183"/>
      <c r="BJ788" s="183"/>
      <c r="BK788" s="183"/>
      <c r="BL788" s="183"/>
      <c r="BM788" s="183"/>
      <c r="BN788" s="183"/>
      <c r="BO788" s="183"/>
      <c r="BP788" s="183"/>
      <c r="BQ788" s="183"/>
      <c r="BR788" s="183"/>
      <c r="BS788" s="183"/>
      <c r="BT788" s="183"/>
      <c r="BU788" s="183"/>
      <c r="BV788" s="183"/>
      <c r="BW788" s="183"/>
      <c r="BX788" s="183"/>
      <c r="BY788" s="183"/>
      <c r="BZ788" s="183"/>
      <c r="CA788" s="183"/>
      <c r="CB788" s="183"/>
      <c r="CC788" s="183"/>
      <c r="CD788" s="183"/>
      <c r="CE788" s="183"/>
      <c r="CF788" s="183"/>
      <c r="CG788" s="183"/>
      <c r="CH788" s="183"/>
      <c r="CI788" s="183"/>
      <c r="CJ788" s="183"/>
      <c r="CK788" s="183"/>
      <c r="CL788" s="183"/>
      <c r="CM788" s="183"/>
      <c r="CN788" s="183"/>
      <c r="CO788" s="183"/>
      <c r="CP788" s="183"/>
      <c r="CQ788" s="183"/>
      <c r="CR788" s="183"/>
      <c r="CS788" s="183"/>
      <c r="CT788" s="183"/>
      <c r="CU788" s="183"/>
      <c r="CV788" s="183"/>
      <c r="CW788" s="183"/>
      <c r="CX788" s="183"/>
      <c r="CY788" s="183"/>
      <c r="CZ788" s="183"/>
      <c r="DA788" s="183"/>
      <c r="DB788" s="183"/>
      <c r="DC788" s="183"/>
      <c r="DD788" s="183"/>
      <c r="DE788" s="183"/>
      <c r="DF788" s="183"/>
      <c r="DG788" s="183"/>
      <c r="DH788" s="183"/>
      <c r="DI788" s="183"/>
      <c r="DJ788" s="183"/>
      <c r="DK788" s="183"/>
      <c r="DL788" s="183"/>
      <c r="DM788" s="183"/>
      <c r="DN788" s="183"/>
      <c r="DO788" s="183"/>
      <c r="DP788" s="183"/>
      <c r="DQ788" s="183"/>
      <c r="DR788" s="183"/>
      <c r="DS788" s="183"/>
      <c r="DT788" s="183"/>
      <c r="DU788" s="183"/>
      <c r="DV788" s="183"/>
      <c r="DW788" s="183"/>
      <c r="DX788" s="183"/>
      <c r="DY788" s="183"/>
      <c r="DZ788" s="183"/>
      <c r="EA788" s="183"/>
      <c r="EB788" s="183"/>
      <c r="EC788" s="183"/>
      <c r="ED788" s="183"/>
      <c r="EE788" s="183"/>
      <c r="EF788" s="183"/>
      <c r="EG788" s="183"/>
      <c r="EH788" s="183"/>
      <c r="EI788" s="183"/>
      <c r="EJ788" s="183"/>
      <c r="EK788" s="183"/>
      <c r="EL788" s="183"/>
      <c r="EM788" s="183"/>
      <c r="EN788" s="183"/>
      <c r="EO788" s="183"/>
      <c r="EP788" s="183"/>
      <c r="EQ788" s="183"/>
      <c r="ER788" s="183"/>
      <c r="ES788" s="183"/>
      <c r="ET788" s="183"/>
      <c r="EU788" s="183"/>
      <c r="EV788" s="183"/>
      <c r="EW788" s="183"/>
      <c r="EX788" s="183"/>
      <c r="EY788" s="183"/>
      <c r="EZ788" s="183"/>
      <c r="FA788" s="183"/>
      <c r="FB788" s="183"/>
      <c r="FC788" s="183"/>
      <c r="FD788" s="183"/>
      <c r="FE788" s="183"/>
      <c r="FF788" s="183"/>
      <c r="FG788" s="183"/>
      <c r="FH788" s="183"/>
      <c r="FI788" s="183"/>
      <c r="FJ788" s="183"/>
      <c r="FK788" s="183"/>
      <c r="FL788" s="183"/>
      <c r="FM788" s="183"/>
      <c r="FN788" s="183"/>
      <c r="FO788" s="183"/>
      <c r="FP788" s="183"/>
      <c r="FQ788" s="183"/>
      <c r="FR788" s="183"/>
      <c r="FS788" s="183"/>
      <c r="FT788" s="183"/>
      <c r="FU788" s="183"/>
      <c r="FV788" s="183"/>
      <c r="FW788" s="183"/>
      <c r="FX788" s="183"/>
      <c r="FY788" s="183"/>
      <c r="FZ788" s="183"/>
      <c r="GA788" s="183"/>
      <c r="GB788" s="183"/>
      <c r="GC788" s="183"/>
      <c r="GD788" s="183"/>
      <c r="GE788" s="183"/>
      <c r="GF788" s="183"/>
      <c r="GG788" s="183"/>
      <c r="GH788" s="183"/>
      <c r="GI788" s="183"/>
      <c r="GJ788" s="183"/>
      <c r="GK788" s="183"/>
      <c r="GL788" s="183"/>
      <c r="GM788" s="183"/>
      <c r="GN788" s="183"/>
      <c r="GO788" s="183"/>
      <c r="GP788" s="183"/>
      <c r="GQ788" s="183"/>
      <c r="GR788" s="183"/>
      <c r="GS788" s="183"/>
      <c r="GT788" s="183"/>
      <c r="GU788" s="183"/>
      <c r="GV788" s="183"/>
      <c r="GW788" s="183"/>
      <c r="GX788" s="183"/>
      <c r="GY788" s="183"/>
      <c r="GZ788" s="183"/>
      <c r="HA788" s="183"/>
      <c r="HB788" s="183"/>
      <c r="HC788" s="183"/>
      <c r="HD788" s="183"/>
      <c r="HE788" s="183"/>
      <c r="HF788" s="183"/>
      <c r="HG788" s="183"/>
      <c r="HH788" s="183"/>
      <c r="HI788" s="183"/>
      <c r="HJ788" s="183"/>
      <c r="HK788" s="183"/>
      <c r="HL788" s="183"/>
      <c r="HM788" s="183"/>
      <c r="HN788" s="183"/>
      <c r="HO788" s="183"/>
      <c r="HP788" s="183"/>
      <c r="HQ788" s="183"/>
      <c r="HR788" s="183"/>
      <c r="HS788" s="183"/>
      <c r="HT788" s="183"/>
      <c r="HU788" s="183"/>
      <c r="HV788" s="183"/>
      <c r="HW788" s="183"/>
      <c r="HX788" s="183"/>
      <c r="HY788" s="183"/>
      <c r="HZ788" s="183"/>
      <c r="IA788" s="183"/>
      <c r="IB788" s="183"/>
      <c r="IC788" s="183"/>
      <c r="ID788" s="183"/>
      <c r="IE788" s="183"/>
      <c r="IF788" s="183"/>
      <c r="IG788" s="183"/>
      <c r="IH788" s="183"/>
      <c r="II788" s="183"/>
      <c r="IJ788" s="183"/>
      <c r="IK788" s="183"/>
      <c r="IL788" s="183"/>
      <c r="IM788" s="183"/>
      <c r="IN788" s="183"/>
      <c r="IO788" s="183"/>
      <c r="IP788" s="183"/>
      <c r="IQ788" s="183"/>
      <c r="IR788" s="183"/>
      <c r="IS788" s="183"/>
      <c r="IT788" s="183"/>
      <c r="IU788" s="183"/>
      <c r="IV788" s="183"/>
      <c r="IW788" s="183"/>
      <c r="IX788" s="183"/>
      <c r="IY788" s="183"/>
      <c r="IZ788" s="183"/>
      <c r="JA788" s="183"/>
      <c r="JB788" s="183"/>
      <c r="JC788" s="183"/>
      <c r="JD788" s="183"/>
      <c r="JE788" s="183"/>
      <c r="JF788" s="183"/>
      <c r="JG788" s="183"/>
      <c r="JH788" s="183"/>
      <c r="JI788" s="183"/>
      <c r="JJ788" s="183"/>
      <c r="JK788" s="183"/>
      <c r="JL788" s="183"/>
      <c r="JM788" s="183"/>
      <c r="JN788" s="183"/>
      <c r="JO788" s="183"/>
      <c r="JP788" s="183"/>
      <c r="JQ788" s="183"/>
      <c r="JR788" s="183"/>
      <c r="JS788" s="183"/>
      <c r="JT788" s="183"/>
      <c r="JU788" s="183"/>
      <c r="JV788" s="183"/>
      <c r="JW788" s="183"/>
      <c r="JX788" s="183"/>
      <c r="JY788" s="183"/>
      <c r="JZ788" s="183"/>
      <c r="KA788" s="183"/>
      <c r="KB788" s="183"/>
      <c r="KC788" s="183"/>
      <c r="KD788" s="183"/>
      <c r="KE788" s="183"/>
      <c r="KF788" s="183"/>
      <c r="KG788" s="183"/>
      <c r="KH788" s="183"/>
      <c r="KI788" s="183"/>
      <c r="KJ788" s="183"/>
      <c r="KK788" s="183"/>
      <c r="KL788" s="183"/>
      <c r="KM788" s="183"/>
      <c r="KN788" s="183"/>
      <c r="KO788" s="183"/>
      <c r="KP788" s="183"/>
      <c r="KQ788" s="183"/>
      <c r="KR788" s="183"/>
      <c r="KS788" s="183"/>
      <c r="KT788" s="183"/>
    </row>
    <row r="789" spans="1:306">
      <c r="A789" s="618">
        <v>1729</v>
      </c>
      <c r="B789" s="630" t="s">
        <v>88</v>
      </c>
      <c r="C789" s="614"/>
      <c r="D789" s="611">
        <f>SUM(D790:D792)</f>
        <v>0</v>
      </c>
      <c r="E789" s="614"/>
      <c r="F789" s="611">
        <f>SUM(F790:F792)</f>
        <v>0</v>
      </c>
      <c r="G789" s="611">
        <f t="shared" si="38"/>
        <v>0</v>
      </c>
      <c r="H789" s="183"/>
      <c r="K789" s="183"/>
      <c r="L789" s="183"/>
      <c r="M789" s="183"/>
      <c r="N789" s="183"/>
      <c r="O789" s="183"/>
      <c r="P789" s="183"/>
      <c r="Q789" s="183"/>
      <c r="R789" s="183"/>
      <c r="S789" s="183"/>
      <c r="T789" s="183"/>
      <c r="U789" s="183"/>
      <c r="V789" s="183"/>
      <c r="W789" s="183"/>
      <c r="X789" s="183"/>
      <c r="Y789" s="183"/>
      <c r="Z789" s="183"/>
      <c r="AA789" s="183"/>
      <c r="AB789" s="183"/>
      <c r="AC789" s="183"/>
      <c r="AD789" s="183"/>
      <c r="AE789" s="183"/>
      <c r="AF789" s="183"/>
      <c r="AG789" s="183"/>
      <c r="AH789" s="183"/>
      <c r="AI789" s="183"/>
      <c r="AJ789" s="183"/>
      <c r="AK789" s="183"/>
      <c r="AL789" s="183"/>
      <c r="AM789" s="183"/>
      <c r="AN789" s="183"/>
      <c r="AO789" s="183"/>
      <c r="AP789" s="183"/>
      <c r="AQ789" s="183"/>
      <c r="AR789" s="183"/>
      <c r="AS789" s="183"/>
      <c r="AT789" s="183"/>
      <c r="AU789" s="183"/>
      <c r="AV789" s="183"/>
      <c r="AW789" s="183"/>
      <c r="AX789" s="183"/>
      <c r="AY789" s="183"/>
      <c r="AZ789" s="183"/>
      <c r="BA789" s="183"/>
      <c r="BB789" s="183"/>
      <c r="BC789" s="183"/>
      <c r="BD789" s="183"/>
      <c r="BE789" s="183"/>
      <c r="BF789" s="183"/>
      <c r="BG789" s="183"/>
      <c r="BH789" s="183"/>
      <c r="BI789" s="183"/>
      <c r="BJ789" s="183"/>
      <c r="BK789" s="183"/>
      <c r="BL789" s="183"/>
      <c r="BM789" s="183"/>
      <c r="BN789" s="183"/>
      <c r="BO789" s="183"/>
      <c r="BP789" s="183"/>
      <c r="BQ789" s="183"/>
      <c r="BR789" s="183"/>
      <c r="BS789" s="183"/>
      <c r="BT789" s="183"/>
      <c r="BU789" s="183"/>
      <c r="BV789" s="183"/>
      <c r="BW789" s="183"/>
      <c r="BX789" s="183"/>
      <c r="BY789" s="183"/>
      <c r="BZ789" s="183"/>
      <c r="CA789" s="183"/>
      <c r="CB789" s="183"/>
      <c r="CC789" s="183"/>
      <c r="CD789" s="183"/>
      <c r="CE789" s="183"/>
      <c r="CF789" s="183"/>
      <c r="CG789" s="183"/>
      <c r="CH789" s="183"/>
      <c r="CI789" s="183"/>
      <c r="CJ789" s="183"/>
      <c r="CK789" s="183"/>
      <c r="CL789" s="183"/>
      <c r="CM789" s="183"/>
      <c r="CN789" s="183"/>
      <c r="CO789" s="183"/>
      <c r="CP789" s="183"/>
      <c r="CQ789" s="183"/>
      <c r="CR789" s="183"/>
      <c r="CS789" s="183"/>
      <c r="CT789" s="183"/>
      <c r="CU789" s="183"/>
      <c r="CV789" s="183"/>
      <c r="CW789" s="183"/>
      <c r="CX789" s="183"/>
      <c r="CY789" s="183"/>
      <c r="CZ789" s="183"/>
      <c r="DA789" s="183"/>
      <c r="DB789" s="183"/>
      <c r="DC789" s="183"/>
      <c r="DD789" s="183"/>
      <c r="DE789" s="183"/>
      <c r="DF789" s="183"/>
      <c r="DG789" s="183"/>
      <c r="DH789" s="183"/>
      <c r="DI789" s="183"/>
      <c r="DJ789" s="183"/>
      <c r="DK789" s="183"/>
      <c r="DL789" s="183"/>
      <c r="DM789" s="183"/>
      <c r="DN789" s="183"/>
      <c r="DO789" s="183"/>
      <c r="DP789" s="183"/>
      <c r="DQ789" s="183"/>
      <c r="DR789" s="183"/>
      <c r="DS789" s="183"/>
      <c r="DT789" s="183"/>
      <c r="DU789" s="183"/>
      <c r="DV789" s="183"/>
      <c r="DW789" s="183"/>
      <c r="DX789" s="183"/>
      <c r="DY789" s="183"/>
      <c r="DZ789" s="183"/>
      <c r="EA789" s="183"/>
      <c r="EB789" s="183"/>
      <c r="EC789" s="183"/>
      <c r="ED789" s="183"/>
      <c r="EE789" s="183"/>
      <c r="EF789" s="183"/>
      <c r="EG789" s="183"/>
      <c r="EH789" s="183"/>
      <c r="EI789" s="183"/>
      <c r="EJ789" s="183"/>
      <c r="EK789" s="183"/>
      <c r="EL789" s="183"/>
      <c r="EM789" s="183"/>
      <c r="EN789" s="183"/>
      <c r="EO789" s="183"/>
      <c r="EP789" s="183"/>
      <c r="EQ789" s="183"/>
      <c r="ER789" s="183"/>
      <c r="ES789" s="183"/>
      <c r="ET789" s="183"/>
      <c r="EU789" s="183"/>
      <c r="EV789" s="183"/>
      <c r="EW789" s="183"/>
      <c r="EX789" s="183"/>
      <c r="EY789" s="183"/>
      <c r="EZ789" s="183"/>
      <c r="FA789" s="183"/>
      <c r="FB789" s="183"/>
      <c r="FC789" s="183"/>
      <c r="FD789" s="183"/>
      <c r="FE789" s="183"/>
      <c r="FF789" s="183"/>
      <c r="FG789" s="183"/>
      <c r="FH789" s="183"/>
      <c r="FI789" s="183"/>
      <c r="FJ789" s="183"/>
      <c r="FK789" s="183"/>
      <c r="FL789" s="183"/>
      <c r="FM789" s="183"/>
      <c r="FN789" s="183"/>
      <c r="FO789" s="183"/>
      <c r="FP789" s="183"/>
      <c r="FQ789" s="183"/>
      <c r="FR789" s="183"/>
      <c r="FS789" s="183"/>
      <c r="FT789" s="183"/>
      <c r="FU789" s="183"/>
      <c r="FV789" s="183"/>
      <c r="FW789" s="183"/>
      <c r="FX789" s="183"/>
      <c r="FY789" s="183"/>
      <c r="FZ789" s="183"/>
      <c r="GA789" s="183"/>
      <c r="GB789" s="183"/>
      <c r="GC789" s="183"/>
      <c r="GD789" s="183"/>
      <c r="GE789" s="183"/>
      <c r="GF789" s="183"/>
      <c r="GG789" s="183"/>
      <c r="GH789" s="183"/>
      <c r="GI789" s="183"/>
      <c r="GJ789" s="183"/>
      <c r="GK789" s="183"/>
      <c r="GL789" s="183"/>
      <c r="GM789" s="183"/>
      <c r="GN789" s="183"/>
      <c r="GO789" s="183"/>
      <c r="GP789" s="183"/>
      <c r="GQ789" s="183"/>
      <c r="GR789" s="183"/>
      <c r="GS789" s="183"/>
      <c r="GT789" s="183"/>
      <c r="GU789" s="183"/>
      <c r="GV789" s="183"/>
      <c r="GW789" s="183"/>
      <c r="GX789" s="183"/>
      <c r="GY789" s="183"/>
      <c r="GZ789" s="183"/>
      <c r="HA789" s="183"/>
      <c r="HB789" s="183"/>
      <c r="HC789" s="183"/>
      <c r="HD789" s="183"/>
      <c r="HE789" s="183"/>
      <c r="HF789" s="183"/>
      <c r="HG789" s="183"/>
      <c r="HH789" s="183"/>
      <c r="HI789" s="183"/>
      <c r="HJ789" s="183"/>
      <c r="HK789" s="183"/>
      <c r="HL789" s="183"/>
      <c r="HM789" s="183"/>
      <c r="HN789" s="183"/>
      <c r="HO789" s="183"/>
      <c r="HP789" s="183"/>
      <c r="HQ789" s="183"/>
      <c r="HR789" s="183"/>
      <c r="HS789" s="183"/>
      <c r="HT789" s="183"/>
      <c r="HU789" s="183"/>
      <c r="HV789" s="183"/>
      <c r="HW789" s="183"/>
      <c r="HX789" s="183"/>
      <c r="HY789" s="183"/>
      <c r="HZ789" s="183"/>
      <c r="IA789" s="183"/>
      <c r="IB789" s="183"/>
      <c r="IC789" s="183"/>
      <c r="ID789" s="183"/>
      <c r="IE789" s="183"/>
      <c r="IF789" s="183"/>
      <c r="IG789" s="183"/>
      <c r="IH789" s="183"/>
      <c r="II789" s="183"/>
      <c r="IJ789" s="183"/>
      <c r="IK789" s="183"/>
      <c r="IL789" s="183"/>
      <c r="IM789" s="183"/>
      <c r="IN789" s="183"/>
      <c r="IO789" s="183"/>
      <c r="IP789" s="183"/>
      <c r="IQ789" s="183"/>
      <c r="IR789" s="183"/>
      <c r="IS789" s="183"/>
      <c r="IT789" s="183"/>
      <c r="IU789" s="183"/>
      <c r="IV789" s="183"/>
      <c r="IW789" s="183"/>
      <c r="IX789" s="183"/>
      <c r="IY789" s="183"/>
      <c r="IZ789" s="183"/>
      <c r="JA789" s="183"/>
      <c r="JB789" s="183"/>
      <c r="JC789" s="183"/>
      <c r="JD789" s="183"/>
      <c r="JE789" s="183"/>
      <c r="JF789" s="183"/>
      <c r="JG789" s="183"/>
      <c r="JH789" s="183"/>
      <c r="JI789" s="183"/>
      <c r="JJ789" s="183"/>
      <c r="JK789" s="183"/>
      <c r="JL789" s="183"/>
      <c r="JM789" s="183"/>
      <c r="JN789" s="183"/>
      <c r="JO789" s="183"/>
      <c r="JP789" s="183"/>
      <c r="JQ789" s="183"/>
      <c r="JR789" s="183"/>
      <c r="JS789" s="183"/>
      <c r="JT789" s="183"/>
      <c r="JU789" s="183"/>
      <c r="JV789" s="183"/>
      <c r="JW789" s="183"/>
      <c r="JX789" s="183"/>
      <c r="JY789" s="183"/>
      <c r="JZ789" s="183"/>
      <c r="KA789" s="183"/>
      <c r="KB789" s="183"/>
      <c r="KC789" s="183"/>
      <c r="KD789" s="183"/>
      <c r="KE789" s="183"/>
      <c r="KF789" s="183"/>
      <c r="KG789" s="183"/>
      <c r="KH789" s="183"/>
      <c r="KI789" s="183"/>
      <c r="KJ789" s="183"/>
      <c r="KK789" s="183"/>
      <c r="KL789" s="183"/>
      <c r="KM789" s="183"/>
      <c r="KN789" s="183"/>
      <c r="KO789" s="183"/>
      <c r="KP789" s="183"/>
      <c r="KQ789" s="183"/>
      <c r="KR789" s="183"/>
      <c r="KS789" s="183"/>
      <c r="KT789" s="183"/>
    </row>
    <row r="790" spans="1:306">
      <c r="A790" s="618">
        <v>17291</v>
      </c>
      <c r="B790" s="626" t="s">
        <v>358</v>
      </c>
      <c r="C790" s="614"/>
      <c r="D790" s="620"/>
      <c r="E790" s="614"/>
      <c r="F790" s="620"/>
      <c r="G790" s="611">
        <f t="shared" si="38"/>
        <v>0</v>
      </c>
      <c r="H790" s="183"/>
      <c r="K790" s="183"/>
      <c r="L790" s="183"/>
      <c r="M790" s="183"/>
      <c r="N790" s="183"/>
      <c r="O790" s="183"/>
      <c r="P790" s="183"/>
      <c r="Q790" s="183"/>
      <c r="R790" s="183"/>
      <c r="S790" s="183"/>
      <c r="T790" s="183"/>
      <c r="U790" s="183"/>
      <c r="V790" s="183"/>
      <c r="W790" s="183"/>
      <c r="X790" s="183"/>
      <c r="Y790" s="183"/>
      <c r="Z790" s="183"/>
      <c r="AA790" s="183"/>
      <c r="AB790" s="183"/>
      <c r="AC790" s="183"/>
      <c r="AD790" s="183"/>
      <c r="AE790" s="183"/>
      <c r="AF790" s="183"/>
      <c r="AG790" s="183"/>
      <c r="AH790" s="183"/>
      <c r="AI790" s="183"/>
      <c r="AJ790" s="183"/>
      <c r="AK790" s="183"/>
      <c r="AL790" s="183"/>
      <c r="AM790" s="183"/>
      <c r="AN790" s="183"/>
      <c r="AO790" s="183"/>
      <c r="AP790" s="183"/>
      <c r="AQ790" s="183"/>
      <c r="AR790" s="183"/>
      <c r="AS790" s="183"/>
      <c r="AT790" s="183"/>
      <c r="AU790" s="183"/>
      <c r="AV790" s="183"/>
      <c r="AW790" s="183"/>
      <c r="AX790" s="183"/>
      <c r="AY790" s="183"/>
      <c r="AZ790" s="183"/>
      <c r="BA790" s="183"/>
      <c r="BB790" s="183"/>
      <c r="BC790" s="183"/>
      <c r="BD790" s="183"/>
      <c r="BE790" s="183"/>
      <c r="BF790" s="183"/>
      <c r="BG790" s="183"/>
      <c r="BH790" s="183"/>
      <c r="BI790" s="183"/>
      <c r="BJ790" s="183"/>
      <c r="BK790" s="183"/>
      <c r="BL790" s="183"/>
      <c r="BM790" s="183"/>
      <c r="BN790" s="183"/>
      <c r="BO790" s="183"/>
      <c r="BP790" s="183"/>
      <c r="BQ790" s="183"/>
      <c r="BR790" s="183"/>
      <c r="BS790" s="183"/>
      <c r="BT790" s="183"/>
      <c r="BU790" s="183"/>
      <c r="BV790" s="183"/>
      <c r="BW790" s="183"/>
      <c r="BX790" s="183"/>
      <c r="BY790" s="183"/>
      <c r="BZ790" s="183"/>
      <c r="CA790" s="183"/>
      <c r="CB790" s="183"/>
      <c r="CC790" s="183"/>
      <c r="CD790" s="183"/>
      <c r="CE790" s="183"/>
      <c r="CF790" s="183"/>
      <c r="CG790" s="183"/>
      <c r="CH790" s="183"/>
      <c r="CI790" s="183"/>
      <c r="CJ790" s="183"/>
      <c r="CK790" s="183"/>
      <c r="CL790" s="183"/>
      <c r="CM790" s="183"/>
      <c r="CN790" s="183"/>
      <c r="CO790" s="183"/>
      <c r="CP790" s="183"/>
      <c r="CQ790" s="183"/>
      <c r="CR790" s="183"/>
      <c r="CS790" s="183"/>
      <c r="CT790" s="183"/>
      <c r="CU790" s="183"/>
      <c r="CV790" s="183"/>
      <c r="CW790" s="183"/>
      <c r="CX790" s="183"/>
      <c r="CY790" s="183"/>
      <c r="CZ790" s="183"/>
      <c r="DA790" s="183"/>
      <c r="DB790" s="183"/>
      <c r="DC790" s="183"/>
      <c r="DD790" s="183"/>
      <c r="DE790" s="183"/>
      <c r="DF790" s="183"/>
      <c r="DG790" s="183"/>
      <c r="DH790" s="183"/>
      <c r="DI790" s="183"/>
      <c r="DJ790" s="183"/>
      <c r="DK790" s="183"/>
      <c r="DL790" s="183"/>
      <c r="DM790" s="183"/>
      <c r="DN790" s="183"/>
      <c r="DO790" s="183"/>
      <c r="DP790" s="183"/>
      <c r="DQ790" s="183"/>
      <c r="DR790" s="183"/>
      <c r="DS790" s="183"/>
      <c r="DT790" s="183"/>
      <c r="DU790" s="183"/>
      <c r="DV790" s="183"/>
      <c r="DW790" s="183"/>
      <c r="DX790" s="183"/>
      <c r="DY790" s="183"/>
      <c r="DZ790" s="183"/>
      <c r="EA790" s="183"/>
      <c r="EB790" s="183"/>
      <c r="EC790" s="183"/>
      <c r="ED790" s="183"/>
      <c r="EE790" s="183"/>
      <c r="EF790" s="183"/>
      <c r="EG790" s="183"/>
      <c r="EH790" s="183"/>
      <c r="EI790" s="183"/>
      <c r="EJ790" s="183"/>
      <c r="EK790" s="183"/>
      <c r="EL790" s="183"/>
      <c r="EM790" s="183"/>
      <c r="EN790" s="183"/>
      <c r="EO790" s="183"/>
      <c r="EP790" s="183"/>
      <c r="EQ790" s="183"/>
      <c r="ER790" s="183"/>
      <c r="ES790" s="183"/>
      <c r="ET790" s="183"/>
      <c r="EU790" s="183"/>
      <c r="EV790" s="183"/>
      <c r="EW790" s="183"/>
      <c r="EX790" s="183"/>
      <c r="EY790" s="183"/>
      <c r="EZ790" s="183"/>
      <c r="FA790" s="183"/>
      <c r="FB790" s="183"/>
      <c r="FC790" s="183"/>
      <c r="FD790" s="183"/>
      <c r="FE790" s="183"/>
      <c r="FF790" s="183"/>
      <c r="FG790" s="183"/>
      <c r="FH790" s="183"/>
      <c r="FI790" s="183"/>
      <c r="FJ790" s="183"/>
      <c r="FK790" s="183"/>
      <c r="FL790" s="183"/>
      <c r="FM790" s="183"/>
      <c r="FN790" s="183"/>
      <c r="FO790" s="183"/>
      <c r="FP790" s="183"/>
      <c r="FQ790" s="183"/>
      <c r="FR790" s="183"/>
      <c r="FS790" s="183"/>
      <c r="FT790" s="183"/>
      <c r="FU790" s="183"/>
      <c r="FV790" s="183"/>
      <c r="FW790" s="183"/>
      <c r="FX790" s="183"/>
      <c r="FY790" s="183"/>
      <c r="FZ790" s="183"/>
      <c r="GA790" s="183"/>
      <c r="GB790" s="183"/>
      <c r="GC790" s="183"/>
      <c r="GD790" s="183"/>
      <c r="GE790" s="183"/>
      <c r="GF790" s="183"/>
      <c r="GG790" s="183"/>
      <c r="GH790" s="183"/>
      <c r="GI790" s="183"/>
      <c r="GJ790" s="183"/>
      <c r="GK790" s="183"/>
      <c r="GL790" s="183"/>
      <c r="GM790" s="183"/>
      <c r="GN790" s="183"/>
      <c r="GO790" s="183"/>
      <c r="GP790" s="183"/>
      <c r="GQ790" s="183"/>
      <c r="GR790" s="183"/>
      <c r="GS790" s="183"/>
      <c r="GT790" s="183"/>
      <c r="GU790" s="183"/>
      <c r="GV790" s="183"/>
      <c r="GW790" s="183"/>
      <c r="GX790" s="183"/>
      <c r="GY790" s="183"/>
      <c r="GZ790" s="183"/>
      <c r="HA790" s="183"/>
      <c r="HB790" s="183"/>
      <c r="HC790" s="183"/>
      <c r="HD790" s="183"/>
      <c r="HE790" s="183"/>
      <c r="HF790" s="183"/>
      <c r="HG790" s="183"/>
      <c r="HH790" s="183"/>
      <c r="HI790" s="183"/>
      <c r="HJ790" s="183"/>
      <c r="HK790" s="183"/>
      <c r="HL790" s="183"/>
      <c r="HM790" s="183"/>
      <c r="HN790" s="183"/>
      <c r="HO790" s="183"/>
      <c r="HP790" s="183"/>
      <c r="HQ790" s="183"/>
      <c r="HR790" s="183"/>
      <c r="HS790" s="183"/>
      <c r="HT790" s="183"/>
      <c r="HU790" s="183"/>
      <c r="HV790" s="183"/>
      <c r="HW790" s="183"/>
      <c r="HX790" s="183"/>
      <c r="HY790" s="183"/>
      <c r="HZ790" s="183"/>
      <c r="IA790" s="183"/>
      <c r="IB790" s="183"/>
      <c r="IC790" s="183"/>
      <c r="ID790" s="183"/>
      <c r="IE790" s="183"/>
      <c r="IF790" s="183"/>
      <c r="IG790" s="183"/>
      <c r="IH790" s="183"/>
      <c r="II790" s="183"/>
      <c r="IJ790" s="183"/>
      <c r="IK790" s="183"/>
      <c r="IL790" s="183"/>
      <c r="IM790" s="183"/>
      <c r="IN790" s="183"/>
      <c r="IO790" s="183"/>
      <c r="IP790" s="183"/>
      <c r="IQ790" s="183"/>
      <c r="IR790" s="183"/>
      <c r="IS790" s="183"/>
      <c r="IT790" s="183"/>
      <c r="IU790" s="183"/>
      <c r="IV790" s="183"/>
      <c r="IW790" s="183"/>
      <c r="IX790" s="183"/>
      <c r="IY790" s="183"/>
      <c r="IZ790" s="183"/>
      <c r="JA790" s="183"/>
      <c r="JB790" s="183"/>
      <c r="JC790" s="183"/>
      <c r="JD790" s="183"/>
      <c r="JE790" s="183"/>
      <c r="JF790" s="183"/>
      <c r="JG790" s="183"/>
      <c r="JH790" s="183"/>
      <c r="JI790" s="183"/>
      <c r="JJ790" s="183"/>
      <c r="JK790" s="183"/>
      <c r="JL790" s="183"/>
      <c r="JM790" s="183"/>
      <c r="JN790" s="183"/>
      <c r="JO790" s="183"/>
      <c r="JP790" s="183"/>
      <c r="JQ790" s="183"/>
      <c r="JR790" s="183"/>
      <c r="JS790" s="183"/>
      <c r="JT790" s="183"/>
      <c r="JU790" s="183"/>
      <c r="JV790" s="183"/>
      <c r="JW790" s="183"/>
      <c r="JX790" s="183"/>
      <c r="JY790" s="183"/>
      <c r="JZ790" s="183"/>
      <c r="KA790" s="183"/>
      <c r="KB790" s="183"/>
      <c r="KC790" s="183"/>
      <c r="KD790" s="183"/>
      <c r="KE790" s="183"/>
      <c r="KF790" s="183"/>
      <c r="KG790" s="183"/>
      <c r="KH790" s="183"/>
      <c r="KI790" s="183"/>
      <c r="KJ790" s="183"/>
      <c r="KK790" s="183"/>
      <c r="KL790" s="183"/>
      <c r="KM790" s="183"/>
      <c r="KN790" s="183"/>
      <c r="KO790" s="183"/>
      <c r="KP790" s="183"/>
      <c r="KQ790" s="183"/>
      <c r="KR790" s="183"/>
      <c r="KS790" s="183"/>
      <c r="KT790" s="183"/>
    </row>
    <row r="791" spans="1:306">
      <c r="A791" s="618">
        <v>17292</v>
      </c>
      <c r="B791" s="626" t="s">
        <v>359</v>
      </c>
      <c r="C791" s="614"/>
      <c r="D791" s="620"/>
      <c r="E791" s="614"/>
      <c r="F791" s="620"/>
      <c r="G791" s="611">
        <f t="shared" si="38"/>
        <v>0</v>
      </c>
      <c r="H791" s="183"/>
      <c r="K791" s="183"/>
      <c r="L791" s="183"/>
      <c r="M791" s="183"/>
      <c r="N791" s="183"/>
      <c r="O791" s="183"/>
      <c r="P791" s="183"/>
      <c r="Q791" s="183"/>
      <c r="R791" s="183"/>
      <c r="S791" s="183"/>
      <c r="T791" s="183"/>
      <c r="U791" s="183"/>
      <c r="V791" s="183"/>
      <c r="W791" s="183"/>
      <c r="X791" s="183"/>
      <c r="Y791" s="183"/>
      <c r="Z791" s="183"/>
      <c r="AA791" s="183"/>
      <c r="AB791" s="183"/>
      <c r="AC791" s="183"/>
      <c r="AD791" s="183"/>
      <c r="AE791" s="183"/>
      <c r="AF791" s="183"/>
      <c r="AG791" s="183"/>
      <c r="AH791" s="183"/>
      <c r="AI791" s="183"/>
      <c r="AJ791" s="183"/>
      <c r="AK791" s="183"/>
      <c r="AL791" s="183"/>
      <c r="AM791" s="183"/>
      <c r="AN791" s="183"/>
      <c r="AO791" s="183"/>
      <c r="AP791" s="183"/>
      <c r="AQ791" s="183"/>
      <c r="AR791" s="183"/>
      <c r="AS791" s="183"/>
      <c r="AT791" s="183"/>
      <c r="AU791" s="183"/>
      <c r="AV791" s="183"/>
      <c r="AW791" s="183"/>
      <c r="AX791" s="183"/>
      <c r="AY791" s="183"/>
      <c r="AZ791" s="183"/>
      <c r="BA791" s="183"/>
      <c r="BB791" s="183"/>
      <c r="BC791" s="183"/>
      <c r="BD791" s="183"/>
      <c r="BE791" s="183"/>
      <c r="BF791" s="183"/>
      <c r="BG791" s="183"/>
      <c r="BH791" s="183"/>
      <c r="BI791" s="183"/>
      <c r="BJ791" s="183"/>
      <c r="BK791" s="183"/>
      <c r="BL791" s="183"/>
      <c r="BM791" s="183"/>
      <c r="BN791" s="183"/>
      <c r="BO791" s="183"/>
      <c r="BP791" s="183"/>
      <c r="BQ791" s="183"/>
      <c r="BR791" s="183"/>
      <c r="BS791" s="183"/>
      <c r="BT791" s="183"/>
      <c r="BU791" s="183"/>
      <c r="BV791" s="183"/>
      <c r="BW791" s="183"/>
      <c r="BX791" s="183"/>
      <c r="BY791" s="183"/>
      <c r="BZ791" s="183"/>
      <c r="CA791" s="183"/>
      <c r="CB791" s="183"/>
      <c r="CC791" s="183"/>
      <c r="CD791" s="183"/>
      <c r="CE791" s="183"/>
      <c r="CF791" s="183"/>
      <c r="CG791" s="183"/>
      <c r="CH791" s="183"/>
      <c r="CI791" s="183"/>
      <c r="CJ791" s="183"/>
      <c r="CK791" s="183"/>
      <c r="CL791" s="183"/>
      <c r="CM791" s="183"/>
      <c r="CN791" s="183"/>
      <c r="CO791" s="183"/>
      <c r="CP791" s="183"/>
      <c r="CQ791" s="183"/>
      <c r="CR791" s="183"/>
      <c r="CS791" s="183"/>
      <c r="CT791" s="183"/>
      <c r="CU791" s="183"/>
      <c r="CV791" s="183"/>
      <c r="CW791" s="183"/>
      <c r="CX791" s="183"/>
      <c r="CY791" s="183"/>
      <c r="CZ791" s="183"/>
      <c r="DA791" s="183"/>
      <c r="DB791" s="183"/>
      <c r="DC791" s="183"/>
      <c r="DD791" s="183"/>
      <c r="DE791" s="183"/>
      <c r="DF791" s="183"/>
      <c r="DG791" s="183"/>
      <c r="DH791" s="183"/>
      <c r="DI791" s="183"/>
      <c r="DJ791" s="183"/>
      <c r="DK791" s="183"/>
      <c r="DL791" s="183"/>
      <c r="DM791" s="183"/>
      <c r="DN791" s="183"/>
      <c r="DO791" s="183"/>
      <c r="DP791" s="183"/>
      <c r="DQ791" s="183"/>
      <c r="DR791" s="183"/>
      <c r="DS791" s="183"/>
      <c r="DT791" s="183"/>
      <c r="DU791" s="183"/>
      <c r="DV791" s="183"/>
      <c r="DW791" s="183"/>
      <c r="DX791" s="183"/>
      <c r="DY791" s="183"/>
      <c r="DZ791" s="183"/>
      <c r="EA791" s="183"/>
      <c r="EB791" s="183"/>
      <c r="EC791" s="183"/>
      <c r="ED791" s="183"/>
      <c r="EE791" s="183"/>
      <c r="EF791" s="183"/>
      <c r="EG791" s="183"/>
      <c r="EH791" s="183"/>
      <c r="EI791" s="183"/>
      <c r="EJ791" s="183"/>
      <c r="EK791" s="183"/>
      <c r="EL791" s="183"/>
      <c r="EM791" s="183"/>
      <c r="EN791" s="183"/>
      <c r="EO791" s="183"/>
      <c r="EP791" s="183"/>
      <c r="EQ791" s="183"/>
      <c r="ER791" s="183"/>
      <c r="ES791" s="183"/>
      <c r="ET791" s="183"/>
      <c r="EU791" s="183"/>
      <c r="EV791" s="183"/>
      <c r="EW791" s="183"/>
      <c r="EX791" s="183"/>
      <c r="EY791" s="183"/>
      <c r="EZ791" s="183"/>
      <c r="FA791" s="183"/>
      <c r="FB791" s="183"/>
      <c r="FC791" s="183"/>
      <c r="FD791" s="183"/>
      <c r="FE791" s="183"/>
      <c r="FF791" s="183"/>
      <c r="FG791" s="183"/>
      <c r="FH791" s="183"/>
      <c r="FI791" s="183"/>
      <c r="FJ791" s="183"/>
      <c r="FK791" s="183"/>
      <c r="FL791" s="183"/>
      <c r="FM791" s="183"/>
      <c r="FN791" s="183"/>
      <c r="FO791" s="183"/>
      <c r="FP791" s="183"/>
      <c r="FQ791" s="183"/>
      <c r="FR791" s="183"/>
      <c r="FS791" s="183"/>
      <c r="FT791" s="183"/>
      <c r="FU791" s="183"/>
      <c r="FV791" s="183"/>
      <c r="FW791" s="183"/>
      <c r="FX791" s="183"/>
      <c r="FY791" s="183"/>
      <c r="FZ791" s="183"/>
      <c r="GA791" s="183"/>
      <c r="GB791" s="183"/>
      <c r="GC791" s="183"/>
      <c r="GD791" s="183"/>
      <c r="GE791" s="183"/>
      <c r="GF791" s="183"/>
      <c r="GG791" s="183"/>
      <c r="GH791" s="183"/>
      <c r="GI791" s="183"/>
      <c r="GJ791" s="183"/>
      <c r="GK791" s="183"/>
      <c r="GL791" s="183"/>
      <c r="GM791" s="183"/>
      <c r="GN791" s="183"/>
      <c r="GO791" s="183"/>
      <c r="GP791" s="183"/>
      <c r="GQ791" s="183"/>
      <c r="GR791" s="183"/>
      <c r="GS791" s="183"/>
      <c r="GT791" s="183"/>
      <c r="GU791" s="183"/>
      <c r="GV791" s="183"/>
      <c r="GW791" s="183"/>
      <c r="GX791" s="183"/>
      <c r="GY791" s="183"/>
      <c r="GZ791" s="183"/>
      <c r="HA791" s="183"/>
      <c r="HB791" s="183"/>
      <c r="HC791" s="183"/>
      <c r="HD791" s="183"/>
      <c r="HE791" s="183"/>
      <c r="HF791" s="183"/>
      <c r="HG791" s="183"/>
      <c r="HH791" s="183"/>
      <c r="HI791" s="183"/>
      <c r="HJ791" s="183"/>
      <c r="HK791" s="183"/>
      <c r="HL791" s="183"/>
      <c r="HM791" s="183"/>
      <c r="HN791" s="183"/>
      <c r="HO791" s="183"/>
      <c r="HP791" s="183"/>
      <c r="HQ791" s="183"/>
      <c r="HR791" s="183"/>
      <c r="HS791" s="183"/>
      <c r="HT791" s="183"/>
      <c r="HU791" s="183"/>
      <c r="HV791" s="183"/>
      <c r="HW791" s="183"/>
      <c r="HX791" s="183"/>
      <c r="HY791" s="183"/>
      <c r="HZ791" s="183"/>
      <c r="IA791" s="183"/>
      <c r="IB791" s="183"/>
      <c r="IC791" s="183"/>
      <c r="ID791" s="183"/>
      <c r="IE791" s="183"/>
      <c r="IF791" s="183"/>
      <c r="IG791" s="183"/>
      <c r="IH791" s="183"/>
      <c r="II791" s="183"/>
      <c r="IJ791" s="183"/>
      <c r="IK791" s="183"/>
      <c r="IL791" s="183"/>
      <c r="IM791" s="183"/>
      <c r="IN791" s="183"/>
      <c r="IO791" s="183"/>
      <c r="IP791" s="183"/>
      <c r="IQ791" s="183"/>
      <c r="IR791" s="183"/>
      <c r="IS791" s="183"/>
      <c r="IT791" s="183"/>
      <c r="IU791" s="183"/>
      <c r="IV791" s="183"/>
      <c r="IW791" s="183"/>
      <c r="IX791" s="183"/>
      <c r="IY791" s="183"/>
      <c r="IZ791" s="183"/>
      <c r="JA791" s="183"/>
      <c r="JB791" s="183"/>
      <c r="JC791" s="183"/>
      <c r="JD791" s="183"/>
      <c r="JE791" s="183"/>
      <c r="JF791" s="183"/>
      <c r="JG791" s="183"/>
      <c r="JH791" s="183"/>
      <c r="JI791" s="183"/>
      <c r="JJ791" s="183"/>
      <c r="JK791" s="183"/>
      <c r="JL791" s="183"/>
      <c r="JM791" s="183"/>
      <c r="JN791" s="183"/>
      <c r="JO791" s="183"/>
      <c r="JP791" s="183"/>
      <c r="JQ791" s="183"/>
      <c r="JR791" s="183"/>
      <c r="JS791" s="183"/>
      <c r="JT791" s="183"/>
      <c r="JU791" s="183"/>
      <c r="JV791" s="183"/>
      <c r="JW791" s="183"/>
      <c r="JX791" s="183"/>
      <c r="JY791" s="183"/>
      <c r="JZ791" s="183"/>
      <c r="KA791" s="183"/>
      <c r="KB791" s="183"/>
      <c r="KC791" s="183"/>
      <c r="KD791" s="183"/>
      <c r="KE791" s="183"/>
      <c r="KF791" s="183"/>
      <c r="KG791" s="183"/>
      <c r="KH791" s="183"/>
      <c r="KI791" s="183"/>
      <c r="KJ791" s="183"/>
      <c r="KK791" s="183"/>
      <c r="KL791" s="183"/>
      <c r="KM791" s="183"/>
      <c r="KN791" s="183"/>
      <c r="KO791" s="183"/>
      <c r="KP791" s="183"/>
      <c r="KQ791" s="183"/>
      <c r="KR791" s="183"/>
      <c r="KS791" s="183"/>
      <c r="KT791" s="183"/>
    </row>
    <row r="792" spans="1:306">
      <c r="A792" s="618">
        <v>17293</v>
      </c>
      <c r="B792" s="626" t="s">
        <v>360</v>
      </c>
      <c r="C792" s="614"/>
      <c r="D792" s="620"/>
      <c r="E792" s="614"/>
      <c r="F792" s="620"/>
      <c r="G792" s="611">
        <f t="shared" si="38"/>
        <v>0</v>
      </c>
      <c r="H792" s="183"/>
      <c r="K792" s="183"/>
      <c r="L792" s="183"/>
      <c r="M792" s="183"/>
      <c r="N792" s="183"/>
      <c r="O792" s="183"/>
      <c r="P792" s="183"/>
      <c r="Q792" s="183"/>
      <c r="R792" s="183"/>
      <c r="S792" s="183"/>
      <c r="T792" s="183"/>
      <c r="U792" s="183"/>
      <c r="V792" s="183"/>
      <c r="W792" s="183"/>
      <c r="X792" s="183"/>
      <c r="Y792" s="183"/>
      <c r="Z792" s="183"/>
      <c r="AA792" s="183"/>
      <c r="AB792" s="183"/>
      <c r="AC792" s="183"/>
      <c r="AD792" s="183"/>
      <c r="AE792" s="183"/>
      <c r="AF792" s="183"/>
      <c r="AG792" s="183"/>
      <c r="AH792" s="183"/>
      <c r="AI792" s="183"/>
      <c r="AJ792" s="183"/>
      <c r="AK792" s="183"/>
      <c r="AL792" s="183"/>
      <c r="AM792" s="183"/>
      <c r="AN792" s="183"/>
      <c r="AO792" s="183"/>
      <c r="AP792" s="183"/>
      <c r="AQ792" s="183"/>
      <c r="AR792" s="183"/>
      <c r="AS792" s="183"/>
      <c r="AT792" s="183"/>
      <c r="AU792" s="183"/>
      <c r="AV792" s="183"/>
      <c r="AW792" s="183"/>
      <c r="AX792" s="183"/>
      <c r="AY792" s="183"/>
      <c r="AZ792" s="183"/>
      <c r="BA792" s="183"/>
      <c r="BB792" s="183"/>
      <c r="BC792" s="183"/>
      <c r="BD792" s="183"/>
      <c r="BE792" s="183"/>
      <c r="BF792" s="183"/>
      <c r="BG792" s="183"/>
      <c r="BH792" s="183"/>
      <c r="BI792" s="183"/>
      <c r="BJ792" s="183"/>
      <c r="BK792" s="183"/>
      <c r="BL792" s="183"/>
      <c r="BM792" s="183"/>
      <c r="BN792" s="183"/>
      <c r="BO792" s="183"/>
      <c r="BP792" s="183"/>
      <c r="BQ792" s="183"/>
      <c r="BR792" s="183"/>
      <c r="BS792" s="183"/>
      <c r="BT792" s="183"/>
      <c r="BU792" s="183"/>
      <c r="BV792" s="183"/>
      <c r="BW792" s="183"/>
      <c r="BX792" s="183"/>
      <c r="BY792" s="183"/>
      <c r="BZ792" s="183"/>
      <c r="CA792" s="183"/>
      <c r="CB792" s="183"/>
      <c r="CC792" s="183"/>
      <c r="CD792" s="183"/>
      <c r="CE792" s="183"/>
      <c r="CF792" s="183"/>
      <c r="CG792" s="183"/>
      <c r="CH792" s="183"/>
      <c r="CI792" s="183"/>
      <c r="CJ792" s="183"/>
      <c r="CK792" s="183"/>
      <c r="CL792" s="183"/>
      <c r="CM792" s="183"/>
      <c r="CN792" s="183"/>
      <c r="CO792" s="183"/>
      <c r="CP792" s="183"/>
      <c r="CQ792" s="183"/>
      <c r="CR792" s="183"/>
      <c r="CS792" s="183"/>
      <c r="CT792" s="183"/>
      <c r="CU792" s="183"/>
      <c r="CV792" s="183"/>
      <c r="CW792" s="183"/>
      <c r="CX792" s="183"/>
      <c r="CY792" s="183"/>
      <c r="CZ792" s="183"/>
      <c r="DA792" s="183"/>
      <c r="DB792" s="183"/>
      <c r="DC792" s="183"/>
      <c r="DD792" s="183"/>
      <c r="DE792" s="183"/>
      <c r="DF792" s="183"/>
      <c r="DG792" s="183"/>
      <c r="DH792" s="183"/>
      <c r="DI792" s="183"/>
      <c r="DJ792" s="183"/>
      <c r="DK792" s="183"/>
      <c r="DL792" s="183"/>
      <c r="DM792" s="183"/>
      <c r="DN792" s="183"/>
      <c r="DO792" s="183"/>
      <c r="DP792" s="183"/>
      <c r="DQ792" s="183"/>
      <c r="DR792" s="183"/>
      <c r="DS792" s="183"/>
      <c r="DT792" s="183"/>
      <c r="DU792" s="183"/>
      <c r="DV792" s="183"/>
      <c r="DW792" s="183"/>
      <c r="DX792" s="183"/>
      <c r="DY792" s="183"/>
      <c r="DZ792" s="183"/>
      <c r="EA792" s="183"/>
      <c r="EB792" s="183"/>
      <c r="EC792" s="183"/>
      <c r="ED792" s="183"/>
      <c r="EE792" s="183"/>
      <c r="EF792" s="183"/>
      <c r="EG792" s="183"/>
      <c r="EH792" s="183"/>
      <c r="EI792" s="183"/>
      <c r="EJ792" s="183"/>
      <c r="EK792" s="183"/>
      <c r="EL792" s="183"/>
      <c r="EM792" s="183"/>
      <c r="EN792" s="183"/>
      <c r="EO792" s="183"/>
      <c r="EP792" s="183"/>
      <c r="EQ792" s="183"/>
      <c r="ER792" s="183"/>
      <c r="ES792" s="183"/>
      <c r="ET792" s="183"/>
      <c r="EU792" s="183"/>
      <c r="EV792" s="183"/>
      <c r="EW792" s="183"/>
      <c r="EX792" s="183"/>
      <c r="EY792" s="183"/>
      <c r="EZ792" s="183"/>
      <c r="FA792" s="183"/>
      <c r="FB792" s="183"/>
      <c r="FC792" s="183"/>
      <c r="FD792" s="183"/>
      <c r="FE792" s="183"/>
      <c r="FF792" s="183"/>
      <c r="FG792" s="183"/>
      <c r="FH792" s="183"/>
      <c r="FI792" s="183"/>
      <c r="FJ792" s="183"/>
      <c r="FK792" s="183"/>
      <c r="FL792" s="183"/>
      <c r="FM792" s="183"/>
      <c r="FN792" s="183"/>
      <c r="FO792" s="183"/>
      <c r="FP792" s="183"/>
      <c r="FQ792" s="183"/>
      <c r="FR792" s="183"/>
      <c r="FS792" s="183"/>
      <c r="FT792" s="183"/>
      <c r="FU792" s="183"/>
      <c r="FV792" s="183"/>
      <c r="FW792" s="183"/>
      <c r="FX792" s="183"/>
      <c r="FY792" s="183"/>
      <c r="FZ792" s="183"/>
      <c r="GA792" s="183"/>
      <c r="GB792" s="183"/>
      <c r="GC792" s="183"/>
      <c r="GD792" s="183"/>
      <c r="GE792" s="183"/>
      <c r="GF792" s="183"/>
      <c r="GG792" s="183"/>
      <c r="GH792" s="183"/>
      <c r="GI792" s="183"/>
      <c r="GJ792" s="183"/>
      <c r="GK792" s="183"/>
      <c r="GL792" s="183"/>
      <c r="GM792" s="183"/>
      <c r="GN792" s="183"/>
      <c r="GO792" s="183"/>
      <c r="GP792" s="183"/>
      <c r="GQ792" s="183"/>
      <c r="GR792" s="183"/>
      <c r="GS792" s="183"/>
      <c r="GT792" s="183"/>
      <c r="GU792" s="183"/>
      <c r="GV792" s="183"/>
      <c r="GW792" s="183"/>
      <c r="GX792" s="183"/>
      <c r="GY792" s="183"/>
      <c r="GZ792" s="183"/>
      <c r="HA792" s="183"/>
      <c r="HB792" s="183"/>
      <c r="HC792" s="183"/>
      <c r="HD792" s="183"/>
      <c r="HE792" s="183"/>
      <c r="HF792" s="183"/>
      <c r="HG792" s="183"/>
      <c r="HH792" s="183"/>
      <c r="HI792" s="183"/>
      <c r="HJ792" s="183"/>
      <c r="HK792" s="183"/>
      <c r="HL792" s="183"/>
      <c r="HM792" s="183"/>
      <c r="HN792" s="183"/>
      <c r="HO792" s="183"/>
      <c r="HP792" s="183"/>
      <c r="HQ792" s="183"/>
      <c r="HR792" s="183"/>
      <c r="HS792" s="183"/>
      <c r="HT792" s="183"/>
      <c r="HU792" s="183"/>
      <c r="HV792" s="183"/>
      <c r="HW792" s="183"/>
      <c r="HX792" s="183"/>
      <c r="HY792" s="183"/>
      <c r="HZ792" s="183"/>
      <c r="IA792" s="183"/>
      <c r="IB792" s="183"/>
      <c r="IC792" s="183"/>
      <c r="ID792" s="183"/>
      <c r="IE792" s="183"/>
      <c r="IF792" s="183"/>
      <c r="IG792" s="183"/>
      <c r="IH792" s="183"/>
      <c r="II792" s="183"/>
      <c r="IJ792" s="183"/>
      <c r="IK792" s="183"/>
      <c r="IL792" s="183"/>
      <c r="IM792" s="183"/>
      <c r="IN792" s="183"/>
      <c r="IO792" s="183"/>
      <c r="IP792" s="183"/>
      <c r="IQ792" s="183"/>
      <c r="IR792" s="183"/>
      <c r="IS792" s="183"/>
      <c r="IT792" s="183"/>
      <c r="IU792" s="183"/>
      <c r="IV792" s="183"/>
      <c r="IW792" s="183"/>
      <c r="IX792" s="183"/>
      <c r="IY792" s="183"/>
      <c r="IZ792" s="183"/>
      <c r="JA792" s="183"/>
      <c r="JB792" s="183"/>
      <c r="JC792" s="183"/>
      <c r="JD792" s="183"/>
      <c r="JE792" s="183"/>
      <c r="JF792" s="183"/>
      <c r="JG792" s="183"/>
      <c r="JH792" s="183"/>
      <c r="JI792" s="183"/>
      <c r="JJ792" s="183"/>
      <c r="JK792" s="183"/>
      <c r="JL792" s="183"/>
      <c r="JM792" s="183"/>
      <c r="JN792" s="183"/>
      <c r="JO792" s="183"/>
      <c r="JP792" s="183"/>
      <c r="JQ792" s="183"/>
      <c r="JR792" s="183"/>
      <c r="JS792" s="183"/>
      <c r="JT792" s="183"/>
      <c r="JU792" s="183"/>
      <c r="JV792" s="183"/>
      <c r="JW792" s="183"/>
      <c r="JX792" s="183"/>
      <c r="JY792" s="183"/>
      <c r="JZ792" s="183"/>
      <c r="KA792" s="183"/>
      <c r="KB792" s="183"/>
      <c r="KC792" s="183"/>
      <c r="KD792" s="183"/>
      <c r="KE792" s="183"/>
      <c r="KF792" s="183"/>
      <c r="KG792" s="183"/>
      <c r="KH792" s="183"/>
      <c r="KI792" s="183"/>
      <c r="KJ792" s="183"/>
      <c r="KK792" s="183"/>
      <c r="KL792" s="183"/>
      <c r="KM792" s="183"/>
      <c r="KN792" s="183"/>
      <c r="KO792" s="183"/>
      <c r="KP792" s="183"/>
      <c r="KQ792" s="183"/>
      <c r="KR792" s="183"/>
      <c r="KS792" s="183"/>
      <c r="KT792" s="183"/>
    </row>
    <row r="793" spans="1:306">
      <c r="A793" s="637">
        <v>173</v>
      </c>
      <c r="B793" s="625" t="s">
        <v>361</v>
      </c>
      <c r="C793" s="611">
        <f>SUM(C794:C796)</f>
        <v>0</v>
      </c>
      <c r="D793" s="611">
        <f>SUM(D794:D796)</f>
        <v>0</v>
      </c>
      <c r="E793" s="611">
        <f>SUM(E794:E796)</f>
        <v>0</v>
      </c>
      <c r="F793" s="611">
        <f>SUM(F794:F796)</f>
        <v>0</v>
      </c>
      <c r="G793" s="611">
        <f t="shared" ref="G793:G856" si="39">SUM(C793:F793)</f>
        <v>0</v>
      </c>
      <c r="H793" s="183"/>
      <c r="K793" s="183"/>
      <c r="L793" s="183"/>
      <c r="M793" s="183"/>
      <c r="N793" s="183"/>
      <c r="O793" s="183"/>
      <c r="P793" s="183"/>
      <c r="Q793" s="183"/>
      <c r="R793" s="183"/>
      <c r="S793" s="183"/>
      <c r="T793" s="183"/>
      <c r="U793" s="183"/>
      <c r="V793" s="183"/>
      <c r="W793" s="183"/>
      <c r="X793" s="183"/>
      <c r="Y793" s="183"/>
      <c r="Z793" s="183"/>
      <c r="AA793" s="183"/>
      <c r="AB793" s="183"/>
      <c r="AC793" s="183"/>
      <c r="AD793" s="183"/>
      <c r="AE793" s="183"/>
      <c r="AF793" s="183"/>
      <c r="AG793" s="183"/>
      <c r="AH793" s="183"/>
      <c r="AI793" s="183"/>
      <c r="AJ793" s="183"/>
      <c r="AK793" s="183"/>
      <c r="AL793" s="183"/>
      <c r="AM793" s="183"/>
      <c r="AN793" s="183"/>
      <c r="AO793" s="183"/>
      <c r="AP793" s="183"/>
      <c r="AQ793" s="183"/>
      <c r="AR793" s="183"/>
      <c r="AS793" s="183"/>
      <c r="AT793" s="183"/>
      <c r="AU793" s="183"/>
      <c r="AV793" s="183"/>
      <c r="AW793" s="183"/>
      <c r="AX793" s="183"/>
      <c r="AY793" s="183"/>
      <c r="AZ793" s="183"/>
      <c r="BA793" s="183"/>
      <c r="BB793" s="183"/>
      <c r="BC793" s="183"/>
      <c r="BD793" s="183"/>
      <c r="BE793" s="183"/>
      <c r="BF793" s="183"/>
      <c r="BG793" s="183"/>
      <c r="BH793" s="183"/>
      <c r="BI793" s="183"/>
      <c r="BJ793" s="183"/>
      <c r="BK793" s="183"/>
      <c r="BL793" s="183"/>
      <c r="BM793" s="183"/>
      <c r="BN793" s="183"/>
      <c r="BO793" s="183"/>
      <c r="BP793" s="183"/>
      <c r="BQ793" s="183"/>
      <c r="BR793" s="183"/>
      <c r="BS793" s="183"/>
      <c r="BT793" s="183"/>
      <c r="BU793" s="183"/>
      <c r="BV793" s="183"/>
      <c r="BW793" s="183"/>
      <c r="BX793" s="183"/>
      <c r="BY793" s="183"/>
      <c r="BZ793" s="183"/>
      <c r="CA793" s="183"/>
      <c r="CB793" s="183"/>
      <c r="CC793" s="183"/>
      <c r="CD793" s="183"/>
      <c r="CE793" s="183"/>
      <c r="CF793" s="183"/>
      <c r="CG793" s="183"/>
      <c r="CH793" s="183"/>
      <c r="CI793" s="183"/>
      <c r="CJ793" s="183"/>
      <c r="CK793" s="183"/>
      <c r="CL793" s="183"/>
      <c r="CM793" s="183"/>
      <c r="CN793" s="183"/>
      <c r="CO793" s="183"/>
      <c r="CP793" s="183"/>
      <c r="CQ793" s="183"/>
      <c r="CR793" s="183"/>
      <c r="CS793" s="183"/>
      <c r="CT793" s="183"/>
      <c r="CU793" s="183"/>
      <c r="CV793" s="183"/>
      <c r="CW793" s="183"/>
      <c r="CX793" s="183"/>
      <c r="CY793" s="183"/>
      <c r="CZ793" s="183"/>
      <c r="DA793" s="183"/>
      <c r="DB793" s="183"/>
      <c r="DC793" s="183"/>
      <c r="DD793" s="183"/>
      <c r="DE793" s="183"/>
      <c r="DF793" s="183"/>
      <c r="DG793" s="183"/>
      <c r="DH793" s="183"/>
      <c r="DI793" s="183"/>
      <c r="DJ793" s="183"/>
      <c r="DK793" s="183"/>
      <c r="DL793" s="183"/>
      <c r="DM793" s="183"/>
      <c r="DN793" s="183"/>
      <c r="DO793" s="183"/>
      <c r="DP793" s="183"/>
      <c r="DQ793" s="183"/>
      <c r="DR793" s="183"/>
      <c r="DS793" s="183"/>
      <c r="DT793" s="183"/>
      <c r="DU793" s="183"/>
      <c r="DV793" s="183"/>
      <c r="DW793" s="183"/>
      <c r="DX793" s="183"/>
      <c r="DY793" s="183"/>
      <c r="DZ793" s="183"/>
      <c r="EA793" s="183"/>
      <c r="EB793" s="183"/>
      <c r="EC793" s="183"/>
      <c r="ED793" s="183"/>
      <c r="EE793" s="183"/>
      <c r="EF793" s="183"/>
      <c r="EG793" s="183"/>
      <c r="EH793" s="183"/>
      <c r="EI793" s="183"/>
      <c r="EJ793" s="183"/>
      <c r="EK793" s="183"/>
      <c r="EL793" s="183"/>
      <c r="EM793" s="183"/>
      <c r="EN793" s="183"/>
      <c r="EO793" s="183"/>
      <c r="EP793" s="183"/>
      <c r="EQ793" s="183"/>
      <c r="ER793" s="183"/>
      <c r="ES793" s="183"/>
      <c r="ET793" s="183"/>
      <c r="EU793" s="183"/>
      <c r="EV793" s="183"/>
      <c r="EW793" s="183"/>
      <c r="EX793" s="183"/>
      <c r="EY793" s="183"/>
      <c r="EZ793" s="183"/>
      <c r="FA793" s="183"/>
      <c r="FB793" s="183"/>
      <c r="FC793" s="183"/>
      <c r="FD793" s="183"/>
      <c r="FE793" s="183"/>
      <c r="FF793" s="183"/>
      <c r="FG793" s="183"/>
      <c r="FH793" s="183"/>
      <c r="FI793" s="183"/>
      <c r="FJ793" s="183"/>
      <c r="FK793" s="183"/>
      <c r="FL793" s="183"/>
      <c r="FM793" s="183"/>
      <c r="FN793" s="183"/>
      <c r="FO793" s="183"/>
      <c r="FP793" s="183"/>
      <c r="FQ793" s="183"/>
      <c r="FR793" s="183"/>
      <c r="FS793" s="183"/>
      <c r="FT793" s="183"/>
      <c r="FU793" s="183"/>
      <c r="FV793" s="183"/>
      <c r="FW793" s="183"/>
      <c r="FX793" s="183"/>
      <c r="FY793" s="183"/>
      <c r="FZ793" s="183"/>
      <c r="GA793" s="183"/>
      <c r="GB793" s="183"/>
      <c r="GC793" s="183"/>
      <c r="GD793" s="183"/>
      <c r="GE793" s="183"/>
      <c r="GF793" s="183"/>
      <c r="GG793" s="183"/>
      <c r="GH793" s="183"/>
      <c r="GI793" s="183"/>
      <c r="GJ793" s="183"/>
      <c r="GK793" s="183"/>
      <c r="GL793" s="183"/>
      <c r="GM793" s="183"/>
      <c r="GN793" s="183"/>
      <c r="GO793" s="183"/>
      <c r="GP793" s="183"/>
      <c r="GQ793" s="183"/>
      <c r="GR793" s="183"/>
      <c r="GS793" s="183"/>
      <c r="GT793" s="183"/>
      <c r="GU793" s="183"/>
      <c r="GV793" s="183"/>
      <c r="GW793" s="183"/>
      <c r="GX793" s="183"/>
      <c r="GY793" s="183"/>
      <c r="GZ793" s="183"/>
      <c r="HA793" s="183"/>
      <c r="HB793" s="183"/>
      <c r="HC793" s="183"/>
      <c r="HD793" s="183"/>
      <c r="HE793" s="183"/>
      <c r="HF793" s="183"/>
      <c r="HG793" s="183"/>
      <c r="HH793" s="183"/>
      <c r="HI793" s="183"/>
      <c r="HJ793" s="183"/>
      <c r="HK793" s="183"/>
      <c r="HL793" s="183"/>
      <c r="HM793" s="183"/>
      <c r="HN793" s="183"/>
      <c r="HO793" s="183"/>
      <c r="HP793" s="183"/>
      <c r="HQ793" s="183"/>
      <c r="HR793" s="183"/>
      <c r="HS793" s="183"/>
      <c r="HT793" s="183"/>
      <c r="HU793" s="183"/>
      <c r="HV793" s="183"/>
      <c r="HW793" s="183"/>
      <c r="HX793" s="183"/>
      <c r="HY793" s="183"/>
      <c r="HZ793" s="183"/>
      <c r="IA793" s="183"/>
      <c r="IB793" s="183"/>
      <c r="IC793" s="183"/>
      <c r="ID793" s="183"/>
      <c r="IE793" s="183"/>
      <c r="IF793" s="183"/>
      <c r="IG793" s="183"/>
      <c r="IH793" s="183"/>
      <c r="II793" s="183"/>
      <c r="IJ793" s="183"/>
      <c r="IK793" s="183"/>
      <c r="IL793" s="183"/>
      <c r="IM793" s="183"/>
      <c r="IN793" s="183"/>
      <c r="IO793" s="183"/>
      <c r="IP793" s="183"/>
      <c r="IQ793" s="183"/>
      <c r="IR793" s="183"/>
      <c r="IS793" s="183"/>
      <c r="IT793" s="183"/>
      <c r="IU793" s="183"/>
      <c r="IV793" s="183"/>
      <c r="IW793" s="183"/>
      <c r="IX793" s="183"/>
      <c r="IY793" s="183"/>
      <c r="IZ793" s="183"/>
      <c r="JA793" s="183"/>
      <c r="JB793" s="183"/>
      <c r="JC793" s="183"/>
      <c r="JD793" s="183"/>
      <c r="JE793" s="183"/>
      <c r="JF793" s="183"/>
      <c r="JG793" s="183"/>
      <c r="JH793" s="183"/>
      <c r="JI793" s="183"/>
      <c r="JJ793" s="183"/>
      <c r="JK793" s="183"/>
      <c r="JL793" s="183"/>
      <c r="JM793" s="183"/>
      <c r="JN793" s="183"/>
      <c r="JO793" s="183"/>
      <c r="JP793" s="183"/>
      <c r="JQ793" s="183"/>
      <c r="JR793" s="183"/>
      <c r="JS793" s="183"/>
      <c r="JT793" s="183"/>
      <c r="JU793" s="183"/>
      <c r="JV793" s="183"/>
      <c r="JW793" s="183"/>
      <c r="JX793" s="183"/>
      <c r="JY793" s="183"/>
      <c r="JZ793" s="183"/>
      <c r="KA793" s="183"/>
      <c r="KB793" s="183"/>
      <c r="KC793" s="183"/>
      <c r="KD793" s="183"/>
      <c r="KE793" s="183"/>
      <c r="KF793" s="183"/>
      <c r="KG793" s="183"/>
      <c r="KH793" s="183"/>
      <c r="KI793" s="183"/>
      <c r="KJ793" s="183"/>
      <c r="KK793" s="183"/>
      <c r="KL793" s="183"/>
      <c r="KM793" s="183"/>
      <c r="KN793" s="183"/>
      <c r="KO793" s="183"/>
      <c r="KP793" s="183"/>
      <c r="KQ793" s="183"/>
      <c r="KR793" s="183"/>
      <c r="KS793" s="183"/>
      <c r="KT793" s="183"/>
    </row>
    <row r="794" spans="1:306">
      <c r="A794" s="618">
        <v>1731</v>
      </c>
      <c r="B794" s="626" t="s">
        <v>362</v>
      </c>
      <c r="C794" s="620"/>
      <c r="D794" s="620"/>
      <c r="E794" s="620"/>
      <c r="F794" s="620"/>
      <c r="G794" s="611">
        <f t="shared" si="39"/>
        <v>0</v>
      </c>
      <c r="H794" s="183"/>
      <c r="K794" s="183"/>
      <c r="L794" s="183"/>
      <c r="M794" s="183"/>
      <c r="N794" s="183"/>
      <c r="O794" s="183"/>
      <c r="P794" s="183"/>
      <c r="Q794" s="183"/>
      <c r="R794" s="183"/>
      <c r="S794" s="183"/>
      <c r="T794" s="183"/>
      <c r="U794" s="183"/>
      <c r="V794" s="183"/>
      <c r="W794" s="183"/>
      <c r="X794" s="183"/>
      <c r="Y794" s="183"/>
      <c r="Z794" s="183"/>
      <c r="AA794" s="183"/>
      <c r="AB794" s="183"/>
      <c r="AC794" s="183"/>
      <c r="AD794" s="183"/>
      <c r="AE794" s="183"/>
      <c r="AF794" s="183"/>
      <c r="AG794" s="183"/>
      <c r="AH794" s="183"/>
      <c r="AI794" s="183"/>
      <c r="AJ794" s="183"/>
      <c r="AK794" s="183"/>
      <c r="AL794" s="183"/>
      <c r="AM794" s="183"/>
      <c r="AN794" s="183"/>
      <c r="AO794" s="183"/>
      <c r="AP794" s="183"/>
      <c r="AQ794" s="183"/>
      <c r="AR794" s="183"/>
      <c r="AS794" s="183"/>
      <c r="AT794" s="183"/>
      <c r="AU794" s="183"/>
      <c r="AV794" s="183"/>
      <c r="AW794" s="183"/>
      <c r="AX794" s="183"/>
      <c r="AY794" s="183"/>
      <c r="AZ794" s="183"/>
      <c r="BA794" s="183"/>
      <c r="BB794" s="183"/>
      <c r="BC794" s="183"/>
      <c r="BD794" s="183"/>
      <c r="BE794" s="183"/>
      <c r="BF794" s="183"/>
      <c r="BG794" s="183"/>
      <c r="BH794" s="183"/>
      <c r="BI794" s="183"/>
      <c r="BJ794" s="183"/>
      <c r="BK794" s="183"/>
      <c r="BL794" s="183"/>
      <c r="BM794" s="183"/>
      <c r="BN794" s="183"/>
      <c r="BO794" s="183"/>
      <c r="BP794" s="183"/>
      <c r="BQ794" s="183"/>
      <c r="BR794" s="183"/>
      <c r="BS794" s="183"/>
      <c r="BT794" s="183"/>
      <c r="BU794" s="183"/>
      <c r="BV794" s="183"/>
      <c r="BW794" s="183"/>
      <c r="BX794" s="183"/>
      <c r="BY794" s="183"/>
      <c r="BZ794" s="183"/>
      <c r="CA794" s="183"/>
      <c r="CB794" s="183"/>
      <c r="CC794" s="183"/>
      <c r="CD794" s="183"/>
      <c r="CE794" s="183"/>
      <c r="CF794" s="183"/>
      <c r="CG794" s="183"/>
      <c r="CH794" s="183"/>
      <c r="CI794" s="183"/>
      <c r="CJ794" s="183"/>
      <c r="CK794" s="183"/>
      <c r="CL794" s="183"/>
      <c r="CM794" s="183"/>
      <c r="CN794" s="183"/>
      <c r="CO794" s="183"/>
      <c r="CP794" s="183"/>
      <c r="CQ794" s="183"/>
      <c r="CR794" s="183"/>
      <c r="CS794" s="183"/>
      <c r="CT794" s="183"/>
      <c r="CU794" s="183"/>
      <c r="CV794" s="183"/>
      <c r="CW794" s="183"/>
      <c r="CX794" s="183"/>
      <c r="CY794" s="183"/>
      <c r="CZ794" s="183"/>
      <c r="DA794" s="183"/>
      <c r="DB794" s="183"/>
      <c r="DC794" s="183"/>
      <c r="DD794" s="183"/>
      <c r="DE794" s="183"/>
      <c r="DF794" s="183"/>
      <c r="DG794" s="183"/>
      <c r="DH794" s="183"/>
      <c r="DI794" s="183"/>
      <c r="DJ794" s="183"/>
      <c r="DK794" s="183"/>
      <c r="DL794" s="183"/>
      <c r="DM794" s="183"/>
      <c r="DN794" s="183"/>
      <c r="DO794" s="183"/>
      <c r="DP794" s="183"/>
      <c r="DQ794" s="183"/>
      <c r="DR794" s="183"/>
      <c r="DS794" s="183"/>
      <c r="DT794" s="183"/>
      <c r="DU794" s="183"/>
      <c r="DV794" s="183"/>
      <c r="DW794" s="183"/>
      <c r="DX794" s="183"/>
      <c r="DY794" s="183"/>
      <c r="DZ794" s="183"/>
      <c r="EA794" s="183"/>
      <c r="EB794" s="183"/>
      <c r="EC794" s="183"/>
      <c r="ED794" s="183"/>
      <c r="EE794" s="183"/>
      <c r="EF794" s="183"/>
      <c r="EG794" s="183"/>
      <c r="EH794" s="183"/>
      <c r="EI794" s="183"/>
      <c r="EJ794" s="183"/>
      <c r="EK794" s="183"/>
      <c r="EL794" s="183"/>
      <c r="EM794" s="183"/>
      <c r="EN794" s="183"/>
      <c r="EO794" s="183"/>
      <c r="EP794" s="183"/>
      <c r="EQ794" s="183"/>
      <c r="ER794" s="183"/>
      <c r="ES794" s="183"/>
      <c r="ET794" s="183"/>
      <c r="EU794" s="183"/>
      <c r="EV794" s="183"/>
      <c r="EW794" s="183"/>
      <c r="EX794" s="183"/>
      <c r="EY794" s="183"/>
      <c r="EZ794" s="183"/>
      <c r="FA794" s="183"/>
      <c r="FB794" s="183"/>
      <c r="FC794" s="183"/>
      <c r="FD794" s="183"/>
      <c r="FE794" s="183"/>
      <c r="FF794" s="183"/>
      <c r="FG794" s="183"/>
      <c r="FH794" s="183"/>
      <c r="FI794" s="183"/>
      <c r="FJ794" s="183"/>
      <c r="FK794" s="183"/>
      <c r="FL794" s="183"/>
      <c r="FM794" s="183"/>
      <c r="FN794" s="183"/>
      <c r="FO794" s="183"/>
      <c r="FP794" s="183"/>
      <c r="FQ794" s="183"/>
      <c r="FR794" s="183"/>
      <c r="FS794" s="183"/>
      <c r="FT794" s="183"/>
      <c r="FU794" s="183"/>
      <c r="FV794" s="183"/>
      <c r="FW794" s="183"/>
      <c r="FX794" s="183"/>
      <c r="FY794" s="183"/>
      <c r="FZ794" s="183"/>
      <c r="GA794" s="183"/>
      <c r="GB794" s="183"/>
      <c r="GC794" s="183"/>
      <c r="GD794" s="183"/>
      <c r="GE794" s="183"/>
      <c r="GF794" s="183"/>
      <c r="GG794" s="183"/>
      <c r="GH794" s="183"/>
      <c r="GI794" s="183"/>
      <c r="GJ794" s="183"/>
      <c r="GK794" s="183"/>
      <c r="GL794" s="183"/>
      <c r="GM794" s="183"/>
      <c r="GN794" s="183"/>
      <c r="GO794" s="183"/>
      <c r="GP794" s="183"/>
      <c r="GQ794" s="183"/>
      <c r="GR794" s="183"/>
      <c r="GS794" s="183"/>
      <c r="GT794" s="183"/>
      <c r="GU794" s="183"/>
      <c r="GV794" s="183"/>
      <c r="GW794" s="183"/>
      <c r="GX794" s="183"/>
      <c r="GY794" s="183"/>
      <c r="GZ794" s="183"/>
      <c r="HA794" s="183"/>
      <c r="HB794" s="183"/>
      <c r="HC794" s="183"/>
      <c r="HD794" s="183"/>
      <c r="HE794" s="183"/>
      <c r="HF794" s="183"/>
      <c r="HG794" s="183"/>
      <c r="HH794" s="183"/>
      <c r="HI794" s="183"/>
      <c r="HJ794" s="183"/>
      <c r="HK794" s="183"/>
      <c r="HL794" s="183"/>
      <c r="HM794" s="183"/>
      <c r="HN794" s="183"/>
      <c r="HO794" s="183"/>
      <c r="HP794" s="183"/>
      <c r="HQ794" s="183"/>
      <c r="HR794" s="183"/>
      <c r="HS794" s="183"/>
      <c r="HT794" s="183"/>
      <c r="HU794" s="183"/>
      <c r="HV794" s="183"/>
      <c r="HW794" s="183"/>
      <c r="HX794" s="183"/>
      <c r="HY794" s="183"/>
      <c r="HZ794" s="183"/>
      <c r="IA794" s="183"/>
      <c r="IB794" s="183"/>
      <c r="IC794" s="183"/>
      <c r="ID794" s="183"/>
      <c r="IE794" s="183"/>
      <c r="IF794" s="183"/>
      <c r="IG794" s="183"/>
      <c r="IH794" s="183"/>
      <c r="II794" s="183"/>
      <c r="IJ794" s="183"/>
      <c r="IK794" s="183"/>
      <c r="IL794" s="183"/>
      <c r="IM794" s="183"/>
      <c r="IN794" s="183"/>
      <c r="IO794" s="183"/>
      <c r="IP794" s="183"/>
      <c r="IQ794" s="183"/>
      <c r="IR794" s="183"/>
      <c r="IS794" s="183"/>
      <c r="IT794" s="183"/>
      <c r="IU794" s="183"/>
      <c r="IV794" s="183"/>
      <c r="IW794" s="183"/>
      <c r="IX794" s="183"/>
      <c r="IY794" s="183"/>
      <c r="IZ794" s="183"/>
      <c r="JA794" s="183"/>
      <c r="JB794" s="183"/>
      <c r="JC794" s="183"/>
      <c r="JD794" s="183"/>
      <c r="JE794" s="183"/>
      <c r="JF794" s="183"/>
      <c r="JG794" s="183"/>
      <c r="JH794" s="183"/>
      <c r="JI794" s="183"/>
      <c r="JJ794" s="183"/>
      <c r="JK794" s="183"/>
      <c r="JL794" s="183"/>
      <c r="JM794" s="183"/>
      <c r="JN794" s="183"/>
      <c r="JO794" s="183"/>
      <c r="JP794" s="183"/>
      <c r="JQ794" s="183"/>
      <c r="JR794" s="183"/>
      <c r="JS794" s="183"/>
      <c r="JT794" s="183"/>
      <c r="JU794" s="183"/>
      <c r="JV794" s="183"/>
      <c r="JW794" s="183"/>
      <c r="JX794" s="183"/>
      <c r="JY794" s="183"/>
      <c r="JZ794" s="183"/>
      <c r="KA794" s="183"/>
      <c r="KB794" s="183"/>
      <c r="KC794" s="183"/>
      <c r="KD794" s="183"/>
      <c r="KE794" s="183"/>
      <c r="KF794" s="183"/>
      <c r="KG794" s="183"/>
      <c r="KH794" s="183"/>
      <c r="KI794" s="183"/>
      <c r="KJ794" s="183"/>
      <c r="KK794" s="183"/>
      <c r="KL794" s="183"/>
      <c r="KM794" s="183"/>
      <c r="KN794" s="183"/>
      <c r="KO794" s="183"/>
      <c r="KP794" s="183"/>
      <c r="KQ794" s="183"/>
      <c r="KR794" s="183"/>
      <c r="KS794" s="183"/>
      <c r="KT794" s="183"/>
    </row>
    <row r="795" spans="1:306">
      <c r="A795" s="618">
        <v>1732</v>
      </c>
      <c r="B795" s="626" t="s">
        <v>363</v>
      </c>
      <c r="C795" s="620"/>
      <c r="D795" s="620"/>
      <c r="E795" s="620"/>
      <c r="F795" s="620"/>
      <c r="G795" s="611">
        <f t="shared" si="39"/>
        <v>0</v>
      </c>
      <c r="H795" s="183"/>
      <c r="K795" s="183"/>
      <c r="L795" s="183"/>
      <c r="M795" s="183"/>
      <c r="N795" s="183"/>
      <c r="O795" s="183"/>
      <c r="P795" s="183"/>
      <c r="Q795" s="183"/>
      <c r="R795" s="183"/>
      <c r="S795" s="183"/>
      <c r="T795" s="183"/>
      <c r="U795" s="183"/>
      <c r="V795" s="183"/>
      <c r="W795" s="183"/>
      <c r="X795" s="183"/>
      <c r="Y795" s="183"/>
      <c r="Z795" s="183"/>
      <c r="AA795" s="183"/>
      <c r="AB795" s="183"/>
      <c r="AC795" s="183"/>
      <c r="AD795" s="183"/>
      <c r="AE795" s="183"/>
      <c r="AF795" s="183"/>
      <c r="AG795" s="183"/>
      <c r="AH795" s="183"/>
      <c r="AI795" s="183"/>
      <c r="AJ795" s="183"/>
      <c r="AK795" s="183"/>
      <c r="AL795" s="183"/>
      <c r="AM795" s="183"/>
      <c r="AN795" s="183"/>
      <c r="AO795" s="183"/>
      <c r="AP795" s="183"/>
      <c r="AQ795" s="183"/>
      <c r="AR795" s="183"/>
      <c r="AS795" s="183"/>
      <c r="AT795" s="183"/>
      <c r="AU795" s="183"/>
      <c r="AV795" s="183"/>
      <c r="AW795" s="183"/>
      <c r="AX795" s="183"/>
      <c r="AY795" s="183"/>
      <c r="AZ795" s="183"/>
      <c r="BA795" s="183"/>
      <c r="BB795" s="183"/>
      <c r="BC795" s="183"/>
      <c r="BD795" s="183"/>
      <c r="BE795" s="183"/>
      <c r="BF795" s="183"/>
      <c r="BG795" s="183"/>
      <c r="BH795" s="183"/>
      <c r="BI795" s="183"/>
      <c r="BJ795" s="183"/>
      <c r="BK795" s="183"/>
      <c r="BL795" s="183"/>
      <c r="BM795" s="183"/>
      <c r="BN795" s="183"/>
      <c r="BO795" s="183"/>
      <c r="BP795" s="183"/>
      <c r="BQ795" s="183"/>
      <c r="BR795" s="183"/>
      <c r="BS795" s="183"/>
      <c r="BT795" s="183"/>
      <c r="BU795" s="183"/>
      <c r="BV795" s="183"/>
      <c r="BW795" s="183"/>
      <c r="BX795" s="183"/>
      <c r="BY795" s="183"/>
      <c r="BZ795" s="183"/>
      <c r="CA795" s="183"/>
      <c r="CB795" s="183"/>
      <c r="CC795" s="183"/>
      <c r="CD795" s="183"/>
      <c r="CE795" s="183"/>
      <c r="CF795" s="183"/>
      <c r="CG795" s="183"/>
      <c r="CH795" s="183"/>
      <c r="CI795" s="183"/>
      <c r="CJ795" s="183"/>
      <c r="CK795" s="183"/>
      <c r="CL795" s="183"/>
      <c r="CM795" s="183"/>
      <c r="CN795" s="183"/>
      <c r="CO795" s="183"/>
      <c r="CP795" s="183"/>
      <c r="CQ795" s="183"/>
      <c r="CR795" s="183"/>
      <c r="CS795" s="183"/>
      <c r="CT795" s="183"/>
      <c r="CU795" s="183"/>
      <c r="CV795" s="183"/>
      <c r="CW795" s="183"/>
      <c r="CX795" s="183"/>
      <c r="CY795" s="183"/>
      <c r="CZ795" s="183"/>
      <c r="DA795" s="183"/>
      <c r="DB795" s="183"/>
      <c r="DC795" s="183"/>
      <c r="DD795" s="183"/>
      <c r="DE795" s="183"/>
      <c r="DF795" s="183"/>
      <c r="DG795" s="183"/>
      <c r="DH795" s="183"/>
      <c r="DI795" s="183"/>
      <c r="DJ795" s="183"/>
      <c r="DK795" s="183"/>
      <c r="DL795" s="183"/>
      <c r="DM795" s="183"/>
      <c r="DN795" s="183"/>
      <c r="DO795" s="183"/>
      <c r="DP795" s="183"/>
      <c r="DQ795" s="183"/>
      <c r="DR795" s="183"/>
      <c r="DS795" s="183"/>
      <c r="DT795" s="183"/>
      <c r="DU795" s="183"/>
      <c r="DV795" s="183"/>
      <c r="DW795" s="183"/>
      <c r="DX795" s="183"/>
      <c r="DY795" s="183"/>
      <c r="DZ795" s="183"/>
      <c r="EA795" s="183"/>
      <c r="EB795" s="183"/>
      <c r="EC795" s="183"/>
      <c r="ED795" s="183"/>
      <c r="EE795" s="183"/>
      <c r="EF795" s="183"/>
      <c r="EG795" s="183"/>
      <c r="EH795" s="183"/>
      <c r="EI795" s="183"/>
      <c r="EJ795" s="183"/>
      <c r="EK795" s="183"/>
      <c r="EL795" s="183"/>
      <c r="EM795" s="183"/>
      <c r="EN795" s="183"/>
      <c r="EO795" s="183"/>
      <c r="EP795" s="183"/>
      <c r="EQ795" s="183"/>
      <c r="ER795" s="183"/>
      <c r="ES795" s="183"/>
      <c r="ET795" s="183"/>
      <c r="EU795" s="183"/>
      <c r="EV795" s="183"/>
      <c r="EW795" s="183"/>
      <c r="EX795" s="183"/>
      <c r="EY795" s="183"/>
      <c r="EZ795" s="183"/>
      <c r="FA795" s="183"/>
      <c r="FB795" s="183"/>
      <c r="FC795" s="183"/>
      <c r="FD795" s="183"/>
      <c r="FE795" s="183"/>
      <c r="FF795" s="183"/>
      <c r="FG795" s="183"/>
      <c r="FH795" s="183"/>
      <c r="FI795" s="183"/>
      <c r="FJ795" s="183"/>
      <c r="FK795" s="183"/>
      <c r="FL795" s="183"/>
      <c r="FM795" s="183"/>
      <c r="FN795" s="183"/>
      <c r="FO795" s="183"/>
      <c r="FP795" s="183"/>
      <c r="FQ795" s="183"/>
      <c r="FR795" s="183"/>
      <c r="FS795" s="183"/>
      <c r="FT795" s="183"/>
      <c r="FU795" s="183"/>
      <c r="FV795" s="183"/>
      <c r="FW795" s="183"/>
      <c r="FX795" s="183"/>
      <c r="FY795" s="183"/>
      <c r="FZ795" s="183"/>
      <c r="GA795" s="183"/>
      <c r="GB795" s="183"/>
      <c r="GC795" s="183"/>
      <c r="GD795" s="183"/>
      <c r="GE795" s="183"/>
      <c r="GF795" s="183"/>
      <c r="GG795" s="183"/>
      <c r="GH795" s="183"/>
      <c r="GI795" s="183"/>
      <c r="GJ795" s="183"/>
      <c r="GK795" s="183"/>
      <c r="GL795" s="183"/>
      <c r="GM795" s="183"/>
      <c r="GN795" s="183"/>
      <c r="GO795" s="183"/>
      <c r="GP795" s="183"/>
      <c r="GQ795" s="183"/>
      <c r="GR795" s="183"/>
      <c r="GS795" s="183"/>
      <c r="GT795" s="183"/>
      <c r="GU795" s="183"/>
      <c r="GV795" s="183"/>
      <c r="GW795" s="183"/>
      <c r="GX795" s="183"/>
      <c r="GY795" s="183"/>
      <c r="GZ795" s="183"/>
      <c r="HA795" s="183"/>
      <c r="HB795" s="183"/>
      <c r="HC795" s="183"/>
      <c r="HD795" s="183"/>
      <c r="HE795" s="183"/>
      <c r="HF795" s="183"/>
      <c r="HG795" s="183"/>
      <c r="HH795" s="183"/>
      <c r="HI795" s="183"/>
      <c r="HJ795" s="183"/>
      <c r="HK795" s="183"/>
      <c r="HL795" s="183"/>
      <c r="HM795" s="183"/>
      <c r="HN795" s="183"/>
      <c r="HO795" s="183"/>
      <c r="HP795" s="183"/>
      <c r="HQ795" s="183"/>
      <c r="HR795" s="183"/>
      <c r="HS795" s="183"/>
      <c r="HT795" s="183"/>
      <c r="HU795" s="183"/>
      <c r="HV795" s="183"/>
      <c r="HW795" s="183"/>
      <c r="HX795" s="183"/>
      <c r="HY795" s="183"/>
      <c r="HZ795" s="183"/>
      <c r="IA795" s="183"/>
      <c r="IB795" s="183"/>
      <c r="IC795" s="183"/>
      <c r="ID795" s="183"/>
      <c r="IE795" s="183"/>
      <c r="IF795" s="183"/>
      <c r="IG795" s="183"/>
      <c r="IH795" s="183"/>
      <c r="II795" s="183"/>
      <c r="IJ795" s="183"/>
      <c r="IK795" s="183"/>
      <c r="IL795" s="183"/>
      <c r="IM795" s="183"/>
      <c r="IN795" s="183"/>
      <c r="IO795" s="183"/>
      <c r="IP795" s="183"/>
      <c r="IQ795" s="183"/>
      <c r="IR795" s="183"/>
      <c r="IS795" s="183"/>
      <c r="IT795" s="183"/>
      <c r="IU795" s="183"/>
      <c r="IV795" s="183"/>
      <c r="IW795" s="183"/>
      <c r="IX795" s="183"/>
      <c r="IY795" s="183"/>
      <c r="IZ795" s="183"/>
      <c r="JA795" s="183"/>
      <c r="JB795" s="183"/>
      <c r="JC795" s="183"/>
      <c r="JD795" s="183"/>
      <c r="JE795" s="183"/>
      <c r="JF795" s="183"/>
      <c r="JG795" s="183"/>
      <c r="JH795" s="183"/>
      <c r="JI795" s="183"/>
      <c r="JJ795" s="183"/>
      <c r="JK795" s="183"/>
      <c r="JL795" s="183"/>
      <c r="JM795" s="183"/>
      <c r="JN795" s="183"/>
      <c r="JO795" s="183"/>
      <c r="JP795" s="183"/>
      <c r="JQ795" s="183"/>
      <c r="JR795" s="183"/>
      <c r="JS795" s="183"/>
      <c r="JT795" s="183"/>
      <c r="JU795" s="183"/>
      <c r="JV795" s="183"/>
      <c r="JW795" s="183"/>
      <c r="JX795" s="183"/>
      <c r="JY795" s="183"/>
      <c r="JZ795" s="183"/>
      <c r="KA795" s="183"/>
      <c r="KB795" s="183"/>
      <c r="KC795" s="183"/>
      <c r="KD795" s="183"/>
      <c r="KE795" s="183"/>
      <c r="KF795" s="183"/>
      <c r="KG795" s="183"/>
      <c r="KH795" s="183"/>
      <c r="KI795" s="183"/>
      <c r="KJ795" s="183"/>
      <c r="KK795" s="183"/>
      <c r="KL795" s="183"/>
      <c r="KM795" s="183"/>
      <c r="KN795" s="183"/>
      <c r="KO795" s="183"/>
      <c r="KP795" s="183"/>
      <c r="KQ795" s="183"/>
      <c r="KR795" s="183"/>
      <c r="KS795" s="183"/>
      <c r="KT795" s="183"/>
    </row>
    <row r="796" spans="1:306">
      <c r="A796" s="618">
        <v>1739</v>
      </c>
      <c r="B796" s="626" t="s">
        <v>88</v>
      </c>
      <c r="C796" s="611">
        <f>SUM(C797:C798)</f>
        <v>0</v>
      </c>
      <c r="D796" s="611">
        <f>SUM(D797:D798)</f>
        <v>0</v>
      </c>
      <c r="E796" s="611">
        <f>SUM(E797:E798)</f>
        <v>0</v>
      </c>
      <c r="F796" s="611">
        <f>SUM(F797:F798)</f>
        <v>0</v>
      </c>
      <c r="G796" s="611">
        <f t="shared" si="39"/>
        <v>0</v>
      </c>
      <c r="H796" s="183"/>
      <c r="K796" s="183"/>
      <c r="L796" s="183"/>
      <c r="M796" s="183"/>
      <c r="N796" s="183"/>
      <c r="O796" s="183"/>
      <c r="P796" s="183"/>
      <c r="Q796" s="183"/>
      <c r="R796" s="183"/>
      <c r="S796" s="183"/>
      <c r="T796" s="183"/>
      <c r="U796" s="183"/>
      <c r="V796" s="183"/>
      <c r="W796" s="183"/>
      <c r="X796" s="183"/>
      <c r="Y796" s="183"/>
      <c r="Z796" s="183"/>
      <c r="AA796" s="183"/>
      <c r="AB796" s="183"/>
      <c r="AC796" s="183"/>
      <c r="AD796" s="183"/>
      <c r="AE796" s="183"/>
      <c r="AF796" s="183"/>
      <c r="AG796" s="183"/>
      <c r="AH796" s="183"/>
      <c r="AI796" s="183"/>
      <c r="AJ796" s="183"/>
      <c r="AK796" s="183"/>
      <c r="AL796" s="183"/>
      <c r="AM796" s="183"/>
      <c r="AN796" s="183"/>
      <c r="AO796" s="183"/>
      <c r="AP796" s="183"/>
      <c r="AQ796" s="183"/>
      <c r="AR796" s="183"/>
      <c r="AS796" s="183"/>
      <c r="AT796" s="183"/>
      <c r="AU796" s="183"/>
      <c r="AV796" s="183"/>
      <c r="AW796" s="183"/>
      <c r="AX796" s="183"/>
      <c r="AY796" s="183"/>
      <c r="AZ796" s="183"/>
      <c r="BA796" s="183"/>
      <c r="BB796" s="183"/>
      <c r="BC796" s="183"/>
      <c r="BD796" s="183"/>
      <c r="BE796" s="183"/>
      <c r="BF796" s="183"/>
      <c r="BG796" s="183"/>
      <c r="BH796" s="183"/>
      <c r="BI796" s="183"/>
      <c r="BJ796" s="183"/>
      <c r="BK796" s="183"/>
      <c r="BL796" s="183"/>
      <c r="BM796" s="183"/>
      <c r="BN796" s="183"/>
      <c r="BO796" s="183"/>
      <c r="BP796" s="183"/>
      <c r="BQ796" s="183"/>
      <c r="BR796" s="183"/>
      <c r="BS796" s="183"/>
      <c r="BT796" s="183"/>
      <c r="BU796" s="183"/>
      <c r="BV796" s="183"/>
      <c r="BW796" s="183"/>
      <c r="BX796" s="183"/>
      <c r="BY796" s="183"/>
      <c r="BZ796" s="183"/>
      <c r="CA796" s="183"/>
      <c r="CB796" s="183"/>
      <c r="CC796" s="183"/>
      <c r="CD796" s="183"/>
      <c r="CE796" s="183"/>
      <c r="CF796" s="183"/>
      <c r="CG796" s="183"/>
      <c r="CH796" s="183"/>
      <c r="CI796" s="183"/>
      <c r="CJ796" s="183"/>
      <c r="CK796" s="183"/>
      <c r="CL796" s="183"/>
      <c r="CM796" s="183"/>
      <c r="CN796" s="183"/>
      <c r="CO796" s="183"/>
      <c r="CP796" s="183"/>
      <c r="CQ796" s="183"/>
      <c r="CR796" s="183"/>
      <c r="CS796" s="183"/>
      <c r="CT796" s="183"/>
      <c r="CU796" s="183"/>
      <c r="CV796" s="183"/>
      <c r="CW796" s="183"/>
      <c r="CX796" s="183"/>
      <c r="CY796" s="183"/>
      <c r="CZ796" s="183"/>
      <c r="DA796" s="183"/>
      <c r="DB796" s="183"/>
      <c r="DC796" s="183"/>
      <c r="DD796" s="183"/>
      <c r="DE796" s="183"/>
      <c r="DF796" s="183"/>
      <c r="DG796" s="183"/>
      <c r="DH796" s="183"/>
      <c r="DI796" s="183"/>
      <c r="DJ796" s="183"/>
      <c r="DK796" s="183"/>
      <c r="DL796" s="183"/>
      <c r="DM796" s="183"/>
      <c r="DN796" s="183"/>
      <c r="DO796" s="183"/>
      <c r="DP796" s="183"/>
      <c r="DQ796" s="183"/>
      <c r="DR796" s="183"/>
      <c r="DS796" s="183"/>
      <c r="DT796" s="183"/>
      <c r="DU796" s="183"/>
      <c r="DV796" s="183"/>
      <c r="DW796" s="183"/>
      <c r="DX796" s="183"/>
      <c r="DY796" s="183"/>
      <c r="DZ796" s="183"/>
      <c r="EA796" s="183"/>
      <c r="EB796" s="183"/>
      <c r="EC796" s="183"/>
      <c r="ED796" s="183"/>
      <c r="EE796" s="183"/>
      <c r="EF796" s="183"/>
      <c r="EG796" s="183"/>
      <c r="EH796" s="183"/>
      <c r="EI796" s="183"/>
      <c r="EJ796" s="183"/>
      <c r="EK796" s="183"/>
      <c r="EL796" s="183"/>
      <c r="EM796" s="183"/>
      <c r="EN796" s="183"/>
      <c r="EO796" s="183"/>
      <c r="EP796" s="183"/>
      <c r="EQ796" s="183"/>
      <c r="ER796" s="183"/>
      <c r="ES796" s="183"/>
      <c r="ET796" s="183"/>
      <c r="EU796" s="183"/>
      <c r="EV796" s="183"/>
      <c r="EW796" s="183"/>
      <c r="EX796" s="183"/>
      <c r="EY796" s="183"/>
      <c r="EZ796" s="183"/>
      <c r="FA796" s="183"/>
      <c r="FB796" s="183"/>
      <c r="FC796" s="183"/>
      <c r="FD796" s="183"/>
      <c r="FE796" s="183"/>
      <c r="FF796" s="183"/>
      <c r="FG796" s="183"/>
      <c r="FH796" s="183"/>
      <c r="FI796" s="183"/>
      <c r="FJ796" s="183"/>
      <c r="FK796" s="183"/>
      <c r="FL796" s="183"/>
      <c r="FM796" s="183"/>
      <c r="FN796" s="183"/>
      <c r="FO796" s="183"/>
      <c r="FP796" s="183"/>
      <c r="FQ796" s="183"/>
      <c r="FR796" s="183"/>
      <c r="FS796" s="183"/>
      <c r="FT796" s="183"/>
      <c r="FU796" s="183"/>
      <c r="FV796" s="183"/>
      <c r="FW796" s="183"/>
      <c r="FX796" s="183"/>
      <c r="FY796" s="183"/>
      <c r="FZ796" s="183"/>
      <c r="GA796" s="183"/>
      <c r="GB796" s="183"/>
      <c r="GC796" s="183"/>
      <c r="GD796" s="183"/>
      <c r="GE796" s="183"/>
      <c r="GF796" s="183"/>
      <c r="GG796" s="183"/>
      <c r="GH796" s="183"/>
      <c r="GI796" s="183"/>
      <c r="GJ796" s="183"/>
      <c r="GK796" s="183"/>
      <c r="GL796" s="183"/>
      <c r="GM796" s="183"/>
      <c r="GN796" s="183"/>
      <c r="GO796" s="183"/>
      <c r="GP796" s="183"/>
      <c r="GQ796" s="183"/>
      <c r="GR796" s="183"/>
      <c r="GS796" s="183"/>
      <c r="GT796" s="183"/>
      <c r="GU796" s="183"/>
      <c r="GV796" s="183"/>
      <c r="GW796" s="183"/>
      <c r="GX796" s="183"/>
      <c r="GY796" s="183"/>
      <c r="GZ796" s="183"/>
      <c r="HA796" s="183"/>
      <c r="HB796" s="183"/>
      <c r="HC796" s="183"/>
      <c r="HD796" s="183"/>
      <c r="HE796" s="183"/>
      <c r="HF796" s="183"/>
      <c r="HG796" s="183"/>
      <c r="HH796" s="183"/>
      <c r="HI796" s="183"/>
      <c r="HJ796" s="183"/>
      <c r="HK796" s="183"/>
      <c r="HL796" s="183"/>
      <c r="HM796" s="183"/>
      <c r="HN796" s="183"/>
      <c r="HO796" s="183"/>
      <c r="HP796" s="183"/>
      <c r="HQ796" s="183"/>
      <c r="HR796" s="183"/>
      <c r="HS796" s="183"/>
      <c r="HT796" s="183"/>
      <c r="HU796" s="183"/>
      <c r="HV796" s="183"/>
      <c r="HW796" s="183"/>
      <c r="HX796" s="183"/>
      <c r="HY796" s="183"/>
      <c r="HZ796" s="183"/>
      <c r="IA796" s="183"/>
      <c r="IB796" s="183"/>
      <c r="IC796" s="183"/>
      <c r="ID796" s="183"/>
      <c r="IE796" s="183"/>
      <c r="IF796" s="183"/>
      <c r="IG796" s="183"/>
      <c r="IH796" s="183"/>
      <c r="II796" s="183"/>
      <c r="IJ796" s="183"/>
      <c r="IK796" s="183"/>
      <c r="IL796" s="183"/>
      <c r="IM796" s="183"/>
      <c r="IN796" s="183"/>
      <c r="IO796" s="183"/>
      <c r="IP796" s="183"/>
      <c r="IQ796" s="183"/>
      <c r="IR796" s="183"/>
      <c r="IS796" s="183"/>
      <c r="IT796" s="183"/>
      <c r="IU796" s="183"/>
      <c r="IV796" s="183"/>
      <c r="IW796" s="183"/>
      <c r="IX796" s="183"/>
      <c r="IY796" s="183"/>
      <c r="IZ796" s="183"/>
      <c r="JA796" s="183"/>
      <c r="JB796" s="183"/>
      <c r="JC796" s="183"/>
      <c r="JD796" s="183"/>
      <c r="JE796" s="183"/>
      <c r="JF796" s="183"/>
      <c r="JG796" s="183"/>
      <c r="JH796" s="183"/>
      <c r="JI796" s="183"/>
      <c r="JJ796" s="183"/>
      <c r="JK796" s="183"/>
      <c r="JL796" s="183"/>
      <c r="JM796" s="183"/>
      <c r="JN796" s="183"/>
      <c r="JO796" s="183"/>
      <c r="JP796" s="183"/>
      <c r="JQ796" s="183"/>
      <c r="JR796" s="183"/>
      <c r="JS796" s="183"/>
      <c r="JT796" s="183"/>
      <c r="JU796" s="183"/>
      <c r="JV796" s="183"/>
      <c r="JW796" s="183"/>
      <c r="JX796" s="183"/>
      <c r="JY796" s="183"/>
      <c r="JZ796" s="183"/>
      <c r="KA796" s="183"/>
      <c r="KB796" s="183"/>
      <c r="KC796" s="183"/>
      <c r="KD796" s="183"/>
      <c r="KE796" s="183"/>
      <c r="KF796" s="183"/>
      <c r="KG796" s="183"/>
      <c r="KH796" s="183"/>
      <c r="KI796" s="183"/>
      <c r="KJ796" s="183"/>
      <c r="KK796" s="183"/>
      <c r="KL796" s="183"/>
      <c r="KM796" s="183"/>
      <c r="KN796" s="183"/>
      <c r="KO796" s="183"/>
      <c r="KP796" s="183"/>
      <c r="KQ796" s="183"/>
      <c r="KR796" s="183"/>
      <c r="KS796" s="183"/>
      <c r="KT796" s="183"/>
    </row>
    <row r="797" spans="1:306">
      <c r="A797" s="618">
        <v>17391</v>
      </c>
      <c r="B797" s="626" t="s">
        <v>364</v>
      </c>
      <c r="C797" s="620"/>
      <c r="D797" s="620"/>
      <c r="E797" s="620"/>
      <c r="F797" s="620"/>
      <c r="G797" s="611">
        <f t="shared" si="39"/>
        <v>0</v>
      </c>
      <c r="H797" s="183"/>
      <c r="K797" s="183"/>
      <c r="L797" s="183"/>
      <c r="M797" s="183"/>
      <c r="N797" s="183"/>
      <c r="O797" s="183"/>
      <c r="P797" s="183"/>
      <c r="Q797" s="183"/>
      <c r="R797" s="183"/>
      <c r="S797" s="183"/>
      <c r="T797" s="183"/>
      <c r="U797" s="183"/>
      <c r="V797" s="183"/>
      <c r="W797" s="183"/>
      <c r="X797" s="183"/>
      <c r="Y797" s="183"/>
      <c r="Z797" s="183"/>
      <c r="AA797" s="183"/>
      <c r="AB797" s="183"/>
      <c r="AC797" s="183"/>
      <c r="AD797" s="183"/>
      <c r="AE797" s="183"/>
      <c r="AF797" s="183"/>
      <c r="AG797" s="183"/>
      <c r="AH797" s="183"/>
      <c r="AI797" s="183"/>
      <c r="AJ797" s="183"/>
      <c r="AK797" s="183"/>
      <c r="AL797" s="183"/>
      <c r="AM797" s="183"/>
      <c r="AN797" s="183"/>
      <c r="AO797" s="183"/>
      <c r="AP797" s="183"/>
      <c r="AQ797" s="183"/>
      <c r="AR797" s="183"/>
      <c r="AS797" s="183"/>
      <c r="AT797" s="183"/>
      <c r="AU797" s="183"/>
      <c r="AV797" s="183"/>
      <c r="AW797" s="183"/>
      <c r="AX797" s="183"/>
      <c r="AY797" s="183"/>
      <c r="AZ797" s="183"/>
      <c r="BA797" s="183"/>
      <c r="BB797" s="183"/>
      <c r="BC797" s="183"/>
      <c r="BD797" s="183"/>
      <c r="BE797" s="183"/>
      <c r="BF797" s="183"/>
      <c r="BG797" s="183"/>
      <c r="BH797" s="183"/>
      <c r="BI797" s="183"/>
      <c r="BJ797" s="183"/>
      <c r="BK797" s="183"/>
      <c r="BL797" s="183"/>
      <c r="BM797" s="183"/>
      <c r="BN797" s="183"/>
      <c r="BO797" s="183"/>
      <c r="BP797" s="183"/>
      <c r="BQ797" s="183"/>
      <c r="BR797" s="183"/>
      <c r="BS797" s="183"/>
      <c r="BT797" s="183"/>
      <c r="BU797" s="183"/>
      <c r="BV797" s="183"/>
      <c r="BW797" s="183"/>
      <c r="BX797" s="183"/>
      <c r="BY797" s="183"/>
      <c r="BZ797" s="183"/>
      <c r="CA797" s="183"/>
      <c r="CB797" s="183"/>
      <c r="CC797" s="183"/>
      <c r="CD797" s="183"/>
      <c r="CE797" s="183"/>
      <c r="CF797" s="183"/>
      <c r="CG797" s="183"/>
      <c r="CH797" s="183"/>
      <c r="CI797" s="183"/>
      <c r="CJ797" s="183"/>
      <c r="CK797" s="183"/>
      <c r="CL797" s="183"/>
      <c r="CM797" s="183"/>
      <c r="CN797" s="183"/>
      <c r="CO797" s="183"/>
      <c r="CP797" s="183"/>
      <c r="CQ797" s="183"/>
      <c r="CR797" s="183"/>
      <c r="CS797" s="183"/>
      <c r="CT797" s="183"/>
      <c r="CU797" s="183"/>
      <c r="CV797" s="183"/>
      <c r="CW797" s="183"/>
      <c r="CX797" s="183"/>
      <c r="CY797" s="183"/>
      <c r="CZ797" s="183"/>
      <c r="DA797" s="183"/>
      <c r="DB797" s="183"/>
      <c r="DC797" s="183"/>
      <c r="DD797" s="183"/>
      <c r="DE797" s="183"/>
      <c r="DF797" s="183"/>
      <c r="DG797" s="183"/>
      <c r="DH797" s="183"/>
      <c r="DI797" s="183"/>
      <c r="DJ797" s="183"/>
      <c r="DK797" s="183"/>
      <c r="DL797" s="183"/>
      <c r="DM797" s="183"/>
      <c r="DN797" s="183"/>
      <c r="DO797" s="183"/>
      <c r="DP797" s="183"/>
      <c r="DQ797" s="183"/>
      <c r="DR797" s="183"/>
      <c r="DS797" s="183"/>
      <c r="DT797" s="183"/>
      <c r="DU797" s="183"/>
      <c r="DV797" s="183"/>
      <c r="DW797" s="183"/>
      <c r="DX797" s="183"/>
      <c r="DY797" s="183"/>
      <c r="DZ797" s="183"/>
      <c r="EA797" s="183"/>
      <c r="EB797" s="183"/>
      <c r="EC797" s="183"/>
      <c r="ED797" s="183"/>
      <c r="EE797" s="183"/>
      <c r="EF797" s="183"/>
      <c r="EG797" s="183"/>
      <c r="EH797" s="183"/>
      <c r="EI797" s="183"/>
      <c r="EJ797" s="183"/>
      <c r="EK797" s="183"/>
      <c r="EL797" s="183"/>
      <c r="EM797" s="183"/>
      <c r="EN797" s="183"/>
      <c r="EO797" s="183"/>
      <c r="EP797" s="183"/>
      <c r="EQ797" s="183"/>
      <c r="ER797" s="183"/>
      <c r="ES797" s="183"/>
      <c r="ET797" s="183"/>
      <c r="EU797" s="183"/>
      <c r="EV797" s="183"/>
      <c r="EW797" s="183"/>
      <c r="EX797" s="183"/>
      <c r="EY797" s="183"/>
      <c r="EZ797" s="183"/>
      <c r="FA797" s="183"/>
      <c r="FB797" s="183"/>
      <c r="FC797" s="183"/>
      <c r="FD797" s="183"/>
      <c r="FE797" s="183"/>
      <c r="FF797" s="183"/>
      <c r="FG797" s="183"/>
      <c r="FH797" s="183"/>
      <c r="FI797" s="183"/>
      <c r="FJ797" s="183"/>
      <c r="FK797" s="183"/>
      <c r="FL797" s="183"/>
      <c r="FM797" s="183"/>
      <c r="FN797" s="183"/>
      <c r="FO797" s="183"/>
      <c r="FP797" s="183"/>
      <c r="FQ797" s="183"/>
      <c r="FR797" s="183"/>
      <c r="FS797" s="183"/>
      <c r="FT797" s="183"/>
      <c r="FU797" s="183"/>
      <c r="FV797" s="183"/>
      <c r="FW797" s="183"/>
      <c r="FX797" s="183"/>
      <c r="FY797" s="183"/>
      <c r="FZ797" s="183"/>
      <c r="GA797" s="183"/>
      <c r="GB797" s="183"/>
      <c r="GC797" s="183"/>
      <c r="GD797" s="183"/>
      <c r="GE797" s="183"/>
      <c r="GF797" s="183"/>
      <c r="GG797" s="183"/>
      <c r="GH797" s="183"/>
      <c r="GI797" s="183"/>
      <c r="GJ797" s="183"/>
      <c r="GK797" s="183"/>
      <c r="GL797" s="183"/>
      <c r="GM797" s="183"/>
      <c r="GN797" s="183"/>
      <c r="GO797" s="183"/>
      <c r="GP797" s="183"/>
      <c r="GQ797" s="183"/>
      <c r="GR797" s="183"/>
      <c r="GS797" s="183"/>
      <c r="GT797" s="183"/>
      <c r="GU797" s="183"/>
      <c r="GV797" s="183"/>
      <c r="GW797" s="183"/>
      <c r="GX797" s="183"/>
      <c r="GY797" s="183"/>
      <c r="GZ797" s="183"/>
      <c r="HA797" s="183"/>
      <c r="HB797" s="183"/>
      <c r="HC797" s="183"/>
      <c r="HD797" s="183"/>
      <c r="HE797" s="183"/>
      <c r="HF797" s="183"/>
      <c r="HG797" s="183"/>
      <c r="HH797" s="183"/>
      <c r="HI797" s="183"/>
      <c r="HJ797" s="183"/>
      <c r="HK797" s="183"/>
      <c r="HL797" s="183"/>
      <c r="HM797" s="183"/>
      <c r="HN797" s="183"/>
      <c r="HO797" s="183"/>
      <c r="HP797" s="183"/>
      <c r="HQ797" s="183"/>
      <c r="HR797" s="183"/>
      <c r="HS797" s="183"/>
      <c r="HT797" s="183"/>
      <c r="HU797" s="183"/>
      <c r="HV797" s="183"/>
      <c r="HW797" s="183"/>
      <c r="HX797" s="183"/>
      <c r="HY797" s="183"/>
      <c r="HZ797" s="183"/>
      <c r="IA797" s="183"/>
      <c r="IB797" s="183"/>
      <c r="IC797" s="183"/>
      <c r="ID797" s="183"/>
      <c r="IE797" s="183"/>
      <c r="IF797" s="183"/>
      <c r="IG797" s="183"/>
      <c r="IH797" s="183"/>
      <c r="II797" s="183"/>
      <c r="IJ797" s="183"/>
      <c r="IK797" s="183"/>
      <c r="IL797" s="183"/>
      <c r="IM797" s="183"/>
      <c r="IN797" s="183"/>
      <c r="IO797" s="183"/>
      <c r="IP797" s="183"/>
      <c r="IQ797" s="183"/>
      <c r="IR797" s="183"/>
      <c r="IS797" s="183"/>
      <c r="IT797" s="183"/>
      <c r="IU797" s="183"/>
      <c r="IV797" s="183"/>
      <c r="IW797" s="183"/>
      <c r="IX797" s="183"/>
      <c r="IY797" s="183"/>
      <c r="IZ797" s="183"/>
      <c r="JA797" s="183"/>
      <c r="JB797" s="183"/>
      <c r="JC797" s="183"/>
      <c r="JD797" s="183"/>
      <c r="JE797" s="183"/>
      <c r="JF797" s="183"/>
      <c r="JG797" s="183"/>
      <c r="JH797" s="183"/>
      <c r="JI797" s="183"/>
      <c r="JJ797" s="183"/>
      <c r="JK797" s="183"/>
      <c r="JL797" s="183"/>
      <c r="JM797" s="183"/>
      <c r="JN797" s="183"/>
      <c r="JO797" s="183"/>
      <c r="JP797" s="183"/>
      <c r="JQ797" s="183"/>
      <c r="JR797" s="183"/>
      <c r="JS797" s="183"/>
      <c r="JT797" s="183"/>
      <c r="JU797" s="183"/>
      <c r="JV797" s="183"/>
      <c r="JW797" s="183"/>
      <c r="JX797" s="183"/>
      <c r="JY797" s="183"/>
      <c r="JZ797" s="183"/>
      <c r="KA797" s="183"/>
      <c r="KB797" s="183"/>
      <c r="KC797" s="183"/>
      <c r="KD797" s="183"/>
      <c r="KE797" s="183"/>
      <c r="KF797" s="183"/>
      <c r="KG797" s="183"/>
      <c r="KH797" s="183"/>
      <c r="KI797" s="183"/>
      <c r="KJ797" s="183"/>
      <c r="KK797" s="183"/>
      <c r="KL797" s="183"/>
      <c r="KM797" s="183"/>
      <c r="KN797" s="183"/>
      <c r="KO797" s="183"/>
      <c r="KP797" s="183"/>
      <c r="KQ797" s="183"/>
      <c r="KR797" s="183"/>
      <c r="KS797" s="183"/>
      <c r="KT797" s="183"/>
    </row>
    <row r="798" spans="1:306">
      <c r="A798" s="618">
        <v>17392</v>
      </c>
      <c r="B798" s="626" t="s">
        <v>365</v>
      </c>
      <c r="C798" s="620"/>
      <c r="D798" s="620"/>
      <c r="E798" s="620"/>
      <c r="F798" s="620"/>
      <c r="G798" s="611">
        <f t="shared" si="39"/>
        <v>0</v>
      </c>
      <c r="H798" s="183"/>
      <c r="K798" s="183"/>
      <c r="L798" s="183"/>
      <c r="M798" s="183"/>
      <c r="N798" s="183"/>
      <c r="O798" s="183"/>
      <c r="P798" s="183"/>
      <c r="Q798" s="183"/>
      <c r="R798" s="183"/>
      <c r="S798" s="183"/>
      <c r="T798" s="183"/>
      <c r="U798" s="183"/>
      <c r="V798" s="183"/>
      <c r="W798" s="183"/>
      <c r="X798" s="183"/>
      <c r="Y798" s="183"/>
      <c r="Z798" s="183"/>
      <c r="AA798" s="183"/>
      <c r="AB798" s="183"/>
      <c r="AC798" s="183"/>
      <c r="AD798" s="183"/>
      <c r="AE798" s="183"/>
      <c r="AF798" s="183"/>
      <c r="AG798" s="183"/>
      <c r="AH798" s="183"/>
      <c r="AI798" s="183"/>
      <c r="AJ798" s="183"/>
      <c r="AK798" s="183"/>
      <c r="AL798" s="183"/>
      <c r="AM798" s="183"/>
      <c r="AN798" s="183"/>
      <c r="AO798" s="183"/>
      <c r="AP798" s="183"/>
      <c r="AQ798" s="183"/>
      <c r="AR798" s="183"/>
      <c r="AS798" s="183"/>
      <c r="AT798" s="183"/>
      <c r="AU798" s="183"/>
      <c r="AV798" s="183"/>
      <c r="AW798" s="183"/>
      <c r="AX798" s="183"/>
      <c r="AY798" s="183"/>
      <c r="AZ798" s="183"/>
      <c r="BA798" s="183"/>
      <c r="BB798" s="183"/>
      <c r="BC798" s="183"/>
      <c r="BD798" s="183"/>
      <c r="BE798" s="183"/>
      <c r="BF798" s="183"/>
      <c r="BG798" s="183"/>
      <c r="BH798" s="183"/>
      <c r="BI798" s="183"/>
      <c r="BJ798" s="183"/>
      <c r="BK798" s="183"/>
      <c r="BL798" s="183"/>
      <c r="BM798" s="183"/>
      <c r="BN798" s="183"/>
      <c r="BO798" s="183"/>
      <c r="BP798" s="183"/>
      <c r="BQ798" s="183"/>
      <c r="BR798" s="183"/>
      <c r="BS798" s="183"/>
      <c r="BT798" s="183"/>
      <c r="BU798" s="183"/>
      <c r="BV798" s="183"/>
      <c r="BW798" s="183"/>
      <c r="BX798" s="183"/>
      <c r="BY798" s="183"/>
      <c r="BZ798" s="183"/>
      <c r="CA798" s="183"/>
      <c r="CB798" s="183"/>
      <c r="CC798" s="183"/>
      <c r="CD798" s="183"/>
      <c r="CE798" s="183"/>
      <c r="CF798" s="183"/>
      <c r="CG798" s="183"/>
      <c r="CH798" s="183"/>
      <c r="CI798" s="183"/>
      <c r="CJ798" s="183"/>
      <c r="CK798" s="183"/>
      <c r="CL798" s="183"/>
      <c r="CM798" s="183"/>
      <c r="CN798" s="183"/>
      <c r="CO798" s="183"/>
      <c r="CP798" s="183"/>
      <c r="CQ798" s="183"/>
      <c r="CR798" s="183"/>
      <c r="CS798" s="183"/>
      <c r="CT798" s="183"/>
      <c r="CU798" s="183"/>
      <c r="CV798" s="183"/>
      <c r="CW798" s="183"/>
      <c r="CX798" s="183"/>
      <c r="CY798" s="183"/>
      <c r="CZ798" s="183"/>
      <c r="DA798" s="183"/>
      <c r="DB798" s="183"/>
      <c r="DC798" s="183"/>
      <c r="DD798" s="183"/>
      <c r="DE798" s="183"/>
      <c r="DF798" s="183"/>
      <c r="DG798" s="183"/>
      <c r="DH798" s="183"/>
      <c r="DI798" s="183"/>
      <c r="DJ798" s="183"/>
      <c r="DK798" s="183"/>
      <c r="DL798" s="183"/>
      <c r="DM798" s="183"/>
      <c r="DN798" s="183"/>
      <c r="DO798" s="183"/>
      <c r="DP798" s="183"/>
      <c r="DQ798" s="183"/>
      <c r="DR798" s="183"/>
      <c r="DS798" s="183"/>
      <c r="DT798" s="183"/>
      <c r="DU798" s="183"/>
      <c r="DV798" s="183"/>
      <c r="DW798" s="183"/>
      <c r="DX798" s="183"/>
      <c r="DY798" s="183"/>
      <c r="DZ798" s="183"/>
      <c r="EA798" s="183"/>
      <c r="EB798" s="183"/>
      <c r="EC798" s="183"/>
      <c r="ED798" s="183"/>
      <c r="EE798" s="183"/>
      <c r="EF798" s="183"/>
      <c r="EG798" s="183"/>
      <c r="EH798" s="183"/>
      <c r="EI798" s="183"/>
      <c r="EJ798" s="183"/>
      <c r="EK798" s="183"/>
      <c r="EL798" s="183"/>
      <c r="EM798" s="183"/>
      <c r="EN798" s="183"/>
      <c r="EO798" s="183"/>
      <c r="EP798" s="183"/>
      <c r="EQ798" s="183"/>
      <c r="ER798" s="183"/>
      <c r="ES798" s="183"/>
      <c r="ET798" s="183"/>
      <c r="EU798" s="183"/>
      <c r="EV798" s="183"/>
      <c r="EW798" s="183"/>
      <c r="EX798" s="183"/>
      <c r="EY798" s="183"/>
      <c r="EZ798" s="183"/>
      <c r="FA798" s="183"/>
      <c r="FB798" s="183"/>
      <c r="FC798" s="183"/>
      <c r="FD798" s="183"/>
      <c r="FE798" s="183"/>
      <c r="FF798" s="183"/>
      <c r="FG798" s="183"/>
      <c r="FH798" s="183"/>
      <c r="FI798" s="183"/>
      <c r="FJ798" s="183"/>
      <c r="FK798" s="183"/>
      <c r="FL798" s="183"/>
      <c r="FM798" s="183"/>
      <c r="FN798" s="183"/>
      <c r="FO798" s="183"/>
      <c r="FP798" s="183"/>
      <c r="FQ798" s="183"/>
      <c r="FR798" s="183"/>
      <c r="FS798" s="183"/>
      <c r="FT798" s="183"/>
      <c r="FU798" s="183"/>
      <c r="FV798" s="183"/>
      <c r="FW798" s="183"/>
      <c r="FX798" s="183"/>
      <c r="FY798" s="183"/>
      <c r="FZ798" s="183"/>
      <c r="GA798" s="183"/>
      <c r="GB798" s="183"/>
      <c r="GC798" s="183"/>
      <c r="GD798" s="183"/>
      <c r="GE798" s="183"/>
      <c r="GF798" s="183"/>
      <c r="GG798" s="183"/>
      <c r="GH798" s="183"/>
      <c r="GI798" s="183"/>
      <c r="GJ798" s="183"/>
      <c r="GK798" s="183"/>
      <c r="GL798" s="183"/>
      <c r="GM798" s="183"/>
      <c r="GN798" s="183"/>
      <c r="GO798" s="183"/>
      <c r="GP798" s="183"/>
      <c r="GQ798" s="183"/>
      <c r="GR798" s="183"/>
      <c r="GS798" s="183"/>
      <c r="GT798" s="183"/>
      <c r="GU798" s="183"/>
      <c r="GV798" s="183"/>
      <c r="GW798" s="183"/>
      <c r="GX798" s="183"/>
      <c r="GY798" s="183"/>
      <c r="GZ798" s="183"/>
      <c r="HA798" s="183"/>
      <c r="HB798" s="183"/>
      <c r="HC798" s="183"/>
      <c r="HD798" s="183"/>
      <c r="HE798" s="183"/>
      <c r="HF798" s="183"/>
      <c r="HG798" s="183"/>
      <c r="HH798" s="183"/>
      <c r="HI798" s="183"/>
      <c r="HJ798" s="183"/>
      <c r="HK798" s="183"/>
      <c r="HL798" s="183"/>
      <c r="HM798" s="183"/>
      <c r="HN798" s="183"/>
      <c r="HO798" s="183"/>
      <c r="HP798" s="183"/>
      <c r="HQ798" s="183"/>
      <c r="HR798" s="183"/>
      <c r="HS798" s="183"/>
      <c r="HT798" s="183"/>
      <c r="HU798" s="183"/>
      <c r="HV798" s="183"/>
      <c r="HW798" s="183"/>
      <c r="HX798" s="183"/>
      <c r="HY798" s="183"/>
      <c r="HZ798" s="183"/>
      <c r="IA798" s="183"/>
      <c r="IB798" s="183"/>
      <c r="IC798" s="183"/>
      <c r="ID798" s="183"/>
      <c r="IE798" s="183"/>
      <c r="IF798" s="183"/>
      <c r="IG798" s="183"/>
      <c r="IH798" s="183"/>
      <c r="II798" s="183"/>
      <c r="IJ798" s="183"/>
      <c r="IK798" s="183"/>
      <c r="IL798" s="183"/>
      <c r="IM798" s="183"/>
      <c r="IN798" s="183"/>
      <c r="IO798" s="183"/>
      <c r="IP798" s="183"/>
      <c r="IQ798" s="183"/>
      <c r="IR798" s="183"/>
      <c r="IS798" s="183"/>
      <c r="IT798" s="183"/>
      <c r="IU798" s="183"/>
      <c r="IV798" s="183"/>
      <c r="IW798" s="183"/>
      <c r="IX798" s="183"/>
      <c r="IY798" s="183"/>
      <c r="IZ798" s="183"/>
      <c r="JA798" s="183"/>
      <c r="JB798" s="183"/>
      <c r="JC798" s="183"/>
      <c r="JD798" s="183"/>
      <c r="JE798" s="183"/>
      <c r="JF798" s="183"/>
      <c r="JG798" s="183"/>
      <c r="JH798" s="183"/>
      <c r="JI798" s="183"/>
      <c r="JJ798" s="183"/>
      <c r="JK798" s="183"/>
      <c r="JL798" s="183"/>
      <c r="JM798" s="183"/>
      <c r="JN798" s="183"/>
      <c r="JO798" s="183"/>
      <c r="JP798" s="183"/>
      <c r="JQ798" s="183"/>
      <c r="JR798" s="183"/>
      <c r="JS798" s="183"/>
      <c r="JT798" s="183"/>
      <c r="JU798" s="183"/>
      <c r="JV798" s="183"/>
      <c r="JW798" s="183"/>
      <c r="JX798" s="183"/>
      <c r="JY798" s="183"/>
      <c r="JZ798" s="183"/>
      <c r="KA798" s="183"/>
      <c r="KB798" s="183"/>
      <c r="KC798" s="183"/>
      <c r="KD798" s="183"/>
      <c r="KE798" s="183"/>
      <c r="KF798" s="183"/>
      <c r="KG798" s="183"/>
      <c r="KH798" s="183"/>
      <c r="KI798" s="183"/>
      <c r="KJ798" s="183"/>
      <c r="KK798" s="183"/>
      <c r="KL798" s="183"/>
      <c r="KM798" s="183"/>
      <c r="KN798" s="183"/>
      <c r="KO798" s="183"/>
      <c r="KP798" s="183"/>
      <c r="KQ798" s="183"/>
      <c r="KR798" s="183"/>
      <c r="KS798" s="183"/>
      <c r="KT798" s="183"/>
    </row>
    <row r="799" spans="1:306">
      <c r="A799" s="660">
        <v>18</v>
      </c>
      <c r="B799" s="624" t="s">
        <v>146</v>
      </c>
      <c r="C799" s="611">
        <f>C800+C803+C806</f>
        <v>0</v>
      </c>
      <c r="D799" s="611">
        <f>D800+D803+D806</f>
        <v>0</v>
      </c>
      <c r="E799" s="611">
        <f>E800+E803+E806</f>
        <v>0</v>
      </c>
      <c r="F799" s="611">
        <f>F800+F803+F806</f>
        <v>0</v>
      </c>
      <c r="G799" s="611">
        <f t="shared" si="39"/>
        <v>0</v>
      </c>
      <c r="H799" s="183"/>
      <c r="K799" s="183"/>
      <c r="L799" s="183"/>
      <c r="M799" s="183"/>
      <c r="N799" s="183"/>
      <c r="O799" s="183"/>
      <c r="P799" s="183"/>
      <c r="Q799" s="183"/>
      <c r="R799" s="183"/>
      <c r="S799" s="183"/>
      <c r="T799" s="183"/>
      <c r="U799" s="183"/>
      <c r="V799" s="183"/>
      <c r="W799" s="183"/>
      <c r="X799" s="183"/>
      <c r="Y799" s="183"/>
      <c r="Z799" s="183"/>
      <c r="AA799" s="183"/>
      <c r="AB799" s="183"/>
      <c r="AC799" s="183"/>
      <c r="AD799" s="183"/>
      <c r="AE799" s="183"/>
      <c r="AF799" s="183"/>
      <c r="AG799" s="183"/>
      <c r="AH799" s="183"/>
      <c r="AI799" s="183"/>
      <c r="AJ799" s="183"/>
      <c r="AK799" s="183"/>
      <c r="AL799" s="183"/>
      <c r="AM799" s="183"/>
      <c r="AN799" s="183"/>
      <c r="AO799" s="183"/>
      <c r="AP799" s="183"/>
      <c r="AQ799" s="183"/>
      <c r="AR799" s="183"/>
      <c r="AS799" s="183"/>
      <c r="AT799" s="183"/>
      <c r="AU799" s="183"/>
      <c r="AV799" s="183"/>
      <c r="AW799" s="183"/>
      <c r="AX799" s="183"/>
      <c r="AY799" s="183"/>
      <c r="AZ799" s="183"/>
      <c r="BA799" s="183"/>
      <c r="BB799" s="183"/>
      <c r="BC799" s="183"/>
      <c r="BD799" s="183"/>
      <c r="BE799" s="183"/>
      <c r="BF799" s="183"/>
      <c r="BG799" s="183"/>
      <c r="BH799" s="183"/>
      <c r="BI799" s="183"/>
      <c r="BJ799" s="183"/>
      <c r="BK799" s="183"/>
      <c r="BL799" s="183"/>
      <c r="BM799" s="183"/>
      <c r="BN799" s="183"/>
      <c r="BO799" s="183"/>
      <c r="BP799" s="183"/>
      <c r="BQ799" s="183"/>
      <c r="BR799" s="183"/>
      <c r="BS799" s="183"/>
      <c r="BT799" s="183"/>
      <c r="BU799" s="183"/>
      <c r="BV799" s="183"/>
      <c r="BW799" s="183"/>
      <c r="BX799" s="183"/>
      <c r="BY799" s="183"/>
      <c r="BZ799" s="183"/>
      <c r="CA799" s="183"/>
      <c r="CB799" s="183"/>
      <c r="CC799" s="183"/>
      <c r="CD799" s="183"/>
      <c r="CE799" s="183"/>
      <c r="CF799" s="183"/>
      <c r="CG799" s="183"/>
      <c r="CH799" s="183"/>
      <c r="CI799" s="183"/>
      <c r="CJ799" s="183"/>
      <c r="CK799" s="183"/>
      <c r="CL799" s="183"/>
      <c r="CM799" s="183"/>
      <c r="CN799" s="183"/>
      <c r="CO799" s="183"/>
      <c r="CP799" s="183"/>
      <c r="CQ799" s="183"/>
      <c r="CR799" s="183"/>
      <c r="CS799" s="183"/>
      <c r="CT799" s="183"/>
      <c r="CU799" s="183"/>
      <c r="CV799" s="183"/>
      <c r="CW799" s="183"/>
      <c r="CX799" s="183"/>
      <c r="CY799" s="183"/>
      <c r="CZ799" s="183"/>
      <c r="DA799" s="183"/>
      <c r="DB799" s="183"/>
      <c r="DC799" s="183"/>
      <c r="DD799" s="183"/>
      <c r="DE799" s="183"/>
      <c r="DF799" s="183"/>
      <c r="DG799" s="183"/>
      <c r="DH799" s="183"/>
      <c r="DI799" s="183"/>
      <c r="DJ799" s="183"/>
      <c r="DK799" s="183"/>
      <c r="DL799" s="183"/>
      <c r="DM799" s="183"/>
      <c r="DN799" s="183"/>
      <c r="DO799" s="183"/>
      <c r="DP799" s="183"/>
      <c r="DQ799" s="183"/>
      <c r="DR799" s="183"/>
      <c r="DS799" s="183"/>
      <c r="DT799" s="183"/>
      <c r="DU799" s="183"/>
      <c r="DV799" s="183"/>
      <c r="DW799" s="183"/>
      <c r="DX799" s="183"/>
      <c r="DY799" s="183"/>
      <c r="DZ799" s="183"/>
      <c r="EA799" s="183"/>
      <c r="EB799" s="183"/>
      <c r="EC799" s="183"/>
      <c r="ED799" s="183"/>
      <c r="EE799" s="183"/>
      <c r="EF799" s="183"/>
      <c r="EG799" s="183"/>
      <c r="EH799" s="183"/>
      <c r="EI799" s="183"/>
      <c r="EJ799" s="183"/>
      <c r="EK799" s="183"/>
      <c r="EL799" s="183"/>
      <c r="EM799" s="183"/>
      <c r="EN799" s="183"/>
      <c r="EO799" s="183"/>
      <c r="EP799" s="183"/>
      <c r="EQ799" s="183"/>
      <c r="ER799" s="183"/>
      <c r="ES799" s="183"/>
      <c r="ET799" s="183"/>
      <c r="EU799" s="183"/>
      <c r="EV799" s="183"/>
      <c r="EW799" s="183"/>
      <c r="EX799" s="183"/>
      <c r="EY799" s="183"/>
      <c r="EZ799" s="183"/>
      <c r="FA799" s="183"/>
      <c r="FB799" s="183"/>
      <c r="FC799" s="183"/>
      <c r="FD799" s="183"/>
      <c r="FE799" s="183"/>
      <c r="FF799" s="183"/>
      <c r="FG799" s="183"/>
      <c r="FH799" s="183"/>
      <c r="FI799" s="183"/>
      <c r="FJ799" s="183"/>
      <c r="FK799" s="183"/>
      <c r="FL799" s="183"/>
      <c r="FM799" s="183"/>
      <c r="FN799" s="183"/>
      <c r="FO799" s="183"/>
      <c r="FP799" s="183"/>
      <c r="FQ799" s="183"/>
      <c r="FR799" s="183"/>
      <c r="FS799" s="183"/>
      <c r="FT799" s="183"/>
      <c r="FU799" s="183"/>
      <c r="FV799" s="183"/>
      <c r="FW799" s="183"/>
      <c r="FX799" s="183"/>
      <c r="FY799" s="183"/>
      <c r="FZ799" s="183"/>
      <c r="GA799" s="183"/>
      <c r="GB799" s="183"/>
      <c r="GC799" s="183"/>
      <c r="GD799" s="183"/>
      <c r="GE799" s="183"/>
      <c r="GF799" s="183"/>
      <c r="GG799" s="183"/>
      <c r="GH799" s="183"/>
      <c r="GI799" s="183"/>
      <c r="GJ799" s="183"/>
      <c r="GK799" s="183"/>
      <c r="GL799" s="183"/>
      <c r="GM799" s="183"/>
      <c r="GN799" s="183"/>
      <c r="GO799" s="183"/>
      <c r="GP799" s="183"/>
      <c r="GQ799" s="183"/>
      <c r="GR799" s="183"/>
      <c r="GS799" s="183"/>
      <c r="GT799" s="183"/>
      <c r="GU799" s="183"/>
      <c r="GV799" s="183"/>
      <c r="GW799" s="183"/>
      <c r="GX799" s="183"/>
      <c r="GY799" s="183"/>
      <c r="GZ799" s="183"/>
      <c r="HA799" s="183"/>
      <c r="HB799" s="183"/>
      <c r="HC799" s="183"/>
      <c r="HD799" s="183"/>
      <c r="HE799" s="183"/>
      <c r="HF799" s="183"/>
      <c r="HG799" s="183"/>
      <c r="HH799" s="183"/>
      <c r="HI799" s="183"/>
      <c r="HJ799" s="183"/>
      <c r="HK799" s="183"/>
      <c r="HL799" s="183"/>
      <c r="HM799" s="183"/>
      <c r="HN799" s="183"/>
      <c r="HO799" s="183"/>
      <c r="HP799" s="183"/>
      <c r="HQ799" s="183"/>
      <c r="HR799" s="183"/>
      <c r="HS799" s="183"/>
      <c r="HT799" s="183"/>
      <c r="HU799" s="183"/>
      <c r="HV799" s="183"/>
      <c r="HW799" s="183"/>
      <c r="HX799" s="183"/>
      <c r="HY799" s="183"/>
      <c r="HZ799" s="183"/>
      <c r="IA799" s="183"/>
      <c r="IB799" s="183"/>
      <c r="IC799" s="183"/>
      <c r="ID799" s="183"/>
      <c r="IE799" s="183"/>
      <c r="IF799" s="183"/>
      <c r="IG799" s="183"/>
      <c r="IH799" s="183"/>
      <c r="II799" s="183"/>
      <c r="IJ799" s="183"/>
      <c r="IK799" s="183"/>
      <c r="IL799" s="183"/>
      <c r="IM799" s="183"/>
      <c r="IN799" s="183"/>
      <c r="IO799" s="183"/>
      <c r="IP799" s="183"/>
      <c r="IQ799" s="183"/>
      <c r="IR799" s="183"/>
      <c r="IS799" s="183"/>
      <c r="IT799" s="183"/>
      <c r="IU799" s="183"/>
      <c r="IV799" s="183"/>
      <c r="IW799" s="183"/>
      <c r="IX799" s="183"/>
      <c r="IY799" s="183"/>
      <c r="IZ799" s="183"/>
      <c r="JA799" s="183"/>
      <c r="JB799" s="183"/>
      <c r="JC799" s="183"/>
      <c r="JD799" s="183"/>
      <c r="JE799" s="183"/>
      <c r="JF799" s="183"/>
      <c r="JG799" s="183"/>
      <c r="JH799" s="183"/>
      <c r="JI799" s="183"/>
      <c r="JJ799" s="183"/>
      <c r="JK799" s="183"/>
      <c r="JL799" s="183"/>
      <c r="JM799" s="183"/>
      <c r="JN799" s="183"/>
      <c r="JO799" s="183"/>
      <c r="JP799" s="183"/>
      <c r="JQ799" s="183"/>
      <c r="JR799" s="183"/>
      <c r="JS799" s="183"/>
      <c r="JT799" s="183"/>
      <c r="JU799" s="183"/>
      <c r="JV799" s="183"/>
      <c r="JW799" s="183"/>
      <c r="JX799" s="183"/>
      <c r="JY799" s="183"/>
      <c r="JZ799" s="183"/>
      <c r="KA799" s="183"/>
      <c r="KB799" s="183"/>
      <c r="KC799" s="183"/>
      <c r="KD799" s="183"/>
      <c r="KE799" s="183"/>
      <c r="KF799" s="183"/>
      <c r="KG799" s="183"/>
      <c r="KH799" s="183"/>
      <c r="KI799" s="183"/>
      <c r="KJ799" s="183"/>
      <c r="KK799" s="183"/>
      <c r="KL799" s="183"/>
      <c r="KM799" s="183"/>
      <c r="KN799" s="183"/>
      <c r="KO799" s="183"/>
      <c r="KP799" s="183"/>
      <c r="KQ799" s="183"/>
      <c r="KR799" s="183"/>
      <c r="KS799" s="183"/>
      <c r="KT799" s="183"/>
    </row>
    <row r="800" spans="1:306">
      <c r="A800" s="666">
        <v>182</v>
      </c>
      <c r="B800" s="625" t="s">
        <v>147</v>
      </c>
      <c r="C800" s="611">
        <f>SUM(C801:C802)</f>
        <v>0</v>
      </c>
      <c r="D800" s="611">
        <f>SUM(D801:D802)</f>
        <v>0</v>
      </c>
      <c r="E800" s="611">
        <f>SUM(E801:E802)</f>
        <v>0</v>
      </c>
      <c r="F800" s="611">
        <f>SUM(F801:F802)</f>
        <v>0</v>
      </c>
      <c r="G800" s="611">
        <f t="shared" si="39"/>
        <v>0</v>
      </c>
      <c r="H800" s="183"/>
      <c r="K800" s="183"/>
      <c r="L800" s="183"/>
      <c r="M800" s="183"/>
      <c r="N800" s="183"/>
      <c r="O800" s="183"/>
      <c r="P800" s="183"/>
      <c r="Q800" s="183"/>
      <c r="R800" s="183"/>
      <c r="S800" s="183"/>
      <c r="T800" s="183"/>
      <c r="U800" s="183"/>
      <c r="V800" s="183"/>
      <c r="W800" s="183"/>
      <c r="X800" s="183"/>
      <c r="Y800" s="183"/>
      <c r="Z800" s="183"/>
      <c r="AA800" s="183"/>
      <c r="AB800" s="183"/>
      <c r="AC800" s="183"/>
      <c r="AD800" s="183"/>
      <c r="AE800" s="183"/>
      <c r="AF800" s="183"/>
      <c r="AG800" s="183"/>
      <c r="AH800" s="183"/>
      <c r="AI800" s="183"/>
      <c r="AJ800" s="183"/>
      <c r="AK800" s="183"/>
      <c r="AL800" s="183"/>
      <c r="AM800" s="183"/>
      <c r="AN800" s="183"/>
      <c r="AO800" s="183"/>
      <c r="AP800" s="183"/>
      <c r="AQ800" s="183"/>
      <c r="AR800" s="183"/>
      <c r="AS800" s="183"/>
      <c r="AT800" s="183"/>
      <c r="AU800" s="183"/>
      <c r="AV800" s="183"/>
      <c r="AW800" s="183"/>
      <c r="AX800" s="183"/>
      <c r="AY800" s="183"/>
      <c r="AZ800" s="183"/>
      <c r="BA800" s="183"/>
      <c r="BB800" s="183"/>
      <c r="BC800" s="183"/>
      <c r="BD800" s="183"/>
      <c r="BE800" s="183"/>
      <c r="BF800" s="183"/>
      <c r="BG800" s="183"/>
      <c r="BH800" s="183"/>
      <c r="BI800" s="183"/>
      <c r="BJ800" s="183"/>
      <c r="BK800" s="183"/>
      <c r="BL800" s="183"/>
      <c r="BM800" s="183"/>
      <c r="BN800" s="183"/>
      <c r="BO800" s="183"/>
      <c r="BP800" s="183"/>
      <c r="BQ800" s="183"/>
      <c r="BR800" s="183"/>
      <c r="BS800" s="183"/>
      <c r="BT800" s="183"/>
      <c r="BU800" s="183"/>
      <c r="BV800" s="183"/>
      <c r="BW800" s="183"/>
      <c r="BX800" s="183"/>
      <c r="BY800" s="183"/>
      <c r="BZ800" s="183"/>
      <c r="CA800" s="183"/>
      <c r="CB800" s="183"/>
      <c r="CC800" s="183"/>
      <c r="CD800" s="183"/>
      <c r="CE800" s="183"/>
      <c r="CF800" s="183"/>
      <c r="CG800" s="183"/>
      <c r="CH800" s="183"/>
      <c r="CI800" s="183"/>
      <c r="CJ800" s="183"/>
      <c r="CK800" s="183"/>
      <c r="CL800" s="183"/>
      <c r="CM800" s="183"/>
      <c r="CN800" s="183"/>
      <c r="CO800" s="183"/>
      <c r="CP800" s="183"/>
      <c r="CQ800" s="183"/>
      <c r="CR800" s="183"/>
      <c r="CS800" s="183"/>
      <c r="CT800" s="183"/>
      <c r="CU800" s="183"/>
      <c r="CV800" s="183"/>
      <c r="CW800" s="183"/>
      <c r="CX800" s="183"/>
      <c r="CY800" s="183"/>
      <c r="CZ800" s="183"/>
      <c r="DA800" s="183"/>
      <c r="DB800" s="183"/>
      <c r="DC800" s="183"/>
      <c r="DD800" s="183"/>
      <c r="DE800" s="183"/>
      <c r="DF800" s="183"/>
      <c r="DG800" s="183"/>
      <c r="DH800" s="183"/>
      <c r="DI800" s="183"/>
      <c r="DJ800" s="183"/>
      <c r="DK800" s="183"/>
      <c r="DL800" s="183"/>
      <c r="DM800" s="183"/>
      <c r="DN800" s="183"/>
      <c r="DO800" s="183"/>
      <c r="DP800" s="183"/>
      <c r="DQ800" s="183"/>
      <c r="DR800" s="183"/>
      <c r="DS800" s="183"/>
      <c r="DT800" s="183"/>
      <c r="DU800" s="183"/>
      <c r="DV800" s="183"/>
      <c r="DW800" s="183"/>
      <c r="DX800" s="183"/>
      <c r="DY800" s="183"/>
      <c r="DZ800" s="183"/>
      <c r="EA800" s="183"/>
      <c r="EB800" s="183"/>
      <c r="EC800" s="183"/>
      <c r="ED800" s="183"/>
      <c r="EE800" s="183"/>
      <c r="EF800" s="183"/>
      <c r="EG800" s="183"/>
      <c r="EH800" s="183"/>
      <c r="EI800" s="183"/>
      <c r="EJ800" s="183"/>
      <c r="EK800" s="183"/>
      <c r="EL800" s="183"/>
      <c r="EM800" s="183"/>
      <c r="EN800" s="183"/>
      <c r="EO800" s="183"/>
      <c r="EP800" s="183"/>
      <c r="EQ800" s="183"/>
      <c r="ER800" s="183"/>
      <c r="ES800" s="183"/>
      <c r="ET800" s="183"/>
      <c r="EU800" s="183"/>
      <c r="EV800" s="183"/>
      <c r="EW800" s="183"/>
      <c r="EX800" s="183"/>
      <c r="EY800" s="183"/>
      <c r="EZ800" s="183"/>
      <c r="FA800" s="183"/>
      <c r="FB800" s="183"/>
      <c r="FC800" s="183"/>
      <c r="FD800" s="183"/>
      <c r="FE800" s="183"/>
      <c r="FF800" s="183"/>
      <c r="FG800" s="183"/>
      <c r="FH800" s="183"/>
      <c r="FI800" s="183"/>
      <c r="FJ800" s="183"/>
      <c r="FK800" s="183"/>
      <c r="FL800" s="183"/>
      <c r="FM800" s="183"/>
      <c r="FN800" s="183"/>
      <c r="FO800" s="183"/>
      <c r="FP800" s="183"/>
      <c r="FQ800" s="183"/>
      <c r="FR800" s="183"/>
      <c r="FS800" s="183"/>
      <c r="FT800" s="183"/>
      <c r="FU800" s="183"/>
      <c r="FV800" s="183"/>
      <c r="FW800" s="183"/>
      <c r="FX800" s="183"/>
      <c r="FY800" s="183"/>
      <c r="FZ800" s="183"/>
      <c r="GA800" s="183"/>
      <c r="GB800" s="183"/>
      <c r="GC800" s="183"/>
      <c r="GD800" s="183"/>
      <c r="GE800" s="183"/>
      <c r="GF800" s="183"/>
      <c r="GG800" s="183"/>
      <c r="GH800" s="183"/>
      <c r="GI800" s="183"/>
      <c r="GJ800" s="183"/>
      <c r="GK800" s="183"/>
      <c r="GL800" s="183"/>
      <c r="GM800" s="183"/>
      <c r="GN800" s="183"/>
      <c r="GO800" s="183"/>
      <c r="GP800" s="183"/>
      <c r="GQ800" s="183"/>
      <c r="GR800" s="183"/>
      <c r="GS800" s="183"/>
      <c r="GT800" s="183"/>
      <c r="GU800" s="183"/>
      <c r="GV800" s="183"/>
      <c r="GW800" s="183"/>
      <c r="GX800" s="183"/>
      <c r="GY800" s="183"/>
      <c r="GZ800" s="183"/>
      <c r="HA800" s="183"/>
      <c r="HB800" s="183"/>
      <c r="HC800" s="183"/>
      <c r="HD800" s="183"/>
      <c r="HE800" s="183"/>
      <c r="HF800" s="183"/>
      <c r="HG800" s="183"/>
      <c r="HH800" s="183"/>
      <c r="HI800" s="183"/>
      <c r="HJ800" s="183"/>
      <c r="HK800" s="183"/>
      <c r="HL800" s="183"/>
      <c r="HM800" s="183"/>
      <c r="HN800" s="183"/>
      <c r="HO800" s="183"/>
      <c r="HP800" s="183"/>
      <c r="HQ800" s="183"/>
      <c r="HR800" s="183"/>
      <c r="HS800" s="183"/>
      <c r="HT800" s="183"/>
      <c r="HU800" s="183"/>
      <c r="HV800" s="183"/>
      <c r="HW800" s="183"/>
      <c r="HX800" s="183"/>
      <c r="HY800" s="183"/>
      <c r="HZ800" s="183"/>
      <c r="IA800" s="183"/>
      <c r="IB800" s="183"/>
      <c r="IC800" s="183"/>
      <c r="ID800" s="183"/>
      <c r="IE800" s="183"/>
      <c r="IF800" s="183"/>
      <c r="IG800" s="183"/>
      <c r="IH800" s="183"/>
      <c r="II800" s="183"/>
      <c r="IJ800" s="183"/>
      <c r="IK800" s="183"/>
      <c r="IL800" s="183"/>
      <c r="IM800" s="183"/>
      <c r="IN800" s="183"/>
      <c r="IO800" s="183"/>
      <c r="IP800" s="183"/>
      <c r="IQ800" s="183"/>
      <c r="IR800" s="183"/>
      <c r="IS800" s="183"/>
      <c r="IT800" s="183"/>
      <c r="IU800" s="183"/>
      <c r="IV800" s="183"/>
      <c r="IW800" s="183"/>
      <c r="IX800" s="183"/>
      <c r="IY800" s="183"/>
      <c r="IZ800" s="183"/>
      <c r="JA800" s="183"/>
      <c r="JB800" s="183"/>
      <c r="JC800" s="183"/>
      <c r="JD800" s="183"/>
      <c r="JE800" s="183"/>
      <c r="JF800" s="183"/>
      <c r="JG800" s="183"/>
      <c r="JH800" s="183"/>
      <c r="JI800" s="183"/>
      <c r="JJ800" s="183"/>
      <c r="JK800" s="183"/>
      <c r="JL800" s="183"/>
      <c r="JM800" s="183"/>
      <c r="JN800" s="183"/>
      <c r="JO800" s="183"/>
      <c r="JP800" s="183"/>
      <c r="JQ800" s="183"/>
      <c r="JR800" s="183"/>
      <c r="JS800" s="183"/>
      <c r="JT800" s="183"/>
      <c r="JU800" s="183"/>
      <c r="JV800" s="183"/>
      <c r="JW800" s="183"/>
      <c r="JX800" s="183"/>
      <c r="JY800" s="183"/>
      <c r="JZ800" s="183"/>
      <c r="KA800" s="183"/>
      <c r="KB800" s="183"/>
      <c r="KC800" s="183"/>
      <c r="KD800" s="183"/>
      <c r="KE800" s="183"/>
      <c r="KF800" s="183"/>
      <c r="KG800" s="183"/>
      <c r="KH800" s="183"/>
      <c r="KI800" s="183"/>
      <c r="KJ800" s="183"/>
      <c r="KK800" s="183"/>
      <c r="KL800" s="183"/>
      <c r="KM800" s="183"/>
      <c r="KN800" s="183"/>
      <c r="KO800" s="183"/>
      <c r="KP800" s="183"/>
      <c r="KQ800" s="183"/>
      <c r="KR800" s="183"/>
      <c r="KS800" s="183"/>
      <c r="KT800" s="183"/>
    </row>
    <row r="801" spans="1:306">
      <c r="A801" s="664">
        <v>1823</v>
      </c>
      <c r="B801" s="626" t="s">
        <v>366</v>
      </c>
      <c r="C801" s="620"/>
      <c r="D801" s="620"/>
      <c r="E801" s="620"/>
      <c r="F801" s="620"/>
      <c r="G801" s="611">
        <f t="shared" si="39"/>
        <v>0</v>
      </c>
      <c r="H801" s="183"/>
      <c r="K801" s="183"/>
      <c r="L801" s="183"/>
      <c r="M801" s="183"/>
      <c r="N801" s="183"/>
      <c r="O801" s="183"/>
      <c r="P801" s="183"/>
      <c r="Q801" s="183"/>
      <c r="R801" s="183"/>
      <c r="S801" s="183"/>
      <c r="T801" s="183"/>
      <c r="U801" s="183"/>
      <c r="V801" s="183"/>
      <c r="W801" s="183"/>
      <c r="X801" s="183"/>
      <c r="Y801" s="183"/>
      <c r="Z801" s="183"/>
      <c r="AA801" s="183"/>
      <c r="AB801" s="183"/>
      <c r="AC801" s="183"/>
      <c r="AD801" s="183"/>
      <c r="AE801" s="183"/>
      <c r="AF801" s="183"/>
      <c r="AG801" s="183"/>
      <c r="AH801" s="183"/>
      <c r="AI801" s="183"/>
      <c r="AJ801" s="183"/>
      <c r="AK801" s="183"/>
      <c r="AL801" s="183"/>
      <c r="AM801" s="183"/>
      <c r="AN801" s="183"/>
      <c r="AO801" s="183"/>
      <c r="AP801" s="183"/>
      <c r="AQ801" s="183"/>
      <c r="AR801" s="183"/>
      <c r="AS801" s="183"/>
      <c r="AT801" s="183"/>
      <c r="AU801" s="183"/>
      <c r="AV801" s="183"/>
      <c r="AW801" s="183"/>
      <c r="AX801" s="183"/>
      <c r="AY801" s="183"/>
      <c r="AZ801" s="183"/>
      <c r="BA801" s="183"/>
      <c r="BB801" s="183"/>
      <c r="BC801" s="183"/>
      <c r="BD801" s="183"/>
      <c r="BE801" s="183"/>
      <c r="BF801" s="183"/>
      <c r="BG801" s="183"/>
      <c r="BH801" s="183"/>
      <c r="BI801" s="183"/>
      <c r="BJ801" s="183"/>
      <c r="BK801" s="183"/>
      <c r="BL801" s="183"/>
      <c r="BM801" s="183"/>
      <c r="BN801" s="183"/>
      <c r="BO801" s="183"/>
      <c r="BP801" s="183"/>
      <c r="BQ801" s="183"/>
      <c r="BR801" s="183"/>
      <c r="BS801" s="183"/>
      <c r="BT801" s="183"/>
      <c r="BU801" s="183"/>
      <c r="BV801" s="183"/>
      <c r="BW801" s="183"/>
      <c r="BX801" s="183"/>
      <c r="BY801" s="183"/>
      <c r="BZ801" s="183"/>
      <c r="CA801" s="183"/>
      <c r="CB801" s="183"/>
      <c r="CC801" s="183"/>
      <c r="CD801" s="183"/>
      <c r="CE801" s="183"/>
      <c r="CF801" s="183"/>
      <c r="CG801" s="183"/>
      <c r="CH801" s="183"/>
      <c r="CI801" s="183"/>
      <c r="CJ801" s="183"/>
      <c r="CK801" s="183"/>
      <c r="CL801" s="183"/>
      <c r="CM801" s="183"/>
      <c r="CN801" s="183"/>
      <c r="CO801" s="183"/>
      <c r="CP801" s="183"/>
      <c r="CQ801" s="183"/>
      <c r="CR801" s="183"/>
      <c r="CS801" s="183"/>
      <c r="CT801" s="183"/>
      <c r="CU801" s="183"/>
      <c r="CV801" s="183"/>
      <c r="CW801" s="183"/>
      <c r="CX801" s="183"/>
      <c r="CY801" s="183"/>
      <c r="CZ801" s="183"/>
      <c r="DA801" s="183"/>
      <c r="DB801" s="183"/>
      <c r="DC801" s="183"/>
      <c r="DD801" s="183"/>
      <c r="DE801" s="183"/>
      <c r="DF801" s="183"/>
      <c r="DG801" s="183"/>
      <c r="DH801" s="183"/>
      <c r="DI801" s="183"/>
      <c r="DJ801" s="183"/>
      <c r="DK801" s="183"/>
      <c r="DL801" s="183"/>
      <c r="DM801" s="183"/>
      <c r="DN801" s="183"/>
      <c r="DO801" s="183"/>
      <c r="DP801" s="183"/>
      <c r="DQ801" s="183"/>
      <c r="DR801" s="183"/>
      <c r="DS801" s="183"/>
      <c r="DT801" s="183"/>
      <c r="DU801" s="183"/>
      <c r="DV801" s="183"/>
      <c r="DW801" s="183"/>
      <c r="DX801" s="183"/>
      <c r="DY801" s="183"/>
      <c r="DZ801" s="183"/>
      <c r="EA801" s="183"/>
      <c r="EB801" s="183"/>
      <c r="EC801" s="183"/>
      <c r="ED801" s="183"/>
      <c r="EE801" s="183"/>
      <c r="EF801" s="183"/>
      <c r="EG801" s="183"/>
      <c r="EH801" s="183"/>
      <c r="EI801" s="183"/>
      <c r="EJ801" s="183"/>
      <c r="EK801" s="183"/>
      <c r="EL801" s="183"/>
      <c r="EM801" s="183"/>
      <c r="EN801" s="183"/>
      <c r="EO801" s="183"/>
      <c r="EP801" s="183"/>
      <c r="EQ801" s="183"/>
      <c r="ER801" s="183"/>
      <c r="ES801" s="183"/>
      <c r="ET801" s="183"/>
      <c r="EU801" s="183"/>
      <c r="EV801" s="183"/>
      <c r="EW801" s="183"/>
      <c r="EX801" s="183"/>
      <c r="EY801" s="183"/>
      <c r="EZ801" s="183"/>
      <c r="FA801" s="183"/>
      <c r="FB801" s="183"/>
      <c r="FC801" s="183"/>
      <c r="FD801" s="183"/>
      <c r="FE801" s="183"/>
      <c r="FF801" s="183"/>
      <c r="FG801" s="183"/>
      <c r="FH801" s="183"/>
      <c r="FI801" s="183"/>
      <c r="FJ801" s="183"/>
      <c r="FK801" s="183"/>
      <c r="FL801" s="183"/>
      <c r="FM801" s="183"/>
      <c r="FN801" s="183"/>
      <c r="FO801" s="183"/>
      <c r="FP801" s="183"/>
      <c r="FQ801" s="183"/>
      <c r="FR801" s="183"/>
      <c r="FS801" s="183"/>
      <c r="FT801" s="183"/>
      <c r="FU801" s="183"/>
      <c r="FV801" s="183"/>
      <c r="FW801" s="183"/>
      <c r="FX801" s="183"/>
      <c r="FY801" s="183"/>
      <c r="FZ801" s="183"/>
      <c r="GA801" s="183"/>
      <c r="GB801" s="183"/>
      <c r="GC801" s="183"/>
      <c r="GD801" s="183"/>
      <c r="GE801" s="183"/>
      <c r="GF801" s="183"/>
      <c r="GG801" s="183"/>
      <c r="GH801" s="183"/>
      <c r="GI801" s="183"/>
      <c r="GJ801" s="183"/>
      <c r="GK801" s="183"/>
      <c r="GL801" s="183"/>
      <c r="GM801" s="183"/>
      <c r="GN801" s="183"/>
      <c r="GO801" s="183"/>
      <c r="GP801" s="183"/>
      <c r="GQ801" s="183"/>
      <c r="GR801" s="183"/>
      <c r="GS801" s="183"/>
      <c r="GT801" s="183"/>
      <c r="GU801" s="183"/>
      <c r="GV801" s="183"/>
      <c r="GW801" s="183"/>
      <c r="GX801" s="183"/>
      <c r="GY801" s="183"/>
      <c r="GZ801" s="183"/>
      <c r="HA801" s="183"/>
      <c r="HB801" s="183"/>
      <c r="HC801" s="183"/>
      <c r="HD801" s="183"/>
      <c r="HE801" s="183"/>
      <c r="HF801" s="183"/>
      <c r="HG801" s="183"/>
      <c r="HH801" s="183"/>
      <c r="HI801" s="183"/>
      <c r="HJ801" s="183"/>
      <c r="HK801" s="183"/>
      <c r="HL801" s="183"/>
      <c r="HM801" s="183"/>
      <c r="HN801" s="183"/>
      <c r="HO801" s="183"/>
      <c r="HP801" s="183"/>
      <c r="HQ801" s="183"/>
      <c r="HR801" s="183"/>
      <c r="HS801" s="183"/>
      <c r="HT801" s="183"/>
      <c r="HU801" s="183"/>
      <c r="HV801" s="183"/>
      <c r="HW801" s="183"/>
      <c r="HX801" s="183"/>
      <c r="HY801" s="183"/>
      <c r="HZ801" s="183"/>
      <c r="IA801" s="183"/>
      <c r="IB801" s="183"/>
      <c r="IC801" s="183"/>
      <c r="ID801" s="183"/>
      <c r="IE801" s="183"/>
      <c r="IF801" s="183"/>
      <c r="IG801" s="183"/>
      <c r="IH801" s="183"/>
      <c r="II801" s="183"/>
      <c r="IJ801" s="183"/>
      <c r="IK801" s="183"/>
      <c r="IL801" s="183"/>
      <c r="IM801" s="183"/>
      <c r="IN801" s="183"/>
      <c r="IO801" s="183"/>
      <c r="IP801" s="183"/>
      <c r="IQ801" s="183"/>
      <c r="IR801" s="183"/>
      <c r="IS801" s="183"/>
      <c r="IT801" s="183"/>
      <c r="IU801" s="183"/>
      <c r="IV801" s="183"/>
      <c r="IW801" s="183"/>
      <c r="IX801" s="183"/>
      <c r="IY801" s="183"/>
      <c r="IZ801" s="183"/>
      <c r="JA801" s="183"/>
      <c r="JB801" s="183"/>
      <c r="JC801" s="183"/>
      <c r="JD801" s="183"/>
      <c r="JE801" s="183"/>
      <c r="JF801" s="183"/>
      <c r="JG801" s="183"/>
      <c r="JH801" s="183"/>
      <c r="JI801" s="183"/>
      <c r="JJ801" s="183"/>
      <c r="JK801" s="183"/>
      <c r="JL801" s="183"/>
      <c r="JM801" s="183"/>
      <c r="JN801" s="183"/>
      <c r="JO801" s="183"/>
      <c r="JP801" s="183"/>
      <c r="JQ801" s="183"/>
      <c r="JR801" s="183"/>
      <c r="JS801" s="183"/>
      <c r="JT801" s="183"/>
      <c r="JU801" s="183"/>
      <c r="JV801" s="183"/>
      <c r="JW801" s="183"/>
      <c r="JX801" s="183"/>
      <c r="JY801" s="183"/>
      <c r="JZ801" s="183"/>
      <c r="KA801" s="183"/>
      <c r="KB801" s="183"/>
      <c r="KC801" s="183"/>
      <c r="KD801" s="183"/>
      <c r="KE801" s="183"/>
      <c r="KF801" s="183"/>
      <c r="KG801" s="183"/>
      <c r="KH801" s="183"/>
      <c r="KI801" s="183"/>
      <c r="KJ801" s="183"/>
      <c r="KK801" s="183"/>
      <c r="KL801" s="183"/>
      <c r="KM801" s="183"/>
      <c r="KN801" s="183"/>
      <c r="KO801" s="183"/>
      <c r="KP801" s="183"/>
      <c r="KQ801" s="183"/>
      <c r="KR801" s="183"/>
      <c r="KS801" s="183"/>
      <c r="KT801" s="183"/>
    </row>
    <row r="802" spans="1:306">
      <c r="A802" s="664">
        <v>1829</v>
      </c>
      <c r="B802" s="626" t="s">
        <v>88</v>
      </c>
      <c r="C802" s="620"/>
      <c r="D802" s="620"/>
      <c r="E802" s="620"/>
      <c r="F802" s="620"/>
      <c r="G802" s="611">
        <f t="shared" si="39"/>
        <v>0</v>
      </c>
      <c r="H802" s="183"/>
      <c r="K802" s="183"/>
      <c r="L802" s="183"/>
      <c r="M802" s="183"/>
      <c r="N802" s="183"/>
      <c r="O802" s="183"/>
      <c r="P802" s="183"/>
      <c r="Q802" s="183"/>
      <c r="R802" s="183"/>
      <c r="S802" s="183"/>
      <c r="T802" s="183"/>
      <c r="U802" s="183"/>
      <c r="V802" s="183"/>
      <c r="W802" s="183"/>
      <c r="X802" s="183"/>
      <c r="Y802" s="183"/>
      <c r="Z802" s="183"/>
      <c r="AA802" s="183"/>
      <c r="AB802" s="183"/>
      <c r="AC802" s="183"/>
      <c r="AD802" s="183"/>
      <c r="AE802" s="183"/>
      <c r="AF802" s="183"/>
      <c r="AG802" s="183"/>
      <c r="AH802" s="183"/>
      <c r="AI802" s="183"/>
      <c r="AJ802" s="183"/>
      <c r="AK802" s="183"/>
      <c r="AL802" s="183"/>
      <c r="AM802" s="183"/>
      <c r="AN802" s="183"/>
      <c r="AO802" s="183"/>
      <c r="AP802" s="183"/>
      <c r="AQ802" s="183"/>
      <c r="AR802" s="183"/>
      <c r="AS802" s="183"/>
      <c r="AT802" s="183"/>
      <c r="AU802" s="183"/>
      <c r="AV802" s="183"/>
      <c r="AW802" s="183"/>
      <c r="AX802" s="183"/>
      <c r="AY802" s="183"/>
      <c r="AZ802" s="183"/>
      <c r="BA802" s="183"/>
      <c r="BB802" s="183"/>
      <c r="BC802" s="183"/>
      <c r="BD802" s="183"/>
      <c r="BE802" s="183"/>
      <c r="BF802" s="183"/>
      <c r="BG802" s="183"/>
      <c r="BH802" s="183"/>
      <c r="BI802" s="183"/>
      <c r="BJ802" s="183"/>
      <c r="BK802" s="183"/>
      <c r="BL802" s="183"/>
      <c r="BM802" s="183"/>
      <c r="BN802" s="183"/>
      <c r="BO802" s="183"/>
      <c r="BP802" s="183"/>
      <c r="BQ802" s="183"/>
      <c r="BR802" s="183"/>
      <c r="BS802" s="183"/>
      <c r="BT802" s="183"/>
      <c r="BU802" s="183"/>
      <c r="BV802" s="183"/>
      <c r="BW802" s="183"/>
      <c r="BX802" s="183"/>
      <c r="BY802" s="183"/>
      <c r="BZ802" s="183"/>
      <c r="CA802" s="183"/>
      <c r="CB802" s="183"/>
      <c r="CC802" s="183"/>
      <c r="CD802" s="183"/>
      <c r="CE802" s="183"/>
      <c r="CF802" s="183"/>
      <c r="CG802" s="183"/>
      <c r="CH802" s="183"/>
      <c r="CI802" s="183"/>
      <c r="CJ802" s="183"/>
      <c r="CK802" s="183"/>
      <c r="CL802" s="183"/>
      <c r="CM802" s="183"/>
      <c r="CN802" s="183"/>
      <c r="CO802" s="183"/>
      <c r="CP802" s="183"/>
      <c r="CQ802" s="183"/>
      <c r="CR802" s="183"/>
      <c r="CS802" s="183"/>
      <c r="CT802" s="183"/>
      <c r="CU802" s="183"/>
      <c r="CV802" s="183"/>
      <c r="CW802" s="183"/>
      <c r="CX802" s="183"/>
      <c r="CY802" s="183"/>
      <c r="CZ802" s="183"/>
      <c r="DA802" s="183"/>
      <c r="DB802" s="183"/>
      <c r="DC802" s="183"/>
      <c r="DD802" s="183"/>
      <c r="DE802" s="183"/>
      <c r="DF802" s="183"/>
      <c r="DG802" s="183"/>
      <c r="DH802" s="183"/>
      <c r="DI802" s="183"/>
      <c r="DJ802" s="183"/>
      <c r="DK802" s="183"/>
      <c r="DL802" s="183"/>
      <c r="DM802" s="183"/>
      <c r="DN802" s="183"/>
      <c r="DO802" s="183"/>
      <c r="DP802" s="183"/>
      <c r="DQ802" s="183"/>
      <c r="DR802" s="183"/>
      <c r="DS802" s="183"/>
      <c r="DT802" s="183"/>
      <c r="DU802" s="183"/>
      <c r="DV802" s="183"/>
      <c r="DW802" s="183"/>
      <c r="DX802" s="183"/>
      <c r="DY802" s="183"/>
      <c r="DZ802" s="183"/>
      <c r="EA802" s="183"/>
      <c r="EB802" s="183"/>
      <c r="EC802" s="183"/>
      <c r="ED802" s="183"/>
      <c r="EE802" s="183"/>
      <c r="EF802" s="183"/>
      <c r="EG802" s="183"/>
      <c r="EH802" s="183"/>
      <c r="EI802" s="183"/>
      <c r="EJ802" s="183"/>
      <c r="EK802" s="183"/>
      <c r="EL802" s="183"/>
      <c r="EM802" s="183"/>
      <c r="EN802" s="183"/>
      <c r="EO802" s="183"/>
      <c r="EP802" s="183"/>
      <c r="EQ802" s="183"/>
      <c r="ER802" s="183"/>
      <c r="ES802" s="183"/>
      <c r="ET802" s="183"/>
      <c r="EU802" s="183"/>
      <c r="EV802" s="183"/>
      <c r="EW802" s="183"/>
      <c r="EX802" s="183"/>
      <c r="EY802" s="183"/>
      <c r="EZ802" s="183"/>
      <c r="FA802" s="183"/>
      <c r="FB802" s="183"/>
      <c r="FC802" s="183"/>
      <c r="FD802" s="183"/>
      <c r="FE802" s="183"/>
      <c r="FF802" s="183"/>
      <c r="FG802" s="183"/>
      <c r="FH802" s="183"/>
      <c r="FI802" s="183"/>
      <c r="FJ802" s="183"/>
      <c r="FK802" s="183"/>
      <c r="FL802" s="183"/>
      <c r="FM802" s="183"/>
      <c r="FN802" s="183"/>
      <c r="FO802" s="183"/>
      <c r="FP802" s="183"/>
      <c r="FQ802" s="183"/>
      <c r="FR802" s="183"/>
      <c r="FS802" s="183"/>
      <c r="FT802" s="183"/>
      <c r="FU802" s="183"/>
      <c r="FV802" s="183"/>
      <c r="FW802" s="183"/>
      <c r="FX802" s="183"/>
      <c r="FY802" s="183"/>
      <c r="FZ802" s="183"/>
      <c r="GA802" s="183"/>
      <c r="GB802" s="183"/>
      <c r="GC802" s="183"/>
      <c r="GD802" s="183"/>
      <c r="GE802" s="183"/>
      <c r="GF802" s="183"/>
      <c r="GG802" s="183"/>
      <c r="GH802" s="183"/>
      <c r="GI802" s="183"/>
      <c r="GJ802" s="183"/>
      <c r="GK802" s="183"/>
      <c r="GL802" s="183"/>
      <c r="GM802" s="183"/>
      <c r="GN802" s="183"/>
      <c r="GO802" s="183"/>
      <c r="GP802" s="183"/>
      <c r="GQ802" s="183"/>
      <c r="GR802" s="183"/>
      <c r="GS802" s="183"/>
      <c r="GT802" s="183"/>
      <c r="GU802" s="183"/>
      <c r="GV802" s="183"/>
      <c r="GW802" s="183"/>
      <c r="GX802" s="183"/>
      <c r="GY802" s="183"/>
      <c r="GZ802" s="183"/>
      <c r="HA802" s="183"/>
      <c r="HB802" s="183"/>
      <c r="HC802" s="183"/>
      <c r="HD802" s="183"/>
      <c r="HE802" s="183"/>
      <c r="HF802" s="183"/>
      <c r="HG802" s="183"/>
      <c r="HH802" s="183"/>
      <c r="HI802" s="183"/>
      <c r="HJ802" s="183"/>
      <c r="HK802" s="183"/>
      <c r="HL802" s="183"/>
      <c r="HM802" s="183"/>
      <c r="HN802" s="183"/>
      <c r="HO802" s="183"/>
      <c r="HP802" s="183"/>
      <c r="HQ802" s="183"/>
      <c r="HR802" s="183"/>
      <c r="HS802" s="183"/>
      <c r="HT802" s="183"/>
      <c r="HU802" s="183"/>
      <c r="HV802" s="183"/>
      <c r="HW802" s="183"/>
      <c r="HX802" s="183"/>
      <c r="HY802" s="183"/>
      <c r="HZ802" s="183"/>
      <c r="IA802" s="183"/>
      <c r="IB802" s="183"/>
      <c r="IC802" s="183"/>
      <c r="ID802" s="183"/>
      <c r="IE802" s="183"/>
      <c r="IF802" s="183"/>
      <c r="IG802" s="183"/>
      <c r="IH802" s="183"/>
      <c r="II802" s="183"/>
      <c r="IJ802" s="183"/>
      <c r="IK802" s="183"/>
      <c r="IL802" s="183"/>
      <c r="IM802" s="183"/>
      <c r="IN802" s="183"/>
      <c r="IO802" s="183"/>
      <c r="IP802" s="183"/>
      <c r="IQ802" s="183"/>
      <c r="IR802" s="183"/>
      <c r="IS802" s="183"/>
      <c r="IT802" s="183"/>
      <c r="IU802" s="183"/>
      <c r="IV802" s="183"/>
      <c r="IW802" s="183"/>
      <c r="IX802" s="183"/>
      <c r="IY802" s="183"/>
      <c r="IZ802" s="183"/>
      <c r="JA802" s="183"/>
      <c r="JB802" s="183"/>
      <c r="JC802" s="183"/>
      <c r="JD802" s="183"/>
      <c r="JE802" s="183"/>
      <c r="JF802" s="183"/>
      <c r="JG802" s="183"/>
      <c r="JH802" s="183"/>
      <c r="JI802" s="183"/>
      <c r="JJ802" s="183"/>
      <c r="JK802" s="183"/>
      <c r="JL802" s="183"/>
      <c r="JM802" s="183"/>
      <c r="JN802" s="183"/>
      <c r="JO802" s="183"/>
      <c r="JP802" s="183"/>
      <c r="JQ802" s="183"/>
      <c r="JR802" s="183"/>
      <c r="JS802" s="183"/>
      <c r="JT802" s="183"/>
      <c r="JU802" s="183"/>
      <c r="JV802" s="183"/>
      <c r="JW802" s="183"/>
      <c r="JX802" s="183"/>
      <c r="JY802" s="183"/>
      <c r="JZ802" s="183"/>
      <c r="KA802" s="183"/>
      <c r="KB802" s="183"/>
      <c r="KC802" s="183"/>
      <c r="KD802" s="183"/>
      <c r="KE802" s="183"/>
      <c r="KF802" s="183"/>
      <c r="KG802" s="183"/>
      <c r="KH802" s="183"/>
      <c r="KI802" s="183"/>
      <c r="KJ802" s="183"/>
      <c r="KK802" s="183"/>
      <c r="KL802" s="183"/>
      <c r="KM802" s="183"/>
      <c r="KN802" s="183"/>
      <c r="KO802" s="183"/>
      <c r="KP802" s="183"/>
      <c r="KQ802" s="183"/>
      <c r="KR802" s="183"/>
      <c r="KS802" s="183"/>
      <c r="KT802" s="183"/>
    </row>
    <row r="803" spans="1:306">
      <c r="A803" s="666">
        <v>183</v>
      </c>
      <c r="B803" s="625" t="s">
        <v>367</v>
      </c>
      <c r="C803" s="611">
        <f>SUM(C804:C805)</f>
        <v>0</v>
      </c>
      <c r="D803" s="611">
        <f>SUM(D804:D805)</f>
        <v>0</v>
      </c>
      <c r="E803" s="611">
        <f>SUM(E804:E805)</f>
        <v>0</v>
      </c>
      <c r="F803" s="611">
        <f>SUM(F804:F805)</f>
        <v>0</v>
      </c>
      <c r="G803" s="611">
        <f t="shared" si="39"/>
        <v>0</v>
      </c>
      <c r="H803" s="183"/>
      <c r="K803" s="183"/>
      <c r="L803" s="183"/>
      <c r="M803" s="183"/>
      <c r="N803" s="183"/>
      <c r="O803" s="183"/>
      <c r="P803" s="183"/>
      <c r="Q803" s="183"/>
      <c r="R803" s="183"/>
      <c r="S803" s="183"/>
      <c r="T803" s="183"/>
      <c r="U803" s="183"/>
      <c r="V803" s="183"/>
      <c r="W803" s="183"/>
      <c r="X803" s="183"/>
      <c r="Y803" s="183"/>
      <c r="Z803" s="183"/>
      <c r="AA803" s="183"/>
      <c r="AB803" s="183"/>
      <c r="AC803" s="183"/>
      <c r="AD803" s="183"/>
      <c r="AE803" s="183"/>
      <c r="AF803" s="183"/>
      <c r="AG803" s="183"/>
      <c r="AH803" s="183"/>
      <c r="AI803" s="183"/>
      <c r="AJ803" s="183"/>
      <c r="AK803" s="183"/>
      <c r="AL803" s="183"/>
      <c r="AM803" s="183"/>
      <c r="AN803" s="183"/>
      <c r="AO803" s="183"/>
      <c r="AP803" s="183"/>
      <c r="AQ803" s="183"/>
      <c r="AR803" s="183"/>
      <c r="AS803" s="183"/>
      <c r="AT803" s="183"/>
      <c r="AU803" s="183"/>
      <c r="AV803" s="183"/>
      <c r="AW803" s="183"/>
      <c r="AX803" s="183"/>
      <c r="AY803" s="183"/>
      <c r="AZ803" s="183"/>
      <c r="BA803" s="183"/>
      <c r="BB803" s="183"/>
      <c r="BC803" s="183"/>
      <c r="BD803" s="183"/>
      <c r="BE803" s="183"/>
      <c r="BF803" s="183"/>
      <c r="BG803" s="183"/>
      <c r="BH803" s="183"/>
      <c r="BI803" s="183"/>
      <c r="BJ803" s="183"/>
      <c r="BK803" s="183"/>
      <c r="BL803" s="183"/>
      <c r="BM803" s="183"/>
      <c r="BN803" s="183"/>
      <c r="BO803" s="183"/>
      <c r="BP803" s="183"/>
      <c r="BQ803" s="183"/>
      <c r="BR803" s="183"/>
      <c r="BS803" s="183"/>
      <c r="BT803" s="183"/>
      <c r="BU803" s="183"/>
      <c r="BV803" s="183"/>
      <c r="BW803" s="183"/>
      <c r="BX803" s="183"/>
      <c r="BY803" s="183"/>
      <c r="BZ803" s="183"/>
      <c r="CA803" s="183"/>
      <c r="CB803" s="183"/>
      <c r="CC803" s="183"/>
      <c r="CD803" s="183"/>
      <c r="CE803" s="183"/>
      <c r="CF803" s="183"/>
      <c r="CG803" s="183"/>
      <c r="CH803" s="183"/>
      <c r="CI803" s="183"/>
      <c r="CJ803" s="183"/>
      <c r="CK803" s="183"/>
      <c r="CL803" s="183"/>
      <c r="CM803" s="183"/>
      <c r="CN803" s="183"/>
      <c r="CO803" s="183"/>
      <c r="CP803" s="183"/>
      <c r="CQ803" s="183"/>
      <c r="CR803" s="183"/>
      <c r="CS803" s="183"/>
      <c r="CT803" s="183"/>
      <c r="CU803" s="183"/>
      <c r="CV803" s="183"/>
      <c r="CW803" s="183"/>
      <c r="CX803" s="183"/>
      <c r="CY803" s="183"/>
      <c r="CZ803" s="183"/>
      <c r="DA803" s="183"/>
      <c r="DB803" s="183"/>
      <c r="DC803" s="183"/>
      <c r="DD803" s="183"/>
      <c r="DE803" s="183"/>
      <c r="DF803" s="183"/>
      <c r="DG803" s="183"/>
      <c r="DH803" s="183"/>
      <c r="DI803" s="183"/>
      <c r="DJ803" s="183"/>
      <c r="DK803" s="183"/>
      <c r="DL803" s="183"/>
      <c r="DM803" s="183"/>
      <c r="DN803" s="183"/>
      <c r="DO803" s="183"/>
      <c r="DP803" s="183"/>
      <c r="DQ803" s="183"/>
      <c r="DR803" s="183"/>
      <c r="DS803" s="183"/>
      <c r="DT803" s="183"/>
      <c r="DU803" s="183"/>
      <c r="DV803" s="183"/>
      <c r="DW803" s="183"/>
      <c r="DX803" s="183"/>
      <c r="DY803" s="183"/>
      <c r="DZ803" s="183"/>
      <c r="EA803" s="183"/>
      <c r="EB803" s="183"/>
      <c r="EC803" s="183"/>
      <c r="ED803" s="183"/>
      <c r="EE803" s="183"/>
      <c r="EF803" s="183"/>
      <c r="EG803" s="183"/>
      <c r="EH803" s="183"/>
      <c r="EI803" s="183"/>
      <c r="EJ803" s="183"/>
      <c r="EK803" s="183"/>
      <c r="EL803" s="183"/>
      <c r="EM803" s="183"/>
      <c r="EN803" s="183"/>
      <c r="EO803" s="183"/>
      <c r="EP803" s="183"/>
      <c r="EQ803" s="183"/>
      <c r="ER803" s="183"/>
      <c r="ES803" s="183"/>
      <c r="ET803" s="183"/>
      <c r="EU803" s="183"/>
      <c r="EV803" s="183"/>
      <c r="EW803" s="183"/>
      <c r="EX803" s="183"/>
      <c r="EY803" s="183"/>
      <c r="EZ803" s="183"/>
      <c r="FA803" s="183"/>
      <c r="FB803" s="183"/>
      <c r="FC803" s="183"/>
      <c r="FD803" s="183"/>
      <c r="FE803" s="183"/>
      <c r="FF803" s="183"/>
      <c r="FG803" s="183"/>
      <c r="FH803" s="183"/>
      <c r="FI803" s="183"/>
      <c r="FJ803" s="183"/>
      <c r="FK803" s="183"/>
      <c r="FL803" s="183"/>
      <c r="FM803" s="183"/>
      <c r="FN803" s="183"/>
      <c r="FO803" s="183"/>
      <c r="FP803" s="183"/>
      <c r="FQ803" s="183"/>
      <c r="FR803" s="183"/>
      <c r="FS803" s="183"/>
      <c r="FT803" s="183"/>
      <c r="FU803" s="183"/>
      <c r="FV803" s="183"/>
      <c r="FW803" s="183"/>
      <c r="FX803" s="183"/>
      <c r="FY803" s="183"/>
      <c r="FZ803" s="183"/>
      <c r="GA803" s="183"/>
      <c r="GB803" s="183"/>
      <c r="GC803" s="183"/>
      <c r="GD803" s="183"/>
      <c r="GE803" s="183"/>
      <c r="GF803" s="183"/>
      <c r="GG803" s="183"/>
      <c r="GH803" s="183"/>
      <c r="GI803" s="183"/>
      <c r="GJ803" s="183"/>
      <c r="GK803" s="183"/>
      <c r="GL803" s="183"/>
      <c r="GM803" s="183"/>
      <c r="GN803" s="183"/>
      <c r="GO803" s="183"/>
      <c r="GP803" s="183"/>
      <c r="GQ803" s="183"/>
      <c r="GR803" s="183"/>
      <c r="GS803" s="183"/>
      <c r="GT803" s="183"/>
      <c r="GU803" s="183"/>
      <c r="GV803" s="183"/>
      <c r="GW803" s="183"/>
      <c r="GX803" s="183"/>
      <c r="GY803" s="183"/>
      <c r="GZ803" s="183"/>
      <c r="HA803" s="183"/>
      <c r="HB803" s="183"/>
      <c r="HC803" s="183"/>
      <c r="HD803" s="183"/>
      <c r="HE803" s="183"/>
      <c r="HF803" s="183"/>
      <c r="HG803" s="183"/>
      <c r="HH803" s="183"/>
      <c r="HI803" s="183"/>
      <c r="HJ803" s="183"/>
      <c r="HK803" s="183"/>
      <c r="HL803" s="183"/>
      <c r="HM803" s="183"/>
      <c r="HN803" s="183"/>
      <c r="HO803" s="183"/>
      <c r="HP803" s="183"/>
      <c r="HQ803" s="183"/>
      <c r="HR803" s="183"/>
      <c r="HS803" s="183"/>
      <c r="HT803" s="183"/>
      <c r="HU803" s="183"/>
      <c r="HV803" s="183"/>
      <c r="HW803" s="183"/>
      <c r="HX803" s="183"/>
      <c r="HY803" s="183"/>
      <c r="HZ803" s="183"/>
      <c r="IA803" s="183"/>
      <c r="IB803" s="183"/>
      <c r="IC803" s="183"/>
      <c r="ID803" s="183"/>
      <c r="IE803" s="183"/>
      <c r="IF803" s="183"/>
      <c r="IG803" s="183"/>
      <c r="IH803" s="183"/>
      <c r="II803" s="183"/>
      <c r="IJ803" s="183"/>
      <c r="IK803" s="183"/>
      <c r="IL803" s="183"/>
      <c r="IM803" s="183"/>
      <c r="IN803" s="183"/>
      <c r="IO803" s="183"/>
      <c r="IP803" s="183"/>
      <c r="IQ803" s="183"/>
      <c r="IR803" s="183"/>
      <c r="IS803" s="183"/>
      <c r="IT803" s="183"/>
      <c r="IU803" s="183"/>
      <c r="IV803" s="183"/>
      <c r="IW803" s="183"/>
      <c r="IX803" s="183"/>
      <c r="IY803" s="183"/>
      <c r="IZ803" s="183"/>
      <c r="JA803" s="183"/>
      <c r="JB803" s="183"/>
      <c r="JC803" s="183"/>
      <c r="JD803" s="183"/>
      <c r="JE803" s="183"/>
      <c r="JF803" s="183"/>
      <c r="JG803" s="183"/>
      <c r="JH803" s="183"/>
      <c r="JI803" s="183"/>
      <c r="JJ803" s="183"/>
      <c r="JK803" s="183"/>
      <c r="JL803" s="183"/>
      <c r="JM803" s="183"/>
      <c r="JN803" s="183"/>
      <c r="JO803" s="183"/>
      <c r="JP803" s="183"/>
      <c r="JQ803" s="183"/>
      <c r="JR803" s="183"/>
      <c r="JS803" s="183"/>
      <c r="JT803" s="183"/>
      <c r="JU803" s="183"/>
      <c r="JV803" s="183"/>
      <c r="JW803" s="183"/>
      <c r="JX803" s="183"/>
      <c r="JY803" s="183"/>
      <c r="JZ803" s="183"/>
      <c r="KA803" s="183"/>
      <c r="KB803" s="183"/>
      <c r="KC803" s="183"/>
      <c r="KD803" s="183"/>
      <c r="KE803" s="183"/>
      <c r="KF803" s="183"/>
      <c r="KG803" s="183"/>
      <c r="KH803" s="183"/>
      <c r="KI803" s="183"/>
      <c r="KJ803" s="183"/>
      <c r="KK803" s="183"/>
      <c r="KL803" s="183"/>
      <c r="KM803" s="183"/>
      <c r="KN803" s="183"/>
      <c r="KO803" s="183"/>
      <c r="KP803" s="183"/>
      <c r="KQ803" s="183"/>
      <c r="KR803" s="183"/>
      <c r="KS803" s="183"/>
      <c r="KT803" s="183"/>
    </row>
    <row r="804" spans="1:306">
      <c r="A804" s="664">
        <v>1833</v>
      </c>
      <c r="B804" s="626" t="s">
        <v>368</v>
      </c>
      <c r="C804" s="620"/>
      <c r="D804" s="620"/>
      <c r="E804" s="620"/>
      <c r="F804" s="620"/>
      <c r="G804" s="611">
        <f t="shared" si="39"/>
        <v>0</v>
      </c>
      <c r="H804" s="183"/>
      <c r="K804" s="183"/>
      <c r="L804" s="183"/>
      <c r="M804" s="183"/>
      <c r="N804" s="183"/>
      <c r="O804" s="183"/>
      <c r="P804" s="183"/>
      <c r="Q804" s="183"/>
      <c r="R804" s="183"/>
      <c r="S804" s="183"/>
      <c r="T804" s="183"/>
      <c r="U804" s="183"/>
      <c r="V804" s="183"/>
      <c r="W804" s="183"/>
      <c r="X804" s="183"/>
      <c r="Y804" s="183"/>
      <c r="Z804" s="183"/>
      <c r="AA804" s="183"/>
      <c r="AB804" s="183"/>
      <c r="AC804" s="183"/>
      <c r="AD804" s="183"/>
      <c r="AE804" s="183"/>
      <c r="AF804" s="183"/>
      <c r="AG804" s="183"/>
      <c r="AH804" s="183"/>
      <c r="AI804" s="183"/>
      <c r="AJ804" s="183"/>
      <c r="AK804" s="183"/>
      <c r="AL804" s="183"/>
      <c r="AM804" s="183"/>
      <c r="AN804" s="183"/>
      <c r="AO804" s="183"/>
      <c r="AP804" s="183"/>
      <c r="AQ804" s="183"/>
      <c r="AR804" s="183"/>
      <c r="AS804" s="183"/>
      <c r="AT804" s="183"/>
      <c r="AU804" s="183"/>
      <c r="AV804" s="183"/>
      <c r="AW804" s="183"/>
      <c r="AX804" s="183"/>
      <c r="AY804" s="183"/>
      <c r="AZ804" s="183"/>
      <c r="BA804" s="183"/>
      <c r="BB804" s="183"/>
      <c r="BC804" s="183"/>
      <c r="BD804" s="183"/>
      <c r="BE804" s="183"/>
      <c r="BF804" s="183"/>
      <c r="BG804" s="183"/>
      <c r="BH804" s="183"/>
      <c r="BI804" s="183"/>
      <c r="BJ804" s="183"/>
      <c r="BK804" s="183"/>
      <c r="BL804" s="183"/>
      <c r="BM804" s="183"/>
      <c r="BN804" s="183"/>
      <c r="BO804" s="183"/>
      <c r="BP804" s="183"/>
      <c r="BQ804" s="183"/>
      <c r="BR804" s="183"/>
      <c r="BS804" s="183"/>
      <c r="BT804" s="183"/>
      <c r="BU804" s="183"/>
      <c r="BV804" s="183"/>
      <c r="BW804" s="183"/>
      <c r="BX804" s="183"/>
      <c r="BY804" s="183"/>
      <c r="BZ804" s="183"/>
      <c r="CA804" s="183"/>
      <c r="CB804" s="183"/>
      <c r="CC804" s="183"/>
      <c r="CD804" s="183"/>
      <c r="CE804" s="183"/>
      <c r="CF804" s="183"/>
      <c r="CG804" s="183"/>
      <c r="CH804" s="183"/>
      <c r="CI804" s="183"/>
      <c r="CJ804" s="183"/>
      <c r="CK804" s="183"/>
      <c r="CL804" s="183"/>
      <c r="CM804" s="183"/>
      <c r="CN804" s="183"/>
      <c r="CO804" s="183"/>
      <c r="CP804" s="183"/>
      <c r="CQ804" s="183"/>
      <c r="CR804" s="183"/>
      <c r="CS804" s="183"/>
      <c r="CT804" s="183"/>
      <c r="CU804" s="183"/>
      <c r="CV804" s="183"/>
      <c r="CW804" s="183"/>
      <c r="CX804" s="183"/>
      <c r="CY804" s="183"/>
      <c r="CZ804" s="183"/>
      <c r="DA804" s="183"/>
      <c r="DB804" s="183"/>
      <c r="DC804" s="183"/>
      <c r="DD804" s="183"/>
      <c r="DE804" s="183"/>
      <c r="DF804" s="183"/>
      <c r="DG804" s="183"/>
      <c r="DH804" s="183"/>
      <c r="DI804" s="183"/>
      <c r="DJ804" s="183"/>
      <c r="DK804" s="183"/>
      <c r="DL804" s="183"/>
      <c r="DM804" s="183"/>
      <c r="DN804" s="183"/>
      <c r="DO804" s="183"/>
      <c r="DP804" s="183"/>
      <c r="DQ804" s="183"/>
      <c r="DR804" s="183"/>
      <c r="DS804" s="183"/>
      <c r="DT804" s="183"/>
      <c r="DU804" s="183"/>
      <c r="DV804" s="183"/>
      <c r="DW804" s="183"/>
      <c r="DX804" s="183"/>
      <c r="DY804" s="183"/>
      <c r="DZ804" s="183"/>
      <c r="EA804" s="183"/>
      <c r="EB804" s="183"/>
      <c r="EC804" s="183"/>
      <c r="ED804" s="183"/>
      <c r="EE804" s="183"/>
      <c r="EF804" s="183"/>
      <c r="EG804" s="183"/>
      <c r="EH804" s="183"/>
      <c r="EI804" s="183"/>
      <c r="EJ804" s="183"/>
      <c r="EK804" s="183"/>
      <c r="EL804" s="183"/>
      <c r="EM804" s="183"/>
      <c r="EN804" s="183"/>
      <c r="EO804" s="183"/>
      <c r="EP804" s="183"/>
      <c r="EQ804" s="183"/>
      <c r="ER804" s="183"/>
      <c r="ES804" s="183"/>
      <c r="ET804" s="183"/>
      <c r="EU804" s="183"/>
      <c r="EV804" s="183"/>
      <c r="EW804" s="183"/>
      <c r="EX804" s="183"/>
      <c r="EY804" s="183"/>
      <c r="EZ804" s="183"/>
      <c r="FA804" s="183"/>
      <c r="FB804" s="183"/>
      <c r="FC804" s="183"/>
      <c r="FD804" s="183"/>
      <c r="FE804" s="183"/>
      <c r="FF804" s="183"/>
      <c r="FG804" s="183"/>
      <c r="FH804" s="183"/>
      <c r="FI804" s="183"/>
      <c r="FJ804" s="183"/>
      <c r="FK804" s="183"/>
      <c r="FL804" s="183"/>
      <c r="FM804" s="183"/>
      <c r="FN804" s="183"/>
      <c r="FO804" s="183"/>
      <c r="FP804" s="183"/>
      <c r="FQ804" s="183"/>
      <c r="FR804" s="183"/>
      <c r="FS804" s="183"/>
      <c r="FT804" s="183"/>
      <c r="FU804" s="183"/>
      <c r="FV804" s="183"/>
      <c r="FW804" s="183"/>
      <c r="FX804" s="183"/>
      <c r="FY804" s="183"/>
      <c r="FZ804" s="183"/>
      <c r="GA804" s="183"/>
      <c r="GB804" s="183"/>
      <c r="GC804" s="183"/>
      <c r="GD804" s="183"/>
      <c r="GE804" s="183"/>
      <c r="GF804" s="183"/>
      <c r="GG804" s="183"/>
      <c r="GH804" s="183"/>
      <c r="GI804" s="183"/>
      <c r="GJ804" s="183"/>
      <c r="GK804" s="183"/>
      <c r="GL804" s="183"/>
      <c r="GM804" s="183"/>
      <c r="GN804" s="183"/>
      <c r="GO804" s="183"/>
      <c r="GP804" s="183"/>
      <c r="GQ804" s="183"/>
      <c r="GR804" s="183"/>
      <c r="GS804" s="183"/>
      <c r="GT804" s="183"/>
      <c r="GU804" s="183"/>
      <c r="GV804" s="183"/>
      <c r="GW804" s="183"/>
      <c r="GX804" s="183"/>
      <c r="GY804" s="183"/>
      <c r="GZ804" s="183"/>
      <c r="HA804" s="183"/>
      <c r="HB804" s="183"/>
      <c r="HC804" s="183"/>
      <c r="HD804" s="183"/>
      <c r="HE804" s="183"/>
      <c r="HF804" s="183"/>
      <c r="HG804" s="183"/>
      <c r="HH804" s="183"/>
      <c r="HI804" s="183"/>
      <c r="HJ804" s="183"/>
      <c r="HK804" s="183"/>
      <c r="HL804" s="183"/>
      <c r="HM804" s="183"/>
      <c r="HN804" s="183"/>
      <c r="HO804" s="183"/>
      <c r="HP804" s="183"/>
      <c r="HQ804" s="183"/>
      <c r="HR804" s="183"/>
      <c r="HS804" s="183"/>
      <c r="HT804" s="183"/>
      <c r="HU804" s="183"/>
      <c r="HV804" s="183"/>
      <c r="HW804" s="183"/>
      <c r="HX804" s="183"/>
      <c r="HY804" s="183"/>
      <c r="HZ804" s="183"/>
      <c r="IA804" s="183"/>
      <c r="IB804" s="183"/>
      <c r="IC804" s="183"/>
      <c r="ID804" s="183"/>
      <c r="IE804" s="183"/>
      <c r="IF804" s="183"/>
      <c r="IG804" s="183"/>
      <c r="IH804" s="183"/>
      <c r="II804" s="183"/>
      <c r="IJ804" s="183"/>
      <c r="IK804" s="183"/>
      <c r="IL804" s="183"/>
      <c r="IM804" s="183"/>
      <c r="IN804" s="183"/>
      <c r="IO804" s="183"/>
      <c r="IP804" s="183"/>
      <c r="IQ804" s="183"/>
      <c r="IR804" s="183"/>
      <c r="IS804" s="183"/>
      <c r="IT804" s="183"/>
      <c r="IU804" s="183"/>
      <c r="IV804" s="183"/>
      <c r="IW804" s="183"/>
      <c r="IX804" s="183"/>
      <c r="IY804" s="183"/>
      <c r="IZ804" s="183"/>
      <c r="JA804" s="183"/>
      <c r="JB804" s="183"/>
      <c r="JC804" s="183"/>
      <c r="JD804" s="183"/>
      <c r="JE804" s="183"/>
      <c r="JF804" s="183"/>
      <c r="JG804" s="183"/>
      <c r="JH804" s="183"/>
      <c r="JI804" s="183"/>
      <c r="JJ804" s="183"/>
      <c r="JK804" s="183"/>
      <c r="JL804" s="183"/>
      <c r="JM804" s="183"/>
      <c r="JN804" s="183"/>
      <c r="JO804" s="183"/>
      <c r="JP804" s="183"/>
      <c r="JQ804" s="183"/>
      <c r="JR804" s="183"/>
      <c r="JS804" s="183"/>
      <c r="JT804" s="183"/>
      <c r="JU804" s="183"/>
      <c r="JV804" s="183"/>
      <c r="JW804" s="183"/>
      <c r="JX804" s="183"/>
      <c r="JY804" s="183"/>
      <c r="JZ804" s="183"/>
      <c r="KA804" s="183"/>
      <c r="KB804" s="183"/>
      <c r="KC804" s="183"/>
      <c r="KD804" s="183"/>
      <c r="KE804" s="183"/>
      <c r="KF804" s="183"/>
      <c r="KG804" s="183"/>
      <c r="KH804" s="183"/>
      <c r="KI804" s="183"/>
      <c r="KJ804" s="183"/>
      <c r="KK804" s="183"/>
      <c r="KL804" s="183"/>
      <c r="KM804" s="183"/>
      <c r="KN804" s="183"/>
      <c r="KO804" s="183"/>
      <c r="KP804" s="183"/>
      <c r="KQ804" s="183"/>
      <c r="KR804" s="183"/>
      <c r="KS804" s="183"/>
      <c r="KT804" s="183"/>
    </row>
    <row r="805" spans="1:306">
      <c r="A805" s="664">
        <v>1839</v>
      </c>
      <c r="B805" s="626" t="s">
        <v>88</v>
      </c>
      <c r="C805" s="620"/>
      <c r="D805" s="620"/>
      <c r="E805" s="620"/>
      <c r="F805" s="620"/>
      <c r="G805" s="611">
        <f t="shared" si="39"/>
        <v>0</v>
      </c>
      <c r="H805" s="183"/>
      <c r="K805" s="183"/>
      <c r="L805" s="183"/>
      <c r="M805" s="183"/>
      <c r="N805" s="183"/>
      <c r="O805" s="183"/>
      <c r="P805" s="183"/>
      <c r="Q805" s="183"/>
      <c r="R805" s="183"/>
      <c r="S805" s="183"/>
      <c r="T805" s="183"/>
      <c r="U805" s="183"/>
      <c r="V805" s="183"/>
      <c r="W805" s="183"/>
      <c r="X805" s="183"/>
      <c r="Y805" s="183"/>
      <c r="Z805" s="183"/>
      <c r="AA805" s="183"/>
      <c r="AB805" s="183"/>
      <c r="AC805" s="183"/>
      <c r="AD805" s="183"/>
      <c r="AE805" s="183"/>
      <c r="AF805" s="183"/>
      <c r="AG805" s="183"/>
      <c r="AH805" s="183"/>
      <c r="AI805" s="183"/>
      <c r="AJ805" s="183"/>
      <c r="AK805" s="183"/>
      <c r="AL805" s="183"/>
      <c r="AM805" s="183"/>
      <c r="AN805" s="183"/>
      <c r="AO805" s="183"/>
      <c r="AP805" s="183"/>
      <c r="AQ805" s="183"/>
      <c r="AR805" s="183"/>
      <c r="AS805" s="183"/>
      <c r="AT805" s="183"/>
      <c r="AU805" s="183"/>
      <c r="AV805" s="183"/>
      <c r="AW805" s="183"/>
      <c r="AX805" s="183"/>
      <c r="AY805" s="183"/>
      <c r="AZ805" s="183"/>
      <c r="BA805" s="183"/>
      <c r="BB805" s="183"/>
      <c r="BC805" s="183"/>
      <c r="BD805" s="183"/>
      <c r="BE805" s="183"/>
      <c r="BF805" s="183"/>
      <c r="BG805" s="183"/>
      <c r="BH805" s="183"/>
      <c r="BI805" s="183"/>
      <c r="BJ805" s="183"/>
      <c r="BK805" s="183"/>
      <c r="BL805" s="183"/>
      <c r="BM805" s="183"/>
      <c r="BN805" s="183"/>
      <c r="BO805" s="183"/>
      <c r="BP805" s="183"/>
      <c r="BQ805" s="183"/>
      <c r="BR805" s="183"/>
      <c r="BS805" s="183"/>
      <c r="BT805" s="183"/>
      <c r="BU805" s="183"/>
      <c r="BV805" s="183"/>
      <c r="BW805" s="183"/>
      <c r="BX805" s="183"/>
      <c r="BY805" s="183"/>
      <c r="BZ805" s="183"/>
      <c r="CA805" s="183"/>
      <c r="CB805" s="183"/>
      <c r="CC805" s="183"/>
      <c r="CD805" s="183"/>
      <c r="CE805" s="183"/>
      <c r="CF805" s="183"/>
      <c r="CG805" s="183"/>
      <c r="CH805" s="183"/>
      <c r="CI805" s="183"/>
      <c r="CJ805" s="183"/>
      <c r="CK805" s="183"/>
      <c r="CL805" s="183"/>
      <c r="CM805" s="183"/>
      <c r="CN805" s="183"/>
      <c r="CO805" s="183"/>
      <c r="CP805" s="183"/>
      <c r="CQ805" s="183"/>
      <c r="CR805" s="183"/>
      <c r="CS805" s="183"/>
      <c r="CT805" s="183"/>
      <c r="CU805" s="183"/>
      <c r="CV805" s="183"/>
      <c r="CW805" s="183"/>
      <c r="CX805" s="183"/>
      <c r="CY805" s="183"/>
      <c r="CZ805" s="183"/>
      <c r="DA805" s="183"/>
      <c r="DB805" s="183"/>
      <c r="DC805" s="183"/>
      <c r="DD805" s="183"/>
      <c r="DE805" s="183"/>
      <c r="DF805" s="183"/>
      <c r="DG805" s="183"/>
      <c r="DH805" s="183"/>
      <c r="DI805" s="183"/>
      <c r="DJ805" s="183"/>
      <c r="DK805" s="183"/>
      <c r="DL805" s="183"/>
      <c r="DM805" s="183"/>
      <c r="DN805" s="183"/>
      <c r="DO805" s="183"/>
      <c r="DP805" s="183"/>
      <c r="DQ805" s="183"/>
      <c r="DR805" s="183"/>
      <c r="DS805" s="183"/>
      <c r="DT805" s="183"/>
      <c r="DU805" s="183"/>
      <c r="DV805" s="183"/>
      <c r="DW805" s="183"/>
      <c r="DX805" s="183"/>
      <c r="DY805" s="183"/>
      <c r="DZ805" s="183"/>
      <c r="EA805" s="183"/>
      <c r="EB805" s="183"/>
      <c r="EC805" s="183"/>
      <c r="ED805" s="183"/>
      <c r="EE805" s="183"/>
      <c r="EF805" s="183"/>
      <c r="EG805" s="183"/>
      <c r="EH805" s="183"/>
      <c r="EI805" s="183"/>
      <c r="EJ805" s="183"/>
      <c r="EK805" s="183"/>
      <c r="EL805" s="183"/>
      <c r="EM805" s="183"/>
      <c r="EN805" s="183"/>
      <c r="EO805" s="183"/>
      <c r="EP805" s="183"/>
      <c r="EQ805" s="183"/>
      <c r="ER805" s="183"/>
      <c r="ES805" s="183"/>
      <c r="ET805" s="183"/>
      <c r="EU805" s="183"/>
      <c r="EV805" s="183"/>
      <c r="EW805" s="183"/>
      <c r="EX805" s="183"/>
      <c r="EY805" s="183"/>
      <c r="EZ805" s="183"/>
      <c r="FA805" s="183"/>
      <c r="FB805" s="183"/>
      <c r="FC805" s="183"/>
      <c r="FD805" s="183"/>
      <c r="FE805" s="183"/>
      <c r="FF805" s="183"/>
      <c r="FG805" s="183"/>
      <c r="FH805" s="183"/>
      <c r="FI805" s="183"/>
      <c r="FJ805" s="183"/>
      <c r="FK805" s="183"/>
      <c r="FL805" s="183"/>
      <c r="FM805" s="183"/>
      <c r="FN805" s="183"/>
      <c r="FO805" s="183"/>
      <c r="FP805" s="183"/>
      <c r="FQ805" s="183"/>
      <c r="FR805" s="183"/>
      <c r="FS805" s="183"/>
      <c r="FT805" s="183"/>
      <c r="FU805" s="183"/>
      <c r="FV805" s="183"/>
      <c r="FW805" s="183"/>
      <c r="FX805" s="183"/>
      <c r="FY805" s="183"/>
      <c r="FZ805" s="183"/>
      <c r="GA805" s="183"/>
      <c r="GB805" s="183"/>
      <c r="GC805" s="183"/>
      <c r="GD805" s="183"/>
      <c r="GE805" s="183"/>
      <c r="GF805" s="183"/>
      <c r="GG805" s="183"/>
      <c r="GH805" s="183"/>
      <c r="GI805" s="183"/>
      <c r="GJ805" s="183"/>
      <c r="GK805" s="183"/>
      <c r="GL805" s="183"/>
      <c r="GM805" s="183"/>
      <c r="GN805" s="183"/>
      <c r="GO805" s="183"/>
      <c r="GP805" s="183"/>
      <c r="GQ805" s="183"/>
      <c r="GR805" s="183"/>
      <c r="GS805" s="183"/>
      <c r="GT805" s="183"/>
      <c r="GU805" s="183"/>
      <c r="GV805" s="183"/>
      <c r="GW805" s="183"/>
      <c r="GX805" s="183"/>
      <c r="GY805" s="183"/>
      <c r="GZ805" s="183"/>
      <c r="HA805" s="183"/>
      <c r="HB805" s="183"/>
      <c r="HC805" s="183"/>
      <c r="HD805" s="183"/>
      <c r="HE805" s="183"/>
      <c r="HF805" s="183"/>
      <c r="HG805" s="183"/>
      <c r="HH805" s="183"/>
      <c r="HI805" s="183"/>
      <c r="HJ805" s="183"/>
      <c r="HK805" s="183"/>
      <c r="HL805" s="183"/>
      <c r="HM805" s="183"/>
      <c r="HN805" s="183"/>
      <c r="HO805" s="183"/>
      <c r="HP805" s="183"/>
      <c r="HQ805" s="183"/>
      <c r="HR805" s="183"/>
      <c r="HS805" s="183"/>
      <c r="HT805" s="183"/>
      <c r="HU805" s="183"/>
      <c r="HV805" s="183"/>
      <c r="HW805" s="183"/>
      <c r="HX805" s="183"/>
      <c r="HY805" s="183"/>
      <c r="HZ805" s="183"/>
      <c r="IA805" s="183"/>
      <c r="IB805" s="183"/>
      <c r="IC805" s="183"/>
      <c r="ID805" s="183"/>
      <c r="IE805" s="183"/>
      <c r="IF805" s="183"/>
      <c r="IG805" s="183"/>
      <c r="IH805" s="183"/>
      <c r="II805" s="183"/>
      <c r="IJ805" s="183"/>
      <c r="IK805" s="183"/>
      <c r="IL805" s="183"/>
      <c r="IM805" s="183"/>
      <c r="IN805" s="183"/>
      <c r="IO805" s="183"/>
      <c r="IP805" s="183"/>
      <c r="IQ805" s="183"/>
      <c r="IR805" s="183"/>
      <c r="IS805" s="183"/>
      <c r="IT805" s="183"/>
      <c r="IU805" s="183"/>
      <c r="IV805" s="183"/>
      <c r="IW805" s="183"/>
      <c r="IX805" s="183"/>
      <c r="IY805" s="183"/>
      <c r="IZ805" s="183"/>
      <c r="JA805" s="183"/>
      <c r="JB805" s="183"/>
      <c r="JC805" s="183"/>
      <c r="JD805" s="183"/>
      <c r="JE805" s="183"/>
      <c r="JF805" s="183"/>
      <c r="JG805" s="183"/>
      <c r="JH805" s="183"/>
      <c r="JI805" s="183"/>
      <c r="JJ805" s="183"/>
      <c r="JK805" s="183"/>
      <c r="JL805" s="183"/>
      <c r="JM805" s="183"/>
      <c r="JN805" s="183"/>
      <c r="JO805" s="183"/>
      <c r="JP805" s="183"/>
      <c r="JQ805" s="183"/>
      <c r="JR805" s="183"/>
      <c r="JS805" s="183"/>
      <c r="JT805" s="183"/>
      <c r="JU805" s="183"/>
      <c r="JV805" s="183"/>
      <c r="JW805" s="183"/>
      <c r="JX805" s="183"/>
      <c r="JY805" s="183"/>
      <c r="JZ805" s="183"/>
      <c r="KA805" s="183"/>
      <c r="KB805" s="183"/>
      <c r="KC805" s="183"/>
      <c r="KD805" s="183"/>
      <c r="KE805" s="183"/>
      <c r="KF805" s="183"/>
      <c r="KG805" s="183"/>
      <c r="KH805" s="183"/>
      <c r="KI805" s="183"/>
      <c r="KJ805" s="183"/>
      <c r="KK805" s="183"/>
      <c r="KL805" s="183"/>
      <c r="KM805" s="183"/>
      <c r="KN805" s="183"/>
      <c r="KO805" s="183"/>
      <c r="KP805" s="183"/>
      <c r="KQ805" s="183"/>
      <c r="KR805" s="183"/>
      <c r="KS805" s="183"/>
      <c r="KT805" s="183"/>
    </row>
    <row r="806" spans="1:306" s="665" customFormat="1">
      <c r="A806" s="666">
        <v>186</v>
      </c>
      <c r="B806" s="647" t="s">
        <v>146</v>
      </c>
      <c r="C806" s="611">
        <f>SUM(C807:C808)</f>
        <v>0</v>
      </c>
      <c r="D806" s="611">
        <f>SUM(D807:D808)</f>
        <v>0</v>
      </c>
      <c r="E806" s="611">
        <f>SUM(E807:E808)</f>
        <v>0</v>
      </c>
      <c r="F806" s="611">
        <f>SUM(F807:F808)</f>
        <v>0</v>
      </c>
      <c r="G806" s="611">
        <f t="shared" si="39"/>
        <v>0</v>
      </c>
      <c r="H806" s="183"/>
      <c r="I806" s="183"/>
      <c r="J806" s="183"/>
      <c r="K806" s="183"/>
      <c r="L806" s="183"/>
      <c r="M806" s="183"/>
      <c r="N806" s="183"/>
      <c r="O806" s="183"/>
      <c r="P806" s="183"/>
      <c r="Q806" s="183"/>
      <c r="R806" s="183"/>
      <c r="S806" s="183"/>
      <c r="T806" s="183"/>
      <c r="U806" s="183"/>
      <c r="V806" s="183"/>
      <c r="W806" s="183"/>
      <c r="X806" s="183"/>
      <c r="Y806" s="183"/>
      <c r="Z806" s="183"/>
      <c r="AA806" s="183"/>
      <c r="AB806" s="183"/>
      <c r="AC806" s="183"/>
      <c r="AD806" s="183"/>
      <c r="AE806" s="183"/>
      <c r="AF806" s="183"/>
      <c r="AG806" s="183"/>
      <c r="AH806" s="183"/>
      <c r="AI806" s="183"/>
      <c r="AJ806" s="183"/>
      <c r="AK806" s="183"/>
      <c r="AL806" s="183"/>
      <c r="AM806" s="183"/>
      <c r="AN806" s="183"/>
      <c r="AO806" s="183"/>
      <c r="AP806" s="183"/>
      <c r="AQ806" s="183"/>
      <c r="AR806" s="183"/>
      <c r="AS806" s="183"/>
      <c r="AT806" s="183"/>
      <c r="AU806" s="183"/>
      <c r="AV806" s="183"/>
      <c r="AW806" s="183"/>
      <c r="AX806" s="183"/>
      <c r="AY806" s="183"/>
      <c r="AZ806" s="183"/>
      <c r="BA806" s="183"/>
      <c r="BB806" s="183"/>
      <c r="BC806" s="183"/>
      <c r="BD806" s="183"/>
      <c r="BE806" s="183"/>
      <c r="BF806" s="183"/>
      <c r="BG806" s="183"/>
      <c r="BH806" s="183"/>
      <c r="BI806" s="183"/>
      <c r="BJ806" s="183"/>
      <c r="BK806" s="183"/>
      <c r="BL806" s="183"/>
      <c r="BM806" s="183"/>
      <c r="BN806" s="183"/>
      <c r="BO806" s="183"/>
      <c r="BP806" s="183"/>
      <c r="BQ806" s="183"/>
      <c r="BR806" s="183"/>
      <c r="BS806" s="183"/>
      <c r="BT806" s="183"/>
      <c r="BU806" s="183"/>
      <c r="BV806" s="183"/>
      <c r="BW806" s="183"/>
      <c r="BX806" s="183"/>
      <c r="BY806" s="183"/>
      <c r="BZ806" s="183"/>
      <c r="CA806" s="183"/>
      <c r="CB806" s="183"/>
      <c r="CC806" s="183"/>
      <c r="CD806" s="183"/>
      <c r="CE806" s="183"/>
      <c r="CF806" s="183"/>
      <c r="CG806" s="183"/>
      <c r="CH806" s="183"/>
      <c r="CI806" s="183"/>
      <c r="CJ806" s="183"/>
      <c r="CK806" s="183"/>
      <c r="CL806" s="183"/>
      <c r="CM806" s="183"/>
      <c r="CN806" s="183"/>
      <c r="CO806" s="183"/>
      <c r="CP806" s="183"/>
      <c r="CQ806" s="183"/>
      <c r="CR806" s="183"/>
      <c r="CS806" s="183"/>
      <c r="CT806" s="183"/>
      <c r="CU806" s="183"/>
      <c r="CV806" s="183"/>
      <c r="CW806" s="183"/>
      <c r="CX806" s="183"/>
      <c r="CY806" s="183"/>
      <c r="CZ806" s="183"/>
      <c r="DA806" s="183"/>
      <c r="DB806" s="183"/>
      <c r="DC806" s="183"/>
      <c r="DD806" s="183"/>
      <c r="DE806" s="183"/>
      <c r="DF806" s="183"/>
      <c r="DG806" s="183"/>
      <c r="DH806" s="183"/>
      <c r="DI806" s="183"/>
      <c r="DJ806" s="183"/>
      <c r="DK806" s="183"/>
      <c r="DL806" s="183"/>
      <c r="DM806" s="183"/>
      <c r="DN806" s="183"/>
      <c r="DO806" s="183"/>
      <c r="DP806" s="183"/>
      <c r="DQ806" s="183"/>
      <c r="DR806" s="183"/>
      <c r="DS806" s="183"/>
      <c r="DT806" s="183"/>
      <c r="DU806" s="183"/>
      <c r="DV806" s="183"/>
      <c r="DW806" s="183"/>
      <c r="DX806" s="183"/>
      <c r="DY806" s="183"/>
      <c r="DZ806" s="183"/>
      <c r="EA806" s="183"/>
      <c r="EB806" s="183"/>
      <c r="EC806" s="183"/>
      <c r="ED806" s="183"/>
      <c r="EE806" s="183"/>
      <c r="EF806" s="183"/>
      <c r="EG806" s="183"/>
      <c r="EH806" s="183"/>
      <c r="EI806" s="183"/>
      <c r="EJ806" s="183"/>
      <c r="EK806" s="183"/>
      <c r="EL806" s="183"/>
      <c r="EM806" s="183"/>
      <c r="EN806" s="183"/>
      <c r="EO806" s="183"/>
      <c r="EP806" s="183"/>
      <c r="EQ806" s="183"/>
      <c r="ER806" s="183"/>
      <c r="ES806" s="183"/>
      <c r="ET806" s="183"/>
      <c r="EU806" s="183"/>
      <c r="EV806" s="183"/>
      <c r="EW806" s="183"/>
      <c r="EX806" s="183"/>
      <c r="EY806" s="183"/>
      <c r="EZ806" s="183"/>
      <c r="FA806" s="183"/>
      <c r="FB806" s="183"/>
      <c r="FC806" s="183"/>
      <c r="FD806" s="183"/>
      <c r="FE806" s="183"/>
      <c r="FF806" s="183"/>
      <c r="FG806" s="183"/>
      <c r="FH806" s="183"/>
      <c r="FI806" s="183"/>
      <c r="FJ806" s="183"/>
      <c r="FK806" s="183"/>
      <c r="FL806" s="183"/>
      <c r="FM806" s="183"/>
      <c r="FN806" s="183"/>
      <c r="FO806" s="183"/>
      <c r="FP806" s="183"/>
      <c r="FQ806" s="183"/>
      <c r="FR806" s="183"/>
      <c r="FS806" s="183"/>
      <c r="FT806" s="183"/>
      <c r="FU806" s="183"/>
      <c r="FV806" s="183"/>
      <c r="FW806" s="183"/>
      <c r="FX806" s="183"/>
      <c r="FY806" s="183"/>
      <c r="FZ806" s="183"/>
      <c r="GA806" s="183"/>
      <c r="GB806" s="183"/>
      <c r="GC806" s="183"/>
      <c r="GD806" s="183"/>
      <c r="GE806" s="183"/>
      <c r="GF806" s="183"/>
      <c r="GG806" s="183"/>
      <c r="GH806" s="183"/>
      <c r="GI806" s="183"/>
      <c r="GJ806" s="183"/>
      <c r="GK806" s="183"/>
      <c r="GL806" s="183"/>
      <c r="GM806" s="183"/>
      <c r="GN806" s="183"/>
      <c r="GO806" s="183"/>
      <c r="GP806" s="183"/>
      <c r="GQ806" s="183"/>
      <c r="GR806" s="183"/>
      <c r="GS806" s="183"/>
      <c r="GT806" s="183"/>
      <c r="GU806" s="183"/>
      <c r="GV806" s="183"/>
      <c r="GW806" s="183"/>
      <c r="GX806" s="183"/>
      <c r="GY806" s="183"/>
      <c r="GZ806" s="183"/>
      <c r="HA806" s="183"/>
      <c r="HB806" s="183"/>
      <c r="HC806" s="183"/>
      <c r="HD806" s="183"/>
      <c r="HE806" s="183"/>
      <c r="HF806" s="183"/>
      <c r="HG806" s="183"/>
      <c r="HH806" s="183"/>
      <c r="HI806" s="183"/>
      <c r="HJ806" s="183"/>
      <c r="HK806" s="183"/>
      <c r="HL806" s="183"/>
      <c r="HM806" s="183"/>
      <c r="HN806" s="183"/>
      <c r="HO806" s="183"/>
      <c r="HP806" s="183"/>
      <c r="HQ806" s="183"/>
      <c r="HR806" s="183"/>
      <c r="HS806" s="183"/>
      <c r="HT806" s="183"/>
      <c r="HU806" s="183"/>
      <c r="HV806" s="183"/>
      <c r="HW806" s="183"/>
      <c r="HX806" s="183"/>
      <c r="HY806" s="183"/>
      <c r="HZ806" s="183"/>
      <c r="IA806" s="183"/>
      <c r="IB806" s="183"/>
      <c r="IC806" s="183"/>
      <c r="ID806" s="183"/>
      <c r="IE806" s="183"/>
      <c r="IF806" s="183"/>
      <c r="IG806" s="183"/>
      <c r="IH806" s="183"/>
      <c r="II806" s="183"/>
      <c r="IJ806" s="183"/>
      <c r="IK806" s="183"/>
      <c r="IL806" s="183"/>
      <c r="IM806" s="183"/>
      <c r="IN806" s="183"/>
      <c r="IO806" s="183"/>
      <c r="IP806" s="183"/>
      <c r="IQ806" s="183"/>
      <c r="IR806" s="183"/>
      <c r="IS806" s="183"/>
      <c r="IT806" s="183"/>
      <c r="IU806" s="183"/>
      <c r="IV806" s="183"/>
      <c r="IW806" s="183"/>
      <c r="IX806" s="183"/>
      <c r="IY806" s="183"/>
      <c r="IZ806" s="183"/>
      <c r="JA806" s="183"/>
      <c r="JB806" s="183"/>
      <c r="JC806" s="183"/>
      <c r="JD806" s="183"/>
      <c r="JE806" s="183"/>
      <c r="JF806" s="183"/>
      <c r="JG806" s="183"/>
      <c r="JH806" s="183"/>
      <c r="JI806" s="183"/>
      <c r="JJ806" s="183"/>
      <c r="JK806" s="183"/>
      <c r="JL806" s="183"/>
      <c r="JM806" s="183"/>
      <c r="JN806" s="183"/>
      <c r="JO806" s="183"/>
      <c r="JP806" s="183"/>
      <c r="JQ806" s="183"/>
      <c r="JR806" s="183"/>
      <c r="JS806" s="183"/>
      <c r="JT806" s="183"/>
      <c r="JU806" s="183"/>
      <c r="JV806" s="183"/>
      <c r="JW806" s="183"/>
      <c r="JX806" s="183"/>
      <c r="JY806" s="183"/>
      <c r="JZ806" s="183"/>
      <c r="KA806" s="183"/>
      <c r="KB806" s="183"/>
      <c r="KC806" s="183"/>
      <c r="KD806" s="183"/>
      <c r="KE806" s="183"/>
      <c r="KF806" s="183"/>
      <c r="KG806" s="183"/>
      <c r="KH806" s="183"/>
      <c r="KI806" s="183"/>
      <c r="KJ806" s="183"/>
      <c r="KK806" s="183"/>
      <c r="KL806" s="183"/>
      <c r="KM806" s="183"/>
      <c r="KN806" s="183"/>
      <c r="KO806" s="183"/>
      <c r="KP806" s="183"/>
      <c r="KQ806" s="183"/>
      <c r="KR806" s="183"/>
      <c r="KS806" s="183"/>
      <c r="KT806" s="183"/>
    </row>
    <row r="807" spans="1:306">
      <c r="A807" s="664">
        <v>1861</v>
      </c>
      <c r="B807" s="626" t="s">
        <v>151</v>
      </c>
      <c r="C807" s="620"/>
      <c r="D807" s="620"/>
      <c r="E807" s="620"/>
      <c r="F807" s="620"/>
      <c r="G807" s="611">
        <f t="shared" si="39"/>
        <v>0</v>
      </c>
      <c r="H807" s="183"/>
      <c r="K807" s="183"/>
      <c r="L807" s="183"/>
      <c r="M807" s="183"/>
      <c r="N807" s="183"/>
      <c r="O807" s="183"/>
      <c r="P807" s="183"/>
      <c r="Q807" s="183"/>
      <c r="R807" s="183"/>
      <c r="S807" s="183"/>
      <c r="T807" s="183"/>
      <c r="U807" s="183"/>
      <c r="V807" s="183"/>
      <c r="W807" s="183"/>
      <c r="X807" s="183"/>
      <c r="Y807" s="183"/>
      <c r="Z807" s="183"/>
      <c r="AA807" s="183"/>
      <c r="AB807" s="183"/>
      <c r="AC807" s="183"/>
      <c r="AD807" s="183"/>
      <c r="AE807" s="183"/>
      <c r="AF807" s="183"/>
      <c r="AG807" s="183"/>
      <c r="AH807" s="183"/>
      <c r="AI807" s="183"/>
      <c r="AJ807" s="183"/>
      <c r="AK807" s="183"/>
      <c r="AL807" s="183"/>
      <c r="AM807" s="183"/>
      <c r="AN807" s="183"/>
      <c r="AO807" s="183"/>
      <c r="AP807" s="183"/>
      <c r="AQ807" s="183"/>
      <c r="AR807" s="183"/>
      <c r="AS807" s="183"/>
      <c r="AT807" s="183"/>
      <c r="AU807" s="183"/>
      <c r="AV807" s="183"/>
      <c r="AW807" s="183"/>
      <c r="AX807" s="183"/>
      <c r="AY807" s="183"/>
      <c r="AZ807" s="183"/>
      <c r="BA807" s="183"/>
      <c r="BB807" s="183"/>
      <c r="BC807" s="183"/>
      <c r="BD807" s="183"/>
      <c r="BE807" s="183"/>
      <c r="BF807" s="183"/>
      <c r="BG807" s="183"/>
      <c r="BH807" s="183"/>
      <c r="BI807" s="183"/>
      <c r="BJ807" s="183"/>
      <c r="BK807" s="183"/>
      <c r="BL807" s="183"/>
      <c r="BM807" s="183"/>
      <c r="BN807" s="183"/>
      <c r="BO807" s="183"/>
      <c r="BP807" s="183"/>
      <c r="BQ807" s="183"/>
      <c r="BR807" s="183"/>
      <c r="BS807" s="183"/>
      <c r="BT807" s="183"/>
      <c r="BU807" s="183"/>
      <c r="BV807" s="183"/>
      <c r="BW807" s="183"/>
      <c r="BX807" s="183"/>
      <c r="BY807" s="183"/>
      <c r="BZ807" s="183"/>
      <c r="CA807" s="183"/>
      <c r="CB807" s="183"/>
      <c r="CC807" s="183"/>
      <c r="CD807" s="183"/>
      <c r="CE807" s="183"/>
      <c r="CF807" s="183"/>
      <c r="CG807" s="183"/>
      <c r="CH807" s="183"/>
      <c r="CI807" s="183"/>
      <c r="CJ807" s="183"/>
      <c r="CK807" s="183"/>
      <c r="CL807" s="183"/>
      <c r="CM807" s="183"/>
      <c r="CN807" s="183"/>
      <c r="CO807" s="183"/>
      <c r="CP807" s="183"/>
      <c r="CQ807" s="183"/>
      <c r="CR807" s="183"/>
      <c r="CS807" s="183"/>
      <c r="CT807" s="183"/>
      <c r="CU807" s="183"/>
      <c r="CV807" s="183"/>
      <c r="CW807" s="183"/>
      <c r="CX807" s="183"/>
      <c r="CY807" s="183"/>
      <c r="CZ807" s="183"/>
      <c r="DA807" s="183"/>
      <c r="DB807" s="183"/>
      <c r="DC807" s="183"/>
      <c r="DD807" s="183"/>
      <c r="DE807" s="183"/>
      <c r="DF807" s="183"/>
      <c r="DG807" s="183"/>
      <c r="DH807" s="183"/>
      <c r="DI807" s="183"/>
      <c r="DJ807" s="183"/>
      <c r="DK807" s="183"/>
      <c r="DL807" s="183"/>
      <c r="DM807" s="183"/>
      <c r="DN807" s="183"/>
      <c r="DO807" s="183"/>
      <c r="DP807" s="183"/>
      <c r="DQ807" s="183"/>
      <c r="DR807" s="183"/>
      <c r="DS807" s="183"/>
      <c r="DT807" s="183"/>
      <c r="DU807" s="183"/>
      <c r="DV807" s="183"/>
      <c r="DW807" s="183"/>
      <c r="DX807" s="183"/>
      <c r="DY807" s="183"/>
      <c r="DZ807" s="183"/>
      <c r="EA807" s="183"/>
      <c r="EB807" s="183"/>
      <c r="EC807" s="183"/>
      <c r="ED807" s="183"/>
      <c r="EE807" s="183"/>
      <c r="EF807" s="183"/>
      <c r="EG807" s="183"/>
      <c r="EH807" s="183"/>
      <c r="EI807" s="183"/>
      <c r="EJ807" s="183"/>
      <c r="EK807" s="183"/>
      <c r="EL807" s="183"/>
      <c r="EM807" s="183"/>
      <c r="EN807" s="183"/>
      <c r="EO807" s="183"/>
      <c r="EP807" s="183"/>
      <c r="EQ807" s="183"/>
      <c r="ER807" s="183"/>
      <c r="ES807" s="183"/>
      <c r="ET807" s="183"/>
      <c r="EU807" s="183"/>
      <c r="EV807" s="183"/>
      <c r="EW807" s="183"/>
      <c r="EX807" s="183"/>
      <c r="EY807" s="183"/>
      <c r="EZ807" s="183"/>
      <c r="FA807" s="183"/>
      <c r="FB807" s="183"/>
      <c r="FC807" s="183"/>
      <c r="FD807" s="183"/>
      <c r="FE807" s="183"/>
      <c r="FF807" s="183"/>
      <c r="FG807" s="183"/>
      <c r="FH807" s="183"/>
      <c r="FI807" s="183"/>
      <c r="FJ807" s="183"/>
      <c r="FK807" s="183"/>
      <c r="FL807" s="183"/>
      <c r="FM807" s="183"/>
      <c r="FN807" s="183"/>
      <c r="FO807" s="183"/>
      <c r="FP807" s="183"/>
      <c r="FQ807" s="183"/>
      <c r="FR807" s="183"/>
      <c r="FS807" s="183"/>
      <c r="FT807" s="183"/>
      <c r="FU807" s="183"/>
      <c r="FV807" s="183"/>
      <c r="FW807" s="183"/>
      <c r="FX807" s="183"/>
      <c r="FY807" s="183"/>
      <c r="FZ807" s="183"/>
      <c r="GA807" s="183"/>
      <c r="GB807" s="183"/>
      <c r="GC807" s="183"/>
      <c r="GD807" s="183"/>
      <c r="GE807" s="183"/>
      <c r="GF807" s="183"/>
      <c r="GG807" s="183"/>
      <c r="GH807" s="183"/>
      <c r="GI807" s="183"/>
      <c r="GJ807" s="183"/>
      <c r="GK807" s="183"/>
      <c r="GL807" s="183"/>
      <c r="GM807" s="183"/>
      <c r="GN807" s="183"/>
      <c r="GO807" s="183"/>
      <c r="GP807" s="183"/>
      <c r="GQ807" s="183"/>
      <c r="GR807" s="183"/>
      <c r="GS807" s="183"/>
      <c r="GT807" s="183"/>
      <c r="GU807" s="183"/>
      <c r="GV807" s="183"/>
      <c r="GW807" s="183"/>
      <c r="GX807" s="183"/>
      <c r="GY807" s="183"/>
      <c r="GZ807" s="183"/>
      <c r="HA807" s="183"/>
      <c r="HB807" s="183"/>
      <c r="HC807" s="183"/>
      <c r="HD807" s="183"/>
      <c r="HE807" s="183"/>
      <c r="HF807" s="183"/>
      <c r="HG807" s="183"/>
      <c r="HH807" s="183"/>
      <c r="HI807" s="183"/>
      <c r="HJ807" s="183"/>
      <c r="HK807" s="183"/>
      <c r="HL807" s="183"/>
      <c r="HM807" s="183"/>
      <c r="HN807" s="183"/>
      <c r="HO807" s="183"/>
      <c r="HP807" s="183"/>
      <c r="HQ807" s="183"/>
      <c r="HR807" s="183"/>
      <c r="HS807" s="183"/>
      <c r="HT807" s="183"/>
      <c r="HU807" s="183"/>
      <c r="HV807" s="183"/>
      <c r="HW807" s="183"/>
      <c r="HX807" s="183"/>
      <c r="HY807" s="183"/>
      <c r="HZ807" s="183"/>
      <c r="IA807" s="183"/>
      <c r="IB807" s="183"/>
      <c r="IC807" s="183"/>
      <c r="ID807" s="183"/>
      <c r="IE807" s="183"/>
      <c r="IF807" s="183"/>
      <c r="IG807" s="183"/>
      <c r="IH807" s="183"/>
      <c r="II807" s="183"/>
      <c r="IJ807" s="183"/>
      <c r="IK807" s="183"/>
      <c r="IL807" s="183"/>
      <c r="IM807" s="183"/>
      <c r="IN807" s="183"/>
      <c r="IO807" s="183"/>
      <c r="IP807" s="183"/>
      <c r="IQ807" s="183"/>
      <c r="IR807" s="183"/>
      <c r="IS807" s="183"/>
      <c r="IT807" s="183"/>
      <c r="IU807" s="183"/>
      <c r="IV807" s="183"/>
      <c r="IW807" s="183"/>
      <c r="IX807" s="183"/>
      <c r="IY807" s="183"/>
      <c r="IZ807" s="183"/>
      <c r="JA807" s="183"/>
      <c r="JB807" s="183"/>
      <c r="JC807" s="183"/>
      <c r="JD807" s="183"/>
      <c r="JE807" s="183"/>
      <c r="JF807" s="183"/>
      <c r="JG807" s="183"/>
      <c r="JH807" s="183"/>
      <c r="JI807" s="183"/>
      <c r="JJ807" s="183"/>
      <c r="JK807" s="183"/>
      <c r="JL807" s="183"/>
      <c r="JM807" s="183"/>
      <c r="JN807" s="183"/>
      <c r="JO807" s="183"/>
      <c r="JP807" s="183"/>
      <c r="JQ807" s="183"/>
      <c r="JR807" s="183"/>
      <c r="JS807" s="183"/>
      <c r="JT807" s="183"/>
      <c r="JU807" s="183"/>
      <c r="JV807" s="183"/>
      <c r="JW807" s="183"/>
      <c r="JX807" s="183"/>
      <c r="JY807" s="183"/>
      <c r="JZ807" s="183"/>
      <c r="KA807" s="183"/>
      <c r="KB807" s="183"/>
      <c r="KC807" s="183"/>
      <c r="KD807" s="183"/>
      <c r="KE807" s="183"/>
      <c r="KF807" s="183"/>
      <c r="KG807" s="183"/>
      <c r="KH807" s="183"/>
      <c r="KI807" s="183"/>
      <c r="KJ807" s="183"/>
      <c r="KK807" s="183"/>
      <c r="KL807" s="183"/>
      <c r="KM807" s="183"/>
      <c r="KN807" s="183"/>
      <c r="KO807" s="183"/>
      <c r="KP807" s="183"/>
      <c r="KQ807" s="183"/>
      <c r="KR807" s="183"/>
      <c r="KS807" s="183"/>
      <c r="KT807" s="183"/>
    </row>
    <row r="808" spans="1:306">
      <c r="A808" s="663">
        <v>1862</v>
      </c>
      <c r="B808" s="626" t="s">
        <v>369</v>
      </c>
      <c r="C808" s="620"/>
      <c r="D808" s="620"/>
      <c r="E808" s="620"/>
      <c r="F808" s="620"/>
      <c r="G808" s="611">
        <f t="shared" si="39"/>
        <v>0</v>
      </c>
      <c r="H808" s="183"/>
      <c r="K808" s="183"/>
      <c r="L808" s="183"/>
      <c r="M808" s="183"/>
      <c r="N808" s="183"/>
      <c r="O808" s="183"/>
      <c r="P808" s="183"/>
      <c r="Q808" s="183"/>
      <c r="R808" s="183"/>
      <c r="S808" s="183"/>
      <c r="T808" s="183"/>
      <c r="U808" s="183"/>
      <c r="V808" s="183"/>
      <c r="W808" s="183"/>
      <c r="X808" s="183"/>
      <c r="Y808" s="183"/>
      <c r="Z808" s="183"/>
      <c r="AA808" s="183"/>
      <c r="AB808" s="183"/>
      <c r="AC808" s="183"/>
      <c r="AD808" s="183"/>
      <c r="AE808" s="183"/>
      <c r="AF808" s="183"/>
      <c r="AG808" s="183"/>
      <c r="AH808" s="183"/>
      <c r="AI808" s="183"/>
      <c r="AJ808" s="183"/>
      <c r="AK808" s="183"/>
      <c r="AL808" s="183"/>
      <c r="AM808" s="183"/>
      <c r="AN808" s="183"/>
      <c r="AO808" s="183"/>
      <c r="AP808" s="183"/>
      <c r="AQ808" s="183"/>
      <c r="AR808" s="183"/>
      <c r="AS808" s="183"/>
      <c r="AT808" s="183"/>
      <c r="AU808" s="183"/>
      <c r="AV808" s="183"/>
      <c r="AW808" s="183"/>
      <c r="AX808" s="183"/>
      <c r="AY808" s="183"/>
      <c r="AZ808" s="183"/>
      <c r="BA808" s="183"/>
      <c r="BB808" s="183"/>
      <c r="BC808" s="183"/>
      <c r="BD808" s="183"/>
      <c r="BE808" s="183"/>
      <c r="BF808" s="183"/>
      <c r="BG808" s="183"/>
      <c r="BH808" s="183"/>
      <c r="BI808" s="183"/>
      <c r="BJ808" s="183"/>
      <c r="BK808" s="183"/>
      <c r="BL808" s="183"/>
      <c r="BM808" s="183"/>
      <c r="BN808" s="183"/>
      <c r="BO808" s="183"/>
      <c r="BP808" s="183"/>
      <c r="BQ808" s="183"/>
      <c r="BR808" s="183"/>
      <c r="BS808" s="183"/>
      <c r="BT808" s="183"/>
      <c r="BU808" s="183"/>
      <c r="BV808" s="183"/>
      <c r="BW808" s="183"/>
      <c r="BX808" s="183"/>
      <c r="BY808" s="183"/>
      <c r="BZ808" s="183"/>
      <c r="CA808" s="183"/>
      <c r="CB808" s="183"/>
      <c r="CC808" s="183"/>
      <c r="CD808" s="183"/>
      <c r="CE808" s="183"/>
      <c r="CF808" s="183"/>
      <c r="CG808" s="183"/>
      <c r="CH808" s="183"/>
      <c r="CI808" s="183"/>
      <c r="CJ808" s="183"/>
      <c r="CK808" s="183"/>
      <c r="CL808" s="183"/>
      <c r="CM808" s="183"/>
      <c r="CN808" s="183"/>
      <c r="CO808" s="183"/>
      <c r="CP808" s="183"/>
      <c r="CQ808" s="183"/>
      <c r="CR808" s="183"/>
      <c r="CS808" s="183"/>
      <c r="CT808" s="183"/>
      <c r="CU808" s="183"/>
      <c r="CV808" s="183"/>
      <c r="CW808" s="183"/>
      <c r="CX808" s="183"/>
      <c r="CY808" s="183"/>
      <c r="CZ808" s="183"/>
      <c r="DA808" s="183"/>
      <c r="DB808" s="183"/>
      <c r="DC808" s="183"/>
      <c r="DD808" s="183"/>
      <c r="DE808" s="183"/>
      <c r="DF808" s="183"/>
      <c r="DG808" s="183"/>
      <c r="DH808" s="183"/>
      <c r="DI808" s="183"/>
      <c r="DJ808" s="183"/>
      <c r="DK808" s="183"/>
      <c r="DL808" s="183"/>
      <c r="DM808" s="183"/>
      <c r="DN808" s="183"/>
      <c r="DO808" s="183"/>
      <c r="DP808" s="183"/>
      <c r="DQ808" s="183"/>
      <c r="DR808" s="183"/>
      <c r="DS808" s="183"/>
      <c r="DT808" s="183"/>
      <c r="DU808" s="183"/>
      <c r="DV808" s="183"/>
      <c r="DW808" s="183"/>
      <c r="DX808" s="183"/>
      <c r="DY808" s="183"/>
      <c r="DZ808" s="183"/>
      <c r="EA808" s="183"/>
      <c r="EB808" s="183"/>
      <c r="EC808" s="183"/>
      <c r="ED808" s="183"/>
      <c r="EE808" s="183"/>
      <c r="EF808" s="183"/>
      <c r="EG808" s="183"/>
      <c r="EH808" s="183"/>
      <c r="EI808" s="183"/>
      <c r="EJ808" s="183"/>
      <c r="EK808" s="183"/>
      <c r="EL808" s="183"/>
      <c r="EM808" s="183"/>
      <c r="EN808" s="183"/>
      <c r="EO808" s="183"/>
      <c r="EP808" s="183"/>
      <c r="EQ808" s="183"/>
      <c r="ER808" s="183"/>
      <c r="ES808" s="183"/>
      <c r="ET808" s="183"/>
      <c r="EU808" s="183"/>
      <c r="EV808" s="183"/>
      <c r="EW808" s="183"/>
      <c r="EX808" s="183"/>
      <c r="EY808" s="183"/>
      <c r="EZ808" s="183"/>
      <c r="FA808" s="183"/>
      <c r="FB808" s="183"/>
      <c r="FC808" s="183"/>
      <c r="FD808" s="183"/>
      <c r="FE808" s="183"/>
      <c r="FF808" s="183"/>
      <c r="FG808" s="183"/>
      <c r="FH808" s="183"/>
      <c r="FI808" s="183"/>
      <c r="FJ808" s="183"/>
      <c r="FK808" s="183"/>
      <c r="FL808" s="183"/>
      <c r="FM808" s="183"/>
      <c r="FN808" s="183"/>
      <c r="FO808" s="183"/>
      <c r="FP808" s="183"/>
      <c r="FQ808" s="183"/>
      <c r="FR808" s="183"/>
      <c r="FS808" s="183"/>
      <c r="FT808" s="183"/>
      <c r="FU808" s="183"/>
      <c r="FV808" s="183"/>
      <c r="FW808" s="183"/>
      <c r="FX808" s="183"/>
      <c r="FY808" s="183"/>
      <c r="FZ808" s="183"/>
      <c r="GA808" s="183"/>
      <c r="GB808" s="183"/>
      <c r="GC808" s="183"/>
      <c r="GD808" s="183"/>
      <c r="GE808" s="183"/>
      <c r="GF808" s="183"/>
      <c r="GG808" s="183"/>
      <c r="GH808" s="183"/>
      <c r="GI808" s="183"/>
      <c r="GJ808" s="183"/>
      <c r="GK808" s="183"/>
      <c r="GL808" s="183"/>
      <c r="GM808" s="183"/>
      <c r="GN808" s="183"/>
      <c r="GO808" s="183"/>
      <c r="GP808" s="183"/>
      <c r="GQ808" s="183"/>
      <c r="GR808" s="183"/>
      <c r="GS808" s="183"/>
      <c r="GT808" s="183"/>
      <c r="GU808" s="183"/>
      <c r="GV808" s="183"/>
      <c r="GW808" s="183"/>
      <c r="GX808" s="183"/>
      <c r="GY808" s="183"/>
      <c r="GZ808" s="183"/>
      <c r="HA808" s="183"/>
      <c r="HB808" s="183"/>
      <c r="HC808" s="183"/>
      <c r="HD808" s="183"/>
      <c r="HE808" s="183"/>
      <c r="HF808" s="183"/>
      <c r="HG808" s="183"/>
      <c r="HH808" s="183"/>
      <c r="HI808" s="183"/>
      <c r="HJ808" s="183"/>
      <c r="HK808" s="183"/>
      <c r="HL808" s="183"/>
      <c r="HM808" s="183"/>
      <c r="HN808" s="183"/>
      <c r="HO808" s="183"/>
      <c r="HP808" s="183"/>
      <c r="HQ808" s="183"/>
      <c r="HR808" s="183"/>
      <c r="HS808" s="183"/>
      <c r="HT808" s="183"/>
      <c r="HU808" s="183"/>
      <c r="HV808" s="183"/>
      <c r="HW808" s="183"/>
      <c r="HX808" s="183"/>
      <c r="HY808" s="183"/>
      <c r="HZ808" s="183"/>
      <c r="IA808" s="183"/>
      <c r="IB808" s="183"/>
      <c r="IC808" s="183"/>
      <c r="ID808" s="183"/>
      <c r="IE808" s="183"/>
      <c r="IF808" s="183"/>
      <c r="IG808" s="183"/>
      <c r="IH808" s="183"/>
      <c r="II808" s="183"/>
      <c r="IJ808" s="183"/>
      <c r="IK808" s="183"/>
      <c r="IL808" s="183"/>
      <c r="IM808" s="183"/>
      <c r="IN808" s="183"/>
      <c r="IO808" s="183"/>
      <c r="IP808" s="183"/>
      <c r="IQ808" s="183"/>
      <c r="IR808" s="183"/>
      <c r="IS808" s="183"/>
      <c r="IT808" s="183"/>
      <c r="IU808" s="183"/>
      <c r="IV808" s="183"/>
      <c r="IW808" s="183"/>
      <c r="IX808" s="183"/>
      <c r="IY808" s="183"/>
      <c r="IZ808" s="183"/>
      <c r="JA808" s="183"/>
      <c r="JB808" s="183"/>
      <c r="JC808" s="183"/>
      <c r="JD808" s="183"/>
      <c r="JE808" s="183"/>
      <c r="JF808" s="183"/>
      <c r="JG808" s="183"/>
      <c r="JH808" s="183"/>
      <c r="JI808" s="183"/>
      <c r="JJ808" s="183"/>
      <c r="JK808" s="183"/>
      <c r="JL808" s="183"/>
      <c r="JM808" s="183"/>
      <c r="JN808" s="183"/>
      <c r="JO808" s="183"/>
      <c r="JP808" s="183"/>
      <c r="JQ808" s="183"/>
      <c r="JR808" s="183"/>
      <c r="JS808" s="183"/>
      <c r="JT808" s="183"/>
      <c r="JU808" s="183"/>
      <c r="JV808" s="183"/>
      <c r="JW808" s="183"/>
      <c r="JX808" s="183"/>
      <c r="JY808" s="183"/>
      <c r="JZ808" s="183"/>
      <c r="KA808" s="183"/>
      <c r="KB808" s="183"/>
      <c r="KC808" s="183"/>
      <c r="KD808" s="183"/>
      <c r="KE808" s="183"/>
      <c r="KF808" s="183"/>
      <c r="KG808" s="183"/>
      <c r="KH808" s="183"/>
      <c r="KI808" s="183"/>
      <c r="KJ808" s="183"/>
      <c r="KK808" s="183"/>
      <c r="KL808" s="183"/>
      <c r="KM808" s="183"/>
      <c r="KN808" s="183"/>
      <c r="KO808" s="183"/>
      <c r="KP808" s="183"/>
      <c r="KQ808" s="183"/>
      <c r="KR808" s="183"/>
      <c r="KS808" s="183"/>
      <c r="KT808" s="183"/>
    </row>
    <row r="809" spans="1:306">
      <c r="A809" s="660">
        <v>2</v>
      </c>
      <c r="B809" s="645" t="s">
        <v>177</v>
      </c>
      <c r="C809" s="611">
        <f>C810+C856+C909</f>
        <v>0</v>
      </c>
      <c r="D809" s="611">
        <f>D810+D856+D909</f>
        <v>0</v>
      </c>
      <c r="E809" s="611">
        <f>E810+E856+E909</f>
        <v>0</v>
      </c>
      <c r="F809" s="611">
        <f>F810+F856+F909</f>
        <v>0</v>
      </c>
      <c r="G809" s="611">
        <f t="shared" si="39"/>
        <v>0</v>
      </c>
      <c r="H809" s="183"/>
      <c r="K809" s="183"/>
      <c r="L809" s="183"/>
      <c r="M809" s="183"/>
      <c r="N809" s="183"/>
      <c r="O809" s="183"/>
      <c r="P809" s="183"/>
      <c r="Q809" s="183"/>
      <c r="R809" s="183"/>
      <c r="S809" s="183"/>
      <c r="T809" s="183"/>
      <c r="U809" s="183"/>
      <c r="V809" s="183"/>
      <c r="W809" s="183"/>
      <c r="X809" s="183"/>
      <c r="Y809" s="183"/>
      <c r="Z809" s="183"/>
      <c r="AA809" s="183"/>
      <c r="AB809" s="183"/>
      <c r="AC809" s="183"/>
      <c r="AD809" s="183"/>
      <c r="AE809" s="183"/>
      <c r="AF809" s="183"/>
      <c r="AG809" s="183"/>
      <c r="AH809" s="183"/>
      <c r="AI809" s="183"/>
      <c r="AJ809" s="183"/>
      <c r="AK809" s="183"/>
      <c r="AL809" s="183"/>
      <c r="AM809" s="183"/>
      <c r="AN809" s="183"/>
      <c r="AO809" s="183"/>
      <c r="AP809" s="183"/>
      <c r="AQ809" s="183"/>
      <c r="AR809" s="183"/>
      <c r="AS809" s="183"/>
      <c r="AT809" s="183"/>
      <c r="AU809" s="183"/>
      <c r="AV809" s="183"/>
      <c r="AW809" s="183"/>
      <c r="AX809" s="183"/>
      <c r="AY809" s="183"/>
      <c r="AZ809" s="183"/>
      <c r="BA809" s="183"/>
      <c r="BB809" s="183"/>
      <c r="BC809" s="183"/>
      <c r="BD809" s="183"/>
      <c r="BE809" s="183"/>
      <c r="BF809" s="183"/>
      <c r="BG809" s="183"/>
      <c r="BH809" s="183"/>
      <c r="BI809" s="183"/>
      <c r="BJ809" s="183"/>
      <c r="BK809" s="183"/>
      <c r="BL809" s="183"/>
      <c r="BM809" s="183"/>
      <c r="BN809" s="183"/>
      <c r="BO809" s="183"/>
      <c r="BP809" s="183"/>
      <c r="BQ809" s="183"/>
      <c r="BR809" s="183"/>
      <c r="BS809" s="183"/>
      <c r="BT809" s="183"/>
      <c r="BU809" s="183"/>
      <c r="BV809" s="183"/>
      <c r="BW809" s="183"/>
      <c r="BX809" s="183"/>
      <c r="BY809" s="183"/>
      <c r="BZ809" s="183"/>
      <c r="CA809" s="183"/>
      <c r="CB809" s="183"/>
      <c r="CC809" s="183"/>
      <c r="CD809" s="183"/>
      <c r="CE809" s="183"/>
      <c r="CF809" s="183"/>
      <c r="CG809" s="183"/>
      <c r="CH809" s="183"/>
      <c r="CI809" s="183"/>
      <c r="CJ809" s="183"/>
      <c r="CK809" s="183"/>
      <c r="CL809" s="183"/>
      <c r="CM809" s="183"/>
      <c r="CN809" s="183"/>
      <c r="CO809" s="183"/>
      <c r="CP809" s="183"/>
      <c r="CQ809" s="183"/>
      <c r="CR809" s="183"/>
      <c r="CS809" s="183"/>
      <c r="CT809" s="183"/>
      <c r="CU809" s="183"/>
      <c r="CV809" s="183"/>
      <c r="CW809" s="183"/>
      <c r="CX809" s="183"/>
      <c r="CY809" s="183"/>
      <c r="CZ809" s="183"/>
      <c r="DA809" s="183"/>
      <c r="DB809" s="183"/>
      <c r="DC809" s="183"/>
      <c r="DD809" s="183"/>
      <c r="DE809" s="183"/>
      <c r="DF809" s="183"/>
      <c r="DG809" s="183"/>
      <c r="DH809" s="183"/>
      <c r="DI809" s="183"/>
      <c r="DJ809" s="183"/>
      <c r="DK809" s="183"/>
      <c r="DL809" s="183"/>
      <c r="DM809" s="183"/>
      <c r="DN809" s="183"/>
      <c r="DO809" s="183"/>
      <c r="DP809" s="183"/>
      <c r="DQ809" s="183"/>
      <c r="DR809" s="183"/>
      <c r="DS809" s="183"/>
      <c r="DT809" s="183"/>
      <c r="DU809" s="183"/>
      <c r="DV809" s="183"/>
      <c r="DW809" s="183"/>
      <c r="DX809" s="183"/>
      <c r="DY809" s="183"/>
      <c r="DZ809" s="183"/>
      <c r="EA809" s="183"/>
      <c r="EB809" s="183"/>
      <c r="EC809" s="183"/>
      <c r="ED809" s="183"/>
      <c r="EE809" s="183"/>
      <c r="EF809" s="183"/>
      <c r="EG809" s="183"/>
      <c r="EH809" s="183"/>
      <c r="EI809" s="183"/>
      <c r="EJ809" s="183"/>
      <c r="EK809" s="183"/>
      <c r="EL809" s="183"/>
      <c r="EM809" s="183"/>
      <c r="EN809" s="183"/>
      <c r="EO809" s="183"/>
      <c r="EP809" s="183"/>
      <c r="EQ809" s="183"/>
      <c r="ER809" s="183"/>
      <c r="ES809" s="183"/>
      <c r="ET809" s="183"/>
      <c r="EU809" s="183"/>
      <c r="EV809" s="183"/>
      <c r="EW809" s="183"/>
      <c r="EX809" s="183"/>
      <c r="EY809" s="183"/>
      <c r="EZ809" s="183"/>
      <c r="FA809" s="183"/>
      <c r="FB809" s="183"/>
      <c r="FC809" s="183"/>
      <c r="FD809" s="183"/>
      <c r="FE809" s="183"/>
      <c r="FF809" s="183"/>
      <c r="FG809" s="183"/>
      <c r="FH809" s="183"/>
      <c r="FI809" s="183"/>
      <c r="FJ809" s="183"/>
      <c r="FK809" s="183"/>
      <c r="FL809" s="183"/>
      <c r="FM809" s="183"/>
      <c r="FN809" s="183"/>
      <c r="FO809" s="183"/>
      <c r="FP809" s="183"/>
      <c r="FQ809" s="183"/>
      <c r="FR809" s="183"/>
      <c r="FS809" s="183"/>
      <c r="FT809" s="183"/>
      <c r="FU809" s="183"/>
      <c r="FV809" s="183"/>
      <c r="FW809" s="183"/>
      <c r="FX809" s="183"/>
      <c r="FY809" s="183"/>
      <c r="FZ809" s="183"/>
      <c r="GA809" s="183"/>
      <c r="GB809" s="183"/>
      <c r="GC809" s="183"/>
      <c r="GD809" s="183"/>
      <c r="GE809" s="183"/>
      <c r="GF809" s="183"/>
      <c r="GG809" s="183"/>
      <c r="GH809" s="183"/>
      <c r="GI809" s="183"/>
      <c r="GJ809" s="183"/>
      <c r="GK809" s="183"/>
      <c r="GL809" s="183"/>
      <c r="GM809" s="183"/>
      <c r="GN809" s="183"/>
      <c r="GO809" s="183"/>
      <c r="GP809" s="183"/>
      <c r="GQ809" s="183"/>
      <c r="GR809" s="183"/>
      <c r="GS809" s="183"/>
      <c r="GT809" s="183"/>
      <c r="GU809" s="183"/>
      <c r="GV809" s="183"/>
      <c r="GW809" s="183"/>
      <c r="GX809" s="183"/>
      <c r="GY809" s="183"/>
      <c r="GZ809" s="183"/>
      <c r="HA809" s="183"/>
      <c r="HB809" s="183"/>
      <c r="HC809" s="183"/>
      <c r="HD809" s="183"/>
      <c r="HE809" s="183"/>
      <c r="HF809" s="183"/>
      <c r="HG809" s="183"/>
      <c r="HH809" s="183"/>
      <c r="HI809" s="183"/>
      <c r="HJ809" s="183"/>
      <c r="HK809" s="183"/>
      <c r="HL809" s="183"/>
      <c r="HM809" s="183"/>
      <c r="HN809" s="183"/>
      <c r="HO809" s="183"/>
      <c r="HP809" s="183"/>
      <c r="HQ809" s="183"/>
      <c r="HR809" s="183"/>
      <c r="HS809" s="183"/>
      <c r="HT809" s="183"/>
      <c r="HU809" s="183"/>
      <c r="HV809" s="183"/>
      <c r="HW809" s="183"/>
      <c r="HX809" s="183"/>
      <c r="HY809" s="183"/>
      <c r="HZ809" s="183"/>
      <c r="IA809" s="183"/>
      <c r="IB809" s="183"/>
      <c r="IC809" s="183"/>
      <c r="ID809" s="183"/>
      <c r="IE809" s="183"/>
      <c r="IF809" s="183"/>
      <c r="IG809" s="183"/>
      <c r="IH809" s="183"/>
      <c r="II809" s="183"/>
      <c r="IJ809" s="183"/>
      <c r="IK809" s="183"/>
      <c r="IL809" s="183"/>
      <c r="IM809" s="183"/>
      <c r="IN809" s="183"/>
      <c r="IO809" s="183"/>
      <c r="IP809" s="183"/>
      <c r="IQ809" s="183"/>
      <c r="IR809" s="183"/>
      <c r="IS809" s="183"/>
      <c r="IT809" s="183"/>
      <c r="IU809" s="183"/>
      <c r="IV809" s="183"/>
      <c r="IW809" s="183"/>
      <c r="IX809" s="183"/>
      <c r="IY809" s="183"/>
      <c r="IZ809" s="183"/>
      <c r="JA809" s="183"/>
      <c r="JB809" s="183"/>
      <c r="JC809" s="183"/>
      <c r="JD809" s="183"/>
      <c r="JE809" s="183"/>
      <c r="JF809" s="183"/>
      <c r="JG809" s="183"/>
      <c r="JH809" s="183"/>
      <c r="JI809" s="183"/>
      <c r="JJ809" s="183"/>
      <c r="JK809" s="183"/>
      <c r="JL809" s="183"/>
      <c r="JM809" s="183"/>
      <c r="JN809" s="183"/>
      <c r="JO809" s="183"/>
      <c r="JP809" s="183"/>
      <c r="JQ809" s="183"/>
      <c r="JR809" s="183"/>
      <c r="JS809" s="183"/>
      <c r="JT809" s="183"/>
      <c r="JU809" s="183"/>
      <c r="JV809" s="183"/>
      <c r="JW809" s="183"/>
      <c r="JX809" s="183"/>
      <c r="JY809" s="183"/>
      <c r="JZ809" s="183"/>
      <c r="KA809" s="183"/>
      <c r="KB809" s="183"/>
      <c r="KC809" s="183"/>
      <c r="KD809" s="183"/>
      <c r="KE809" s="183"/>
      <c r="KF809" s="183"/>
      <c r="KG809" s="183"/>
      <c r="KH809" s="183"/>
      <c r="KI809" s="183"/>
      <c r="KJ809" s="183"/>
      <c r="KK809" s="183"/>
      <c r="KL809" s="183"/>
      <c r="KM809" s="183"/>
      <c r="KN809" s="183"/>
      <c r="KO809" s="183"/>
      <c r="KP809" s="183"/>
      <c r="KQ809" s="183"/>
      <c r="KR809" s="183"/>
      <c r="KS809" s="183"/>
      <c r="KT809" s="183"/>
    </row>
    <row r="810" spans="1:306">
      <c r="A810" s="649">
        <v>26</v>
      </c>
      <c r="B810" s="624" t="s">
        <v>215</v>
      </c>
      <c r="C810" s="611">
        <f>C811+C821+C831+C841+C851</f>
        <v>0</v>
      </c>
      <c r="D810" s="611">
        <f>D811+D821+D831+D841+D851</f>
        <v>0</v>
      </c>
      <c r="E810" s="611">
        <f>E811+E821+E831+E841+E851</f>
        <v>0</v>
      </c>
      <c r="F810" s="611">
        <f>F811+F821+F831+F841+F851</f>
        <v>0</v>
      </c>
      <c r="G810" s="611">
        <f t="shared" si="39"/>
        <v>0</v>
      </c>
      <c r="H810" s="183"/>
      <c r="K810" s="183"/>
      <c r="L810" s="183"/>
      <c r="M810" s="183"/>
      <c r="N810" s="183"/>
      <c r="O810" s="183"/>
      <c r="P810" s="183"/>
      <c r="Q810" s="183"/>
      <c r="R810" s="183"/>
      <c r="S810" s="183"/>
      <c r="T810" s="183"/>
      <c r="U810" s="183"/>
      <c r="V810" s="183"/>
      <c r="W810" s="183"/>
      <c r="X810" s="183"/>
      <c r="Y810" s="183"/>
      <c r="Z810" s="183"/>
      <c r="AA810" s="183"/>
      <c r="AB810" s="183"/>
      <c r="AC810" s="183"/>
      <c r="AD810" s="183"/>
      <c r="AE810" s="183"/>
      <c r="AF810" s="183"/>
      <c r="AG810" s="183"/>
      <c r="AH810" s="183"/>
      <c r="AI810" s="183"/>
      <c r="AJ810" s="183"/>
      <c r="AK810" s="183"/>
      <c r="AL810" s="183"/>
      <c r="AM810" s="183"/>
      <c r="AN810" s="183"/>
      <c r="AO810" s="183"/>
      <c r="AP810" s="183"/>
      <c r="AQ810" s="183"/>
      <c r="AR810" s="183"/>
      <c r="AS810" s="183"/>
      <c r="AT810" s="183"/>
      <c r="AU810" s="183"/>
      <c r="AV810" s="183"/>
      <c r="AW810" s="183"/>
      <c r="AX810" s="183"/>
      <c r="AY810" s="183"/>
      <c r="AZ810" s="183"/>
      <c r="BA810" s="183"/>
      <c r="BB810" s="183"/>
      <c r="BC810" s="183"/>
      <c r="BD810" s="183"/>
      <c r="BE810" s="183"/>
      <c r="BF810" s="183"/>
      <c r="BG810" s="183"/>
      <c r="BH810" s="183"/>
      <c r="BI810" s="183"/>
      <c r="BJ810" s="183"/>
      <c r="BK810" s="183"/>
      <c r="BL810" s="183"/>
      <c r="BM810" s="183"/>
      <c r="BN810" s="183"/>
      <c r="BO810" s="183"/>
      <c r="BP810" s="183"/>
      <c r="BQ810" s="183"/>
      <c r="BR810" s="183"/>
      <c r="BS810" s="183"/>
      <c r="BT810" s="183"/>
      <c r="BU810" s="183"/>
      <c r="BV810" s="183"/>
      <c r="BW810" s="183"/>
      <c r="BX810" s="183"/>
      <c r="BY810" s="183"/>
      <c r="BZ810" s="183"/>
      <c r="CA810" s="183"/>
      <c r="CB810" s="183"/>
      <c r="CC810" s="183"/>
      <c r="CD810" s="183"/>
      <c r="CE810" s="183"/>
      <c r="CF810" s="183"/>
      <c r="CG810" s="183"/>
      <c r="CH810" s="183"/>
      <c r="CI810" s="183"/>
      <c r="CJ810" s="183"/>
      <c r="CK810" s="183"/>
      <c r="CL810" s="183"/>
      <c r="CM810" s="183"/>
      <c r="CN810" s="183"/>
      <c r="CO810" s="183"/>
      <c r="CP810" s="183"/>
      <c r="CQ810" s="183"/>
      <c r="CR810" s="183"/>
      <c r="CS810" s="183"/>
      <c r="CT810" s="183"/>
      <c r="CU810" s="183"/>
      <c r="CV810" s="183"/>
      <c r="CW810" s="183"/>
      <c r="CX810" s="183"/>
      <c r="CY810" s="183"/>
      <c r="CZ810" s="183"/>
      <c r="DA810" s="183"/>
      <c r="DB810" s="183"/>
      <c r="DC810" s="183"/>
      <c r="DD810" s="183"/>
      <c r="DE810" s="183"/>
      <c r="DF810" s="183"/>
      <c r="DG810" s="183"/>
      <c r="DH810" s="183"/>
      <c r="DI810" s="183"/>
      <c r="DJ810" s="183"/>
      <c r="DK810" s="183"/>
      <c r="DL810" s="183"/>
      <c r="DM810" s="183"/>
      <c r="DN810" s="183"/>
      <c r="DO810" s="183"/>
      <c r="DP810" s="183"/>
      <c r="DQ810" s="183"/>
      <c r="DR810" s="183"/>
      <c r="DS810" s="183"/>
      <c r="DT810" s="183"/>
      <c r="DU810" s="183"/>
      <c r="DV810" s="183"/>
      <c r="DW810" s="183"/>
      <c r="DX810" s="183"/>
      <c r="DY810" s="183"/>
      <c r="DZ810" s="183"/>
      <c r="EA810" s="183"/>
      <c r="EB810" s="183"/>
      <c r="EC810" s="183"/>
      <c r="ED810" s="183"/>
      <c r="EE810" s="183"/>
      <c r="EF810" s="183"/>
      <c r="EG810" s="183"/>
      <c r="EH810" s="183"/>
      <c r="EI810" s="183"/>
      <c r="EJ810" s="183"/>
      <c r="EK810" s="183"/>
      <c r="EL810" s="183"/>
      <c r="EM810" s="183"/>
      <c r="EN810" s="183"/>
      <c r="EO810" s="183"/>
      <c r="EP810" s="183"/>
      <c r="EQ810" s="183"/>
      <c r="ER810" s="183"/>
      <c r="ES810" s="183"/>
      <c r="ET810" s="183"/>
      <c r="EU810" s="183"/>
      <c r="EV810" s="183"/>
      <c r="EW810" s="183"/>
      <c r="EX810" s="183"/>
      <c r="EY810" s="183"/>
      <c r="EZ810" s="183"/>
      <c r="FA810" s="183"/>
      <c r="FB810" s="183"/>
      <c r="FC810" s="183"/>
      <c r="FD810" s="183"/>
      <c r="FE810" s="183"/>
      <c r="FF810" s="183"/>
      <c r="FG810" s="183"/>
      <c r="FH810" s="183"/>
      <c r="FI810" s="183"/>
      <c r="FJ810" s="183"/>
      <c r="FK810" s="183"/>
      <c r="FL810" s="183"/>
      <c r="FM810" s="183"/>
      <c r="FN810" s="183"/>
      <c r="FO810" s="183"/>
      <c r="FP810" s="183"/>
      <c r="FQ810" s="183"/>
      <c r="FR810" s="183"/>
      <c r="FS810" s="183"/>
      <c r="FT810" s="183"/>
      <c r="FU810" s="183"/>
      <c r="FV810" s="183"/>
      <c r="FW810" s="183"/>
      <c r="FX810" s="183"/>
      <c r="FY810" s="183"/>
      <c r="FZ810" s="183"/>
      <c r="GA810" s="183"/>
      <c r="GB810" s="183"/>
      <c r="GC810" s="183"/>
      <c r="GD810" s="183"/>
      <c r="GE810" s="183"/>
      <c r="GF810" s="183"/>
      <c r="GG810" s="183"/>
      <c r="GH810" s="183"/>
      <c r="GI810" s="183"/>
      <c r="GJ810" s="183"/>
      <c r="GK810" s="183"/>
      <c r="GL810" s="183"/>
      <c r="GM810" s="183"/>
      <c r="GN810" s="183"/>
      <c r="GO810" s="183"/>
      <c r="GP810" s="183"/>
      <c r="GQ810" s="183"/>
      <c r="GR810" s="183"/>
      <c r="GS810" s="183"/>
      <c r="GT810" s="183"/>
      <c r="GU810" s="183"/>
      <c r="GV810" s="183"/>
      <c r="GW810" s="183"/>
      <c r="GX810" s="183"/>
      <c r="GY810" s="183"/>
      <c r="GZ810" s="183"/>
      <c r="HA810" s="183"/>
      <c r="HB810" s="183"/>
      <c r="HC810" s="183"/>
      <c r="HD810" s="183"/>
      <c r="HE810" s="183"/>
      <c r="HF810" s="183"/>
      <c r="HG810" s="183"/>
      <c r="HH810" s="183"/>
      <c r="HI810" s="183"/>
      <c r="HJ810" s="183"/>
      <c r="HK810" s="183"/>
      <c r="HL810" s="183"/>
      <c r="HM810" s="183"/>
      <c r="HN810" s="183"/>
      <c r="HO810" s="183"/>
      <c r="HP810" s="183"/>
      <c r="HQ810" s="183"/>
      <c r="HR810" s="183"/>
      <c r="HS810" s="183"/>
      <c r="HT810" s="183"/>
      <c r="HU810" s="183"/>
      <c r="HV810" s="183"/>
      <c r="HW810" s="183"/>
      <c r="HX810" s="183"/>
      <c r="HY810" s="183"/>
      <c r="HZ810" s="183"/>
      <c r="IA810" s="183"/>
      <c r="IB810" s="183"/>
      <c r="IC810" s="183"/>
      <c r="ID810" s="183"/>
      <c r="IE810" s="183"/>
      <c r="IF810" s="183"/>
      <c r="IG810" s="183"/>
      <c r="IH810" s="183"/>
      <c r="II810" s="183"/>
      <c r="IJ810" s="183"/>
      <c r="IK810" s="183"/>
      <c r="IL810" s="183"/>
      <c r="IM810" s="183"/>
      <c r="IN810" s="183"/>
      <c r="IO810" s="183"/>
      <c r="IP810" s="183"/>
      <c r="IQ810" s="183"/>
      <c r="IR810" s="183"/>
      <c r="IS810" s="183"/>
      <c r="IT810" s="183"/>
      <c r="IU810" s="183"/>
      <c r="IV810" s="183"/>
      <c r="IW810" s="183"/>
      <c r="IX810" s="183"/>
      <c r="IY810" s="183"/>
      <c r="IZ810" s="183"/>
      <c r="JA810" s="183"/>
      <c r="JB810" s="183"/>
      <c r="JC810" s="183"/>
      <c r="JD810" s="183"/>
      <c r="JE810" s="183"/>
      <c r="JF810" s="183"/>
      <c r="JG810" s="183"/>
      <c r="JH810" s="183"/>
      <c r="JI810" s="183"/>
      <c r="JJ810" s="183"/>
      <c r="JK810" s="183"/>
      <c r="JL810" s="183"/>
      <c r="JM810" s="183"/>
      <c r="JN810" s="183"/>
      <c r="JO810" s="183"/>
      <c r="JP810" s="183"/>
      <c r="JQ810" s="183"/>
      <c r="JR810" s="183"/>
      <c r="JS810" s="183"/>
      <c r="JT810" s="183"/>
      <c r="JU810" s="183"/>
      <c r="JV810" s="183"/>
      <c r="JW810" s="183"/>
      <c r="JX810" s="183"/>
      <c r="JY810" s="183"/>
      <c r="JZ810" s="183"/>
      <c r="KA810" s="183"/>
      <c r="KB810" s="183"/>
      <c r="KC810" s="183"/>
      <c r="KD810" s="183"/>
      <c r="KE810" s="183"/>
      <c r="KF810" s="183"/>
      <c r="KG810" s="183"/>
      <c r="KH810" s="183"/>
      <c r="KI810" s="183"/>
      <c r="KJ810" s="183"/>
      <c r="KK810" s="183"/>
      <c r="KL810" s="183"/>
      <c r="KM810" s="183"/>
      <c r="KN810" s="183"/>
      <c r="KO810" s="183"/>
      <c r="KP810" s="183"/>
      <c r="KQ810" s="183"/>
      <c r="KR810" s="183"/>
      <c r="KS810" s="183"/>
      <c r="KT810" s="183"/>
    </row>
    <row r="811" spans="1:306">
      <c r="A811" s="662">
        <v>261</v>
      </c>
      <c r="B811" s="625" t="s">
        <v>370</v>
      </c>
      <c r="C811" s="611">
        <f>SUM(C812:C816)</f>
        <v>0</v>
      </c>
      <c r="D811" s="611">
        <f>SUM(D812:D816)</f>
        <v>0</v>
      </c>
      <c r="E811" s="611">
        <f>SUM(E812:E816)</f>
        <v>0</v>
      </c>
      <c r="F811" s="611">
        <f>SUM(F812:F816)</f>
        <v>0</v>
      </c>
      <c r="G811" s="611">
        <f t="shared" si="39"/>
        <v>0</v>
      </c>
      <c r="H811" s="183"/>
      <c r="K811" s="183"/>
      <c r="L811" s="183"/>
      <c r="M811" s="183"/>
      <c r="N811" s="183"/>
      <c r="O811" s="183"/>
      <c r="P811" s="183"/>
      <c r="Q811" s="183"/>
      <c r="R811" s="183"/>
      <c r="S811" s="183"/>
      <c r="T811" s="183"/>
      <c r="U811" s="183"/>
      <c r="V811" s="183"/>
      <c r="W811" s="183"/>
      <c r="X811" s="183"/>
      <c r="Y811" s="183"/>
      <c r="Z811" s="183"/>
      <c r="AA811" s="183"/>
      <c r="AB811" s="183"/>
      <c r="AC811" s="183"/>
      <c r="AD811" s="183"/>
      <c r="AE811" s="183"/>
      <c r="AF811" s="183"/>
      <c r="AG811" s="183"/>
      <c r="AH811" s="183"/>
      <c r="AI811" s="183"/>
      <c r="AJ811" s="183"/>
      <c r="AK811" s="183"/>
      <c r="AL811" s="183"/>
      <c r="AM811" s="183"/>
      <c r="AN811" s="183"/>
      <c r="AO811" s="183"/>
      <c r="AP811" s="183"/>
      <c r="AQ811" s="183"/>
      <c r="AR811" s="183"/>
      <c r="AS811" s="183"/>
      <c r="AT811" s="183"/>
      <c r="AU811" s="183"/>
      <c r="AV811" s="183"/>
      <c r="AW811" s="183"/>
      <c r="AX811" s="183"/>
      <c r="AY811" s="183"/>
      <c r="AZ811" s="183"/>
      <c r="BA811" s="183"/>
      <c r="BB811" s="183"/>
      <c r="BC811" s="183"/>
      <c r="BD811" s="183"/>
      <c r="BE811" s="183"/>
      <c r="BF811" s="183"/>
      <c r="BG811" s="183"/>
      <c r="BH811" s="183"/>
      <c r="BI811" s="183"/>
      <c r="BJ811" s="183"/>
      <c r="BK811" s="183"/>
      <c r="BL811" s="183"/>
      <c r="BM811" s="183"/>
      <c r="BN811" s="183"/>
      <c r="BO811" s="183"/>
      <c r="BP811" s="183"/>
      <c r="BQ811" s="183"/>
      <c r="BR811" s="183"/>
      <c r="BS811" s="183"/>
      <c r="BT811" s="183"/>
      <c r="BU811" s="183"/>
      <c r="BV811" s="183"/>
      <c r="BW811" s="183"/>
      <c r="BX811" s="183"/>
      <c r="BY811" s="183"/>
      <c r="BZ811" s="183"/>
      <c r="CA811" s="183"/>
      <c r="CB811" s="183"/>
      <c r="CC811" s="183"/>
      <c r="CD811" s="183"/>
      <c r="CE811" s="183"/>
      <c r="CF811" s="183"/>
      <c r="CG811" s="183"/>
      <c r="CH811" s="183"/>
      <c r="CI811" s="183"/>
      <c r="CJ811" s="183"/>
      <c r="CK811" s="183"/>
      <c r="CL811" s="183"/>
      <c r="CM811" s="183"/>
      <c r="CN811" s="183"/>
      <c r="CO811" s="183"/>
      <c r="CP811" s="183"/>
      <c r="CQ811" s="183"/>
      <c r="CR811" s="183"/>
      <c r="CS811" s="183"/>
      <c r="CT811" s="183"/>
      <c r="CU811" s="183"/>
      <c r="CV811" s="183"/>
      <c r="CW811" s="183"/>
      <c r="CX811" s="183"/>
      <c r="CY811" s="183"/>
      <c r="CZ811" s="183"/>
      <c r="DA811" s="183"/>
      <c r="DB811" s="183"/>
      <c r="DC811" s="183"/>
      <c r="DD811" s="183"/>
      <c r="DE811" s="183"/>
      <c r="DF811" s="183"/>
      <c r="DG811" s="183"/>
      <c r="DH811" s="183"/>
      <c r="DI811" s="183"/>
      <c r="DJ811" s="183"/>
      <c r="DK811" s="183"/>
      <c r="DL811" s="183"/>
      <c r="DM811" s="183"/>
      <c r="DN811" s="183"/>
      <c r="DO811" s="183"/>
      <c r="DP811" s="183"/>
      <c r="DQ811" s="183"/>
      <c r="DR811" s="183"/>
      <c r="DS811" s="183"/>
      <c r="DT811" s="183"/>
      <c r="DU811" s="183"/>
      <c r="DV811" s="183"/>
      <c r="DW811" s="183"/>
      <c r="DX811" s="183"/>
      <c r="DY811" s="183"/>
      <c r="DZ811" s="183"/>
      <c r="EA811" s="183"/>
      <c r="EB811" s="183"/>
      <c r="EC811" s="183"/>
      <c r="ED811" s="183"/>
      <c r="EE811" s="183"/>
      <c r="EF811" s="183"/>
      <c r="EG811" s="183"/>
      <c r="EH811" s="183"/>
      <c r="EI811" s="183"/>
      <c r="EJ811" s="183"/>
      <c r="EK811" s="183"/>
      <c r="EL811" s="183"/>
      <c r="EM811" s="183"/>
      <c r="EN811" s="183"/>
      <c r="EO811" s="183"/>
      <c r="EP811" s="183"/>
      <c r="EQ811" s="183"/>
      <c r="ER811" s="183"/>
      <c r="ES811" s="183"/>
      <c r="ET811" s="183"/>
      <c r="EU811" s="183"/>
      <c r="EV811" s="183"/>
      <c r="EW811" s="183"/>
      <c r="EX811" s="183"/>
      <c r="EY811" s="183"/>
      <c r="EZ811" s="183"/>
      <c r="FA811" s="183"/>
      <c r="FB811" s="183"/>
      <c r="FC811" s="183"/>
      <c r="FD811" s="183"/>
      <c r="FE811" s="183"/>
      <c r="FF811" s="183"/>
      <c r="FG811" s="183"/>
      <c r="FH811" s="183"/>
      <c r="FI811" s="183"/>
      <c r="FJ811" s="183"/>
      <c r="FK811" s="183"/>
      <c r="FL811" s="183"/>
      <c r="FM811" s="183"/>
      <c r="FN811" s="183"/>
      <c r="FO811" s="183"/>
      <c r="FP811" s="183"/>
      <c r="FQ811" s="183"/>
      <c r="FR811" s="183"/>
      <c r="FS811" s="183"/>
      <c r="FT811" s="183"/>
      <c r="FU811" s="183"/>
      <c r="FV811" s="183"/>
      <c r="FW811" s="183"/>
      <c r="FX811" s="183"/>
      <c r="FY811" s="183"/>
      <c r="FZ811" s="183"/>
      <c r="GA811" s="183"/>
      <c r="GB811" s="183"/>
      <c r="GC811" s="183"/>
      <c r="GD811" s="183"/>
      <c r="GE811" s="183"/>
      <c r="GF811" s="183"/>
      <c r="GG811" s="183"/>
      <c r="GH811" s="183"/>
      <c r="GI811" s="183"/>
      <c r="GJ811" s="183"/>
      <c r="GK811" s="183"/>
      <c r="GL811" s="183"/>
      <c r="GM811" s="183"/>
      <c r="GN811" s="183"/>
      <c r="GO811" s="183"/>
      <c r="GP811" s="183"/>
      <c r="GQ811" s="183"/>
      <c r="GR811" s="183"/>
      <c r="GS811" s="183"/>
      <c r="GT811" s="183"/>
      <c r="GU811" s="183"/>
      <c r="GV811" s="183"/>
      <c r="GW811" s="183"/>
      <c r="GX811" s="183"/>
      <c r="GY811" s="183"/>
      <c r="GZ811" s="183"/>
      <c r="HA811" s="183"/>
      <c r="HB811" s="183"/>
      <c r="HC811" s="183"/>
      <c r="HD811" s="183"/>
      <c r="HE811" s="183"/>
      <c r="HF811" s="183"/>
      <c r="HG811" s="183"/>
      <c r="HH811" s="183"/>
      <c r="HI811" s="183"/>
      <c r="HJ811" s="183"/>
      <c r="HK811" s="183"/>
      <c r="HL811" s="183"/>
      <c r="HM811" s="183"/>
      <c r="HN811" s="183"/>
      <c r="HO811" s="183"/>
      <c r="HP811" s="183"/>
      <c r="HQ811" s="183"/>
      <c r="HR811" s="183"/>
      <c r="HS811" s="183"/>
      <c r="HT811" s="183"/>
      <c r="HU811" s="183"/>
      <c r="HV811" s="183"/>
      <c r="HW811" s="183"/>
      <c r="HX811" s="183"/>
      <c r="HY811" s="183"/>
      <c r="HZ811" s="183"/>
      <c r="IA811" s="183"/>
      <c r="IB811" s="183"/>
      <c r="IC811" s="183"/>
      <c r="ID811" s="183"/>
      <c r="IE811" s="183"/>
      <c r="IF811" s="183"/>
      <c r="IG811" s="183"/>
      <c r="IH811" s="183"/>
      <c r="II811" s="183"/>
      <c r="IJ811" s="183"/>
      <c r="IK811" s="183"/>
      <c r="IL811" s="183"/>
      <c r="IM811" s="183"/>
      <c r="IN811" s="183"/>
      <c r="IO811" s="183"/>
      <c r="IP811" s="183"/>
      <c r="IQ811" s="183"/>
      <c r="IR811" s="183"/>
      <c r="IS811" s="183"/>
      <c r="IT811" s="183"/>
      <c r="IU811" s="183"/>
      <c r="IV811" s="183"/>
      <c r="IW811" s="183"/>
      <c r="IX811" s="183"/>
      <c r="IY811" s="183"/>
      <c r="IZ811" s="183"/>
      <c r="JA811" s="183"/>
      <c r="JB811" s="183"/>
      <c r="JC811" s="183"/>
      <c r="JD811" s="183"/>
      <c r="JE811" s="183"/>
      <c r="JF811" s="183"/>
      <c r="JG811" s="183"/>
      <c r="JH811" s="183"/>
      <c r="JI811" s="183"/>
      <c r="JJ811" s="183"/>
      <c r="JK811" s="183"/>
      <c r="JL811" s="183"/>
      <c r="JM811" s="183"/>
      <c r="JN811" s="183"/>
      <c r="JO811" s="183"/>
      <c r="JP811" s="183"/>
      <c r="JQ811" s="183"/>
      <c r="JR811" s="183"/>
      <c r="JS811" s="183"/>
      <c r="JT811" s="183"/>
      <c r="JU811" s="183"/>
      <c r="JV811" s="183"/>
      <c r="JW811" s="183"/>
      <c r="JX811" s="183"/>
      <c r="JY811" s="183"/>
      <c r="JZ811" s="183"/>
      <c r="KA811" s="183"/>
      <c r="KB811" s="183"/>
      <c r="KC811" s="183"/>
      <c r="KD811" s="183"/>
      <c r="KE811" s="183"/>
      <c r="KF811" s="183"/>
      <c r="KG811" s="183"/>
      <c r="KH811" s="183"/>
      <c r="KI811" s="183"/>
      <c r="KJ811" s="183"/>
      <c r="KK811" s="183"/>
      <c r="KL811" s="183"/>
      <c r="KM811" s="183"/>
      <c r="KN811" s="183"/>
      <c r="KO811" s="183"/>
      <c r="KP811" s="183"/>
      <c r="KQ811" s="183"/>
      <c r="KR811" s="183"/>
      <c r="KS811" s="183"/>
      <c r="KT811" s="183"/>
    </row>
    <row r="812" spans="1:306">
      <c r="A812" s="663">
        <v>2611</v>
      </c>
      <c r="B812" s="626" t="s">
        <v>216</v>
      </c>
      <c r="C812" s="620"/>
      <c r="D812" s="620"/>
      <c r="E812" s="620"/>
      <c r="F812" s="620"/>
      <c r="G812" s="611">
        <f t="shared" si="39"/>
        <v>0</v>
      </c>
      <c r="H812" s="183"/>
      <c r="K812" s="183"/>
      <c r="L812" s="183"/>
      <c r="M812" s="183"/>
      <c r="N812" s="183"/>
      <c r="O812" s="183"/>
      <c r="P812" s="183"/>
      <c r="Q812" s="183"/>
      <c r="R812" s="183"/>
      <c r="S812" s="183"/>
      <c r="T812" s="183"/>
      <c r="U812" s="183"/>
      <c r="V812" s="183"/>
      <c r="W812" s="183"/>
      <c r="X812" s="183"/>
      <c r="Y812" s="183"/>
      <c r="Z812" s="183"/>
      <c r="AA812" s="183"/>
      <c r="AB812" s="183"/>
      <c r="AC812" s="183"/>
      <c r="AD812" s="183"/>
      <c r="AE812" s="183"/>
      <c r="AF812" s="183"/>
      <c r="AG812" s="183"/>
      <c r="AH812" s="183"/>
      <c r="AI812" s="183"/>
      <c r="AJ812" s="183"/>
      <c r="AK812" s="183"/>
      <c r="AL812" s="183"/>
      <c r="AM812" s="183"/>
      <c r="AN812" s="183"/>
      <c r="AO812" s="183"/>
      <c r="AP812" s="183"/>
      <c r="AQ812" s="183"/>
      <c r="AR812" s="183"/>
      <c r="AS812" s="183"/>
      <c r="AT812" s="183"/>
      <c r="AU812" s="183"/>
      <c r="AV812" s="183"/>
      <c r="AW812" s="183"/>
      <c r="AX812" s="183"/>
      <c r="AY812" s="183"/>
      <c r="AZ812" s="183"/>
      <c r="BA812" s="183"/>
      <c r="BB812" s="183"/>
      <c r="BC812" s="183"/>
      <c r="BD812" s="183"/>
      <c r="BE812" s="183"/>
      <c r="BF812" s="183"/>
      <c r="BG812" s="183"/>
      <c r="BH812" s="183"/>
      <c r="BI812" s="183"/>
      <c r="BJ812" s="183"/>
      <c r="BK812" s="183"/>
      <c r="BL812" s="183"/>
      <c r="BM812" s="183"/>
      <c r="BN812" s="183"/>
      <c r="BO812" s="183"/>
      <c r="BP812" s="183"/>
      <c r="BQ812" s="183"/>
      <c r="BR812" s="183"/>
      <c r="BS812" s="183"/>
      <c r="BT812" s="183"/>
      <c r="BU812" s="183"/>
      <c r="BV812" s="183"/>
      <c r="BW812" s="183"/>
      <c r="BX812" s="183"/>
      <c r="BY812" s="183"/>
      <c r="BZ812" s="183"/>
      <c r="CA812" s="183"/>
      <c r="CB812" s="183"/>
      <c r="CC812" s="183"/>
      <c r="CD812" s="183"/>
      <c r="CE812" s="183"/>
      <c r="CF812" s="183"/>
      <c r="CG812" s="183"/>
      <c r="CH812" s="183"/>
      <c r="CI812" s="183"/>
      <c r="CJ812" s="183"/>
      <c r="CK812" s="183"/>
      <c r="CL812" s="183"/>
      <c r="CM812" s="183"/>
      <c r="CN812" s="183"/>
      <c r="CO812" s="183"/>
      <c r="CP812" s="183"/>
      <c r="CQ812" s="183"/>
      <c r="CR812" s="183"/>
      <c r="CS812" s="183"/>
      <c r="CT812" s="183"/>
      <c r="CU812" s="183"/>
      <c r="CV812" s="183"/>
      <c r="CW812" s="183"/>
      <c r="CX812" s="183"/>
      <c r="CY812" s="183"/>
      <c r="CZ812" s="183"/>
      <c r="DA812" s="183"/>
      <c r="DB812" s="183"/>
      <c r="DC812" s="183"/>
      <c r="DD812" s="183"/>
      <c r="DE812" s="183"/>
      <c r="DF812" s="183"/>
      <c r="DG812" s="183"/>
      <c r="DH812" s="183"/>
      <c r="DI812" s="183"/>
      <c r="DJ812" s="183"/>
      <c r="DK812" s="183"/>
      <c r="DL812" s="183"/>
      <c r="DM812" s="183"/>
      <c r="DN812" s="183"/>
      <c r="DO812" s="183"/>
      <c r="DP812" s="183"/>
      <c r="DQ812" s="183"/>
      <c r="DR812" s="183"/>
      <c r="DS812" s="183"/>
      <c r="DT812" s="183"/>
      <c r="DU812" s="183"/>
      <c r="DV812" s="183"/>
      <c r="DW812" s="183"/>
      <c r="DX812" s="183"/>
      <c r="DY812" s="183"/>
      <c r="DZ812" s="183"/>
      <c r="EA812" s="183"/>
      <c r="EB812" s="183"/>
      <c r="EC812" s="183"/>
      <c r="ED812" s="183"/>
      <c r="EE812" s="183"/>
      <c r="EF812" s="183"/>
      <c r="EG812" s="183"/>
      <c r="EH812" s="183"/>
      <c r="EI812" s="183"/>
      <c r="EJ812" s="183"/>
      <c r="EK812" s="183"/>
      <c r="EL812" s="183"/>
      <c r="EM812" s="183"/>
      <c r="EN812" s="183"/>
      <c r="EO812" s="183"/>
      <c r="EP812" s="183"/>
      <c r="EQ812" s="183"/>
      <c r="ER812" s="183"/>
      <c r="ES812" s="183"/>
      <c r="ET812" s="183"/>
      <c r="EU812" s="183"/>
      <c r="EV812" s="183"/>
      <c r="EW812" s="183"/>
      <c r="EX812" s="183"/>
      <c r="EY812" s="183"/>
      <c r="EZ812" s="183"/>
      <c r="FA812" s="183"/>
      <c r="FB812" s="183"/>
      <c r="FC812" s="183"/>
      <c r="FD812" s="183"/>
      <c r="FE812" s="183"/>
      <c r="FF812" s="183"/>
      <c r="FG812" s="183"/>
      <c r="FH812" s="183"/>
      <c r="FI812" s="183"/>
      <c r="FJ812" s="183"/>
      <c r="FK812" s="183"/>
      <c r="FL812" s="183"/>
      <c r="FM812" s="183"/>
      <c r="FN812" s="183"/>
      <c r="FO812" s="183"/>
      <c r="FP812" s="183"/>
      <c r="FQ812" s="183"/>
      <c r="FR812" s="183"/>
      <c r="FS812" s="183"/>
      <c r="FT812" s="183"/>
      <c r="FU812" s="183"/>
      <c r="FV812" s="183"/>
      <c r="FW812" s="183"/>
      <c r="FX812" s="183"/>
      <c r="FY812" s="183"/>
      <c r="FZ812" s="183"/>
      <c r="GA812" s="183"/>
      <c r="GB812" s="183"/>
      <c r="GC812" s="183"/>
      <c r="GD812" s="183"/>
      <c r="GE812" s="183"/>
      <c r="GF812" s="183"/>
      <c r="GG812" s="183"/>
      <c r="GH812" s="183"/>
      <c r="GI812" s="183"/>
      <c r="GJ812" s="183"/>
      <c r="GK812" s="183"/>
      <c r="GL812" s="183"/>
      <c r="GM812" s="183"/>
      <c r="GN812" s="183"/>
      <c r="GO812" s="183"/>
      <c r="GP812" s="183"/>
      <c r="GQ812" s="183"/>
      <c r="GR812" s="183"/>
      <c r="GS812" s="183"/>
      <c r="GT812" s="183"/>
      <c r="GU812" s="183"/>
      <c r="GV812" s="183"/>
      <c r="GW812" s="183"/>
      <c r="GX812" s="183"/>
      <c r="GY812" s="183"/>
      <c r="GZ812" s="183"/>
      <c r="HA812" s="183"/>
      <c r="HB812" s="183"/>
      <c r="HC812" s="183"/>
      <c r="HD812" s="183"/>
      <c r="HE812" s="183"/>
      <c r="HF812" s="183"/>
      <c r="HG812" s="183"/>
      <c r="HH812" s="183"/>
      <c r="HI812" s="183"/>
      <c r="HJ812" s="183"/>
      <c r="HK812" s="183"/>
      <c r="HL812" s="183"/>
      <c r="HM812" s="183"/>
      <c r="HN812" s="183"/>
      <c r="HO812" s="183"/>
      <c r="HP812" s="183"/>
      <c r="HQ812" s="183"/>
      <c r="HR812" s="183"/>
      <c r="HS812" s="183"/>
      <c r="HT812" s="183"/>
      <c r="HU812" s="183"/>
      <c r="HV812" s="183"/>
      <c r="HW812" s="183"/>
      <c r="HX812" s="183"/>
      <c r="HY812" s="183"/>
      <c r="HZ812" s="183"/>
      <c r="IA812" s="183"/>
      <c r="IB812" s="183"/>
      <c r="IC812" s="183"/>
      <c r="ID812" s="183"/>
      <c r="IE812" s="183"/>
      <c r="IF812" s="183"/>
      <c r="IG812" s="183"/>
      <c r="IH812" s="183"/>
      <c r="II812" s="183"/>
      <c r="IJ812" s="183"/>
      <c r="IK812" s="183"/>
      <c r="IL812" s="183"/>
      <c r="IM812" s="183"/>
      <c r="IN812" s="183"/>
      <c r="IO812" s="183"/>
      <c r="IP812" s="183"/>
      <c r="IQ812" s="183"/>
      <c r="IR812" s="183"/>
      <c r="IS812" s="183"/>
      <c r="IT812" s="183"/>
      <c r="IU812" s="183"/>
      <c r="IV812" s="183"/>
      <c r="IW812" s="183"/>
      <c r="IX812" s="183"/>
      <c r="IY812" s="183"/>
      <c r="IZ812" s="183"/>
      <c r="JA812" s="183"/>
      <c r="JB812" s="183"/>
      <c r="JC812" s="183"/>
      <c r="JD812" s="183"/>
      <c r="JE812" s="183"/>
      <c r="JF812" s="183"/>
      <c r="JG812" s="183"/>
      <c r="JH812" s="183"/>
      <c r="JI812" s="183"/>
      <c r="JJ812" s="183"/>
      <c r="JK812" s="183"/>
      <c r="JL812" s="183"/>
      <c r="JM812" s="183"/>
      <c r="JN812" s="183"/>
      <c r="JO812" s="183"/>
      <c r="JP812" s="183"/>
      <c r="JQ812" s="183"/>
      <c r="JR812" s="183"/>
      <c r="JS812" s="183"/>
      <c r="JT812" s="183"/>
      <c r="JU812" s="183"/>
      <c r="JV812" s="183"/>
      <c r="JW812" s="183"/>
      <c r="JX812" s="183"/>
      <c r="JY812" s="183"/>
      <c r="JZ812" s="183"/>
      <c r="KA812" s="183"/>
      <c r="KB812" s="183"/>
      <c r="KC812" s="183"/>
      <c r="KD812" s="183"/>
      <c r="KE812" s="183"/>
      <c r="KF812" s="183"/>
      <c r="KG812" s="183"/>
      <c r="KH812" s="183"/>
      <c r="KI812" s="183"/>
      <c r="KJ812" s="183"/>
      <c r="KK812" s="183"/>
      <c r="KL812" s="183"/>
      <c r="KM812" s="183"/>
      <c r="KN812" s="183"/>
      <c r="KO812" s="183"/>
      <c r="KP812" s="183"/>
      <c r="KQ812" s="183"/>
      <c r="KR812" s="183"/>
      <c r="KS812" s="183"/>
      <c r="KT812" s="183"/>
    </row>
    <row r="813" spans="1:306">
      <c r="A813" s="663">
        <v>2612</v>
      </c>
      <c r="B813" s="626" t="s">
        <v>217</v>
      </c>
      <c r="C813" s="620"/>
      <c r="D813" s="620"/>
      <c r="E813" s="620"/>
      <c r="F813" s="620"/>
      <c r="G813" s="611">
        <f t="shared" si="39"/>
        <v>0</v>
      </c>
      <c r="H813" s="183"/>
      <c r="K813" s="183"/>
      <c r="L813" s="183"/>
      <c r="M813" s="183"/>
      <c r="N813" s="183"/>
      <c r="O813" s="183"/>
      <c r="P813" s="183"/>
      <c r="Q813" s="183"/>
      <c r="R813" s="183"/>
      <c r="S813" s="183"/>
      <c r="T813" s="183"/>
      <c r="U813" s="183"/>
      <c r="V813" s="183"/>
      <c r="W813" s="183"/>
      <c r="X813" s="183"/>
      <c r="Y813" s="183"/>
      <c r="Z813" s="183"/>
      <c r="AA813" s="183"/>
      <c r="AB813" s="183"/>
      <c r="AC813" s="183"/>
      <c r="AD813" s="183"/>
      <c r="AE813" s="183"/>
      <c r="AF813" s="183"/>
      <c r="AG813" s="183"/>
      <c r="AH813" s="183"/>
      <c r="AI813" s="183"/>
      <c r="AJ813" s="183"/>
      <c r="AK813" s="183"/>
      <c r="AL813" s="183"/>
      <c r="AM813" s="183"/>
      <c r="AN813" s="183"/>
      <c r="AO813" s="183"/>
      <c r="AP813" s="183"/>
      <c r="AQ813" s="183"/>
      <c r="AR813" s="183"/>
      <c r="AS813" s="183"/>
      <c r="AT813" s="183"/>
      <c r="AU813" s="183"/>
      <c r="AV813" s="183"/>
      <c r="AW813" s="183"/>
      <c r="AX813" s="183"/>
      <c r="AY813" s="183"/>
      <c r="AZ813" s="183"/>
      <c r="BA813" s="183"/>
      <c r="BB813" s="183"/>
      <c r="BC813" s="183"/>
      <c r="BD813" s="183"/>
      <c r="BE813" s="183"/>
      <c r="BF813" s="183"/>
      <c r="BG813" s="183"/>
      <c r="BH813" s="183"/>
      <c r="BI813" s="183"/>
      <c r="BJ813" s="183"/>
      <c r="BK813" s="183"/>
      <c r="BL813" s="183"/>
      <c r="BM813" s="183"/>
      <c r="BN813" s="183"/>
      <c r="BO813" s="183"/>
      <c r="BP813" s="183"/>
      <c r="BQ813" s="183"/>
      <c r="BR813" s="183"/>
      <c r="BS813" s="183"/>
      <c r="BT813" s="183"/>
      <c r="BU813" s="183"/>
      <c r="BV813" s="183"/>
      <c r="BW813" s="183"/>
      <c r="BX813" s="183"/>
      <c r="BY813" s="183"/>
      <c r="BZ813" s="183"/>
      <c r="CA813" s="183"/>
      <c r="CB813" s="183"/>
      <c r="CC813" s="183"/>
      <c r="CD813" s="183"/>
      <c r="CE813" s="183"/>
      <c r="CF813" s="183"/>
      <c r="CG813" s="183"/>
      <c r="CH813" s="183"/>
      <c r="CI813" s="183"/>
      <c r="CJ813" s="183"/>
      <c r="CK813" s="183"/>
      <c r="CL813" s="183"/>
      <c r="CM813" s="183"/>
      <c r="CN813" s="183"/>
      <c r="CO813" s="183"/>
      <c r="CP813" s="183"/>
      <c r="CQ813" s="183"/>
      <c r="CR813" s="183"/>
      <c r="CS813" s="183"/>
      <c r="CT813" s="183"/>
      <c r="CU813" s="183"/>
      <c r="CV813" s="183"/>
      <c r="CW813" s="183"/>
      <c r="CX813" s="183"/>
      <c r="CY813" s="183"/>
      <c r="CZ813" s="183"/>
      <c r="DA813" s="183"/>
      <c r="DB813" s="183"/>
      <c r="DC813" s="183"/>
      <c r="DD813" s="183"/>
      <c r="DE813" s="183"/>
      <c r="DF813" s="183"/>
      <c r="DG813" s="183"/>
      <c r="DH813" s="183"/>
      <c r="DI813" s="183"/>
      <c r="DJ813" s="183"/>
      <c r="DK813" s="183"/>
      <c r="DL813" s="183"/>
      <c r="DM813" s="183"/>
      <c r="DN813" s="183"/>
      <c r="DO813" s="183"/>
      <c r="DP813" s="183"/>
      <c r="DQ813" s="183"/>
      <c r="DR813" s="183"/>
      <c r="DS813" s="183"/>
      <c r="DT813" s="183"/>
      <c r="DU813" s="183"/>
      <c r="DV813" s="183"/>
      <c r="DW813" s="183"/>
      <c r="DX813" s="183"/>
      <c r="DY813" s="183"/>
      <c r="DZ813" s="183"/>
      <c r="EA813" s="183"/>
      <c r="EB813" s="183"/>
      <c r="EC813" s="183"/>
      <c r="ED813" s="183"/>
      <c r="EE813" s="183"/>
      <c r="EF813" s="183"/>
      <c r="EG813" s="183"/>
      <c r="EH813" s="183"/>
      <c r="EI813" s="183"/>
      <c r="EJ813" s="183"/>
      <c r="EK813" s="183"/>
      <c r="EL813" s="183"/>
      <c r="EM813" s="183"/>
      <c r="EN813" s="183"/>
      <c r="EO813" s="183"/>
      <c r="EP813" s="183"/>
      <c r="EQ813" s="183"/>
      <c r="ER813" s="183"/>
      <c r="ES813" s="183"/>
      <c r="ET813" s="183"/>
      <c r="EU813" s="183"/>
      <c r="EV813" s="183"/>
      <c r="EW813" s="183"/>
      <c r="EX813" s="183"/>
      <c r="EY813" s="183"/>
      <c r="EZ813" s="183"/>
      <c r="FA813" s="183"/>
      <c r="FB813" s="183"/>
      <c r="FC813" s="183"/>
      <c r="FD813" s="183"/>
      <c r="FE813" s="183"/>
      <c r="FF813" s="183"/>
      <c r="FG813" s="183"/>
      <c r="FH813" s="183"/>
      <c r="FI813" s="183"/>
      <c r="FJ813" s="183"/>
      <c r="FK813" s="183"/>
      <c r="FL813" s="183"/>
      <c r="FM813" s="183"/>
      <c r="FN813" s="183"/>
      <c r="FO813" s="183"/>
      <c r="FP813" s="183"/>
      <c r="FQ813" s="183"/>
      <c r="FR813" s="183"/>
      <c r="FS813" s="183"/>
      <c r="FT813" s="183"/>
      <c r="FU813" s="183"/>
      <c r="FV813" s="183"/>
      <c r="FW813" s="183"/>
      <c r="FX813" s="183"/>
      <c r="FY813" s="183"/>
      <c r="FZ813" s="183"/>
      <c r="GA813" s="183"/>
      <c r="GB813" s="183"/>
      <c r="GC813" s="183"/>
      <c r="GD813" s="183"/>
      <c r="GE813" s="183"/>
      <c r="GF813" s="183"/>
      <c r="GG813" s="183"/>
      <c r="GH813" s="183"/>
      <c r="GI813" s="183"/>
      <c r="GJ813" s="183"/>
      <c r="GK813" s="183"/>
      <c r="GL813" s="183"/>
      <c r="GM813" s="183"/>
      <c r="GN813" s="183"/>
      <c r="GO813" s="183"/>
      <c r="GP813" s="183"/>
      <c r="GQ813" s="183"/>
      <c r="GR813" s="183"/>
      <c r="GS813" s="183"/>
      <c r="GT813" s="183"/>
      <c r="GU813" s="183"/>
      <c r="GV813" s="183"/>
      <c r="GW813" s="183"/>
      <c r="GX813" s="183"/>
      <c r="GY813" s="183"/>
      <c r="GZ813" s="183"/>
      <c r="HA813" s="183"/>
      <c r="HB813" s="183"/>
      <c r="HC813" s="183"/>
      <c r="HD813" s="183"/>
      <c r="HE813" s="183"/>
      <c r="HF813" s="183"/>
      <c r="HG813" s="183"/>
      <c r="HH813" s="183"/>
      <c r="HI813" s="183"/>
      <c r="HJ813" s="183"/>
      <c r="HK813" s="183"/>
      <c r="HL813" s="183"/>
      <c r="HM813" s="183"/>
      <c r="HN813" s="183"/>
      <c r="HO813" s="183"/>
      <c r="HP813" s="183"/>
      <c r="HQ813" s="183"/>
      <c r="HR813" s="183"/>
      <c r="HS813" s="183"/>
      <c r="HT813" s="183"/>
      <c r="HU813" s="183"/>
      <c r="HV813" s="183"/>
      <c r="HW813" s="183"/>
      <c r="HX813" s="183"/>
      <c r="HY813" s="183"/>
      <c r="HZ813" s="183"/>
      <c r="IA813" s="183"/>
      <c r="IB813" s="183"/>
      <c r="IC813" s="183"/>
      <c r="ID813" s="183"/>
      <c r="IE813" s="183"/>
      <c r="IF813" s="183"/>
      <c r="IG813" s="183"/>
      <c r="IH813" s="183"/>
      <c r="II813" s="183"/>
      <c r="IJ813" s="183"/>
      <c r="IK813" s="183"/>
      <c r="IL813" s="183"/>
      <c r="IM813" s="183"/>
      <c r="IN813" s="183"/>
      <c r="IO813" s="183"/>
      <c r="IP813" s="183"/>
      <c r="IQ813" s="183"/>
      <c r="IR813" s="183"/>
      <c r="IS813" s="183"/>
      <c r="IT813" s="183"/>
      <c r="IU813" s="183"/>
      <c r="IV813" s="183"/>
      <c r="IW813" s="183"/>
      <c r="IX813" s="183"/>
      <c r="IY813" s="183"/>
      <c r="IZ813" s="183"/>
      <c r="JA813" s="183"/>
      <c r="JB813" s="183"/>
      <c r="JC813" s="183"/>
      <c r="JD813" s="183"/>
      <c r="JE813" s="183"/>
      <c r="JF813" s="183"/>
      <c r="JG813" s="183"/>
      <c r="JH813" s="183"/>
      <c r="JI813" s="183"/>
      <c r="JJ813" s="183"/>
      <c r="JK813" s="183"/>
      <c r="JL813" s="183"/>
      <c r="JM813" s="183"/>
      <c r="JN813" s="183"/>
      <c r="JO813" s="183"/>
      <c r="JP813" s="183"/>
      <c r="JQ813" s="183"/>
      <c r="JR813" s="183"/>
      <c r="JS813" s="183"/>
      <c r="JT813" s="183"/>
      <c r="JU813" s="183"/>
      <c r="JV813" s="183"/>
      <c r="JW813" s="183"/>
      <c r="JX813" s="183"/>
      <c r="JY813" s="183"/>
      <c r="JZ813" s="183"/>
      <c r="KA813" s="183"/>
      <c r="KB813" s="183"/>
      <c r="KC813" s="183"/>
      <c r="KD813" s="183"/>
      <c r="KE813" s="183"/>
      <c r="KF813" s="183"/>
      <c r="KG813" s="183"/>
      <c r="KH813" s="183"/>
      <c r="KI813" s="183"/>
      <c r="KJ813" s="183"/>
      <c r="KK813" s="183"/>
      <c r="KL813" s="183"/>
      <c r="KM813" s="183"/>
      <c r="KN813" s="183"/>
      <c r="KO813" s="183"/>
      <c r="KP813" s="183"/>
      <c r="KQ813" s="183"/>
      <c r="KR813" s="183"/>
      <c r="KS813" s="183"/>
      <c r="KT813" s="183"/>
    </row>
    <row r="814" spans="1:306">
      <c r="A814" s="663">
        <v>2613</v>
      </c>
      <c r="B814" s="626" t="s">
        <v>218</v>
      </c>
      <c r="C814" s="620"/>
      <c r="D814" s="620"/>
      <c r="E814" s="620"/>
      <c r="F814" s="620"/>
      <c r="G814" s="611">
        <f t="shared" si="39"/>
        <v>0</v>
      </c>
      <c r="H814" s="183"/>
      <c r="K814" s="183"/>
      <c r="L814" s="183"/>
      <c r="M814" s="183"/>
      <c r="N814" s="183"/>
      <c r="O814" s="183"/>
      <c r="P814" s="183"/>
      <c r="Q814" s="183"/>
      <c r="R814" s="183"/>
      <c r="S814" s="183"/>
      <c r="T814" s="183"/>
      <c r="U814" s="183"/>
      <c r="V814" s="183"/>
      <c r="W814" s="183"/>
      <c r="X814" s="183"/>
      <c r="Y814" s="183"/>
      <c r="Z814" s="183"/>
      <c r="AA814" s="183"/>
      <c r="AB814" s="183"/>
      <c r="AC814" s="183"/>
      <c r="AD814" s="183"/>
      <c r="AE814" s="183"/>
      <c r="AF814" s="183"/>
      <c r="AG814" s="183"/>
      <c r="AH814" s="183"/>
      <c r="AI814" s="183"/>
      <c r="AJ814" s="183"/>
      <c r="AK814" s="183"/>
      <c r="AL814" s="183"/>
      <c r="AM814" s="183"/>
      <c r="AN814" s="183"/>
      <c r="AO814" s="183"/>
      <c r="AP814" s="183"/>
      <c r="AQ814" s="183"/>
      <c r="AR814" s="183"/>
      <c r="AS814" s="183"/>
      <c r="AT814" s="183"/>
      <c r="AU814" s="183"/>
      <c r="AV814" s="183"/>
      <c r="AW814" s="183"/>
      <c r="AX814" s="183"/>
      <c r="AY814" s="183"/>
      <c r="AZ814" s="183"/>
      <c r="BA814" s="183"/>
      <c r="BB814" s="183"/>
      <c r="BC814" s="183"/>
      <c r="BD814" s="183"/>
      <c r="BE814" s="183"/>
      <c r="BF814" s="183"/>
      <c r="BG814" s="183"/>
      <c r="BH814" s="183"/>
      <c r="BI814" s="183"/>
      <c r="BJ814" s="183"/>
      <c r="BK814" s="183"/>
      <c r="BL814" s="183"/>
      <c r="BM814" s="183"/>
      <c r="BN814" s="183"/>
      <c r="BO814" s="183"/>
      <c r="BP814" s="183"/>
      <c r="BQ814" s="183"/>
      <c r="BR814" s="183"/>
      <c r="BS814" s="183"/>
      <c r="BT814" s="183"/>
      <c r="BU814" s="183"/>
      <c r="BV814" s="183"/>
      <c r="BW814" s="183"/>
      <c r="BX814" s="183"/>
      <c r="BY814" s="183"/>
      <c r="BZ814" s="183"/>
      <c r="CA814" s="183"/>
      <c r="CB814" s="183"/>
      <c r="CC814" s="183"/>
      <c r="CD814" s="183"/>
      <c r="CE814" s="183"/>
      <c r="CF814" s="183"/>
      <c r="CG814" s="183"/>
      <c r="CH814" s="183"/>
      <c r="CI814" s="183"/>
      <c r="CJ814" s="183"/>
      <c r="CK814" s="183"/>
      <c r="CL814" s="183"/>
      <c r="CM814" s="183"/>
      <c r="CN814" s="183"/>
      <c r="CO814" s="183"/>
      <c r="CP814" s="183"/>
      <c r="CQ814" s="183"/>
      <c r="CR814" s="183"/>
      <c r="CS814" s="183"/>
      <c r="CT814" s="183"/>
      <c r="CU814" s="183"/>
      <c r="CV814" s="183"/>
      <c r="CW814" s="183"/>
      <c r="CX814" s="183"/>
      <c r="CY814" s="183"/>
      <c r="CZ814" s="183"/>
      <c r="DA814" s="183"/>
      <c r="DB814" s="183"/>
      <c r="DC814" s="183"/>
      <c r="DD814" s="183"/>
      <c r="DE814" s="183"/>
      <c r="DF814" s="183"/>
      <c r="DG814" s="183"/>
      <c r="DH814" s="183"/>
      <c r="DI814" s="183"/>
      <c r="DJ814" s="183"/>
      <c r="DK814" s="183"/>
      <c r="DL814" s="183"/>
      <c r="DM814" s="183"/>
      <c r="DN814" s="183"/>
      <c r="DO814" s="183"/>
      <c r="DP814" s="183"/>
      <c r="DQ814" s="183"/>
      <c r="DR814" s="183"/>
      <c r="DS814" s="183"/>
      <c r="DT814" s="183"/>
      <c r="DU814" s="183"/>
      <c r="DV814" s="183"/>
      <c r="DW814" s="183"/>
      <c r="DX814" s="183"/>
      <c r="DY814" s="183"/>
      <c r="DZ814" s="183"/>
      <c r="EA814" s="183"/>
      <c r="EB814" s="183"/>
      <c r="EC814" s="183"/>
      <c r="ED814" s="183"/>
      <c r="EE814" s="183"/>
      <c r="EF814" s="183"/>
      <c r="EG814" s="183"/>
      <c r="EH814" s="183"/>
      <c r="EI814" s="183"/>
      <c r="EJ814" s="183"/>
      <c r="EK814" s="183"/>
      <c r="EL814" s="183"/>
      <c r="EM814" s="183"/>
      <c r="EN814" s="183"/>
      <c r="EO814" s="183"/>
      <c r="EP814" s="183"/>
      <c r="EQ814" s="183"/>
      <c r="ER814" s="183"/>
      <c r="ES814" s="183"/>
      <c r="ET814" s="183"/>
      <c r="EU814" s="183"/>
      <c r="EV814" s="183"/>
      <c r="EW814" s="183"/>
      <c r="EX814" s="183"/>
      <c r="EY814" s="183"/>
      <c r="EZ814" s="183"/>
      <c r="FA814" s="183"/>
      <c r="FB814" s="183"/>
      <c r="FC814" s="183"/>
      <c r="FD814" s="183"/>
      <c r="FE814" s="183"/>
      <c r="FF814" s="183"/>
      <c r="FG814" s="183"/>
      <c r="FH814" s="183"/>
      <c r="FI814" s="183"/>
      <c r="FJ814" s="183"/>
      <c r="FK814" s="183"/>
      <c r="FL814" s="183"/>
      <c r="FM814" s="183"/>
      <c r="FN814" s="183"/>
      <c r="FO814" s="183"/>
      <c r="FP814" s="183"/>
      <c r="FQ814" s="183"/>
      <c r="FR814" s="183"/>
      <c r="FS814" s="183"/>
      <c r="FT814" s="183"/>
      <c r="FU814" s="183"/>
      <c r="FV814" s="183"/>
      <c r="FW814" s="183"/>
      <c r="FX814" s="183"/>
      <c r="FY814" s="183"/>
      <c r="FZ814" s="183"/>
      <c r="GA814" s="183"/>
      <c r="GB814" s="183"/>
      <c r="GC814" s="183"/>
      <c r="GD814" s="183"/>
      <c r="GE814" s="183"/>
      <c r="GF814" s="183"/>
      <c r="GG814" s="183"/>
      <c r="GH814" s="183"/>
      <c r="GI814" s="183"/>
      <c r="GJ814" s="183"/>
      <c r="GK814" s="183"/>
      <c r="GL814" s="183"/>
      <c r="GM814" s="183"/>
      <c r="GN814" s="183"/>
      <c r="GO814" s="183"/>
      <c r="GP814" s="183"/>
      <c r="GQ814" s="183"/>
      <c r="GR814" s="183"/>
      <c r="GS814" s="183"/>
      <c r="GT814" s="183"/>
      <c r="GU814" s="183"/>
      <c r="GV814" s="183"/>
      <c r="GW814" s="183"/>
      <c r="GX814" s="183"/>
      <c r="GY814" s="183"/>
      <c r="GZ814" s="183"/>
      <c r="HA814" s="183"/>
      <c r="HB814" s="183"/>
      <c r="HC814" s="183"/>
      <c r="HD814" s="183"/>
      <c r="HE814" s="183"/>
      <c r="HF814" s="183"/>
      <c r="HG814" s="183"/>
      <c r="HH814" s="183"/>
      <c r="HI814" s="183"/>
      <c r="HJ814" s="183"/>
      <c r="HK814" s="183"/>
      <c r="HL814" s="183"/>
      <c r="HM814" s="183"/>
      <c r="HN814" s="183"/>
      <c r="HO814" s="183"/>
      <c r="HP814" s="183"/>
      <c r="HQ814" s="183"/>
      <c r="HR814" s="183"/>
      <c r="HS814" s="183"/>
      <c r="HT814" s="183"/>
      <c r="HU814" s="183"/>
      <c r="HV814" s="183"/>
      <c r="HW814" s="183"/>
      <c r="HX814" s="183"/>
      <c r="HY814" s="183"/>
      <c r="HZ814" s="183"/>
      <c r="IA814" s="183"/>
      <c r="IB814" s="183"/>
      <c r="IC814" s="183"/>
      <c r="ID814" s="183"/>
      <c r="IE814" s="183"/>
      <c r="IF814" s="183"/>
      <c r="IG814" s="183"/>
      <c r="IH814" s="183"/>
      <c r="II814" s="183"/>
      <c r="IJ814" s="183"/>
      <c r="IK814" s="183"/>
      <c r="IL814" s="183"/>
      <c r="IM814" s="183"/>
      <c r="IN814" s="183"/>
      <c r="IO814" s="183"/>
      <c r="IP814" s="183"/>
      <c r="IQ814" s="183"/>
      <c r="IR814" s="183"/>
      <c r="IS814" s="183"/>
      <c r="IT814" s="183"/>
      <c r="IU814" s="183"/>
      <c r="IV814" s="183"/>
      <c r="IW814" s="183"/>
      <c r="IX814" s="183"/>
      <c r="IY814" s="183"/>
      <c r="IZ814" s="183"/>
      <c r="JA814" s="183"/>
      <c r="JB814" s="183"/>
      <c r="JC814" s="183"/>
      <c r="JD814" s="183"/>
      <c r="JE814" s="183"/>
      <c r="JF814" s="183"/>
      <c r="JG814" s="183"/>
      <c r="JH814" s="183"/>
      <c r="JI814" s="183"/>
      <c r="JJ814" s="183"/>
      <c r="JK814" s="183"/>
      <c r="JL814" s="183"/>
      <c r="JM814" s="183"/>
      <c r="JN814" s="183"/>
      <c r="JO814" s="183"/>
      <c r="JP814" s="183"/>
      <c r="JQ814" s="183"/>
      <c r="JR814" s="183"/>
      <c r="JS814" s="183"/>
      <c r="JT814" s="183"/>
      <c r="JU814" s="183"/>
      <c r="JV814" s="183"/>
      <c r="JW814" s="183"/>
      <c r="JX814" s="183"/>
      <c r="JY814" s="183"/>
      <c r="JZ814" s="183"/>
      <c r="KA814" s="183"/>
      <c r="KB814" s="183"/>
      <c r="KC814" s="183"/>
      <c r="KD814" s="183"/>
      <c r="KE814" s="183"/>
      <c r="KF814" s="183"/>
      <c r="KG814" s="183"/>
      <c r="KH814" s="183"/>
      <c r="KI814" s="183"/>
      <c r="KJ814" s="183"/>
      <c r="KK814" s="183"/>
      <c r="KL814" s="183"/>
      <c r="KM814" s="183"/>
      <c r="KN814" s="183"/>
      <c r="KO814" s="183"/>
      <c r="KP814" s="183"/>
      <c r="KQ814" s="183"/>
      <c r="KR814" s="183"/>
      <c r="KS814" s="183"/>
      <c r="KT814" s="183"/>
    </row>
    <row r="815" spans="1:306">
      <c r="A815" s="663">
        <v>2617</v>
      </c>
      <c r="B815" s="626" t="s">
        <v>219</v>
      </c>
      <c r="C815" s="620"/>
      <c r="D815" s="620"/>
      <c r="E815" s="620"/>
      <c r="F815" s="620"/>
      <c r="G815" s="611">
        <f t="shared" si="39"/>
        <v>0</v>
      </c>
      <c r="H815" s="183"/>
      <c r="K815" s="183"/>
      <c r="L815" s="183"/>
      <c r="M815" s="183"/>
      <c r="N815" s="183"/>
      <c r="O815" s="183"/>
      <c r="P815" s="183"/>
      <c r="Q815" s="183"/>
      <c r="R815" s="183"/>
      <c r="S815" s="183"/>
      <c r="T815" s="183"/>
      <c r="U815" s="183"/>
      <c r="V815" s="183"/>
      <c r="W815" s="183"/>
      <c r="X815" s="183"/>
      <c r="Y815" s="183"/>
      <c r="Z815" s="183"/>
      <c r="AA815" s="183"/>
      <c r="AB815" s="183"/>
      <c r="AC815" s="183"/>
      <c r="AD815" s="183"/>
      <c r="AE815" s="183"/>
      <c r="AF815" s="183"/>
      <c r="AG815" s="183"/>
      <c r="AH815" s="183"/>
      <c r="AI815" s="183"/>
      <c r="AJ815" s="183"/>
      <c r="AK815" s="183"/>
      <c r="AL815" s="183"/>
      <c r="AM815" s="183"/>
      <c r="AN815" s="183"/>
      <c r="AO815" s="183"/>
      <c r="AP815" s="183"/>
      <c r="AQ815" s="183"/>
      <c r="AR815" s="183"/>
      <c r="AS815" s="183"/>
      <c r="AT815" s="183"/>
      <c r="AU815" s="183"/>
      <c r="AV815" s="183"/>
      <c r="AW815" s="183"/>
      <c r="AX815" s="183"/>
      <c r="AY815" s="183"/>
      <c r="AZ815" s="183"/>
      <c r="BA815" s="183"/>
      <c r="BB815" s="183"/>
      <c r="BC815" s="183"/>
      <c r="BD815" s="183"/>
      <c r="BE815" s="183"/>
      <c r="BF815" s="183"/>
      <c r="BG815" s="183"/>
      <c r="BH815" s="183"/>
      <c r="BI815" s="183"/>
      <c r="BJ815" s="183"/>
      <c r="BK815" s="183"/>
      <c r="BL815" s="183"/>
      <c r="BM815" s="183"/>
      <c r="BN815" s="183"/>
      <c r="BO815" s="183"/>
      <c r="BP815" s="183"/>
      <c r="BQ815" s="183"/>
      <c r="BR815" s="183"/>
      <c r="BS815" s="183"/>
      <c r="BT815" s="183"/>
      <c r="BU815" s="183"/>
      <c r="BV815" s="183"/>
      <c r="BW815" s="183"/>
      <c r="BX815" s="183"/>
      <c r="BY815" s="183"/>
      <c r="BZ815" s="183"/>
      <c r="CA815" s="183"/>
      <c r="CB815" s="183"/>
      <c r="CC815" s="183"/>
      <c r="CD815" s="183"/>
      <c r="CE815" s="183"/>
      <c r="CF815" s="183"/>
      <c r="CG815" s="183"/>
      <c r="CH815" s="183"/>
      <c r="CI815" s="183"/>
      <c r="CJ815" s="183"/>
      <c r="CK815" s="183"/>
      <c r="CL815" s="183"/>
      <c r="CM815" s="183"/>
      <c r="CN815" s="183"/>
      <c r="CO815" s="183"/>
      <c r="CP815" s="183"/>
      <c r="CQ815" s="183"/>
      <c r="CR815" s="183"/>
      <c r="CS815" s="183"/>
      <c r="CT815" s="183"/>
      <c r="CU815" s="183"/>
      <c r="CV815" s="183"/>
      <c r="CW815" s="183"/>
      <c r="CX815" s="183"/>
      <c r="CY815" s="183"/>
      <c r="CZ815" s="183"/>
      <c r="DA815" s="183"/>
      <c r="DB815" s="183"/>
      <c r="DC815" s="183"/>
      <c r="DD815" s="183"/>
      <c r="DE815" s="183"/>
      <c r="DF815" s="183"/>
      <c r="DG815" s="183"/>
      <c r="DH815" s="183"/>
      <c r="DI815" s="183"/>
      <c r="DJ815" s="183"/>
      <c r="DK815" s="183"/>
      <c r="DL815" s="183"/>
      <c r="DM815" s="183"/>
      <c r="DN815" s="183"/>
      <c r="DO815" s="183"/>
      <c r="DP815" s="183"/>
      <c r="DQ815" s="183"/>
      <c r="DR815" s="183"/>
      <c r="DS815" s="183"/>
      <c r="DT815" s="183"/>
      <c r="DU815" s="183"/>
      <c r="DV815" s="183"/>
      <c r="DW815" s="183"/>
      <c r="DX815" s="183"/>
      <c r="DY815" s="183"/>
      <c r="DZ815" s="183"/>
      <c r="EA815" s="183"/>
      <c r="EB815" s="183"/>
      <c r="EC815" s="183"/>
      <c r="ED815" s="183"/>
      <c r="EE815" s="183"/>
      <c r="EF815" s="183"/>
      <c r="EG815" s="183"/>
      <c r="EH815" s="183"/>
      <c r="EI815" s="183"/>
      <c r="EJ815" s="183"/>
      <c r="EK815" s="183"/>
      <c r="EL815" s="183"/>
      <c r="EM815" s="183"/>
      <c r="EN815" s="183"/>
      <c r="EO815" s="183"/>
      <c r="EP815" s="183"/>
      <c r="EQ815" s="183"/>
      <c r="ER815" s="183"/>
      <c r="ES815" s="183"/>
      <c r="ET815" s="183"/>
      <c r="EU815" s="183"/>
      <c r="EV815" s="183"/>
      <c r="EW815" s="183"/>
      <c r="EX815" s="183"/>
      <c r="EY815" s="183"/>
      <c r="EZ815" s="183"/>
      <c r="FA815" s="183"/>
      <c r="FB815" s="183"/>
      <c r="FC815" s="183"/>
      <c r="FD815" s="183"/>
      <c r="FE815" s="183"/>
      <c r="FF815" s="183"/>
      <c r="FG815" s="183"/>
      <c r="FH815" s="183"/>
      <c r="FI815" s="183"/>
      <c r="FJ815" s="183"/>
      <c r="FK815" s="183"/>
      <c r="FL815" s="183"/>
      <c r="FM815" s="183"/>
      <c r="FN815" s="183"/>
      <c r="FO815" s="183"/>
      <c r="FP815" s="183"/>
      <c r="FQ815" s="183"/>
      <c r="FR815" s="183"/>
      <c r="FS815" s="183"/>
      <c r="FT815" s="183"/>
      <c r="FU815" s="183"/>
      <c r="FV815" s="183"/>
      <c r="FW815" s="183"/>
      <c r="FX815" s="183"/>
      <c r="FY815" s="183"/>
      <c r="FZ815" s="183"/>
      <c r="GA815" s="183"/>
      <c r="GB815" s="183"/>
      <c r="GC815" s="183"/>
      <c r="GD815" s="183"/>
      <c r="GE815" s="183"/>
      <c r="GF815" s="183"/>
      <c r="GG815" s="183"/>
      <c r="GH815" s="183"/>
      <c r="GI815" s="183"/>
      <c r="GJ815" s="183"/>
      <c r="GK815" s="183"/>
      <c r="GL815" s="183"/>
      <c r="GM815" s="183"/>
      <c r="GN815" s="183"/>
      <c r="GO815" s="183"/>
      <c r="GP815" s="183"/>
      <c r="GQ815" s="183"/>
      <c r="GR815" s="183"/>
      <c r="GS815" s="183"/>
      <c r="GT815" s="183"/>
      <c r="GU815" s="183"/>
      <c r="GV815" s="183"/>
      <c r="GW815" s="183"/>
      <c r="GX815" s="183"/>
      <c r="GY815" s="183"/>
      <c r="GZ815" s="183"/>
      <c r="HA815" s="183"/>
      <c r="HB815" s="183"/>
      <c r="HC815" s="183"/>
      <c r="HD815" s="183"/>
      <c r="HE815" s="183"/>
      <c r="HF815" s="183"/>
      <c r="HG815" s="183"/>
      <c r="HH815" s="183"/>
      <c r="HI815" s="183"/>
      <c r="HJ815" s="183"/>
      <c r="HK815" s="183"/>
      <c r="HL815" s="183"/>
      <c r="HM815" s="183"/>
      <c r="HN815" s="183"/>
      <c r="HO815" s="183"/>
      <c r="HP815" s="183"/>
      <c r="HQ815" s="183"/>
      <c r="HR815" s="183"/>
      <c r="HS815" s="183"/>
      <c r="HT815" s="183"/>
      <c r="HU815" s="183"/>
      <c r="HV815" s="183"/>
      <c r="HW815" s="183"/>
      <c r="HX815" s="183"/>
      <c r="HY815" s="183"/>
      <c r="HZ815" s="183"/>
      <c r="IA815" s="183"/>
      <c r="IB815" s="183"/>
      <c r="IC815" s="183"/>
      <c r="ID815" s="183"/>
      <c r="IE815" s="183"/>
      <c r="IF815" s="183"/>
      <c r="IG815" s="183"/>
      <c r="IH815" s="183"/>
      <c r="II815" s="183"/>
      <c r="IJ815" s="183"/>
      <c r="IK815" s="183"/>
      <c r="IL815" s="183"/>
      <c r="IM815" s="183"/>
      <c r="IN815" s="183"/>
      <c r="IO815" s="183"/>
      <c r="IP815" s="183"/>
      <c r="IQ815" s="183"/>
      <c r="IR815" s="183"/>
      <c r="IS815" s="183"/>
      <c r="IT815" s="183"/>
      <c r="IU815" s="183"/>
      <c r="IV815" s="183"/>
      <c r="IW815" s="183"/>
      <c r="IX815" s="183"/>
      <c r="IY815" s="183"/>
      <c r="IZ815" s="183"/>
      <c r="JA815" s="183"/>
      <c r="JB815" s="183"/>
      <c r="JC815" s="183"/>
      <c r="JD815" s="183"/>
      <c r="JE815" s="183"/>
      <c r="JF815" s="183"/>
      <c r="JG815" s="183"/>
      <c r="JH815" s="183"/>
      <c r="JI815" s="183"/>
      <c r="JJ815" s="183"/>
      <c r="JK815" s="183"/>
      <c r="JL815" s="183"/>
      <c r="JM815" s="183"/>
      <c r="JN815" s="183"/>
      <c r="JO815" s="183"/>
      <c r="JP815" s="183"/>
      <c r="JQ815" s="183"/>
      <c r="JR815" s="183"/>
      <c r="JS815" s="183"/>
      <c r="JT815" s="183"/>
      <c r="JU815" s="183"/>
      <c r="JV815" s="183"/>
      <c r="JW815" s="183"/>
      <c r="JX815" s="183"/>
      <c r="JY815" s="183"/>
      <c r="JZ815" s="183"/>
      <c r="KA815" s="183"/>
      <c r="KB815" s="183"/>
      <c r="KC815" s="183"/>
      <c r="KD815" s="183"/>
      <c r="KE815" s="183"/>
      <c r="KF815" s="183"/>
      <c r="KG815" s="183"/>
      <c r="KH815" s="183"/>
      <c r="KI815" s="183"/>
      <c r="KJ815" s="183"/>
      <c r="KK815" s="183"/>
      <c r="KL815" s="183"/>
      <c r="KM815" s="183"/>
      <c r="KN815" s="183"/>
      <c r="KO815" s="183"/>
      <c r="KP815" s="183"/>
      <c r="KQ815" s="183"/>
      <c r="KR815" s="183"/>
      <c r="KS815" s="183"/>
      <c r="KT815" s="183"/>
    </row>
    <row r="816" spans="1:306">
      <c r="A816" s="663">
        <v>2619</v>
      </c>
      <c r="B816" s="626" t="s">
        <v>220</v>
      </c>
      <c r="C816" s="611">
        <f>SUM(C817:C820)</f>
        <v>0</v>
      </c>
      <c r="D816" s="611">
        <f>SUM(D817:D820)</f>
        <v>0</v>
      </c>
      <c r="E816" s="611">
        <f>SUM(E817:E820)</f>
        <v>0</v>
      </c>
      <c r="F816" s="611">
        <f>SUM(F817:F820)</f>
        <v>0</v>
      </c>
      <c r="G816" s="611">
        <f t="shared" si="39"/>
        <v>0</v>
      </c>
      <c r="H816" s="183"/>
      <c r="K816" s="183"/>
      <c r="L816" s="183"/>
      <c r="M816" s="183"/>
      <c r="N816" s="183"/>
      <c r="O816" s="183"/>
      <c r="P816" s="183"/>
      <c r="Q816" s="183"/>
      <c r="R816" s="183"/>
      <c r="S816" s="183"/>
      <c r="T816" s="183"/>
      <c r="U816" s="183"/>
      <c r="V816" s="183"/>
      <c r="W816" s="183"/>
      <c r="X816" s="183"/>
      <c r="Y816" s="183"/>
      <c r="Z816" s="183"/>
      <c r="AA816" s="183"/>
      <c r="AB816" s="183"/>
      <c r="AC816" s="183"/>
      <c r="AD816" s="183"/>
      <c r="AE816" s="183"/>
      <c r="AF816" s="183"/>
      <c r="AG816" s="183"/>
      <c r="AH816" s="183"/>
      <c r="AI816" s="183"/>
      <c r="AJ816" s="183"/>
      <c r="AK816" s="183"/>
      <c r="AL816" s="183"/>
      <c r="AM816" s="183"/>
      <c r="AN816" s="183"/>
      <c r="AO816" s="183"/>
      <c r="AP816" s="183"/>
      <c r="AQ816" s="183"/>
      <c r="AR816" s="183"/>
      <c r="AS816" s="183"/>
      <c r="AT816" s="183"/>
      <c r="AU816" s="183"/>
      <c r="AV816" s="183"/>
      <c r="AW816" s="183"/>
      <c r="AX816" s="183"/>
      <c r="AY816" s="183"/>
      <c r="AZ816" s="183"/>
      <c r="BA816" s="183"/>
      <c r="BB816" s="183"/>
      <c r="BC816" s="183"/>
      <c r="BD816" s="183"/>
      <c r="BE816" s="183"/>
      <c r="BF816" s="183"/>
      <c r="BG816" s="183"/>
      <c r="BH816" s="183"/>
      <c r="BI816" s="183"/>
      <c r="BJ816" s="183"/>
      <c r="BK816" s="183"/>
      <c r="BL816" s="183"/>
      <c r="BM816" s="183"/>
      <c r="BN816" s="183"/>
      <c r="BO816" s="183"/>
      <c r="BP816" s="183"/>
      <c r="BQ816" s="183"/>
      <c r="BR816" s="183"/>
      <c r="BS816" s="183"/>
      <c r="BT816" s="183"/>
      <c r="BU816" s="183"/>
      <c r="BV816" s="183"/>
      <c r="BW816" s="183"/>
      <c r="BX816" s="183"/>
      <c r="BY816" s="183"/>
      <c r="BZ816" s="183"/>
      <c r="CA816" s="183"/>
      <c r="CB816" s="183"/>
      <c r="CC816" s="183"/>
      <c r="CD816" s="183"/>
      <c r="CE816" s="183"/>
      <c r="CF816" s="183"/>
      <c r="CG816" s="183"/>
      <c r="CH816" s="183"/>
      <c r="CI816" s="183"/>
      <c r="CJ816" s="183"/>
      <c r="CK816" s="183"/>
      <c r="CL816" s="183"/>
      <c r="CM816" s="183"/>
      <c r="CN816" s="183"/>
      <c r="CO816" s="183"/>
      <c r="CP816" s="183"/>
      <c r="CQ816" s="183"/>
      <c r="CR816" s="183"/>
      <c r="CS816" s="183"/>
      <c r="CT816" s="183"/>
      <c r="CU816" s="183"/>
      <c r="CV816" s="183"/>
      <c r="CW816" s="183"/>
      <c r="CX816" s="183"/>
      <c r="CY816" s="183"/>
      <c r="CZ816" s="183"/>
      <c r="DA816" s="183"/>
      <c r="DB816" s="183"/>
      <c r="DC816" s="183"/>
      <c r="DD816" s="183"/>
      <c r="DE816" s="183"/>
      <c r="DF816" s="183"/>
      <c r="DG816" s="183"/>
      <c r="DH816" s="183"/>
      <c r="DI816" s="183"/>
      <c r="DJ816" s="183"/>
      <c r="DK816" s="183"/>
      <c r="DL816" s="183"/>
      <c r="DM816" s="183"/>
      <c r="DN816" s="183"/>
      <c r="DO816" s="183"/>
      <c r="DP816" s="183"/>
      <c r="DQ816" s="183"/>
      <c r="DR816" s="183"/>
      <c r="DS816" s="183"/>
      <c r="DT816" s="183"/>
      <c r="DU816" s="183"/>
      <c r="DV816" s="183"/>
      <c r="DW816" s="183"/>
      <c r="DX816" s="183"/>
      <c r="DY816" s="183"/>
      <c r="DZ816" s="183"/>
      <c r="EA816" s="183"/>
      <c r="EB816" s="183"/>
      <c r="EC816" s="183"/>
      <c r="ED816" s="183"/>
      <c r="EE816" s="183"/>
      <c r="EF816" s="183"/>
      <c r="EG816" s="183"/>
      <c r="EH816" s="183"/>
      <c r="EI816" s="183"/>
      <c r="EJ816" s="183"/>
      <c r="EK816" s="183"/>
      <c r="EL816" s="183"/>
      <c r="EM816" s="183"/>
      <c r="EN816" s="183"/>
      <c r="EO816" s="183"/>
      <c r="EP816" s="183"/>
      <c r="EQ816" s="183"/>
      <c r="ER816" s="183"/>
      <c r="ES816" s="183"/>
      <c r="ET816" s="183"/>
      <c r="EU816" s="183"/>
      <c r="EV816" s="183"/>
      <c r="EW816" s="183"/>
      <c r="EX816" s="183"/>
      <c r="EY816" s="183"/>
      <c r="EZ816" s="183"/>
      <c r="FA816" s="183"/>
      <c r="FB816" s="183"/>
      <c r="FC816" s="183"/>
      <c r="FD816" s="183"/>
      <c r="FE816" s="183"/>
      <c r="FF816" s="183"/>
      <c r="FG816" s="183"/>
      <c r="FH816" s="183"/>
      <c r="FI816" s="183"/>
      <c r="FJ816" s="183"/>
      <c r="FK816" s="183"/>
      <c r="FL816" s="183"/>
      <c r="FM816" s="183"/>
      <c r="FN816" s="183"/>
      <c r="FO816" s="183"/>
      <c r="FP816" s="183"/>
      <c r="FQ816" s="183"/>
      <c r="FR816" s="183"/>
      <c r="FS816" s="183"/>
      <c r="FT816" s="183"/>
      <c r="FU816" s="183"/>
      <c r="FV816" s="183"/>
      <c r="FW816" s="183"/>
      <c r="FX816" s="183"/>
      <c r="FY816" s="183"/>
      <c r="FZ816" s="183"/>
      <c r="GA816" s="183"/>
      <c r="GB816" s="183"/>
      <c r="GC816" s="183"/>
      <c r="GD816" s="183"/>
      <c r="GE816" s="183"/>
      <c r="GF816" s="183"/>
      <c r="GG816" s="183"/>
      <c r="GH816" s="183"/>
      <c r="GI816" s="183"/>
      <c r="GJ816" s="183"/>
      <c r="GK816" s="183"/>
      <c r="GL816" s="183"/>
      <c r="GM816" s="183"/>
      <c r="GN816" s="183"/>
      <c r="GO816" s="183"/>
      <c r="GP816" s="183"/>
      <c r="GQ816" s="183"/>
      <c r="GR816" s="183"/>
      <c r="GS816" s="183"/>
      <c r="GT816" s="183"/>
      <c r="GU816" s="183"/>
      <c r="GV816" s="183"/>
      <c r="GW816" s="183"/>
      <c r="GX816" s="183"/>
      <c r="GY816" s="183"/>
      <c r="GZ816" s="183"/>
      <c r="HA816" s="183"/>
      <c r="HB816" s="183"/>
      <c r="HC816" s="183"/>
      <c r="HD816" s="183"/>
      <c r="HE816" s="183"/>
      <c r="HF816" s="183"/>
      <c r="HG816" s="183"/>
      <c r="HH816" s="183"/>
      <c r="HI816" s="183"/>
      <c r="HJ816" s="183"/>
      <c r="HK816" s="183"/>
      <c r="HL816" s="183"/>
      <c r="HM816" s="183"/>
      <c r="HN816" s="183"/>
      <c r="HO816" s="183"/>
      <c r="HP816" s="183"/>
      <c r="HQ816" s="183"/>
      <c r="HR816" s="183"/>
      <c r="HS816" s="183"/>
      <c r="HT816" s="183"/>
      <c r="HU816" s="183"/>
      <c r="HV816" s="183"/>
      <c r="HW816" s="183"/>
      <c r="HX816" s="183"/>
      <c r="HY816" s="183"/>
      <c r="HZ816" s="183"/>
      <c r="IA816" s="183"/>
      <c r="IB816" s="183"/>
      <c r="IC816" s="183"/>
      <c r="ID816" s="183"/>
      <c r="IE816" s="183"/>
      <c r="IF816" s="183"/>
      <c r="IG816" s="183"/>
      <c r="IH816" s="183"/>
      <c r="II816" s="183"/>
      <c r="IJ816" s="183"/>
      <c r="IK816" s="183"/>
      <c r="IL816" s="183"/>
      <c r="IM816" s="183"/>
      <c r="IN816" s="183"/>
      <c r="IO816" s="183"/>
      <c r="IP816" s="183"/>
      <c r="IQ816" s="183"/>
      <c r="IR816" s="183"/>
      <c r="IS816" s="183"/>
      <c r="IT816" s="183"/>
      <c r="IU816" s="183"/>
      <c r="IV816" s="183"/>
      <c r="IW816" s="183"/>
      <c r="IX816" s="183"/>
      <c r="IY816" s="183"/>
      <c r="IZ816" s="183"/>
      <c r="JA816" s="183"/>
      <c r="JB816" s="183"/>
      <c r="JC816" s="183"/>
      <c r="JD816" s="183"/>
      <c r="JE816" s="183"/>
      <c r="JF816" s="183"/>
      <c r="JG816" s="183"/>
      <c r="JH816" s="183"/>
      <c r="JI816" s="183"/>
      <c r="JJ816" s="183"/>
      <c r="JK816" s="183"/>
      <c r="JL816" s="183"/>
      <c r="JM816" s="183"/>
      <c r="JN816" s="183"/>
      <c r="JO816" s="183"/>
      <c r="JP816" s="183"/>
      <c r="JQ816" s="183"/>
      <c r="JR816" s="183"/>
      <c r="JS816" s="183"/>
      <c r="JT816" s="183"/>
      <c r="JU816" s="183"/>
      <c r="JV816" s="183"/>
      <c r="JW816" s="183"/>
      <c r="JX816" s="183"/>
      <c r="JY816" s="183"/>
      <c r="JZ816" s="183"/>
      <c r="KA816" s="183"/>
      <c r="KB816" s="183"/>
      <c r="KC816" s="183"/>
      <c r="KD816" s="183"/>
      <c r="KE816" s="183"/>
      <c r="KF816" s="183"/>
      <c r="KG816" s="183"/>
      <c r="KH816" s="183"/>
      <c r="KI816" s="183"/>
      <c r="KJ816" s="183"/>
      <c r="KK816" s="183"/>
      <c r="KL816" s="183"/>
      <c r="KM816" s="183"/>
      <c r="KN816" s="183"/>
      <c r="KO816" s="183"/>
      <c r="KP816" s="183"/>
      <c r="KQ816" s="183"/>
      <c r="KR816" s="183"/>
      <c r="KS816" s="183"/>
      <c r="KT816" s="183"/>
    </row>
    <row r="817" spans="1:306">
      <c r="A817" s="663">
        <v>26191</v>
      </c>
      <c r="B817" s="626" t="s">
        <v>371</v>
      </c>
      <c r="C817" s="620"/>
      <c r="D817" s="620"/>
      <c r="E817" s="620"/>
      <c r="F817" s="620"/>
      <c r="G817" s="611">
        <f t="shared" si="39"/>
        <v>0</v>
      </c>
      <c r="H817" s="183"/>
      <c r="K817" s="183"/>
      <c r="L817" s="183"/>
      <c r="M817" s="183"/>
      <c r="N817" s="183"/>
      <c r="O817" s="183"/>
      <c r="P817" s="183"/>
      <c r="Q817" s="183"/>
      <c r="R817" s="183"/>
      <c r="S817" s="183"/>
      <c r="T817" s="183"/>
      <c r="U817" s="183"/>
      <c r="V817" s="183"/>
      <c r="W817" s="183"/>
      <c r="X817" s="183"/>
      <c r="Y817" s="183"/>
      <c r="Z817" s="183"/>
      <c r="AA817" s="183"/>
      <c r="AB817" s="183"/>
      <c r="AC817" s="183"/>
      <c r="AD817" s="183"/>
      <c r="AE817" s="183"/>
      <c r="AF817" s="183"/>
      <c r="AG817" s="183"/>
      <c r="AH817" s="183"/>
      <c r="AI817" s="183"/>
      <c r="AJ817" s="183"/>
      <c r="AK817" s="183"/>
      <c r="AL817" s="183"/>
      <c r="AM817" s="183"/>
      <c r="AN817" s="183"/>
      <c r="AO817" s="183"/>
      <c r="AP817" s="183"/>
      <c r="AQ817" s="183"/>
      <c r="AR817" s="183"/>
      <c r="AS817" s="183"/>
      <c r="AT817" s="183"/>
      <c r="AU817" s="183"/>
      <c r="AV817" s="183"/>
      <c r="AW817" s="183"/>
      <c r="AX817" s="183"/>
      <c r="AY817" s="183"/>
      <c r="AZ817" s="183"/>
      <c r="BA817" s="183"/>
      <c r="BB817" s="183"/>
      <c r="BC817" s="183"/>
      <c r="BD817" s="183"/>
      <c r="BE817" s="183"/>
      <c r="BF817" s="183"/>
      <c r="BG817" s="183"/>
      <c r="BH817" s="183"/>
      <c r="BI817" s="183"/>
      <c r="BJ817" s="183"/>
      <c r="BK817" s="183"/>
      <c r="BL817" s="183"/>
      <c r="BM817" s="183"/>
      <c r="BN817" s="183"/>
      <c r="BO817" s="183"/>
      <c r="BP817" s="183"/>
      <c r="BQ817" s="183"/>
      <c r="BR817" s="183"/>
      <c r="BS817" s="183"/>
      <c r="BT817" s="183"/>
      <c r="BU817" s="183"/>
      <c r="BV817" s="183"/>
      <c r="BW817" s="183"/>
      <c r="BX817" s="183"/>
      <c r="BY817" s="183"/>
      <c r="BZ817" s="183"/>
      <c r="CA817" s="183"/>
      <c r="CB817" s="183"/>
      <c r="CC817" s="183"/>
      <c r="CD817" s="183"/>
      <c r="CE817" s="183"/>
      <c r="CF817" s="183"/>
      <c r="CG817" s="183"/>
      <c r="CH817" s="183"/>
      <c r="CI817" s="183"/>
      <c r="CJ817" s="183"/>
      <c r="CK817" s="183"/>
      <c r="CL817" s="183"/>
      <c r="CM817" s="183"/>
      <c r="CN817" s="183"/>
      <c r="CO817" s="183"/>
      <c r="CP817" s="183"/>
      <c r="CQ817" s="183"/>
      <c r="CR817" s="183"/>
      <c r="CS817" s="183"/>
      <c r="CT817" s="183"/>
      <c r="CU817" s="183"/>
      <c r="CV817" s="183"/>
      <c r="CW817" s="183"/>
      <c r="CX817" s="183"/>
      <c r="CY817" s="183"/>
      <c r="CZ817" s="183"/>
      <c r="DA817" s="183"/>
      <c r="DB817" s="183"/>
      <c r="DC817" s="183"/>
      <c r="DD817" s="183"/>
      <c r="DE817" s="183"/>
      <c r="DF817" s="183"/>
      <c r="DG817" s="183"/>
      <c r="DH817" s="183"/>
      <c r="DI817" s="183"/>
      <c r="DJ817" s="183"/>
      <c r="DK817" s="183"/>
      <c r="DL817" s="183"/>
      <c r="DM817" s="183"/>
      <c r="DN817" s="183"/>
      <c r="DO817" s="183"/>
      <c r="DP817" s="183"/>
      <c r="DQ817" s="183"/>
      <c r="DR817" s="183"/>
      <c r="DS817" s="183"/>
      <c r="DT817" s="183"/>
      <c r="DU817" s="183"/>
      <c r="DV817" s="183"/>
      <c r="DW817" s="183"/>
      <c r="DX817" s="183"/>
      <c r="DY817" s="183"/>
      <c r="DZ817" s="183"/>
      <c r="EA817" s="183"/>
      <c r="EB817" s="183"/>
      <c r="EC817" s="183"/>
      <c r="ED817" s="183"/>
      <c r="EE817" s="183"/>
      <c r="EF817" s="183"/>
      <c r="EG817" s="183"/>
      <c r="EH817" s="183"/>
      <c r="EI817" s="183"/>
      <c r="EJ817" s="183"/>
      <c r="EK817" s="183"/>
      <c r="EL817" s="183"/>
      <c r="EM817" s="183"/>
      <c r="EN817" s="183"/>
      <c r="EO817" s="183"/>
      <c r="EP817" s="183"/>
      <c r="EQ817" s="183"/>
      <c r="ER817" s="183"/>
      <c r="ES817" s="183"/>
      <c r="ET817" s="183"/>
      <c r="EU817" s="183"/>
      <c r="EV817" s="183"/>
      <c r="EW817" s="183"/>
      <c r="EX817" s="183"/>
      <c r="EY817" s="183"/>
      <c r="EZ817" s="183"/>
      <c r="FA817" s="183"/>
      <c r="FB817" s="183"/>
      <c r="FC817" s="183"/>
      <c r="FD817" s="183"/>
      <c r="FE817" s="183"/>
      <c r="FF817" s="183"/>
      <c r="FG817" s="183"/>
      <c r="FH817" s="183"/>
      <c r="FI817" s="183"/>
      <c r="FJ817" s="183"/>
      <c r="FK817" s="183"/>
      <c r="FL817" s="183"/>
      <c r="FM817" s="183"/>
      <c r="FN817" s="183"/>
      <c r="FO817" s="183"/>
      <c r="FP817" s="183"/>
      <c r="FQ817" s="183"/>
      <c r="FR817" s="183"/>
      <c r="FS817" s="183"/>
      <c r="FT817" s="183"/>
      <c r="FU817" s="183"/>
      <c r="FV817" s="183"/>
      <c r="FW817" s="183"/>
      <c r="FX817" s="183"/>
      <c r="FY817" s="183"/>
      <c r="FZ817" s="183"/>
      <c r="GA817" s="183"/>
      <c r="GB817" s="183"/>
      <c r="GC817" s="183"/>
      <c r="GD817" s="183"/>
      <c r="GE817" s="183"/>
      <c r="GF817" s="183"/>
      <c r="GG817" s="183"/>
      <c r="GH817" s="183"/>
      <c r="GI817" s="183"/>
      <c r="GJ817" s="183"/>
      <c r="GK817" s="183"/>
      <c r="GL817" s="183"/>
      <c r="GM817" s="183"/>
      <c r="GN817" s="183"/>
      <c r="GO817" s="183"/>
      <c r="GP817" s="183"/>
      <c r="GQ817" s="183"/>
      <c r="GR817" s="183"/>
      <c r="GS817" s="183"/>
      <c r="GT817" s="183"/>
      <c r="GU817" s="183"/>
      <c r="GV817" s="183"/>
      <c r="GW817" s="183"/>
      <c r="GX817" s="183"/>
      <c r="GY817" s="183"/>
      <c r="GZ817" s="183"/>
      <c r="HA817" s="183"/>
      <c r="HB817" s="183"/>
      <c r="HC817" s="183"/>
      <c r="HD817" s="183"/>
      <c r="HE817" s="183"/>
      <c r="HF817" s="183"/>
      <c r="HG817" s="183"/>
      <c r="HH817" s="183"/>
      <c r="HI817" s="183"/>
      <c r="HJ817" s="183"/>
      <c r="HK817" s="183"/>
      <c r="HL817" s="183"/>
      <c r="HM817" s="183"/>
      <c r="HN817" s="183"/>
      <c r="HO817" s="183"/>
      <c r="HP817" s="183"/>
      <c r="HQ817" s="183"/>
      <c r="HR817" s="183"/>
      <c r="HS817" s="183"/>
      <c r="HT817" s="183"/>
      <c r="HU817" s="183"/>
      <c r="HV817" s="183"/>
      <c r="HW817" s="183"/>
      <c r="HX817" s="183"/>
      <c r="HY817" s="183"/>
      <c r="HZ817" s="183"/>
      <c r="IA817" s="183"/>
      <c r="IB817" s="183"/>
      <c r="IC817" s="183"/>
      <c r="ID817" s="183"/>
      <c r="IE817" s="183"/>
      <c r="IF817" s="183"/>
      <c r="IG817" s="183"/>
      <c r="IH817" s="183"/>
      <c r="II817" s="183"/>
      <c r="IJ817" s="183"/>
      <c r="IK817" s="183"/>
      <c r="IL817" s="183"/>
      <c r="IM817" s="183"/>
      <c r="IN817" s="183"/>
      <c r="IO817" s="183"/>
      <c r="IP817" s="183"/>
      <c r="IQ817" s="183"/>
      <c r="IR817" s="183"/>
      <c r="IS817" s="183"/>
      <c r="IT817" s="183"/>
      <c r="IU817" s="183"/>
      <c r="IV817" s="183"/>
      <c r="IW817" s="183"/>
      <c r="IX817" s="183"/>
      <c r="IY817" s="183"/>
      <c r="IZ817" s="183"/>
      <c r="JA817" s="183"/>
      <c r="JB817" s="183"/>
      <c r="JC817" s="183"/>
      <c r="JD817" s="183"/>
      <c r="JE817" s="183"/>
      <c r="JF817" s="183"/>
      <c r="JG817" s="183"/>
      <c r="JH817" s="183"/>
      <c r="JI817" s="183"/>
      <c r="JJ817" s="183"/>
      <c r="JK817" s="183"/>
      <c r="JL817" s="183"/>
      <c r="JM817" s="183"/>
      <c r="JN817" s="183"/>
      <c r="JO817" s="183"/>
      <c r="JP817" s="183"/>
      <c r="JQ817" s="183"/>
      <c r="JR817" s="183"/>
      <c r="JS817" s="183"/>
      <c r="JT817" s="183"/>
      <c r="JU817" s="183"/>
      <c r="JV817" s="183"/>
      <c r="JW817" s="183"/>
      <c r="JX817" s="183"/>
      <c r="JY817" s="183"/>
      <c r="JZ817" s="183"/>
      <c r="KA817" s="183"/>
      <c r="KB817" s="183"/>
      <c r="KC817" s="183"/>
      <c r="KD817" s="183"/>
      <c r="KE817" s="183"/>
      <c r="KF817" s="183"/>
      <c r="KG817" s="183"/>
      <c r="KH817" s="183"/>
      <c r="KI817" s="183"/>
      <c r="KJ817" s="183"/>
      <c r="KK817" s="183"/>
      <c r="KL817" s="183"/>
      <c r="KM817" s="183"/>
      <c r="KN817" s="183"/>
      <c r="KO817" s="183"/>
      <c r="KP817" s="183"/>
      <c r="KQ817" s="183"/>
      <c r="KR817" s="183"/>
      <c r="KS817" s="183"/>
      <c r="KT817" s="183"/>
    </row>
    <row r="818" spans="1:306">
      <c r="A818" s="663">
        <v>26192</v>
      </c>
      <c r="B818" s="626" t="s">
        <v>372</v>
      </c>
      <c r="C818" s="620"/>
      <c r="D818" s="620"/>
      <c r="E818" s="620"/>
      <c r="F818" s="620"/>
      <c r="G818" s="611">
        <f t="shared" si="39"/>
        <v>0</v>
      </c>
      <c r="H818" s="183"/>
      <c r="K818" s="183"/>
      <c r="L818" s="183"/>
      <c r="M818" s="183"/>
      <c r="N818" s="183"/>
      <c r="O818" s="183"/>
      <c r="P818" s="183"/>
      <c r="Q818" s="183"/>
      <c r="R818" s="183"/>
      <c r="S818" s="183"/>
      <c r="T818" s="183"/>
      <c r="U818" s="183"/>
      <c r="V818" s="183"/>
      <c r="W818" s="183"/>
      <c r="X818" s="183"/>
      <c r="Y818" s="183"/>
      <c r="Z818" s="183"/>
      <c r="AA818" s="183"/>
      <c r="AB818" s="183"/>
      <c r="AC818" s="183"/>
      <c r="AD818" s="183"/>
      <c r="AE818" s="183"/>
      <c r="AF818" s="183"/>
      <c r="AG818" s="183"/>
      <c r="AH818" s="183"/>
      <c r="AI818" s="183"/>
      <c r="AJ818" s="183"/>
      <c r="AK818" s="183"/>
      <c r="AL818" s="183"/>
      <c r="AM818" s="183"/>
      <c r="AN818" s="183"/>
      <c r="AO818" s="183"/>
      <c r="AP818" s="183"/>
      <c r="AQ818" s="183"/>
      <c r="AR818" s="183"/>
      <c r="AS818" s="183"/>
      <c r="AT818" s="183"/>
      <c r="AU818" s="183"/>
      <c r="AV818" s="183"/>
      <c r="AW818" s="183"/>
      <c r="AX818" s="183"/>
      <c r="AY818" s="183"/>
      <c r="AZ818" s="183"/>
      <c r="BA818" s="183"/>
      <c r="BB818" s="183"/>
      <c r="BC818" s="183"/>
      <c r="BD818" s="183"/>
      <c r="BE818" s="183"/>
      <c r="BF818" s="183"/>
      <c r="BG818" s="183"/>
      <c r="BH818" s="183"/>
      <c r="BI818" s="183"/>
      <c r="BJ818" s="183"/>
      <c r="BK818" s="183"/>
      <c r="BL818" s="183"/>
      <c r="BM818" s="183"/>
      <c r="BN818" s="183"/>
      <c r="BO818" s="183"/>
      <c r="BP818" s="183"/>
      <c r="BQ818" s="183"/>
      <c r="BR818" s="183"/>
      <c r="BS818" s="183"/>
      <c r="BT818" s="183"/>
      <c r="BU818" s="183"/>
      <c r="BV818" s="183"/>
      <c r="BW818" s="183"/>
      <c r="BX818" s="183"/>
      <c r="BY818" s="183"/>
      <c r="BZ818" s="183"/>
      <c r="CA818" s="183"/>
      <c r="CB818" s="183"/>
      <c r="CC818" s="183"/>
      <c r="CD818" s="183"/>
      <c r="CE818" s="183"/>
      <c r="CF818" s="183"/>
      <c r="CG818" s="183"/>
      <c r="CH818" s="183"/>
      <c r="CI818" s="183"/>
      <c r="CJ818" s="183"/>
      <c r="CK818" s="183"/>
      <c r="CL818" s="183"/>
      <c r="CM818" s="183"/>
      <c r="CN818" s="183"/>
      <c r="CO818" s="183"/>
      <c r="CP818" s="183"/>
      <c r="CQ818" s="183"/>
      <c r="CR818" s="183"/>
      <c r="CS818" s="183"/>
      <c r="CT818" s="183"/>
      <c r="CU818" s="183"/>
      <c r="CV818" s="183"/>
      <c r="CW818" s="183"/>
      <c r="CX818" s="183"/>
      <c r="CY818" s="183"/>
      <c r="CZ818" s="183"/>
      <c r="DA818" s="183"/>
      <c r="DB818" s="183"/>
      <c r="DC818" s="183"/>
      <c r="DD818" s="183"/>
      <c r="DE818" s="183"/>
      <c r="DF818" s="183"/>
      <c r="DG818" s="183"/>
      <c r="DH818" s="183"/>
      <c r="DI818" s="183"/>
      <c r="DJ818" s="183"/>
      <c r="DK818" s="183"/>
      <c r="DL818" s="183"/>
      <c r="DM818" s="183"/>
      <c r="DN818" s="183"/>
      <c r="DO818" s="183"/>
      <c r="DP818" s="183"/>
      <c r="DQ818" s="183"/>
      <c r="DR818" s="183"/>
      <c r="DS818" s="183"/>
      <c r="DT818" s="183"/>
      <c r="DU818" s="183"/>
      <c r="DV818" s="183"/>
      <c r="DW818" s="183"/>
      <c r="DX818" s="183"/>
      <c r="DY818" s="183"/>
      <c r="DZ818" s="183"/>
      <c r="EA818" s="183"/>
      <c r="EB818" s="183"/>
      <c r="EC818" s="183"/>
      <c r="ED818" s="183"/>
      <c r="EE818" s="183"/>
      <c r="EF818" s="183"/>
      <c r="EG818" s="183"/>
      <c r="EH818" s="183"/>
      <c r="EI818" s="183"/>
      <c r="EJ818" s="183"/>
      <c r="EK818" s="183"/>
      <c r="EL818" s="183"/>
      <c r="EM818" s="183"/>
      <c r="EN818" s="183"/>
      <c r="EO818" s="183"/>
      <c r="EP818" s="183"/>
      <c r="EQ818" s="183"/>
      <c r="ER818" s="183"/>
      <c r="ES818" s="183"/>
      <c r="ET818" s="183"/>
      <c r="EU818" s="183"/>
      <c r="EV818" s="183"/>
      <c r="EW818" s="183"/>
      <c r="EX818" s="183"/>
      <c r="EY818" s="183"/>
      <c r="EZ818" s="183"/>
      <c r="FA818" s="183"/>
      <c r="FB818" s="183"/>
      <c r="FC818" s="183"/>
      <c r="FD818" s="183"/>
      <c r="FE818" s="183"/>
      <c r="FF818" s="183"/>
      <c r="FG818" s="183"/>
      <c r="FH818" s="183"/>
      <c r="FI818" s="183"/>
      <c r="FJ818" s="183"/>
      <c r="FK818" s="183"/>
      <c r="FL818" s="183"/>
      <c r="FM818" s="183"/>
      <c r="FN818" s="183"/>
      <c r="FO818" s="183"/>
      <c r="FP818" s="183"/>
      <c r="FQ818" s="183"/>
      <c r="FR818" s="183"/>
      <c r="FS818" s="183"/>
      <c r="FT818" s="183"/>
      <c r="FU818" s="183"/>
      <c r="FV818" s="183"/>
      <c r="FW818" s="183"/>
      <c r="FX818" s="183"/>
      <c r="FY818" s="183"/>
      <c r="FZ818" s="183"/>
      <c r="GA818" s="183"/>
      <c r="GB818" s="183"/>
      <c r="GC818" s="183"/>
      <c r="GD818" s="183"/>
      <c r="GE818" s="183"/>
      <c r="GF818" s="183"/>
      <c r="GG818" s="183"/>
      <c r="GH818" s="183"/>
      <c r="GI818" s="183"/>
      <c r="GJ818" s="183"/>
      <c r="GK818" s="183"/>
      <c r="GL818" s="183"/>
      <c r="GM818" s="183"/>
      <c r="GN818" s="183"/>
      <c r="GO818" s="183"/>
      <c r="GP818" s="183"/>
      <c r="GQ818" s="183"/>
      <c r="GR818" s="183"/>
      <c r="GS818" s="183"/>
      <c r="GT818" s="183"/>
      <c r="GU818" s="183"/>
      <c r="GV818" s="183"/>
      <c r="GW818" s="183"/>
      <c r="GX818" s="183"/>
      <c r="GY818" s="183"/>
      <c r="GZ818" s="183"/>
      <c r="HA818" s="183"/>
      <c r="HB818" s="183"/>
      <c r="HC818" s="183"/>
      <c r="HD818" s="183"/>
      <c r="HE818" s="183"/>
      <c r="HF818" s="183"/>
      <c r="HG818" s="183"/>
      <c r="HH818" s="183"/>
      <c r="HI818" s="183"/>
      <c r="HJ818" s="183"/>
      <c r="HK818" s="183"/>
      <c r="HL818" s="183"/>
      <c r="HM818" s="183"/>
      <c r="HN818" s="183"/>
      <c r="HO818" s="183"/>
      <c r="HP818" s="183"/>
      <c r="HQ818" s="183"/>
      <c r="HR818" s="183"/>
      <c r="HS818" s="183"/>
      <c r="HT818" s="183"/>
      <c r="HU818" s="183"/>
      <c r="HV818" s="183"/>
      <c r="HW818" s="183"/>
      <c r="HX818" s="183"/>
      <c r="HY818" s="183"/>
      <c r="HZ818" s="183"/>
      <c r="IA818" s="183"/>
      <c r="IB818" s="183"/>
      <c r="IC818" s="183"/>
      <c r="ID818" s="183"/>
      <c r="IE818" s="183"/>
      <c r="IF818" s="183"/>
      <c r="IG818" s="183"/>
      <c r="IH818" s="183"/>
      <c r="II818" s="183"/>
      <c r="IJ818" s="183"/>
      <c r="IK818" s="183"/>
      <c r="IL818" s="183"/>
      <c r="IM818" s="183"/>
      <c r="IN818" s="183"/>
      <c r="IO818" s="183"/>
      <c r="IP818" s="183"/>
      <c r="IQ818" s="183"/>
      <c r="IR818" s="183"/>
      <c r="IS818" s="183"/>
      <c r="IT818" s="183"/>
      <c r="IU818" s="183"/>
      <c r="IV818" s="183"/>
      <c r="IW818" s="183"/>
      <c r="IX818" s="183"/>
      <c r="IY818" s="183"/>
      <c r="IZ818" s="183"/>
      <c r="JA818" s="183"/>
      <c r="JB818" s="183"/>
      <c r="JC818" s="183"/>
      <c r="JD818" s="183"/>
      <c r="JE818" s="183"/>
      <c r="JF818" s="183"/>
      <c r="JG818" s="183"/>
      <c r="JH818" s="183"/>
      <c r="JI818" s="183"/>
      <c r="JJ818" s="183"/>
      <c r="JK818" s="183"/>
      <c r="JL818" s="183"/>
      <c r="JM818" s="183"/>
      <c r="JN818" s="183"/>
      <c r="JO818" s="183"/>
      <c r="JP818" s="183"/>
      <c r="JQ818" s="183"/>
      <c r="JR818" s="183"/>
      <c r="JS818" s="183"/>
      <c r="JT818" s="183"/>
      <c r="JU818" s="183"/>
      <c r="JV818" s="183"/>
      <c r="JW818" s="183"/>
      <c r="JX818" s="183"/>
      <c r="JY818" s="183"/>
      <c r="JZ818" s="183"/>
      <c r="KA818" s="183"/>
      <c r="KB818" s="183"/>
      <c r="KC818" s="183"/>
      <c r="KD818" s="183"/>
      <c r="KE818" s="183"/>
      <c r="KF818" s="183"/>
      <c r="KG818" s="183"/>
      <c r="KH818" s="183"/>
      <c r="KI818" s="183"/>
      <c r="KJ818" s="183"/>
      <c r="KK818" s="183"/>
      <c r="KL818" s="183"/>
      <c r="KM818" s="183"/>
      <c r="KN818" s="183"/>
      <c r="KO818" s="183"/>
      <c r="KP818" s="183"/>
      <c r="KQ818" s="183"/>
      <c r="KR818" s="183"/>
      <c r="KS818" s="183"/>
      <c r="KT818" s="183"/>
    </row>
    <row r="819" spans="1:306">
      <c r="A819" s="663">
        <v>26193</v>
      </c>
      <c r="B819" s="626" t="s">
        <v>373</v>
      </c>
      <c r="C819" s="620"/>
      <c r="D819" s="620"/>
      <c r="E819" s="620"/>
      <c r="F819" s="620"/>
      <c r="G819" s="611">
        <f t="shared" si="39"/>
        <v>0</v>
      </c>
      <c r="H819" s="183"/>
      <c r="K819" s="183"/>
      <c r="L819" s="183"/>
      <c r="M819" s="183"/>
      <c r="N819" s="183"/>
      <c r="O819" s="183"/>
      <c r="P819" s="183"/>
      <c r="Q819" s="183"/>
      <c r="R819" s="183"/>
      <c r="S819" s="183"/>
      <c r="T819" s="183"/>
      <c r="U819" s="183"/>
      <c r="V819" s="183"/>
      <c r="W819" s="183"/>
      <c r="X819" s="183"/>
      <c r="Y819" s="183"/>
      <c r="Z819" s="183"/>
      <c r="AA819" s="183"/>
      <c r="AB819" s="183"/>
      <c r="AC819" s="183"/>
      <c r="AD819" s="183"/>
      <c r="AE819" s="183"/>
      <c r="AF819" s="183"/>
      <c r="AG819" s="183"/>
      <c r="AH819" s="183"/>
      <c r="AI819" s="183"/>
      <c r="AJ819" s="183"/>
      <c r="AK819" s="183"/>
      <c r="AL819" s="183"/>
      <c r="AM819" s="183"/>
      <c r="AN819" s="183"/>
      <c r="AO819" s="183"/>
      <c r="AP819" s="183"/>
      <c r="AQ819" s="183"/>
      <c r="AR819" s="183"/>
      <c r="AS819" s="183"/>
      <c r="AT819" s="183"/>
      <c r="AU819" s="183"/>
      <c r="AV819" s="183"/>
      <c r="AW819" s="183"/>
      <c r="AX819" s="183"/>
      <c r="AY819" s="183"/>
      <c r="AZ819" s="183"/>
      <c r="BA819" s="183"/>
      <c r="BB819" s="183"/>
      <c r="BC819" s="183"/>
      <c r="BD819" s="183"/>
      <c r="BE819" s="183"/>
      <c r="BF819" s="183"/>
      <c r="BG819" s="183"/>
      <c r="BH819" s="183"/>
      <c r="BI819" s="183"/>
      <c r="BJ819" s="183"/>
      <c r="BK819" s="183"/>
      <c r="BL819" s="183"/>
      <c r="BM819" s="183"/>
      <c r="BN819" s="183"/>
      <c r="BO819" s="183"/>
      <c r="BP819" s="183"/>
      <c r="BQ819" s="183"/>
      <c r="BR819" s="183"/>
      <c r="BS819" s="183"/>
      <c r="BT819" s="183"/>
      <c r="BU819" s="183"/>
      <c r="BV819" s="183"/>
      <c r="BW819" s="183"/>
      <c r="BX819" s="183"/>
      <c r="BY819" s="183"/>
      <c r="BZ819" s="183"/>
      <c r="CA819" s="183"/>
      <c r="CB819" s="183"/>
      <c r="CC819" s="183"/>
      <c r="CD819" s="183"/>
      <c r="CE819" s="183"/>
      <c r="CF819" s="183"/>
      <c r="CG819" s="183"/>
      <c r="CH819" s="183"/>
      <c r="CI819" s="183"/>
      <c r="CJ819" s="183"/>
      <c r="CK819" s="183"/>
      <c r="CL819" s="183"/>
      <c r="CM819" s="183"/>
      <c r="CN819" s="183"/>
      <c r="CO819" s="183"/>
      <c r="CP819" s="183"/>
      <c r="CQ819" s="183"/>
      <c r="CR819" s="183"/>
      <c r="CS819" s="183"/>
      <c r="CT819" s="183"/>
      <c r="CU819" s="183"/>
      <c r="CV819" s="183"/>
      <c r="CW819" s="183"/>
      <c r="CX819" s="183"/>
      <c r="CY819" s="183"/>
      <c r="CZ819" s="183"/>
      <c r="DA819" s="183"/>
      <c r="DB819" s="183"/>
      <c r="DC819" s="183"/>
      <c r="DD819" s="183"/>
      <c r="DE819" s="183"/>
      <c r="DF819" s="183"/>
      <c r="DG819" s="183"/>
      <c r="DH819" s="183"/>
      <c r="DI819" s="183"/>
      <c r="DJ819" s="183"/>
      <c r="DK819" s="183"/>
      <c r="DL819" s="183"/>
      <c r="DM819" s="183"/>
      <c r="DN819" s="183"/>
      <c r="DO819" s="183"/>
      <c r="DP819" s="183"/>
      <c r="DQ819" s="183"/>
      <c r="DR819" s="183"/>
      <c r="DS819" s="183"/>
      <c r="DT819" s="183"/>
      <c r="DU819" s="183"/>
      <c r="DV819" s="183"/>
      <c r="DW819" s="183"/>
      <c r="DX819" s="183"/>
      <c r="DY819" s="183"/>
      <c r="DZ819" s="183"/>
      <c r="EA819" s="183"/>
      <c r="EB819" s="183"/>
      <c r="EC819" s="183"/>
      <c r="ED819" s="183"/>
      <c r="EE819" s="183"/>
      <c r="EF819" s="183"/>
      <c r="EG819" s="183"/>
      <c r="EH819" s="183"/>
      <c r="EI819" s="183"/>
      <c r="EJ819" s="183"/>
      <c r="EK819" s="183"/>
      <c r="EL819" s="183"/>
      <c r="EM819" s="183"/>
      <c r="EN819" s="183"/>
      <c r="EO819" s="183"/>
      <c r="EP819" s="183"/>
      <c r="EQ819" s="183"/>
      <c r="ER819" s="183"/>
      <c r="ES819" s="183"/>
      <c r="ET819" s="183"/>
      <c r="EU819" s="183"/>
      <c r="EV819" s="183"/>
      <c r="EW819" s="183"/>
      <c r="EX819" s="183"/>
      <c r="EY819" s="183"/>
      <c r="EZ819" s="183"/>
      <c r="FA819" s="183"/>
      <c r="FB819" s="183"/>
      <c r="FC819" s="183"/>
      <c r="FD819" s="183"/>
      <c r="FE819" s="183"/>
      <c r="FF819" s="183"/>
      <c r="FG819" s="183"/>
      <c r="FH819" s="183"/>
      <c r="FI819" s="183"/>
      <c r="FJ819" s="183"/>
      <c r="FK819" s="183"/>
      <c r="FL819" s="183"/>
      <c r="FM819" s="183"/>
      <c r="FN819" s="183"/>
      <c r="FO819" s="183"/>
      <c r="FP819" s="183"/>
      <c r="FQ819" s="183"/>
      <c r="FR819" s="183"/>
      <c r="FS819" s="183"/>
      <c r="FT819" s="183"/>
      <c r="FU819" s="183"/>
      <c r="FV819" s="183"/>
      <c r="FW819" s="183"/>
      <c r="FX819" s="183"/>
      <c r="FY819" s="183"/>
      <c r="FZ819" s="183"/>
      <c r="GA819" s="183"/>
      <c r="GB819" s="183"/>
      <c r="GC819" s="183"/>
      <c r="GD819" s="183"/>
      <c r="GE819" s="183"/>
      <c r="GF819" s="183"/>
      <c r="GG819" s="183"/>
      <c r="GH819" s="183"/>
      <c r="GI819" s="183"/>
      <c r="GJ819" s="183"/>
      <c r="GK819" s="183"/>
      <c r="GL819" s="183"/>
      <c r="GM819" s="183"/>
      <c r="GN819" s="183"/>
      <c r="GO819" s="183"/>
      <c r="GP819" s="183"/>
      <c r="GQ819" s="183"/>
      <c r="GR819" s="183"/>
      <c r="GS819" s="183"/>
      <c r="GT819" s="183"/>
      <c r="GU819" s="183"/>
      <c r="GV819" s="183"/>
      <c r="GW819" s="183"/>
      <c r="GX819" s="183"/>
      <c r="GY819" s="183"/>
      <c r="GZ819" s="183"/>
      <c r="HA819" s="183"/>
      <c r="HB819" s="183"/>
      <c r="HC819" s="183"/>
      <c r="HD819" s="183"/>
      <c r="HE819" s="183"/>
      <c r="HF819" s="183"/>
      <c r="HG819" s="183"/>
      <c r="HH819" s="183"/>
      <c r="HI819" s="183"/>
      <c r="HJ819" s="183"/>
      <c r="HK819" s="183"/>
      <c r="HL819" s="183"/>
      <c r="HM819" s="183"/>
      <c r="HN819" s="183"/>
      <c r="HO819" s="183"/>
      <c r="HP819" s="183"/>
      <c r="HQ819" s="183"/>
      <c r="HR819" s="183"/>
      <c r="HS819" s="183"/>
      <c r="HT819" s="183"/>
      <c r="HU819" s="183"/>
      <c r="HV819" s="183"/>
      <c r="HW819" s="183"/>
      <c r="HX819" s="183"/>
      <c r="HY819" s="183"/>
      <c r="HZ819" s="183"/>
      <c r="IA819" s="183"/>
      <c r="IB819" s="183"/>
      <c r="IC819" s="183"/>
      <c r="ID819" s="183"/>
      <c r="IE819" s="183"/>
      <c r="IF819" s="183"/>
      <c r="IG819" s="183"/>
      <c r="IH819" s="183"/>
      <c r="II819" s="183"/>
      <c r="IJ819" s="183"/>
      <c r="IK819" s="183"/>
      <c r="IL819" s="183"/>
      <c r="IM819" s="183"/>
      <c r="IN819" s="183"/>
      <c r="IO819" s="183"/>
      <c r="IP819" s="183"/>
      <c r="IQ819" s="183"/>
      <c r="IR819" s="183"/>
      <c r="IS819" s="183"/>
      <c r="IT819" s="183"/>
      <c r="IU819" s="183"/>
      <c r="IV819" s="183"/>
      <c r="IW819" s="183"/>
      <c r="IX819" s="183"/>
      <c r="IY819" s="183"/>
      <c r="IZ819" s="183"/>
      <c r="JA819" s="183"/>
      <c r="JB819" s="183"/>
      <c r="JC819" s="183"/>
      <c r="JD819" s="183"/>
      <c r="JE819" s="183"/>
      <c r="JF819" s="183"/>
      <c r="JG819" s="183"/>
      <c r="JH819" s="183"/>
      <c r="JI819" s="183"/>
      <c r="JJ819" s="183"/>
      <c r="JK819" s="183"/>
      <c r="JL819" s="183"/>
      <c r="JM819" s="183"/>
      <c r="JN819" s="183"/>
      <c r="JO819" s="183"/>
      <c r="JP819" s="183"/>
      <c r="JQ819" s="183"/>
      <c r="JR819" s="183"/>
      <c r="JS819" s="183"/>
      <c r="JT819" s="183"/>
      <c r="JU819" s="183"/>
      <c r="JV819" s="183"/>
      <c r="JW819" s="183"/>
      <c r="JX819" s="183"/>
      <c r="JY819" s="183"/>
      <c r="JZ819" s="183"/>
      <c r="KA819" s="183"/>
      <c r="KB819" s="183"/>
      <c r="KC819" s="183"/>
      <c r="KD819" s="183"/>
      <c r="KE819" s="183"/>
      <c r="KF819" s="183"/>
      <c r="KG819" s="183"/>
      <c r="KH819" s="183"/>
      <c r="KI819" s="183"/>
      <c r="KJ819" s="183"/>
      <c r="KK819" s="183"/>
      <c r="KL819" s="183"/>
      <c r="KM819" s="183"/>
      <c r="KN819" s="183"/>
      <c r="KO819" s="183"/>
      <c r="KP819" s="183"/>
      <c r="KQ819" s="183"/>
      <c r="KR819" s="183"/>
      <c r="KS819" s="183"/>
      <c r="KT819" s="183"/>
    </row>
    <row r="820" spans="1:306">
      <c r="A820" s="663">
        <v>26194</v>
      </c>
      <c r="B820" s="626" t="s">
        <v>374</v>
      </c>
      <c r="C820" s="620"/>
      <c r="D820" s="620"/>
      <c r="E820" s="620"/>
      <c r="F820" s="620"/>
      <c r="G820" s="611">
        <f t="shared" si="39"/>
        <v>0</v>
      </c>
      <c r="H820" s="183"/>
      <c r="K820" s="183"/>
      <c r="L820" s="183"/>
      <c r="M820" s="183"/>
      <c r="N820" s="183"/>
      <c r="O820" s="183"/>
      <c r="P820" s="183"/>
      <c r="Q820" s="183"/>
      <c r="R820" s="183"/>
      <c r="S820" s="183"/>
      <c r="T820" s="183"/>
      <c r="U820" s="183"/>
      <c r="V820" s="183"/>
      <c r="W820" s="183"/>
      <c r="X820" s="183"/>
      <c r="Y820" s="183"/>
      <c r="Z820" s="183"/>
      <c r="AA820" s="183"/>
      <c r="AB820" s="183"/>
      <c r="AC820" s="183"/>
      <c r="AD820" s="183"/>
      <c r="AE820" s="183"/>
      <c r="AF820" s="183"/>
      <c r="AG820" s="183"/>
      <c r="AH820" s="183"/>
      <c r="AI820" s="183"/>
      <c r="AJ820" s="183"/>
      <c r="AK820" s="183"/>
      <c r="AL820" s="183"/>
      <c r="AM820" s="183"/>
      <c r="AN820" s="183"/>
      <c r="AO820" s="183"/>
      <c r="AP820" s="183"/>
      <c r="AQ820" s="183"/>
      <c r="AR820" s="183"/>
      <c r="AS820" s="183"/>
      <c r="AT820" s="183"/>
      <c r="AU820" s="183"/>
      <c r="AV820" s="183"/>
      <c r="AW820" s="183"/>
      <c r="AX820" s="183"/>
      <c r="AY820" s="183"/>
      <c r="AZ820" s="183"/>
      <c r="BA820" s="183"/>
      <c r="BB820" s="183"/>
      <c r="BC820" s="183"/>
      <c r="BD820" s="183"/>
      <c r="BE820" s="183"/>
      <c r="BF820" s="183"/>
      <c r="BG820" s="183"/>
      <c r="BH820" s="183"/>
      <c r="BI820" s="183"/>
      <c r="BJ820" s="183"/>
      <c r="BK820" s="183"/>
      <c r="BL820" s="183"/>
      <c r="BM820" s="183"/>
      <c r="BN820" s="183"/>
      <c r="BO820" s="183"/>
      <c r="BP820" s="183"/>
      <c r="BQ820" s="183"/>
      <c r="BR820" s="183"/>
      <c r="BS820" s="183"/>
      <c r="BT820" s="183"/>
      <c r="BU820" s="183"/>
      <c r="BV820" s="183"/>
      <c r="BW820" s="183"/>
      <c r="BX820" s="183"/>
      <c r="BY820" s="183"/>
      <c r="BZ820" s="183"/>
      <c r="CA820" s="183"/>
      <c r="CB820" s="183"/>
      <c r="CC820" s="183"/>
      <c r="CD820" s="183"/>
      <c r="CE820" s="183"/>
      <c r="CF820" s="183"/>
      <c r="CG820" s="183"/>
      <c r="CH820" s="183"/>
      <c r="CI820" s="183"/>
      <c r="CJ820" s="183"/>
      <c r="CK820" s="183"/>
      <c r="CL820" s="183"/>
      <c r="CM820" s="183"/>
      <c r="CN820" s="183"/>
      <c r="CO820" s="183"/>
      <c r="CP820" s="183"/>
      <c r="CQ820" s="183"/>
      <c r="CR820" s="183"/>
      <c r="CS820" s="183"/>
      <c r="CT820" s="183"/>
      <c r="CU820" s="183"/>
      <c r="CV820" s="183"/>
      <c r="CW820" s="183"/>
      <c r="CX820" s="183"/>
      <c r="CY820" s="183"/>
      <c r="CZ820" s="183"/>
      <c r="DA820" s="183"/>
      <c r="DB820" s="183"/>
      <c r="DC820" s="183"/>
      <c r="DD820" s="183"/>
      <c r="DE820" s="183"/>
      <c r="DF820" s="183"/>
      <c r="DG820" s="183"/>
      <c r="DH820" s="183"/>
      <c r="DI820" s="183"/>
      <c r="DJ820" s="183"/>
      <c r="DK820" s="183"/>
      <c r="DL820" s="183"/>
      <c r="DM820" s="183"/>
      <c r="DN820" s="183"/>
      <c r="DO820" s="183"/>
      <c r="DP820" s="183"/>
      <c r="DQ820" s="183"/>
      <c r="DR820" s="183"/>
      <c r="DS820" s="183"/>
      <c r="DT820" s="183"/>
      <c r="DU820" s="183"/>
      <c r="DV820" s="183"/>
      <c r="DW820" s="183"/>
      <c r="DX820" s="183"/>
      <c r="DY820" s="183"/>
      <c r="DZ820" s="183"/>
      <c r="EA820" s="183"/>
      <c r="EB820" s="183"/>
      <c r="EC820" s="183"/>
      <c r="ED820" s="183"/>
      <c r="EE820" s="183"/>
      <c r="EF820" s="183"/>
      <c r="EG820" s="183"/>
      <c r="EH820" s="183"/>
      <c r="EI820" s="183"/>
      <c r="EJ820" s="183"/>
      <c r="EK820" s="183"/>
      <c r="EL820" s="183"/>
      <c r="EM820" s="183"/>
      <c r="EN820" s="183"/>
      <c r="EO820" s="183"/>
      <c r="EP820" s="183"/>
      <c r="EQ820" s="183"/>
      <c r="ER820" s="183"/>
      <c r="ES820" s="183"/>
      <c r="ET820" s="183"/>
      <c r="EU820" s="183"/>
      <c r="EV820" s="183"/>
      <c r="EW820" s="183"/>
      <c r="EX820" s="183"/>
      <c r="EY820" s="183"/>
      <c r="EZ820" s="183"/>
      <c r="FA820" s="183"/>
      <c r="FB820" s="183"/>
      <c r="FC820" s="183"/>
      <c r="FD820" s="183"/>
      <c r="FE820" s="183"/>
      <c r="FF820" s="183"/>
      <c r="FG820" s="183"/>
      <c r="FH820" s="183"/>
      <c r="FI820" s="183"/>
      <c r="FJ820" s="183"/>
      <c r="FK820" s="183"/>
      <c r="FL820" s="183"/>
      <c r="FM820" s="183"/>
      <c r="FN820" s="183"/>
      <c r="FO820" s="183"/>
      <c r="FP820" s="183"/>
      <c r="FQ820" s="183"/>
      <c r="FR820" s="183"/>
      <c r="FS820" s="183"/>
      <c r="FT820" s="183"/>
      <c r="FU820" s="183"/>
      <c r="FV820" s="183"/>
      <c r="FW820" s="183"/>
      <c r="FX820" s="183"/>
      <c r="FY820" s="183"/>
      <c r="FZ820" s="183"/>
      <c r="GA820" s="183"/>
      <c r="GB820" s="183"/>
      <c r="GC820" s="183"/>
      <c r="GD820" s="183"/>
      <c r="GE820" s="183"/>
      <c r="GF820" s="183"/>
      <c r="GG820" s="183"/>
      <c r="GH820" s="183"/>
      <c r="GI820" s="183"/>
      <c r="GJ820" s="183"/>
      <c r="GK820" s="183"/>
      <c r="GL820" s="183"/>
      <c r="GM820" s="183"/>
      <c r="GN820" s="183"/>
      <c r="GO820" s="183"/>
      <c r="GP820" s="183"/>
      <c r="GQ820" s="183"/>
      <c r="GR820" s="183"/>
      <c r="GS820" s="183"/>
      <c r="GT820" s="183"/>
      <c r="GU820" s="183"/>
      <c r="GV820" s="183"/>
      <c r="GW820" s="183"/>
      <c r="GX820" s="183"/>
      <c r="GY820" s="183"/>
      <c r="GZ820" s="183"/>
      <c r="HA820" s="183"/>
      <c r="HB820" s="183"/>
      <c r="HC820" s="183"/>
      <c r="HD820" s="183"/>
      <c r="HE820" s="183"/>
      <c r="HF820" s="183"/>
      <c r="HG820" s="183"/>
      <c r="HH820" s="183"/>
      <c r="HI820" s="183"/>
      <c r="HJ820" s="183"/>
      <c r="HK820" s="183"/>
      <c r="HL820" s="183"/>
      <c r="HM820" s="183"/>
      <c r="HN820" s="183"/>
      <c r="HO820" s="183"/>
      <c r="HP820" s="183"/>
      <c r="HQ820" s="183"/>
      <c r="HR820" s="183"/>
      <c r="HS820" s="183"/>
      <c r="HT820" s="183"/>
      <c r="HU820" s="183"/>
      <c r="HV820" s="183"/>
      <c r="HW820" s="183"/>
      <c r="HX820" s="183"/>
      <c r="HY820" s="183"/>
      <c r="HZ820" s="183"/>
      <c r="IA820" s="183"/>
      <c r="IB820" s="183"/>
      <c r="IC820" s="183"/>
      <c r="ID820" s="183"/>
      <c r="IE820" s="183"/>
      <c r="IF820" s="183"/>
      <c r="IG820" s="183"/>
      <c r="IH820" s="183"/>
      <c r="II820" s="183"/>
      <c r="IJ820" s="183"/>
      <c r="IK820" s="183"/>
      <c r="IL820" s="183"/>
      <c r="IM820" s="183"/>
      <c r="IN820" s="183"/>
      <c r="IO820" s="183"/>
      <c r="IP820" s="183"/>
      <c r="IQ820" s="183"/>
      <c r="IR820" s="183"/>
      <c r="IS820" s="183"/>
      <c r="IT820" s="183"/>
      <c r="IU820" s="183"/>
      <c r="IV820" s="183"/>
      <c r="IW820" s="183"/>
      <c r="IX820" s="183"/>
      <c r="IY820" s="183"/>
      <c r="IZ820" s="183"/>
      <c r="JA820" s="183"/>
      <c r="JB820" s="183"/>
      <c r="JC820" s="183"/>
      <c r="JD820" s="183"/>
      <c r="JE820" s="183"/>
      <c r="JF820" s="183"/>
      <c r="JG820" s="183"/>
      <c r="JH820" s="183"/>
      <c r="JI820" s="183"/>
      <c r="JJ820" s="183"/>
      <c r="JK820" s="183"/>
      <c r="JL820" s="183"/>
      <c r="JM820" s="183"/>
      <c r="JN820" s="183"/>
      <c r="JO820" s="183"/>
      <c r="JP820" s="183"/>
      <c r="JQ820" s="183"/>
      <c r="JR820" s="183"/>
      <c r="JS820" s="183"/>
      <c r="JT820" s="183"/>
      <c r="JU820" s="183"/>
      <c r="JV820" s="183"/>
      <c r="JW820" s="183"/>
      <c r="JX820" s="183"/>
      <c r="JY820" s="183"/>
      <c r="JZ820" s="183"/>
      <c r="KA820" s="183"/>
      <c r="KB820" s="183"/>
      <c r="KC820" s="183"/>
      <c r="KD820" s="183"/>
      <c r="KE820" s="183"/>
      <c r="KF820" s="183"/>
      <c r="KG820" s="183"/>
      <c r="KH820" s="183"/>
      <c r="KI820" s="183"/>
      <c r="KJ820" s="183"/>
      <c r="KK820" s="183"/>
      <c r="KL820" s="183"/>
      <c r="KM820" s="183"/>
      <c r="KN820" s="183"/>
      <c r="KO820" s="183"/>
      <c r="KP820" s="183"/>
      <c r="KQ820" s="183"/>
      <c r="KR820" s="183"/>
      <c r="KS820" s="183"/>
      <c r="KT820" s="183"/>
    </row>
    <row r="821" spans="1:306">
      <c r="A821" s="662">
        <v>263</v>
      </c>
      <c r="B821" s="625" t="s">
        <v>375</v>
      </c>
      <c r="C821" s="611">
        <f>SUM(C822:C826)</f>
        <v>0</v>
      </c>
      <c r="D821" s="611">
        <f>SUM(D822:D826)</f>
        <v>0</v>
      </c>
      <c r="E821" s="611">
        <f>SUM(E822:E826)</f>
        <v>0</v>
      </c>
      <c r="F821" s="611">
        <f>SUM(F822:F826)</f>
        <v>0</v>
      </c>
      <c r="G821" s="611">
        <f t="shared" si="39"/>
        <v>0</v>
      </c>
      <c r="H821" s="183"/>
      <c r="K821" s="183"/>
      <c r="L821" s="183"/>
      <c r="M821" s="183"/>
      <c r="N821" s="183"/>
      <c r="O821" s="183"/>
      <c r="P821" s="183"/>
      <c r="Q821" s="183"/>
      <c r="R821" s="183"/>
      <c r="S821" s="183"/>
      <c r="T821" s="183"/>
      <c r="U821" s="183"/>
      <c r="V821" s="183"/>
      <c r="W821" s="183"/>
      <c r="X821" s="183"/>
      <c r="Y821" s="183"/>
      <c r="Z821" s="183"/>
      <c r="AA821" s="183"/>
      <c r="AB821" s="183"/>
      <c r="AC821" s="183"/>
      <c r="AD821" s="183"/>
      <c r="AE821" s="183"/>
      <c r="AF821" s="183"/>
      <c r="AG821" s="183"/>
      <c r="AH821" s="183"/>
      <c r="AI821" s="183"/>
      <c r="AJ821" s="183"/>
      <c r="AK821" s="183"/>
      <c r="AL821" s="183"/>
      <c r="AM821" s="183"/>
      <c r="AN821" s="183"/>
      <c r="AO821" s="183"/>
      <c r="AP821" s="183"/>
      <c r="AQ821" s="183"/>
      <c r="AR821" s="183"/>
      <c r="AS821" s="183"/>
      <c r="AT821" s="183"/>
      <c r="AU821" s="183"/>
      <c r="AV821" s="183"/>
      <c r="AW821" s="183"/>
      <c r="AX821" s="183"/>
      <c r="AY821" s="183"/>
      <c r="AZ821" s="183"/>
      <c r="BA821" s="183"/>
      <c r="BB821" s="183"/>
      <c r="BC821" s="183"/>
      <c r="BD821" s="183"/>
      <c r="BE821" s="183"/>
      <c r="BF821" s="183"/>
      <c r="BG821" s="183"/>
      <c r="BH821" s="183"/>
      <c r="BI821" s="183"/>
      <c r="BJ821" s="183"/>
      <c r="BK821" s="183"/>
      <c r="BL821" s="183"/>
      <c r="BM821" s="183"/>
      <c r="BN821" s="183"/>
      <c r="BO821" s="183"/>
      <c r="BP821" s="183"/>
      <c r="BQ821" s="183"/>
      <c r="BR821" s="183"/>
      <c r="BS821" s="183"/>
      <c r="BT821" s="183"/>
      <c r="BU821" s="183"/>
      <c r="BV821" s="183"/>
      <c r="BW821" s="183"/>
      <c r="BX821" s="183"/>
      <c r="BY821" s="183"/>
      <c r="BZ821" s="183"/>
      <c r="CA821" s="183"/>
      <c r="CB821" s="183"/>
      <c r="CC821" s="183"/>
      <c r="CD821" s="183"/>
      <c r="CE821" s="183"/>
      <c r="CF821" s="183"/>
      <c r="CG821" s="183"/>
      <c r="CH821" s="183"/>
      <c r="CI821" s="183"/>
      <c r="CJ821" s="183"/>
      <c r="CK821" s="183"/>
      <c r="CL821" s="183"/>
      <c r="CM821" s="183"/>
      <c r="CN821" s="183"/>
      <c r="CO821" s="183"/>
      <c r="CP821" s="183"/>
      <c r="CQ821" s="183"/>
      <c r="CR821" s="183"/>
      <c r="CS821" s="183"/>
      <c r="CT821" s="183"/>
      <c r="CU821" s="183"/>
      <c r="CV821" s="183"/>
      <c r="CW821" s="183"/>
      <c r="CX821" s="183"/>
      <c r="CY821" s="183"/>
      <c r="CZ821" s="183"/>
      <c r="DA821" s="183"/>
      <c r="DB821" s="183"/>
      <c r="DC821" s="183"/>
      <c r="DD821" s="183"/>
      <c r="DE821" s="183"/>
      <c r="DF821" s="183"/>
      <c r="DG821" s="183"/>
      <c r="DH821" s="183"/>
      <c r="DI821" s="183"/>
      <c r="DJ821" s="183"/>
      <c r="DK821" s="183"/>
      <c r="DL821" s="183"/>
      <c r="DM821" s="183"/>
      <c r="DN821" s="183"/>
      <c r="DO821" s="183"/>
      <c r="DP821" s="183"/>
      <c r="DQ821" s="183"/>
      <c r="DR821" s="183"/>
      <c r="DS821" s="183"/>
      <c r="DT821" s="183"/>
      <c r="DU821" s="183"/>
      <c r="DV821" s="183"/>
      <c r="DW821" s="183"/>
      <c r="DX821" s="183"/>
      <c r="DY821" s="183"/>
      <c r="DZ821" s="183"/>
      <c r="EA821" s="183"/>
      <c r="EB821" s="183"/>
      <c r="EC821" s="183"/>
      <c r="ED821" s="183"/>
      <c r="EE821" s="183"/>
      <c r="EF821" s="183"/>
      <c r="EG821" s="183"/>
      <c r="EH821" s="183"/>
      <c r="EI821" s="183"/>
      <c r="EJ821" s="183"/>
      <c r="EK821" s="183"/>
      <c r="EL821" s="183"/>
      <c r="EM821" s="183"/>
      <c r="EN821" s="183"/>
      <c r="EO821" s="183"/>
      <c r="EP821" s="183"/>
      <c r="EQ821" s="183"/>
      <c r="ER821" s="183"/>
      <c r="ES821" s="183"/>
      <c r="ET821" s="183"/>
      <c r="EU821" s="183"/>
      <c r="EV821" s="183"/>
      <c r="EW821" s="183"/>
      <c r="EX821" s="183"/>
      <c r="EY821" s="183"/>
      <c r="EZ821" s="183"/>
      <c r="FA821" s="183"/>
      <c r="FB821" s="183"/>
      <c r="FC821" s="183"/>
      <c r="FD821" s="183"/>
      <c r="FE821" s="183"/>
      <c r="FF821" s="183"/>
      <c r="FG821" s="183"/>
      <c r="FH821" s="183"/>
      <c r="FI821" s="183"/>
      <c r="FJ821" s="183"/>
      <c r="FK821" s="183"/>
      <c r="FL821" s="183"/>
      <c r="FM821" s="183"/>
      <c r="FN821" s="183"/>
      <c r="FO821" s="183"/>
      <c r="FP821" s="183"/>
      <c r="FQ821" s="183"/>
      <c r="FR821" s="183"/>
      <c r="FS821" s="183"/>
      <c r="FT821" s="183"/>
      <c r="FU821" s="183"/>
      <c r="FV821" s="183"/>
      <c r="FW821" s="183"/>
      <c r="FX821" s="183"/>
      <c r="FY821" s="183"/>
      <c r="FZ821" s="183"/>
      <c r="GA821" s="183"/>
      <c r="GB821" s="183"/>
      <c r="GC821" s="183"/>
      <c r="GD821" s="183"/>
      <c r="GE821" s="183"/>
      <c r="GF821" s="183"/>
      <c r="GG821" s="183"/>
      <c r="GH821" s="183"/>
      <c r="GI821" s="183"/>
      <c r="GJ821" s="183"/>
      <c r="GK821" s="183"/>
      <c r="GL821" s="183"/>
      <c r="GM821" s="183"/>
      <c r="GN821" s="183"/>
      <c r="GO821" s="183"/>
      <c r="GP821" s="183"/>
      <c r="GQ821" s="183"/>
      <c r="GR821" s="183"/>
      <c r="GS821" s="183"/>
      <c r="GT821" s="183"/>
      <c r="GU821" s="183"/>
      <c r="GV821" s="183"/>
      <c r="GW821" s="183"/>
      <c r="GX821" s="183"/>
      <c r="GY821" s="183"/>
      <c r="GZ821" s="183"/>
      <c r="HA821" s="183"/>
      <c r="HB821" s="183"/>
      <c r="HC821" s="183"/>
      <c r="HD821" s="183"/>
      <c r="HE821" s="183"/>
      <c r="HF821" s="183"/>
      <c r="HG821" s="183"/>
      <c r="HH821" s="183"/>
      <c r="HI821" s="183"/>
      <c r="HJ821" s="183"/>
      <c r="HK821" s="183"/>
      <c r="HL821" s="183"/>
      <c r="HM821" s="183"/>
      <c r="HN821" s="183"/>
      <c r="HO821" s="183"/>
      <c r="HP821" s="183"/>
      <c r="HQ821" s="183"/>
      <c r="HR821" s="183"/>
      <c r="HS821" s="183"/>
      <c r="HT821" s="183"/>
      <c r="HU821" s="183"/>
      <c r="HV821" s="183"/>
      <c r="HW821" s="183"/>
      <c r="HX821" s="183"/>
      <c r="HY821" s="183"/>
      <c r="HZ821" s="183"/>
      <c r="IA821" s="183"/>
      <c r="IB821" s="183"/>
      <c r="IC821" s="183"/>
      <c r="ID821" s="183"/>
      <c r="IE821" s="183"/>
      <c r="IF821" s="183"/>
      <c r="IG821" s="183"/>
      <c r="IH821" s="183"/>
      <c r="II821" s="183"/>
      <c r="IJ821" s="183"/>
      <c r="IK821" s="183"/>
      <c r="IL821" s="183"/>
      <c r="IM821" s="183"/>
      <c r="IN821" s="183"/>
      <c r="IO821" s="183"/>
      <c r="IP821" s="183"/>
      <c r="IQ821" s="183"/>
      <c r="IR821" s="183"/>
      <c r="IS821" s="183"/>
      <c r="IT821" s="183"/>
      <c r="IU821" s="183"/>
      <c r="IV821" s="183"/>
      <c r="IW821" s="183"/>
      <c r="IX821" s="183"/>
      <c r="IY821" s="183"/>
      <c r="IZ821" s="183"/>
      <c r="JA821" s="183"/>
      <c r="JB821" s="183"/>
      <c r="JC821" s="183"/>
      <c r="JD821" s="183"/>
      <c r="JE821" s="183"/>
      <c r="JF821" s="183"/>
      <c r="JG821" s="183"/>
      <c r="JH821" s="183"/>
      <c r="JI821" s="183"/>
      <c r="JJ821" s="183"/>
      <c r="JK821" s="183"/>
      <c r="JL821" s="183"/>
      <c r="JM821" s="183"/>
      <c r="JN821" s="183"/>
      <c r="JO821" s="183"/>
      <c r="JP821" s="183"/>
      <c r="JQ821" s="183"/>
      <c r="JR821" s="183"/>
      <c r="JS821" s="183"/>
      <c r="JT821" s="183"/>
      <c r="JU821" s="183"/>
      <c r="JV821" s="183"/>
      <c r="JW821" s="183"/>
      <c r="JX821" s="183"/>
      <c r="JY821" s="183"/>
      <c r="JZ821" s="183"/>
      <c r="KA821" s="183"/>
      <c r="KB821" s="183"/>
      <c r="KC821" s="183"/>
      <c r="KD821" s="183"/>
      <c r="KE821" s="183"/>
      <c r="KF821" s="183"/>
      <c r="KG821" s="183"/>
      <c r="KH821" s="183"/>
      <c r="KI821" s="183"/>
      <c r="KJ821" s="183"/>
      <c r="KK821" s="183"/>
      <c r="KL821" s="183"/>
      <c r="KM821" s="183"/>
      <c r="KN821" s="183"/>
      <c r="KO821" s="183"/>
      <c r="KP821" s="183"/>
      <c r="KQ821" s="183"/>
      <c r="KR821" s="183"/>
      <c r="KS821" s="183"/>
      <c r="KT821" s="183"/>
    </row>
    <row r="822" spans="1:306">
      <c r="A822" s="664">
        <v>2631</v>
      </c>
      <c r="B822" s="626" t="s">
        <v>226</v>
      </c>
      <c r="C822" s="620"/>
      <c r="D822" s="620"/>
      <c r="E822" s="620"/>
      <c r="F822" s="620"/>
      <c r="G822" s="611">
        <f t="shared" si="39"/>
        <v>0</v>
      </c>
      <c r="H822" s="183"/>
      <c r="K822" s="183"/>
      <c r="L822" s="183"/>
      <c r="M822" s="183"/>
      <c r="N822" s="183"/>
      <c r="O822" s="183"/>
      <c r="P822" s="183"/>
      <c r="Q822" s="183"/>
      <c r="R822" s="183"/>
      <c r="S822" s="183"/>
      <c r="T822" s="183"/>
      <c r="U822" s="183"/>
      <c r="V822" s="183"/>
      <c r="W822" s="183"/>
      <c r="X822" s="183"/>
      <c r="Y822" s="183"/>
      <c r="Z822" s="183"/>
      <c r="AA822" s="183"/>
      <c r="AB822" s="183"/>
      <c r="AC822" s="183"/>
      <c r="AD822" s="183"/>
      <c r="AE822" s="183"/>
      <c r="AF822" s="183"/>
      <c r="AG822" s="183"/>
      <c r="AH822" s="183"/>
      <c r="AI822" s="183"/>
      <c r="AJ822" s="183"/>
      <c r="AK822" s="183"/>
      <c r="AL822" s="183"/>
      <c r="AM822" s="183"/>
      <c r="AN822" s="183"/>
      <c r="AO822" s="183"/>
      <c r="AP822" s="183"/>
      <c r="AQ822" s="183"/>
      <c r="AR822" s="183"/>
      <c r="AS822" s="183"/>
      <c r="AT822" s="183"/>
      <c r="AU822" s="183"/>
      <c r="AV822" s="183"/>
      <c r="AW822" s="183"/>
      <c r="AX822" s="183"/>
      <c r="AY822" s="183"/>
      <c r="AZ822" s="183"/>
      <c r="BA822" s="183"/>
      <c r="BB822" s="183"/>
      <c r="BC822" s="183"/>
      <c r="BD822" s="183"/>
      <c r="BE822" s="183"/>
      <c r="BF822" s="183"/>
      <c r="BG822" s="183"/>
      <c r="BH822" s="183"/>
      <c r="BI822" s="183"/>
      <c r="BJ822" s="183"/>
      <c r="BK822" s="183"/>
      <c r="BL822" s="183"/>
      <c r="BM822" s="183"/>
      <c r="BN822" s="183"/>
      <c r="BO822" s="183"/>
      <c r="BP822" s="183"/>
      <c r="BQ822" s="183"/>
      <c r="BR822" s="183"/>
      <c r="BS822" s="183"/>
      <c r="BT822" s="183"/>
      <c r="BU822" s="183"/>
      <c r="BV822" s="183"/>
      <c r="BW822" s="183"/>
      <c r="BX822" s="183"/>
      <c r="BY822" s="183"/>
      <c r="BZ822" s="183"/>
      <c r="CA822" s="183"/>
      <c r="CB822" s="183"/>
      <c r="CC822" s="183"/>
      <c r="CD822" s="183"/>
      <c r="CE822" s="183"/>
      <c r="CF822" s="183"/>
      <c r="CG822" s="183"/>
      <c r="CH822" s="183"/>
      <c r="CI822" s="183"/>
      <c r="CJ822" s="183"/>
      <c r="CK822" s="183"/>
      <c r="CL822" s="183"/>
      <c r="CM822" s="183"/>
      <c r="CN822" s="183"/>
      <c r="CO822" s="183"/>
      <c r="CP822" s="183"/>
      <c r="CQ822" s="183"/>
      <c r="CR822" s="183"/>
      <c r="CS822" s="183"/>
      <c r="CT822" s="183"/>
      <c r="CU822" s="183"/>
      <c r="CV822" s="183"/>
      <c r="CW822" s="183"/>
      <c r="CX822" s="183"/>
      <c r="CY822" s="183"/>
      <c r="CZ822" s="183"/>
      <c r="DA822" s="183"/>
      <c r="DB822" s="183"/>
      <c r="DC822" s="183"/>
      <c r="DD822" s="183"/>
      <c r="DE822" s="183"/>
      <c r="DF822" s="183"/>
      <c r="DG822" s="183"/>
      <c r="DH822" s="183"/>
      <c r="DI822" s="183"/>
      <c r="DJ822" s="183"/>
      <c r="DK822" s="183"/>
      <c r="DL822" s="183"/>
      <c r="DM822" s="183"/>
      <c r="DN822" s="183"/>
      <c r="DO822" s="183"/>
      <c r="DP822" s="183"/>
      <c r="DQ822" s="183"/>
      <c r="DR822" s="183"/>
      <c r="DS822" s="183"/>
      <c r="DT822" s="183"/>
      <c r="DU822" s="183"/>
      <c r="DV822" s="183"/>
      <c r="DW822" s="183"/>
      <c r="DX822" s="183"/>
      <c r="DY822" s="183"/>
      <c r="DZ822" s="183"/>
      <c r="EA822" s="183"/>
      <c r="EB822" s="183"/>
      <c r="EC822" s="183"/>
      <c r="ED822" s="183"/>
      <c r="EE822" s="183"/>
      <c r="EF822" s="183"/>
      <c r="EG822" s="183"/>
      <c r="EH822" s="183"/>
      <c r="EI822" s="183"/>
      <c r="EJ822" s="183"/>
      <c r="EK822" s="183"/>
      <c r="EL822" s="183"/>
      <c r="EM822" s="183"/>
      <c r="EN822" s="183"/>
      <c r="EO822" s="183"/>
      <c r="EP822" s="183"/>
      <c r="EQ822" s="183"/>
      <c r="ER822" s="183"/>
      <c r="ES822" s="183"/>
      <c r="ET822" s="183"/>
      <c r="EU822" s="183"/>
      <c r="EV822" s="183"/>
      <c r="EW822" s="183"/>
      <c r="EX822" s="183"/>
      <c r="EY822" s="183"/>
      <c r="EZ822" s="183"/>
      <c r="FA822" s="183"/>
      <c r="FB822" s="183"/>
      <c r="FC822" s="183"/>
      <c r="FD822" s="183"/>
      <c r="FE822" s="183"/>
      <c r="FF822" s="183"/>
      <c r="FG822" s="183"/>
      <c r="FH822" s="183"/>
      <c r="FI822" s="183"/>
      <c r="FJ822" s="183"/>
      <c r="FK822" s="183"/>
      <c r="FL822" s="183"/>
      <c r="FM822" s="183"/>
      <c r="FN822" s="183"/>
      <c r="FO822" s="183"/>
      <c r="FP822" s="183"/>
      <c r="FQ822" s="183"/>
      <c r="FR822" s="183"/>
      <c r="FS822" s="183"/>
      <c r="FT822" s="183"/>
      <c r="FU822" s="183"/>
      <c r="FV822" s="183"/>
      <c r="FW822" s="183"/>
      <c r="FX822" s="183"/>
      <c r="FY822" s="183"/>
      <c r="FZ822" s="183"/>
      <c r="GA822" s="183"/>
      <c r="GB822" s="183"/>
      <c r="GC822" s="183"/>
      <c r="GD822" s="183"/>
      <c r="GE822" s="183"/>
      <c r="GF822" s="183"/>
      <c r="GG822" s="183"/>
      <c r="GH822" s="183"/>
      <c r="GI822" s="183"/>
      <c r="GJ822" s="183"/>
      <c r="GK822" s="183"/>
      <c r="GL822" s="183"/>
      <c r="GM822" s="183"/>
      <c r="GN822" s="183"/>
      <c r="GO822" s="183"/>
      <c r="GP822" s="183"/>
      <c r="GQ822" s="183"/>
      <c r="GR822" s="183"/>
      <c r="GS822" s="183"/>
      <c r="GT822" s="183"/>
      <c r="GU822" s="183"/>
      <c r="GV822" s="183"/>
      <c r="GW822" s="183"/>
      <c r="GX822" s="183"/>
      <c r="GY822" s="183"/>
      <c r="GZ822" s="183"/>
      <c r="HA822" s="183"/>
      <c r="HB822" s="183"/>
      <c r="HC822" s="183"/>
      <c r="HD822" s="183"/>
      <c r="HE822" s="183"/>
      <c r="HF822" s="183"/>
      <c r="HG822" s="183"/>
      <c r="HH822" s="183"/>
      <c r="HI822" s="183"/>
      <c r="HJ822" s="183"/>
      <c r="HK822" s="183"/>
      <c r="HL822" s="183"/>
      <c r="HM822" s="183"/>
      <c r="HN822" s="183"/>
      <c r="HO822" s="183"/>
      <c r="HP822" s="183"/>
      <c r="HQ822" s="183"/>
      <c r="HR822" s="183"/>
      <c r="HS822" s="183"/>
      <c r="HT822" s="183"/>
      <c r="HU822" s="183"/>
      <c r="HV822" s="183"/>
      <c r="HW822" s="183"/>
      <c r="HX822" s="183"/>
      <c r="HY822" s="183"/>
      <c r="HZ822" s="183"/>
      <c r="IA822" s="183"/>
      <c r="IB822" s="183"/>
      <c r="IC822" s="183"/>
      <c r="ID822" s="183"/>
      <c r="IE822" s="183"/>
      <c r="IF822" s="183"/>
      <c r="IG822" s="183"/>
      <c r="IH822" s="183"/>
      <c r="II822" s="183"/>
      <c r="IJ822" s="183"/>
      <c r="IK822" s="183"/>
      <c r="IL822" s="183"/>
      <c r="IM822" s="183"/>
      <c r="IN822" s="183"/>
      <c r="IO822" s="183"/>
      <c r="IP822" s="183"/>
      <c r="IQ822" s="183"/>
      <c r="IR822" s="183"/>
      <c r="IS822" s="183"/>
      <c r="IT822" s="183"/>
      <c r="IU822" s="183"/>
      <c r="IV822" s="183"/>
      <c r="IW822" s="183"/>
      <c r="IX822" s="183"/>
      <c r="IY822" s="183"/>
      <c r="IZ822" s="183"/>
      <c r="JA822" s="183"/>
      <c r="JB822" s="183"/>
      <c r="JC822" s="183"/>
      <c r="JD822" s="183"/>
      <c r="JE822" s="183"/>
      <c r="JF822" s="183"/>
      <c r="JG822" s="183"/>
      <c r="JH822" s="183"/>
      <c r="JI822" s="183"/>
      <c r="JJ822" s="183"/>
      <c r="JK822" s="183"/>
      <c r="JL822" s="183"/>
      <c r="JM822" s="183"/>
      <c r="JN822" s="183"/>
      <c r="JO822" s="183"/>
      <c r="JP822" s="183"/>
      <c r="JQ822" s="183"/>
      <c r="JR822" s="183"/>
      <c r="JS822" s="183"/>
      <c r="JT822" s="183"/>
      <c r="JU822" s="183"/>
      <c r="JV822" s="183"/>
      <c r="JW822" s="183"/>
      <c r="JX822" s="183"/>
      <c r="JY822" s="183"/>
      <c r="JZ822" s="183"/>
      <c r="KA822" s="183"/>
      <c r="KB822" s="183"/>
      <c r="KC822" s="183"/>
      <c r="KD822" s="183"/>
      <c r="KE822" s="183"/>
      <c r="KF822" s="183"/>
      <c r="KG822" s="183"/>
      <c r="KH822" s="183"/>
      <c r="KI822" s="183"/>
      <c r="KJ822" s="183"/>
      <c r="KK822" s="183"/>
      <c r="KL822" s="183"/>
      <c r="KM822" s="183"/>
      <c r="KN822" s="183"/>
      <c r="KO822" s="183"/>
      <c r="KP822" s="183"/>
      <c r="KQ822" s="183"/>
      <c r="KR822" s="183"/>
      <c r="KS822" s="183"/>
      <c r="KT822" s="183"/>
    </row>
    <row r="823" spans="1:306">
      <c r="A823" s="664">
        <v>2632</v>
      </c>
      <c r="B823" s="626" t="s">
        <v>227</v>
      </c>
      <c r="C823" s="620"/>
      <c r="D823" s="620"/>
      <c r="E823" s="620"/>
      <c r="F823" s="620"/>
      <c r="G823" s="611">
        <f t="shared" si="39"/>
        <v>0</v>
      </c>
      <c r="H823" s="183"/>
      <c r="K823" s="183"/>
      <c r="L823" s="183"/>
      <c r="M823" s="183"/>
      <c r="N823" s="183"/>
      <c r="O823" s="183"/>
      <c r="P823" s="183"/>
      <c r="Q823" s="183"/>
      <c r="R823" s="183"/>
      <c r="S823" s="183"/>
      <c r="T823" s="183"/>
      <c r="U823" s="183"/>
      <c r="V823" s="183"/>
      <c r="W823" s="183"/>
      <c r="X823" s="183"/>
      <c r="Y823" s="183"/>
      <c r="Z823" s="183"/>
      <c r="AA823" s="183"/>
      <c r="AB823" s="183"/>
      <c r="AC823" s="183"/>
      <c r="AD823" s="183"/>
      <c r="AE823" s="183"/>
      <c r="AF823" s="183"/>
      <c r="AG823" s="183"/>
      <c r="AH823" s="183"/>
      <c r="AI823" s="183"/>
      <c r="AJ823" s="183"/>
      <c r="AK823" s="183"/>
      <c r="AL823" s="183"/>
      <c r="AM823" s="183"/>
      <c r="AN823" s="183"/>
      <c r="AO823" s="183"/>
      <c r="AP823" s="183"/>
      <c r="AQ823" s="183"/>
      <c r="AR823" s="183"/>
      <c r="AS823" s="183"/>
      <c r="AT823" s="183"/>
      <c r="AU823" s="183"/>
      <c r="AV823" s="183"/>
      <c r="AW823" s="183"/>
      <c r="AX823" s="183"/>
      <c r="AY823" s="183"/>
      <c r="AZ823" s="183"/>
      <c r="BA823" s="183"/>
      <c r="BB823" s="183"/>
      <c r="BC823" s="183"/>
      <c r="BD823" s="183"/>
      <c r="BE823" s="183"/>
      <c r="BF823" s="183"/>
      <c r="BG823" s="183"/>
      <c r="BH823" s="183"/>
      <c r="BI823" s="183"/>
      <c r="BJ823" s="183"/>
      <c r="BK823" s="183"/>
      <c r="BL823" s="183"/>
      <c r="BM823" s="183"/>
      <c r="BN823" s="183"/>
      <c r="BO823" s="183"/>
      <c r="BP823" s="183"/>
      <c r="BQ823" s="183"/>
      <c r="BR823" s="183"/>
      <c r="BS823" s="183"/>
      <c r="BT823" s="183"/>
      <c r="BU823" s="183"/>
      <c r="BV823" s="183"/>
      <c r="BW823" s="183"/>
      <c r="BX823" s="183"/>
      <c r="BY823" s="183"/>
      <c r="BZ823" s="183"/>
      <c r="CA823" s="183"/>
      <c r="CB823" s="183"/>
      <c r="CC823" s="183"/>
      <c r="CD823" s="183"/>
      <c r="CE823" s="183"/>
      <c r="CF823" s="183"/>
      <c r="CG823" s="183"/>
      <c r="CH823" s="183"/>
      <c r="CI823" s="183"/>
      <c r="CJ823" s="183"/>
      <c r="CK823" s="183"/>
      <c r="CL823" s="183"/>
      <c r="CM823" s="183"/>
      <c r="CN823" s="183"/>
      <c r="CO823" s="183"/>
      <c r="CP823" s="183"/>
      <c r="CQ823" s="183"/>
      <c r="CR823" s="183"/>
      <c r="CS823" s="183"/>
      <c r="CT823" s="183"/>
      <c r="CU823" s="183"/>
      <c r="CV823" s="183"/>
      <c r="CW823" s="183"/>
      <c r="CX823" s="183"/>
      <c r="CY823" s="183"/>
      <c r="CZ823" s="183"/>
      <c r="DA823" s="183"/>
      <c r="DB823" s="183"/>
      <c r="DC823" s="183"/>
      <c r="DD823" s="183"/>
      <c r="DE823" s="183"/>
      <c r="DF823" s="183"/>
      <c r="DG823" s="183"/>
      <c r="DH823" s="183"/>
      <c r="DI823" s="183"/>
      <c r="DJ823" s="183"/>
      <c r="DK823" s="183"/>
      <c r="DL823" s="183"/>
      <c r="DM823" s="183"/>
      <c r="DN823" s="183"/>
      <c r="DO823" s="183"/>
      <c r="DP823" s="183"/>
      <c r="DQ823" s="183"/>
      <c r="DR823" s="183"/>
      <c r="DS823" s="183"/>
      <c r="DT823" s="183"/>
      <c r="DU823" s="183"/>
      <c r="DV823" s="183"/>
      <c r="DW823" s="183"/>
      <c r="DX823" s="183"/>
      <c r="DY823" s="183"/>
      <c r="DZ823" s="183"/>
      <c r="EA823" s="183"/>
      <c r="EB823" s="183"/>
      <c r="EC823" s="183"/>
      <c r="ED823" s="183"/>
      <c r="EE823" s="183"/>
      <c r="EF823" s="183"/>
      <c r="EG823" s="183"/>
      <c r="EH823" s="183"/>
      <c r="EI823" s="183"/>
      <c r="EJ823" s="183"/>
      <c r="EK823" s="183"/>
      <c r="EL823" s="183"/>
      <c r="EM823" s="183"/>
      <c r="EN823" s="183"/>
      <c r="EO823" s="183"/>
      <c r="EP823" s="183"/>
      <c r="EQ823" s="183"/>
      <c r="ER823" s="183"/>
      <c r="ES823" s="183"/>
      <c r="ET823" s="183"/>
      <c r="EU823" s="183"/>
      <c r="EV823" s="183"/>
      <c r="EW823" s="183"/>
      <c r="EX823" s="183"/>
      <c r="EY823" s="183"/>
      <c r="EZ823" s="183"/>
      <c r="FA823" s="183"/>
      <c r="FB823" s="183"/>
      <c r="FC823" s="183"/>
      <c r="FD823" s="183"/>
      <c r="FE823" s="183"/>
      <c r="FF823" s="183"/>
      <c r="FG823" s="183"/>
      <c r="FH823" s="183"/>
      <c r="FI823" s="183"/>
      <c r="FJ823" s="183"/>
      <c r="FK823" s="183"/>
      <c r="FL823" s="183"/>
      <c r="FM823" s="183"/>
      <c r="FN823" s="183"/>
      <c r="FO823" s="183"/>
      <c r="FP823" s="183"/>
      <c r="FQ823" s="183"/>
      <c r="FR823" s="183"/>
      <c r="FS823" s="183"/>
      <c r="FT823" s="183"/>
      <c r="FU823" s="183"/>
      <c r="FV823" s="183"/>
      <c r="FW823" s="183"/>
      <c r="FX823" s="183"/>
      <c r="FY823" s="183"/>
      <c r="FZ823" s="183"/>
      <c r="GA823" s="183"/>
      <c r="GB823" s="183"/>
      <c r="GC823" s="183"/>
      <c r="GD823" s="183"/>
      <c r="GE823" s="183"/>
      <c r="GF823" s="183"/>
      <c r="GG823" s="183"/>
      <c r="GH823" s="183"/>
      <c r="GI823" s="183"/>
      <c r="GJ823" s="183"/>
      <c r="GK823" s="183"/>
      <c r="GL823" s="183"/>
      <c r="GM823" s="183"/>
      <c r="GN823" s="183"/>
      <c r="GO823" s="183"/>
      <c r="GP823" s="183"/>
      <c r="GQ823" s="183"/>
      <c r="GR823" s="183"/>
      <c r="GS823" s="183"/>
      <c r="GT823" s="183"/>
      <c r="GU823" s="183"/>
      <c r="GV823" s="183"/>
      <c r="GW823" s="183"/>
      <c r="GX823" s="183"/>
      <c r="GY823" s="183"/>
      <c r="GZ823" s="183"/>
      <c r="HA823" s="183"/>
      <c r="HB823" s="183"/>
      <c r="HC823" s="183"/>
      <c r="HD823" s="183"/>
      <c r="HE823" s="183"/>
      <c r="HF823" s="183"/>
      <c r="HG823" s="183"/>
      <c r="HH823" s="183"/>
      <c r="HI823" s="183"/>
      <c r="HJ823" s="183"/>
      <c r="HK823" s="183"/>
      <c r="HL823" s="183"/>
      <c r="HM823" s="183"/>
      <c r="HN823" s="183"/>
      <c r="HO823" s="183"/>
      <c r="HP823" s="183"/>
      <c r="HQ823" s="183"/>
      <c r="HR823" s="183"/>
      <c r="HS823" s="183"/>
      <c r="HT823" s="183"/>
      <c r="HU823" s="183"/>
      <c r="HV823" s="183"/>
      <c r="HW823" s="183"/>
      <c r="HX823" s="183"/>
      <c r="HY823" s="183"/>
      <c r="HZ823" s="183"/>
      <c r="IA823" s="183"/>
      <c r="IB823" s="183"/>
      <c r="IC823" s="183"/>
      <c r="ID823" s="183"/>
      <c r="IE823" s="183"/>
      <c r="IF823" s="183"/>
      <c r="IG823" s="183"/>
      <c r="IH823" s="183"/>
      <c r="II823" s="183"/>
      <c r="IJ823" s="183"/>
      <c r="IK823" s="183"/>
      <c r="IL823" s="183"/>
      <c r="IM823" s="183"/>
      <c r="IN823" s="183"/>
      <c r="IO823" s="183"/>
      <c r="IP823" s="183"/>
      <c r="IQ823" s="183"/>
      <c r="IR823" s="183"/>
      <c r="IS823" s="183"/>
      <c r="IT823" s="183"/>
      <c r="IU823" s="183"/>
      <c r="IV823" s="183"/>
      <c r="IW823" s="183"/>
      <c r="IX823" s="183"/>
      <c r="IY823" s="183"/>
      <c r="IZ823" s="183"/>
      <c r="JA823" s="183"/>
      <c r="JB823" s="183"/>
      <c r="JC823" s="183"/>
      <c r="JD823" s="183"/>
      <c r="JE823" s="183"/>
      <c r="JF823" s="183"/>
      <c r="JG823" s="183"/>
      <c r="JH823" s="183"/>
      <c r="JI823" s="183"/>
      <c r="JJ823" s="183"/>
      <c r="JK823" s="183"/>
      <c r="JL823" s="183"/>
      <c r="JM823" s="183"/>
      <c r="JN823" s="183"/>
      <c r="JO823" s="183"/>
      <c r="JP823" s="183"/>
      <c r="JQ823" s="183"/>
      <c r="JR823" s="183"/>
      <c r="JS823" s="183"/>
      <c r="JT823" s="183"/>
      <c r="JU823" s="183"/>
      <c r="JV823" s="183"/>
      <c r="JW823" s="183"/>
      <c r="JX823" s="183"/>
      <c r="JY823" s="183"/>
      <c r="JZ823" s="183"/>
      <c r="KA823" s="183"/>
      <c r="KB823" s="183"/>
      <c r="KC823" s="183"/>
      <c r="KD823" s="183"/>
      <c r="KE823" s="183"/>
      <c r="KF823" s="183"/>
      <c r="KG823" s="183"/>
      <c r="KH823" s="183"/>
      <c r="KI823" s="183"/>
      <c r="KJ823" s="183"/>
      <c r="KK823" s="183"/>
      <c r="KL823" s="183"/>
      <c r="KM823" s="183"/>
      <c r="KN823" s="183"/>
      <c r="KO823" s="183"/>
      <c r="KP823" s="183"/>
      <c r="KQ823" s="183"/>
      <c r="KR823" s="183"/>
      <c r="KS823" s="183"/>
      <c r="KT823" s="183"/>
    </row>
    <row r="824" spans="1:306">
      <c r="A824" s="664">
        <v>2633</v>
      </c>
      <c r="B824" s="626" t="s">
        <v>228</v>
      </c>
      <c r="C824" s="620"/>
      <c r="D824" s="620"/>
      <c r="E824" s="620"/>
      <c r="F824" s="620"/>
      <c r="G824" s="611">
        <f t="shared" si="39"/>
        <v>0</v>
      </c>
      <c r="H824" s="183"/>
      <c r="K824" s="183"/>
      <c r="L824" s="183"/>
      <c r="M824" s="183"/>
      <c r="N824" s="183"/>
      <c r="O824" s="183"/>
      <c r="P824" s="183"/>
      <c r="Q824" s="183"/>
      <c r="R824" s="183"/>
      <c r="S824" s="183"/>
      <c r="T824" s="183"/>
      <c r="U824" s="183"/>
      <c r="V824" s="183"/>
      <c r="W824" s="183"/>
      <c r="X824" s="183"/>
      <c r="Y824" s="183"/>
      <c r="Z824" s="183"/>
      <c r="AA824" s="183"/>
      <c r="AB824" s="183"/>
      <c r="AC824" s="183"/>
      <c r="AD824" s="183"/>
      <c r="AE824" s="183"/>
      <c r="AF824" s="183"/>
      <c r="AG824" s="183"/>
      <c r="AH824" s="183"/>
      <c r="AI824" s="183"/>
      <c r="AJ824" s="183"/>
      <c r="AK824" s="183"/>
      <c r="AL824" s="183"/>
      <c r="AM824" s="183"/>
      <c r="AN824" s="183"/>
      <c r="AO824" s="183"/>
      <c r="AP824" s="183"/>
      <c r="AQ824" s="183"/>
      <c r="AR824" s="183"/>
      <c r="AS824" s="183"/>
      <c r="AT824" s="183"/>
      <c r="AU824" s="183"/>
      <c r="AV824" s="183"/>
      <c r="AW824" s="183"/>
      <c r="AX824" s="183"/>
      <c r="AY824" s="183"/>
      <c r="AZ824" s="183"/>
      <c r="BA824" s="183"/>
      <c r="BB824" s="183"/>
      <c r="BC824" s="183"/>
      <c r="BD824" s="183"/>
      <c r="BE824" s="183"/>
      <c r="BF824" s="183"/>
      <c r="BG824" s="183"/>
      <c r="BH824" s="183"/>
      <c r="BI824" s="183"/>
      <c r="BJ824" s="183"/>
      <c r="BK824" s="183"/>
      <c r="BL824" s="183"/>
      <c r="BM824" s="183"/>
      <c r="BN824" s="183"/>
      <c r="BO824" s="183"/>
      <c r="BP824" s="183"/>
      <c r="BQ824" s="183"/>
      <c r="BR824" s="183"/>
      <c r="BS824" s="183"/>
      <c r="BT824" s="183"/>
      <c r="BU824" s="183"/>
      <c r="BV824" s="183"/>
      <c r="BW824" s="183"/>
      <c r="BX824" s="183"/>
      <c r="BY824" s="183"/>
      <c r="BZ824" s="183"/>
      <c r="CA824" s="183"/>
      <c r="CB824" s="183"/>
      <c r="CC824" s="183"/>
      <c r="CD824" s="183"/>
      <c r="CE824" s="183"/>
      <c r="CF824" s="183"/>
      <c r="CG824" s="183"/>
      <c r="CH824" s="183"/>
      <c r="CI824" s="183"/>
      <c r="CJ824" s="183"/>
      <c r="CK824" s="183"/>
      <c r="CL824" s="183"/>
      <c r="CM824" s="183"/>
      <c r="CN824" s="183"/>
      <c r="CO824" s="183"/>
      <c r="CP824" s="183"/>
      <c r="CQ824" s="183"/>
      <c r="CR824" s="183"/>
      <c r="CS824" s="183"/>
      <c r="CT824" s="183"/>
      <c r="CU824" s="183"/>
      <c r="CV824" s="183"/>
      <c r="CW824" s="183"/>
      <c r="CX824" s="183"/>
      <c r="CY824" s="183"/>
      <c r="CZ824" s="183"/>
      <c r="DA824" s="183"/>
      <c r="DB824" s="183"/>
      <c r="DC824" s="183"/>
      <c r="DD824" s="183"/>
      <c r="DE824" s="183"/>
      <c r="DF824" s="183"/>
      <c r="DG824" s="183"/>
      <c r="DH824" s="183"/>
      <c r="DI824" s="183"/>
      <c r="DJ824" s="183"/>
      <c r="DK824" s="183"/>
      <c r="DL824" s="183"/>
      <c r="DM824" s="183"/>
      <c r="DN824" s="183"/>
      <c r="DO824" s="183"/>
      <c r="DP824" s="183"/>
      <c r="DQ824" s="183"/>
      <c r="DR824" s="183"/>
      <c r="DS824" s="183"/>
      <c r="DT824" s="183"/>
      <c r="DU824" s="183"/>
      <c r="DV824" s="183"/>
      <c r="DW824" s="183"/>
      <c r="DX824" s="183"/>
      <c r="DY824" s="183"/>
      <c r="DZ824" s="183"/>
      <c r="EA824" s="183"/>
      <c r="EB824" s="183"/>
      <c r="EC824" s="183"/>
      <c r="ED824" s="183"/>
      <c r="EE824" s="183"/>
      <c r="EF824" s="183"/>
      <c r="EG824" s="183"/>
      <c r="EH824" s="183"/>
      <c r="EI824" s="183"/>
      <c r="EJ824" s="183"/>
      <c r="EK824" s="183"/>
      <c r="EL824" s="183"/>
      <c r="EM824" s="183"/>
      <c r="EN824" s="183"/>
      <c r="EO824" s="183"/>
      <c r="EP824" s="183"/>
      <c r="EQ824" s="183"/>
      <c r="ER824" s="183"/>
      <c r="ES824" s="183"/>
      <c r="ET824" s="183"/>
      <c r="EU824" s="183"/>
      <c r="EV824" s="183"/>
      <c r="EW824" s="183"/>
      <c r="EX824" s="183"/>
      <c r="EY824" s="183"/>
      <c r="EZ824" s="183"/>
      <c r="FA824" s="183"/>
      <c r="FB824" s="183"/>
      <c r="FC824" s="183"/>
      <c r="FD824" s="183"/>
      <c r="FE824" s="183"/>
      <c r="FF824" s="183"/>
      <c r="FG824" s="183"/>
      <c r="FH824" s="183"/>
      <c r="FI824" s="183"/>
      <c r="FJ824" s="183"/>
      <c r="FK824" s="183"/>
      <c r="FL824" s="183"/>
      <c r="FM824" s="183"/>
      <c r="FN824" s="183"/>
      <c r="FO824" s="183"/>
      <c r="FP824" s="183"/>
      <c r="FQ824" s="183"/>
      <c r="FR824" s="183"/>
      <c r="FS824" s="183"/>
      <c r="FT824" s="183"/>
      <c r="FU824" s="183"/>
      <c r="FV824" s="183"/>
      <c r="FW824" s="183"/>
      <c r="FX824" s="183"/>
      <c r="FY824" s="183"/>
      <c r="FZ824" s="183"/>
      <c r="GA824" s="183"/>
      <c r="GB824" s="183"/>
      <c r="GC824" s="183"/>
      <c r="GD824" s="183"/>
      <c r="GE824" s="183"/>
      <c r="GF824" s="183"/>
      <c r="GG824" s="183"/>
      <c r="GH824" s="183"/>
      <c r="GI824" s="183"/>
      <c r="GJ824" s="183"/>
      <c r="GK824" s="183"/>
      <c r="GL824" s="183"/>
      <c r="GM824" s="183"/>
      <c r="GN824" s="183"/>
      <c r="GO824" s="183"/>
      <c r="GP824" s="183"/>
      <c r="GQ824" s="183"/>
      <c r="GR824" s="183"/>
      <c r="GS824" s="183"/>
      <c r="GT824" s="183"/>
      <c r="GU824" s="183"/>
      <c r="GV824" s="183"/>
      <c r="GW824" s="183"/>
      <c r="GX824" s="183"/>
      <c r="GY824" s="183"/>
      <c r="GZ824" s="183"/>
      <c r="HA824" s="183"/>
      <c r="HB824" s="183"/>
      <c r="HC824" s="183"/>
      <c r="HD824" s="183"/>
      <c r="HE824" s="183"/>
      <c r="HF824" s="183"/>
      <c r="HG824" s="183"/>
      <c r="HH824" s="183"/>
      <c r="HI824" s="183"/>
      <c r="HJ824" s="183"/>
      <c r="HK824" s="183"/>
      <c r="HL824" s="183"/>
      <c r="HM824" s="183"/>
      <c r="HN824" s="183"/>
      <c r="HO824" s="183"/>
      <c r="HP824" s="183"/>
      <c r="HQ824" s="183"/>
      <c r="HR824" s="183"/>
      <c r="HS824" s="183"/>
      <c r="HT824" s="183"/>
      <c r="HU824" s="183"/>
      <c r="HV824" s="183"/>
      <c r="HW824" s="183"/>
      <c r="HX824" s="183"/>
      <c r="HY824" s="183"/>
      <c r="HZ824" s="183"/>
      <c r="IA824" s="183"/>
      <c r="IB824" s="183"/>
      <c r="IC824" s="183"/>
      <c r="ID824" s="183"/>
      <c r="IE824" s="183"/>
      <c r="IF824" s="183"/>
      <c r="IG824" s="183"/>
      <c r="IH824" s="183"/>
      <c r="II824" s="183"/>
      <c r="IJ824" s="183"/>
      <c r="IK824" s="183"/>
      <c r="IL824" s="183"/>
      <c r="IM824" s="183"/>
      <c r="IN824" s="183"/>
      <c r="IO824" s="183"/>
      <c r="IP824" s="183"/>
      <c r="IQ824" s="183"/>
      <c r="IR824" s="183"/>
      <c r="IS824" s="183"/>
      <c r="IT824" s="183"/>
      <c r="IU824" s="183"/>
      <c r="IV824" s="183"/>
      <c r="IW824" s="183"/>
      <c r="IX824" s="183"/>
      <c r="IY824" s="183"/>
      <c r="IZ824" s="183"/>
      <c r="JA824" s="183"/>
      <c r="JB824" s="183"/>
      <c r="JC824" s="183"/>
      <c r="JD824" s="183"/>
      <c r="JE824" s="183"/>
      <c r="JF824" s="183"/>
      <c r="JG824" s="183"/>
      <c r="JH824" s="183"/>
      <c r="JI824" s="183"/>
      <c r="JJ824" s="183"/>
      <c r="JK824" s="183"/>
      <c r="JL824" s="183"/>
      <c r="JM824" s="183"/>
      <c r="JN824" s="183"/>
      <c r="JO824" s="183"/>
      <c r="JP824" s="183"/>
      <c r="JQ824" s="183"/>
      <c r="JR824" s="183"/>
      <c r="JS824" s="183"/>
      <c r="JT824" s="183"/>
      <c r="JU824" s="183"/>
      <c r="JV824" s="183"/>
      <c r="JW824" s="183"/>
      <c r="JX824" s="183"/>
      <c r="JY824" s="183"/>
      <c r="JZ824" s="183"/>
      <c r="KA824" s="183"/>
      <c r="KB824" s="183"/>
      <c r="KC824" s="183"/>
      <c r="KD824" s="183"/>
      <c r="KE824" s="183"/>
      <c r="KF824" s="183"/>
      <c r="KG824" s="183"/>
      <c r="KH824" s="183"/>
      <c r="KI824" s="183"/>
      <c r="KJ824" s="183"/>
      <c r="KK824" s="183"/>
      <c r="KL824" s="183"/>
      <c r="KM824" s="183"/>
      <c r="KN824" s="183"/>
      <c r="KO824" s="183"/>
      <c r="KP824" s="183"/>
      <c r="KQ824" s="183"/>
      <c r="KR824" s="183"/>
      <c r="KS824" s="183"/>
      <c r="KT824" s="183"/>
    </row>
    <row r="825" spans="1:306">
      <c r="A825" s="664">
        <v>2637</v>
      </c>
      <c r="B825" s="626" t="s">
        <v>229</v>
      </c>
      <c r="C825" s="620"/>
      <c r="D825" s="620"/>
      <c r="E825" s="620"/>
      <c r="F825" s="620"/>
      <c r="G825" s="611">
        <f t="shared" si="39"/>
        <v>0</v>
      </c>
      <c r="H825" s="183"/>
      <c r="K825" s="183"/>
      <c r="L825" s="183"/>
      <c r="M825" s="183"/>
      <c r="N825" s="183"/>
      <c r="O825" s="183"/>
      <c r="P825" s="183"/>
      <c r="Q825" s="183"/>
      <c r="R825" s="183"/>
      <c r="S825" s="183"/>
      <c r="T825" s="183"/>
      <c r="U825" s="183"/>
      <c r="V825" s="183"/>
      <c r="W825" s="183"/>
      <c r="X825" s="183"/>
      <c r="Y825" s="183"/>
      <c r="Z825" s="183"/>
      <c r="AA825" s="183"/>
      <c r="AB825" s="183"/>
      <c r="AC825" s="183"/>
      <c r="AD825" s="183"/>
      <c r="AE825" s="183"/>
      <c r="AF825" s="183"/>
      <c r="AG825" s="183"/>
      <c r="AH825" s="183"/>
      <c r="AI825" s="183"/>
      <c r="AJ825" s="183"/>
      <c r="AK825" s="183"/>
      <c r="AL825" s="183"/>
      <c r="AM825" s="183"/>
      <c r="AN825" s="183"/>
      <c r="AO825" s="183"/>
      <c r="AP825" s="183"/>
      <c r="AQ825" s="183"/>
      <c r="AR825" s="183"/>
      <c r="AS825" s="183"/>
      <c r="AT825" s="183"/>
      <c r="AU825" s="183"/>
      <c r="AV825" s="183"/>
      <c r="AW825" s="183"/>
      <c r="AX825" s="183"/>
      <c r="AY825" s="183"/>
      <c r="AZ825" s="183"/>
      <c r="BA825" s="183"/>
      <c r="BB825" s="183"/>
      <c r="BC825" s="183"/>
      <c r="BD825" s="183"/>
      <c r="BE825" s="183"/>
      <c r="BF825" s="183"/>
      <c r="BG825" s="183"/>
      <c r="BH825" s="183"/>
      <c r="BI825" s="183"/>
      <c r="BJ825" s="183"/>
      <c r="BK825" s="183"/>
      <c r="BL825" s="183"/>
      <c r="BM825" s="183"/>
      <c r="BN825" s="183"/>
      <c r="BO825" s="183"/>
      <c r="BP825" s="183"/>
      <c r="BQ825" s="183"/>
      <c r="BR825" s="183"/>
      <c r="BS825" s="183"/>
      <c r="BT825" s="183"/>
      <c r="BU825" s="183"/>
      <c r="BV825" s="183"/>
      <c r="BW825" s="183"/>
      <c r="BX825" s="183"/>
      <c r="BY825" s="183"/>
      <c r="BZ825" s="183"/>
      <c r="CA825" s="183"/>
      <c r="CB825" s="183"/>
      <c r="CC825" s="183"/>
      <c r="CD825" s="183"/>
      <c r="CE825" s="183"/>
      <c r="CF825" s="183"/>
      <c r="CG825" s="183"/>
      <c r="CH825" s="183"/>
      <c r="CI825" s="183"/>
      <c r="CJ825" s="183"/>
      <c r="CK825" s="183"/>
      <c r="CL825" s="183"/>
      <c r="CM825" s="183"/>
      <c r="CN825" s="183"/>
      <c r="CO825" s="183"/>
      <c r="CP825" s="183"/>
      <c r="CQ825" s="183"/>
      <c r="CR825" s="183"/>
      <c r="CS825" s="183"/>
      <c r="CT825" s="183"/>
      <c r="CU825" s="183"/>
      <c r="CV825" s="183"/>
      <c r="CW825" s="183"/>
      <c r="CX825" s="183"/>
      <c r="CY825" s="183"/>
      <c r="CZ825" s="183"/>
      <c r="DA825" s="183"/>
      <c r="DB825" s="183"/>
      <c r="DC825" s="183"/>
      <c r="DD825" s="183"/>
      <c r="DE825" s="183"/>
      <c r="DF825" s="183"/>
      <c r="DG825" s="183"/>
      <c r="DH825" s="183"/>
      <c r="DI825" s="183"/>
      <c r="DJ825" s="183"/>
      <c r="DK825" s="183"/>
      <c r="DL825" s="183"/>
      <c r="DM825" s="183"/>
      <c r="DN825" s="183"/>
      <c r="DO825" s="183"/>
      <c r="DP825" s="183"/>
      <c r="DQ825" s="183"/>
      <c r="DR825" s="183"/>
      <c r="DS825" s="183"/>
      <c r="DT825" s="183"/>
      <c r="DU825" s="183"/>
      <c r="DV825" s="183"/>
      <c r="DW825" s="183"/>
      <c r="DX825" s="183"/>
      <c r="DY825" s="183"/>
      <c r="DZ825" s="183"/>
      <c r="EA825" s="183"/>
      <c r="EB825" s="183"/>
      <c r="EC825" s="183"/>
      <c r="ED825" s="183"/>
      <c r="EE825" s="183"/>
      <c r="EF825" s="183"/>
      <c r="EG825" s="183"/>
      <c r="EH825" s="183"/>
      <c r="EI825" s="183"/>
      <c r="EJ825" s="183"/>
      <c r="EK825" s="183"/>
      <c r="EL825" s="183"/>
      <c r="EM825" s="183"/>
      <c r="EN825" s="183"/>
      <c r="EO825" s="183"/>
      <c r="EP825" s="183"/>
      <c r="EQ825" s="183"/>
      <c r="ER825" s="183"/>
      <c r="ES825" s="183"/>
      <c r="ET825" s="183"/>
      <c r="EU825" s="183"/>
      <c r="EV825" s="183"/>
      <c r="EW825" s="183"/>
      <c r="EX825" s="183"/>
      <c r="EY825" s="183"/>
      <c r="EZ825" s="183"/>
      <c r="FA825" s="183"/>
      <c r="FB825" s="183"/>
      <c r="FC825" s="183"/>
      <c r="FD825" s="183"/>
      <c r="FE825" s="183"/>
      <c r="FF825" s="183"/>
      <c r="FG825" s="183"/>
      <c r="FH825" s="183"/>
      <c r="FI825" s="183"/>
      <c r="FJ825" s="183"/>
      <c r="FK825" s="183"/>
      <c r="FL825" s="183"/>
      <c r="FM825" s="183"/>
      <c r="FN825" s="183"/>
      <c r="FO825" s="183"/>
      <c r="FP825" s="183"/>
      <c r="FQ825" s="183"/>
      <c r="FR825" s="183"/>
      <c r="FS825" s="183"/>
      <c r="FT825" s="183"/>
      <c r="FU825" s="183"/>
      <c r="FV825" s="183"/>
      <c r="FW825" s="183"/>
      <c r="FX825" s="183"/>
      <c r="FY825" s="183"/>
      <c r="FZ825" s="183"/>
      <c r="GA825" s="183"/>
      <c r="GB825" s="183"/>
      <c r="GC825" s="183"/>
      <c r="GD825" s="183"/>
      <c r="GE825" s="183"/>
      <c r="GF825" s="183"/>
      <c r="GG825" s="183"/>
      <c r="GH825" s="183"/>
      <c r="GI825" s="183"/>
      <c r="GJ825" s="183"/>
      <c r="GK825" s="183"/>
      <c r="GL825" s="183"/>
      <c r="GM825" s="183"/>
      <c r="GN825" s="183"/>
      <c r="GO825" s="183"/>
      <c r="GP825" s="183"/>
      <c r="GQ825" s="183"/>
      <c r="GR825" s="183"/>
      <c r="GS825" s="183"/>
      <c r="GT825" s="183"/>
      <c r="GU825" s="183"/>
      <c r="GV825" s="183"/>
      <c r="GW825" s="183"/>
      <c r="GX825" s="183"/>
      <c r="GY825" s="183"/>
      <c r="GZ825" s="183"/>
      <c r="HA825" s="183"/>
      <c r="HB825" s="183"/>
      <c r="HC825" s="183"/>
      <c r="HD825" s="183"/>
      <c r="HE825" s="183"/>
      <c r="HF825" s="183"/>
      <c r="HG825" s="183"/>
      <c r="HH825" s="183"/>
      <c r="HI825" s="183"/>
      <c r="HJ825" s="183"/>
      <c r="HK825" s="183"/>
      <c r="HL825" s="183"/>
      <c r="HM825" s="183"/>
      <c r="HN825" s="183"/>
      <c r="HO825" s="183"/>
      <c r="HP825" s="183"/>
      <c r="HQ825" s="183"/>
      <c r="HR825" s="183"/>
      <c r="HS825" s="183"/>
      <c r="HT825" s="183"/>
      <c r="HU825" s="183"/>
      <c r="HV825" s="183"/>
      <c r="HW825" s="183"/>
      <c r="HX825" s="183"/>
      <c r="HY825" s="183"/>
      <c r="HZ825" s="183"/>
      <c r="IA825" s="183"/>
      <c r="IB825" s="183"/>
      <c r="IC825" s="183"/>
      <c r="ID825" s="183"/>
      <c r="IE825" s="183"/>
      <c r="IF825" s="183"/>
      <c r="IG825" s="183"/>
      <c r="IH825" s="183"/>
      <c r="II825" s="183"/>
      <c r="IJ825" s="183"/>
      <c r="IK825" s="183"/>
      <c r="IL825" s="183"/>
      <c r="IM825" s="183"/>
      <c r="IN825" s="183"/>
      <c r="IO825" s="183"/>
      <c r="IP825" s="183"/>
      <c r="IQ825" s="183"/>
      <c r="IR825" s="183"/>
      <c r="IS825" s="183"/>
      <c r="IT825" s="183"/>
      <c r="IU825" s="183"/>
      <c r="IV825" s="183"/>
      <c r="IW825" s="183"/>
      <c r="IX825" s="183"/>
      <c r="IY825" s="183"/>
      <c r="IZ825" s="183"/>
      <c r="JA825" s="183"/>
      <c r="JB825" s="183"/>
      <c r="JC825" s="183"/>
      <c r="JD825" s="183"/>
      <c r="JE825" s="183"/>
      <c r="JF825" s="183"/>
      <c r="JG825" s="183"/>
      <c r="JH825" s="183"/>
      <c r="JI825" s="183"/>
      <c r="JJ825" s="183"/>
      <c r="JK825" s="183"/>
      <c r="JL825" s="183"/>
      <c r="JM825" s="183"/>
      <c r="JN825" s="183"/>
      <c r="JO825" s="183"/>
      <c r="JP825" s="183"/>
      <c r="JQ825" s="183"/>
      <c r="JR825" s="183"/>
      <c r="JS825" s="183"/>
      <c r="JT825" s="183"/>
      <c r="JU825" s="183"/>
      <c r="JV825" s="183"/>
      <c r="JW825" s="183"/>
      <c r="JX825" s="183"/>
      <c r="JY825" s="183"/>
      <c r="JZ825" s="183"/>
      <c r="KA825" s="183"/>
      <c r="KB825" s="183"/>
      <c r="KC825" s="183"/>
      <c r="KD825" s="183"/>
      <c r="KE825" s="183"/>
      <c r="KF825" s="183"/>
      <c r="KG825" s="183"/>
      <c r="KH825" s="183"/>
      <c r="KI825" s="183"/>
      <c r="KJ825" s="183"/>
      <c r="KK825" s="183"/>
      <c r="KL825" s="183"/>
      <c r="KM825" s="183"/>
      <c r="KN825" s="183"/>
      <c r="KO825" s="183"/>
      <c r="KP825" s="183"/>
      <c r="KQ825" s="183"/>
      <c r="KR825" s="183"/>
      <c r="KS825" s="183"/>
      <c r="KT825" s="183"/>
    </row>
    <row r="826" spans="1:306">
      <c r="A826" s="664">
        <v>2639</v>
      </c>
      <c r="B826" s="626" t="s">
        <v>376</v>
      </c>
      <c r="C826" s="611">
        <f>SUM(C827:C830)</f>
        <v>0</v>
      </c>
      <c r="D826" s="611">
        <f>SUM(D827:D830)</f>
        <v>0</v>
      </c>
      <c r="E826" s="611">
        <f>SUM(E827:E830)</f>
        <v>0</v>
      </c>
      <c r="F826" s="611">
        <f>SUM(F827:F830)</f>
        <v>0</v>
      </c>
      <c r="G826" s="611">
        <f t="shared" si="39"/>
        <v>0</v>
      </c>
      <c r="H826" s="183"/>
      <c r="K826" s="183"/>
      <c r="L826" s="183"/>
      <c r="M826" s="183"/>
      <c r="N826" s="183"/>
      <c r="O826" s="183"/>
      <c r="P826" s="183"/>
      <c r="Q826" s="183"/>
      <c r="R826" s="183"/>
      <c r="S826" s="183"/>
      <c r="T826" s="183"/>
      <c r="U826" s="183"/>
      <c r="V826" s="183"/>
      <c r="W826" s="183"/>
      <c r="X826" s="183"/>
      <c r="Y826" s="183"/>
      <c r="Z826" s="183"/>
      <c r="AA826" s="183"/>
      <c r="AB826" s="183"/>
      <c r="AC826" s="183"/>
      <c r="AD826" s="183"/>
      <c r="AE826" s="183"/>
      <c r="AF826" s="183"/>
      <c r="AG826" s="183"/>
      <c r="AH826" s="183"/>
      <c r="AI826" s="183"/>
      <c r="AJ826" s="183"/>
      <c r="AK826" s="183"/>
      <c r="AL826" s="183"/>
      <c r="AM826" s="183"/>
      <c r="AN826" s="183"/>
      <c r="AO826" s="183"/>
      <c r="AP826" s="183"/>
      <c r="AQ826" s="183"/>
      <c r="AR826" s="183"/>
      <c r="AS826" s="183"/>
      <c r="AT826" s="183"/>
      <c r="AU826" s="183"/>
      <c r="AV826" s="183"/>
      <c r="AW826" s="183"/>
      <c r="AX826" s="183"/>
      <c r="AY826" s="183"/>
      <c r="AZ826" s="183"/>
      <c r="BA826" s="183"/>
      <c r="BB826" s="183"/>
      <c r="BC826" s="183"/>
      <c r="BD826" s="183"/>
      <c r="BE826" s="183"/>
      <c r="BF826" s="183"/>
      <c r="BG826" s="183"/>
      <c r="BH826" s="183"/>
      <c r="BI826" s="183"/>
      <c r="BJ826" s="183"/>
      <c r="BK826" s="183"/>
      <c r="BL826" s="183"/>
      <c r="BM826" s="183"/>
      <c r="BN826" s="183"/>
      <c r="BO826" s="183"/>
      <c r="BP826" s="183"/>
      <c r="BQ826" s="183"/>
      <c r="BR826" s="183"/>
      <c r="BS826" s="183"/>
      <c r="BT826" s="183"/>
      <c r="BU826" s="183"/>
      <c r="BV826" s="183"/>
      <c r="BW826" s="183"/>
      <c r="BX826" s="183"/>
      <c r="BY826" s="183"/>
      <c r="BZ826" s="183"/>
      <c r="CA826" s="183"/>
      <c r="CB826" s="183"/>
      <c r="CC826" s="183"/>
      <c r="CD826" s="183"/>
      <c r="CE826" s="183"/>
      <c r="CF826" s="183"/>
      <c r="CG826" s="183"/>
      <c r="CH826" s="183"/>
      <c r="CI826" s="183"/>
      <c r="CJ826" s="183"/>
      <c r="CK826" s="183"/>
      <c r="CL826" s="183"/>
      <c r="CM826" s="183"/>
      <c r="CN826" s="183"/>
      <c r="CO826" s="183"/>
      <c r="CP826" s="183"/>
      <c r="CQ826" s="183"/>
      <c r="CR826" s="183"/>
      <c r="CS826" s="183"/>
      <c r="CT826" s="183"/>
      <c r="CU826" s="183"/>
      <c r="CV826" s="183"/>
      <c r="CW826" s="183"/>
      <c r="CX826" s="183"/>
      <c r="CY826" s="183"/>
      <c r="CZ826" s="183"/>
      <c r="DA826" s="183"/>
      <c r="DB826" s="183"/>
      <c r="DC826" s="183"/>
      <c r="DD826" s="183"/>
      <c r="DE826" s="183"/>
      <c r="DF826" s="183"/>
      <c r="DG826" s="183"/>
      <c r="DH826" s="183"/>
      <c r="DI826" s="183"/>
      <c r="DJ826" s="183"/>
      <c r="DK826" s="183"/>
      <c r="DL826" s="183"/>
      <c r="DM826" s="183"/>
      <c r="DN826" s="183"/>
      <c r="DO826" s="183"/>
      <c r="DP826" s="183"/>
      <c r="DQ826" s="183"/>
      <c r="DR826" s="183"/>
      <c r="DS826" s="183"/>
      <c r="DT826" s="183"/>
      <c r="DU826" s="183"/>
      <c r="DV826" s="183"/>
      <c r="DW826" s="183"/>
      <c r="DX826" s="183"/>
      <c r="DY826" s="183"/>
      <c r="DZ826" s="183"/>
      <c r="EA826" s="183"/>
      <c r="EB826" s="183"/>
      <c r="EC826" s="183"/>
      <c r="ED826" s="183"/>
      <c r="EE826" s="183"/>
      <c r="EF826" s="183"/>
      <c r="EG826" s="183"/>
      <c r="EH826" s="183"/>
      <c r="EI826" s="183"/>
      <c r="EJ826" s="183"/>
      <c r="EK826" s="183"/>
      <c r="EL826" s="183"/>
      <c r="EM826" s="183"/>
      <c r="EN826" s="183"/>
      <c r="EO826" s="183"/>
      <c r="EP826" s="183"/>
      <c r="EQ826" s="183"/>
      <c r="ER826" s="183"/>
      <c r="ES826" s="183"/>
      <c r="ET826" s="183"/>
      <c r="EU826" s="183"/>
      <c r="EV826" s="183"/>
      <c r="EW826" s="183"/>
      <c r="EX826" s="183"/>
      <c r="EY826" s="183"/>
      <c r="EZ826" s="183"/>
      <c r="FA826" s="183"/>
      <c r="FB826" s="183"/>
      <c r="FC826" s="183"/>
      <c r="FD826" s="183"/>
      <c r="FE826" s="183"/>
      <c r="FF826" s="183"/>
      <c r="FG826" s="183"/>
      <c r="FH826" s="183"/>
      <c r="FI826" s="183"/>
      <c r="FJ826" s="183"/>
      <c r="FK826" s="183"/>
      <c r="FL826" s="183"/>
      <c r="FM826" s="183"/>
      <c r="FN826" s="183"/>
      <c r="FO826" s="183"/>
      <c r="FP826" s="183"/>
      <c r="FQ826" s="183"/>
      <c r="FR826" s="183"/>
      <c r="FS826" s="183"/>
      <c r="FT826" s="183"/>
      <c r="FU826" s="183"/>
      <c r="FV826" s="183"/>
      <c r="FW826" s="183"/>
      <c r="FX826" s="183"/>
      <c r="FY826" s="183"/>
      <c r="FZ826" s="183"/>
      <c r="GA826" s="183"/>
      <c r="GB826" s="183"/>
      <c r="GC826" s="183"/>
      <c r="GD826" s="183"/>
      <c r="GE826" s="183"/>
      <c r="GF826" s="183"/>
      <c r="GG826" s="183"/>
      <c r="GH826" s="183"/>
      <c r="GI826" s="183"/>
      <c r="GJ826" s="183"/>
      <c r="GK826" s="183"/>
      <c r="GL826" s="183"/>
      <c r="GM826" s="183"/>
      <c r="GN826" s="183"/>
      <c r="GO826" s="183"/>
      <c r="GP826" s="183"/>
      <c r="GQ826" s="183"/>
      <c r="GR826" s="183"/>
      <c r="GS826" s="183"/>
      <c r="GT826" s="183"/>
      <c r="GU826" s="183"/>
      <c r="GV826" s="183"/>
      <c r="GW826" s="183"/>
      <c r="GX826" s="183"/>
      <c r="GY826" s="183"/>
      <c r="GZ826" s="183"/>
      <c r="HA826" s="183"/>
      <c r="HB826" s="183"/>
      <c r="HC826" s="183"/>
      <c r="HD826" s="183"/>
      <c r="HE826" s="183"/>
      <c r="HF826" s="183"/>
      <c r="HG826" s="183"/>
      <c r="HH826" s="183"/>
      <c r="HI826" s="183"/>
      <c r="HJ826" s="183"/>
      <c r="HK826" s="183"/>
      <c r="HL826" s="183"/>
      <c r="HM826" s="183"/>
      <c r="HN826" s="183"/>
      <c r="HO826" s="183"/>
      <c r="HP826" s="183"/>
      <c r="HQ826" s="183"/>
      <c r="HR826" s="183"/>
      <c r="HS826" s="183"/>
      <c r="HT826" s="183"/>
      <c r="HU826" s="183"/>
      <c r="HV826" s="183"/>
      <c r="HW826" s="183"/>
      <c r="HX826" s="183"/>
      <c r="HY826" s="183"/>
      <c r="HZ826" s="183"/>
      <c r="IA826" s="183"/>
      <c r="IB826" s="183"/>
      <c r="IC826" s="183"/>
      <c r="ID826" s="183"/>
      <c r="IE826" s="183"/>
      <c r="IF826" s="183"/>
      <c r="IG826" s="183"/>
      <c r="IH826" s="183"/>
      <c r="II826" s="183"/>
      <c r="IJ826" s="183"/>
      <c r="IK826" s="183"/>
      <c r="IL826" s="183"/>
      <c r="IM826" s="183"/>
      <c r="IN826" s="183"/>
      <c r="IO826" s="183"/>
      <c r="IP826" s="183"/>
      <c r="IQ826" s="183"/>
      <c r="IR826" s="183"/>
      <c r="IS826" s="183"/>
      <c r="IT826" s="183"/>
      <c r="IU826" s="183"/>
      <c r="IV826" s="183"/>
      <c r="IW826" s="183"/>
      <c r="IX826" s="183"/>
      <c r="IY826" s="183"/>
      <c r="IZ826" s="183"/>
      <c r="JA826" s="183"/>
      <c r="JB826" s="183"/>
      <c r="JC826" s="183"/>
      <c r="JD826" s="183"/>
      <c r="JE826" s="183"/>
      <c r="JF826" s="183"/>
      <c r="JG826" s="183"/>
      <c r="JH826" s="183"/>
      <c r="JI826" s="183"/>
      <c r="JJ826" s="183"/>
      <c r="JK826" s="183"/>
      <c r="JL826" s="183"/>
      <c r="JM826" s="183"/>
      <c r="JN826" s="183"/>
      <c r="JO826" s="183"/>
      <c r="JP826" s="183"/>
      <c r="JQ826" s="183"/>
      <c r="JR826" s="183"/>
      <c r="JS826" s="183"/>
      <c r="JT826" s="183"/>
      <c r="JU826" s="183"/>
      <c r="JV826" s="183"/>
      <c r="JW826" s="183"/>
      <c r="JX826" s="183"/>
      <c r="JY826" s="183"/>
      <c r="JZ826" s="183"/>
      <c r="KA826" s="183"/>
      <c r="KB826" s="183"/>
      <c r="KC826" s="183"/>
      <c r="KD826" s="183"/>
      <c r="KE826" s="183"/>
      <c r="KF826" s="183"/>
      <c r="KG826" s="183"/>
      <c r="KH826" s="183"/>
      <c r="KI826" s="183"/>
      <c r="KJ826" s="183"/>
      <c r="KK826" s="183"/>
      <c r="KL826" s="183"/>
      <c r="KM826" s="183"/>
      <c r="KN826" s="183"/>
      <c r="KO826" s="183"/>
      <c r="KP826" s="183"/>
      <c r="KQ826" s="183"/>
      <c r="KR826" s="183"/>
      <c r="KS826" s="183"/>
      <c r="KT826" s="183"/>
    </row>
    <row r="827" spans="1:306">
      <c r="A827" s="663">
        <v>26391</v>
      </c>
      <c r="B827" s="626" t="s">
        <v>377</v>
      </c>
      <c r="C827" s="620"/>
      <c r="D827" s="620"/>
      <c r="E827" s="620"/>
      <c r="F827" s="620"/>
      <c r="G827" s="611">
        <f t="shared" si="39"/>
        <v>0</v>
      </c>
      <c r="H827" s="183"/>
      <c r="K827" s="183"/>
      <c r="L827" s="183"/>
      <c r="M827" s="183"/>
      <c r="N827" s="183"/>
      <c r="O827" s="183"/>
      <c r="P827" s="183"/>
      <c r="Q827" s="183"/>
      <c r="R827" s="183"/>
      <c r="S827" s="183"/>
      <c r="T827" s="183"/>
      <c r="U827" s="183"/>
      <c r="V827" s="183"/>
      <c r="W827" s="183"/>
      <c r="X827" s="183"/>
      <c r="Y827" s="183"/>
      <c r="Z827" s="183"/>
      <c r="AA827" s="183"/>
      <c r="AB827" s="183"/>
      <c r="AC827" s="183"/>
      <c r="AD827" s="183"/>
      <c r="AE827" s="183"/>
      <c r="AF827" s="183"/>
      <c r="AG827" s="183"/>
      <c r="AH827" s="183"/>
      <c r="AI827" s="183"/>
      <c r="AJ827" s="183"/>
      <c r="AK827" s="183"/>
      <c r="AL827" s="183"/>
      <c r="AM827" s="183"/>
      <c r="AN827" s="183"/>
      <c r="AO827" s="183"/>
      <c r="AP827" s="183"/>
      <c r="AQ827" s="183"/>
      <c r="AR827" s="183"/>
      <c r="AS827" s="183"/>
      <c r="AT827" s="183"/>
      <c r="AU827" s="183"/>
      <c r="AV827" s="183"/>
      <c r="AW827" s="183"/>
      <c r="AX827" s="183"/>
      <c r="AY827" s="183"/>
      <c r="AZ827" s="183"/>
      <c r="BA827" s="183"/>
      <c r="BB827" s="183"/>
      <c r="BC827" s="183"/>
      <c r="BD827" s="183"/>
      <c r="BE827" s="183"/>
      <c r="BF827" s="183"/>
      <c r="BG827" s="183"/>
      <c r="BH827" s="183"/>
      <c r="BI827" s="183"/>
      <c r="BJ827" s="183"/>
      <c r="BK827" s="183"/>
      <c r="BL827" s="183"/>
      <c r="BM827" s="183"/>
      <c r="BN827" s="183"/>
      <c r="BO827" s="183"/>
      <c r="BP827" s="183"/>
      <c r="BQ827" s="183"/>
      <c r="BR827" s="183"/>
      <c r="BS827" s="183"/>
      <c r="BT827" s="183"/>
      <c r="BU827" s="183"/>
      <c r="BV827" s="183"/>
      <c r="BW827" s="183"/>
      <c r="BX827" s="183"/>
      <c r="BY827" s="183"/>
      <c r="BZ827" s="183"/>
      <c r="CA827" s="183"/>
      <c r="CB827" s="183"/>
      <c r="CC827" s="183"/>
      <c r="CD827" s="183"/>
      <c r="CE827" s="183"/>
      <c r="CF827" s="183"/>
      <c r="CG827" s="183"/>
      <c r="CH827" s="183"/>
      <c r="CI827" s="183"/>
      <c r="CJ827" s="183"/>
      <c r="CK827" s="183"/>
      <c r="CL827" s="183"/>
      <c r="CM827" s="183"/>
      <c r="CN827" s="183"/>
      <c r="CO827" s="183"/>
      <c r="CP827" s="183"/>
      <c r="CQ827" s="183"/>
      <c r="CR827" s="183"/>
      <c r="CS827" s="183"/>
      <c r="CT827" s="183"/>
      <c r="CU827" s="183"/>
      <c r="CV827" s="183"/>
      <c r="CW827" s="183"/>
      <c r="CX827" s="183"/>
      <c r="CY827" s="183"/>
      <c r="CZ827" s="183"/>
      <c r="DA827" s="183"/>
      <c r="DB827" s="183"/>
      <c r="DC827" s="183"/>
      <c r="DD827" s="183"/>
      <c r="DE827" s="183"/>
      <c r="DF827" s="183"/>
      <c r="DG827" s="183"/>
      <c r="DH827" s="183"/>
      <c r="DI827" s="183"/>
      <c r="DJ827" s="183"/>
      <c r="DK827" s="183"/>
      <c r="DL827" s="183"/>
      <c r="DM827" s="183"/>
      <c r="DN827" s="183"/>
      <c r="DO827" s="183"/>
      <c r="DP827" s="183"/>
      <c r="DQ827" s="183"/>
      <c r="DR827" s="183"/>
      <c r="DS827" s="183"/>
      <c r="DT827" s="183"/>
      <c r="DU827" s="183"/>
      <c r="DV827" s="183"/>
      <c r="DW827" s="183"/>
      <c r="DX827" s="183"/>
      <c r="DY827" s="183"/>
      <c r="DZ827" s="183"/>
      <c r="EA827" s="183"/>
      <c r="EB827" s="183"/>
      <c r="EC827" s="183"/>
      <c r="ED827" s="183"/>
      <c r="EE827" s="183"/>
      <c r="EF827" s="183"/>
      <c r="EG827" s="183"/>
      <c r="EH827" s="183"/>
      <c r="EI827" s="183"/>
      <c r="EJ827" s="183"/>
      <c r="EK827" s="183"/>
      <c r="EL827" s="183"/>
      <c r="EM827" s="183"/>
      <c r="EN827" s="183"/>
      <c r="EO827" s="183"/>
      <c r="EP827" s="183"/>
      <c r="EQ827" s="183"/>
      <c r="ER827" s="183"/>
      <c r="ES827" s="183"/>
      <c r="ET827" s="183"/>
      <c r="EU827" s="183"/>
      <c r="EV827" s="183"/>
      <c r="EW827" s="183"/>
      <c r="EX827" s="183"/>
      <c r="EY827" s="183"/>
      <c r="EZ827" s="183"/>
      <c r="FA827" s="183"/>
      <c r="FB827" s="183"/>
      <c r="FC827" s="183"/>
      <c r="FD827" s="183"/>
      <c r="FE827" s="183"/>
      <c r="FF827" s="183"/>
      <c r="FG827" s="183"/>
      <c r="FH827" s="183"/>
      <c r="FI827" s="183"/>
      <c r="FJ827" s="183"/>
      <c r="FK827" s="183"/>
      <c r="FL827" s="183"/>
      <c r="FM827" s="183"/>
      <c r="FN827" s="183"/>
      <c r="FO827" s="183"/>
      <c r="FP827" s="183"/>
      <c r="FQ827" s="183"/>
      <c r="FR827" s="183"/>
      <c r="FS827" s="183"/>
      <c r="FT827" s="183"/>
      <c r="FU827" s="183"/>
      <c r="FV827" s="183"/>
      <c r="FW827" s="183"/>
      <c r="FX827" s="183"/>
      <c r="FY827" s="183"/>
      <c r="FZ827" s="183"/>
      <c r="GA827" s="183"/>
      <c r="GB827" s="183"/>
      <c r="GC827" s="183"/>
      <c r="GD827" s="183"/>
      <c r="GE827" s="183"/>
      <c r="GF827" s="183"/>
      <c r="GG827" s="183"/>
      <c r="GH827" s="183"/>
      <c r="GI827" s="183"/>
      <c r="GJ827" s="183"/>
      <c r="GK827" s="183"/>
      <c r="GL827" s="183"/>
      <c r="GM827" s="183"/>
      <c r="GN827" s="183"/>
      <c r="GO827" s="183"/>
      <c r="GP827" s="183"/>
      <c r="GQ827" s="183"/>
      <c r="GR827" s="183"/>
      <c r="GS827" s="183"/>
      <c r="GT827" s="183"/>
      <c r="GU827" s="183"/>
      <c r="GV827" s="183"/>
      <c r="GW827" s="183"/>
      <c r="GX827" s="183"/>
      <c r="GY827" s="183"/>
      <c r="GZ827" s="183"/>
      <c r="HA827" s="183"/>
      <c r="HB827" s="183"/>
      <c r="HC827" s="183"/>
      <c r="HD827" s="183"/>
      <c r="HE827" s="183"/>
      <c r="HF827" s="183"/>
      <c r="HG827" s="183"/>
      <c r="HH827" s="183"/>
      <c r="HI827" s="183"/>
      <c r="HJ827" s="183"/>
      <c r="HK827" s="183"/>
      <c r="HL827" s="183"/>
      <c r="HM827" s="183"/>
      <c r="HN827" s="183"/>
      <c r="HO827" s="183"/>
      <c r="HP827" s="183"/>
      <c r="HQ827" s="183"/>
      <c r="HR827" s="183"/>
      <c r="HS827" s="183"/>
      <c r="HT827" s="183"/>
      <c r="HU827" s="183"/>
      <c r="HV827" s="183"/>
      <c r="HW827" s="183"/>
      <c r="HX827" s="183"/>
      <c r="HY827" s="183"/>
      <c r="HZ827" s="183"/>
      <c r="IA827" s="183"/>
      <c r="IB827" s="183"/>
      <c r="IC827" s="183"/>
      <c r="ID827" s="183"/>
      <c r="IE827" s="183"/>
      <c r="IF827" s="183"/>
      <c r="IG827" s="183"/>
      <c r="IH827" s="183"/>
      <c r="II827" s="183"/>
      <c r="IJ827" s="183"/>
      <c r="IK827" s="183"/>
      <c r="IL827" s="183"/>
      <c r="IM827" s="183"/>
      <c r="IN827" s="183"/>
      <c r="IO827" s="183"/>
      <c r="IP827" s="183"/>
      <c r="IQ827" s="183"/>
      <c r="IR827" s="183"/>
      <c r="IS827" s="183"/>
      <c r="IT827" s="183"/>
      <c r="IU827" s="183"/>
      <c r="IV827" s="183"/>
      <c r="IW827" s="183"/>
      <c r="IX827" s="183"/>
      <c r="IY827" s="183"/>
      <c r="IZ827" s="183"/>
      <c r="JA827" s="183"/>
      <c r="JB827" s="183"/>
      <c r="JC827" s="183"/>
      <c r="JD827" s="183"/>
      <c r="JE827" s="183"/>
      <c r="JF827" s="183"/>
      <c r="JG827" s="183"/>
      <c r="JH827" s="183"/>
      <c r="JI827" s="183"/>
      <c r="JJ827" s="183"/>
      <c r="JK827" s="183"/>
      <c r="JL827" s="183"/>
      <c r="JM827" s="183"/>
      <c r="JN827" s="183"/>
      <c r="JO827" s="183"/>
      <c r="JP827" s="183"/>
      <c r="JQ827" s="183"/>
      <c r="JR827" s="183"/>
      <c r="JS827" s="183"/>
      <c r="JT827" s="183"/>
      <c r="JU827" s="183"/>
      <c r="JV827" s="183"/>
      <c r="JW827" s="183"/>
      <c r="JX827" s="183"/>
      <c r="JY827" s="183"/>
      <c r="JZ827" s="183"/>
      <c r="KA827" s="183"/>
      <c r="KB827" s="183"/>
      <c r="KC827" s="183"/>
      <c r="KD827" s="183"/>
      <c r="KE827" s="183"/>
      <c r="KF827" s="183"/>
      <c r="KG827" s="183"/>
      <c r="KH827" s="183"/>
      <c r="KI827" s="183"/>
      <c r="KJ827" s="183"/>
      <c r="KK827" s="183"/>
      <c r="KL827" s="183"/>
      <c r="KM827" s="183"/>
      <c r="KN827" s="183"/>
      <c r="KO827" s="183"/>
      <c r="KP827" s="183"/>
      <c r="KQ827" s="183"/>
      <c r="KR827" s="183"/>
      <c r="KS827" s="183"/>
      <c r="KT827" s="183"/>
    </row>
    <row r="828" spans="1:306">
      <c r="A828" s="663">
        <v>26392</v>
      </c>
      <c r="B828" s="626" t="s">
        <v>378</v>
      </c>
      <c r="C828" s="620"/>
      <c r="D828" s="620"/>
      <c r="E828" s="620"/>
      <c r="F828" s="620"/>
      <c r="G828" s="611">
        <f t="shared" si="39"/>
        <v>0</v>
      </c>
      <c r="H828" s="183"/>
      <c r="K828" s="183"/>
      <c r="L828" s="183"/>
      <c r="M828" s="183"/>
      <c r="N828" s="183"/>
      <c r="O828" s="183"/>
      <c r="P828" s="183"/>
      <c r="Q828" s="183"/>
      <c r="R828" s="183"/>
      <c r="S828" s="183"/>
      <c r="T828" s="183"/>
      <c r="U828" s="183"/>
      <c r="V828" s="183"/>
      <c r="W828" s="183"/>
      <c r="X828" s="183"/>
      <c r="Y828" s="183"/>
      <c r="Z828" s="183"/>
      <c r="AA828" s="183"/>
      <c r="AB828" s="183"/>
      <c r="AC828" s="183"/>
      <c r="AD828" s="183"/>
      <c r="AE828" s="183"/>
      <c r="AF828" s="183"/>
      <c r="AG828" s="183"/>
      <c r="AH828" s="183"/>
      <c r="AI828" s="183"/>
      <c r="AJ828" s="183"/>
      <c r="AK828" s="183"/>
      <c r="AL828" s="183"/>
      <c r="AM828" s="183"/>
      <c r="AN828" s="183"/>
      <c r="AO828" s="183"/>
      <c r="AP828" s="183"/>
      <c r="AQ828" s="183"/>
      <c r="AR828" s="183"/>
      <c r="AS828" s="183"/>
      <c r="AT828" s="183"/>
      <c r="AU828" s="183"/>
      <c r="AV828" s="183"/>
      <c r="AW828" s="183"/>
      <c r="AX828" s="183"/>
      <c r="AY828" s="183"/>
      <c r="AZ828" s="183"/>
      <c r="BA828" s="183"/>
      <c r="BB828" s="183"/>
      <c r="BC828" s="183"/>
      <c r="BD828" s="183"/>
      <c r="BE828" s="183"/>
      <c r="BF828" s="183"/>
      <c r="BG828" s="183"/>
      <c r="BH828" s="183"/>
      <c r="BI828" s="183"/>
      <c r="BJ828" s="183"/>
      <c r="BK828" s="183"/>
      <c r="BL828" s="183"/>
      <c r="BM828" s="183"/>
      <c r="BN828" s="183"/>
      <c r="BO828" s="183"/>
      <c r="BP828" s="183"/>
      <c r="BQ828" s="183"/>
      <c r="BR828" s="183"/>
      <c r="BS828" s="183"/>
      <c r="BT828" s="183"/>
      <c r="BU828" s="183"/>
      <c r="BV828" s="183"/>
      <c r="BW828" s="183"/>
      <c r="BX828" s="183"/>
      <c r="BY828" s="183"/>
      <c r="BZ828" s="183"/>
      <c r="CA828" s="183"/>
      <c r="CB828" s="183"/>
      <c r="CC828" s="183"/>
      <c r="CD828" s="183"/>
      <c r="CE828" s="183"/>
      <c r="CF828" s="183"/>
      <c r="CG828" s="183"/>
      <c r="CH828" s="183"/>
      <c r="CI828" s="183"/>
      <c r="CJ828" s="183"/>
      <c r="CK828" s="183"/>
      <c r="CL828" s="183"/>
      <c r="CM828" s="183"/>
      <c r="CN828" s="183"/>
      <c r="CO828" s="183"/>
      <c r="CP828" s="183"/>
      <c r="CQ828" s="183"/>
      <c r="CR828" s="183"/>
      <c r="CS828" s="183"/>
      <c r="CT828" s="183"/>
      <c r="CU828" s="183"/>
      <c r="CV828" s="183"/>
      <c r="CW828" s="183"/>
      <c r="CX828" s="183"/>
      <c r="CY828" s="183"/>
      <c r="CZ828" s="183"/>
      <c r="DA828" s="183"/>
      <c r="DB828" s="183"/>
      <c r="DC828" s="183"/>
      <c r="DD828" s="183"/>
      <c r="DE828" s="183"/>
      <c r="DF828" s="183"/>
      <c r="DG828" s="183"/>
      <c r="DH828" s="183"/>
      <c r="DI828" s="183"/>
      <c r="DJ828" s="183"/>
      <c r="DK828" s="183"/>
      <c r="DL828" s="183"/>
      <c r="DM828" s="183"/>
      <c r="DN828" s="183"/>
      <c r="DO828" s="183"/>
      <c r="DP828" s="183"/>
      <c r="DQ828" s="183"/>
      <c r="DR828" s="183"/>
      <c r="DS828" s="183"/>
      <c r="DT828" s="183"/>
      <c r="DU828" s="183"/>
      <c r="DV828" s="183"/>
      <c r="DW828" s="183"/>
      <c r="DX828" s="183"/>
      <c r="DY828" s="183"/>
      <c r="DZ828" s="183"/>
      <c r="EA828" s="183"/>
      <c r="EB828" s="183"/>
      <c r="EC828" s="183"/>
      <c r="ED828" s="183"/>
      <c r="EE828" s="183"/>
      <c r="EF828" s="183"/>
      <c r="EG828" s="183"/>
      <c r="EH828" s="183"/>
      <c r="EI828" s="183"/>
      <c r="EJ828" s="183"/>
      <c r="EK828" s="183"/>
      <c r="EL828" s="183"/>
      <c r="EM828" s="183"/>
      <c r="EN828" s="183"/>
      <c r="EO828" s="183"/>
      <c r="EP828" s="183"/>
      <c r="EQ828" s="183"/>
      <c r="ER828" s="183"/>
      <c r="ES828" s="183"/>
      <c r="ET828" s="183"/>
      <c r="EU828" s="183"/>
      <c r="EV828" s="183"/>
      <c r="EW828" s="183"/>
      <c r="EX828" s="183"/>
      <c r="EY828" s="183"/>
      <c r="EZ828" s="183"/>
      <c r="FA828" s="183"/>
      <c r="FB828" s="183"/>
      <c r="FC828" s="183"/>
      <c r="FD828" s="183"/>
      <c r="FE828" s="183"/>
      <c r="FF828" s="183"/>
      <c r="FG828" s="183"/>
      <c r="FH828" s="183"/>
      <c r="FI828" s="183"/>
      <c r="FJ828" s="183"/>
      <c r="FK828" s="183"/>
      <c r="FL828" s="183"/>
      <c r="FM828" s="183"/>
      <c r="FN828" s="183"/>
      <c r="FO828" s="183"/>
      <c r="FP828" s="183"/>
      <c r="FQ828" s="183"/>
      <c r="FR828" s="183"/>
      <c r="FS828" s="183"/>
      <c r="FT828" s="183"/>
      <c r="FU828" s="183"/>
      <c r="FV828" s="183"/>
      <c r="FW828" s="183"/>
      <c r="FX828" s="183"/>
      <c r="FY828" s="183"/>
      <c r="FZ828" s="183"/>
      <c r="GA828" s="183"/>
      <c r="GB828" s="183"/>
      <c r="GC828" s="183"/>
      <c r="GD828" s="183"/>
      <c r="GE828" s="183"/>
      <c r="GF828" s="183"/>
      <c r="GG828" s="183"/>
      <c r="GH828" s="183"/>
      <c r="GI828" s="183"/>
      <c r="GJ828" s="183"/>
      <c r="GK828" s="183"/>
      <c r="GL828" s="183"/>
      <c r="GM828" s="183"/>
      <c r="GN828" s="183"/>
      <c r="GO828" s="183"/>
      <c r="GP828" s="183"/>
      <c r="GQ828" s="183"/>
      <c r="GR828" s="183"/>
      <c r="GS828" s="183"/>
      <c r="GT828" s="183"/>
      <c r="GU828" s="183"/>
      <c r="GV828" s="183"/>
      <c r="GW828" s="183"/>
      <c r="GX828" s="183"/>
      <c r="GY828" s="183"/>
      <c r="GZ828" s="183"/>
      <c r="HA828" s="183"/>
      <c r="HB828" s="183"/>
      <c r="HC828" s="183"/>
      <c r="HD828" s="183"/>
      <c r="HE828" s="183"/>
      <c r="HF828" s="183"/>
      <c r="HG828" s="183"/>
      <c r="HH828" s="183"/>
      <c r="HI828" s="183"/>
      <c r="HJ828" s="183"/>
      <c r="HK828" s="183"/>
      <c r="HL828" s="183"/>
      <c r="HM828" s="183"/>
      <c r="HN828" s="183"/>
      <c r="HO828" s="183"/>
      <c r="HP828" s="183"/>
      <c r="HQ828" s="183"/>
      <c r="HR828" s="183"/>
      <c r="HS828" s="183"/>
      <c r="HT828" s="183"/>
      <c r="HU828" s="183"/>
      <c r="HV828" s="183"/>
      <c r="HW828" s="183"/>
      <c r="HX828" s="183"/>
      <c r="HY828" s="183"/>
      <c r="HZ828" s="183"/>
      <c r="IA828" s="183"/>
      <c r="IB828" s="183"/>
      <c r="IC828" s="183"/>
      <c r="ID828" s="183"/>
      <c r="IE828" s="183"/>
      <c r="IF828" s="183"/>
      <c r="IG828" s="183"/>
      <c r="IH828" s="183"/>
      <c r="II828" s="183"/>
      <c r="IJ828" s="183"/>
      <c r="IK828" s="183"/>
      <c r="IL828" s="183"/>
      <c r="IM828" s="183"/>
      <c r="IN828" s="183"/>
      <c r="IO828" s="183"/>
      <c r="IP828" s="183"/>
      <c r="IQ828" s="183"/>
      <c r="IR828" s="183"/>
      <c r="IS828" s="183"/>
      <c r="IT828" s="183"/>
      <c r="IU828" s="183"/>
      <c r="IV828" s="183"/>
      <c r="IW828" s="183"/>
      <c r="IX828" s="183"/>
      <c r="IY828" s="183"/>
      <c r="IZ828" s="183"/>
      <c r="JA828" s="183"/>
      <c r="JB828" s="183"/>
      <c r="JC828" s="183"/>
      <c r="JD828" s="183"/>
      <c r="JE828" s="183"/>
      <c r="JF828" s="183"/>
      <c r="JG828" s="183"/>
      <c r="JH828" s="183"/>
      <c r="JI828" s="183"/>
      <c r="JJ828" s="183"/>
      <c r="JK828" s="183"/>
      <c r="JL828" s="183"/>
      <c r="JM828" s="183"/>
      <c r="JN828" s="183"/>
      <c r="JO828" s="183"/>
      <c r="JP828" s="183"/>
      <c r="JQ828" s="183"/>
      <c r="JR828" s="183"/>
      <c r="JS828" s="183"/>
      <c r="JT828" s="183"/>
      <c r="JU828" s="183"/>
      <c r="JV828" s="183"/>
      <c r="JW828" s="183"/>
      <c r="JX828" s="183"/>
      <c r="JY828" s="183"/>
      <c r="JZ828" s="183"/>
      <c r="KA828" s="183"/>
      <c r="KB828" s="183"/>
      <c r="KC828" s="183"/>
      <c r="KD828" s="183"/>
      <c r="KE828" s="183"/>
      <c r="KF828" s="183"/>
      <c r="KG828" s="183"/>
      <c r="KH828" s="183"/>
      <c r="KI828" s="183"/>
      <c r="KJ828" s="183"/>
      <c r="KK828" s="183"/>
      <c r="KL828" s="183"/>
      <c r="KM828" s="183"/>
      <c r="KN828" s="183"/>
      <c r="KO828" s="183"/>
      <c r="KP828" s="183"/>
      <c r="KQ828" s="183"/>
      <c r="KR828" s="183"/>
      <c r="KS828" s="183"/>
      <c r="KT828" s="183"/>
    </row>
    <row r="829" spans="1:306">
      <c r="A829" s="663">
        <v>26393</v>
      </c>
      <c r="B829" s="626" t="s">
        <v>379</v>
      </c>
      <c r="C829" s="620"/>
      <c r="D829" s="620"/>
      <c r="E829" s="620"/>
      <c r="F829" s="620"/>
      <c r="G829" s="611">
        <f t="shared" si="39"/>
        <v>0</v>
      </c>
      <c r="H829" s="183"/>
      <c r="K829" s="183"/>
      <c r="L829" s="183"/>
      <c r="M829" s="183"/>
      <c r="N829" s="183"/>
      <c r="O829" s="183"/>
      <c r="P829" s="183"/>
      <c r="Q829" s="183"/>
      <c r="R829" s="183"/>
      <c r="S829" s="183"/>
      <c r="T829" s="183"/>
      <c r="U829" s="183"/>
      <c r="V829" s="183"/>
      <c r="W829" s="183"/>
      <c r="X829" s="183"/>
      <c r="Y829" s="183"/>
      <c r="Z829" s="183"/>
      <c r="AA829" s="183"/>
      <c r="AB829" s="183"/>
      <c r="AC829" s="183"/>
      <c r="AD829" s="183"/>
      <c r="AE829" s="183"/>
      <c r="AF829" s="183"/>
      <c r="AG829" s="183"/>
      <c r="AH829" s="183"/>
      <c r="AI829" s="183"/>
      <c r="AJ829" s="183"/>
      <c r="AK829" s="183"/>
      <c r="AL829" s="183"/>
      <c r="AM829" s="183"/>
      <c r="AN829" s="183"/>
      <c r="AO829" s="183"/>
      <c r="AP829" s="183"/>
      <c r="AQ829" s="183"/>
      <c r="AR829" s="183"/>
      <c r="AS829" s="183"/>
      <c r="AT829" s="183"/>
      <c r="AU829" s="183"/>
      <c r="AV829" s="183"/>
      <c r="AW829" s="183"/>
      <c r="AX829" s="183"/>
      <c r="AY829" s="183"/>
      <c r="AZ829" s="183"/>
      <c r="BA829" s="183"/>
      <c r="BB829" s="183"/>
      <c r="BC829" s="183"/>
      <c r="BD829" s="183"/>
      <c r="BE829" s="183"/>
      <c r="BF829" s="183"/>
      <c r="BG829" s="183"/>
      <c r="BH829" s="183"/>
      <c r="BI829" s="183"/>
      <c r="BJ829" s="183"/>
      <c r="BK829" s="183"/>
      <c r="BL829" s="183"/>
      <c r="BM829" s="183"/>
      <c r="BN829" s="183"/>
      <c r="BO829" s="183"/>
      <c r="BP829" s="183"/>
      <c r="BQ829" s="183"/>
      <c r="BR829" s="183"/>
      <c r="BS829" s="183"/>
      <c r="BT829" s="183"/>
      <c r="BU829" s="183"/>
      <c r="BV829" s="183"/>
      <c r="BW829" s="183"/>
      <c r="BX829" s="183"/>
      <c r="BY829" s="183"/>
      <c r="BZ829" s="183"/>
      <c r="CA829" s="183"/>
      <c r="CB829" s="183"/>
      <c r="CC829" s="183"/>
      <c r="CD829" s="183"/>
      <c r="CE829" s="183"/>
      <c r="CF829" s="183"/>
      <c r="CG829" s="183"/>
      <c r="CH829" s="183"/>
      <c r="CI829" s="183"/>
      <c r="CJ829" s="183"/>
      <c r="CK829" s="183"/>
      <c r="CL829" s="183"/>
      <c r="CM829" s="183"/>
      <c r="CN829" s="183"/>
      <c r="CO829" s="183"/>
      <c r="CP829" s="183"/>
      <c r="CQ829" s="183"/>
      <c r="CR829" s="183"/>
      <c r="CS829" s="183"/>
      <c r="CT829" s="183"/>
      <c r="CU829" s="183"/>
      <c r="CV829" s="183"/>
      <c r="CW829" s="183"/>
      <c r="CX829" s="183"/>
      <c r="CY829" s="183"/>
      <c r="CZ829" s="183"/>
      <c r="DA829" s="183"/>
      <c r="DB829" s="183"/>
      <c r="DC829" s="183"/>
      <c r="DD829" s="183"/>
      <c r="DE829" s="183"/>
      <c r="DF829" s="183"/>
      <c r="DG829" s="183"/>
      <c r="DH829" s="183"/>
      <c r="DI829" s="183"/>
      <c r="DJ829" s="183"/>
      <c r="DK829" s="183"/>
      <c r="DL829" s="183"/>
      <c r="DM829" s="183"/>
      <c r="DN829" s="183"/>
      <c r="DO829" s="183"/>
      <c r="DP829" s="183"/>
      <c r="DQ829" s="183"/>
      <c r="DR829" s="183"/>
      <c r="DS829" s="183"/>
      <c r="DT829" s="183"/>
      <c r="DU829" s="183"/>
      <c r="DV829" s="183"/>
      <c r="DW829" s="183"/>
      <c r="DX829" s="183"/>
      <c r="DY829" s="183"/>
      <c r="DZ829" s="183"/>
      <c r="EA829" s="183"/>
      <c r="EB829" s="183"/>
      <c r="EC829" s="183"/>
      <c r="ED829" s="183"/>
      <c r="EE829" s="183"/>
      <c r="EF829" s="183"/>
      <c r="EG829" s="183"/>
      <c r="EH829" s="183"/>
      <c r="EI829" s="183"/>
      <c r="EJ829" s="183"/>
      <c r="EK829" s="183"/>
      <c r="EL829" s="183"/>
      <c r="EM829" s="183"/>
      <c r="EN829" s="183"/>
      <c r="EO829" s="183"/>
      <c r="EP829" s="183"/>
      <c r="EQ829" s="183"/>
      <c r="ER829" s="183"/>
      <c r="ES829" s="183"/>
      <c r="ET829" s="183"/>
      <c r="EU829" s="183"/>
      <c r="EV829" s="183"/>
      <c r="EW829" s="183"/>
      <c r="EX829" s="183"/>
      <c r="EY829" s="183"/>
      <c r="EZ829" s="183"/>
      <c r="FA829" s="183"/>
      <c r="FB829" s="183"/>
      <c r="FC829" s="183"/>
      <c r="FD829" s="183"/>
      <c r="FE829" s="183"/>
      <c r="FF829" s="183"/>
      <c r="FG829" s="183"/>
      <c r="FH829" s="183"/>
      <c r="FI829" s="183"/>
      <c r="FJ829" s="183"/>
      <c r="FK829" s="183"/>
      <c r="FL829" s="183"/>
      <c r="FM829" s="183"/>
      <c r="FN829" s="183"/>
      <c r="FO829" s="183"/>
      <c r="FP829" s="183"/>
      <c r="FQ829" s="183"/>
      <c r="FR829" s="183"/>
      <c r="FS829" s="183"/>
      <c r="FT829" s="183"/>
      <c r="FU829" s="183"/>
      <c r="FV829" s="183"/>
      <c r="FW829" s="183"/>
      <c r="FX829" s="183"/>
      <c r="FY829" s="183"/>
      <c r="FZ829" s="183"/>
      <c r="GA829" s="183"/>
      <c r="GB829" s="183"/>
      <c r="GC829" s="183"/>
      <c r="GD829" s="183"/>
      <c r="GE829" s="183"/>
      <c r="GF829" s="183"/>
      <c r="GG829" s="183"/>
      <c r="GH829" s="183"/>
      <c r="GI829" s="183"/>
      <c r="GJ829" s="183"/>
      <c r="GK829" s="183"/>
      <c r="GL829" s="183"/>
      <c r="GM829" s="183"/>
      <c r="GN829" s="183"/>
      <c r="GO829" s="183"/>
      <c r="GP829" s="183"/>
      <c r="GQ829" s="183"/>
      <c r="GR829" s="183"/>
      <c r="GS829" s="183"/>
      <c r="GT829" s="183"/>
      <c r="GU829" s="183"/>
      <c r="GV829" s="183"/>
      <c r="GW829" s="183"/>
      <c r="GX829" s="183"/>
      <c r="GY829" s="183"/>
      <c r="GZ829" s="183"/>
      <c r="HA829" s="183"/>
      <c r="HB829" s="183"/>
      <c r="HC829" s="183"/>
      <c r="HD829" s="183"/>
      <c r="HE829" s="183"/>
      <c r="HF829" s="183"/>
      <c r="HG829" s="183"/>
      <c r="HH829" s="183"/>
      <c r="HI829" s="183"/>
      <c r="HJ829" s="183"/>
      <c r="HK829" s="183"/>
      <c r="HL829" s="183"/>
      <c r="HM829" s="183"/>
      <c r="HN829" s="183"/>
      <c r="HO829" s="183"/>
      <c r="HP829" s="183"/>
      <c r="HQ829" s="183"/>
      <c r="HR829" s="183"/>
      <c r="HS829" s="183"/>
      <c r="HT829" s="183"/>
      <c r="HU829" s="183"/>
      <c r="HV829" s="183"/>
      <c r="HW829" s="183"/>
      <c r="HX829" s="183"/>
      <c r="HY829" s="183"/>
      <c r="HZ829" s="183"/>
      <c r="IA829" s="183"/>
      <c r="IB829" s="183"/>
      <c r="IC829" s="183"/>
      <c r="ID829" s="183"/>
      <c r="IE829" s="183"/>
      <c r="IF829" s="183"/>
      <c r="IG829" s="183"/>
      <c r="IH829" s="183"/>
      <c r="II829" s="183"/>
      <c r="IJ829" s="183"/>
      <c r="IK829" s="183"/>
      <c r="IL829" s="183"/>
      <c r="IM829" s="183"/>
      <c r="IN829" s="183"/>
      <c r="IO829" s="183"/>
      <c r="IP829" s="183"/>
      <c r="IQ829" s="183"/>
      <c r="IR829" s="183"/>
      <c r="IS829" s="183"/>
      <c r="IT829" s="183"/>
      <c r="IU829" s="183"/>
      <c r="IV829" s="183"/>
      <c r="IW829" s="183"/>
      <c r="IX829" s="183"/>
      <c r="IY829" s="183"/>
      <c r="IZ829" s="183"/>
      <c r="JA829" s="183"/>
      <c r="JB829" s="183"/>
      <c r="JC829" s="183"/>
      <c r="JD829" s="183"/>
      <c r="JE829" s="183"/>
      <c r="JF829" s="183"/>
      <c r="JG829" s="183"/>
      <c r="JH829" s="183"/>
      <c r="JI829" s="183"/>
      <c r="JJ829" s="183"/>
      <c r="JK829" s="183"/>
      <c r="JL829" s="183"/>
      <c r="JM829" s="183"/>
      <c r="JN829" s="183"/>
      <c r="JO829" s="183"/>
      <c r="JP829" s="183"/>
      <c r="JQ829" s="183"/>
      <c r="JR829" s="183"/>
      <c r="JS829" s="183"/>
      <c r="JT829" s="183"/>
      <c r="JU829" s="183"/>
      <c r="JV829" s="183"/>
      <c r="JW829" s="183"/>
      <c r="JX829" s="183"/>
      <c r="JY829" s="183"/>
      <c r="JZ829" s="183"/>
      <c r="KA829" s="183"/>
      <c r="KB829" s="183"/>
      <c r="KC829" s="183"/>
      <c r="KD829" s="183"/>
      <c r="KE829" s="183"/>
      <c r="KF829" s="183"/>
      <c r="KG829" s="183"/>
      <c r="KH829" s="183"/>
      <c r="KI829" s="183"/>
      <c r="KJ829" s="183"/>
      <c r="KK829" s="183"/>
      <c r="KL829" s="183"/>
      <c r="KM829" s="183"/>
      <c r="KN829" s="183"/>
      <c r="KO829" s="183"/>
      <c r="KP829" s="183"/>
      <c r="KQ829" s="183"/>
      <c r="KR829" s="183"/>
      <c r="KS829" s="183"/>
      <c r="KT829" s="183"/>
    </row>
    <row r="830" spans="1:306">
      <c r="A830" s="663">
        <v>26394</v>
      </c>
      <c r="B830" s="626" t="s">
        <v>380</v>
      </c>
      <c r="C830" s="620"/>
      <c r="D830" s="620"/>
      <c r="E830" s="620"/>
      <c r="F830" s="620"/>
      <c r="G830" s="611">
        <f t="shared" si="39"/>
        <v>0</v>
      </c>
      <c r="H830" s="183"/>
      <c r="K830" s="183"/>
      <c r="L830" s="183"/>
      <c r="M830" s="183"/>
      <c r="N830" s="183"/>
      <c r="O830" s="183"/>
      <c r="P830" s="183"/>
      <c r="Q830" s="183"/>
      <c r="R830" s="183"/>
      <c r="S830" s="183"/>
      <c r="T830" s="183"/>
      <c r="U830" s="183"/>
      <c r="V830" s="183"/>
      <c r="W830" s="183"/>
      <c r="X830" s="183"/>
      <c r="Y830" s="183"/>
      <c r="Z830" s="183"/>
      <c r="AA830" s="183"/>
      <c r="AB830" s="183"/>
      <c r="AC830" s="183"/>
      <c r="AD830" s="183"/>
      <c r="AE830" s="183"/>
      <c r="AF830" s="183"/>
      <c r="AG830" s="183"/>
      <c r="AH830" s="183"/>
      <c r="AI830" s="183"/>
      <c r="AJ830" s="183"/>
      <c r="AK830" s="183"/>
      <c r="AL830" s="183"/>
      <c r="AM830" s="183"/>
      <c r="AN830" s="183"/>
      <c r="AO830" s="183"/>
      <c r="AP830" s="183"/>
      <c r="AQ830" s="183"/>
      <c r="AR830" s="183"/>
      <c r="AS830" s="183"/>
      <c r="AT830" s="183"/>
      <c r="AU830" s="183"/>
      <c r="AV830" s="183"/>
      <c r="AW830" s="183"/>
      <c r="AX830" s="183"/>
      <c r="AY830" s="183"/>
      <c r="AZ830" s="183"/>
      <c r="BA830" s="183"/>
      <c r="BB830" s="183"/>
      <c r="BC830" s="183"/>
      <c r="BD830" s="183"/>
      <c r="BE830" s="183"/>
      <c r="BF830" s="183"/>
      <c r="BG830" s="183"/>
      <c r="BH830" s="183"/>
      <c r="BI830" s="183"/>
      <c r="BJ830" s="183"/>
      <c r="BK830" s="183"/>
      <c r="BL830" s="183"/>
      <c r="BM830" s="183"/>
      <c r="BN830" s="183"/>
      <c r="BO830" s="183"/>
      <c r="BP830" s="183"/>
      <c r="BQ830" s="183"/>
      <c r="BR830" s="183"/>
      <c r="BS830" s="183"/>
      <c r="BT830" s="183"/>
      <c r="BU830" s="183"/>
      <c r="BV830" s="183"/>
      <c r="BW830" s="183"/>
      <c r="BX830" s="183"/>
      <c r="BY830" s="183"/>
      <c r="BZ830" s="183"/>
      <c r="CA830" s="183"/>
      <c r="CB830" s="183"/>
      <c r="CC830" s="183"/>
      <c r="CD830" s="183"/>
      <c r="CE830" s="183"/>
      <c r="CF830" s="183"/>
      <c r="CG830" s="183"/>
      <c r="CH830" s="183"/>
      <c r="CI830" s="183"/>
      <c r="CJ830" s="183"/>
      <c r="CK830" s="183"/>
      <c r="CL830" s="183"/>
      <c r="CM830" s="183"/>
      <c r="CN830" s="183"/>
      <c r="CO830" s="183"/>
      <c r="CP830" s="183"/>
      <c r="CQ830" s="183"/>
      <c r="CR830" s="183"/>
      <c r="CS830" s="183"/>
      <c r="CT830" s="183"/>
      <c r="CU830" s="183"/>
      <c r="CV830" s="183"/>
      <c r="CW830" s="183"/>
      <c r="CX830" s="183"/>
      <c r="CY830" s="183"/>
      <c r="CZ830" s="183"/>
      <c r="DA830" s="183"/>
      <c r="DB830" s="183"/>
      <c r="DC830" s="183"/>
      <c r="DD830" s="183"/>
      <c r="DE830" s="183"/>
      <c r="DF830" s="183"/>
      <c r="DG830" s="183"/>
      <c r="DH830" s="183"/>
      <c r="DI830" s="183"/>
      <c r="DJ830" s="183"/>
      <c r="DK830" s="183"/>
      <c r="DL830" s="183"/>
      <c r="DM830" s="183"/>
      <c r="DN830" s="183"/>
      <c r="DO830" s="183"/>
      <c r="DP830" s="183"/>
      <c r="DQ830" s="183"/>
      <c r="DR830" s="183"/>
      <c r="DS830" s="183"/>
      <c r="DT830" s="183"/>
      <c r="DU830" s="183"/>
      <c r="DV830" s="183"/>
      <c r="DW830" s="183"/>
      <c r="DX830" s="183"/>
      <c r="DY830" s="183"/>
      <c r="DZ830" s="183"/>
      <c r="EA830" s="183"/>
      <c r="EB830" s="183"/>
      <c r="EC830" s="183"/>
      <c r="ED830" s="183"/>
      <c r="EE830" s="183"/>
      <c r="EF830" s="183"/>
      <c r="EG830" s="183"/>
      <c r="EH830" s="183"/>
      <c r="EI830" s="183"/>
      <c r="EJ830" s="183"/>
      <c r="EK830" s="183"/>
      <c r="EL830" s="183"/>
      <c r="EM830" s="183"/>
      <c r="EN830" s="183"/>
      <c r="EO830" s="183"/>
      <c r="EP830" s="183"/>
      <c r="EQ830" s="183"/>
      <c r="ER830" s="183"/>
      <c r="ES830" s="183"/>
      <c r="ET830" s="183"/>
      <c r="EU830" s="183"/>
      <c r="EV830" s="183"/>
      <c r="EW830" s="183"/>
      <c r="EX830" s="183"/>
      <c r="EY830" s="183"/>
      <c r="EZ830" s="183"/>
      <c r="FA830" s="183"/>
      <c r="FB830" s="183"/>
      <c r="FC830" s="183"/>
      <c r="FD830" s="183"/>
      <c r="FE830" s="183"/>
      <c r="FF830" s="183"/>
      <c r="FG830" s="183"/>
      <c r="FH830" s="183"/>
      <c r="FI830" s="183"/>
      <c r="FJ830" s="183"/>
      <c r="FK830" s="183"/>
      <c r="FL830" s="183"/>
      <c r="FM830" s="183"/>
      <c r="FN830" s="183"/>
      <c r="FO830" s="183"/>
      <c r="FP830" s="183"/>
      <c r="FQ830" s="183"/>
      <c r="FR830" s="183"/>
      <c r="FS830" s="183"/>
      <c r="FT830" s="183"/>
      <c r="FU830" s="183"/>
      <c r="FV830" s="183"/>
      <c r="FW830" s="183"/>
      <c r="FX830" s="183"/>
      <c r="FY830" s="183"/>
      <c r="FZ830" s="183"/>
      <c r="GA830" s="183"/>
      <c r="GB830" s="183"/>
      <c r="GC830" s="183"/>
      <c r="GD830" s="183"/>
      <c r="GE830" s="183"/>
      <c r="GF830" s="183"/>
      <c r="GG830" s="183"/>
      <c r="GH830" s="183"/>
      <c r="GI830" s="183"/>
      <c r="GJ830" s="183"/>
      <c r="GK830" s="183"/>
      <c r="GL830" s="183"/>
      <c r="GM830" s="183"/>
      <c r="GN830" s="183"/>
      <c r="GO830" s="183"/>
      <c r="GP830" s="183"/>
      <c r="GQ830" s="183"/>
      <c r="GR830" s="183"/>
      <c r="GS830" s="183"/>
      <c r="GT830" s="183"/>
      <c r="GU830" s="183"/>
      <c r="GV830" s="183"/>
      <c r="GW830" s="183"/>
      <c r="GX830" s="183"/>
      <c r="GY830" s="183"/>
      <c r="GZ830" s="183"/>
      <c r="HA830" s="183"/>
      <c r="HB830" s="183"/>
      <c r="HC830" s="183"/>
      <c r="HD830" s="183"/>
      <c r="HE830" s="183"/>
      <c r="HF830" s="183"/>
      <c r="HG830" s="183"/>
      <c r="HH830" s="183"/>
      <c r="HI830" s="183"/>
      <c r="HJ830" s="183"/>
      <c r="HK830" s="183"/>
      <c r="HL830" s="183"/>
      <c r="HM830" s="183"/>
      <c r="HN830" s="183"/>
      <c r="HO830" s="183"/>
      <c r="HP830" s="183"/>
      <c r="HQ830" s="183"/>
      <c r="HR830" s="183"/>
      <c r="HS830" s="183"/>
      <c r="HT830" s="183"/>
      <c r="HU830" s="183"/>
      <c r="HV830" s="183"/>
      <c r="HW830" s="183"/>
      <c r="HX830" s="183"/>
      <c r="HY830" s="183"/>
      <c r="HZ830" s="183"/>
      <c r="IA830" s="183"/>
      <c r="IB830" s="183"/>
      <c r="IC830" s="183"/>
      <c r="ID830" s="183"/>
      <c r="IE830" s="183"/>
      <c r="IF830" s="183"/>
      <c r="IG830" s="183"/>
      <c r="IH830" s="183"/>
      <c r="II830" s="183"/>
      <c r="IJ830" s="183"/>
      <c r="IK830" s="183"/>
      <c r="IL830" s="183"/>
      <c r="IM830" s="183"/>
      <c r="IN830" s="183"/>
      <c r="IO830" s="183"/>
      <c r="IP830" s="183"/>
      <c r="IQ830" s="183"/>
      <c r="IR830" s="183"/>
      <c r="IS830" s="183"/>
      <c r="IT830" s="183"/>
      <c r="IU830" s="183"/>
      <c r="IV830" s="183"/>
      <c r="IW830" s="183"/>
      <c r="IX830" s="183"/>
      <c r="IY830" s="183"/>
      <c r="IZ830" s="183"/>
      <c r="JA830" s="183"/>
      <c r="JB830" s="183"/>
      <c r="JC830" s="183"/>
      <c r="JD830" s="183"/>
      <c r="JE830" s="183"/>
      <c r="JF830" s="183"/>
      <c r="JG830" s="183"/>
      <c r="JH830" s="183"/>
      <c r="JI830" s="183"/>
      <c r="JJ830" s="183"/>
      <c r="JK830" s="183"/>
      <c r="JL830" s="183"/>
      <c r="JM830" s="183"/>
      <c r="JN830" s="183"/>
      <c r="JO830" s="183"/>
      <c r="JP830" s="183"/>
      <c r="JQ830" s="183"/>
      <c r="JR830" s="183"/>
      <c r="JS830" s="183"/>
      <c r="JT830" s="183"/>
      <c r="JU830" s="183"/>
      <c r="JV830" s="183"/>
      <c r="JW830" s="183"/>
      <c r="JX830" s="183"/>
      <c r="JY830" s="183"/>
      <c r="JZ830" s="183"/>
      <c r="KA830" s="183"/>
      <c r="KB830" s="183"/>
      <c r="KC830" s="183"/>
      <c r="KD830" s="183"/>
      <c r="KE830" s="183"/>
      <c r="KF830" s="183"/>
      <c r="KG830" s="183"/>
      <c r="KH830" s="183"/>
      <c r="KI830" s="183"/>
      <c r="KJ830" s="183"/>
      <c r="KK830" s="183"/>
      <c r="KL830" s="183"/>
      <c r="KM830" s="183"/>
      <c r="KN830" s="183"/>
      <c r="KO830" s="183"/>
      <c r="KP830" s="183"/>
      <c r="KQ830" s="183"/>
      <c r="KR830" s="183"/>
      <c r="KS830" s="183"/>
      <c r="KT830" s="183"/>
    </row>
    <row r="831" spans="1:306">
      <c r="A831" s="662">
        <v>264</v>
      </c>
      <c r="B831" s="625" t="s">
        <v>381</v>
      </c>
      <c r="C831" s="611">
        <f>SUM(C832:C836)</f>
        <v>0</v>
      </c>
      <c r="D831" s="611">
        <f>SUM(D832:D836)</f>
        <v>0</v>
      </c>
      <c r="E831" s="611">
        <f>SUM(E832:E836)</f>
        <v>0</v>
      </c>
      <c r="F831" s="611">
        <f>SUM(F832:F836)</f>
        <v>0</v>
      </c>
      <c r="G831" s="611">
        <f t="shared" si="39"/>
        <v>0</v>
      </c>
      <c r="H831" s="183"/>
      <c r="K831" s="183"/>
      <c r="L831" s="183"/>
      <c r="M831" s="183"/>
      <c r="N831" s="183"/>
      <c r="O831" s="183"/>
      <c r="P831" s="183"/>
      <c r="Q831" s="183"/>
      <c r="R831" s="183"/>
      <c r="S831" s="183"/>
      <c r="T831" s="183"/>
      <c r="U831" s="183"/>
      <c r="V831" s="183"/>
      <c r="W831" s="183"/>
      <c r="X831" s="183"/>
      <c r="Y831" s="183"/>
      <c r="Z831" s="183"/>
      <c r="AA831" s="183"/>
      <c r="AB831" s="183"/>
      <c r="AC831" s="183"/>
      <c r="AD831" s="183"/>
      <c r="AE831" s="183"/>
      <c r="AF831" s="183"/>
      <c r="AG831" s="183"/>
      <c r="AH831" s="183"/>
      <c r="AI831" s="183"/>
      <c r="AJ831" s="183"/>
      <c r="AK831" s="183"/>
      <c r="AL831" s="183"/>
      <c r="AM831" s="183"/>
      <c r="AN831" s="183"/>
      <c r="AO831" s="183"/>
      <c r="AP831" s="183"/>
      <c r="AQ831" s="183"/>
      <c r="AR831" s="183"/>
      <c r="AS831" s="183"/>
      <c r="AT831" s="183"/>
      <c r="AU831" s="183"/>
      <c r="AV831" s="183"/>
      <c r="AW831" s="183"/>
      <c r="AX831" s="183"/>
      <c r="AY831" s="183"/>
      <c r="AZ831" s="183"/>
      <c r="BA831" s="183"/>
      <c r="BB831" s="183"/>
      <c r="BC831" s="183"/>
      <c r="BD831" s="183"/>
      <c r="BE831" s="183"/>
      <c r="BF831" s="183"/>
      <c r="BG831" s="183"/>
      <c r="BH831" s="183"/>
      <c r="BI831" s="183"/>
      <c r="BJ831" s="183"/>
      <c r="BK831" s="183"/>
      <c r="BL831" s="183"/>
      <c r="BM831" s="183"/>
      <c r="BN831" s="183"/>
      <c r="BO831" s="183"/>
      <c r="BP831" s="183"/>
      <c r="BQ831" s="183"/>
      <c r="BR831" s="183"/>
      <c r="BS831" s="183"/>
      <c r="BT831" s="183"/>
      <c r="BU831" s="183"/>
      <c r="BV831" s="183"/>
      <c r="BW831" s="183"/>
      <c r="BX831" s="183"/>
      <c r="BY831" s="183"/>
      <c r="BZ831" s="183"/>
      <c r="CA831" s="183"/>
      <c r="CB831" s="183"/>
      <c r="CC831" s="183"/>
      <c r="CD831" s="183"/>
      <c r="CE831" s="183"/>
      <c r="CF831" s="183"/>
      <c r="CG831" s="183"/>
      <c r="CH831" s="183"/>
      <c r="CI831" s="183"/>
      <c r="CJ831" s="183"/>
      <c r="CK831" s="183"/>
      <c r="CL831" s="183"/>
      <c r="CM831" s="183"/>
      <c r="CN831" s="183"/>
      <c r="CO831" s="183"/>
      <c r="CP831" s="183"/>
      <c r="CQ831" s="183"/>
      <c r="CR831" s="183"/>
      <c r="CS831" s="183"/>
      <c r="CT831" s="183"/>
      <c r="CU831" s="183"/>
      <c r="CV831" s="183"/>
      <c r="CW831" s="183"/>
      <c r="CX831" s="183"/>
      <c r="CY831" s="183"/>
      <c r="CZ831" s="183"/>
      <c r="DA831" s="183"/>
      <c r="DB831" s="183"/>
      <c r="DC831" s="183"/>
      <c r="DD831" s="183"/>
      <c r="DE831" s="183"/>
      <c r="DF831" s="183"/>
      <c r="DG831" s="183"/>
      <c r="DH831" s="183"/>
      <c r="DI831" s="183"/>
      <c r="DJ831" s="183"/>
      <c r="DK831" s="183"/>
      <c r="DL831" s="183"/>
      <c r="DM831" s="183"/>
      <c r="DN831" s="183"/>
      <c r="DO831" s="183"/>
      <c r="DP831" s="183"/>
      <c r="DQ831" s="183"/>
      <c r="DR831" s="183"/>
      <c r="DS831" s="183"/>
      <c r="DT831" s="183"/>
      <c r="DU831" s="183"/>
      <c r="DV831" s="183"/>
      <c r="DW831" s="183"/>
      <c r="DX831" s="183"/>
      <c r="DY831" s="183"/>
      <c r="DZ831" s="183"/>
      <c r="EA831" s="183"/>
      <c r="EB831" s="183"/>
      <c r="EC831" s="183"/>
      <c r="ED831" s="183"/>
      <c r="EE831" s="183"/>
      <c r="EF831" s="183"/>
      <c r="EG831" s="183"/>
      <c r="EH831" s="183"/>
      <c r="EI831" s="183"/>
      <c r="EJ831" s="183"/>
      <c r="EK831" s="183"/>
      <c r="EL831" s="183"/>
      <c r="EM831" s="183"/>
      <c r="EN831" s="183"/>
      <c r="EO831" s="183"/>
      <c r="EP831" s="183"/>
      <c r="EQ831" s="183"/>
      <c r="ER831" s="183"/>
      <c r="ES831" s="183"/>
      <c r="ET831" s="183"/>
      <c r="EU831" s="183"/>
      <c r="EV831" s="183"/>
      <c r="EW831" s="183"/>
      <c r="EX831" s="183"/>
      <c r="EY831" s="183"/>
      <c r="EZ831" s="183"/>
      <c r="FA831" s="183"/>
      <c r="FB831" s="183"/>
      <c r="FC831" s="183"/>
      <c r="FD831" s="183"/>
      <c r="FE831" s="183"/>
      <c r="FF831" s="183"/>
      <c r="FG831" s="183"/>
      <c r="FH831" s="183"/>
      <c r="FI831" s="183"/>
      <c r="FJ831" s="183"/>
      <c r="FK831" s="183"/>
      <c r="FL831" s="183"/>
      <c r="FM831" s="183"/>
      <c r="FN831" s="183"/>
      <c r="FO831" s="183"/>
      <c r="FP831" s="183"/>
      <c r="FQ831" s="183"/>
      <c r="FR831" s="183"/>
      <c r="FS831" s="183"/>
      <c r="FT831" s="183"/>
      <c r="FU831" s="183"/>
      <c r="FV831" s="183"/>
      <c r="FW831" s="183"/>
      <c r="FX831" s="183"/>
      <c r="FY831" s="183"/>
      <c r="FZ831" s="183"/>
      <c r="GA831" s="183"/>
      <c r="GB831" s="183"/>
      <c r="GC831" s="183"/>
      <c r="GD831" s="183"/>
      <c r="GE831" s="183"/>
      <c r="GF831" s="183"/>
      <c r="GG831" s="183"/>
      <c r="GH831" s="183"/>
      <c r="GI831" s="183"/>
      <c r="GJ831" s="183"/>
      <c r="GK831" s="183"/>
      <c r="GL831" s="183"/>
      <c r="GM831" s="183"/>
      <c r="GN831" s="183"/>
      <c r="GO831" s="183"/>
      <c r="GP831" s="183"/>
      <c r="GQ831" s="183"/>
      <c r="GR831" s="183"/>
      <c r="GS831" s="183"/>
      <c r="GT831" s="183"/>
      <c r="GU831" s="183"/>
      <c r="GV831" s="183"/>
      <c r="GW831" s="183"/>
      <c r="GX831" s="183"/>
      <c r="GY831" s="183"/>
      <c r="GZ831" s="183"/>
      <c r="HA831" s="183"/>
      <c r="HB831" s="183"/>
      <c r="HC831" s="183"/>
      <c r="HD831" s="183"/>
      <c r="HE831" s="183"/>
      <c r="HF831" s="183"/>
      <c r="HG831" s="183"/>
      <c r="HH831" s="183"/>
      <c r="HI831" s="183"/>
      <c r="HJ831" s="183"/>
      <c r="HK831" s="183"/>
      <c r="HL831" s="183"/>
      <c r="HM831" s="183"/>
      <c r="HN831" s="183"/>
      <c r="HO831" s="183"/>
      <c r="HP831" s="183"/>
      <c r="HQ831" s="183"/>
      <c r="HR831" s="183"/>
      <c r="HS831" s="183"/>
      <c r="HT831" s="183"/>
      <c r="HU831" s="183"/>
      <c r="HV831" s="183"/>
      <c r="HW831" s="183"/>
      <c r="HX831" s="183"/>
      <c r="HY831" s="183"/>
      <c r="HZ831" s="183"/>
      <c r="IA831" s="183"/>
      <c r="IB831" s="183"/>
      <c r="IC831" s="183"/>
      <c r="ID831" s="183"/>
      <c r="IE831" s="183"/>
      <c r="IF831" s="183"/>
      <c r="IG831" s="183"/>
      <c r="IH831" s="183"/>
      <c r="II831" s="183"/>
      <c r="IJ831" s="183"/>
      <c r="IK831" s="183"/>
      <c r="IL831" s="183"/>
      <c r="IM831" s="183"/>
      <c r="IN831" s="183"/>
      <c r="IO831" s="183"/>
      <c r="IP831" s="183"/>
      <c r="IQ831" s="183"/>
      <c r="IR831" s="183"/>
      <c r="IS831" s="183"/>
      <c r="IT831" s="183"/>
      <c r="IU831" s="183"/>
      <c r="IV831" s="183"/>
      <c r="IW831" s="183"/>
      <c r="IX831" s="183"/>
      <c r="IY831" s="183"/>
      <c r="IZ831" s="183"/>
      <c r="JA831" s="183"/>
      <c r="JB831" s="183"/>
      <c r="JC831" s="183"/>
      <c r="JD831" s="183"/>
      <c r="JE831" s="183"/>
      <c r="JF831" s="183"/>
      <c r="JG831" s="183"/>
      <c r="JH831" s="183"/>
      <c r="JI831" s="183"/>
      <c r="JJ831" s="183"/>
      <c r="JK831" s="183"/>
      <c r="JL831" s="183"/>
      <c r="JM831" s="183"/>
      <c r="JN831" s="183"/>
      <c r="JO831" s="183"/>
      <c r="JP831" s="183"/>
      <c r="JQ831" s="183"/>
      <c r="JR831" s="183"/>
      <c r="JS831" s="183"/>
      <c r="JT831" s="183"/>
      <c r="JU831" s="183"/>
      <c r="JV831" s="183"/>
      <c r="JW831" s="183"/>
      <c r="JX831" s="183"/>
      <c r="JY831" s="183"/>
      <c r="JZ831" s="183"/>
      <c r="KA831" s="183"/>
      <c r="KB831" s="183"/>
      <c r="KC831" s="183"/>
      <c r="KD831" s="183"/>
      <c r="KE831" s="183"/>
      <c r="KF831" s="183"/>
      <c r="KG831" s="183"/>
      <c r="KH831" s="183"/>
      <c r="KI831" s="183"/>
      <c r="KJ831" s="183"/>
      <c r="KK831" s="183"/>
      <c r="KL831" s="183"/>
      <c r="KM831" s="183"/>
      <c r="KN831" s="183"/>
      <c r="KO831" s="183"/>
      <c r="KP831" s="183"/>
      <c r="KQ831" s="183"/>
      <c r="KR831" s="183"/>
      <c r="KS831" s="183"/>
      <c r="KT831" s="183"/>
    </row>
    <row r="832" spans="1:306">
      <c r="A832" s="663">
        <v>2641</v>
      </c>
      <c r="B832" s="626" t="s">
        <v>226</v>
      </c>
      <c r="C832" s="620"/>
      <c r="D832" s="620"/>
      <c r="E832" s="620"/>
      <c r="F832" s="620"/>
      <c r="G832" s="611">
        <f t="shared" si="39"/>
        <v>0</v>
      </c>
      <c r="H832" s="183"/>
      <c r="K832" s="183"/>
      <c r="L832" s="183"/>
      <c r="M832" s="183"/>
      <c r="N832" s="183"/>
      <c r="O832" s="183"/>
      <c r="P832" s="183"/>
      <c r="Q832" s="183"/>
      <c r="R832" s="183"/>
      <c r="S832" s="183"/>
      <c r="T832" s="183"/>
      <c r="U832" s="183"/>
      <c r="V832" s="183"/>
      <c r="W832" s="183"/>
      <c r="X832" s="183"/>
      <c r="Y832" s="183"/>
      <c r="Z832" s="183"/>
      <c r="AA832" s="183"/>
      <c r="AB832" s="183"/>
      <c r="AC832" s="183"/>
      <c r="AD832" s="183"/>
      <c r="AE832" s="183"/>
      <c r="AF832" s="183"/>
      <c r="AG832" s="183"/>
      <c r="AH832" s="183"/>
      <c r="AI832" s="183"/>
      <c r="AJ832" s="183"/>
      <c r="AK832" s="183"/>
      <c r="AL832" s="183"/>
      <c r="AM832" s="183"/>
      <c r="AN832" s="183"/>
      <c r="AO832" s="183"/>
      <c r="AP832" s="183"/>
      <c r="AQ832" s="183"/>
      <c r="AR832" s="183"/>
      <c r="AS832" s="183"/>
      <c r="AT832" s="183"/>
      <c r="AU832" s="183"/>
      <c r="AV832" s="183"/>
      <c r="AW832" s="183"/>
      <c r="AX832" s="183"/>
      <c r="AY832" s="183"/>
      <c r="AZ832" s="183"/>
      <c r="BA832" s="183"/>
      <c r="BB832" s="183"/>
      <c r="BC832" s="183"/>
      <c r="BD832" s="183"/>
      <c r="BE832" s="183"/>
      <c r="BF832" s="183"/>
      <c r="BG832" s="183"/>
      <c r="BH832" s="183"/>
      <c r="BI832" s="183"/>
      <c r="BJ832" s="183"/>
      <c r="BK832" s="183"/>
      <c r="BL832" s="183"/>
      <c r="BM832" s="183"/>
      <c r="BN832" s="183"/>
      <c r="BO832" s="183"/>
      <c r="BP832" s="183"/>
      <c r="BQ832" s="183"/>
      <c r="BR832" s="183"/>
      <c r="BS832" s="183"/>
      <c r="BT832" s="183"/>
      <c r="BU832" s="183"/>
      <c r="BV832" s="183"/>
      <c r="BW832" s="183"/>
      <c r="BX832" s="183"/>
      <c r="BY832" s="183"/>
      <c r="BZ832" s="183"/>
      <c r="CA832" s="183"/>
      <c r="CB832" s="183"/>
      <c r="CC832" s="183"/>
      <c r="CD832" s="183"/>
      <c r="CE832" s="183"/>
      <c r="CF832" s="183"/>
      <c r="CG832" s="183"/>
      <c r="CH832" s="183"/>
      <c r="CI832" s="183"/>
      <c r="CJ832" s="183"/>
      <c r="CK832" s="183"/>
      <c r="CL832" s="183"/>
      <c r="CM832" s="183"/>
      <c r="CN832" s="183"/>
      <c r="CO832" s="183"/>
      <c r="CP832" s="183"/>
      <c r="CQ832" s="183"/>
      <c r="CR832" s="183"/>
      <c r="CS832" s="183"/>
      <c r="CT832" s="183"/>
      <c r="CU832" s="183"/>
      <c r="CV832" s="183"/>
      <c r="CW832" s="183"/>
      <c r="CX832" s="183"/>
      <c r="CY832" s="183"/>
      <c r="CZ832" s="183"/>
      <c r="DA832" s="183"/>
      <c r="DB832" s="183"/>
      <c r="DC832" s="183"/>
      <c r="DD832" s="183"/>
      <c r="DE832" s="183"/>
      <c r="DF832" s="183"/>
      <c r="DG832" s="183"/>
      <c r="DH832" s="183"/>
      <c r="DI832" s="183"/>
      <c r="DJ832" s="183"/>
      <c r="DK832" s="183"/>
      <c r="DL832" s="183"/>
      <c r="DM832" s="183"/>
      <c r="DN832" s="183"/>
      <c r="DO832" s="183"/>
      <c r="DP832" s="183"/>
      <c r="DQ832" s="183"/>
      <c r="DR832" s="183"/>
      <c r="DS832" s="183"/>
      <c r="DT832" s="183"/>
      <c r="DU832" s="183"/>
      <c r="DV832" s="183"/>
      <c r="DW832" s="183"/>
      <c r="DX832" s="183"/>
      <c r="DY832" s="183"/>
      <c r="DZ832" s="183"/>
      <c r="EA832" s="183"/>
      <c r="EB832" s="183"/>
      <c r="EC832" s="183"/>
      <c r="ED832" s="183"/>
      <c r="EE832" s="183"/>
      <c r="EF832" s="183"/>
      <c r="EG832" s="183"/>
      <c r="EH832" s="183"/>
      <c r="EI832" s="183"/>
      <c r="EJ832" s="183"/>
      <c r="EK832" s="183"/>
      <c r="EL832" s="183"/>
      <c r="EM832" s="183"/>
      <c r="EN832" s="183"/>
      <c r="EO832" s="183"/>
      <c r="EP832" s="183"/>
      <c r="EQ832" s="183"/>
      <c r="ER832" s="183"/>
      <c r="ES832" s="183"/>
      <c r="ET832" s="183"/>
      <c r="EU832" s="183"/>
      <c r="EV832" s="183"/>
      <c r="EW832" s="183"/>
      <c r="EX832" s="183"/>
      <c r="EY832" s="183"/>
      <c r="EZ832" s="183"/>
      <c r="FA832" s="183"/>
      <c r="FB832" s="183"/>
      <c r="FC832" s="183"/>
      <c r="FD832" s="183"/>
      <c r="FE832" s="183"/>
      <c r="FF832" s="183"/>
      <c r="FG832" s="183"/>
      <c r="FH832" s="183"/>
      <c r="FI832" s="183"/>
      <c r="FJ832" s="183"/>
      <c r="FK832" s="183"/>
      <c r="FL832" s="183"/>
      <c r="FM832" s="183"/>
      <c r="FN832" s="183"/>
      <c r="FO832" s="183"/>
      <c r="FP832" s="183"/>
      <c r="FQ832" s="183"/>
      <c r="FR832" s="183"/>
      <c r="FS832" s="183"/>
      <c r="FT832" s="183"/>
      <c r="FU832" s="183"/>
      <c r="FV832" s="183"/>
      <c r="FW832" s="183"/>
      <c r="FX832" s="183"/>
      <c r="FY832" s="183"/>
      <c r="FZ832" s="183"/>
      <c r="GA832" s="183"/>
      <c r="GB832" s="183"/>
      <c r="GC832" s="183"/>
      <c r="GD832" s="183"/>
      <c r="GE832" s="183"/>
      <c r="GF832" s="183"/>
      <c r="GG832" s="183"/>
      <c r="GH832" s="183"/>
      <c r="GI832" s="183"/>
      <c r="GJ832" s="183"/>
      <c r="GK832" s="183"/>
      <c r="GL832" s="183"/>
      <c r="GM832" s="183"/>
      <c r="GN832" s="183"/>
      <c r="GO832" s="183"/>
      <c r="GP832" s="183"/>
      <c r="GQ832" s="183"/>
      <c r="GR832" s="183"/>
      <c r="GS832" s="183"/>
      <c r="GT832" s="183"/>
      <c r="GU832" s="183"/>
      <c r="GV832" s="183"/>
      <c r="GW832" s="183"/>
      <c r="GX832" s="183"/>
      <c r="GY832" s="183"/>
      <c r="GZ832" s="183"/>
      <c r="HA832" s="183"/>
      <c r="HB832" s="183"/>
      <c r="HC832" s="183"/>
      <c r="HD832" s="183"/>
      <c r="HE832" s="183"/>
      <c r="HF832" s="183"/>
      <c r="HG832" s="183"/>
      <c r="HH832" s="183"/>
      <c r="HI832" s="183"/>
      <c r="HJ832" s="183"/>
      <c r="HK832" s="183"/>
      <c r="HL832" s="183"/>
      <c r="HM832" s="183"/>
      <c r="HN832" s="183"/>
      <c r="HO832" s="183"/>
      <c r="HP832" s="183"/>
      <c r="HQ832" s="183"/>
      <c r="HR832" s="183"/>
      <c r="HS832" s="183"/>
      <c r="HT832" s="183"/>
      <c r="HU832" s="183"/>
      <c r="HV832" s="183"/>
      <c r="HW832" s="183"/>
      <c r="HX832" s="183"/>
      <c r="HY832" s="183"/>
      <c r="HZ832" s="183"/>
      <c r="IA832" s="183"/>
      <c r="IB832" s="183"/>
      <c r="IC832" s="183"/>
      <c r="ID832" s="183"/>
      <c r="IE832" s="183"/>
      <c r="IF832" s="183"/>
      <c r="IG832" s="183"/>
      <c r="IH832" s="183"/>
      <c r="II832" s="183"/>
      <c r="IJ832" s="183"/>
      <c r="IK832" s="183"/>
      <c r="IL832" s="183"/>
      <c r="IM832" s="183"/>
      <c r="IN832" s="183"/>
      <c r="IO832" s="183"/>
      <c r="IP832" s="183"/>
      <c r="IQ832" s="183"/>
      <c r="IR832" s="183"/>
      <c r="IS832" s="183"/>
      <c r="IT832" s="183"/>
      <c r="IU832" s="183"/>
      <c r="IV832" s="183"/>
      <c r="IW832" s="183"/>
      <c r="IX832" s="183"/>
      <c r="IY832" s="183"/>
      <c r="IZ832" s="183"/>
      <c r="JA832" s="183"/>
      <c r="JB832" s="183"/>
      <c r="JC832" s="183"/>
      <c r="JD832" s="183"/>
      <c r="JE832" s="183"/>
      <c r="JF832" s="183"/>
      <c r="JG832" s="183"/>
      <c r="JH832" s="183"/>
      <c r="JI832" s="183"/>
      <c r="JJ832" s="183"/>
      <c r="JK832" s="183"/>
      <c r="JL832" s="183"/>
      <c r="JM832" s="183"/>
      <c r="JN832" s="183"/>
      <c r="JO832" s="183"/>
      <c r="JP832" s="183"/>
      <c r="JQ832" s="183"/>
      <c r="JR832" s="183"/>
      <c r="JS832" s="183"/>
      <c r="JT832" s="183"/>
      <c r="JU832" s="183"/>
      <c r="JV832" s="183"/>
      <c r="JW832" s="183"/>
      <c r="JX832" s="183"/>
      <c r="JY832" s="183"/>
      <c r="JZ832" s="183"/>
      <c r="KA832" s="183"/>
      <c r="KB832" s="183"/>
      <c r="KC832" s="183"/>
      <c r="KD832" s="183"/>
      <c r="KE832" s="183"/>
      <c r="KF832" s="183"/>
      <c r="KG832" s="183"/>
      <c r="KH832" s="183"/>
      <c r="KI832" s="183"/>
      <c r="KJ832" s="183"/>
      <c r="KK832" s="183"/>
      <c r="KL832" s="183"/>
      <c r="KM832" s="183"/>
      <c r="KN832" s="183"/>
      <c r="KO832" s="183"/>
      <c r="KP832" s="183"/>
      <c r="KQ832" s="183"/>
      <c r="KR832" s="183"/>
      <c r="KS832" s="183"/>
      <c r="KT832" s="183"/>
    </row>
    <row r="833" spans="1:306">
      <c r="A833" s="663">
        <v>2642</v>
      </c>
      <c r="B833" s="626" t="s">
        <v>227</v>
      </c>
      <c r="C833" s="620"/>
      <c r="D833" s="620"/>
      <c r="E833" s="620"/>
      <c r="F833" s="620"/>
      <c r="G833" s="611">
        <f t="shared" si="39"/>
        <v>0</v>
      </c>
      <c r="H833" s="183"/>
      <c r="K833" s="183"/>
      <c r="L833" s="183"/>
      <c r="M833" s="183"/>
      <c r="N833" s="183"/>
      <c r="O833" s="183"/>
      <c r="P833" s="183"/>
      <c r="Q833" s="183"/>
      <c r="R833" s="183"/>
      <c r="S833" s="183"/>
      <c r="T833" s="183"/>
      <c r="U833" s="183"/>
      <c r="V833" s="183"/>
      <c r="W833" s="183"/>
      <c r="X833" s="183"/>
      <c r="Y833" s="183"/>
      <c r="Z833" s="183"/>
      <c r="AA833" s="183"/>
      <c r="AB833" s="183"/>
      <c r="AC833" s="183"/>
      <c r="AD833" s="183"/>
      <c r="AE833" s="183"/>
      <c r="AF833" s="183"/>
      <c r="AG833" s="183"/>
      <c r="AH833" s="183"/>
      <c r="AI833" s="183"/>
      <c r="AJ833" s="183"/>
      <c r="AK833" s="183"/>
      <c r="AL833" s="183"/>
      <c r="AM833" s="183"/>
      <c r="AN833" s="183"/>
      <c r="AO833" s="183"/>
      <c r="AP833" s="183"/>
      <c r="AQ833" s="183"/>
      <c r="AR833" s="183"/>
      <c r="AS833" s="183"/>
      <c r="AT833" s="183"/>
      <c r="AU833" s="183"/>
      <c r="AV833" s="183"/>
      <c r="AW833" s="183"/>
      <c r="AX833" s="183"/>
      <c r="AY833" s="183"/>
      <c r="AZ833" s="183"/>
      <c r="BA833" s="183"/>
      <c r="BB833" s="183"/>
      <c r="BC833" s="183"/>
      <c r="BD833" s="183"/>
      <c r="BE833" s="183"/>
      <c r="BF833" s="183"/>
      <c r="BG833" s="183"/>
      <c r="BH833" s="183"/>
      <c r="BI833" s="183"/>
      <c r="BJ833" s="183"/>
      <c r="BK833" s="183"/>
      <c r="BL833" s="183"/>
      <c r="BM833" s="183"/>
      <c r="BN833" s="183"/>
      <c r="BO833" s="183"/>
      <c r="BP833" s="183"/>
      <c r="BQ833" s="183"/>
      <c r="BR833" s="183"/>
      <c r="BS833" s="183"/>
      <c r="BT833" s="183"/>
      <c r="BU833" s="183"/>
      <c r="BV833" s="183"/>
      <c r="BW833" s="183"/>
      <c r="BX833" s="183"/>
      <c r="BY833" s="183"/>
      <c r="BZ833" s="183"/>
      <c r="CA833" s="183"/>
      <c r="CB833" s="183"/>
      <c r="CC833" s="183"/>
      <c r="CD833" s="183"/>
      <c r="CE833" s="183"/>
      <c r="CF833" s="183"/>
      <c r="CG833" s="183"/>
      <c r="CH833" s="183"/>
      <c r="CI833" s="183"/>
      <c r="CJ833" s="183"/>
      <c r="CK833" s="183"/>
      <c r="CL833" s="183"/>
      <c r="CM833" s="183"/>
      <c r="CN833" s="183"/>
      <c r="CO833" s="183"/>
      <c r="CP833" s="183"/>
      <c r="CQ833" s="183"/>
      <c r="CR833" s="183"/>
      <c r="CS833" s="183"/>
      <c r="CT833" s="183"/>
      <c r="CU833" s="183"/>
      <c r="CV833" s="183"/>
      <c r="CW833" s="183"/>
      <c r="CX833" s="183"/>
      <c r="CY833" s="183"/>
      <c r="CZ833" s="183"/>
      <c r="DA833" s="183"/>
      <c r="DB833" s="183"/>
      <c r="DC833" s="183"/>
      <c r="DD833" s="183"/>
      <c r="DE833" s="183"/>
      <c r="DF833" s="183"/>
      <c r="DG833" s="183"/>
      <c r="DH833" s="183"/>
      <c r="DI833" s="183"/>
      <c r="DJ833" s="183"/>
      <c r="DK833" s="183"/>
      <c r="DL833" s="183"/>
      <c r="DM833" s="183"/>
      <c r="DN833" s="183"/>
      <c r="DO833" s="183"/>
      <c r="DP833" s="183"/>
      <c r="DQ833" s="183"/>
      <c r="DR833" s="183"/>
      <c r="DS833" s="183"/>
      <c r="DT833" s="183"/>
      <c r="DU833" s="183"/>
      <c r="DV833" s="183"/>
      <c r="DW833" s="183"/>
      <c r="DX833" s="183"/>
      <c r="DY833" s="183"/>
      <c r="DZ833" s="183"/>
      <c r="EA833" s="183"/>
      <c r="EB833" s="183"/>
      <c r="EC833" s="183"/>
      <c r="ED833" s="183"/>
      <c r="EE833" s="183"/>
      <c r="EF833" s="183"/>
      <c r="EG833" s="183"/>
      <c r="EH833" s="183"/>
      <c r="EI833" s="183"/>
      <c r="EJ833" s="183"/>
      <c r="EK833" s="183"/>
      <c r="EL833" s="183"/>
      <c r="EM833" s="183"/>
      <c r="EN833" s="183"/>
      <c r="EO833" s="183"/>
      <c r="EP833" s="183"/>
      <c r="EQ833" s="183"/>
      <c r="ER833" s="183"/>
      <c r="ES833" s="183"/>
      <c r="ET833" s="183"/>
      <c r="EU833" s="183"/>
      <c r="EV833" s="183"/>
      <c r="EW833" s="183"/>
      <c r="EX833" s="183"/>
      <c r="EY833" s="183"/>
      <c r="EZ833" s="183"/>
      <c r="FA833" s="183"/>
      <c r="FB833" s="183"/>
      <c r="FC833" s="183"/>
      <c r="FD833" s="183"/>
      <c r="FE833" s="183"/>
      <c r="FF833" s="183"/>
      <c r="FG833" s="183"/>
      <c r="FH833" s="183"/>
      <c r="FI833" s="183"/>
      <c r="FJ833" s="183"/>
      <c r="FK833" s="183"/>
      <c r="FL833" s="183"/>
      <c r="FM833" s="183"/>
      <c r="FN833" s="183"/>
      <c r="FO833" s="183"/>
      <c r="FP833" s="183"/>
      <c r="FQ833" s="183"/>
      <c r="FR833" s="183"/>
      <c r="FS833" s="183"/>
      <c r="FT833" s="183"/>
      <c r="FU833" s="183"/>
      <c r="FV833" s="183"/>
      <c r="FW833" s="183"/>
      <c r="FX833" s="183"/>
      <c r="FY833" s="183"/>
      <c r="FZ833" s="183"/>
      <c r="GA833" s="183"/>
      <c r="GB833" s="183"/>
      <c r="GC833" s="183"/>
      <c r="GD833" s="183"/>
      <c r="GE833" s="183"/>
      <c r="GF833" s="183"/>
      <c r="GG833" s="183"/>
      <c r="GH833" s="183"/>
      <c r="GI833" s="183"/>
      <c r="GJ833" s="183"/>
      <c r="GK833" s="183"/>
      <c r="GL833" s="183"/>
      <c r="GM833" s="183"/>
      <c r="GN833" s="183"/>
      <c r="GO833" s="183"/>
      <c r="GP833" s="183"/>
      <c r="GQ833" s="183"/>
      <c r="GR833" s="183"/>
      <c r="GS833" s="183"/>
      <c r="GT833" s="183"/>
      <c r="GU833" s="183"/>
      <c r="GV833" s="183"/>
      <c r="GW833" s="183"/>
      <c r="GX833" s="183"/>
      <c r="GY833" s="183"/>
      <c r="GZ833" s="183"/>
      <c r="HA833" s="183"/>
      <c r="HB833" s="183"/>
      <c r="HC833" s="183"/>
      <c r="HD833" s="183"/>
      <c r="HE833" s="183"/>
      <c r="HF833" s="183"/>
      <c r="HG833" s="183"/>
      <c r="HH833" s="183"/>
      <c r="HI833" s="183"/>
      <c r="HJ833" s="183"/>
      <c r="HK833" s="183"/>
      <c r="HL833" s="183"/>
      <c r="HM833" s="183"/>
      <c r="HN833" s="183"/>
      <c r="HO833" s="183"/>
      <c r="HP833" s="183"/>
      <c r="HQ833" s="183"/>
      <c r="HR833" s="183"/>
      <c r="HS833" s="183"/>
      <c r="HT833" s="183"/>
      <c r="HU833" s="183"/>
      <c r="HV833" s="183"/>
      <c r="HW833" s="183"/>
      <c r="HX833" s="183"/>
      <c r="HY833" s="183"/>
      <c r="HZ833" s="183"/>
      <c r="IA833" s="183"/>
      <c r="IB833" s="183"/>
      <c r="IC833" s="183"/>
      <c r="ID833" s="183"/>
      <c r="IE833" s="183"/>
      <c r="IF833" s="183"/>
      <c r="IG833" s="183"/>
      <c r="IH833" s="183"/>
      <c r="II833" s="183"/>
      <c r="IJ833" s="183"/>
      <c r="IK833" s="183"/>
      <c r="IL833" s="183"/>
      <c r="IM833" s="183"/>
      <c r="IN833" s="183"/>
      <c r="IO833" s="183"/>
      <c r="IP833" s="183"/>
      <c r="IQ833" s="183"/>
      <c r="IR833" s="183"/>
      <c r="IS833" s="183"/>
      <c r="IT833" s="183"/>
      <c r="IU833" s="183"/>
      <c r="IV833" s="183"/>
      <c r="IW833" s="183"/>
      <c r="IX833" s="183"/>
      <c r="IY833" s="183"/>
      <c r="IZ833" s="183"/>
      <c r="JA833" s="183"/>
      <c r="JB833" s="183"/>
      <c r="JC833" s="183"/>
      <c r="JD833" s="183"/>
      <c r="JE833" s="183"/>
      <c r="JF833" s="183"/>
      <c r="JG833" s="183"/>
      <c r="JH833" s="183"/>
      <c r="JI833" s="183"/>
      <c r="JJ833" s="183"/>
      <c r="JK833" s="183"/>
      <c r="JL833" s="183"/>
      <c r="JM833" s="183"/>
      <c r="JN833" s="183"/>
      <c r="JO833" s="183"/>
      <c r="JP833" s="183"/>
      <c r="JQ833" s="183"/>
      <c r="JR833" s="183"/>
      <c r="JS833" s="183"/>
      <c r="JT833" s="183"/>
      <c r="JU833" s="183"/>
      <c r="JV833" s="183"/>
      <c r="JW833" s="183"/>
      <c r="JX833" s="183"/>
      <c r="JY833" s="183"/>
      <c r="JZ833" s="183"/>
      <c r="KA833" s="183"/>
      <c r="KB833" s="183"/>
      <c r="KC833" s="183"/>
      <c r="KD833" s="183"/>
      <c r="KE833" s="183"/>
      <c r="KF833" s="183"/>
      <c r="KG833" s="183"/>
      <c r="KH833" s="183"/>
      <c r="KI833" s="183"/>
      <c r="KJ833" s="183"/>
      <c r="KK833" s="183"/>
      <c r="KL833" s="183"/>
      <c r="KM833" s="183"/>
      <c r="KN833" s="183"/>
      <c r="KO833" s="183"/>
      <c r="KP833" s="183"/>
      <c r="KQ833" s="183"/>
      <c r="KR833" s="183"/>
      <c r="KS833" s="183"/>
      <c r="KT833" s="183"/>
    </row>
    <row r="834" spans="1:306">
      <c r="A834" s="663">
        <v>2643</v>
      </c>
      <c r="B834" s="626" t="s">
        <v>228</v>
      </c>
      <c r="C834" s="620"/>
      <c r="D834" s="620"/>
      <c r="E834" s="620"/>
      <c r="F834" s="620"/>
      <c r="G834" s="611">
        <f t="shared" si="39"/>
        <v>0</v>
      </c>
      <c r="H834" s="183"/>
      <c r="K834" s="183"/>
      <c r="L834" s="183"/>
      <c r="M834" s="183"/>
      <c r="N834" s="183"/>
      <c r="O834" s="183"/>
      <c r="P834" s="183"/>
      <c r="Q834" s="183"/>
      <c r="R834" s="183"/>
      <c r="S834" s="183"/>
      <c r="T834" s="183"/>
      <c r="U834" s="183"/>
      <c r="V834" s="183"/>
      <c r="W834" s="183"/>
      <c r="X834" s="183"/>
      <c r="Y834" s="183"/>
      <c r="Z834" s="183"/>
      <c r="AA834" s="183"/>
      <c r="AB834" s="183"/>
      <c r="AC834" s="183"/>
      <c r="AD834" s="183"/>
      <c r="AE834" s="183"/>
      <c r="AF834" s="183"/>
      <c r="AG834" s="183"/>
      <c r="AH834" s="183"/>
      <c r="AI834" s="183"/>
      <c r="AJ834" s="183"/>
      <c r="AK834" s="183"/>
      <c r="AL834" s="183"/>
      <c r="AM834" s="183"/>
      <c r="AN834" s="183"/>
      <c r="AO834" s="183"/>
      <c r="AP834" s="183"/>
      <c r="AQ834" s="183"/>
      <c r="AR834" s="183"/>
      <c r="AS834" s="183"/>
      <c r="AT834" s="183"/>
      <c r="AU834" s="183"/>
      <c r="AV834" s="183"/>
      <c r="AW834" s="183"/>
      <c r="AX834" s="183"/>
      <c r="AY834" s="183"/>
      <c r="AZ834" s="183"/>
      <c r="BA834" s="183"/>
      <c r="BB834" s="183"/>
      <c r="BC834" s="183"/>
      <c r="BD834" s="183"/>
      <c r="BE834" s="183"/>
      <c r="BF834" s="183"/>
      <c r="BG834" s="183"/>
      <c r="BH834" s="183"/>
      <c r="BI834" s="183"/>
      <c r="BJ834" s="183"/>
      <c r="BK834" s="183"/>
      <c r="BL834" s="183"/>
      <c r="BM834" s="183"/>
      <c r="BN834" s="183"/>
      <c r="BO834" s="183"/>
      <c r="BP834" s="183"/>
      <c r="BQ834" s="183"/>
      <c r="BR834" s="183"/>
      <c r="BS834" s="183"/>
      <c r="BT834" s="183"/>
      <c r="BU834" s="183"/>
      <c r="BV834" s="183"/>
      <c r="BW834" s="183"/>
      <c r="BX834" s="183"/>
      <c r="BY834" s="183"/>
      <c r="BZ834" s="183"/>
      <c r="CA834" s="183"/>
      <c r="CB834" s="183"/>
      <c r="CC834" s="183"/>
      <c r="CD834" s="183"/>
      <c r="CE834" s="183"/>
      <c r="CF834" s="183"/>
      <c r="CG834" s="183"/>
      <c r="CH834" s="183"/>
      <c r="CI834" s="183"/>
      <c r="CJ834" s="183"/>
      <c r="CK834" s="183"/>
      <c r="CL834" s="183"/>
      <c r="CM834" s="183"/>
      <c r="CN834" s="183"/>
      <c r="CO834" s="183"/>
      <c r="CP834" s="183"/>
      <c r="CQ834" s="183"/>
      <c r="CR834" s="183"/>
      <c r="CS834" s="183"/>
      <c r="CT834" s="183"/>
      <c r="CU834" s="183"/>
      <c r="CV834" s="183"/>
      <c r="CW834" s="183"/>
      <c r="CX834" s="183"/>
      <c r="CY834" s="183"/>
      <c r="CZ834" s="183"/>
      <c r="DA834" s="183"/>
      <c r="DB834" s="183"/>
      <c r="DC834" s="183"/>
      <c r="DD834" s="183"/>
      <c r="DE834" s="183"/>
      <c r="DF834" s="183"/>
      <c r="DG834" s="183"/>
      <c r="DH834" s="183"/>
      <c r="DI834" s="183"/>
      <c r="DJ834" s="183"/>
      <c r="DK834" s="183"/>
      <c r="DL834" s="183"/>
      <c r="DM834" s="183"/>
      <c r="DN834" s="183"/>
      <c r="DO834" s="183"/>
      <c r="DP834" s="183"/>
      <c r="DQ834" s="183"/>
      <c r="DR834" s="183"/>
      <c r="DS834" s="183"/>
      <c r="DT834" s="183"/>
      <c r="DU834" s="183"/>
      <c r="DV834" s="183"/>
      <c r="DW834" s="183"/>
      <c r="DX834" s="183"/>
      <c r="DY834" s="183"/>
      <c r="DZ834" s="183"/>
      <c r="EA834" s="183"/>
      <c r="EB834" s="183"/>
      <c r="EC834" s="183"/>
      <c r="ED834" s="183"/>
      <c r="EE834" s="183"/>
      <c r="EF834" s="183"/>
      <c r="EG834" s="183"/>
      <c r="EH834" s="183"/>
      <c r="EI834" s="183"/>
      <c r="EJ834" s="183"/>
      <c r="EK834" s="183"/>
      <c r="EL834" s="183"/>
      <c r="EM834" s="183"/>
      <c r="EN834" s="183"/>
      <c r="EO834" s="183"/>
      <c r="EP834" s="183"/>
      <c r="EQ834" s="183"/>
      <c r="ER834" s="183"/>
      <c r="ES834" s="183"/>
      <c r="ET834" s="183"/>
      <c r="EU834" s="183"/>
      <c r="EV834" s="183"/>
      <c r="EW834" s="183"/>
      <c r="EX834" s="183"/>
      <c r="EY834" s="183"/>
      <c r="EZ834" s="183"/>
      <c r="FA834" s="183"/>
      <c r="FB834" s="183"/>
      <c r="FC834" s="183"/>
      <c r="FD834" s="183"/>
      <c r="FE834" s="183"/>
      <c r="FF834" s="183"/>
      <c r="FG834" s="183"/>
      <c r="FH834" s="183"/>
      <c r="FI834" s="183"/>
      <c r="FJ834" s="183"/>
      <c r="FK834" s="183"/>
      <c r="FL834" s="183"/>
      <c r="FM834" s="183"/>
      <c r="FN834" s="183"/>
      <c r="FO834" s="183"/>
      <c r="FP834" s="183"/>
      <c r="FQ834" s="183"/>
      <c r="FR834" s="183"/>
      <c r="FS834" s="183"/>
      <c r="FT834" s="183"/>
      <c r="FU834" s="183"/>
      <c r="FV834" s="183"/>
      <c r="FW834" s="183"/>
      <c r="FX834" s="183"/>
      <c r="FY834" s="183"/>
      <c r="FZ834" s="183"/>
      <c r="GA834" s="183"/>
      <c r="GB834" s="183"/>
      <c r="GC834" s="183"/>
      <c r="GD834" s="183"/>
      <c r="GE834" s="183"/>
      <c r="GF834" s="183"/>
      <c r="GG834" s="183"/>
      <c r="GH834" s="183"/>
      <c r="GI834" s="183"/>
      <c r="GJ834" s="183"/>
      <c r="GK834" s="183"/>
      <c r="GL834" s="183"/>
      <c r="GM834" s="183"/>
      <c r="GN834" s="183"/>
      <c r="GO834" s="183"/>
      <c r="GP834" s="183"/>
      <c r="GQ834" s="183"/>
      <c r="GR834" s="183"/>
      <c r="GS834" s="183"/>
      <c r="GT834" s="183"/>
      <c r="GU834" s="183"/>
      <c r="GV834" s="183"/>
      <c r="GW834" s="183"/>
      <c r="GX834" s="183"/>
      <c r="GY834" s="183"/>
      <c r="GZ834" s="183"/>
      <c r="HA834" s="183"/>
      <c r="HB834" s="183"/>
      <c r="HC834" s="183"/>
      <c r="HD834" s="183"/>
      <c r="HE834" s="183"/>
      <c r="HF834" s="183"/>
      <c r="HG834" s="183"/>
      <c r="HH834" s="183"/>
      <c r="HI834" s="183"/>
      <c r="HJ834" s="183"/>
      <c r="HK834" s="183"/>
      <c r="HL834" s="183"/>
      <c r="HM834" s="183"/>
      <c r="HN834" s="183"/>
      <c r="HO834" s="183"/>
      <c r="HP834" s="183"/>
      <c r="HQ834" s="183"/>
      <c r="HR834" s="183"/>
      <c r="HS834" s="183"/>
      <c r="HT834" s="183"/>
      <c r="HU834" s="183"/>
      <c r="HV834" s="183"/>
      <c r="HW834" s="183"/>
      <c r="HX834" s="183"/>
      <c r="HY834" s="183"/>
      <c r="HZ834" s="183"/>
      <c r="IA834" s="183"/>
      <c r="IB834" s="183"/>
      <c r="IC834" s="183"/>
      <c r="ID834" s="183"/>
      <c r="IE834" s="183"/>
      <c r="IF834" s="183"/>
      <c r="IG834" s="183"/>
      <c r="IH834" s="183"/>
      <c r="II834" s="183"/>
      <c r="IJ834" s="183"/>
      <c r="IK834" s="183"/>
      <c r="IL834" s="183"/>
      <c r="IM834" s="183"/>
      <c r="IN834" s="183"/>
      <c r="IO834" s="183"/>
      <c r="IP834" s="183"/>
      <c r="IQ834" s="183"/>
      <c r="IR834" s="183"/>
      <c r="IS834" s="183"/>
      <c r="IT834" s="183"/>
      <c r="IU834" s="183"/>
      <c r="IV834" s="183"/>
      <c r="IW834" s="183"/>
      <c r="IX834" s="183"/>
      <c r="IY834" s="183"/>
      <c r="IZ834" s="183"/>
      <c r="JA834" s="183"/>
      <c r="JB834" s="183"/>
      <c r="JC834" s="183"/>
      <c r="JD834" s="183"/>
      <c r="JE834" s="183"/>
      <c r="JF834" s="183"/>
      <c r="JG834" s="183"/>
      <c r="JH834" s="183"/>
      <c r="JI834" s="183"/>
      <c r="JJ834" s="183"/>
      <c r="JK834" s="183"/>
      <c r="JL834" s="183"/>
      <c r="JM834" s="183"/>
      <c r="JN834" s="183"/>
      <c r="JO834" s="183"/>
      <c r="JP834" s="183"/>
      <c r="JQ834" s="183"/>
      <c r="JR834" s="183"/>
      <c r="JS834" s="183"/>
      <c r="JT834" s="183"/>
      <c r="JU834" s="183"/>
      <c r="JV834" s="183"/>
      <c r="JW834" s="183"/>
      <c r="JX834" s="183"/>
      <c r="JY834" s="183"/>
      <c r="JZ834" s="183"/>
      <c r="KA834" s="183"/>
      <c r="KB834" s="183"/>
      <c r="KC834" s="183"/>
      <c r="KD834" s="183"/>
      <c r="KE834" s="183"/>
      <c r="KF834" s="183"/>
      <c r="KG834" s="183"/>
      <c r="KH834" s="183"/>
      <c r="KI834" s="183"/>
      <c r="KJ834" s="183"/>
      <c r="KK834" s="183"/>
      <c r="KL834" s="183"/>
      <c r="KM834" s="183"/>
      <c r="KN834" s="183"/>
      <c r="KO834" s="183"/>
      <c r="KP834" s="183"/>
      <c r="KQ834" s="183"/>
      <c r="KR834" s="183"/>
      <c r="KS834" s="183"/>
      <c r="KT834" s="183"/>
    </row>
    <row r="835" spans="1:306">
      <c r="A835" s="663">
        <v>2647</v>
      </c>
      <c r="B835" s="626" t="s">
        <v>229</v>
      </c>
      <c r="C835" s="620"/>
      <c r="D835" s="620"/>
      <c r="E835" s="620"/>
      <c r="F835" s="620"/>
      <c r="G835" s="611">
        <f t="shared" si="39"/>
        <v>0</v>
      </c>
      <c r="H835" s="183"/>
      <c r="K835" s="183"/>
      <c r="L835" s="183"/>
      <c r="M835" s="183"/>
      <c r="N835" s="183"/>
      <c r="O835" s="183"/>
      <c r="P835" s="183"/>
      <c r="Q835" s="183"/>
      <c r="R835" s="183"/>
      <c r="S835" s="183"/>
      <c r="T835" s="183"/>
      <c r="U835" s="183"/>
      <c r="V835" s="183"/>
      <c r="W835" s="183"/>
      <c r="X835" s="183"/>
      <c r="Y835" s="183"/>
      <c r="Z835" s="183"/>
      <c r="AA835" s="183"/>
      <c r="AB835" s="183"/>
      <c r="AC835" s="183"/>
      <c r="AD835" s="183"/>
      <c r="AE835" s="183"/>
      <c r="AF835" s="183"/>
      <c r="AG835" s="183"/>
      <c r="AH835" s="183"/>
      <c r="AI835" s="183"/>
      <c r="AJ835" s="183"/>
      <c r="AK835" s="183"/>
      <c r="AL835" s="183"/>
      <c r="AM835" s="183"/>
      <c r="AN835" s="183"/>
      <c r="AO835" s="183"/>
      <c r="AP835" s="183"/>
      <c r="AQ835" s="183"/>
      <c r="AR835" s="183"/>
      <c r="AS835" s="183"/>
      <c r="AT835" s="183"/>
      <c r="AU835" s="183"/>
      <c r="AV835" s="183"/>
      <c r="AW835" s="183"/>
      <c r="AX835" s="183"/>
      <c r="AY835" s="183"/>
      <c r="AZ835" s="183"/>
      <c r="BA835" s="183"/>
      <c r="BB835" s="183"/>
      <c r="BC835" s="183"/>
      <c r="BD835" s="183"/>
      <c r="BE835" s="183"/>
      <c r="BF835" s="183"/>
      <c r="BG835" s="183"/>
      <c r="BH835" s="183"/>
      <c r="BI835" s="183"/>
      <c r="BJ835" s="183"/>
      <c r="BK835" s="183"/>
      <c r="BL835" s="183"/>
      <c r="BM835" s="183"/>
      <c r="BN835" s="183"/>
      <c r="BO835" s="183"/>
      <c r="BP835" s="183"/>
      <c r="BQ835" s="183"/>
      <c r="BR835" s="183"/>
      <c r="BS835" s="183"/>
      <c r="BT835" s="183"/>
      <c r="BU835" s="183"/>
      <c r="BV835" s="183"/>
      <c r="BW835" s="183"/>
      <c r="BX835" s="183"/>
      <c r="BY835" s="183"/>
      <c r="BZ835" s="183"/>
      <c r="CA835" s="183"/>
      <c r="CB835" s="183"/>
      <c r="CC835" s="183"/>
      <c r="CD835" s="183"/>
      <c r="CE835" s="183"/>
      <c r="CF835" s="183"/>
      <c r="CG835" s="183"/>
      <c r="CH835" s="183"/>
      <c r="CI835" s="183"/>
      <c r="CJ835" s="183"/>
      <c r="CK835" s="183"/>
      <c r="CL835" s="183"/>
      <c r="CM835" s="183"/>
      <c r="CN835" s="183"/>
      <c r="CO835" s="183"/>
      <c r="CP835" s="183"/>
      <c r="CQ835" s="183"/>
      <c r="CR835" s="183"/>
      <c r="CS835" s="183"/>
      <c r="CT835" s="183"/>
      <c r="CU835" s="183"/>
      <c r="CV835" s="183"/>
      <c r="CW835" s="183"/>
      <c r="CX835" s="183"/>
      <c r="CY835" s="183"/>
      <c r="CZ835" s="183"/>
      <c r="DA835" s="183"/>
      <c r="DB835" s="183"/>
      <c r="DC835" s="183"/>
      <c r="DD835" s="183"/>
      <c r="DE835" s="183"/>
      <c r="DF835" s="183"/>
      <c r="DG835" s="183"/>
      <c r="DH835" s="183"/>
      <c r="DI835" s="183"/>
      <c r="DJ835" s="183"/>
      <c r="DK835" s="183"/>
      <c r="DL835" s="183"/>
      <c r="DM835" s="183"/>
      <c r="DN835" s="183"/>
      <c r="DO835" s="183"/>
      <c r="DP835" s="183"/>
      <c r="DQ835" s="183"/>
      <c r="DR835" s="183"/>
      <c r="DS835" s="183"/>
      <c r="DT835" s="183"/>
      <c r="DU835" s="183"/>
      <c r="DV835" s="183"/>
      <c r="DW835" s="183"/>
      <c r="DX835" s="183"/>
      <c r="DY835" s="183"/>
      <c r="DZ835" s="183"/>
      <c r="EA835" s="183"/>
      <c r="EB835" s="183"/>
      <c r="EC835" s="183"/>
      <c r="ED835" s="183"/>
      <c r="EE835" s="183"/>
      <c r="EF835" s="183"/>
      <c r="EG835" s="183"/>
      <c r="EH835" s="183"/>
      <c r="EI835" s="183"/>
      <c r="EJ835" s="183"/>
      <c r="EK835" s="183"/>
      <c r="EL835" s="183"/>
      <c r="EM835" s="183"/>
      <c r="EN835" s="183"/>
      <c r="EO835" s="183"/>
      <c r="EP835" s="183"/>
      <c r="EQ835" s="183"/>
      <c r="ER835" s="183"/>
      <c r="ES835" s="183"/>
      <c r="ET835" s="183"/>
      <c r="EU835" s="183"/>
      <c r="EV835" s="183"/>
      <c r="EW835" s="183"/>
      <c r="EX835" s="183"/>
      <c r="EY835" s="183"/>
      <c r="EZ835" s="183"/>
      <c r="FA835" s="183"/>
      <c r="FB835" s="183"/>
      <c r="FC835" s="183"/>
      <c r="FD835" s="183"/>
      <c r="FE835" s="183"/>
      <c r="FF835" s="183"/>
      <c r="FG835" s="183"/>
      <c r="FH835" s="183"/>
      <c r="FI835" s="183"/>
      <c r="FJ835" s="183"/>
      <c r="FK835" s="183"/>
      <c r="FL835" s="183"/>
      <c r="FM835" s="183"/>
      <c r="FN835" s="183"/>
      <c r="FO835" s="183"/>
      <c r="FP835" s="183"/>
      <c r="FQ835" s="183"/>
      <c r="FR835" s="183"/>
      <c r="FS835" s="183"/>
      <c r="FT835" s="183"/>
      <c r="FU835" s="183"/>
      <c r="FV835" s="183"/>
      <c r="FW835" s="183"/>
      <c r="FX835" s="183"/>
      <c r="FY835" s="183"/>
      <c r="FZ835" s="183"/>
      <c r="GA835" s="183"/>
      <c r="GB835" s="183"/>
      <c r="GC835" s="183"/>
      <c r="GD835" s="183"/>
      <c r="GE835" s="183"/>
      <c r="GF835" s="183"/>
      <c r="GG835" s="183"/>
      <c r="GH835" s="183"/>
      <c r="GI835" s="183"/>
      <c r="GJ835" s="183"/>
      <c r="GK835" s="183"/>
      <c r="GL835" s="183"/>
      <c r="GM835" s="183"/>
      <c r="GN835" s="183"/>
      <c r="GO835" s="183"/>
      <c r="GP835" s="183"/>
      <c r="GQ835" s="183"/>
      <c r="GR835" s="183"/>
      <c r="GS835" s="183"/>
      <c r="GT835" s="183"/>
      <c r="GU835" s="183"/>
      <c r="GV835" s="183"/>
      <c r="GW835" s="183"/>
      <c r="GX835" s="183"/>
      <c r="GY835" s="183"/>
      <c r="GZ835" s="183"/>
      <c r="HA835" s="183"/>
      <c r="HB835" s="183"/>
      <c r="HC835" s="183"/>
      <c r="HD835" s="183"/>
      <c r="HE835" s="183"/>
      <c r="HF835" s="183"/>
      <c r="HG835" s="183"/>
      <c r="HH835" s="183"/>
      <c r="HI835" s="183"/>
      <c r="HJ835" s="183"/>
      <c r="HK835" s="183"/>
      <c r="HL835" s="183"/>
      <c r="HM835" s="183"/>
      <c r="HN835" s="183"/>
      <c r="HO835" s="183"/>
      <c r="HP835" s="183"/>
      <c r="HQ835" s="183"/>
      <c r="HR835" s="183"/>
      <c r="HS835" s="183"/>
      <c r="HT835" s="183"/>
      <c r="HU835" s="183"/>
      <c r="HV835" s="183"/>
      <c r="HW835" s="183"/>
      <c r="HX835" s="183"/>
      <c r="HY835" s="183"/>
      <c r="HZ835" s="183"/>
      <c r="IA835" s="183"/>
      <c r="IB835" s="183"/>
      <c r="IC835" s="183"/>
      <c r="ID835" s="183"/>
      <c r="IE835" s="183"/>
      <c r="IF835" s="183"/>
      <c r="IG835" s="183"/>
      <c r="IH835" s="183"/>
      <c r="II835" s="183"/>
      <c r="IJ835" s="183"/>
      <c r="IK835" s="183"/>
      <c r="IL835" s="183"/>
      <c r="IM835" s="183"/>
      <c r="IN835" s="183"/>
      <c r="IO835" s="183"/>
      <c r="IP835" s="183"/>
      <c r="IQ835" s="183"/>
      <c r="IR835" s="183"/>
      <c r="IS835" s="183"/>
      <c r="IT835" s="183"/>
      <c r="IU835" s="183"/>
      <c r="IV835" s="183"/>
      <c r="IW835" s="183"/>
      <c r="IX835" s="183"/>
      <c r="IY835" s="183"/>
      <c r="IZ835" s="183"/>
      <c r="JA835" s="183"/>
      <c r="JB835" s="183"/>
      <c r="JC835" s="183"/>
      <c r="JD835" s="183"/>
      <c r="JE835" s="183"/>
      <c r="JF835" s="183"/>
      <c r="JG835" s="183"/>
      <c r="JH835" s="183"/>
      <c r="JI835" s="183"/>
      <c r="JJ835" s="183"/>
      <c r="JK835" s="183"/>
      <c r="JL835" s="183"/>
      <c r="JM835" s="183"/>
      <c r="JN835" s="183"/>
      <c r="JO835" s="183"/>
      <c r="JP835" s="183"/>
      <c r="JQ835" s="183"/>
      <c r="JR835" s="183"/>
      <c r="JS835" s="183"/>
      <c r="JT835" s="183"/>
      <c r="JU835" s="183"/>
      <c r="JV835" s="183"/>
      <c r="JW835" s="183"/>
      <c r="JX835" s="183"/>
      <c r="JY835" s="183"/>
      <c r="JZ835" s="183"/>
      <c r="KA835" s="183"/>
      <c r="KB835" s="183"/>
      <c r="KC835" s="183"/>
      <c r="KD835" s="183"/>
      <c r="KE835" s="183"/>
      <c r="KF835" s="183"/>
      <c r="KG835" s="183"/>
      <c r="KH835" s="183"/>
      <c r="KI835" s="183"/>
      <c r="KJ835" s="183"/>
      <c r="KK835" s="183"/>
      <c r="KL835" s="183"/>
      <c r="KM835" s="183"/>
      <c r="KN835" s="183"/>
      <c r="KO835" s="183"/>
      <c r="KP835" s="183"/>
      <c r="KQ835" s="183"/>
      <c r="KR835" s="183"/>
      <c r="KS835" s="183"/>
      <c r="KT835" s="183"/>
    </row>
    <row r="836" spans="1:306">
      <c r="A836" s="663">
        <v>2649</v>
      </c>
      <c r="B836" s="626" t="s">
        <v>376</v>
      </c>
      <c r="C836" s="611">
        <f>SUM(C837:C840)</f>
        <v>0</v>
      </c>
      <c r="D836" s="611">
        <f>SUM(D837:D840)</f>
        <v>0</v>
      </c>
      <c r="E836" s="611">
        <f>SUM(E837:E840)</f>
        <v>0</v>
      </c>
      <c r="F836" s="611">
        <f>SUM(F837:F840)</f>
        <v>0</v>
      </c>
      <c r="G836" s="611">
        <f t="shared" si="39"/>
        <v>0</v>
      </c>
      <c r="H836" s="183"/>
      <c r="K836" s="183"/>
      <c r="L836" s="183"/>
      <c r="M836" s="183"/>
      <c r="N836" s="183"/>
      <c r="O836" s="183"/>
      <c r="P836" s="183"/>
      <c r="Q836" s="183"/>
      <c r="R836" s="183"/>
      <c r="S836" s="183"/>
      <c r="T836" s="183"/>
      <c r="U836" s="183"/>
      <c r="V836" s="183"/>
      <c r="W836" s="183"/>
      <c r="X836" s="183"/>
      <c r="Y836" s="183"/>
      <c r="Z836" s="183"/>
      <c r="AA836" s="183"/>
      <c r="AB836" s="183"/>
      <c r="AC836" s="183"/>
      <c r="AD836" s="183"/>
      <c r="AE836" s="183"/>
      <c r="AF836" s="183"/>
      <c r="AG836" s="183"/>
      <c r="AH836" s="183"/>
      <c r="AI836" s="183"/>
      <c r="AJ836" s="183"/>
      <c r="AK836" s="183"/>
      <c r="AL836" s="183"/>
      <c r="AM836" s="183"/>
      <c r="AN836" s="183"/>
      <c r="AO836" s="183"/>
      <c r="AP836" s="183"/>
      <c r="AQ836" s="183"/>
      <c r="AR836" s="183"/>
      <c r="AS836" s="183"/>
      <c r="AT836" s="183"/>
      <c r="AU836" s="183"/>
      <c r="AV836" s="183"/>
      <c r="AW836" s="183"/>
      <c r="AX836" s="183"/>
      <c r="AY836" s="183"/>
      <c r="AZ836" s="183"/>
      <c r="BA836" s="183"/>
      <c r="BB836" s="183"/>
      <c r="BC836" s="183"/>
      <c r="BD836" s="183"/>
      <c r="BE836" s="183"/>
      <c r="BF836" s="183"/>
      <c r="BG836" s="183"/>
      <c r="BH836" s="183"/>
      <c r="BI836" s="183"/>
      <c r="BJ836" s="183"/>
      <c r="BK836" s="183"/>
      <c r="BL836" s="183"/>
      <c r="BM836" s="183"/>
      <c r="BN836" s="183"/>
      <c r="BO836" s="183"/>
      <c r="BP836" s="183"/>
      <c r="BQ836" s="183"/>
      <c r="BR836" s="183"/>
      <c r="BS836" s="183"/>
      <c r="BT836" s="183"/>
      <c r="BU836" s="183"/>
      <c r="BV836" s="183"/>
      <c r="BW836" s="183"/>
      <c r="BX836" s="183"/>
      <c r="BY836" s="183"/>
      <c r="BZ836" s="183"/>
      <c r="CA836" s="183"/>
      <c r="CB836" s="183"/>
      <c r="CC836" s="183"/>
      <c r="CD836" s="183"/>
      <c r="CE836" s="183"/>
      <c r="CF836" s="183"/>
      <c r="CG836" s="183"/>
      <c r="CH836" s="183"/>
      <c r="CI836" s="183"/>
      <c r="CJ836" s="183"/>
      <c r="CK836" s="183"/>
      <c r="CL836" s="183"/>
      <c r="CM836" s="183"/>
      <c r="CN836" s="183"/>
      <c r="CO836" s="183"/>
      <c r="CP836" s="183"/>
      <c r="CQ836" s="183"/>
      <c r="CR836" s="183"/>
      <c r="CS836" s="183"/>
      <c r="CT836" s="183"/>
      <c r="CU836" s="183"/>
      <c r="CV836" s="183"/>
      <c r="CW836" s="183"/>
      <c r="CX836" s="183"/>
      <c r="CY836" s="183"/>
      <c r="CZ836" s="183"/>
      <c r="DA836" s="183"/>
      <c r="DB836" s="183"/>
      <c r="DC836" s="183"/>
      <c r="DD836" s="183"/>
      <c r="DE836" s="183"/>
      <c r="DF836" s="183"/>
      <c r="DG836" s="183"/>
      <c r="DH836" s="183"/>
      <c r="DI836" s="183"/>
      <c r="DJ836" s="183"/>
      <c r="DK836" s="183"/>
      <c r="DL836" s="183"/>
      <c r="DM836" s="183"/>
      <c r="DN836" s="183"/>
      <c r="DO836" s="183"/>
      <c r="DP836" s="183"/>
      <c r="DQ836" s="183"/>
      <c r="DR836" s="183"/>
      <c r="DS836" s="183"/>
      <c r="DT836" s="183"/>
      <c r="DU836" s="183"/>
      <c r="DV836" s="183"/>
      <c r="DW836" s="183"/>
      <c r="DX836" s="183"/>
      <c r="DY836" s="183"/>
      <c r="DZ836" s="183"/>
      <c r="EA836" s="183"/>
      <c r="EB836" s="183"/>
      <c r="EC836" s="183"/>
      <c r="ED836" s="183"/>
      <c r="EE836" s="183"/>
      <c r="EF836" s="183"/>
      <c r="EG836" s="183"/>
      <c r="EH836" s="183"/>
      <c r="EI836" s="183"/>
      <c r="EJ836" s="183"/>
      <c r="EK836" s="183"/>
      <c r="EL836" s="183"/>
      <c r="EM836" s="183"/>
      <c r="EN836" s="183"/>
      <c r="EO836" s="183"/>
      <c r="EP836" s="183"/>
      <c r="EQ836" s="183"/>
      <c r="ER836" s="183"/>
      <c r="ES836" s="183"/>
      <c r="ET836" s="183"/>
      <c r="EU836" s="183"/>
      <c r="EV836" s="183"/>
      <c r="EW836" s="183"/>
      <c r="EX836" s="183"/>
      <c r="EY836" s="183"/>
      <c r="EZ836" s="183"/>
      <c r="FA836" s="183"/>
      <c r="FB836" s="183"/>
      <c r="FC836" s="183"/>
      <c r="FD836" s="183"/>
      <c r="FE836" s="183"/>
      <c r="FF836" s="183"/>
      <c r="FG836" s="183"/>
      <c r="FH836" s="183"/>
      <c r="FI836" s="183"/>
      <c r="FJ836" s="183"/>
      <c r="FK836" s="183"/>
      <c r="FL836" s="183"/>
      <c r="FM836" s="183"/>
      <c r="FN836" s="183"/>
      <c r="FO836" s="183"/>
      <c r="FP836" s="183"/>
      <c r="FQ836" s="183"/>
      <c r="FR836" s="183"/>
      <c r="FS836" s="183"/>
      <c r="FT836" s="183"/>
      <c r="FU836" s="183"/>
      <c r="FV836" s="183"/>
      <c r="FW836" s="183"/>
      <c r="FX836" s="183"/>
      <c r="FY836" s="183"/>
      <c r="FZ836" s="183"/>
      <c r="GA836" s="183"/>
      <c r="GB836" s="183"/>
      <c r="GC836" s="183"/>
      <c r="GD836" s="183"/>
      <c r="GE836" s="183"/>
      <c r="GF836" s="183"/>
      <c r="GG836" s="183"/>
      <c r="GH836" s="183"/>
      <c r="GI836" s="183"/>
      <c r="GJ836" s="183"/>
      <c r="GK836" s="183"/>
      <c r="GL836" s="183"/>
      <c r="GM836" s="183"/>
      <c r="GN836" s="183"/>
      <c r="GO836" s="183"/>
      <c r="GP836" s="183"/>
      <c r="GQ836" s="183"/>
      <c r="GR836" s="183"/>
      <c r="GS836" s="183"/>
      <c r="GT836" s="183"/>
      <c r="GU836" s="183"/>
      <c r="GV836" s="183"/>
      <c r="GW836" s="183"/>
      <c r="GX836" s="183"/>
      <c r="GY836" s="183"/>
      <c r="GZ836" s="183"/>
      <c r="HA836" s="183"/>
      <c r="HB836" s="183"/>
      <c r="HC836" s="183"/>
      <c r="HD836" s="183"/>
      <c r="HE836" s="183"/>
      <c r="HF836" s="183"/>
      <c r="HG836" s="183"/>
      <c r="HH836" s="183"/>
      <c r="HI836" s="183"/>
      <c r="HJ836" s="183"/>
      <c r="HK836" s="183"/>
      <c r="HL836" s="183"/>
      <c r="HM836" s="183"/>
      <c r="HN836" s="183"/>
      <c r="HO836" s="183"/>
      <c r="HP836" s="183"/>
      <c r="HQ836" s="183"/>
      <c r="HR836" s="183"/>
      <c r="HS836" s="183"/>
      <c r="HT836" s="183"/>
      <c r="HU836" s="183"/>
      <c r="HV836" s="183"/>
      <c r="HW836" s="183"/>
      <c r="HX836" s="183"/>
      <c r="HY836" s="183"/>
      <c r="HZ836" s="183"/>
      <c r="IA836" s="183"/>
      <c r="IB836" s="183"/>
      <c r="IC836" s="183"/>
      <c r="ID836" s="183"/>
      <c r="IE836" s="183"/>
      <c r="IF836" s="183"/>
      <c r="IG836" s="183"/>
      <c r="IH836" s="183"/>
      <c r="II836" s="183"/>
      <c r="IJ836" s="183"/>
      <c r="IK836" s="183"/>
      <c r="IL836" s="183"/>
      <c r="IM836" s="183"/>
      <c r="IN836" s="183"/>
      <c r="IO836" s="183"/>
      <c r="IP836" s="183"/>
      <c r="IQ836" s="183"/>
      <c r="IR836" s="183"/>
      <c r="IS836" s="183"/>
      <c r="IT836" s="183"/>
      <c r="IU836" s="183"/>
      <c r="IV836" s="183"/>
      <c r="IW836" s="183"/>
      <c r="IX836" s="183"/>
      <c r="IY836" s="183"/>
      <c r="IZ836" s="183"/>
      <c r="JA836" s="183"/>
      <c r="JB836" s="183"/>
      <c r="JC836" s="183"/>
      <c r="JD836" s="183"/>
      <c r="JE836" s="183"/>
      <c r="JF836" s="183"/>
      <c r="JG836" s="183"/>
      <c r="JH836" s="183"/>
      <c r="JI836" s="183"/>
      <c r="JJ836" s="183"/>
      <c r="JK836" s="183"/>
      <c r="JL836" s="183"/>
      <c r="JM836" s="183"/>
      <c r="JN836" s="183"/>
      <c r="JO836" s="183"/>
      <c r="JP836" s="183"/>
      <c r="JQ836" s="183"/>
      <c r="JR836" s="183"/>
      <c r="JS836" s="183"/>
      <c r="JT836" s="183"/>
      <c r="JU836" s="183"/>
      <c r="JV836" s="183"/>
      <c r="JW836" s="183"/>
      <c r="JX836" s="183"/>
      <c r="JY836" s="183"/>
      <c r="JZ836" s="183"/>
      <c r="KA836" s="183"/>
      <c r="KB836" s="183"/>
      <c r="KC836" s="183"/>
      <c r="KD836" s="183"/>
      <c r="KE836" s="183"/>
      <c r="KF836" s="183"/>
      <c r="KG836" s="183"/>
      <c r="KH836" s="183"/>
      <c r="KI836" s="183"/>
      <c r="KJ836" s="183"/>
      <c r="KK836" s="183"/>
      <c r="KL836" s="183"/>
      <c r="KM836" s="183"/>
      <c r="KN836" s="183"/>
      <c r="KO836" s="183"/>
      <c r="KP836" s="183"/>
      <c r="KQ836" s="183"/>
      <c r="KR836" s="183"/>
      <c r="KS836" s="183"/>
      <c r="KT836" s="183"/>
    </row>
    <row r="837" spans="1:306">
      <c r="A837" s="663">
        <v>26491</v>
      </c>
      <c r="B837" s="626" t="s">
        <v>377</v>
      </c>
      <c r="C837" s="620"/>
      <c r="D837" s="620"/>
      <c r="E837" s="620"/>
      <c r="F837" s="620"/>
      <c r="G837" s="611">
        <f t="shared" si="39"/>
        <v>0</v>
      </c>
      <c r="H837" s="183"/>
      <c r="K837" s="183"/>
      <c r="L837" s="183"/>
      <c r="M837" s="183"/>
      <c r="N837" s="183"/>
      <c r="O837" s="183"/>
      <c r="P837" s="183"/>
      <c r="Q837" s="183"/>
      <c r="R837" s="183"/>
      <c r="S837" s="183"/>
      <c r="T837" s="183"/>
      <c r="U837" s="183"/>
      <c r="V837" s="183"/>
      <c r="W837" s="183"/>
      <c r="X837" s="183"/>
      <c r="Y837" s="183"/>
      <c r="Z837" s="183"/>
      <c r="AA837" s="183"/>
      <c r="AB837" s="183"/>
      <c r="AC837" s="183"/>
      <c r="AD837" s="183"/>
      <c r="AE837" s="183"/>
      <c r="AF837" s="183"/>
      <c r="AG837" s="183"/>
      <c r="AH837" s="183"/>
      <c r="AI837" s="183"/>
      <c r="AJ837" s="183"/>
      <c r="AK837" s="183"/>
      <c r="AL837" s="183"/>
      <c r="AM837" s="183"/>
      <c r="AN837" s="183"/>
      <c r="AO837" s="183"/>
      <c r="AP837" s="183"/>
      <c r="AQ837" s="183"/>
      <c r="AR837" s="183"/>
      <c r="AS837" s="183"/>
      <c r="AT837" s="183"/>
      <c r="AU837" s="183"/>
      <c r="AV837" s="183"/>
      <c r="AW837" s="183"/>
      <c r="AX837" s="183"/>
      <c r="AY837" s="183"/>
      <c r="AZ837" s="183"/>
      <c r="BA837" s="183"/>
      <c r="BB837" s="183"/>
      <c r="BC837" s="183"/>
      <c r="BD837" s="183"/>
      <c r="BE837" s="183"/>
      <c r="BF837" s="183"/>
      <c r="BG837" s="183"/>
      <c r="BH837" s="183"/>
      <c r="BI837" s="183"/>
      <c r="BJ837" s="183"/>
      <c r="BK837" s="183"/>
      <c r="BL837" s="183"/>
      <c r="BM837" s="183"/>
      <c r="BN837" s="183"/>
      <c r="BO837" s="183"/>
      <c r="BP837" s="183"/>
      <c r="BQ837" s="183"/>
      <c r="BR837" s="183"/>
      <c r="BS837" s="183"/>
      <c r="BT837" s="183"/>
      <c r="BU837" s="183"/>
      <c r="BV837" s="183"/>
      <c r="BW837" s="183"/>
      <c r="BX837" s="183"/>
      <c r="BY837" s="183"/>
      <c r="BZ837" s="183"/>
      <c r="CA837" s="183"/>
      <c r="CB837" s="183"/>
      <c r="CC837" s="183"/>
      <c r="CD837" s="183"/>
      <c r="CE837" s="183"/>
      <c r="CF837" s="183"/>
      <c r="CG837" s="183"/>
      <c r="CH837" s="183"/>
      <c r="CI837" s="183"/>
      <c r="CJ837" s="183"/>
      <c r="CK837" s="183"/>
      <c r="CL837" s="183"/>
      <c r="CM837" s="183"/>
      <c r="CN837" s="183"/>
      <c r="CO837" s="183"/>
      <c r="CP837" s="183"/>
      <c r="CQ837" s="183"/>
      <c r="CR837" s="183"/>
      <c r="CS837" s="183"/>
      <c r="CT837" s="183"/>
      <c r="CU837" s="183"/>
      <c r="CV837" s="183"/>
      <c r="CW837" s="183"/>
      <c r="CX837" s="183"/>
      <c r="CY837" s="183"/>
      <c r="CZ837" s="183"/>
      <c r="DA837" s="183"/>
      <c r="DB837" s="183"/>
      <c r="DC837" s="183"/>
      <c r="DD837" s="183"/>
      <c r="DE837" s="183"/>
      <c r="DF837" s="183"/>
      <c r="DG837" s="183"/>
      <c r="DH837" s="183"/>
      <c r="DI837" s="183"/>
      <c r="DJ837" s="183"/>
      <c r="DK837" s="183"/>
      <c r="DL837" s="183"/>
      <c r="DM837" s="183"/>
      <c r="DN837" s="183"/>
      <c r="DO837" s="183"/>
      <c r="DP837" s="183"/>
      <c r="DQ837" s="183"/>
      <c r="DR837" s="183"/>
      <c r="DS837" s="183"/>
      <c r="DT837" s="183"/>
      <c r="DU837" s="183"/>
      <c r="DV837" s="183"/>
      <c r="DW837" s="183"/>
      <c r="DX837" s="183"/>
      <c r="DY837" s="183"/>
      <c r="DZ837" s="183"/>
      <c r="EA837" s="183"/>
      <c r="EB837" s="183"/>
      <c r="EC837" s="183"/>
      <c r="ED837" s="183"/>
      <c r="EE837" s="183"/>
      <c r="EF837" s="183"/>
      <c r="EG837" s="183"/>
      <c r="EH837" s="183"/>
      <c r="EI837" s="183"/>
      <c r="EJ837" s="183"/>
      <c r="EK837" s="183"/>
      <c r="EL837" s="183"/>
      <c r="EM837" s="183"/>
      <c r="EN837" s="183"/>
      <c r="EO837" s="183"/>
      <c r="EP837" s="183"/>
      <c r="EQ837" s="183"/>
      <c r="ER837" s="183"/>
      <c r="ES837" s="183"/>
      <c r="ET837" s="183"/>
      <c r="EU837" s="183"/>
      <c r="EV837" s="183"/>
      <c r="EW837" s="183"/>
      <c r="EX837" s="183"/>
      <c r="EY837" s="183"/>
      <c r="EZ837" s="183"/>
      <c r="FA837" s="183"/>
      <c r="FB837" s="183"/>
      <c r="FC837" s="183"/>
      <c r="FD837" s="183"/>
      <c r="FE837" s="183"/>
      <c r="FF837" s="183"/>
      <c r="FG837" s="183"/>
      <c r="FH837" s="183"/>
      <c r="FI837" s="183"/>
      <c r="FJ837" s="183"/>
      <c r="FK837" s="183"/>
      <c r="FL837" s="183"/>
      <c r="FM837" s="183"/>
      <c r="FN837" s="183"/>
      <c r="FO837" s="183"/>
      <c r="FP837" s="183"/>
      <c r="FQ837" s="183"/>
      <c r="FR837" s="183"/>
      <c r="FS837" s="183"/>
      <c r="FT837" s="183"/>
      <c r="FU837" s="183"/>
      <c r="FV837" s="183"/>
      <c r="FW837" s="183"/>
      <c r="FX837" s="183"/>
      <c r="FY837" s="183"/>
      <c r="FZ837" s="183"/>
      <c r="GA837" s="183"/>
      <c r="GB837" s="183"/>
      <c r="GC837" s="183"/>
      <c r="GD837" s="183"/>
      <c r="GE837" s="183"/>
      <c r="GF837" s="183"/>
      <c r="GG837" s="183"/>
      <c r="GH837" s="183"/>
      <c r="GI837" s="183"/>
      <c r="GJ837" s="183"/>
      <c r="GK837" s="183"/>
      <c r="GL837" s="183"/>
      <c r="GM837" s="183"/>
      <c r="GN837" s="183"/>
      <c r="GO837" s="183"/>
      <c r="GP837" s="183"/>
      <c r="GQ837" s="183"/>
      <c r="GR837" s="183"/>
      <c r="GS837" s="183"/>
      <c r="GT837" s="183"/>
      <c r="GU837" s="183"/>
      <c r="GV837" s="183"/>
      <c r="GW837" s="183"/>
      <c r="GX837" s="183"/>
      <c r="GY837" s="183"/>
      <c r="GZ837" s="183"/>
      <c r="HA837" s="183"/>
      <c r="HB837" s="183"/>
      <c r="HC837" s="183"/>
      <c r="HD837" s="183"/>
      <c r="HE837" s="183"/>
      <c r="HF837" s="183"/>
      <c r="HG837" s="183"/>
      <c r="HH837" s="183"/>
      <c r="HI837" s="183"/>
      <c r="HJ837" s="183"/>
      <c r="HK837" s="183"/>
      <c r="HL837" s="183"/>
      <c r="HM837" s="183"/>
      <c r="HN837" s="183"/>
      <c r="HO837" s="183"/>
      <c r="HP837" s="183"/>
      <c r="HQ837" s="183"/>
      <c r="HR837" s="183"/>
      <c r="HS837" s="183"/>
      <c r="HT837" s="183"/>
      <c r="HU837" s="183"/>
      <c r="HV837" s="183"/>
      <c r="HW837" s="183"/>
      <c r="HX837" s="183"/>
      <c r="HY837" s="183"/>
      <c r="HZ837" s="183"/>
      <c r="IA837" s="183"/>
      <c r="IB837" s="183"/>
      <c r="IC837" s="183"/>
      <c r="ID837" s="183"/>
      <c r="IE837" s="183"/>
      <c r="IF837" s="183"/>
      <c r="IG837" s="183"/>
      <c r="IH837" s="183"/>
      <c r="II837" s="183"/>
      <c r="IJ837" s="183"/>
      <c r="IK837" s="183"/>
      <c r="IL837" s="183"/>
      <c r="IM837" s="183"/>
      <c r="IN837" s="183"/>
      <c r="IO837" s="183"/>
      <c r="IP837" s="183"/>
      <c r="IQ837" s="183"/>
      <c r="IR837" s="183"/>
      <c r="IS837" s="183"/>
      <c r="IT837" s="183"/>
      <c r="IU837" s="183"/>
      <c r="IV837" s="183"/>
      <c r="IW837" s="183"/>
      <c r="IX837" s="183"/>
      <c r="IY837" s="183"/>
      <c r="IZ837" s="183"/>
      <c r="JA837" s="183"/>
      <c r="JB837" s="183"/>
      <c r="JC837" s="183"/>
      <c r="JD837" s="183"/>
      <c r="JE837" s="183"/>
      <c r="JF837" s="183"/>
      <c r="JG837" s="183"/>
      <c r="JH837" s="183"/>
      <c r="JI837" s="183"/>
      <c r="JJ837" s="183"/>
      <c r="JK837" s="183"/>
      <c r="JL837" s="183"/>
      <c r="JM837" s="183"/>
      <c r="JN837" s="183"/>
      <c r="JO837" s="183"/>
      <c r="JP837" s="183"/>
      <c r="JQ837" s="183"/>
      <c r="JR837" s="183"/>
      <c r="JS837" s="183"/>
      <c r="JT837" s="183"/>
      <c r="JU837" s="183"/>
      <c r="JV837" s="183"/>
      <c r="JW837" s="183"/>
      <c r="JX837" s="183"/>
      <c r="JY837" s="183"/>
      <c r="JZ837" s="183"/>
      <c r="KA837" s="183"/>
      <c r="KB837" s="183"/>
      <c r="KC837" s="183"/>
      <c r="KD837" s="183"/>
      <c r="KE837" s="183"/>
      <c r="KF837" s="183"/>
      <c r="KG837" s="183"/>
      <c r="KH837" s="183"/>
      <c r="KI837" s="183"/>
      <c r="KJ837" s="183"/>
      <c r="KK837" s="183"/>
      <c r="KL837" s="183"/>
      <c r="KM837" s="183"/>
      <c r="KN837" s="183"/>
      <c r="KO837" s="183"/>
      <c r="KP837" s="183"/>
      <c r="KQ837" s="183"/>
      <c r="KR837" s="183"/>
      <c r="KS837" s="183"/>
      <c r="KT837" s="183"/>
    </row>
    <row r="838" spans="1:306">
      <c r="A838" s="663">
        <v>26492</v>
      </c>
      <c r="B838" s="626" t="s">
        <v>378</v>
      </c>
      <c r="C838" s="620"/>
      <c r="D838" s="620"/>
      <c r="E838" s="620"/>
      <c r="F838" s="620"/>
      <c r="G838" s="611">
        <f t="shared" si="39"/>
        <v>0</v>
      </c>
      <c r="H838" s="183"/>
      <c r="K838" s="183"/>
      <c r="L838" s="183"/>
      <c r="M838" s="183"/>
      <c r="N838" s="183"/>
      <c r="O838" s="183"/>
      <c r="P838" s="183"/>
      <c r="Q838" s="183"/>
      <c r="R838" s="183"/>
      <c r="S838" s="183"/>
      <c r="T838" s="183"/>
      <c r="U838" s="183"/>
      <c r="V838" s="183"/>
      <c r="W838" s="183"/>
      <c r="X838" s="183"/>
      <c r="Y838" s="183"/>
      <c r="Z838" s="183"/>
      <c r="AA838" s="183"/>
      <c r="AB838" s="183"/>
      <c r="AC838" s="183"/>
      <c r="AD838" s="183"/>
      <c r="AE838" s="183"/>
      <c r="AF838" s="183"/>
      <c r="AG838" s="183"/>
      <c r="AH838" s="183"/>
      <c r="AI838" s="183"/>
      <c r="AJ838" s="183"/>
      <c r="AK838" s="183"/>
      <c r="AL838" s="183"/>
      <c r="AM838" s="183"/>
      <c r="AN838" s="183"/>
      <c r="AO838" s="183"/>
      <c r="AP838" s="183"/>
      <c r="AQ838" s="183"/>
      <c r="AR838" s="183"/>
      <c r="AS838" s="183"/>
      <c r="AT838" s="183"/>
      <c r="AU838" s="183"/>
      <c r="AV838" s="183"/>
      <c r="AW838" s="183"/>
      <c r="AX838" s="183"/>
      <c r="AY838" s="183"/>
      <c r="AZ838" s="183"/>
      <c r="BA838" s="183"/>
      <c r="BB838" s="183"/>
      <c r="BC838" s="183"/>
      <c r="BD838" s="183"/>
      <c r="BE838" s="183"/>
      <c r="BF838" s="183"/>
      <c r="BG838" s="183"/>
      <c r="BH838" s="183"/>
      <c r="BI838" s="183"/>
      <c r="BJ838" s="183"/>
      <c r="BK838" s="183"/>
      <c r="BL838" s="183"/>
      <c r="BM838" s="183"/>
      <c r="BN838" s="183"/>
      <c r="BO838" s="183"/>
      <c r="BP838" s="183"/>
      <c r="BQ838" s="183"/>
      <c r="BR838" s="183"/>
      <c r="BS838" s="183"/>
      <c r="BT838" s="183"/>
      <c r="BU838" s="183"/>
      <c r="BV838" s="183"/>
      <c r="BW838" s="183"/>
      <c r="BX838" s="183"/>
      <c r="BY838" s="183"/>
      <c r="BZ838" s="183"/>
      <c r="CA838" s="183"/>
      <c r="CB838" s="183"/>
      <c r="CC838" s="183"/>
      <c r="CD838" s="183"/>
      <c r="CE838" s="183"/>
      <c r="CF838" s="183"/>
      <c r="CG838" s="183"/>
      <c r="CH838" s="183"/>
      <c r="CI838" s="183"/>
      <c r="CJ838" s="183"/>
      <c r="CK838" s="183"/>
      <c r="CL838" s="183"/>
      <c r="CM838" s="183"/>
      <c r="CN838" s="183"/>
      <c r="CO838" s="183"/>
      <c r="CP838" s="183"/>
      <c r="CQ838" s="183"/>
      <c r="CR838" s="183"/>
      <c r="CS838" s="183"/>
      <c r="CT838" s="183"/>
      <c r="CU838" s="183"/>
      <c r="CV838" s="183"/>
      <c r="CW838" s="183"/>
      <c r="CX838" s="183"/>
      <c r="CY838" s="183"/>
      <c r="CZ838" s="183"/>
      <c r="DA838" s="183"/>
      <c r="DB838" s="183"/>
      <c r="DC838" s="183"/>
      <c r="DD838" s="183"/>
      <c r="DE838" s="183"/>
      <c r="DF838" s="183"/>
      <c r="DG838" s="183"/>
      <c r="DH838" s="183"/>
      <c r="DI838" s="183"/>
      <c r="DJ838" s="183"/>
      <c r="DK838" s="183"/>
      <c r="DL838" s="183"/>
      <c r="DM838" s="183"/>
      <c r="DN838" s="183"/>
      <c r="DO838" s="183"/>
      <c r="DP838" s="183"/>
      <c r="DQ838" s="183"/>
      <c r="DR838" s="183"/>
      <c r="DS838" s="183"/>
      <c r="DT838" s="183"/>
      <c r="DU838" s="183"/>
      <c r="DV838" s="183"/>
      <c r="DW838" s="183"/>
      <c r="DX838" s="183"/>
      <c r="DY838" s="183"/>
      <c r="DZ838" s="183"/>
      <c r="EA838" s="183"/>
      <c r="EB838" s="183"/>
      <c r="EC838" s="183"/>
      <c r="ED838" s="183"/>
      <c r="EE838" s="183"/>
      <c r="EF838" s="183"/>
      <c r="EG838" s="183"/>
      <c r="EH838" s="183"/>
      <c r="EI838" s="183"/>
      <c r="EJ838" s="183"/>
      <c r="EK838" s="183"/>
      <c r="EL838" s="183"/>
      <c r="EM838" s="183"/>
      <c r="EN838" s="183"/>
      <c r="EO838" s="183"/>
      <c r="EP838" s="183"/>
      <c r="EQ838" s="183"/>
      <c r="ER838" s="183"/>
      <c r="ES838" s="183"/>
      <c r="ET838" s="183"/>
      <c r="EU838" s="183"/>
      <c r="EV838" s="183"/>
      <c r="EW838" s="183"/>
      <c r="EX838" s="183"/>
      <c r="EY838" s="183"/>
      <c r="EZ838" s="183"/>
      <c r="FA838" s="183"/>
      <c r="FB838" s="183"/>
      <c r="FC838" s="183"/>
      <c r="FD838" s="183"/>
      <c r="FE838" s="183"/>
      <c r="FF838" s="183"/>
      <c r="FG838" s="183"/>
      <c r="FH838" s="183"/>
      <c r="FI838" s="183"/>
      <c r="FJ838" s="183"/>
      <c r="FK838" s="183"/>
      <c r="FL838" s="183"/>
      <c r="FM838" s="183"/>
      <c r="FN838" s="183"/>
      <c r="FO838" s="183"/>
      <c r="FP838" s="183"/>
      <c r="FQ838" s="183"/>
      <c r="FR838" s="183"/>
      <c r="FS838" s="183"/>
      <c r="FT838" s="183"/>
      <c r="FU838" s="183"/>
      <c r="FV838" s="183"/>
      <c r="FW838" s="183"/>
      <c r="FX838" s="183"/>
      <c r="FY838" s="183"/>
      <c r="FZ838" s="183"/>
      <c r="GA838" s="183"/>
      <c r="GB838" s="183"/>
      <c r="GC838" s="183"/>
      <c r="GD838" s="183"/>
      <c r="GE838" s="183"/>
      <c r="GF838" s="183"/>
      <c r="GG838" s="183"/>
      <c r="GH838" s="183"/>
      <c r="GI838" s="183"/>
      <c r="GJ838" s="183"/>
      <c r="GK838" s="183"/>
      <c r="GL838" s="183"/>
      <c r="GM838" s="183"/>
      <c r="GN838" s="183"/>
      <c r="GO838" s="183"/>
      <c r="GP838" s="183"/>
      <c r="GQ838" s="183"/>
      <c r="GR838" s="183"/>
      <c r="GS838" s="183"/>
      <c r="GT838" s="183"/>
      <c r="GU838" s="183"/>
      <c r="GV838" s="183"/>
      <c r="GW838" s="183"/>
      <c r="GX838" s="183"/>
      <c r="GY838" s="183"/>
      <c r="GZ838" s="183"/>
      <c r="HA838" s="183"/>
      <c r="HB838" s="183"/>
      <c r="HC838" s="183"/>
      <c r="HD838" s="183"/>
      <c r="HE838" s="183"/>
      <c r="HF838" s="183"/>
      <c r="HG838" s="183"/>
      <c r="HH838" s="183"/>
      <c r="HI838" s="183"/>
      <c r="HJ838" s="183"/>
      <c r="HK838" s="183"/>
      <c r="HL838" s="183"/>
      <c r="HM838" s="183"/>
      <c r="HN838" s="183"/>
      <c r="HO838" s="183"/>
      <c r="HP838" s="183"/>
      <c r="HQ838" s="183"/>
      <c r="HR838" s="183"/>
      <c r="HS838" s="183"/>
      <c r="HT838" s="183"/>
      <c r="HU838" s="183"/>
      <c r="HV838" s="183"/>
      <c r="HW838" s="183"/>
      <c r="HX838" s="183"/>
      <c r="HY838" s="183"/>
      <c r="HZ838" s="183"/>
      <c r="IA838" s="183"/>
      <c r="IB838" s="183"/>
      <c r="IC838" s="183"/>
      <c r="ID838" s="183"/>
      <c r="IE838" s="183"/>
      <c r="IF838" s="183"/>
      <c r="IG838" s="183"/>
      <c r="IH838" s="183"/>
      <c r="II838" s="183"/>
      <c r="IJ838" s="183"/>
      <c r="IK838" s="183"/>
      <c r="IL838" s="183"/>
      <c r="IM838" s="183"/>
      <c r="IN838" s="183"/>
      <c r="IO838" s="183"/>
      <c r="IP838" s="183"/>
      <c r="IQ838" s="183"/>
      <c r="IR838" s="183"/>
      <c r="IS838" s="183"/>
      <c r="IT838" s="183"/>
      <c r="IU838" s="183"/>
      <c r="IV838" s="183"/>
      <c r="IW838" s="183"/>
      <c r="IX838" s="183"/>
      <c r="IY838" s="183"/>
      <c r="IZ838" s="183"/>
      <c r="JA838" s="183"/>
      <c r="JB838" s="183"/>
      <c r="JC838" s="183"/>
      <c r="JD838" s="183"/>
      <c r="JE838" s="183"/>
      <c r="JF838" s="183"/>
      <c r="JG838" s="183"/>
      <c r="JH838" s="183"/>
      <c r="JI838" s="183"/>
      <c r="JJ838" s="183"/>
      <c r="JK838" s="183"/>
      <c r="JL838" s="183"/>
      <c r="JM838" s="183"/>
      <c r="JN838" s="183"/>
      <c r="JO838" s="183"/>
      <c r="JP838" s="183"/>
      <c r="JQ838" s="183"/>
      <c r="JR838" s="183"/>
      <c r="JS838" s="183"/>
      <c r="JT838" s="183"/>
      <c r="JU838" s="183"/>
      <c r="JV838" s="183"/>
      <c r="JW838" s="183"/>
      <c r="JX838" s="183"/>
      <c r="JY838" s="183"/>
      <c r="JZ838" s="183"/>
      <c r="KA838" s="183"/>
      <c r="KB838" s="183"/>
      <c r="KC838" s="183"/>
      <c r="KD838" s="183"/>
      <c r="KE838" s="183"/>
      <c r="KF838" s="183"/>
      <c r="KG838" s="183"/>
      <c r="KH838" s="183"/>
      <c r="KI838" s="183"/>
      <c r="KJ838" s="183"/>
      <c r="KK838" s="183"/>
      <c r="KL838" s="183"/>
      <c r="KM838" s="183"/>
      <c r="KN838" s="183"/>
      <c r="KO838" s="183"/>
      <c r="KP838" s="183"/>
      <c r="KQ838" s="183"/>
      <c r="KR838" s="183"/>
      <c r="KS838" s="183"/>
      <c r="KT838" s="183"/>
    </row>
    <row r="839" spans="1:306">
      <c r="A839" s="663">
        <v>26493</v>
      </c>
      <c r="B839" s="626" t="s">
        <v>379</v>
      </c>
      <c r="C839" s="620"/>
      <c r="D839" s="620"/>
      <c r="E839" s="620"/>
      <c r="F839" s="620"/>
      <c r="G839" s="611">
        <f t="shared" si="39"/>
        <v>0</v>
      </c>
      <c r="H839" s="183"/>
      <c r="K839" s="183"/>
      <c r="L839" s="183"/>
      <c r="M839" s="183"/>
      <c r="N839" s="183"/>
      <c r="O839" s="183"/>
      <c r="P839" s="183"/>
      <c r="Q839" s="183"/>
      <c r="R839" s="183"/>
      <c r="S839" s="183"/>
      <c r="T839" s="183"/>
      <c r="U839" s="183"/>
      <c r="V839" s="183"/>
      <c r="W839" s="183"/>
      <c r="X839" s="183"/>
      <c r="Y839" s="183"/>
      <c r="Z839" s="183"/>
      <c r="AA839" s="183"/>
      <c r="AB839" s="183"/>
      <c r="AC839" s="183"/>
      <c r="AD839" s="183"/>
      <c r="AE839" s="183"/>
      <c r="AF839" s="183"/>
      <c r="AG839" s="183"/>
      <c r="AH839" s="183"/>
      <c r="AI839" s="183"/>
      <c r="AJ839" s="183"/>
      <c r="AK839" s="183"/>
      <c r="AL839" s="183"/>
      <c r="AM839" s="183"/>
      <c r="AN839" s="183"/>
      <c r="AO839" s="183"/>
      <c r="AP839" s="183"/>
      <c r="AQ839" s="183"/>
      <c r="AR839" s="183"/>
      <c r="AS839" s="183"/>
      <c r="AT839" s="183"/>
      <c r="AU839" s="183"/>
      <c r="AV839" s="183"/>
      <c r="AW839" s="183"/>
      <c r="AX839" s="183"/>
      <c r="AY839" s="183"/>
      <c r="AZ839" s="183"/>
      <c r="BA839" s="183"/>
      <c r="BB839" s="183"/>
      <c r="BC839" s="183"/>
      <c r="BD839" s="183"/>
      <c r="BE839" s="183"/>
      <c r="BF839" s="183"/>
      <c r="BG839" s="183"/>
      <c r="BH839" s="183"/>
      <c r="BI839" s="183"/>
      <c r="BJ839" s="183"/>
      <c r="BK839" s="183"/>
      <c r="BL839" s="183"/>
      <c r="BM839" s="183"/>
      <c r="BN839" s="183"/>
      <c r="BO839" s="183"/>
      <c r="BP839" s="183"/>
      <c r="BQ839" s="183"/>
      <c r="BR839" s="183"/>
      <c r="BS839" s="183"/>
      <c r="BT839" s="183"/>
      <c r="BU839" s="183"/>
      <c r="BV839" s="183"/>
      <c r="BW839" s="183"/>
      <c r="BX839" s="183"/>
      <c r="BY839" s="183"/>
      <c r="BZ839" s="183"/>
      <c r="CA839" s="183"/>
      <c r="CB839" s="183"/>
      <c r="CC839" s="183"/>
      <c r="CD839" s="183"/>
      <c r="CE839" s="183"/>
      <c r="CF839" s="183"/>
      <c r="CG839" s="183"/>
      <c r="CH839" s="183"/>
      <c r="CI839" s="183"/>
      <c r="CJ839" s="183"/>
      <c r="CK839" s="183"/>
      <c r="CL839" s="183"/>
      <c r="CM839" s="183"/>
      <c r="CN839" s="183"/>
      <c r="CO839" s="183"/>
      <c r="CP839" s="183"/>
      <c r="CQ839" s="183"/>
      <c r="CR839" s="183"/>
      <c r="CS839" s="183"/>
      <c r="CT839" s="183"/>
      <c r="CU839" s="183"/>
      <c r="CV839" s="183"/>
      <c r="CW839" s="183"/>
      <c r="CX839" s="183"/>
      <c r="CY839" s="183"/>
      <c r="CZ839" s="183"/>
      <c r="DA839" s="183"/>
      <c r="DB839" s="183"/>
      <c r="DC839" s="183"/>
      <c r="DD839" s="183"/>
      <c r="DE839" s="183"/>
      <c r="DF839" s="183"/>
      <c r="DG839" s="183"/>
      <c r="DH839" s="183"/>
      <c r="DI839" s="183"/>
      <c r="DJ839" s="183"/>
      <c r="DK839" s="183"/>
      <c r="DL839" s="183"/>
      <c r="DM839" s="183"/>
      <c r="DN839" s="183"/>
      <c r="DO839" s="183"/>
      <c r="DP839" s="183"/>
      <c r="DQ839" s="183"/>
      <c r="DR839" s="183"/>
      <c r="DS839" s="183"/>
      <c r="DT839" s="183"/>
      <c r="DU839" s="183"/>
      <c r="DV839" s="183"/>
      <c r="DW839" s="183"/>
      <c r="DX839" s="183"/>
      <c r="DY839" s="183"/>
      <c r="DZ839" s="183"/>
      <c r="EA839" s="183"/>
      <c r="EB839" s="183"/>
      <c r="EC839" s="183"/>
      <c r="ED839" s="183"/>
      <c r="EE839" s="183"/>
      <c r="EF839" s="183"/>
      <c r="EG839" s="183"/>
      <c r="EH839" s="183"/>
      <c r="EI839" s="183"/>
      <c r="EJ839" s="183"/>
      <c r="EK839" s="183"/>
      <c r="EL839" s="183"/>
      <c r="EM839" s="183"/>
      <c r="EN839" s="183"/>
      <c r="EO839" s="183"/>
      <c r="EP839" s="183"/>
      <c r="EQ839" s="183"/>
      <c r="ER839" s="183"/>
      <c r="ES839" s="183"/>
      <c r="ET839" s="183"/>
      <c r="EU839" s="183"/>
      <c r="EV839" s="183"/>
      <c r="EW839" s="183"/>
      <c r="EX839" s="183"/>
      <c r="EY839" s="183"/>
      <c r="EZ839" s="183"/>
      <c r="FA839" s="183"/>
      <c r="FB839" s="183"/>
      <c r="FC839" s="183"/>
      <c r="FD839" s="183"/>
      <c r="FE839" s="183"/>
      <c r="FF839" s="183"/>
      <c r="FG839" s="183"/>
      <c r="FH839" s="183"/>
      <c r="FI839" s="183"/>
      <c r="FJ839" s="183"/>
      <c r="FK839" s="183"/>
      <c r="FL839" s="183"/>
      <c r="FM839" s="183"/>
      <c r="FN839" s="183"/>
      <c r="FO839" s="183"/>
      <c r="FP839" s="183"/>
      <c r="FQ839" s="183"/>
      <c r="FR839" s="183"/>
      <c r="FS839" s="183"/>
      <c r="FT839" s="183"/>
      <c r="FU839" s="183"/>
      <c r="FV839" s="183"/>
      <c r="FW839" s="183"/>
      <c r="FX839" s="183"/>
      <c r="FY839" s="183"/>
      <c r="FZ839" s="183"/>
      <c r="GA839" s="183"/>
      <c r="GB839" s="183"/>
      <c r="GC839" s="183"/>
      <c r="GD839" s="183"/>
      <c r="GE839" s="183"/>
      <c r="GF839" s="183"/>
      <c r="GG839" s="183"/>
      <c r="GH839" s="183"/>
      <c r="GI839" s="183"/>
      <c r="GJ839" s="183"/>
      <c r="GK839" s="183"/>
      <c r="GL839" s="183"/>
      <c r="GM839" s="183"/>
      <c r="GN839" s="183"/>
      <c r="GO839" s="183"/>
      <c r="GP839" s="183"/>
      <c r="GQ839" s="183"/>
      <c r="GR839" s="183"/>
      <c r="GS839" s="183"/>
      <c r="GT839" s="183"/>
      <c r="GU839" s="183"/>
      <c r="GV839" s="183"/>
      <c r="GW839" s="183"/>
      <c r="GX839" s="183"/>
      <c r="GY839" s="183"/>
      <c r="GZ839" s="183"/>
      <c r="HA839" s="183"/>
      <c r="HB839" s="183"/>
      <c r="HC839" s="183"/>
      <c r="HD839" s="183"/>
      <c r="HE839" s="183"/>
      <c r="HF839" s="183"/>
      <c r="HG839" s="183"/>
      <c r="HH839" s="183"/>
      <c r="HI839" s="183"/>
      <c r="HJ839" s="183"/>
      <c r="HK839" s="183"/>
      <c r="HL839" s="183"/>
      <c r="HM839" s="183"/>
      <c r="HN839" s="183"/>
      <c r="HO839" s="183"/>
      <c r="HP839" s="183"/>
      <c r="HQ839" s="183"/>
      <c r="HR839" s="183"/>
      <c r="HS839" s="183"/>
      <c r="HT839" s="183"/>
      <c r="HU839" s="183"/>
      <c r="HV839" s="183"/>
      <c r="HW839" s="183"/>
      <c r="HX839" s="183"/>
      <c r="HY839" s="183"/>
      <c r="HZ839" s="183"/>
      <c r="IA839" s="183"/>
      <c r="IB839" s="183"/>
      <c r="IC839" s="183"/>
      <c r="ID839" s="183"/>
      <c r="IE839" s="183"/>
      <c r="IF839" s="183"/>
      <c r="IG839" s="183"/>
      <c r="IH839" s="183"/>
      <c r="II839" s="183"/>
      <c r="IJ839" s="183"/>
      <c r="IK839" s="183"/>
      <c r="IL839" s="183"/>
      <c r="IM839" s="183"/>
      <c r="IN839" s="183"/>
      <c r="IO839" s="183"/>
      <c r="IP839" s="183"/>
      <c r="IQ839" s="183"/>
      <c r="IR839" s="183"/>
      <c r="IS839" s="183"/>
      <c r="IT839" s="183"/>
      <c r="IU839" s="183"/>
      <c r="IV839" s="183"/>
      <c r="IW839" s="183"/>
      <c r="IX839" s="183"/>
      <c r="IY839" s="183"/>
      <c r="IZ839" s="183"/>
      <c r="JA839" s="183"/>
      <c r="JB839" s="183"/>
      <c r="JC839" s="183"/>
      <c r="JD839" s="183"/>
      <c r="JE839" s="183"/>
      <c r="JF839" s="183"/>
      <c r="JG839" s="183"/>
      <c r="JH839" s="183"/>
      <c r="JI839" s="183"/>
      <c r="JJ839" s="183"/>
      <c r="JK839" s="183"/>
      <c r="JL839" s="183"/>
      <c r="JM839" s="183"/>
      <c r="JN839" s="183"/>
      <c r="JO839" s="183"/>
      <c r="JP839" s="183"/>
      <c r="JQ839" s="183"/>
      <c r="JR839" s="183"/>
      <c r="JS839" s="183"/>
      <c r="JT839" s="183"/>
      <c r="JU839" s="183"/>
      <c r="JV839" s="183"/>
      <c r="JW839" s="183"/>
      <c r="JX839" s="183"/>
      <c r="JY839" s="183"/>
      <c r="JZ839" s="183"/>
      <c r="KA839" s="183"/>
      <c r="KB839" s="183"/>
      <c r="KC839" s="183"/>
      <c r="KD839" s="183"/>
      <c r="KE839" s="183"/>
      <c r="KF839" s="183"/>
      <c r="KG839" s="183"/>
      <c r="KH839" s="183"/>
      <c r="KI839" s="183"/>
      <c r="KJ839" s="183"/>
      <c r="KK839" s="183"/>
      <c r="KL839" s="183"/>
      <c r="KM839" s="183"/>
      <c r="KN839" s="183"/>
      <c r="KO839" s="183"/>
      <c r="KP839" s="183"/>
      <c r="KQ839" s="183"/>
      <c r="KR839" s="183"/>
      <c r="KS839" s="183"/>
      <c r="KT839" s="183"/>
    </row>
    <row r="840" spans="1:306">
      <c r="A840" s="663">
        <v>26494</v>
      </c>
      <c r="B840" s="626" t="s">
        <v>382</v>
      </c>
      <c r="C840" s="620"/>
      <c r="D840" s="620"/>
      <c r="E840" s="620"/>
      <c r="F840" s="620"/>
      <c r="G840" s="611">
        <f t="shared" si="39"/>
        <v>0</v>
      </c>
      <c r="H840" s="183"/>
      <c r="K840" s="183"/>
      <c r="L840" s="183"/>
      <c r="M840" s="183"/>
      <c r="N840" s="183"/>
      <c r="O840" s="183"/>
      <c r="P840" s="183"/>
      <c r="Q840" s="183"/>
      <c r="R840" s="183"/>
      <c r="S840" s="183"/>
      <c r="T840" s="183"/>
      <c r="U840" s="183"/>
      <c r="V840" s="183"/>
      <c r="W840" s="183"/>
      <c r="X840" s="183"/>
      <c r="Y840" s="183"/>
      <c r="Z840" s="183"/>
      <c r="AA840" s="183"/>
      <c r="AB840" s="183"/>
      <c r="AC840" s="183"/>
      <c r="AD840" s="183"/>
      <c r="AE840" s="183"/>
      <c r="AF840" s="183"/>
      <c r="AG840" s="183"/>
      <c r="AH840" s="183"/>
      <c r="AI840" s="183"/>
      <c r="AJ840" s="183"/>
      <c r="AK840" s="183"/>
      <c r="AL840" s="183"/>
      <c r="AM840" s="183"/>
      <c r="AN840" s="183"/>
      <c r="AO840" s="183"/>
      <c r="AP840" s="183"/>
      <c r="AQ840" s="183"/>
      <c r="AR840" s="183"/>
      <c r="AS840" s="183"/>
      <c r="AT840" s="183"/>
      <c r="AU840" s="183"/>
      <c r="AV840" s="183"/>
      <c r="AW840" s="183"/>
      <c r="AX840" s="183"/>
      <c r="AY840" s="183"/>
      <c r="AZ840" s="183"/>
      <c r="BA840" s="183"/>
      <c r="BB840" s="183"/>
      <c r="BC840" s="183"/>
      <c r="BD840" s="183"/>
      <c r="BE840" s="183"/>
      <c r="BF840" s="183"/>
      <c r="BG840" s="183"/>
      <c r="BH840" s="183"/>
      <c r="BI840" s="183"/>
      <c r="BJ840" s="183"/>
      <c r="BK840" s="183"/>
      <c r="BL840" s="183"/>
      <c r="BM840" s="183"/>
      <c r="BN840" s="183"/>
      <c r="BO840" s="183"/>
      <c r="BP840" s="183"/>
      <c r="BQ840" s="183"/>
      <c r="BR840" s="183"/>
      <c r="BS840" s="183"/>
      <c r="BT840" s="183"/>
      <c r="BU840" s="183"/>
      <c r="BV840" s="183"/>
      <c r="BW840" s="183"/>
      <c r="BX840" s="183"/>
      <c r="BY840" s="183"/>
      <c r="BZ840" s="183"/>
      <c r="CA840" s="183"/>
      <c r="CB840" s="183"/>
      <c r="CC840" s="183"/>
      <c r="CD840" s="183"/>
      <c r="CE840" s="183"/>
      <c r="CF840" s="183"/>
      <c r="CG840" s="183"/>
      <c r="CH840" s="183"/>
      <c r="CI840" s="183"/>
      <c r="CJ840" s="183"/>
      <c r="CK840" s="183"/>
      <c r="CL840" s="183"/>
      <c r="CM840" s="183"/>
      <c r="CN840" s="183"/>
      <c r="CO840" s="183"/>
      <c r="CP840" s="183"/>
      <c r="CQ840" s="183"/>
      <c r="CR840" s="183"/>
      <c r="CS840" s="183"/>
      <c r="CT840" s="183"/>
      <c r="CU840" s="183"/>
      <c r="CV840" s="183"/>
      <c r="CW840" s="183"/>
      <c r="CX840" s="183"/>
      <c r="CY840" s="183"/>
      <c r="CZ840" s="183"/>
      <c r="DA840" s="183"/>
      <c r="DB840" s="183"/>
      <c r="DC840" s="183"/>
      <c r="DD840" s="183"/>
      <c r="DE840" s="183"/>
      <c r="DF840" s="183"/>
      <c r="DG840" s="183"/>
      <c r="DH840" s="183"/>
      <c r="DI840" s="183"/>
      <c r="DJ840" s="183"/>
      <c r="DK840" s="183"/>
      <c r="DL840" s="183"/>
      <c r="DM840" s="183"/>
      <c r="DN840" s="183"/>
      <c r="DO840" s="183"/>
      <c r="DP840" s="183"/>
      <c r="DQ840" s="183"/>
      <c r="DR840" s="183"/>
      <c r="DS840" s="183"/>
      <c r="DT840" s="183"/>
      <c r="DU840" s="183"/>
      <c r="DV840" s="183"/>
      <c r="DW840" s="183"/>
      <c r="DX840" s="183"/>
      <c r="DY840" s="183"/>
      <c r="DZ840" s="183"/>
      <c r="EA840" s="183"/>
      <c r="EB840" s="183"/>
      <c r="EC840" s="183"/>
      <c r="ED840" s="183"/>
      <c r="EE840" s="183"/>
      <c r="EF840" s="183"/>
      <c r="EG840" s="183"/>
      <c r="EH840" s="183"/>
      <c r="EI840" s="183"/>
      <c r="EJ840" s="183"/>
      <c r="EK840" s="183"/>
      <c r="EL840" s="183"/>
      <c r="EM840" s="183"/>
      <c r="EN840" s="183"/>
      <c r="EO840" s="183"/>
      <c r="EP840" s="183"/>
      <c r="EQ840" s="183"/>
      <c r="ER840" s="183"/>
      <c r="ES840" s="183"/>
      <c r="ET840" s="183"/>
      <c r="EU840" s="183"/>
      <c r="EV840" s="183"/>
      <c r="EW840" s="183"/>
      <c r="EX840" s="183"/>
      <c r="EY840" s="183"/>
      <c r="EZ840" s="183"/>
      <c r="FA840" s="183"/>
      <c r="FB840" s="183"/>
      <c r="FC840" s="183"/>
      <c r="FD840" s="183"/>
      <c r="FE840" s="183"/>
      <c r="FF840" s="183"/>
      <c r="FG840" s="183"/>
      <c r="FH840" s="183"/>
      <c r="FI840" s="183"/>
      <c r="FJ840" s="183"/>
      <c r="FK840" s="183"/>
      <c r="FL840" s="183"/>
      <c r="FM840" s="183"/>
      <c r="FN840" s="183"/>
      <c r="FO840" s="183"/>
      <c r="FP840" s="183"/>
      <c r="FQ840" s="183"/>
      <c r="FR840" s="183"/>
      <c r="FS840" s="183"/>
      <c r="FT840" s="183"/>
      <c r="FU840" s="183"/>
      <c r="FV840" s="183"/>
      <c r="FW840" s="183"/>
      <c r="FX840" s="183"/>
      <c r="FY840" s="183"/>
      <c r="FZ840" s="183"/>
      <c r="GA840" s="183"/>
      <c r="GB840" s="183"/>
      <c r="GC840" s="183"/>
      <c r="GD840" s="183"/>
      <c r="GE840" s="183"/>
      <c r="GF840" s="183"/>
      <c r="GG840" s="183"/>
      <c r="GH840" s="183"/>
      <c r="GI840" s="183"/>
      <c r="GJ840" s="183"/>
      <c r="GK840" s="183"/>
      <c r="GL840" s="183"/>
      <c r="GM840" s="183"/>
      <c r="GN840" s="183"/>
      <c r="GO840" s="183"/>
      <c r="GP840" s="183"/>
      <c r="GQ840" s="183"/>
      <c r="GR840" s="183"/>
      <c r="GS840" s="183"/>
      <c r="GT840" s="183"/>
      <c r="GU840" s="183"/>
      <c r="GV840" s="183"/>
      <c r="GW840" s="183"/>
      <c r="GX840" s="183"/>
      <c r="GY840" s="183"/>
      <c r="GZ840" s="183"/>
      <c r="HA840" s="183"/>
      <c r="HB840" s="183"/>
      <c r="HC840" s="183"/>
      <c r="HD840" s="183"/>
      <c r="HE840" s="183"/>
      <c r="HF840" s="183"/>
      <c r="HG840" s="183"/>
      <c r="HH840" s="183"/>
      <c r="HI840" s="183"/>
      <c r="HJ840" s="183"/>
      <c r="HK840" s="183"/>
      <c r="HL840" s="183"/>
      <c r="HM840" s="183"/>
      <c r="HN840" s="183"/>
      <c r="HO840" s="183"/>
      <c r="HP840" s="183"/>
      <c r="HQ840" s="183"/>
      <c r="HR840" s="183"/>
      <c r="HS840" s="183"/>
      <c r="HT840" s="183"/>
      <c r="HU840" s="183"/>
      <c r="HV840" s="183"/>
      <c r="HW840" s="183"/>
      <c r="HX840" s="183"/>
      <c r="HY840" s="183"/>
      <c r="HZ840" s="183"/>
      <c r="IA840" s="183"/>
      <c r="IB840" s="183"/>
      <c r="IC840" s="183"/>
      <c r="ID840" s="183"/>
      <c r="IE840" s="183"/>
      <c r="IF840" s="183"/>
      <c r="IG840" s="183"/>
      <c r="IH840" s="183"/>
      <c r="II840" s="183"/>
      <c r="IJ840" s="183"/>
      <c r="IK840" s="183"/>
      <c r="IL840" s="183"/>
      <c r="IM840" s="183"/>
      <c r="IN840" s="183"/>
      <c r="IO840" s="183"/>
      <c r="IP840" s="183"/>
      <c r="IQ840" s="183"/>
      <c r="IR840" s="183"/>
      <c r="IS840" s="183"/>
      <c r="IT840" s="183"/>
      <c r="IU840" s="183"/>
      <c r="IV840" s="183"/>
      <c r="IW840" s="183"/>
      <c r="IX840" s="183"/>
      <c r="IY840" s="183"/>
      <c r="IZ840" s="183"/>
      <c r="JA840" s="183"/>
      <c r="JB840" s="183"/>
      <c r="JC840" s="183"/>
      <c r="JD840" s="183"/>
      <c r="JE840" s="183"/>
      <c r="JF840" s="183"/>
      <c r="JG840" s="183"/>
      <c r="JH840" s="183"/>
      <c r="JI840" s="183"/>
      <c r="JJ840" s="183"/>
      <c r="JK840" s="183"/>
      <c r="JL840" s="183"/>
      <c r="JM840" s="183"/>
      <c r="JN840" s="183"/>
      <c r="JO840" s="183"/>
      <c r="JP840" s="183"/>
      <c r="JQ840" s="183"/>
      <c r="JR840" s="183"/>
      <c r="JS840" s="183"/>
      <c r="JT840" s="183"/>
      <c r="JU840" s="183"/>
      <c r="JV840" s="183"/>
      <c r="JW840" s="183"/>
      <c r="JX840" s="183"/>
      <c r="JY840" s="183"/>
      <c r="JZ840" s="183"/>
      <c r="KA840" s="183"/>
      <c r="KB840" s="183"/>
      <c r="KC840" s="183"/>
      <c r="KD840" s="183"/>
      <c r="KE840" s="183"/>
      <c r="KF840" s="183"/>
      <c r="KG840" s="183"/>
      <c r="KH840" s="183"/>
      <c r="KI840" s="183"/>
      <c r="KJ840" s="183"/>
      <c r="KK840" s="183"/>
      <c r="KL840" s="183"/>
      <c r="KM840" s="183"/>
      <c r="KN840" s="183"/>
      <c r="KO840" s="183"/>
      <c r="KP840" s="183"/>
      <c r="KQ840" s="183"/>
      <c r="KR840" s="183"/>
      <c r="KS840" s="183"/>
      <c r="KT840" s="183"/>
    </row>
    <row r="841" spans="1:306">
      <c r="A841" s="662">
        <v>265</v>
      </c>
      <c r="B841" s="625" t="s">
        <v>383</v>
      </c>
      <c r="C841" s="611">
        <f>SUM(C842:C846)</f>
        <v>0</v>
      </c>
      <c r="D841" s="611">
        <f>SUM(D842:D846)</f>
        <v>0</v>
      </c>
      <c r="E841" s="611">
        <f>SUM(E842:E846)</f>
        <v>0</v>
      </c>
      <c r="F841" s="611">
        <f>SUM(F842:F846)</f>
        <v>0</v>
      </c>
      <c r="G841" s="611">
        <f t="shared" si="39"/>
        <v>0</v>
      </c>
      <c r="H841" s="183"/>
      <c r="K841" s="183"/>
      <c r="L841" s="183"/>
      <c r="M841" s="183"/>
      <c r="N841" s="183"/>
      <c r="O841" s="183"/>
      <c r="P841" s="183"/>
      <c r="Q841" s="183"/>
      <c r="R841" s="183"/>
      <c r="S841" s="183"/>
      <c r="T841" s="183"/>
      <c r="U841" s="183"/>
      <c r="V841" s="183"/>
      <c r="W841" s="183"/>
      <c r="X841" s="183"/>
      <c r="Y841" s="183"/>
      <c r="Z841" s="183"/>
      <c r="AA841" s="183"/>
      <c r="AB841" s="183"/>
      <c r="AC841" s="183"/>
      <c r="AD841" s="183"/>
      <c r="AE841" s="183"/>
      <c r="AF841" s="183"/>
      <c r="AG841" s="183"/>
      <c r="AH841" s="183"/>
      <c r="AI841" s="183"/>
      <c r="AJ841" s="183"/>
      <c r="AK841" s="183"/>
      <c r="AL841" s="183"/>
      <c r="AM841" s="183"/>
      <c r="AN841" s="183"/>
      <c r="AO841" s="183"/>
      <c r="AP841" s="183"/>
      <c r="AQ841" s="183"/>
      <c r="AR841" s="183"/>
      <c r="AS841" s="183"/>
      <c r="AT841" s="183"/>
      <c r="AU841" s="183"/>
      <c r="AV841" s="183"/>
      <c r="AW841" s="183"/>
      <c r="AX841" s="183"/>
      <c r="AY841" s="183"/>
      <c r="AZ841" s="183"/>
      <c r="BA841" s="183"/>
      <c r="BB841" s="183"/>
      <c r="BC841" s="183"/>
      <c r="BD841" s="183"/>
      <c r="BE841" s="183"/>
      <c r="BF841" s="183"/>
      <c r="BG841" s="183"/>
      <c r="BH841" s="183"/>
      <c r="BI841" s="183"/>
      <c r="BJ841" s="183"/>
      <c r="BK841" s="183"/>
      <c r="BL841" s="183"/>
      <c r="BM841" s="183"/>
      <c r="BN841" s="183"/>
      <c r="BO841" s="183"/>
      <c r="BP841" s="183"/>
      <c r="BQ841" s="183"/>
      <c r="BR841" s="183"/>
      <c r="BS841" s="183"/>
      <c r="BT841" s="183"/>
      <c r="BU841" s="183"/>
      <c r="BV841" s="183"/>
      <c r="BW841" s="183"/>
      <c r="BX841" s="183"/>
      <c r="BY841" s="183"/>
      <c r="BZ841" s="183"/>
      <c r="CA841" s="183"/>
      <c r="CB841" s="183"/>
      <c r="CC841" s="183"/>
      <c r="CD841" s="183"/>
      <c r="CE841" s="183"/>
      <c r="CF841" s="183"/>
      <c r="CG841" s="183"/>
      <c r="CH841" s="183"/>
      <c r="CI841" s="183"/>
      <c r="CJ841" s="183"/>
      <c r="CK841" s="183"/>
      <c r="CL841" s="183"/>
      <c r="CM841" s="183"/>
      <c r="CN841" s="183"/>
      <c r="CO841" s="183"/>
      <c r="CP841" s="183"/>
      <c r="CQ841" s="183"/>
      <c r="CR841" s="183"/>
      <c r="CS841" s="183"/>
      <c r="CT841" s="183"/>
      <c r="CU841" s="183"/>
      <c r="CV841" s="183"/>
      <c r="CW841" s="183"/>
      <c r="CX841" s="183"/>
      <c r="CY841" s="183"/>
      <c r="CZ841" s="183"/>
      <c r="DA841" s="183"/>
      <c r="DB841" s="183"/>
      <c r="DC841" s="183"/>
      <c r="DD841" s="183"/>
      <c r="DE841" s="183"/>
      <c r="DF841" s="183"/>
      <c r="DG841" s="183"/>
      <c r="DH841" s="183"/>
      <c r="DI841" s="183"/>
      <c r="DJ841" s="183"/>
      <c r="DK841" s="183"/>
      <c r="DL841" s="183"/>
      <c r="DM841" s="183"/>
      <c r="DN841" s="183"/>
      <c r="DO841" s="183"/>
      <c r="DP841" s="183"/>
      <c r="DQ841" s="183"/>
      <c r="DR841" s="183"/>
      <c r="DS841" s="183"/>
      <c r="DT841" s="183"/>
      <c r="DU841" s="183"/>
      <c r="DV841" s="183"/>
      <c r="DW841" s="183"/>
      <c r="DX841" s="183"/>
      <c r="DY841" s="183"/>
      <c r="DZ841" s="183"/>
      <c r="EA841" s="183"/>
      <c r="EB841" s="183"/>
      <c r="EC841" s="183"/>
      <c r="ED841" s="183"/>
      <c r="EE841" s="183"/>
      <c r="EF841" s="183"/>
      <c r="EG841" s="183"/>
      <c r="EH841" s="183"/>
      <c r="EI841" s="183"/>
      <c r="EJ841" s="183"/>
      <c r="EK841" s="183"/>
      <c r="EL841" s="183"/>
      <c r="EM841" s="183"/>
      <c r="EN841" s="183"/>
      <c r="EO841" s="183"/>
      <c r="EP841" s="183"/>
      <c r="EQ841" s="183"/>
      <c r="ER841" s="183"/>
      <c r="ES841" s="183"/>
      <c r="ET841" s="183"/>
      <c r="EU841" s="183"/>
      <c r="EV841" s="183"/>
      <c r="EW841" s="183"/>
      <c r="EX841" s="183"/>
      <c r="EY841" s="183"/>
      <c r="EZ841" s="183"/>
      <c r="FA841" s="183"/>
      <c r="FB841" s="183"/>
      <c r="FC841" s="183"/>
      <c r="FD841" s="183"/>
      <c r="FE841" s="183"/>
      <c r="FF841" s="183"/>
      <c r="FG841" s="183"/>
      <c r="FH841" s="183"/>
      <c r="FI841" s="183"/>
      <c r="FJ841" s="183"/>
      <c r="FK841" s="183"/>
      <c r="FL841" s="183"/>
      <c r="FM841" s="183"/>
      <c r="FN841" s="183"/>
      <c r="FO841" s="183"/>
      <c r="FP841" s="183"/>
      <c r="FQ841" s="183"/>
      <c r="FR841" s="183"/>
      <c r="FS841" s="183"/>
      <c r="FT841" s="183"/>
      <c r="FU841" s="183"/>
      <c r="FV841" s="183"/>
      <c r="FW841" s="183"/>
      <c r="FX841" s="183"/>
      <c r="FY841" s="183"/>
      <c r="FZ841" s="183"/>
      <c r="GA841" s="183"/>
      <c r="GB841" s="183"/>
      <c r="GC841" s="183"/>
      <c r="GD841" s="183"/>
      <c r="GE841" s="183"/>
      <c r="GF841" s="183"/>
      <c r="GG841" s="183"/>
      <c r="GH841" s="183"/>
      <c r="GI841" s="183"/>
      <c r="GJ841" s="183"/>
      <c r="GK841" s="183"/>
      <c r="GL841" s="183"/>
      <c r="GM841" s="183"/>
      <c r="GN841" s="183"/>
      <c r="GO841" s="183"/>
      <c r="GP841" s="183"/>
      <c r="GQ841" s="183"/>
      <c r="GR841" s="183"/>
      <c r="GS841" s="183"/>
      <c r="GT841" s="183"/>
      <c r="GU841" s="183"/>
      <c r="GV841" s="183"/>
      <c r="GW841" s="183"/>
      <c r="GX841" s="183"/>
      <c r="GY841" s="183"/>
      <c r="GZ841" s="183"/>
      <c r="HA841" s="183"/>
      <c r="HB841" s="183"/>
      <c r="HC841" s="183"/>
      <c r="HD841" s="183"/>
      <c r="HE841" s="183"/>
      <c r="HF841" s="183"/>
      <c r="HG841" s="183"/>
      <c r="HH841" s="183"/>
      <c r="HI841" s="183"/>
      <c r="HJ841" s="183"/>
      <c r="HK841" s="183"/>
      <c r="HL841" s="183"/>
      <c r="HM841" s="183"/>
      <c r="HN841" s="183"/>
      <c r="HO841" s="183"/>
      <c r="HP841" s="183"/>
      <c r="HQ841" s="183"/>
      <c r="HR841" s="183"/>
      <c r="HS841" s="183"/>
      <c r="HT841" s="183"/>
      <c r="HU841" s="183"/>
      <c r="HV841" s="183"/>
      <c r="HW841" s="183"/>
      <c r="HX841" s="183"/>
      <c r="HY841" s="183"/>
      <c r="HZ841" s="183"/>
      <c r="IA841" s="183"/>
      <c r="IB841" s="183"/>
      <c r="IC841" s="183"/>
      <c r="ID841" s="183"/>
      <c r="IE841" s="183"/>
      <c r="IF841" s="183"/>
      <c r="IG841" s="183"/>
      <c r="IH841" s="183"/>
      <c r="II841" s="183"/>
      <c r="IJ841" s="183"/>
      <c r="IK841" s="183"/>
      <c r="IL841" s="183"/>
      <c r="IM841" s="183"/>
      <c r="IN841" s="183"/>
      <c r="IO841" s="183"/>
      <c r="IP841" s="183"/>
      <c r="IQ841" s="183"/>
      <c r="IR841" s="183"/>
      <c r="IS841" s="183"/>
      <c r="IT841" s="183"/>
      <c r="IU841" s="183"/>
      <c r="IV841" s="183"/>
      <c r="IW841" s="183"/>
      <c r="IX841" s="183"/>
      <c r="IY841" s="183"/>
      <c r="IZ841" s="183"/>
      <c r="JA841" s="183"/>
      <c r="JB841" s="183"/>
      <c r="JC841" s="183"/>
      <c r="JD841" s="183"/>
      <c r="JE841" s="183"/>
      <c r="JF841" s="183"/>
      <c r="JG841" s="183"/>
      <c r="JH841" s="183"/>
      <c r="JI841" s="183"/>
      <c r="JJ841" s="183"/>
      <c r="JK841" s="183"/>
      <c r="JL841" s="183"/>
      <c r="JM841" s="183"/>
      <c r="JN841" s="183"/>
      <c r="JO841" s="183"/>
      <c r="JP841" s="183"/>
      <c r="JQ841" s="183"/>
      <c r="JR841" s="183"/>
      <c r="JS841" s="183"/>
      <c r="JT841" s="183"/>
      <c r="JU841" s="183"/>
      <c r="JV841" s="183"/>
      <c r="JW841" s="183"/>
      <c r="JX841" s="183"/>
      <c r="JY841" s="183"/>
      <c r="JZ841" s="183"/>
      <c r="KA841" s="183"/>
      <c r="KB841" s="183"/>
      <c r="KC841" s="183"/>
      <c r="KD841" s="183"/>
      <c r="KE841" s="183"/>
      <c r="KF841" s="183"/>
      <c r="KG841" s="183"/>
      <c r="KH841" s="183"/>
      <c r="KI841" s="183"/>
      <c r="KJ841" s="183"/>
      <c r="KK841" s="183"/>
      <c r="KL841" s="183"/>
      <c r="KM841" s="183"/>
      <c r="KN841" s="183"/>
      <c r="KO841" s="183"/>
      <c r="KP841" s="183"/>
      <c r="KQ841" s="183"/>
      <c r="KR841" s="183"/>
      <c r="KS841" s="183"/>
      <c r="KT841" s="183"/>
    </row>
    <row r="842" spans="1:306">
      <c r="A842" s="663">
        <v>2651</v>
      </c>
      <c r="B842" s="626" t="s">
        <v>226</v>
      </c>
      <c r="C842" s="620"/>
      <c r="D842" s="620"/>
      <c r="E842" s="620"/>
      <c r="F842" s="620"/>
      <c r="G842" s="611">
        <f t="shared" si="39"/>
        <v>0</v>
      </c>
      <c r="H842" s="183"/>
      <c r="K842" s="183"/>
      <c r="L842" s="183"/>
      <c r="M842" s="183"/>
      <c r="N842" s="183"/>
      <c r="O842" s="183"/>
      <c r="P842" s="183"/>
      <c r="Q842" s="183"/>
      <c r="R842" s="183"/>
      <c r="S842" s="183"/>
      <c r="T842" s="183"/>
      <c r="U842" s="183"/>
      <c r="V842" s="183"/>
      <c r="W842" s="183"/>
      <c r="X842" s="183"/>
      <c r="Y842" s="183"/>
      <c r="Z842" s="183"/>
      <c r="AA842" s="183"/>
      <c r="AB842" s="183"/>
      <c r="AC842" s="183"/>
      <c r="AD842" s="183"/>
      <c r="AE842" s="183"/>
      <c r="AF842" s="183"/>
      <c r="AG842" s="183"/>
      <c r="AH842" s="183"/>
      <c r="AI842" s="183"/>
      <c r="AJ842" s="183"/>
      <c r="AK842" s="183"/>
      <c r="AL842" s="183"/>
      <c r="AM842" s="183"/>
      <c r="AN842" s="183"/>
      <c r="AO842" s="183"/>
      <c r="AP842" s="183"/>
      <c r="AQ842" s="183"/>
      <c r="AR842" s="183"/>
      <c r="AS842" s="183"/>
      <c r="AT842" s="183"/>
      <c r="AU842" s="183"/>
      <c r="AV842" s="183"/>
      <c r="AW842" s="183"/>
      <c r="AX842" s="183"/>
      <c r="AY842" s="183"/>
      <c r="AZ842" s="183"/>
      <c r="BA842" s="183"/>
      <c r="BB842" s="183"/>
      <c r="BC842" s="183"/>
      <c r="BD842" s="183"/>
      <c r="BE842" s="183"/>
      <c r="BF842" s="183"/>
      <c r="BG842" s="183"/>
      <c r="BH842" s="183"/>
      <c r="BI842" s="183"/>
      <c r="BJ842" s="183"/>
      <c r="BK842" s="183"/>
      <c r="BL842" s="183"/>
      <c r="BM842" s="183"/>
      <c r="BN842" s="183"/>
      <c r="BO842" s="183"/>
      <c r="BP842" s="183"/>
      <c r="BQ842" s="183"/>
      <c r="BR842" s="183"/>
      <c r="BS842" s="183"/>
      <c r="BT842" s="183"/>
      <c r="BU842" s="183"/>
      <c r="BV842" s="183"/>
      <c r="BW842" s="183"/>
      <c r="BX842" s="183"/>
      <c r="BY842" s="183"/>
      <c r="BZ842" s="183"/>
      <c r="CA842" s="183"/>
      <c r="CB842" s="183"/>
      <c r="CC842" s="183"/>
      <c r="CD842" s="183"/>
      <c r="CE842" s="183"/>
      <c r="CF842" s="183"/>
      <c r="CG842" s="183"/>
      <c r="CH842" s="183"/>
      <c r="CI842" s="183"/>
      <c r="CJ842" s="183"/>
      <c r="CK842" s="183"/>
      <c r="CL842" s="183"/>
      <c r="CM842" s="183"/>
      <c r="CN842" s="183"/>
      <c r="CO842" s="183"/>
      <c r="CP842" s="183"/>
      <c r="CQ842" s="183"/>
      <c r="CR842" s="183"/>
      <c r="CS842" s="183"/>
      <c r="CT842" s="183"/>
      <c r="CU842" s="183"/>
      <c r="CV842" s="183"/>
      <c r="CW842" s="183"/>
      <c r="CX842" s="183"/>
      <c r="CY842" s="183"/>
      <c r="CZ842" s="183"/>
      <c r="DA842" s="183"/>
      <c r="DB842" s="183"/>
      <c r="DC842" s="183"/>
      <c r="DD842" s="183"/>
      <c r="DE842" s="183"/>
      <c r="DF842" s="183"/>
      <c r="DG842" s="183"/>
      <c r="DH842" s="183"/>
      <c r="DI842" s="183"/>
      <c r="DJ842" s="183"/>
      <c r="DK842" s="183"/>
      <c r="DL842" s="183"/>
      <c r="DM842" s="183"/>
      <c r="DN842" s="183"/>
      <c r="DO842" s="183"/>
      <c r="DP842" s="183"/>
      <c r="DQ842" s="183"/>
      <c r="DR842" s="183"/>
      <c r="DS842" s="183"/>
      <c r="DT842" s="183"/>
      <c r="DU842" s="183"/>
      <c r="DV842" s="183"/>
      <c r="DW842" s="183"/>
      <c r="DX842" s="183"/>
      <c r="DY842" s="183"/>
      <c r="DZ842" s="183"/>
      <c r="EA842" s="183"/>
      <c r="EB842" s="183"/>
      <c r="EC842" s="183"/>
      <c r="ED842" s="183"/>
      <c r="EE842" s="183"/>
      <c r="EF842" s="183"/>
      <c r="EG842" s="183"/>
      <c r="EH842" s="183"/>
      <c r="EI842" s="183"/>
      <c r="EJ842" s="183"/>
      <c r="EK842" s="183"/>
      <c r="EL842" s="183"/>
      <c r="EM842" s="183"/>
      <c r="EN842" s="183"/>
      <c r="EO842" s="183"/>
      <c r="EP842" s="183"/>
      <c r="EQ842" s="183"/>
      <c r="ER842" s="183"/>
      <c r="ES842" s="183"/>
      <c r="ET842" s="183"/>
      <c r="EU842" s="183"/>
      <c r="EV842" s="183"/>
      <c r="EW842" s="183"/>
      <c r="EX842" s="183"/>
      <c r="EY842" s="183"/>
      <c r="EZ842" s="183"/>
      <c r="FA842" s="183"/>
      <c r="FB842" s="183"/>
      <c r="FC842" s="183"/>
      <c r="FD842" s="183"/>
      <c r="FE842" s="183"/>
      <c r="FF842" s="183"/>
      <c r="FG842" s="183"/>
      <c r="FH842" s="183"/>
      <c r="FI842" s="183"/>
      <c r="FJ842" s="183"/>
      <c r="FK842" s="183"/>
      <c r="FL842" s="183"/>
      <c r="FM842" s="183"/>
      <c r="FN842" s="183"/>
      <c r="FO842" s="183"/>
      <c r="FP842" s="183"/>
      <c r="FQ842" s="183"/>
      <c r="FR842" s="183"/>
      <c r="FS842" s="183"/>
      <c r="FT842" s="183"/>
      <c r="FU842" s="183"/>
      <c r="FV842" s="183"/>
      <c r="FW842" s="183"/>
      <c r="FX842" s="183"/>
      <c r="FY842" s="183"/>
      <c r="FZ842" s="183"/>
      <c r="GA842" s="183"/>
      <c r="GB842" s="183"/>
      <c r="GC842" s="183"/>
      <c r="GD842" s="183"/>
      <c r="GE842" s="183"/>
      <c r="GF842" s="183"/>
      <c r="GG842" s="183"/>
      <c r="GH842" s="183"/>
      <c r="GI842" s="183"/>
      <c r="GJ842" s="183"/>
      <c r="GK842" s="183"/>
      <c r="GL842" s="183"/>
      <c r="GM842" s="183"/>
      <c r="GN842" s="183"/>
      <c r="GO842" s="183"/>
      <c r="GP842" s="183"/>
      <c r="GQ842" s="183"/>
      <c r="GR842" s="183"/>
      <c r="GS842" s="183"/>
      <c r="GT842" s="183"/>
      <c r="GU842" s="183"/>
      <c r="GV842" s="183"/>
      <c r="GW842" s="183"/>
      <c r="GX842" s="183"/>
      <c r="GY842" s="183"/>
      <c r="GZ842" s="183"/>
      <c r="HA842" s="183"/>
      <c r="HB842" s="183"/>
      <c r="HC842" s="183"/>
      <c r="HD842" s="183"/>
      <c r="HE842" s="183"/>
      <c r="HF842" s="183"/>
      <c r="HG842" s="183"/>
      <c r="HH842" s="183"/>
      <c r="HI842" s="183"/>
      <c r="HJ842" s="183"/>
      <c r="HK842" s="183"/>
      <c r="HL842" s="183"/>
      <c r="HM842" s="183"/>
      <c r="HN842" s="183"/>
      <c r="HO842" s="183"/>
      <c r="HP842" s="183"/>
      <c r="HQ842" s="183"/>
      <c r="HR842" s="183"/>
      <c r="HS842" s="183"/>
      <c r="HT842" s="183"/>
      <c r="HU842" s="183"/>
      <c r="HV842" s="183"/>
      <c r="HW842" s="183"/>
      <c r="HX842" s="183"/>
      <c r="HY842" s="183"/>
      <c r="HZ842" s="183"/>
      <c r="IA842" s="183"/>
      <c r="IB842" s="183"/>
      <c r="IC842" s="183"/>
      <c r="ID842" s="183"/>
      <c r="IE842" s="183"/>
      <c r="IF842" s="183"/>
      <c r="IG842" s="183"/>
      <c r="IH842" s="183"/>
      <c r="II842" s="183"/>
      <c r="IJ842" s="183"/>
      <c r="IK842" s="183"/>
      <c r="IL842" s="183"/>
      <c r="IM842" s="183"/>
      <c r="IN842" s="183"/>
      <c r="IO842" s="183"/>
      <c r="IP842" s="183"/>
      <c r="IQ842" s="183"/>
      <c r="IR842" s="183"/>
      <c r="IS842" s="183"/>
      <c r="IT842" s="183"/>
      <c r="IU842" s="183"/>
      <c r="IV842" s="183"/>
      <c r="IW842" s="183"/>
      <c r="IX842" s="183"/>
      <c r="IY842" s="183"/>
      <c r="IZ842" s="183"/>
      <c r="JA842" s="183"/>
      <c r="JB842" s="183"/>
      <c r="JC842" s="183"/>
      <c r="JD842" s="183"/>
      <c r="JE842" s="183"/>
      <c r="JF842" s="183"/>
      <c r="JG842" s="183"/>
      <c r="JH842" s="183"/>
      <c r="JI842" s="183"/>
      <c r="JJ842" s="183"/>
      <c r="JK842" s="183"/>
      <c r="JL842" s="183"/>
      <c r="JM842" s="183"/>
      <c r="JN842" s="183"/>
      <c r="JO842" s="183"/>
      <c r="JP842" s="183"/>
      <c r="JQ842" s="183"/>
      <c r="JR842" s="183"/>
      <c r="JS842" s="183"/>
      <c r="JT842" s="183"/>
      <c r="JU842" s="183"/>
      <c r="JV842" s="183"/>
      <c r="JW842" s="183"/>
      <c r="JX842" s="183"/>
      <c r="JY842" s="183"/>
      <c r="JZ842" s="183"/>
      <c r="KA842" s="183"/>
      <c r="KB842" s="183"/>
      <c r="KC842" s="183"/>
      <c r="KD842" s="183"/>
      <c r="KE842" s="183"/>
      <c r="KF842" s="183"/>
      <c r="KG842" s="183"/>
      <c r="KH842" s="183"/>
      <c r="KI842" s="183"/>
      <c r="KJ842" s="183"/>
      <c r="KK842" s="183"/>
      <c r="KL842" s="183"/>
      <c r="KM842" s="183"/>
      <c r="KN842" s="183"/>
      <c r="KO842" s="183"/>
      <c r="KP842" s="183"/>
      <c r="KQ842" s="183"/>
      <c r="KR842" s="183"/>
      <c r="KS842" s="183"/>
      <c r="KT842" s="183"/>
    </row>
    <row r="843" spans="1:306">
      <c r="A843" s="663">
        <v>2652</v>
      </c>
      <c r="B843" s="626" t="s">
        <v>227</v>
      </c>
      <c r="C843" s="620"/>
      <c r="D843" s="620"/>
      <c r="E843" s="620"/>
      <c r="F843" s="620"/>
      <c r="G843" s="611">
        <f t="shared" si="39"/>
        <v>0</v>
      </c>
      <c r="H843" s="183"/>
      <c r="K843" s="183"/>
      <c r="L843" s="183"/>
      <c r="M843" s="183"/>
      <c r="N843" s="183"/>
      <c r="O843" s="183"/>
      <c r="P843" s="183"/>
      <c r="Q843" s="183"/>
      <c r="R843" s="183"/>
      <c r="S843" s="183"/>
      <c r="T843" s="183"/>
      <c r="U843" s="183"/>
      <c r="V843" s="183"/>
      <c r="W843" s="183"/>
      <c r="X843" s="183"/>
      <c r="Y843" s="183"/>
      <c r="Z843" s="183"/>
      <c r="AA843" s="183"/>
      <c r="AB843" s="183"/>
      <c r="AC843" s="183"/>
      <c r="AD843" s="183"/>
      <c r="AE843" s="183"/>
      <c r="AF843" s="183"/>
      <c r="AG843" s="183"/>
      <c r="AH843" s="183"/>
      <c r="AI843" s="183"/>
      <c r="AJ843" s="183"/>
      <c r="AK843" s="183"/>
      <c r="AL843" s="183"/>
      <c r="AM843" s="183"/>
      <c r="AN843" s="183"/>
      <c r="AO843" s="183"/>
      <c r="AP843" s="183"/>
      <c r="AQ843" s="183"/>
      <c r="AR843" s="183"/>
      <c r="AS843" s="183"/>
      <c r="AT843" s="183"/>
      <c r="AU843" s="183"/>
      <c r="AV843" s="183"/>
      <c r="AW843" s="183"/>
      <c r="AX843" s="183"/>
      <c r="AY843" s="183"/>
      <c r="AZ843" s="183"/>
      <c r="BA843" s="183"/>
      <c r="BB843" s="183"/>
      <c r="BC843" s="183"/>
      <c r="BD843" s="183"/>
      <c r="BE843" s="183"/>
      <c r="BF843" s="183"/>
      <c r="BG843" s="183"/>
      <c r="BH843" s="183"/>
      <c r="BI843" s="183"/>
      <c r="BJ843" s="183"/>
      <c r="BK843" s="183"/>
      <c r="BL843" s="183"/>
      <c r="BM843" s="183"/>
      <c r="BN843" s="183"/>
      <c r="BO843" s="183"/>
      <c r="BP843" s="183"/>
      <c r="BQ843" s="183"/>
      <c r="BR843" s="183"/>
      <c r="BS843" s="183"/>
      <c r="BT843" s="183"/>
      <c r="BU843" s="183"/>
      <c r="BV843" s="183"/>
      <c r="BW843" s="183"/>
      <c r="BX843" s="183"/>
      <c r="BY843" s="183"/>
      <c r="BZ843" s="183"/>
      <c r="CA843" s="183"/>
      <c r="CB843" s="183"/>
      <c r="CC843" s="183"/>
      <c r="CD843" s="183"/>
      <c r="CE843" s="183"/>
      <c r="CF843" s="183"/>
      <c r="CG843" s="183"/>
      <c r="CH843" s="183"/>
      <c r="CI843" s="183"/>
      <c r="CJ843" s="183"/>
      <c r="CK843" s="183"/>
      <c r="CL843" s="183"/>
      <c r="CM843" s="183"/>
      <c r="CN843" s="183"/>
      <c r="CO843" s="183"/>
      <c r="CP843" s="183"/>
      <c r="CQ843" s="183"/>
      <c r="CR843" s="183"/>
      <c r="CS843" s="183"/>
      <c r="CT843" s="183"/>
      <c r="CU843" s="183"/>
      <c r="CV843" s="183"/>
      <c r="CW843" s="183"/>
      <c r="CX843" s="183"/>
      <c r="CY843" s="183"/>
      <c r="CZ843" s="183"/>
      <c r="DA843" s="183"/>
      <c r="DB843" s="183"/>
      <c r="DC843" s="183"/>
      <c r="DD843" s="183"/>
      <c r="DE843" s="183"/>
      <c r="DF843" s="183"/>
      <c r="DG843" s="183"/>
      <c r="DH843" s="183"/>
      <c r="DI843" s="183"/>
      <c r="DJ843" s="183"/>
      <c r="DK843" s="183"/>
      <c r="DL843" s="183"/>
      <c r="DM843" s="183"/>
      <c r="DN843" s="183"/>
      <c r="DO843" s="183"/>
      <c r="DP843" s="183"/>
      <c r="DQ843" s="183"/>
      <c r="DR843" s="183"/>
      <c r="DS843" s="183"/>
      <c r="DT843" s="183"/>
      <c r="DU843" s="183"/>
      <c r="DV843" s="183"/>
      <c r="DW843" s="183"/>
      <c r="DX843" s="183"/>
      <c r="DY843" s="183"/>
      <c r="DZ843" s="183"/>
      <c r="EA843" s="183"/>
      <c r="EB843" s="183"/>
      <c r="EC843" s="183"/>
      <c r="ED843" s="183"/>
      <c r="EE843" s="183"/>
      <c r="EF843" s="183"/>
      <c r="EG843" s="183"/>
      <c r="EH843" s="183"/>
      <c r="EI843" s="183"/>
      <c r="EJ843" s="183"/>
      <c r="EK843" s="183"/>
      <c r="EL843" s="183"/>
      <c r="EM843" s="183"/>
      <c r="EN843" s="183"/>
      <c r="EO843" s="183"/>
      <c r="EP843" s="183"/>
      <c r="EQ843" s="183"/>
      <c r="ER843" s="183"/>
      <c r="ES843" s="183"/>
      <c r="ET843" s="183"/>
      <c r="EU843" s="183"/>
      <c r="EV843" s="183"/>
      <c r="EW843" s="183"/>
      <c r="EX843" s="183"/>
      <c r="EY843" s="183"/>
      <c r="EZ843" s="183"/>
      <c r="FA843" s="183"/>
      <c r="FB843" s="183"/>
      <c r="FC843" s="183"/>
      <c r="FD843" s="183"/>
      <c r="FE843" s="183"/>
      <c r="FF843" s="183"/>
      <c r="FG843" s="183"/>
      <c r="FH843" s="183"/>
      <c r="FI843" s="183"/>
      <c r="FJ843" s="183"/>
      <c r="FK843" s="183"/>
      <c r="FL843" s="183"/>
      <c r="FM843" s="183"/>
      <c r="FN843" s="183"/>
      <c r="FO843" s="183"/>
      <c r="FP843" s="183"/>
      <c r="FQ843" s="183"/>
      <c r="FR843" s="183"/>
      <c r="FS843" s="183"/>
      <c r="FT843" s="183"/>
      <c r="FU843" s="183"/>
      <c r="FV843" s="183"/>
      <c r="FW843" s="183"/>
      <c r="FX843" s="183"/>
      <c r="FY843" s="183"/>
      <c r="FZ843" s="183"/>
      <c r="GA843" s="183"/>
      <c r="GB843" s="183"/>
      <c r="GC843" s="183"/>
      <c r="GD843" s="183"/>
      <c r="GE843" s="183"/>
      <c r="GF843" s="183"/>
      <c r="GG843" s="183"/>
      <c r="GH843" s="183"/>
      <c r="GI843" s="183"/>
      <c r="GJ843" s="183"/>
      <c r="GK843" s="183"/>
      <c r="GL843" s="183"/>
      <c r="GM843" s="183"/>
      <c r="GN843" s="183"/>
      <c r="GO843" s="183"/>
      <c r="GP843" s="183"/>
      <c r="GQ843" s="183"/>
      <c r="GR843" s="183"/>
      <c r="GS843" s="183"/>
      <c r="GT843" s="183"/>
      <c r="GU843" s="183"/>
      <c r="GV843" s="183"/>
      <c r="GW843" s="183"/>
      <c r="GX843" s="183"/>
      <c r="GY843" s="183"/>
      <c r="GZ843" s="183"/>
      <c r="HA843" s="183"/>
      <c r="HB843" s="183"/>
      <c r="HC843" s="183"/>
      <c r="HD843" s="183"/>
      <c r="HE843" s="183"/>
      <c r="HF843" s="183"/>
      <c r="HG843" s="183"/>
      <c r="HH843" s="183"/>
      <c r="HI843" s="183"/>
      <c r="HJ843" s="183"/>
      <c r="HK843" s="183"/>
      <c r="HL843" s="183"/>
      <c r="HM843" s="183"/>
      <c r="HN843" s="183"/>
      <c r="HO843" s="183"/>
      <c r="HP843" s="183"/>
      <c r="HQ843" s="183"/>
      <c r="HR843" s="183"/>
      <c r="HS843" s="183"/>
      <c r="HT843" s="183"/>
      <c r="HU843" s="183"/>
      <c r="HV843" s="183"/>
      <c r="HW843" s="183"/>
      <c r="HX843" s="183"/>
      <c r="HY843" s="183"/>
      <c r="HZ843" s="183"/>
      <c r="IA843" s="183"/>
      <c r="IB843" s="183"/>
      <c r="IC843" s="183"/>
      <c r="ID843" s="183"/>
      <c r="IE843" s="183"/>
      <c r="IF843" s="183"/>
      <c r="IG843" s="183"/>
      <c r="IH843" s="183"/>
      <c r="II843" s="183"/>
      <c r="IJ843" s="183"/>
      <c r="IK843" s="183"/>
      <c r="IL843" s="183"/>
      <c r="IM843" s="183"/>
      <c r="IN843" s="183"/>
      <c r="IO843" s="183"/>
      <c r="IP843" s="183"/>
      <c r="IQ843" s="183"/>
      <c r="IR843" s="183"/>
      <c r="IS843" s="183"/>
      <c r="IT843" s="183"/>
      <c r="IU843" s="183"/>
      <c r="IV843" s="183"/>
      <c r="IW843" s="183"/>
      <c r="IX843" s="183"/>
      <c r="IY843" s="183"/>
      <c r="IZ843" s="183"/>
      <c r="JA843" s="183"/>
      <c r="JB843" s="183"/>
      <c r="JC843" s="183"/>
      <c r="JD843" s="183"/>
      <c r="JE843" s="183"/>
      <c r="JF843" s="183"/>
      <c r="JG843" s="183"/>
      <c r="JH843" s="183"/>
      <c r="JI843" s="183"/>
      <c r="JJ843" s="183"/>
      <c r="JK843" s="183"/>
      <c r="JL843" s="183"/>
      <c r="JM843" s="183"/>
      <c r="JN843" s="183"/>
      <c r="JO843" s="183"/>
      <c r="JP843" s="183"/>
      <c r="JQ843" s="183"/>
      <c r="JR843" s="183"/>
      <c r="JS843" s="183"/>
      <c r="JT843" s="183"/>
      <c r="JU843" s="183"/>
      <c r="JV843" s="183"/>
      <c r="JW843" s="183"/>
      <c r="JX843" s="183"/>
      <c r="JY843" s="183"/>
      <c r="JZ843" s="183"/>
      <c r="KA843" s="183"/>
      <c r="KB843" s="183"/>
      <c r="KC843" s="183"/>
      <c r="KD843" s="183"/>
      <c r="KE843" s="183"/>
      <c r="KF843" s="183"/>
      <c r="KG843" s="183"/>
      <c r="KH843" s="183"/>
      <c r="KI843" s="183"/>
      <c r="KJ843" s="183"/>
      <c r="KK843" s="183"/>
      <c r="KL843" s="183"/>
      <c r="KM843" s="183"/>
      <c r="KN843" s="183"/>
      <c r="KO843" s="183"/>
      <c r="KP843" s="183"/>
      <c r="KQ843" s="183"/>
      <c r="KR843" s="183"/>
      <c r="KS843" s="183"/>
      <c r="KT843" s="183"/>
    </row>
    <row r="844" spans="1:306">
      <c r="A844" s="663">
        <v>2653</v>
      </c>
      <c r="B844" s="626" t="s">
        <v>228</v>
      </c>
      <c r="C844" s="620"/>
      <c r="D844" s="620"/>
      <c r="E844" s="620"/>
      <c r="F844" s="620"/>
      <c r="G844" s="611">
        <f t="shared" si="39"/>
        <v>0</v>
      </c>
      <c r="H844" s="183"/>
      <c r="K844" s="183"/>
      <c r="L844" s="183"/>
      <c r="M844" s="183"/>
      <c r="N844" s="183"/>
      <c r="O844" s="183"/>
      <c r="P844" s="183"/>
      <c r="Q844" s="183"/>
      <c r="R844" s="183"/>
      <c r="S844" s="183"/>
      <c r="T844" s="183"/>
      <c r="U844" s="183"/>
      <c r="V844" s="183"/>
      <c r="W844" s="183"/>
      <c r="X844" s="183"/>
      <c r="Y844" s="183"/>
      <c r="Z844" s="183"/>
      <c r="AA844" s="183"/>
      <c r="AB844" s="183"/>
      <c r="AC844" s="183"/>
      <c r="AD844" s="183"/>
      <c r="AE844" s="183"/>
      <c r="AF844" s="183"/>
      <c r="AG844" s="183"/>
      <c r="AH844" s="183"/>
      <c r="AI844" s="183"/>
      <c r="AJ844" s="183"/>
      <c r="AK844" s="183"/>
      <c r="AL844" s="183"/>
      <c r="AM844" s="183"/>
      <c r="AN844" s="183"/>
      <c r="AO844" s="183"/>
      <c r="AP844" s="183"/>
      <c r="AQ844" s="183"/>
      <c r="AR844" s="183"/>
      <c r="AS844" s="183"/>
      <c r="AT844" s="183"/>
      <c r="AU844" s="183"/>
      <c r="AV844" s="183"/>
      <c r="AW844" s="183"/>
      <c r="AX844" s="183"/>
      <c r="AY844" s="183"/>
      <c r="AZ844" s="183"/>
      <c r="BA844" s="183"/>
      <c r="BB844" s="183"/>
      <c r="BC844" s="183"/>
      <c r="BD844" s="183"/>
      <c r="BE844" s="183"/>
      <c r="BF844" s="183"/>
      <c r="BG844" s="183"/>
      <c r="BH844" s="183"/>
      <c r="BI844" s="183"/>
      <c r="BJ844" s="183"/>
      <c r="BK844" s="183"/>
      <c r="BL844" s="183"/>
      <c r="BM844" s="183"/>
      <c r="BN844" s="183"/>
      <c r="BO844" s="183"/>
      <c r="BP844" s="183"/>
      <c r="BQ844" s="183"/>
      <c r="BR844" s="183"/>
      <c r="BS844" s="183"/>
      <c r="BT844" s="183"/>
      <c r="BU844" s="183"/>
      <c r="BV844" s="183"/>
      <c r="BW844" s="183"/>
      <c r="BX844" s="183"/>
      <c r="BY844" s="183"/>
      <c r="BZ844" s="183"/>
      <c r="CA844" s="183"/>
      <c r="CB844" s="183"/>
      <c r="CC844" s="183"/>
      <c r="CD844" s="183"/>
      <c r="CE844" s="183"/>
      <c r="CF844" s="183"/>
      <c r="CG844" s="183"/>
      <c r="CH844" s="183"/>
      <c r="CI844" s="183"/>
      <c r="CJ844" s="183"/>
      <c r="CK844" s="183"/>
      <c r="CL844" s="183"/>
      <c r="CM844" s="183"/>
      <c r="CN844" s="183"/>
      <c r="CO844" s="183"/>
      <c r="CP844" s="183"/>
      <c r="CQ844" s="183"/>
      <c r="CR844" s="183"/>
      <c r="CS844" s="183"/>
      <c r="CT844" s="183"/>
      <c r="CU844" s="183"/>
      <c r="CV844" s="183"/>
      <c r="CW844" s="183"/>
      <c r="CX844" s="183"/>
      <c r="CY844" s="183"/>
      <c r="CZ844" s="183"/>
      <c r="DA844" s="183"/>
      <c r="DB844" s="183"/>
      <c r="DC844" s="183"/>
      <c r="DD844" s="183"/>
      <c r="DE844" s="183"/>
      <c r="DF844" s="183"/>
      <c r="DG844" s="183"/>
      <c r="DH844" s="183"/>
      <c r="DI844" s="183"/>
      <c r="DJ844" s="183"/>
      <c r="DK844" s="183"/>
      <c r="DL844" s="183"/>
      <c r="DM844" s="183"/>
      <c r="DN844" s="183"/>
      <c r="DO844" s="183"/>
      <c r="DP844" s="183"/>
      <c r="DQ844" s="183"/>
      <c r="DR844" s="183"/>
      <c r="DS844" s="183"/>
      <c r="DT844" s="183"/>
      <c r="DU844" s="183"/>
      <c r="DV844" s="183"/>
      <c r="DW844" s="183"/>
      <c r="DX844" s="183"/>
      <c r="DY844" s="183"/>
      <c r="DZ844" s="183"/>
      <c r="EA844" s="183"/>
      <c r="EB844" s="183"/>
      <c r="EC844" s="183"/>
      <c r="ED844" s="183"/>
      <c r="EE844" s="183"/>
      <c r="EF844" s="183"/>
      <c r="EG844" s="183"/>
      <c r="EH844" s="183"/>
      <c r="EI844" s="183"/>
      <c r="EJ844" s="183"/>
      <c r="EK844" s="183"/>
      <c r="EL844" s="183"/>
      <c r="EM844" s="183"/>
      <c r="EN844" s="183"/>
      <c r="EO844" s="183"/>
      <c r="EP844" s="183"/>
      <c r="EQ844" s="183"/>
      <c r="ER844" s="183"/>
      <c r="ES844" s="183"/>
      <c r="ET844" s="183"/>
      <c r="EU844" s="183"/>
      <c r="EV844" s="183"/>
      <c r="EW844" s="183"/>
      <c r="EX844" s="183"/>
      <c r="EY844" s="183"/>
      <c r="EZ844" s="183"/>
      <c r="FA844" s="183"/>
      <c r="FB844" s="183"/>
      <c r="FC844" s="183"/>
      <c r="FD844" s="183"/>
      <c r="FE844" s="183"/>
      <c r="FF844" s="183"/>
      <c r="FG844" s="183"/>
      <c r="FH844" s="183"/>
      <c r="FI844" s="183"/>
      <c r="FJ844" s="183"/>
      <c r="FK844" s="183"/>
      <c r="FL844" s="183"/>
      <c r="FM844" s="183"/>
      <c r="FN844" s="183"/>
      <c r="FO844" s="183"/>
      <c r="FP844" s="183"/>
      <c r="FQ844" s="183"/>
      <c r="FR844" s="183"/>
      <c r="FS844" s="183"/>
      <c r="FT844" s="183"/>
      <c r="FU844" s="183"/>
      <c r="FV844" s="183"/>
      <c r="FW844" s="183"/>
      <c r="FX844" s="183"/>
      <c r="FY844" s="183"/>
      <c r="FZ844" s="183"/>
      <c r="GA844" s="183"/>
      <c r="GB844" s="183"/>
      <c r="GC844" s="183"/>
      <c r="GD844" s="183"/>
      <c r="GE844" s="183"/>
      <c r="GF844" s="183"/>
      <c r="GG844" s="183"/>
      <c r="GH844" s="183"/>
      <c r="GI844" s="183"/>
      <c r="GJ844" s="183"/>
      <c r="GK844" s="183"/>
      <c r="GL844" s="183"/>
      <c r="GM844" s="183"/>
      <c r="GN844" s="183"/>
      <c r="GO844" s="183"/>
      <c r="GP844" s="183"/>
      <c r="GQ844" s="183"/>
      <c r="GR844" s="183"/>
      <c r="GS844" s="183"/>
      <c r="GT844" s="183"/>
      <c r="GU844" s="183"/>
      <c r="GV844" s="183"/>
      <c r="GW844" s="183"/>
      <c r="GX844" s="183"/>
      <c r="GY844" s="183"/>
      <c r="GZ844" s="183"/>
      <c r="HA844" s="183"/>
      <c r="HB844" s="183"/>
      <c r="HC844" s="183"/>
      <c r="HD844" s="183"/>
      <c r="HE844" s="183"/>
      <c r="HF844" s="183"/>
      <c r="HG844" s="183"/>
      <c r="HH844" s="183"/>
      <c r="HI844" s="183"/>
      <c r="HJ844" s="183"/>
      <c r="HK844" s="183"/>
      <c r="HL844" s="183"/>
      <c r="HM844" s="183"/>
      <c r="HN844" s="183"/>
      <c r="HO844" s="183"/>
      <c r="HP844" s="183"/>
      <c r="HQ844" s="183"/>
      <c r="HR844" s="183"/>
      <c r="HS844" s="183"/>
      <c r="HT844" s="183"/>
      <c r="HU844" s="183"/>
      <c r="HV844" s="183"/>
      <c r="HW844" s="183"/>
      <c r="HX844" s="183"/>
      <c r="HY844" s="183"/>
      <c r="HZ844" s="183"/>
      <c r="IA844" s="183"/>
      <c r="IB844" s="183"/>
      <c r="IC844" s="183"/>
      <c r="ID844" s="183"/>
      <c r="IE844" s="183"/>
      <c r="IF844" s="183"/>
      <c r="IG844" s="183"/>
      <c r="IH844" s="183"/>
      <c r="II844" s="183"/>
      <c r="IJ844" s="183"/>
      <c r="IK844" s="183"/>
      <c r="IL844" s="183"/>
      <c r="IM844" s="183"/>
      <c r="IN844" s="183"/>
      <c r="IO844" s="183"/>
      <c r="IP844" s="183"/>
      <c r="IQ844" s="183"/>
      <c r="IR844" s="183"/>
      <c r="IS844" s="183"/>
      <c r="IT844" s="183"/>
      <c r="IU844" s="183"/>
      <c r="IV844" s="183"/>
      <c r="IW844" s="183"/>
      <c r="IX844" s="183"/>
      <c r="IY844" s="183"/>
      <c r="IZ844" s="183"/>
      <c r="JA844" s="183"/>
      <c r="JB844" s="183"/>
      <c r="JC844" s="183"/>
      <c r="JD844" s="183"/>
      <c r="JE844" s="183"/>
      <c r="JF844" s="183"/>
      <c r="JG844" s="183"/>
      <c r="JH844" s="183"/>
      <c r="JI844" s="183"/>
      <c r="JJ844" s="183"/>
      <c r="JK844" s="183"/>
      <c r="JL844" s="183"/>
      <c r="JM844" s="183"/>
      <c r="JN844" s="183"/>
      <c r="JO844" s="183"/>
      <c r="JP844" s="183"/>
      <c r="JQ844" s="183"/>
      <c r="JR844" s="183"/>
      <c r="JS844" s="183"/>
      <c r="JT844" s="183"/>
      <c r="JU844" s="183"/>
      <c r="JV844" s="183"/>
      <c r="JW844" s="183"/>
      <c r="JX844" s="183"/>
      <c r="JY844" s="183"/>
      <c r="JZ844" s="183"/>
      <c r="KA844" s="183"/>
      <c r="KB844" s="183"/>
      <c r="KC844" s="183"/>
      <c r="KD844" s="183"/>
      <c r="KE844" s="183"/>
      <c r="KF844" s="183"/>
      <c r="KG844" s="183"/>
      <c r="KH844" s="183"/>
      <c r="KI844" s="183"/>
      <c r="KJ844" s="183"/>
      <c r="KK844" s="183"/>
      <c r="KL844" s="183"/>
      <c r="KM844" s="183"/>
      <c r="KN844" s="183"/>
      <c r="KO844" s="183"/>
      <c r="KP844" s="183"/>
      <c r="KQ844" s="183"/>
      <c r="KR844" s="183"/>
      <c r="KS844" s="183"/>
      <c r="KT844" s="183"/>
    </row>
    <row r="845" spans="1:306">
      <c r="A845" s="663">
        <v>2657</v>
      </c>
      <c r="B845" s="626" t="s">
        <v>229</v>
      </c>
      <c r="C845" s="620"/>
      <c r="D845" s="620"/>
      <c r="E845" s="620"/>
      <c r="F845" s="620"/>
      <c r="G845" s="611">
        <f t="shared" si="39"/>
        <v>0</v>
      </c>
      <c r="H845" s="183"/>
      <c r="K845" s="183"/>
      <c r="L845" s="183"/>
      <c r="M845" s="183"/>
      <c r="N845" s="183"/>
      <c r="O845" s="183"/>
      <c r="P845" s="183"/>
      <c r="Q845" s="183"/>
      <c r="R845" s="183"/>
      <c r="S845" s="183"/>
      <c r="T845" s="183"/>
      <c r="U845" s="183"/>
      <c r="V845" s="183"/>
      <c r="W845" s="183"/>
      <c r="X845" s="183"/>
      <c r="Y845" s="183"/>
      <c r="Z845" s="183"/>
      <c r="AA845" s="183"/>
      <c r="AB845" s="183"/>
      <c r="AC845" s="183"/>
      <c r="AD845" s="183"/>
      <c r="AE845" s="183"/>
      <c r="AF845" s="183"/>
      <c r="AG845" s="183"/>
      <c r="AH845" s="183"/>
      <c r="AI845" s="183"/>
      <c r="AJ845" s="183"/>
      <c r="AK845" s="183"/>
      <c r="AL845" s="183"/>
      <c r="AM845" s="183"/>
      <c r="AN845" s="183"/>
      <c r="AO845" s="183"/>
      <c r="AP845" s="183"/>
      <c r="AQ845" s="183"/>
      <c r="AR845" s="183"/>
      <c r="AS845" s="183"/>
      <c r="AT845" s="183"/>
      <c r="AU845" s="183"/>
      <c r="AV845" s="183"/>
      <c r="AW845" s="183"/>
      <c r="AX845" s="183"/>
      <c r="AY845" s="183"/>
      <c r="AZ845" s="183"/>
      <c r="BA845" s="183"/>
      <c r="BB845" s="183"/>
      <c r="BC845" s="183"/>
      <c r="BD845" s="183"/>
      <c r="BE845" s="183"/>
      <c r="BF845" s="183"/>
      <c r="BG845" s="183"/>
      <c r="BH845" s="183"/>
      <c r="BI845" s="183"/>
      <c r="BJ845" s="183"/>
      <c r="BK845" s="183"/>
      <c r="BL845" s="183"/>
      <c r="BM845" s="183"/>
      <c r="BN845" s="183"/>
      <c r="BO845" s="183"/>
      <c r="BP845" s="183"/>
      <c r="BQ845" s="183"/>
      <c r="BR845" s="183"/>
      <c r="BS845" s="183"/>
      <c r="BT845" s="183"/>
      <c r="BU845" s="183"/>
      <c r="BV845" s="183"/>
      <c r="BW845" s="183"/>
      <c r="BX845" s="183"/>
      <c r="BY845" s="183"/>
      <c r="BZ845" s="183"/>
      <c r="CA845" s="183"/>
      <c r="CB845" s="183"/>
      <c r="CC845" s="183"/>
      <c r="CD845" s="183"/>
      <c r="CE845" s="183"/>
      <c r="CF845" s="183"/>
      <c r="CG845" s="183"/>
      <c r="CH845" s="183"/>
      <c r="CI845" s="183"/>
      <c r="CJ845" s="183"/>
      <c r="CK845" s="183"/>
      <c r="CL845" s="183"/>
      <c r="CM845" s="183"/>
      <c r="CN845" s="183"/>
      <c r="CO845" s="183"/>
      <c r="CP845" s="183"/>
      <c r="CQ845" s="183"/>
      <c r="CR845" s="183"/>
      <c r="CS845" s="183"/>
      <c r="CT845" s="183"/>
      <c r="CU845" s="183"/>
      <c r="CV845" s="183"/>
      <c r="CW845" s="183"/>
      <c r="CX845" s="183"/>
      <c r="CY845" s="183"/>
      <c r="CZ845" s="183"/>
      <c r="DA845" s="183"/>
      <c r="DB845" s="183"/>
      <c r="DC845" s="183"/>
      <c r="DD845" s="183"/>
      <c r="DE845" s="183"/>
      <c r="DF845" s="183"/>
      <c r="DG845" s="183"/>
      <c r="DH845" s="183"/>
      <c r="DI845" s="183"/>
      <c r="DJ845" s="183"/>
      <c r="DK845" s="183"/>
      <c r="DL845" s="183"/>
      <c r="DM845" s="183"/>
      <c r="DN845" s="183"/>
      <c r="DO845" s="183"/>
      <c r="DP845" s="183"/>
      <c r="DQ845" s="183"/>
      <c r="DR845" s="183"/>
      <c r="DS845" s="183"/>
      <c r="DT845" s="183"/>
      <c r="DU845" s="183"/>
      <c r="DV845" s="183"/>
      <c r="DW845" s="183"/>
      <c r="DX845" s="183"/>
      <c r="DY845" s="183"/>
      <c r="DZ845" s="183"/>
      <c r="EA845" s="183"/>
      <c r="EB845" s="183"/>
      <c r="EC845" s="183"/>
      <c r="ED845" s="183"/>
      <c r="EE845" s="183"/>
      <c r="EF845" s="183"/>
      <c r="EG845" s="183"/>
      <c r="EH845" s="183"/>
      <c r="EI845" s="183"/>
      <c r="EJ845" s="183"/>
      <c r="EK845" s="183"/>
      <c r="EL845" s="183"/>
      <c r="EM845" s="183"/>
      <c r="EN845" s="183"/>
      <c r="EO845" s="183"/>
      <c r="EP845" s="183"/>
      <c r="EQ845" s="183"/>
      <c r="ER845" s="183"/>
      <c r="ES845" s="183"/>
      <c r="ET845" s="183"/>
      <c r="EU845" s="183"/>
      <c r="EV845" s="183"/>
      <c r="EW845" s="183"/>
      <c r="EX845" s="183"/>
      <c r="EY845" s="183"/>
      <c r="EZ845" s="183"/>
      <c r="FA845" s="183"/>
      <c r="FB845" s="183"/>
      <c r="FC845" s="183"/>
      <c r="FD845" s="183"/>
      <c r="FE845" s="183"/>
      <c r="FF845" s="183"/>
      <c r="FG845" s="183"/>
      <c r="FH845" s="183"/>
      <c r="FI845" s="183"/>
      <c r="FJ845" s="183"/>
      <c r="FK845" s="183"/>
      <c r="FL845" s="183"/>
      <c r="FM845" s="183"/>
      <c r="FN845" s="183"/>
      <c r="FO845" s="183"/>
      <c r="FP845" s="183"/>
      <c r="FQ845" s="183"/>
      <c r="FR845" s="183"/>
      <c r="FS845" s="183"/>
      <c r="FT845" s="183"/>
      <c r="FU845" s="183"/>
      <c r="FV845" s="183"/>
      <c r="FW845" s="183"/>
      <c r="FX845" s="183"/>
      <c r="FY845" s="183"/>
      <c r="FZ845" s="183"/>
      <c r="GA845" s="183"/>
      <c r="GB845" s="183"/>
      <c r="GC845" s="183"/>
      <c r="GD845" s="183"/>
      <c r="GE845" s="183"/>
      <c r="GF845" s="183"/>
      <c r="GG845" s="183"/>
      <c r="GH845" s="183"/>
      <c r="GI845" s="183"/>
      <c r="GJ845" s="183"/>
      <c r="GK845" s="183"/>
      <c r="GL845" s="183"/>
      <c r="GM845" s="183"/>
      <c r="GN845" s="183"/>
      <c r="GO845" s="183"/>
      <c r="GP845" s="183"/>
      <c r="GQ845" s="183"/>
      <c r="GR845" s="183"/>
      <c r="GS845" s="183"/>
      <c r="GT845" s="183"/>
      <c r="GU845" s="183"/>
      <c r="GV845" s="183"/>
      <c r="GW845" s="183"/>
      <c r="GX845" s="183"/>
      <c r="GY845" s="183"/>
      <c r="GZ845" s="183"/>
      <c r="HA845" s="183"/>
      <c r="HB845" s="183"/>
      <c r="HC845" s="183"/>
      <c r="HD845" s="183"/>
      <c r="HE845" s="183"/>
      <c r="HF845" s="183"/>
      <c r="HG845" s="183"/>
      <c r="HH845" s="183"/>
      <c r="HI845" s="183"/>
      <c r="HJ845" s="183"/>
      <c r="HK845" s="183"/>
      <c r="HL845" s="183"/>
      <c r="HM845" s="183"/>
      <c r="HN845" s="183"/>
      <c r="HO845" s="183"/>
      <c r="HP845" s="183"/>
      <c r="HQ845" s="183"/>
      <c r="HR845" s="183"/>
      <c r="HS845" s="183"/>
      <c r="HT845" s="183"/>
      <c r="HU845" s="183"/>
      <c r="HV845" s="183"/>
      <c r="HW845" s="183"/>
      <c r="HX845" s="183"/>
      <c r="HY845" s="183"/>
      <c r="HZ845" s="183"/>
      <c r="IA845" s="183"/>
      <c r="IB845" s="183"/>
      <c r="IC845" s="183"/>
      <c r="ID845" s="183"/>
      <c r="IE845" s="183"/>
      <c r="IF845" s="183"/>
      <c r="IG845" s="183"/>
      <c r="IH845" s="183"/>
      <c r="II845" s="183"/>
      <c r="IJ845" s="183"/>
      <c r="IK845" s="183"/>
      <c r="IL845" s="183"/>
      <c r="IM845" s="183"/>
      <c r="IN845" s="183"/>
      <c r="IO845" s="183"/>
      <c r="IP845" s="183"/>
      <c r="IQ845" s="183"/>
      <c r="IR845" s="183"/>
      <c r="IS845" s="183"/>
      <c r="IT845" s="183"/>
      <c r="IU845" s="183"/>
      <c r="IV845" s="183"/>
      <c r="IW845" s="183"/>
      <c r="IX845" s="183"/>
      <c r="IY845" s="183"/>
      <c r="IZ845" s="183"/>
      <c r="JA845" s="183"/>
      <c r="JB845" s="183"/>
      <c r="JC845" s="183"/>
      <c r="JD845" s="183"/>
      <c r="JE845" s="183"/>
      <c r="JF845" s="183"/>
      <c r="JG845" s="183"/>
      <c r="JH845" s="183"/>
      <c r="JI845" s="183"/>
      <c r="JJ845" s="183"/>
      <c r="JK845" s="183"/>
      <c r="JL845" s="183"/>
      <c r="JM845" s="183"/>
      <c r="JN845" s="183"/>
      <c r="JO845" s="183"/>
      <c r="JP845" s="183"/>
      <c r="JQ845" s="183"/>
      <c r="JR845" s="183"/>
      <c r="JS845" s="183"/>
      <c r="JT845" s="183"/>
      <c r="JU845" s="183"/>
      <c r="JV845" s="183"/>
      <c r="JW845" s="183"/>
      <c r="JX845" s="183"/>
      <c r="JY845" s="183"/>
      <c r="JZ845" s="183"/>
      <c r="KA845" s="183"/>
      <c r="KB845" s="183"/>
      <c r="KC845" s="183"/>
      <c r="KD845" s="183"/>
      <c r="KE845" s="183"/>
      <c r="KF845" s="183"/>
      <c r="KG845" s="183"/>
      <c r="KH845" s="183"/>
      <c r="KI845" s="183"/>
      <c r="KJ845" s="183"/>
      <c r="KK845" s="183"/>
      <c r="KL845" s="183"/>
      <c r="KM845" s="183"/>
      <c r="KN845" s="183"/>
      <c r="KO845" s="183"/>
      <c r="KP845" s="183"/>
      <c r="KQ845" s="183"/>
      <c r="KR845" s="183"/>
      <c r="KS845" s="183"/>
      <c r="KT845" s="183"/>
    </row>
    <row r="846" spans="1:306">
      <c r="A846" s="663">
        <v>2659</v>
      </c>
      <c r="B846" s="626" t="s">
        <v>376</v>
      </c>
      <c r="C846" s="611">
        <f>SUM(C847:C850)</f>
        <v>0</v>
      </c>
      <c r="D846" s="611">
        <f>SUM(D847:D850)</f>
        <v>0</v>
      </c>
      <c r="E846" s="611">
        <f>SUM(E847:E850)</f>
        <v>0</v>
      </c>
      <c r="F846" s="611">
        <f>SUM(F847:F850)</f>
        <v>0</v>
      </c>
      <c r="G846" s="611">
        <f t="shared" si="39"/>
        <v>0</v>
      </c>
      <c r="H846" s="183"/>
      <c r="K846" s="183"/>
      <c r="L846" s="183"/>
      <c r="M846" s="183"/>
      <c r="N846" s="183"/>
      <c r="O846" s="183"/>
      <c r="P846" s="183"/>
      <c r="Q846" s="183"/>
      <c r="R846" s="183"/>
      <c r="S846" s="183"/>
      <c r="T846" s="183"/>
      <c r="U846" s="183"/>
      <c r="V846" s="183"/>
      <c r="W846" s="183"/>
      <c r="X846" s="183"/>
      <c r="Y846" s="183"/>
      <c r="Z846" s="183"/>
      <c r="AA846" s="183"/>
      <c r="AB846" s="183"/>
      <c r="AC846" s="183"/>
      <c r="AD846" s="183"/>
      <c r="AE846" s="183"/>
      <c r="AF846" s="183"/>
      <c r="AG846" s="183"/>
      <c r="AH846" s="183"/>
      <c r="AI846" s="183"/>
      <c r="AJ846" s="183"/>
      <c r="AK846" s="183"/>
      <c r="AL846" s="183"/>
      <c r="AM846" s="183"/>
      <c r="AN846" s="183"/>
      <c r="AO846" s="183"/>
      <c r="AP846" s="183"/>
      <c r="AQ846" s="183"/>
      <c r="AR846" s="183"/>
      <c r="AS846" s="183"/>
      <c r="AT846" s="183"/>
      <c r="AU846" s="183"/>
      <c r="AV846" s="183"/>
      <c r="AW846" s="183"/>
      <c r="AX846" s="183"/>
      <c r="AY846" s="183"/>
      <c r="AZ846" s="183"/>
      <c r="BA846" s="183"/>
      <c r="BB846" s="183"/>
      <c r="BC846" s="183"/>
      <c r="BD846" s="183"/>
      <c r="BE846" s="183"/>
      <c r="BF846" s="183"/>
      <c r="BG846" s="183"/>
      <c r="BH846" s="183"/>
      <c r="BI846" s="183"/>
      <c r="BJ846" s="183"/>
      <c r="BK846" s="183"/>
      <c r="BL846" s="183"/>
      <c r="BM846" s="183"/>
      <c r="BN846" s="183"/>
      <c r="BO846" s="183"/>
      <c r="BP846" s="183"/>
      <c r="BQ846" s="183"/>
      <c r="BR846" s="183"/>
      <c r="BS846" s="183"/>
      <c r="BT846" s="183"/>
      <c r="BU846" s="183"/>
      <c r="BV846" s="183"/>
      <c r="BW846" s="183"/>
      <c r="BX846" s="183"/>
      <c r="BY846" s="183"/>
      <c r="BZ846" s="183"/>
      <c r="CA846" s="183"/>
      <c r="CB846" s="183"/>
      <c r="CC846" s="183"/>
      <c r="CD846" s="183"/>
      <c r="CE846" s="183"/>
      <c r="CF846" s="183"/>
      <c r="CG846" s="183"/>
      <c r="CH846" s="183"/>
      <c r="CI846" s="183"/>
      <c r="CJ846" s="183"/>
      <c r="CK846" s="183"/>
      <c r="CL846" s="183"/>
      <c r="CM846" s="183"/>
      <c r="CN846" s="183"/>
      <c r="CO846" s="183"/>
      <c r="CP846" s="183"/>
      <c r="CQ846" s="183"/>
      <c r="CR846" s="183"/>
      <c r="CS846" s="183"/>
      <c r="CT846" s="183"/>
      <c r="CU846" s="183"/>
      <c r="CV846" s="183"/>
      <c r="CW846" s="183"/>
      <c r="CX846" s="183"/>
      <c r="CY846" s="183"/>
      <c r="CZ846" s="183"/>
      <c r="DA846" s="183"/>
      <c r="DB846" s="183"/>
      <c r="DC846" s="183"/>
      <c r="DD846" s="183"/>
      <c r="DE846" s="183"/>
      <c r="DF846" s="183"/>
      <c r="DG846" s="183"/>
      <c r="DH846" s="183"/>
      <c r="DI846" s="183"/>
      <c r="DJ846" s="183"/>
      <c r="DK846" s="183"/>
      <c r="DL846" s="183"/>
      <c r="DM846" s="183"/>
      <c r="DN846" s="183"/>
      <c r="DO846" s="183"/>
      <c r="DP846" s="183"/>
      <c r="DQ846" s="183"/>
      <c r="DR846" s="183"/>
      <c r="DS846" s="183"/>
      <c r="DT846" s="183"/>
      <c r="DU846" s="183"/>
      <c r="DV846" s="183"/>
      <c r="DW846" s="183"/>
      <c r="DX846" s="183"/>
      <c r="DY846" s="183"/>
      <c r="DZ846" s="183"/>
      <c r="EA846" s="183"/>
      <c r="EB846" s="183"/>
      <c r="EC846" s="183"/>
      <c r="ED846" s="183"/>
      <c r="EE846" s="183"/>
      <c r="EF846" s="183"/>
      <c r="EG846" s="183"/>
      <c r="EH846" s="183"/>
      <c r="EI846" s="183"/>
      <c r="EJ846" s="183"/>
      <c r="EK846" s="183"/>
      <c r="EL846" s="183"/>
      <c r="EM846" s="183"/>
      <c r="EN846" s="183"/>
      <c r="EO846" s="183"/>
      <c r="EP846" s="183"/>
      <c r="EQ846" s="183"/>
      <c r="ER846" s="183"/>
      <c r="ES846" s="183"/>
      <c r="ET846" s="183"/>
      <c r="EU846" s="183"/>
      <c r="EV846" s="183"/>
      <c r="EW846" s="183"/>
      <c r="EX846" s="183"/>
      <c r="EY846" s="183"/>
      <c r="EZ846" s="183"/>
      <c r="FA846" s="183"/>
      <c r="FB846" s="183"/>
      <c r="FC846" s="183"/>
      <c r="FD846" s="183"/>
      <c r="FE846" s="183"/>
      <c r="FF846" s="183"/>
      <c r="FG846" s="183"/>
      <c r="FH846" s="183"/>
      <c r="FI846" s="183"/>
      <c r="FJ846" s="183"/>
      <c r="FK846" s="183"/>
      <c r="FL846" s="183"/>
      <c r="FM846" s="183"/>
      <c r="FN846" s="183"/>
      <c r="FO846" s="183"/>
      <c r="FP846" s="183"/>
      <c r="FQ846" s="183"/>
      <c r="FR846" s="183"/>
      <c r="FS846" s="183"/>
      <c r="FT846" s="183"/>
      <c r="FU846" s="183"/>
      <c r="FV846" s="183"/>
      <c r="FW846" s="183"/>
      <c r="FX846" s="183"/>
      <c r="FY846" s="183"/>
      <c r="FZ846" s="183"/>
      <c r="GA846" s="183"/>
      <c r="GB846" s="183"/>
      <c r="GC846" s="183"/>
      <c r="GD846" s="183"/>
      <c r="GE846" s="183"/>
      <c r="GF846" s="183"/>
      <c r="GG846" s="183"/>
      <c r="GH846" s="183"/>
      <c r="GI846" s="183"/>
      <c r="GJ846" s="183"/>
      <c r="GK846" s="183"/>
      <c r="GL846" s="183"/>
      <c r="GM846" s="183"/>
      <c r="GN846" s="183"/>
      <c r="GO846" s="183"/>
      <c r="GP846" s="183"/>
      <c r="GQ846" s="183"/>
      <c r="GR846" s="183"/>
      <c r="GS846" s="183"/>
      <c r="GT846" s="183"/>
      <c r="GU846" s="183"/>
      <c r="GV846" s="183"/>
      <c r="GW846" s="183"/>
      <c r="GX846" s="183"/>
      <c r="GY846" s="183"/>
      <c r="GZ846" s="183"/>
      <c r="HA846" s="183"/>
      <c r="HB846" s="183"/>
      <c r="HC846" s="183"/>
      <c r="HD846" s="183"/>
      <c r="HE846" s="183"/>
      <c r="HF846" s="183"/>
      <c r="HG846" s="183"/>
      <c r="HH846" s="183"/>
      <c r="HI846" s="183"/>
      <c r="HJ846" s="183"/>
      <c r="HK846" s="183"/>
      <c r="HL846" s="183"/>
      <c r="HM846" s="183"/>
      <c r="HN846" s="183"/>
      <c r="HO846" s="183"/>
      <c r="HP846" s="183"/>
      <c r="HQ846" s="183"/>
      <c r="HR846" s="183"/>
      <c r="HS846" s="183"/>
      <c r="HT846" s="183"/>
      <c r="HU846" s="183"/>
      <c r="HV846" s="183"/>
      <c r="HW846" s="183"/>
      <c r="HX846" s="183"/>
      <c r="HY846" s="183"/>
      <c r="HZ846" s="183"/>
      <c r="IA846" s="183"/>
      <c r="IB846" s="183"/>
      <c r="IC846" s="183"/>
      <c r="ID846" s="183"/>
      <c r="IE846" s="183"/>
      <c r="IF846" s="183"/>
      <c r="IG846" s="183"/>
      <c r="IH846" s="183"/>
      <c r="II846" s="183"/>
      <c r="IJ846" s="183"/>
      <c r="IK846" s="183"/>
      <c r="IL846" s="183"/>
      <c r="IM846" s="183"/>
      <c r="IN846" s="183"/>
      <c r="IO846" s="183"/>
      <c r="IP846" s="183"/>
      <c r="IQ846" s="183"/>
      <c r="IR846" s="183"/>
      <c r="IS846" s="183"/>
      <c r="IT846" s="183"/>
      <c r="IU846" s="183"/>
      <c r="IV846" s="183"/>
      <c r="IW846" s="183"/>
      <c r="IX846" s="183"/>
      <c r="IY846" s="183"/>
      <c r="IZ846" s="183"/>
      <c r="JA846" s="183"/>
      <c r="JB846" s="183"/>
      <c r="JC846" s="183"/>
      <c r="JD846" s="183"/>
      <c r="JE846" s="183"/>
      <c r="JF846" s="183"/>
      <c r="JG846" s="183"/>
      <c r="JH846" s="183"/>
      <c r="JI846" s="183"/>
      <c r="JJ846" s="183"/>
      <c r="JK846" s="183"/>
      <c r="JL846" s="183"/>
      <c r="JM846" s="183"/>
      <c r="JN846" s="183"/>
      <c r="JO846" s="183"/>
      <c r="JP846" s="183"/>
      <c r="JQ846" s="183"/>
      <c r="JR846" s="183"/>
      <c r="JS846" s="183"/>
      <c r="JT846" s="183"/>
      <c r="JU846" s="183"/>
      <c r="JV846" s="183"/>
      <c r="JW846" s="183"/>
      <c r="JX846" s="183"/>
      <c r="JY846" s="183"/>
      <c r="JZ846" s="183"/>
      <c r="KA846" s="183"/>
      <c r="KB846" s="183"/>
      <c r="KC846" s="183"/>
      <c r="KD846" s="183"/>
      <c r="KE846" s="183"/>
      <c r="KF846" s="183"/>
      <c r="KG846" s="183"/>
      <c r="KH846" s="183"/>
      <c r="KI846" s="183"/>
      <c r="KJ846" s="183"/>
      <c r="KK846" s="183"/>
      <c r="KL846" s="183"/>
      <c r="KM846" s="183"/>
      <c r="KN846" s="183"/>
      <c r="KO846" s="183"/>
      <c r="KP846" s="183"/>
      <c r="KQ846" s="183"/>
      <c r="KR846" s="183"/>
      <c r="KS846" s="183"/>
      <c r="KT846" s="183"/>
    </row>
    <row r="847" spans="1:306">
      <c r="A847" s="663">
        <v>26591</v>
      </c>
      <c r="B847" s="626" t="s">
        <v>221</v>
      </c>
      <c r="C847" s="620"/>
      <c r="D847" s="620"/>
      <c r="E847" s="620"/>
      <c r="F847" s="620"/>
      <c r="G847" s="611">
        <f t="shared" si="39"/>
        <v>0</v>
      </c>
      <c r="H847" s="183"/>
      <c r="K847" s="183"/>
      <c r="L847" s="183"/>
      <c r="M847" s="183"/>
      <c r="N847" s="183"/>
      <c r="O847" s="183"/>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Q847" s="183"/>
      <c r="BR847" s="183"/>
      <c r="BS847" s="183"/>
      <c r="BT847" s="183"/>
      <c r="BU847" s="183"/>
      <c r="BV847" s="183"/>
      <c r="BW847" s="183"/>
      <c r="BX847" s="183"/>
      <c r="BY847" s="183"/>
      <c r="BZ847" s="183"/>
      <c r="CA847" s="183"/>
      <c r="CB847" s="183"/>
      <c r="CC847" s="183"/>
      <c r="CD847" s="183"/>
      <c r="CE847" s="183"/>
      <c r="CF847" s="183"/>
      <c r="CG847" s="183"/>
      <c r="CH847" s="183"/>
      <c r="CI847" s="183"/>
      <c r="CJ847" s="183"/>
      <c r="CK847" s="183"/>
      <c r="CL847" s="183"/>
      <c r="CM847" s="183"/>
      <c r="CN847" s="183"/>
      <c r="CO847" s="183"/>
      <c r="CP847" s="183"/>
      <c r="CQ847" s="183"/>
      <c r="CR847" s="183"/>
      <c r="CS847" s="183"/>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U847" s="183"/>
      <c r="EV847" s="183"/>
      <c r="EW847" s="183"/>
      <c r="EX847" s="183"/>
      <c r="EY847" s="183"/>
      <c r="EZ847" s="183"/>
      <c r="FA847" s="183"/>
      <c r="FB847" s="183"/>
      <c r="FC847" s="183"/>
      <c r="FD847" s="183"/>
      <c r="FE847" s="183"/>
      <c r="FF847" s="183"/>
      <c r="FG847" s="183"/>
      <c r="FH847" s="183"/>
      <c r="FI847" s="183"/>
      <c r="FJ847" s="183"/>
      <c r="FK847" s="183"/>
      <c r="FL847" s="183"/>
      <c r="FM847" s="183"/>
      <c r="FN847" s="183"/>
      <c r="FO847" s="183"/>
      <c r="FP847" s="183"/>
      <c r="FQ847" s="183"/>
      <c r="FR847" s="183"/>
      <c r="FS847" s="183"/>
      <c r="FT847" s="183"/>
      <c r="FU847" s="183"/>
      <c r="FV847" s="183"/>
      <c r="FW847" s="183"/>
      <c r="FX847" s="183"/>
      <c r="FY847" s="183"/>
      <c r="FZ847" s="183"/>
      <c r="GA847" s="183"/>
      <c r="GB847" s="183"/>
      <c r="GC847" s="183"/>
      <c r="GD847" s="183"/>
      <c r="GE847" s="183"/>
      <c r="GF847" s="183"/>
      <c r="GG847" s="183"/>
      <c r="GH847" s="183"/>
      <c r="GI847" s="183"/>
      <c r="GJ847" s="183"/>
      <c r="GK847" s="183"/>
      <c r="GL847" s="183"/>
      <c r="GM847" s="183"/>
      <c r="GN847" s="183"/>
      <c r="GO847" s="183"/>
      <c r="GP847" s="183"/>
      <c r="GQ847" s="183"/>
      <c r="GR847" s="183"/>
      <c r="GS847" s="183"/>
      <c r="GT847" s="183"/>
      <c r="GU847" s="183"/>
      <c r="GV847" s="183"/>
      <c r="GW847" s="183"/>
      <c r="GX847" s="183"/>
      <c r="GY847" s="183"/>
      <c r="GZ847" s="183"/>
      <c r="HA847" s="183"/>
      <c r="HB847" s="183"/>
      <c r="HC847" s="183"/>
      <c r="HD847" s="183"/>
      <c r="HE847" s="183"/>
      <c r="HF847" s="183"/>
      <c r="HG847" s="183"/>
      <c r="HH847" s="183"/>
      <c r="HI847" s="183"/>
      <c r="HJ847" s="183"/>
      <c r="HK847" s="183"/>
      <c r="HL847" s="183"/>
      <c r="HM847" s="183"/>
      <c r="HN847" s="183"/>
      <c r="HO847" s="183"/>
      <c r="HP847" s="183"/>
      <c r="HQ847" s="183"/>
      <c r="HR847" s="183"/>
      <c r="HS847" s="183"/>
      <c r="HT847" s="183"/>
      <c r="HU847" s="183"/>
      <c r="HV847" s="183"/>
      <c r="HW847" s="183"/>
      <c r="HX847" s="183"/>
      <c r="HY847" s="183"/>
      <c r="HZ847" s="183"/>
      <c r="IA847" s="183"/>
      <c r="IB847" s="183"/>
      <c r="IC847" s="183"/>
      <c r="ID847" s="183"/>
      <c r="IE847" s="183"/>
      <c r="IF847" s="183"/>
      <c r="IG847" s="183"/>
      <c r="IH847" s="183"/>
      <c r="II847" s="183"/>
      <c r="IJ847" s="183"/>
      <c r="IK847" s="183"/>
      <c r="IL847" s="183"/>
      <c r="IM847" s="183"/>
      <c r="IN847" s="183"/>
      <c r="IO847" s="183"/>
      <c r="IP847" s="183"/>
      <c r="IQ847" s="183"/>
      <c r="IR847" s="183"/>
      <c r="IS847" s="183"/>
      <c r="IT847" s="183"/>
      <c r="IU847" s="183"/>
      <c r="IV847" s="183"/>
      <c r="IW847" s="183"/>
      <c r="IX847" s="183"/>
      <c r="IY847" s="183"/>
      <c r="IZ847" s="183"/>
      <c r="JA847" s="183"/>
      <c r="JB847" s="183"/>
      <c r="JC847" s="183"/>
      <c r="JD847" s="183"/>
      <c r="JE847" s="183"/>
      <c r="JF847" s="183"/>
      <c r="JG847" s="183"/>
      <c r="JH847" s="183"/>
      <c r="JI847" s="183"/>
      <c r="JJ847" s="183"/>
      <c r="JK847" s="183"/>
      <c r="JL847" s="183"/>
      <c r="JM847" s="183"/>
      <c r="JN847" s="183"/>
      <c r="JO847" s="183"/>
      <c r="JP847" s="183"/>
      <c r="JQ847" s="183"/>
      <c r="JR847" s="183"/>
      <c r="JS847" s="183"/>
      <c r="JT847" s="183"/>
      <c r="JU847" s="183"/>
      <c r="JV847" s="183"/>
      <c r="JW847" s="183"/>
      <c r="JX847" s="183"/>
      <c r="JY847" s="183"/>
      <c r="JZ847" s="183"/>
      <c r="KA847" s="183"/>
      <c r="KB847" s="183"/>
      <c r="KC847" s="183"/>
      <c r="KD847" s="183"/>
      <c r="KE847" s="183"/>
      <c r="KF847" s="183"/>
      <c r="KG847" s="183"/>
      <c r="KH847" s="183"/>
      <c r="KI847" s="183"/>
      <c r="KJ847" s="183"/>
      <c r="KK847" s="183"/>
      <c r="KL847" s="183"/>
      <c r="KM847" s="183"/>
      <c r="KN847" s="183"/>
      <c r="KO847" s="183"/>
      <c r="KP847" s="183"/>
      <c r="KQ847" s="183"/>
      <c r="KR847" s="183"/>
      <c r="KS847" s="183"/>
      <c r="KT847" s="183"/>
    </row>
    <row r="848" spans="1:306">
      <c r="A848" s="663">
        <v>26592</v>
      </c>
      <c r="B848" s="626" t="s">
        <v>222</v>
      </c>
      <c r="C848" s="620"/>
      <c r="D848" s="620"/>
      <c r="E848" s="620"/>
      <c r="F848" s="620"/>
      <c r="G848" s="611">
        <f t="shared" si="39"/>
        <v>0</v>
      </c>
      <c r="H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BQ848" s="183"/>
      <c r="BR848" s="183"/>
      <c r="BS848" s="183"/>
      <c r="BT848" s="183"/>
      <c r="BU848" s="183"/>
      <c r="BV848" s="183"/>
      <c r="BW848" s="183"/>
      <c r="BX848" s="183"/>
      <c r="BY848" s="183"/>
      <c r="BZ848" s="183"/>
      <c r="CA848" s="183"/>
      <c r="CB848" s="183"/>
      <c r="CC848" s="183"/>
      <c r="CD848" s="183"/>
      <c r="CE848" s="183"/>
      <c r="CF848" s="183"/>
      <c r="CG848" s="183"/>
      <c r="CH848" s="183"/>
      <c r="CI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c r="EU848" s="183"/>
      <c r="EV848" s="183"/>
      <c r="EW848" s="183"/>
      <c r="EX848" s="183"/>
      <c r="EY848" s="183"/>
      <c r="EZ848" s="183"/>
      <c r="FA848" s="183"/>
      <c r="FB848" s="183"/>
      <c r="FC848" s="183"/>
      <c r="FD848" s="183"/>
      <c r="FE848" s="183"/>
      <c r="FF848" s="183"/>
      <c r="FG848" s="183"/>
      <c r="FH848" s="183"/>
      <c r="FI848" s="183"/>
      <c r="FJ848" s="183"/>
      <c r="FK848" s="183"/>
      <c r="FL848" s="183"/>
      <c r="FM848" s="183"/>
      <c r="FN848" s="183"/>
      <c r="FO848" s="183"/>
      <c r="FP848" s="183"/>
      <c r="FQ848" s="183"/>
      <c r="FR848" s="183"/>
      <c r="FS848" s="183"/>
      <c r="FT848" s="183"/>
      <c r="FU848" s="183"/>
      <c r="FV848" s="183"/>
      <c r="FW848" s="183"/>
      <c r="FX848" s="183"/>
      <c r="FY848" s="183"/>
      <c r="FZ848" s="183"/>
      <c r="GA848" s="183"/>
      <c r="GB848" s="183"/>
      <c r="GC848" s="183"/>
      <c r="GD848" s="183"/>
      <c r="GE848" s="183"/>
      <c r="GF848" s="183"/>
      <c r="GG848" s="183"/>
      <c r="GH848" s="183"/>
      <c r="GI848" s="183"/>
      <c r="GJ848" s="183"/>
      <c r="GK848" s="183"/>
      <c r="GL848" s="183"/>
      <c r="GM848" s="183"/>
      <c r="GN848" s="183"/>
      <c r="GO848" s="183"/>
      <c r="GP848" s="183"/>
      <c r="GQ848" s="183"/>
      <c r="GR848" s="183"/>
      <c r="GS848" s="183"/>
      <c r="GT848" s="183"/>
      <c r="GU848" s="183"/>
      <c r="GV848" s="183"/>
      <c r="GW848" s="183"/>
      <c r="GX848" s="183"/>
      <c r="GY848" s="183"/>
      <c r="GZ848" s="183"/>
      <c r="HA848" s="183"/>
      <c r="HB848" s="183"/>
      <c r="HC848" s="183"/>
      <c r="HD848" s="183"/>
      <c r="HE848" s="183"/>
      <c r="HF848" s="183"/>
      <c r="HG848" s="183"/>
      <c r="HH848" s="183"/>
      <c r="HI848" s="183"/>
      <c r="HJ848" s="183"/>
      <c r="HK848" s="183"/>
      <c r="HL848" s="183"/>
      <c r="HM848" s="183"/>
      <c r="HN848" s="183"/>
      <c r="HO848" s="183"/>
      <c r="HP848" s="183"/>
      <c r="HQ848" s="183"/>
      <c r="HR848" s="183"/>
      <c r="HS848" s="183"/>
      <c r="HT848" s="183"/>
      <c r="HU848" s="183"/>
      <c r="HV848" s="183"/>
      <c r="HW848" s="183"/>
      <c r="HX848" s="183"/>
      <c r="HY848" s="183"/>
      <c r="HZ848" s="183"/>
      <c r="IA848" s="183"/>
      <c r="IB848" s="183"/>
      <c r="IC848" s="183"/>
      <c r="ID848" s="183"/>
      <c r="IE848" s="183"/>
      <c r="IF848" s="183"/>
      <c r="IG848" s="183"/>
      <c r="IH848" s="183"/>
      <c r="II848" s="183"/>
      <c r="IJ848" s="183"/>
      <c r="IK848" s="183"/>
      <c r="IL848" s="183"/>
      <c r="IM848" s="183"/>
      <c r="IN848" s="183"/>
      <c r="IO848" s="183"/>
      <c r="IP848" s="183"/>
      <c r="IQ848" s="183"/>
      <c r="IR848" s="183"/>
      <c r="IS848" s="183"/>
      <c r="IT848" s="183"/>
      <c r="IU848" s="183"/>
      <c r="IV848" s="183"/>
      <c r="IW848" s="183"/>
      <c r="IX848" s="183"/>
      <c r="IY848" s="183"/>
      <c r="IZ848" s="183"/>
      <c r="JA848" s="183"/>
      <c r="JB848" s="183"/>
      <c r="JC848" s="183"/>
      <c r="JD848" s="183"/>
      <c r="JE848" s="183"/>
      <c r="JF848" s="183"/>
      <c r="JG848" s="183"/>
      <c r="JH848" s="183"/>
      <c r="JI848" s="183"/>
      <c r="JJ848" s="183"/>
      <c r="JK848" s="183"/>
      <c r="JL848" s="183"/>
      <c r="JM848" s="183"/>
      <c r="JN848" s="183"/>
      <c r="JO848" s="183"/>
      <c r="JP848" s="183"/>
      <c r="JQ848" s="183"/>
      <c r="JR848" s="183"/>
      <c r="JS848" s="183"/>
      <c r="JT848" s="183"/>
      <c r="JU848" s="183"/>
      <c r="JV848" s="183"/>
      <c r="JW848" s="183"/>
      <c r="JX848" s="183"/>
      <c r="JY848" s="183"/>
      <c r="JZ848" s="183"/>
      <c r="KA848" s="183"/>
      <c r="KB848" s="183"/>
      <c r="KC848" s="183"/>
      <c r="KD848" s="183"/>
      <c r="KE848" s="183"/>
      <c r="KF848" s="183"/>
      <c r="KG848" s="183"/>
      <c r="KH848" s="183"/>
      <c r="KI848" s="183"/>
      <c r="KJ848" s="183"/>
      <c r="KK848" s="183"/>
      <c r="KL848" s="183"/>
      <c r="KM848" s="183"/>
      <c r="KN848" s="183"/>
      <c r="KO848" s="183"/>
      <c r="KP848" s="183"/>
      <c r="KQ848" s="183"/>
      <c r="KR848" s="183"/>
      <c r="KS848" s="183"/>
      <c r="KT848" s="183"/>
    </row>
    <row r="849" spans="1:306">
      <c r="A849" s="663">
        <v>26593</v>
      </c>
      <c r="B849" s="626" t="s">
        <v>223</v>
      </c>
      <c r="C849" s="620"/>
      <c r="D849" s="620"/>
      <c r="E849" s="620"/>
      <c r="F849" s="620"/>
      <c r="G849" s="611">
        <f t="shared" si="39"/>
        <v>0</v>
      </c>
      <c r="H849" s="183"/>
      <c r="K849" s="183"/>
      <c r="L849" s="183"/>
      <c r="M849" s="183"/>
      <c r="N849" s="183"/>
      <c r="O849" s="183"/>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BQ849" s="183"/>
      <c r="BR849" s="183"/>
      <c r="BS849" s="183"/>
      <c r="BT849" s="183"/>
      <c r="BU849" s="183"/>
      <c r="BV849" s="183"/>
      <c r="BW849" s="183"/>
      <c r="BX849" s="183"/>
      <c r="BY849" s="183"/>
      <c r="BZ849" s="183"/>
      <c r="CA849" s="183"/>
      <c r="CB849" s="183"/>
      <c r="CC849" s="183"/>
      <c r="CD849" s="183"/>
      <c r="CE849" s="183"/>
      <c r="CF849" s="183"/>
      <c r="CG849" s="183"/>
      <c r="CH849" s="183"/>
      <c r="CI849" s="183"/>
      <c r="CJ849" s="183"/>
      <c r="CK849" s="183"/>
      <c r="CL849" s="183"/>
      <c r="CM849" s="183"/>
      <c r="CN849" s="183"/>
      <c r="CO849" s="183"/>
      <c r="CP849" s="183"/>
      <c r="CQ849" s="183"/>
      <c r="CR849" s="183"/>
      <c r="CS849" s="183"/>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c r="EU849" s="183"/>
      <c r="EV849" s="183"/>
      <c r="EW849" s="183"/>
      <c r="EX849" s="183"/>
      <c r="EY849" s="183"/>
      <c r="EZ849" s="183"/>
      <c r="FA849" s="183"/>
      <c r="FB849" s="183"/>
      <c r="FC849" s="183"/>
      <c r="FD849" s="183"/>
      <c r="FE849" s="183"/>
      <c r="FF849" s="183"/>
      <c r="FG849" s="183"/>
      <c r="FH849" s="183"/>
      <c r="FI849" s="183"/>
      <c r="FJ849" s="183"/>
      <c r="FK849" s="183"/>
      <c r="FL849" s="183"/>
      <c r="FM849" s="183"/>
      <c r="FN849" s="183"/>
      <c r="FO849" s="183"/>
      <c r="FP849" s="183"/>
      <c r="FQ849" s="183"/>
      <c r="FR849" s="183"/>
      <c r="FS849" s="183"/>
      <c r="FT849" s="183"/>
      <c r="FU849" s="183"/>
      <c r="FV849" s="183"/>
      <c r="FW849" s="183"/>
      <c r="FX849" s="183"/>
      <c r="FY849" s="183"/>
      <c r="FZ849" s="183"/>
      <c r="GA849" s="183"/>
      <c r="GB849" s="183"/>
      <c r="GC849" s="183"/>
      <c r="GD849" s="183"/>
      <c r="GE849" s="183"/>
      <c r="GF849" s="183"/>
      <c r="GG849" s="183"/>
      <c r="GH849" s="183"/>
      <c r="GI849" s="183"/>
      <c r="GJ849" s="183"/>
      <c r="GK849" s="183"/>
      <c r="GL849" s="183"/>
      <c r="GM849" s="183"/>
      <c r="GN849" s="183"/>
      <c r="GO849" s="183"/>
      <c r="GP849" s="183"/>
      <c r="GQ849" s="183"/>
      <c r="GR849" s="183"/>
      <c r="GS849" s="183"/>
      <c r="GT849" s="183"/>
      <c r="GU849" s="183"/>
      <c r="GV849" s="183"/>
      <c r="GW849" s="183"/>
      <c r="GX849" s="183"/>
      <c r="GY849" s="183"/>
      <c r="GZ849" s="183"/>
      <c r="HA849" s="183"/>
      <c r="HB849" s="183"/>
      <c r="HC849" s="183"/>
      <c r="HD849" s="183"/>
      <c r="HE849" s="183"/>
      <c r="HF849" s="183"/>
      <c r="HG849" s="183"/>
      <c r="HH849" s="183"/>
      <c r="HI849" s="183"/>
      <c r="HJ849" s="183"/>
      <c r="HK849" s="183"/>
      <c r="HL849" s="183"/>
      <c r="HM849" s="183"/>
      <c r="HN849" s="183"/>
      <c r="HO849" s="183"/>
      <c r="HP849" s="183"/>
      <c r="HQ849" s="183"/>
      <c r="HR849" s="183"/>
      <c r="HS849" s="183"/>
      <c r="HT849" s="183"/>
      <c r="HU849" s="183"/>
      <c r="HV849" s="183"/>
      <c r="HW849" s="183"/>
      <c r="HX849" s="183"/>
      <c r="HY849" s="183"/>
      <c r="HZ849" s="183"/>
      <c r="IA849" s="183"/>
      <c r="IB849" s="183"/>
      <c r="IC849" s="183"/>
      <c r="ID849" s="183"/>
      <c r="IE849" s="183"/>
      <c r="IF849" s="183"/>
      <c r="IG849" s="183"/>
      <c r="IH849" s="183"/>
      <c r="II849" s="183"/>
      <c r="IJ849" s="183"/>
      <c r="IK849" s="183"/>
      <c r="IL849" s="183"/>
      <c r="IM849" s="183"/>
      <c r="IN849" s="183"/>
      <c r="IO849" s="183"/>
      <c r="IP849" s="183"/>
      <c r="IQ849" s="183"/>
      <c r="IR849" s="183"/>
      <c r="IS849" s="183"/>
      <c r="IT849" s="183"/>
      <c r="IU849" s="183"/>
      <c r="IV849" s="183"/>
      <c r="IW849" s="183"/>
      <c r="IX849" s="183"/>
      <c r="IY849" s="183"/>
      <c r="IZ849" s="183"/>
      <c r="JA849" s="183"/>
      <c r="JB849" s="183"/>
      <c r="JC849" s="183"/>
      <c r="JD849" s="183"/>
      <c r="JE849" s="183"/>
      <c r="JF849" s="183"/>
      <c r="JG849" s="183"/>
      <c r="JH849" s="183"/>
      <c r="JI849" s="183"/>
      <c r="JJ849" s="183"/>
      <c r="JK849" s="183"/>
      <c r="JL849" s="183"/>
      <c r="JM849" s="183"/>
      <c r="JN849" s="183"/>
      <c r="JO849" s="183"/>
      <c r="JP849" s="183"/>
      <c r="JQ849" s="183"/>
      <c r="JR849" s="183"/>
      <c r="JS849" s="183"/>
      <c r="JT849" s="183"/>
      <c r="JU849" s="183"/>
      <c r="JV849" s="183"/>
      <c r="JW849" s="183"/>
      <c r="JX849" s="183"/>
      <c r="JY849" s="183"/>
      <c r="JZ849" s="183"/>
      <c r="KA849" s="183"/>
      <c r="KB849" s="183"/>
      <c r="KC849" s="183"/>
      <c r="KD849" s="183"/>
      <c r="KE849" s="183"/>
      <c r="KF849" s="183"/>
      <c r="KG849" s="183"/>
      <c r="KH849" s="183"/>
      <c r="KI849" s="183"/>
      <c r="KJ849" s="183"/>
      <c r="KK849" s="183"/>
      <c r="KL849" s="183"/>
      <c r="KM849" s="183"/>
      <c r="KN849" s="183"/>
      <c r="KO849" s="183"/>
      <c r="KP849" s="183"/>
      <c r="KQ849" s="183"/>
      <c r="KR849" s="183"/>
      <c r="KS849" s="183"/>
      <c r="KT849" s="183"/>
    </row>
    <row r="850" spans="1:306">
      <c r="A850" s="663">
        <v>26594</v>
      </c>
      <c r="B850" s="626" t="s">
        <v>224</v>
      </c>
      <c r="C850" s="620"/>
      <c r="D850" s="620"/>
      <c r="E850" s="620"/>
      <c r="F850" s="620"/>
      <c r="G850" s="611">
        <f t="shared" si="39"/>
        <v>0</v>
      </c>
      <c r="H850" s="183"/>
      <c r="K850" s="183"/>
      <c r="L850" s="183"/>
      <c r="M850" s="183"/>
      <c r="N850" s="183"/>
      <c r="O850" s="183"/>
      <c r="P850" s="183"/>
      <c r="Q850" s="183"/>
      <c r="R850" s="183"/>
      <c r="S850" s="183"/>
      <c r="T850" s="183"/>
      <c r="U850" s="183"/>
      <c r="V850" s="183"/>
      <c r="W850" s="183"/>
      <c r="X850" s="183"/>
      <c r="Y850" s="183"/>
      <c r="Z850" s="183"/>
      <c r="AA850" s="183"/>
      <c r="AB850" s="183"/>
      <c r="AC850" s="183"/>
      <c r="AD850" s="183"/>
      <c r="AE850" s="183"/>
      <c r="AF850" s="183"/>
      <c r="AG850" s="183"/>
      <c r="AH850" s="183"/>
      <c r="AI850" s="183"/>
      <c r="AJ850" s="183"/>
      <c r="AK850" s="183"/>
      <c r="AL850" s="183"/>
      <c r="AM850" s="183"/>
      <c r="AN850" s="183"/>
      <c r="AO850" s="183"/>
      <c r="AP850" s="183"/>
      <c r="AQ850" s="183"/>
      <c r="AR850" s="183"/>
      <c r="AS850" s="183"/>
      <c r="AT850" s="183"/>
      <c r="AU850" s="183"/>
      <c r="AV850" s="183"/>
      <c r="AW850" s="183"/>
      <c r="AX850" s="183"/>
      <c r="AY850" s="183"/>
      <c r="AZ850" s="183"/>
      <c r="BA850" s="183"/>
      <c r="BB850" s="183"/>
      <c r="BC850" s="183"/>
      <c r="BD850" s="183"/>
      <c r="BE850" s="183"/>
      <c r="BF850" s="183"/>
      <c r="BG850" s="183"/>
      <c r="BH850" s="183"/>
      <c r="BI850" s="183"/>
      <c r="BJ850" s="183"/>
      <c r="BK850" s="183"/>
      <c r="BL850" s="183"/>
      <c r="BM850" s="183"/>
      <c r="BN850" s="183"/>
      <c r="BO850" s="183"/>
      <c r="BP850" s="183"/>
      <c r="BQ850" s="183"/>
      <c r="BR850" s="183"/>
      <c r="BS850" s="183"/>
      <c r="BT850" s="183"/>
      <c r="BU850" s="183"/>
      <c r="BV850" s="183"/>
      <c r="BW850" s="183"/>
      <c r="BX850" s="183"/>
      <c r="BY850" s="183"/>
      <c r="BZ850" s="183"/>
      <c r="CA850" s="183"/>
      <c r="CB850" s="183"/>
      <c r="CC850" s="183"/>
      <c r="CD850" s="183"/>
      <c r="CE850" s="183"/>
      <c r="CF850" s="183"/>
      <c r="CG850" s="183"/>
      <c r="CH850" s="183"/>
      <c r="CI850" s="183"/>
      <c r="CJ850" s="183"/>
      <c r="CK850" s="183"/>
      <c r="CL850" s="183"/>
      <c r="CM850" s="183"/>
      <c r="CN850" s="183"/>
      <c r="CO850" s="183"/>
      <c r="CP850" s="183"/>
      <c r="CQ850" s="183"/>
      <c r="CR850" s="183"/>
      <c r="CS850" s="183"/>
      <c r="CT850" s="183"/>
      <c r="CU850" s="183"/>
      <c r="CV850" s="183"/>
      <c r="CW850" s="183"/>
      <c r="CX850" s="183"/>
      <c r="CY850" s="183"/>
      <c r="CZ850" s="183"/>
      <c r="DA850" s="183"/>
      <c r="DB850" s="183"/>
      <c r="DC850" s="183"/>
      <c r="DD850" s="183"/>
      <c r="DE850" s="183"/>
      <c r="DF850" s="183"/>
      <c r="DG850" s="183"/>
      <c r="DH850" s="183"/>
      <c r="DI850" s="183"/>
      <c r="DJ850" s="183"/>
      <c r="DK850" s="183"/>
      <c r="DL850" s="183"/>
      <c r="DM850" s="183"/>
      <c r="DN850" s="183"/>
      <c r="DO850" s="183"/>
      <c r="DP850" s="183"/>
      <c r="DQ850" s="183"/>
      <c r="DR850" s="183"/>
      <c r="DS850" s="183"/>
      <c r="DT850" s="183"/>
      <c r="DU850" s="183"/>
      <c r="DV850" s="183"/>
      <c r="DW850" s="183"/>
      <c r="DX850" s="183"/>
      <c r="DY850" s="183"/>
      <c r="DZ850" s="183"/>
      <c r="EA850" s="183"/>
      <c r="EB850" s="183"/>
      <c r="EC850" s="183"/>
      <c r="ED850" s="183"/>
      <c r="EE850" s="183"/>
      <c r="EF850" s="183"/>
      <c r="EG850" s="183"/>
      <c r="EH850" s="183"/>
      <c r="EI850" s="183"/>
      <c r="EJ850" s="183"/>
      <c r="EK850" s="183"/>
      <c r="EL850" s="183"/>
      <c r="EM850" s="183"/>
      <c r="EN850" s="183"/>
      <c r="EO850" s="183"/>
      <c r="EP850" s="183"/>
      <c r="EQ850" s="183"/>
      <c r="ER850" s="183"/>
      <c r="ES850" s="183"/>
      <c r="ET850" s="183"/>
      <c r="EU850" s="183"/>
      <c r="EV850" s="183"/>
      <c r="EW850" s="183"/>
      <c r="EX850" s="183"/>
      <c r="EY850" s="183"/>
      <c r="EZ850" s="183"/>
      <c r="FA850" s="183"/>
      <c r="FB850" s="183"/>
      <c r="FC850" s="183"/>
      <c r="FD850" s="183"/>
      <c r="FE850" s="183"/>
      <c r="FF850" s="183"/>
      <c r="FG850" s="183"/>
      <c r="FH850" s="183"/>
      <c r="FI850" s="183"/>
      <c r="FJ850" s="183"/>
      <c r="FK850" s="183"/>
      <c r="FL850" s="183"/>
      <c r="FM850" s="183"/>
      <c r="FN850" s="183"/>
      <c r="FO850" s="183"/>
      <c r="FP850" s="183"/>
      <c r="FQ850" s="183"/>
      <c r="FR850" s="183"/>
      <c r="FS850" s="183"/>
      <c r="FT850" s="183"/>
      <c r="FU850" s="183"/>
      <c r="FV850" s="183"/>
      <c r="FW850" s="183"/>
      <c r="FX850" s="183"/>
      <c r="FY850" s="183"/>
      <c r="FZ850" s="183"/>
      <c r="GA850" s="183"/>
      <c r="GB850" s="183"/>
      <c r="GC850" s="183"/>
      <c r="GD850" s="183"/>
      <c r="GE850" s="183"/>
      <c r="GF850" s="183"/>
      <c r="GG850" s="183"/>
      <c r="GH850" s="183"/>
      <c r="GI850" s="183"/>
      <c r="GJ850" s="183"/>
      <c r="GK850" s="183"/>
      <c r="GL850" s="183"/>
      <c r="GM850" s="183"/>
      <c r="GN850" s="183"/>
      <c r="GO850" s="183"/>
      <c r="GP850" s="183"/>
      <c r="GQ850" s="183"/>
      <c r="GR850" s="183"/>
      <c r="GS850" s="183"/>
      <c r="GT850" s="183"/>
      <c r="GU850" s="183"/>
      <c r="GV850" s="183"/>
      <c r="GW850" s="183"/>
      <c r="GX850" s="183"/>
      <c r="GY850" s="183"/>
      <c r="GZ850" s="183"/>
      <c r="HA850" s="183"/>
      <c r="HB850" s="183"/>
      <c r="HC850" s="183"/>
      <c r="HD850" s="183"/>
      <c r="HE850" s="183"/>
      <c r="HF850" s="183"/>
      <c r="HG850" s="183"/>
      <c r="HH850" s="183"/>
      <c r="HI850" s="183"/>
      <c r="HJ850" s="183"/>
      <c r="HK850" s="183"/>
      <c r="HL850" s="183"/>
      <c r="HM850" s="183"/>
      <c r="HN850" s="183"/>
      <c r="HO850" s="183"/>
      <c r="HP850" s="183"/>
      <c r="HQ850" s="183"/>
      <c r="HR850" s="183"/>
      <c r="HS850" s="183"/>
      <c r="HT850" s="183"/>
      <c r="HU850" s="183"/>
      <c r="HV850" s="183"/>
      <c r="HW850" s="183"/>
      <c r="HX850" s="183"/>
      <c r="HY850" s="183"/>
      <c r="HZ850" s="183"/>
      <c r="IA850" s="183"/>
      <c r="IB850" s="183"/>
      <c r="IC850" s="183"/>
      <c r="ID850" s="183"/>
      <c r="IE850" s="183"/>
      <c r="IF850" s="183"/>
      <c r="IG850" s="183"/>
      <c r="IH850" s="183"/>
      <c r="II850" s="183"/>
      <c r="IJ850" s="183"/>
      <c r="IK850" s="183"/>
      <c r="IL850" s="183"/>
      <c r="IM850" s="183"/>
      <c r="IN850" s="183"/>
      <c r="IO850" s="183"/>
      <c r="IP850" s="183"/>
      <c r="IQ850" s="183"/>
      <c r="IR850" s="183"/>
      <c r="IS850" s="183"/>
      <c r="IT850" s="183"/>
      <c r="IU850" s="183"/>
      <c r="IV850" s="183"/>
      <c r="IW850" s="183"/>
      <c r="IX850" s="183"/>
      <c r="IY850" s="183"/>
      <c r="IZ850" s="183"/>
      <c r="JA850" s="183"/>
      <c r="JB850" s="183"/>
      <c r="JC850" s="183"/>
      <c r="JD850" s="183"/>
      <c r="JE850" s="183"/>
      <c r="JF850" s="183"/>
      <c r="JG850" s="183"/>
      <c r="JH850" s="183"/>
      <c r="JI850" s="183"/>
      <c r="JJ850" s="183"/>
      <c r="JK850" s="183"/>
      <c r="JL850" s="183"/>
      <c r="JM850" s="183"/>
      <c r="JN850" s="183"/>
      <c r="JO850" s="183"/>
      <c r="JP850" s="183"/>
      <c r="JQ850" s="183"/>
      <c r="JR850" s="183"/>
      <c r="JS850" s="183"/>
      <c r="JT850" s="183"/>
      <c r="JU850" s="183"/>
      <c r="JV850" s="183"/>
      <c r="JW850" s="183"/>
      <c r="JX850" s="183"/>
      <c r="JY850" s="183"/>
      <c r="JZ850" s="183"/>
      <c r="KA850" s="183"/>
      <c r="KB850" s="183"/>
      <c r="KC850" s="183"/>
      <c r="KD850" s="183"/>
      <c r="KE850" s="183"/>
      <c r="KF850" s="183"/>
      <c r="KG850" s="183"/>
      <c r="KH850" s="183"/>
      <c r="KI850" s="183"/>
      <c r="KJ850" s="183"/>
      <c r="KK850" s="183"/>
      <c r="KL850" s="183"/>
      <c r="KM850" s="183"/>
      <c r="KN850" s="183"/>
      <c r="KO850" s="183"/>
      <c r="KP850" s="183"/>
      <c r="KQ850" s="183"/>
      <c r="KR850" s="183"/>
      <c r="KS850" s="183"/>
      <c r="KT850" s="183"/>
    </row>
    <row r="851" spans="1:306">
      <c r="A851" s="662">
        <v>269</v>
      </c>
      <c r="B851" s="625" t="s">
        <v>384</v>
      </c>
      <c r="C851" s="611">
        <f>SUM(C852:C855)</f>
        <v>0</v>
      </c>
      <c r="D851" s="611">
        <f>SUM(D852:D855)</f>
        <v>0</v>
      </c>
      <c r="E851" s="611">
        <f>SUM(E852:E855)</f>
        <v>0</v>
      </c>
      <c r="F851" s="611">
        <f>SUM(F852:F855)</f>
        <v>0</v>
      </c>
      <c r="G851" s="611">
        <f t="shared" si="39"/>
        <v>0</v>
      </c>
      <c r="H851" s="183"/>
      <c r="K851" s="183"/>
      <c r="L851" s="183"/>
      <c r="M851" s="183"/>
      <c r="N851" s="183"/>
      <c r="O851" s="183"/>
      <c r="P851" s="183"/>
      <c r="Q851" s="183"/>
      <c r="R851" s="183"/>
      <c r="S851" s="183"/>
      <c r="T851" s="183"/>
      <c r="U851" s="183"/>
      <c r="V851" s="183"/>
      <c r="W851" s="183"/>
      <c r="X851" s="183"/>
      <c r="Y851" s="183"/>
      <c r="Z851" s="183"/>
      <c r="AA851" s="183"/>
      <c r="AB851" s="183"/>
      <c r="AC851" s="183"/>
      <c r="AD851" s="183"/>
      <c r="AE851" s="183"/>
      <c r="AF851" s="183"/>
      <c r="AG851" s="183"/>
      <c r="AH851" s="183"/>
      <c r="AI851" s="183"/>
      <c r="AJ851" s="183"/>
      <c r="AK851" s="183"/>
      <c r="AL851" s="183"/>
      <c r="AM851" s="183"/>
      <c r="AN851" s="183"/>
      <c r="AO851" s="183"/>
      <c r="AP851" s="183"/>
      <c r="AQ851" s="183"/>
      <c r="AR851" s="183"/>
      <c r="AS851" s="183"/>
      <c r="AT851" s="183"/>
      <c r="AU851" s="183"/>
      <c r="AV851" s="183"/>
      <c r="AW851" s="183"/>
      <c r="AX851" s="183"/>
      <c r="AY851" s="183"/>
      <c r="AZ851" s="183"/>
      <c r="BA851" s="183"/>
      <c r="BB851" s="183"/>
      <c r="BC851" s="183"/>
      <c r="BD851" s="183"/>
      <c r="BE851" s="183"/>
      <c r="BF851" s="183"/>
      <c r="BG851" s="183"/>
      <c r="BH851" s="183"/>
      <c r="BI851" s="183"/>
      <c r="BJ851" s="183"/>
      <c r="BK851" s="183"/>
      <c r="BL851" s="183"/>
      <c r="BM851" s="183"/>
      <c r="BN851" s="183"/>
      <c r="BO851" s="183"/>
      <c r="BP851" s="183"/>
      <c r="BQ851" s="183"/>
      <c r="BR851" s="183"/>
      <c r="BS851" s="183"/>
      <c r="BT851" s="183"/>
      <c r="BU851" s="183"/>
      <c r="BV851" s="183"/>
      <c r="BW851" s="183"/>
      <c r="BX851" s="183"/>
      <c r="BY851" s="183"/>
      <c r="BZ851" s="183"/>
      <c r="CA851" s="183"/>
      <c r="CB851" s="183"/>
      <c r="CC851" s="183"/>
      <c r="CD851" s="183"/>
      <c r="CE851" s="183"/>
      <c r="CF851" s="183"/>
      <c r="CG851" s="183"/>
      <c r="CH851" s="183"/>
      <c r="CI851" s="183"/>
      <c r="CJ851" s="183"/>
      <c r="CK851" s="183"/>
      <c r="CL851" s="183"/>
      <c r="CM851" s="183"/>
      <c r="CN851" s="183"/>
      <c r="CO851" s="183"/>
      <c r="CP851" s="183"/>
      <c r="CQ851" s="183"/>
      <c r="CR851" s="183"/>
      <c r="CS851" s="183"/>
      <c r="CT851" s="183"/>
      <c r="CU851" s="183"/>
      <c r="CV851" s="183"/>
      <c r="CW851" s="183"/>
      <c r="CX851" s="183"/>
      <c r="CY851" s="183"/>
      <c r="CZ851" s="183"/>
      <c r="DA851" s="183"/>
      <c r="DB851" s="183"/>
      <c r="DC851" s="183"/>
      <c r="DD851" s="183"/>
      <c r="DE851" s="183"/>
      <c r="DF851" s="183"/>
      <c r="DG851" s="183"/>
      <c r="DH851" s="183"/>
      <c r="DI851" s="183"/>
      <c r="DJ851" s="183"/>
      <c r="DK851" s="183"/>
      <c r="DL851" s="183"/>
      <c r="DM851" s="183"/>
      <c r="DN851" s="183"/>
      <c r="DO851" s="183"/>
      <c r="DP851" s="183"/>
      <c r="DQ851" s="183"/>
      <c r="DR851" s="183"/>
      <c r="DS851" s="183"/>
      <c r="DT851" s="183"/>
      <c r="DU851" s="183"/>
      <c r="DV851" s="183"/>
      <c r="DW851" s="183"/>
      <c r="DX851" s="183"/>
      <c r="DY851" s="183"/>
      <c r="DZ851" s="183"/>
      <c r="EA851" s="183"/>
      <c r="EB851" s="183"/>
      <c r="EC851" s="183"/>
      <c r="ED851" s="183"/>
      <c r="EE851" s="183"/>
      <c r="EF851" s="183"/>
      <c r="EG851" s="183"/>
      <c r="EH851" s="183"/>
      <c r="EI851" s="183"/>
      <c r="EJ851" s="183"/>
      <c r="EK851" s="183"/>
      <c r="EL851" s="183"/>
      <c r="EM851" s="183"/>
      <c r="EN851" s="183"/>
      <c r="EO851" s="183"/>
      <c r="EP851" s="183"/>
      <c r="EQ851" s="183"/>
      <c r="ER851" s="183"/>
      <c r="ES851" s="183"/>
      <c r="ET851" s="183"/>
      <c r="EU851" s="183"/>
      <c r="EV851" s="183"/>
      <c r="EW851" s="183"/>
      <c r="EX851" s="183"/>
      <c r="EY851" s="183"/>
      <c r="EZ851" s="183"/>
      <c r="FA851" s="183"/>
      <c r="FB851" s="183"/>
      <c r="FC851" s="183"/>
      <c r="FD851" s="183"/>
      <c r="FE851" s="183"/>
      <c r="FF851" s="183"/>
      <c r="FG851" s="183"/>
      <c r="FH851" s="183"/>
      <c r="FI851" s="183"/>
      <c r="FJ851" s="183"/>
      <c r="FK851" s="183"/>
      <c r="FL851" s="183"/>
      <c r="FM851" s="183"/>
      <c r="FN851" s="183"/>
      <c r="FO851" s="183"/>
      <c r="FP851" s="183"/>
      <c r="FQ851" s="183"/>
      <c r="FR851" s="183"/>
      <c r="FS851" s="183"/>
      <c r="FT851" s="183"/>
      <c r="FU851" s="183"/>
      <c r="FV851" s="183"/>
      <c r="FW851" s="183"/>
      <c r="FX851" s="183"/>
      <c r="FY851" s="183"/>
      <c r="FZ851" s="183"/>
      <c r="GA851" s="183"/>
      <c r="GB851" s="183"/>
      <c r="GC851" s="183"/>
      <c r="GD851" s="183"/>
      <c r="GE851" s="183"/>
      <c r="GF851" s="183"/>
      <c r="GG851" s="183"/>
      <c r="GH851" s="183"/>
      <c r="GI851" s="183"/>
      <c r="GJ851" s="183"/>
      <c r="GK851" s="183"/>
      <c r="GL851" s="183"/>
      <c r="GM851" s="183"/>
      <c r="GN851" s="183"/>
      <c r="GO851" s="183"/>
      <c r="GP851" s="183"/>
      <c r="GQ851" s="183"/>
      <c r="GR851" s="183"/>
      <c r="GS851" s="183"/>
      <c r="GT851" s="183"/>
      <c r="GU851" s="183"/>
      <c r="GV851" s="183"/>
      <c r="GW851" s="183"/>
      <c r="GX851" s="183"/>
      <c r="GY851" s="183"/>
      <c r="GZ851" s="183"/>
      <c r="HA851" s="183"/>
      <c r="HB851" s="183"/>
      <c r="HC851" s="183"/>
      <c r="HD851" s="183"/>
      <c r="HE851" s="183"/>
      <c r="HF851" s="183"/>
      <c r="HG851" s="183"/>
      <c r="HH851" s="183"/>
      <c r="HI851" s="183"/>
      <c r="HJ851" s="183"/>
      <c r="HK851" s="183"/>
      <c r="HL851" s="183"/>
      <c r="HM851" s="183"/>
      <c r="HN851" s="183"/>
      <c r="HO851" s="183"/>
      <c r="HP851" s="183"/>
      <c r="HQ851" s="183"/>
      <c r="HR851" s="183"/>
      <c r="HS851" s="183"/>
      <c r="HT851" s="183"/>
      <c r="HU851" s="183"/>
      <c r="HV851" s="183"/>
      <c r="HW851" s="183"/>
      <c r="HX851" s="183"/>
      <c r="HY851" s="183"/>
      <c r="HZ851" s="183"/>
      <c r="IA851" s="183"/>
      <c r="IB851" s="183"/>
      <c r="IC851" s="183"/>
      <c r="ID851" s="183"/>
      <c r="IE851" s="183"/>
      <c r="IF851" s="183"/>
      <c r="IG851" s="183"/>
      <c r="IH851" s="183"/>
      <c r="II851" s="183"/>
      <c r="IJ851" s="183"/>
      <c r="IK851" s="183"/>
      <c r="IL851" s="183"/>
      <c r="IM851" s="183"/>
      <c r="IN851" s="183"/>
      <c r="IO851" s="183"/>
      <c r="IP851" s="183"/>
      <c r="IQ851" s="183"/>
      <c r="IR851" s="183"/>
      <c r="IS851" s="183"/>
      <c r="IT851" s="183"/>
      <c r="IU851" s="183"/>
      <c r="IV851" s="183"/>
      <c r="IW851" s="183"/>
      <c r="IX851" s="183"/>
      <c r="IY851" s="183"/>
      <c r="IZ851" s="183"/>
      <c r="JA851" s="183"/>
      <c r="JB851" s="183"/>
      <c r="JC851" s="183"/>
      <c r="JD851" s="183"/>
      <c r="JE851" s="183"/>
      <c r="JF851" s="183"/>
      <c r="JG851" s="183"/>
      <c r="JH851" s="183"/>
      <c r="JI851" s="183"/>
      <c r="JJ851" s="183"/>
      <c r="JK851" s="183"/>
      <c r="JL851" s="183"/>
      <c r="JM851" s="183"/>
      <c r="JN851" s="183"/>
      <c r="JO851" s="183"/>
      <c r="JP851" s="183"/>
      <c r="JQ851" s="183"/>
      <c r="JR851" s="183"/>
      <c r="JS851" s="183"/>
      <c r="JT851" s="183"/>
      <c r="JU851" s="183"/>
      <c r="JV851" s="183"/>
      <c r="JW851" s="183"/>
      <c r="JX851" s="183"/>
      <c r="JY851" s="183"/>
      <c r="JZ851" s="183"/>
      <c r="KA851" s="183"/>
      <c r="KB851" s="183"/>
      <c r="KC851" s="183"/>
      <c r="KD851" s="183"/>
      <c r="KE851" s="183"/>
      <c r="KF851" s="183"/>
      <c r="KG851" s="183"/>
      <c r="KH851" s="183"/>
      <c r="KI851" s="183"/>
      <c r="KJ851" s="183"/>
      <c r="KK851" s="183"/>
      <c r="KL851" s="183"/>
      <c r="KM851" s="183"/>
      <c r="KN851" s="183"/>
      <c r="KO851" s="183"/>
      <c r="KP851" s="183"/>
      <c r="KQ851" s="183"/>
      <c r="KR851" s="183"/>
      <c r="KS851" s="183"/>
      <c r="KT851" s="183"/>
    </row>
    <row r="852" spans="1:306">
      <c r="A852" s="663">
        <v>2691</v>
      </c>
      <c r="B852" s="626" t="s">
        <v>226</v>
      </c>
      <c r="C852" s="620"/>
      <c r="D852" s="620"/>
      <c r="E852" s="620"/>
      <c r="F852" s="620"/>
      <c r="G852" s="611">
        <f t="shared" si="39"/>
        <v>0</v>
      </c>
      <c r="H852" s="183"/>
      <c r="K852" s="183"/>
      <c r="L852" s="183"/>
      <c r="M852" s="183"/>
      <c r="N852" s="183"/>
      <c r="O852" s="183"/>
      <c r="P852" s="183"/>
      <c r="Q852" s="183"/>
      <c r="R852" s="183"/>
      <c r="S852" s="183"/>
      <c r="T852" s="183"/>
      <c r="U852" s="183"/>
      <c r="V852" s="183"/>
      <c r="W852" s="183"/>
      <c r="X852" s="183"/>
      <c r="Y852" s="183"/>
      <c r="Z852" s="183"/>
      <c r="AA852" s="183"/>
      <c r="AB852" s="183"/>
      <c r="AC852" s="183"/>
      <c r="AD852" s="183"/>
      <c r="AE852" s="183"/>
      <c r="AF852" s="183"/>
      <c r="AG852" s="183"/>
      <c r="AH852" s="183"/>
      <c r="AI852" s="183"/>
      <c r="AJ852" s="183"/>
      <c r="AK852" s="183"/>
      <c r="AL852" s="183"/>
      <c r="AM852" s="183"/>
      <c r="AN852" s="183"/>
      <c r="AO852" s="183"/>
      <c r="AP852" s="183"/>
      <c r="AQ852" s="183"/>
      <c r="AR852" s="183"/>
      <c r="AS852" s="183"/>
      <c r="AT852" s="183"/>
      <c r="AU852" s="183"/>
      <c r="AV852" s="183"/>
      <c r="AW852" s="183"/>
      <c r="AX852" s="183"/>
      <c r="AY852" s="183"/>
      <c r="AZ852" s="183"/>
      <c r="BA852" s="183"/>
      <c r="BB852" s="183"/>
      <c r="BC852" s="183"/>
      <c r="BD852" s="183"/>
      <c r="BE852" s="183"/>
      <c r="BF852" s="183"/>
      <c r="BG852" s="183"/>
      <c r="BH852" s="183"/>
      <c r="BI852" s="183"/>
      <c r="BJ852" s="183"/>
      <c r="BK852" s="183"/>
      <c r="BL852" s="183"/>
      <c r="BM852" s="183"/>
      <c r="BN852" s="183"/>
      <c r="BO852" s="183"/>
      <c r="BP852" s="183"/>
      <c r="BQ852" s="183"/>
      <c r="BR852" s="183"/>
      <c r="BS852" s="183"/>
      <c r="BT852" s="183"/>
      <c r="BU852" s="183"/>
      <c r="BV852" s="183"/>
      <c r="BW852" s="183"/>
      <c r="BX852" s="183"/>
      <c r="BY852" s="183"/>
      <c r="BZ852" s="183"/>
      <c r="CA852" s="183"/>
      <c r="CB852" s="183"/>
      <c r="CC852" s="183"/>
      <c r="CD852" s="183"/>
      <c r="CE852" s="183"/>
      <c r="CF852" s="183"/>
      <c r="CG852" s="183"/>
      <c r="CH852" s="183"/>
      <c r="CI852" s="183"/>
      <c r="CJ852" s="183"/>
      <c r="CK852" s="183"/>
      <c r="CL852" s="183"/>
      <c r="CM852" s="183"/>
      <c r="CN852" s="183"/>
      <c r="CO852" s="183"/>
      <c r="CP852" s="183"/>
      <c r="CQ852" s="183"/>
      <c r="CR852" s="183"/>
      <c r="CS852" s="183"/>
      <c r="CT852" s="183"/>
      <c r="CU852" s="183"/>
      <c r="CV852" s="183"/>
      <c r="CW852" s="183"/>
      <c r="CX852" s="183"/>
      <c r="CY852" s="183"/>
      <c r="CZ852" s="183"/>
      <c r="DA852" s="183"/>
      <c r="DB852" s="183"/>
      <c r="DC852" s="183"/>
      <c r="DD852" s="183"/>
      <c r="DE852" s="183"/>
      <c r="DF852" s="183"/>
      <c r="DG852" s="183"/>
      <c r="DH852" s="183"/>
      <c r="DI852" s="183"/>
      <c r="DJ852" s="183"/>
      <c r="DK852" s="183"/>
      <c r="DL852" s="183"/>
      <c r="DM852" s="183"/>
      <c r="DN852" s="183"/>
      <c r="DO852" s="183"/>
      <c r="DP852" s="183"/>
      <c r="DQ852" s="183"/>
      <c r="DR852" s="183"/>
      <c r="DS852" s="183"/>
      <c r="DT852" s="183"/>
      <c r="DU852" s="183"/>
      <c r="DV852" s="183"/>
      <c r="DW852" s="183"/>
      <c r="DX852" s="183"/>
      <c r="DY852" s="183"/>
      <c r="DZ852" s="183"/>
      <c r="EA852" s="183"/>
      <c r="EB852" s="183"/>
      <c r="EC852" s="183"/>
      <c r="ED852" s="183"/>
      <c r="EE852" s="183"/>
      <c r="EF852" s="183"/>
      <c r="EG852" s="183"/>
      <c r="EH852" s="183"/>
      <c r="EI852" s="183"/>
      <c r="EJ852" s="183"/>
      <c r="EK852" s="183"/>
      <c r="EL852" s="183"/>
      <c r="EM852" s="183"/>
      <c r="EN852" s="183"/>
      <c r="EO852" s="183"/>
      <c r="EP852" s="183"/>
      <c r="EQ852" s="183"/>
      <c r="ER852" s="183"/>
      <c r="ES852" s="183"/>
      <c r="ET852" s="183"/>
      <c r="EU852" s="183"/>
      <c r="EV852" s="183"/>
      <c r="EW852" s="183"/>
      <c r="EX852" s="183"/>
      <c r="EY852" s="183"/>
      <c r="EZ852" s="183"/>
      <c r="FA852" s="183"/>
      <c r="FB852" s="183"/>
      <c r="FC852" s="183"/>
      <c r="FD852" s="183"/>
      <c r="FE852" s="183"/>
      <c r="FF852" s="183"/>
      <c r="FG852" s="183"/>
      <c r="FH852" s="183"/>
      <c r="FI852" s="183"/>
      <c r="FJ852" s="183"/>
      <c r="FK852" s="183"/>
      <c r="FL852" s="183"/>
      <c r="FM852" s="183"/>
      <c r="FN852" s="183"/>
      <c r="FO852" s="183"/>
      <c r="FP852" s="183"/>
      <c r="FQ852" s="183"/>
      <c r="FR852" s="183"/>
      <c r="FS852" s="183"/>
      <c r="FT852" s="183"/>
      <c r="FU852" s="183"/>
      <c r="FV852" s="183"/>
      <c r="FW852" s="183"/>
      <c r="FX852" s="183"/>
      <c r="FY852" s="183"/>
      <c r="FZ852" s="183"/>
      <c r="GA852" s="183"/>
      <c r="GB852" s="183"/>
      <c r="GC852" s="183"/>
      <c r="GD852" s="183"/>
      <c r="GE852" s="183"/>
      <c r="GF852" s="183"/>
      <c r="GG852" s="183"/>
      <c r="GH852" s="183"/>
      <c r="GI852" s="183"/>
      <c r="GJ852" s="183"/>
      <c r="GK852" s="183"/>
      <c r="GL852" s="183"/>
      <c r="GM852" s="183"/>
      <c r="GN852" s="183"/>
      <c r="GO852" s="183"/>
      <c r="GP852" s="183"/>
      <c r="GQ852" s="183"/>
      <c r="GR852" s="183"/>
      <c r="GS852" s="183"/>
      <c r="GT852" s="183"/>
      <c r="GU852" s="183"/>
      <c r="GV852" s="183"/>
      <c r="GW852" s="183"/>
      <c r="GX852" s="183"/>
      <c r="GY852" s="183"/>
      <c r="GZ852" s="183"/>
      <c r="HA852" s="183"/>
      <c r="HB852" s="183"/>
      <c r="HC852" s="183"/>
      <c r="HD852" s="183"/>
      <c r="HE852" s="183"/>
      <c r="HF852" s="183"/>
      <c r="HG852" s="183"/>
      <c r="HH852" s="183"/>
      <c r="HI852" s="183"/>
      <c r="HJ852" s="183"/>
      <c r="HK852" s="183"/>
      <c r="HL852" s="183"/>
      <c r="HM852" s="183"/>
      <c r="HN852" s="183"/>
      <c r="HO852" s="183"/>
      <c r="HP852" s="183"/>
      <c r="HQ852" s="183"/>
      <c r="HR852" s="183"/>
      <c r="HS852" s="183"/>
      <c r="HT852" s="183"/>
      <c r="HU852" s="183"/>
      <c r="HV852" s="183"/>
      <c r="HW852" s="183"/>
      <c r="HX852" s="183"/>
      <c r="HY852" s="183"/>
      <c r="HZ852" s="183"/>
      <c r="IA852" s="183"/>
      <c r="IB852" s="183"/>
      <c r="IC852" s="183"/>
      <c r="ID852" s="183"/>
      <c r="IE852" s="183"/>
      <c r="IF852" s="183"/>
      <c r="IG852" s="183"/>
      <c r="IH852" s="183"/>
      <c r="II852" s="183"/>
      <c r="IJ852" s="183"/>
      <c r="IK852" s="183"/>
      <c r="IL852" s="183"/>
      <c r="IM852" s="183"/>
      <c r="IN852" s="183"/>
      <c r="IO852" s="183"/>
      <c r="IP852" s="183"/>
      <c r="IQ852" s="183"/>
      <c r="IR852" s="183"/>
      <c r="IS852" s="183"/>
      <c r="IT852" s="183"/>
      <c r="IU852" s="183"/>
      <c r="IV852" s="183"/>
      <c r="IW852" s="183"/>
      <c r="IX852" s="183"/>
      <c r="IY852" s="183"/>
      <c r="IZ852" s="183"/>
      <c r="JA852" s="183"/>
      <c r="JB852" s="183"/>
      <c r="JC852" s="183"/>
      <c r="JD852" s="183"/>
      <c r="JE852" s="183"/>
      <c r="JF852" s="183"/>
      <c r="JG852" s="183"/>
      <c r="JH852" s="183"/>
      <c r="JI852" s="183"/>
      <c r="JJ852" s="183"/>
      <c r="JK852" s="183"/>
      <c r="JL852" s="183"/>
      <c r="JM852" s="183"/>
      <c r="JN852" s="183"/>
      <c r="JO852" s="183"/>
      <c r="JP852" s="183"/>
      <c r="JQ852" s="183"/>
      <c r="JR852" s="183"/>
      <c r="JS852" s="183"/>
      <c r="JT852" s="183"/>
      <c r="JU852" s="183"/>
      <c r="JV852" s="183"/>
      <c r="JW852" s="183"/>
      <c r="JX852" s="183"/>
      <c r="JY852" s="183"/>
      <c r="JZ852" s="183"/>
      <c r="KA852" s="183"/>
      <c r="KB852" s="183"/>
      <c r="KC852" s="183"/>
      <c r="KD852" s="183"/>
      <c r="KE852" s="183"/>
      <c r="KF852" s="183"/>
      <c r="KG852" s="183"/>
      <c r="KH852" s="183"/>
      <c r="KI852" s="183"/>
      <c r="KJ852" s="183"/>
      <c r="KK852" s="183"/>
      <c r="KL852" s="183"/>
      <c r="KM852" s="183"/>
      <c r="KN852" s="183"/>
      <c r="KO852" s="183"/>
      <c r="KP852" s="183"/>
      <c r="KQ852" s="183"/>
      <c r="KR852" s="183"/>
      <c r="KS852" s="183"/>
      <c r="KT852" s="183"/>
    </row>
    <row r="853" spans="1:306">
      <c r="A853" s="663">
        <v>2692</v>
      </c>
      <c r="B853" s="626" t="s">
        <v>227</v>
      </c>
      <c r="C853" s="620"/>
      <c r="D853" s="620"/>
      <c r="E853" s="620"/>
      <c r="F853" s="620"/>
      <c r="G853" s="611">
        <f t="shared" si="39"/>
        <v>0</v>
      </c>
      <c r="H853" s="183"/>
      <c r="K853" s="183"/>
      <c r="L853" s="183"/>
      <c r="M853" s="183"/>
      <c r="N853" s="183"/>
      <c r="O853" s="183"/>
      <c r="P853" s="183"/>
      <c r="Q853" s="183"/>
      <c r="R853" s="183"/>
      <c r="S853" s="183"/>
      <c r="T853" s="183"/>
      <c r="U853" s="183"/>
      <c r="V853" s="183"/>
      <c r="W853" s="183"/>
      <c r="X853" s="183"/>
      <c r="Y853" s="183"/>
      <c r="Z853" s="183"/>
      <c r="AA853" s="183"/>
      <c r="AB853" s="183"/>
      <c r="AC853" s="183"/>
      <c r="AD853" s="183"/>
      <c r="AE853" s="183"/>
      <c r="AF853" s="183"/>
      <c r="AG853" s="183"/>
      <c r="AH853" s="183"/>
      <c r="AI853" s="183"/>
      <c r="AJ853" s="183"/>
      <c r="AK853" s="183"/>
      <c r="AL853" s="183"/>
      <c r="AM853" s="183"/>
      <c r="AN853" s="183"/>
      <c r="AO853" s="183"/>
      <c r="AP853" s="183"/>
      <c r="AQ853" s="183"/>
      <c r="AR853" s="183"/>
      <c r="AS853" s="183"/>
      <c r="AT853" s="183"/>
      <c r="AU853" s="183"/>
      <c r="AV853" s="183"/>
      <c r="AW853" s="183"/>
      <c r="AX853" s="183"/>
      <c r="AY853" s="183"/>
      <c r="AZ853" s="183"/>
      <c r="BA853" s="183"/>
      <c r="BB853" s="183"/>
      <c r="BC853" s="183"/>
      <c r="BD853" s="183"/>
      <c r="BE853" s="183"/>
      <c r="BF853" s="183"/>
      <c r="BG853" s="183"/>
      <c r="BH853" s="183"/>
      <c r="BI853" s="183"/>
      <c r="BJ853" s="183"/>
      <c r="BK853" s="183"/>
      <c r="BL853" s="183"/>
      <c r="BM853" s="183"/>
      <c r="BN853" s="183"/>
      <c r="BO853" s="183"/>
      <c r="BP853" s="183"/>
      <c r="BQ853" s="183"/>
      <c r="BR853" s="183"/>
      <c r="BS853" s="183"/>
      <c r="BT853" s="183"/>
      <c r="BU853" s="183"/>
      <c r="BV853" s="183"/>
      <c r="BW853" s="183"/>
      <c r="BX853" s="183"/>
      <c r="BY853" s="183"/>
      <c r="BZ853" s="183"/>
      <c r="CA853" s="183"/>
      <c r="CB853" s="183"/>
      <c r="CC853" s="183"/>
      <c r="CD853" s="183"/>
      <c r="CE853" s="183"/>
      <c r="CF853" s="183"/>
      <c r="CG853" s="183"/>
      <c r="CH853" s="183"/>
      <c r="CI853" s="183"/>
      <c r="CJ853" s="183"/>
      <c r="CK853" s="183"/>
      <c r="CL853" s="183"/>
      <c r="CM853" s="183"/>
      <c r="CN853" s="183"/>
      <c r="CO853" s="183"/>
      <c r="CP853" s="183"/>
      <c r="CQ853" s="183"/>
      <c r="CR853" s="183"/>
      <c r="CS853" s="183"/>
      <c r="CT853" s="183"/>
      <c r="CU853" s="183"/>
      <c r="CV853" s="183"/>
      <c r="CW853" s="183"/>
      <c r="CX853" s="183"/>
      <c r="CY853" s="183"/>
      <c r="CZ853" s="183"/>
      <c r="DA853" s="183"/>
      <c r="DB853" s="183"/>
      <c r="DC853" s="183"/>
      <c r="DD853" s="183"/>
      <c r="DE853" s="183"/>
      <c r="DF853" s="183"/>
      <c r="DG853" s="183"/>
      <c r="DH853" s="183"/>
      <c r="DI853" s="183"/>
      <c r="DJ853" s="183"/>
      <c r="DK853" s="183"/>
      <c r="DL853" s="183"/>
      <c r="DM853" s="183"/>
      <c r="DN853" s="183"/>
      <c r="DO853" s="183"/>
      <c r="DP853" s="183"/>
      <c r="DQ853" s="183"/>
      <c r="DR853" s="183"/>
      <c r="DS853" s="183"/>
      <c r="DT853" s="183"/>
      <c r="DU853" s="183"/>
      <c r="DV853" s="183"/>
      <c r="DW853" s="183"/>
      <c r="DX853" s="183"/>
      <c r="DY853" s="183"/>
      <c r="DZ853" s="183"/>
      <c r="EA853" s="183"/>
      <c r="EB853" s="183"/>
      <c r="EC853" s="183"/>
      <c r="ED853" s="183"/>
      <c r="EE853" s="183"/>
      <c r="EF853" s="183"/>
      <c r="EG853" s="183"/>
      <c r="EH853" s="183"/>
      <c r="EI853" s="183"/>
      <c r="EJ853" s="183"/>
      <c r="EK853" s="183"/>
      <c r="EL853" s="183"/>
      <c r="EM853" s="183"/>
      <c r="EN853" s="183"/>
      <c r="EO853" s="183"/>
      <c r="EP853" s="183"/>
      <c r="EQ853" s="183"/>
      <c r="ER853" s="183"/>
      <c r="ES853" s="183"/>
      <c r="ET853" s="183"/>
      <c r="EU853" s="183"/>
      <c r="EV853" s="183"/>
      <c r="EW853" s="183"/>
      <c r="EX853" s="183"/>
      <c r="EY853" s="183"/>
      <c r="EZ853" s="183"/>
      <c r="FA853" s="183"/>
      <c r="FB853" s="183"/>
      <c r="FC853" s="183"/>
      <c r="FD853" s="183"/>
      <c r="FE853" s="183"/>
      <c r="FF853" s="183"/>
      <c r="FG853" s="183"/>
      <c r="FH853" s="183"/>
      <c r="FI853" s="183"/>
      <c r="FJ853" s="183"/>
      <c r="FK853" s="183"/>
      <c r="FL853" s="183"/>
      <c r="FM853" s="183"/>
      <c r="FN853" s="183"/>
      <c r="FO853" s="183"/>
      <c r="FP853" s="183"/>
      <c r="FQ853" s="183"/>
      <c r="FR853" s="183"/>
      <c r="FS853" s="183"/>
      <c r="FT853" s="183"/>
      <c r="FU853" s="183"/>
      <c r="FV853" s="183"/>
      <c r="FW853" s="183"/>
      <c r="FX853" s="183"/>
      <c r="FY853" s="183"/>
      <c r="FZ853" s="183"/>
      <c r="GA853" s="183"/>
      <c r="GB853" s="183"/>
      <c r="GC853" s="183"/>
      <c r="GD853" s="183"/>
      <c r="GE853" s="183"/>
      <c r="GF853" s="183"/>
      <c r="GG853" s="183"/>
      <c r="GH853" s="183"/>
      <c r="GI853" s="183"/>
      <c r="GJ853" s="183"/>
      <c r="GK853" s="183"/>
      <c r="GL853" s="183"/>
      <c r="GM853" s="183"/>
      <c r="GN853" s="183"/>
      <c r="GO853" s="183"/>
      <c r="GP853" s="183"/>
      <c r="GQ853" s="183"/>
      <c r="GR853" s="183"/>
      <c r="GS853" s="183"/>
      <c r="GT853" s="183"/>
      <c r="GU853" s="183"/>
      <c r="GV853" s="183"/>
      <c r="GW853" s="183"/>
      <c r="GX853" s="183"/>
      <c r="GY853" s="183"/>
      <c r="GZ853" s="183"/>
      <c r="HA853" s="183"/>
      <c r="HB853" s="183"/>
      <c r="HC853" s="183"/>
      <c r="HD853" s="183"/>
      <c r="HE853" s="183"/>
      <c r="HF853" s="183"/>
      <c r="HG853" s="183"/>
      <c r="HH853" s="183"/>
      <c r="HI853" s="183"/>
      <c r="HJ853" s="183"/>
      <c r="HK853" s="183"/>
      <c r="HL853" s="183"/>
      <c r="HM853" s="183"/>
      <c r="HN853" s="183"/>
      <c r="HO853" s="183"/>
      <c r="HP853" s="183"/>
      <c r="HQ853" s="183"/>
      <c r="HR853" s="183"/>
      <c r="HS853" s="183"/>
      <c r="HT853" s="183"/>
      <c r="HU853" s="183"/>
      <c r="HV853" s="183"/>
      <c r="HW853" s="183"/>
      <c r="HX853" s="183"/>
      <c r="HY853" s="183"/>
      <c r="HZ853" s="183"/>
      <c r="IA853" s="183"/>
      <c r="IB853" s="183"/>
      <c r="IC853" s="183"/>
      <c r="ID853" s="183"/>
      <c r="IE853" s="183"/>
      <c r="IF853" s="183"/>
      <c r="IG853" s="183"/>
      <c r="IH853" s="183"/>
      <c r="II853" s="183"/>
      <c r="IJ853" s="183"/>
      <c r="IK853" s="183"/>
      <c r="IL853" s="183"/>
      <c r="IM853" s="183"/>
      <c r="IN853" s="183"/>
      <c r="IO853" s="183"/>
      <c r="IP853" s="183"/>
      <c r="IQ853" s="183"/>
      <c r="IR853" s="183"/>
      <c r="IS853" s="183"/>
      <c r="IT853" s="183"/>
      <c r="IU853" s="183"/>
      <c r="IV853" s="183"/>
      <c r="IW853" s="183"/>
      <c r="IX853" s="183"/>
      <c r="IY853" s="183"/>
      <c r="IZ853" s="183"/>
      <c r="JA853" s="183"/>
      <c r="JB853" s="183"/>
      <c r="JC853" s="183"/>
      <c r="JD853" s="183"/>
      <c r="JE853" s="183"/>
      <c r="JF853" s="183"/>
      <c r="JG853" s="183"/>
      <c r="JH853" s="183"/>
      <c r="JI853" s="183"/>
      <c r="JJ853" s="183"/>
      <c r="JK853" s="183"/>
      <c r="JL853" s="183"/>
      <c r="JM853" s="183"/>
      <c r="JN853" s="183"/>
      <c r="JO853" s="183"/>
      <c r="JP853" s="183"/>
      <c r="JQ853" s="183"/>
      <c r="JR853" s="183"/>
      <c r="JS853" s="183"/>
      <c r="JT853" s="183"/>
      <c r="JU853" s="183"/>
      <c r="JV853" s="183"/>
      <c r="JW853" s="183"/>
      <c r="JX853" s="183"/>
      <c r="JY853" s="183"/>
      <c r="JZ853" s="183"/>
      <c r="KA853" s="183"/>
      <c r="KB853" s="183"/>
      <c r="KC853" s="183"/>
      <c r="KD853" s="183"/>
      <c r="KE853" s="183"/>
      <c r="KF853" s="183"/>
      <c r="KG853" s="183"/>
      <c r="KH853" s="183"/>
      <c r="KI853" s="183"/>
      <c r="KJ853" s="183"/>
      <c r="KK853" s="183"/>
      <c r="KL853" s="183"/>
      <c r="KM853" s="183"/>
      <c r="KN853" s="183"/>
      <c r="KO853" s="183"/>
      <c r="KP853" s="183"/>
      <c r="KQ853" s="183"/>
      <c r="KR853" s="183"/>
      <c r="KS853" s="183"/>
      <c r="KT853" s="183"/>
    </row>
    <row r="854" spans="1:306">
      <c r="A854" s="663">
        <v>2693</v>
      </c>
      <c r="B854" s="626" t="s">
        <v>228</v>
      </c>
      <c r="C854" s="620"/>
      <c r="D854" s="620"/>
      <c r="E854" s="620"/>
      <c r="F854" s="620"/>
      <c r="G854" s="611">
        <f t="shared" si="39"/>
        <v>0</v>
      </c>
      <c r="H854" s="183"/>
      <c r="K854" s="183"/>
      <c r="L854" s="183"/>
      <c r="M854" s="183"/>
      <c r="N854" s="183"/>
      <c r="O854" s="183"/>
      <c r="P854" s="183"/>
      <c r="Q854" s="183"/>
      <c r="R854" s="183"/>
      <c r="S854" s="183"/>
      <c r="T854" s="183"/>
      <c r="U854" s="183"/>
      <c r="V854" s="183"/>
      <c r="W854" s="183"/>
      <c r="X854" s="183"/>
      <c r="Y854" s="183"/>
      <c r="Z854" s="183"/>
      <c r="AA854" s="183"/>
      <c r="AB854" s="183"/>
      <c r="AC854" s="183"/>
      <c r="AD854" s="183"/>
      <c r="AE854" s="183"/>
      <c r="AF854" s="183"/>
      <c r="AG854" s="183"/>
      <c r="AH854" s="183"/>
      <c r="AI854" s="183"/>
      <c r="AJ854" s="183"/>
      <c r="AK854" s="183"/>
      <c r="AL854" s="183"/>
      <c r="AM854" s="183"/>
      <c r="AN854" s="183"/>
      <c r="AO854" s="183"/>
      <c r="AP854" s="183"/>
      <c r="AQ854" s="183"/>
      <c r="AR854" s="183"/>
      <c r="AS854" s="183"/>
      <c r="AT854" s="183"/>
      <c r="AU854" s="183"/>
      <c r="AV854" s="183"/>
      <c r="AW854" s="183"/>
      <c r="AX854" s="183"/>
      <c r="AY854" s="183"/>
      <c r="AZ854" s="183"/>
      <c r="BA854" s="183"/>
      <c r="BB854" s="183"/>
      <c r="BC854" s="183"/>
      <c r="BD854" s="183"/>
      <c r="BE854" s="183"/>
      <c r="BF854" s="183"/>
      <c r="BG854" s="183"/>
      <c r="BH854" s="183"/>
      <c r="BI854" s="183"/>
      <c r="BJ854" s="183"/>
      <c r="BK854" s="183"/>
      <c r="BL854" s="183"/>
      <c r="BM854" s="183"/>
      <c r="BN854" s="183"/>
      <c r="BO854" s="183"/>
      <c r="BP854" s="183"/>
      <c r="BQ854" s="183"/>
      <c r="BR854" s="183"/>
      <c r="BS854" s="183"/>
      <c r="BT854" s="183"/>
      <c r="BU854" s="183"/>
      <c r="BV854" s="183"/>
      <c r="BW854" s="183"/>
      <c r="BX854" s="183"/>
      <c r="BY854" s="183"/>
      <c r="BZ854" s="183"/>
      <c r="CA854" s="183"/>
      <c r="CB854" s="183"/>
      <c r="CC854" s="183"/>
      <c r="CD854" s="183"/>
      <c r="CE854" s="183"/>
      <c r="CF854" s="183"/>
      <c r="CG854" s="183"/>
      <c r="CH854" s="183"/>
      <c r="CI854" s="183"/>
      <c r="CJ854" s="183"/>
      <c r="CK854" s="183"/>
      <c r="CL854" s="183"/>
      <c r="CM854" s="183"/>
      <c r="CN854" s="183"/>
      <c r="CO854" s="183"/>
      <c r="CP854" s="183"/>
      <c r="CQ854" s="183"/>
      <c r="CR854" s="183"/>
      <c r="CS854" s="183"/>
      <c r="CT854" s="183"/>
      <c r="CU854" s="183"/>
      <c r="CV854" s="183"/>
      <c r="CW854" s="183"/>
      <c r="CX854" s="183"/>
      <c r="CY854" s="183"/>
      <c r="CZ854" s="183"/>
      <c r="DA854" s="183"/>
      <c r="DB854" s="183"/>
      <c r="DC854" s="183"/>
      <c r="DD854" s="183"/>
      <c r="DE854" s="183"/>
      <c r="DF854" s="183"/>
      <c r="DG854" s="183"/>
      <c r="DH854" s="183"/>
      <c r="DI854" s="183"/>
      <c r="DJ854" s="183"/>
      <c r="DK854" s="183"/>
      <c r="DL854" s="183"/>
      <c r="DM854" s="183"/>
      <c r="DN854" s="183"/>
      <c r="DO854" s="183"/>
      <c r="DP854" s="183"/>
      <c r="DQ854" s="183"/>
      <c r="DR854" s="183"/>
      <c r="DS854" s="183"/>
      <c r="DT854" s="183"/>
      <c r="DU854" s="183"/>
      <c r="DV854" s="183"/>
      <c r="DW854" s="183"/>
      <c r="DX854" s="183"/>
      <c r="DY854" s="183"/>
      <c r="DZ854" s="183"/>
      <c r="EA854" s="183"/>
      <c r="EB854" s="183"/>
      <c r="EC854" s="183"/>
      <c r="ED854" s="183"/>
      <c r="EE854" s="183"/>
      <c r="EF854" s="183"/>
      <c r="EG854" s="183"/>
      <c r="EH854" s="183"/>
      <c r="EI854" s="183"/>
      <c r="EJ854" s="183"/>
      <c r="EK854" s="183"/>
      <c r="EL854" s="183"/>
      <c r="EM854" s="183"/>
      <c r="EN854" s="183"/>
      <c r="EO854" s="183"/>
      <c r="EP854" s="183"/>
      <c r="EQ854" s="183"/>
      <c r="ER854" s="183"/>
      <c r="ES854" s="183"/>
      <c r="ET854" s="183"/>
      <c r="EU854" s="183"/>
      <c r="EV854" s="183"/>
      <c r="EW854" s="183"/>
      <c r="EX854" s="183"/>
      <c r="EY854" s="183"/>
      <c r="EZ854" s="183"/>
      <c r="FA854" s="183"/>
      <c r="FB854" s="183"/>
      <c r="FC854" s="183"/>
      <c r="FD854" s="183"/>
      <c r="FE854" s="183"/>
      <c r="FF854" s="183"/>
      <c r="FG854" s="183"/>
      <c r="FH854" s="183"/>
      <c r="FI854" s="183"/>
      <c r="FJ854" s="183"/>
      <c r="FK854" s="183"/>
      <c r="FL854" s="183"/>
      <c r="FM854" s="183"/>
      <c r="FN854" s="183"/>
      <c r="FO854" s="183"/>
      <c r="FP854" s="183"/>
      <c r="FQ854" s="183"/>
      <c r="FR854" s="183"/>
      <c r="FS854" s="183"/>
      <c r="FT854" s="183"/>
      <c r="FU854" s="183"/>
      <c r="FV854" s="183"/>
      <c r="FW854" s="183"/>
      <c r="FX854" s="183"/>
      <c r="FY854" s="183"/>
      <c r="FZ854" s="183"/>
      <c r="GA854" s="183"/>
      <c r="GB854" s="183"/>
      <c r="GC854" s="183"/>
      <c r="GD854" s="183"/>
      <c r="GE854" s="183"/>
      <c r="GF854" s="183"/>
      <c r="GG854" s="183"/>
      <c r="GH854" s="183"/>
      <c r="GI854" s="183"/>
      <c r="GJ854" s="183"/>
      <c r="GK854" s="183"/>
      <c r="GL854" s="183"/>
      <c r="GM854" s="183"/>
      <c r="GN854" s="183"/>
      <c r="GO854" s="183"/>
      <c r="GP854" s="183"/>
      <c r="GQ854" s="183"/>
      <c r="GR854" s="183"/>
      <c r="GS854" s="183"/>
      <c r="GT854" s="183"/>
      <c r="GU854" s="183"/>
      <c r="GV854" s="183"/>
      <c r="GW854" s="183"/>
      <c r="GX854" s="183"/>
      <c r="GY854" s="183"/>
      <c r="GZ854" s="183"/>
      <c r="HA854" s="183"/>
      <c r="HB854" s="183"/>
      <c r="HC854" s="183"/>
      <c r="HD854" s="183"/>
      <c r="HE854" s="183"/>
      <c r="HF854" s="183"/>
      <c r="HG854" s="183"/>
      <c r="HH854" s="183"/>
      <c r="HI854" s="183"/>
      <c r="HJ854" s="183"/>
      <c r="HK854" s="183"/>
      <c r="HL854" s="183"/>
      <c r="HM854" s="183"/>
      <c r="HN854" s="183"/>
      <c r="HO854" s="183"/>
      <c r="HP854" s="183"/>
      <c r="HQ854" s="183"/>
      <c r="HR854" s="183"/>
      <c r="HS854" s="183"/>
      <c r="HT854" s="183"/>
      <c r="HU854" s="183"/>
      <c r="HV854" s="183"/>
      <c r="HW854" s="183"/>
      <c r="HX854" s="183"/>
      <c r="HY854" s="183"/>
      <c r="HZ854" s="183"/>
      <c r="IA854" s="183"/>
      <c r="IB854" s="183"/>
      <c r="IC854" s="183"/>
      <c r="ID854" s="183"/>
      <c r="IE854" s="183"/>
      <c r="IF854" s="183"/>
      <c r="IG854" s="183"/>
      <c r="IH854" s="183"/>
      <c r="II854" s="183"/>
      <c r="IJ854" s="183"/>
      <c r="IK854" s="183"/>
      <c r="IL854" s="183"/>
      <c r="IM854" s="183"/>
      <c r="IN854" s="183"/>
      <c r="IO854" s="183"/>
      <c r="IP854" s="183"/>
      <c r="IQ854" s="183"/>
      <c r="IR854" s="183"/>
      <c r="IS854" s="183"/>
      <c r="IT854" s="183"/>
      <c r="IU854" s="183"/>
      <c r="IV854" s="183"/>
      <c r="IW854" s="183"/>
      <c r="IX854" s="183"/>
      <c r="IY854" s="183"/>
      <c r="IZ854" s="183"/>
      <c r="JA854" s="183"/>
      <c r="JB854" s="183"/>
      <c r="JC854" s="183"/>
      <c r="JD854" s="183"/>
      <c r="JE854" s="183"/>
      <c r="JF854" s="183"/>
      <c r="JG854" s="183"/>
      <c r="JH854" s="183"/>
      <c r="JI854" s="183"/>
      <c r="JJ854" s="183"/>
      <c r="JK854" s="183"/>
      <c r="JL854" s="183"/>
      <c r="JM854" s="183"/>
      <c r="JN854" s="183"/>
      <c r="JO854" s="183"/>
      <c r="JP854" s="183"/>
      <c r="JQ854" s="183"/>
      <c r="JR854" s="183"/>
      <c r="JS854" s="183"/>
      <c r="JT854" s="183"/>
      <c r="JU854" s="183"/>
      <c r="JV854" s="183"/>
      <c r="JW854" s="183"/>
      <c r="JX854" s="183"/>
      <c r="JY854" s="183"/>
      <c r="JZ854" s="183"/>
      <c r="KA854" s="183"/>
      <c r="KB854" s="183"/>
      <c r="KC854" s="183"/>
      <c r="KD854" s="183"/>
      <c r="KE854" s="183"/>
      <c r="KF854" s="183"/>
      <c r="KG854" s="183"/>
      <c r="KH854" s="183"/>
      <c r="KI854" s="183"/>
      <c r="KJ854" s="183"/>
      <c r="KK854" s="183"/>
      <c r="KL854" s="183"/>
      <c r="KM854" s="183"/>
      <c r="KN854" s="183"/>
      <c r="KO854" s="183"/>
      <c r="KP854" s="183"/>
      <c r="KQ854" s="183"/>
      <c r="KR854" s="183"/>
      <c r="KS854" s="183"/>
      <c r="KT854" s="183"/>
    </row>
    <row r="855" spans="1:306">
      <c r="A855" s="663">
        <v>2697</v>
      </c>
      <c r="B855" s="626" t="s">
        <v>229</v>
      </c>
      <c r="C855" s="620"/>
      <c r="D855" s="620"/>
      <c r="E855" s="620"/>
      <c r="F855" s="620"/>
      <c r="G855" s="611">
        <f t="shared" si="39"/>
        <v>0</v>
      </c>
      <c r="H855" s="183"/>
      <c r="K855" s="183"/>
      <c r="L855" s="183"/>
      <c r="M855" s="183"/>
      <c r="N855" s="183"/>
      <c r="O855" s="183"/>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Q855" s="183"/>
      <c r="BR855" s="183"/>
      <c r="BS855" s="183"/>
      <c r="BT855" s="183"/>
      <c r="BU855" s="183"/>
      <c r="BV855" s="183"/>
      <c r="BW855" s="183"/>
      <c r="BX855" s="183"/>
      <c r="BY855" s="183"/>
      <c r="BZ855" s="183"/>
      <c r="CA855" s="183"/>
      <c r="CB855" s="183"/>
      <c r="CC855" s="183"/>
      <c r="CD855" s="183"/>
      <c r="CE855" s="183"/>
      <c r="CF855" s="183"/>
      <c r="CG855" s="183"/>
      <c r="CH855" s="183"/>
      <c r="CI855" s="183"/>
      <c r="CJ855" s="183"/>
      <c r="CK855" s="183"/>
      <c r="CL855" s="183"/>
      <c r="CM855" s="183"/>
      <c r="CN855" s="183"/>
      <c r="CO855" s="183"/>
      <c r="CP855" s="183"/>
      <c r="CQ855" s="183"/>
      <c r="CR855" s="183"/>
      <c r="CS855" s="183"/>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U855" s="183"/>
      <c r="EV855" s="183"/>
      <c r="EW855" s="183"/>
      <c r="EX855" s="183"/>
      <c r="EY855" s="183"/>
      <c r="EZ855" s="183"/>
      <c r="FA855" s="183"/>
      <c r="FB855" s="183"/>
      <c r="FC855" s="183"/>
      <c r="FD855" s="183"/>
      <c r="FE855" s="183"/>
      <c r="FF855" s="183"/>
      <c r="FG855" s="183"/>
      <c r="FH855" s="183"/>
      <c r="FI855" s="183"/>
      <c r="FJ855" s="183"/>
      <c r="FK855" s="183"/>
      <c r="FL855" s="183"/>
      <c r="FM855" s="183"/>
      <c r="FN855" s="183"/>
      <c r="FO855" s="183"/>
      <c r="FP855" s="183"/>
      <c r="FQ855" s="183"/>
      <c r="FR855" s="183"/>
      <c r="FS855" s="183"/>
      <c r="FT855" s="183"/>
      <c r="FU855" s="183"/>
      <c r="FV855" s="183"/>
      <c r="FW855" s="183"/>
      <c r="FX855" s="183"/>
      <c r="FY855" s="183"/>
      <c r="FZ855" s="183"/>
      <c r="GA855" s="183"/>
      <c r="GB855" s="183"/>
      <c r="GC855" s="183"/>
      <c r="GD855" s="183"/>
      <c r="GE855" s="183"/>
      <c r="GF855" s="183"/>
      <c r="GG855" s="183"/>
      <c r="GH855" s="183"/>
      <c r="GI855" s="183"/>
      <c r="GJ855" s="183"/>
      <c r="GK855" s="183"/>
      <c r="GL855" s="183"/>
      <c r="GM855" s="183"/>
      <c r="GN855" s="183"/>
      <c r="GO855" s="183"/>
      <c r="GP855" s="183"/>
      <c r="GQ855" s="183"/>
      <c r="GR855" s="183"/>
      <c r="GS855" s="183"/>
      <c r="GT855" s="183"/>
      <c r="GU855" s="183"/>
      <c r="GV855" s="183"/>
      <c r="GW855" s="183"/>
      <c r="GX855" s="183"/>
      <c r="GY855" s="183"/>
      <c r="GZ855" s="183"/>
      <c r="HA855" s="183"/>
      <c r="HB855" s="183"/>
      <c r="HC855" s="183"/>
      <c r="HD855" s="183"/>
      <c r="HE855" s="183"/>
      <c r="HF855" s="183"/>
      <c r="HG855" s="183"/>
      <c r="HH855" s="183"/>
      <c r="HI855" s="183"/>
      <c r="HJ855" s="183"/>
      <c r="HK855" s="183"/>
      <c r="HL855" s="183"/>
      <c r="HM855" s="183"/>
      <c r="HN855" s="183"/>
      <c r="HO855" s="183"/>
      <c r="HP855" s="183"/>
      <c r="HQ855" s="183"/>
      <c r="HR855" s="183"/>
      <c r="HS855" s="183"/>
      <c r="HT855" s="183"/>
      <c r="HU855" s="183"/>
      <c r="HV855" s="183"/>
      <c r="HW855" s="183"/>
      <c r="HX855" s="183"/>
      <c r="HY855" s="183"/>
      <c r="HZ855" s="183"/>
      <c r="IA855" s="183"/>
      <c r="IB855" s="183"/>
      <c r="IC855" s="183"/>
      <c r="ID855" s="183"/>
      <c r="IE855" s="183"/>
      <c r="IF855" s="183"/>
      <c r="IG855" s="183"/>
      <c r="IH855" s="183"/>
      <c r="II855" s="183"/>
      <c r="IJ855" s="183"/>
      <c r="IK855" s="183"/>
      <c r="IL855" s="183"/>
      <c r="IM855" s="183"/>
      <c r="IN855" s="183"/>
      <c r="IO855" s="183"/>
      <c r="IP855" s="183"/>
      <c r="IQ855" s="183"/>
      <c r="IR855" s="183"/>
      <c r="IS855" s="183"/>
      <c r="IT855" s="183"/>
      <c r="IU855" s="183"/>
      <c r="IV855" s="183"/>
      <c r="IW855" s="183"/>
      <c r="IX855" s="183"/>
      <c r="IY855" s="183"/>
      <c r="IZ855" s="183"/>
      <c r="JA855" s="183"/>
      <c r="JB855" s="183"/>
      <c r="JC855" s="183"/>
      <c r="JD855" s="183"/>
      <c r="JE855" s="183"/>
      <c r="JF855" s="183"/>
      <c r="JG855" s="183"/>
      <c r="JH855" s="183"/>
      <c r="JI855" s="183"/>
      <c r="JJ855" s="183"/>
      <c r="JK855" s="183"/>
      <c r="JL855" s="183"/>
      <c r="JM855" s="183"/>
      <c r="JN855" s="183"/>
      <c r="JO855" s="183"/>
      <c r="JP855" s="183"/>
      <c r="JQ855" s="183"/>
      <c r="JR855" s="183"/>
      <c r="JS855" s="183"/>
      <c r="JT855" s="183"/>
      <c r="JU855" s="183"/>
      <c r="JV855" s="183"/>
      <c r="JW855" s="183"/>
      <c r="JX855" s="183"/>
      <c r="JY855" s="183"/>
      <c r="JZ855" s="183"/>
      <c r="KA855" s="183"/>
      <c r="KB855" s="183"/>
      <c r="KC855" s="183"/>
      <c r="KD855" s="183"/>
      <c r="KE855" s="183"/>
      <c r="KF855" s="183"/>
      <c r="KG855" s="183"/>
      <c r="KH855" s="183"/>
      <c r="KI855" s="183"/>
      <c r="KJ855" s="183"/>
      <c r="KK855" s="183"/>
      <c r="KL855" s="183"/>
      <c r="KM855" s="183"/>
      <c r="KN855" s="183"/>
      <c r="KO855" s="183"/>
      <c r="KP855" s="183"/>
      <c r="KQ855" s="183"/>
      <c r="KR855" s="183"/>
      <c r="KS855" s="183"/>
      <c r="KT855" s="183"/>
    </row>
    <row r="856" spans="1:306">
      <c r="A856" s="649">
        <v>27</v>
      </c>
      <c r="B856" s="624" t="s">
        <v>385</v>
      </c>
      <c r="C856" s="611">
        <f>C857+C869+C881+C893</f>
        <v>0</v>
      </c>
      <c r="D856" s="611">
        <f>D857+D869+D881+D893</f>
        <v>0</v>
      </c>
      <c r="E856" s="611">
        <f>E857+E869+E881+E893</f>
        <v>0</v>
      </c>
      <c r="F856" s="611">
        <f>F857+F869+F881+F893</f>
        <v>0</v>
      </c>
      <c r="G856" s="611">
        <f t="shared" si="39"/>
        <v>0</v>
      </c>
      <c r="H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BQ856" s="183"/>
      <c r="BR856" s="183"/>
      <c r="BS856" s="183"/>
      <c r="BT856" s="183"/>
      <c r="BU856" s="183"/>
      <c r="BV856" s="183"/>
      <c r="BW856" s="183"/>
      <c r="BX856" s="183"/>
      <c r="BY856" s="183"/>
      <c r="BZ856" s="183"/>
      <c r="CA856" s="183"/>
      <c r="CB856" s="183"/>
      <c r="CC856" s="183"/>
      <c r="CD856" s="183"/>
      <c r="CE856" s="183"/>
      <c r="CF856" s="183"/>
      <c r="CG856" s="183"/>
      <c r="CH856" s="183"/>
      <c r="CI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c r="EU856" s="183"/>
      <c r="EV856" s="183"/>
      <c r="EW856" s="183"/>
      <c r="EX856" s="183"/>
      <c r="EY856" s="183"/>
      <c r="EZ856" s="183"/>
      <c r="FA856" s="183"/>
      <c r="FB856" s="183"/>
      <c r="FC856" s="183"/>
      <c r="FD856" s="183"/>
      <c r="FE856" s="183"/>
      <c r="FF856" s="183"/>
      <c r="FG856" s="183"/>
      <c r="FH856" s="183"/>
      <c r="FI856" s="183"/>
      <c r="FJ856" s="183"/>
      <c r="FK856" s="183"/>
      <c r="FL856" s="183"/>
      <c r="FM856" s="183"/>
      <c r="FN856" s="183"/>
      <c r="FO856" s="183"/>
      <c r="FP856" s="183"/>
      <c r="FQ856" s="183"/>
      <c r="FR856" s="183"/>
      <c r="FS856" s="183"/>
      <c r="FT856" s="183"/>
      <c r="FU856" s="183"/>
      <c r="FV856" s="183"/>
      <c r="FW856" s="183"/>
      <c r="FX856" s="183"/>
      <c r="FY856" s="183"/>
      <c r="FZ856" s="183"/>
      <c r="GA856" s="183"/>
      <c r="GB856" s="183"/>
      <c r="GC856" s="183"/>
      <c r="GD856" s="183"/>
      <c r="GE856" s="183"/>
      <c r="GF856" s="183"/>
      <c r="GG856" s="183"/>
      <c r="GH856" s="183"/>
      <c r="GI856" s="183"/>
      <c r="GJ856" s="183"/>
      <c r="GK856" s="183"/>
      <c r="GL856" s="183"/>
      <c r="GM856" s="183"/>
      <c r="GN856" s="183"/>
      <c r="GO856" s="183"/>
      <c r="GP856" s="183"/>
      <c r="GQ856" s="183"/>
      <c r="GR856" s="183"/>
      <c r="GS856" s="183"/>
      <c r="GT856" s="183"/>
      <c r="GU856" s="183"/>
      <c r="GV856" s="183"/>
      <c r="GW856" s="183"/>
      <c r="GX856" s="183"/>
      <c r="GY856" s="183"/>
      <c r="GZ856" s="183"/>
      <c r="HA856" s="183"/>
      <c r="HB856" s="183"/>
      <c r="HC856" s="183"/>
      <c r="HD856" s="183"/>
      <c r="HE856" s="183"/>
      <c r="HF856" s="183"/>
      <c r="HG856" s="183"/>
      <c r="HH856" s="183"/>
      <c r="HI856" s="183"/>
      <c r="HJ856" s="183"/>
      <c r="HK856" s="183"/>
      <c r="HL856" s="183"/>
      <c r="HM856" s="183"/>
      <c r="HN856" s="183"/>
      <c r="HO856" s="183"/>
      <c r="HP856" s="183"/>
      <c r="HQ856" s="183"/>
      <c r="HR856" s="183"/>
      <c r="HS856" s="183"/>
      <c r="HT856" s="183"/>
      <c r="HU856" s="183"/>
      <c r="HV856" s="183"/>
      <c r="HW856" s="183"/>
      <c r="HX856" s="183"/>
      <c r="HY856" s="183"/>
      <c r="HZ856" s="183"/>
      <c r="IA856" s="183"/>
      <c r="IB856" s="183"/>
      <c r="IC856" s="183"/>
      <c r="ID856" s="183"/>
      <c r="IE856" s="183"/>
      <c r="IF856" s="183"/>
      <c r="IG856" s="183"/>
      <c r="IH856" s="183"/>
      <c r="II856" s="183"/>
      <c r="IJ856" s="183"/>
      <c r="IK856" s="183"/>
      <c r="IL856" s="183"/>
      <c r="IM856" s="183"/>
      <c r="IN856" s="183"/>
      <c r="IO856" s="183"/>
      <c r="IP856" s="183"/>
      <c r="IQ856" s="183"/>
      <c r="IR856" s="183"/>
      <c r="IS856" s="183"/>
      <c r="IT856" s="183"/>
      <c r="IU856" s="183"/>
      <c r="IV856" s="183"/>
      <c r="IW856" s="183"/>
      <c r="IX856" s="183"/>
      <c r="IY856" s="183"/>
      <c r="IZ856" s="183"/>
      <c r="JA856" s="183"/>
      <c r="JB856" s="183"/>
      <c r="JC856" s="183"/>
      <c r="JD856" s="183"/>
      <c r="JE856" s="183"/>
      <c r="JF856" s="183"/>
      <c r="JG856" s="183"/>
      <c r="JH856" s="183"/>
      <c r="JI856" s="183"/>
      <c r="JJ856" s="183"/>
      <c r="JK856" s="183"/>
      <c r="JL856" s="183"/>
      <c r="JM856" s="183"/>
      <c r="JN856" s="183"/>
      <c r="JO856" s="183"/>
      <c r="JP856" s="183"/>
      <c r="JQ856" s="183"/>
      <c r="JR856" s="183"/>
      <c r="JS856" s="183"/>
      <c r="JT856" s="183"/>
      <c r="JU856" s="183"/>
      <c r="JV856" s="183"/>
      <c r="JW856" s="183"/>
      <c r="JX856" s="183"/>
      <c r="JY856" s="183"/>
      <c r="JZ856" s="183"/>
      <c r="KA856" s="183"/>
      <c r="KB856" s="183"/>
      <c r="KC856" s="183"/>
      <c r="KD856" s="183"/>
      <c r="KE856" s="183"/>
      <c r="KF856" s="183"/>
      <c r="KG856" s="183"/>
      <c r="KH856" s="183"/>
      <c r="KI856" s="183"/>
      <c r="KJ856" s="183"/>
      <c r="KK856" s="183"/>
      <c r="KL856" s="183"/>
      <c r="KM856" s="183"/>
      <c r="KN856" s="183"/>
      <c r="KO856" s="183"/>
      <c r="KP856" s="183"/>
      <c r="KQ856" s="183"/>
      <c r="KR856" s="183"/>
      <c r="KS856" s="183"/>
      <c r="KT856" s="183"/>
    </row>
    <row r="857" spans="1:306" s="665" customFormat="1">
      <c r="A857" s="666">
        <v>271</v>
      </c>
      <c r="B857" s="647" t="s">
        <v>30</v>
      </c>
      <c r="C857" s="611">
        <f>SUM(C858:C863)</f>
        <v>0</v>
      </c>
      <c r="D857" s="611">
        <f>SUM(D858:D863)</f>
        <v>0</v>
      </c>
      <c r="E857" s="611">
        <f>SUM(E858:E863)</f>
        <v>0</v>
      </c>
      <c r="F857" s="611">
        <f>SUM(F858:F863)</f>
        <v>0</v>
      </c>
      <c r="G857" s="611">
        <f t="shared" ref="G857:G920" si="40">SUM(C857:F857)</f>
        <v>0</v>
      </c>
      <c r="H857" s="183"/>
      <c r="I857" s="183"/>
      <c r="J857" s="183"/>
      <c r="K857" s="183"/>
      <c r="L857" s="183"/>
      <c r="M857" s="183"/>
      <c r="N857" s="183"/>
      <c r="O857" s="183"/>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BQ857" s="183"/>
      <c r="BR857" s="183"/>
      <c r="BS857" s="183"/>
      <c r="BT857" s="183"/>
      <c r="BU857" s="183"/>
      <c r="BV857" s="183"/>
      <c r="BW857" s="183"/>
      <c r="BX857" s="183"/>
      <c r="BY857" s="183"/>
      <c r="BZ857" s="183"/>
      <c r="CA857" s="183"/>
      <c r="CB857" s="183"/>
      <c r="CC857" s="183"/>
      <c r="CD857" s="183"/>
      <c r="CE857" s="183"/>
      <c r="CF857" s="183"/>
      <c r="CG857" s="183"/>
      <c r="CH857" s="183"/>
      <c r="CI857" s="183"/>
      <c r="CJ857" s="183"/>
      <c r="CK857" s="183"/>
      <c r="CL857" s="183"/>
      <c r="CM857" s="183"/>
      <c r="CN857" s="183"/>
      <c r="CO857" s="183"/>
      <c r="CP857" s="183"/>
      <c r="CQ857" s="183"/>
      <c r="CR857" s="183"/>
      <c r="CS857" s="183"/>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c r="EU857" s="183"/>
      <c r="EV857" s="183"/>
      <c r="EW857" s="183"/>
      <c r="EX857" s="183"/>
      <c r="EY857" s="183"/>
      <c r="EZ857" s="183"/>
      <c r="FA857" s="183"/>
      <c r="FB857" s="183"/>
      <c r="FC857" s="183"/>
      <c r="FD857" s="183"/>
      <c r="FE857" s="183"/>
      <c r="FF857" s="183"/>
      <c r="FG857" s="183"/>
      <c r="FH857" s="183"/>
      <c r="FI857" s="183"/>
      <c r="FJ857" s="183"/>
      <c r="FK857" s="183"/>
      <c r="FL857" s="183"/>
      <c r="FM857" s="183"/>
      <c r="FN857" s="183"/>
      <c r="FO857" s="183"/>
      <c r="FP857" s="183"/>
      <c r="FQ857" s="183"/>
      <c r="FR857" s="183"/>
      <c r="FS857" s="183"/>
      <c r="FT857" s="183"/>
      <c r="FU857" s="183"/>
      <c r="FV857" s="183"/>
      <c r="FW857" s="183"/>
      <c r="FX857" s="183"/>
      <c r="FY857" s="183"/>
      <c r="FZ857" s="183"/>
      <c r="GA857" s="183"/>
      <c r="GB857" s="183"/>
      <c r="GC857" s="183"/>
      <c r="GD857" s="183"/>
      <c r="GE857" s="183"/>
      <c r="GF857" s="183"/>
      <c r="GG857" s="183"/>
      <c r="GH857" s="183"/>
      <c r="GI857" s="183"/>
      <c r="GJ857" s="183"/>
      <c r="GK857" s="183"/>
      <c r="GL857" s="183"/>
      <c r="GM857" s="183"/>
      <c r="GN857" s="183"/>
      <c r="GO857" s="183"/>
      <c r="GP857" s="183"/>
      <c r="GQ857" s="183"/>
      <c r="GR857" s="183"/>
      <c r="GS857" s="183"/>
      <c r="GT857" s="183"/>
      <c r="GU857" s="183"/>
      <c r="GV857" s="183"/>
      <c r="GW857" s="183"/>
      <c r="GX857" s="183"/>
      <c r="GY857" s="183"/>
      <c r="GZ857" s="183"/>
      <c r="HA857" s="183"/>
      <c r="HB857" s="183"/>
      <c r="HC857" s="183"/>
      <c r="HD857" s="183"/>
      <c r="HE857" s="183"/>
      <c r="HF857" s="183"/>
      <c r="HG857" s="183"/>
      <c r="HH857" s="183"/>
      <c r="HI857" s="183"/>
      <c r="HJ857" s="183"/>
      <c r="HK857" s="183"/>
      <c r="HL857" s="183"/>
      <c r="HM857" s="183"/>
      <c r="HN857" s="183"/>
      <c r="HO857" s="183"/>
      <c r="HP857" s="183"/>
      <c r="HQ857" s="183"/>
      <c r="HR857" s="183"/>
      <c r="HS857" s="183"/>
      <c r="HT857" s="183"/>
      <c r="HU857" s="183"/>
      <c r="HV857" s="183"/>
      <c r="HW857" s="183"/>
      <c r="HX857" s="183"/>
      <c r="HY857" s="183"/>
      <c r="HZ857" s="183"/>
      <c r="IA857" s="183"/>
      <c r="IB857" s="183"/>
      <c r="IC857" s="183"/>
      <c r="ID857" s="183"/>
      <c r="IE857" s="183"/>
      <c r="IF857" s="183"/>
      <c r="IG857" s="183"/>
      <c r="IH857" s="183"/>
      <c r="II857" s="183"/>
      <c r="IJ857" s="183"/>
      <c r="IK857" s="183"/>
      <c r="IL857" s="183"/>
      <c r="IM857" s="183"/>
      <c r="IN857" s="183"/>
      <c r="IO857" s="183"/>
      <c r="IP857" s="183"/>
      <c r="IQ857" s="183"/>
      <c r="IR857" s="183"/>
      <c r="IS857" s="183"/>
      <c r="IT857" s="183"/>
      <c r="IU857" s="183"/>
      <c r="IV857" s="183"/>
      <c r="IW857" s="183"/>
      <c r="IX857" s="183"/>
      <c r="IY857" s="183"/>
      <c r="IZ857" s="183"/>
      <c r="JA857" s="183"/>
      <c r="JB857" s="183"/>
      <c r="JC857" s="183"/>
      <c r="JD857" s="183"/>
      <c r="JE857" s="183"/>
      <c r="JF857" s="183"/>
      <c r="JG857" s="183"/>
      <c r="JH857" s="183"/>
      <c r="JI857" s="183"/>
      <c r="JJ857" s="183"/>
      <c r="JK857" s="183"/>
      <c r="JL857" s="183"/>
      <c r="JM857" s="183"/>
      <c r="JN857" s="183"/>
      <c r="JO857" s="183"/>
      <c r="JP857" s="183"/>
      <c r="JQ857" s="183"/>
      <c r="JR857" s="183"/>
      <c r="JS857" s="183"/>
      <c r="JT857" s="183"/>
      <c r="JU857" s="183"/>
      <c r="JV857" s="183"/>
      <c r="JW857" s="183"/>
      <c r="JX857" s="183"/>
      <c r="JY857" s="183"/>
      <c r="JZ857" s="183"/>
      <c r="KA857" s="183"/>
      <c r="KB857" s="183"/>
      <c r="KC857" s="183"/>
      <c r="KD857" s="183"/>
      <c r="KE857" s="183"/>
      <c r="KF857" s="183"/>
      <c r="KG857" s="183"/>
      <c r="KH857" s="183"/>
      <c r="KI857" s="183"/>
      <c r="KJ857" s="183"/>
      <c r="KK857" s="183"/>
      <c r="KL857" s="183"/>
      <c r="KM857" s="183"/>
      <c r="KN857" s="183"/>
      <c r="KO857" s="183"/>
      <c r="KP857" s="183"/>
      <c r="KQ857" s="183"/>
      <c r="KR857" s="183"/>
      <c r="KS857" s="183"/>
      <c r="KT857" s="183"/>
    </row>
    <row r="858" spans="1:306">
      <c r="A858" s="663">
        <v>2711</v>
      </c>
      <c r="B858" s="626" t="s">
        <v>386</v>
      </c>
      <c r="C858" s="620"/>
      <c r="D858" s="620"/>
      <c r="E858" s="620"/>
      <c r="F858" s="620"/>
      <c r="G858" s="611">
        <f t="shared" si="40"/>
        <v>0</v>
      </c>
      <c r="H858" s="183"/>
      <c r="K858" s="183"/>
      <c r="L858" s="183"/>
      <c r="M858" s="183"/>
      <c r="N858" s="183"/>
      <c r="O858" s="183"/>
      <c r="P858" s="183"/>
      <c r="Q858" s="183"/>
      <c r="R858" s="183"/>
      <c r="S858" s="183"/>
      <c r="T858" s="183"/>
      <c r="U858" s="183"/>
      <c r="V858" s="183"/>
      <c r="W858" s="183"/>
      <c r="X858" s="183"/>
      <c r="Y858" s="183"/>
      <c r="Z858" s="183"/>
      <c r="AA858" s="183"/>
      <c r="AB858" s="183"/>
      <c r="AC858" s="183"/>
      <c r="AD858" s="183"/>
      <c r="AE858" s="183"/>
      <c r="AF858" s="183"/>
      <c r="AG858" s="183"/>
      <c r="AH858" s="183"/>
      <c r="AI858" s="183"/>
      <c r="AJ858" s="183"/>
      <c r="AK858" s="183"/>
      <c r="AL858" s="183"/>
      <c r="AM858" s="183"/>
      <c r="AN858" s="183"/>
      <c r="AO858" s="183"/>
      <c r="AP858" s="183"/>
      <c r="AQ858" s="183"/>
      <c r="AR858" s="183"/>
      <c r="AS858" s="183"/>
      <c r="AT858" s="183"/>
      <c r="AU858" s="183"/>
      <c r="AV858" s="183"/>
      <c r="AW858" s="183"/>
      <c r="AX858" s="183"/>
      <c r="AY858" s="183"/>
      <c r="AZ858" s="183"/>
      <c r="BA858" s="183"/>
      <c r="BB858" s="183"/>
      <c r="BC858" s="183"/>
      <c r="BD858" s="183"/>
      <c r="BE858" s="183"/>
      <c r="BF858" s="183"/>
      <c r="BG858" s="183"/>
      <c r="BH858" s="183"/>
      <c r="BI858" s="183"/>
      <c r="BJ858" s="183"/>
      <c r="BK858" s="183"/>
      <c r="BL858" s="183"/>
      <c r="BM858" s="183"/>
      <c r="BN858" s="183"/>
      <c r="BO858" s="183"/>
      <c r="BP858" s="183"/>
      <c r="BQ858" s="183"/>
      <c r="BR858" s="183"/>
      <c r="BS858" s="183"/>
      <c r="BT858" s="183"/>
      <c r="BU858" s="183"/>
      <c r="BV858" s="183"/>
      <c r="BW858" s="183"/>
      <c r="BX858" s="183"/>
      <c r="BY858" s="183"/>
      <c r="BZ858" s="183"/>
      <c r="CA858" s="183"/>
      <c r="CB858" s="183"/>
      <c r="CC858" s="183"/>
      <c r="CD858" s="183"/>
      <c r="CE858" s="183"/>
      <c r="CF858" s="183"/>
      <c r="CG858" s="183"/>
      <c r="CH858" s="183"/>
      <c r="CI858" s="183"/>
      <c r="CJ858" s="183"/>
      <c r="CK858" s="183"/>
      <c r="CL858" s="183"/>
      <c r="CM858" s="183"/>
      <c r="CN858" s="183"/>
      <c r="CO858" s="183"/>
      <c r="CP858" s="183"/>
      <c r="CQ858" s="183"/>
      <c r="CR858" s="183"/>
      <c r="CS858" s="183"/>
      <c r="CT858" s="183"/>
      <c r="CU858" s="183"/>
      <c r="CV858" s="183"/>
      <c r="CW858" s="183"/>
      <c r="CX858" s="183"/>
      <c r="CY858" s="183"/>
      <c r="CZ858" s="183"/>
      <c r="DA858" s="183"/>
      <c r="DB858" s="183"/>
      <c r="DC858" s="183"/>
      <c r="DD858" s="183"/>
      <c r="DE858" s="183"/>
      <c r="DF858" s="183"/>
      <c r="DG858" s="183"/>
      <c r="DH858" s="183"/>
      <c r="DI858" s="183"/>
      <c r="DJ858" s="183"/>
      <c r="DK858" s="183"/>
      <c r="DL858" s="183"/>
      <c r="DM858" s="183"/>
      <c r="DN858" s="183"/>
      <c r="DO858" s="183"/>
      <c r="DP858" s="183"/>
      <c r="DQ858" s="183"/>
      <c r="DR858" s="183"/>
      <c r="DS858" s="183"/>
      <c r="DT858" s="183"/>
      <c r="DU858" s="183"/>
      <c r="DV858" s="183"/>
      <c r="DW858" s="183"/>
      <c r="DX858" s="183"/>
      <c r="DY858" s="183"/>
      <c r="DZ858" s="183"/>
      <c r="EA858" s="183"/>
      <c r="EB858" s="183"/>
      <c r="EC858" s="183"/>
      <c r="ED858" s="183"/>
      <c r="EE858" s="183"/>
      <c r="EF858" s="183"/>
      <c r="EG858" s="183"/>
      <c r="EH858" s="183"/>
      <c r="EI858" s="183"/>
      <c r="EJ858" s="183"/>
      <c r="EK858" s="183"/>
      <c r="EL858" s="183"/>
      <c r="EM858" s="183"/>
      <c r="EN858" s="183"/>
      <c r="EO858" s="183"/>
      <c r="EP858" s="183"/>
      <c r="EQ858" s="183"/>
      <c r="ER858" s="183"/>
      <c r="ES858" s="183"/>
      <c r="ET858" s="183"/>
      <c r="EU858" s="183"/>
      <c r="EV858" s="183"/>
      <c r="EW858" s="183"/>
      <c r="EX858" s="183"/>
      <c r="EY858" s="183"/>
      <c r="EZ858" s="183"/>
      <c r="FA858" s="183"/>
      <c r="FB858" s="183"/>
      <c r="FC858" s="183"/>
      <c r="FD858" s="183"/>
      <c r="FE858" s="183"/>
      <c r="FF858" s="183"/>
      <c r="FG858" s="183"/>
      <c r="FH858" s="183"/>
      <c r="FI858" s="183"/>
      <c r="FJ858" s="183"/>
      <c r="FK858" s="183"/>
      <c r="FL858" s="183"/>
      <c r="FM858" s="183"/>
      <c r="FN858" s="183"/>
      <c r="FO858" s="183"/>
      <c r="FP858" s="183"/>
      <c r="FQ858" s="183"/>
      <c r="FR858" s="183"/>
      <c r="FS858" s="183"/>
      <c r="FT858" s="183"/>
      <c r="FU858" s="183"/>
      <c r="FV858" s="183"/>
      <c r="FW858" s="183"/>
      <c r="FX858" s="183"/>
      <c r="FY858" s="183"/>
      <c r="FZ858" s="183"/>
      <c r="GA858" s="183"/>
      <c r="GB858" s="183"/>
      <c r="GC858" s="183"/>
      <c r="GD858" s="183"/>
      <c r="GE858" s="183"/>
      <c r="GF858" s="183"/>
      <c r="GG858" s="183"/>
      <c r="GH858" s="183"/>
      <c r="GI858" s="183"/>
      <c r="GJ858" s="183"/>
      <c r="GK858" s="183"/>
      <c r="GL858" s="183"/>
      <c r="GM858" s="183"/>
      <c r="GN858" s="183"/>
      <c r="GO858" s="183"/>
      <c r="GP858" s="183"/>
      <c r="GQ858" s="183"/>
      <c r="GR858" s="183"/>
      <c r="GS858" s="183"/>
      <c r="GT858" s="183"/>
      <c r="GU858" s="183"/>
      <c r="GV858" s="183"/>
      <c r="GW858" s="183"/>
      <c r="GX858" s="183"/>
      <c r="GY858" s="183"/>
      <c r="GZ858" s="183"/>
      <c r="HA858" s="183"/>
      <c r="HB858" s="183"/>
      <c r="HC858" s="183"/>
      <c r="HD858" s="183"/>
      <c r="HE858" s="183"/>
      <c r="HF858" s="183"/>
      <c r="HG858" s="183"/>
      <c r="HH858" s="183"/>
      <c r="HI858" s="183"/>
      <c r="HJ858" s="183"/>
      <c r="HK858" s="183"/>
      <c r="HL858" s="183"/>
      <c r="HM858" s="183"/>
      <c r="HN858" s="183"/>
      <c r="HO858" s="183"/>
      <c r="HP858" s="183"/>
      <c r="HQ858" s="183"/>
      <c r="HR858" s="183"/>
      <c r="HS858" s="183"/>
      <c r="HT858" s="183"/>
      <c r="HU858" s="183"/>
      <c r="HV858" s="183"/>
      <c r="HW858" s="183"/>
      <c r="HX858" s="183"/>
      <c r="HY858" s="183"/>
      <c r="HZ858" s="183"/>
      <c r="IA858" s="183"/>
      <c r="IB858" s="183"/>
      <c r="IC858" s="183"/>
      <c r="ID858" s="183"/>
      <c r="IE858" s="183"/>
      <c r="IF858" s="183"/>
      <c r="IG858" s="183"/>
      <c r="IH858" s="183"/>
      <c r="II858" s="183"/>
      <c r="IJ858" s="183"/>
      <c r="IK858" s="183"/>
      <c r="IL858" s="183"/>
      <c r="IM858" s="183"/>
      <c r="IN858" s="183"/>
      <c r="IO858" s="183"/>
      <c r="IP858" s="183"/>
      <c r="IQ858" s="183"/>
      <c r="IR858" s="183"/>
      <c r="IS858" s="183"/>
      <c r="IT858" s="183"/>
      <c r="IU858" s="183"/>
      <c r="IV858" s="183"/>
      <c r="IW858" s="183"/>
      <c r="IX858" s="183"/>
      <c r="IY858" s="183"/>
      <c r="IZ858" s="183"/>
      <c r="JA858" s="183"/>
      <c r="JB858" s="183"/>
      <c r="JC858" s="183"/>
      <c r="JD858" s="183"/>
      <c r="JE858" s="183"/>
      <c r="JF858" s="183"/>
      <c r="JG858" s="183"/>
      <c r="JH858" s="183"/>
      <c r="JI858" s="183"/>
      <c r="JJ858" s="183"/>
      <c r="JK858" s="183"/>
      <c r="JL858" s="183"/>
      <c r="JM858" s="183"/>
      <c r="JN858" s="183"/>
      <c r="JO858" s="183"/>
      <c r="JP858" s="183"/>
      <c r="JQ858" s="183"/>
      <c r="JR858" s="183"/>
      <c r="JS858" s="183"/>
      <c r="JT858" s="183"/>
      <c r="JU858" s="183"/>
      <c r="JV858" s="183"/>
      <c r="JW858" s="183"/>
      <c r="JX858" s="183"/>
      <c r="JY858" s="183"/>
      <c r="JZ858" s="183"/>
      <c r="KA858" s="183"/>
      <c r="KB858" s="183"/>
      <c r="KC858" s="183"/>
      <c r="KD858" s="183"/>
      <c r="KE858" s="183"/>
      <c r="KF858" s="183"/>
      <c r="KG858" s="183"/>
      <c r="KH858" s="183"/>
      <c r="KI858" s="183"/>
      <c r="KJ858" s="183"/>
      <c r="KK858" s="183"/>
      <c r="KL858" s="183"/>
      <c r="KM858" s="183"/>
      <c r="KN858" s="183"/>
      <c r="KO858" s="183"/>
      <c r="KP858" s="183"/>
      <c r="KQ858" s="183"/>
      <c r="KR858" s="183"/>
      <c r="KS858" s="183"/>
      <c r="KT858" s="183"/>
    </row>
    <row r="859" spans="1:306">
      <c r="A859" s="663">
        <v>2712</v>
      </c>
      <c r="B859" s="626" t="s">
        <v>387</v>
      </c>
      <c r="C859" s="620"/>
      <c r="D859" s="620"/>
      <c r="E859" s="620"/>
      <c r="F859" s="620"/>
      <c r="G859" s="611">
        <f t="shared" si="40"/>
        <v>0</v>
      </c>
      <c r="H859" s="183"/>
      <c r="K859" s="183"/>
      <c r="L859" s="183"/>
      <c r="M859" s="183"/>
      <c r="N859" s="183"/>
      <c r="O859" s="183"/>
      <c r="P859" s="183"/>
      <c r="Q859" s="183"/>
      <c r="R859" s="183"/>
      <c r="S859" s="183"/>
      <c r="T859" s="183"/>
      <c r="U859" s="183"/>
      <c r="V859" s="183"/>
      <c r="W859" s="183"/>
      <c r="X859" s="183"/>
      <c r="Y859" s="183"/>
      <c r="Z859" s="183"/>
      <c r="AA859" s="183"/>
      <c r="AB859" s="183"/>
      <c r="AC859" s="183"/>
      <c r="AD859" s="183"/>
      <c r="AE859" s="183"/>
      <c r="AF859" s="183"/>
      <c r="AG859" s="183"/>
      <c r="AH859" s="183"/>
      <c r="AI859" s="183"/>
      <c r="AJ859" s="183"/>
      <c r="AK859" s="183"/>
      <c r="AL859" s="183"/>
      <c r="AM859" s="183"/>
      <c r="AN859" s="183"/>
      <c r="AO859" s="183"/>
      <c r="AP859" s="183"/>
      <c r="AQ859" s="183"/>
      <c r="AR859" s="183"/>
      <c r="AS859" s="183"/>
      <c r="AT859" s="183"/>
      <c r="AU859" s="183"/>
      <c r="AV859" s="183"/>
      <c r="AW859" s="183"/>
      <c r="AX859" s="183"/>
      <c r="AY859" s="183"/>
      <c r="AZ859" s="183"/>
      <c r="BA859" s="183"/>
      <c r="BB859" s="183"/>
      <c r="BC859" s="183"/>
      <c r="BD859" s="183"/>
      <c r="BE859" s="183"/>
      <c r="BF859" s="183"/>
      <c r="BG859" s="183"/>
      <c r="BH859" s="183"/>
      <c r="BI859" s="183"/>
      <c r="BJ859" s="183"/>
      <c r="BK859" s="183"/>
      <c r="BL859" s="183"/>
      <c r="BM859" s="183"/>
      <c r="BN859" s="183"/>
      <c r="BO859" s="183"/>
      <c r="BP859" s="183"/>
      <c r="BQ859" s="183"/>
      <c r="BR859" s="183"/>
      <c r="BS859" s="183"/>
      <c r="BT859" s="183"/>
      <c r="BU859" s="183"/>
      <c r="BV859" s="183"/>
      <c r="BW859" s="183"/>
      <c r="BX859" s="183"/>
      <c r="BY859" s="183"/>
      <c r="BZ859" s="183"/>
      <c r="CA859" s="183"/>
      <c r="CB859" s="183"/>
      <c r="CC859" s="183"/>
      <c r="CD859" s="183"/>
      <c r="CE859" s="183"/>
      <c r="CF859" s="183"/>
      <c r="CG859" s="183"/>
      <c r="CH859" s="183"/>
      <c r="CI859" s="183"/>
      <c r="CJ859" s="183"/>
      <c r="CK859" s="183"/>
      <c r="CL859" s="183"/>
      <c r="CM859" s="183"/>
      <c r="CN859" s="183"/>
      <c r="CO859" s="183"/>
      <c r="CP859" s="183"/>
      <c r="CQ859" s="183"/>
      <c r="CR859" s="183"/>
      <c r="CS859" s="183"/>
      <c r="CT859" s="183"/>
      <c r="CU859" s="183"/>
      <c r="CV859" s="183"/>
      <c r="CW859" s="183"/>
      <c r="CX859" s="183"/>
      <c r="CY859" s="183"/>
      <c r="CZ859" s="183"/>
      <c r="DA859" s="183"/>
      <c r="DB859" s="183"/>
      <c r="DC859" s="183"/>
      <c r="DD859" s="183"/>
      <c r="DE859" s="183"/>
      <c r="DF859" s="183"/>
      <c r="DG859" s="183"/>
      <c r="DH859" s="183"/>
      <c r="DI859" s="183"/>
      <c r="DJ859" s="183"/>
      <c r="DK859" s="183"/>
      <c r="DL859" s="183"/>
      <c r="DM859" s="183"/>
      <c r="DN859" s="183"/>
      <c r="DO859" s="183"/>
      <c r="DP859" s="183"/>
      <c r="DQ859" s="183"/>
      <c r="DR859" s="183"/>
      <c r="DS859" s="183"/>
      <c r="DT859" s="183"/>
      <c r="DU859" s="183"/>
      <c r="DV859" s="183"/>
      <c r="DW859" s="183"/>
      <c r="DX859" s="183"/>
      <c r="DY859" s="183"/>
      <c r="DZ859" s="183"/>
      <c r="EA859" s="183"/>
      <c r="EB859" s="183"/>
      <c r="EC859" s="183"/>
      <c r="ED859" s="183"/>
      <c r="EE859" s="183"/>
      <c r="EF859" s="183"/>
      <c r="EG859" s="183"/>
      <c r="EH859" s="183"/>
      <c r="EI859" s="183"/>
      <c r="EJ859" s="183"/>
      <c r="EK859" s="183"/>
      <c r="EL859" s="183"/>
      <c r="EM859" s="183"/>
      <c r="EN859" s="183"/>
      <c r="EO859" s="183"/>
      <c r="EP859" s="183"/>
      <c r="EQ859" s="183"/>
      <c r="ER859" s="183"/>
      <c r="ES859" s="183"/>
      <c r="ET859" s="183"/>
      <c r="EU859" s="183"/>
      <c r="EV859" s="183"/>
      <c r="EW859" s="183"/>
      <c r="EX859" s="183"/>
      <c r="EY859" s="183"/>
      <c r="EZ859" s="183"/>
      <c r="FA859" s="183"/>
      <c r="FB859" s="183"/>
      <c r="FC859" s="183"/>
      <c r="FD859" s="183"/>
      <c r="FE859" s="183"/>
      <c r="FF859" s="183"/>
      <c r="FG859" s="183"/>
      <c r="FH859" s="183"/>
      <c r="FI859" s="183"/>
      <c r="FJ859" s="183"/>
      <c r="FK859" s="183"/>
      <c r="FL859" s="183"/>
      <c r="FM859" s="183"/>
      <c r="FN859" s="183"/>
      <c r="FO859" s="183"/>
      <c r="FP859" s="183"/>
      <c r="FQ859" s="183"/>
      <c r="FR859" s="183"/>
      <c r="FS859" s="183"/>
      <c r="FT859" s="183"/>
      <c r="FU859" s="183"/>
      <c r="FV859" s="183"/>
      <c r="FW859" s="183"/>
      <c r="FX859" s="183"/>
      <c r="FY859" s="183"/>
      <c r="FZ859" s="183"/>
      <c r="GA859" s="183"/>
      <c r="GB859" s="183"/>
      <c r="GC859" s="183"/>
      <c r="GD859" s="183"/>
      <c r="GE859" s="183"/>
      <c r="GF859" s="183"/>
      <c r="GG859" s="183"/>
      <c r="GH859" s="183"/>
      <c r="GI859" s="183"/>
      <c r="GJ859" s="183"/>
      <c r="GK859" s="183"/>
      <c r="GL859" s="183"/>
      <c r="GM859" s="183"/>
      <c r="GN859" s="183"/>
      <c r="GO859" s="183"/>
      <c r="GP859" s="183"/>
      <c r="GQ859" s="183"/>
      <c r="GR859" s="183"/>
      <c r="GS859" s="183"/>
      <c r="GT859" s="183"/>
      <c r="GU859" s="183"/>
      <c r="GV859" s="183"/>
      <c r="GW859" s="183"/>
      <c r="GX859" s="183"/>
      <c r="GY859" s="183"/>
      <c r="GZ859" s="183"/>
      <c r="HA859" s="183"/>
      <c r="HB859" s="183"/>
      <c r="HC859" s="183"/>
      <c r="HD859" s="183"/>
      <c r="HE859" s="183"/>
      <c r="HF859" s="183"/>
      <c r="HG859" s="183"/>
      <c r="HH859" s="183"/>
      <c r="HI859" s="183"/>
      <c r="HJ859" s="183"/>
      <c r="HK859" s="183"/>
      <c r="HL859" s="183"/>
      <c r="HM859" s="183"/>
      <c r="HN859" s="183"/>
      <c r="HO859" s="183"/>
      <c r="HP859" s="183"/>
      <c r="HQ859" s="183"/>
      <c r="HR859" s="183"/>
      <c r="HS859" s="183"/>
      <c r="HT859" s="183"/>
      <c r="HU859" s="183"/>
      <c r="HV859" s="183"/>
      <c r="HW859" s="183"/>
      <c r="HX859" s="183"/>
      <c r="HY859" s="183"/>
      <c r="HZ859" s="183"/>
      <c r="IA859" s="183"/>
      <c r="IB859" s="183"/>
      <c r="IC859" s="183"/>
      <c r="ID859" s="183"/>
      <c r="IE859" s="183"/>
      <c r="IF859" s="183"/>
      <c r="IG859" s="183"/>
      <c r="IH859" s="183"/>
      <c r="II859" s="183"/>
      <c r="IJ859" s="183"/>
      <c r="IK859" s="183"/>
      <c r="IL859" s="183"/>
      <c r="IM859" s="183"/>
      <c r="IN859" s="183"/>
      <c r="IO859" s="183"/>
      <c r="IP859" s="183"/>
      <c r="IQ859" s="183"/>
      <c r="IR859" s="183"/>
      <c r="IS859" s="183"/>
      <c r="IT859" s="183"/>
      <c r="IU859" s="183"/>
      <c r="IV859" s="183"/>
      <c r="IW859" s="183"/>
      <c r="IX859" s="183"/>
      <c r="IY859" s="183"/>
      <c r="IZ859" s="183"/>
      <c r="JA859" s="183"/>
      <c r="JB859" s="183"/>
      <c r="JC859" s="183"/>
      <c r="JD859" s="183"/>
      <c r="JE859" s="183"/>
      <c r="JF859" s="183"/>
      <c r="JG859" s="183"/>
      <c r="JH859" s="183"/>
      <c r="JI859" s="183"/>
      <c r="JJ859" s="183"/>
      <c r="JK859" s="183"/>
      <c r="JL859" s="183"/>
      <c r="JM859" s="183"/>
      <c r="JN859" s="183"/>
      <c r="JO859" s="183"/>
      <c r="JP859" s="183"/>
      <c r="JQ859" s="183"/>
      <c r="JR859" s="183"/>
      <c r="JS859" s="183"/>
      <c r="JT859" s="183"/>
      <c r="JU859" s="183"/>
      <c r="JV859" s="183"/>
      <c r="JW859" s="183"/>
      <c r="JX859" s="183"/>
      <c r="JY859" s="183"/>
      <c r="JZ859" s="183"/>
      <c r="KA859" s="183"/>
      <c r="KB859" s="183"/>
      <c r="KC859" s="183"/>
      <c r="KD859" s="183"/>
      <c r="KE859" s="183"/>
      <c r="KF859" s="183"/>
      <c r="KG859" s="183"/>
      <c r="KH859" s="183"/>
      <c r="KI859" s="183"/>
      <c r="KJ859" s="183"/>
      <c r="KK859" s="183"/>
      <c r="KL859" s="183"/>
      <c r="KM859" s="183"/>
      <c r="KN859" s="183"/>
      <c r="KO859" s="183"/>
      <c r="KP859" s="183"/>
      <c r="KQ859" s="183"/>
      <c r="KR859" s="183"/>
      <c r="KS859" s="183"/>
      <c r="KT859" s="183"/>
    </row>
    <row r="860" spans="1:306">
      <c r="A860" s="663">
        <v>2713</v>
      </c>
      <c r="B860" s="626" t="s">
        <v>388</v>
      </c>
      <c r="C860" s="620"/>
      <c r="D860" s="620"/>
      <c r="E860" s="620"/>
      <c r="F860" s="620"/>
      <c r="G860" s="611">
        <f t="shared" si="40"/>
        <v>0</v>
      </c>
      <c r="H860" s="183"/>
      <c r="K860" s="183"/>
      <c r="L860" s="183"/>
      <c r="M860" s="183"/>
      <c r="N860" s="183"/>
      <c r="O860" s="183"/>
      <c r="P860" s="183"/>
      <c r="Q860" s="183"/>
      <c r="R860" s="183"/>
      <c r="S860" s="183"/>
      <c r="T860" s="183"/>
      <c r="U860" s="183"/>
      <c r="V860" s="183"/>
      <c r="W860" s="183"/>
      <c r="X860" s="183"/>
      <c r="Y860" s="183"/>
      <c r="Z860" s="183"/>
      <c r="AA860" s="183"/>
      <c r="AB860" s="183"/>
      <c r="AC860" s="183"/>
      <c r="AD860" s="183"/>
      <c r="AE860" s="183"/>
      <c r="AF860" s="183"/>
      <c r="AG860" s="183"/>
      <c r="AH860" s="183"/>
      <c r="AI860" s="183"/>
      <c r="AJ860" s="183"/>
      <c r="AK860" s="183"/>
      <c r="AL860" s="183"/>
      <c r="AM860" s="183"/>
      <c r="AN860" s="183"/>
      <c r="AO860" s="183"/>
      <c r="AP860" s="183"/>
      <c r="AQ860" s="183"/>
      <c r="AR860" s="183"/>
      <c r="AS860" s="183"/>
      <c r="AT860" s="183"/>
      <c r="AU860" s="183"/>
      <c r="AV860" s="183"/>
      <c r="AW860" s="183"/>
      <c r="AX860" s="183"/>
      <c r="AY860" s="183"/>
      <c r="AZ860" s="183"/>
      <c r="BA860" s="183"/>
      <c r="BB860" s="183"/>
      <c r="BC860" s="183"/>
      <c r="BD860" s="183"/>
      <c r="BE860" s="183"/>
      <c r="BF860" s="183"/>
      <c r="BG860" s="183"/>
      <c r="BH860" s="183"/>
      <c r="BI860" s="183"/>
      <c r="BJ860" s="183"/>
      <c r="BK860" s="183"/>
      <c r="BL860" s="183"/>
      <c r="BM860" s="183"/>
      <c r="BN860" s="183"/>
      <c r="BO860" s="183"/>
      <c r="BP860" s="183"/>
      <c r="BQ860" s="183"/>
      <c r="BR860" s="183"/>
      <c r="BS860" s="183"/>
      <c r="BT860" s="183"/>
      <c r="BU860" s="183"/>
      <c r="BV860" s="183"/>
      <c r="BW860" s="183"/>
      <c r="BX860" s="183"/>
      <c r="BY860" s="183"/>
      <c r="BZ860" s="183"/>
      <c r="CA860" s="183"/>
      <c r="CB860" s="183"/>
      <c r="CC860" s="183"/>
      <c r="CD860" s="183"/>
      <c r="CE860" s="183"/>
      <c r="CF860" s="183"/>
      <c r="CG860" s="183"/>
      <c r="CH860" s="183"/>
      <c r="CI860" s="183"/>
      <c r="CJ860" s="183"/>
      <c r="CK860" s="183"/>
      <c r="CL860" s="183"/>
      <c r="CM860" s="183"/>
      <c r="CN860" s="183"/>
      <c r="CO860" s="183"/>
      <c r="CP860" s="183"/>
      <c r="CQ860" s="183"/>
      <c r="CR860" s="183"/>
      <c r="CS860" s="183"/>
      <c r="CT860" s="183"/>
      <c r="CU860" s="183"/>
      <c r="CV860" s="183"/>
      <c r="CW860" s="183"/>
      <c r="CX860" s="183"/>
      <c r="CY860" s="183"/>
      <c r="CZ860" s="183"/>
      <c r="DA860" s="183"/>
      <c r="DB860" s="183"/>
      <c r="DC860" s="183"/>
      <c r="DD860" s="183"/>
      <c r="DE860" s="183"/>
      <c r="DF860" s="183"/>
      <c r="DG860" s="183"/>
      <c r="DH860" s="183"/>
      <c r="DI860" s="183"/>
      <c r="DJ860" s="183"/>
      <c r="DK860" s="183"/>
      <c r="DL860" s="183"/>
      <c r="DM860" s="183"/>
      <c r="DN860" s="183"/>
      <c r="DO860" s="183"/>
      <c r="DP860" s="183"/>
      <c r="DQ860" s="183"/>
      <c r="DR860" s="183"/>
      <c r="DS860" s="183"/>
      <c r="DT860" s="183"/>
      <c r="DU860" s="183"/>
      <c r="DV860" s="183"/>
      <c r="DW860" s="183"/>
      <c r="DX860" s="183"/>
      <c r="DY860" s="183"/>
      <c r="DZ860" s="183"/>
      <c r="EA860" s="183"/>
      <c r="EB860" s="183"/>
      <c r="EC860" s="183"/>
      <c r="ED860" s="183"/>
      <c r="EE860" s="183"/>
      <c r="EF860" s="183"/>
      <c r="EG860" s="183"/>
      <c r="EH860" s="183"/>
      <c r="EI860" s="183"/>
      <c r="EJ860" s="183"/>
      <c r="EK860" s="183"/>
      <c r="EL860" s="183"/>
      <c r="EM860" s="183"/>
      <c r="EN860" s="183"/>
      <c r="EO860" s="183"/>
      <c r="EP860" s="183"/>
      <c r="EQ860" s="183"/>
      <c r="ER860" s="183"/>
      <c r="ES860" s="183"/>
      <c r="ET860" s="183"/>
      <c r="EU860" s="183"/>
      <c r="EV860" s="183"/>
      <c r="EW860" s="183"/>
      <c r="EX860" s="183"/>
      <c r="EY860" s="183"/>
      <c r="EZ860" s="183"/>
      <c r="FA860" s="183"/>
      <c r="FB860" s="183"/>
      <c r="FC860" s="183"/>
      <c r="FD860" s="183"/>
      <c r="FE860" s="183"/>
      <c r="FF860" s="183"/>
      <c r="FG860" s="183"/>
      <c r="FH860" s="183"/>
      <c r="FI860" s="183"/>
      <c r="FJ860" s="183"/>
      <c r="FK860" s="183"/>
      <c r="FL860" s="183"/>
      <c r="FM860" s="183"/>
      <c r="FN860" s="183"/>
      <c r="FO860" s="183"/>
      <c r="FP860" s="183"/>
      <c r="FQ860" s="183"/>
      <c r="FR860" s="183"/>
      <c r="FS860" s="183"/>
      <c r="FT860" s="183"/>
      <c r="FU860" s="183"/>
      <c r="FV860" s="183"/>
      <c r="FW860" s="183"/>
      <c r="FX860" s="183"/>
      <c r="FY860" s="183"/>
      <c r="FZ860" s="183"/>
      <c r="GA860" s="183"/>
      <c r="GB860" s="183"/>
      <c r="GC860" s="183"/>
      <c r="GD860" s="183"/>
      <c r="GE860" s="183"/>
      <c r="GF860" s="183"/>
      <c r="GG860" s="183"/>
      <c r="GH860" s="183"/>
      <c r="GI860" s="183"/>
      <c r="GJ860" s="183"/>
      <c r="GK860" s="183"/>
      <c r="GL860" s="183"/>
      <c r="GM860" s="183"/>
      <c r="GN860" s="183"/>
      <c r="GO860" s="183"/>
      <c r="GP860" s="183"/>
      <c r="GQ860" s="183"/>
      <c r="GR860" s="183"/>
      <c r="GS860" s="183"/>
      <c r="GT860" s="183"/>
      <c r="GU860" s="183"/>
      <c r="GV860" s="183"/>
      <c r="GW860" s="183"/>
      <c r="GX860" s="183"/>
      <c r="GY860" s="183"/>
      <c r="GZ860" s="183"/>
      <c r="HA860" s="183"/>
      <c r="HB860" s="183"/>
      <c r="HC860" s="183"/>
      <c r="HD860" s="183"/>
      <c r="HE860" s="183"/>
      <c r="HF860" s="183"/>
      <c r="HG860" s="183"/>
      <c r="HH860" s="183"/>
      <c r="HI860" s="183"/>
      <c r="HJ860" s="183"/>
      <c r="HK860" s="183"/>
      <c r="HL860" s="183"/>
      <c r="HM860" s="183"/>
      <c r="HN860" s="183"/>
      <c r="HO860" s="183"/>
      <c r="HP860" s="183"/>
      <c r="HQ860" s="183"/>
      <c r="HR860" s="183"/>
      <c r="HS860" s="183"/>
      <c r="HT860" s="183"/>
      <c r="HU860" s="183"/>
      <c r="HV860" s="183"/>
      <c r="HW860" s="183"/>
      <c r="HX860" s="183"/>
      <c r="HY860" s="183"/>
      <c r="HZ860" s="183"/>
      <c r="IA860" s="183"/>
      <c r="IB860" s="183"/>
      <c r="IC860" s="183"/>
      <c r="ID860" s="183"/>
      <c r="IE860" s="183"/>
      <c r="IF860" s="183"/>
      <c r="IG860" s="183"/>
      <c r="IH860" s="183"/>
      <c r="II860" s="183"/>
      <c r="IJ860" s="183"/>
      <c r="IK860" s="183"/>
      <c r="IL860" s="183"/>
      <c r="IM860" s="183"/>
      <c r="IN860" s="183"/>
      <c r="IO860" s="183"/>
      <c r="IP860" s="183"/>
      <c r="IQ860" s="183"/>
      <c r="IR860" s="183"/>
      <c r="IS860" s="183"/>
      <c r="IT860" s="183"/>
      <c r="IU860" s="183"/>
      <c r="IV860" s="183"/>
      <c r="IW860" s="183"/>
      <c r="IX860" s="183"/>
      <c r="IY860" s="183"/>
      <c r="IZ860" s="183"/>
      <c r="JA860" s="183"/>
      <c r="JB860" s="183"/>
      <c r="JC860" s="183"/>
      <c r="JD860" s="183"/>
      <c r="JE860" s="183"/>
      <c r="JF860" s="183"/>
      <c r="JG860" s="183"/>
      <c r="JH860" s="183"/>
      <c r="JI860" s="183"/>
      <c r="JJ860" s="183"/>
      <c r="JK860" s="183"/>
      <c r="JL860" s="183"/>
      <c r="JM860" s="183"/>
      <c r="JN860" s="183"/>
      <c r="JO860" s="183"/>
      <c r="JP860" s="183"/>
      <c r="JQ860" s="183"/>
      <c r="JR860" s="183"/>
      <c r="JS860" s="183"/>
      <c r="JT860" s="183"/>
      <c r="JU860" s="183"/>
      <c r="JV860" s="183"/>
      <c r="JW860" s="183"/>
      <c r="JX860" s="183"/>
      <c r="JY860" s="183"/>
      <c r="JZ860" s="183"/>
      <c r="KA860" s="183"/>
      <c r="KB860" s="183"/>
      <c r="KC860" s="183"/>
      <c r="KD860" s="183"/>
      <c r="KE860" s="183"/>
      <c r="KF860" s="183"/>
      <c r="KG860" s="183"/>
      <c r="KH860" s="183"/>
      <c r="KI860" s="183"/>
      <c r="KJ860" s="183"/>
      <c r="KK860" s="183"/>
      <c r="KL860" s="183"/>
      <c r="KM860" s="183"/>
      <c r="KN860" s="183"/>
      <c r="KO860" s="183"/>
      <c r="KP860" s="183"/>
      <c r="KQ860" s="183"/>
      <c r="KR860" s="183"/>
      <c r="KS860" s="183"/>
      <c r="KT860" s="183"/>
    </row>
    <row r="861" spans="1:306">
      <c r="A861" s="663">
        <v>2714</v>
      </c>
      <c r="B861" s="626" t="s">
        <v>389</v>
      </c>
      <c r="C861" s="620"/>
      <c r="D861" s="620"/>
      <c r="E861" s="620"/>
      <c r="F861" s="620"/>
      <c r="G861" s="611">
        <f t="shared" si="40"/>
        <v>0</v>
      </c>
      <c r="H861" s="183"/>
      <c r="K861" s="183"/>
      <c r="L861" s="183"/>
      <c r="M861" s="183"/>
      <c r="N861" s="183"/>
      <c r="O861" s="183"/>
      <c r="P861" s="183"/>
      <c r="Q861" s="183"/>
      <c r="R861" s="183"/>
      <c r="S861" s="183"/>
      <c r="T861" s="183"/>
      <c r="U861" s="183"/>
      <c r="V861" s="183"/>
      <c r="W861" s="183"/>
      <c r="X861" s="183"/>
      <c r="Y861" s="183"/>
      <c r="Z861" s="183"/>
      <c r="AA861" s="183"/>
      <c r="AB861" s="183"/>
      <c r="AC861" s="183"/>
      <c r="AD861" s="183"/>
      <c r="AE861" s="183"/>
      <c r="AF861" s="183"/>
      <c r="AG861" s="183"/>
      <c r="AH861" s="183"/>
      <c r="AI861" s="183"/>
      <c r="AJ861" s="183"/>
      <c r="AK861" s="183"/>
      <c r="AL861" s="183"/>
      <c r="AM861" s="183"/>
      <c r="AN861" s="183"/>
      <c r="AO861" s="183"/>
      <c r="AP861" s="183"/>
      <c r="AQ861" s="183"/>
      <c r="AR861" s="183"/>
      <c r="AS861" s="183"/>
      <c r="AT861" s="183"/>
      <c r="AU861" s="183"/>
      <c r="AV861" s="183"/>
      <c r="AW861" s="183"/>
      <c r="AX861" s="183"/>
      <c r="AY861" s="183"/>
      <c r="AZ861" s="183"/>
      <c r="BA861" s="183"/>
      <c r="BB861" s="183"/>
      <c r="BC861" s="183"/>
      <c r="BD861" s="183"/>
      <c r="BE861" s="183"/>
      <c r="BF861" s="183"/>
      <c r="BG861" s="183"/>
      <c r="BH861" s="183"/>
      <c r="BI861" s="183"/>
      <c r="BJ861" s="183"/>
      <c r="BK861" s="183"/>
      <c r="BL861" s="183"/>
      <c r="BM861" s="183"/>
      <c r="BN861" s="183"/>
      <c r="BO861" s="183"/>
      <c r="BP861" s="183"/>
      <c r="BQ861" s="183"/>
      <c r="BR861" s="183"/>
      <c r="BS861" s="183"/>
      <c r="BT861" s="183"/>
      <c r="BU861" s="183"/>
      <c r="BV861" s="183"/>
      <c r="BW861" s="183"/>
      <c r="BX861" s="183"/>
      <c r="BY861" s="183"/>
      <c r="BZ861" s="183"/>
      <c r="CA861" s="183"/>
      <c r="CB861" s="183"/>
      <c r="CC861" s="183"/>
      <c r="CD861" s="183"/>
      <c r="CE861" s="183"/>
      <c r="CF861" s="183"/>
      <c r="CG861" s="183"/>
      <c r="CH861" s="183"/>
      <c r="CI861" s="183"/>
      <c r="CJ861" s="183"/>
      <c r="CK861" s="183"/>
      <c r="CL861" s="183"/>
      <c r="CM861" s="183"/>
      <c r="CN861" s="183"/>
      <c r="CO861" s="183"/>
      <c r="CP861" s="183"/>
      <c r="CQ861" s="183"/>
      <c r="CR861" s="183"/>
      <c r="CS861" s="183"/>
      <c r="CT861" s="183"/>
      <c r="CU861" s="183"/>
      <c r="CV861" s="183"/>
      <c r="CW861" s="183"/>
      <c r="CX861" s="183"/>
      <c r="CY861" s="183"/>
      <c r="CZ861" s="183"/>
      <c r="DA861" s="183"/>
      <c r="DB861" s="183"/>
      <c r="DC861" s="183"/>
      <c r="DD861" s="183"/>
      <c r="DE861" s="183"/>
      <c r="DF861" s="183"/>
      <c r="DG861" s="183"/>
      <c r="DH861" s="183"/>
      <c r="DI861" s="183"/>
      <c r="DJ861" s="183"/>
      <c r="DK861" s="183"/>
      <c r="DL861" s="183"/>
      <c r="DM861" s="183"/>
      <c r="DN861" s="183"/>
      <c r="DO861" s="183"/>
      <c r="DP861" s="183"/>
      <c r="DQ861" s="183"/>
      <c r="DR861" s="183"/>
      <c r="DS861" s="183"/>
      <c r="DT861" s="183"/>
      <c r="DU861" s="183"/>
      <c r="DV861" s="183"/>
      <c r="DW861" s="183"/>
      <c r="DX861" s="183"/>
      <c r="DY861" s="183"/>
      <c r="DZ861" s="183"/>
      <c r="EA861" s="183"/>
      <c r="EB861" s="183"/>
      <c r="EC861" s="183"/>
      <c r="ED861" s="183"/>
      <c r="EE861" s="183"/>
      <c r="EF861" s="183"/>
      <c r="EG861" s="183"/>
      <c r="EH861" s="183"/>
      <c r="EI861" s="183"/>
      <c r="EJ861" s="183"/>
      <c r="EK861" s="183"/>
      <c r="EL861" s="183"/>
      <c r="EM861" s="183"/>
      <c r="EN861" s="183"/>
      <c r="EO861" s="183"/>
      <c r="EP861" s="183"/>
      <c r="EQ861" s="183"/>
      <c r="ER861" s="183"/>
      <c r="ES861" s="183"/>
      <c r="ET861" s="183"/>
      <c r="EU861" s="183"/>
      <c r="EV861" s="183"/>
      <c r="EW861" s="183"/>
      <c r="EX861" s="183"/>
      <c r="EY861" s="183"/>
      <c r="EZ861" s="183"/>
      <c r="FA861" s="183"/>
      <c r="FB861" s="183"/>
      <c r="FC861" s="183"/>
      <c r="FD861" s="183"/>
      <c r="FE861" s="183"/>
      <c r="FF861" s="183"/>
      <c r="FG861" s="183"/>
      <c r="FH861" s="183"/>
      <c r="FI861" s="183"/>
      <c r="FJ861" s="183"/>
      <c r="FK861" s="183"/>
      <c r="FL861" s="183"/>
      <c r="FM861" s="183"/>
      <c r="FN861" s="183"/>
      <c r="FO861" s="183"/>
      <c r="FP861" s="183"/>
      <c r="FQ861" s="183"/>
      <c r="FR861" s="183"/>
      <c r="FS861" s="183"/>
      <c r="FT861" s="183"/>
      <c r="FU861" s="183"/>
      <c r="FV861" s="183"/>
      <c r="FW861" s="183"/>
      <c r="FX861" s="183"/>
      <c r="FY861" s="183"/>
      <c r="FZ861" s="183"/>
      <c r="GA861" s="183"/>
      <c r="GB861" s="183"/>
      <c r="GC861" s="183"/>
      <c r="GD861" s="183"/>
      <c r="GE861" s="183"/>
      <c r="GF861" s="183"/>
      <c r="GG861" s="183"/>
      <c r="GH861" s="183"/>
      <c r="GI861" s="183"/>
      <c r="GJ861" s="183"/>
      <c r="GK861" s="183"/>
      <c r="GL861" s="183"/>
      <c r="GM861" s="183"/>
      <c r="GN861" s="183"/>
      <c r="GO861" s="183"/>
      <c r="GP861" s="183"/>
      <c r="GQ861" s="183"/>
      <c r="GR861" s="183"/>
      <c r="GS861" s="183"/>
      <c r="GT861" s="183"/>
      <c r="GU861" s="183"/>
      <c r="GV861" s="183"/>
      <c r="GW861" s="183"/>
      <c r="GX861" s="183"/>
      <c r="GY861" s="183"/>
      <c r="GZ861" s="183"/>
      <c r="HA861" s="183"/>
      <c r="HB861" s="183"/>
      <c r="HC861" s="183"/>
      <c r="HD861" s="183"/>
      <c r="HE861" s="183"/>
      <c r="HF861" s="183"/>
      <c r="HG861" s="183"/>
      <c r="HH861" s="183"/>
      <c r="HI861" s="183"/>
      <c r="HJ861" s="183"/>
      <c r="HK861" s="183"/>
      <c r="HL861" s="183"/>
      <c r="HM861" s="183"/>
      <c r="HN861" s="183"/>
      <c r="HO861" s="183"/>
      <c r="HP861" s="183"/>
      <c r="HQ861" s="183"/>
      <c r="HR861" s="183"/>
      <c r="HS861" s="183"/>
      <c r="HT861" s="183"/>
      <c r="HU861" s="183"/>
      <c r="HV861" s="183"/>
      <c r="HW861" s="183"/>
      <c r="HX861" s="183"/>
      <c r="HY861" s="183"/>
      <c r="HZ861" s="183"/>
      <c r="IA861" s="183"/>
      <c r="IB861" s="183"/>
      <c r="IC861" s="183"/>
      <c r="ID861" s="183"/>
      <c r="IE861" s="183"/>
      <c r="IF861" s="183"/>
      <c r="IG861" s="183"/>
      <c r="IH861" s="183"/>
      <c r="II861" s="183"/>
      <c r="IJ861" s="183"/>
      <c r="IK861" s="183"/>
      <c r="IL861" s="183"/>
      <c r="IM861" s="183"/>
      <c r="IN861" s="183"/>
      <c r="IO861" s="183"/>
      <c r="IP861" s="183"/>
      <c r="IQ861" s="183"/>
      <c r="IR861" s="183"/>
      <c r="IS861" s="183"/>
      <c r="IT861" s="183"/>
      <c r="IU861" s="183"/>
      <c r="IV861" s="183"/>
      <c r="IW861" s="183"/>
      <c r="IX861" s="183"/>
      <c r="IY861" s="183"/>
      <c r="IZ861" s="183"/>
      <c r="JA861" s="183"/>
      <c r="JB861" s="183"/>
      <c r="JC861" s="183"/>
      <c r="JD861" s="183"/>
      <c r="JE861" s="183"/>
      <c r="JF861" s="183"/>
      <c r="JG861" s="183"/>
      <c r="JH861" s="183"/>
      <c r="JI861" s="183"/>
      <c r="JJ861" s="183"/>
      <c r="JK861" s="183"/>
      <c r="JL861" s="183"/>
      <c r="JM861" s="183"/>
      <c r="JN861" s="183"/>
      <c r="JO861" s="183"/>
      <c r="JP861" s="183"/>
      <c r="JQ861" s="183"/>
      <c r="JR861" s="183"/>
      <c r="JS861" s="183"/>
      <c r="JT861" s="183"/>
      <c r="JU861" s="183"/>
      <c r="JV861" s="183"/>
      <c r="JW861" s="183"/>
      <c r="JX861" s="183"/>
      <c r="JY861" s="183"/>
      <c r="JZ861" s="183"/>
      <c r="KA861" s="183"/>
      <c r="KB861" s="183"/>
      <c r="KC861" s="183"/>
      <c r="KD861" s="183"/>
      <c r="KE861" s="183"/>
      <c r="KF861" s="183"/>
      <c r="KG861" s="183"/>
      <c r="KH861" s="183"/>
      <c r="KI861" s="183"/>
      <c r="KJ861" s="183"/>
      <c r="KK861" s="183"/>
      <c r="KL861" s="183"/>
      <c r="KM861" s="183"/>
      <c r="KN861" s="183"/>
      <c r="KO861" s="183"/>
      <c r="KP861" s="183"/>
      <c r="KQ861" s="183"/>
      <c r="KR861" s="183"/>
      <c r="KS861" s="183"/>
      <c r="KT861" s="183"/>
    </row>
    <row r="862" spans="1:306">
      <c r="A862" s="663">
        <v>2717</v>
      </c>
      <c r="B862" s="626" t="s">
        <v>390</v>
      </c>
      <c r="C862" s="620"/>
      <c r="D862" s="620"/>
      <c r="E862" s="620"/>
      <c r="F862" s="620"/>
      <c r="G862" s="611">
        <f t="shared" si="40"/>
        <v>0</v>
      </c>
      <c r="H862" s="183"/>
      <c r="K862" s="183"/>
      <c r="L862" s="183"/>
      <c r="M862" s="183"/>
      <c r="N862" s="183"/>
      <c r="O862" s="183"/>
      <c r="P862" s="183"/>
      <c r="Q862" s="183"/>
      <c r="R862" s="183"/>
      <c r="S862" s="183"/>
      <c r="T862" s="183"/>
      <c r="U862" s="183"/>
      <c r="V862" s="183"/>
      <c r="W862" s="183"/>
      <c r="X862" s="183"/>
      <c r="Y862" s="183"/>
      <c r="Z862" s="183"/>
      <c r="AA862" s="183"/>
      <c r="AB862" s="183"/>
      <c r="AC862" s="183"/>
      <c r="AD862" s="183"/>
      <c r="AE862" s="183"/>
      <c r="AF862" s="183"/>
      <c r="AG862" s="183"/>
      <c r="AH862" s="183"/>
      <c r="AI862" s="183"/>
      <c r="AJ862" s="183"/>
      <c r="AK862" s="183"/>
      <c r="AL862" s="183"/>
      <c r="AM862" s="183"/>
      <c r="AN862" s="183"/>
      <c r="AO862" s="183"/>
      <c r="AP862" s="183"/>
      <c r="AQ862" s="183"/>
      <c r="AR862" s="183"/>
      <c r="AS862" s="183"/>
      <c r="AT862" s="183"/>
      <c r="AU862" s="183"/>
      <c r="AV862" s="183"/>
      <c r="AW862" s="183"/>
      <c r="AX862" s="183"/>
      <c r="AY862" s="183"/>
      <c r="AZ862" s="183"/>
      <c r="BA862" s="183"/>
      <c r="BB862" s="183"/>
      <c r="BC862" s="183"/>
      <c r="BD862" s="183"/>
      <c r="BE862" s="183"/>
      <c r="BF862" s="183"/>
      <c r="BG862" s="183"/>
      <c r="BH862" s="183"/>
      <c r="BI862" s="183"/>
      <c r="BJ862" s="183"/>
      <c r="BK862" s="183"/>
      <c r="BL862" s="183"/>
      <c r="BM862" s="183"/>
      <c r="BN862" s="183"/>
      <c r="BO862" s="183"/>
      <c r="BP862" s="183"/>
      <c r="BQ862" s="183"/>
      <c r="BR862" s="183"/>
      <c r="BS862" s="183"/>
      <c r="BT862" s="183"/>
      <c r="BU862" s="183"/>
      <c r="BV862" s="183"/>
      <c r="BW862" s="183"/>
      <c r="BX862" s="183"/>
      <c r="BY862" s="183"/>
      <c r="BZ862" s="183"/>
      <c r="CA862" s="183"/>
      <c r="CB862" s="183"/>
      <c r="CC862" s="183"/>
      <c r="CD862" s="183"/>
      <c r="CE862" s="183"/>
      <c r="CF862" s="183"/>
      <c r="CG862" s="183"/>
      <c r="CH862" s="183"/>
      <c r="CI862" s="183"/>
      <c r="CJ862" s="183"/>
      <c r="CK862" s="183"/>
      <c r="CL862" s="183"/>
      <c r="CM862" s="183"/>
      <c r="CN862" s="183"/>
      <c r="CO862" s="183"/>
      <c r="CP862" s="183"/>
      <c r="CQ862" s="183"/>
      <c r="CR862" s="183"/>
      <c r="CS862" s="183"/>
      <c r="CT862" s="183"/>
      <c r="CU862" s="183"/>
      <c r="CV862" s="183"/>
      <c r="CW862" s="183"/>
      <c r="CX862" s="183"/>
      <c r="CY862" s="183"/>
      <c r="CZ862" s="183"/>
      <c r="DA862" s="183"/>
      <c r="DB862" s="183"/>
      <c r="DC862" s="183"/>
      <c r="DD862" s="183"/>
      <c r="DE862" s="183"/>
      <c r="DF862" s="183"/>
      <c r="DG862" s="183"/>
      <c r="DH862" s="183"/>
      <c r="DI862" s="183"/>
      <c r="DJ862" s="183"/>
      <c r="DK862" s="183"/>
      <c r="DL862" s="183"/>
      <c r="DM862" s="183"/>
      <c r="DN862" s="183"/>
      <c r="DO862" s="183"/>
      <c r="DP862" s="183"/>
      <c r="DQ862" s="183"/>
      <c r="DR862" s="183"/>
      <c r="DS862" s="183"/>
      <c r="DT862" s="183"/>
      <c r="DU862" s="183"/>
      <c r="DV862" s="183"/>
      <c r="DW862" s="183"/>
      <c r="DX862" s="183"/>
      <c r="DY862" s="183"/>
      <c r="DZ862" s="183"/>
      <c r="EA862" s="183"/>
      <c r="EB862" s="183"/>
      <c r="EC862" s="183"/>
      <c r="ED862" s="183"/>
      <c r="EE862" s="183"/>
      <c r="EF862" s="183"/>
      <c r="EG862" s="183"/>
      <c r="EH862" s="183"/>
      <c r="EI862" s="183"/>
      <c r="EJ862" s="183"/>
      <c r="EK862" s="183"/>
      <c r="EL862" s="183"/>
      <c r="EM862" s="183"/>
      <c r="EN862" s="183"/>
      <c r="EO862" s="183"/>
      <c r="EP862" s="183"/>
      <c r="EQ862" s="183"/>
      <c r="ER862" s="183"/>
      <c r="ES862" s="183"/>
      <c r="ET862" s="183"/>
      <c r="EU862" s="183"/>
      <c r="EV862" s="183"/>
      <c r="EW862" s="183"/>
      <c r="EX862" s="183"/>
      <c r="EY862" s="183"/>
      <c r="EZ862" s="183"/>
      <c r="FA862" s="183"/>
      <c r="FB862" s="183"/>
      <c r="FC862" s="183"/>
      <c r="FD862" s="183"/>
      <c r="FE862" s="183"/>
      <c r="FF862" s="183"/>
      <c r="FG862" s="183"/>
      <c r="FH862" s="183"/>
      <c r="FI862" s="183"/>
      <c r="FJ862" s="183"/>
      <c r="FK862" s="183"/>
      <c r="FL862" s="183"/>
      <c r="FM862" s="183"/>
      <c r="FN862" s="183"/>
      <c r="FO862" s="183"/>
      <c r="FP862" s="183"/>
      <c r="FQ862" s="183"/>
      <c r="FR862" s="183"/>
      <c r="FS862" s="183"/>
      <c r="FT862" s="183"/>
      <c r="FU862" s="183"/>
      <c r="FV862" s="183"/>
      <c r="FW862" s="183"/>
      <c r="FX862" s="183"/>
      <c r="FY862" s="183"/>
      <c r="FZ862" s="183"/>
      <c r="GA862" s="183"/>
      <c r="GB862" s="183"/>
      <c r="GC862" s="183"/>
      <c r="GD862" s="183"/>
      <c r="GE862" s="183"/>
      <c r="GF862" s="183"/>
      <c r="GG862" s="183"/>
      <c r="GH862" s="183"/>
      <c r="GI862" s="183"/>
      <c r="GJ862" s="183"/>
      <c r="GK862" s="183"/>
      <c r="GL862" s="183"/>
      <c r="GM862" s="183"/>
      <c r="GN862" s="183"/>
      <c r="GO862" s="183"/>
      <c r="GP862" s="183"/>
      <c r="GQ862" s="183"/>
      <c r="GR862" s="183"/>
      <c r="GS862" s="183"/>
      <c r="GT862" s="183"/>
      <c r="GU862" s="183"/>
      <c r="GV862" s="183"/>
      <c r="GW862" s="183"/>
      <c r="GX862" s="183"/>
      <c r="GY862" s="183"/>
      <c r="GZ862" s="183"/>
      <c r="HA862" s="183"/>
      <c r="HB862" s="183"/>
      <c r="HC862" s="183"/>
      <c r="HD862" s="183"/>
      <c r="HE862" s="183"/>
      <c r="HF862" s="183"/>
      <c r="HG862" s="183"/>
      <c r="HH862" s="183"/>
      <c r="HI862" s="183"/>
      <c r="HJ862" s="183"/>
      <c r="HK862" s="183"/>
      <c r="HL862" s="183"/>
      <c r="HM862" s="183"/>
      <c r="HN862" s="183"/>
      <c r="HO862" s="183"/>
      <c r="HP862" s="183"/>
      <c r="HQ862" s="183"/>
      <c r="HR862" s="183"/>
      <c r="HS862" s="183"/>
      <c r="HT862" s="183"/>
      <c r="HU862" s="183"/>
      <c r="HV862" s="183"/>
      <c r="HW862" s="183"/>
      <c r="HX862" s="183"/>
      <c r="HY862" s="183"/>
      <c r="HZ862" s="183"/>
      <c r="IA862" s="183"/>
      <c r="IB862" s="183"/>
      <c r="IC862" s="183"/>
      <c r="ID862" s="183"/>
      <c r="IE862" s="183"/>
      <c r="IF862" s="183"/>
      <c r="IG862" s="183"/>
      <c r="IH862" s="183"/>
      <c r="II862" s="183"/>
      <c r="IJ862" s="183"/>
      <c r="IK862" s="183"/>
      <c r="IL862" s="183"/>
      <c r="IM862" s="183"/>
      <c r="IN862" s="183"/>
      <c r="IO862" s="183"/>
      <c r="IP862" s="183"/>
      <c r="IQ862" s="183"/>
      <c r="IR862" s="183"/>
      <c r="IS862" s="183"/>
      <c r="IT862" s="183"/>
      <c r="IU862" s="183"/>
      <c r="IV862" s="183"/>
      <c r="IW862" s="183"/>
      <c r="IX862" s="183"/>
      <c r="IY862" s="183"/>
      <c r="IZ862" s="183"/>
      <c r="JA862" s="183"/>
      <c r="JB862" s="183"/>
      <c r="JC862" s="183"/>
      <c r="JD862" s="183"/>
      <c r="JE862" s="183"/>
      <c r="JF862" s="183"/>
      <c r="JG862" s="183"/>
      <c r="JH862" s="183"/>
      <c r="JI862" s="183"/>
      <c r="JJ862" s="183"/>
      <c r="JK862" s="183"/>
      <c r="JL862" s="183"/>
      <c r="JM862" s="183"/>
      <c r="JN862" s="183"/>
      <c r="JO862" s="183"/>
      <c r="JP862" s="183"/>
      <c r="JQ862" s="183"/>
      <c r="JR862" s="183"/>
      <c r="JS862" s="183"/>
      <c r="JT862" s="183"/>
      <c r="JU862" s="183"/>
      <c r="JV862" s="183"/>
      <c r="JW862" s="183"/>
      <c r="JX862" s="183"/>
      <c r="JY862" s="183"/>
      <c r="JZ862" s="183"/>
      <c r="KA862" s="183"/>
      <c r="KB862" s="183"/>
      <c r="KC862" s="183"/>
      <c r="KD862" s="183"/>
      <c r="KE862" s="183"/>
      <c r="KF862" s="183"/>
      <c r="KG862" s="183"/>
      <c r="KH862" s="183"/>
      <c r="KI862" s="183"/>
      <c r="KJ862" s="183"/>
      <c r="KK862" s="183"/>
      <c r="KL862" s="183"/>
      <c r="KM862" s="183"/>
      <c r="KN862" s="183"/>
      <c r="KO862" s="183"/>
      <c r="KP862" s="183"/>
      <c r="KQ862" s="183"/>
      <c r="KR862" s="183"/>
      <c r="KS862" s="183"/>
      <c r="KT862" s="183"/>
    </row>
    <row r="863" spans="1:306">
      <c r="A863" s="663">
        <v>2719</v>
      </c>
      <c r="B863" s="626" t="s">
        <v>88</v>
      </c>
      <c r="C863" s="611">
        <f>SUM(C864:C868)</f>
        <v>0</v>
      </c>
      <c r="D863" s="611">
        <f>SUM(D864:D868)</f>
        <v>0</v>
      </c>
      <c r="E863" s="611">
        <f>SUM(E864:E868)</f>
        <v>0</v>
      </c>
      <c r="F863" s="611">
        <f>SUM(F864:F868)</f>
        <v>0</v>
      </c>
      <c r="G863" s="611">
        <f t="shared" si="40"/>
        <v>0</v>
      </c>
      <c r="H863" s="183"/>
      <c r="K863" s="183"/>
      <c r="L863" s="183"/>
      <c r="M863" s="183"/>
      <c r="N863" s="183"/>
      <c r="O863" s="183"/>
      <c r="P863" s="183"/>
      <c r="Q863" s="183"/>
      <c r="R863" s="183"/>
      <c r="S863" s="183"/>
      <c r="T863" s="183"/>
      <c r="U863" s="183"/>
      <c r="V863" s="183"/>
      <c r="W863" s="183"/>
      <c r="X863" s="183"/>
      <c r="Y863" s="183"/>
      <c r="Z863" s="183"/>
      <c r="AA863" s="183"/>
      <c r="AB863" s="183"/>
      <c r="AC863" s="183"/>
      <c r="AD863" s="183"/>
      <c r="AE863" s="183"/>
      <c r="AF863" s="183"/>
      <c r="AG863" s="183"/>
      <c r="AH863" s="183"/>
      <c r="AI863" s="183"/>
      <c r="AJ863" s="183"/>
      <c r="AK863" s="183"/>
      <c r="AL863" s="183"/>
      <c r="AM863" s="183"/>
      <c r="AN863" s="183"/>
      <c r="AO863" s="183"/>
      <c r="AP863" s="183"/>
      <c r="AQ863" s="183"/>
      <c r="AR863" s="183"/>
      <c r="AS863" s="183"/>
      <c r="AT863" s="183"/>
      <c r="AU863" s="183"/>
      <c r="AV863" s="183"/>
      <c r="AW863" s="183"/>
      <c r="AX863" s="183"/>
      <c r="AY863" s="183"/>
      <c r="AZ863" s="183"/>
      <c r="BA863" s="183"/>
      <c r="BB863" s="183"/>
      <c r="BC863" s="183"/>
      <c r="BD863" s="183"/>
      <c r="BE863" s="183"/>
      <c r="BF863" s="183"/>
      <c r="BG863" s="183"/>
      <c r="BH863" s="183"/>
      <c r="BI863" s="183"/>
      <c r="BJ863" s="183"/>
      <c r="BK863" s="183"/>
      <c r="BL863" s="183"/>
      <c r="BM863" s="183"/>
      <c r="BN863" s="183"/>
      <c r="BO863" s="183"/>
      <c r="BP863" s="183"/>
      <c r="BQ863" s="183"/>
      <c r="BR863" s="183"/>
      <c r="BS863" s="183"/>
      <c r="BT863" s="183"/>
      <c r="BU863" s="183"/>
      <c r="BV863" s="183"/>
      <c r="BW863" s="183"/>
      <c r="BX863" s="183"/>
      <c r="BY863" s="183"/>
      <c r="BZ863" s="183"/>
      <c r="CA863" s="183"/>
      <c r="CB863" s="183"/>
      <c r="CC863" s="183"/>
      <c r="CD863" s="183"/>
      <c r="CE863" s="183"/>
      <c r="CF863" s="183"/>
      <c r="CG863" s="183"/>
      <c r="CH863" s="183"/>
      <c r="CI863" s="183"/>
      <c r="CJ863" s="183"/>
      <c r="CK863" s="183"/>
      <c r="CL863" s="183"/>
      <c r="CM863" s="183"/>
      <c r="CN863" s="183"/>
      <c r="CO863" s="183"/>
      <c r="CP863" s="183"/>
      <c r="CQ863" s="183"/>
      <c r="CR863" s="183"/>
      <c r="CS863" s="183"/>
      <c r="CT863" s="183"/>
      <c r="CU863" s="183"/>
      <c r="CV863" s="183"/>
      <c r="CW863" s="183"/>
      <c r="CX863" s="183"/>
      <c r="CY863" s="183"/>
      <c r="CZ863" s="183"/>
      <c r="DA863" s="183"/>
      <c r="DB863" s="183"/>
      <c r="DC863" s="183"/>
      <c r="DD863" s="183"/>
      <c r="DE863" s="183"/>
      <c r="DF863" s="183"/>
      <c r="DG863" s="183"/>
      <c r="DH863" s="183"/>
      <c r="DI863" s="183"/>
      <c r="DJ863" s="183"/>
      <c r="DK863" s="183"/>
      <c r="DL863" s="183"/>
      <c r="DM863" s="183"/>
      <c r="DN863" s="183"/>
      <c r="DO863" s="183"/>
      <c r="DP863" s="183"/>
      <c r="DQ863" s="183"/>
      <c r="DR863" s="183"/>
      <c r="DS863" s="183"/>
      <c r="DT863" s="183"/>
      <c r="DU863" s="183"/>
      <c r="DV863" s="183"/>
      <c r="DW863" s="183"/>
      <c r="DX863" s="183"/>
      <c r="DY863" s="183"/>
      <c r="DZ863" s="183"/>
      <c r="EA863" s="183"/>
      <c r="EB863" s="183"/>
      <c r="EC863" s="183"/>
      <c r="ED863" s="183"/>
      <c r="EE863" s="183"/>
      <c r="EF863" s="183"/>
      <c r="EG863" s="183"/>
      <c r="EH863" s="183"/>
      <c r="EI863" s="183"/>
      <c r="EJ863" s="183"/>
      <c r="EK863" s="183"/>
      <c r="EL863" s="183"/>
      <c r="EM863" s="183"/>
      <c r="EN863" s="183"/>
      <c r="EO863" s="183"/>
      <c r="EP863" s="183"/>
      <c r="EQ863" s="183"/>
      <c r="ER863" s="183"/>
      <c r="ES863" s="183"/>
      <c r="ET863" s="183"/>
      <c r="EU863" s="183"/>
      <c r="EV863" s="183"/>
      <c r="EW863" s="183"/>
      <c r="EX863" s="183"/>
      <c r="EY863" s="183"/>
      <c r="EZ863" s="183"/>
      <c r="FA863" s="183"/>
      <c r="FB863" s="183"/>
      <c r="FC863" s="183"/>
      <c r="FD863" s="183"/>
      <c r="FE863" s="183"/>
      <c r="FF863" s="183"/>
      <c r="FG863" s="183"/>
      <c r="FH863" s="183"/>
      <c r="FI863" s="183"/>
      <c r="FJ863" s="183"/>
      <c r="FK863" s="183"/>
      <c r="FL863" s="183"/>
      <c r="FM863" s="183"/>
      <c r="FN863" s="183"/>
      <c r="FO863" s="183"/>
      <c r="FP863" s="183"/>
      <c r="FQ863" s="183"/>
      <c r="FR863" s="183"/>
      <c r="FS863" s="183"/>
      <c r="FT863" s="183"/>
      <c r="FU863" s="183"/>
      <c r="FV863" s="183"/>
      <c r="FW863" s="183"/>
      <c r="FX863" s="183"/>
      <c r="FY863" s="183"/>
      <c r="FZ863" s="183"/>
      <c r="GA863" s="183"/>
      <c r="GB863" s="183"/>
      <c r="GC863" s="183"/>
      <c r="GD863" s="183"/>
      <c r="GE863" s="183"/>
      <c r="GF863" s="183"/>
      <c r="GG863" s="183"/>
      <c r="GH863" s="183"/>
      <c r="GI863" s="183"/>
      <c r="GJ863" s="183"/>
      <c r="GK863" s="183"/>
      <c r="GL863" s="183"/>
      <c r="GM863" s="183"/>
      <c r="GN863" s="183"/>
      <c r="GO863" s="183"/>
      <c r="GP863" s="183"/>
      <c r="GQ863" s="183"/>
      <c r="GR863" s="183"/>
      <c r="GS863" s="183"/>
      <c r="GT863" s="183"/>
      <c r="GU863" s="183"/>
      <c r="GV863" s="183"/>
      <c r="GW863" s="183"/>
      <c r="GX863" s="183"/>
      <c r="GY863" s="183"/>
      <c r="GZ863" s="183"/>
      <c r="HA863" s="183"/>
      <c r="HB863" s="183"/>
      <c r="HC863" s="183"/>
      <c r="HD863" s="183"/>
      <c r="HE863" s="183"/>
      <c r="HF863" s="183"/>
      <c r="HG863" s="183"/>
      <c r="HH863" s="183"/>
      <c r="HI863" s="183"/>
      <c r="HJ863" s="183"/>
      <c r="HK863" s="183"/>
      <c r="HL863" s="183"/>
      <c r="HM863" s="183"/>
      <c r="HN863" s="183"/>
      <c r="HO863" s="183"/>
      <c r="HP863" s="183"/>
      <c r="HQ863" s="183"/>
      <c r="HR863" s="183"/>
      <c r="HS863" s="183"/>
      <c r="HT863" s="183"/>
      <c r="HU863" s="183"/>
      <c r="HV863" s="183"/>
      <c r="HW863" s="183"/>
      <c r="HX863" s="183"/>
      <c r="HY863" s="183"/>
      <c r="HZ863" s="183"/>
      <c r="IA863" s="183"/>
      <c r="IB863" s="183"/>
      <c r="IC863" s="183"/>
      <c r="ID863" s="183"/>
      <c r="IE863" s="183"/>
      <c r="IF863" s="183"/>
      <c r="IG863" s="183"/>
      <c r="IH863" s="183"/>
      <c r="II863" s="183"/>
      <c r="IJ863" s="183"/>
      <c r="IK863" s="183"/>
      <c r="IL863" s="183"/>
      <c r="IM863" s="183"/>
      <c r="IN863" s="183"/>
      <c r="IO863" s="183"/>
      <c r="IP863" s="183"/>
      <c r="IQ863" s="183"/>
      <c r="IR863" s="183"/>
      <c r="IS863" s="183"/>
      <c r="IT863" s="183"/>
      <c r="IU863" s="183"/>
      <c r="IV863" s="183"/>
      <c r="IW863" s="183"/>
      <c r="IX863" s="183"/>
      <c r="IY863" s="183"/>
      <c r="IZ863" s="183"/>
      <c r="JA863" s="183"/>
      <c r="JB863" s="183"/>
      <c r="JC863" s="183"/>
      <c r="JD863" s="183"/>
      <c r="JE863" s="183"/>
      <c r="JF863" s="183"/>
      <c r="JG863" s="183"/>
      <c r="JH863" s="183"/>
      <c r="JI863" s="183"/>
      <c r="JJ863" s="183"/>
      <c r="JK863" s="183"/>
      <c r="JL863" s="183"/>
      <c r="JM863" s="183"/>
      <c r="JN863" s="183"/>
      <c r="JO863" s="183"/>
      <c r="JP863" s="183"/>
      <c r="JQ863" s="183"/>
      <c r="JR863" s="183"/>
      <c r="JS863" s="183"/>
      <c r="JT863" s="183"/>
      <c r="JU863" s="183"/>
      <c r="JV863" s="183"/>
      <c r="JW863" s="183"/>
      <c r="JX863" s="183"/>
      <c r="JY863" s="183"/>
      <c r="JZ863" s="183"/>
      <c r="KA863" s="183"/>
      <c r="KB863" s="183"/>
      <c r="KC863" s="183"/>
      <c r="KD863" s="183"/>
      <c r="KE863" s="183"/>
      <c r="KF863" s="183"/>
      <c r="KG863" s="183"/>
      <c r="KH863" s="183"/>
      <c r="KI863" s="183"/>
      <c r="KJ863" s="183"/>
      <c r="KK863" s="183"/>
      <c r="KL863" s="183"/>
      <c r="KM863" s="183"/>
      <c r="KN863" s="183"/>
      <c r="KO863" s="183"/>
      <c r="KP863" s="183"/>
      <c r="KQ863" s="183"/>
      <c r="KR863" s="183"/>
      <c r="KS863" s="183"/>
      <c r="KT863" s="183"/>
    </row>
    <row r="864" spans="1:306">
      <c r="A864" s="663">
        <v>27191</v>
      </c>
      <c r="B864" s="626" t="s">
        <v>391</v>
      </c>
      <c r="C864" s="620"/>
      <c r="D864" s="620"/>
      <c r="E864" s="620"/>
      <c r="F864" s="620"/>
      <c r="G864" s="611">
        <f t="shared" si="40"/>
        <v>0</v>
      </c>
      <c r="H864" s="183"/>
      <c r="K864" s="183"/>
      <c r="L864" s="183"/>
      <c r="M864" s="183"/>
      <c r="N864" s="183"/>
      <c r="O864" s="183"/>
      <c r="P864" s="183"/>
      <c r="Q864" s="183"/>
      <c r="R864" s="183"/>
      <c r="S864" s="183"/>
      <c r="T864" s="183"/>
      <c r="U864" s="183"/>
      <c r="V864" s="183"/>
      <c r="W864" s="183"/>
      <c r="X864" s="183"/>
      <c r="Y864" s="183"/>
      <c r="Z864" s="183"/>
      <c r="AA864" s="183"/>
      <c r="AB864" s="183"/>
      <c r="AC864" s="183"/>
      <c r="AD864" s="183"/>
      <c r="AE864" s="183"/>
      <c r="AF864" s="183"/>
      <c r="AG864" s="183"/>
      <c r="AH864" s="183"/>
      <c r="AI864" s="183"/>
      <c r="AJ864" s="183"/>
      <c r="AK864" s="183"/>
      <c r="AL864" s="183"/>
      <c r="AM864" s="183"/>
      <c r="AN864" s="183"/>
      <c r="AO864" s="183"/>
      <c r="AP864" s="183"/>
      <c r="AQ864" s="183"/>
      <c r="AR864" s="183"/>
      <c r="AS864" s="183"/>
      <c r="AT864" s="183"/>
      <c r="AU864" s="183"/>
      <c r="AV864" s="183"/>
      <c r="AW864" s="183"/>
      <c r="AX864" s="183"/>
      <c r="AY864" s="183"/>
      <c r="AZ864" s="183"/>
      <c r="BA864" s="183"/>
      <c r="BB864" s="183"/>
      <c r="BC864" s="183"/>
      <c r="BD864" s="183"/>
      <c r="BE864" s="183"/>
      <c r="BF864" s="183"/>
      <c r="BG864" s="183"/>
      <c r="BH864" s="183"/>
      <c r="BI864" s="183"/>
      <c r="BJ864" s="183"/>
      <c r="BK864" s="183"/>
      <c r="BL864" s="183"/>
      <c r="BM864" s="183"/>
      <c r="BN864" s="183"/>
      <c r="BO864" s="183"/>
      <c r="BP864" s="183"/>
      <c r="BQ864" s="183"/>
      <c r="BR864" s="183"/>
      <c r="BS864" s="183"/>
      <c r="BT864" s="183"/>
      <c r="BU864" s="183"/>
      <c r="BV864" s="183"/>
      <c r="BW864" s="183"/>
      <c r="BX864" s="183"/>
      <c r="BY864" s="183"/>
      <c r="BZ864" s="183"/>
      <c r="CA864" s="183"/>
      <c r="CB864" s="183"/>
      <c r="CC864" s="183"/>
      <c r="CD864" s="183"/>
      <c r="CE864" s="183"/>
      <c r="CF864" s="183"/>
      <c r="CG864" s="183"/>
      <c r="CH864" s="183"/>
      <c r="CI864" s="183"/>
      <c r="CJ864" s="183"/>
      <c r="CK864" s="183"/>
      <c r="CL864" s="183"/>
      <c r="CM864" s="183"/>
      <c r="CN864" s="183"/>
      <c r="CO864" s="183"/>
      <c r="CP864" s="183"/>
      <c r="CQ864" s="183"/>
      <c r="CR864" s="183"/>
      <c r="CS864" s="183"/>
      <c r="CT864" s="183"/>
      <c r="CU864" s="183"/>
      <c r="CV864" s="183"/>
      <c r="CW864" s="183"/>
      <c r="CX864" s="183"/>
      <c r="CY864" s="183"/>
      <c r="CZ864" s="183"/>
      <c r="DA864" s="183"/>
      <c r="DB864" s="183"/>
      <c r="DC864" s="183"/>
      <c r="DD864" s="183"/>
      <c r="DE864" s="183"/>
      <c r="DF864" s="183"/>
      <c r="DG864" s="183"/>
      <c r="DH864" s="183"/>
      <c r="DI864" s="183"/>
      <c r="DJ864" s="183"/>
      <c r="DK864" s="183"/>
      <c r="DL864" s="183"/>
      <c r="DM864" s="183"/>
      <c r="DN864" s="183"/>
      <c r="DO864" s="183"/>
      <c r="DP864" s="183"/>
      <c r="DQ864" s="183"/>
      <c r="DR864" s="183"/>
      <c r="DS864" s="183"/>
      <c r="DT864" s="183"/>
      <c r="DU864" s="183"/>
      <c r="DV864" s="183"/>
      <c r="DW864" s="183"/>
      <c r="DX864" s="183"/>
      <c r="DY864" s="183"/>
      <c r="DZ864" s="183"/>
      <c r="EA864" s="183"/>
      <c r="EB864" s="183"/>
      <c r="EC864" s="183"/>
      <c r="ED864" s="183"/>
      <c r="EE864" s="183"/>
      <c r="EF864" s="183"/>
      <c r="EG864" s="183"/>
      <c r="EH864" s="183"/>
      <c r="EI864" s="183"/>
      <c r="EJ864" s="183"/>
      <c r="EK864" s="183"/>
      <c r="EL864" s="183"/>
      <c r="EM864" s="183"/>
      <c r="EN864" s="183"/>
      <c r="EO864" s="183"/>
      <c r="EP864" s="183"/>
      <c r="EQ864" s="183"/>
      <c r="ER864" s="183"/>
      <c r="ES864" s="183"/>
      <c r="ET864" s="183"/>
      <c r="EU864" s="183"/>
      <c r="EV864" s="183"/>
      <c r="EW864" s="183"/>
      <c r="EX864" s="183"/>
      <c r="EY864" s="183"/>
      <c r="EZ864" s="183"/>
      <c r="FA864" s="183"/>
      <c r="FB864" s="183"/>
      <c r="FC864" s="183"/>
      <c r="FD864" s="183"/>
      <c r="FE864" s="183"/>
      <c r="FF864" s="183"/>
      <c r="FG864" s="183"/>
      <c r="FH864" s="183"/>
      <c r="FI864" s="183"/>
      <c r="FJ864" s="183"/>
      <c r="FK864" s="183"/>
      <c r="FL864" s="183"/>
      <c r="FM864" s="183"/>
      <c r="FN864" s="183"/>
      <c r="FO864" s="183"/>
      <c r="FP864" s="183"/>
      <c r="FQ864" s="183"/>
      <c r="FR864" s="183"/>
      <c r="FS864" s="183"/>
      <c r="FT864" s="183"/>
      <c r="FU864" s="183"/>
      <c r="FV864" s="183"/>
      <c r="FW864" s="183"/>
      <c r="FX864" s="183"/>
      <c r="FY864" s="183"/>
      <c r="FZ864" s="183"/>
      <c r="GA864" s="183"/>
      <c r="GB864" s="183"/>
      <c r="GC864" s="183"/>
      <c r="GD864" s="183"/>
      <c r="GE864" s="183"/>
      <c r="GF864" s="183"/>
      <c r="GG864" s="183"/>
      <c r="GH864" s="183"/>
      <c r="GI864" s="183"/>
      <c r="GJ864" s="183"/>
      <c r="GK864" s="183"/>
      <c r="GL864" s="183"/>
      <c r="GM864" s="183"/>
      <c r="GN864" s="183"/>
      <c r="GO864" s="183"/>
      <c r="GP864" s="183"/>
      <c r="GQ864" s="183"/>
      <c r="GR864" s="183"/>
      <c r="GS864" s="183"/>
      <c r="GT864" s="183"/>
      <c r="GU864" s="183"/>
      <c r="GV864" s="183"/>
      <c r="GW864" s="183"/>
      <c r="GX864" s="183"/>
      <c r="GY864" s="183"/>
      <c r="GZ864" s="183"/>
      <c r="HA864" s="183"/>
      <c r="HB864" s="183"/>
      <c r="HC864" s="183"/>
      <c r="HD864" s="183"/>
      <c r="HE864" s="183"/>
      <c r="HF864" s="183"/>
      <c r="HG864" s="183"/>
      <c r="HH864" s="183"/>
      <c r="HI864" s="183"/>
      <c r="HJ864" s="183"/>
      <c r="HK864" s="183"/>
      <c r="HL864" s="183"/>
      <c r="HM864" s="183"/>
      <c r="HN864" s="183"/>
      <c r="HO864" s="183"/>
      <c r="HP864" s="183"/>
      <c r="HQ864" s="183"/>
      <c r="HR864" s="183"/>
      <c r="HS864" s="183"/>
      <c r="HT864" s="183"/>
      <c r="HU864" s="183"/>
      <c r="HV864" s="183"/>
      <c r="HW864" s="183"/>
      <c r="HX864" s="183"/>
      <c r="HY864" s="183"/>
      <c r="HZ864" s="183"/>
      <c r="IA864" s="183"/>
      <c r="IB864" s="183"/>
      <c r="IC864" s="183"/>
      <c r="ID864" s="183"/>
      <c r="IE864" s="183"/>
      <c r="IF864" s="183"/>
      <c r="IG864" s="183"/>
      <c r="IH864" s="183"/>
      <c r="II864" s="183"/>
      <c r="IJ864" s="183"/>
      <c r="IK864" s="183"/>
      <c r="IL864" s="183"/>
      <c r="IM864" s="183"/>
      <c r="IN864" s="183"/>
      <c r="IO864" s="183"/>
      <c r="IP864" s="183"/>
      <c r="IQ864" s="183"/>
      <c r="IR864" s="183"/>
      <c r="IS864" s="183"/>
      <c r="IT864" s="183"/>
      <c r="IU864" s="183"/>
      <c r="IV864" s="183"/>
      <c r="IW864" s="183"/>
      <c r="IX864" s="183"/>
      <c r="IY864" s="183"/>
      <c r="IZ864" s="183"/>
      <c r="JA864" s="183"/>
      <c r="JB864" s="183"/>
      <c r="JC864" s="183"/>
      <c r="JD864" s="183"/>
      <c r="JE864" s="183"/>
      <c r="JF864" s="183"/>
      <c r="JG864" s="183"/>
      <c r="JH864" s="183"/>
      <c r="JI864" s="183"/>
      <c r="JJ864" s="183"/>
      <c r="JK864" s="183"/>
      <c r="JL864" s="183"/>
      <c r="JM864" s="183"/>
      <c r="JN864" s="183"/>
      <c r="JO864" s="183"/>
      <c r="JP864" s="183"/>
      <c r="JQ864" s="183"/>
      <c r="JR864" s="183"/>
      <c r="JS864" s="183"/>
      <c r="JT864" s="183"/>
      <c r="JU864" s="183"/>
      <c r="JV864" s="183"/>
      <c r="JW864" s="183"/>
      <c r="JX864" s="183"/>
      <c r="JY864" s="183"/>
      <c r="JZ864" s="183"/>
      <c r="KA864" s="183"/>
      <c r="KB864" s="183"/>
      <c r="KC864" s="183"/>
      <c r="KD864" s="183"/>
      <c r="KE864" s="183"/>
      <c r="KF864" s="183"/>
      <c r="KG864" s="183"/>
      <c r="KH864" s="183"/>
      <c r="KI864" s="183"/>
      <c r="KJ864" s="183"/>
      <c r="KK864" s="183"/>
      <c r="KL864" s="183"/>
      <c r="KM864" s="183"/>
      <c r="KN864" s="183"/>
      <c r="KO864" s="183"/>
      <c r="KP864" s="183"/>
      <c r="KQ864" s="183"/>
      <c r="KR864" s="183"/>
      <c r="KS864" s="183"/>
      <c r="KT864" s="183"/>
    </row>
    <row r="865" spans="1:306">
      <c r="A865" s="663">
        <v>27192</v>
      </c>
      <c r="B865" s="626" t="s">
        <v>392</v>
      </c>
      <c r="C865" s="620"/>
      <c r="D865" s="620"/>
      <c r="E865" s="620"/>
      <c r="F865" s="620"/>
      <c r="G865" s="611">
        <f t="shared" si="40"/>
        <v>0</v>
      </c>
      <c r="H865" s="183"/>
      <c r="K865" s="183"/>
      <c r="L865" s="183"/>
      <c r="M865" s="183"/>
      <c r="N865" s="183"/>
      <c r="O865" s="183"/>
      <c r="P865" s="183"/>
      <c r="Q865" s="183"/>
      <c r="R865" s="183"/>
      <c r="S865" s="183"/>
      <c r="T865" s="183"/>
      <c r="U865" s="183"/>
      <c r="V865" s="183"/>
      <c r="W865" s="183"/>
      <c r="X865" s="183"/>
      <c r="Y865" s="183"/>
      <c r="Z865" s="183"/>
      <c r="AA865" s="183"/>
      <c r="AB865" s="183"/>
      <c r="AC865" s="183"/>
      <c r="AD865" s="183"/>
      <c r="AE865" s="183"/>
      <c r="AF865" s="183"/>
      <c r="AG865" s="183"/>
      <c r="AH865" s="183"/>
      <c r="AI865" s="183"/>
      <c r="AJ865" s="183"/>
      <c r="AK865" s="183"/>
      <c r="AL865" s="183"/>
      <c r="AM865" s="183"/>
      <c r="AN865" s="183"/>
      <c r="AO865" s="183"/>
      <c r="AP865" s="183"/>
      <c r="AQ865" s="183"/>
      <c r="AR865" s="183"/>
      <c r="AS865" s="183"/>
      <c r="AT865" s="183"/>
      <c r="AU865" s="183"/>
      <c r="AV865" s="183"/>
      <c r="AW865" s="183"/>
      <c r="AX865" s="183"/>
      <c r="AY865" s="183"/>
      <c r="AZ865" s="183"/>
      <c r="BA865" s="183"/>
      <c r="BB865" s="183"/>
      <c r="BC865" s="183"/>
      <c r="BD865" s="183"/>
      <c r="BE865" s="183"/>
      <c r="BF865" s="183"/>
      <c r="BG865" s="183"/>
      <c r="BH865" s="183"/>
      <c r="BI865" s="183"/>
      <c r="BJ865" s="183"/>
      <c r="BK865" s="183"/>
      <c r="BL865" s="183"/>
      <c r="BM865" s="183"/>
      <c r="BN865" s="183"/>
      <c r="BO865" s="183"/>
      <c r="BP865" s="183"/>
      <c r="BQ865" s="183"/>
      <c r="BR865" s="183"/>
      <c r="BS865" s="183"/>
      <c r="BT865" s="183"/>
      <c r="BU865" s="183"/>
      <c r="BV865" s="183"/>
      <c r="BW865" s="183"/>
      <c r="BX865" s="183"/>
      <c r="BY865" s="183"/>
      <c r="BZ865" s="183"/>
      <c r="CA865" s="183"/>
      <c r="CB865" s="183"/>
      <c r="CC865" s="183"/>
      <c r="CD865" s="183"/>
      <c r="CE865" s="183"/>
      <c r="CF865" s="183"/>
      <c r="CG865" s="183"/>
      <c r="CH865" s="183"/>
      <c r="CI865" s="183"/>
      <c r="CJ865" s="183"/>
      <c r="CK865" s="183"/>
      <c r="CL865" s="183"/>
      <c r="CM865" s="183"/>
      <c r="CN865" s="183"/>
      <c r="CO865" s="183"/>
      <c r="CP865" s="183"/>
      <c r="CQ865" s="183"/>
      <c r="CR865" s="183"/>
      <c r="CS865" s="183"/>
      <c r="CT865" s="183"/>
      <c r="CU865" s="183"/>
      <c r="CV865" s="183"/>
      <c r="CW865" s="183"/>
      <c r="CX865" s="183"/>
      <c r="CY865" s="183"/>
      <c r="CZ865" s="183"/>
      <c r="DA865" s="183"/>
      <c r="DB865" s="183"/>
      <c r="DC865" s="183"/>
      <c r="DD865" s="183"/>
      <c r="DE865" s="183"/>
      <c r="DF865" s="183"/>
      <c r="DG865" s="183"/>
      <c r="DH865" s="183"/>
      <c r="DI865" s="183"/>
      <c r="DJ865" s="183"/>
      <c r="DK865" s="183"/>
      <c r="DL865" s="183"/>
      <c r="DM865" s="183"/>
      <c r="DN865" s="183"/>
      <c r="DO865" s="183"/>
      <c r="DP865" s="183"/>
      <c r="DQ865" s="183"/>
      <c r="DR865" s="183"/>
      <c r="DS865" s="183"/>
      <c r="DT865" s="183"/>
      <c r="DU865" s="183"/>
      <c r="DV865" s="183"/>
      <c r="DW865" s="183"/>
      <c r="DX865" s="183"/>
      <c r="DY865" s="183"/>
      <c r="DZ865" s="183"/>
      <c r="EA865" s="183"/>
      <c r="EB865" s="183"/>
      <c r="EC865" s="183"/>
      <c r="ED865" s="183"/>
      <c r="EE865" s="183"/>
      <c r="EF865" s="183"/>
      <c r="EG865" s="183"/>
      <c r="EH865" s="183"/>
      <c r="EI865" s="183"/>
      <c r="EJ865" s="183"/>
      <c r="EK865" s="183"/>
      <c r="EL865" s="183"/>
      <c r="EM865" s="183"/>
      <c r="EN865" s="183"/>
      <c r="EO865" s="183"/>
      <c r="EP865" s="183"/>
      <c r="EQ865" s="183"/>
      <c r="ER865" s="183"/>
      <c r="ES865" s="183"/>
      <c r="ET865" s="183"/>
      <c r="EU865" s="183"/>
      <c r="EV865" s="183"/>
      <c r="EW865" s="183"/>
      <c r="EX865" s="183"/>
      <c r="EY865" s="183"/>
      <c r="EZ865" s="183"/>
      <c r="FA865" s="183"/>
      <c r="FB865" s="183"/>
      <c r="FC865" s="183"/>
      <c r="FD865" s="183"/>
      <c r="FE865" s="183"/>
      <c r="FF865" s="183"/>
      <c r="FG865" s="183"/>
      <c r="FH865" s="183"/>
      <c r="FI865" s="183"/>
      <c r="FJ865" s="183"/>
      <c r="FK865" s="183"/>
      <c r="FL865" s="183"/>
      <c r="FM865" s="183"/>
      <c r="FN865" s="183"/>
      <c r="FO865" s="183"/>
      <c r="FP865" s="183"/>
      <c r="FQ865" s="183"/>
      <c r="FR865" s="183"/>
      <c r="FS865" s="183"/>
      <c r="FT865" s="183"/>
      <c r="FU865" s="183"/>
      <c r="FV865" s="183"/>
      <c r="FW865" s="183"/>
      <c r="FX865" s="183"/>
      <c r="FY865" s="183"/>
      <c r="FZ865" s="183"/>
      <c r="GA865" s="183"/>
      <c r="GB865" s="183"/>
      <c r="GC865" s="183"/>
      <c r="GD865" s="183"/>
      <c r="GE865" s="183"/>
      <c r="GF865" s="183"/>
      <c r="GG865" s="183"/>
      <c r="GH865" s="183"/>
      <c r="GI865" s="183"/>
      <c r="GJ865" s="183"/>
      <c r="GK865" s="183"/>
      <c r="GL865" s="183"/>
      <c r="GM865" s="183"/>
      <c r="GN865" s="183"/>
      <c r="GO865" s="183"/>
      <c r="GP865" s="183"/>
      <c r="GQ865" s="183"/>
      <c r="GR865" s="183"/>
      <c r="GS865" s="183"/>
      <c r="GT865" s="183"/>
      <c r="GU865" s="183"/>
      <c r="GV865" s="183"/>
      <c r="GW865" s="183"/>
      <c r="GX865" s="183"/>
      <c r="GY865" s="183"/>
      <c r="GZ865" s="183"/>
      <c r="HA865" s="183"/>
      <c r="HB865" s="183"/>
      <c r="HC865" s="183"/>
      <c r="HD865" s="183"/>
      <c r="HE865" s="183"/>
      <c r="HF865" s="183"/>
      <c r="HG865" s="183"/>
      <c r="HH865" s="183"/>
      <c r="HI865" s="183"/>
      <c r="HJ865" s="183"/>
      <c r="HK865" s="183"/>
      <c r="HL865" s="183"/>
      <c r="HM865" s="183"/>
      <c r="HN865" s="183"/>
      <c r="HO865" s="183"/>
      <c r="HP865" s="183"/>
      <c r="HQ865" s="183"/>
      <c r="HR865" s="183"/>
      <c r="HS865" s="183"/>
      <c r="HT865" s="183"/>
      <c r="HU865" s="183"/>
      <c r="HV865" s="183"/>
      <c r="HW865" s="183"/>
      <c r="HX865" s="183"/>
      <c r="HY865" s="183"/>
      <c r="HZ865" s="183"/>
      <c r="IA865" s="183"/>
      <c r="IB865" s="183"/>
      <c r="IC865" s="183"/>
      <c r="ID865" s="183"/>
      <c r="IE865" s="183"/>
      <c r="IF865" s="183"/>
      <c r="IG865" s="183"/>
      <c r="IH865" s="183"/>
      <c r="II865" s="183"/>
      <c r="IJ865" s="183"/>
      <c r="IK865" s="183"/>
      <c r="IL865" s="183"/>
      <c r="IM865" s="183"/>
      <c r="IN865" s="183"/>
      <c r="IO865" s="183"/>
      <c r="IP865" s="183"/>
      <c r="IQ865" s="183"/>
      <c r="IR865" s="183"/>
      <c r="IS865" s="183"/>
      <c r="IT865" s="183"/>
      <c r="IU865" s="183"/>
      <c r="IV865" s="183"/>
      <c r="IW865" s="183"/>
      <c r="IX865" s="183"/>
      <c r="IY865" s="183"/>
      <c r="IZ865" s="183"/>
      <c r="JA865" s="183"/>
      <c r="JB865" s="183"/>
      <c r="JC865" s="183"/>
      <c r="JD865" s="183"/>
      <c r="JE865" s="183"/>
      <c r="JF865" s="183"/>
      <c r="JG865" s="183"/>
      <c r="JH865" s="183"/>
      <c r="JI865" s="183"/>
      <c r="JJ865" s="183"/>
      <c r="JK865" s="183"/>
      <c r="JL865" s="183"/>
      <c r="JM865" s="183"/>
      <c r="JN865" s="183"/>
      <c r="JO865" s="183"/>
      <c r="JP865" s="183"/>
      <c r="JQ865" s="183"/>
      <c r="JR865" s="183"/>
      <c r="JS865" s="183"/>
      <c r="JT865" s="183"/>
      <c r="JU865" s="183"/>
      <c r="JV865" s="183"/>
      <c r="JW865" s="183"/>
      <c r="JX865" s="183"/>
      <c r="JY865" s="183"/>
      <c r="JZ865" s="183"/>
      <c r="KA865" s="183"/>
      <c r="KB865" s="183"/>
      <c r="KC865" s="183"/>
      <c r="KD865" s="183"/>
      <c r="KE865" s="183"/>
      <c r="KF865" s="183"/>
      <c r="KG865" s="183"/>
      <c r="KH865" s="183"/>
      <c r="KI865" s="183"/>
      <c r="KJ865" s="183"/>
      <c r="KK865" s="183"/>
      <c r="KL865" s="183"/>
      <c r="KM865" s="183"/>
      <c r="KN865" s="183"/>
      <c r="KO865" s="183"/>
      <c r="KP865" s="183"/>
      <c r="KQ865" s="183"/>
      <c r="KR865" s="183"/>
      <c r="KS865" s="183"/>
      <c r="KT865" s="183"/>
    </row>
    <row r="866" spans="1:306">
      <c r="A866" s="663">
        <v>27193</v>
      </c>
      <c r="B866" s="626" t="s">
        <v>393</v>
      </c>
      <c r="C866" s="620"/>
      <c r="D866" s="620"/>
      <c r="E866" s="620"/>
      <c r="F866" s="620"/>
      <c r="G866" s="611">
        <f t="shared" si="40"/>
        <v>0</v>
      </c>
      <c r="H866" s="183"/>
      <c r="K866" s="183"/>
      <c r="L866" s="183"/>
      <c r="M866" s="183"/>
      <c r="N866" s="183"/>
      <c r="O866" s="183"/>
      <c r="P866" s="183"/>
      <c r="Q866" s="183"/>
      <c r="R866" s="183"/>
      <c r="S866" s="183"/>
      <c r="T866" s="183"/>
      <c r="U866" s="183"/>
      <c r="V866" s="183"/>
      <c r="W866" s="183"/>
      <c r="X866" s="183"/>
      <c r="Y866" s="183"/>
      <c r="Z866" s="183"/>
      <c r="AA866" s="183"/>
      <c r="AB866" s="183"/>
      <c r="AC866" s="183"/>
      <c r="AD866" s="183"/>
      <c r="AE866" s="183"/>
      <c r="AF866" s="183"/>
      <c r="AG866" s="183"/>
      <c r="AH866" s="183"/>
      <c r="AI866" s="183"/>
      <c r="AJ866" s="183"/>
      <c r="AK866" s="183"/>
      <c r="AL866" s="183"/>
      <c r="AM866" s="183"/>
      <c r="AN866" s="183"/>
      <c r="AO866" s="183"/>
      <c r="AP866" s="183"/>
      <c r="AQ866" s="183"/>
      <c r="AR866" s="183"/>
      <c r="AS866" s="183"/>
      <c r="AT866" s="183"/>
      <c r="AU866" s="183"/>
      <c r="AV866" s="183"/>
      <c r="AW866" s="183"/>
      <c r="AX866" s="183"/>
      <c r="AY866" s="183"/>
      <c r="AZ866" s="183"/>
      <c r="BA866" s="183"/>
      <c r="BB866" s="183"/>
      <c r="BC866" s="183"/>
      <c r="BD866" s="183"/>
      <c r="BE866" s="183"/>
      <c r="BF866" s="183"/>
      <c r="BG866" s="183"/>
      <c r="BH866" s="183"/>
      <c r="BI866" s="183"/>
      <c r="BJ866" s="183"/>
      <c r="BK866" s="183"/>
      <c r="BL866" s="183"/>
      <c r="BM866" s="183"/>
      <c r="BN866" s="183"/>
      <c r="BO866" s="183"/>
      <c r="BP866" s="183"/>
      <c r="BQ866" s="183"/>
      <c r="BR866" s="183"/>
      <c r="BS866" s="183"/>
      <c r="BT866" s="183"/>
      <c r="BU866" s="183"/>
      <c r="BV866" s="183"/>
      <c r="BW866" s="183"/>
      <c r="BX866" s="183"/>
      <c r="BY866" s="183"/>
      <c r="BZ866" s="183"/>
      <c r="CA866" s="183"/>
      <c r="CB866" s="183"/>
      <c r="CC866" s="183"/>
      <c r="CD866" s="183"/>
      <c r="CE866" s="183"/>
      <c r="CF866" s="183"/>
      <c r="CG866" s="183"/>
      <c r="CH866" s="183"/>
      <c r="CI866" s="183"/>
      <c r="CJ866" s="183"/>
      <c r="CK866" s="183"/>
      <c r="CL866" s="183"/>
      <c r="CM866" s="183"/>
      <c r="CN866" s="183"/>
      <c r="CO866" s="183"/>
      <c r="CP866" s="183"/>
      <c r="CQ866" s="183"/>
      <c r="CR866" s="183"/>
      <c r="CS866" s="183"/>
      <c r="CT866" s="183"/>
      <c r="CU866" s="183"/>
      <c r="CV866" s="183"/>
      <c r="CW866" s="183"/>
      <c r="CX866" s="183"/>
      <c r="CY866" s="183"/>
      <c r="CZ866" s="183"/>
      <c r="DA866" s="183"/>
      <c r="DB866" s="183"/>
      <c r="DC866" s="183"/>
      <c r="DD866" s="183"/>
      <c r="DE866" s="183"/>
      <c r="DF866" s="183"/>
      <c r="DG866" s="183"/>
      <c r="DH866" s="183"/>
      <c r="DI866" s="183"/>
      <c r="DJ866" s="183"/>
      <c r="DK866" s="183"/>
      <c r="DL866" s="183"/>
      <c r="DM866" s="183"/>
      <c r="DN866" s="183"/>
      <c r="DO866" s="183"/>
      <c r="DP866" s="183"/>
      <c r="DQ866" s="183"/>
      <c r="DR866" s="183"/>
      <c r="DS866" s="183"/>
      <c r="DT866" s="183"/>
      <c r="DU866" s="183"/>
      <c r="DV866" s="183"/>
      <c r="DW866" s="183"/>
      <c r="DX866" s="183"/>
      <c r="DY866" s="183"/>
      <c r="DZ866" s="183"/>
      <c r="EA866" s="183"/>
      <c r="EB866" s="183"/>
      <c r="EC866" s="183"/>
      <c r="ED866" s="183"/>
      <c r="EE866" s="183"/>
      <c r="EF866" s="183"/>
      <c r="EG866" s="183"/>
      <c r="EH866" s="183"/>
      <c r="EI866" s="183"/>
      <c r="EJ866" s="183"/>
      <c r="EK866" s="183"/>
      <c r="EL866" s="183"/>
      <c r="EM866" s="183"/>
      <c r="EN866" s="183"/>
      <c r="EO866" s="183"/>
      <c r="EP866" s="183"/>
      <c r="EQ866" s="183"/>
      <c r="ER866" s="183"/>
      <c r="ES866" s="183"/>
      <c r="ET866" s="183"/>
      <c r="EU866" s="183"/>
      <c r="EV866" s="183"/>
      <c r="EW866" s="183"/>
      <c r="EX866" s="183"/>
      <c r="EY866" s="183"/>
      <c r="EZ866" s="183"/>
      <c r="FA866" s="183"/>
      <c r="FB866" s="183"/>
      <c r="FC866" s="183"/>
      <c r="FD866" s="183"/>
      <c r="FE866" s="183"/>
      <c r="FF866" s="183"/>
      <c r="FG866" s="183"/>
      <c r="FH866" s="183"/>
      <c r="FI866" s="183"/>
      <c r="FJ866" s="183"/>
      <c r="FK866" s="183"/>
      <c r="FL866" s="183"/>
      <c r="FM866" s="183"/>
      <c r="FN866" s="183"/>
      <c r="FO866" s="183"/>
      <c r="FP866" s="183"/>
      <c r="FQ866" s="183"/>
      <c r="FR866" s="183"/>
      <c r="FS866" s="183"/>
      <c r="FT866" s="183"/>
      <c r="FU866" s="183"/>
      <c r="FV866" s="183"/>
      <c r="FW866" s="183"/>
      <c r="FX866" s="183"/>
      <c r="FY866" s="183"/>
      <c r="FZ866" s="183"/>
      <c r="GA866" s="183"/>
      <c r="GB866" s="183"/>
      <c r="GC866" s="183"/>
      <c r="GD866" s="183"/>
      <c r="GE866" s="183"/>
      <c r="GF866" s="183"/>
      <c r="GG866" s="183"/>
      <c r="GH866" s="183"/>
      <c r="GI866" s="183"/>
      <c r="GJ866" s="183"/>
      <c r="GK866" s="183"/>
      <c r="GL866" s="183"/>
      <c r="GM866" s="183"/>
      <c r="GN866" s="183"/>
      <c r="GO866" s="183"/>
      <c r="GP866" s="183"/>
      <c r="GQ866" s="183"/>
      <c r="GR866" s="183"/>
      <c r="GS866" s="183"/>
      <c r="GT866" s="183"/>
      <c r="GU866" s="183"/>
      <c r="GV866" s="183"/>
      <c r="GW866" s="183"/>
      <c r="GX866" s="183"/>
      <c r="GY866" s="183"/>
      <c r="GZ866" s="183"/>
      <c r="HA866" s="183"/>
      <c r="HB866" s="183"/>
      <c r="HC866" s="183"/>
      <c r="HD866" s="183"/>
      <c r="HE866" s="183"/>
      <c r="HF866" s="183"/>
      <c r="HG866" s="183"/>
      <c r="HH866" s="183"/>
      <c r="HI866" s="183"/>
      <c r="HJ866" s="183"/>
      <c r="HK866" s="183"/>
      <c r="HL866" s="183"/>
      <c r="HM866" s="183"/>
      <c r="HN866" s="183"/>
      <c r="HO866" s="183"/>
      <c r="HP866" s="183"/>
      <c r="HQ866" s="183"/>
      <c r="HR866" s="183"/>
      <c r="HS866" s="183"/>
      <c r="HT866" s="183"/>
      <c r="HU866" s="183"/>
      <c r="HV866" s="183"/>
      <c r="HW866" s="183"/>
      <c r="HX866" s="183"/>
      <c r="HY866" s="183"/>
      <c r="HZ866" s="183"/>
      <c r="IA866" s="183"/>
      <c r="IB866" s="183"/>
      <c r="IC866" s="183"/>
      <c r="ID866" s="183"/>
      <c r="IE866" s="183"/>
      <c r="IF866" s="183"/>
      <c r="IG866" s="183"/>
      <c r="IH866" s="183"/>
      <c r="II866" s="183"/>
      <c r="IJ866" s="183"/>
      <c r="IK866" s="183"/>
      <c r="IL866" s="183"/>
      <c r="IM866" s="183"/>
      <c r="IN866" s="183"/>
      <c r="IO866" s="183"/>
      <c r="IP866" s="183"/>
      <c r="IQ866" s="183"/>
      <c r="IR866" s="183"/>
      <c r="IS866" s="183"/>
      <c r="IT866" s="183"/>
      <c r="IU866" s="183"/>
      <c r="IV866" s="183"/>
      <c r="IW866" s="183"/>
      <c r="IX866" s="183"/>
      <c r="IY866" s="183"/>
      <c r="IZ866" s="183"/>
      <c r="JA866" s="183"/>
      <c r="JB866" s="183"/>
      <c r="JC866" s="183"/>
      <c r="JD866" s="183"/>
      <c r="JE866" s="183"/>
      <c r="JF866" s="183"/>
      <c r="JG866" s="183"/>
      <c r="JH866" s="183"/>
      <c r="JI866" s="183"/>
      <c r="JJ866" s="183"/>
      <c r="JK866" s="183"/>
      <c r="JL866" s="183"/>
      <c r="JM866" s="183"/>
      <c r="JN866" s="183"/>
      <c r="JO866" s="183"/>
      <c r="JP866" s="183"/>
      <c r="JQ866" s="183"/>
      <c r="JR866" s="183"/>
      <c r="JS866" s="183"/>
      <c r="JT866" s="183"/>
      <c r="JU866" s="183"/>
      <c r="JV866" s="183"/>
      <c r="JW866" s="183"/>
      <c r="JX866" s="183"/>
      <c r="JY866" s="183"/>
      <c r="JZ866" s="183"/>
      <c r="KA866" s="183"/>
      <c r="KB866" s="183"/>
      <c r="KC866" s="183"/>
      <c r="KD866" s="183"/>
      <c r="KE866" s="183"/>
      <c r="KF866" s="183"/>
      <c r="KG866" s="183"/>
      <c r="KH866" s="183"/>
      <c r="KI866" s="183"/>
      <c r="KJ866" s="183"/>
      <c r="KK866" s="183"/>
      <c r="KL866" s="183"/>
      <c r="KM866" s="183"/>
      <c r="KN866" s="183"/>
      <c r="KO866" s="183"/>
      <c r="KP866" s="183"/>
      <c r="KQ866" s="183"/>
      <c r="KR866" s="183"/>
      <c r="KS866" s="183"/>
      <c r="KT866" s="183"/>
    </row>
    <row r="867" spans="1:306">
      <c r="A867" s="663">
        <v>27194</v>
      </c>
      <c r="B867" s="626" t="s">
        <v>394</v>
      </c>
      <c r="C867" s="620"/>
      <c r="D867" s="620"/>
      <c r="E867" s="620"/>
      <c r="F867" s="620"/>
      <c r="G867" s="611">
        <f t="shared" si="40"/>
        <v>0</v>
      </c>
      <c r="H867" s="183"/>
      <c r="K867" s="183"/>
      <c r="L867" s="183"/>
      <c r="M867" s="183"/>
      <c r="N867" s="183"/>
      <c r="O867" s="183"/>
      <c r="P867" s="183"/>
      <c r="Q867" s="183"/>
      <c r="R867" s="183"/>
      <c r="S867" s="183"/>
      <c r="T867" s="183"/>
      <c r="U867" s="183"/>
      <c r="V867" s="183"/>
      <c r="W867" s="183"/>
      <c r="X867" s="183"/>
      <c r="Y867" s="183"/>
      <c r="Z867" s="183"/>
      <c r="AA867" s="183"/>
      <c r="AB867" s="183"/>
      <c r="AC867" s="183"/>
      <c r="AD867" s="183"/>
      <c r="AE867" s="183"/>
      <c r="AF867" s="183"/>
      <c r="AG867" s="183"/>
      <c r="AH867" s="183"/>
      <c r="AI867" s="183"/>
      <c r="AJ867" s="183"/>
      <c r="AK867" s="183"/>
      <c r="AL867" s="183"/>
      <c r="AM867" s="183"/>
      <c r="AN867" s="183"/>
      <c r="AO867" s="183"/>
      <c r="AP867" s="183"/>
      <c r="AQ867" s="183"/>
      <c r="AR867" s="183"/>
      <c r="AS867" s="183"/>
      <c r="AT867" s="183"/>
      <c r="AU867" s="183"/>
      <c r="AV867" s="183"/>
      <c r="AW867" s="183"/>
      <c r="AX867" s="183"/>
      <c r="AY867" s="183"/>
      <c r="AZ867" s="183"/>
      <c r="BA867" s="183"/>
      <c r="BB867" s="183"/>
      <c r="BC867" s="183"/>
      <c r="BD867" s="183"/>
      <c r="BE867" s="183"/>
      <c r="BF867" s="183"/>
      <c r="BG867" s="183"/>
      <c r="BH867" s="183"/>
      <c r="BI867" s="183"/>
      <c r="BJ867" s="183"/>
      <c r="BK867" s="183"/>
      <c r="BL867" s="183"/>
      <c r="BM867" s="183"/>
      <c r="BN867" s="183"/>
      <c r="BO867" s="183"/>
      <c r="BP867" s="183"/>
      <c r="BQ867" s="183"/>
      <c r="BR867" s="183"/>
      <c r="BS867" s="183"/>
      <c r="BT867" s="183"/>
      <c r="BU867" s="183"/>
      <c r="BV867" s="183"/>
      <c r="BW867" s="183"/>
      <c r="BX867" s="183"/>
      <c r="BY867" s="183"/>
      <c r="BZ867" s="183"/>
      <c r="CA867" s="183"/>
      <c r="CB867" s="183"/>
      <c r="CC867" s="183"/>
      <c r="CD867" s="183"/>
      <c r="CE867" s="183"/>
      <c r="CF867" s="183"/>
      <c r="CG867" s="183"/>
      <c r="CH867" s="183"/>
      <c r="CI867" s="183"/>
      <c r="CJ867" s="183"/>
      <c r="CK867" s="183"/>
      <c r="CL867" s="183"/>
      <c r="CM867" s="183"/>
      <c r="CN867" s="183"/>
      <c r="CO867" s="183"/>
      <c r="CP867" s="183"/>
      <c r="CQ867" s="183"/>
      <c r="CR867" s="183"/>
      <c r="CS867" s="183"/>
      <c r="CT867" s="183"/>
      <c r="CU867" s="183"/>
      <c r="CV867" s="183"/>
      <c r="CW867" s="183"/>
      <c r="CX867" s="183"/>
      <c r="CY867" s="183"/>
      <c r="CZ867" s="183"/>
      <c r="DA867" s="183"/>
      <c r="DB867" s="183"/>
      <c r="DC867" s="183"/>
      <c r="DD867" s="183"/>
      <c r="DE867" s="183"/>
      <c r="DF867" s="183"/>
      <c r="DG867" s="183"/>
      <c r="DH867" s="183"/>
      <c r="DI867" s="183"/>
      <c r="DJ867" s="183"/>
      <c r="DK867" s="183"/>
      <c r="DL867" s="183"/>
      <c r="DM867" s="183"/>
      <c r="DN867" s="183"/>
      <c r="DO867" s="183"/>
      <c r="DP867" s="183"/>
      <c r="DQ867" s="183"/>
      <c r="DR867" s="183"/>
      <c r="DS867" s="183"/>
      <c r="DT867" s="183"/>
      <c r="DU867" s="183"/>
      <c r="DV867" s="183"/>
      <c r="DW867" s="183"/>
      <c r="DX867" s="183"/>
      <c r="DY867" s="183"/>
      <c r="DZ867" s="183"/>
      <c r="EA867" s="183"/>
      <c r="EB867" s="183"/>
      <c r="EC867" s="183"/>
      <c r="ED867" s="183"/>
      <c r="EE867" s="183"/>
      <c r="EF867" s="183"/>
      <c r="EG867" s="183"/>
      <c r="EH867" s="183"/>
      <c r="EI867" s="183"/>
      <c r="EJ867" s="183"/>
      <c r="EK867" s="183"/>
      <c r="EL867" s="183"/>
      <c r="EM867" s="183"/>
      <c r="EN867" s="183"/>
      <c r="EO867" s="183"/>
      <c r="EP867" s="183"/>
      <c r="EQ867" s="183"/>
      <c r="ER867" s="183"/>
      <c r="ES867" s="183"/>
      <c r="ET867" s="183"/>
      <c r="EU867" s="183"/>
      <c r="EV867" s="183"/>
      <c r="EW867" s="183"/>
      <c r="EX867" s="183"/>
      <c r="EY867" s="183"/>
      <c r="EZ867" s="183"/>
      <c r="FA867" s="183"/>
      <c r="FB867" s="183"/>
      <c r="FC867" s="183"/>
      <c r="FD867" s="183"/>
      <c r="FE867" s="183"/>
      <c r="FF867" s="183"/>
      <c r="FG867" s="183"/>
      <c r="FH867" s="183"/>
      <c r="FI867" s="183"/>
      <c r="FJ867" s="183"/>
      <c r="FK867" s="183"/>
      <c r="FL867" s="183"/>
      <c r="FM867" s="183"/>
      <c r="FN867" s="183"/>
      <c r="FO867" s="183"/>
      <c r="FP867" s="183"/>
      <c r="FQ867" s="183"/>
      <c r="FR867" s="183"/>
      <c r="FS867" s="183"/>
      <c r="FT867" s="183"/>
      <c r="FU867" s="183"/>
      <c r="FV867" s="183"/>
      <c r="FW867" s="183"/>
      <c r="FX867" s="183"/>
      <c r="FY867" s="183"/>
      <c r="FZ867" s="183"/>
      <c r="GA867" s="183"/>
      <c r="GB867" s="183"/>
      <c r="GC867" s="183"/>
      <c r="GD867" s="183"/>
      <c r="GE867" s="183"/>
      <c r="GF867" s="183"/>
      <c r="GG867" s="183"/>
      <c r="GH867" s="183"/>
      <c r="GI867" s="183"/>
      <c r="GJ867" s="183"/>
      <c r="GK867" s="183"/>
      <c r="GL867" s="183"/>
      <c r="GM867" s="183"/>
      <c r="GN867" s="183"/>
      <c r="GO867" s="183"/>
      <c r="GP867" s="183"/>
      <c r="GQ867" s="183"/>
      <c r="GR867" s="183"/>
      <c r="GS867" s="183"/>
      <c r="GT867" s="183"/>
      <c r="GU867" s="183"/>
      <c r="GV867" s="183"/>
      <c r="GW867" s="183"/>
      <c r="GX867" s="183"/>
      <c r="GY867" s="183"/>
      <c r="GZ867" s="183"/>
      <c r="HA867" s="183"/>
      <c r="HB867" s="183"/>
      <c r="HC867" s="183"/>
      <c r="HD867" s="183"/>
      <c r="HE867" s="183"/>
      <c r="HF867" s="183"/>
      <c r="HG867" s="183"/>
      <c r="HH867" s="183"/>
      <c r="HI867" s="183"/>
      <c r="HJ867" s="183"/>
      <c r="HK867" s="183"/>
      <c r="HL867" s="183"/>
      <c r="HM867" s="183"/>
      <c r="HN867" s="183"/>
      <c r="HO867" s="183"/>
      <c r="HP867" s="183"/>
      <c r="HQ867" s="183"/>
      <c r="HR867" s="183"/>
      <c r="HS867" s="183"/>
      <c r="HT867" s="183"/>
      <c r="HU867" s="183"/>
      <c r="HV867" s="183"/>
      <c r="HW867" s="183"/>
      <c r="HX867" s="183"/>
      <c r="HY867" s="183"/>
      <c r="HZ867" s="183"/>
      <c r="IA867" s="183"/>
      <c r="IB867" s="183"/>
      <c r="IC867" s="183"/>
      <c r="ID867" s="183"/>
      <c r="IE867" s="183"/>
      <c r="IF867" s="183"/>
      <c r="IG867" s="183"/>
      <c r="IH867" s="183"/>
      <c r="II867" s="183"/>
      <c r="IJ867" s="183"/>
      <c r="IK867" s="183"/>
      <c r="IL867" s="183"/>
      <c r="IM867" s="183"/>
      <c r="IN867" s="183"/>
      <c r="IO867" s="183"/>
      <c r="IP867" s="183"/>
      <c r="IQ867" s="183"/>
      <c r="IR867" s="183"/>
      <c r="IS867" s="183"/>
      <c r="IT867" s="183"/>
      <c r="IU867" s="183"/>
      <c r="IV867" s="183"/>
      <c r="IW867" s="183"/>
      <c r="IX867" s="183"/>
      <c r="IY867" s="183"/>
      <c r="IZ867" s="183"/>
      <c r="JA867" s="183"/>
      <c r="JB867" s="183"/>
      <c r="JC867" s="183"/>
      <c r="JD867" s="183"/>
      <c r="JE867" s="183"/>
      <c r="JF867" s="183"/>
      <c r="JG867" s="183"/>
      <c r="JH867" s="183"/>
      <c r="JI867" s="183"/>
      <c r="JJ867" s="183"/>
      <c r="JK867" s="183"/>
      <c r="JL867" s="183"/>
      <c r="JM867" s="183"/>
      <c r="JN867" s="183"/>
      <c r="JO867" s="183"/>
      <c r="JP867" s="183"/>
      <c r="JQ867" s="183"/>
      <c r="JR867" s="183"/>
      <c r="JS867" s="183"/>
      <c r="JT867" s="183"/>
      <c r="JU867" s="183"/>
      <c r="JV867" s="183"/>
      <c r="JW867" s="183"/>
      <c r="JX867" s="183"/>
      <c r="JY867" s="183"/>
      <c r="JZ867" s="183"/>
      <c r="KA867" s="183"/>
      <c r="KB867" s="183"/>
      <c r="KC867" s="183"/>
      <c r="KD867" s="183"/>
      <c r="KE867" s="183"/>
      <c r="KF867" s="183"/>
      <c r="KG867" s="183"/>
      <c r="KH867" s="183"/>
      <c r="KI867" s="183"/>
      <c r="KJ867" s="183"/>
      <c r="KK867" s="183"/>
      <c r="KL867" s="183"/>
      <c r="KM867" s="183"/>
      <c r="KN867" s="183"/>
      <c r="KO867" s="183"/>
      <c r="KP867" s="183"/>
      <c r="KQ867" s="183"/>
      <c r="KR867" s="183"/>
      <c r="KS867" s="183"/>
      <c r="KT867" s="183"/>
    </row>
    <row r="868" spans="1:306">
      <c r="A868" s="663">
        <v>27197</v>
      </c>
      <c r="B868" s="626" t="s">
        <v>395</v>
      </c>
      <c r="C868" s="620"/>
      <c r="D868" s="620"/>
      <c r="E868" s="620"/>
      <c r="F868" s="620"/>
      <c r="G868" s="611">
        <f t="shared" si="40"/>
        <v>0</v>
      </c>
      <c r="H868" s="183"/>
      <c r="K868" s="183"/>
      <c r="L868" s="183"/>
      <c r="M868" s="183"/>
      <c r="N868" s="183"/>
      <c r="O868" s="183"/>
      <c r="P868" s="183"/>
      <c r="Q868" s="183"/>
      <c r="R868" s="183"/>
      <c r="S868" s="183"/>
      <c r="T868" s="183"/>
      <c r="U868" s="183"/>
      <c r="V868" s="183"/>
      <c r="W868" s="183"/>
      <c r="X868" s="183"/>
      <c r="Y868" s="183"/>
      <c r="Z868" s="183"/>
      <c r="AA868" s="183"/>
      <c r="AB868" s="183"/>
      <c r="AC868" s="183"/>
      <c r="AD868" s="183"/>
      <c r="AE868" s="183"/>
      <c r="AF868" s="183"/>
      <c r="AG868" s="183"/>
      <c r="AH868" s="183"/>
      <c r="AI868" s="183"/>
      <c r="AJ868" s="183"/>
      <c r="AK868" s="183"/>
      <c r="AL868" s="183"/>
      <c r="AM868" s="183"/>
      <c r="AN868" s="183"/>
      <c r="AO868" s="183"/>
      <c r="AP868" s="183"/>
      <c r="AQ868" s="183"/>
      <c r="AR868" s="183"/>
      <c r="AS868" s="183"/>
      <c r="AT868" s="183"/>
      <c r="AU868" s="183"/>
      <c r="AV868" s="183"/>
      <c r="AW868" s="183"/>
      <c r="AX868" s="183"/>
      <c r="AY868" s="183"/>
      <c r="AZ868" s="183"/>
      <c r="BA868" s="183"/>
      <c r="BB868" s="183"/>
      <c r="BC868" s="183"/>
      <c r="BD868" s="183"/>
      <c r="BE868" s="183"/>
      <c r="BF868" s="183"/>
      <c r="BG868" s="183"/>
      <c r="BH868" s="183"/>
      <c r="BI868" s="183"/>
      <c r="BJ868" s="183"/>
      <c r="BK868" s="183"/>
      <c r="BL868" s="183"/>
      <c r="BM868" s="183"/>
      <c r="BN868" s="183"/>
      <c r="BO868" s="183"/>
      <c r="BP868" s="183"/>
      <c r="BQ868" s="183"/>
      <c r="BR868" s="183"/>
      <c r="BS868" s="183"/>
      <c r="BT868" s="183"/>
      <c r="BU868" s="183"/>
      <c r="BV868" s="183"/>
      <c r="BW868" s="183"/>
      <c r="BX868" s="183"/>
      <c r="BY868" s="183"/>
      <c r="BZ868" s="183"/>
      <c r="CA868" s="183"/>
      <c r="CB868" s="183"/>
      <c r="CC868" s="183"/>
      <c r="CD868" s="183"/>
      <c r="CE868" s="183"/>
      <c r="CF868" s="183"/>
      <c r="CG868" s="183"/>
      <c r="CH868" s="183"/>
      <c r="CI868" s="183"/>
      <c r="CJ868" s="183"/>
      <c r="CK868" s="183"/>
      <c r="CL868" s="183"/>
      <c r="CM868" s="183"/>
      <c r="CN868" s="183"/>
      <c r="CO868" s="183"/>
      <c r="CP868" s="183"/>
      <c r="CQ868" s="183"/>
      <c r="CR868" s="183"/>
      <c r="CS868" s="183"/>
      <c r="CT868" s="183"/>
      <c r="CU868" s="183"/>
      <c r="CV868" s="183"/>
      <c r="CW868" s="183"/>
      <c r="CX868" s="183"/>
      <c r="CY868" s="183"/>
      <c r="CZ868" s="183"/>
      <c r="DA868" s="183"/>
      <c r="DB868" s="183"/>
      <c r="DC868" s="183"/>
      <c r="DD868" s="183"/>
      <c r="DE868" s="183"/>
      <c r="DF868" s="183"/>
      <c r="DG868" s="183"/>
      <c r="DH868" s="183"/>
      <c r="DI868" s="183"/>
      <c r="DJ868" s="183"/>
      <c r="DK868" s="183"/>
      <c r="DL868" s="183"/>
      <c r="DM868" s="183"/>
      <c r="DN868" s="183"/>
      <c r="DO868" s="183"/>
      <c r="DP868" s="183"/>
      <c r="DQ868" s="183"/>
      <c r="DR868" s="183"/>
      <c r="DS868" s="183"/>
      <c r="DT868" s="183"/>
      <c r="DU868" s="183"/>
      <c r="DV868" s="183"/>
      <c r="DW868" s="183"/>
      <c r="DX868" s="183"/>
      <c r="DY868" s="183"/>
      <c r="DZ868" s="183"/>
      <c r="EA868" s="183"/>
      <c r="EB868" s="183"/>
      <c r="EC868" s="183"/>
      <c r="ED868" s="183"/>
      <c r="EE868" s="183"/>
      <c r="EF868" s="183"/>
      <c r="EG868" s="183"/>
      <c r="EH868" s="183"/>
      <c r="EI868" s="183"/>
      <c r="EJ868" s="183"/>
      <c r="EK868" s="183"/>
      <c r="EL868" s="183"/>
      <c r="EM868" s="183"/>
      <c r="EN868" s="183"/>
      <c r="EO868" s="183"/>
      <c r="EP868" s="183"/>
      <c r="EQ868" s="183"/>
      <c r="ER868" s="183"/>
      <c r="ES868" s="183"/>
      <c r="ET868" s="183"/>
      <c r="EU868" s="183"/>
      <c r="EV868" s="183"/>
      <c r="EW868" s="183"/>
      <c r="EX868" s="183"/>
      <c r="EY868" s="183"/>
      <c r="EZ868" s="183"/>
      <c r="FA868" s="183"/>
      <c r="FB868" s="183"/>
      <c r="FC868" s="183"/>
      <c r="FD868" s="183"/>
      <c r="FE868" s="183"/>
      <c r="FF868" s="183"/>
      <c r="FG868" s="183"/>
      <c r="FH868" s="183"/>
      <c r="FI868" s="183"/>
      <c r="FJ868" s="183"/>
      <c r="FK868" s="183"/>
      <c r="FL868" s="183"/>
      <c r="FM868" s="183"/>
      <c r="FN868" s="183"/>
      <c r="FO868" s="183"/>
      <c r="FP868" s="183"/>
      <c r="FQ868" s="183"/>
      <c r="FR868" s="183"/>
      <c r="FS868" s="183"/>
      <c r="FT868" s="183"/>
      <c r="FU868" s="183"/>
      <c r="FV868" s="183"/>
      <c r="FW868" s="183"/>
      <c r="FX868" s="183"/>
      <c r="FY868" s="183"/>
      <c r="FZ868" s="183"/>
      <c r="GA868" s="183"/>
      <c r="GB868" s="183"/>
      <c r="GC868" s="183"/>
      <c r="GD868" s="183"/>
      <c r="GE868" s="183"/>
      <c r="GF868" s="183"/>
      <c r="GG868" s="183"/>
      <c r="GH868" s="183"/>
      <c r="GI868" s="183"/>
      <c r="GJ868" s="183"/>
      <c r="GK868" s="183"/>
      <c r="GL868" s="183"/>
      <c r="GM868" s="183"/>
      <c r="GN868" s="183"/>
      <c r="GO868" s="183"/>
      <c r="GP868" s="183"/>
      <c r="GQ868" s="183"/>
      <c r="GR868" s="183"/>
      <c r="GS868" s="183"/>
      <c r="GT868" s="183"/>
      <c r="GU868" s="183"/>
      <c r="GV868" s="183"/>
      <c r="GW868" s="183"/>
      <c r="GX868" s="183"/>
      <c r="GY868" s="183"/>
      <c r="GZ868" s="183"/>
      <c r="HA868" s="183"/>
      <c r="HB868" s="183"/>
      <c r="HC868" s="183"/>
      <c r="HD868" s="183"/>
      <c r="HE868" s="183"/>
      <c r="HF868" s="183"/>
      <c r="HG868" s="183"/>
      <c r="HH868" s="183"/>
      <c r="HI868" s="183"/>
      <c r="HJ868" s="183"/>
      <c r="HK868" s="183"/>
      <c r="HL868" s="183"/>
      <c r="HM868" s="183"/>
      <c r="HN868" s="183"/>
      <c r="HO868" s="183"/>
      <c r="HP868" s="183"/>
      <c r="HQ868" s="183"/>
      <c r="HR868" s="183"/>
      <c r="HS868" s="183"/>
      <c r="HT868" s="183"/>
      <c r="HU868" s="183"/>
      <c r="HV868" s="183"/>
      <c r="HW868" s="183"/>
      <c r="HX868" s="183"/>
      <c r="HY868" s="183"/>
      <c r="HZ868" s="183"/>
      <c r="IA868" s="183"/>
      <c r="IB868" s="183"/>
      <c r="IC868" s="183"/>
      <c r="ID868" s="183"/>
      <c r="IE868" s="183"/>
      <c r="IF868" s="183"/>
      <c r="IG868" s="183"/>
      <c r="IH868" s="183"/>
      <c r="II868" s="183"/>
      <c r="IJ868" s="183"/>
      <c r="IK868" s="183"/>
      <c r="IL868" s="183"/>
      <c r="IM868" s="183"/>
      <c r="IN868" s="183"/>
      <c r="IO868" s="183"/>
      <c r="IP868" s="183"/>
      <c r="IQ868" s="183"/>
      <c r="IR868" s="183"/>
      <c r="IS868" s="183"/>
      <c r="IT868" s="183"/>
      <c r="IU868" s="183"/>
      <c r="IV868" s="183"/>
      <c r="IW868" s="183"/>
      <c r="IX868" s="183"/>
      <c r="IY868" s="183"/>
      <c r="IZ868" s="183"/>
      <c r="JA868" s="183"/>
      <c r="JB868" s="183"/>
      <c r="JC868" s="183"/>
      <c r="JD868" s="183"/>
      <c r="JE868" s="183"/>
      <c r="JF868" s="183"/>
      <c r="JG868" s="183"/>
      <c r="JH868" s="183"/>
      <c r="JI868" s="183"/>
      <c r="JJ868" s="183"/>
      <c r="JK868" s="183"/>
      <c r="JL868" s="183"/>
      <c r="JM868" s="183"/>
      <c r="JN868" s="183"/>
      <c r="JO868" s="183"/>
      <c r="JP868" s="183"/>
      <c r="JQ868" s="183"/>
      <c r="JR868" s="183"/>
      <c r="JS868" s="183"/>
      <c r="JT868" s="183"/>
      <c r="JU868" s="183"/>
      <c r="JV868" s="183"/>
      <c r="JW868" s="183"/>
      <c r="JX868" s="183"/>
      <c r="JY868" s="183"/>
      <c r="JZ868" s="183"/>
      <c r="KA868" s="183"/>
      <c r="KB868" s="183"/>
      <c r="KC868" s="183"/>
      <c r="KD868" s="183"/>
      <c r="KE868" s="183"/>
      <c r="KF868" s="183"/>
      <c r="KG868" s="183"/>
      <c r="KH868" s="183"/>
      <c r="KI868" s="183"/>
      <c r="KJ868" s="183"/>
      <c r="KK868" s="183"/>
      <c r="KL868" s="183"/>
      <c r="KM868" s="183"/>
      <c r="KN868" s="183"/>
      <c r="KO868" s="183"/>
      <c r="KP868" s="183"/>
      <c r="KQ868" s="183"/>
      <c r="KR868" s="183"/>
      <c r="KS868" s="183"/>
      <c r="KT868" s="183"/>
    </row>
    <row r="869" spans="1:306">
      <c r="A869" s="662">
        <v>272</v>
      </c>
      <c r="B869" s="625" t="s">
        <v>396</v>
      </c>
      <c r="C869" s="611">
        <f>SUM(C870:C875)</f>
        <v>0</v>
      </c>
      <c r="D869" s="611">
        <f>SUM(D870:D875)</f>
        <v>0</v>
      </c>
      <c r="E869" s="611">
        <f>SUM(E870:E875)</f>
        <v>0</v>
      </c>
      <c r="F869" s="611">
        <f>SUM(F870:F875)</f>
        <v>0</v>
      </c>
      <c r="G869" s="611">
        <f t="shared" si="40"/>
        <v>0</v>
      </c>
      <c r="H869" s="183"/>
      <c r="K869" s="183"/>
      <c r="L869" s="183"/>
      <c r="M869" s="183"/>
      <c r="N869" s="183"/>
      <c r="O869" s="183"/>
      <c r="P869" s="183"/>
      <c r="Q869" s="183"/>
      <c r="R869" s="183"/>
      <c r="S869" s="183"/>
      <c r="T869" s="183"/>
      <c r="U869" s="183"/>
      <c r="V869" s="183"/>
      <c r="W869" s="183"/>
      <c r="X869" s="183"/>
      <c r="Y869" s="183"/>
      <c r="Z869" s="183"/>
      <c r="AA869" s="183"/>
      <c r="AB869" s="183"/>
      <c r="AC869" s="183"/>
      <c r="AD869" s="183"/>
      <c r="AE869" s="183"/>
      <c r="AF869" s="183"/>
      <c r="AG869" s="183"/>
      <c r="AH869" s="183"/>
      <c r="AI869" s="183"/>
      <c r="AJ869" s="183"/>
      <c r="AK869" s="183"/>
      <c r="AL869" s="183"/>
      <c r="AM869" s="183"/>
      <c r="AN869" s="183"/>
      <c r="AO869" s="183"/>
      <c r="AP869" s="183"/>
      <c r="AQ869" s="183"/>
      <c r="AR869" s="183"/>
      <c r="AS869" s="183"/>
      <c r="AT869" s="183"/>
      <c r="AU869" s="183"/>
      <c r="AV869" s="183"/>
      <c r="AW869" s="183"/>
      <c r="AX869" s="183"/>
      <c r="AY869" s="183"/>
      <c r="AZ869" s="183"/>
      <c r="BA869" s="183"/>
      <c r="BB869" s="183"/>
      <c r="BC869" s="183"/>
      <c r="BD869" s="183"/>
      <c r="BE869" s="183"/>
      <c r="BF869" s="183"/>
      <c r="BG869" s="183"/>
      <c r="BH869" s="183"/>
      <c r="BI869" s="183"/>
      <c r="BJ869" s="183"/>
      <c r="BK869" s="183"/>
      <c r="BL869" s="183"/>
      <c r="BM869" s="183"/>
      <c r="BN869" s="183"/>
      <c r="BO869" s="183"/>
      <c r="BP869" s="183"/>
      <c r="BQ869" s="183"/>
      <c r="BR869" s="183"/>
      <c r="BS869" s="183"/>
      <c r="BT869" s="183"/>
      <c r="BU869" s="183"/>
      <c r="BV869" s="183"/>
      <c r="BW869" s="183"/>
      <c r="BX869" s="183"/>
      <c r="BY869" s="183"/>
      <c r="BZ869" s="183"/>
      <c r="CA869" s="183"/>
      <c r="CB869" s="183"/>
      <c r="CC869" s="183"/>
      <c r="CD869" s="183"/>
      <c r="CE869" s="183"/>
      <c r="CF869" s="183"/>
      <c r="CG869" s="183"/>
      <c r="CH869" s="183"/>
      <c r="CI869" s="183"/>
      <c r="CJ869" s="183"/>
      <c r="CK869" s="183"/>
      <c r="CL869" s="183"/>
      <c r="CM869" s="183"/>
      <c r="CN869" s="183"/>
      <c r="CO869" s="183"/>
      <c r="CP869" s="183"/>
      <c r="CQ869" s="183"/>
      <c r="CR869" s="183"/>
      <c r="CS869" s="183"/>
      <c r="CT869" s="183"/>
      <c r="CU869" s="183"/>
      <c r="CV869" s="183"/>
      <c r="CW869" s="183"/>
      <c r="CX869" s="183"/>
      <c r="CY869" s="183"/>
      <c r="CZ869" s="183"/>
      <c r="DA869" s="183"/>
      <c r="DB869" s="183"/>
      <c r="DC869" s="183"/>
      <c r="DD869" s="183"/>
      <c r="DE869" s="183"/>
      <c r="DF869" s="183"/>
      <c r="DG869" s="183"/>
      <c r="DH869" s="183"/>
      <c r="DI869" s="183"/>
      <c r="DJ869" s="183"/>
      <c r="DK869" s="183"/>
      <c r="DL869" s="183"/>
      <c r="DM869" s="183"/>
      <c r="DN869" s="183"/>
      <c r="DO869" s="183"/>
      <c r="DP869" s="183"/>
      <c r="DQ869" s="183"/>
      <c r="DR869" s="183"/>
      <c r="DS869" s="183"/>
      <c r="DT869" s="183"/>
      <c r="DU869" s="183"/>
      <c r="DV869" s="183"/>
      <c r="DW869" s="183"/>
      <c r="DX869" s="183"/>
      <c r="DY869" s="183"/>
      <c r="DZ869" s="183"/>
      <c r="EA869" s="183"/>
      <c r="EB869" s="183"/>
      <c r="EC869" s="183"/>
      <c r="ED869" s="183"/>
      <c r="EE869" s="183"/>
      <c r="EF869" s="183"/>
      <c r="EG869" s="183"/>
      <c r="EH869" s="183"/>
      <c r="EI869" s="183"/>
      <c r="EJ869" s="183"/>
      <c r="EK869" s="183"/>
      <c r="EL869" s="183"/>
      <c r="EM869" s="183"/>
      <c r="EN869" s="183"/>
      <c r="EO869" s="183"/>
      <c r="EP869" s="183"/>
      <c r="EQ869" s="183"/>
      <c r="ER869" s="183"/>
      <c r="ES869" s="183"/>
      <c r="ET869" s="183"/>
      <c r="EU869" s="183"/>
      <c r="EV869" s="183"/>
      <c r="EW869" s="183"/>
      <c r="EX869" s="183"/>
      <c r="EY869" s="183"/>
      <c r="EZ869" s="183"/>
      <c r="FA869" s="183"/>
      <c r="FB869" s="183"/>
      <c r="FC869" s="183"/>
      <c r="FD869" s="183"/>
      <c r="FE869" s="183"/>
      <c r="FF869" s="183"/>
      <c r="FG869" s="183"/>
      <c r="FH869" s="183"/>
      <c r="FI869" s="183"/>
      <c r="FJ869" s="183"/>
      <c r="FK869" s="183"/>
      <c r="FL869" s="183"/>
      <c r="FM869" s="183"/>
      <c r="FN869" s="183"/>
      <c r="FO869" s="183"/>
      <c r="FP869" s="183"/>
      <c r="FQ869" s="183"/>
      <c r="FR869" s="183"/>
      <c r="FS869" s="183"/>
      <c r="FT869" s="183"/>
      <c r="FU869" s="183"/>
      <c r="FV869" s="183"/>
      <c r="FW869" s="183"/>
      <c r="FX869" s="183"/>
      <c r="FY869" s="183"/>
      <c r="FZ869" s="183"/>
      <c r="GA869" s="183"/>
      <c r="GB869" s="183"/>
      <c r="GC869" s="183"/>
      <c r="GD869" s="183"/>
      <c r="GE869" s="183"/>
      <c r="GF869" s="183"/>
      <c r="GG869" s="183"/>
      <c r="GH869" s="183"/>
      <c r="GI869" s="183"/>
      <c r="GJ869" s="183"/>
      <c r="GK869" s="183"/>
      <c r="GL869" s="183"/>
      <c r="GM869" s="183"/>
      <c r="GN869" s="183"/>
      <c r="GO869" s="183"/>
      <c r="GP869" s="183"/>
      <c r="GQ869" s="183"/>
      <c r="GR869" s="183"/>
      <c r="GS869" s="183"/>
      <c r="GT869" s="183"/>
      <c r="GU869" s="183"/>
      <c r="GV869" s="183"/>
      <c r="GW869" s="183"/>
      <c r="GX869" s="183"/>
      <c r="GY869" s="183"/>
      <c r="GZ869" s="183"/>
      <c r="HA869" s="183"/>
      <c r="HB869" s="183"/>
      <c r="HC869" s="183"/>
      <c r="HD869" s="183"/>
      <c r="HE869" s="183"/>
      <c r="HF869" s="183"/>
      <c r="HG869" s="183"/>
      <c r="HH869" s="183"/>
      <c r="HI869" s="183"/>
      <c r="HJ869" s="183"/>
      <c r="HK869" s="183"/>
      <c r="HL869" s="183"/>
      <c r="HM869" s="183"/>
      <c r="HN869" s="183"/>
      <c r="HO869" s="183"/>
      <c r="HP869" s="183"/>
      <c r="HQ869" s="183"/>
      <c r="HR869" s="183"/>
      <c r="HS869" s="183"/>
      <c r="HT869" s="183"/>
      <c r="HU869" s="183"/>
      <c r="HV869" s="183"/>
      <c r="HW869" s="183"/>
      <c r="HX869" s="183"/>
      <c r="HY869" s="183"/>
      <c r="HZ869" s="183"/>
      <c r="IA869" s="183"/>
      <c r="IB869" s="183"/>
      <c r="IC869" s="183"/>
      <c r="ID869" s="183"/>
      <c r="IE869" s="183"/>
      <c r="IF869" s="183"/>
      <c r="IG869" s="183"/>
      <c r="IH869" s="183"/>
      <c r="II869" s="183"/>
      <c r="IJ869" s="183"/>
      <c r="IK869" s="183"/>
      <c r="IL869" s="183"/>
      <c r="IM869" s="183"/>
      <c r="IN869" s="183"/>
      <c r="IO869" s="183"/>
      <c r="IP869" s="183"/>
      <c r="IQ869" s="183"/>
      <c r="IR869" s="183"/>
      <c r="IS869" s="183"/>
      <c r="IT869" s="183"/>
      <c r="IU869" s="183"/>
      <c r="IV869" s="183"/>
      <c r="IW869" s="183"/>
      <c r="IX869" s="183"/>
      <c r="IY869" s="183"/>
      <c r="IZ869" s="183"/>
      <c r="JA869" s="183"/>
      <c r="JB869" s="183"/>
      <c r="JC869" s="183"/>
      <c r="JD869" s="183"/>
      <c r="JE869" s="183"/>
      <c r="JF869" s="183"/>
      <c r="JG869" s="183"/>
      <c r="JH869" s="183"/>
      <c r="JI869" s="183"/>
      <c r="JJ869" s="183"/>
      <c r="JK869" s="183"/>
      <c r="JL869" s="183"/>
      <c r="JM869" s="183"/>
      <c r="JN869" s="183"/>
      <c r="JO869" s="183"/>
      <c r="JP869" s="183"/>
      <c r="JQ869" s="183"/>
      <c r="JR869" s="183"/>
      <c r="JS869" s="183"/>
      <c r="JT869" s="183"/>
      <c r="JU869" s="183"/>
      <c r="JV869" s="183"/>
      <c r="JW869" s="183"/>
      <c r="JX869" s="183"/>
      <c r="JY869" s="183"/>
      <c r="JZ869" s="183"/>
      <c r="KA869" s="183"/>
      <c r="KB869" s="183"/>
      <c r="KC869" s="183"/>
      <c r="KD869" s="183"/>
      <c r="KE869" s="183"/>
      <c r="KF869" s="183"/>
      <c r="KG869" s="183"/>
      <c r="KH869" s="183"/>
      <c r="KI869" s="183"/>
      <c r="KJ869" s="183"/>
      <c r="KK869" s="183"/>
      <c r="KL869" s="183"/>
      <c r="KM869" s="183"/>
      <c r="KN869" s="183"/>
      <c r="KO869" s="183"/>
      <c r="KP869" s="183"/>
      <c r="KQ869" s="183"/>
      <c r="KR869" s="183"/>
      <c r="KS869" s="183"/>
      <c r="KT869" s="183"/>
    </row>
    <row r="870" spans="1:306">
      <c r="A870" s="664">
        <v>2721</v>
      </c>
      <c r="B870" s="626" t="s">
        <v>386</v>
      </c>
      <c r="C870" s="620"/>
      <c r="D870" s="620"/>
      <c r="E870" s="620"/>
      <c r="F870" s="620"/>
      <c r="G870" s="611">
        <f t="shared" si="40"/>
        <v>0</v>
      </c>
      <c r="H870" s="183"/>
      <c r="K870" s="183"/>
      <c r="L870" s="183"/>
      <c r="M870" s="183"/>
      <c r="N870" s="183"/>
      <c r="O870" s="183"/>
      <c r="P870" s="183"/>
      <c r="Q870" s="183"/>
      <c r="R870" s="183"/>
      <c r="S870" s="183"/>
      <c r="T870" s="183"/>
      <c r="U870" s="183"/>
      <c r="V870" s="183"/>
      <c r="W870" s="183"/>
      <c r="X870" s="183"/>
      <c r="Y870" s="183"/>
      <c r="Z870" s="183"/>
      <c r="AA870" s="183"/>
      <c r="AB870" s="183"/>
      <c r="AC870" s="183"/>
      <c r="AD870" s="183"/>
      <c r="AE870" s="183"/>
      <c r="AF870" s="183"/>
      <c r="AG870" s="183"/>
      <c r="AH870" s="183"/>
      <c r="AI870" s="183"/>
      <c r="AJ870" s="183"/>
      <c r="AK870" s="183"/>
      <c r="AL870" s="183"/>
      <c r="AM870" s="183"/>
      <c r="AN870" s="183"/>
      <c r="AO870" s="183"/>
      <c r="AP870" s="183"/>
      <c r="AQ870" s="183"/>
      <c r="AR870" s="183"/>
      <c r="AS870" s="183"/>
      <c r="AT870" s="183"/>
      <c r="AU870" s="183"/>
      <c r="AV870" s="183"/>
      <c r="AW870" s="183"/>
      <c r="AX870" s="183"/>
      <c r="AY870" s="183"/>
      <c r="AZ870" s="183"/>
      <c r="BA870" s="183"/>
      <c r="BB870" s="183"/>
      <c r="BC870" s="183"/>
      <c r="BD870" s="183"/>
      <c r="BE870" s="183"/>
      <c r="BF870" s="183"/>
      <c r="BG870" s="183"/>
      <c r="BH870" s="183"/>
      <c r="BI870" s="183"/>
      <c r="BJ870" s="183"/>
      <c r="BK870" s="183"/>
      <c r="BL870" s="183"/>
      <c r="BM870" s="183"/>
      <c r="BN870" s="183"/>
      <c r="BO870" s="183"/>
      <c r="BP870" s="183"/>
      <c r="BQ870" s="183"/>
      <c r="BR870" s="183"/>
      <c r="BS870" s="183"/>
      <c r="BT870" s="183"/>
      <c r="BU870" s="183"/>
      <c r="BV870" s="183"/>
      <c r="BW870" s="183"/>
      <c r="BX870" s="183"/>
      <c r="BY870" s="183"/>
      <c r="BZ870" s="183"/>
      <c r="CA870" s="183"/>
      <c r="CB870" s="183"/>
      <c r="CC870" s="183"/>
      <c r="CD870" s="183"/>
      <c r="CE870" s="183"/>
      <c r="CF870" s="183"/>
      <c r="CG870" s="183"/>
      <c r="CH870" s="183"/>
      <c r="CI870" s="183"/>
      <c r="CJ870" s="183"/>
      <c r="CK870" s="183"/>
      <c r="CL870" s="183"/>
      <c r="CM870" s="183"/>
      <c r="CN870" s="183"/>
      <c r="CO870" s="183"/>
      <c r="CP870" s="183"/>
      <c r="CQ870" s="183"/>
      <c r="CR870" s="183"/>
      <c r="CS870" s="183"/>
      <c r="CT870" s="183"/>
      <c r="CU870" s="183"/>
      <c r="CV870" s="183"/>
      <c r="CW870" s="183"/>
      <c r="CX870" s="183"/>
      <c r="CY870" s="183"/>
      <c r="CZ870" s="183"/>
      <c r="DA870" s="183"/>
      <c r="DB870" s="183"/>
      <c r="DC870" s="183"/>
      <c r="DD870" s="183"/>
      <c r="DE870" s="183"/>
      <c r="DF870" s="183"/>
      <c r="DG870" s="183"/>
      <c r="DH870" s="183"/>
      <c r="DI870" s="183"/>
      <c r="DJ870" s="183"/>
      <c r="DK870" s="183"/>
      <c r="DL870" s="183"/>
      <c r="DM870" s="183"/>
      <c r="DN870" s="183"/>
      <c r="DO870" s="183"/>
      <c r="DP870" s="183"/>
      <c r="DQ870" s="183"/>
      <c r="DR870" s="183"/>
      <c r="DS870" s="183"/>
      <c r="DT870" s="183"/>
      <c r="DU870" s="183"/>
      <c r="DV870" s="183"/>
      <c r="DW870" s="183"/>
      <c r="DX870" s="183"/>
      <c r="DY870" s="183"/>
      <c r="DZ870" s="183"/>
      <c r="EA870" s="183"/>
      <c r="EB870" s="183"/>
      <c r="EC870" s="183"/>
      <c r="ED870" s="183"/>
      <c r="EE870" s="183"/>
      <c r="EF870" s="183"/>
      <c r="EG870" s="183"/>
      <c r="EH870" s="183"/>
      <c r="EI870" s="183"/>
      <c r="EJ870" s="183"/>
      <c r="EK870" s="183"/>
      <c r="EL870" s="183"/>
      <c r="EM870" s="183"/>
      <c r="EN870" s="183"/>
      <c r="EO870" s="183"/>
      <c r="EP870" s="183"/>
      <c r="EQ870" s="183"/>
      <c r="ER870" s="183"/>
      <c r="ES870" s="183"/>
      <c r="ET870" s="183"/>
      <c r="EU870" s="183"/>
      <c r="EV870" s="183"/>
      <c r="EW870" s="183"/>
      <c r="EX870" s="183"/>
      <c r="EY870" s="183"/>
      <c r="EZ870" s="183"/>
      <c r="FA870" s="183"/>
      <c r="FB870" s="183"/>
      <c r="FC870" s="183"/>
      <c r="FD870" s="183"/>
      <c r="FE870" s="183"/>
      <c r="FF870" s="183"/>
      <c r="FG870" s="183"/>
      <c r="FH870" s="183"/>
      <c r="FI870" s="183"/>
      <c r="FJ870" s="183"/>
      <c r="FK870" s="183"/>
      <c r="FL870" s="183"/>
      <c r="FM870" s="183"/>
      <c r="FN870" s="183"/>
      <c r="FO870" s="183"/>
      <c r="FP870" s="183"/>
      <c r="FQ870" s="183"/>
      <c r="FR870" s="183"/>
      <c r="FS870" s="183"/>
      <c r="FT870" s="183"/>
      <c r="FU870" s="183"/>
      <c r="FV870" s="183"/>
      <c r="FW870" s="183"/>
      <c r="FX870" s="183"/>
      <c r="FY870" s="183"/>
      <c r="FZ870" s="183"/>
      <c r="GA870" s="183"/>
      <c r="GB870" s="183"/>
      <c r="GC870" s="183"/>
      <c r="GD870" s="183"/>
      <c r="GE870" s="183"/>
      <c r="GF870" s="183"/>
      <c r="GG870" s="183"/>
      <c r="GH870" s="183"/>
      <c r="GI870" s="183"/>
      <c r="GJ870" s="183"/>
      <c r="GK870" s="183"/>
      <c r="GL870" s="183"/>
      <c r="GM870" s="183"/>
      <c r="GN870" s="183"/>
      <c r="GO870" s="183"/>
      <c r="GP870" s="183"/>
      <c r="GQ870" s="183"/>
      <c r="GR870" s="183"/>
      <c r="GS870" s="183"/>
      <c r="GT870" s="183"/>
      <c r="GU870" s="183"/>
      <c r="GV870" s="183"/>
      <c r="GW870" s="183"/>
      <c r="GX870" s="183"/>
      <c r="GY870" s="183"/>
      <c r="GZ870" s="183"/>
      <c r="HA870" s="183"/>
      <c r="HB870" s="183"/>
      <c r="HC870" s="183"/>
      <c r="HD870" s="183"/>
      <c r="HE870" s="183"/>
      <c r="HF870" s="183"/>
      <c r="HG870" s="183"/>
      <c r="HH870" s="183"/>
      <c r="HI870" s="183"/>
      <c r="HJ870" s="183"/>
      <c r="HK870" s="183"/>
      <c r="HL870" s="183"/>
      <c r="HM870" s="183"/>
      <c r="HN870" s="183"/>
      <c r="HO870" s="183"/>
      <c r="HP870" s="183"/>
      <c r="HQ870" s="183"/>
      <c r="HR870" s="183"/>
      <c r="HS870" s="183"/>
      <c r="HT870" s="183"/>
      <c r="HU870" s="183"/>
      <c r="HV870" s="183"/>
      <c r="HW870" s="183"/>
      <c r="HX870" s="183"/>
      <c r="HY870" s="183"/>
      <c r="HZ870" s="183"/>
      <c r="IA870" s="183"/>
      <c r="IB870" s="183"/>
      <c r="IC870" s="183"/>
      <c r="ID870" s="183"/>
      <c r="IE870" s="183"/>
      <c r="IF870" s="183"/>
      <c r="IG870" s="183"/>
      <c r="IH870" s="183"/>
      <c r="II870" s="183"/>
      <c r="IJ870" s="183"/>
      <c r="IK870" s="183"/>
      <c r="IL870" s="183"/>
      <c r="IM870" s="183"/>
      <c r="IN870" s="183"/>
      <c r="IO870" s="183"/>
      <c r="IP870" s="183"/>
      <c r="IQ870" s="183"/>
      <c r="IR870" s="183"/>
      <c r="IS870" s="183"/>
      <c r="IT870" s="183"/>
      <c r="IU870" s="183"/>
      <c r="IV870" s="183"/>
      <c r="IW870" s="183"/>
      <c r="IX870" s="183"/>
      <c r="IY870" s="183"/>
      <c r="IZ870" s="183"/>
      <c r="JA870" s="183"/>
      <c r="JB870" s="183"/>
      <c r="JC870" s="183"/>
      <c r="JD870" s="183"/>
      <c r="JE870" s="183"/>
      <c r="JF870" s="183"/>
      <c r="JG870" s="183"/>
      <c r="JH870" s="183"/>
      <c r="JI870" s="183"/>
      <c r="JJ870" s="183"/>
      <c r="JK870" s="183"/>
      <c r="JL870" s="183"/>
      <c r="JM870" s="183"/>
      <c r="JN870" s="183"/>
      <c r="JO870" s="183"/>
      <c r="JP870" s="183"/>
      <c r="JQ870" s="183"/>
      <c r="JR870" s="183"/>
      <c r="JS870" s="183"/>
      <c r="JT870" s="183"/>
      <c r="JU870" s="183"/>
      <c r="JV870" s="183"/>
      <c r="JW870" s="183"/>
      <c r="JX870" s="183"/>
      <c r="JY870" s="183"/>
      <c r="JZ870" s="183"/>
      <c r="KA870" s="183"/>
      <c r="KB870" s="183"/>
      <c r="KC870" s="183"/>
      <c r="KD870" s="183"/>
      <c r="KE870" s="183"/>
      <c r="KF870" s="183"/>
      <c r="KG870" s="183"/>
      <c r="KH870" s="183"/>
      <c r="KI870" s="183"/>
      <c r="KJ870" s="183"/>
      <c r="KK870" s="183"/>
      <c r="KL870" s="183"/>
      <c r="KM870" s="183"/>
      <c r="KN870" s="183"/>
      <c r="KO870" s="183"/>
      <c r="KP870" s="183"/>
      <c r="KQ870" s="183"/>
      <c r="KR870" s="183"/>
      <c r="KS870" s="183"/>
      <c r="KT870" s="183"/>
    </row>
    <row r="871" spans="1:306">
      <c r="A871" s="664">
        <v>2722</v>
      </c>
      <c r="B871" s="626" t="s">
        <v>387</v>
      </c>
      <c r="C871" s="620"/>
      <c r="D871" s="620"/>
      <c r="E871" s="620"/>
      <c r="F871" s="620"/>
      <c r="G871" s="611">
        <f t="shared" si="40"/>
        <v>0</v>
      </c>
      <c r="H871" s="183"/>
      <c r="K871" s="183"/>
      <c r="L871" s="183"/>
      <c r="M871" s="183"/>
      <c r="N871" s="183"/>
      <c r="O871" s="183"/>
      <c r="P871" s="183"/>
      <c r="Q871" s="183"/>
      <c r="R871" s="183"/>
      <c r="S871" s="183"/>
      <c r="T871" s="183"/>
      <c r="U871" s="183"/>
      <c r="V871" s="183"/>
      <c r="W871" s="183"/>
      <c r="X871" s="183"/>
      <c r="Y871" s="183"/>
      <c r="Z871" s="183"/>
      <c r="AA871" s="183"/>
      <c r="AB871" s="183"/>
      <c r="AC871" s="183"/>
      <c r="AD871" s="183"/>
      <c r="AE871" s="183"/>
      <c r="AF871" s="183"/>
      <c r="AG871" s="183"/>
      <c r="AH871" s="183"/>
      <c r="AI871" s="183"/>
      <c r="AJ871" s="183"/>
      <c r="AK871" s="183"/>
      <c r="AL871" s="183"/>
      <c r="AM871" s="183"/>
      <c r="AN871" s="183"/>
      <c r="AO871" s="183"/>
      <c r="AP871" s="183"/>
      <c r="AQ871" s="183"/>
      <c r="AR871" s="183"/>
      <c r="AS871" s="183"/>
      <c r="AT871" s="183"/>
      <c r="AU871" s="183"/>
      <c r="AV871" s="183"/>
      <c r="AW871" s="183"/>
      <c r="AX871" s="183"/>
      <c r="AY871" s="183"/>
      <c r="AZ871" s="183"/>
      <c r="BA871" s="183"/>
      <c r="BB871" s="183"/>
      <c r="BC871" s="183"/>
      <c r="BD871" s="183"/>
      <c r="BE871" s="183"/>
      <c r="BF871" s="183"/>
      <c r="BG871" s="183"/>
      <c r="BH871" s="183"/>
      <c r="BI871" s="183"/>
      <c r="BJ871" s="183"/>
      <c r="BK871" s="183"/>
      <c r="BL871" s="183"/>
      <c r="BM871" s="183"/>
      <c r="BN871" s="183"/>
      <c r="BO871" s="183"/>
      <c r="BP871" s="183"/>
      <c r="BQ871" s="183"/>
      <c r="BR871" s="183"/>
      <c r="BS871" s="183"/>
      <c r="BT871" s="183"/>
      <c r="BU871" s="183"/>
      <c r="BV871" s="183"/>
      <c r="BW871" s="183"/>
      <c r="BX871" s="183"/>
      <c r="BY871" s="183"/>
      <c r="BZ871" s="183"/>
      <c r="CA871" s="183"/>
      <c r="CB871" s="183"/>
      <c r="CC871" s="183"/>
      <c r="CD871" s="183"/>
      <c r="CE871" s="183"/>
      <c r="CF871" s="183"/>
      <c r="CG871" s="183"/>
      <c r="CH871" s="183"/>
      <c r="CI871" s="183"/>
      <c r="CJ871" s="183"/>
      <c r="CK871" s="183"/>
      <c r="CL871" s="183"/>
      <c r="CM871" s="183"/>
      <c r="CN871" s="183"/>
      <c r="CO871" s="183"/>
      <c r="CP871" s="183"/>
      <c r="CQ871" s="183"/>
      <c r="CR871" s="183"/>
      <c r="CS871" s="183"/>
      <c r="CT871" s="183"/>
      <c r="CU871" s="183"/>
      <c r="CV871" s="183"/>
      <c r="CW871" s="183"/>
      <c r="CX871" s="183"/>
      <c r="CY871" s="183"/>
      <c r="CZ871" s="183"/>
      <c r="DA871" s="183"/>
      <c r="DB871" s="183"/>
      <c r="DC871" s="183"/>
      <c r="DD871" s="183"/>
      <c r="DE871" s="183"/>
      <c r="DF871" s="183"/>
      <c r="DG871" s="183"/>
      <c r="DH871" s="183"/>
      <c r="DI871" s="183"/>
      <c r="DJ871" s="183"/>
      <c r="DK871" s="183"/>
      <c r="DL871" s="183"/>
      <c r="DM871" s="183"/>
      <c r="DN871" s="183"/>
      <c r="DO871" s="183"/>
      <c r="DP871" s="183"/>
      <c r="DQ871" s="183"/>
      <c r="DR871" s="183"/>
      <c r="DS871" s="183"/>
      <c r="DT871" s="183"/>
      <c r="DU871" s="183"/>
      <c r="DV871" s="183"/>
      <c r="DW871" s="183"/>
      <c r="DX871" s="183"/>
      <c r="DY871" s="183"/>
      <c r="DZ871" s="183"/>
      <c r="EA871" s="183"/>
      <c r="EB871" s="183"/>
      <c r="EC871" s="183"/>
      <c r="ED871" s="183"/>
      <c r="EE871" s="183"/>
      <c r="EF871" s="183"/>
      <c r="EG871" s="183"/>
      <c r="EH871" s="183"/>
      <c r="EI871" s="183"/>
      <c r="EJ871" s="183"/>
      <c r="EK871" s="183"/>
      <c r="EL871" s="183"/>
      <c r="EM871" s="183"/>
      <c r="EN871" s="183"/>
      <c r="EO871" s="183"/>
      <c r="EP871" s="183"/>
      <c r="EQ871" s="183"/>
      <c r="ER871" s="183"/>
      <c r="ES871" s="183"/>
      <c r="ET871" s="183"/>
      <c r="EU871" s="183"/>
      <c r="EV871" s="183"/>
      <c r="EW871" s="183"/>
      <c r="EX871" s="183"/>
      <c r="EY871" s="183"/>
      <c r="EZ871" s="183"/>
      <c r="FA871" s="183"/>
      <c r="FB871" s="183"/>
      <c r="FC871" s="183"/>
      <c r="FD871" s="183"/>
      <c r="FE871" s="183"/>
      <c r="FF871" s="183"/>
      <c r="FG871" s="183"/>
      <c r="FH871" s="183"/>
      <c r="FI871" s="183"/>
      <c r="FJ871" s="183"/>
      <c r="FK871" s="183"/>
      <c r="FL871" s="183"/>
      <c r="FM871" s="183"/>
      <c r="FN871" s="183"/>
      <c r="FO871" s="183"/>
      <c r="FP871" s="183"/>
      <c r="FQ871" s="183"/>
      <c r="FR871" s="183"/>
      <c r="FS871" s="183"/>
      <c r="FT871" s="183"/>
      <c r="FU871" s="183"/>
      <c r="FV871" s="183"/>
      <c r="FW871" s="183"/>
      <c r="FX871" s="183"/>
      <c r="FY871" s="183"/>
      <c r="FZ871" s="183"/>
      <c r="GA871" s="183"/>
      <c r="GB871" s="183"/>
      <c r="GC871" s="183"/>
      <c r="GD871" s="183"/>
      <c r="GE871" s="183"/>
      <c r="GF871" s="183"/>
      <c r="GG871" s="183"/>
      <c r="GH871" s="183"/>
      <c r="GI871" s="183"/>
      <c r="GJ871" s="183"/>
      <c r="GK871" s="183"/>
      <c r="GL871" s="183"/>
      <c r="GM871" s="183"/>
      <c r="GN871" s="183"/>
      <c r="GO871" s="183"/>
      <c r="GP871" s="183"/>
      <c r="GQ871" s="183"/>
      <c r="GR871" s="183"/>
      <c r="GS871" s="183"/>
      <c r="GT871" s="183"/>
      <c r="GU871" s="183"/>
      <c r="GV871" s="183"/>
      <c r="GW871" s="183"/>
      <c r="GX871" s="183"/>
      <c r="GY871" s="183"/>
      <c r="GZ871" s="183"/>
      <c r="HA871" s="183"/>
      <c r="HB871" s="183"/>
      <c r="HC871" s="183"/>
      <c r="HD871" s="183"/>
      <c r="HE871" s="183"/>
      <c r="HF871" s="183"/>
      <c r="HG871" s="183"/>
      <c r="HH871" s="183"/>
      <c r="HI871" s="183"/>
      <c r="HJ871" s="183"/>
      <c r="HK871" s="183"/>
      <c r="HL871" s="183"/>
      <c r="HM871" s="183"/>
      <c r="HN871" s="183"/>
      <c r="HO871" s="183"/>
      <c r="HP871" s="183"/>
      <c r="HQ871" s="183"/>
      <c r="HR871" s="183"/>
      <c r="HS871" s="183"/>
      <c r="HT871" s="183"/>
      <c r="HU871" s="183"/>
      <c r="HV871" s="183"/>
      <c r="HW871" s="183"/>
      <c r="HX871" s="183"/>
      <c r="HY871" s="183"/>
      <c r="HZ871" s="183"/>
      <c r="IA871" s="183"/>
      <c r="IB871" s="183"/>
      <c r="IC871" s="183"/>
      <c r="ID871" s="183"/>
      <c r="IE871" s="183"/>
      <c r="IF871" s="183"/>
      <c r="IG871" s="183"/>
      <c r="IH871" s="183"/>
      <c r="II871" s="183"/>
      <c r="IJ871" s="183"/>
      <c r="IK871" s="183"/>
      <c r="IL871" s="183"/>
      <c r="IM871" s="183"/>
      <c r="IN871" s="183"/>
      <c r="IO871" s="183"/>
      <c r="IP871" s="183"/>
      <c r="IQ871" s="183"/>
      <c r="IR871" s="183"/>
      <c r="IS871" s="183"/>
      <c r="IT871" s="183"/>
      <c r="IU871" s="183"/>
      <c r="IV871" s="183"/>
      <c r="IW871" s="183"/>
      <c r="IX871" s="183"/>
      <c r="IY871" s="183"/>
      <c r="IZ871" s="183"/>
      <c r="JA871" s="183"/>
      <c r="JB871" s="183"/>
      <c r="JC871" s="183"/>
      <c r="JD871" s="183"/>
      <c r="JE871" s="183"/>
      <c r="JF871" s="183"/>
      <c r="JG871" s="183"/>
      <c r="JH871" s="183"/>
      <c r="JI871" s="183"/>
      <c r="JJ871" s="183"/>
      <c r="JK871" s="183"/>
      <c r="JL871" s="183"/>
      <c r="JM871" s="183"/>
      <c r="JN871" s="183"/>
      <c r="JO871" s="183"/>
      <c r="JP871" s="183"/>
      <c r="JQ871" s="183"/>
      <c r="JR871" s="183"/>
      <c r="JS871" s="183"/>
      <c r="JT871" s="183"/>
      <c r="JU871" s="183"/>
      <c r="JV871" s="183"/>
      <c r="JW871" s="183"/>
      <c r="JX871" s="183"/>
      <c r="JY871" s="183"/>
      <c r="JZ871" s="183"/>
      <c r="KA871" s="183"/>
      <c r="KB871" s="183"/>
      <c r="KC871" s="183"/>
      <c r="KD871" s="183"/>
      <c r="KE871" s="183"/>
      <c r="KF871" s="183"/>
      <c r="KG871" s="183"/>
      <c r="KH871" s="183"/>
      <c r="KI871" s="183"/>
      <c r="KJ871" s="183"/>
      <c r="KK871" s="183"/>
      <c r="KL871" s="183"/>
      <c r="KM871" s="183"/>
      <c r="KN871" s="183"/>
      <c r="KO871" s="183"/>
      <c r="KP871" s="183"/>
      <c r="KQ871" s="183"/>
      <c r="KR871" s="183"/>
      <c r="KS871" s="183"/>
      <c r="KT871" s="183"/>
    </row>
    <row r="872" spans="1:306">
      <c r="A872" s="664">
        <v>2723</v>
      </c>
      <c r="B872" s="626" t="s">
        <v>388</v>
      </c>
      <c r="C872" s="620"/>
      <c r="D872" s="620"/>
      <c r="E872" s="620"/>
      <c r="F872" s="620"/>
      <c r="G872" s="611">
        <f t="shared" si="40"/>
        <v>0</v>
      </c>
      <c r="H872" s="183"/>
      <c r="K872" s="183"/>
      <c r="L872" s="183"/>
      <c r="M872" s="183"/>
      <c r="N872" s="183"/>
      <c r="O872" s="183"/>
      <c r="P872" s="183"/>
      <c r="Q872" s="183"/>
      <c r="R872" s="183"/>
      <c r="S872" s="183"/>
      <c r="T872" s="183"/>
      <c r="U872" s="183"/>
      <c r="V872" s="183"/>
      <c r="W872" s="183"/>
      <c r="X872" s="183"/>
      <c r="Y872" s="183"/>
      <c r="Z872" s="183"/>
      <c r="AA872" s="183"/>
      <c r="AB872" s="183"/>
      <c r="AC872" s="183"/>
      <c r="AD872" s="183"/>
      <c r="AE872" s="183"/>
      <c r="AF872" s="183"/>
      <c r="AG872" s="183"/>
      <c r="AH872" s="183"/>
      <c r="AI872" s="183"/>
      <c r="AJ872" s="183"/>
      <c r="AK872" s="183"/>
      <c r="AL872" s="183"/>
      <c r="AM872" s="183"/>
      <c r="AN872" s="183"/>
      <c r="AO872" s="183"/>
      <c r="AP872" s="183"/>
      <c r="AQ872" s="183"/>
      <c r="AR872" s="183"/>
      <c r="AS872" s="183"/>
      <c r="AT872" s="183"/>
      <c r="AU872" s="183"/>
      <c r="AV872" s="183"/>
      <c r="AW872" s="183"/>
      <c r="AX872" s="183"/>
      <c r="AY872" s="183"/>
      <c r="AZ872" s="183"/>
      <c r="BA872" s="183"/>
      <c r="BB872" s="183"/>
      <c r="BC872" s="183"/>
      <c r="BD872" s="183"/>
      <c r="BE872" s="183"/>
      <c r="BF872" s="183"/>
      <c r="BG872" s="183"/>
      <c r="BH872" s="183"/>
      <c r="BI872" s="183"/>
      <c r="BJ872" s="183"/>
      <c r="BK872" s="183"/>
      <c r="BL872" s="183"/>
      <c r="BM872" s="183"/>
      <c r="BN872" s="183"/>
      <c r="BO872" s="183"/>
      <c r="BP872" s="183"/>
      <c r="BQ872" s="183"/>
      <c r="BR872" s="183"/>
      <c r="BS872" s="183"/>
      <c r="BT872" s="183"/>
      <c r="BU872" s="183"/>
      <c r="BV872" s="183"/>
      <c r="BW872" s="183"/>
      <c r="BX872" s="183"/>
      <c r="BY872" s="183"/>
      <c r="BZ872" s="183"/>
      <c r="CA872" s="183"/>
      <c r="CB872" s="183"/>
      <c r="CC872" s="183"/>
      <c r="CD872" s="183"/>
      <c r="CE872" s="183"/>
      <c r="CF872" s="183"/>
      <c r="CG872" s="183"/>
      <c r="CH872" s="183"/>
      <c r="CI872" s="183"/>
      <c r="CJ872" s="183"/>
      <c r="CK872" s="183"/>
      <c r="CL872" s="183"/>
      <c r="CM872" s="183"/>
      <c r="CN872" s="183"/>
      <c r="CO872" s="183"/>
      <c r="CP872" s="183"/>
      <c r="CQ872" s="183"/>
      <c r="CR872" s="183"/>
      <c r="CS872" s="183"/>
      <c r="CT872" s="183"/>
      <c r="CU872" s="183"/>
      <c r="CV872" s="183"/>
      <c r="CW872" s="183"/>
      <c r="CX872" s="183"/>
      <c r="CY872" s="183"/>
      <c r="CZ872" s="183"/>
      <c r="DA872" s="183"/>
      <c r="DB872" s="183"/>
      <c r="DC872" s="183"/>
      <c r="DD872" s="183"/>
      <c r="DE872" s="183"/>
      <c r="DF872" s="183"/>
      <c r="DG872" s="183"/>
      <c r="DH872" s="183"/>
      <c r="DI872" s="183"/>
      <c r="DJ872" s="183"/>
      <c r="DK872" s="183"/>
      <c r="DL872" s="183"/>
      <c r="DM872" s="183"/>
      <c r="DN872" s="183"/>
      <c r="DO872" s="183"/>
      <c r="DP872" s="183"/>
      <c r="DQ872" s="183"/>
      <c r="DR872" s="183"/>
      <c r="DS872" s="183"/>
      <c r="DT872" s="183"/>
      <c r="DU872" s="183"/>
      <c r="DV872" s="183"/>
      <c r="DW872" s="183"/>
      <c r="DX872" s="183"/>
      <c r="DY872" s="183"/>
      <c r="DZ872" s="183"/>
      <c r="EA872" s="183"/>
      <c r="EB872" s="183"/>
      <c r="EC872" s="183"/>
      <c r="ED872" s="183"/>
      <c r="EE872" s="183"/>
      <c r="EF872" s="183"/>
      <c r="EG872" s="183"/>
      <c r="EH872" s="183"/>
      <c r="EI872" s="183"/>
      <c r="EJ872" s="183"/>
      <c r="EK872" s="183"/>
      <c r="EL872" s="183"/>
      <c r="EM872" s="183"/>
      <c r="EN872" s="183"/>
      <c r="EO872" s="183"/>
      <c r="EP872" s="183"/>
      <c r="EQ872" s="183"/>
      <c r="ER872" s="183"/>
      <c r="ES872" s="183"/>
      <c r="ET872" s="183"/>
      <c r="EU872" s="183"/>
      <c r="EV872" s="183"/>
      <c r="EW872" s="183"/>
      <c r="EX872" s="183"/>
      <c r="EY872" s="183"/>
      <c r="EZ872" s="183"/>
      <c r="FA872" s="183"/>
      <c r="FB872" s="183"/>
      <c r="FC872" s="183"/>
      <c r="FD872" s="183"/>
      <c r="FE872" s="183"/>
      <c r="FF872" s="183"/>
      <c r="FG872" s="183"/>
      <c r="FH872" s="183"/>
      <c r="FI872" s="183"/>
      <c r="FJ872" s="183"/>
      <c r="FK872" s="183"/>
      <c r="FL872" s="183"/>
      <c r="FM872" s="183"/>
      <c r="FN872" s="183"/>
      <c r="FO872" s="183"/>
      <c r="FP872" s="183"/>
      <c r="FQ872" s="183"/>
      <c r="FR872" s="183"/>
      <c r="FS872" s="183"/>
      <c r="FT872" s="183"/>
      <c r="FU872" s="183"/>
      <c r="FV872" s="183"/>
      <c r="FW872" s="183"/>
      <c r="FX872" s="183"/>
      <c r="FY872" s="183"/>
      <c r="FZ872" s="183"/>
      <c r="GA872" s="183"/>
      <c r="GB872" s="183"/>
      <c r="GC872" s="183"/>
      <c r="GD872" s="183"/>
      <c r="GE872" s="183"/>
      <c r="GF872" s="183"/>
      <c r="GG872" s="183"/>
      <c r="GH872" s="183"/>
      <c r="GI872" s="183"/>
      <c r="GJ872" s="183"/>
      <c r="GK872" s="183"/>
      <c r="GL872" s="183"/>
      <c r="GM872" s="183"/>
      <c r="GN872" s="183"/>
      <c r="GO872" s="183"/>
      <c r="GP872" s="183"/>
      <c r="GQ872" s="183"/>
      <c r="GR872" s="183"/>
      <c r="GS872" s="183"/>
      <c r="GT872" s="183"/>
      <c r="GU872" s="183"/>
      <c r="GV872" s="183"/>
      <c r="GW872" s="183"/>
      <c r="GX872" s="183"/>
      <c r="GY872" s="183"/>
      <c r="GZ872" s="183"/>
      <c r="HA872" s="183"/>
      <c r="HB872" s="183"/>
      <c r="HC872" s="183"/>
      <c r="HD872" s="183"/>
      <c r="HE872" s="183"/>
      <c r="HF872" s="183"/>
      <c r="HG872" s="183"/>
      <c r="HH872" s="183"/>
      <c r="HI872" s="183"/>
      <c r="HJ872" s="183"/>
      <c r="HK872" s="183"/>
      <c r="HL872" s="183"/>
      <c r="HM872" s="183"/>
      <c r="HN872" s="183"/>
      <c r="HO872" s="183"/>
      <c r="HP872" s="183"/>
      <c r="HQ872" s="183"/>
      <c r="HR872" s="183"/>
      <c r="HS872" s="183"/>
      <c r="HT872" s="183"/>
      <c r="HU872" s="183"/>
      <c r="HV872" s="183"/>
      <c r="HW872" s="183"/>
      <c r="HX872" s="183"/>
      <c r="HY872" s="183"/>
      <c r="HZ872" s="183"/>
      <c r="IA872" s="183"/>
      <c r="IB872" s="183"/>
      <c r="IC872" s="183"/>
      <c r="ID872" s="183"/>
      <c r="IE872" s="183"/>
      <c r="IF872" s="183"/>
      <c r="IG872" s="183"/>
      <c r="IH872" s="183"/>
      <c r="II872" s="183"/>
      <c r="IJ872" s="183"/>
      <c r="IK872" s="183"/>
      <c r="IL872" s="183"/>
      <c r="IM872" s="183"/>
      <c r="IN872" s="183"/>
      <c r="IO872" s="183"/>
      <c r="IP872" s="183"/>
      <c r="IQ872" s="183"/>
      <c r="IR872" s="183"/>
      <c r="IS872" s="183"/>
      <c r="IT872" s="183"/>
      <c r="IU872" s="183"/>
      <c r="IV872" s="183"/>
      <c r="IW872" s="183"/>
      <c r="IX872" s="183"/>
      <c r="IY872" s="183"/>
      <c r="IZ872" s="183"/>
      <c r="JA872" s="183"/>
      <c r="JB872" s="183"/>
      <c r="JC872" s="183"/>
      <c r="JD872" s="183"/>
      <c r="JE872" s="183"/>
      <c r="JF872" s="183"/>
      <c r="JG872" s="183"/>
      <c r="JH872" s="183"/>
      <c r="JI872" s="183"/>
      <c r="JJ872" s="183"/>
      <c r="JK872" s="183"/>
      <c r="JL872" s="183"/>
      <c r="JM872" s="183"/>
      <c r="JN872" s="183"/>
      <c r="JO872" s="183"/>
      <c r="JP872" s="183"/>
      <c r="JQ872" s="183"/>
      <c r="JR872" s="183"/>
      <c r="JS872" s="183"/>
      <c r="JT872" s="183"/>
      <c r="JU872" s="183"/>
      <c r="JV872" s="183"/>
      <c r="JW872" s="183"/>
      <c r="JX872" s="183"/>
      <c r="JY872" s="183"/>
      <c r="JZ872" s="183"/>
      <c r="KA872" s="183"/>
      <c r="KB872" s="183"/>
      <c r="KC872" s="183"/>
      <c r="KD872" s="183"/>
      <c r="KE872" s="183"/>
      <c r="KF872" s="183"/>
      <c r="KG872" s="183"/>
      <c r="KH872" s="183"/>
      <c r="KI872" s="183"/>
      <c r="KJ872" s="183"/>
      <c r="KK872" s="183"/>
      <c r="KL872" s="183"/>
      <c r="KM872" s="183"/>
      <c r="KN872" s="183"/>
      <c r="KO872" s="183"/>
      <c r="KP872" s="183"/>
      <c r="KQ872" s="183"/>
      <c r="KR872" s="183"/>
      <c r="KS872" s="183"/>
      <c r="KT872" s="183"/>
    </row>
    <row r="873" spans="1:306">
      <c r="A873" s="664">
        <v>2724</v>
      </c>
      <c r="B873" s="626" t="s">
        <v>389</v>
      </c>
      <c r="C873" s="620"/>
      <c r="D873" s="620"/>
      <c r="E873" s="620"/>
      <c r="F873" s="620"/>
      <c r="G873" s="611">
        <f t="shared" si="40"/>
        <v>0</v>
      </c>
      <c r="H873" s="183"/>
      <c r="K873" s="183"/>
      <c r="L873" s="183"/>
      <c r="M873" s="183"/>
      <c r="N873" s="183"/>
      <c r="O873" s="183"/>
      <c r="P873" s="183"/>
      <c r="Q873" s="183"/>
      <c r="R873" s="183"/>
      <c r="S873" s="183"/>
      <c r="T873" s="183"/>
      <c r="U873" s="183"/>
      <c r="V873" s="183"/>
      <c r="W873" s="183"/>
      <c r="X873" s="183"/>
      <c r="Y873" s="183"/>
      <c r="Z873" s="183"/>
      <c r="AA873" s="183"/>
      <c r="AB873" s="183"/>
      <c r="AC873" s="183"/>
      <c r="AD873" s="183"/>
      <c r="AE873" s="183"/>
      <c r="AF873" s="183"/>
      <c r="AG873" s="183"/>
      <c r="AH873" s="183"/>
      <c r="AI873" s="183"/>
      <c r="AJ873" s="183"/>
      <c r="AK873" s="183"/>
      <c r="AL873" s="183"/>
      <c r="AM873" s="183"/>
      <c r="AN873" s="183"/>
      <c r="AO873" s="183"/>
      <c r="AP873" s="183"/>
      <c r="AQ873" s="183"/>
      <c r="AR873" s="183"/>
      <c r="AS873" s="183"/>
      <c r="AT873" s="183"/>
      <c r="AU873" s="183"/>
      <c r="AV873" s="183"/>
      <c r="AW873" s="183"/>
      <c r="AX873" s="183"/>
      <c r="AY873" s="183"/>
      <c r="AZ873" s="183"/>
      <c r="BA873" s="183"/>
      <c r="BB873" s="183"/>
      <c r="BC873" s="183"/>
      <c r="BD873" s="183"/>
      <c r="BE873" s="183"/>
      <c r="BF873" s="183"/>
      <c r="BG873" s="183"/>
      <c r="BH873" s="183"/>
      <c r="BI873" s="183"/>
      <c r="BJ873" s="183"/>
      <c r="BK873" s="183"/>
      <c r="BL873" s="183"/>
      <c r="BM873" s="183"/>
      <c r="BN873" s="183"/>
      <c r="BO873" s="183"/>
      <c r="BP873" s="183"/>
      <c r="BQ873" s="183"/>
      <c r="BR873" s="183"/>
      <c r="BS873" s="183"/>
      <c r="BT873" s="183"/>
      <c r="BU873" s="183"/>
      <c r="BV873" s="183"/>
      <c r="BW873" s="183"/>
      <c r="BX873" s="183"/>
      <c r="BY873" s="183"/>
      <c r="BZ873" s="183"/>
      <c r="CA873" s="183"/>
      <c r="CB873" s="183"/>
      <c r="CC873" s="183"/>
      <c r="CD873" s="183"/>
      <c r="CE873" s="183"/>
      <c r="CF873" s="183"/>
      <c r="CG873" s="183"/>
      <c r="CH873" s="183"/>
      <c r="CI873" s="183"/>
      <c r="CJ873" s="183"/>
      <c r="CK873" s="183"/>
      <c r="CL873" s="183"/>
      <c r="CM873" s="183"/>
      <c r="CN873" s="183"/>
      <c r="CO873" s="183"/>
      <c r="CP873" s="183"/>
      <c r="CQ873" s="183"/>
      <c r="CR873" s="183"/>
      <c r="CS873" s="183"/>
      <c r="CT873" s="183"/>
      <c r="CU873" s="183"/>
      <c r="CV873" s="183"/>
      <c r="CW873" s="183"/>
      <c r="CX873" s="183"/>
      <c r="CY873" s="183"/>
      <c r="CZ873" s="183"/>
      <c r="DA873" s="183"/>
      <c r="DB873" s="183"/>
      <c r="DC873" s="183"/>
      <c r="DD873" s="183"/>
      <c r="DE873" s="183"/>
      <c r="DF873" s="183"/>
      <c r="DG873" s="183"/>
      <c r="DH873" s="183"/>
      <c r="DI873" s="183"/>
      <c r="DJ873" s="183"/>
      <c r="DK873" s="183"/>
      <c r="DL873" s="183"/>
      <c r="DM873" s="183"/>
      <c r="DN873" s="183"/>
      <c r="DO873" s="183"/>
      <c r="DP873" s="183"/>
      <c r="DQ873" s="183"/>
      <c r="DR873" s="183"/>
      <c r="DS873" s="183"/>
      <c r="DT873" s="183"/>
      <c r="DU873" s="183"/>
      <c r="DV873" s="183"/>
      <c r="DW873" s="183"/>
      <c r="DX873" s="183"/>
      <c r="DY873" s="183"/>
      <c r="DZ873" s="183"/>
      <c r="EA873" s="183"/>
      <c r="EB873" s="183"/>
      <c r="EC873" s="183"/>
      <c r="ED873" s="183"/>
      <c r="EE873" s="183"/>
      <c r="EF873" s="183"/>
      <c r="EG873" s="183"/>
      <c r="EH873" s="183"/>
      <c r="EI873" s="183"/>
      <c r="EJ873" s="183"/>
      <c r="EK873" s="183"/>
      <c r="EL873" s="183"/>
      <c r="EM873" s="183"/>
      <c r="EN873" s="183"/>
      <c r="EO873" s="183"/>
      <c r="EP873" s="183"/>
      <c r="EQ873" s="183"/>
      <c r="ER873" s="183"/>
      <c r="ES873" s="183"/>
      <c r="ET873" s="183"/>
      <c r="EU873" s="183"/>
      <c r="EV873" s="183"/>
      <c r="EW873" s="183"/>
      <c r="EX873" s="183"/>
      <c r="EY873" s="183"/>
      <c r="EZ873" s="183"/>
      <c r="FA873" s="183"/>
      <c r="FB873" s="183"/>
      <c r="FC873" s="183"/>
      <c r="FD873" s="183"/>
      <c r="FE873" s="183"/>
      <c r="FF873" s="183"/>
      <c r="FG873" s="183"/>
      <c r="FH873" s="183"/>
      <c r="FI873" s="183"/>
      <c r="FJ873" s="183"/>
      <c r="FK873" s="183"/>
      <c r="FL873" s="183"/>
      <c r="FM873" s="183"/>
      <c r="FN873" s="183"/>
      <c r="FO873" s="183"/>
      <c r="FP873" s="183"/>
      <c r="FQ873" s="183"/>
      <c r="FR873" s="183"/>
      <c r="FS873" s="183"/>
      <c r="FT873" s="183"/>
      <c r="FU873" s="183"/>
      <c r="FV873" s="183"/>
      <c r="FW873" s="183"/>
      <c r="FX873" s="183"/>
      <c r="FY873" s="183"/>
      <c r="FZ873" s="183"/>
      <c r="GA873" s="183"/>
      <c r="GB873" s="183"/>
      <c r="GC873" s="183"/>
      <c r="GD873" s="183"/>
      <c r="GE873" s="183"/>
      <c r="GF873" s="183"/>
      <c r="GG873" s="183"/>
      <c r="GH873" s="183"/>
      <c r="GI873" s="183"/>
      <c r="GJ873" s="183"/>
      <c r="GK873" s="183"/>
      <c r="GL873" s="183"/>
      <c r="GM873" s="183"/>
      <c r="GN873" s="183"/>
      <c r="GO873" s="183"/>
      <c r="GP873" s="183"/>
      <c r="GQ873" s="183"/>
      <c r="GR873" s="183"/>
      <c r="GS873" s="183"/>
      <c r="GT873" s="183"/>
      <c r="GU873" s="183"/>
      <c r="GV873" s="183"/>
      <c r="GW873" s="183"/>
      <c r="GX873" s="183"/>
      <c r="GY873" s="183"/>
      <c r="GZ873" s="183"/>
      <c r="HA873" s="183"/>
      <c r="HB873" s="183"/>
      <c r="HC873" s="183"/>
      <c r="HD873" s="183"/>
      <c r="HE873" s="183"/>
      <c r="HF873" s="183"/>
      <c r="HG873" s="183"/>
      <c r="HH873" s="183"/>
      <c r="HI873" s="183"/>
      <c r="HJ873" s="183"/>
      <c r="HK873" s="183"/>
      <c r="HL873" s="183"/>
      <c r="HM873" s="183"/>
      <c r="HN873" s="183"/>
      <c r="HO873" s="183"/>
      <c r="HP873" s="183"/>
      <c r="HQ873" s="183"/>
      <c r="HR873" s="183"/>
      <c r="HS873" s="183"/>
      <c r="HT873" s="183"/>
      <c r="HU873" s="183"/>
      <c r="HV873" s="183"/>
      <c r="HW873" s="183"/>
      <c r="HX873" s="183"/>
      <c r="HY873" s="183"/>
      <c r="HZ873" s="183"/>
      <c r="IA873" s="183"/>
      <c r="IB873" s="183"/>
      <c r="IC873" s="183"/>
      <c r="ID873" s="183"/>
      <c r="IE873" s="183"/>
      <c r="IF873" s="183"/>
      <c r="IG873" s="183"/>
      <c r="IH873" s="183"/>
      <c r="II873" s="183"/>
      <c r="IJ873" s="183"/>
      <c r="IK873" s="183"/>
      <c r="IL873" s="183"/>
      <c r="IM873" s="183"/>
      <c r="IN873" s="183"/>
      <c r="IO873" s="183"/>
      <c r="IP873" s="183"/>
      <c r="IQ873" s="183"/>
      <c r="IR873" s="183"/>
      <c r="IS873" s="183"/>
      <c r="IT873" s="183"/>
      <c r="IU873" s="183"/>
      <c r="IV873" s="183"/>
      <c r="IW873" s="183"/>
      <c r="IX873" s="183"/>
      <c r="IY873" s="183"/>
      <c r="IZ873" s="183"/>
      <c r="JA873" s="183"/>
      <c r="JB873" s="183"/>
      <c r="JC873" s="183"/>
      <c r="JD873" s="183"/>
      <c r="JE873" s="183"/>
      <c r="JF873" s="183"/>
      <c r="JG873" s="183"/>
      <c r="JH873" s="183"/>
      <c r="JI873" s="183"/>
      <c r="JJ873" s="183"/>
      <c r="JK873" s="183"/>
      <c r="JL873" s="183"/>
      <c r="JM873" s="183"/>
      <c r="JN873" s="183"/>
      <c r="JO873" s="183"/>
      <c r="JP873" s="183"/>
      <c r="JQ873" s="183"/>
      <c r="JR873" s="183"/>
      <c r="JS873" s="183"/>
      <c r="JT873" s="183"/>
      <c r="JU873" s="183"/>
      <c r="JV873" s="183"/>
      <c r="JW873" s="183"/>
      <c r="JX873" s="183"/>
      <c r="JY873" s="183"/>
      <c r="JZ873" s="183"/>
      <c r="KA873" s="183"/>
      <c r="KB873" s="183"/>
      <c r="KC873" s="183"/>
      <c r="KD873" s="183"/>
      <c r="KE873" s="183"/>
      <c r="KF873" s="183"/>
      <c r="KG873" s="183"/>
      <c r="KH873" s="183"/>
      <c r="KI873" s="183"/>
      <c r="KJ873" s="183"/>
      <c r="KK873" s="183"/>
      <c r="KL873" s="183"/>
      <c r="KM873" s="183"/>
      <c r="KN873" s="183"/>
      <c r="KO873" s="183"/>
      <c r="KP873" s="183"/>
      <c r="KQ873" s="183"/>
      <c r="KR873" s="183"/>
      <c r="KS873" s="183"/>
      <c r="KT873" s="183"/>
    </row>
    <row r="874" spans="1:306">
      <c r="A874" s="664">
        <v>2727</v>
      </c>
      <c r="B874" s="626" t="s">
        <v>390</v>
      </c>
      <c r="C874" s="620"/>
      <c r="D874" s="620"/>
      <c r="E874" s="620"/>
      <c r="F874" s="620"/>
      <c r="G874" s="611">
        <f t="shared" si="40"/>
        <v>0</v>
      </c>
      <c r="H874" s="183"/>
      <c r="K874" s="183"/>
      <c r="L874" s="183"/>
      <c r="M874" s="183"/>
      <c r="N874" s="183"/>
      <c r="O874" s="183"/>
      <c r="P874" s="183"/>
      <c r="Q874" s="183"/>
      <c r="R874" s="183"/>
      <c r="S874" s="183"/>
      <c r="T874" s="183"/>
      <c r="U874" s="183"/>
      <c r="V874" s="183"/>
      <c r="W874" s="183"/>
      <c r="X874" s="183"/>
      <c r="Y874" s="183"/>
      <c r="Z874" s="183"/>
      <c r="AA874" s="183"/>
      <c r="AB874" s="183"/>
      <c r="AC874" s="183"/>
      <c r="AD874" s="183"/>
      <c r="AE874" s="183"/>
      <c r="AF874" s="183"/>
      <c r="AG874" s="183"/>
      <c r="AH874" s="183"/>
      <c r="AI874" s="183"/>
      <c r="AJ874" s="183"/>
      <c r="AK874" s="183"/>
      <c r="AL874" s="183"/>
      <c r="AM874" s="183"/>
      <c r="AN874" s="183"/>
      <c r="AO874" s="183"/>
      <c r="AP874" s="183"/>
      <c r="AQ874" s="183"/>
      <c r="AR874" s="183"/>
      <c r="AS874" s="183"/>
      <c r="AT874" s="183"/>
      <c r="AU874" s="183"/>
      <c r="AV874" s="183"/>
      <c r="AW874" s="183"/>
      <c r="AX874" s="183"/>
      <c r="AY874" s="183"/>
      <c r="AZ874" s="183"/>
      <c r="BA874" s="183"/>
      <c r="BB874" s="183"/>
      <c r="BC874" s="183"/>
      <c r="BD874" s="183"/>
      <c r="BE874" s="183"/>
      <c r="BF874" s="183"/>
      <c r="BG874" s="183"/>
      <c r="BH874" s="183"/>
      <c r="BI874" s="183"/>
      <c r="BJ874" s="183"/>
      <c r="BK874" s="183"/>
      <c r="BL874" s="183"/>
      <c r="BM874" s="183"/>
      <c r="BN874" s="183"/>
      <c r="BO874" s="183"/>
      <c r="BP874" s="183"/>
      <c r="BQ874" s="183"/>
      <c r="BR874" s="183"/>
      <c r="BS874" s="183"/>
      <c r="BT874" s="183"/>
      <c r="BU874" s="183"/>
      <c r="BV874" s="183"/>
      <c r="BW874" s="183"/>
      <c r="BX874" s="183"/>
      <c r="BY874" s="183"/>
      <c r="BZ874" s="183"/>
      <c r="CA874" s="183"/>
      <c r="CB874" s="183"/>
      <c r="CC874" s="183"/>
      <c r="CD874" s="183"/>
      <c r="CE874" s="183"/>
      <c r="CF874" s="183"/>
      <c r="CG874" s="183"/>
      <c r="CH874" s="183"/>
      <c r="CI874" s="183"/>
      <c r="CJ874" s="183"/>
      <c r="CK874" s="183"/>
      <c r="CL874" s="183"/>
      <c r="CM874" s="183"/>
      <c r="CN874" s="183"/>
      <c r="CO874" s="183"/>
      <c r="CP874" s="183"/>
      <c r="CQ874" s="183"/>
      <c r="CR874" s="183"/>
      <c r="CS874" s="183"/>
      <c r="CT874" s="183"/>
      <c r="CU874" s="183"/>
      <c r="CV874" s="183"/>
      <c r="CW874" s="183"/>
      <c r="CX874" s="183"/>
      <c r="CY874" s="183"/>
      <c r="CZ874" s="183"/>
      <c r="DA874" s="183"/>
      <c r="DB874" s="183"/>
      <c r="DC874" s="183"/>
      <c r="DD874" s="183"/>
      <c r="DE874" s="183"/>
      <c r="DF874" s="183"/>
      <c r="DG874" s="183"/>
      <c r="DH874" s="183"/>
      <c r="DI874" s="183"/>
      <c r="DJ874" s="183"/>
      <c r="DK874" s="183"/>
      <c r="DL874" s="183"/>
      <c r="DM874" s="183"/>
      <c r="DN874" s="183"/>
      <c r="DO874" s="183"/>
      <c r="DP874" s="183"/>
      <c r="DQ874" s="183"/>
      <c r="DR874" s="183"/>
      <c r="DS874" s="183"/>
      <c r="DT874" s="183"/>
      <c r="DU874" s="183"/>
      <c r="DV874" s="183"/>
      <c r="DW874" s="183"/>
      <c r="DX874" s="183"/>
      <c r="DY874" s="183"/>
      <c r="DZ874" s="183"/>
      <c r="EA874" s="183"/>
      <c r="EB874" s="183"/>
      <c r="EC874" s="183"/>
      <c r="ED874" s="183"/>
      <c r="EE874" s="183"/>
      <c r="EF874" s="183"/>
      <c r="EG874" s="183"/>
      <c r="EH874" s="183"/>
      <c r="EI874" s="183"/>
      <c r="EJ874" s="183"/>
      <c r="EK874" s="183"/>
      <c r="EL874" s="183"/>
      <c r="EM874" s="183"/>
      <c r="EN874" s="183"/>
      <c r="EO874" s="183"/>
      <c r="EP874" s="183"/>
      <c r="EQ874" s="183"/>
      <c r="ER874" s="183"/>
      <c r="ES874" s="183"/>
      <c r="ET874" s="183"/>
      <c r="EU874" s="183"/>
      <c r="EV874" s="183"/>
      <c r="EW874" s="183"/>
      <c r="EX874" s="183"/>
      <c r="EY874" s="183"/>
      <c r="EZ874" s="183"/>
      <c r="FA874" s="183"/>
      <c r="FB874" s="183"/>
      <c r="FC874" s="183"/>
      <c r="FD874" s="183"/>
      <c r="FE874" s="183"/>
      <c r="FF874" s="183"/>
      <c r="FG874" s="183"/>
      <c r="FH874" s="183"/>
      <c r="FI874" s="183"/>
      <c r="FJ874" s="183"/>
      <c r="FK874" s="183"/>
      <c r="FL874" s="183"/>
      <c r="FM874" s="183"/>
      <c r="FN874" s="183"/>
      <c r="FO874" s="183"/>
      <c r="FP874" s="183"/>
      <c r="FQ874" s="183"/>
      <c r="FR874" s="183"/>
      <c r="FS874" s="183"/>
      <c r="FT874" s="183"/>
      <c r="FU874" s="183"/>
      <c r="FV874" s="183"/>
      <c r="FW874" s="183"/>
      <c r="FX874" s="183"/>
      <c r="FY874" s="183"/>
      <c r="FZ874" s="183"/>
      <c r="GA874" s="183"/>
      <c r="GB874" s="183"/>
      <c r="GC874" s="183"/>
      <c r="GD874" s="183"/>
      <c r="GE874" s="183"/>
      <c r="GF874" s="183"/>
      <c r="GG874" s="183"/>
      <c r="GH874" s="183"/>
      <c r="GI874" s="183"/>
      <c r="GJ874" s="183"/>
      <c r="GK874" s="183"/>
      <c r="GL874" s="183"/>
      <c r="GM874" s="183"/>
      <c r="GN874" s="183"/>
      <c r="GO874" s="183"/>
      <c r="GP874" s="183"/>
      <c r="GQ874" s="183"/>
      <c r="GR874" s="183"/>
      <c r="GS874" s="183"/>
      <c r="GT874" s="183"/>
      <c r="GU874" s="183"/>
      <c r="GV874" s="183"/>
      <c r="GW874" s="183"/>
      <c r="GX874" s="183"/>
      <c r="GY874" s="183"/>
      <c r="GZ874" s="183"/>
      <c r="HA874" s="183"/>
      <c r="HB874" s="183"/>
      <c r="HC874" s="183"/>
      <c r="HD874" s="183"/>
      <c r="HE874" s="183"/>
      <c r="HF874" s="183"/>
      <c r="HG874" s="183"/>
      <c r="HH874" s="183"/>
      <c r="HI874" s="183"/>
      <c r="HJ874" s="183"/>
      <c r="HK874" s="183"/>
      <c r="HL874" s="183"/>
      <c r="HM874" s="183"/>
      <c r="HN874" s="183"/>
      <c r="HO874" s="183"/>
      <c r="HP874" s="183"/>
      <c r="HQ874" s="183"/>
      <c r="HR874" s="183"/>
      <c r="HS874" s="183"/>
      <c r="HT874" s="183"/>
      <c r="HU874" s="183"/>
      <c r="HV874" s="183"/>
      <c r="HW874" s="183"/>
      <c r="HX874" s="183"/>
      <c r="HY874" s="183"/>
      <c r="HZ874" s="183"/>
      <c r="IA874" s="183"/>
      <c r="IB874" s="183"/>
      <c r="IC874" s="183"/>
      <c r="ID874" s="183"/>
      <c r="IE874" s="183"/>
      <c r="IF874" s="183"/>
      <c r="IG874" s="183"/>
      <c r="IH874" s="183"/>
      <c r="II874" s="183"/>
      <c r="IJ874" s="183"/>
      <c r="IK874" s="183"/>
      <c r="IL874" s="183"/>
      <c r="IM874" s="183"/>
      <c r="IN874" s="183"/>
      <c r="IO874" s="183"/>
      <c r="IP874" s="183"/>
      <c r="IQ874" s="183"/>
      <c r="IR874" s="183"/>
      <c r="IS874" s="183"/>
      <c r="IT874" s="183"/>
      <c r="IU874" s="183"/>
      <c r="IV874" s="183"/>
      <c r="IW874" s="183"/>
      <c r="IX874" s="183"/>
      <c r="IY874" s="183"/>
      <c r="IZ874" s="183"/>
      <c r="JA874" s="183"/>
      <c r="JB874" s="183"/>
      <c r="JC874" s="183"/>
      <c r="JD874" s="183"/>
      <c r="JE874" s="183"/>
      <c r="JF874" s="183"/>
      <c r="JG874" s="183"/>
      <c r="JH874" s="183"/>
      <c r="JI874" s="183"/>
      <c r="JJ874" s="183"/>
      <c r="JK874" s="183"/>
      <c r="JL874" s="183"/>
      <c r="JM874" s="183"/>
      <c r="JN874" s="183"/>
      <c r="JO874" s="183"/>
      <c r="JP874" s="183"/>
      <c r="JQ874" s="183"/>
      <c r="JR874" s="183"/>
      <c r="JS874" s="183"/>
      <c r="JT874" s="183"/>
      <c r="JU874" s="183"/>
      <c r="JV874" s="183"/>
      <c r="JW874" s="183"/>
      <c r="JX874" s="183"/>
      <c r="JY874" s="183"/>
      <c r="JZ874" s="183"/>
      <c r="KA874" s="183"/>
      <c r="KB874" s="183"/>
      <c r="KC874" s="183"/>
      <c r="KD874" s="183"/>
      <c r="KE874" s="183"/>
      <c r="KF874" s="183"/>
      <c r="KG874" s="183"/>
      <c r="KH874" s="183"/>
      <c r="KI874" s="183"/>
      <c r="KJ874" s="183"/>
      <c r="KK874" s="183"/>
      <c r="KL874" s="183"/>
      <c r="KM874" s="183"/>
      <c r="KN874" s="183"/>
      <c r="KO874" s="183"/>
      <c r="KP874" s="183"/>
      <c r="KQ874" s="183"/>
      <c r="KR874" s="183"/>
      <c r="KS874" s="183"/>
      <c r="KT874" s="183"/>
    </row>
    <row r="875" spans="1:306">
      <c r="A875" s="664">
        <v>2729</v>
      </c>
      <c r="B875" s="626" t="s">
        <v>88</v>
      </c>
      <c r="C875" s="611">
        <f>SUM(C876:C880)</f>
        <v>0</v>
      </c>
      <c r="D875" s="611">
        <f>SUM(D876:D880)</f>
        <v>0</v>
      </c>
      <c r="E875" s="611">
        <f>SUM(E876:E880)</f>
        <v>0</v>
      </c>
      <c r="F875" s="611">
        <f>SUM(F876:F880)</f>
        <v>0</v>
      </c>
      <c r="G875" s="611">
        <f t="shared" si="40"/>
        <v>0</v>
      </c>
      <c r="H875" s="183"/>
      <c r="K875" s="183"/>
      <c r="L875" s="183"/>
      <c r="M875" s="183"/>
      <c r="N875" s="183"/>
      <c r="O875" s="183"/>
      <c r="P875" s="183"/>
      <c r="Q875" s="183"/>
      <c r="R875" s="183"/>
      <c r="S875" s="183"/>
      <c r="T875" s="183"/>
      <c r="U875" s="183"/>
      <c r="V875" s="183"/>
      <c r="W875" s="183"/>
      <c r="X875" s="183"/>
      <c r="Y875" s="183"/>
      <c r="Z875" s="183"/>
      <c r="AA875" s="183"/>
      <c r="AB875" s="183"/>
      <c r="AC875" s="183"/>
      <c r="AD875" s="183"/>
      <c r="AE875" s="183"/>
      <c r="AF875" s="183"/>
      <c r="AG875" s="183"/>
      <c r="AH875" s="183"/>
      <c r="AI875" s="183"/>
      <c r="AJ875" s="183"/>
      <c r="AK875" s="183"/>
      <c r="AL875" s="183"/>
      <c r="AM875" s="183"/>
      <c r="AN875" s="183"/>
      <c r="AO875" s="183"/>
      <c r="AP875" s="183"/>
      <c r="AQ875" s="183"/>
      <c r="AR875" s="183"/>
      <c r="AS875" s="183"/>
      <c r="AT875" s="183"/>
      <c r="AU875" s="183"/>
      <c r="AV875" s="183"/>
      <c r="AW875" s="183"/>
      <c r="AX875" s="183"/>
      <c r="AY875" s="183"/>
      <c r="AZ875" s="183"/>
      <c r="BA875" s="183"/>
      <c r="BB875" s="183"/>
      <c r="BC875" s="183"/>
      <c r="BD875" s="183"/>
      <c r="BE875" s="183"/>
      <c r="BF875" s="183"/>
      <c r="BG875" s="183"/>
      <c r="BH875" s="183"/>
      <c r="BI875" s="183"/>
      <c r="BJ875" s="183"/>
      <c r="BK875" s="183"/>
      <c r="BL875" s="183"/>
      <c r="BM875" s="183"/>
      <c r="BN875" s="183"/>
      <c r="BO875" s="183"/>
      <c r="BP875" s="183"/>
      <c r="BQ875" s="183"/>
      <c r="BR875" s="183"/>
      <c r="BS875" s="183"/>
      <c r="BT875" s="183"/>
      <c r="BU875" s="183"/>
      <c r="BV875" s="183"/>
      <c r="BW875" s="183"/>
      <c r="BX875" s="183"/>
      <c r="BY875" s="183"/>
      <c r="BZ875" s="183"/>
      <c r="CA875" s="183"/>
      <c r="CB875" s="183"/>
      <c r="CC875" s="183"/>
      <c r="CD875" s="183"/>
      <c r="CE875" s="183"/>
      <c r="CF875" s="183"/>
      <c r="CG875" s="183"/>
      <c r="CH875" s="183"/>
      <c r="CI875" s="183"/>
      <c r="CJ875" s="183"/>
      <c r="CK875" s="183"/>
      <c r="CL875" s="183"/>
      <c r="CM875" s="183"/>
      <c r="CN875" s="183"/>
      <c r="CO875" s="183"/>
      <c r="CP875" s="183"/>
      <c r="CQ875" s="183"/>
      <c r="CR875" s="183"/>
      <c r="CS875" s="183"/>
      <c r="CT875" s="183"/>
      <c r="CU875" s="183"/>
      <c r="CV875" s="183"/>
      <c r="CW875" s="183"/>
      <c r="CX875" s="183"/>
      <c r="CY875" s="183"/>
      <c r="CZ875" s="183"/>
      <c r="DA875" s="183"/>
      <c r="DB875" s="183"/>
      <c r="DC875" s="183"/>
      <c r="DD875" s="183"/>
      <c r="DE875" s="183"/>
      <c r="DF875" s="183"/>
      <c r="DG875" s="183"/>
      <c r="DH875" s="183"/>
      <c r="DI875" s="183"/>
      <c r="DJ875" s="183"/>
      <c r="DK875" s="183"/>
      <c r="DL875" s="183"/>
      <c r="DM875" s="183"/>
      <c r="DN875" s="183"/>
      <c r="DO875" s="183"/>
      <c r="DP875" s="183"/>
      <c r="DQ875" s="183"/>
      <c r="DR875" s="183"/>
      <c r="DS875" s="183"/>
      <c r="DT875" s="183"/>
      <c r="DU875" s="183"/>
      <c r="DV875" s="183"/>
      <c r="DW875" s="183"/>
      <c r="DX875" s="183"/>
      <c r="DY875" s="183"/>
      <c r="DZ875" s="183"/>
      <c r="EA875" s="183"/>
      <c r="EB875" s="183"/>
      <c r="EC875" s="183"/>
      <c r="ED875" s="183"/>
      <c r="EE875" s="183"/>
      <c r="EF875" s="183"/>
      <c r="EG875" s="183"/>
      <c r="EH875" s="183"/>
      <c r="EI875" s="183"/>
      <c r="EJ875" s="183"/>
      <c r="EK875" s="183"/>
      <c r="EL875" s="183"/>
      <c r="EM875" s="183"/>
      <c r="EN875" s="183"/>
      <c r="EO875" s="183"/>
      <c r="EP875" s="183"/>
      <c r="EQ875" s="183"/>
      <c r="ER875" s="183"/>
      <c r="ES875" s="183"/>
      <c r="ET875" s="183"/>
      <c r="EU875" s="183"/>
      <c r="EV875" s="183"/>
      <c r="EW875" s="183"/>
      <c r="EX875" s="183"/>
      <c r="EY875" s="183"/>
      <c r="EZ875" s="183"/>
      <c r="FA875" s="183"/>
      <c r="FB875" s="183"/>
      <c r="FC875" s="183"/>
      <c r="FD875" s="183"/>
      <c r="FE875" s="183"/>
      <c r="FF875" s="183"/>
      <c r="FG875" s="183"/>
      <c r="FH875" s="183"/>
      <c r="FI875" s="183"/>
      <c r="FJ875" s="183"/>
      <c r="FK875" s="183"/>
      <c r="FL875" s="183"/>
      <c r="FM875" s="183"/>
      <c r="FN875" s="183"/>
      <c r="FO875" s="183"/>
      <c r="FP875" s="183"/>
      <c r="FQ875" s="183"/>
      <c r="FR875" s="183"/>
      <c r="FS875" s="183"/>
      <c r="FT875" s="183"/>
      <c r="FU875" s="183"/>
      <c r="FV875" s="183"/>
      <c r="FW875" s="183"/>
      <c r="FX875" s="183"/>
      <c r="FY875" s="183"/>
      <c r="FZ875" s="183"/>
      <c r="GA875" s="183"/>
      <c r="GB875" s="183"/>
      <c r="GC875" s="183"/>
      <c r="GD875" s="183"/>
      <c r="GE875" s="183"/>
      <c r="GF875" s="183"/>
      <c r="GG875" s="183"/>
      <c r="GH875" s="183"/>
      <c r="GI875" s="183"/>
      <c r="GJ875" s="183"/>
      <c r="GK875" s="183"/>
      <c r="GL875" s="183"/>
      <c r="GM875" s="183"/>
      <c r="GN875" s="183"/>
      <c r="GO875" s="183"/>
      <c r="GP875" s="183"/>
      <c r="GQ875" s="183"/>
      <c r="GR875" s="183"/>
      <c r="GS875" s="183"/>
      <c r="GT875" s="183"/>
      <c r="GU875" s="183"/>
      <c r="GV875" s="183"/>
      <c r="GW875" s="183"/>
      <c r="GX875" s="183"/>
      <c r="GY875" s="183"/>
      <c r="GZ875" s="183"/>
      <c r="HA875" s="183"/>
      <c r="HB875" s="183"/>
      <c r="HC875" s="183"/>
      <c r="HD875" s="183"/>
      <c r="HE875" s="183"/>
      <c r="HF875" s="183"/>
      <c r="HG875" s="183"/>
      <c r="HH875" s="183"/>
      <c r="HI875" s="183"/>
      <c r="HJ875" s="183"/>
      <c r="HK875" s="183"/>
      <c r="HL875" s="183"/>
      <c r="HM875" s="183"/>
      <c r="HN875" s="183"/>
      <c r="HO875" s="183"/>
      <c r="HP875" s="183"/>
      <c r="HQ875" s="183"/>
      <c r="HR875" s="183"/>
      <c r="HS875" s="183"/>
      <c r="HT875" s="183"/>
      <c r="HU875" s="183"/>
      <c r="HV875" s="183"/>
      <c r="HW875" s="183"/>
      <c r="HX875" s="183"/>
      <c r="HY875" s="183"/>
      <c r="HZ875" s="183"/>
      <c r="IA875" s="183"/>
      <c r="IB875" s="183"/>
      <c r="IC875" s="183"/>
      <c r="ID875" s="183"/>
      <c r="IE875" s="183"/>
      <c r="IF875" s="183"/>
      <c r="IG875" s="183"/>
      <c r="IH875" s="183"/>
      <c r="II875" s="183"/>
      <c r="IJ875" s="183"/>
      <c r="IK875" s="183"/>
      <c r="IL875" s="183"/>
      <c r="IM875" s="183"/>
      <c r="IN875" s="183"/>
      <c r="IO875" s="183"/>
      <c r="IP875" s="183"/>
      <c r="IQ875" s="183"/>
      <c r="IR875" s="183"/>
      <c r="IS875" s="183"/>
      <c r="IT875" s="183"/>
      <c r="IU875" s="183"/>
      <c r="IV875" s="183"/>
      <c r="IW875" s="183"/>
      <c r="IX875" s="183"/>
      <c r="IY875" s="183"/>
      <c r="IZ875" s="183"/>
      <c r="JA875" s="183"/>
      <c r="JB875" s="183"/>
      <c r="JC875" s="183"/>
      <c r="JD875" s="183"/>
      <c r="JE875" s="183"/>
      <c r="JF875" s="183"/>
      <c r="JG875" s="183"/>
      <c r="JH875" s="183"/>
      <c r="JI875" s="183"/>
      <c r="JJ875" s="183"/>
      <c r="JK875" s="183"/>
      <c r="JL875" s="183"/>
      <c r="JM875" s="183"/>
      <c r="JN875" s="183"/>
      <c r="JO875" s="183"/>
      <c r="JP875" s="183"/>
      <c r="JQ875" s="183"/>
      <c r="JR875" s="183"/>
      <c r="JS875" s="183"/>
      <c r="JT875" s="183"/>
      <c r="JU875" s="183"/>
      <c r="JV875" s="183"/>
      <c r="JW875" s="183"/>
      <c r="JX875" s="183"/>
      <c r="JY875" s="183"/>
      <c r="JZ875" s="183"/>
      <c r="KA875" s="183"/>
      <c r="KB875" s="183"/>
      <c r="KC875" s="183"/>
      <c r="KD875" s="183"/>
      <c r="KE875" s="183"/>
      <c r="KF875" s="183"/>
      <c r="KG875" s="183"/>
      <c r="KH875" s="183"/>
      <c r="KI875" s="183"/>
      <c r="KJ875" s="183"/>
      <c r="KK875" s="183"/>
      <c r="KL875" s="183"/>
      <c r="KM875" s="183"/>
      <c r="KN875" s="183"/>
      <c r="KO875" s="183"/>
      <c r="KP875" s="183"/>
      <c r="KQ875" s="183"/>
      <c r="KR875" s="183"/>
      <c r="KS875" s="183"/>
      <c r="KT875" s="183"/>
    </row>
    <row r="876" spans="1:306">
      <c r="A876" s="663">
        <v>27291</v>
      </c>
      <c r="B876" s="626" t="s">
        <v>391</v>
      </c>
      <c r="C876" s="620"/>
      <c r="D876" s="620"/>
      <c r="E876" s="620"/>
      <c r="F876" s="620"/>
      <c r="G876" s="611">
        <f t="shared" si="40"/>
        <v>0</v>
      </c>
      <c r="H876" s="183"/>
      <c r="K876" s="183"/>
      <c r="L876" s="183"/>
      <c r="M876" s="183"/>
      <c r="N876" s="183"/>
      <c r="O876" s="183"/>
      <c r="P876" s="183"/>
      <c r="Q876" s="183"/>
      <c r="R876" s="183"/>
      <c r="S876" s="183"/>
      <c r="T876" s="183"/>
      <c r="U876" s="183"/>
      <c r="V876" s="183"/>
      <c r="W876" s="183"/>
      <c r="X876" s="183"/>
      <c r="Y876" s="183"/>
      <c r="Z876" s="183"/>
      <c r="AA876" s="183"/>
      <c r="AB876" s="183"/>
      <c r="AC876" s="183"/>
      <c r="AD876" s="183"/>
      <c r="AE876" s="183"/>
      <c r="AF876" s="183"/>
      <c r="AG876" s="183"/>
      <c r="AH876" s="183"/>
      <c r="AI876" s="183"/>
      <c r="AJ876" s="183"/>
      <c r="AK876" s="183"/>
      <c r="AL876" s="183"/>
      <c r="AM876" s="183"/>
      <c r="AN876" s="183"/>
      <c r="AO876" s="183"/>
      <c r="AP876" s="183"/>
      <c r="AQ876" s="183"/>
      <c r="AR876" s="183"/>
      <c r="AS876" s="183"/>
      <c r="AT876" s="183"/>
      <c r="AU876" s="183"/>
      <c r="AV876" s="183"/>
      <c r="AW876" s="183"/>
      <c r="AX876" s="183"/>
      <c r="AY876" s="183"/>
      <c r="AZ876" s="183"/>
      <c r="BA876" s="183"/>
      <c r="BB876" s="183"/>
      <c r="BC876" s="183"/>
      <c r="BD876" s="183"/>
      <c r="BE876" s="183"/>
      <c r="BF876" s="183"/>
      <c r="BG876" s="183"/>
      <c r="BH876" s="183"/>
      <c r="BI876" s="183"/>
      <c r="BJ876" s="183"/>
      <c r="BK876" s="183"/>
      <c r="BL876" s="183"/>
      <c r="BM876" s="183"/>
      <c r="BN876" s="183"/>
      <c r="BO876" s="183"/>
      <c r="BP876" s="183"/>
      <c r="BQ876" s="183"/>
      <c r="BR876" s="183"/>
      <c r="BS876" s="183"/>
      <c r="BT876" s="183"/>
      <c r="BU876" s="183"/>
      <c r="BV876" s="183"/>
      <c r="BW876" s="183"/>
      <c r="BX876" s="183"/>
      <c r="BY876" s="183"/>
      <c r="BZ876" s="183"/>
      <c r="CA876" s="183"/>
      <c r="CB876" s="183"/>
      <c r="CC876" s="183"/>
      <c r="CD876" s="183"/>
      <c r="CE876" s="183"/>
      <c r="CF876" s="183"/>
      <c r="CG876" s="183"/>
      <c r="CH876" s="183"/>
      <c r="CI876" s="183"/>
      <c r="CJ876" s="183"/>
      <c r="CK876" s="183"/>
      <c r="CL876" s="183"/>
      <c r="CM876" s="183"/>
      <c r="CN876" s="183"/>
      <c r="CO876" s="183"/>
      <c r="CP876" s="183"/>
      <c r="CQ876" s="183"/>
      <c r="CR876" s="183"/>
      <c r="CS876" s="183"/>
      <c r="CT876" s="183"/>
      <c r="CU876" s="183"/>
      <c r="CV876" s="183"/>
      <c r="CW876" s="183"/>
      <c r="CX876" s="183"/>
      <c r="CY876" s="183"/>
      <c r="CZ876" s="183"/>
      <c r="DA876" s="183"/>
      <c r="DB876" s="183"/>
      <c r="DC876" s="183"/>
      <c r="DD876" s="183"/>
      <c r="DE876" s="183"/>
      <c r="DF876" s="183"/>
      <c r="DG876" s="183"/>
      <c r="DH876" s="183"/>
      <c r="DI876" s="183"/>
      <c r="DJ876" s="183"/>
      <c r="DK876" s="183"/>
      <c r="DL876" s="183"/>
      <c r="DM876" s="183"/>
      <c r="DN876" s="183"/>
      <c r="DO876" s="183"/>
      <c r="DP876" s="183"/>
      <c r="DQ876" s="183"/>
      <c r="DR876" s="183"/>
      <c r="DS876" s="183"/>
      <c r="DT876" s="183"/>
      <c r="DU876" s="183"/>
      <c r="DV876" s="183"/>
      <c r="DW876" s="183"/>
      <c r="DX876" s="183"/>
      <c r="DY876" s="183"/>
      <c r="DZ876" s="183"/>
      <c r="EA876" s="183"/>
      <c r="EB876" s="183"/>
      <c r="EC876" s="183"/>
      <c r="ED876" s="183"/>
      <c r="EE876" s="183"/>
      <c r="EF876" s="183"/>
      <c r="EG876" s="183"/>
      <c r="EH876" s="183"/>
      <c r="EI876" s="183"/>
      <c r="EJ876" s="183"/>
      <c r="EK876" s="183"/>
      <c r="EL876" s="183"/>
      <c r="EM876" s="183"/>
      <c r="EN876" s="183"/>
      <c r="EO876" s="183"/>
      <c r="EP876" s="183"/>
      <c r="EQ876" s="183"/>
      <c r="ER876" s="183"/>
      <c r="ES876" s="183"/>
      <c r="ET876" s="183"/>
      <c r="EU876" s="183"/>
      <c r="EV876" s="183"/>
      <c r="EW876" s="183"/>
      <c r="EX876" s="183"/>
      <c r="EY876" s="183"/>
      <c r="EZ876" s="183"/>
      <c r="FA876" s="183"/>
      <c r="FB876" s="183"/>
      <c r="FC876" s="183"/>
      <c r="FD876" s="183"/>
      <c r="FE876" s="183"/>
      <c r="FF876" s="183"/>
      <c r="FG876" s="183"/>
      <c r="FH876" s="183"/>
      <c r="FI876" s="183"/>
      <c r="FJ876" s="183"/>
      <c r="FK876" s="183"/>
      <c r="FL876" s="183"/>
      <c r="FM876" s="183"/>
      <c r="FN876" s="183"/>
      <c r="FO876" s="183"/>
      <c r="FP876" s="183"/>
      <c r="FQ876" s="183"/>
      <c r="FR876" s="183"/>
      <c r="FS876" s="183"/>
      <c r="FT876" s="183"/>
      <c r="FU876" s="183"/>
      <c r="FV876" s="183"/>
      <c r="FW876" s="183"/>
      <c r="FX876" s="183"/>
      <c r="FY876" s="183"/>
      <c r="FZ876" s="183"/>
      <c r="GA876" s="183"/>
      <c r="GB876" s="183"/>
      <c r="GC876" s="183"/>
      <c r="GD876" s="183"/>
      <c r="GE876" s="183"/>
      <c r="GF876" s="183"/>
      <c r="GG876" s="183"/>
      <c r="GH876" s="183"/>
      <c r="GI876" s="183"/>
      <c r="GJ876" s="183"/>
      <c r="GK876" s="183"/>
      <c r="GL876" s="183"/>
      <c r="GM876" s="183"/>
      <c r="GN876" s="183"/>
      <c r="GO876" s="183"/>
      <c r="GP876" s="183"/>
      <c r="GQ876" s="183"/>
      <c r="GR876" s="183"/>
      <c r="GS876" s="183"/>
      <c r="GT876" s="183"/>
      <c r="GU876" s="183"/>
      <c r="GV876" s="183"/>
      <c r="GW876" s="183"/>
      <c r="GX876" s="183"/>
      <c r="GY876" s="183"/>
      <c r="GZ876" s="183"/>
      <c r="HA876" s="183"/>
      <c r="HB876" s="183"/>
      <c r="HC876" s="183"/>
      <c r="HD876" s="183"/>
      <c r="HE876" s="183"/>
      <c r="HF876" s="183"/>
      <c r="HG876" s="183"/>
      <c r="HH876" s="183"/>
      <c r="HI876" s="183"/>
      <c r="HJ876" s="183"/>
      <c r="HK876" s="183"/>
      <c r="HL876" s="183"/>
      <c r="HM876" s="183"/>
      <c r="HN876" s="183"/>
      <c r="HO876" s="183"/>
      <c r="HP876" s="183"/>
      <c r="HQ876" s="183"/>
      <c r="HR876" s="183"/>
      <c r="HS876" s="183"/>
      <c r="HT876" s="183"/>
      <c r="HU876" s="183"/>
      <c r="HV876" s="183"/>
      <c r="HW876" s="183"/>
      <c r="HX876" s="183"/>
      <c r="HY876" s="183"/>
      <c r="HZ876" s="183"/>
      <c r="IA876" s="183"/>
      <c r="IB876" s="183"/>
      <c r="IC876" s="183"/>
      <c r="ID876" s="183"/>
      <c r="IE876" s="183"/>
      <c r="IF876" s="183"/>
      <c r="IG876" s="183"/>
      <c r="IH876" s="183"/>
      <c r="II876" s="183"/>
      <c r="IJ876" s="183"/>
      <c r="IK876" s="183"/>
      <c r="IL876" s="183"/>
      <c r="IM876" s="183"/>
      <c r="IN876" s="183"/>
      <c r="IO876" s="183"/>
      <c r="IP876" s="183"/>
      <c r="IQ876" s="183"/>
      <c r="IR876" s="183"/>
      <c r="IS876" s="183"/>
      <c r="IT876" s="183"/>
      <c r="IU876" s="183"/>
      <c r="IV876" s="183"/>
      <c r="IW876" s="183"/>
      <c r="IX876" s="183"/>
      <c r="IY876" s="183"/>
      <c r="IZ876" s="183"/>
      <c r="JA876" s="183"/>
      <c r="JB876" s="183"/>
      <c r="JC876" s="183"/>
      <c r="JD876" s="183"/>
      <c r="JE876" s="183"/>
      <c r="JF876" s="183"/>
      <c r="JG876" s="183"/>
      <c r="JH876" s="183"/>
      <c r="JI876" s="183"/>
      <c r="JJ876" s="183"/>
      <c r="JK876" s="183"/>
      <c r="JL876" s="183"/>
      <c r="JM876" s="183"/>
      <c r="JN876" s="183"/>
      <c r="JO876" s="183"/>
      <c r="JP876" s="183"/>
      <c r="JQ876" s="183"/>
      <c r="JR876" s="183"/>
      <c r="JS876" s="183"/>
      <c r="JT876" s="183"/>
      <c r="JU876" s="183"/>
      <c r="JV876" s="183"/>
      <c r="JW876" s="183"/>
      <c r="JX876" s="183"/>
      <c r="JY876" s="183"/>
      <c r="JZ876" s="183"/>
      <c r="KA876" s="183"/>
      <c r="KB876" s="183"/>
      <c r="KC876" s="183"/>
      <c r="KD876" s="183"/>
      <c r="KE876" s="183"/>
      <c r="KF876" s="183"/>
      <c r="KG876" s="183"/>
      <c r="KH876" s="183"/>
      <c r="KI876" s="183"/>
      <c r="KJ876" s="183"/>
      <c r="KK876" s="183"/>
      <c r="KL876" s="183"/>
      <c r="KM876" s="183"/>
      <c r="KN876" s="183"/>
      <c r="KO876" s="183"/>
      <c r="KP876" s="183"/>
      <c r="KQ876" s="183"/>
      <c r="KR876" s="183"/>
      <c r="KS876" s="183"/>
      <c r="KT876" s="183"/>
    </row>
    <row r="877" spans="1:306">
      <c r="A877" s="663">
        <v>27292</v>
      </c>
      <c r="B877" s="626" t="s">
        <v>392</v>
      </c>
      <c r="C877" s="620"/>
      <c r="D877" s="620"/>
      <c r="E877" s="620"/>
      <c r="F877" s="620"/>
      <c r="G877" s="611">
        <f t="shared" si="40"/>
        <v>0</v>
      </c>
      <c r="H877" s="183"/>
      <c r="K877" s="183"/>
      <c r="L877" s="183"/>
      <c r="M877" s="183"/>
      <c r="N877" s="183"/>
      <c r="O877" s="183"/>
      <c r="P877" s="183"/>
      <c r="Q877" s="183"/>
      <c r="R877" s="183"/>
      <c r="S877" s="183"/>
      <c r="T877" s="183"/>
      <c r="U877" s="183"/>
      <c r="V877" s="183"/>
      <c r="W877" s="183"/>
      <c r="X877" s="183"/>
      <c r="Y877" s="183"/>
      <c r="Z877" s="183"/>
      <c r="AA877" s="183"/>
      <c r="AB877" s="183"/>
      <c r="AC877" s="183"/>
      <c r="AD877" s="183"/>
      <c r="AE877" s="183"/>
      <c r="AF877" s="183"/>
      <c r="AG877" s="183"/>
      <c r="AH877" s="183"/>
      <c r="AI877" s="183"/>
      <c r="AJ877" s="183"/>
      <c r="AK877" s="183"/>
      <c r="AL877" s="183"/>
      <c r="AM877" s="183"/>
      <c r="AN877" s="183"/>
      <c r="AO877" s="183"/>
      <c r="AP877" s="183"/>
      <c r="AQ877" s="183"/>
      <c r="AR877" s="183"/>
      <c r="AS877" s="183"/>
      <c r="AT877" s="183"/>
      <c r="AU877" s="183"/>
      <c r="AV877" s="183"/>
      <c r="AW877" s="183"/>
      <c r="AX877" s="183"/>
      <c r="AY877" s="183"/>
      <c r="AZ877" s="183"/>
      <c r="BA877" s="183"/>
      <c r="BB877" s="183"/>
      <c r="BC877" s="183"/>
      <c r="BD877" s="183"/>
      <c r="BE877" s="183"/>
      <c r="BF877" s="183"/>
      <c r="BG877" s="183"/>
      <c r="BH877" s="183"/>
      <c r="BI877" s="183"/>
      <c r="BJ877" s="183"/>
      <c r="BK877" s="183"/>
      <c r="BL877" s="183"/>
      <c r="BM877" s="183"/>
      <c r="BN877" s="183"/>
      <c r="BO877" s="183"/>
      <c r="BP877" s="183"/>
      <c r="BQ877" s="183"/>
      <c r="BR877" s="183"/>
      <c r="BS877" s="183"/>
      <c r="BT877" s="183"/>
      <c r="BU877" s="183"/>
      <c r="BV877" s="183"/>
      <c r="BW877" s="183"/>
      <c r="BX877" s="183"/>
      <c r="BY877" s="183"/>
      <c r="BZ877" s="183"/>
      <c r="CA877" s="183"/>
      <c r="CB877" s="183"/>
      <c r="CC877" s="183"/>
      <c r="CD877" s="183"/>
      <c r="CE877" s="183"/>
      <c r="CF877" s="183"/>
      <c r="CG877" s="183"/>
      <c r="CH877" s="183"/>
      <c r="CI877" s="183"/>
      <c r="CJ877" s="183"/>
      <c r="CK877" s="183"/>
      <c r="CL877" s="183"/>
      <c r="CM877" s="183"/>
      <c r="CN877" s="183"/>
      <c r="CO877" s="183"/>
      <c r="CP877" s="183"/>
      <c r="CQ877" s="183"/>
      <c r="CR877" s="183"/>
      <c r="CS877" s="183"/>
      <c r="CT877" s="183"/>
      <c r="CU877" s="183"/>
      <c r="CV877" s="183"/>
      <c r="CW877" s="183"/>
      <c r="CX877" s="183"/>
      <c r="CY877" s="183"/>
      <c r="CZ877" s="183"/>
      <c r="DA877" s="183"/>
      <c r="DB877" s="183"/>
      <c r="DC877" s="183"/>
      <c r="DD877" s="183"/>
      <c r="DE877" s="183"/>
      <c r="DF877" s="183"/>
      <c r="DG877" s="183"/>
      <c r="DH877" s="183"/>
      <c r="DI877" s="183"/>
      <c r="DJ877" s="183"/>
      <c r="DK877" s="183"/>
      <c r="DL877" s="183"/>
      <c r="DM877" s="183"/>
      <c r="DN877" s="183"/>
      <c r="DO877" s="183"/>
      <c r="DP877" s="183"/>
      <c r="DQ877" s="183"/>
      <c r="DR877" s="183"/>
      <c r="DS877" s="183"/>
      <c r="DT877" s="183"/>
      <c r="DU877" s="183"/>
      <c r="DV877" s="183"/>
      <c r="DW877" s="183"/>
      <c r="DX877" s="183"/>
      <c r="DY877" s="183"/>
      <c r="DZ877" s="183"/>
      <c r="EA877" s="183"/>
      <c r="EB877" s="183"/>
      <c r="EC877" s="183"/>
      <c r="ED877" s="183"/>
      <c r="EE877" s="183"/>
      <c r="EF877" s="183"/>
      <c r="EG877" s="183"/>
      <c r="EH877" s="183"/>
      <c r="EI877" s="183"/>
      <c r="EJ877" s="183"/>
      <c r="EK877" s="183"/>
      <c r="EL877" s="183"/>
      <c r="EM877" s="183"/>
      <c r="EN877" s="183"/>
      <c r="EO877" s="183"/>
      <c r="EP877" s="183"/>
      <c r="EQ877" s="183"/>
      <c r="ER877" s="183"/>
      <c r="ES877" s="183"/>
      <c r="ET877" s="183"/>
      <c r="EU877" s="183"/>
      <c r="EV877" s="183"/>
      <c r="EW877" s="183"/>
      <c r="EX877" s="183"/>
      <c r="EY877" s="183"/>
      <c r="EZ877" s="183"/>
      <c r="FA877" s="183"/>
      <c r="FB877" s="183"/>
      <c r="FC877" s="183"/>
      <c r="FD877" s="183"/>
      <c r="FE877" s="183"/>
      <c r="FF877" s="183"/>
      <c r="FG877" s="183"/>
      <c r="FH877" s="183"/>
      <c r="FI877" s="183"/>
      <c r="FJ877" s="183"/>
      <c r="FK877" s="183"/>
      <c r="FL877" s="183"/>
      <c r="FM877" s="183"/>
      <c r="FN877" s="183"/>
      <c r="FO877" s="183"/>
      <c r="FP877" s="183"/>
      <c r="FQ877" s="183"/>
      <c r="FR877" s="183"/>
      <c r="FS877" s="183"/>
      <c r="FT877" s="183"/>
      <c r="FU877" s="183"/>
      <c r="FV877" s="183"/>
      <c r="FW877" s="183"/>
      <c r="FX877" s="183"/>
      <c r="FY877" s="183"/>
      <c r="FZ877" s="183"/>
      <c r="GA877" s="183"/>
      <c r="GB877" s="183"/>
      <c r="GC877" s="183"/>
      <c r="GD877" s="183"/>
      <c r="GE877" s="183"/>
      <c r="GF877" s="183"/>
      <c r="GG877" s="183"/>
      <c r="GH877" s="183"/>
      <c r="GI877" s="183"/>
      <c r="GJ877" s="183"/>
      <c r="GK877" s="183"/>
      <c r="GL877" s="183"/>
      <c r="GM877" s="183"/>
      <c r="GN877" s="183"/>
      <c r="GO877" s="183"/>
      <c r="GP877" s="183"/>
      <c r="GQ877" s="183"/>
      <c r="GR877" s="183"/>
      <c r="GS877" s="183"/>
      <c r="GT877" s="183"/>
      <c r="GU877" s="183"/>
      <c r="GV877" s="183"/>
      <c r="GW877" s="183"/>
      <c r="GX877" s="183"/>
      <c r="GY877" s="183"/>
      <c r="GZ877" s="183"/>
      <c r="HA877" s="183"/>
      <c r="HB877" s="183"/>
      <c r="HC877" s="183"/>
      <c r="HD877" s="183"/>
      <c r="HE877" s="183"/>
      <c r="HF877" s="183"/>
      <c r="HG877" s="183"/>
      <c r="HH877" s="183"/>
      <c r="HI877" s="183"/>
      <c r="HJ877" s="183"/>
      <c r="HK877" s="183"/>
      <c r="HL877" s="183"/>
      <c r="HM877" s="183"/>
      <c r="HN877" s="183"/>
      <c r="HO877" s="183"/>
      <c r="HP877" s="183"/>
      <c r="HQ877" s="183"/>
      <c r="HR877" s="183"/>
      <c r="HS877" s="183"/>
      <c r="HT877" s="183"/>
      <c r="HU877" s="183"/>
      <c r="HV877" s="183"/>
      <c r="HW877" s="183"/>
      <c r="HX877" s="183"/>
      <c r="HY877" s="183"/>
      <c r="HZ877" s="183"/>
      <c r="IA877" s="183"/>
      <c r="IB877" s="183"/>
      <c r="IC877" s="183"/>
      <c r="ID877" s="183"/>
      <c r="IE877" s="183"/>
      <c r="IF877" s="183"/>
      <c r="IG877" s="183"/>
      <c r="IH877" s="183"/>
      <c r="II877" s="183"/>
      <c r="IJ877" s="183"/>
      <c r="IK877" s="183"/>
      <c r="IL877" s="183"/>
      <c r="IM877" s="183"/>
      <c r="IN877" s="183"/>
      <c r="IO877" s="183"/>
      <c r="IP877" s="183"/>
      <c r="IQ877" s="183"/>
      <c r="IR877" s="183"/>
      <c r="IS877" s="183"/>
      <c r="IT877" s="183"/>
      <c r="IU877" s="183"/>
      <c r="IV877" s="183"/>
      <c r="IW877" s="183"/>
      <c r="IX877" s="183"/>
      <c r="IY877" s="183"/>
      <c r="IZ877" s="183"/>
      <c r="JA877" s="183"/>
      <c r="JB877" s="183"/>
      <c r="JC877" s="183"/>
      <c r="JD877" s="183"/>
      <c r="JE877" s="183"/>
      <c r="JF877" s="183"/>
      <c r="JG877" s="183"/>
      <c r="JH877" s="183"/>
      <c r="JI877" s="183"/>
      <c r="JJ877" s="183"/>
      <c r="JK877" s="183"/>
      <c r="JL877" s="183"/>
      <c r="JM877" s="183"/>
      <c r="JN877" s="183"/>
      <c r="JO877" s="183"/>
      <c r="JP877" s="183"/>
      <c r="JQ877" s="183"/>
      <c r="JR877" s="183"/>
      <c r="JS877" s="183"/>
      <c r="JT877" s="183"/>
      <c r="JU877" s="183"/>
      <c r="JV877" s="183"/>
      <c r="JW877" s="183"/>
      <c r="JX877" s="183"/>
      <c r="JY877" s="183"/>
      <c r="JZ877" s="183"/>
      <c r="KA877" s="183"/>
      <c r="KB877" s="183"/>
      <c r="KC877" s="183"/>
      <c r="KD877" s="183"/>
      <c r="KE877" s="183"/>
      <c r="KF877" s="183"/>
      <c r="KG877" s="183"/>
      <c r="KH877" s="183"/>
      <c r="KI877" s="183"/>
      <c r="KJ877" s="183"/>
      <c r="KK877" s="183"/>
      <c r="KL877" s="183"/>
      <c r="KM877" s="183"/>
      <c r="KN877" s="183"/>
      <c r="KO877" s="183"/>
      <c r="KP877" s="183"/>
      <c r="KQ877" s="183"/>
      <c r="KR877" s="183"/>
      <c r="KS877" s="183"/>
      <c r="KT877" s="183"/>
    </row>
    <row r="878" spans="1:306">
      <c r="A878" s="663">
        <v>27293</v>
      </c>
      <c r="B878" s="626" t="s">
        <v>393</v>
      </c>
      <c r="C878" s="620"/>
      <c r="D878" s="620"/>
      <c r="E878" s="620"/>
      <c r="F878" s="620"/>
      <c r="G878" s="611">
        <f t="shared" si="40"/>
        <v>0</v>
      </c>
      <c r="H878" s="183"/>
      <c r="K878" s="183"/>
      <c r="L878" s="183"/>
      <c r="M878" s="183"/>
      <c r="N878" s="183"/>
      <c r="O878" s="183"/>
      <c r="P878" s="183"/>
      <c r="Q878" s="183"/>
      <c r="R878" s="183"/>
      <c r="S878" s="183"/>
      <c r="T878" s="183"/>
      <c r="U878" s="183"/>
      <c r="V878" s="183"/>
      <c r="W878" s="183"/>
      <c r="X878" s="183"/>
      <c r="Y878" s="183"/>
      <c r="Z878" s="183"/>
      <c r="AA878" s="183"/>
      <c r="AB878" s="183"/>
      <c r="AC878" s="183"/>
      <c r="AD878" s="183"/>
      <c r="AE878" s="183"/>
      <c r="AF878" s="183"/>
      <c r="AG878" s="183"/>
      <c r="AH878" s="183"/>
      <c r="AI878" s="183"/>
      <c r="AJ878" s="183"/>
      <c r="AK878" s="183"/>
      <c r="AL878" s="183"/>
      <c r="AM878" s="183"/>
      <c r="AN878" s="183"/>
      <c r="AO878" s="183"/>
      <c r="AP878" s="183"/>
      <c r="AQ878" s="183"/>
      <c r="AR878" s="183"/>
      <c r="AS878" s="183"/>
      <c r="AT878" s="183"/>
      <c r="AU878" s="183"/>
      <c r="AV878" s="183"/>
      <c r="AW878" s="183"/>
      <c r="AX878" s="183"/>
      <c r="AY878" s="183"/>
      <c r="AZ878" s="183"/>
      <c r="BA878" s="183"/>
      <c r="BB878" s="183"/>
      <c r="BC878" s="183"/>
      <c r="BD878" s="183"/>
      <c r="BE878" s="183"/>
      <c r="BF878" s="183"/>
      <c r="BG878" s="183"/>
      <c r="BH878" s="183"/>
      <c r="BI878" s="183"/>
      <c r="BJ878" s="183"/>
      <c r="BK878" s="183"/>
      <c r="BL878" s="183"/>
      <c r="BM878" s="183"/>
      <c r="BN878" s="183"/>
      <c r="BO878" s="183"/>
      <c r="BP878" s="183"/>
      <c r="BQ878" s="183"/>
      <c r="BR878" s="183"/>
      <c r="BS878" s="183"/>
      <c r="BT878" s="183"/>
      <c r="BU878" s="183"/>
      <c r="BV878" s="183"/>
      <c r="BW878" s="183"/>
      <c r="BX878" s="183"/>
      <c r="BY878" s="183"/>
      <c r="BZ878" s="183"/>
      <c r="CA878" s="183"/>
      <c r="CB878" s="183"/>
      <c r="CC878" s="183"/>
      <c r="CD878" s="183"/>
      <c r="CE878" s="183"/>
      <c r="CF878" s="183"/>
      <c r="CG878" s="183"/>
      <c r="CH878" s="183"/>
      <c r="CI878" s="183"/>
      <c r="CJ878" s="183"/>
      <c r="CK878" s="183"/>
      <c r="CL878" s="183"/>
      <c r="CM878" s="183"/>
      <c r="CN878" s="183"/>
      <c r="CO878" s="183"/>
      <c r="CP878" s="183"/>
      <c r="CQ878" s="183"/>
      <c r="CR878" s="183"/>
      <c r="CS878" s="183"/>
      <c r="CT878" s="183"/>
      <c r="CU878" s="183"/>
      <c r="CV878" s="183"/>
      <c r="CW878" s="183"/>
      <c r="CX878" s="183"/>
      <c r="CY878" s="183"/>
      <c r="CZ878" s="183"/>
      <c r="DA878" s="183"/>
      <c r="DB878" s="183"/>
      <c r="DC878" s="183"/>
      <c r="DD878" s="183"/>
      <c r="DE878" s="183"/>
      <c r="DF878" s="183"/>
      <c r="DG878" s="183"/>
      <c r="DH878" s="183"/>
      <c r="DI878" s="183"/>
      <c r="DJ878" s="183"/>
      <c r="DK878" s="183"/>
      <c r="DL878" s="183"/>
      <c r="DM878" s="183"/>
      <c r="DN878" s="183"/>
      <c r="DO878" s="183"/>
      <c r="DP878" s="183"/>
      <c r="DQ878" s="183"/>
      <c r="DR878" s="183"/>
      <c r="DS878" s="183"/>
      <c r="DT878" s="183"/>
      <c r="DU878" s="183"/>
      <c r="DV878" s="183"/>
      <c r="DW878" s="183"/>
      <c r="DX878" s="183"/>
      <c r="DY878" s="183"/>
      <c r="DZ878" s="183"/>
      <c r="EA878" s="183"/>
      <c r="EB878" s="183"/>
      <c r="EC878" s="183"/>
      <c r="ED878" s="183"/>
      <c r="EE878" s="183"/>
      <c r="EF878" s="183"/>
      <c r="EG878" s="183"/>
      <c r="EH878" s="183"/>
      <c r="EI878" s="183"/>
      <c r="EJ878" s="183"/>
      <c r="EK878" s="183"/>
      <c r="EL878" s="183"/>
      <c r="EM878" s="183"/>
      <c r="EN878" s="183"/>
      <c r="EO878" s="183"/>
      <c r="EP878" s="183"/>
      <c r="EQ878" s="183"/>
      <c r="ER878" s="183"/>
      <c r="ES878" s="183"/>
      <c r="ET878" s="183"/>
      <c r="EU878" s="183"/>
      <c r="EV878" s="183"/>
      <c r="EW878" s="183"/>
      <c r="EX878" s="183"/>
      <c r="EY878" s="183"/>
      <c r="EZ878" s="183"/>
      <c r="FA878" s="183"/>
      <c r="FB878" s="183"/>
      <c r="FC878" s="183"/>
      <c r="FD878" s="183"/>
      <c r="FE878" s="183"/>
      <c r="FF878" s="183"/>
      <c r="FG878" s="183"/>
      <c r="FH878" s="183"/>
      <c r="FI878" s="183"/>
      <c r="FJ878" s="183"/>
      <c r="FK878" s="183"/>
      <c r="FL878" s="183"/>
      <c r="FM878" s="183"/>
      <c r="FN878" s="183"/>
      <c r="FO878" s="183"/>
      <c r="FP878" s="183"/>
      <c r="FQ878" s="183"/>
      <c r="FR878" s="183"/>
      <c r="FS878" s="183"/>
      <c r="FT878" s="183"/>
      <c r="FU878" s="183"/>
      <c r="FV878" s="183"/>
      <c r="FW878" s="183"/>
      <c r="FX878" s="183"/>
      <c r="FY878" s="183"/>
      <c r="FZ878" s="183"/>
      <c r="GA878" s="183"/>
      <c r="GB878" s="183"/>
      <c r="GC878" s="183"/>
      <c r="GD878" s="183"/>
      <c r="GE878" s="183"/>
      <c r="GF878" s="183"/>
      <c r="GG878" s="183"/>
      <c r="GH878" s="183"/>
      <c r="GI878" s="183"/>
      <c r="GJ878" s="183"/>
      <c r="GK878" s="183"/>
      <c r="GL878" s="183"/>
      <c r="GM878" s="183"/>
      <c r="GN878" s="183"/>
      <c r="GO878" s="183"/>
      <c r="GP878" s="183"/>
      <c r="GQ878" s="183"/>
      <c r="GR878" s="183"/>
      <c r="GS878" s="183"/>
      <c r="GT878" s="183"/>
      <c r="GU878" s="183"/>
      <c r="GV878" s="183"/>
      <c r="GW878" s="183"/>
      <c r="GX878" s="183"/>
      <c r="GY878" s="183"/>
      <c r="GZ878" s="183"/>
      <c r="HA878" s="183"/>
      <c r="HB878" s="183"/>
      <c r="HC878" s="183"/>
      <c r="HD878" s="183"/>
      <c r="HE878" s="183"/>
      <c r="HF878" s="183"/>
      <c r="HG878" s="183"/>
      <c r="HH878" s="183"/>
      <c r="HI878" s="183"/>
      <c r="HJ878" s="183"/>
      <c r="HK878" s="183"/>
      <c r="HL878" s="183"/>
      <c r="HM878" s="183"/>
      <c r="HN878" s="183"/>
      <c r="HO878" s="183"/>
      <c r="HP878" s="183"/>
      <c r="HQ878" s="183"/>
      <c r="HR878" s="183"/>
      <c r="HS878" s="183"/>
      <c r="HT878" s="183"/>
      <c r="HU878" s="183"/>
      <c r="HV878" s="183"/>
      <c r="HW878" s="183"/>
      <c r="HX878" s="183"/>
      <c r="HY878" s="183"/>
      <c r="HZ878" s="183"/>
      <c r="IA878" s="183"/>
      <c r="IB878" s="183"/>
      <c r="IC878" s="183"/>
      <c r="ID878" s="183"/>
      <c r="IE878" s="183"/>
      <c r="IF878" s="183"/>
      <c r="IG878" s="183"/>
      <c r="IH878" s="183"/>
      <c r="II878" s="183"/>
      <c r="IJ878" s="183"/>
      <c r="IK878" s="183"/>
      <c r="IL878" s="183"/>
      <c r="IM878" s="183"/>
      <c r="IN878" s="183"/>
      <c r="IO878" s="183"/>
      <c r="IP878" s="183"/>
      <c r="IQ878" s="183"/>
      <c r="IR878" s="183"/>
      <c r="IS878" s="183"/>
      <c r="IT878" s="183"/>
      <c r="IU878" s="183"/>
      <c r="IV878" s="183"/>
      <c r="IW878" s="183"/>
      <c r="IX878" s="183"/>
      <c r="IY878" s="183"/>
      <c r="IZ878" s="183"/>
      <c r="JA878" s="183"/>
      <c r="JB878" s="183"/>
      <c r="JC878" s="183"/>
      <c r="JD878" s="183"/>
      <c r="JE878" s="183"/>
      <c r="JF878" s="183"/>
      <c r="JG878" s="183"/>
      <c r="JH878" s="183"/>
      <c r="JI878" s="183"/>
      <c r="JJ878" s="183"/>
      <c r="JK878" s="183"/>
      <c r="JL878" s="183"/>
      <c r="JM878" s="183"/>
      <c r="JN878" s="183"/>
      <c r="JO878" s="183"/>
      <c r="JP878" s="183"/>
      <c r="JQ878" s="183"/>
      <c r="JR878" s="183"/>
      <c r="JS878" s="183"/>
      <c r="JT878" s="183"/>
      <c r="JU878" s="183"/>
      <c r="JV878" s="183"/>
      <c r="JW878" s="183"/>
      <c r="JX878" s="183"/>
      <c r="JY878" s="183"/>
      <c r="JZ878" s="183"/>
      <c r="KA878" s="183"/>
      <c r="KB878" s="183"/>
      <c r="KC878" s="183"/>
      <c r="KD878" s="183"/>
      <c r="KE878" s="183"/>
      <c r="KF878" s="183"/>
      <c r="KG878" s="183"/>
      <c r="KH878" s="183"/>
      <c r="KI878" s="183"/>
      <c r="KJ878" s="183"/>
      <c r="KK878" s="183"/>
      <c r="KL878" s="183"/>
      <c r="KM878" s="183"/>
      <c r="KN878" s="183"/>
      <c r="KO878" s="183"/>
      <c r="KP878" s="183"/>
      <c r="KQ878" s="183"/>
      <c r="KR878" s="183"/>
      <c r="KS878" s="183"/>
      <c r="KT878" s="183"/>
    </row>
    <row r="879" spans="1:306">
      <c r="A879" s="663">
        <v>27294</v>
      </c>
      <c r="B879" s="626" t="s">
        <v>394</v>
      </c>
      <c r="C879" s="620"/>
      <c r="D879" s="620"/>
      <c r="E879" s="620"/>
      <c r="F879" s="620"/>
      <c r="G879" s="611">
        <f t="shared" si="40"/>
        <v>0</v>
      </c>
      <c r="H879" s="183"/>
      <c r="K879" s="183"/>
      <c r="L879" s="183"/>
      <c r="M879" s="183"/>
      <c r="N879" s="183"/>
      <c r="O879" s="183"/>
      <c r="P879" s="183"/>
      <c r="Q879" s="183"/>
      <c r="R879" s="183"/>
      <c r="S879" s="183"/>
      <c r="T879" s="183"/>
      <c r="U879" s="183"/>
      <c r="V879" s="183"/>
      <c r="W879" s="183"/>
      <c r="X879" s="183"/>
      <c r="Y879" s="183"/>
      <c r="Z879" s="183"/>
      <c r="AA879" s="183"/>
      <c r="AB879" s="183"/>
      <c r="AC879" s="183"/>
      <c r="AD879" s="183"/>
      <c r="AE879" s="183"/>
      <c r="AF879" s="183"/>
      <c r="AG879" s="183"/>
      <c r="AH879" s="183"/>
      <c r="AI879" s="183"/>
      <c r="AJ879" s="183"/>
      <c r="AK879" s="183"/>
      <c r="AL879" s="183"/>
      <c r="AM879" s="183"/>
      <c r="AN879" s="183"/>
      <c r="AO879" s="183"/>
      <c r="AP879" s="183"/>
      <c r="AQ879" s="183"/>
      <c r="AR879" s="183"/>
      <c r="AS879" s="183"/>
      <c r="AT879" s="183"/>
      <c r="AU879" s="183"/>
      <c r="AV879" s="183"/>
      <c r="AW879" s="183"/>
      <c r="AX879" s="183"/>
      <c r="AY879" s="183"/>
      <c r="AZ879" s="183"/>
      <c r="BA879" s="183"/>
      <c r="BB879" s="183"/>
      <c r="BC879" s="183"/>
      <c r="BD879" s="183"/>
      <c r="BE879" s="183"/>
      <c r="BF879" s="183"/>
      <c r="BG879" s="183"/>
      <c r="BH879" s="183"/>
      <c r="BI879" s="183"/>
      <c r="BJ879" s="183"/>
      <c r="BK879" s="183"/>
      <c r="BL879" s="183"/>
      <c r="BM879" s="183"/>
      <c r="BN879" s="183"/>
      <c r="BO879" s="183"/>
      <c r="BP879" s="183"/>
      <c r="BQ879" s="183"/>
      <c r="BR879" s="183"/>
      <c r="BS879" s="183"/>
      <c r="BT879" s="183"/>
      <c r="BU879" s="183"/>
      <c r="BV879" s="183"/>
      <c r="BW879" s="183"/>
      <c r="BX879" s="183"/>
      <c r="BY879" s="183"/>
      <c r="BZ879" s="183"/>
      <c r="CA879" s="183"/>
      <c r="CB879" s="183"/>
      <c r="CC879" s="183"/>
      <c r="CD879" s="183"/>
      <c r="CE879" s="183"/>
      <c r="CF879" s="183"/>
      <c r="CG879" s="183"/>
      <c r="CH879" s="183"/>
      <c r="CI879" s="183"/>
      <c r="CJ879" s="183"/>
      <c r="CK879" s="183"/>
      <c r="CL879" s="183"/>
      <c r="CM879" s="183"/>
      <c r="CN879" s="183"/>
      <c r="CO879" s="183"/>
      <c r="CP879" s="183"/>
      <c r="CQ879" s="183"/>
      <c r="CR879" s="183"/>
      <c r="CS879" s="183"/>
      <c r="CT879" s="183"/>
      <c r="CU879" s="183"/>
      <c r="CV879" s="183"/>
      <c r="CW879" s="183"/>
      <c r="CX879" s="183"/>
      <c r="CY879" s="183"/>
      <c r="CZ879" s="183"/>
      <c r="DA879" s="183"/>
      <c r="DB879" s="183"/>
      <c r="DC879" s="183"/>
      <c r="DD879" s="183"/>
      <c r="DE879" s="183"/>
      <c r="DF879" s="183"/>
      <c r="DG879" s="183"/>
      <c r="DH879" s="183"/>
      <c r="DI879" s="183"/>
      <c r="DJ879" s="183"/>
      <c r="DK879" s="183"/>
      <c r="DL879" s="183"/>
      <c r="DM879" s="183"/>
      <c r="DN879" s="183"/>
      <c r="DO879" s="183"/>
      <c r="DP879" s="183"/>
      <c r="DQ879" s="183"/>
      <c r="DR879" s="183"/>
      <c r="DS879" s="183"/>
      <c r="DT879" s="183"/>
      <c r="DU879" s="183"/>
      <c r="DV879" s="183"/>
      <c r="DW879" s="183"/>
      <c r="DX879" s="183"/>
      <c r="DY879" s="183"/>
      <c r="DZ879" s="183"/>
      <c r="EA879" s="183"/>
      <c r="EB879" s="183"/>
      <c r="EC879" s="183"/>
      <c r="ED879" s="183"/>
      <c r="EE879" s="183"/>
      <c r="EF879" s="183"/>
      <c r="EG879" s="183"/>
      <c r="EH879" s="183"/>
      <c r="EI879" s="183"/>
      <c r="EJ879" s="183"/>
      <c r="EK879" s="183"/>
      <c r="EL879" s="183"/>
      <c r="EM879" s="183"/>
      <c r="EN879" s="183"/>
      <c r="EO879" s="183"/>
      <c r="EP879" s="183"/>
      <c r="EQ879" s="183"/>
      <c r="ER879" s="183"/>
      <c r="ES879" s="183"/>
      <c r="ET879" s="183"/>
      <c r="EU879" s="183"/>
      <c r="EV879" s="183"/>
      <c r="EW879" s="183"/>
      <c r="EX879" s="183"/>
      <c r="EY879" s="183"/>
      <c r="EZ879" s="183"/>
      <c r="FA879" s="183"/>
      <c r="FB879" s="183"/>
      <c r="FC879" s="183"/>
      <c r="FD879" s="183"/>
      <c r="FE879" s="183"/>
      <c r="FF879" s="183"/>
      <c r="FG879" s="183"/>
      <c r="FH879" s="183"/>
      <c r="FI879" s="183"/>
      <c r="FJ879" s="183"/>
      <c r="FK879" s="183"/>
      <c r="FL879" s="183"/>
      <c r="FM879" s="183"/>
      <c r="FN879" s="183"/>
      <c r="FO879" s="183"/>
      <c r="FP879" s="183"/>
      <c r="FQ879" s="183"/>
      <c r="FR879" s="183"/>
      <c r="FS879" s="183"/>
      <c r="FT879" s="183"/>
      <c r="FU879" s="183"/>
      <c r="FV879" s="183"/>
      <c r="FW879" s="183"/>
      <c r="FX879" s="183"/>
      <c r="FY879" s="183"/>
      <c r="FZ879" s="183"/>
      <c r="GA879" s="183"/>
      <c r="GB879" s="183"/>
      <c r="GC879" s="183"/>
      <c r="GD879" s="183"/>
      <c r="GE879" s="183"/>
      <c r="GF879" s="183"/>
      <c r="GG879" s="183"/>
      <c r="GH879" s="183"/>
      <c r="GI879" s="183"/>
      <c r="GJ879" s="183"/>
      <c r="GK879" s="183"/>
      <c r="GL879" s="183"/>
      <c r="GM879" s="183"/>
      <c r="GN879" s="183"/>
      <c r="GO879" s="183"/>
      <c r="GP879" s="183"/>
      <c r="GQ879" s="183"/>
      <c r="GR879" s="183"/>
      <c r="GS879" s="183"/>
      <c r="GT879" s="183"/>
      <c r="GU879" s="183"/>
      <c r="GV879" s="183"/>
      <c r="GW879" s="183"/>
      <c r="GX879" s="183"/>
      <c r="GY879" s="183"/>
      <c r="GZ879" s="183"/>
      <c r="HA879" s="183"/>
      <c r="HB879" s="183"/>
      <c r="HC879" s="183"/>
      <c r="HD879" s="183"/>
      <c r="HE879" s="183"/>
      <c r="HF879" s="183"/>
      <c r="HG879" s="183"/>
      <c r="HH879" s="183"/>
      <c r="HI879" s="183"/>
      <c r="HJ879" s="183"/>
      <c r="HK879" s="183"/>
      <c r="HL879" s="183"/>
      <c r="HM879" s="183"/>
      <c r="HN879" s="183"/>
      <c r="HO879" s="183"/>
      <c r="HP879" s="183"/>
      <c r="HQ879" s="183"/>
      <c r="HR879" s="183"/>
      <c r="HS879" s="183"/>
      <c r="HT879" s="183"/>
      <c r="HU879" s="183"/>
      <c r="HV879" s="183"/>
      <c r="HW879" s="183"/>
      <c r="HX879" s="183"/>
      <c r="HY879" s="183"/>
      <c r="HZ879" s="183"/>
      <c r="IA879" s="183"/>
      <c r="IB879" s="183"/>
      <c r="IC879" s="183"/>
      <c r="ID879" s="183"/>
      <c r="IE879" s="183"/>
      <c r="IF879" s="183"/>
      <c r="IG879" s="183"/>
      <c r="IH879" s="183"/>
      <c r="II879" s="183"/>
      <c r="IJ879" s="183"/>
      <c r="IK879" s="183"/>
      <c r="IL879" s="183"/>
      <c r="IM879" s="183"/>
      <c r="IN879" s="183"/>
      <c r="IO879" s="183"/>
      <c r="IP879" s="183"/>
      <c r="IQ879" s="183"/>
      <c r="IR879" s="183"/>
      <c r="IS879" s="183"/>
      <c r="IT879" s="183"/>
      <c r="IU879" s="183"/>
      <c r="IV879" s="183"/>
      <c r="IW879" s="183"/>
      <c r="IX879" s="183"/>
      <c r="IY879" s="183"/>
      <c r="IZ879" s="183"/>
      <c r="JA879" s="183"/>
      <c r="JB879" s="183"/>
      <c r="JC879" s="183"/>
      <c r="JD879" s="183"/>
      <c r="JE879" s="183"/>
      <c r="JF879" s="183"/>
      <c r="JG879" s="183"/>
      <c r="JH879" s="183"/>
      <c r="JI879" s="183"/>
      <c r="JJ879" s="183"/>
      <c r="JK879" s="183"/>
      <c r="JL879" s="183"/>
      <c r="JM879" s="183"/>
      <c r="JN879" s="183"/>
      <c r="JO879" s="183"/>
      <c r="JP879" s="183"/>
      <c r="JQ879" s="183"/>
      <c r="JR879" s="183"/>
      <c r="JS879" s="183"/>
      <c r="JT879" s="183"/>
      <c r="JU879" s="183"/>
      <c r="JV879" s="183"/>
      <c r="JW879" s="183"/>
      <c r="JX879" s="183"/>
      <c r="JY879" s="183"/>
      <c r="JZ879" s="183"/>
      <c r="KA879" s="183"/>
      <c r="KB879" s="183"/>
      <c r="KC879" s="183"/>
      <c r="KD879" s="183"/>
      <c r="KE879" s="183"/>
      <c r="KF879" s="183"/>
      <c r="KG879" s="183"/>
      <c r="KH879" s="183"/>
      <c r="KI879" s="183"/>
      <c r="KJ879" s="183"/>
      <c r="KK879" s="183"/>
      <c r="KL879" s="183"/>
      <c r="KM879" s="183"/>
      <c r="KN879" s="183"/>
      <c r="KO879" s="183"/>
      <c r="KP879" s="183"/>
      <c r="KQ879" s="183"/>
      <c r="KR879" s="183"/>
      <c r="KS879" s="183"/>
      <c r="KT879" s="183"/>
    </row>
    <row r="880" spans="1:306">
      <c r="A880" s="663">
        <v>27297</v>
      </c>
      <c r="B880" s="626" t="s">
        <v>395</v>
      </c>
      <c r="C880" s="620"/>
      <c r="D880" s="620"/>
      <c r="E880" s="620"/>
      <c r="F880" s="620"/>
      <c r="G880" s="611">
        <f t="shared" si="40"/>
        <v>0</v>
      </c>
      <c r="H880" s="183"/>
      <c r="K880" s="183"/>
      <c r="L880" s="183"/>
      <c r="M880" s="183"/>
      <c r="N880" s="183"/>
      <c r="O880" s="183"/>
      <c r="P880" s="183"/>
      <c r="Q880" s="183"/>
      <c r="R880" s="183"/>
      <c r="S880" s="183"/>
      <c r="T880" s="183"/>
      <c r="U880" s="183"/>
      <c r="V880" s="183"/>
      <c r="W880" s="183"/>
      <c r="X880" s="183"/>
      <c r="Y880" s="183"/>
      <c r="Z880" s="183"/>
      <c r="AA880" s="183"/>
      <c r="AB880" s="183"/>
      <c r="AC880" s="183"/>
      <c r="AD880" s="183"/>
      <c r="AE880" s="183"/>
      <c r="AF880" s="183"/>
      <c r="AG880" s="183"/>
      <c r="AH880" s="183"/>
      <c r="AI880" s="183"/>
      <c r="AJ880" s="183"/>
      <c r="AK880" s="183"/>
      <c r="AL880" s="183"/>
      <c r="AM880" s="183"/>
      <c r="AN880" s="183"/>
      <c r="AO880" s="183"/>
      <c r="AP880" s="183"/>
      <c r="AQ880" s="183"/>
      <c r="AR880" s="183"/>
      <c r="AS880" s="183"/>
      <c r="AT880" s="183"/>
      <c r="AU880" s="183"/>
      <c r="AV880" s="183"/>
      <c r="AW880" s="183"/>
      <c r="AX880" s="183"/>
      <c r="AY880" s="183"/>
      <c r="AZ880" s="183"/>
      <c r="BA880" s="183"/>
      <c r="BB880" s="183"/>
      <c r="BC880" s="183"/>
      <c r="BD880" s="183"/>
      <c r="BE880" s="183"/>
      <c r="BF880" s="183"/>
      <c r="BG880" s="183"/>
      <c r="BH880" s="183"/>
      <c r="BI880" s="183"/>
      <c r="BJ880" s="183"/>
      <c r="BK880" s="183"/>
      <c r="BL880" s="183"/>
      <c r="BM880" s="183"/>
      <c r="BN880" s="183"/>
      <c r="BO880" s="183"/>
      <c r="BP880" s="183"/>
      <c r="BQ880" s="183"/>
      <c r="BR880" s="183"/>
      <c r="BS880" s="183"/>
      <c r="BT880" s="183"/>
      <c r="BU880" s="183"/>
      <c r="BV880" s="183"/>
      <c r="BW880" s="183"/>
      <c r="BX880" s="183"/>
      <c r="BY880" s="183"/>
      <c r="BZ880" s="183"/>
      <c r="CA880" s="183"/>
      <c r="CB880" s="183"/>
      <c r="CC880" s="183"/>
      <c r="CD880" s="183"/>
      <c r="CE880" s="183"/>
      <c r="CF880" s="183"/>
      <c r="CG880" s="183"/>
      <c r="CH880" s="183"/>
      <c r="CI880" s="183"/>
      <c r="CJ880" s="183"/>
      <c r="CK880" s="183"/>
      <c r="CL880" s="183"/>
      <c r="CM880" s="183"/>
      <c r="CN880" s="183"/>
      <c r="CO880" s="183"/>
      <c r="CP880" s="183"/>
      <c r="CQ880" s="183"/>
      <c r="CR880" s="183"/>
      <c r="CS880" s="183"/>
      <c r="CT880" s="183"/>
      <c r="CU880" s="183"/>
      <c r="CV880" s="183"/>
      <c r="CW880" s="183"/>
      <c r="CX880" s="183"/>
      <c r="CY880" s="183"/>
      <c r="CZ880" s="183"/>
      <c r="DA880" s="183"/>
      <c r="DB880" s="183"/>
      <c r="DC880" s="183"/>
      <c r="DD880" s="183"/>
      <c r="DE880" s="183"/>
      <c r="DF880" s="183"/>
      <c r="DG880" s="183"/>
      <c r="DH880" s="183"/>
      <c r="DI880" s="183"/>
      <c r="DJ880" s="183"/>
      <c r="DK880" s="183"/>
      <c r="DL880" s="183"/>
      <c r="DM880" s="183"/>
      <c r="DN880" s="183"/>
      <c r="DO880" s="183"/>
      <c r="DP880" s="183"/>
      <c r="DQ880" s="183"/>
      <c r="DR880" s="183"/>
      <c r="DS880" s="183"/>
      <c r="DT880" s="183"/>
      <c r="DU880" s="183"/>
      <c r="DV880" s="183"/>
      <c r="DW880" s="183"/>
      <c r="DX880" s="183"/>
      <c r="DY880" s="183"/>
      <c r="DZ880" s="183"/>
      <c r="EA880" s="183"/>
      <c r="EB880" s="183"/>
      <c r="EC880" s="183"/>
      <c r="ED880" s="183"/>
      <c r="EE880" s="183"/>
      <c r="EF880" s="183"/>
      <c r="EG880" s="183"/>
      <c r="EH880" s="183"/>
      <c r="EI880" s="183"/>
      <c r="EJ880" s="183"/>
      <c r="EK880" s="183"/>
      <c r="EL880" s="183"/>
      <c r="EM880" s="183"/>
      <c r="EN880" s="183"/>
      <c r="EO880" s="183"/>
      <c r="EP880" s="183"/>
      <c r="EQ880" s="183"/>
      <c r="ER880" s="183"/>
      <c r="ES880" s="183"/>
      <c r="ET880" s="183"/>
      <c r="EU880" s="183"/>
      <c r="EV880" s="183"/>
      <c r="EW880" s="183"/>
      <c r="EX880" s="183"/>
      <c r="EY880" s="183"/>
      <c r="EZ880" s="183"/>
      <c r="FA880" s="183"/>
      <c r="FB880" s="183"/>
      <c r="FC880" s="183"/>
      <c r="FD880" s="183"/>
      <c r="FE880" s="183"/>
      <c r="FF880" s="183"/>
      <c r="FG880" s="183"/>
      <c r="FH880" s="183"/>
      <c r="FI880" s="183"/>
      <c r="FJ880" s="183"/>
      <c r="FK880" s="183"/>
      <c r="FL880" s="183"/>
      <c r="FM880" s="183"/>
      <c r="FN880" s="183"/>
      <c r="FO880" s="183"/>
      <c r="FP880" s="183"/>
      <c r="FQ880" s="183"/>
      <c r="FR880" s="183"/>
      <c r="FS880" s="183"/>
      <c r="FT880" s="183"/>
      <c r="FU880" s="183"/>
      <c r="FV880" s="183"/>
      <c r="FW880" s="183"/>
      <c r="FX880" s="183"/>
      <c r="FY880" s="183"/>
      <c r="FZ880" s="183"/>
      <c r="GA880" s="183"/>
      <c r="GB880" s="183"/>
      <c r="GC880" s="183"/>
      <c r="GD880" s="183"/>
      <c r="GE880" s="183"/>
      <c r="GF880" s="183"/>
      <c r="GG880" s="183"/>
      <c r="GH880" s="183"/>
      <c r="GI880" s="183"/>
      <c r="GJ880" s="183"/>
      <c r="GK880" s="183"/>
      <c r="GL880" s="183"/>
      <c r="GM880" s="183"/>
      <c r="GN880" s="183"/>
      <c r="GO880" s="183"/>
      <c r="GP880" s="183"/>
      <c r="GQ880" s="183"/>
      <c r="GR880" s="183"/>
      <c r="GS880" s="183"/>
      <c r="GT880" s="183"/>
      <c r="GU880" s="183"/>
      <c r="GV880" s="183"/>
      <c r="GW880" s="183"/>
      <c r="GX880" s="183"/>
      <c r="GY880" s="183"/>
      <c r="GZ880" s="183"/>
      <c r="HA880" s="183"/>
      <c r="HB880" s="183"/>
      <c r="HC880" s="183"/>
      <c r="HD880" s="183"/>
      <c r="HE880" s="183"/>
      <c r="HF880" s="183"/>
      <c r="HG880" s="183"/>
      <c r="HH880" s="183"/>
      <c r="HI880" s="183"/>
      <c r="HJ880" s="183"/>
      <c r="HK880" s="183"/>
      <c r="HL880" s="183"/>
      <c r="HM880" s="183"/>
      <c r="HN880" s="183"/>
      <c r="HO880" s="183"/>
      <c r="HP880" s="183"/>
      <c r="HQ880" s="183"/>
      <c r="HR880" s="183"/>
      <c r="HS880" s="183"/>
      <c r="HT880" s="183"/>
      <c r="HU880" s="183"/>
      <c r="HV880" s="183"/>
      <c r="HW880" s="183"/>
      <c r="HX880" s="183"/>
      <c r="HY880" s="183"/>
      <c r="HZ880" s="183"/>
      <c r="IA880" s="183"/>
      <c r="IB880" s="183"/>
      <c r="IC880" s="183"/>
      <c r="ID880" s="183"/>
      <c r="IE880" s="183"/>
      <c r="IF880" s="183"/>
      <c r="IG880" s="183"/>
      <c r="IH880" s="183"/>
      <c r="II880" s="183"/>
      <c r="IJ880" s="183"/>
      <c r="IK880" s="183"/>
      <c r="IL880" s="183"/>
      <c r="IM880" s="183"/>
      <c r="IN880" s="183"/>
      <c r="IO880" s="183"/>
      <c r="IP880" s="183"/>
      <c r="IQ880" s="183"/>
      <c r="IR880" s="183"/>
      <c r="IS880" s="183"/>
      <c r="IT880" s="183"/>
      <c r="IU880" s="183"/>
      <c r="IV880" s="183"/>
      <c r="IW880" s="183"/>
      <c r="IX880" s="183"/>
      <c r="IY880" s="183"/>
      <c r="IZ880" s="183"/>
      <c r="JA880" s="183"/>
      <c r="JB880" s="183"/>
      <c r="JC880" s="183"/>
      <c r="JD880" s="183"/>
      <c r="JE880" s="183"/>
      <c r="JF880" s="183"/>
      <c r="JG880" s="183"/>
      <c r="JH880" s="183"/>
      <c r="JI880" s="183"/>
      <c r="JJ880" s="183"/>
      <c r="JK880" s="183"/>
      <c r="JL880" s="183"/>
      <c r="JM880" s="183"/>
      <c r="JN880" s="183"/>
      <c r="JO880" s="183"/>
      <c r="JP880" s="183"/>
      <c r="JQ880" s="183"/>
      <c r="JR880" s="183"/>
      <c r="JS880" s="183"/>
      <c r="JT880" s="183"/>
      <c r="JU880" s="183"/>
      <c r="JV880" s="183"/>
      <c r="JW880" s="183"/>
      <c r="JX880" s="183"/>
      <c r="JY880" s="183"/>
      <c r="JZ880" s="183"/>
      <c r="KA880" s="183"/>
      <c r="KB880" s="183"/>
      <c r="KC880" s="183"/>
      <c r="KD880" s="183"/>
      <c r="KE880" s="183"/>
      <c r="KF880" s="183"/>
      <c r="KG880" s="183"/>
      <c r="KH880" s="183"/>
      <c r="KI880" s="183"/>
      <c r="KJ880" s="183"/>
      <c r="KK880" s="183"/>
      <c r="KL880" s="183"/>
      <c r="KM880" s="183"/>
      <c r="KN880" s="183"/>
      <c r="KO880" s="183"/>
      <c r="KP880" s="183"/>
      <c r="KQ880" s="183"/>
      <c r="KR880" s="183"/>
      <c r="KS880" s="183"/>
      <c r="KT880" s="183"/>
    </row>
    <row r="881" spans="1:306">
      <c r="A881" s="662">
        <v>273</v>
      </c>
      <c r="B881" s="625" t="s">
        <v>397</v>
      </c>
      <c r="C881" s="611">
        <f>SUM(C882:C887)</f>
        <v>0</v>
      </c>
      <c r="D881" s="611">
        <f>SUM(D882:D887)</f>
        <v>0</v>
      </c>
      <c r="E881" s="611">
        <f>SUM(E882:E887)</f>
        <v>0</v>
      </c>
      <c r="F881" s="611">
        <f>SUM(F882:F887)</f>
        <v>0</v>
      </c>
      <c r="G881" s="611">
        <f>SUM(C881:F881)</f>
        <v>0</v>
      </c>
      <c r="H881" s="183"/>
      <c r="K881" s="183"/>
      <c r="L881" s="183"/>
      <c r="M881" s="183"/>
      <c r="N881" s="183"/>
      <c r="O881" s="183"/>
      <c r="P881" s="183"/>
      <c r="Q881" s="183"/>
      <c r="R881" s="183"/>
      <c r="S881" s="183"/>
      <c r="T881" s="183"/>
      <c r="U881" s="183"/>
      <c r="V881" s="183"/>
      <c r="W881" s="183"/>
      <c r="X881" s="183"/>
      <c r="Y881" s="183"/>
      <c r="Z881" s="183"/>
      <c r="AA881" s="183"/>
      <c r="AB881" s="183"/>
      <c r="AC881" s="183"/>
      <c r="AD881" s="183"/>
      <c r="AE881" s="183"/>
      <c r="AF881" s="183"/>
      <c r="AG881" s="183"/>
      <c r="AH881" s="183"/>
      <c r="AI881" s="183"/>
      <c r="AJ881" s="183"/>
      <c r="AK881" s="183"/>
      <c r="AL881" s="183"/>
      <c r="AM881" s="183"/>
      <c r="AN881" s="183"/>
      <c r="AO881" s="183"/>
      <c r="AP881" s="183"/>
      <c r="AQ881" s="183"/>
      <c r="AR881" s="183"/>
      <c r="AS881" s="183"/>
      <c r="AT881" s="183"/>
      <c r="AU881" s="183"/>
      <c r="AV881" s="183"/>
      <c r="AW881" s="183"/>
      <c r="AX881" s="183"/>
      <c r="AY881" s="183"/>
      <c r="AZ881" s="183"/>
      <c r="BA881" s="183"/>
      <c r="BB881" s="183"/>
      <c r="BC881" s="183"/>
      <c r="BD881" s="183"/>
      <c r="BE881" s="183"/>
      <c r="BF881" s="183"/>
      <c r="BG881" s="183"/>
      <c r="BH881" s="183"/>
      <c r="BI881" s="183"/>
      <c r="BJ881" s="183"/>
      <c r="BK881" s="183"/>
      <c r="BL881" s="183"/>
      <c r="BM881" s="183"/>
      <c r="BN881" s="183"/>
      <c r="BO881" s="183"/>
      <c r="BP881" s="183"/>
      <c r="BQ881" s="183"/>
      <c r="BR881" s="183"/>
      <c r="BS881" s="183"/>
      <c r="BT881" s="183"/>
      <c r="BU881" s="183"/>
      <c r="BV881" s="183"/>
      <c r="BW881" s="183"/>
      <c r="BX881" s="183"/>
      <c r="BY881" s="183"/>
      <c r="BZ881" s="183"/>
      <c r="CA881" s="183"/>
      <c r="CB881" s="183"/>
      <c r="CC881" s="183"/>
      <c r="CD881" s="183"/>
      <c r="CE881" s="183"/>
      <c r="CF881" s="183"/>
      <c r="CG881" s="183"/>
      <c r="CH881" s="183"/>
      <c r="CI881" s="183"/>
      <c r="CJ881" s="183"/>
      <c r="CK881" s="183"/>
      <c r="CL881" s="183"/>
      <c r="CM881" s="183"/>
      <c r="CN881" s="183"/>
      <c r="CO881" s="183"/>
      <c r="CP881" s="183"/>
      <c r="CQ881" s="183"/>
      <c r="CR881" s="183"/>
      <c r="CS881" s="183"/>
      <c r="CT881" s="183"/>
      <c r="CU881" s="183"/>
      <c r="CV881" s="183"/>
      <c r="CW881" s="183"/>
      <c r="CX881" s="183"/>
      <c r="CY881" s="183"/>
      <c r="CZ881" s="183"/>
      <c r="DA881" s="183"/>
      <c r="DB881" s="183"/>
      <c r="DC881" s="183"/>
      <c r="DD881" s="183"/>
      <c r="DE881" s="183"/>
      <c r="DF881" s="183"/>
      <c r="DG881" s="183"/>
      <c r="DH881" s="183"/>
      <c r="DI881" s="183"/>
      <c r="DJ881" s="183"/>
      <c r="DK881" s="183"/>
      <c r="DL881" s="183"/>
      <c r="DM881" s="183"/>
      <c r="DN881" s="183"/>
      <c r="DO881" s="183"/>
      <c r="DP881" s="183"/>
      <c r="DQ881" s="183"/>
      <c r="DR881" s="183"/>
      <c r="DS881" s="183"/>
      <c r="DT881" s="183"/>
      <c r="DU881" s="183"/>
      <c r="DV881" s="183"/>
      <c r="DW881" s="183"/>
      <c r="DX881" s="183"/>
      <c r="DY881" s="183"/>
      <c r="DZ881" s="183"/>
      <c r="EA881" s="183"/>
      <c r="EB881" s="183"/>
      <c r="EC881" s="183"/>
      <c r="ED881" s="183"/>
      <c r="EE881" s="183"/>
      <c r="EF881" s="183"/>
      <c r="EG881" s="183"/>
      <c r="EH881" s="183"/>
      <c r="EI881" s="183"/>
      <c r="EJ881" s="183"/>
      <c r="EK881" s="183"/>
      <c r="EL881" s="183"/>
      <c r="EM881" s="183"/>
      <c r="EN881" s="183"/>
      <c r="EO881" s="183"/>
      <c r="EP881" s="183"/>
      <c r="EQ881" s="183"/>
      <c r="ER881" s="183"/>
      <c r="ES881" s="183"/>
      <c r="ET881" s="183"/>
      <c r="EU881" s="183"/>
      <c r="EV881" s="183"/>
      <c r="EW881" s="183"/>
      <c r="EX881" s="183"/>
      <c r="EY881" s="183"/>
      <c r="EZ881" s="183"/>
      <c r="FA881" s="183"/>
      <c r="FB881" s="183"/>
      <c r="FC881" s="183"/>
      <c r="FD881" s="183"/>
      <c r="FE881" s="183"/>
      <c r="FF881" s="183"/>
      <c r="FG881" s="183"/>
      <c r="FH881" s="183"/>
      <c r="FI881" s="183"/>
      <c r="FJ881" s="183"/>
      <c r="FK881" s="183"/>
      <c r="FL881" s="183"/>
      <c r="FM881" s="183"/>
      <c r="FN881" s="183"/>
      <c r="FO881" s="183"/>
      <c r="FP881" s="183"/>
      <c r="FQ881" s="183"/>
      <c r="FR881" s="183"/>
      <c r="FS881" s="183"/>
      <c r="FT881" s="183"/>
      <c r="FU881" s="183"/>
      <c r="FV881" s="183"/>
      <c r="FW881" s="183"/>
      <c r="FX881" s="183"/>
      <c r="FY881" s="183"/>
      <c r="FZ881" s="183"/>
      <c r="GA881" s="183"/>
      <c r="GB881" s="183"/>
      <c r="GC881" s="183"/>
      <c r="GD881" s="183"/>
      <c r="GE881" s="183"/>
      <c r="GF881" s="183"/>
      <c r="GG881" s="183"/>
      <c r="GH881" s="183"/>
      <c r="GI881" s="183"/>
      <c r="GJ881" s="183"/>
      <c r="GK881" s="183"/>
      <c r="GL881" s="183"/>
      <c r="GM881" s="183"/>
      <c r="GN881" s="183"/>
      <c r="GO881" s="183"/>
      <c r="GP881" s="183"/>
      <c r="GQ881" s="183"/>
      <c r="GR881" s="183"/>
      <c r="GS881" s="183"/>
      <c r="GT881" s="183"/>
      <c r="GU881" s="183"/>
      <c r="GV881" s="183"/>
      <c r="GW881" s="183"/>
      <c r="GX881" s="183"/>
      <c r="GY881" s="183"/>
      <c r="GZ881" s="183"/>
      <c r="HA881" s="183"/>
      <c r="HB881" s="183"/>
      <c r="HC881" s="183"/>
      <c r="HD881" s="183"/>
      <c r="HE881" s="183"/>
      <c r="HF881" s="183"/>
      <c r="HG881" s="183"/>
      <c r="HH881" s="183"/>
      <c r="HI881" s="183"/>
      <c r="HJ881" s="183"/>
      <c r="HK881" s="183"/>
      <c r="HL881" s="183"/>
      <c r="HM881" s="183"/>
      <c r="HN881" s="183"/>
      <c r="HO881" s="183"/>
      <c r="HP881" s="183"/>
      <c r="HQ881" s="183"/>
      <c r="HR881" s="183"/>
      <c r="HS881" s="183"/>
      <c r="HT881" s="183"/>
      <c r="HU881" s="183"/>
      <c r="HV881" s="183"/>
      <c r="HW881" s="183"/>
      <c r="HX881" s="183"/>
      <c r="HY881" s="183"/>
      <c r="HZ881" s="183"/>
      <c r="IA881" s="183"/>
      <c r="IB881" s="183"/>
      <c r="IC881" s="183"/>
      <c r="ID881" s="183"/>
      <c r="IE881" s="183"/>
      <c r="IF881" s="183"/>
      <c r="IG881" s="183"/>
      <c r="IH881" s="183"/>
      <c r="II881" s="183"/>
      <c r="IJ881" s="183"/>
      <c r="IK881" s="183"/>
      <c r="IL881" s="183"/>
      <c r="IM881" s="183"/>
      <c r="IN881" s="183"/>
      <c r="IO881" s="183"/>
      <c r="IP881" s="183"/>
      <c r="IQ881" s="183"/>
      <c r="IR881" s="183"/>
      <c r="IS881" s="183"/>
      <c r="IT881" s="183"/>
      <c r="IU881" s="183"/>
      <c r="IV881" s="183"/>
      <c r="IW881" s="183"/>
      <c r="IX881" s="183"/>
      <c r="IY881" s="183"/>
      <c r="IZ881" s="183"/>
      <c r="JA881" s="183"/>
      <c r="JB881" s="183"/>
      <c r="JC881" s="183"/>
      <c r="JD881" s="183"/>
      <c r="JE881" s="183"/>
      <c r="JF881" s="183"/>
      <c r="JG881" s="183"/>
      <c r="JH881" s="183"/>
      <c r="JI881" s="183"/>
      <c r="JJ881" s="183"/>
      <c r="JK881" s="183"/>
      <c r="JL881" s="183"/>
      <c r="JM881" s="183"/>
      <c r="JN881" s="183"/>
      <c r="JO881" s="183"/>
      <c r="JP881" s="183"/>
      <c r="JQ881" s="183"/>
      <c r="JR881" s="183"/>
      <c r="JS881" s="183"/>
      <c r="JT881" s="183"/>
      <c r="JU881" s="183"/>
      <c r="JV881" s="183"/>
      <c r="JW881" s="183"/>
      <c r="JX881" s="183"/>
      <c r="JY881" s="183"/>
      <c r="JZ881" s="183"/>
      <c r="KA881" s="183"/>
      <c r="KB881" s="183"/>
      <c r="KC881" s="183"/>
      <c r="KD881" s="183"/>
      <c r="KE881" s="183"/>
      <c r="KF881" s="183"/>
      <c r="KG881" s="183"/>
      <c r="KH881" s="183"/>
      <c r="KI881" s="183"/>
      <c r="KJ881" s="183"/>
      <c r="KK881" s="183"/>
      <c r="KL881" s="183"/>
      <c r="KM881" s="183"/>
      <c r="KN881" s="183"/>
      <c r="KO881" s="183"/>
      <c r="KP881" s="183"/>
      <c r="KQ881" s="183"/>
      <c r="KR881" s="183"/>
      <c r="KS881" s="183"/>
      <c r="KT881" s="183"/>
    </row>
    <row r="882" spans="1:306">
      <c r="A882" s="663">
        <v>2731</v>
      </c>
      <c r="B882" s="626" t="s">
        <v>386</v>
      </c>
      <c r="C882" s="620"/>
      <c r="D882" s="620"/>
      <c r="E882" s="620"/>
      <c r="F882" s="620"/>
      <c r="G882" s="611">
        <f t="shared" si="40"/>
        <v>0</v>
      </c>
      <c r="H882" s="183"/>
      <c r="K882" s="183"/>
      <c r="L882" s="183"/>
      <c r="M882" s="183"/>
      <c r="N882" s="183"/>
      <c r="O882" s="183"/>
      <c r="P882" s="183"/>
      <c r="Q882" s="183"/>
      <c r="R882" s="183"/>
      <c r="S882" s="183"/>
      <c r="T882" s="183"/>
      <c r="U882" s="183"/>
      <c r="V882" s="183"/>
      <c r="W882" s="183"/>
      <c r="X882" s="183"/>
      <c r="Y882" s="183"/>
      <c r="Z882" s="183"/>
      <c r="AA882" s="183"/>
      <c r="AB882" s="183"/>
      <c r="AC882" s="183"/>
      <c r="AD882" s="183"/>
      <c r="AE882" s="183"/>
      <c r="AF882" s="183"/>
      <c r="AG882" s="183"/>
      <c r="AH882" s="183"/>
      <c r="AI882" s="183"/>
      <c r="AJ882" s="183"/>
      <c r="AK882" s="183"/>
      <c r="AL882" s="183"/>
      <c r="AM882" s="183"/>
      <c r="AN882" s="183"/>
      <c r="AO882" s="183"/>
      <c r="AP882" s="183"/>
      <c r="AQ882" s="183"/>
      <c r="AR882" s="183"/>
      <c r="AS882" s="183"/>
      <c r="AT882" s="183"/>
      <c r="AU882" s="183"/>
      <c r="AV882" s="183"/>
      <c r="AW882" s="183"/>
      <c r="AX882" s="183"/>
      <c r="AY882" s="183"/>
      <c r="AZ882" s="183"/>
      <c r="BA882" s="183"/>
      <c r="BB882" s="183"/>
      <c r="BC882" s="183"/>
      <c r="BD882" s="183"/>
      <c r="BE882" s="183"/>
      <c r="BF882" s="183"/>
      <c r="BG882" s="183"/>
      <c r="BH882" s="183"/>
      <c r="BI882" s="183"/>
      <c r="BJ882" s="183"/>
      <c r="BK882" s="183"/>
      <c r="BL882" s="183"/>
      <c r="BM882" s="183"/>
      <c r="BN882" s="183"/>
      <c r="BO882" s="183"/>
      <c r="BP882" s="183"/>
      <c r="BQ882" s="183"/>
      <c r="BR882" s="183"/>
      <c r="BS882" s="183"/>
      <c r="BT882" s="183"/>
      <c r="BU882" s="183"/>
      <c r="BV882" s="183"/>
      <c r="BW882" s="183"/>
      <c r="BX882" s="183"/>
      <c r="BY882" s="183"/>
      <c r="BZ882" s="183"/>
      <c r="CA882" s="183"/>
      <c r="CB882" s="183"/>
      <c r="CC882" s="183"/>
      <c r="CD882" s="183"/>
      <c r="CE882" s="183"/>
      <c r="CF882" s="183"/>
      <c r="CG882" s="183"/>
      <c r="CH882" s="183"/>
      <c r="CI882" s="183"/>
      <c r="CJ882" s="183"/>
      <c r="CK882" s="183"/>
      <c r="CL882" s="183"/>
      <c r="CM882" s="183"/>
      <c r="CN882" s="183"/>
      <c r="CO882" s="183"/>
      <c r="CP882" s="183"/>
      <c r="CQ882" s="183"/>
      <c r="CR882" s="183"/>
      <c r="CS882" s="183"/>
      <c r="CT882" s="183"/>
      <c r="CU882" s="183"/>
      <c r="CV882" s="183"/>
      <c r="CW882" s="183"/>
      <c r="CX882" s="183"/>
      <c r="CY882" s="183"/>
      <c r="CZ882" s="183"/>
      <c r="DA882" s="183"/>
      <c r="DB882" s="183"/>
      <c r="DC882" s="183"/>
      <c r="DD882" s="183"/>
      <c r="DE882" s="183"/>
      <c r="DF882" s="183"/>
      <c r="DG882" s="183"/>
      <c r="DH882" s="183"/>
      <c r="DI882" s="183"/>
      <c r="DJ882" s="183"/>
      <c r="DK882" s="183"/>
      <c r="DL882" s="183"/>
      <c r="DM882" s="183"/>
      <c r="DN882" s="183"/>
      <c r="DO882" s="183"/>
      <c r="DP882" s="183"/>
      <c r="DQ882" s="183"/>
      <c r="DR882" s="183"/>
      <c r="DS882" s="183"/>
      <c r="DT882" s="183"/>
      <c r="DU882" s="183"/>
      <c r="DV882" s="183"/>
      <c r="DW882" s="183"/>
      <c r="DX882" s="183"/>
      <c r="DY882" s="183"/>
      <c r="DZ882" s="183"/>
      <c r="EA882" s="183"/>
      <c r="EB882" s="183"/>
      <c r="EC882" s="183"/>
      <c r="ED882" s="183"/>
      <c r="EE882" s="183"/>
      <c r="EF882" s="183"/>
      <c r="EG882" s="183"/>
      <c r="EH882" s="183"/>
      <c r="EI882" s="183"/>
      <c r="EJ882" s="183"/>
      <c r="EK882" s="183"/>
      <c r="EL882" s="183"/>
      <c r="EM882" s="183"/>
      <c r="EN882" s="183"/>
      <c r="EO882" s="183"/>
      <c r="EP882" s="183"/>
      <c r="EQ882" s="183"/>
      <c r="ER882" s="183"/>
      <c r="ES882" s="183"/>
      <c r="ET882" s="183"/>
      <c r="EU882" s="183"/>
      <c r="EV882" s="183"/>
      <c r="EW882" s="183"/>
      <c r="EX882" s="183"/>
      <c r="EY882" s="183"/>
      <c r="EZ882" s="183"/>
      <c r="FA882" s="183"/>
      <c r="FB882" s="183"/>
      <c r="FC882" s="183"/>
      <c r="FD882" s="183"/>
      <c r="FE882" s="183"/>
      <c r="FF882" s="183"/>
      <c r="FG882" s="183"/>
      <c r="FH882" s="183"/>
      <c r="FI882" s="183"/>
      <c r="FJ882" s="183"/>
      <c r="FK882" s="183"/>
      <c r="FL882" s="183"/>
      <c r="FM882" s="183"/>
      <c r="FN882" s="183"/>
      <c r="FO882" s="183"/>
      <c r="FP882" s="183"/>
      <c r="FQ882" s="183"/>
      <c r="FR882" s="183"/>
      <c r="FS882" s="183"/>
      <c r="FT882" s="183"/>
      <c r="FU882" s="183"/>
      <c r="FV882" s="183"/>
      <c r="FW882" s="183"/>
      <c r="FX882" s="183"/>
      <c r="FY882" s="183"/>
      <c r="FZ882" s="183"/>
      <c r="GA882" s="183"/>
      <c r="GB882" s="183"/>
      <c r="GC882" s="183"/>
      <c r="GD882" s="183"/>
      <c r="GE882" s="183"/>
      <c r="GF882" s="183"/>
      <c r="GG882" s="183"/>
      <c r="GH882" s="183"/>
      <c r="GI882" s="183"/>
      <c r="GJ882" s="183"/>
      <c r="GK882" s="183"/>
      <c r="GL882" s="183"/>
      <c r="GM882" s="183"/>
      <c r="GN882" s="183"/>
      <c r="GO882" s="183"/>
      <c r="GP882" s="183"/>
      <c r="GQ882" s="183"/>
      <c r="GR882" s="183"/>
      <c r="GS882" s="183"/>
      <c r="GT882" s="183"/>
      <c r="GU882" s="183"/>
      <c r="GV882" s="183"/>
      <c r="GW882" s="183"/>
      <c r="GX882" s="183"/>
      <c r="GY882" s="183"/>
      <c r="GZ882" s="183"/>
      <c r="HA882" s="183"/>
      <c r="HB882" s="183"/>
      <c r="HC882" s="183"/>
      <c r="HD882" s="183"/>
      <c r="HE882" s="183"/>
      <c r="HF882" s="183"/>
      <c r="HG882" s="183"/>
      <c r="HH882" s="183"/>
      <c r="HI882" s="183"/>
      <c r="HJ882" s="183"/>
      <c r="HK882" s="183"/>
      <c r="HL882" s="183"/>
      <c r="HM882" s="183"/>
      <c r="HN882" s="183"/>
      <c r="HO882" s="183"/>
      <c r="HP882" s="183"/>
      <c r="HQ882" s="183"/>
      <c r="HR882" s="183"/>
      <c r="HS882" s="183"/>
      <c r="HT882" s="183"/>
      <c r="HU882" s="183"/>
      <c r="HV882" s="183"/>
      <c r="HW882" s="183"/>
      <c r="HX882" s="183"/>
      <c r="HY882" s="183"/>
      <c r="HZ882" s="183"/>
      <c r="IA882" s="183"/>
      <c r="IB882" s="183"/>
      <c r="IC882" s="183"/>
      <c r="ID882" s="183"/>
      <c r="IE882" s="183"/>
      <c r="IF882" s="183"/>
      <c r="IG882" s="183"/>
      <c r="IH882" s="183"/>
      <c r="II882" s="183"/>
      <c r="IJ882" s="183"/>
      <c r="IK882" s="183"/>
      <c r="IL882" s="183"/>
      <c r="IM882" s="183"/>
      <c r="IN882" s="183"/>
      <c r="IO882" s="183"/>
      <c r="IP882" s="183"/>
      <c r="IQ882" s="183"/>
      <c r="IR882" s="183"/>
      <c r="IS882" s="183"/>
      <c r="IT882" s="183"/>
      <c r="IU882" s="183"/>
      <c r="IV882" s="183"/>
      <c r="IW882" s="183"/>
      <c r="IX882" s="183"/>
      <c r="IY882" s="183"/>
      <c r="IZ882" s="183"/>
      <c r="JA882" s="183"/>
      <c r="JB882" s="183"/>
      <c r="JC882" s="183"/>
      <c r="JD882" s="183"/>
      <c r="JE882" s="183"/>
      <c r="JF882" s="183"/>
      <c r="JG882" s="183"/>
      <c r="JH882" s="183"/>
      <c r="JI882" s="183"/>
      <c r="JJ882" s="183"/>
      <c r="JK882" s="183"/>
      <c r="JL882" s="183"/>
      <c r="JM882" s="183"/>
      <c r="JN882" s="183"/>
      <c r="JO882" s="183"/>
      <c r="JP882" s="183"/>
      <c r="JQ882" s="183"/>
      <c r="JR882" s="183"/>
      <c r="JS882" s="183"/>
      <c r="JT882" s="183"/>
      <c r="JU882" s="183"/>
      <c r="JV882" s="183"/>
      <c r="JW882" s="183"/>
      <c r="JX882" s="183"/>
      <c r="JY882" s="183"/>
      <c r="JZ882" s="183"/>
      <c r="KA882" s="183"/>
      <c r="KB882" s="183"/>
      <c r="KC882" s="183"/>
      <c r="KD882" s="183"/>
      <c r="KE882" s="183"/>
      <c r="KF882" s="183"/>
      <c r="KG882" s="183"/>
      <c r="KH882" s="183"/>
      <c r="KI882" s="183"/>
      <c r="KJ882" s="183"/>
      <c r="KK882" s="183"/>
      <c r="KL882" s="183"/>
      <c r="KM882" s="183"/>
      <c r="KN882" s="183"/>
      <c r="KO882" s="183"/>
      <c r="KP882" s="183"/>
      <c r="KQ882" s="183"/>
      <c r="KR882" s="183"/>
      <c r="KS882" s="183"/>
      <c r="KT882" s="183"/>
    </row>
    <row r="883" spans="1:306">
      <c r="A883" s="663">
        <v>2732</v>
      </c>
      <c r="B883" s="626" t="s">
        <v>387</v>
      </c>
      <c r="C883" s="620"/>
      <c r="D883" s="620"/>
      <c r="E883" s="620"/>
      <c r="F883" s="620"/>
      <c r="G883" s="611">
        <f t="shared" si="40"/>
        <v>0</v>
      </c>
      <c r="H883" s="183"/>
      <c r="K883" s="183"/>
      <c r="L883" s="183"/>
      <c r="M883" s="183"/>
      <c r="N883" s="183"/>
      <c r="O883" s="183"/>
      <c r="P883" s="183"/>
      <c r="Q883" s="183"/>
      <c r="R883" s="183"/>
      <c r="S883" s="183"/>
      <c r="T883" s="183"/>
      <c r="U883" s="183"/>
      <c r="V883" s="183"/>
      <c r="W883" s="183"/>
      <c r="X883" s="183"/>
      <c r="Y883" s="183"/>
      <c r="Z883" s="183"/>
      <c r="AA883" s="183"/>
      <c r="AB883" s="183"/>
      <c r="AC883" s="183"/>
      <c r="AD883" s="183"/>
      <c r="AE883" s="183"/>
      <c r="AF883" s="183"/>
      <c r="AG883" s="183"/>
      <c r="AH883" s="183"/>
      <c r="AI883" s="183"/>
      <c r="AJ883" s="183"/>
      <c r="AK883" s="183"/>
      <c r="AL883" s="183"/>
      <c r="AM883" s="183"/>
      <c r="AN883" s="183"/>
      <c r="AO883" s="183"/>
      <c r="AP883" s="183"/>
      <c r="AQ883" s="183"/>
      <c r="AR883" s="183"/>
      <c r="AS883" s="183"/>
      <c r="AT883" s="183"/>
      <c r="AU883" s="183"/>
      <c r="AV883" s="183"/>
      <c r="AW883" s="183"/>
      <c r="AX883" s="183"/>
      <c r="AY883" s="183"/>
      <c r="AZ883" s="183"/>
      <c r="BA883" s="183"/>
      <c r="BB883" s="183"/>
      <c r="BC883" s="183"/>
      <c r="BD883" s="183"/>
      <c r="BE883" s="183"/>
      <c r="BF883" s="183"/>
      <c r="BG883" s="183"/>
      <c r="BH883" s="183"/>
      <c r="BI883" s="183"/>
      <c r="BJ883" s="183"/>
      <c r="BK883" s="183"/>
      <c r="BL883" s="183"/>
      <c r="BM883" s="183"/>
      <c r="BN883" s="183"/>
      <c r="BO883" s="183"/>
      <c r="BP883" s="183"/>
      <c r="BQ883" s="183"/>
      <c r="BR883" s="183"/>
      <c r="BS883" s="183"/>
      <c r="BT883" s="183"/>
      <c r="BU883" s="183"/>
      <c r="BV883" s="183"/>
      <c r="BW883" s="183"/>
      <c r="BX883" s="183"/>
      <c r="BY883" s="183"/>
      <c r="BZ883" s="183"/>
      <c r="CA883" s="183"/>
      <c r="CB883" s="183"/>
      <c r="CC883" s="183"/>
      <c r="CD883" s="183"/>
      <c r="CE883" s="183"/>
      <c r="CF883" s="183"/>
      <c r="CG883" s="183"/>
      <c r="CH883" s="183"/>
      <c r="CI883" s="183"/>
      <c r="CJ883" s="183"/>
      <c r="CK883" s="183"/>
      <c r="CL883" s="183"/>
      <c r="CM883" s="183"/>
      <c r="CN883" s="183"/>
      <c r="CO883" s="183"/>
      <c r="CP883" s="183"/>
      <c r="CQ883" s="183"/>
      <c r="CR883" s="183"/>
      <c r="CS883" s="183"/>
      <c r="CT883" s="183"/>
      <c r="CU883" s="183"/>
      <c r="CV883" s="183"/>
      <c r="CW883" s="183"/>
      <c r="CX883" s="183"/>
      <c r="CY883" s="183"/>
      <c r="CZ883" s="183"/>
      <c r="DA883" s="183"/>
      <c r="DB883" s="183"/>
      <c r="DC883" s="183"/>
      <c r="DD883" s="183"/>
      <c r="DE883" s="183"/>
      <c r="DF883" s="183"/>
      <c r="DG883" s="183"/>
      <c r="DH883" s="183"/>
      <c r="DI883" s="183"/>
      <c r="DJ883" s="183"/>
      <c r="DK883" s="183"/>
      <c r="DL883" s="183"/>
      <c r="DM883" s="183"/>
      <c r="DN883" s="183"/>
      <c r="DO883" s="183"/>
      <c r="DP883" s="183"/>
      <c r="DQ883" s="183"/>
      <c r="DR883" s="183"/>
      <c r="DS883" s="183"/>
      <c r="DT883" s="183"/>
      <c r="DU883" s="183"/>
      <c r="DV883" s="183"/>
      <c r="DW883" s="183"/>
      <c r="DX883" s="183"/>
      <c r="DY883" s="183"/>
      <c r="DZ883" s="183"/>
      <c r="EA883" s="183"/>
      <c r="EB883" s="183"/>
      <c r="EC883" s="183"/>
      <c r="ED883" s="183"/>
      <c r="EE883" s="183"/>
      <c r="EF883" s="183"/>
      <c r="EG883" s="183"/>
      <c r="EH883" s="183"/>
      <c r="EI883" s="183"/>
      <c r="EJ883" s="183"/>
      <c r="EK883" s="183"/>
      <c r="EL883" s="183"/>
      <c r="EM883" s="183"/>
      <c r="EN883" s="183"/>
      <c r="EO883" s="183"/>
      <c r="EP883" s="183"/>
      <c r="EQ883" s="183"/>
      <c r="ER883" s="183"/>
      <c r="ES883" s="183"/>
      <c r="ET883" s="183"/>
      <c r="EU883" s="183"/>
      <c r="EV883" s="183"/>
      <c r="EW883" s="183"/>
      <c r="EX883" s="183"/>
      <c r="EY883" s="183"/>
      <c r="EZ883" s="183"/>
      <c r="FA883" s="183"/>
      <c r="FB883" s="183"/>
      <c r="FC883" s="183"/>
      <c r="FD883" s="183"/>
      <c r="FE883" s="183"/>
      <c r="FF883" s="183"/>
      <c r="FG883" s="183"/>
      <c r="FH883" s="183"/>
      <c r="FI883" s="183"/>
      <c r="FJ883" s="183"/>
      <c r="FK883" s="183"/>
      <c r="FL883" s="183"/>
      <c r="FM883" s="183"/>
      <c r="FN883" s="183"/>
      <c r="FO883" s="183"/>
      <c r="FP883" s="183"/>
      <c r="FQ883" s="183"/>
      <c r="FR883" s="183"/>
      <c r="FS883" s="183"/>
      <c r="FT883" s="183"/>
      <c r="FU883" s="183"/>
      <c r="FV883" s="183"/>
      <c r="FW883" s="183"/>
      <c r="FX883" s="183"/>
      <c r="FY883" s="183"/>
      <c r="FZ883" s="183"/>
      <c r="GA883" s="183"/>
      <c r="GB883" s="183"/>
      <c r="GC883" s="183"/>
      <c r="GD883" s="183"/>
      <c r="GE883" s="183"/>
      <c r="GF883" s="183"/>
      <c r="GG883" s="183"/>
      <c r="GH883" s="183"/>
      <c r="GI883" s="183"/>
      <c r="GJ883" s="183"/>
      <c r="GK883" s="183"/>
      <c r="GL883" s="183"/>
      <c r="GM883" s="183"/>
      <c r="GN883" s="183"/>
      <c r="GO883" s="183"/>
      <c r="GP883" s="183"/>
      <c r="GQ883" s="183"/>
      <c r="GR883" s="183"/>
      <c r="GS883" s="183"/>
      <c r="GT883" s="183"/>
      <c r="GU883" s="183"/>
      <c r="GV883" s="183"/>
      <c r="GW883" s="183"/>
      <c r="GX883" s="183"/>
      <c r="GY883" s="183"/>
      <c r="GZ883" s="183"/>
      <c r="HA883" s="183"/>
      <c r="HB883" s="183"/>
      <c r="HC883" s="183"/>
      <c r="HD883" s="183"/>
      <c r="HE883" s="183"/>
      <c r="HF883" s="183"/>
      <c r="HG883" s="183"/>
      <c r="HH883" s="183"/>
      <c r="HI883" s="183"/>
      <c r="HJ883" s="183"/>
      <c r="HK883" s="183"/>
      <c r="HL883" s="183"/>
      <c r="HM883" s="183"/>
      <c r="HN883" s="183"/>
      <c r="HO883" s="183"/>
      <c r="HP883" s="183"/>
      <c r="HQ883" s="183"/>
      <c r="HR883" s="183"/>
      <c r="HS883" s="183"/>
      <c r="HT883" s="183"/>
      <c r="HU883" s="183"/>
      <c r="HV883" s="183"/>
      <c r="HW883" s="183"/>
      <c r="HX883" s="183"/>
      <c r="HY883" s="183"/>
      <c r="HZ883" s="183"/>
      <c r="IA883" s="183"/>
      <c r="IB883" s="183"/>
      <c r="IC883" s="183"/>
      <c r="ID883" s="183"/>
      <c r="IE883" s="183"/>
      <c r="IF883" s="183"/>
      <c r="IG883" s="183"/>
      <c r="IH883" s="183"/>
      <c r="II883" s="183"/>
      <c r="IJ883" s="183"/>
      <c r="IK883" s="183"/>
      <c r="IL883" s="183"/>
      <c r="IM883" s="183"/>
      <c r="IN883" s="183"/>
      <c r="IO883" s="183"/>
      <c r="IP883" s="183"/>
      <c r="IQ883" s="183"/>
      <c r="IR883" s="183"/>
      <c r="IS883" s="183"/>
      <c r="IT883" s="183"/>
      <c r="IU883" s="183"/>
      <c r="IV883" s="183"/>
      <c r="IW883" s="183"/>
      <c r="IX883" s="183"/>
      <c r="IY883" s="183"/>
      <c r="IZ883" s="183"/>
      <c r="JA883" s="183"/>
      <c r="JB883" s="183"/>
      <c r="JC883" s="183"/>
      <c r="JD883" s="183"/>
      <c r="JE883" s="183"/>
      <c r="JF883" s="183"/>
      <c r="JG883" s="183"/>
      <c r="JH883" s="183"/>
      <c r="JI883" s="183"/>
      <c r="JJ883" s="183"/>
      <c r="JK883" s="183"/>
      <c r="JL883" s="183"/>
      <c r="JM883" s="183"/>
      <c r="JN883" s="183"/>
      <c r="JO883" s="183"/>
      <c r="JP883" s="183"/>
      <c r="JQ883" s="183"/>
      <c r="JR883" s="183"/>
      <c r="JS883" s="183"/>
      <c r="JT883" s="183"/>
      <c r="JU883" s="183"/>
      <c r="JV883" s="183"/>
      <c r="JW883" s="183"/>
      <c r="JX883" s="183"/>
      <c r="JY883" s="183"/>
      <c r="JZ883" s="183"/>
      <c r="KA883" s="183"/>
      <c r="KB883" s="183"/>
      <c r="KC883" s="183"/>
      <c r="KD883" s="183"/>
      <c r="KE883" s="183"/>
      <c r="KF883" s="183"/>
      <c r="KG883" s="183"/>
      <c r="KH883" s="183"/>
      <c r="KI883" s="183"/>
      <c r="KJ883" s="183"/>
      <c r="KK883" s="183"/>
      <c r="KL883" s="183"/>
      <c r="KM883" s="183"/>
      <c r="KN883" s="183"/>
      <c r="KO883" s="183"/>
      <c r="KP883" s="183"/>
      <c r="KQ883" s="183"/>
      <c r="KR883" s="183"/>
      <c r="KS883" s="183"/>
      <c r="KT883" s="183"/>
    </row>
    <row r="884" spans="1:306">
      <c r="A884" s="663">
        <v>2733</v>
      </c>
      <c r="B884" s="626" t="s">
        <v>388</v>
      </c>
      <c r="C884" s="620"/>
      <c r="D884" s="620"/>
      <c r="E884" s="620"/>
      <c r="F884" s="620"/>
      <c r="G884" s="611">
        <f t="shared" si="40"/>
        <v>0</v>
      </c>
      <c r="H884" s="183"/>
      <c r="K884" s="183"/>
      <c r="L884" s="183"/>
      <c r="M884" s="183"/>
      <c r="N884" s="183"/>
      <c r="O884" s="183"/>
      <c r="P884" s="183"/>
      <c r="Q884" s="183"/>
      <c r="R884" s="183"/>
      <c r="S884" s="183"/>
      <c r="T884" s="183"/>
      <c r="U884" s="183"/>
      <c r="V884" s="183"/>
      <c r="W884" s="183"/>
      <c r="X884" s="183"/>
      <c r="Y884" s="183"/>
      <c r="Z884" s="183"/>
      <c r="AA884" s="183"/>
      <c r="AB884" s="183"/>
      <c r="AC884" s="183"/>
      <c r="AD884" s="183"/>
      <c r="AE884" s="183"/>
      <c r="AF884" s="183"/>
      <c r="AG884" s="183"/>
      <c r="AH884" s="183"/>
      <c r="AI884" s="183"/>
      <c r="AJ884" s="183"/>
      <c r="AK884" s="183"/>
      <c r="AL884" s="183"/>
      <c r="AM884" s="183"/>
      <c r="AN884" s="183"/>
      <c r="AO884" s="183"/>
      <c r="AP884" s="183"/>
      <c r="AQ884" s="183"/>
      <c r="AR884" s="183"/>
      <c r="AS884" s="183"/>
      <c r="AT884" s="183"/>
      <c r="AU884" s="183"/>
      <c r="AV884" s="183"/>
      <c r="AW884" s="183"/>
      <c r="AX884" s="183"/>
      <c r="AY884" s="183"/>
      <c r="AZ884" s="183"/>
      <c r="BA884" s="183"/>
      <c r="BB884" s="183"/>
      <c r="BC884" s="183"/>
      <c r="BD884" s="183"/>
      <c r="BE884" s="183"/>
      <c r="BF884" s="183"/>
      <c r="BG884" s="183"/>
      <c r="BH884" s="183"/>
      <c r="BI884" s="183"/>
      <c r="BJ884" s="183"/>
      <c r="BK884" s="183"/>
      <c r="BL884" s="183"/>
      <c r="BM884" s="183"/>
      <c r="BN884" s="183"/>
      <c r="BO884" s="183"/>
      <c r="BP884" s="183"/>
      <c r="BQ884" s="183"/>
      <c r="BR884" s="183"/>
      <c r="BS884" s="183"/>
      <c r="BT884" s="183"/>
      <c r="BU884" s="183"/>
      <c r="BV884" s="183"/>
      <c r="BW884" s="183"/>
      <c r="BX884" s="183"/>
      <c r="BY884" s="183"/>
      <c r="BZ884" s="183"/>
      <c r="CA884" s="183"/>
      <c r="CB884" s="183"/>
      <c r="CC884" s="183"/>
      <c r="CD884" s="183"/>
      <c r="CE884" s="183"/>
      <c r="CF884" s="183"/>
      <c r="CG884" s="183"/>
      <c r="CH884" s="183"/>
      <c r="CI884" s="183"/>
      <c r="CJ884" s="183"/>
      <c r="CK884" s="183"/>
      <c r="CL884" s="183"/>
      <c r="CM884" s="183"/>
      <c r="CN884" s="183"/>
      <c r="CO884" s="183"/>
      <c r="CP884" s="183"/>
      <c r="CQ884" s="183"/>
      <c r="CR884" s="183"/>
      <c r="CS884" s="183"/>
      <c r="CT884" s="183"/>
      <c r="CU884" s="183"/>
      <c r="CV884" s="183"/>
      <c r="CW884" s="183"/>
      <c r="CX884" s="183"/>
      <c r="CY884" s="183"/>
      <c r="CZ884" s="183"/>
      <c r="DA884" s="183"/>
      <c r="DB884" s="183"/>
      <c r="DC884" s="183"/>
      <c r="DD884" s="183"/>
      <c r="DE884" s="183"/>
      <c r="DF884" s="183"/>
      <c r="DG884" s="183"/>
      <c r="DH884" s="183"/>
      <c r="DI884" s="183"/>
      <c r="DJ884" s="183"/>
      <c r="DK884" s="183"/>
      <c r="DL884" s="183"/>
      <c r="DM884" s="183"/>
      <c r="DN884" s="183"/>
      <c r="DO884" s="183"/>
      <c r="DP884" s="183"/>
      <c r="DQ884" s="183"/>
      <c r="DR884" s="183"/>
      <c r="DS884" s="183"/>
      <c r="DT884" s="183"/>
      <c r="DU884" s="183"/>
      <c r="DV884" s="183"/>
      <c r="DW884" s="183"/>
      <c r="DX884" s="183"/>
      <c r="DY884" s="183"/>
      <c r="DZ884" s="183"/>
      <c r="EA884" s="183"/>
      <c r="EB884" s="183"/>
      <c r="EC884" s="183"/>
      <c r="ED884" s="183"/>
      <c r="EE884" s="183"/>
      <c r="EF884" s="183"/>
      <c r="EG884" s="183"/>
      <c r="EH884" s="183"/>
      <c r="EI884" s="183"/>
      <c r="EJ884" s="183"/>
      <c r="EK884" s="183"/>
      <c r="EL884" s="183"/>
      <c r="EM884" s="183"/>
      <c r="EN884" s="183"/>
      <c r="EO884" s="183"/>
      <c r="EP884" s="183"/>
      <c r="EQ884" s="183"/>
      <c r="ER884" s="183"/>
      <c r="ES884" s="183"/>
      <c r="ET884" s="183"/>
      <c r="EU884" s="183"/>
      <c r="EV884" s="183"/>
      <c r="EW884" s="183"/>
      <c r="EX884" s="183"/>
      <c r="EY884" s="183"/>
      <c r="EZ884" s="183"/>
      <c r="FA884" s="183"/>
      <c r="FB884" s="183"/>
      <c r="FC884" s="183"/>
      <c r="FD884" s="183"/>
      <c r="FE884" s="183"/>
      <c r="FF884" s="183"/>
      <c r="FG884" s="183"/>
      <c r="FH884" s="183"/>
      <c r="FI884" s="183"/>
      <c r="FJ884" s="183"/>
      <c r="FK884" s="183"/>
      <c r="FL884" s="183"/>
      <c r="FM884" s="183"/>
      <c r="FN884" s="183"/>
      <c r="FO884" s="183"/>
      <c r="FP884" s="183"/>
      <c r="FQ884" s="183"/>
      <c r="FR884" s="183"/>
      <c r="FS884" s="183"/>
      <c r="FT884" s="183"/>
      <c r="FU884" s="183"/>
      <c r="FV884" s="183"/>
      <c r="FW884" s="183"/>
      <c r="FX884" s="183"/>
      <c r="FY884" s="183"/>
      <c r="FZ884" s="183"/>
      <c r="GA884" s="183"/>
      <c r="GB884" s="183"/>
      <c r="GC884" s="183"/>
      <c r="GD884" s="183"/>
      <c r="GE884" s="183"/>
      <c r="GF884" s="183"/>
      <c r="GG884" s="183"/>
      <c r="GH884" s="183"/>
      <c r="GI884" s="183"/>
      <c r="GJ884" s="183"/>
      <c r="GK884" s="183"/>
      <c r="GL884" s="183"/>
      <c r="GM884" s="183"/>
      <c r="GN884" s="183"/>
      <c r="GO884" s="183"/>
      <c r="GP884" s="183"/>
      <c r="GQ884" s="183"/>
      <c r="GR884" s="183"/>
      <c r="GS884" s="183"/>
      <c r="GT884" s="183"/>
      <c r="GU884" s="183"/>
      <c r="GV884" s="183"/>
      <c r="GW884" s="183"/>
      <c r="GX884" s="183"/>
      <c r="GY884" s="183"/>
      <c r="GZ884" s="183"/>
      <c r="HA884" s="183"/>
      <c r="HB884" s="183"/>
      <c r="HC884" s="183"/>
      <c r="HD884" s="183"/>
      <c r="HE884" s="183"/>
      <c r="HF884" s="183"/>
      <c r="HG884" s="183"/>
      <c r="HH884" s="183"/>
      <c r="HI884" s="183"/>
      <c r="HJ884" s="183"/>
      <c r="HK884" s="183"/>
      <c r="HL884" s="183"/>
      <c r="HM884" s="183"/>
      <c r="HN884" s="183"/>
      <c r="HO884" s="183"/>
      <c r="HP884" s="183"/>
      <c r="HQ884" s="183"/>
      <c r="HR884" s="183"/>
      <c r="HS884" s="183"/>
      <c r="HT884" s="183"/>
      <c r="HU884" s="183"/>
      <c r="HV884" s="183"/>
      <c r="HW884" s="183"/>
      <c r="HX884" s="183"/>
      <c r="HY884" s="183"/>
      <c r="HZ884" s="183"/>
      <c r="IA884" s="183"/>
      <c r="IB884" s="183"/>
      <c r="IC884" s="183"/>
      <c r="ID884" s="183"/>
      <c r="IE884" s="183"/>
      <c r="IF884" s="183"/>
      <c r="IG884" s="183"/>
      <c r="IH884" s="183"/>
      <c r="II884" s="183"/>
      <c r="IJ884" s="183"/>
      <c r="IK884" s="183"/>
      <c r="IL884" s="183"/>
      <c r="IM884" s="183"/>
      <c r="IN884" s="183"/>
      <c r="IO884" s="183"/>
      <c r="IP884" s="183"/>
      <c r="IQ884" s="183"/>
      <c r="IR884" s="183"/>
      <c r="IS884" s="183"/>
      <c r="IT884" s="183"/>
      <c r="IU884" s="183"/>
      <c r="IV884" s="183"/>
      <c r="IW884" s="183"/>
      <c r="IX884" s="183"/>
      <c r="IY884" s="183"/>
      <c r="IZ884" s="183"/>
      <c r="JA884" s="183"/>
      <c r="JB884" s="183"/>
      <c r="JC884" s="183"/>
      <c r="JD884" s="183"/>
      <c r="JE884" s="183"/>
      <c r="JF884" s="183"/>
      <c r="JG884" s="183"/>
      <c r="JH884" s="183"/>
      <c r="JI884" s="183"/>
      <c r="JJ884" s="183"/>
      <c r="JK884" s="183"/>
      <c r="JL884" s="183"/>
      <c r="JM884" s="183"/>
      <c r="JN884" s="183"/>
      <c r="JO884" s="183"/>
      <c r="JP884" s="183"/>
      <c r="JQ884" s="183"/>
      <c r="JR884" s="183"/>
      <c r="JS884" s="183"/>
      <c r="JT884" s="183"/>
      <c r="JU884" s="183"/>
      <c r="JV884" s="183"/>
      <c r="JW884" s="183"/>
      <c r="JX884" s="183"/>
      <c r="JY884" s="183"/>
      <c r="JZ884" s="183"/>
      <c r="KA884" s="183"/>
      <c r="KB884" s="183"/>
      <c r="KC884" s="183"/>
      <c r="KD884" s="183"/>
      <c r="KE884" s="183"/>
      <c r="KF884" s="183"/>
      <c r="KG884" s="183"/>
      <c r="KH884" s="183"/>
      <c r="KI884" s="183"/>
      <c r="KJ884" s="183"/>
      <c r="KK884" s="183"/>
      <c r="KL884" s="183"/>
      <c r="KM884" s="183"/>
      <c r="KN884" s="183"/>
      <c r="KO884" s="183"/>
      <c r="KP884" s="183"/>
      <c r="KQ884" s="183"/>
      <c r="KR884" s="183"/>
      <c r="KS884" s="183"/>
      <c r="KT884" s="183"/>
    </row>
    <row r="885" spans="1:306">
      <c r="A885" s="663">
        <v>2734</v>
      </c>
      <c r="B885" s="626" t="s">
        <v>389</v>
      </c>
      <c r="C885" s="620"/>
      <c r="D885" s="620"/>
      <c r="E885" s="620"/>
      <c r="F885" s="620"/>
      <c r="G885" s="611">
        <f t="shared" si="40"/>
        <v>0</v>
      </c>
      <c r="H885" s="183"/>
      <c r="K885" s="183"/>
      <c r="L885" s="183"/>
      <c r="M885" s="183"/>
      <c r="N885" s="183"/>
      <c r="O885" s="183"/>
      <c r="P885" s="183"/>
      <c r="Q885" s="183"/>
      <c r="R885" s="183"/>
      <c r="S885" s="183"/>
      <c r="T885" s="183"/>
      <c r="U885" s="183"/>
      <c r="V885" s="183"/>
      <c r="W885" s="183"/>
      <c r="X885" s="183"/>
      <c r="Y885" s="183"/>
      <c r="Z885" s="183"/>
      <c r="AA885" s="183"/>
      <c r="AB885" s="183"/>
      <c r="AC885" s="183"/>
      <c r="AD885" s="183"/>
      <c r="AE885" s="183"/>
      <c r="AF885" s="183"/>
      <c r="AG885" s="183"/>
      <c r="AH885" s="183"/>
      <c r="AI885" s="183"/>
      <c r="AJ885" s="183"/>
      <c r="AK885" s="183"/>
      <c r="AL885" s="183"/>
      <c r="AM885" s="183"/>
      <c r="AN885" s="183"/>
      <c r="AO885" s="183"/>
      <c r="AP885" s="183"/>
      <c r="AQ885" s="183"/>
      <c r="AR885" s="183"/>
      <c r="AS885" s="183"/>
      <c r="AT885" s="183"/>
      <c r="AU885" s="183"/>
      <c r="AV885" s="183"/>
      <c r="AW885" s="183"/>
      <c r="AX885" s="183"/>
      <c r="AY885" s="183"/>
      <c r="AZ885" s="183"/>
      <c r="BA885" s="183"/>
      <c r="BB885" s="183"/>
      <c r="BC885" s="183"/>
      <c r="BD885" s="183"/>
      <c r="BE885" s="183"/>
      <c r="BF885" s="183"/>
      <c r="BG885" s="183"/>
      <c r="BH885" s="183"/>
      <c r="BI885" s="183"/>
      <c r="BJ885" s="183"/>
      <c r="BK885" s="183"/>
      <c r="BL885" s="183"/>
      <c r="BM885" s="183"/>
      <c r="BN885" s="183"/>
      <c r="BO885" s="183"/>
      <c r="BP885" s="183"/>
      <c r="BQ885" s="183"/>
      <c r="BR885" s="183"/>
      <c r="BS885" s="183"/>
      <c r="BT885" s="183"/>
      <c r="BU885" s="183"/>
      <c r="BV885" s="183"/>
      <c r="BW885" s="183"/>
      <c r="BX885" s="183"/>
      <c r="BY885" s="183"/>
      <c r="BZ885" s="183"/>
      <c r="CA885" s="183"/>
      <c r="CB885" s="183"/>
      <c r="CC885" s="183"/>
      <c r="CD885" s="183"/>
      <c r="CE885" s="183"/>
      <c r="CF885" s="183"/>
      <c r="CG885" s="183"/>
      <c r="CH885" s="183"/>
      <c r="CI885" s="183"/>
      <c r="CJ885" s="183"/>
      <c r="CK885" s="183"/>
      <c r="CL885" s="183"/>
      <c r="CM885" s="183"/>
      <c r="CN885" s="183"/>
      <c r="CO885" s="183"/>
      <c r="CP885" s="183"/>
      <c r="CQ885" s="183"/>
      <c r="CR885" s="183"/>
      <c r="CS885" s="183"/>
      <c r="CT885" s="183"/>
      <c r="CU885" s="183"/>
      <c r="CV885" s="183"/>
      <c r="CW885" s="183"/>
      <c r="CX885" s="183"/>
      <c r="CY885" s="183"/>
      <c r="CZ885" s="183"/>
      <c r="DA885" s="183"/>
      <c r="DB885" s="183"/>
      <c r="DC885" s="183"/>
      <c r="DD885" s="183"/>
      <c r="DE885" s="183"/>
      <c r="DF885" s="183"/>
      <c r="DG885" s="183"/>
      <c r="DH885" s="183"/>
      <c r="DI885" s="183"/>
      <c r="DJ885" s="183"/>
      <c r="DK885" s="183"/>
      <c r="DL885" s="183"/>
      <c r="DM885" s="183"/>
      <c r="DN885" s="183"/>
      <c r="DO885" s="183"/>
      <c r="DP885" s="183"/>
      <c r="DQ885" s="183"/>
      <c r="DR885" s="183"/>
      <c r="DS885" s="183"/>
      <c r="DT885" s="183"/>
      <c r="DU885" s="183"/>
      <c r="DV885" s="183"/>
      <c r="DW885" s="183"/>
      <c r="DX885" s="183"/>
      <c r="DY885" s="183"/>
      <c r="DZ885" s="183"/>
      <c r="EA885" s="183"/>
      <c r="EB885" s="183"/>
      <c r="EC885" s="183"/>
      <c r="ED885" s="183"/>
      <c r="EE885" s="183"/>
      <c r="EF885" s="183"/>
      <c r="EG885" s="183"/>
      <c r="EH885" s="183"/>
      <c r="EI885" s="183"/>
      <c r="EJ885" s="183"/>
      <c r="EK885" s="183"/>
      <c r="EL885" s="183"/>
      <c r="EM885" s="183"/>
      <c r="EN885" s="183"/>
      <c r="EO885" s="183"/>
      <c r="EP885" s="183"/>
      <c r="EQ885" s="183"/>
      <c r="ER885" s="183"/>
      <c r="ES885" s="183"/>
      <c r="ET885" s="183"/>
      <c r="EU885" s="183"/>
      <c r="EV885" s="183"/>
      <c r="EW885" s="183"/>
      <c r="EX885" s="183"/>
      <c r="EY885" s="183"/>
      <c r="EZ885" s="183"/>
      <c r="FA885" s="183"/>
      <c r="FB885" s="183"/>
      <c r="FC885" s="183"/>
      <c r="FD885" s="183"/>
      <c r="FE885" s="183"/>
      <c r="FF885" s="183"/>
      <c r="FG885" s="183"/>
      <c r="FH885" s="183"/>
      <c r="FI885" s="183"/>
      <c r="FJ885" s="183"/>
      <c r="FK885" s="183"/>
      <c r="FL885" s="183"/>
      <c r="FM885" s="183"/>
      <c r="FN885" s="183"/>
      <c r="FO885" s="183"/>
      <c r="FP885" s="183"/>
      <c r="FQ885" s="183"/>
      <c r="FR885" s="183"/>
      <c r="FS885" s="183"/>
      <c r="FT885" s="183"/>
      <c r="FU885" s="183"/>
      <c r="FV885" s="183"/>
      <c r="FW885" s="183"/>
      <c r="FX885" s="183"/>
      <c r="FY885" s="183"/>
      <c r="FZ885" s="183"/>
      <c r="GA885" s="183"/>
      <c r="GB885" s="183"/>
      <c r="GC885" s="183"/>
      <c r="GD885" s="183"/>
      <c r="GE885" s="183"/>
      <c r="GF885" s="183"/>
      <c r="GG885" s="183"/>
      <c r="GH885" s="183"/>
      <c r="GI885" s="183"/>
      <c r="GJ885" s="183"/>
      <c r="GK885" s="183"/>
      <c r="GL885" s="183"/>
      <c r="GM885" s="183"/>
      <c r="GN885" s="183"/>
      <c r="GO885" s="183"/>
      <c r="GP885" s="183"/>
      <c r="GQ885" s="183"/>
      <c r="GR885" s="183"/>
      <c r="GS885" s="183"/>
      <c r="GT885" s="183"/>
      <c r="GU885" s="183"/>
      <c r="GV885" s="183"/>
      <c r="GW885" s="183"/>
      <c r="GX885" s="183"/>
      <c r="GY885" s="183"/>
      <c r="GZ885" s="183"/>
      <c r="HA885" s="183"/>
      <c r="HB885" s="183"/>
      <c r="HC885" s="183"/>
      <c r="HD885" s="183"/>
      <c r="HE885" s="183"/>
      <c r="HF885" s="183"/>
      <c r="HG885" s="183"/>
      <c r="HH885" s="183"/>
      <c r="HI885" s="183"/>
      <c r="HJ885" s="183"/>
      <c r="HK885" s="183"/>
      <c r="HL885" s="183"/>
      <c r="HM885" s="183"/>
      <c r="HN885" s="183"/>
      <c r="HO885" s="183"/>
      <c r="HP885" s="183"/>
      <c r="HQ885" s="183"/>
      <c r="HR885" s="183"/>
      <c r="HS885" s="183"/>
      <c r="HT885" s="183"/>
      <c r="HU885" s="183"/>
      <c r="HV885" s="183"/>
      <c r="HW885" s="183"/>
      <c r="HX885" s="183"/>
      <c r="HY885" s="183"/>
      <c r="HZ885" s="183"/>
      <c r="IA885" s="183"/>
      <c r="IB885" s="183"/>
      <c r="IC885" s="183"/>
      <c r="ID885" s="183"/>
      <c r="IE885" s="183"/>
      <c r="IF885" s="183"/>
      <c r="IG885" s="183"/>
      <c r="IH885" s="183"/>
      <c r="II885" s="183"/>
      <c r="IJ885" s="183"/>
      <c r="IK885" s="183"/>
      <c r="IL885" s="183"/>
      <c r="IM885" s="183"/>
      <c r="IN885" s="183"/>
      <c r="IO885" s="183"/>
      <c r="IP885" s="183"/>
      <c r="IQ885" s="183"/>
      <c r="IR885" s="183"/>
      <c r="IS885" s="183"/>
      <c r="IT885" s="183"/>
      <c r="IU885" s="183"/>
      <c r="IV885" s="183"/>
      <c r="IW885" s="183"/>
      <c r="IX885" s="183"/>
      <c r="IY885" s="183"/>
      <c r="IZ885" s="183"/>
      <c r="JA885" s="183"/>
      <c r="JB885" s="183"/>
      <c r="JC885" s="183"/>
      <c r="JD885" s="183"/>
      <c r="JE885" s="183"/>
      <c r="JF885" s="183"/>
      <c r="JG885" s="183"/>
      <c r="JH885" s="183"/>
      <c r="JI885" s="183"/>
      <c r="JJ885" s="183"/>
      <c r="JK885" s="183"/>
      <c r="JL885" s="183"/>
      <c r="JM885" s="183"/>
      <c r="JN885" s="183"/>
      <c r="JO885" s="183"/>
      <c r="JP885" s="183"/>
      <c r="JQ885" s="183"/>
      <c r="JR885" s="183"/>
      <c r="JS885" s="183"/>
      <c r="JT885" s="183"/>
      <c r="JU885" s="183"/>
      <c r="JV885" s="183"/>
      <c r="JW885" s="183"/>
      <c r="JX885" s="183"/>
      <c r="JY885" s="183"/>
      <c r="JZ885" s="183"/>
      <c r="KA885" s="183"/>
      <c r="KB885" s="183"/>
      <c r="KC885" s="183"/>
      <c r="KD885" s="183"/>
      <c r="KE885" s="183"/>
      <c r="KF885" s="183"/>
      <c r="KG885" s="183"/>
      <c r="KH885" s="183"/>
      <c r="KI885" s="183"/>
      <c r="KJ885" s="183"/>
      <c r="KK885" s="183"/>
      <c r="KL885" s="183"/>
      <c r="KM885" s="183"/>
      <c r="KN885" s="183"/>
      <c r="KO885" s="183"/>
      <c r="KP885" s="183"/>
      <c r="KQ885" s="183"/>
      <c r="KR885" s="183"/>
      <c r="KS885" s="183"/>
      <c r="KT885" s="183"/>
    </row>
    <row r="886" spans="1:306">
      <c r="A886" s="663">
        <v>2737</v>
      </c>
      <c r="B886" s="626" t="s">
        <v>390</v>
      </c>
      <c r="C886" s="620"/>
      <c r="D886" s="620"/>
      <c r="E886" s="620"/>
      <c r="F886" s="620"/>
      <c r="G886" s="611">
        <f t="shared" si="40"/>
        <v>0</v>
      </c>
      <c r="H886" s="183"/>
      <c r="K886" s="183"/>
      <c r="L886" s="183"/>
      <c r="M886" s="183"/>
      <c r="N886" s="183"/>
      <c r="O886" s="183"/>
      <c r="P886" s="183"/>
      <c r="Q886" s="183"/>
      <c r="R886" s="183"/>
      <c r="S886" s="183"/>
      <c r="T886" s="183"/>
      <c r="U886" s="183"/>
      <c r="V886" s="183"/>
      <c r="W886" s="183"/>
      <c r="X886" s="183"/>
      <c r="Y886" s="183"/>
      <c r="Z886" s="183"/>
      <c r="AA886" s="183"/>
      <c r="AB886" s="183"/>
      <c r="AC886" s="183"/>
      <c r="AD886" s="183"/>
      <c r="AE886" s="183"/>
      <c r="AF886" s="183"/>
      <c r="AG886" s="183"/>
      <c r="AH886" s="183"/>
      <c r="AI886" s="183"/>
      <c r="AJ886" s="183"/>
      <c r="AK886" s="183"/>
      <c r="AL886" s="183"/>
      <c r="AM886" s="183"/>
      <c r="AN886" s="183"/>
      <c r="AO886" s="183"/>
      <c r="AP886" s="183"/>
      <c r="AQ886" s="183"/>
      <c r="AR886" s="183"/>
      <c r="AS886" s="183"/>
      <c r="AT886" s="183"/>
      <c r="AU886" s="183"/>
      <c r="AV886" s="183"/>
      <c r="AW886" s="183"/>
      <c r="AX886" s="183"/>
      <c r="AY886" s="183"/>
      <c r="AZ886" s="183"/>
      <c r="BA886" s="183"/>
      <c r="BB886" s="183"/>
      <c r="BC886" s="183"/>
      <c r="BD886" s="183"/>
      <c r="BE886" s="183"/>
      <c r="BF886" s="183"/>
      <c r="BG886" s="183"/>
      <c r="BH886" s="183"/>
      <c r="BI886" s="183"/>
      <c r="BJ886" s="183"/>
      <c r="BK886" s="183"/>
      <c r="BL886" s="183"/>
      <c r="BM886" s="183"/>
      <c r="BN886" s="183"/>
      <c r="BO886" s="183"/>
      <c r="BP886" s="183"/>
      <c r="BQ886" s="183"/>
      <c r="BR886" s="183"/>
      <c r="BS886" s="183"/>
      <c r="BT886" s="183"/>
      <c r="BU886" s="183"/>
      <c r="BV886" s="183"/>
      <c r="BW886" s="183"/>
      <c r="BX886" s="183"/>
      <c r="BY886" s="183"/>
      <c r="BZ886" s="183"/>
      <c r="CA886" s="183"/>
      <c r="CB886" s="183"/>
      <c r="CC886" s="183"/>
      <c r="CD886" s="183"/>
      <c r="CE886" s="183"/>
      <c r="CF886" s="183"/>
      <c r="CG886" s="183"/>
      <c r="CH886" s="183"/>
      <c r="CI886" s="183"/>
      <c r="CJ886" s="183"/>
      <c r="CK886" s="183"/>
      <c r="CL886" s="183"/>
      <c r="CM886" s="183"/>
      <c r="CN886" s="183"/>
      <c r="CO886" s="183"/>
      <c r="CP886" s="183"/>
      <c r="CQ886" s="183"/>
      <c r="CR886" s="183"/>
      <c r="CS886" s="183"/>
      <c r="CT886" s="183"/>
      <c r="CU886" s="183"/>
      <c r="CV886" s="183"/>
      <c r="CW886" s="183"/>
      <c r="CX886" s="183"/>
      <c r="CY886" s="183"/>
      <c r="CZ886" s="183"/>
      <c r="DA886" s="183"/>
      <c r="DB886" s="183"/>
      <c r="DC886" s="183"/>
      <c r="DD886" s="183"/>
      <c r="DE886" s="183"/>
      <c r="DF886" s="183"/>
      <c r="DG886" s="183"/>
      <c r="DH886" s="183"/>
      <c r="DI886" s="183"/>
      <c r="DJ886" s="183"/>
      <c r="DK886" s="183"/>
      <c r="DL886" s="183"/>
      <c r="DM886" s="183"/>
      <c r="DN886" s="183"/>
      <c r="DO886" s="183"/>
      <c r="DP886" s="183"/>
      <c r="DQ886" s="183"/>
      <c r="DR886" s="183"/>
      <c r="DS886" s="183"/>
      <c r="DT886" s="183"/>
      <c r="DU886" s="183"/>
      <c r="DV886" s="183"/>
      <c r="DW886" s="183"/>
      <c r="DX886" s="183"/>
      <c r="DY886" s="183"/>
      <c r="DZ886" s="183"/>
      <c r="EA886" s="183"/>
      <c r="EB886" s="183"/>
      <c r="EC886" s="183"/>
      <c r="ED886" s="183"/>
      <c r="EE886" s="183"/>
      <c r="EF886" s="183"/>
      <c r="EG886" s="183"/>
      <c r="EH886" s="183"/>
      <c r="EI886" s="183"/>
      <c r="EJ886" s="183"/>
      <c r="EK886" s="183"/>
      <c r="EL886" s="183"/>
      <c r="EM886" s="183"/>
      <c r="EN886" s="183"/>
      <c r="EO886" s="183"/>
      <c r="EP886" s="183"/>
      <c r="EQ886" s="183"/>
      <c r="ER886" s="183"/>
      <c r="ES886" s="183"/>
      <c r="ET886" s="183"/>
      <c r="EU886" s="183"/>
      <c r="EV886" s="183"/>
      <c r="EW886" s="183"/>
      <c r="EX886" s="183"/>
      <c r="EY886" s="183"/>
      <c r="EZ886" s="183"/>
      <c r="FA886" s="183"/>
      <c r="FB886" s="183"/>
      <c r="FC886" s="183"/>
      <c r="FD886" s="183"/>
      <c r="FE886" s="183"/>
      <c r="FF886" s="183"/>
      <c r="FG886" s="183"/>
      <c r="FH886" s="183"/>
      <c r="FI886" s="183"/>
      <c r="FJ886" s="183"/>
      <c r="FK886" s="183"/>
      <c r="FL886" s="183"/>
      <c r="FM886" s="183"/>
      <c r="FN886" s="183"/>
      <c r="FO886" s="183"/>
      <c r="FP886" s="183"/>
      <c r="FQ886" s="183"/>
      <c r="FR886" s="183"/>
      <c r="FS886" s="183"/>
      <c r="FT886" s="183"/>
      <c r="FU886" s="183"/>
      <c r="FV886" s="183"/>
      <c r="FW886" s="183"/>
      <c r="FX886" s="183"/>
      <c r="FY886" s="183"/>
      <c r="FZ886" s="183"/>
      <c r="GA886" s="183"/>
      <c r="GB886" s="183"/>
      <c r="GC886" s="183"/>
      <c r="GD886" s="183"/>
      <c r="GE886" s="183"/>
      <c r="GF886" s="183"/>
      <c r="GG886" s="183"/>
      <c r="GH886" s="183"/>
      <c r="GI886" s="183"/>
      <c r="GJ886" s="183"/>
      <c r="GK886" s="183"/>
      <c r="GL886" s="183"/>
      <c r="GM886" s="183"/>
      <c r="GN886" s="183"/>
      <c r="GO886" s="183"/>
      <c r="GP886" s="183"/>
      <c r="GQ886" s="183"/>
      <c r="GR886" s="183"/>
      <c r="GS886" s="183"/>
      <c r="GT886" s="183"/>
      <c r="GU886" s="183"/>
      <c r="GV886" s="183"/>
      <c r="GW886" s="183"/>
      <c r="GX886" s="183"/>
      <c r="GY886" s="183"/>
      <c r="GZ886" s="183"/>
      <c r="HA886" s="183"/>
      <c r="HB886" s="183"/>
      <c r="HC886" s="183"/>
      <c r="HD886" s="183"/>
      <c r="HE886" s="183"/>
      <c r="HF886" s="183"/>
      <c r="HG886" s="183"/>
      <c r="HH886" s="183"/>
      <c r="HI886" s="183"/>
      <c r="HJ886" s="183"/>
      <c r="HK886" s="183"/>
      <c r="HL886" s="183"/>
      <c r="HM886" s="183"/>
      <c r="HN886" s="183"/>
      <c r="HO886" s="183"/>
      <c r="HP886" s="183"/>
      <c r="HQ886" s="183"/>
      <c r="HR886" s="183"/>
      <c r="HS886" s="183"/>
      <c r="HT886" s="183"/>
      <c r="HU886" s="183"/>
      <c r="HV886" s="183"/>
      <c r="HW886" s="183"/>
      <c r="HX886" s="183"/>
      <c r="HY886" s="183"/>
      <c r="HZ886" s="183"/>
      <c r="IA886" s="183"/>
      <c r="IB886" s="183"/>
      <c r="IC886" s="183"/>
      <c r="ID886" s="183"/>
      <c r="IE886" s="183"/>
      <c r="IF886" s="183"/>
      <c r="IG886" s="183"/>
      <c r="IH886" s="183"/>
      <c r="II886" s="183"/>
      <c r="IJ886" s="183"/>
      <c r="IK886" s="183"/>
      <c r="IL886" s="183"/>
      <c r="IM886" s="183"/>
      <c r="IN886" s="183"/>
      <c r="IO886" s="183"/>
      <c r="IP886" s="183"/>
      <c r="IQ886" s="183"/>
      <c r="IR886" s="183"/>
      <c r="IS886" s="183"/>
      <c r="IT886" s="183"/>
      <c r="IU886" s="183"/>
      <c r="IV886" s="183"/>
      <c r="IW886" s="183"/>
      <c r="IX886" s="183"/>
      <c r="IY886" s="183"/>
      <c r="IZ886" s="183"/>
      <c r="JA886" s="183"/>
      <c r="JB886" s="183"/>
      <c r="JC886" s="183"/>
      <c r="JD886" s="183"/>
      <c r="JE886" s="183"/>
      <c r="JF886" s="183"/>
      <c r="JG886" s="183"/>
      <c r="JH886" s="183"/>
      <c r="JI886" s="183"/>
      <c r="JJ886" s="183"/>
      <c r="JK886" s="183"/>
      <c r="JL886" s="183"/>
      <c r="JM886" s="183"/>
      <c r="JN886" s="183"/>
      <c r="JO886" s="183"/>
      <c r="JP886" s="183"/>
      <c r="JQ886" s="183"/>
      <c r="JR886" s="183"/>
      <c r="JS886" s="183"/>
      <c r="JT886" s="183"/>
      <c r="JU886" s="183"/>
      <c r="JV886" s="183"/>
      <c r="JW886" s="183"/>
      <c r="JX886" s="183"/>
      <c r="JY886" s="183"/>
      <c r="JZ886" s="183"/>
      <c r="KA886" s="183"/>
      <c r="KB886" s="183"/>
      <c r="KC886" s="183"/>
      <c r="KD886" s="183"/>
      <c r="KE886" s="183"/>
      <c r="KF886" s="183"/>
      <c r="KG886" s="183"/>
      <c r="KH886" s="183"/>
      <c r="KI886" s="183"/>
      <c r="KJ886" s="183"/>
      <c r="KK886" s="183"/>
      <c r="KL886" s="183"/>
      <c r="KM886" s="183"/>
      <c r="KN886" s="183"/>
      <c r="KO886" s="183"/>
      <c r="KP886" s="183"/>
      <c r="KQ886" s="183"/>
      <c r="KR886" s="183"/>
      <c r="KS886" s="183"/>
      <c r="KT886" s="183"/>
    </row>
    <row r="887" spans="1:306">
      <c r="A887" s="663">
        <v>2739</v>
      </c>
      <c r="B887" s="626" t="s">
        <v>88</v>
      </c>
      <c r="C887" s="611">
        <f>SUM(C888:C892)</f>
        <v>0</v>
      </c>
      <c r="D887" s="611">
        <f>SUM(D888:D892)</f>
        <v>0</v>
      </c>
      <c r="E887" s="611">
        <f>SUM(E888:E892)</f>
        <v>0</v>
      </c>
      <c r="F887" s="611">
        <f>SUM(F888:F892)</f>
        <v>0</v>
      </c>
      <c r="G887" s="611">
        <f t="shared" si="40"/>
        <v>0</v>
      </c>
      <c r="H887" s="183"/>
      <c r="K887" s="183"/>
      <c r="L887" s="183"/>
      <c r="M887" s="183"/>
      <c r="N887" s="183"/>
      <c r="O887" s="183"/>
      <c r="P887" s="183"/>
      <c r="Q887" s="183"/>
      <c r="R887" s="183"/>
      <c r="S887" s="183"/>
      <c r="T887" s="183"/>
      <c r="U887" s="183"/>
      <c r="V887" s="183"/>
      <c r="W887" s="183"/>
      <c r="X887" s="183"/>
      <c r="Y887" s="183"/>
      <c r="Z887" s="183"/>
      <c r="AA887" s="183"/>
      <c r="AB887" s="183"/>
      <c r="AC887" s="183"/>
      <c r="AD887" s="183"/>
      <c r="AE887" s="183"/>
      <c r="AF887" s="183"/>
      <c r="AG887" s="183"/>
      <c r="AH887" s="183"/>
      <c r="AI887" s="183"/>
      <c r="AJ887" s="183"/>
      <c r="AK887" s="183"/>
      <c r="AL887" s="183"/>
      <c r="AM887" s="183"/>
      <c r="AN887" s="183"/>
      <c r="AO887" s="183"/>
      <c r="AP887" s="183"/>
      <c r="AQ887" s="183"/>
      <c r="AR887" s="183"/>
      <c r="AS887" s="183"/>
      <c r="AT887" s="183"/>
      <c r="AU887" s="183"/>
      <c r="AV887" s="183"/>
      <c r="AW887" s="183"/>
      <c r="AX887" s="183"/>
      <c r="AY887" s="183"/>
      <c r="AZ887" s="183"/>
      <c r="BA887" s="183"/>
      <c r="BB887" s="183"/>
      <c r="BC887" s="183"/>
      <c r="BD887" s="183"/>
      <c r="BE887" s="183"/>
      <c r="BF887" s="183"/>
      <c r="BG887" s="183"/>
      <c r="BH887" s="183"/>
      <c r="BI887" s="183"/>
      <c r="BJ887" s="183"/>
      <c r="BK887" s="183"/>
      <c r="BL887" s="183"/>
      <c r="BM887" s="183"/>
      <c r="BN887" s="183"/>
      <c r="BO887" s="183"/>
      <c r="BP887" s="183"/>
      <c r="BQ887" s="183"/>
      <c r="BR887" s="183"/>
      <c r="BS887" s="183"/>
      <c r="BT887" s="183"/>
      <c r="BU887" s="183"/>
      <c r="BV887" s="183"/>
      <c r="BW887" s="183"/>
      <c r="BX887" s="183"/>
      <c r="BY887" s="183"/>
      <c r="BZ887" s="183"/>
      <c r="CA887" s="183"/>
      <c r="CB887" s="183"/>
      <c r="CC887" s="183"/>
      <c r="CD887" s="183"/>
      <c r="CE887" s="183"/>
      <c r="CF887" s="183"/>
      <c r="CG887" s="183"/>
      <c r="CH887" s="183"/>
      <c r="CI887" s="183"/>
      <c r="CJ887" s="183"/>
      <c r="CK887" s="183"/>
      <c r="CL887" s="183"/>
      <c r="CM887" s="183"/>
      <c r="CN887" s="183"/>
      <c r="CO887" s="183"/>
      <c r="CP887" s="183"/>
      <c r="CQ887" s="183"/>
      <c r="CR887" s="183"/>
      <c r="CS887" s="183"/>
      <c r="CT887" s="183"/>
      <c r="CU887" s="183"/>
      <c r="CV887" s="183"/>
      <c r="CW887" s="183"/>
      <c r="CX887" s="183"/>
      <c r="CY887" s="183"/>
      <c r="CZ887" s="183"/>
      <c r="DA887" s="183"/>
      <c r="DB887" s="183"/>
      <c r="DC887" s="183"/>
      <c r="DD887" s="183"/>
      <c r="DE887" s="183"/>
      <c r="DF887" s="183"/>
      <c r="DG887" s="183"/>
      <c r="DH887" s="183"/>
      <c r="DI887" s="183"/>
      <c r="DJ887" s="183"/>
      <c r="DK887" s="183"/>
      <c r="DL887" s="183"/>
      <c r="DM887" s="183"/>
      <c r="DN887" s="183"/>
      <c r="DO887" s="183"/>
      <c r="DP887" s="183"/>
      <c r="DQ887" s="183"/>
      <c r="DR887" s="183"/>
      <c r="DS887" s="183"/>
      <c r="DT887" s="183"/>
      <c r="DU887" s="183"/>
      <c r="DV887" s="183"/>
      <c r="DW887" s="183"/>
      <c r="DX887" s="183"/>
      <c r="DY887" s="183"/>
      <c r="DZ887" s="183"/>
      <c r="EA887" s="183"/>
      <c r="EB887" s="183"/>
      <c r="EC887" s="183"/>
      <c r="ED887" s="183"/>
      <c r="EE887" s="183"/>
      <c r="EF887" s="183"/>
      <c r="EG887" s="183"/>
      <c r="EH887" s="183"/>
      <c r="EI887" s="183"/>
      <c r="EJ887" s="183"/>
      <c r="EK887" s="183"/>
      <c r="EL887" s="183"/>
      <c r="EM887" s="183"/>
      <c r="EN887" s="183"/>
      <c r="EO887" s="183"/>
      <c r="EP887" s="183"/>
      <c r="EQ887" s="183"/>
      <c r="ER887" s="183"/>
      <c r="ES887" s="183"/>
      <c r="ET887" s="183"/>
      <c r="EU887" s="183"/>
      <c r="EV887" s="183"/>
      <c r="EW887" s="183"/>
      <c r="EX887" s="183"/>
      <c r="EY887" s="183"/>
      <c r="EZ887" s="183"/>
      <c r="FA887" s="183"/>
      <c r="FB887" s="183"/>
      <c r="FC887" s="183"/>
      <c r="FD887" s="183"/>
      <c r="FE887" s="183"/>
      <c r="FF887" s="183"/>
      <c r="FG887" s="183"/>
      <c r="FH887" s="183"/>
      <c r="FI887" s="183"/>
      <c r="FJ887" s="183"/>
      <c r="FK887" s="183"/>
      <c r="FL887" s="183"/>
      <c r="FM887" s="183"/>
      <c r="FN887" s="183"/>
      <c r="FO887" s="183"/>
      <c r="FP887" s="183"/>
      <c r="FQ887" s="183"/>
      <c r="FR887" s="183"/>
      <c r="FS887" s="183"/>
      <c r="FT887" s="183"/>
      <c r="FU887" s="183"/>
      <c r="FV887" s="183"/>
      <c r="FW887" s="183"/>
      <c r="FX887" s="183"/>
      <c r="FY887" s="183"/>
      <c r="FZ887" s="183"/>
      <c r="GA887" s="183"/>
      <c r="GB887" s="183"/>
      <c r="GC887" s="183"/>
      <c r="GD887" s="183"/>
      <c r="GE887" s="183"/>
      <c r="GF887" s="183"/>
      <c r="GG887" s="183"/>
      <c r="GH887" s="183"/>
      <c r="GI887" s="183"/>
      <c r="GJ887" s="183"/>
      <c r="GK887" s="183"/>
      <c r="GL887" s="183"/>
      <c r="GM887" s="183"/>
      <c r="GN887" s="183"/>
      <c r="GO887" s="183"/>
      <c r="GP887" s="183"/>
      <c r="GQ887" s="183"/>
      <c r="GR887" s="183"/>
      <c r="GS887" s="183"/>
      <c r="GT887" s="183"/>
      <c r="GU887" s="183"/>
      <c r="GV887" s="183"/>
      <c r="GW887" s="183"/>
      <c r="GX887" s="183"/>
      <c r="GY887" s="183"/>
      <c r="GZ887" s="183"/>
      <c r="HA887" s="183"/>
      <c r="HB887" s="183"/>
      <c r="HC887" s="183"/>
      <c r="HD887" s="183"/>
      <c r="HE887" s="183"/>
      <c r="HF887" s="183"/>
      <c r="HG887" s="183"/>
      <c r="HH887" s="183"/>
      <c r="HI887" s="183"/>
      <c r="HJ887" s="183"/>
      <c r="HK887" s="183"/>
      <c r="HL887" s="183"/>
      <c r="HM887" s="183"/>
      <c r="HN887" s="183"/>
      <c r="HO887" s="183"/>
      <c r="HP887" s="183"/>
      <c r="HQ887" s="183"/>
      <c r="HR887" s="183"/>
      <c r="HS887" s="183"/>
      <c r="HT887" s="183"/>
      <c r="HU887" s="183"/>
      <c r="HV887" s="183"/>
      <c r="HW887" s="183"/>
      <c r="HX887" s="183"/>
      <c r="HY887" s="183"/>
      <c r="HZ887" s="183"/>
      <c r="IA887" s="183"/>
      <c r="IB887" s="183"/>
      <c r="IC887" s="183"/>
      <c r="ID887" s="183"/>
      <c r="IE887" s="183"/>
      <c r="IF887" s="183"/>
      <c r="IG887" s="183"/>
      <c r="IH887" s="183"/>
      <c r="II887" s="183"/>
      <c r="IJ887" s="183"/>
      <c r="IK887" s="183"/>
      <c r="IL887" s="183"/>
      <c r="IM887" s="183"/>
      <c r="IN887" s="183"/>
      <c r="IO887" s="183"/>
      <c r="IP887" s="183"/>
      <c r="IQ887" s="183"/>
      <c r="IR887" s="183"/>
      <c r="IS887" s="183"/>
      <c r="IT887" s="183"/>
      <c r="IU887" s="183"/>
      <c r="IV887" s="183"/>
      <c r="IW887" s="183"/>
      <c r="IX887" s="183"/>
      <c r="IY887" s="183"/>
      <c r="IZ887" s="183"/>
      <c r="JA887" s="183"/>
      <c r="JB887" s="183"/>
      <c r="JC887" s="183"/>
      <c r="JD887" s="183"/>
      <c r="JE887" s="183"/>
      <c r="JF887" s="183"/>
      <c r="JG887" s="183"/>
      <c r="JH887" s="183"/>
      <c r="JI887" s="183"/>
      <c r="JJ887" s="183"/>
      <c r="JK887" s="183"/>
      <c r="JL887" s="183"/>
      <c r="JM887" s="183"/>
      <c r="JN887" s="183"/>
      <c r="JO887" s="183"/>
      <c r="JP887" s="183"/>
      <c r="JQ887" s="183"/>
      <c r="JR887" s="183"/>
      <c r="JS887" s="183"/>
      <c r="JT887" s="183"/>
      <c r="JU887" s="183"/>
      <c r="JV887" s="183"/>
      <c r="JW887" s="183"/>
      <c r="JX887" s="183"/>
      <c r="JY887" s="183"/>
      <c r="JZ887" s="183"/>
      <c r="KA887" s="183"/>
      <c r="KB887" s="183"/>
      <c r="KC887" s="183"/>
      <c r="KD887" s="183"/>
      <c r="KE887" s="183"/>
      <c r="KF887" s="183"/>
      <c r="KG887" s="183"/>
      <c r="KH887" s="183"/>
      <c r="KI887" s="183"/>
      <c r="KJ887" s="183"/>
      <c r="KK887" s="183"/>
      <c r="KL887" s="183"/>
      <c r="KM887" s="183"/>
      <c r="KN887" s="183"/>
      <c r="KO887" s="183"/>
      <c r="KP887" s="183"/>
      <c r="KQ887" s="183"/>
      <c r="KR887" s="183"/>
      <c r="KS887" s="183"/>
      <c r="KT887" s="183"/>
    </row>
    <row r="888" spans="1:306">
      <c r="A888" s="663">
        <v>27391</v>
      </c>
      <c r="B888" s="626" t="s">
        <v>391</v>
      </c>
      <c r="C888" s="620"/>
      <c r="D888" s="620"/>
      <c r="E888" s="620"/>
      <c r="F888" s="620"/>
      <c r="G888" s="611">
        <f t="shared" si="40"/>
        <v>0</v>
      </c>
      <c r="H888" s="183"/>
      <c r="K888" s="183"/>
      <c r="L888" s="183"/>
      <c r="M888" s="183"/>
      <c r="N888" s="183"/>
      <c r="O888" s="183"/>
      <c r="P888" s="183"/>
      <c r="Q888" s="183"/>
      <c r="R888" s="183"/>
      <c r="S888" s="183"/>
      <c r="T888" s="183"/>
      <c r="U888" s="183"/>
      <c r="V888" s="183"/>
      <c r="W888" s="183"/>
      <c r="X888" s="183"/>
      <c r="Y888" s="183"/>
      <c r="Z888" s="183"/>
      <c r="AA888" s="183"/>
      <c r="AB888" s="183"/>
      <c r="AC888" s="183"/>
      <c r="AD888" s="183"/>
      <c r="AE888" s="183"/>
      <c r="AF888" s="183"/>
      <c r="AG888" s="183"/>
      <c r="AH888" s="183"/>
      <c r="AI888" s="183"/>
      <c r="AJ888" s="183"/>
      <c r="AK888" s="183"/>
      <c r="AL888" s="183"/>
      <c r="AM888" s="183"/>
      <c r="AN888" s="183"/>
      <c r="AO888" s="183"/>
      <c r="AP888" s="183"/>
      <c r="AQ888" s="183"/>
      <c r="AR888" s="183"/>
      <c r="AS888" s="183"/>
      <c r="AT888" s="183"/>
      <c r="AU888" s="183"/>
      <c r="AV888" s="183"/>
      <c r="AW888" s="183"/>
      <c r="AX888" s="183"/>
      <c r="AY888" s="183"/>
      <c r="AZ888" s="183"/>
      <c r="BA888" s="183"/>
      <c r="BB888" s="183"/>
      <c r="BC888" s="183"/>
      <c r="BD888" s="183"/>
      <c r="BE888" s="183"/>
      <c r="BF888" s="183"/>
      <c r="BG888" s="183"/>
      <c r="BH888" s="183"/>
      <c r="BI888" s="183"/>
      <c r="BJ888" s="183"/>
      <c r="BK888" s="183"/>
      <c r="BL888" s="183"/>
      <c r="BM888" s="183"/>
      <c r="BN888" s="183"/>
      <c r="BO888" s="183"/>
      <c r="BP888" s="183"/>
      <c r="BQ888" s="183"/>
      <c r="BR888" s="183"/>
      <c r="BS888" s="183"/>
      <c r="BT888" s="183"/>
      <c r="BU888" s="183"/>
      <c r="BV888" s="183"/>
      <c r="BW888" s="183"/>
      <c r="BX888" s="183"/>
      <c r="BY888" s="183"/>
      <c r="BZ888" s="183"/>
      <c r="CA888" s="183"/>
      <c r="CB888" s="183"/>
      <c r="CC888" s="183"/>
      <c r="CD888" s="183"/>
      <c r="CE888" s="183"/>
      <c r="CF888" s="183"/>
      <c r="CG888" s="183"/>
      <c r="CH888" s="183"/>
      <c r="CI888" s="183"/>
      <c r="CJ888" s="183"/>
      <c r="CK888" s="183"/>
      <c r="CL888" s="183"/>
      <c r="CM888" s="183"/>
      <c r="CN888" s="183"/>
      <c r="CO888" s="183"/>
      <c r="CP888" s="183"/>
      <c r="CQ888" s="183"/>
      <c r="CR888" s="183"/>
      <c r="CS888" s="183"/>
      <c r="CT888" s="183"/>
      <c r="CU888" s="183"/>
      <c r="CV888" s="183"/>
      <c r="CW888" s="183"/>
      <c r="CX888" s="183"/>
      <c r="CY888" s="183"/>
      <c r="CZ888" s="183"/>
      <c r="DA888" s="183"/>
      <c r="DB888" s="183"/>
      <c r="DC888" s="183"/>
      <c r="DD888" s="183"/>
      <c r="DE888" s="183"/>
      <c r="DF888" s="183"/>
      <c r="DG888" s="183"/>
      <c r="DH888" s="183"/>
      <c r="DI888" s="183"/>
      <c r="DJ888" s="183"/>
      <c r="DK888" s="183"/>
      <c r="DL888" s="183"/>
      <c r="DM888" s="183"/>
      <c r="DN888" s="183"/>
      <c r="DO888" s="183"/>
      <c r="DP888" s="183"/>
      <c r="DQ888" s="183"/>
      <c r="DR888" s="183"/>
      <c r="DS888" s="183"/>
      <c r="DT888" s="183"/>
      <c r="DU888" s="183"/>
      <c r="DV888" s="183"/>
      <c r="DW888" s="183"/>
      <c r="DX888" s="183"/>
      <c r="DY888" s="183"/>
      <c r="DZ888" s="183"/>
      <c r="EA888" s="183"/>
      <c r="EB888" s="183"/>
      <c r="EC888" s="183"/>
      <c r="ED888" s="183"/>
      <c r="EE888" s="183"/>
      <c r="EF888" s="183"/>
      <c r="EG888" s="183"/>
      <c r="EH888" s="183"/>
      <c r="EI888" s="183"/>
      <c r="EJ888" s="183"/>
      <c r="EK888" s="183"/>
      <c r="EL888" s="183"/>
      <c r="EM888" s="183"/>
      <c r="EN888" s="183"/>
      <c r="EO888" s="183"/>
      <c r="EP888" s="183"/>
      <c r="EQ888" s="183"/>
      <c r="ER888" s="183"/>
      <c r="ES888" s="183"/>
      <c r="ET888" s="183"/>
      <c r="EU888" s="183"/>
      <c r="EV888" s="183"/>
      <c r="EW888" s="183"/>
      <c r="EX888" s="183"/>
      <c r="EY888" s="183"/>
      <c r="EZ888" s="183"/>
      <c r="FA888" s="183"/>
      <c r="FB888" s="183"/>
      <c r="FC888" s="183"/>
      <c r="FD888" s="183"/>
      <c r="FE888" s="183"/>
      <c r="FF888" s="183"/>
      <c r="FG888" s="183"/>
      <c r="FH888" s="183"/>
      <c r="FI888" s="183"/>
      <c r="FJ888" s="183"/>
      <c r="FK888" s="183"/>
      <c r="FL888" s="183"/>
      <c r="FM888" s="183"/>
      <c r="FN888" s="183"/>
      <c r="FO888" s="183"/>
      <c r="FP888" s="183"/>
      <c r="FQ888" s="183"/>
      <c r="FR888" s="183"/>
      <c r="FS888" s="183"/>
      <c r="FT888" s="183"/>
      <c r="FU888" s="183"/>
      <c r="FV888" s="183"/>
      <c r="FW888" s="183"/>
      <c r="FX888" s="183"/>
      <c r="FY888" s="183"/>
      <c r="FZ888" s="183"/>
      <c r="GA888" s="183"/>
      <c r="GB888" s="183"/>
      <c r="GC888" s="183"/>
      <c r="GD888" s="183"/>
      <c r="GE888" s="183"/>
      <c r="GF888" s="183"/>
      <c r="GG888" s="183"/>
      <c r="GH888" s="183"/>
      <c r="GI888" s="183"/>
      <c r="GJ888" s="183"/>
      <c r="GK888" s="183"/>
      <c r="GL888" s="183"/>
      <c r="GM888" s="183"/>
      <c r="GN888" s="183"/>
      <c r="GO888" s="183"/>
      <c r="GP888" s="183"/>
      <c r="GQ888" s="183"/>
      <c r="GR888" s="183"/>
      <c r="GS888" s="183"/>
      <c r="GT888" s="183"/>
      <c r="GU888" s="183"/>
      <c r="GV888" s="183"/>
      <c r="GW888" s="183"/>
      <c r="GX888" s="183"/>
      <c r="GY888" s="183"/>
      <c r="GZ888" s="183"/>
      <c r="HA888" s="183"/>
      <c r="HB888" s="183"/>
      <c r="HC888" s="183"/>
      <c r="HD888" s="183"/>
      <c r="HE888" s="183"/>
      <c r="HF888" s="183"/>
      <c r="HG888" s="183"/>
      <c r="HH888" s="183"/>
      <c r="HI888" s="183"/>
      <c r="HJ888" s="183"/>
      <c r="HK888" s="183"/>
      <c r="HL888" s="183"/>
      <c r="HM888" s="183"/>
      <c r="HN888" s="183"/>
      <c r="HO888" s="183"/>
      <c r="HP888" s="183"/>
      <c r="HQ888" s="183"/>
      <c r="HR888" s="183"/>
      <c r="HS888" s="183"/>
      <c r="HT888" s="183"/>
      <c r="HU888" s="183"/>
      <c r="HV888" s="183"/>
      <c r="HW888" s="183"/>
      <c r="HX888" s="183"/>
      <c r="HY888" s="183"/>
      <c r="HZ888" s="183"/>
      <c r="IA888" s="183"/>
      <c r="IB888" s="183"/>
      <c r="IC888" s="183"/>
      <c r="ID888" s="183"/>
      <c r="IE888" s="183"/>
      <c r="IF888" s="183"/>
      <c r="IG888" s="183"/>
      <c r="IH888" s="183"/>
      <c r="II888" s="183"/>
      <c r="IJ888" s="183"/>
      <c r="IK888" s="183"/>
      <c r="IL888" s="183"/>
      <c r="IM888" s="183"/>
      <c r="IN888" s="183"/>
      <c r="IO888" s="183"/>
      <c r="IP888" s="183"/>
      <c r="IQ888" s="183"/>
      <c r="IR888" s="183"/>
      <c r="IS888" s="183"/>
      <c r="IT888" s="183"/>
      <c r="IU888" s="183"/>
      <c r="IV888" s="183"/>
      <c r="IW888" s="183"/>
      <c r="IX888" s="183"/>
      <c r="IY888" s="183"/>
      <c r="IZ888" s="183"/>
      <c r="JA888" s="183"/>
      <c r="JB888" s="183"/>
      <c r="JC888" s="183"/>
      <c r="JD888" s="183"/>
      <c r="JE888" s="183"/>
      <c r="JF888" s="183"/>
      <c r="JG888" s="183"/>
      <c r="JH888" s="183"/>
      <c r="JI888" s="183"/>
      <c r="JJ888" s="183"/>
      <c r="JK888" s="183"/>
      <c r="JL888" s="183"/>
      <c r="JM888" s="183"/>
      <c r="JN888" s="183"/>
      <c r="JO888" s="183"/>
      <c r="JP888" s="183"/>
      <c r="JQ888" s="183"/>
      <c r="JR888" s="183"/>
      <c r="JS888" s="183"/>
      <c r="JT888" s="183"/>
      <c r="JU888" s="183"/>
      <c r="JV888" s="183"/>
      <c r="JW888" s="183"/>
      <c r="JX888" s="183"/>
      <c r="JY888" s="183"/>
      <c r="JZ888" s="183"/>
      <c r="KA888" s="183"/>
      <c r="KB888" s="183"/>
      <c r="KC888" s="183"/>
      <c r="KD888" s="183"/>
      <c r="KE888" s="183"/>
      <c r="KF888" s="183"/>
      <c r="KG888" s="183"/>
      <c r="KH888" s="183"/>
      <c r="KI888" s="183"/>
      <c r="KJ888" s="183"/>
      <c r="KK888" s="183"/>
      <c r="KL888" s="183"/>
      <c r="KM888" s="183"/>
      <c r="KN888" s="183"/>
      <c r="KO888" s="183"/>
      <c r="KP888" s="183"/>
      <c r="KQ888" s="183"/>
      <c r="KR888" s="183"/>
      <c r="KS888" s="183"/>
      <c r="KT888" s="183"/>
    </row>
    <row r="889" spans="1:306">
      <c r="A889" s="663">
        <v>27392</v>
      </c>
      <c r="B889" s="626" t="s">
        <v>392</v>
      </c>
      <c r="C889" s="620"/>
      <c r="D889" s="620"/>
      <c r="E889" s="620"/>
      <c r="F889" s="620"/>
      <c r="G889" s="611">
        <f t="shared" si="40"/>
        <v>0</v>
      </c>
      <c r="H889" s="183"/>
      <c r="K889" s="183"/>
      <c r="L889" s="183"/>
      <c r="M889" s="183"/>
      <c r="N889" s="183"/>
      <c r="O889" s="183"/>
      <c r="P889" s="183"/>
      <c r="Q889" s="183"/>
      <c r="R889" s="183"/>
      <c r="S889" s="183"/>
      <c r="T889" s="183"/>
      <c r="U889" s="183"/>
      <c r="V889" s="183"/>
      <c r="W889" s="183"/>
      <c r="X889" s="183"/>
      <c r="Y889" s="183"/>
      <c r="Z889" s="183"/>
      <c r="AA889" s="183"/>
      <c r="AB889" s="183"/>
      <c r="AC889" s="183"/>
      <c r="AD889" s="183"/>
      <c r="AE889" s="183"/>
      <c r="AF889" s="183"/>
      <c r="AG889" s="183"/>
      <c r="AH889" s="183"/>
      <c r="AI889" s="183"/>
      <c r="AJ889" s="183"/>
      <c r="AK889" s="183"/>
      <c r="AL889" s="183"/>
      <c r="AM889" s="183"/>
      <c r="AN889" s="183"/>
      <c r="AO889" s="183"/>
      <c r="AP889" s="183"/>
      <c r="AQ889" s="183"/>
      <c r="AR889" s="183"/>
      <c r="AS889" s="183"/>
      <c r="AT889" s="183"/>
      <c r="AU889" s="183"/>
      <c r="AV889" s="183"/>
      <c r="AW889" s="183"/>
      <c r="AX889" s="183"/>
      <c r="AY889" s="183"/>
      <c r="AZ889" s="183"/>
      <c r="BA889" s="183"/>
      <c r="BB889" s="183"/>
      <c r="BC889" s="183"/>
      <c r="BD889" s="183"/>
      <c r="BE889" s="183"/>
      <c r="BF889" s="183"/>
      <c r="BG889" s="183"/>
      <c r="BH889" s="183"/>
      <c r="BI889" s="183"/>
      <c r="BJ889" s="183"/>
      <c r="BK889" s="183"/>
      <c r="BL889" s="183"/>
      <c r="BM889" s="183"/>
      <c r="BN889" s="183"/>
      <c r="BO889" s="183"/>
      <c r="BP889" s="183"/>
      <c r="BQ889" s="183"/>
      <c r="BR889" s="183"/>
      <c r="BS889" s="183"/>
      <c r="BT889" s="183"/>
      <c r="BU889" s="183"/>
      <c r="BV889" s="183"/>
      <c r="BW889" s="183"/>
      <c r="BX889" s="183"/>
      <c r="BY889" s="183"/>
      <c r="BZ889" s="183"/>
      <c r="CA889" s="183"/>
      <c r="CB889" s="183"/>
      <c r="CC889" s="183"/>
      <c r="CD889" s="183"/>
      <c r="CE889" s="183"/>
      <c r="CF889" s="183"/>
      <c r="CG889" s="183"/>
      <c r="CH889" s="183"/>
      <c r="CI889" s="183"/>
      <c r="CJ889" s="183"/>
      <c r="CK889" s="183"/>
      <c r="CL889" s="183"/>
      <c r="CM889" s="183"/>
      <c r="CN889" s="183"/>
      <c r="CO889" s="183"/>
      <c r="CP889" s="183"/>
      <c r="CQ889" s="183"/>
      <c r="CR889" s="183"/>
      <c r="CS889" s="183"/>
      <c r="CT889" s="183"/>
      <c r="CU889" s="183"/>
      <c r="CV889" s="183"/>
      <c r="CW889" s="183"/>
      <c r="CX889" s="183"/>
      <c r="CY889" s="183"/>
      <c r="CZ889" s="183"/>
      <c r="DA889" s="183"/>
      <c r="DB889" s="183"/>
      <c r="DC889" s="183"/>
      <c r="DD889" s="183"/>
      <c r="DE889" s="183"/>
      <c r="DF889" s="183"/>
      <c r="DG889" s="183"/>
      <c r="DH889" s="183"/>
      <c r="DI889" s="183"/>
      <c r="DJ889" s="183"/>
      <c r="DK889" s="183"/>
      <c r="DL889" s="183"/>
      <c r="DM889" s="183"/>
      <c r="DN889" s="183"/>
      <c r="DO889" s="183"/>
      <c r="DP889" s="183"/>
      <c r="DQ889" s="183"/>
      <c r="DR889" s="183"/>
      <c r="DS889" s="183"/>
      <c r="DT889" s="183"/>
      <c r="DU889" s="183"/>
      <c r="DV889" s="183"/>
      <c r="DW889" s="183"/>
      <c r="DX889" s="183"/>
      <c r="DY889" s="183"/>
      <c r="DZ889" s="183"/>
      <c r="EA889" s="183"/>
      <c r="EB889" s="183"/>
      <c r="EC889" s="183"/>
      <c r="ED889" s="183"/>
      <c r="EE889" s="183"/>
      <c r="EF889" s="183"/>
      <c r="EG889" s="183"/>
      <c r="EH889" s="183"/>
      <c r="EI889" s="183"/>
      <c r="EJ889" s="183"/>
      <c r="EK889" s="183"/>
      <c r="EL889" s="183"/>
      <c r="EM889" s="183"/>
      <c r="EN889" s="183"/>
      <c r="EO889" s="183"/>
      <c r="EP889" s="183"/>
      <c r="EQ889" s="183"/>
      <c r="ER889" s="183"/>
      <c r="ES889" s="183"/>
      <c r="ET889" s="183"/>
      <c r="EU889" s="183"/>
      <c r="EV889" s="183"/>
      <c r="EW889" s="183"/>
      <c r="EX889" s="183"/>
      <c r="EY889" s="183"/>
      <c r="EZ889" s="183"/>
      <c r="FA889" s="183"/>
      <c r="FB889" s="183"/>
      <c r="FC889" s="183"/>
      <c r="FD889" s="183"/>
      <c r="FE889" s="183"/>
      <c r="FF889" s="183"/>
      <c r="FG889" s="183"/>
      <c r="FH889" s="183"/>
      <c r="FI889" s="183"/>
      <c r="FJ889" s="183"/>
      <c r="FK889" s="183"/>
      <c r="FL889" s="183"/>
      <c r="FM889" s="183"/>
      <c r="FN889" s="183"/>
      <c r="FO889" s="183"/>
      <c r="FP889" s="183"/>
      <c r="FQ889" s="183"/>
      <c r="FR889" s="183"/>
      <c r="FS889" s="183"/>
      <c r="FT889" s="183"/>
      <c r="FU889" s="183"/>
      <c r="FV889" s="183"/>
      <c r="FW889" s="183"/>
      <c r="FX889" s="183"/>
      <c r="FY889" s="183"/>
      <c r="FZ889" s="183"/>
      <c r="GA889" s="183"/>
      <c r="GB889" s="183"/>
      <c r="GC889" s="183"/>
      <c r="GD889" s="183"/>
      <c r="GE889" s="183"/>
      <c r="GF889" s="183"/>
      <c r="GG889" s="183"/>
      <c r="GH889" s="183"/>
      <c r="GI889" s="183"/>
      <c r="GJ889" s="183"/>
      <c r="GK889" s="183"/>
      <c r="GL889" s="183"/>
      <c r="GM889" s="183"/>
      <c r="GN889" s="183"/>
      <c r="GO889" s="183"/>
      <c r="GP889" s="183"/>
      <c r="GQ889" s="183"/>
      <c r="GR889" s="183"/>
      <c r="GS889" s="183"/>
      <c r="GT889" s="183"/>
      <c r="GU889" s="183"/>
      <c r="GV889" s="183"/>
      <c r="GW889" s="183"/>
      <c r="GX889" s="183"/>
      <c r="GY889" s="183"/>
      <c r="GZ889" s="183"/>
      <c r="HA889" s="183"/>
      <c r="HB889" s="183"/>
      <c r="HC889" s="183"/>
      <c r="HD889" s="183"/>
      <c r="HE889" s="183"/>
      <c r="HF889" s="183"/>
      <c r="HG889" s="183"/>
      <c r="HH889" s="183"/>
      <c r="HI889" s="183"/>
      <c r="HJ889" s="183"/>
      <c r="HK889" s="183"/>
      <c r="HL889" s="183"/>
      <c r="HM889" s="183"/>
      <c r="HN889" s="183"/>
      <c r="HO889" s="183"/>
      <c r="HP889" s="183"/>
      <c r="HQ889" s="183"/>
      <c r="HR889" s="183"/>
      <c r="HS889" s="183"/>
      <c r="HT889" s="183"/>
      <c r="HU889" s="183"/>
      <c r="HV889" s="183"/>
      <c r="HW889" s="183"/>
      <c r="HX889" s="183"/>
      <c r="HY889" s="183"/>
      <c r="HZ889" s="183"/>
      <c r="IA889" s="183"/>
      <c r="IB889" s="183"/>
      <c r="IC889" s="183"/>
      <c r="ID889" s="183"/>
      <c r="IE889" s="183"/>
      <c r="IF889" s="183"/>
      <c r="IG889" s="183"/>
      <c r="IH889" s="183"/>
      <c r="II889" s="183"/>
      <c r="IJ889" s="183"/>
      <c r="IK889" s="183"/>
      <c r="IL889" s="183"/>
      <c r="IM889" s="183"/>
      <c r="IN889" s="183"/>
      <c r="IO889" s="183"/>
      <c r="IP889" s="183"/>
      <c r="IQ889" s="183"/>
      <c r="IR889" s="183"/>
      <c r="IS889" s="183"/>
      <c r="IT889" s="183"/>
      <c r="IU889" s="183"/>
      <c r="IV889" s="183"/>
      <c r="IW889" s="183"/>
      <c r="IX889" s="183"/>
      <c r="IY889" s="183"/>
      <c r="IZ889" s="183"/>
      <c r="JA889" s="183"/>
      <c r="JB889" s="183"/>
      <c r="JC889" s="183"/>
      <c r="JD889" s="183"/>
      <c r="JE889" s="183"/>
      <c r="JF889" s="183"/>
      <c r="JG889" s="183"/>
      <c r="JH889" s="183"/>
      <c r="JI889" s="183"/>
      <c r="JJ889" s="183"/>
      <c r="JK889" s="183"/>
      <c r="JL889" s="183"/>
      <c r="JM889" s="183"/>
      <c r="JN889" s="183"/>
      <c r="JO889" s="183"/>
      <c r="JP889" s="183"/>
      <c r="JQ889" s="183"/>
      <c r="JR889" s="183"/>
      <c r="JS889" s="183"/>
      <c r="JT889" s="183"/>
      <c r="JU889" s="183"/>
      <c r="JV889" s="183"/>
      <c r="JW889" s="183"/>
      <c r="JX889" s="183"/>
      <c r="JY889" s="183"/>
      <c r="JZ889" s="183"/>
      <c r="KA889" s="183"/>
      <c r="KB889" s="183"/>
      <c r="KC889" s="183"/>
      <c r="KD889" s="183"/>
      <c r="KE889" s="183"/>
      <c r="KF889" s="183"/>
      <c r="KG889" s="183"/>
      <c r="KH889" s="183"/>
      <c r="KI889" s="183"/>
      <c r="KJ889" s="183"/>
      <c r="KK889" s="183"/>
      <c r="KL889" s="183"/>
      <c r="KM889" s="183"/>
      <c r="KN889" s="183"/>
      <c r="KO889" s="183"/>
      <c r="KP889" s="183"/>
      <c r="KQ889" s="183"/>
      <c r="KR889" s="183"/>
      <c r="KS889" s="183"/>
      <c r="KT889" s="183"/>
    </row>
    <row r="890" spans="1:306">
      <c r="A890" s="663">
        <v>27393</v>
      </c>
      <c r="B890" s="626" t="s">
        <v>393</v>
      </c>
      <c r="C890" s="620"/>
      <c r="D890" s="620"/>
      <c r="E890" s="620"/>
      <c r="F890" s="620"/>
      <c r="G890" s="611">
        <f t="shared" si="40"/>
        <v>0</v>
      </c>
      <c r="H890" s="183"/>
      <c r="K890" s="183"/>
      <c r="L890" s="183"/>
      <c r="M890" s="183"/>
      <c r="N890" s="183"/>
      <c r="O890" s="183"/>
      <c r="P890" s="183"/>
      <c r="Q890" s="183"/>
      <c r="R890" s="183"/>
      <c r="S890" s="183"/>
      <c r="T890" s="183"/>
      <c r="U890" s="183"/>
      <c r="V890" s="183"/>
      <c r="W890" s="183"/>
      <c r="X890" s="183"/>
      <c r="Y890" s="183"/>
      <c r="Z890" s="183"/>
      <c r="AA890" s="183"/>
      <c r="AB890" s="183"/>
      <c r="AC890" s="183"/>
      <c r="AD890" s="183"/>
      <c r="AE890" s="183"/>
      <c r="AF890" s="183"/>
      <c r="AG890" s="183"/>
      <c r="AH890" s="183"/>
      <c r="AI890" s="183"/>
      <c r="AJ890" s="183"/>
      <c r="AK890" s="183"/>
      <c r="AL890" s="183"/>
      <c r="AM890" s="183"/>
      <c r="AN890" s="183"/>
      <c r="AO890" s="183"/>
      <c r="AP890" s="183"/>
      <c r="AQ890" s="183"/>
      <c r="AR890" s="183"/>
      <c r="AS890" s="183"/>
      <c r="AT890" s="183"/>
      <c r="AU890" s="183"/>
      <c r="AV890" s="183"/>
      <c r="AW890" s="183"/>
      <c r="AX890" s="183"/>
      <c r="AY890" s="183"/>
      <c r="AZ890" s="183"/>
      <c r="BA890" s="183"/>
      <c r="BB890" s="183"/>
      <c r="BC890" s="183"/>
      <c r="BD890" s="183"/>
      <c r="BE890" s="183"/>
      <c r="BF890" s="183"/>
      <c r="BG890" s="183"/>
      <c r="BH890" s="183"/>
      <c r="BI890" s="183"/>
      <c r="BJ890" s="183"/>
      <c r="BK890" s="183"/>
      <c r="BL890" s="183"/>
      <c r="BM890" s="183"/>
      <c r="BN890" s="183"/>
      <c r="BO890" s="183"/>
      <c r="BP890" s="183"/>
      <c r="BQ890" s="183"/>
      <c r="BR890" s="183"/>
      <c r="BS890" s="183"/>
      <c r="BT890" s="183"/>
      <c r="BU890" s="183"/>
      <c r="BV890" s="183"/>
      <c r="BW890" s="183"/>
      <c r="BX890" s="183"/>
      <c r="BY890" s="183"/>
      <c r="BZ890" s="183"/>
      <c r="CA890" s="183"/>
      <c r="CB890" s="183"/>
      <c r="CC890" s="183"/>
      <c r="CD890" s="183"/>
      <c r="CE890" s="183"/>
      <c r="CF890" s="183"/>
      <c r="CG890" s="183"/>
      <c r="CH890" s="183"/>
      <c r="CI890" s="183"/>
      <c r="CJ890" s="183"/>
      <c r="CK890" s="183"/>
      <c r="CL890" s="183"/>
      <c r="CM890" s="183"/>
      <c r="CN890" s="183"/>
      <c r="CO890" s="183"/>
      <c r="CP890" s="183"/>
      <c r="CQ890" s="183"/>
      <c r="CR890" s="183"/>
      <c r="CS890" s="183"/>
      <c r="CT890" s="183"/>
      <c r="CU890" s="183"/>
      <c r="CV890" s="183"/>
      <c r="CW890" s="183"/>
      <c r="CX890" s="183"/>
      <c r="CY890" s="183"/>
      <c r="CZ890" s="183"/>
      <c r="DA890" s="183"/>
      <c r="DB890" s="183"/>
      <c r="DC890" s="183"/>
      <c r="DD890" s="183"/>
      <c r="DE890" s="183"/>
      <c r="DF890" s="183"/>
      <c r="DG890" s="183"/>
      <c r="DH890" s="183"/>
      <c r="DI890" s="183"/>
      <c r="DJ890" s="183"/>
      <c r="DK890" s="183"/>
      <c r="DL890" s="183"/>
      <c r="DM890" s="183"/>
      <c r="DN890" s="183"/>
      <c r="DO890" s="183"/>
      <c r="DP890" s="183"/>
      <c r="DQ890" s="183"/>
      <c r="DR890" s="183"/>
      <c r="DS890" s="183"/>
      <c r="DT890" s="183"/>
      <c r="DU890" s="183"/>
      <c r="DV890" s="183"/>
      <c r="DW890" s="183"/>
      <c r="DX890" s="183"/>
      <c r="DY890" s="183"/>
      <c r="DZ890" s="183"/>
      <c r="EA890" s="183"/>
      <c r="EB890" s="183"/>
      <c r="EC890" s="183"/>
      <c r="ED890" s="183"/>
      <c r="EE890" s="183"/>
      <c r="EF890" s="183"/>
      <c r="EG890" s="183"/>
      <c r="EH890" s="183"/>
      <c r="EI890" s="183"/>
      <c r="EJ890" s="183"/>
      <c r="EK890" s="183"/>
      <c r="EL890" s="183"/>
      <c r="EM890" s="183"/>
      <c r="EN890" s="183"/>
      <c r="EO890" s="183"/>
      <c r="EP890" s="183"/>
      <c r="EQ890" s="183"/>
      <c r="ER890" s="183"/>
      <c r="ES890" s="183"/>
      <c r="ET890" s="183"/>
      <c r="EU890" s="183"/>
      <c r="EV890" s="183"/>
      <c r="EW890" s="183"/>
      <c r="EX890" s="183"/>
      <c r="EY890" s="183"/>
      <c r="EZ890" s="183"/>
      <c r="FA890" s="183"/>
      <c r="FB890" s="183"/>
      <c r="FC890" s="183"/>
      <c r="FD890" s="183"/>
      <c r="FE890" s="183"/>
      <c r="FF890" s="183"/>
      <c r="FG890" s="183"/>
      <c r="FH890" s="183"/>
      <c r="FI890" s="183"/>
      <c r="FJ890" s="183"/>
      <c r="FK890" s="183"/>
      <c r="FL890" s="183"/>
      <c r="FM890" s="183"/>
      <c r="FN890" s="183"/>
      <c r="FO890" s="183"/>
      <c r="FP890" s="183"/>
      <c r="FQ890" s="183"/>
      <c r="FR890" s="183"/>
      <c r="FS890" s="183"/>
      <c r="FT890" s="183"/>
      <c r="FU890" s="183"/>
      <c r="FV890" s="183"/>
      <c r="FW890" s="183"/>
      <c r="FX890" s="183"/>
      <c r="FY890" s="183"/>
      <c r="FZ890" s="183"/>
      <c r="GA890" s="183"/>
      <c r="GB890" s="183"/>
      <c r="GC890" s="183"/>
      <c r="GD890" s="183"/>
      <c r="GE890" s="183"/>
      <c r="GF890" s="183"/>
      <c r="GG890" s="183"/>
      <c r="GH890" s="183"/>
      <c r="GI890" s="183"/>
      <c r="GJ890" s="183"/>
      <c r="GK890" s="183"/>
      <c r="GL890" s="183"/>
      <c r="GM890" s="183"/>
      <c r="GN890" s="183"/>
      <c r="GO890" s="183"/>
      <c r="GP890" s="183"/>
      <c r="GQ890" s="183"/>
      <c r="GR890" s="183"/>
      <c r="GS890" s="183"/>
      <c r="GT890" s="183"/>
      <c r="GU890" s="183"/>
      <c r="GV890" s="183"/>
      <c r="GW890" s="183"/>
      <c r="GX890" s="183"/>
      <c r="GY890" s="183"/>
      <c r="GZ890" s="183"/>
      <c r="HA890" s="183"/>
      <c r="HB890" s="183"/>
      <c r="HC890" s="183"/>
      <c r="HD890" s="183"/>
      <c r="HE890" s="183"/>
      <c r="HF890" s="183"/>
      <c r="HG890" s="183"/>
      <c r="HH890" s="183"/>
      <c r="HI890" s="183"/>
      <c r="HJ890" s="183"/>
      <c r="HK890" s="183"/>
      <c r="HL890" s="183"/>
      <c r="HM890" s="183"/>
      <c r="HN890" s="183"/>
      <c r="HO890" s="183"/>
      <c r="HP890" s="183"/>
      <c r="HQ890" s="183"/>
      <c r="HR890" s="183"/>
      <c r="HS890" s="183"/>
      <c r="HT890" s="183"/>
      <c r="HU890" s="183"/>
      <c r="HV890" s="183"/>
      <c r="HW890" s="183"/>
      <c r="HX890" s="183"/>
      <c r="HY890" s="183"/>
      <c r="HZ890" s="183"/>
      <c r="IA890" s="183"/>
      <c r="IB890" s="183"/>
      <c r="IC890" s="183"/>
      <c r="ID890" s="183"/>
      <c r="IE890" s="183"/>
      <c r="IF890" s="183"/>
      <c r="IG890" s="183"/>
      <c r="IH890" s="183"/>
      <c r="II890" s="183"/>
      <c r="IJ890" s="183"/>
      <c r="IK890" s="183"/>
      <c r="IL890" s="183"/>
      <c r="IM890" s="183"/>
      <c r="IN890" s="183"/>
      <c r="IO890" s="183"/>
      <c r="IP890" s="183"/>
      <c r="IQ890" s="183"/>
      <c r="IR890" s="183"/>
      <c r="IS890" s="183"/>
      <c r="IT890" s="183"/>
      <c r="IU890" s="183"/>
      <c r="IV890" s="183"/>
      <c r="IW890" s="183"/>
      <c r="IX890" s="183"/>
      <c r="IY890" s="183"/>
      <c r="IZ890" s="183"/>
      <c r="JA890" s="183"/>
      <c r="JB890" s="183"/>
      <c r="JC890" s="183"/>
      <c r="JD890" s="183"/>
      <c r="JE890" s="183"/>
      <c r="JF890" s="183"/>
      <c r="JG890" s="183"/>
      <c r="JH890" s="183"/>
      <c r="JI890" s="183"/>
      <c r="JJ890" s="183"/>
      <c r="JK890" s="183"/>
      <c r="JL890" s="183"/>
      <c r="JM890" s="183"/>
      <c r="JN890" s="183"/>
      <c r="JO890" s="183"/>
      <c r="JP890" s="183"/>
      <c r="JQ890" s="183"/>
      <c r="JR890" s="183"/>
      <c r="JS890" s="183"/>
      <c r="JT890" s="183"/>
      <c r="JU890" s="183"/>
      <c r="JV890" s="183"/>
      <c r="JW890" s="183"/>
      <c r="JX890" s="183"/>
      <c r="JY890" s="183"/>
      <c r="JZ890" s="183"/>
      <c r="KA890" s="183"/>
      <c r="KB890" s="183"/>
      <c r="KC890" s="183"/>
      <c r="KD890" s="183"/>
      <c r="KE890" s="183"/>
      <c r="KF890" s="183"/>
      <c r="KG890" s="183"/>
      <c r="KH890" s="183"/>
      <c r="KI890" s="183"/>
      <c r="KJ890" s="183"/>
      <c r="KK890" s="183"/>
      <c r="KL890" s="183"/>
      <c r="KM890" s="183"/>
      <c r="KN890" s="183"/>
      <c r="KO890" s="183"/>
      <c r="KP890" s="183"/>
      <c r="KQ890" s="183"/>
      <c r="KR890" s="183"/>
      <c r="KS890" s="183"/>
      <c r="KT890" s="183"/>
    </row>
    <row r="891" spans="1:306">
      <c r="A891" s="663">
        <v>27394</v>
      </c>
      <c r="B891" s="626" t="s">
        <v>394</v>
      </c>
      <c r="C891" s="620"/>
      <c r="D891" s="620"/>
      <c r="E891" s="620"/>
      <c r="F891" s="620"/>
      <c r="G891" s="611">
        <f t="shared" si="40"/>
        <v>0</v>
      </c>
      <c r="H891" s="183"/>
      <c r="K891" s="183"/>
      <c r="L891" s="183"/>
      <c r="M891" s="183"/>
      <c r="N891" s="183"/>
      <c r="O891" s="183"/>
      <c r="P891" s="183"/>
      <c r="Q891" s="183"/>
      <c r="R891" s="183"/>
      <c r="S891" s="183"/>
      <c r="T891" s="183"/>
      <c r="U891" s="183"/>
      <c r="V891" s="183"/>
      <c r="W891" s="183"/>
      <c r="X891" s="183"/>
      <c r="Y891" s="183"/>
      <c r="Z891" s="183"/>
      <c r="AA891" s="183"/>
      <c r="AB891" s="183"/>
      <c r="AC891" s="183"/>
      <c r="AD891" s="183"/>
      <c r="AE891" s="183"/>
      <c r="AF891" s="183"/>
      <c r="AG891" s="183"/>
      <c r="AH891" s="183"/>
      <c r="AI891" s="183"/>
      <c r="AJ891" s="183"/>
      <c r="AK891" s="183"/>
      <c r="AL891" s="183"/>
      <c r="AM891" s="183"/>
      <c r="AN891" s="183"/>
      <c r="AO891" s="183"/>
      <c r="AP891" s="183"/>
      <c r="AQ891" s="183"/>
      <c r="AR891" s="183"/>
      <c r="AS891" s="183"/>
      <c r="AT891" s="183"/>
      <c r="AU891" s="183"/>
      <c r="AV891" s="183"/>
      <c r="AW891" s="183"/>
      <c r="AX891" s="183"/>
      <c r="AY891" s="183"/>
      <c r="AZ891" s="183"/>
      <c r="BA891" s="183"/>
      <c r="BB891" s="183"/>
      <c r="BC891" s="183"/>
      <c r="BD891" s="183"/>
      <c r="BE891" s="183"/>
      <c r="BF891" s="183"/>
      <c r="BG891" s="183"/>
      <c r="BH891" s="183"/>
      <c r="BI891" s="183"/>
      <c r="BJ891" s="183"/>
      <c r="BK891" s="183"/>
      <c r="BL891" s="183"/>
      <c r="BM891" s="183"/>
      <c r="BN891" s="183"/>
      <c r="BO891" s="183"/>
      <c r="BP891" s="183"/>
      <c r="BQ891" s="183"/>
      <c r="BR891" s="183"/>
      <c r="BS891" s="183"/>
      <c r="BT891" s="183"/>
      <c r="BU891" s="183"/>
      <c r="BV891" s="183"/>
      <c r="BW891" s="183"/>
      <c r="BX891" s="183"/>
      <c r="BY891" s="183"/>
      <c r="BZ891" s="183"/>
      <c r="CA891" s="183"/>
      <c r="CB891" s="183"/>
      <c r="CC891" s="183"/>
      <c r="CD891" s="183"/>
      <c r="CE891" s="183"/>
      <c r="CF891" s="183"/>
      <c r="CG891" s="183"/>
      <c r="CH891" s="183"/>
      <c r="CI891" s="183"/>
      <c r="CJ891" s="183"/>
      <c r="CK891" s="183"/>
      <c r="CL891" s="183"/>
      <c r="CM891" s="183"/>
      <c r="CN891" s="183"/>
      <c r="CO891" s="183"/>
      <c r="CP891" s="183"/>
      <c r="CQ891" s="183"/>
      <c r="CR891" s="183"/>
      <c r="CS891" s="183"/>
      <c r="CT891" s="183"/>
      <c r="CU891" s="183"/>
      <c r="CV891" s="183"/>
      <c r="CW891" s="183"/>
      <c r="CX891" s="183"/>
      <c r="CY891" s="183"/>
      <c r="CZ891" s="183"/>
      <c r="DA891" s="183"/>
      <c r="DB891" s="183"/>
      <c r="DC891" s="183"/>
      <c r="DD891" s="183"/>
      <c r="DE891" s="183"/>
      <c r="DF891" s="183"/>
      <c r="DG891" s="183"/>
      <c r="DH891" s="183"/>
      <c r="DI891" s="183"/>
      <c r="DJ891" s="183"/>
      <c r="DK891" s="183"/>
      <c r="DL891" s="183"/>
      <c r="DM891" s="183"/>
      <c r="DN891" s="183"/>
      <c r="DO891" s="183"/>
      <c r="DP891" s="183"/>
      <c r="DQ891" s="183"/>
      <c r="DR891" s="183"/>
      <c r="DS891" s="183"/>
      <c r="DT891" s="183"/>
      <c r="DU891" s="183"/>
      <c r="DV891" s="183"/>
      <c r="DW891" s="183"/>
      <c r="DX891" s="183"/>
      <c r="DY891" s="183"/>
      <c r="DZ891" s="183"/>
      <c r="EA891" s="183"/>
      <c r="EB891" s="183"/>
      <c r="EC891" s="183"/>
      <c r="ED891" s="183"/>
      <c r="EE891" s="183"/>
      <c r="EF891" s="183"/>
      <c r="EG891" s="183"/>
      <c r="EH891" s="183"/>
      <c r="EI891" s="183"/>
      <c r="EJ891" s="183"/>
      <c r="EK891" s="183"/>
      <c r="EL891" s="183"/>
      <c r="EM891" s="183"/>
      <c r="EN891" s="183"/>
      <c r="EO891" s="183"/>
      <c r="EP891" s="183"/>
      <c r="EQ891" s="183"/>
      <c r="ER891" s="183"/>
      <c r="ES891" s="183"/>
      <c r="ET891" s="183"/>
      <c r="EU891" s="183"/>
      <c r="EV891" s="183"/>
      <c r="EW891" s="183"/>
      <c r="EX891" s="183"/>
      <c r="EY891" s="183"/>
      <c r="EZ891" s="183"/>
      <c r="FA891" s="183"/>
      <c r="FB891" s="183"/>
      <c r="FC891" s="183"/>
      <c r="FD891" s="183"/>
      <c r="FE891" s="183"/>
      <c r="FF891" s="183"/>
      <c r="FG891" s="183"/>
      <c r="FH891" s="183"/>
      <c r="FI891" s="183"/>
      <c r="FJ891" s="183"/>
      <c r="FK891" s="183"/>
      <c r="FL891" s="183"/>
      <c r="FM891" s="183"/>
      <c r="FN891" s="183"/>
      <c r="FO891" s="183"/>
      <c r="FP891" s="183"/>
      <c r="FQ891" s="183"/>
      <c r="FR891" s="183"/>
      <c r="FS891" s="183"/>
      <c r="FT891" s="183"/>
      <c r="FU891" s="183"/>
      <c r="FV891" s="183"/>
      <c r="FW891" s="183"/>
      <c r="FX891" s="183"/>
      <c r="FY891" s="183"/>
      <c r="FZ891" s="183"/>
      <c r="GA891" s="183"/>
      <c r="GB891" s="183"/>
      <c r="GC891" s="183"/>
      <c r="GD891" s="183"/>
      <c r="GE891" s="183"/>
      <c r="GF891" s="183"/>
      <c r="GG891" s="183"/>
      <c r="GH891" s="183"/>
      <c r="GI891" s="183"/>
      <c r="GJ891" s="183"/>
      <c r="GK891" s="183"/>
      <c r="GL891" s="183"/>
      <c r="GM891" s="183"/>
      <c r="GN891" s="183"/>
      <c r="GO891" s="183"/>
      <c r="GP891" s="183"/>
      <c r="GQ891" s="183"/>
      <c r="GR891" s="183"/>
      <c r="GS891" s="183"/>
      <c r="GT891" s="183"/>
      <c r="GU891" s="183"/>
      <c r="GV891" s="183"/>
      <c r="GW891" s="183"/>
      <c r="GX891" s="183"/>
      <c r="GY891" s="183"/>
      <c r="GZ891" s="183"/>
      <c r="HA891" s="183"/>
      <c r="HB891" s="183"/>
      <c r="HC891" s="183"/>
      <c r="HD891" s="183"/>
      <c r="HE891" s="183"/>
      <c r="HF891" s="183"/>
      <c r="HG891" s="183"/>
      <c r="HH891" s="183"/>
      <c r="HI891" s="183"/>
      <c r="HJ891" s="183"/>
      <c r="HK891" s="183"/>
      <c r="HL891" s="183"/>
      <c r="HM891" s="183"/>
      <c r="HN891" s="183"/>
      <c r="HO891" s="183"/>
      <c r="HP891" s="183"/>
      <c r="HQ891" s="183"/>
      <c r="HR891" s="183"/>
      <c r="HS891" s="183"/>
      <c r="HT891" s="183"/>
      <c r="HU891" s="183"/>
      <c r="HV891" s="183"/>
      <c r="HW891" s="183"/>
      <c r="HX891" s="183"/>
      <c r="HY891" s="183"/>
      <c r="HZ891" s="183"/>
      <c r="IA891" s="183"/>
      <c r="IB891" s="183"/>
      <c r="IC891" s="183"/>
      <c r="ID891" s="183"/>
      <c r="IE891" s="183"/>
      <c r="IF891" s="183"/>
      <c r="IG891" s="183"/>
      <c r="IH891" s="183"/>
      <c r="II891" s="183"/>
      <c r="IJ891" s="183"/>
      <c r="IK891" s="183"/>
      <c r="IL891" s="183"/>
      <c r="IM891" s="183"/>
      <c r="IN891" s="183"/>
      <c r="IO891" s="183"/>
      <c r="IP891" s="183"/>
      <c r="IQ891" s="183"/>
      <c r="IR891" s="183"/>
      <c r="IS891" s="183"/>
      <c r="IT891" s="183"/>
      <c r="IU891" s="183"/>
      <c r="IV891" s="183"/>
      <c r="IW891" s="183"/>
      <c r="IX891" s="183"/>
      <c r="IY891" s="183"/>
      <c r="IZ891" s="183"/>
      <c r="JA891" s="183"/>
      <c r="JB891" s="183"/>
      <c r="JC891" s="183"/>
      <c r="JD891" s="183"/>
      <c r="JE891" s="183"/>
      <c r="JF891" s="183"/>
      <c r="JG891" s="183"/>
      <c r="JH891" s="183"/>
      <c r="JI891" s="183"/>
      <c r="JJ891" s="183"/>
      <c r="JK891" s="183"/>
      <c r="JL891" s="183"/>
      <c r="JM891" s="183"/>
      <c r="JN891" s="183"/>
      <c r="JO891" s="183"/>
      <c r="JP891" s="183"/>
      <c r="JQ891" s="183"/>
      <c r="JR891" s="183"/>
      <c r="JS891" s="183"/>
      <c r="JT891" s="183"/>
      <c r="JU891" s="183"/>
      <c r="JV891" s="183"/>
      <c r="JW891" s="183"/>
      <c r="JX891" s="183"/>
      <c r="JY891" s="183"/>
      <c r="JZ891" s="183"/>
      <c r="KA891" s="183"/>
      <c r="KB891" s="183"/>
      <c r="KC891" s="183"/>
      <c r="KD891" s="183"/>
      <c r="KE891" s="183"/>
      <c r="KF891" s="183"/>
      <c r="KG891" s="183"/>
      <c r="KH891" s="183"/>
      <c r="KI891" s="183"/>
      <c r="KJ891" s="183"/>
      <c r="KK891" s="183"/>
      <c r="KL891" s="183"/>
      <c r="KM891" s="183"/>
      <c r="KN891" s="183"/>
      <c r="KO891" s="183"/>
      <c r="KP891" s="183"/>
      <c r="KQ891" s="183"/>
      <c r="KR891" s="183"/>
      <c r="KS891" s="183"/>
      <c r="KT891" s="183"/>
    </row>
    <row r="892" spans="1:306">
      <c r="A892" s="663">
        <v>27397</v>
      </c>
      <c r="B892" s="626" t="s">
        <v>395</v>
      </c>
      <c r="C892" s="620"/>
      <c r="D892" s="620"/>
      <c r="E892" s="620"/>
      <c r="F892" s="620"/>
      <c r="G892" s="611">
        <f t="shared" si="40"/>
        <v>0</v>
      </c>
      <c r="H892" s="183"/>
      <c r="K892" s="183"/>
      <c r="L892" s="183"/>
      <c r="M892" s="183"/>
      <c r="N892" s="183"/>
      <c r="O892" s="183"/>
      <c r="P892" s="183"/>
      <c r="Q892" s="183"/>
      <c r="R892" s="183"/>
      <c r="S892" s="183"/>
      <c r="T892" s="183"/>
      <c r="U892" s="183"/>
      <c r="V892" s="183"/>
      <c r="W892" s="183"/>
      <c r="X892" s="183"/>
      <c r="Y892" s="183"/>
      <c r="Z892" s="183"/>
      <c r="AA892" s="183"/>
      <c r="AB892" s="183"/>
      <c r="AC892" s="183"/>
      <c r="AD892" s="183"/>
      <c r="AE892" s="183"/>
      <c r="AF892" s="183"/>
      <c r="AG892" s="183"/>
      <c r="AH892" s="183"/>
      <c r="AI892" s="183"/>
      <c r="AJ892" s="183"/>
      <c r="AK892" s="183"/>
      <c r="AL892" s="183"/>
      <c r="AM892" s="183"/>
      <c r="AN892" s="183"/>
      <c r="AO892" s="183"/>
      <c r="AP892" s="183"/>
      <c r="AQ892" s="183"/>
      <c r="AR892" s="183"/>
      <c r="AS892" s="183"/>
      <c r="AT892" s="183"/>
      <c r="AU892" s="183"/>
      <c r="AV892" s="183"/>
      <c r="AW892" s="183"/>
      <c r="AX892" s="183"/>
      <c r="AY892" s="183"/>
      <c r="AZ892" s="183"/>
      <c r="BA892" s="183"/>
      <c r="BB892" s="183"/>
      <c r="BC892" s="183"/>
      <c r="BD892" s="183"/>
      <c r="BE892" s="183"/>
      <c r="BF892" s="183"/>
      <c r="BG892" s="183"/>
      <c r="BH892" s="183"/>
      <c r="BI892" s="183"/>
      <c r="BJ892" s="183"/>
      <c r="BK892" s="183"/>
      <c r="BL892" s="183"/>
      <c r="BM892" s="183"/>
      <c r="BN892" s="183"/>
      <c r="BO892" s="183"/>
      <c r="BP892" s="183"/>
      <c r="BQ892" s="183"/>
      <c r="BR892" s="183"/>
      <c r="BS892" s="183"/>
      <c r="BT892" s="183"/>
      <c r="BU892" s="183"/>
      <c r="BV892" s="183"/>
      <c r="BW892" s="183"/>
      <c r="BX892" s="183"/>
      <c r="BY892" s="183"/>
      <c r="BZ892" s="183"/>
      <c r="CA892" s="183"/>
      <c r="CB892" s="183"/>
      <c r="CC892" s="183"/>
      <c r="CD892" s="183"/>
      <c r="CE892" s="183"/>
      <c r="CF892" s="183"/>
      <c r="CG892" s="183"/>
      <c r="CH892" s="183"/>
      <c r="CI892" s="183"/>
      <c r="CJ892" s="183"/>
      <c r="CK892" s="183"/>
      <c r="CL892" s="183"/>
      <c r="CM892" s="183"/>
      <c r="CN892" s="183"/>
      <c r="CO892" s="183"/>
      <c r="CP892" s="183"/>
      <c r="CQ892" s="183"/>
      <c r="CR892" s="183"/>
      <c r="CS892" s="183"/>
      <c r="CT892" s="183"/>
      <c r="CU892" s="183"/>
      <c r="CV892" s="183"/>
      <c r="CW892" s="183"/>
      <c r="CX892" s="183"/>
      <c r="CY892" s="183"/>
      <c r="CZ892" s="183"/>
      <c r="DA892" s="183"/>
      <c r="DB892" s="183"/>
      <c r="DC892" s="183"/>
      <c r="DD892" s="183"/>
      <c r="DE892" s="183"/>
      <c r="DF892" s="183"/>
      <c r="DG892" s="183"/>
      <c r="DH892" s="183"/>
      <c r="DI892" s="183"/>
      <c r="DJ892" s="183"/>
      <c r="DK892" s="183"/>
      <c r="DL892" s="183"/>
      <c r="DM892" s="183"/>
      <c r="DN892" s="183"/>
      <c r="DO892" s="183"/>
      <c r="DP892" s="183"/>
      <c r="DQ892" s="183"/>
      <c r="DR892" s="183"/>
      <c r="DS892" s="183"/>
      <c r="DT892" s="183"/>
      <c r="DU892" s="183"/>
      <c r="DV892" s="183"/>
      <c r="DW892" s="183"/>
      <c r="DX892" s="183"/>
      <c r="DY892" s="183"/>
      <c r="DZ892" s="183"/>
      <c r="EA892" s="183"/>
      <c r="EB892" s="183"/>
      <c r="EC892" s="183"/>
      <c r="ED892" s="183"/>
      <c r="EE892" s="183"/>
      <c r="EF892" s="183"/>
      <c r="EG892" s="183"/>
      <c r="EH892" s="183"/>
      <c r="EI892" s="183"/>
      <c r="EJ892" s="183"/>
      <c r="EK892" s="183"/>
      <c r="EL892" s="183"/>
      <c r="EM892" s="183"/>
      <c r="EN892" s="183"/>
      <c r="EO892" s="183"/>
      <c r="EP892" s="183"/>
      <c r="EQ892" s="183"/>
      <c r="ER892" s="183"/>
      <c r="ES892" s="183"/>
      <c r="ET892" s="183"/>
      <c r="EU892" s="183"/>
      <c r="EV892" s="183"/>
      <c r="EW892" s="183"/>
      <c r="EX892" s="183"/>
      <c r="EY892" s="183"/>
      <c r="EZ892" s="183"/>
      <c r="FA892" s="183"/>
      <c r="FB892" s="183"/>
      <c r="FC892" s="183"/>
      <c r="FD892" s="183"/>
      <c r="FE892" s="183"/>
      <c r="FF892" s="183"/>
      <c r="FG892" s="183"/>
      <c r="FH892" s="183"/>
      <c r="FI892" s="183"/>
      <c r="FJ892" s="183"/>
      <c r="FK892" s="183"/>
      <c r="FL892" s="183"/>
      <c r="FM892" s="183"/>
      <c r="FN892" s="183"/>
      <c r="FO892" s="183"/>
      <c r="FP892" s="183"/>
      <c r="FQ892" s="183"/>
      <c r="FR892" s="183"/>
      <c r="FS892" s="183"/>
      <c r="FT892" s="183"/>
      <c r="FU892" s="183"/>
      <c r="FV892" s="183"/>
      <c r="FW892" s="183"/>
      <c r="FX892" s="183"/>
      <c r="FY892" s="183"/>
      <c r="FZ892" s="183"/>
      <c r="GA892" s="183"/>
      <c r="GB892" s="183"/>
      <c r="GC892" s="183"/>
      <c r="GD892" s="183"/>
      <c r="GE892" s="183"/>
      <c r="GF892" s="183"/>
      <c r="GG892" s="183"/>
      <c r="GH892" s="183"/>
      <c r="GI892" s="183"/>
      <c r="GJ892" s="183"/>
      <c r="GK892" s="183"/>
      <c r="GL892" s="183"/>
      <c r="GM892" s="183"/>
      <c r="GN892" s="183"/>
      <c r="GO892" s="183"/>
      <c r="GP892" s="183"/>
      <c r="GQ892" s="183"/>
      <c r="GR892" s="183"/>
      <c r="GS892" s="183"/>
      <c r="GT892" s="183"/>
      <c r="GU892" s="183"/>
      <c r="GV892" s="183"/>
      <c r="GW892" s="183"/>
      <c r="GX892" s="183"/>
      <c r="GY892" s="183"/>
      <c r="GZ892" s="183"/>
      <c r="HA892" s="183"/>
      <c r="HB892" s="183"/>
      <c r="HC892" s="183"/>
      <c r="HD892" s="183"/>
      <c r="HE892" s="183"/>
      <c r="HF892" s="183"/>
      <c r="HG892" s="183"/>
      <c r="HH892" s="183"/>
      <c r="HI892" s="183"/>
      <c r="HJ892" s="183"/>
      <c r="HK892" s="183"/>
      <c r="HL892" s="183"/>
      <c r="HM892" s="183"/>
      <c r="HN892" s="183"/>
      <c r="HO892" s="183"/>
      <c r="HP892" s="183"/>
      <c r="HQ892" s="183"/>
      <c r="HR892" s="183"/>
      <c r="HS892" s="183"/>
      <c r="HT892" s="183"/>
      <c r="HU892" s="183"/>
      <c r="HV892" s="183"/>
      <c r="HW892" s="183"/>
      <c r="HX892" s="183"/>
      <c r="HY892" s="183"/>
      <c r="HZ892" s="183"/>
      <c r="IA892" s="183"/>
      <c r="IB892" s="183"/>
      <c r="IC892" s="183"/>
      <c r="ID892" s="183"/>
      <c r="IE892" s="183"/>
      <c r="IF892" s="183"/>
      <c r="IG892" s="183"/>
      <c r="IH892" s="183"/>
      <c r="II892" s="183"/>
      <c r="IJ892" s="183"/>
      <c r="IK892" s="183"/>
      <c r="IL892" s="183"/>
      <c r="IM892" s="183"/>
      <c r="IN892" s="183"/>
      <c r="IO892" s="183"/>
      <c r="IP892" s="183"/>
      <c r="IQ892" s="183"/>
      <c r="IR892" s="183"/>
      <c r="IS892" s="183"/>
      <c r="IT892" s="183"/>
      <c r="IU892" s="183"/>
      <c r="IV892" s="183"/>
      <c r="IW892" s="183"/>
      <c r="IX892" s="183"/>
      <c r="IY892" s="183"/>
      <c r="IZ892" s="183"/>
      <c r="JA892" s="183"/>
      <c r="JB892" s="183"/>
      <c r="JC892" s="183"/>
      <c r="JD892" s="183"/>
      <c r="JE892" s="183"/>
      <c r="JF892" s="183"/>
      <c r="JG892" s="183"/>
      <c r="JH892" s="183"/>
      <c r="JI892" s="183"/>
      <c r="JJ892" s="183"/>
      <c r="JK892" s="183"/>
      <c r="JL892" s="183"/>
      <c r="JM892" s="183"/>
      <c r="JN892" s="183"/>
      <c r="JO892" s="183"/>
      <c r="JP892" s="183"/>
      <c r="JQ892" s="183"/>
      <c r="JR892" s="183"/>
      <c r="JS892" s="183"/>
      <c r="JT892" s="183"/>
      <c r="JU892" s="183"/>
      <c r="JV892" s="183"/>
      <c r="JW892" s="183"/>
      <c r="JX892" s="183"/>
      <c r="JY892" s="183"/>
      <c r="JZ892" s="183"/>
      <c r="KA892" s="183"/>
      <c r="KB892" s="183"/>
      <c r="KC892" s="183"/>
      <c r="KD892" s="183"/>
      <c r="KE892" s="183"/>
      <c r="KF892" s="183"/>
      <c r="KG892" s="183"/>
      <c r="KH892" s="183"/>
      <c r="KI892" s="183"/>
      <c r="KJ892" s="183"/>
      <c r="KK892" s="183"/>
      <c r="KL892" s="183"/>
      <c r="KM892" s="183"/>
      <c r="KN892" s="183"/>
      <c r="KO892" s="183"/>
      <c r="KP892" s="183"/>
      <c r="KQ892" s="183"/>
      <c r="KR892" s="183"/>
      <c r="KS892" s="183"/>
      <c r="KT892" s="183"/>
    </row>
    <row r="893" spans="1:306">
      <c r="A893" s="612">
        <v>274</v>
      </c>
      <c r="B893" s="667" t="s">
        <v>398</v>
      </c>
      <c r="C893" s="611">
        <f>C894+C906</f>
        <v>0</v>
      </c>
      <c r="D893" s="611">
        <f>D894+D906</f>
        <v>0</v>
      </c>
      <c r="E893" s="611">
        <f>E894+E906</f>
        <v>0</v>
      </c>
      <c r="F893" s="611">
        <f>F894+F906</f>
        <v>0</v>
      </c>
      <c r="G893" s="611">
        <f t="shared" si="40"/>
        <v>0</v>
      </c>
      <c r="H893" s="183"/>
      <c r="K893" s="183"/>
      <c r="L893" s="183"/>
      <c r="M893" s="183"/>
      <c r="N893" s="183"/>
      <c r="O893" s="183"/>
      <c r="P893" s="183"/>
      <c r="Q893" s="183"/>
      <c r="R893" s="183"/>
      <c r="S893" s="183"/>
      <c r="T893" s="183"/>
      <c r="U893" s="183"/>
      <c r="V893" s="183"/>
      <c r="W893" s="183"/>
      <c r="X893" s="183"/>
      <c r="Y893" s="183"/>
      <c r="Z893" s="183"/>
      <c r="AA893" s="183"/>
      <c r="AB893" s="183"/>
      <c r="AC893" s="183"/>
      <c r="AD893" s="183"/>
      <c r="AE893" s="183"/>
      <c r="AF893" s="183"/>
      <c r="AG893" s="183"/>
      <c r="AH893" s="183"/>
      <c r="AI893" s="183"/>
      <c r="AJ893" s="183"/>
      <c r="AK893" s="183"/>
      <c r="AL893" s="183"/>
      <c r="AM893" s="183"/>
      <c r="AN893" s="183"/>
      <c r="AO893" s="183"/>
      <c r="AP893" s="183"/>
      <c r="AQ893" s="183"/>
      <c r="AR893" s="183"/>
      <c r="AS893" s="183"/>
      <c r="AT893" s="183"/>
      <c r="AU893" s="183"/>
      <c r="AV893" s="183"/>
      <c r="AW893" s="183"/>
      <c r="AX893" s="183"/>
      <c r="AY893" s="183"/>
      <c r="AZ893" s="183"/>
      <c r="BA893" s="183"/>
      <c r="BB893" s="183"/>
      <c r="BC893" s="183"/>
      <c r="BD893" s="183"/>
      <c r="BE893" s="183"/>
      <c r="BF893" s="183"/>
      <c r="BG893" s="183"/>
      <c r="BH893" s="183"/>
      <c r="BI893" s="183"/>
      <c r="BJ893" s="183"/>
      <c r="BK893" s="183"/>
      <c r="BL893" s="183"/>
      <c r="BM893" s="183"/>
      <c r="BN893" s="183"/>
      <c r="BO893" s="183"/>
      <c r="BP893" s="183"/>
      <c r="BQ893" s="183"/>
      <c r="BR893" s="183"/>
      <c r="BS893" s="183"/>
      <c r="BT893" s="183"/>
      <c r="BU893" s="183"/>
      <c r="BV893" s="183"/>
      <c r="BW893" s="183"/>
      <c r="BX893" s="183"/>
      <c r="BY893" s="183"/>
      <c r="BZ893" s="183"/>
      <c r="CA893" s="183"/>
      <c r="CB893" s="183"/>
      <c r="CC893" s="183"/>
      <c r="CD893" s="183"/>
      <c r="CE893" s="183"/>
      <c r="CF893" s="183"/>
      <c r="CG893" s="183"/>
      <c r="CH893" s="183"/>
      <c r="CI893" s="183"/>
      <c r="CJ893" s="183"/>
      <c r="CK893" s="183"/>
      <c r="CL893" s="183"/>
      <c r="CM893" s="183"/>
      <c r="CN893" s="183"/>
      <c r="CO893" s="183"/>
      <c r="CP893" s="183"/>
      <c r="CQ893" s="183"/>
      <c r="CR893" s="183"/>
      <c r="CS893" s="183"/>
      <c r="CT893" s="183"/>
      <c r="CU893" s="183"/>
      <c r="CV893" s="183"/>
      <c r="CW893" s="183"/>
      <c r="CX893" s="183"/>
      <c r="CY893" s="183"/>
      <c r="CZ893" s="183"/>
      <c r="DA893" s="183"/>
      <c r="DB893" s="183"/>
      <c r="DC893" s="183"/>
      <c r="DD893" s="183"/>
      <c r="DE893" s="183"/>
      <c r="DF893" s="183"/>
      <c r="DG893" s="183"/>
      <c r="DH893" s="183"/>
      <c r="DI893" s="183"/>
      <c r="DJ893" s="183"/>
      <c r="DK893" s="183"/>
      <c r="DL893" s="183"/>
      <c r="DM893" s="183"/>
      <c r="DN893" s="183"/>
      <c r="DO893" s="183"/>
      <c r="DP893" s="183"/>
      <c r="DQ893" s="183"/>
      <c r="DR893" s="183"/>
      <c r="DS893" s="183"/>
      <c r="DT893" s="183"/>
      <c r="DU893" s="183"/>
      <c r="DV893" s="183"/>
      <c r="DW893" s="183"/>
      <c r="DX893" s="183"/>
      <c r="DY893" s="183"/>
      <c r="DZ893" s="183"/>
      <c r="EA893" s="183"/>
      <c r="EB893" s="183"/>
      <c r="EC893" s="183"/>
      <c r="ED893" s="183"/>
      <c r="EE893" s="183"/>
      <c r="EF893" s="183"/>
      <c r="EG893" s="183"/>
      <c r="EH893" s="183"/>
      <c r="EI893" s="183"/>
      <c r="EJ893" s="183"/>
      <c r="EK893" s="183"/>
      <c r="EL893" s="183"/>
      <c r="EM893" s="183"/>
      <c r="EN893" s="183"/>
      <c r="EO893" s="183"/>
      <c r="EP893" s="183"/>
      <c r="EQ893" s="183"/>
      <c r="ER893" s="183"/>
      <c r="ES893" s="183"/>
      <c r="ET893" s="183"/>
      <c r="EU893" s="183"/>
      <c r="EV893" s="183"/>
      <c r="EW893" s="183"/>
      <c r="EX893" s="183"/>
      <c r="EY893" s="183"/>
      <c r="EZ893" s="183"/>
      <c r="FA893" s="183"/>
      <c r="FB893" s="183"/>
      <c r="FC893" s="183"/>
      <c r="FD893" s="183"/>
      <c r="FE893" s="183"/>
      <c r="FF893" s="183"/>
      <c r="FG893" s="183"/>
      <c r="FH893" s="183"/>
      <c r="FI893" s="183"/>
      <c r="FJ893" s="183"/>
      <c r="FK893" s="183"/>
      <c r="FL893" s="183"/>
      <c r="FM893" s="183"/>
      <c r="FN893" s="183"/>
      <c r="FO893" s="183"/>
      <c r="FP893" s="183"/>
      <c r="FQ893" s="183"/>
      <c r="FR893" s="183"/>
      <c r="FS893" s="183"/>
      <c r="FT893" s="183"/>
      <c r="FU893" s="183"/>
      <c r="FV893" s="183"/>
      <c r="FW893" s="183"/>
      <c r="FX893" s="183"/>
      <c r="FY893" s="183"/>
      <c r="FZ893" s="183"/>
      <c r="GA893" s="183"/>
      <c r="GB893" s="183"/>
      <c r="GC893" s="183"/>
      <c r="GD893" s="183"/>
      <c r="GE893" s="183"/>
      <c r="GF893" s="183"/>
      <c r="GG893" s="183"/>
      <c r="GH893" s="183"/>
      <c r="GI893" s="183"/>
      <c r="GJ893" s="183"/>
      <c r="GK893" s="183"/>
      <c r="GL893" s="183"/>
      <c r="GM893" s="183"/>
      <c r="GN893" s="183"/>
      <c r="GO893" s="183"/>
      <c r="GP893" s="183"/>
      <c r="GQ893" s="183"/>
      <c r="GR893" s="183"/>
      <c r="GS893" s="183"/>
      <c r="GT893" s="183"/>
      <c r="GU893" s="183"/>
      <c r="GV893" s="183"/>
      <c r="GW893" s="183"/>
      <c r="GX893" s="183"/>
      <c r="GY893" s="183"/>
      <c r="GZ893" s="183"/>
      <c r="HA893" s="183"/>
      <c r="HB893" s="183"/>
      <c r="HC893" s="183"/>
      <c r="HD893" s="183"/>
      <c r="HE893" s="183"/>
      <c r="HF893" s="183"/>
      <c r="HG893" s="183"/>
      <c r="HH893" s="183"/>
      <c r="HI893" s="183"/>
      <c r="HJ893" s="183"/>
      <c r="HK893" s="183"/>
      <c r="HL893" s="183"/>
      <c r="HM893" s="183"/>
      <c r="HN893" s="183"/>
      <c r="HO893" s="183"/>
      <c r="HP893" s="183"/>
      <c r="HQ893" s="183"/>
      <c r="HR893" s="183"/>
      <c r="HS893" s="183"/>
      <c r="HT893" s="183"/>
      <c r="HU893" s="183"/>
      <c r="HV893" s="183"/>
      <c r="HW893" s="183"/>
      <c r="HX893" s="183"/>
      <c r="HY893" s="183"/>
      <c r="HZ893" s="183"/>
      <c r="IA893" s="183"/>
      <c r="IB893" s="183"/>
      <c r="IC893" s="183"/>
      <c r="ID893" s="183"/>
      <c r="IE893" s="183"/>
      <c r="IF893" s="183"/>
      <c r="IG893" s="183"/>
      <c r="IH893" s="183"/>
      <c r="II893" s="183"/>
      <c r="IJ893" s="183"/>
      <c r="IK893" s="183"/>
      <c r="IL893" s="183"/>
      <c r="IM893" s="183"/>
      <c r="IN893" s="183"/>
      <c r="IO893" s="183"/>
      <c r="IP893" s="183"/>
      <c r="IQ893" s="183"/>
      <c r="IR893" s="183"/>
      <c r="IS893" s="183"/>
      <c r="IT893" s="183"/>
      <c r="IU893" s="183"/>
      <c r="IV893" s="183"/>
      <c r="IW893" s="183"/>
      <c r="IX893" s="183"/>
      <c r="IY893" s="183"/>
      <c r="IZ893" s="183"/>
      <c r="JA893" s="183"/>
      <c r="JB893" s="183"/>
      <c r="JC893" s="183"/>
      <c r="JD893" s="183"/>
      <c r="JE893" s="183"/>
      <c r="JF893" s="183"/>
      <c r="JG893" s="183"/>
      <c r="JH893" s="183"/>
      <c r="JI893" s="183"/>
      <c r="JJ893" s="183"/>
      <c r="JK893" s="183"/>
      <c r="JL893" s="183"/>
      <c r="JM893" s="183"/>
      <c r="JN893" s="183"/>
      <c r="JO893" s="183"/>
      <c r="JP893" s="183"/>
      <c r="JQ893" s="183"/>
      <c r="JR893" s="183"/>
      <c r="JS893" s="183"/>
      <c r="JT893" s="183"/>
      <c r="JU893" s="183"/>
      <c r="JV893" s="183"/>
      <c r="JW893" s="183"/>
      <c r="JX893" s="183"/>
      <c r="JY893" s="183"/>
      <c r="JZ893" s="183"/>
      <c r="KA893" s="183"/>
      <c r="KB893" s="183"/>
      <c r="KC893" s="183"/>
      <c r="KD893" s="183"/>
      <c r="KE893" s="183"/>
      <c r="KF893" s="183"/>
      <c r="KG893" s="183"/>
      <c r="KH893" s="183"/>
      <c r="KI893" s="183"/>
      <c r="KJ893" s="183"/>
      <c r="KK893" s="183"/>
      <c r="KL893" s="183"/>
      <c r="KM893" s="183"/>
      <c r="KN893" s="183"/>
      <c r="KO893" s="183"/>
      <c r="KP893" s="183"/>
      <c r="KQ893" s="183"/>
      <c r="KR893" s="183"/>
      <c r="KS893" s="183"/>
      <c r="KT893" s="183"/>
    </row>
    <row r="894" spans="1:306">
      <c r="A894" s="628">
        <v>2741</v>
      </c>
      <c r="B894" s="668" t="s">
        <v>399</v>
      </c>
      <c r="C894" s="611">
        <f>SUM(C895:C900)</f>
        <v>0</v>
      </c>
      <c r="D894" s="611">
        <f>SUM(D895:D900)</f>
        <v>0</v>
      </c>
      <c r="E894" s="611">
        <f>SUM(E895:E900)</f>
        <v>0</v>
      </c>
      <c r="F894" s="611">
        <f>SUM(F895:F900)</f>
        <v>0</v>
      </c>
      <c r="G894" s="611">
        <f t="shared" si="40"/>
        <v>0</v>
      </c>
      <c r="H894" s="183"/>
      <c r="K894" s="183"/>
      <c r="L894" s="183"/>
      <c r="M894" s="183"/>
      <c r="N894" s="183"/>
      <c r="O894" s="183"/>
      <c r="P894" s="183"/>
      <c r="Q894" s="183"/>
      <c r="R894" s="183"/>
      <c r="S894" s="183"/>
      <c r="T894" s="183"/>
      <c r="U894" s="183"/>
      <c r="V894" s="183"/>
      <c r="W894" s="183"/>
      <c r="X894" s="183"/>
      <c r="Y894" s="183"/>
      <c r="Z894" s="183"/>
      <c r="AA894" s="183"/>
      <c r="AB894" s="183"/>
      <c r="AC894" s="183"/>
      <c r="AD894" s="183"/>
      <c r="AE894" s="183"/>
      <c r="AF894" s="183"/>
      <c r="AG894" s="183"/>
      <c r="AH894" s="183"/>
      <c r="AI894" s="183"/>
      <c r="AJ894" s="183"/>
      <c r="AK894" s="183"/>
      <c r="AL894" s="183"/>
      <c r="AM894" s="183"/>
      <c r="AN894" s="183"/>
      <c r="AO894" s="183"/>
      <c r="AP894" s="183"/>
      <c r="AQ894" s="183"/>
      <c r="AR894" s="183"/>
      <c r="AS894" s="183"/>
      <c r="AT894" s="183"/>
      <c r="AU894" s="183"/>
      <c r="AV894" s="183"/>
      <c r="AW894" s="183"/>
      <c r="AX894" s="183"/>
      <c r="AY894" s="183"/>
      <c r="AZ894" s="183"/>
      <c r="BA894" s="183"/>
      <c r="BB894" s="183"/>
      <c r="BC894" s="183"/>
      <c r="BD894" s="183"/>
      <c r="BE894" s="183"/>
      <c r="BF894" s="183"/>
      <c r="BG894" s="183"/>
      <c r="BH894" s="183"/>
      <c r="BI894" s="183"/>
      <c r="BJ894" s="183"/>
      <c r="BK894" s="183"/>
      <c r="BL894" s="183"/>
      <c r="BM894" s="183"/>
      <c r="BN894" s="183"/>
      <c r="BO894" s="183"/>
      <c r="BP894" s="183"/>
      <c r="BQ894" s="183"/>
      <c r="BR894" s="183"/>
      <c r="BS894" s="183"/>
      <c r="BT894" s="183"/>
      <c r="BU894" s="183"/>
      <c r="BV894" s="183"/>
      <c r="BW894" s="183"/>
      <c r="BX894" s="183"/>
      <c r="BY894" s="183"/>
      <c r="BZ894" s="183"/>
      <c r="CA894" s="183"/>
      <c r="CB894" s="183"/>
      <c r="CC894" s="183"/>
      <c r="CD894" s="183"/>
      <c r="CE894" s="183"/>
      <c r="CF894" s="183"/>
      <c r="CG894" s="183"/>
      <c r="CH894" s="183"/>
      <c r="CI894" s="183"/>
      <c r="CJ894" s="183"/>
      <c r="CK894" s="183"/>
      <c r="CL894" s="183"/>
      <c r="CM894" s="183"/>
      <c r="CN894" s="183"/>
      <c r="CO894" s="183"/>
      <c r="CP894" s="183"/>
      <c r="CQ894" s="183"/>
      <c r="CR894" s="183"/>
      <c r="CS894" s="183"/>
      <c r="CT894" s="183"/>
      <c r="CU894" s="183"/>
      <c r="CV894" s="183"/>
      <c r="CW894" s="183"/>
      <c r="CX894" s="183"/>
      <c r="CY894" s="183"/>
      <c r="CZ894" s="183"/>
      <c r="DA894" s="183"/>
      <c r="DB894" s="183"/>
      <c r="DC894" s="183"/>
      <c r="DD894" s="183"/>
      <c r="DE894" s="183"/>
      <c r="DF894" s="183"/>
      <c r="DG894" s="183"/>
      <c r="DH894" s="183"/>
      <c r="DI894" s="183"/>
      <c r="DJ894" s="183"/>
      <c r="DK894" s="183"/>
      <c r="DL894" s="183"/>
      <c r="DM894" s="183"/>
      <c r="DN894" s="183"/>
      <c r="DO894" s="183"/>
      <c r="DP894" s="183"/>
      <c r="DQ894" s="183"/>
      <c r="DR894" s="183"/>
      <c r="DS894" s="183"/>
      <c r="DT894" s="183"/>
      <c r="DU894" s="183"/>
      <c r="DV894" s="183"/>
      <c r="DW894" s="183"/>
      <c r="DX894" s="183"/>
      <c r="DY894" s="183"/>
      <c r="DZ894" s="183"/>
      <c r="EA894" s="183"/>
      <c r="EB894" s="183"/>
      <c r="EC894" s="183"/>
      <c r="ED894" s="183"/>
      <c r="EE894" s="183"/>
      <c r="EF894" s="183"/>
      <c r="EG894" s="183"/>
      <c r="EH894" s="183"/>
      <c r="EI894" s="183"/>
      <c r="EJ894" s="183"/>
      <c r="EK894" s="183"/>
      <c r="EL894" s="183"/>
      <c r="EM894" s="183"/>
      <c r="EN894" s="183"/>
      <c r="EO894" s="183"/>
      <c r="EP894" s="183"/>
      <c r="EQ894" s="183"/>
      <c r="ER894" s="183"/>
      <c r="ES894" s="183"/>
      <c r="ET894" s="183"/>
      <c r="EU894" s="183"/>
      <c r="EV894" s="183"/>
      <c r="EW894" s="183"/>
      <c r="EX894" s="183"/>
      <c r="EY894" s="183"/>
      <c r="EZ894" s="183"/>
      <c r="FA894" s="183"/>
      <c r="FB894" s="183"/>
      <c r="FC894" s="183"/>
      <c r="FD894" s="183"/>
      <c r="FE894" s="183"/>
      <c r="FF894" s="183"/>
      <c r="FG894" s="183"/>
      <c r="FH894" s="183"/>
      <c r="FI894" s="183"/>
      <c r="FJ894" s="183"/>
      <c r="FK894" s="183"/>
      <c r="FL894" s="183"/>
      <c r="FM894" s="183"/>
      <c r="FN894" s="183"/>
      <c r="FO894" s="183"/>
      <c r="FP894" s="183"/>
      <c r="FQ894" s="183"/>
      <c r="FR894" s="183"/>
      <c r="FS894" s="183"/>
      <c r="FT894" s="183"/>
      <c r="FU894" s="183"/>
      <c r="FV894" s="183"/>
      <c r="FW894" s="183"/>
      <c r="FX894" s="183"/>
      <c r="FY894" s="183"/>
      <c r="FZ894" s="183"/>
      <c r="GA894" s="183"/>
      <c r="GB894" s="183"/>
      <c r="GC894" s="183"/>
      <c r="GD894" s="183"/>
      <c r="GE894" s="183"/>
      <c r="GF894" s="183"/>
      <c r="GG894" s="183"/>
      <c r="GH894" s="183"/>
      <c r="GI894" s="183"/>
      <c r="GJ894" s="183"/>
      <c r="GK894" s="183"/>
      <c r="GL894" s="183"/>
      <c r="GM894" s="183"/>
      <c r="GN894" s="183"/>
      <c r="GO894" s="183"/>
      <c r="GP894" s="183"/>
      <c r="GQ894" s="183"/>
      <c r="GR894" s="183"/>
      <c r="GS894" s="183"/>
      <c r="GT894" s="183"/>
      <c r="GU894" s="183"/>
      <c r="GV894" s="183"/>
      <c r="GW894" s="183"/>
      <c r="GX894" s="183"/>
      <c r="GY894" s="183"/>
      <c r="GZ894" s="183"/>
      <c r="HA894" s="183"/>
      <c r="HB894" s="183"/>
      <c r="HC894" s="183"/>
      <c r="HD894" s="183"/>
      <c r="HE894" s="183"/>
      <c r="HF894" s="183"/>
      <c r="HG894" s="183"/>
      <c r="HH894" s="183"/>
      <c r="HI894" s="183"/>
      <c r="HJ894" s="183"/>
      <c r="HK894" s="183"/>
      <c r="HL894" s="183"/>
      <c r="HM894" s="183"/>
      <c r="HN894" s="183"/>
      <c r="HO894" s="183"/>
      <c r="HP894" s="183"/>
      <c r="HQ894" s="183"/>
      <c r="HR894" s="183"/>
      <c r="HS894" s="183"/>
      <c r="HT894" s="183"/>
      <c r="HU894" s="183"/>
      <c r="HV894" s="183"/>
      <c r="HW894" s="183"/>
      <c r="HX894" s="183"/>
      <c r="HY894" s="183"/>
      <c r="HZ894" s="183"/>
      <c r="IA894" s="183"/>
      <c r="IB894" s="183"/>
      <c r="IC894" s="183"/>
      <c r="ID894" s="183"/>
      <c r="IE894" s="183"/>
      <c r="IF894" s="183"/>
      <c r="IG894" s="183"/>
      <c r="IH894" s="183"/>
      <c r="II894" s="183"/>
      <c r="IJ894" s="183"/>
      <c r="IK894" s="183"/>
      <c r="IL894" s="183"/>
      <c r="IM894" s="183"/>
      <c r="IN894" s="183"/>
      <c r="IO894" s="183"/>
      <c r="IP894" s="183"/>
      <c r="IQ894" s="183"/>
      <c r="IR894" s="183"/>
      <c r="IS894" s="183"/>
      <c r="IT894" s="183"/>
      <c r="IU894" s="183"/>
      <c r="IV894" s="183"/>
      <c r="IW894" s="183"/>
      <c r="IX894" s="183"/>
      <c r="IY894" s="183"/>
      <c r="IZ894" s="183"/>
      <c r="JA894" s="183"/>
      <c r="JB894" s="183"/>
      <c r="JC894" s="183"/>
      <c r="JD894" s="183"/>
      <c r="JE894" s="183"/>
      <c r="JF894" s="183"/>
      <c r="JG894" s="183"/>
      <c r="JH894" s="183"/>
      <c r="JI894" s="183"/>
      <c r="JJ894" s="183"/>
      <c r="JK894" s="183"/>
      <c r="JL894" s="183"/>
      <c r="JM894" s="183"/>
      <c r="JN894" s="183"/>
      <c r="JO894" s="183"/>
      <c r="JP894" s="183"/>
      <c r="JQ894" s="183"/>
      <c r="JR894" s="183"/>
      <c r="JS894" s="183"/>
      <c r="JT894" s="183"/>
      <c r="JU894" s="183"/>
      <c r="JV894" s="183"/>
      <c r="JW894" s="183"/>
      <c r="JX894" s="183"/>
      <c r="JY894" s="183"/>
      <c r="JZ894" s="183"/>
      <c r="KA894" s="183"/>
      <c r="KB894" s="183"/>
      <c r="KC894" s="183"/>
      <c r="KD894" s="183"/>
      <c r="KE894" s="183"/>
      <c r="KF894" s="183"/>
      <c r="KG894" s="183"/>
      <c r="KH894" s="183"/>
      <c r="KI894" s="183"/>
      <c r="KJ894" s="183"/>
      <c r="KK894" s="183"/>
      <c r="KL894" s="183"/>
      <c r="KM894" s="183"/>
      <c r="KN894" s="183"/>
      <c r="KO894" s="183"/>
      <c r="KP894" s="183"/>
      <c r="KQ894" s="183"/>
      <c r="KR894" s="183"/>
      <c r="KS894" s="183"/>
      <c r="KT894" s="183"/>
    </row>
    <row r="895" spans="1:306">
      <c r="A895" s="618">
        <v>27411</v>
      </c>
      <c r="B895" s="669" t="s">
        <v>386</v>
      </c>
      <c r="C895" s="670"/>
      <c r="D895" s="670"/>
      <c r="E895" s="670"/>
      <c r="F895" s="670"/>
      <c r="G895" s="611">
        <f t="shared" si="40"/>
        <v>0</v>
      </c>
      <c r="H895" s="183"/>
      <c r="K895" s="183"/>
      <c r="L895" s="183"/>
      <c r="M895" s="183"/>
      <c r="N895" s="183"/>
      <c r="O895" s="183"/>
      <c r="P895" s="183"/>
      <c r="Q895" s="183"/>
      <c r="R895" s="183"/>
      <c r="S895" s="183"/>
      <c r="T895" s="183"/>
      <c r="U895" s="183"/>
      <c r="V895" s="183"/>
      <c r="W895" s="183"/>
      <c r="X895" s="183"/>
      <c r="Y895" s="183"/>
      <c r="Z895" s="183"/>
      <c r="AA895" s="183"/>
      <c r="AB895" s="183"/>
      <c r="AC895" s="183"/>
      <c r="AD895" s="183"/>
      <c r="AE895" s="183"/>
      <c r="AF895" s="183"/>
      <c r="AG895" s="183"/>
      <c r="AH895" s="183"/>
      <c r="AI895" s="183"/>
      <c r="AJ895" s="183"/>
      <c r="AK895" s="183"/>
      <c r="AL895" s="183"/>
      <c r="AM895" s="183"/>
      <c r="AN895" s="183"/>
      <c r="AO895" s="183"/>
      <c r="AP895" s="183"/>
      <c r="AQ895" s="183"/>
      <c r="AR895" s="183"/>
      <c r="AS895" s="183"/>
      <c r="AT895" s="183"/>
      <c r="AU895" s="183"/>
      <c r="AV895" s="183"/>
      <c r="AW895" s="183"/>
      <c r="AX895" s="183"/>
      <c r="AY895" s="183"/>
      <c r="AZ895" s="183"/>
      <c r="BA895" s="183"/>
      <c r="BB895" s="183"/>
      <c r="BC895" s="183"/>
      <c r="BD895" s="183"/>
      <c r="BE895" s="183"/>
      <c r="BF895" s="183"/>
      <c r="BG895" s="183"/>
      <c r="BH895" s="183"/>
      <c r="BI895" s="183"/>
      <c r="BJ895" s="183"/>
      <c r="BK895" s="183"/>
      <c r="BL895" s="183"/>
      <c r="BM895" s="183"/>
      <c r="BN895" s="183"/>
      <c r="BO895" s="183"/>
      <c r="BP895" s="183"/>
      <c r="BQ895" s="183"/>
      <c r="BR895" s="183"/>
      <c r="BS895" s="183"/>
      <c r="BT895" s="183"/>
      <c r="BU895" s="183"/>
      <c r="BV895" s="183"/>
      <c r="BW895" s="183"/>
      <c r="BX895" s="183"/>
      <c r="BY895" s="183"/>
      <c r="BZ895" s="183"/>
      <c r="CA895" s="183"/>
      <c r="CB895" s="183"/>
      <c r="CC895" s="183"/>
      <c r="CD895" s="183"/>
      <c r="CE895" s="183"/>
      <c r="CF895" s="183"/>
      <c r="CG895" s="183"/>
      <c r="CH895" s="183"/>
      <c r="CI895" s="183"/>
      <c r="CJ895" s="183"/>
      <c r="CK895" s="183"/>
      <c r="CL895" s="183"/>
      <c r="CM895" s="183"/>
      <c r="CN895" s="183"/>
      <c r="CO895" s="183"/>
      <c r="CP895" s="183"/>
      <c r="CQ895" s="183"/>
      <c r="CR895" s="183"/>
      <c r="CS895" s="183"/>
      <c r="CT895" s="183"/>
      <c r="CU895" s="183"/>
      <c r="CV895" s="183"/>
      <c r="CW895" s="183"/>
      <c r="CX895" s="183"/>
      <c r="CY895" s="183"/>
      <c r="CZ895" s="183"/>
      <c r="DA895" s="183"/>
      <c r="DB895" s="183"/>
      <c r="DC895" s="183"/>
      <c r="DD895" s="183"/>
      <c r="DE895" s="183"/>
      <c r="DF895" s="183"/>
      <c r="DG895" s="183"/>
      <c r="DH895" s="183"/>
      <c r="DI895" s="183"/>
      <c r="DJ895" s="183"/>
      <c r="DK895" s="183"/>
      <c r="DL895" s="183"/>
      <c r="DM895" s="183"/>
      <c r="DN895" s="183"/>
      <c r="DO895" s="183"/>
      <c r="DP895" s="183"/>
      <c r="DQ895" s="183"/>
      <c r="DR895" s="183"/>
      <c r="DS895" s="183"/>
      <c r="DT895" s="183"/>
      <c r="DU895" s="183"/>
      <c r="DV895" s="183"/>
      <c r="DW895" s="183"/>
      <c r="DX895" s="183"/>
      <c r="DY895" s="183"/>
      <c r="DZ895" s="183"/>
      <c r="EA895" s="183"/>
      <c r="EB895" s="183"/>
      <c r="EC895" s="183"/>
      <c r="ED895" s="183"/>
      <c r="EE895" s="183"/>
      <c r="EF895" s="183"/>
      <c r="EG895" s="183"/>
      <c r="EH895" s="183"/>
      <c r="EI895" s="183"/>
      <c r="EJ895" s="183"/>
      <c r="EK895" s="183"/>
      <c r="EL895" s="183"/>
      <c r="EM895" s="183"/>
      <c r="EN895" s="183"/>
      <c r="EO895" s="183"/>
      <c r="EP895" s="183"/>
      <c r="EQ895" s="183"/>
      <c r="ER895" s="183"/>
      <c r="ES895" s="183"/>
      <c r="ET895" s="183"/>
      <c r="EU895" s="183"/>
      <c r="EV895" s="183"/>
      <c r="EW895" s="183"/>
      <c r="EX895" s="183"/>
      <c r="EY895" s="183"/>
      <c r="EZ895" s="183"/>
      <c r="FA895" s="183"/>
      <c r="FB895" s="183"/>
      <c r="FC895" s="183"/>
      <c r="FD895" s="183"/>
      <c r="FE895" s="183"/>
      <c r="FF895" s="183"/>
      <c r="FG895" s="183"/>
      <c r="FH895" s="183"/>
      <c r="FI895" s="183"/>
      <c r="FJ895" s="183"/>
      <c r="FK895" s="183"/>
      <c r="FL895" s="183"/>
      <c r="FM895" s="183"/>
      <c r="FN895" s="183"/>
      <c r="FO895" s="183"/>
      <c r="FP895" s="183"/>
      <c r="FQ895" s="183"/>
      <c r="FR895" s="183"/>
      <c r="FS895" s="183"/>
      <c r="FT895" s="183"/>
      <c r="FU895" s="183"/>
      <c r="FV895" s="183"/>
      <c r="FW895" s="183"/>
      <c r="FX895" s="183"/>
      <c r="FY895" s="183"/>
      <c r="FZ895" s="183"/>
      <c r="GA895" s="183"/>
      <c r="GB895" s="183"/>
      <c r="GC895" s="183"/>
      <c r="GD895" s="183"/>
      <c r="GE895" s="183"/>
      <c r="GF895" s="183"/>
      <c r="GG895" s="183"/>
      <c r="GH895" s="183"/>
      <c r="GI895" s="183"/>
      <c r="GJ895" s="183"/>
      <c r="GK895" s="183"/>
      <c r="GL895" s="183"/>
      <c r="GM895" s="183"/>
      <c r="GN895" s="183"/>
      <c r="GO895" s="183"/>
      <c r="GP895" s="183"/>
      <c r="GQ895" s="183"/>
      <c r="GR895" s="183"/>
      <c r="GS895" s="183"/>
      <c r="GT895" s="183"/>
      <c r="GU895" s="183"/>
      <c r="GV895" s="183"/>
      <c r="GW895" s="183"/>
      <c r="GX895" s="183"/>
      <c r="GY895" s="183"/>
      <c r="GZ895" s="183"/>
      <c r="HA895" s="183"/>
      <c r="HB895" s="183"/>
      <c r="HC895" s="183"/>
      <c r="HD895" s="183"/>
      <c r="HE895" s="183"/>
      <c r="HF895" s="183"/>
      <c r="HG895" s="183"/>
      <c r="HH895" s="183"/>
      <c r="HI895" s="183"/>
      <c r="HJ895" s="183"/>
      <c r="HK895" s="183"/>
      <c r="HL895" s="183"/>
      <c r="HM895" s="183"/>
      <c r="HN895" s="183"/>
      <c r="HO895" s="183"/>
      <c r="HP895" s="183"/>
      <c r="HQ895" s="183"/>
      <c r="HR895" s="183"/>
      <c r="HS895" s="183"/>
      <c r="HT895" s="183"/>
      <c r="HU895" s="183"/>
      <c r="HV895" s="183"/>
      <c r="HW895" s="183"/>
      <c r="HX895" s="183"/>
      <c r="HY895" s="183"/>
      <c r="HZ895" s="183"/>
      <c r="IA895" s="183"/>
      <c r="IB895" s="183"/>
      <c r="IC895" s="183"/>
      <c r="ID895" s="183"/>
      <c r="IE895" s="183"/>
      <c r="IF895" s="183"/>
      <c r="IG895" s="183"/>
      <c r="IH895" s="183"/>
      <c r="II895" s="183"/>
      <c r="IJ895" s="183"/>
      <c r="IK895" s="183"/>
      <c r="IL895" s="183"/>
      <c r="IM895" s="183"/>
      <c r="IN895" s="183"/>
      <c r="IO895" s="183"/>
      <c r="IP895" s="183"/>
      <c r="IQ895" s="183"/>
      <c r="IR895" s="183"/>
      <c r="IS895" s="183"/>
      <c r="IT895" s="183"/>
      <c r="IU895" s="183"/>
      <c r="IV895" s="183"/>
      <c r="IW895" s="183"/>
      <c r="IX895" s="183"/>
      <c r="IY895" s="183"/>
      <c r="IZ895" s="183"/>
      <c r="JA895" s="183"/>
      <c r="JB895" s="183"/>
      <c r="JC895" s="183"/>
      <c r="JD895" s="183"/>
      <c r="JE895" s="183"/>
      <c r="JF895" s="183"/>
      <c r="JG895" s="183"/>
      <c r="JH895" s="183"/>
      <c r="JI895" s="183"/>
      <c r="JJ895" s="183"/>
      <c r="JK895" s="183"/>
      <c r="JL895" s="183"/>
      <c r="JM895" s="183"/>
      <c r="JN895" s="183"/>
      <c r="JO895" s="183"/>
      <c r="JP895" s="183"/>
      <c r="JQ895" s="183"/>
      <c r="JR895" s="183"/>
      <c r="JS895" s="183"/>
      <c r="JT895" s="183"/>
      <c r="JU895" s="183"/>
      <c r="JV895" s="183"/>
      <c r="JW895" s="183"/>
      <c r="JX895" s="183"/>
      <c r="JY895" s="183"/>
      <c r="JZ895" s="183"/>
      <c r="KA895" s="183"/>
      <c r="KB895" s="183"/>
      <c r="KC895" s="183"/>
      <c r="KD895" s="183"/>
      <c r="KE895" s="183"/>
      <c r="KF895" s="183"/>
      <c r="KG895" s="183"/>
      <c r="KH895" s="183"/>
      <c r="KI895" s="183"/>
      <c r="KJ895" s="183"/>
      <c r="KK895" s="183"/>
      <c r="KL895" s="183"/>
      <c r="KM895" s="183"/>
      <c r="KN895" s="183"/>
      <c r="KO895" s="183"/>
      <c r="KP895" s="183"/>
      <c r="KQ895" s="183"/>
      <c r="KR895" s="183"/>
      <c r="KS895" s="183"/>
      <c r="KT895" s="183"/>
    </row>
    <row r="896" spans="1:306">
      <c r="A896" s="618">
        <v>27412</v>
      </c>
      <c r="B896" s="669" t="s">
        <v>387</v>
      </c>
      <c r="C896" s="670"/>
      <c r="D896" s="670"/>
      <c r="E896" s="670"/>
      <c r="F896" s="670"/>
      <c r="G896" s="611">
        <f t="shared" si="40"/>
        <v>0</v>
      </c>
      <c r="H896" s="183"/>
      <c r="K896" s="183"/>
      <c r="L896" s="183"/>
      <c r="M896" s="183"/>
      <c r="N896" s="183"/>
      <c r="O896" s="183"/>
      <c r="P896" s="183"/>
      <c r="Q896" s="183"/>
      <c r="R896" s="183"/>
      <c r="S896" s="183"/>
      <c r="T896" s="183"/>
      <c r="U896" s="183"/>
      <c r="V896" s="183"/>
      <c r="W896" s="183"/>
      <c r="X896" s="183"/>
      <c r="Y896" s="183"/>
      <c r="Z896" s="183"/>
      <c r="AA896" s="183"/>
      <c r="AB896" s="183"/>
      <c r="AC896" s="183"/>
      <c r="AD896" s="183"/>
      <c r="AE896" s="183"/>
      <c r="AF896" s="183"/>
      <c r="AG896" s="183"/>
      <c r="AH896" s="183"/>
      <c r="AI896" s="183"/>
      <c r="AJ896" s="183"/>
      <c r="AK896" s="183"/>
      <c r="AL896" s="183"/>
      <c r="AM896" s="183"/>
      <c r="AN896" s="183"/>
      <c r="AO896" s="183"/>
      <c r="AP896" s="183"/>
      <c r="AQ896" s="183"/>
      <c r="AR896" s="183"/>
      <c r="AS896" s="183"/>
      <c r="AT896" s="183"/>
      <c r="AU896" s="183"/>
      <c r="AV896" s="183"/>
      <c r="AW896" s="183"/>
      <c r="AX896" s="183"/>
      <c r="AY896" s="183"/>
      <c r="AZ896" s="183"/>
      <c r="BA896" s="183"/>
      <c r="BB896" s="183"/>
      <c r="BC896" s="183"/>
      <c r="BD896" s="183"/>
      <c r="BE896" s="183"/>
      <c r="BF896" s="183"/>
      <c r="BG896" s="183"/>
      <c r="BH896" s="183"/>
      <c r="BI896" s="183"/>
      <c r="BJ896" s="183"/>
      <c r="BK896" s="183"/>
      <c r="BL896" s="183"/>
      <c r="BM896" s="183"/>
      <c r="BN896" s="183"/>
      <c r="BO896" s="183"/>
      <c r="BP896" s="183"/>
      <c r="BQ896" s="183"/>
      <c r="BR896" s="183"/>
      <c r="BS896" s="183"/>
      <c r="BT896" s="183"/>
      <c r="BU896" s="183"/>
      <c r="BV896" s="183"/>
      <c r="BW896" s="183"/>
      <c r="BX896" s="183"/>
      <c r="BY896" s="183"/>
      <c r="BZ896" s="183"/>
      <c r="CA896" s="183"/>
      <c r="CB896" s="183"/>
      <c r="CC896" s="183"/>
      <c r="CD896" s="183"/>
      <c r="CE896" s="183"/>
      <c r="CF896" s="183"/>
      <c r="CG896" s="183"/>
      <c r="CH896" s="183"/>
      <c r="CI896" s="183"/>
      <c r="CJ896" s="183"/>
      <c r="CK896" s="183"/>
      <c r="CL896" s="183"/>
      <c r="CM896" s="183"/>
      <c r="CN896" s="183"/>
      <c r="CO896" s="183"/>
      <c r="CP896" s="183"/>
      <c r="CQ896" s="183"/>
      <c r="CR896" s="183"/>
      <c r="CS896" s="183"/>
      <c r="CT896" s="183"/>
      <c r="CU896" s="183"/>
      <c r="CV896" s="183"/>
      <c r="CW896" s="183"/>
      <c r="CX896" s="183"/>
      <c r="CY896" s="183"/>
      <c r="CZ896" s="183"/>
      <c r="DA896" s="183"/>
      <c r="DB896" s="183"/>
      <c r="DC896" s="183"/>
      <c r="DD896" s="183"/>
      <c r="DE896" s="183"/>
      <c r="DF896" s="183"/>
      <c r="DG896" s="183"/>
      <c r="DH896" s="183"/>
      <c r="DI896" s="183"/>
      <c r="DJ896" s="183"/>
      <c r="DK896" s="183"/>
      <c r="DL896" s="183"/>
      <c r="DM896" s="183"/>
      <c r="DN896" s="183"/>
      <c r="DO896" s="183"/>
      <c r="DP896" s="183"/>
      <c r="DQ896" s="183"/>
      <c r="DR896" s="183"/>
      <c r="DS896" s="183"/>
      <c r="DT896" s="183"/>
      <c r="DU896" s="183"/>
      <c r="DV896" s="183"/>
      <c r="DW896" s="183"/>
      <c r="DX896" s="183"/>
      <c r="DY896" s="183"/>
      <c r="DZ896" s="183"/>
      <c r="EA896" s="183"/>
      <c r="EB896" s="183"/>
      <c r="EC896" s="183"/>
      <c r="ED896" s="183"/>
      <c r="EE896" s="183"/>
      <c r="EF896" s="183"/>
      <c r="EG896" s="183"/>
      <c r="EH896" s="183"/>
      <c r="EI896" s="183"/>
      <c r="EJ896" s="183"/>
      <c r="EK896" s="183"/>
      <c r="EL896" s="183"/>
      <c r="EM896" s="183"/>
      <c r="EN896" s="183"/>
      <c r="EO896" s="183"/>
      <c r="EP896" s="183"/>
      <c r="EQ896" s="183"/>
      <c r="ER896" s="183"/>
      <c r="ES896" s="183"/>
      <c r="ET896" s="183"/>
      <c r="EU896" s="183"/>
      <c r="EV896" s="183"/>
      <c r="EW896" s="183"/>
      <c r="EX896" s="183"/>
      <c r="EY896" s="183"/>
      <c r="EZ896" s="183"/>
      <c r="FA896" s="183"/>
      <c r="FB896" s="183"/>
      <c r="FC896" s="183"/>
      <c r="FD896" s="183"/>
      <c r="FE896" s="183"/>
      <c r="FF896" s="183"/>
      <c r="FG896" s="183"/>
      <c r="FH896" s="183"/>
      <c r="FI896" s="183"/>
      <c r="FJ896" s="183"/>
      <c r="FK896" s="183"/>
      <c r="FL896" s="183"/>
      <c r="FM896" s="183"/>
      <c r="FN896" s="183"/>
      <c r="FO896" s="183"/>
      <c r="FP896" s="183"/>
      <c r="FQ896" s="183"/>
      <c r="FR896" s="183"/>
      <c r="FS896" s="183"/>
      <c r="FT896" s="183"/>
      <c r="FU896" s="183"/>
      <c r="FV896" s="183"/>
      <c r="FW896" s="183"/>
      <c r="FX896" s="183"/>
      <c r="FY896" s="183"/>
      <c r="FZ896" s="183"/>
      <c r="GA896" s="183"/>
      <c r="GB896" s="183"/>
      <c r="GC896" s="183"/>
      <c r="GD896" s="183"/>
      <c r="GE896" s="183"/>
      <c r="GF896" s="183"/>
      <c r="GG896" s="183"/>
      <c r="GH896" s="183"/>
      <c r="GI896" s="183"/>
      <c r="GJ896" s="183"/>
      <c r="GK896" s="183"/>
      <c r="GL896" s="183"/>
      <c r="GM896" s="183"/>
      <c r="GN896" s="183"/>
      <c r="GO896" s="183"/>
      <c r="GP896" s="183"/>
      <c r="GQ896" s="183"/>
      <c r="GR896" s="183"/>
      <c r="GS896" s="183"/>
      <c r="GT896" s="183"/>
      <c r="GU896" s="183"/>
      <c r="GV896" s="183"/>
      <c r="GW896" s="183"/>
      <c r="GX896" s="183"/>
      <c r="GY896" s="183"/>
      <c r="GZ896" s="183"/>
      <c r="HA896" s="183"/>
      <c r="HB896" s="183"/>
      <c r="HC896" s="183"/>
      <c r="HD896" s="183"/>
      <c r="HE896" s="183"/>
      <c r="HF896" s="183"/>
      <c r="HG896" s="183"/>
      <c r="HH896" s="183"/>
      <c r="HI896" s="183"/>
      <c r="HJ896" s="183"/>
      <c r="HK896" s="183"/>
      <c r="HL896" s="183"/>
      <c r="HM896" s="183"/>
      <c r="HN896" s="183"/>
      <c r="HO896" s="183"/>
      <c r="HP896" s="183"/>
      <c r="HQ896" s="183"/>
      <c r="HR896" s="183"/>
      <c r="HS896" s="183"/>
      <c r="HT896" s="183"/>
      <c r="HU896" s="183"/>
      <c r="HV896" s="183"/>
      <c r="HW896" s="183"/>
      <c r="HX896" s="183"/>
      <c r="HY896" s="183"/>
      <c r="HZ896" s="183"/>
      <c r="IA896" s="183"/>
      <c r="IB896" s="183"/>
      <c r="IC896" s="183"/>
      <c r="ID896" s="183"/>
      <c r="IE896" s="183"/>
      <c r="IF896" s="183"/>
      <c r="IG896" s="183"/>
      <c r="IH896" s="183"/>
      <c r="II896" s="183"/>
      <c r="IJ896" s="183"/>
      <c r="IK896" s="183"/>
      <c r="IL896" s="183"/>
      <c r="IM896" s="183"/>
      <c r="IN896" s="183"/>
      <c r="IO896" s="183"/>
      <c r="IP896" s="183"/>
      <c r="IQ896" s="183"/>
      <c r="IR896" s="183"/>
      <c r="IS896" s="183"/>
      <c r="IT896" s="183"/>
      <c r="IU896" s="183"/>
      <c r="IV896" s="183"/>
      <c r="IW896" s="183"/>
      <c r="IX896" s="183"/>
      <c r="IY896" s="183"/>
      <c r="IZ896" s="183"/>
      <c r="JA896" s="183"/>
      <c r="JB896" s="183"/>
      <c r="JC896" s="183"/>
      <c r="JD896" s="183"/>
      <c r="JE896" s="183"/>
      <c r="JF896" s="183"/>
      <c r="JG896" s="183"/>
      <c r="JH896" s="183"/>
      <c r="JI896" s="183"/>
      <c r="JJ896" s="183"/>
      <c r="JK896" s="183"/>
      <c r="JL896" s="183"/>
      <c r="JM896" s="183"/>
      <c r="JN896" s="183"/>
      <c r="JO896" s="183"/>
      <c r="JP896" s="183"/>
      <c r="JQ896" s="183"/>
      <c r="JR896" s="183"/>
      <c r="JS896" s="183"/>
      <c r="JT896" s="183"/>
      <c r="JU896" s="183"/>
      <c r="JV896" s="183"/>
      <c r="JW896" s="183"/>
      <c r="JX896" s="183"/>
      <c r="JY896" s="183"/>
      <c r="JZ896" s="183"/>
      <c r="KA896" s="183"/>
      <c r="KB896" s="183"/>
      <c r="KC896" s="183"/>
      <c r="KD896" s="183"/>
      <c r="KE896" s="183"/>
      <c r="KF896" s="183"/>
      <c r="KG896" s="183"/>
      <c r="KH896" s="183"/>
      <c r="KI896" s="183"/>
      <c r="KJ896" s="183"/>
      <c r="KK896" s="183"/>
      <c r="KL896" s="183"/>
      <c r="KM896" s="183"/>
      <c r="KN896" s="183"/>
      <c r="KO896" s="183"/>
      <c r="KP896" s="183"/>
      <c r="KQ896" s="183"/>
      <c r="KR896" s="183"/>
      <c r="KS896" s="183"/>
      <c r="KT896" s="183"/>
    </row>
    <row r="897" spans="1:306">
      <c r="A897" s="618">
        <v>27413</v>
      </c>
      <c r="B897" s="669" t="s">
        <v>388</v>
      </c>
      <c r="C897" s="670"/>
      <c r="D897" s="670"/>
      <c r="E897" s="670"/>
      <c r="F897" s="670"/>
      <c r="G897" s="611">
        <f t="shared" si="40"/>
        <v>0</v>
      </c>
      <c r="H897" s="183"/>
      <c r="K897" s="183"/>
      <c r="L897" s="183"/>
      <c r="M897" s="183"/>
      <c r="N897" s="183"/>
      <c r="O897" s="183"/>
      <c r="P897" s="183"/>
      <c r="Q897" s="183"/>
      <c r="R897" s="183"/>
      <c r="S897" s="183"/>
      <c r="T897" s="183"/>
      <c r="U897" s="183"/>
      <c r="V897" s="183"/>
      <c r="W897" s="183"/>
      <c r="X897" s="183"/>
      <c r="Y897" s="183"/>
      <c r="Z897" s="183"/>
      <c r="AA897" s="183"/>
      <c r="AB897" s="183"/>
      <c r="AC897" s="183"/>
      <c r="AD897" s="183"/>
      <c r="AE897" s="183"/>
      <c r="AF897" s="183"/>
      <c r="AG897" s="183"/>
      <c r="AH897" s="183"/>
      <c r="AI897" s="183"/>
      <c r="AJ897" s="183"/>
      <c r="AK897" s="183"/>
      <c r="AL897" s="183"/>
      <c r="AM897" s="183"/>
      <c r="AN897" s="183"/>
      <c r="AO897" s="183"/>
      <c r="AP897" s="183"/>
      <c r="AQ897" s="183"/>
      <c r="AR897" s="183"/>
      <c r="AS897" s="183"/>
      <c r="AT897" s="183"/>
      <c r="AU897" s="183"/>
      <c r="AV897" s="183"/>
      <c r="AW897" s="183"/>
      <c r="AX897" s="183"/>
      <c r="AY897" s="183"/>
      <c r="AZ897" s="183"/>
      <c r="BA897" s="183"/>
      <c r="BB897" s="183"/>
      <c r="BC897" s="183"/>
      <c r="BD897" s="183"/>
      <c r="BE897" s="183"/>
      <c r="BF897" s="183"/>
      <c r="BG897" s="183"/>
      <c r="BH897" s="183"/>
      <c r="BI897" s="183"/>
      <c r="BJ897" s="183"/>
      <c r="BK897" s="183"/>
      <c r="BL897" s="183"/>
      <c r="BM897" s="183"/>
      <c r="BN897" s="183"/>
      <c r="BO897" s="183"/>
      <c r="BP897" s="183"/>
      <c r="BQ897" s="183"/>
      <c r="BR897" s="183"/>
      <c r="BS897" s="183"/>
      <c r="BT897" s="183"/>
      <c r="BU897" s="183"/>
      <c r="BV897" s="183"/>
      <c r="BW897" s="183"/>
      <c r="BX897" s="183"/>
      <c r="BY897" s="183"/>
      <c r="BZ897" s="183"/>
      <c r="CA897" s="183"/>
      <c r="CB897" s="183"/>
      <c r="CC897" s="183"/>
      <c r="CD897" s="183"/>
      <c r="CE897" s="183"/>
      <c r="CF897" s="183"/>
      <c r="CG897" s="183"/>
      <c r="CH897" s="183"/>
      <c r="CI897" s="183"/>
      <c r="CJ897" s="183"/>
      <c r="CK897" s="183"/>
      <c r="CL897" s="183"/>
      <c r="CM897" s="183"/>
      <c r="CN897" s="183"/>
      <c r="CO897" s="183"/>
      <c r="CP897" s="183"/>
      <c r="CQ897" s="183"/>
      <c r="CR897" s="183"/>
      <c r="CS897" s="183"/>
      <c r="CT897" s="183"/>
      <c r="CU897" s="183"/>
      <c r="CV897" s="183"/>
      <c r="CW897" s="183"/>
      <c r="CX897" s="183"/>
      <c r="CY897" s="183"/>
      <c r="CZ897" s="183"/>
      <c r="DA897" s="183"/>
      <c r="DB897" s="183"/>
      <c r="DC897" s="183"/>
      <c r="DD897" s="183"/>
      <c r="DE897" s="183"/>
      <c r="DF897" s="183"/>
      <c r="DG897" s="183"/>
      <c r="DH897" s="183"/>
      <c r="DI897" s="183"/>
      <c r="DJ897" s="183"/>
      <c r="DK897" s="183"/>
      <c r="DL897" s="183"/>
      <c r="DM897" s="183"/>
      <c r="DN897" s="183"/>
      <c r="DO897" s="183"/>
      <c r="DP897" s="183"/>
      <c r="DQ897" s="183"/>
      <c r="DR897" s="183"/>
      <c r="DS897" s="183"/>
      <c r="DT897" s="183"/>
      <c r="DU897" s="183"/>
      <c r="DV897" s="183"/>
      <c r="DW897" s="183"/>
      <c r="DX897" s="183"/>
      <c r="DY897" s="183"/>
      <c r="DZ897" s="183"/>
      <c r="EA897" s="183"/>
      <c r="EB897" s="183"/>
      <c r="EC897" s="183"/>
      <c r="ED897" s="183"/>
      <c r="EE897" s="183"/>
      <c r="EF897" s="183"/>
      <c r="EG897" s="183"/>
      <c r="EH897" s="183"/>
      <c r="EI897" s="183"/>
      <c r="EJ897" s="183"/>
      <c r="EK897" s="183"/>
      <c r="EL897" s="183"/>
      <c r="EM897" s="183"/>
      <c r="EN897" s="183"/>
      <c r="EO897" s="183"/>
      <c r="EP897" s="183"/>
      <c r="EQ897" s="183"/>
      <c r="ER897" s="183"/>
      <c r="ES897" s="183"/>
      <c r="ET897" s="183"/>
      <c r="EU897" s="183"/>
      <c r="EV897" s="183"/>
      <c r="EW897" s="183"/>
      <c r="EX897" s="183"/>
      <c r="EY897" s="183"/>
      <c r="EZ897" s="183"/>
      <c r="FA897" s="183"/>
      <c r="FB897" s="183"/>
      <c r="FC897" s="183"/>
      <c r="FD897" s="183"/>
      <c r="FE897" s="183"/>
      <c r="FF897" s="183"/>
      <c r="FG897" s="183"/>
      <c r="FH897" s="183"/>
      <c r="FI897" s="183"/>
      <c r="FJ897" s="183"/>
      <c r="FK897" s="183"/>
      <c r="FL897" s="183"/>
      <c r="FM897" s="183"/>
      <c r="FN897" s="183"/>
      <c r="FO897" s="183"/>
      <c r="FP897" s="183"/>
      <c r="FQ897" s="183"/>
      <c r="FR897" s="183"/>
      <c r="FS897" s="183"/>
      <c r="FT897" s="183"/>
      <c r="FU897" s="183"/>
      <c r="FV897" s="183"/>
      <c r="FW897" s="183"/>
      <c r="FX897" s="183"/>
      <c r="FY897" s="183"/>
      <c r="FZ897" s="183"/>
      <c r="GA897" s="183"/>
      <c r="GB897" s="183"/>
      <c r="GC897" s="183"/>
      <c r="GD897" s="183"/>
      <c r="GE897" s="183"/>
      <c r="GF897" s="183"/>
      <c r="GG897" s="183"/>
      <c r="GH897" s="183"/>
      <c r="GI897" s="183"/>
      <c r="GJ897" s="183"/>
      <c r="GK897" s="183"/>
      <c r="GL897" s="183"/>
      <c r="GM897" s="183"/>
      <c r="GN897" s="183"/>
      <c r="GO897" s="183"/>
      <c r="GP897" s="183"/>
      <c r="GQ897" s="183"/>
      <c r="GR897" s="183"/>
      <c r="GS897" s="183"/>
      <c r="GT897" s="183"/>
      <c r="GU897" s="183"/>
      <c r="GV897" s="183"/>
      <c r="GW897" s="183"/>
      <c r="GX897" s="183"/>
      <c r="GY897" s="183"/>
      <c r="GZ897" s="183"/>
      <c r="HA897" s="183"/>
      <c r="HB897" s="183"/>
      <c r="HC897" s="183"/>
      <c r="HD897" s="183"/>
      <c r="HE897" s="183"/>
      <c r="HF897" s="183"/>
      <c r="HG897" s="183"/>
      <c r="HH897" s="183"/>
      <c r="HI897" s="183"/>
      <c r="HJ897" s="183"/>
      <c r="HK897" s="183"/>
      <c r="HL897" s="183"/>
      <c r="HM897" s="183"/>
      <c r="HN897" s="183"/>
      <c r="HO897" s="183"/>
      <c r="HP897" s="183"/>
      <c r="HQ897" s="183"/>
      <c r="HR897" s="183"/>
      <c r="HS897" s="183"/>
      <c r="HT897" s="183"/>
      <c r="HU897" s="183"/>
      <c r="HV897" s="183"/>
      <c r="HW897" s="183"/>
      <c r="HX897" s="183"/>
      <c r="HY897" s="183"/>
      <c r="HZ897" s="183"/>
      <c r="IA897" s="183"/>
      <c r="IB897" s="183"/>
      <c r="IC897" s="183"/>
      <c r="ID897" s="183"/>
      <c r="IE897" s="183"/>
      <c r="IF897" s="183"/>
      <c r="IG897" s="183"/>
      <c r="IH897" s="183"/>
      <c r="II897" s="183"/>
      <c r="IJ897" s="183"/>
      <c r="IK897" s="183"/>
      <c r="IL897" s="183"/>
      <c r="IM897" s="183"/>
      <c r="IN897" s="183"/>
      <c r="IO897" s="183"/>
      <c r="IP897" s="183"/>
      <c r="IQ897" s="183"/>
      <c r="IR897" s="183"/>
      <c r="IS897" s="183"/>
      <c r="IT897" s="183"/>
      <c r="IU897" s="183"/>
      <c r="IV897" s="183"/>
      <c r="IW897" s="183"/>
      <c r="IX897" s="183"/>
      <c r="IY897" s="183"/>
      <c r="IZ897" s="183"/>
      <c r="JA897" s="183"/>
      <c r="JB897" s="183"/>
      <c r="JC897" s="183"/>
      <c r="JD897" s="183"/>
      <c r="JE897" s="183"/>
      <c r="JF897" s="183"/>
      <c r="JG897" s="183"/>
      <c r="JH897" s="183"/>
      <c r="JI897" s="183"/>
      <c r="JJ897" s="183"/>
      <c r="JK897" s="183"/>
      <c r="JL897" s="183"/>
      <c r="JM897" s="183"/>
      <c r="JN897" s="183"/>
      <c r="JO897" s="183"/>
      <c r="JP897" s="183"/>
      <c r="JQ897" s="183"/>
      <c r="JR897" s="183"/>
      <c r="JS897" s="183"/>
      <c r="JT897" s="183"/>
      <c r="JU897" s="183"/>
      <c r="JV897" s="183"/>
      <c r="JW897" s="183"/>
      <c r="JX897" s="183"/>
      <c r="JY897" s="183"/>
      <c r="JZ897" s="183"/>
      <c r="KA897" s="183"/>
      <c r="KB897" s="183"/>
      <c r="KC897" s="183"/>
      <c r="KD897" s="183"/>
      <c r="KE897" s="183"/>
      <c r="KF897" s="183"/>
      <c r="KG897" s="183"/>
      <c r="KH897" s="183"/>
      <c r="KI897" s="183"/>
      <c r="KJ897" s="183"/>
      <c r="KK897" s="183"/>
      <c r="KL897" s="183"/>
      <c r="KM897" s="183"/>
      <c r="KN897" s="183"/>
      <c r="KO897" s="183"/>
      <c r="KP897" s="183"/>
      <c r="KQ897" s="183"/>
      <c r="KR897" s="183"/>
      <c r="KS897" s="183"/>
      <c r="KT897" s="183"/>
    </row>
    <row r="898" spans="1:306">
      <c r="A898" s="618">
        <v>27414</v>
      </c>
      <c r="B898" s="669" t="s">
        <v>389</v>
      </c>
      <c r="C898" s="670"/>
      <c r="D898" s="670"/>
      <c r="E898" s="670"/>
      <c r="F898" s="670"/>
      <c r="G898" s="611">
        <f t="shared" si="40"/>
        <v>0</v>
      </c>
      <c r="H898" s="183"/>
      <c r="K898" s="183"/>
      <c r="L898" s="183"/>
      <c r="M898" s="183"/>
      <c r="N898" s="183"/>
      <c r="O898" s="183"/>
      <c r="P898" s="183"/>
      <c r="Q898" s="183"/>
      <c r="R898" s="183"/>
      <c r="S898" s="183"/>
      <c r="T898" s="183"/>
      <c r="U898" s="183"/>
      <c r="V898" s="183"/>
      <c r="W898" s="183"/>
      <c r="X898" s="183"/>
      <c r="Y898" s="183"/>
      <c r="Z898" s="183"/>
      <c r="AA898" s="183"/>
      <c r="AB898" s="183"/>
      <c r="AC898" s="183"/>
      <c r="AD898" s="183"/>
      <c r="AE898" s="183"/>
      <c r="AF898" s="183"/>
      <c r="AG898" s="183"/>
      <c r="AH898" s="183"/>
      <c r="AI898" s="183"/>
      <c r="AJ898" s="183"/>
      <c r="AK898" s="183"/>
      <c r="AL898" s="183"/>
      <c r="AM898" s="183"/>
      <c r="AN898" s="183"/>
      <c r="AO898" s="183"/>
      <c r="AP898" s="183"/>
      <c r="AQ898" s="183"/>
      <c r="AR898" s="183"/>
      <c r="AS898" s="183"/>
      <c r="AT898" s="183"/>
      <c r="AU898" s="183"/>
      <c r="AV898" s="183"/>
      <c r="AW898" s="183"/>
      <c r="AX898" s="183"/>
      <c r="AY898" s="183"/>
      <c r="AZ898" s="183"/>
      <c r="BA898" s="183"/>
      <c r="BB898" s="183"/>
      <c r="BC898" s="183"/>
      <c r="BD898" s="183"/>
      <c r="BE898" s="183"/>
      <c r="BF898" s="183"/>
      <c r="BG898" s="183"/>
      <c r="BH898" s="183"/>
      <c r="BI898" s="183"/>
      <c r="BJ898" s="183"/>
      <c r="BK898" s="183"/>
      <c r="BL898" s="183"/>
      <c r="BM898" s="183"/>
      <c r="BN898" s="183"/>
      <c r="BO898" s="183"/>
      <c r="BP898" s="183"/>
      <c r="BQ898" s="183"/>
      <c r="BR898" s="183"/>
      <c r="BS898" s="183"/>
      <c r="BT898" s="183"/>
      <c r="BU898" s="183"/>
      <c r="BV898" s="183"/>
      <c r="BW898" s="183"/>
      <c r="BX898" s="183"/>
      <c r="BY898" s="183"/>
      <c r="BZ898" s="183"/>
      <c r="CA898" s="183"/>
      <c r="CB898" s="183"/>
      <c r="CC898" s="183"/>
      <c r="CD898" s="183"/>
      <c r="CE898" s="183"/>
      <c r="CF898" s="183"/>
      <c r="CG898" s="183"/>
      <c r="CH898" s="183"/>
      <c r="CI898" s="183"/>
      <c r="CJ898" s="183"/>
      <c r="CK898" s="183"/>
      <c r="CL898" s="183"/>
      <c r="CM898" s="183"/>
      <c r="CN898" s="183"/>
      <c r="CO898" s="183"/>
      <c r="CP898" s="183"/>
      <c r="CQ898" s="183"/>
      <c r="CR898" s="183"/>
      <c r="CS898" s="183"/>
      <c r="CT898" s="183"/>
      <c r="CU898" s="183"/>
      <c r="CV898" s="183"/>
      <c r="CW898" s="183"/>
      <c r="CX898" s="183"/>
      <c r="CY898" s="183"/>
      <c r="CZ898" s="183"/>
      <c r="DA898" s="183"/>
      <c r="DB898" s="183"/>
      <c r="DC898" s="183"/>
      <c r="DD898" s="183"/>
      <c r="DE898" s="183"/>
      <c r="DF898" s="183"/>
      <c r="DG898" s="183"/>
      <c r="DH898" s="183"/>
      <c r="DI898" s="183"/>
      <c r="DJ898" s="183"/>
      <c r="DK898" s="183"/>
      <c r="DL898" s="183"/>
      <c r="DM898" s="183"/>
      <c r="DN898" s="183"/>
      <c r="DO898" s="183"/>
      <c r="DP898" s="183"/>
      <c r="DQ898" s="183"/>
      <c r="DR898" s="183"/>
      <c r="DS898" s="183"/>
      <c r="DT898" s="183"/>
      <c r="DU898" s="183"/>
      <c r="DV898" s="183"/>
      <c r="DW898" s="183"/>
      <c r="DX898" s="183"/>
      <c r="DY898" s="183"/>
      <c r="DZ898" s="183"/>
      <c r="EA898" s="183"/>
      <c r="EB898" s="183"/>
      <c r="EC898" s="183"/>
      <c r="ED898" s="183"/>
      <c r="EE898" s="183"/>
      <c r="EF898" s="183"/>
      <c r="EG898" s="183"/>
      <c r="EH898" s="183"/>
      <c r="EI898" s="183"/>
      <c r="EJ898" s="183"/>
      <c r="EK898" s="183"/>
      <c r="EL898" s="183"/>
      <c r="EM898" s="183"/>
      <c r="EN898" s="183"/>
      <c r="EO898" s="183"/>
      <c r="EP898" s="183"/>
      <c r="EQ898" s="183"/>
      <c r="ER898" s="183"/>
      <c r="ES898" s="183"/>
      <c r="ET898" s="183"/>
      <c r="EU898" s="183"/>
      <c r="EV898" s="183"/>
      <c r="EW898" s="183"/>
      <c r="EX898" s="183"/>
      <c r="EY898" s="183"/>
      <c r="EZ898" s="183"/>
      <c r="FA898" s="183"/>
      <c r="FB898" s="183"/>
      <c r="FC898" s="183"/>
      <c r="FD898" s="183"/>
      <c r="FE898" s="183"/>
      <c r="FF898" s="183"/>
      <c r="FG898" s="183"/>
      <c r="FH898" s="183"/>
      <c r="FI898" s="183"/>
      <c r="FJ898" s="183"/>
      <c r="FK898" s="183"/>
      <c r="FL898" s="183"/>
      <c r="FM898" s="183"/>
      <c r="FN898" s="183"/>
      <c r="FO898" s="183"/>
      <c r="FP898" s="183"/>
      <c r="FQ898" s="183"/>
      <c r="FR898" s="183"/>
      <c r="FS898" s="183"/>
      <c r="FT898" s="183"/>
      <c r="FU898" s="183"/>
      <c r="FV898" s="183"/>
      <c r="FW898" s="183"/>
      <c r="FX898" s="183"/>
      <c r="FY898" s="183"/>
      <c r="FZ898" s="183"/>
      <c r="GA898" s="183"/>
      <c r="GB898" s="183"/>
      <c r="GC898" s="183"/>
      <c r="GD898" s="183"/>
      <c r="GE898" s="183"/>
      <c r="GF898" s="183"/>
      <c r="GG898" s="183"/>
      <c r="GH898" s="183"/>
      <c r="GI898" s="183"/>
      <c r="GJ898" s="183"/>
      <c r="GK898" s="183"/>
      <c r="GL898" s="183"/>
      <c r="GM898" s="183"/>
      <c r="GN898" s="183"/>
      <c r="GO898" s="183"/>
      <c r="GP898" s="183"/>
      <c r="GQ898" s="183"/>
      <c r="GR898" s="183"/>
      <c r="GS898" s="183"/>
      <c r="GT898" s="183"/>
      <c r="GU898" s="183"/>
      <c r="GV898" s="183"/>
      <c r="GW898" s="183"/>
      <c r="GX898" s="183"/>
      <c r="GY898" s="183"/>
      <c r="GZ898" s="183"/>
      <c r="HA898" s="183"/>
      <c r="HB898" s="183"/>
      <c r="HC898" s="183"/>
      <c r="HD898" s="183"/>
      <c r="HE898" s="183"/>
      <c r="HF898" s="183"/>
      <c r="HG898" s="183"/>
      <c r="HH898" s="183"/>
      <c r="HI898" s="183"/>
      <c r="HJ898" s="183"/>
      <c r="HK898" s="183"/>
      <c r="HL898" s="183"/>
      <c r="HM898" s="183"/>
      <c r="HN898" s="183"/>
      <c r="HO898" s="183"/>
      <c r="HP898" s="183"/>
      <c r="HQ898" s="183"/>
      <c r="HR898" s="183"/>
      <c r="HS898" s="183"/>
      <c r="HT898" s="183"/>
      <c r="HU898" s="183"/>
      <c r="HV898" s="183"/>
      <c r="HW898" s="183"/>
      <c r="HX898" s="183"/>
      <c r="HY898" s="183"/>
      <c r="HZ898" s="183"/>
      <c r="IA898" s="183"/>
      <c r="IB898" s="183"/>
      <c r="IC898" s="183"/>
      <c r="ID898" s="183"/>
      <c r="IE898" s="183"/>
      <c r="IF898" s="183"/>
      <c r="IG898" s="183"/>
      <c r="IH898" s="183"/>
      <c r="II898" s="183"/>
      <c r="IJ898" s="183"/>
      <c r="IK898" s="183"/>
      <c r="IL898" s="183"/>
      <c r="IM898" s="183"/>
      <c r="IN898" s="183"/>
      <c r="IO898" s="183"/>
      <c r="IP898" s="183"/>
      <c r="IQ898" s="183"/>
      <c r="IR898" s="183"/>
      <c r="IS898" s="183"/>
      <c r="IT898" s="183"/>
      <c r="IU898" s="183"/>
      <c r="IV898" s="183"/>
      <c r="IW898" s="183"/>
      <c r="IX898" s="183"/>
      <c r="IY898" s="183"/>
      <c r="IZ898" s="183"/>
      <c r="JA898" s="183"/>
      <c r="JB898" s="183"/>
      <c r="JC898" s="183"/>
      <c r="JD898" s="183"/>
      <c r="JE898" s="183"/>
      <c r="JF898" s="183"/>
      <c r="JG898" s="183"/>
      <c r="JH898" s="183"/>
      <c r="JI898" s="183"/>
      <c r="JJ898" s="183"/>
      <c r="JK898" s="183"/>
      <c r="JL898" s="183"/>
      <c r="JM898" s="183"/>
      <c r="JN898" s="183"/>
      <c r="JO898" s="183"/>
      <c r="JP898" s="183"/>
      <c r="JQ898" s="183"/>
      <c r="JR898" s="183"/>
      <c r="JS898" s="183"/>
      <c r="JT898" s="183"/>
      <c r="JU898" s="183"/>
      <c r="JV898" s="183"/>
      <c r="JW898" s="183"/>
      <c r="JX898" s="183"/>
      <c r="JY898" s="183"/>
      <c r="JZ898" s="183"/>
      <c r="KA898" s="183"/>
      <c r="KB898" s="183"/>
      <c r="KC898" s="183"/>
      <c r="KD898" s="183"/>
      <c r="KE898" s="183"/>
      <c r="KF898" s="183"/>
      <c r="KG898" s="183"/>
      <c r="KH898" s="183"/>
      <c r="KI898" s="183"/>
      <c r="KJ898" s="183"/>
      <c r="KK898" s="183"/>
      <c r="KL898" s="183"/>
      <c r="KM898" s="183"/>
      <c r="KN898" s="183"/>
      <c r="KO898" s="183"/>
      <c r="KP898" s="183"/>
      <c r="KQ898" s="183"/>
      <c r="KR898" s="183"/>
      <c r="KS898" s="183"/>
      <c r="KT898" s="183"/>
    </row>
    <row r="899" spans="1:306">
      <c r="A899" s="618">
        <v>27415</v>
      </c>
      <c r="B899" s="669" t="s">
        <v>390</v>
      </c>
      <c r="C899" s="670"/>
      <c r="D899" s="670"/>
      <c r="E899" s="670"/>
      <c r="F899" s="670"/>
      <c r="G899" s="611">
        <f t="shared" si="40"/>
        <v>0</v>
      </c>
      <c r="H899" s="183"/>
      <c r="K899" s="183"/>
      <c r="L899" s="183"/>
      <c r="M899" s="183"/>
      <c r="N899" s="183"/>
      <c r="O899" s="183"/>
      <c r="P899" s="183"/>
      <c r="Q899" s="183"/>
      <c r="R899" s="183"/>
      <c r="S899" s="183"/>
      <c r="T899" s="183"/>
      <c r="U899" s="183"/>
      <c r="V899" s="183"/>
      <c r="W899" s="183"/>
      <c r="X899" s="183"/>
      <c r="Y899" s="183"/>
      <c r="Z899" s="183"/>
      <c r="AA899" s="183"/>
      <c r="AB899" s="183"/>
      <c r="AC899" s="183"/>
      <c r="AD899" s="183"/>
      <c r="AE899" s="183"/>
      <c r="AF899" s="183"/>
      <c r="AG899" s="183"/>
      <c r="AH899" s="183"/>
      <c r="AI899" s="183"/>
      <c r="AJ899" s="183"/>
      <c r="AK899" s="183"/>
      <c r="AL899" s="183"/>
      <c r="AM899" s="183"/>
      <c r="AN899" s="183"/>
      <c r="AO899" s="183"/>
      <c r="AP899" s="183"/>
      <c r="AQ899" s="183"/>
      <c r="AR899" s="183"/>
      <c r="AS899" s="183"/>
      <c r="AT899" s="183"/>
      <c r="AU899" s="183"/>
      <c r="AV899" s="183"/>
      <c r="AW899" s="183"/>
      <c r="AX899" s="183"/>
      <c r="AY899" s="183"/>
      <c r="AZ899" s="183"/>
      <c r="BA899" s="183"/>
      <c r="BB899" s="183"/>
      <c r="BC899" s="183"/>
      <c r="BD899" s="183"/>
      <c r="BE899" s="183"/>
      <c r="BF899" s="183"/>
      <c r="BG899" s="183"/>
      <c r="BH899" s="183"/>
      <c r="BI899" s="183"/>
      <c r="BJ899" s="183"/>
      <c r="BK899" s="183"/>
      <c r="BL899" s="183"/>
      <c r="BM899" s="183"/>
      <c r="BN899" s="183"/>
      <c r="BO899" s="183"/>
      <c r="BP899" s="183"/>
      <c r="BQ899" s="183"/>
      <c r="BR899" s="183"/>
      <c r="BS899" s="183"/>
      <c r="BT899" s="183"/>
      <c r="BU899" s="183"/>
      <c r="BV899" s="183"/>
      <c r="BW899" s="183"/>
      <c r="BX899" s="183"/>
      <c r="BY899" s="183"/>
      <c r="BZ899" s="183"/>
      <c r="CA899" s="183"/>
      <c r="CB899" s="183"/>
      <c r="CC899" s="183"/>
      <c r="CD899" s="183"/>
      <c r="CE899" s="183"/>
      <c r="CF899" s="183"/>
      <c r="CG899" s="183"/>
      <c r="CH899" s="183"/>
      <c r="CI899" s="183"/>
      <c r="CJ899" s="183"/>
      <c r="CK899" s="183"/>
      <c r="CL899" s="183"/>
      <c r="CM899" s="183"/>
      <c r="CN899" s="183"/>
      <c r="CO899" s="183"/>
      <c r="CP899" s="183"/>
      <c r="CQ899" s="183"/>
      <c r="CR899" s="183"/>
      <c r="CS899" s="183"/>
      <c r="CT899" s="183"/>
      <c r="CU899" s="183"/>
      <c r="CV899" s="183"/>
      <c r="CW899" s="183"/>
      <c r="CX899" s="183"/>
      <c r="CY899" s="183"/>
      <c r="CZ899" s="183"/>
      <c r="DA899" s="183"/>
      <c r="DB899" s="183"/>
      <c r="DC899" s="183"/>
      <c r="DD899" s="183"/>
      <c r="DE899" s="183"/>
      <c r="DF899" s="183"/>
      <c r="DG899" s="183"/>
      <c r="DH899" s="183"/>
      <c r="DI899" s="183"/>
      <c r="DJ899" s="183"/>
      <c r="DK899" s="183"/>
      <c r="DL899" s="183"/>
      <c r="DM899" s="183"/>
      <c r="DN899" s="183"/>
      <c r="DO899" s="183"/>
      <c r="DP899" s="183"/>
      <c r="DQ899" s="183"/>
      <c r="DR899" s="183"/>
      <c r="DS899" s="183"/>
      <c r="DT899" s="183"/>
      <c r="DU899" s="183"/>
      <c r="DV899" s="183"/>
      <c r="DW899" s="183"/>
      <c r="DX899" s="183"/>
      <c r="DY899" s="183"/>
      <c r="DZ899" s="183"/>
      <c r="EA899" s="183"/>
      <c r="EB899" s="183"/>
      <c r="EC899" s="183"/>
      <c r="ED899" s="183"/>
      <c r="EE899" s="183"/>
      <c r="EF899" s="183"/>
      <c r="EG899" s="183"/>
      <c r="EH899" s="183"/>
      <c r="EI899" s="183"/>
      <c r="EJ899" s="183"/>
      <c r="EK899" s="183"/>
      <c r="EL899" s="183"/>
      <c r="EM899" s="183"/>
      <c r="EN899" s="183"/>
      <c r="EO899" s="183"/>
      <c r="EP899" s="183"/>
      <c r="EQ899" s="183"/>
      <c r="ER899" s="183"/>
      <c r="ES899" s="183"/>
      <c r="ET899" s="183"/>
      <c r="EU899" s="183"/>
      <c r="EV899" s="183"/>
      <c r="EW899" s="183"/>
      <c r="EX899" s="183"/>
      <c r="EY899" s="183"/>
      <c r="EZ899" s="183"/>
      <c r="FA899" s="183"/>
      <c r="FB899" s="183"/>
      <c r="FC899" s="183"/>
      <c r="FD899" s="183"/>
      <c r="FE899" s="183"/>
      <c r="FF899" s="183"/>
      <c r="FG899" s="183"/>
      <c r="FH899" s="183"/>
      <c r="FI899" s="183"/>
      <c r="FJ899" s="183"/>
      <c r="FK899" s="183"/>
      <c r="FL899" s="183"/>
      <c r="FM899" s="183"/>
      <c r="FN899" s="183"/>
      <c r="FO899" s="183"/>
      <c r="FP899" s="183"/>
      <c r="FQ899" s="183"/>
      <c r="FR899" s="183"/>
      <c r="FS899" s="183"/>
      <c r="FT899" s="183"/>
      <c r="FU899" s="183"/>
      <c r="FV899" s="183"/>
      <c r="FW899" s="183"/>
      <c r="FX899" s="183"/>
      <c r="FY899" s="183"/>
      <c r="FZ899" s="183"/>
      <c r="GA899" s="183"/>
      <c r="GB899" s="183"/>
      <c r="GC899" s="183"/>
      <c r="GD899" s="183"/>
      <c r="GE899" s="183"/>
      <c r="GF899" s="183"/>
      <c r="GG899" s="183"/>
      <c r="GH899" s="183"/>
      <c r="GI899" s="183"/>
      <c r="GJ899" s="183"/>
      <c r="GK899" s="183"/>
      <c r="GL899" s="183"/>
      <c r="GM899" s="183"/>
      <c r="GN899" s="183"/>
      <c r="GO899" s="183"/>
      <c r="GP899" s="183"/>
      <c r="GQ899" s="183"/>
      <c r="GR899" s="183"/>
      <c r="GS899" s="183"/>
      <c r="GT899" s="183"/>
      <c r="GU899" s="183"/>
      <c r="GV899" s="183"/>
      <c r="GW899" s="183"/>
      <c r="GX899" s="183"/>
      <c r="GY899" s="183"/>
      <c r="GZ899" s="183"/>
      <c r="HA899" s="183"/>
      <c r="HB899" s="183"/>
      <c r="HC899" s="183"/>
      <c r="HD899" s="183"/>
      <c r="HE899" s="183"/>
      <c r="HF899" s="183"/>
      <c r="HG899" s="183"/>
      <c r="HH899" s="183"/>
      <c r="HI899" s="183"/>
      <c r="HJ899" s="183"/>
      <c r="HK899" s="183"/>
      <c r="HL899" s="183"/>
      <c r="HM899" s="183"/>
      <c r="HN899" s="183"/>
      <c r="HO899" s="183"/>
      <c r="HP899" s="183"/>
      <c r="HQ899" s="183"/>
      <c r="HR899" s="183"/>
      <c r="HS899" s="183"/>
      <c r="HT899" s="183"/>
      <c r="HU899" s="183"/>
      <c r="HV899" s="183"/>
      <c r="HW899" s="183"/>
      <c r="HX899" s="183"/>
      <c r="HY899" s="183"/>
      <c r="HZ899" s="183"/>
      <c r="IA899" s="183"/>
      <c r="IB899" s="183"/>
      <c r="IC899" s="183"/>
      <c r="ID899" s="183"/>
      <c r="IE899" s="183"/>
      <c r="IF899" s="183"/>
      <c r="IG899" s="183"/>
      <c r="IH899" s="183"/>
      <c r="II899" s="183"/>
      <c r="IJ899" s="183"/>
      <c r="IK899" s="183"/>
      <c r="IL899" s="183"/>
      <c r="IM899" s="183"/>
      <c r="IN899" s="183"/>
      <c r="IO899" s="183"/>
      <c r="IP899" s="183"/>
      <c r="IQ899" s="183"/>
      <c r="IR899" s="183"/>
      <c r="IS899" s="183"/>
      <c r="IT899" s="183"/>
      <c r="IU899" s="183"/>
      <c r="IV899" s="183"/>
      <c r="IW899" s="183"/>
      <c r="IX899" s="183"/>
      <c r="IY899" s="183"/>
      <c r="IZ899" s="183"/>
      <c r="JA899" s="183"/>
      <c r="JB899" s="183"/>
      <c r="JC899" s="183"/>
      <c r="JD899" s="183"/>
      <c r="JE899" s="183"/>
      <c r="JF899" s="183"/>
      <c r="JG899" s="183"/>
      <c r="JH899" s="183"/>
      <c r="JI899" s="183"/>
      <c r="JJ899" s="183"/>
      <c r="JK899" s="183"/>
      <c r="JL899" s="183"/>
      <c r="JM899" s="183"/>
      <c r="JN899" s="183"/>
      <c r="JO899" s="183"/>
      <c r="JP899" s="183"/>
      <c r="JQ899" s="183"/>
      <c r="JR899" s="183"/>
      <c r="JS899" s="183"/>
      <c r="JT899" s="183"/>
      <c r="JU899" s="183"/>
      <c r="JV899" s="183"/>
      <c r="JW899" s="183"/>
      <c r="JX899" s="183"/>
      <c r="JY899" s="183"/>
      <c r="JZ899" s="183"/>
      <c r="KA899" s="183"/>
      <c r="KB899" s="183"/>
      <c r="KC899" s="183"/>
      <c r="KD899" s="183"/>
      <c r="KE899" s="183"/>
      <c r="KF899" s="183"/>
      <c r="KG899" s="183"/>
      <c r="KH899" s="183"/>
      <c r="KI899" s="183"/>
      <c r="KJ899" s="183"/>
      <c r="KK899" s="183"/>
      <c r="KL899" s="183"/>
      <c r="KM899" s="183"/>
      <c r="KN899" s="183"/>
      <c r="KO899" s="183"/>
      <c r="KP899" s="183"/>
      <c r="KQ899" s="183"/>
      <c r="KR899" s="183"/>
      <c r="KS899" s="183"/>
      <c r="KT899" s="183"/>
    </row>
    <row r="900" spans="1:306">
      <c r="A900" s="618">
        <v>27419</v>
      </c>
      <c r="B900" s="669" t="s">
        <v>88</v>
      </c>
      <c r="C900" s="611">
        <f>SUM(C901:C905)</f>
        <v>0</v>
      </c>
      <c r="D900" s="611">
        <f>SUM(D901:D905)</f>
        <v>0</v>
      </c>
      <c r="E900" s="611">
        <f>SUM(E901:E905)</f>
        <v>0</v>
      </c>
      <c r="F900" s="611">
        <f>SUM(F901:F905)</f>
        <v>0</v>
      </c>
      <c r="G900" s="611">
        <f t="shared" si="40"/>
        <v>0</v>
      </c>
      <c r="H900" s="183"/>
      <c r="K900" s="183"/>
      <c r="L900" s="183"/>
      <c r="M900" s="183"/>
      <c r="N900" s="183"/>
      <c r="O900" s="183"/>
      <c r="P900" s="183"/>
      <c r="Q900" s="183"/>
      <c r="R900" s="183"/>
      <c r="S900" s="183"/>
      <c r="T900" s="183"/>
      <c r="U900" s="183"/>
      <c r="V900" s="183"/>
      <c r="W900" s="183"/>
      <c r="X900" s="183"/>
      <c r="Y900" s="183"/>
      <c r="Z900" s="183"/>
      <c r="AA900" s="183"/>
      <c r="AB900" s="183"/>
      <c r="AC900" s="183"/>
      <c r="AD900" s="183"/>
      <c r="AE900" s="183"/>
      <c r="AF900" s="183"/>
      <c r="AG900" s="183"/>
      <c r="AH900" s="183"/>
      <c r="AI900" s="183"/>
      <c r="AJ900" s="183"/>
      <c r="AK900" s="183"/>
      <c r="AL900" s="183"/>
      <c r="AM900" s="183"/>
      <c r="AN900" s="183"/>
      <c r="AO900" s="183"/>
      <c r="AP900" s="183"/>
      <c r="AQ900" s="183"/>
      <c r="AR900" s="183"/>
      <c r="AS900" s="183"/>
      <c r="AT900" s="183"/>
      <c r="AU900" s="183"/>
      <c r="AV900" s="183"/>
      <c r="AW900" s="183"/>
      <c r="AX900" s="183"/>
      <c r="AY900" s="183"/>
      <c r="AZ900" s="183"/>
      <c r="BA900" s="183"/>
      <c r="BB900" s="183"/>
      <c r="BC900" s="183"/>
      <c r="BD900" s="183"/>
      <c r="BE900" s="183"/>
      <c r="BF900" s="183"/>
      <c r="BG900" s="183"/>
      <c r="BH900" s="183"/>
      <c r="BI900" s="183"/>
      <c r="BJ900" s="183"/>
      <c r="BK900" s="183"/>
      <c r="BL900" s="183"/>
      <c r="BM900" s="183"/>
      <c r="BN900" s="183"/>
      <c r="BO900" s="183"/>
      <c r="BP900" s="183"/>
      <c r="BQ900" s="183"/>
      <c r="BR900" s="183"/>
      <c r="BS900" s="183"/>
      <c r="BT900" s="183"/>
      <c r="BU900" s="183"/>
      <c r="BV900" s="183"/>
      <c r="BW900" s="183"/>
      <c r="BX900" s="183"/>
      <c r="BY900" s="183"/>
      <c r="BZ900" s="183"/>
      <c r="CA900" s="183"/>
      <c r="CB900" s="183"/>
      <c r="CC900" s="183"/>
      <c r="CD900" s="183"/>
      <c r="CE900" s="183"/>
      <c r="CF900" s="183"/>
      <c r="CG900" s="183"/>
      <c r="CH900" s="183"/>
      <c r="CI900" s="183"/>
      <c r="CJ900" s="183"/>
      <c r="CK900" s="183"/>
      <c r="CL900" s="183"/>
      <c r="CM900" s="183"/>
      <c r="CN900" s="183"/>
      <c r="CO900" s="183"/>
      <c r="CP900" s="183"/>
      <c r="CQ900" s="183"/>
      <c r="CR900" s="183"/>
      <c r="CS900" s="183"/>
      <c r="CT900" s="183"/>
      <c r="CU900" s="183"/>
      <c r="CV900" s="183"/>
      <c r="CW900" s="183"/>
      <c r="CX900" s="183"/>
      <c r="CY900" s="183"/>
      <c r="CZ900" s="183"/>
      <c r="DA900" s="183"/>
      <c r="DB900" s="183"/>
      <c r="DC900" s="183"/>
      <c r="DD900" s="183"/>
      <c r="DE900" s="183"/>
      <c r="DF900" s="183"/>
      <c r="DG900" s="183"/>
      <c r="DH900" s="183"/>
      <c r="DI900" s="183"/>
      <c r="DJ900" s="183"/>
      <c r="DK900" s="183"/>
      <c r="DL900" s="183"/>
      <c r="DM900" s="183"/>
      <c r="DN900" s="183"/>
      <c r="DO900" s="183"/>
      <c r="DP900" s="183"/>
      <c r="DQ900" s="183"/>
      <c r="DR900" s="183"/>
      <c r="DS900" s="183"/>
      <c r="DT900" s="183"/>
      <c r="DU900" s="183"/>
      <c r="DV900" s="183"/>
      <c r="DW900" s="183"/>
      <c r="DX900" s="183"/>
      <c r="DY900" s="183"/>
      <c r="DZ900" s="183"/>
      <c r="EA900" s="183"/>
      <c r="EB900" s="183"/>
      <c r="EC900" s="183"/>
      <c r="ED900" s="183"/>
      <c r="EE900" s="183"/>
      <c r="EF900" s="183"/>
      <c r="EG900" s="183"/>
      <c r="EH900" s="183"/>
      <c r="EI900" s="183"/>
      <c r="EJ900" s="183"/>
      <c r="EK900" s="183"/>
      <c r="EL900" s="183"/>
      <c r="EM900" s="183"/>
      <c r="EN900" s="183"/>
      <c r="EO900" s="183"/>
      <c r="EP900" s="183"/>
      <c r="EQ900" s="183"/>
      <c r="ER900" s="183"/>
      <c r="ES900" s="183"/>
      <c r="ET900" s="183"/>
      <c r="EU900" s="183"/>
      <c r="EV900" s="183"/>
      <c r="EW900" s="183"/>
      <c r="EX900" s="183"/>
      <c r="EY900" s="183"/>
      <c r="EZ900" s="183"/>
      <c r="FA900" s="183"/>
      <c r="FB900" s="183"/>
      <c r="FC900" s="183"/>
      <c r="FD900" s="183"/>
      <c r="FE900" s="183"/>
      <c r="FF900" s="183"/>
      <c r="FG900" s="183"/>
      <c r="FH900" s="183"/>
      <c r="FI900" s="183"/>
      <c r="FJ900" s="183"/>
      <c r="FK900" s="183"/>
      <c r="FL900" s="183"/>
      <c r="FM900" s="183"/>
      <c r="FN900" s="183"/>
      <c r="FO900" s="183"/>
      <c r="FP900" s="183"/>
      <c r="FQ900" s="183"/>
      <c r="FR900" s="183"/>
      <c r="FS900" s="183"/>
      <c r="FT900" s="183"/>
      <c r="FU900" s="183"/>
      <c r="FV900" s="183"/>
      <c r="FW900" s="183"/>
      <c r="FX900" s="183"/>
      <c r="FY900" s="183"/>
      <c r="FZ900" s="183"/>
      <c r="GA900" s="183"/>
      <c r="GB900" s="183"/>
      <c r="GC900" s="183"/>
      <c r="GD900" s="183"/>
      <c r="GE900" s="183"/>
      <c r="GF900" s="183"/>
      <c r="GG900" s="183"/>
      <c r="GH900" s="183"/>
      <c r="GI900" s="183"/>
      <c r="GJ900" s="183"/>
      <c r="GK900" s="183"/>
      <c r="GL900" s="183"/>
      <c r="GM900" s="183"/>
      <c r="GN900" s="183"/>
      <c r="GO900" s="183"/>
      <c r="GP900" s="183"/>
      <c r="GQ900" s="183"/>
      <c r="GR900" s="183"/>
      <c r="GS900" s="183"/>
      <c r="GT900" s="183"/>
      <c r="GU900" s="183"/>
      <c r="GV900" s="183"/>
      <c r="GW900" s="183"/>
      <c r="GX900" s="183"/>
      <c r="GY900" s="183"/>
      <c r="GZ900" s="183"/>
      <c r="HA900" s="183"/>
      <c r="HB900" s="183"/>
      <c r="HC900" s="183"/>
      <c r="HD900" s="183"/>
      <c r="HE900" s="183"/>
      <c r="HF900" s="183"/>
      <c r="HG900" s="183"/>
      <c r="HH900" s="183"/>
      <c r="HI900" s="183"/>
      <c r="HJ900" s="183"/>
      <c r="HK900" s="183"/>
      <c r="HL900" s="183"/>
      <c r="HM900" s="183"/>
      <c r="HN900" s="183"/>
      <c r="HO900" s="183"/>
      <c r="HP900" s="183"/>
      <c r="HQ900" s="183"/>
      <c r="HR900" s="183"/>
      <c r="HS900" s="183"/>
      <c r="HT900" s="183"/>
      <c r="HU900" s="183"/>
      <c r="HV900" s="183"/>
      <c r="HW900" s="183"/>
      <c r="HX900" s="183"/>
      <c r="HY900" s="183"/>
      <c r="HZ900" s="183"/>
      <c r="IA900" s="183"/>
      <c r="IB900" s="183"/>
      <c r="IC900" s="183"/>
      <c r="ID900" s="183"/>
      <c r="IE900" s="183"/>
      <c r="IF900" s="183"/>
      <c r="IG900" s="183"/>
      <c r="IH900" s="183"/>
      <c r="II900" s="183"/>
      <c r="IJ900" s="183"/>
      <c r="IK900" s="183"/>
      <c r="IL900" s="183"/>
      <c r="IM900" s="183"/>
      <c r="IN900" s="183"/>
      <c r="IO900" s="183"/>
      <c r="IP900" s="183"/>
      <c r="IQ900" s="183"/>
      <c r="IR900" s="183"/>
      <c r="IS900" s="183"/>
      <c r="IT900" s="183"/>
      <c r="IU900" s="183"/>
      <c r="IV900" s="183"/>
      <c r="IW900" s="183"/>
      <c r="IX900" s="183"/>
      <c r="IY900" s="183"/>
      <c r="IZ900" s="183"/>
      <c r="JA900" s="183"/>
      <c r="JB900" s="183"/>
      <c r="JC900" s="183"/>
      <c r="JD900" s="183"/>
      <c r="JE900" s="183"/>
      <c r="JF900" s="183"/>
      <c r="JG900" s="183"/>
      <c r="JH900" s="183"/>
      <c r="JI900" s="183"/>
      <c r="JJ900" s="183"/>
      <c r="JK900" s="183"/>
      <c r="JL900" s="183"/>
      <c r="JM900" s="183"/>
      <c r="JN900" s="183"/>
      <c r="JO900" s="183"/>
      <c r="JP900" s="183"/>
      <c r="JQ900" s="183"/>
      <c r="JR900" s="183"/>
      <c r="JS900" s="183"/>
      <c r="JT900" s="183"/>
      <c r="JU900" s="183"/>
      <c r="JV900" s="183"/>
      <c r="JW900" s="183"/>
      <c r="JX900" s="183"/>
      <c r="JY900" s="183"/>
      <c r="JZ900" s="183"/>
      <c r="KA900" s="183"/>
      <c r="KB900" s="183"/>
      <c r="KC900" s="183"/>
      <c r="KD900" s="183"/>
      <c r="KE900" s="183"/>
      <c r="KF900" s="183"/>
      <c r="KG900" s="183"/>
      <c r="KH900" s="183"/>
      <c r="KI900" s="183"/>
      <c r="KJ900" s="183"/>
      <c r="KK900" s="183"/>
      <c r="KL900" s="183"/>
      <c r="KM900" s="183"/>
      <c r="KN900" s="183"/>
      <c r="KO900" s="183"/>
      <c r="KP900" s="183"/>
      <c r="KQ900" s="183"/>
      <c r="KR900" s="183"/>
      <c r="KS900" s="183"/>
      <c r="KT900" s="183"/>
    </row>
    <row r="901" spans="1:306">
      <c r="A901" s="618">
        <v>274191</v>
      </c>
      <c r="B901" s="669" t="s">
        <v>391</v>
      </c>
      <c r="C901" s="670"/>
      <c r="D901" s="670"/>
      <c r="E901" s="670"/>
      <c r="F901" s="670"/>
      <c r="G901" s="611">
        <f t="shared" si="40"/>
        <v>0</v>
      </c>
      <c r="H901" s="183"/>
      <c r="K901" s="183"/>
      <c r="L901" s="183"/>
      <c r="M901" s="183"/>
      <c r="N901" s="183"/>
      <c r="O901" s="183"/>
      <c r="P901" s="183"/>
      <c r="Q901" s="183"/>
      <c r="R901" s="183"/>
      <c r="S901" s="183"/>
      <c r="T901" s="183"/>
      <c r="U901" s="183"/>
      <c r="V901" s="183"/>
      <c r="W901" s="183"/>
      <c r="X901" s="183"/>
      <c r="Y901" s="183"/>
      <c r="Z901" s="183"/>
      <c r="AA901" s="183"/>
      <c r="AB901" s="183"/>
      <c r="AC901" s="183"/>
      <c r="AD901" s="183"/>
      <c r="AE901" s="183"/>
      <c r="AF901" s="183"/>
      <c r="AG901" s="183"/>
      <c r="AH901" s="183"/>
      <c r="AI901" s="183"/>
      <c r="AJ901" s="183"/>
      <c r="AK901" s="183"/>
      <c r="AL901" s="183"/>
      <c r="AM901" s="183"/>
      <c r="AN901" s="183"/>
      <c r="AO901" s="183"/>
      <c r="AP901" s="183"/>
      <c r="AQ901" s="183"/>
      <c r="AR901" s="183"/>
      <c r="AS901" s="183"/>
      <c r="AT901" s="183"/>
      <c r="AU901" s="183"/>
      <c r="AV901" s="183"/>
      <c r="AW901" s="183"/>
      <c r="AX901" s="183"/>
      <c r="AY901" s="183"/>
      <c r="AZ901" s="183"/>
      <c r="BA901" s="183"/>
      <c r="BB901" s="183"/>
      <c r="BC901" s="183"/>
      <c r="BD901" s="183"/>
      <c r="BE901" s="183"/>
      <c r="BF901" s="183"/>
      <c r="BG901" s="183"/>
      <c r="BH901" s="183"/>
      <c r="BI901" s="183"/>
      <c r="BJ901" s="183"/>
      <c r="BK901" s="183"/>
      <c r="BL901" s="183"/>
      <c r="BM901" s="183"/>
      <c r="BN901" s="183"/>
      <c r="BO901" s="183"/>
      <c r="BP901" s="183"/>
      <c r="BQ901" s="183"/>
      <c r="BR901" s="183"/>
      <c r="BS901" s="183"/>
      <c r="BT901" s="183"/>
      <c r="BU901" s="183"/>
      <c r="BV901" s="183"/>
      <c r="BW901" s="183"/>
      <c r="BX901" s="183"/>
      <c r="BY901" s="183"/>
      <c r="BZ901" s="183"/>
      <c r="CA901" s="183"/>
      <c r="CB901" s="183"/>
      <c r="CC901" s="183"/>
      <c r="CD901" s="183"/>
      <c r="CE901" s="183"/>
      <c r="CF901" s="183"/>
      <c r="CG901" s="183"/>
      <c r="CH901" s="183"/>
      <c r="CI901" s="183"/>
      <c r="CJ901" s="183"/>
      <c r="CK901" s="183"/>
      <c r="CL901" s="183"/>
      <c r="CM901" s="183"/>
      <c r="CN901" s="183"/>
      <c r="CO901" s="183"/>
      <c r="CP901" s="183"/>
      <c r="CQ901" s="183"/>
      <c r="CR901" s="183"/>
      <c r="CS901" s="183"/>
      <c r="CT901" s="183"/>
      <c r="CU901" s="183"/>
      <c r="CV901" s="183"/>
      <c r="CW901" s="183"/>
      <c r="CX901" s="183"/>
      <c r="CY901" s="183"/>
      <c r="CZ901" s="183"/>
      <c r="DA901" s="183"/>
      <c r="DB901" s="183"/>
      <c r="DC901" s="183"/>
      <c r="DD901" s="183"/>
      <c r="DE901" s="183"/>
      <c r="DF901" s="183"/>
      <c r="DG901" s="183"/>
      <c r="DH901" s="183"/>
      <c r="DI901" s="183"/>
      <c r="DJ901" s="183"/>
      <c r="DK901" s="183"/>
      <c r="DL901" s="183"/>
      <c r="DM901" s="183"/>
      <c r="DN901" s="183"/>
      <c r="DO901" s="183"/>
      <c r="DP901" s="183"/>
      <c r="DQ901" s="183"/>
      <c r="DR901" s="183"/>
      <c r="DS901" s="183"/>
      <c r="DT901" s="183"/>
      <c r="DU901" s="183"/>
      <c r="DV901" s="183"/>
      <c r="DW901" s="183"/>
      <c r="DX901" s="183"/>
      <c r="DY901" s="183"/>
      <c r="DZ901" s="183"/>
      <c r="EA901" s="183"/>
      <c r="EB901" s="183"/>
      <c r="EC901" s="183"/>
      <c r="ED901" s="183"/>
      <c r="EE901" s="183"/>
      <c r="EF901" s="183"/>
      <c r="EG901" s="183"/>
      <c r="EH901" s="183"/>
      <c r="EI901" s="183"/>
      <c r="EJ901" s="183"/>
      <c r="EK901" s="183"/>
      <c r="EL901" s="183"/>
      <c r="EM901" s="183"/>
      <c r="EN901" s="183"/>
      <c r="EO901" s="183"/>
      <c r="EP901" s="183"/>
      <c r="EQ901" s="183"/>
      <c r="ER901" s="183"/>
      <c r="ES901" s="183"/>
      <c r="ET901" s="183"/>
      <c r="EU901" s="183"/>
      <c r="EV901" s="183"/>
      <c r="EW901" s="183"/>
      <c r="EX901" s="183"/>
      <c r="EY901" s="183"/>
      <c r="EZ901" s="183"/>
      <c r="FA901" s="183"/>
      <c r="FB901" s="183"/>
      <c r="FC901" s="183"/>
      <c r="FD901" s="183"/>
      <c r="FE901" s="183"/>
      <c r="FF901" s="183"/>
      <c r="FG901" s="183"/>
      <c r="FH901" s="183"/>
      <c r="FI901" s="183"/>
      <c r="FJ901" s="183"/>
      <c r="FK901" s="183"/>
      <c r="FL901" s="183"/>
      <c r="FM901" s="183"/>
      <c r="FN901" s="183"/>
      <c r="FO901" s="183"/>
      <c r="FP901" s="183"/>
      <c r="FQ901" s="183"/>
      <c r="FR901" s="183"/>
      <c r="FS901" s="183"/>
      <c r="FT901" s="183"/>
      <c r="FU901" s="183"/>
      <c r="FV901" s="183"/>
      <c r="FW901" s="183"/>
      <c r="FX901" s="183"/>
      <c r="FY901" s="183"/>
      <c r="FZ901" s="183"/>
      <c r="GA901" s="183"/>
      <c r="GB901" s="183"/>
      <c r="GC901" s="183"/>
      <c r="GD901" s="183"/>
      <c r="GE901" s="183"/>
      <c r="GF901" s="183"/>
      <c r="GG901" s="183"/>
      <c r="GH901" s="183"/>
      <c r="GI901" s="183"/>
      <c r="GJ901" s="183"/>
      <c r="GK901" s="183"/>
      <c r="GL901" s="183"/>
      <c r="GM901" s="183"/>
      <c r="GN901" s="183"/>
      <c r="GO901" s="183"/>
      <c r="GP901" s="183"/>
      <c r="GQ901" s="183"/>
      <c r="GR901" s="183"/>
      <c r="GS901" s="183"/>
      <c r="GT901" s="183"/>
      <c r="GU901" s="183"/>
      <c r="GV901" s="183"/>
      <c r="GW901" s="183"/>
      <c r="GX901" s="183"/>
      <c r="GY901" s="183"/>
      <c r="GZ901" s="183"/>
      <c r="HA901" s="183"/>
      <c r="HB901" s="183"/>
      <c r="HC901" s="183"/>
      <c r="HD901" s="183"/>
      <c r="HE901" s="183"/>
      <c r="HF901" s="183"/>
      <c r="HG901" s="183"/>
      <c r="HH901" s="183"/>
      <c r="HI901" s="183"/>
      <c r="HJ901" s="183"/>
      <c r="HK901" s="183"/>
      <c r="HL901" s="183"/>
      <c r="HM901" s="183"/>
      <c r="HN901" s="183"/>
      <c r="HO901" s="183"/>
      <c r="HP901" s="183"/>
      <c r="HQ901" s="183"/>
      <c r="HR901" s="183"/>
      <c r="HS901" s="183"/>
      <c r="HT901" s="183"/>
      <c r="HU901" s="183"/>
      <c r="HV901" s="183"/>
      <c r="HW901" s="183"/>
      <c r="HX901" s="183"/>
      <c r="HY901" s="183"/>
      <c r="HZ901" s="183"/>
      <c r="IA901" s="183"/>
      <c r="IB901" s="183"/>
      <c r="IC901" s="183"/>
      <c r="ID901" s="183"/>
      <c r="IE901" s="183"/>
      <c r="IF901" s="183"/>
      <c r="IG901" s="183"/>
      <c r="IH901" s="183"/>
      <c r="II901" s="183"/>
      <c r="IJ901" s="183"/>
      <c r="IK901" s="183"/>
      <c r="IL901" s="183"/>
      <c r="IM901" s="183"/>
      <c r="IN901" s="183"/>
      <c r="IO901" s="183"/>
      <c r="IP901" s="183"/>
      <c r="IQ901" s="183"/>
      <c r="IR901" s="183"/>
      <c r="IS901" s="183"/>
      <c r="IT901" s="183"/>
      <c r="IU901" s="183"/>
      <c r="IV901" s="183"/>
      <c r="IW901" s="183"/>
      <c r="IX901" s="183"/>
      <c r="IY901" s="183"/>
      <c r="IZ901" s="183"/>
      <c r="JA901" s="183"/>
      <c r="JB901" s="183"/>
      <c r="JC901" s="183"/>
      <c r="JD901" s="183"/>
      <c r="JE901" s="183"/>
      <c r="JF901" s="183"/>
      <c r="JG901" s="183"/>
      <c r="JH901" s="183"/>
      <c r="JI901" s="183"/>
      <c r="JJ901" s="183"/>
      <c r="JK901" s="183"/>
      <c r="JL901" s="183"/>
      <c r="JM901" s="183"/>
      <c r="JN901" s="183"/>
      <c r="JO901" s="183"/>
      <c r="JP901" s="183"/>
      <c r="JQ901" s="183"/>
      <c r="JR901" s="183"/>
      <c r="JS901" s="183"/>
      <c r="JT901" s="183"/>
      <c r="JU901" s="183"/>
      <c r="JV901" s="183"/>
      <c r="JW901" s="183"/>
      <c r="JX901" s="183"/>
      <c r="JY901" s="183"/>
      <c r="JZ901" s="183"/>
      <c r="KA901" s="183"/>
      <c r="KB901" s="183"/>
      <c r="KC901" s="183"/>
      <c r="KD901" s="183"/>
      <c r="KE901" s="183"/>
      <c r="KF901" s="183"/>
      <c r="KG901" s="183"/>
      <c r="KH901" s="183"/>
      <c r="KI901" s="183"/>
      <c r="KJ901" s="183"/>
      <c r="KK901" s="183"/>
      <c r="KL901" s="183"/>
      <c r="KM901" s="183"/>
      <c r="KN901" s="183"/>
      <c r="KO901" s="183"/>
      <c r="KP901" s="183"/>
      <c r="KQ901" s="183"/>
      <c r="KR901" s="183"/>
      <c r="KS901" s="183"/>
      <c r="KT901" s="183"/>
    </row>
    <row r="902" spans="1:306">
      <c r="A902" s="618">
        <v>274192</v>
      </c>
      <c r="B902" s="669" t="s">
        <v>392</v>
      </c>
      <c r="C902" s="670"/>
      <c r="D902" s="670"/>
      <c r="E902" s="670"/>
      <c r="F902" s="670"/>
      <c r="G902" s="611">
        <f t="shared" si="40"/>
        <v>0</v>
      </c>
      <c r="H902" s="183"/>
      <c r="K902" s="183"/>
      <c r="L902" s="183"/>
      <c r="M902" s="183"/>
      <c r="N902" s="183"/>
      <c r="O902" s="183"/>
      <c r="P902" s="183"/>
      <c r="Q902" s="183"/>
      <c r="R902" s="183"/>
      <c r="S902" s="183"/>
      <c r="T902" s="183"/>
      <c r="U902" s="183"/>
      <c r="V902" s="183"/>
      <c r="W902" s="183"/>
      <c r="X902" s="183"/>
      <c r="Y902" s="183"/>
      <c r="Z902" s="183"/>
      <c r="AA902" s="183"/>
      <c r="AB902" s="183"/>
      <c r="AC902" s="183"/>
      <c r="AD902" s="183"/>
      <c r="AE902" s="183"/>
      <c r="AF902" s="183"/>
      <c r="AG902" s="183"/>
      <c r="AH902" s="183"/>
      <c r="AI902" s="183"/>
      <c r="AJ902" s="183"/>
      <c r="AK902" s="183"/>
      <c r="AL902" s="183"/>
      <c r="AM902" s="183"/>
      <c r="AN902" s="183"/>
      <c r="AO902" s="183"/>
      <c r="AP902" s="183"/>
      <c r="AQ902" s="183"/>
      <c r="AR902" s="183"/>
      <c r="AS902" s="183"/>
      <c r="AT902" s="183"/>
      <c r="AU902" s="183"/>
      <c r="AV902" s="183"/>
      <c r="AW902" s="183"/>
      <c r="AX902" s="183"/>
      <c r="AY902" s="183"/>
      <c r="AZ902" s="183"/>
      <c r="BA902" s="183"/>
      <c r="BB902" s="183"/>
      <c r="BC902" s="183"/>
      <c r="BD902" s="183"/>
      <c r="BE902" s="183"/>
      <c r="BF902" s="183"/>
      <c r="BG902" s="183"/>
      <c r="BH902" s="183"/>
      <c r="BI902" s="183"/>
      <c r="BJ902" s="183"/>
      <c r="BK902" s="183"/>
      <c r="BL902" s="183"/>
      <c r="BM902" s="183"/>
      <c r="BN902" s="183"/>
      <c r="BO902" s="183"/>
      <c r="BP902" s="183"/>
      <c r="BQ902" s="183"/>
      <c r="BR902" s="183"/>
      <c r="BS902" s="183"/>
      <c r="BT902" s="183"/>
      <c r="BU902" s="183"/>
      <c r="BV902" s="183"/>
      <c r="BW902" s="183"/>
      <c r="BX902" s="183"/>
      <c r="BY902" s="183"/>
      <c r="BZ902" s="183"/>
      <c r="CA902" s="183"/>
      <c r="CB902" s="183"/>
      <c r="CC902" s="183"/>
      <c r="CD902" s="183"/>
      <c r="CE902" s="183"/>
      <c r="CF902" s="183"/>
      <c r="CG902" s="183"/>
      <c r="CH902" s="183"/>
      <c r="CI902" s="183"/>
      <c r="CJ902" s="183"/>
      <c r="CK902" s="183"/>
      <c r="CL902" s="183"/>
      <c r="CM902" s="183"/>
      <c r="CN902" s="183"/>
      <c r="CO902" s="183"/>
      <c r="CP902" s="183"/>
      <c r="CQ902" s="183"/>
      <c r="CR902" s="183"/>
      <c r="CS902" s="183"/>
      <c r="CT902" s="183"/>
      <c r="CU902" s="183"/>
      <c r="CV902" s="183"/>
      <c r="CW902" s="183"/>
      <c r="CX902" s="183"/>
      <c r="CY902" s="183"/>
      <c r="CZ902" s="183"/>
      <c r="DA902" s="183"/>
      <c r="DB902" s="183"/>
      <c r="DC902" s="183"/>
      <c r="DD902" s="183"/>
      <c r="DE902" s="183"/>
      <c r="DF902" s="183"/>
      <c r="DG902" s="183"/>
      <c r="DH902" s="183"/>
      <c r="DI902" s="183"/>
      <c r="DJ902" s="183"/>
      <c r="DK902" s="183"/>
      <c r="DL902" s="183"/>
      <c r="DM902" s="183"/>
      <c r="DN902" s="183"/>
      <c r="DO902" s="183"/>
      <c r="DP902" s="183"/>
      <c r="DQ902" s="183"/>
      <c r="DR902" s="183"/>
      <c r="DS902" s="183"/>
      <c r="DT902" s="183"/>
      <c r="DU902" s="183"/>
      <c r="DV902" s="183"/>
      <c r="DW902" s="183"/>
      <c r="DX902" s="183"/>
      <c r="DY902" s="183"/>
      <c r="DZ902" s="183"/>
      <c r="EA902" s="183"/>
      <c r="EB902" s="183"/>
      <c r="EC902" s="183"/>
      <c r="ED902" s="183"/>
      <c r="EE902" s="183"/>
      <c r="EF902" s="183"/>
      <c r="EG902" s="183"/>
      <c r="EH902" s="183"/>
      <c r="EI902" s="183"/>
      <c r="EJ902" s="183"/>
      <c r="EK902" s="183"/>
      <c r="EL902" s="183"/>
      <c r="EM902" s="183"/>
      <c r="EN902" s="183"/>
      <c r="EO902" s="183"/>
      <c r="EP902" s="183"/>
      <c r="EQ902" s="183"/>
      <c r="ER902" s="183"/>
      <c r="ES902" s="183"/>
      <c r="ET902" s="183"/>
      <c r="EU902" s="183"/>
      <c r="EV902" s="183"/>
      <c r="EW902" s="183"/>
      <c r="EX902" s="183"/>
      <c r="EY902" s="183"/>
      <c r="EZ902" s="183"/>
      <c r="FA902" s="183"/>
      <c r="FB902" s="183"/>
      <c r="FC902" s="183"/>
      <c r="FD902" s="183"/>
      <c r="FE902" s="183"/>
      <c r="FF902" s="183"/>
      <c r="FG902" s="183"/>
      <c r="FH902" s="183"/>
      <c r="FI902" s="183"/>
      <c r="FJ902" s="183"/>
      <c r="FK902" s="183"/>
      <c r="FL902" s="183"/>
      <c r="FM902" s="183"/>
      <c r="FN902" s="183"/>
      <c r="FO902" s="183"/>
      <c r="FP902" s="183"/>
      <c r="FQ902" s="183"/>
      <c r="FR902" s="183"/>
      <c r="FS902" s="183"/>
      <c r="FT902" s="183"/>
      <c r="FU902" s="183"/>
      <c r="FV902" s="183"/>
      <c r="FW902" s="183"/>
      <c r="FX902" s="183"/>
      <c r="FY902" s="183"/>
      <c r="FZ902" s="183"/>
      <c r="GA902" s="183"/>
      <c r="GB902" s="183"/>
      <c r="GC902" s="183"/>
      <c r="GD902" s="183"/>
      <c r="GE902" s="183"/>
      <c r="GF902" s="183"/>
      <c r="GG902" s="183"/>
      <c r="GH902" s="183"/>
      <c r="GI902" s="183"/>
      <c r="GJ902" s="183"/>
      <c r="GK902" s="183"/>
      <c r="GL902" s="183"/>
      <c r="GM902" s="183"/>
      <c r="GN902" s="183"/>
      <c r="GO902" s="183"/>
      <c r="GP902" s="183"/>
      <c r="GQ902" s="183"/>
      <c r="GR902" s="183"/>
      <c r="GS902" s="183"/>
      <c r="GT902" s="183"/>
      <c r="GU902" s="183"/>
      <c r="GV902" s="183"/>
      <c r="GW902" s="183"/>
      <c r="GX902" s="183"/>
      <c r="GY902" s="183"/>
      <c r="GZ902" s="183"/>
      <c r="HA902" s="183"/>
      <c r="HB902" s="183"/>
      <c r="HC902" s="183"/>
      <c r="HD902" s="183"/>
      <c r="HE902" s="183"/>
      <c r="HF902" s="183"/>
      <c r="HG902" s="183"/>
      <c r="HH902" s="183"/>
      <c r="HI902" s="183"/>
      <c r="HJ902" s="183"/>
      <c r="HK902" s="183"/>
      <c r="HL902" s="183"/>
      <c r="HM902" s="183"/>
      <c r="HN902" s="183"/>
      <c r="HO902" s="183"/>
      <c r="HP902" s="183"/>
      <c r="HQ902" s="183"/>
      <c r="HR902" s="183"/>
      <c r="HS902" s="183"/>
      <c r="HT902" s="183"/>
      <c r="HU902" s="183"/>
      <c r="HV902" s="183"/>
      <c r="HW902" s="183"/>
      <c r="HX902" s="183"/>
      <c r="HY902" s="183"/>
      <c r="HZ902" s="183"/>
      <c r="IA902" s="183"/>
      <c r="IB902" s="183"/>
      <c r="IC902" s="183"/>
      <c r="ID902" s="183"/>
      <c r="IE902" s="183"/>
      <c r="IF902" s="183"/>
      <c r="IG902" s="183"/>
      <c r="IH902" s="183"/>
      <c r="II902" s="183"/>
      <c r="IJ902" s="183"/>
      <c r="IK902" s="183"/>
      <c r="IL902" s="183"/>
      <c r="IM902" s="183"/>
      <c r="IN902" s="183"/>
      <c r="IO902" s="183"/>
      <c r="IP902" s="183"/>
      <c r="IQ902" s="183"/>
      <c r="IR902" s="183"/>
      <c r="IS902" s="183"/>
      <c r="IT902" s="183"/>
      <c r="IU902" s="183"/>
      <c r="IV902" s="183"/>
      <c r="IW902" s="183"/>
      <c r="IX902" s="183"/>
      <c r="IY902" s="183"/>
      <c r="IZ902" s="183"/>
      <c r="JA902" s="183"/>
      <c r="JB902" s="183"/>
      <c r="JC902" s="183"/>
      <c r="JD902" s="183"/>
      <c r="JE902" s="183"/>
      <c r="JF902" s="183"/>
      <c r="JG902" s="183"/>
      <c r="JH902" s="183"/>
      <c r="JI902" s="183"/>
      <c r="JJ902" s="183"/>
      <c r="JK902" s="183"/>
      <c r="JL902" s="183"/>
      <c r="JM902" s="183"/>
      <c r="JN902" s="183"/>
      <c r="JO902" s="183"/>
      <c r="JP902" s="183"/>
      <c r="JQ902" s="183"/>
      <c r="JR902" s="183"/>
      <c r="JS902" s="183"/>
      <c r="JT902" s="183"/>
      <c r="JU902" s="183"/>
      <c r="JV902" s="183"/>
      <c r="JW902" s="183"/>
      <c r="JX902" s="183"/>
      <c r="JY902" s="183"/>
      <c r="JZ902" s="183"/>
      <c r="KA902" s="183"/>
      <c r="KB902" s="183"/>
      <c r="KC902" s="183"/>
      <c r="KD902" s="183"/>
      <c r="KE902" s="183"/>
      <c r="KF902" s="183"/>
      <c r="KG902" s="183"/>
      <c r="KH902" s="183"/>
      <c r="KI902" s="183"/>
      <c r="KJ902" s="183"/>
      <c r="KK902" s="183"/>
      <c r="KL902" s="183"/>
      <c r="KM902" s="183"/>
      <c r="KN902" s="183"/>
      <c r="KO902" s="183"/>
      <c r="KP902" s="183"/>
      <c r="KQ902" s="183"/>
      <c r="KR902" s="183"/>
      <c r="KS902" s="183"/>
      <c r="KT902" s="183"/>
    </row>
    <row r="903" spans="1:306">
      <c r="A903" s="618">
        <v>274193</v>
      </c>
      <c r="B903" s="669" t="s">
        <v>393</v>
      </c>
      <c r="C903" s="670"/>
      <c r="D903" s="670"/>
      <c r="E903" s="670"/>
      <c r="F903" s="670"/>
      <c r="G903" s="611">
        <f t="shared" si="40"/>
        <v>0</v>
      </c>
      <c r="H903" s="183"/>
      <c r="K903" s="183"/>
      <c r="L903" s="183"/>
      <c r="M903" s="183"/>
      <c r="N903" s="183"/>
      <c r="O903" s="183"/>
      <c r="P903" s="183"/>
      <c r="Q903" s="183"/>
      <c r="R903" s="183"/>
      <c r="S903" s="183"/>
      <c r="T903" s="183"/>
      <c r="U903" s="183"/>
      <c r="V903" s="183"/>
      <c r="W903" s="183"/>
      <c r="X903" s="183"/>
      <c r="Y903" s="183"/>
      <c r="Z903" s="183"/>
      <c r="AA903" s="183"/>
      <c r="AB903" s="183"/>
      <c r="AC903" s="183"/>
      <c r="AD903" s="183"/>
      <c r="AE903" s="183"/>
      <c r="AF903" s="183"/>
      <c r="AG903" s="183"/>
      <c r="AH903" s="183"/>
      <c r="AI903" s="183"/>
      <c r="AJ903" s="183"/>
      <c r="AK903" s="183"/>
      <c r="AL903" s="183"/>
      <c r="AM903" s="183"/>
      <c r="AN903" s="183"/>
      <c r="AO903" s="183"/>
      <c r="AP903" s="183"/>
      <c r="AQ903" s="183"/>
      <c r="AR903" s="183"/>
      <c r="AS903" s="183"/>
      <c r="AT903" s="183"/>
      <c r="AU903" s="183"/>
      <c r="AV903" s="183"/>
      <c r="AW903" s="183"/>
      <c r="AX903" s="183"/>
      <c r="AY903" s="183"/>
      <c r="AZ903" s="183"/>
      <c r="BA903" s="183"/>
      <c r="BB903" s="183"/>
      <c r="BC903" s="183"/>
      <c r="BD903" s="183"/>
      <c r="BE903" s="183"/>
      <c r="BF903" s="183"/>
      <c r="BG903" s="183"/>
      <c r="BH903" s="183"/>
      <c r="BI903" s="183"/>
      <c r="BJ903" s="183"/>
      <c r="BK903" s="183"/>
      <c r="BL903" s="183"/>
      <c r="BM903" s="183"/>
      <c r="BN903" s="183"/>
      <c r="BO903" s="183"/>
      <c r="BP903" s="183"/>
      <c r="BQ903" s="183"/>
      <c r="BR903" s="183"/>
      <c r="BS903" s="183"/>
      <c r="BT903" s="183"/>
      <c r="BU903" s="183"/>
      <c r="BV903" s="183"/>
      <c r="BW903" s="183"/>
      <c r="BX903" s="183"/>
      <c r="BY903" s="183"/>
      <c r="BZ903" s="183"/>
      <c r="CA903" s="183"/>
      <c r="CB903" s="183"/>
      <c r="CC903" s="183"/>
      <c r="CD903" s="183"/>
      <c r="CE903" s="183"/>
      <c r="CF903" s="183"/>
      <c r="CG903" s="183"/>
      <c r="CH903" s="183"/>
      <c r="CI903" s="183"/>
      <c r="CJ903" s="183"/>
      <c r="CK903" s="183"/>
      <c r="CL903" s="183"/>
      <c r="CM903" s="183"/>
      <c r="CN903" s="183"/>
      <c r="CO903" s="183"/>
      <c r="CP903" s="183"/>
      <c r="CQ903" s="183"/>
      <c r="CR903" s="183"/>
      <c r="CS903" s="183"/>
      <c r="CT903" s="183"/>
      <c r="CU903" s="183"/>
      <c r="CV903" s="183"/>
      <c r="CW903" s="183"/>
      <c r="CX903" s="183"/>
      <c r="CY903" s="183"/>
      <c r="CZ903" s="183"/>
      <c r="DA903" s="183"/>
      <c r="DB903" s="183"/>
      <c r="DC903" s="183"/>
      <c r="DD903" s="183"/>
      <c r="DE903" s="183"/>
      <c r="DF903" s="183"/>
      <c r="DG903" s="183"/>
      <c r="DH903" s="183"/>
      <c r="DI903" s="183"/>
      <c r="DJ903" s="183"/>
      <c r="DK903" s="183"/>
      <c r="DL903" s="183"/>
      <c r="DM903" s="183"/>
      <c r="DN903" s="183"/>
      <c r="DO903" s="183"/>
      <c r="DP903" s="183"/>
      <c r="DQ903" s="183"/>
      <c r="DR903" s="183"/>
      <c r="DS903" s="183"/>
      <c r="DT903" s="183"/>
      <c r="DU903" s="183"/>
      <c r="DV903" s="183"/>
      <c r="DW903" s="183"/>
      <c r="DX903" s="183"/>
      <c r="DY903" s="183"/>
      <c r="DZ903" s="183"/>
      <c r="EA903" s="183"/>
      <c r="EB903" s="183"/>
      <c r="EC903" s="183"/>
      <c r="ED903" s="183"/>
      <c r="EE903" s="183"/>
      <c r="EF903" s="183"/>
      <c r="EG903" s="183"/>
      <c r="EH903" s="183"/>
      <c r="EI903" s="183"/>
      <c r="EJ903" s="183"/>
      <c r="EK903" s="183"/>
      <c r="EL903" s="183"/>
      <c r="EM903" s="183"/>
      <c r="EN903" s="183"/>
      <c r="EO903" s="183"/>
      <c r="EP903" s="183"/>
      <c r="EQ903" s="183"/>
      <c r="ER903" s="183"/>
      <c r="ES903" s="183"/>
      <c r="ET903" s="183"/>
      <c r="EU903" s="183"/>
      <c r="EV903" s="183"/>
      <c r="EW903" s="183"/>
      <c r="EX903" s="183"/>
      <c r="EY903" s="183"/>
      <c r="EZ903" s="183"/>
      <c r="FA903" s="183"/>
      <c r="FB903" s="183"/>
      <c r="FC903" s="183"/>
      <c r="FD903" s="183"/>
      <c r="FE903" s="183"/>
      <c r="FF903" s="183"/>
      <c r="FG903" s="183"/>
      <c r="FH903" s="183"/>
      <c r="FI903" s="183"/>
      <c r="FJ903" s="183"/>
      <c r="FK903" s="183"/>
      <c r="FL903" s="183"/>
      <c r="FM903" s="183"/>
      <c r="FN903" s="183"/>
      <c r="FO903" s="183"/>
      <c r="FP903" s="183"/>
      <c r="FQ903" s="183"/>
      <c r="FR903" s="183"/>
      <c r="FS903" s="183"/>
      <c r="FT903" s="183"/>
      <c r="FU903" s="183"/>
      <c r="FV903" s="183"/>
      <c r="FW903" s="183"/>
      <c r="FX903" s="183"/>
      <c r="FY903" s="183"/>
      <c r="FZ903" s="183"/>
      <c r="GA903" s="183"/>
      <c r="GB903" s="183"/>
      <c r="GC903" s="183"/>
      <c r="GD903" s="183"/>
      <c r="GE903" s="183"/>
      <c r="GF903" s="183"/>
      <c r="GG903" s="183"/>
      <c r="GH903" s="183"/>
      <c r="GI903" s="183"/>
      <c r="GJ903" s="183"/>
      <c r="GK903" s="183"/>
      <c r="GL903" s="183"/>
      <c r="GM903" s="183"/>
      <c r="GN903" s="183"/>
      <c r="GO903" s="183"/>
      <c r="GP903" s="183"/>
      <c r="GQ903" s="183"/>
      <c r="GR903" s="183"/>
      <c r="GS903" s="183"/>
      <c r="GT903" s="183"/>
      <c r="GU903" s="183"/>
      <c r="GV903" s="183"/>
      <c r="GW903" s="183"/>
      <c r="GX903" s="183"/>
      <c r="GY903" s="183"/>
      <c r="GZ903" s="183"/>
      <c r="HA903" s="183"/>
      <c r="HB903" s="183"/>
      <c r="HC903" s="183"/>
      <c r="HD903" s="183"/>
      <c r="HE903" s="183"/>
      <c r="HF903" s="183"/>
      <c r="HG903" s="183"/>
      <c r="HH903" s="183"/>
      <c r="HI903" s="183"/>
      <c r="HJ903" s="183"/>
      <c r="HK903" s="183"/>
      <c r="HL903" s="183"/>
      <c r="HM903" s="183"/>
      <c r="HN903" s="183"/>
      <c r="HO903" s="183"/>
      <c r="HP903" s="183"/>
      <c r="HQ903" s="183"/>
      <c r="HR903" s="183"/>
      <c r="HS903" s="183"/>
      <c r="HT903" s="183"/>
      <c r="HU903" s="183"/>
      <c r="HV903" s="183"/>
      <c r="HW903" s="183"/>
      <c r="HX903" s="183"/>
      <c r="HY903" s="183"/>
      <c r="HZ903" s="183"/>
      <c r="IA903" s="183"/>
      <c r="IB903" s="183"/>
      <c r="IC903" s="183"/>
      <c r="ID903" s="183"/>
      <c r="IE903" s="183"/>
      <c r="IF903" s="183"/>
      <c r="IG903" s="183"/>
      <c r="IH903" s="183"/>
      <c r="II903" s="183"/>
      <c r="IJ903" s="183"/>
      <c r="IK903" s="183"/>
      <c r="IL903" s="183"/>
      <c r="IM903" s="183"/>
      <c r="IN903" s="183"/>
      <c r="IO903" s="183"/>
      <c r="IP903" s="183"/>
      <c r="IQ903" s="183"/>
      <c r="IR903" s="183"/>
      <c r="IS903" s="183"/>
      <c r="IT903" s="183"/>
      <c r="IU903" s="183"/>
      <c r="IV903" s="183"/>
      <c r="IW903" s="183"/>
      <c r="IX903" s="183"/>
      <c r="IY903" s="183"/>
      <c r="IZ903" s="183"/>
      <c r="JA903" s="183"/>
      <c r="JB903" s="183"/>
      <c r="JC903" s="183"/>
      <c r="JD903" s="183"/>
      <c r="JE903" s="183"/>
      <c r="JF903" s="183"/>
      <c r="JG903" s="183"/>
      <c r="JH903" s="183"/>
      <c r="JI903" s="183"/>
      <c r="JJ903" s="183"/>
      <c r="JK903" s="183"/>
      <c r="JL903" s="183"/>
      <c r="JM903" s="183"/>
      <c r="JN903" s="183"/>
      <c r="JO903" s="183"/>
      <c r="JP903" s="183"/>
      <c r="JQ903" s="183"/>
      <c r="JR903" s="183"/>
      <c r="JS903" s="183"/>
      <c r="JT903" s="183"/>
      <c r="JU903" s="183"/>
      <c r="JV903" s="183"/>
      <c r="JW903" s="183"/>
      <c r="JX903" s="183"/>
      <c r="JY903" s="183"/>
      <c r="JZ903" s="183"/>
      <c r="KA903" s="183"/>
      <c r="KB903" s="183"/>
      <c r="KC903" s="183"/>
      <c r="KD903" s="183"/>
      <c r="KE903" s="183"/>
      <c r="KF903" s="183"/>
      <c r="KG903" s="183"/>
      <c r="KH903" s="183"/>
      <c r="KI903" s="183"/>
      <c r="KJ903" s="183"/>
      <c r="KK903" s="183"/>
      <c r="KL903" s="183"/>
      <c r="KM903" s="183"/>
      <c r="KN903" s="183"/>
      <c r="KO903" s="183"/>
      <c r="KP903" s="183"/>
      <c r="KQ903" s="183"/>
      <c r="KR903" s="183"/>
      <c r="KS903" s="183"/>
      <c r="KT903" s="183"/>
    </row>
    <row r="904" spans="1:306">
      <c r="A904" s="618">
        <v>274194</v>
      </c>
      <c r="B904" s="669" t="s">
        <v>394</v>
      </c>
      <c r="C904" s="670"/>
      <c r="D904" s="670"/>
      <c r="E904" s="670"/>
      <c r="F904" s="670"/>
      <c r="G904" s="611">
        <f t="shared" si="40"/>
        <v>0</v>
      </c>
      <c r="H904" s="183"/>
      <c r="K904" s="183"/>
      <c r="L904" s="183"/>
      <c r="M904" s="183"/>
      <c r="N904" s="183"/>
      <c r="O904" s="183"/>
      <c r="P904" s="183"/>
      <c r="Q904" s="183"/>
      <c r="R904" s="183"/>
      <c r="S904" s="183"/>
      <c r="T904" s="183"/>
      <c r="U904" s="183"/>
      <c r="V904" s="183"/>
      <c r="W904" s="183"/>
      <c r="X904" s="183"/>
      <c r="Y904" s="183"/>
      <c r="Z904" s="183"/>
      <c r="AA904" s="183"/>
      <c r="AB904" s="183"/>
      <c r="AC904" s="183"/>
      <c r="AD904" s="183"/>
      <c r="AE904" s="183"/>
      <c r="AF904" s="183"/>
      <c r="AG904" s="183"/>
      <c r="AH904" s="183"/>
      <c r="AI904" s="183"/>
      <c r="AJ904" s="183"/>
      <c r="AK904" s="183"/>
      <c r="AL904" s="183"/>
      <c r="AM904" s="183"/>
      <c r="AN904" s="183"/>
      <c r="AO904" s="183"/>
      <c r="AP904" s="183"/>
      <c r="AQ904" s="183"/>
      <c r="AR904" s="183"/>
      <c r="AS904" s="183"/>
      <c r="AT904" s="183"/>
      <c r="AU904" s="183"/>
      <c r="AV904" s="183"/>
      <c r="AW904" s="183"/>
      <c r="AX904" s="183"/>
      <c r="AY904" s="183"/>
      <c r="AZ904" s="183"/>
      <c r="BA904" s="183"/>
      <c r="BB904" s="183"/>
      <c r="BC904" s="183"/>
      <c r="BD904" s="183"/>
      <c r="BE904" s="183"/>
      <c r="BF904" s="183"/>
      <c r="BG904" s="183"/>
      <c r="BH904" s="183"/>
      <c r="BI904" s="183"/>
      <c r="BJ904" s="183"/>
      <c r="BK904" s="183"/>
      <c r="BL904" s="183"/>
      <c r="BM904" s="183"/>
      <c r="BN904" s="183"/>
      <c r="BO904" s="183"/>
      <c r="BP904" s="183"/>
      <c r="BQ904" s="183"/>
      <c r="BR904" s="183"/>
      <c r="BS904" s="183"/>
      <c r="BT904" s="183"/>
      <c r="BU904" s="183"/>
      <c r="BV904" s="183"/>
      <c r="BW904" s="183"/>
      <c r="BX904" s="183"/>
      <c r="BY904" s="183"/>
      <c r="BZ904" s="183"/>
      <c r="CA904" s="183"/>
      <c r="CB904" s="183"/>
      <c r="CC904" s="183"/>
      <c r="CD904" s="183"/>
      <c r="CE904" s="183"/>
      <c r="CF904" s="183"/>
      <c r="CG904" s="183"/>
      <c r="CH904" s="183"/>
      <c r="CI904" s="183"/>
      <c r="CJ904" s="183"/>
      <c r="CK904" s="183"/>
      <c r="CL904" s="183"/>
      <c r="CM904" s="183"/>
      <c r="CN904" s="183"/>
      <c r="CO904" s="183"/>
      <c r="CP904" s="183"/>
      <c r="CQ904" s="183"/>
      <c r="CR904" s="183"/>
      <c r="CS904" s="183"/>
      <c r="CT904" s="183"/>
      <c r="CU904" s="183"/>
      <c r="CV904" s="183"/>
      <c r="CW904" s="183"/>
      <c r="CX904" s="183"/>
      <c r="CY904" s="183"/>
      <c r="CZ904" s="183"/>
      <c r="DA904" s="183"/>
      <c r="DB904" s="183"/>
      <c r="DC904" s="183"/>
      <c r="DD904" s="183"/>
      <c r="DE904" s="183"/>
      <c r="DF904" s="183"/>
      <c r="DG904" s="183"/>
      <c r="DH904" s="183"/>
      <c r="DI904" s="183"/>
      <c r="DJ904" s="183"/>
      <c r="DK904" s="183"/>
      <c r="DL904" s="183"/>
      <c r="DM904" s="183"/>
      <c r="DN904" s="183"/>
      <c r="DO904" s="183"/>
      <c r="DP904" s="183"/>
      <c r="DQ904" s="183"/>
      <c r="DR904" s="183"/>
      <c r="DS904" s="183"/>
      <c r="DT904" s="183"/>
      <c r="DU904" s="183"/>
      <c r="DV904" s="183"/>
      <c r="DW904" s="183"/>
      <c r="DX904" s="183"/>
      <c r="DY904" s="183"/>
      <c r="DZ904" s="183"/>
      <c r="EA904" s="183"/>
      <c r="EB904" s="183"/>
      <c r="EC904" s="183"/>
      <c r="ED904" s="183"/>
      <c r="EE904" s="183"/>
      <c r="EF904" s="183"/>
      <c r="EG904" s="183"/>
      <c r="EH904" s="183"/>
      <c r="EI904" s="183"/>
      <c r="EJ904" s="183"/>
      <c r="EK904" s="183"/>
      <c r="EL904" s="183"/>
      <c r="EM904" s="183"/>
      <c r="EN904" s="183"/>
      <c r="EO904" s="183"/>
      <c r="EP904" s="183"/>
      <c r="EQ904" s="183"/>
      <c r="ER904" s="183"/>
      <c r="ES904" s="183"/>
      <c r="ET904" s="183"/>
      <c r="EU904" s="183"/>
      <c r="EV904" s="183"/>
      <c r="EW904" s="183"/>
      <c r="EX904" s="183"/>
      <c r="EY904" s="183"/>
      <c r="EZ904" s="183"/>
      <c r="FA904" s="183"/>
      <c r="FB904" s="183"/>
      <c r="FC904" s="183"/>
      <c r="FD904" s="183"/>
      <c r="FE904" s="183"/>
      <c r="FF904" s="183"/>
      <c r="FG904" s="183"/>
      <c r="FH904" s="183"/>
      <c r="FI904" s="183"/>
      <c r="FJ904" s="183"/>
      <c r="FK904" s="183"/>
      <c r="FL904" s="183"/>
      <c r="FM904" s="183"/>
      <c r="FN904" s="183"/>
      <c r="FO904" s="183"/>
      <c r="FP904" s="183"/>
      <c r="FQ904" s="183"/>
      <c r="FR904" s="183"/>
      <c r="FS904" s="183"/>
      <c r="FT904" s="183"/>
      <c r="FU904" s="183"/>
      <c r="FV904" s="183"/>
      <c r="FW904" s="183"/>
      <c r="FX904" s="183"/>
      <c r="FY904" s="183"/>
      <c r="FZ904" s="183"/>
      <c r="GA904" s="183"/>
      <c r="GB904" s="183"/>
      <c r="GC904" s="183"/>
      <c r="GD904" s="183"/>
      <c r="GE904" s="183"/>
      <c r="GF904" s="183"/>
      <c r="GG904" s="183"/>
      <c r="GH904" s="183"/>
      <c r="GI904" s="183"/>
      <c r="GJ904" s="183"/>
      <c r="GK904" s="183"/>
      <c r="GL904" s="183"/>
      <c r="GM904" s="183"/>
      <c r="GN904" s="183"/>
      <c r="GO904" s="183"/>
      <c r="GP904" s="183"/>
      <c r="GQ904" s="183"/>
      <c r="GR904" s="183"/>
      <c r="GS904" s="183"/>
      <c r="GT904" s="183"/>
      <c r="GU904" s="183"/>
      <c r="GV904" s="183"/>
      <c r="GW904" s="183"/>
      <c r="GX904" s="183"/>
      <c r="GY904" s="183"/>
      <c r="GZ904" s="183"/>
      <c r="HA904" s="183"/>
      <c r="HB904" s="183"/>
      <c r="HC904" s="183"/>
      <c r="HD904" s="183"/>
      <c r="HE904" s="183"/>
      <c r="HF904" s="183"/>
      <c r="HG904" s="183"/>
      <c r="HH904" s="183"/>
      <c r="HI904" s="183"/>
      <c r="HJ904" s="183"/>
      <c r="HK904" s="183"/>
      <c r="HL904" s="183"/>
      <c r="HM904" s="183"/>
      <c r="HN904" s="183"/>
      <c r="HO904" s="183"/>
      <c r="HP904" s="183"/>
      <c r="HQ904" s="183"/>
      <c r="HR904" s="183"/>
      <c r="HS904" s="183"/>
      <c r="HT904" s="183"/>
      <c r="HU904" s="183"/>
      <c r="HV904" s="183"/>
      <c r="HW904" s="183"/>
      <c r="HX904" s="183"/>
      <c r="HY904" s="183"/>
      <c r="HZ904" s="183"/>
      <c r="IA904" s="183"/>
      <c r="IB904" s="183"/>
      <c r="IC904" s="183"/>
      <c r="ID904" s="183"/>
      <c r="IE904" s="183"/>
      <c r="IF904" s="183"/>
      <c r="IG904" s="183"/>
      <c r="IH904" s="183"/>
      <c r="II904" s="183"/>
      <c r="IJ904" s="183"/>
      <c r="IK904" s="183"/>
      <c r="IL904" s="183"/>
      <c r="IM904" s="183"/>
      <c r="IN904" s="183"/>
      <c r="IO904" s="183"/>
      <c r="IP904" s="183"/>
      <c r="IQ904" s="183"/>
      <c r="IR904" s="183"/>
      <c r="IS904" s="183"/>
      <c r="IT904" s="183"/>
      <c r="IU904" s="183"/>
      <c r="IV904" s="183"/>
      <c r="IW904" s="183"/>
      <c r="IX904" s="183"/>
      <c r="IY904" s="183"/>
      <c r="IZ904" s="183"/>
      <c r="JA904" s="183"/>
      <c r="JB904" s="183"/>
      <c r="JC904" s="183"/>
      <c r="JD904" s="183"/>
      <c r="JE904" s="183"/>
      <c r="JF904" s="183"/>
      <c r="JG904" s="183"/>
      <c r="JH904" s="183"/>
      <c r="JI904" s="183"/>
      <c r="JJ904" s="183"/>
      <c r="JK904" s="183"/>
      <c r="JL904" s="183"/>
      <c r="JM904" s="183"/>
      <c r="JN904" s="183"/>
      <c r="JO904" s="183"/>
      <c r="JP904" s="183"/>
      <c r="JQ904" s="183"/>
      <c r="JR904" s="183"/>
      <c r="JS904" s="183"/>
      <c r="JT904" s="183"/>
      <c r="JU904" s="183"/>
      <c r="JV904" s="183"/>
      <c r="JW904" s="183"/>
      <c r="JX904" s="183"/>
      <c r="JY904" s="183"/>
      <c r="JZ904" s="183"/>
      <c r="KA904" s="183"/>
      <c r="KB904" s="183"/>
      <c r="KC904" s="183"/>
      <c r="KD904" s="183"/>
      <c r="KE904" s="183"/>
      <c r="KF904" s="183"/>
      <c r="KG904" s="183"/>
      <c r="KH904" s="183"/>
      <c r="KI904" s="183"/>
      <c r="KJ904" s="183"/>
      <c r="KK904" s="183"/>
      <c r="KL904" s="183"/>
      <c r="KM904" s="183"/>
      <c r="KN904" s="183"/>
      <c r="KO904" s="183"/>
      <c r="KP904" s="183"/>
      <c r="KQ904" s="183"/>
      <c r="KR904" s="183"/>
      <c r="KS904" s="183"/>
      <c r="KT904" s="183"/>
    </row>
    <row r="905" spans="1:306">
      <c r="A905" s="618">
        <v>274197</v>
      </c>
      <c r="B905" s="669" t="s">
        <v>395</v>
      </c>
      <c r="C905" s="670"/>
      <c r="D905" s="670"/>
      <c r="E905" s="670"/>
      <c r="F905" s="670"/>
      <c r="G905" s="611">
        <f t="shared" si="40"/>
        <v>0</v>
      </c>
      <c r="H905" s="183"/>
      <c r="K905" s="183"/>
      <c r="L905" s="183"/>
      <c r="M905" s="183"/>
      <c r="N905" s="183"/>
      <c r="O905" s="183"/>
      <c r="P905" s="183"/>
      <c r="Q905" s="183"/>
      <c r="R905" s="183"/>
      <c r="S905" s="183"/>
      <c r="T905" s="183"/>
      <c r="U905" s="183"/>
      <c r="V905" s="183"/>
      <c r="W905" s="183"/>
      <c r="X905" s="183"/>
      <c r="Y905" s="183"/>
      <c r="Z905" s="183"/>
      <c r="AA905" s="183"/>
      <c r="AB905" s="183"/>
      <c r="AC905" s="183"/>
      <c r="AD905" s="183"/>
      <c r="AE905" s="183"/>
      <c r="AF905" s="183"/>
      <c r="AG905" s="183"/>
      <c r="AH905" s="183"/>
      <c r="AI905" s="183"/>
      <c r="AJ905" s="183"/>
      <c r="AK905" s="183"/>
      <c r="AL905" s="183"/>
      <c r="AM905" s="183"/>
      <c r="AN905" s="183"/>
      <c r="AO905" s="183"/>
      <c r="AP905" s="183"/>
      <c r="AQ905" s="183"/>
      <c r="AR905" s="183"/>
      <c r="AS905" s="183"/>
      <c r="AT905" s="183"/>
      <c r="AU905" s="183"/>
      <c r="AV905" s="183"/>
      <c r="AW905" s="183"/>
      <c r="AX905" s="183"/>
      <c r="AY905" s="183"/>
      <c r="AZ905" s="183"/>
      <c r="BA905" s="183"/>
      <c r="BB905" s="183"/>
      <c r="BC905" s="183"/>
      <c r="BD905" s="183"/>
      <c r="BE905" s="183"/>
      <c r="BF905" s="183"/>
      <c r="BG905" s="183"/>
      <c r="BH905" s="183"/>
      <c r="BI905" s="183"/>
      <c r="BJ905" s="183"/>
      <c r="BK905" s="183"/>
      <c r="BL905" s="183"/>
      <c r="BM905" s="183"/>
      <c r="BN905" s="183"/>
      <c r="BO905" s="183"/>
      <c r="BP905" s="183"/>
      <c r="BQ905" s="183"/>
      <c r="BR905" s="183"/>
      <c r="BS905" s="183"/>
      <c r="BT905" s="183"/>
      <c r="BU905" s="183"/>
      <c r="BV905" s="183"/>
      <c r="BW905" s="183"/>
      <c r="BX905" s="183"/>
      <c r="BY905" s="183"/>
      <c r="BZ905" s="183"/>
      <c r="CA905" s="183"/>
      <c r="CB905" s="183"/>
      <c r="CC905" s="183"/>
      <c r="CD905" s="183"/>
      <c r="CE905" s="183"/>
      <c r="CF905" s="183"/>
      <c r="CG905" s="183"/>
      <c r="CH905" s="183"/>
      <c r="CI905" s="183"/>
      <c r="CJ905" s="183"/>
      <c r="CK905" s="183"/>
      <c r="CL905" s="183"/>
      <c r="CM905" s="183"/>
      <c r="CN905" s="183"/>
      <c r="CO905" s="183"/>
      <c r="CP905" s="183"/>
      <c r="CQ905" s="183"/>
      <c r="CR905" s="183"/>
      <c r="CS905" s="183"/>
      <c r="CT905" s="183"/>
      <c r="CU905" s="183"/>
      <c r="CV905" s="183"/>
      <c r="CW905" s="183"/>
      <c r="CX905" s="183"/>
      <c r="CY905" s="183"/>
      <c r="CZ905" s="183"/>
      <c r="DA905" s="183"/>
      <c r="DB905" s="183"/>
      <c r="DC905" s="183"/>
      <c r="DD905" s="183"/>
      <c r="DE905" s="183"/>
      <c r="DF905" s="183"/>
      <c r="DG905" s="183"/>
      <c r="DH905" s="183"/>
      <c r="DI905" s="183"/>
      <c r="DJ905" s="183"/>
      <c r="DK905" s="183"/>
      <c r="DL905" s="183"/>
      <c r="DM905" s="183"/>
      <c r="DN905" s="183"/>
      <c r="DO905" s="183"/>
      <c r="DP905" s="183"/>
      <c r="DQ905" s="183"/>
      <c r="DR905" s="183"/>
      <c r="DS905" s="183"/>
      <c r="DT905" s="183"/>
      <c r="DU905" s="183"/>
      <c r="DV905" s="183"/>
      <c r="DW905" s="183"/>
      <c r="DX905" s="183"/>
      <c r="DY905" s="183"/>
      <c r="DZ905" s="183"/>
      <c r="EA905" s="183"/>
      <c r="EB905" s="183"/>
      <c r="EC905" s="183"/>
      <c r="ED905" s="183"/>
      <c r="EE905" s="183"/>
      <c r="EF905" s="183"/>
      <c r="EG905" s="183"/>
      <c r="EH905" s="183"/>
      <c r="EI905" s="183"/>
      <c r="EJ905" s="183"/>
      <c r="EK905" s="183"/>
      <c r="EL905" s="183"/>
      <c r="EM905" s="183"/>
      <c r="EN905" s="183"/>
      <c r="EO905" s="183"/>
      <c r="EP905" s="183"/>
      <c r="EQ905" s="183"/>
      <c r="ER905" s="183"/>
      <c r="ES905" s="183"/>
      <c r="ET905" s="183"/>
      <c r="EU905" s="183"/>
      <c r="EV905" s="183"/>
      <c r="EW905" s="183"/>
      <c r="EX905" s="183"/>
      <c r="EY905" s="183"/>
      <c r="EZ905" s="183"/>
      <c r="FA905" s="183"/>
      <c r="FB905" s="183"/>
      <c r="FC905" s="183"/>
      <c r="FD905" s="183"/>
      <c r="FE905" s="183"/>
      <c r="FF905" s="183"/>
      <c r="FG905" s="183"/>
      <c r="FH905" s="183"/>
      <c r="FI905" s="183"/>
      <c r="FJ905" s="183"/>
      <c r="FK905" s="183"/>
      <c r="FL905" s="183"/>
      <c r="FM905" s="183"/>
      <c r="FN905" s="183"/>
      <c r="FO905" s="183"/>
      <c r="FP905" s="183"/>
      <c r="FQ905" s="183"/>
      <c r="FR905" s="183"/>
      <c r="FS905" s="183"/>
      <c r="FT905" s="183"/>
      <c r="FU905" s="183"/>
      <c r="FV905" s="183"/>
      <c r="FW905" s="183"/>
      <c r="FX905" s="183"/>
      <c r="FY905" s="183"/>
      <c r="FZ905" s="183"/>
      <c r="GA905" s="183"/>
      <c r="GB905" s="183"/>
      <c r="GC905" s="183"/>
      <c r="GD905" s="183"/>
      <c r="GE905" s="183"/>
      <c r="GF905" s="183"/>
      <c r="GG905" s="183"/>
      <c r="GH905" s="183"/>
      <c r="GI905" s="183"/>
      <c r="GJ905" s="183"/>
      <c r="GK905" s="183"/>
      <c r="GL905" s="183"/>
      <c r="GM905" s="183"/>
      <c r="GN905" s="183"/>
      <c r="GO905" s="183"/>
      <c r="GP905" s="183"/>
      <c r="GQ905" s="183"/>
      <c r="GR905" s="183"/>
      <c r="GS905" s="183"/>
      <c r="GT905" s="183"/>
      <c r="GU905" s="183"/>
      <c r="GV905" s="183"/>
      <c r="GW905" s="183"/>
      <c r="GX905" s="183"/>
      <c r="GY905" s="183"/>
      <c r="GZ905" s="183"/>
      <c r="HA905" s="183"/>
      <c r="HB905" s="183"/>
      <c r="HC905" s="183"/>
      <c r="HD905" s="183"/>
      <c r="HE905" s="183"/>
      <c r="HF905" s="183"/>
      <c r="HG905" s="183"/>
      <c r="HH905" s="183"/>
      <c r="HI905" s="183"/>
      <c r="HJ905" s="183"/>
      <c r="HK905" s="183"/>
      <c r="HL905" s="183"/>
      <c r="HM905" s="183"/>
      <c r="HN905" s="183"/>
      <c r="HO905" s="183"/>
      <c r="HP905" s="183"/>
      <c r="HQ905" s="183"/>
      <c r="HR905" s="183"/>
      <c r="HS905" s="183"/>
      <c r="HT905" s="183"/>
      <c r="HU905" s="183"/>
      <c r="HV905" s="183"/>
      <c r="HW905" s="183"/>
      <c r="HX905" s="183"/>
      <c r="HY905" s="183"/>
      <c r="HZ905" s="183"/>
      <c r="IA905" s="183"/>
      <c r="IB905" s="183"/>
      <c r="IC905" s="183"/>
      <c r="ID905" s="183"/>
      <c r="IE905" s="183"/>
      <c r="IF905" s="183"/>
      <c r="IG905" s="183"/>
      <c r="IH905" s="183"/>
      <c r="II905" s="183"/>
      <c r="IJ905" s="183"/>
      <c r="IK905" s="183"/>
      <c r="IL905" s="183"/>
      <c r="IM905" s="183"/>
      <c r="IN905" s="183"/>
      <c r="IO905" s="183"/>
      <c r="IP905" s="183"/>
      <c r="IQ905" s="183"/>
      <c r="IR905" s="183"/>
      <c r="IS905" s="183"/>
      <c r="IT905" s="183"/>
      <c r="IU905" s="183"/>
      <c r="IV905" s="183"/>
      <c r="IW905" s="183"/>
      <c r="IX905" s="183"/>
      <c r="IY905" s="183"/>
      <c r="IZ905" s="183"/>
      <c r="JA905" s="183"/>
      <c r="JB905" s="183"/>
      <c r="JC905" s="183"/>
      <c r="JD905" s="183"/>
      <c r="JE905" s="183"/>
      <c r="JF905" s="183"/>
      <c r="JG905" s="183"/>
      <c r="JH905" s="183"/>
      <c r="JI905" s="183"/>
      <c r="JJ905" s="183"/>
      <c r="JK905" s="183"/>
      <c r="JL905" s="183"/>
      <c r="JM905" s="183"/>
      <c r="JN905" s="183"/>
      <c r="JO905" s="183"/>
      <c r="JP905" s="183"/>
      <c r="JQ905" s="183"/>
      <c r="JR905" s="183"/>
      <c r="JS905" s="183"/>
      <c r="JT905" s="183"/>
      <c r="JU905" s="183"/>
      <c r="JV905" s="183"/>
      <c r="JW905" s="183"/>
      <c r="JX905" s="183"/>
      <c r="JY905" s="183"/>
      <c r="JZ905" s="183"/>
      <c r="KA905" s="183"/>
      <c r="KB905" s="183"/>
      <c r="KC905" s="183"/>
      <c r="KD905" s="183"/>
      <c r="KE905" s="183"/>
      <c r="KF905" s="183"/>
      <c r="KG905" s="183"/>
      <c r="KH905" s="183"/>
      <c r="KI905" s="183"/>
      <c r="KJ905" s="183"/>
      <c r="KK905" s="183"/>
      <c r="KL905" s="183"/>
      <c r="KM905" s="183"/>
      <c r="KN905" s="183"/>
      <c r="KO905" s="183"/>
      <c r="KP905" s="183"/>
      <c r="KQ905" s="183"/>
      <c r="KR905" s="183"/>
      <c r="KS905" s="183"/>
      <c r="KT905" s="183"/>
    </row>
    <row r="906" spans="1:306">
      <c r="A906" s="628">
        <v>2742</v>
      </c>
      <c r="B906" s="668" t="s">
        <v>400</v>
      </c>
      <c r="C906" s="611">
        <f>SUM(C907:C908)</f>
        <v>0</v>
      </c>
      <c r="D906" s="611">
        <f>SUM(D907:D908)</f>
        <v>0</v>
      </c>
      <c r="E906" s="611">
        <f>SUM(E907:E908)</f>
        <v>0</v>
      </c>
      <c r="F906" s="611">
        <f>SUM(F907:F908)</f>
        <v>0</v>
      </c>
      <c r="G906" s="611">
        <f t="shared" si="40"/>
        <v>0</v>
      </c>
      <c r="H906" s="183"/>
      <c r="K906" s="183"/>
      <c r="L906" s="183"/>
      <c r="M906" s="183"/>
      <c r="N906" s="183"/>
      <c r="O906" s="183"/>
      <c r="P906" s="183"/>
      <c r="Q906" s="183"/>
      <c r="R906" s="183"/>
      <c r="S906" s="183"/>
      <c r="T906" s="183"/>
      <c r="U906" s="183"/>
      <c r="V906" s="183"/>
      <c r="W906" s="183"/>
      <c r="X906" s="183"/>
      <c r="Y906" s="183"/>
      <c r="Z906" s="183"/>
      <c r="AA906" s="183"/>
      <c r="AB906" s="183"/>
      <c r="AC906" s="183"/>
      <c r="AD906" s="183"/>
      <c r="AE906" s="183"/>
      <c r="AF906" s="183"/>
      <c r="AG906" s="183"/>
      <c r="AH906" s="183"/>
      <c r="AI906" s="183"/>
      <c r="AJ906" s="183"/>
      <c r="AK906" s="183"/>
      <c r="AL906" s="183"/>
      <c r="AM906" s="183"/>
      <c r="AN906" s="183"/>
      <c r="AO906" s="183"/>
      <c r="AP906" s="183"/>
      <c r="AQ906" s="183"/>
      <c r="AR906" s="183"/>
      <c r="AS906" s="183"/>
      <c r="AT906" s="183"/>
      <c r="AU906" s="183"/>
      <c r="AV906" s="183"/>
      <c r="AW906" s="183"/>
      <c r="AX906" s="183"/>
      <c r="AY906" s="183"/>
      <c r="AZ906" s="183"/>
      <c r="BA906" s="183"/>
      <c r="BB906" s="183"/>
      <c r="BC906" s="183"/>
      <c r="BD906" s="183"/>
      <c r="BE906" s="183"/>
      <c r="BF906" s="183"/>
      <c r="BG906" s="183"/>
      <c r="BH906" s="183"/>
      <c r="BI906" s="183"/>
      <c r="BJ906" s="183"/>
      <c r="BK906" s="183"/>
      <c r="BL906" s="183"/>
      <c r="BM906" s="183"/>
      <c r="BN906" s="183"/>
      <c r="BO906" s="183"/>
      <c r="BP906" s="183"/>
      <c r="BQ906" s="183"/>
      <c r="BR906" s="183"/>
      <c r="BS906" s="183"/>
      <c r="BT906" s="183"/>
      <c r="BU906" s="183"/>
      <c r="BV906" s="183"/>
      <c r="BW906" s="183"/>
      <c r="BX906" s="183"/>
      <c r="BY906" s="183"/>
      <c r="BZ906" s="183"/>
      <c r="CA906" s="183"/>
      <c r="CB906" s="183"/>
      <c r="CC906" s="183"/>
      <c r="CD906" s="183"/>
      <c r="CE906" s="183"/>
      <c r="CF906" s="183"/>
      <c r="CG906" s="183"/>
      <c r="CH906" s="183"/>
      <c r="CI906" s="183"/>
      <c r="CJ906" s="183"/>
      <c r="CK906" s="183"/>
      <c r="CL906" s="183"/>
      <c r="CM906" s="183"/>
      <c r="CN906" s="183"/>
      <c r="CO906" s="183"/>
      <c r="CP906" s="183"/>
      <c r="CQ906" s="183"/>
      <c r="CR906" s="183"/>
      <c r="CS906" s="183"/>
      <c r="CT906" s="183"/>
      <c r="CU906" s="183"/>
      <c r="CV906" s="183"/>
      <c r="CW906" s="183"/>
      <c r="CX906" s="183"/>
      <c r="CY906" s="183"/>
      <c r="CZ906" s="183"/>
      <c r="DA906" s="183"/>
      <c r="DB906" s="183"/>
      <c r="DC906" s="183"/>
      <c r="DD906" s="183"/>
      <c r="DE906" s="183"/>
      <c r="DF906" s="183"/>
      <c r="DG906" s="183"/>
      <c r="DH906" s="183"/>
      <c r="DI906" s="183"/>
      <c r="DJ906" s="183"/>
      <c r="DK906" s="183"/>
      <c r="DL906" s="183"/>
      <c r="DM906" s="183"/>
      <c r="DN906" s="183"/>
      <c r="DO906" s="183"/>
      <c r="DP906" s="183"/>
      <c r="DQ906" s="183"/>
      <c r="DR906" s="183"/>
      <c r="DS906" s="183"/>
      <c r="DT906" s="183"/>
      <c r="DU906" s="183"/>
      <c r="DV906" s="183"/>
      <c r="DW906" s="183"/>
      <c r="DX906" s="183"/>
      <c r="DY906" s="183"/>
      <c r="DZ906" s="183"/>
      <c r="EA906" s="183"/>
      <c r="EB906" s="183"/>
      <c r="EC906" s="183"/>
      <c r="ED906" s="183"/>
      <c r="EE906" s="183"/>
      <c r="EF906" s="183"/>
      <c r="EG906" s="183"/>
      <c r="EH906" s="183"/>
      <c r="EI906" s="183"/>
      <c r="EJ906" s="183"/>
      <c r="EK906" s="183"/>
      <c r="EL906" s="183"/>
      <c r="EM906" s="183"/>
      <c r="EN906" s="183"/>
      <c r="EO906" s="183"/>
      <c r="EP906" s="183"/>
      <c r="EQ906" s="183"/>
      <c r="ER906" s="183"/>
      <c r="ES906" s="183"/>
      <c r="ET906" s="183"/>
      <c r="EU906" s="183"/>
      <c r="EV906" s="183"/>
      <c r="EW906" s="183"/>
      <c r="EX906" s="183"/>
      <c r="EY906" s="183"/>
      <c r="EZ906" s="183"/>
      <c r="FA906" s="183"/>
      <c r="FB906" s="183"/>
      <c r="FC906" s="183"/>
      <c r="FD906" s="183"/>
      <c r="FE906" s="183"/>
      <c r="FF906" s="183"/>
      <c r="FG906" s="183"/>
      <c r="FH906" s="183"/>
      <c r="FI906" s="183"/>
      <c r="FJ906" s="183"/>
      <c r="FK906" s="183"/>
      <c r="FL906" s="183"/>
      <c r="FM906" s="183"/>
      <c r="FN906" s="183"/>
      <c r="FO906" s="183"/>
      <c r="FP906" s="183"/>
      <c r="FQ906" s="183"/>
      <c r="FR906" s="183"/>
      <c r="FS906" s="183"/>
      <c r="FT906" s="183"/>
      <c r="FU906" s="183"/>
      <c r="FV906" s="183"/>
      <c r="FW906" s="183"/>
      <c r="FX906" s="183"/>
      <c r="FY906" s="183"/>
      <c r="FZ906" s="183"/>
      <c r="GA906" s="183"/>
      <c r="GB906" s="183"/>
      <c r="GC906" s="183"/>
      <c r="GD906" s="183"/>
      <c r="GE906" s="183"/>
      <c r="GF906" s="183"/>
      <c r="GG906" s="183"/>
      <c r="GH906" s="183"/>
      <c r="GI906" s="183"/>
      <c r="GJ906" s="183"/>
      <c r="GK906" s="183"/>
      <c r="GL906" s="183"/>
      <c r="GM906" s="183"/>
      <c r="GN906" s="183"/>
      <c r="GO906" s="183"/>
      <c r="GP906" s="183"/>
      <c r="GQ906" s="183"/>
      <c r="GR906" s="183"/>
      <c r="GS906" s="183"/>
      <c r="GT906" s="183"/>
      <c r="GU906" s="183"/>
      <c r="GV906" s="183"/>
      <c r="GW906" s="183"/>
      <c r="GX906" s="183"/>
      <c r="GY906" s="183"/>
      <c r="GZ906" s="183"/>
      <c r="HA906" s="183"/>
      <c r="HB906" s="183"/>
      <c r="HC906" s="183"/>
      <c r="HD906" s="183"/>
      <c r="HE906" s="183"/>
      <c r="HF906" s="183"/>
      <c r="HG906" s="183"/>
      <c r="HH906" s="183"/>
      <c r="HI906" s="183"/>
      <c r="HJ906" s="183"/>
      <c r="HK906" s="183"/>
      <c r="HL906" s="183"/>
      <c r="HM906" s="183"/>
      <c r="HN906" s="183"/>
      <c r="HO906" s="183"/>
      <c r="HP906" s="183"/>
      <c r="HQ906" s="183"/>
      <c r="HR906" s="183"/>
      <c r="HS906" s="183"/>
      <c r="HT906" s="183"/>
      <c r="HU906" s="183"/>
      <c r="HV906" s="183"/>
      <c r="HW906" s="183"/>
      <c r="HX906" s="183"/>
      <c r="HY906" s="183"/>
      <c r="HZ906" s="183"/>
      <c r="IA906" s="183"/>
      <c r="IB906" s="183"/>
      <c r="IC906" s="183"/>
      <c r="ID906" s="183"/>
      <c r="IE906" s="183"/>
      <c r="IF906" s="183"/>
      <c r="IG906" s="183"/>
      <c r="IH906" s="183"/>
      <c r="II906" s="183"/>
      <c r="IJ906" s="183"/>
      <c r="IK906" s="183"/>
      <c r="IL906" s="183"/>
      <c r="IM906" s="183"/>
      <c r="IN906" s="183"/>
      <c r="IO906" s="183"/>
      <c r="IP906" s="183"/>
      <c r="IQ906" s="183"/>
      <c r="IR906" s="183"/>
      <c r="IS906" s="183"/>
      <c r="IT906" s="183"/>
      <c r="IU906" s="183"/>
      <c r="IV906" s="183"/>
      <c r="IW906" s="183"/>
      <c r="IX906" s="183"/>
      <c r="IY906" s="183"/>
      <c r="IZ906" s="183"/>
      <c r="JA906" s="183"/>
      <c r="JB906" s="183"/>
      <c r="JC906" s="183"/>
      <c r="JD906" s="183"/>
      <c r="JE906" s="183"/>
      <c r="JF906" s="183"/>
      <c r="JG906" s="183"/>
      <c r="JH906" s="183"/>
      <c r="JI906" s="183"/>
      <c r="JJ906" s="183"/>
      <c r="JK906" s="183"/>
      <c r="JL906" s="183"/>
      <c r="JM906" s="183"/>
      <c r="JN906" s="183"/>
      <c r="JO906" s="183"/>
      <c r="JP906" s="183"/>
      <c r="JQ906" s="183"/>
      <c r="JR906" s="183"/>
      <c r="JS906" s="183"/>
      <c r="JT906" s="183"/>
      <c r="JU906" s="183"/>
      <c r="JV906" s="183"/>
      <c r="JW906" s="183"/>
      <c r="JX906" s="183"/>
      <c r="JY906" s="183"/>
      <c r="JZ906" s="183"/>
      <c r="KA906" s="183"/>
      <c r="KB906" s="183"/>
      <c r="KC906" s="183"/>
      <c r="KD906" s="183"/>
      <c r="KE906" s="183"/>
      <c r="KF906" s="183"/>
      <c r="KG906" s="183"/>
      <c r="KH906" s="183"/>
      <c r="KI906" s="183"/>
      <c r="KJ906" s="183"/>
      <c r="KK906" s="183"/>
      <c r="KL906" s="183"/>
      <c r="KM906" s="183"/>
      <c r="KN906" s="183"/>
      <c r="KO906" s="183"/>
      <c r="KP906" s="183"/>
      <c r="KQ906" s="183"/>
      <c r="KR906" s="183"/>
      <c r="KS906" s="183"/>
      <c r="KT906" s="183"/>
    </row>
    <row r="907" spans="1:306">
      <c r="A907" s="618">
        <v>27421</v>
      </c>
      <c r="B907" s="671" t="s">
        <v>401</v>
      </c>
      <c r="C907" s="670"/>
      <c r="D907" s="670"/>
      <c r="E907" s="670"/>
      <c r="F907" s="670"/>
      <c r="G907" s="611">
        <f t="shared" si="40"/>
        <v>0</v>
      </c>
      <c r="H907" s="183"/>
      <c r="K907" s="183"/>
      <c r="L907" s="183"/>
      <c r="M907" s="183"/>
      <c r="N907" s="183"/>
      <c r="O907" s="183"/>
      <c r="P907" s="183"/>
      <c r="Q907" s="183"/>
      <c r="R907" s="183"/>
      <c r="S907" s="183"/>
      <c r="T907" s="183"/>
      <c r="U907" s="183"/>
      <c r="V907" s="183"/>
      <c r="W907" s="183"/>
      <c r="X907" s="183"/>
      <c r="Y907" s="183"/>
      <c r="Z907" s="183"/>
      <c r="AA907" s="183"/>
      <c r="AB907" s="183"/>
      <c r="AC907" s="183"/>
      <c r="AD907" s="183"/>
      <c r="AE907" s="183"/>
      <c r="AF907" s="183"/>
      <c r="AG907" s="183"/>
      <c r="AH907" s="183"/>
      <c r="AI907" s="183"/>
      <c r="AJ907" s="183"/>
      <c r="AK907" s="183"/>
      <c r="AL907" s="183"/>
      <c r="AM907" s="183"/>
      <c r="AN907" s="183"/>
      <c r="AO907" s="183"/>
      <c r="AP907" s="183"/>
      <c r="AQ907" s="183"/>
      <c r="AR907" s="183"/>
      <c r="AS907" s="183"/>
      <c r="AT907" s="183"/>
      <c r="AU907" s="183"/>
      <c r="AV907" s="183"/>
      <c r="AW907" s="183"/>
      <c r="AX907" s="183"/>
      <c r="AY907" s="183"/>
      <c r="AZ907" s="183"/>
      <c r="BA907" s="183"/>
      <c r="BB907" s="183"/>
      <c r="BC907" s="183"/>
      <c r="BD907" s="183"/>
      <c r="BE907" s="183"/>
      <c r="BF907" s="183"/>
      <c r="BG907" s="183"/>
      <c r="BH907" s="183"/>
      <c r="BI907" s="183"/>
      <c r="BJ907" s="183"/>
      <c r="BK907" s="183"/>
      <c r="BL907" s="183"/>
      <c r="BM907" s="183"/>
      <c r="BN907" s="183"/>
      <c r="BO907" s="183"/>
      <c r="BP907" s="183"/>
      <c r="BQ907" s="183"/>
      <c r="BR907" s="183"/>
      <c r="BS907" s="183"/>
      <c r="BT907" s="183"/>
      <c r="BU907" s="183"/>
      <c r="BV907" s="183"/>
      <c r="BW907" s="183"/>
      <c r="BX907" s="183"/>
      <c r="BY907" s="183"/>
      <c r="BZ907" s="183"/>
      <c r="CA907" s="183"/>
      <c r="CB907" s="183"/>
      <c r="CC907" s="183"/>
      <c r="CD907" s="183"/>
      <c r="CE907" s="183"/>
      <c r="CF907" s="183"/>
      <c r="CG907" s="183"/>
      <c r="CH907" s="183"/>
      <c r="CI907" s="183"/>
      <c r="CJ907" s="183"/>
      <c r="CK907" s="183"/>
      <c r="CL907" s="183"/>
      <c r="CM907" s="183"/>
      <c r="CN907" s="183"/>
      <c r="CO907" s="183"/>
      <c r="CP907" s="183"/>
      <c r="CQ907" s="183"/>
      <c r="CR907" s="183"/>
      <c r="CS907" s="183"/>
      <c r="CT907" s="183"/>
      <c r="CU907" s="183"/>
      <c r="CV907" s="183"/>
      <c r="CW907" s="183"/>
      <c r="CX907" s="183"/>
      <c r="CY907" s="183"/>
      <c r="CZ907" s="183"/>
      <c r="DA907" s="183"/>
      <c r="DB907" s="183"/>
      <c r="DC907" s="183"/>
      <c r="DD907" s="183"/>
      <c r="DE907" s="183"/>
      <c r="DF907" s="183"/>
      <c r="DG907" s="183"/>
      <c r="DH907" s="183"/>
      <c r="DI907" s="183"/>
      <c r="DJ907" s="183"/>
      <c r="DK907" s="183"/>
      <c r="DL907" s="183"/>
      <c r="DM907" s="183"/>
      <c r="DN907" s="183"/>
      <c r="DO907" s="183"/>
      <c r="DP907" s="183"/>
      <c r="DQ907" s="183"/>
      <c r="DR907" s="183"/>
      <c r="DS907" s="183"/>
      <c r="DT907" s="183"/>
      <c r="DU907" s="183"/>
      <c r="DV907" s="183"/>
      <c r="DW907" s="183"/>
      <c r="DX907" s="183"/>
      <c r="DY907" s="183"/>
      <c r="DZ907" s="183"/>
      <c r="EA907" s="183"/>
      <c r="EB907" s="183"/>
      <c r="EC907" s="183"/>
      <c r="ED907" s="183"/>
      <c r="EE907" s="183"/>
      <c r="EF907" s="183"/>
      <c r="EG907" s="183"/>
      <c r="EH907" s="183"/>
      <c r="EI907" s="183"/>
      <c r="EJ907" s="183"/>
      <c r="EK907" s="183"/>
      <c r="EL907" s="183"/>
      <c r="EM907" s="183"/>
      <c r="EN907" s="183"/>
      <c r="EO907" s="183"/>
      <c r="EP907" s="183"/>
      <c r="EQ907" s="183"/>
      <c r="ER907" s="183"/>
      <c r="ES907" s="183"/>
      <c r="ET907" s="183"/>
      <c r="EU907" s="183"/>
      <c r="EV907" s="183"/>
      <c r="EW907" s="183"/>
      <c r="EX907" s="183"/>
      <c r="EY907" s="183"/>
      <c r="EZ907" s="183"/>
      <c r="FA907" s="183"/>
      <c r="FB907" s="183"/>
      <c r="FC907" s="183"/>
      <c r="FD907" s="183"/>
      <c r="FE907" s="183"/>
      <c r="FF907" s="183"/>
      <c r="FG907" s="183"/>
      <c r="FH907" s="183"/>
      <c r="FI907" s="183"/>
      <c r="FJ907" s="183"/>
      <c r="FK907" s="183"/>
      <c r="FL907" s="183"/>
      <c r="FM907" s="183"/>
      <c r="FN907" s="183"/>
      <c r="FO907" s="183"/>
      <c r="FP907" s="183"/>
      <c r="FQ907" s="183"/>
      <c r="FR907" s="183"/>
      <c r="FS907" s="183"/>
      <c r="FT907" s="183"/>
      <c r="FU907" s="183"/>
      <c r="FV907" s="183"/>
      <c r="FW907" s="183"/>
      <c r="FX907" s="183"/>
      <c r="FY907" s="183"/>
      <c r="FZ907" s="183"/>
      <c r="GA907" s="183"/>
      <c r="GB907" s="183"/>
      <c r="GC907" s="183"/>
      <c r="GD907" s="183"/>
      <c r="GE907" s="183"/>
      <c r="GF907" s="183"/>
      <c r="GG907" s="183"/>
      <c r="GH907" s="183"/>
      <c r="GI907" s="183"/>
      <c r="GJ907" s="183"/>
      <c r="GK907" s="183"/>
      <c r="GL907" s="183"/>
      <c r="GM907" s="183"/>
      <c r="GN907" s="183"/>
      <c r="GO907" s="183"/>
      <c r="GP907" s="183"/>
      <c r="GQ907" s="183"/>
      <c r="GR907" s="183"/>
      <c r="GS907" s="183"/>
      <c r="GT907" s="183"/>
      <c r="GU907" s="183"/>
      <c r="GV907" s="183"/>
      <c r="GW907" s="183"/>
      <c r="GX907" s="183"/>
      <c r="GY907" s="183"/>
      <c r="GZ907" s="183"/>
      <c r="HA907" s="183"/>
      <c r="HB907" s="183"/>
      <c r="HC907" s="183"/>
      <c r="HD907" s="183"/>
      <c r="HE907" s="183"/>
      <c r="HF907" s="183"/>
      <c r="HG907" s="183"/>
      <c r="HH907" s="183"/>
      <c r="HI907" s="183"/>
      <c r="HJ907" s="183"/>
      <c r="HK907" s="183"/>
      <c r="HL907" s="183"/>
      <c r="HM907" s="183"/>
      <c r="HN907" s="183"/>
      <c r="HO907" s="183"/>
      <c r="HP907" s="183"/>
      <c r="HQ907" s="183"/>
      <c r="HR907" s="183"/>
      <c r="HS907" s="183"/>
      <c r="HT907" s="183"/>
      <c r="HU907" s="183"/>
      <c r="HV907" s="183"/>
      <c r="HW907" s="183"/>
      <c r="HX907" s="183"/>
      <c r="HY907" s="183"/>
      <c r="HZ907" s="183"/>
      <c r="IA907" s="183"/>
      <c r="IB907" s="183"/>
      <c r="IC907" s="183"/>
      <c r="ID907" s="183"/>
      <c r="IE907" s="183"/>
      <c r="IF907" s="183"/>
      <c r="IG907" s="183"/>
      <c r="IH907" s="183"/>
      <c r="II907" s="183"/>
      <c r="IJ907" s="183"/>
      <c r="IK907" s="183"/>
      <c r="IL907" s="183"/>
      <c r="IM907" s="183"/>
      <c r="IN907" s="183"/>
      <c r="IO907" s="183"/>
      <c r="IP907" s="183"/>
      <c r="IQ907" s="183"/>
      <c r="IR907" s="183"/>
      <c r="IS907" s="183"/>
      <c r="IT907" s="183"/>
      <c r="IU907" s="183"/>
      <c r="IV907" s="183"/>
      <c r="IW907" s="183"/>
      <c r="IX907" s="183"/>
      <c r="IY907" s="183"/>
      <c r="IZ907" s="183"/>
      <c r="JA907" s="183"/>
      <c r="JB907" s="183"/>
      <c r="JC907" s="183"/>
      <c r="JD907" s="183"/>
      <c r="JE907" s="183"/>
      <c r="JF907" s="183"/>
      <c r="JG907" s="183"/>
      <c r="JH907" s="183"/>
      <c r="JI907" s="183"/>
      <c r="JJ907" s="183"/>
      <c r="JK907" s="183"/>
      <c r="JL907" s="183"/>
      <c r="JM907" s="183"/>
      <c r="JN907" s="183"/>
      <c r="JO907" s="183"/>
      <c r="JP907" s="183"/>
      <c r="JQ907" s="183"/>
      <c r="JR907" s="183"/>
      <c r="JS907" s="183"/>
      <c r="JT907" s="183"/>
      <c r="JU907" s="183"/>
      <c r="JV907" s="183"/>
      <c r="JW907" s="183"/>
      <c r="JX907" s="183"/>
      <c r="JY907" s="183"/>
      <c r="JZ907" s="183"/>
      <c r="KA907" s="183"/>
      <c r="KB907" s="183"/>
      <c r="KC907" s="183"/>
      <c r="KD907" s="183"/>
      <c r="KE907" s="183"/>
      <c r="KF907" s="183"/>
      <c r="KG907" s="183"/>
      <c r="KH907" s="183"/>
      <c r="KI907" s="183"/>
      <c r="KJ907" s="183"/>
      <c r="KK907" s="183"/>
      <c r="KL907" s="183"/>
      <c r="KM907" s="183"/>
      <c r="KN907" s="183"/>
      <c r="KO907" s="183"/>
      <c r="KP907" s="183"/>
      <c r="KQ907" s="183"/>
      <c r="KR907" s="183"/>
      <c r="KS907" s="183"/>
      <c r="KT907" s="183"/>
    </row>
    <row r="908" spans="1:306">
      <c r="A908" s="618">
        <v>27429</v>
      </c>
      <c r="B908" s="671" t="s">
        <v>325</v>
      </c>
      <c r="C908" s="670"/>
      <c r="D908" s="670"/>
      <c r="E908" s="670"/>
      <c r="F908" s="670"/>
      <c r="G908" s="611">
        <f t="shared" si="40"/>
        <v>0</v>
      </c>
      <c r="H908" s="183"/>
      <c r="K908" s="183"/>
      <c r="L908" s="183"/>
      <c r="M908" s="183"/>
      <c r="N908" s="183"/>
      <c r="O908" s="183"/>
      <c r="P908" s="183"/>
      <c r="Q908" s="183"/>
      <c r="R908" s="183"/>
      <c r="S908" s="183"/>
      <c r="T908" s="183"/>
      <c r="U908" s="183"/>
      <c r="V908" s="183"/>
      <c r="W908" s="183"/>
      <c r="X908" s="183"/>
      <c r="Y908" s="183"/>
      <c r="Z908" s="183"/>
      <c r="AA908" s="183"/>
      <c r="AB908" s="183"/>
      <c r="AC908" s="183"/>
      <c r="AD908" s="183"/>
      <c r="AE908" s="183"/>
      <c r="AF908" s="183"/>
      <c r="AG908" s="183"/>
      <c r="AH908" s="183"/>
      <c r="AI908" s="183"/>
      <c r="AJ908" s="183"/>
      <c r="AK908" s="183"/>
      <c r="AL908" s="183"/>
      <c r="AM908" s="183"/>
      <c r="AN908" s="183"/>
      <c r="AO908" s="183"/>
      <c r="AP908" s="183"/>
      <c r="AQ908" s="183"/>
      <c r="AR908" s="183"/>
      <c r="AS908" s="183"/>
      <c r="AT908" s="183"/>
      <c r="AU908" s="183"/>
      <c r="AV908" s="183"/>
      <c r="AW908" s="183"/>
      <c r="AX908" s="183"/>
      <c r="AY908" s="183"/>
      <c r="AZ908" s="183"/>
      <c r="BA908" s="183"/>
      <c r="BB908" s="183"/>
      <c r="BC908" s="183"/>
      <c r="BD908" s="183"/>
      <c r="BE908" s="183"/>
      <c r="BF908" s="183"/>
      <c r="BG908" s="183"/>
      <c r="BH908" s="183"/>
      <c r="BI908" s="183"/>
      <c r="BJ908" s="183"/>
      <c r="BK908" s="183"/>
      <c r="BL908" s="183"/>
      <c r="BM908" s="183"/>
      <c r="BN908" s="183"/>
      <c r="BO908" s="183"/>
      <c r="BP908" s="183"/>
      <c r="BQ908" s="183"/>
      <c r="BR908" s="183"/>
      <c r="BS908" s="183"/>
      <c r="BT908" s="183"/>
      <c r="BU908" s="183"/>
      <c r="BV908" s="183"/>
      <c r="BW908" s="183"/>
      <c r="BX908" s="183"/>
      <c r="BY908" s="183"/>
      <c r="BZ908" s="183"/>
      <c r="CA908" s="183"/>
      <c r="CB908" s="183"/>
      <c r="CC908" s="183"/>
      <c r="CD908" s="183"/>
      <c r="CE908" s="183"/>
      <c r="CF908" s="183"/>
      <c r="CG908" s="183"/>
      <c r="CH908" s="183"/>
      <c r="CI908" s="183"/>
      <c r="CJ908" s="183"/>
      <c r="CK908" s="183"/>
      <c r="CL908" s="183"/>
      <c r="CM908" s="183"/>
      <c r="CN908" s="183"/>
      <c r="CO908" s="183"/>
      <c r="CP908" s="183"/>
      <c r="CQ908" s="183"/>
      <c r="CR908" s="183"/>
      <c r="CS908" s="183"/>
      <c r="CT908" s="183"/>
      <c r="CU908" s="183"/>
      <c r="CV908" s="183"/>
      <c r="CW908" s="183"/>
      <c r="CX908" s="183"/>
      <c r="CY908" s="183"/>
      <c r="CZ908" s="183"/>
      <c r="DA908" s="183"/>
      <c r="DB908" s="183"/>
      <c r="DC908" s="183"/>
      <c r="DD908" s="183"/>
      <c r="DE908" s="183"/>
      <c r="DF908" s="183"/>
      <c r="DG908" s="183"/>
      <c r="DH908" s="183"/>
      <c r="DI908" s="183"/>
      <c r="DJ908" s="183"/>
      <c r="DK908" s="183"/>
      <c r="DL908" s="183"/>
      <c r="DM908" s="183"/>
      <c r="DN908" s="183"/>
      <c r="DO908" s="183"/>
      <c r="DP908" s="183"/>
      <c r="DQ908" s="183"/>
      <c r="DR908" s="183"/>
      <c r="DS908" s="183"/>
      <c r="DT908" s="183"/>
      <c r="DU908" s="183"/>
      <c r="DV908" s="183"/>
      <c r="DW908" s="183"/>
      <c r="DX908" s="183"/>
      <c r="DY908" s="183"/>
      <c r="DZ908" s="183"/>
      <c r="EA908" s="183"/>
      <c r="EB908" s="183"/>
      <c r="EC908" s="183"/>
      <c r="ED908" s="183"/>
      <c r="EE908" s="183"/>
      <c r="EF908" s="183"/>
      <c r="EG908" s="183"/>
      <c r="EH908" s="183"/>
      <c r="EI908" s="183"/>
      <c r="EJ908" s="183"/>
      <c r="EK908" s="183"/>
      <c r="EL908" s="183"/>
      <c r="EM908" s="183"/>
      <c r="EN908" s="183"/>
      <c r="EO908" s="183"/>
      <c r="EP908" s="183"/>
      <c r="EQ908" s="183"/>
      <c r="ER908" s="183"/>
      <c r="ES908" s="183"/>
      <c r="ET908" s="183"/>
      <c r="EU908" s="183"/>
      <c r="EV908" s="183"/>
      <c r="EW908" s="183"/>
      <c r="EX908" s="183"/>
      <c r="EY908" s="183"/>
      <c r="EZ908" s="183"/>
      <c r="FA908" s="183"/>
      <c r="FB908" s="183"/>
      <c r="FC908" s="183"/>
      <c r="FD908" s="183"/>
      <c r="FE908" s="183"/>
      <c r="FF908" s="183"/>
      <c r="FG908" s="183"/>
      <c r="FH908" s="183"/>
      <c r="FI908" s="183"/>
      <c r="FJ908" s="183"/>
      <c r="FK908" s="183"/>
      <c r="FL908" s="183"/>
      <c r="FM908" s="183"/>
      <c r="FN908" s="183"/>
      <c r="FO908" s="183"/>
      <c r="FP908" s="183"/>
      <c r="FQ908" s="183"/>
      <c r="FR908" s="183"/>
      <c r="FS908" s="183"/>
      <c r="FT908" s="183"/>
      <c r="FU908" s="183"/>
      <c r="FV908" s="183"/>
      <c r="FW908" s="183"/>
      <c r="FX908" s="183"/>
      <c r="FY908" s="183"/>
      <c r="FZ908" s="183"/>
      <c r="GA908" s="183"/>
      <c r="GB908" s="183"/>
      <c r="GC908" s="183"/>
      <c r="GD908" s="183"/>
      <c r="GE908" s="183"/>
      <c r="GF908" s="183"/>
      <c r="GG908" s="183"/>
      <c r="GH908" s="183"/>
      <c r="GI908" s="183"/>
      <c r="GJ908" s="183"/>
      <c r="GK908" s="183"/>
      <c r="GL908" s="183"/>
      <c r="GM908" s="183"/>
      <c r="GN908" s="183"/>
      <c r="GO908" s="183"/>
      <c r="GP908" s="183"/>
      <c r="GQ908" s="183"/>
      <c r="GR908" s="183"/>
      <c r="GS908" s="183"/>
      <c r="GT908" s="183"/>
      <c r="GU908" s="183"/>
      <c r="GV908" s="183"/>
      <c r="GW908" s="183"/>
      <c r="GX908" s="183"/>
      <c r="GY908" s="183"/>
      <c r="GZ908" s="183"/>
      <c r="HA908" s="183"/>
      <c r="HB908" s="183"/>
      <c r="HC908" s="183"/>
      <c r="HD908" s="183"/>
      <c r="HE908" s="183"/>
      <c r="HF908" s="183"/>
      <c r="HG908" s="183"/>
      <c r="HH908" s="183"/>
      <c r="HI908" s="183"/>
      <c r="HJ908" s="183"/>
      <c r="HK908" s="183"/>
      <c r="HL908" s="183"/>
      <c r="HM908" s="183"/>
      <c r="HN908" s="183"/>
      <c r="HO908" s="183"/>
      <c r="HP908" s="183"/>
      <c r="HQ908" s="183"/>
      <c r="HR908" s="183"/>
      <c r="HS908" s="183"/>
      <c r="HT908" s="183"/>
      <c r="HU908" s="183"/>
      <c r="HV908" s="183"/>
      <c r="HW908" s="183"/>
      <c r="HX908" s="183"/>
      <c r="HY908" s="183"/>
      <c r="HZ908" s="183"/>
      <c r="IA908" s="183"/>
      <c r="IB908" s="183"/>
      <c r="IC908" s="183"/>
      <c r="ID908" s="183"/>
      <c r="IE908" s="183"/>
      <c r="IF908" s="183"/>
      <c r="IG908" s="183"/>
      <c r="IH908" s="183"/>
      <c r="II908" s="183"/>
      <c r="IJ908" s="183"/>
      <c r="IK908" s="183"/>
      <c r="IL908" s="183"/>
      <c r="IM908" s="183"/>
      <c r="IN908" s="183"/>
      <c r="IO908" s="183"/>
      <c r="IP908" s="183"/>
      <c r="IQ908" s="183"/>
      <c r="IR908" s="183"/>
      <c r="IS908" s="183"/>
      <c r="IT908" s="183"/>
      <c r="IU908" s="183"/>
      <c r="IV908" s="183"/>
      <c r="IW908" s="183"/>
      <c r="IX908" s="183"/>
      <c r="IY908" s="183"/>
      <c r="IZ908" s="183"/>
      <c r="JA908" s="183"/>
      <c r="JB908" s="183"/>
      <c r="JC908" s="183"/>
      <c r="JD908" s="183"/>
      <c r="JE908" s="183"/>
      <c r="JF908" s="183"/>
      <c r="JG908" s="183"/>
      <c r="JH908" s="183"/>
      <c r="JI908" s="183"/>
      <c r="JJ908" s="183"/>
      <c r="JK908" s="183"/>
      <c r="JL908" s="183"/>
      <c r="JM908" s="183"/>
      <c r="JN908" s="183"/>
      <c r="JO908" s="183"/>
      <c r="JP908" s="183"/>
      <c r="JQ908" s="183"/>
      <c r="JR908" s="183"/>
      <c r="JS908" s="183"/>
      <c r="JT908" s="183"/>
      <c r="JU908" s="183"/>
      <c r="JV908" s="183"/>
      <c r="JW908" s="183"/>
      <c r="JX908" s="183"/>
      <c r="JY908" s="183"/>
      <c r="JZ908" s="183"/>
      <c r="KA908" s="183"/>
      <c r="KB908" s="183"/>
      <c r="KC908" s="183"/>
      <c r="KD908" s="183"/>
      <c r="KE908" s="183"/>
      <c r="KF908" s="183"/>
      <c r="KG908" s="183"/>
      <c r="KH908" s="183"/>
      <c r="KI908" s="183"/>
      <c r="KJ908" s="183"/>
      <c r="KK908" s="183"/>
      <c r="KL908" s="183"/>
      <c r="KM908" s="183"/>
      <c r="KN908" s="183"/>
      <c r="KO908" s="183"/>
      <c r="KP908" s="183"/>
      <c r="KQ908" s="183"/>
      <c r="KR908" s="183"/>
      <c r="KS908" s="183"/>
      <c r="KT908" s="183"/>
    </row>
    <row r="909" spans="1:306">
      <c r="A909" s="649">
        <v>28</v>
      </c>
      <c r="B909" s="624" t="s">
        <v>246</v>
      </c>
      <c r="C909" s="611">
        <f>C910+C916+C922+C928+C929+C930</f>
        <v>0</v>
      </c>
      <c r="D909" s="611">
        <f>D910+D916+D922+D928+D929+D930</f>
        <v>0</v>
      </c>
      <c r="E909" s="611">
        <f>E910+E916+E922+E928+E929+E930</f>
        <v>0</v>
      </c>
      <c r="F909" s="611">
        <f>F910+F916+F922+F928+F929+F930</f>
        <v>0</v>
      </c>
      <c r="G909" s="611">
        <f t="shared" si="40"/>
        <v>0</v>
      </c>
      <c r="H909" s="183"/>
      <c r="K909" s="183"/>
      <c r="L909" s="183"/>
      <c r="M909" s="183"/>
      <c r="N909" s="183"/>
      <c r="O909" s="183"/>
      <c r="P909" s="183"/>
      <c r="Q909" s="183"/>
      <c r="R909" s="183"/>
      <c r="S909" s="183"/>
      <c r="T909" s="183"/>
      <c r="U909" s="183"/>
      <c r="V909" s="183"/>
      <c r="W909" s="183"/>
      <c r="X909" s="183"/>
      <c r="Y909" s="183"/>
      <c r="Z909" s="183"/>
      <c r="AA909" s="183"/>
      <c r="AB909" s="183"/>
      <c r="AC909" s="183"/>
      <c r="AD909" s="183"/>
      <c r="AE909" s="183"/>
      <c r="AF909" s="183"/>
      <c r="AG909" s="183"/>
      <c r="AH909" s="183"/>
      <c r="AI909" s="183"/>
      <c r="AJ909" s="183"/>
      <c r="AK909" s="183"/>
      <c r="AL909" s="183"/>
      <c r="AM909" s="183"/>
      <c r="AN909" s="183"/>
      <c r="AO909" s="183"/>
      <c r="AP909" s="183"/>
      <c r="AQ909" s="183"/>
      <c r="AR909" s="183"/>
      <c r="AS909" s="183"/>
      <c r="AT909" s="183"/>
      <c r="AU909" s="183"/>
      <c r="AV909" s="183"/>
      <c r="AW909" s="183"/>
      <c r="AX909" s="183"/>
      <c r="AY909" s="183"/>
      <c r="AZ909" s="183"/>
      <c r="BA909" s="183"/>
      <c r="BB909" s="183"/>
      <c r="BC909" s="183"/>
      <c r="BD909" s="183"/>
      <c r="BE909" s="183"/>
      <c r="BF909" s="183"/>
      <c r="BG909" s="183"/>
      <c r="BH909" s="183"/>
      <c r="BI909" s="183"/>
      <c r="BJ909" s="183"/>
      <c r="BK909" s="183"/>
      <c r="BL909" s="183"/>
      <c r="BM909" s="183"/>
      <c r="BN909" s="183"/>
      <c r="BO909" s="183"/>
      <c r="BP909" s="183"/>
      <c r="BQ909" s="183"/>
      <c r="BR909" s="183"/>
      <c r="BS909" s="183"/>
      <c r="BT909" s="183"/>
      <c r="BU909" s="183"/>
      <c r="BV909" s="183"/>
      <c r="BW909" s="183"/>
      <c r="BX909" s="183"/>
      <c r="BY909" s="183"/>
      <c r="BZ909" s="183"/>
      <c r="CA909" s="183"/>
      <c r="CB909" s="183"/>
      <c r="CC909" s="183"/>
      <c r="CD909" s="183"/>
      <c r="CE909" s="183"/>
      <c r="CF909" s="183"/>
      <c r="CG909" s="183"/>
      <c r="CH909" s="183"/>
      <c r="CI909" s="183"/>
      <c r="CJ909" s="183"/>
      <c r="CK909" s="183"/>
      <c r="CL909" s="183"/>
      <c r="CM909" s="183"/>
      <c r="CN909" s="183"/>
      <c r="CO909" s="183"/>
      <c r="CP909" s="183"/>
      <c r="CQ909" s="183"/>
      <c r="CR909" s="183"/>
      <c r="CS909" s="183"/>
      <c r="CT909" s="183"/>
      <c r="CU909" s="183"/>
      <c r="CV909" s="183"/>
      <c r="CW909" s="183"/>
      <c r="CX909" s="183"/>
      <c r="CY909" s="183"/>
      <c r="CZ909" s="183"/>
      <c r="DA909" s="183"/>
      <c r="DB909" s="183"/>
      <c r="DC909" s="183"/>
      <c r="DD909" s="183"/>
      <c r="DE909" s="183"/>
      <c r="DF909" s="183"/>
      <c r="DG909" s="183"/>
      <c r="DH909" s="183"/>
      <c r="DI909" s="183"/>
      <c r="DJ909" s="183"/>
      <c r="DK909" s="183"/>
      <c r="DL909" s="183"/>
      <c r="DM909" s="183"/>
      <c r="DN909" s="183"/>
      <c r="DO909" s="183"/>
      <c r="DP909" s="183"/>
      <c r="DQ909" s="183"/>
      <c r="DR909" s="183"/>
      <c r="DS909" s="183"/>
      <c r="DT909" s="183"/>
      <c r="DU909" s="183"/>
      <c r="DV909" s="183"/>
      <c r="DW909" s="183"/>
      <c r="DX909" s="183"/>
      <c r="DY909" s="183"/>
      <c r="DZ909" s="183"/>
      <c r="EA909" s="183"/>
      <c r="EB909" s="183"/>
      <c r="EC909" s="183"/>
      <c r="ED909" s="183"/>
      <c r="EE909" s="183"/>
      <c r="EF909" s="183"/>
      <c r="EG909" s="183"/>
      <c r="EH909" s="183"/>
      <c r="EI909" s="183"/>
      <c r="EJ909" s="183"/>
      <c r="EK909" s="183"/>
      <c r="EL909" s="183"/>
      <c r="EM909" s="183"/>
      <c r="EN909" s="183"/>
      <c r="EO909" s="183"/>
      <c r="EP909" s="183"/>
      <c r="EQ909" s="183"/>
      <c r="ER909" s="183"/>
      <c r="ES909" s="183"/>
      <c r="ET909" s="183"/>
      <c r="EU909" s="183"/>
      <c r="EV909" s="183"/>
      <c r="EW909" s="183"/>
      <c r="EX909" s="183"/>
      <c r="EY909" s="183"/>
      <c r="EZ909" s="183"/>
      <c r="FA909" s="183"/>
      <c r="FB909" s="183"/>
      <c r="FC909" s="183"/>
      <c r="FD909" s="183"/>
      <c r="FE909" s="183"/>
      <c r="FF909" s="183"/>
      <c r="FG909" s="183"/>
      <c r="FH909" s="183"/>
      <c r="FI909" s="183"/>
      <c r="FJ909" s="183"/>
      <c r="FK909" s="183"/>
      <c r="FL909" s="183"/>
      <c r="FM909" s="183"/>
      <c r="FN909" s="183"/>
      <c r="FO909" s="183"/>
      <c r="FP909" s="183"/>
      <c r="FQ909" s="183"/>
      <c r="FR909" s="183"/>
      <c r="FS909" s="183"/>
      <c r="FT909" s="183"/>
      <c r="FU909" s="183"/>
      <c r="FV909" s="183"/>
      <c r="FW909" s="183"/>
      <c r="FX909" s="183"/>
      <c r="FY909" s="183"/>
      <c r="FZ909" s="183"/>
      <c r="GA909" s="183"/>
      <c r="GB909" s="183"/>
      <c r="GC909" s="183"/>
      <c r="GD909" s="183"/>
      <c r="GE909" s="183"/>
      <c r="GF909" s="183"/>
      <c r="GG909" s="183"/>
      <c r="GH909" s="183"/>
      <c r="GI909" s="183"/>
      <c r="GJ909" s="183"/>
      <c r="GK909" s="183"/>
      <c r="GL909" s="183"/>
      <c r="GM909" s="183"/>
      <c r="GN909" s="183"/>
      <c r="GO909" s="183"/>
      <c r="GP909" s="183"/>
      <c r="GQ909" s="183"/>
      <c r="GR909" s="183"/>
      <c r="GS909" s="183"/>
      <c r="GT909" s="183"/>
      <c r="GU909" s="183"/>
      <c r="GV909" s="183"/>
      <c r="GW909" s="183"/>
      <c r="GX909" s="183"/>
      <c r="GY909" s="183"/>
      <c r="GZ909" s="183"/>
      <c r="HA909" s="183"/>
      <c r="HB909" s="183"/>
      <c r="HC909" s="183"/>
      <c r="HD909" s="183"/>
      <c r="HE909" s="183"/>
      <c r="HF909" s="183"/>
      <c r="HG909" s="183"/>
      <c r="HH909" s="183"/>
      <c r="HI909" s="183"/>
      <c r="HJ909" s="183"/>
      <c r="HK909" s="183"/>
      <c r="HL909" s="183"/>
      <c r="HM909" s="183"/>
      <c r="HN909" s="183"/>
      <c r="HO909" s="183"/>
      <c r="HP909" s="183"/>
      <c r="HQ909" s="183"/>
      <c r="HR909" s="183"/>
      <c r="HS909" s="183"/>
      <c r="HT909" s="183"/>
      <c r="HU909" s="183"/>
      <c r="HV909" s="183"/>
      <c r="HW909" s="183"/>
      <c r="HX909" s="183"/>
      <c r="HY909" s="183"/>
      <c r="HZ909" s="183"/>
      <c r="IA909" s="183"/>
      <c r="IB909" s="183"/>
      <c r="IC909" s="183"/>
      <c r="ID909" s="183"/>
      <c r="IE909" s="183"/>
      <c r="IF909" s="183"/>
      <c r="IG909" s="183"/>
      <c r="IH909" s="183"/>
      <c r="II909" s="183"/>
      <c r="IJ909" s="183"/>
      <c r="IK909" s="183"/>
      <c r="IL909" s="183"/>
      <c r="IM909" s="183"/>
      <c r="IN909" s="183"/>
      <c r="IO909" s="183"/>
      <c r="IP909" s="183"/>
      <c r="IQ909" s="183"/>
      <c r="IR909" s="183"/>
      <c r="IS909" s="183"/>
      <c r="IT909" s="183"/>
      <c r="IU909" s="183"/>
      <c r="IV909" s="183"/>
      <c r="IW909" s="183"/>
      <c r="IX909" s="183"/>
      <c r="IY909" s="183"/>
      <c r="IZ909" s="183"/>
      <c r="JA909" s="183"/>
      <c r="JB909" s="183"/>
      <c r="JC909" s="183"/>
      <c r="JD909" s="183"/>
      <c r="JE909" s="183"/>
      <c r="JF909" s="183"/>
      <c r="JG909" s="183"/>
      <c r="JH909" s="183"/>
      <c r="JI909" s="183"/>
      <c r="JJ909" s="183"/>
      <c r="JK909" s="183"/>
      <c r="JL909" s="183"/>
      <c r="JM909" s="183"/>
      <c r="JN909" s="183"/>
      <c r="JO909" s="183"/>
      <c r="JP909" s="183"/>
      <c r="JQ909" s="183"/>
      <c r="JR909" s="183"/>
      <c r="JS909" s="183"/>
      <c r="JT909" s="183"/>
      <c r="JU909" s="183"/>
      <c r="JV909" s="183"/>
      <c r="JW909" s="183"/>
      <c r="JX909" s="183"/>
      <c r="JY909" s="183"/>
      <c r="JZ909" s="183"/>
      <c r="KA909" s="183"/>
      <c r="KB909" s="183"/>
      <c r="KC909" s="183"/>
      <c r="KD909" s="183"/>
      <c r="KE909" s="183"/>
      <c r="KF909" s="183"/>
      <c r="KG909" s="183"/>
      <c r="KH909" s="183"/>
      <c r="KI909" s="183"/>
      <c r="KJ909" s="183"/>
      <c r="KK909" s="183"/>
      <c r="KL909" s="183"/>
      <c r="KM909" s="183"/>
      <c r="KN909" s="183"/>
      <c r="KO909" s="183"/>
      <c r="KP909" s="183"/>
      <c r="KQ909" s="183"/>
      <c r="KR909" s="183"/>
      <c r="KS909" s="183"/>
      <c r="KT909" s="183"/>
    </row>
    <row r="910" spans="1:306" s="665" customFormat="1">
      <c r="A910" s="666">
        <v>281</v>
      </c>
      <c r="B910" s="647" t="s">
        <v>402</v>
      </c>
      <c r="C910" s="611">
        <f>SUM(C911:C915)</f>
        <v>0</v>
      </c>
      <c r="D910" s="611">
        <f>SUM(D911:D915)</f>
        <v>0</v>
      </c>
      <c r="E910" s="611">
        <f>SUM(E911:E915)</f>
        <v>0</v>
      </c>
      <c r="F910" s="611">
        <f>SUM(F911:F915)</f>
        <v>0</v>
      </c>
      <c r="G910" s="611">
        <f t="shared" si="40"/>
        <v>0</v>
      </c>
      <c r="H910" s="183"/>
      <c r="I910" s="183"/>
      <c r="J910" s="183"/>
      <c r="K910" s="183"/>
      <c r="L910" s="183"/>
      <c r="M910" s="183"/>
      <c r="N910" s="183"/>
      <c r="O910" s="183"/>
      <c r="P910" s="183"/>
      <c r="Q910" s="183"/>
      <c r="R910" s="183"/>
      <c r="S910" s="183"/>
      <c r="T910" s="183"/>
      <c r="U910" s="183"/>
      <c r="V910" s="183"/>
      <c r="W910" s="183"/>
      <c r="X910" s="183"/>
      <c r="Y910" s="183"/>
      <c r="Z910" s="183"/>
      <c r="AA910" s="183"/>
      <c r="AB910" s="183"/>
      <c r="AC910" s="183"/>
      <c r="AD910" s="183"/>
      <c r="AE910" s="183"/>
      <c r="AF910" s="183"/>
      <c r="AG910" s="183"/>
      <c r="AH910" s="183"/>
      <c r="AI910" s="183"/>
      <c r="AJ910" s="183"/>
      <c r="AK910" s="183"/>
      <c r="AL910" s="183"/>
      <c r="AM910" s="183"/>
      <c r="AN910" s="183"/>
      <c r="AO910" s="183"/>
      <c r="AP910" s="183"/>
      <c r="AQ910" s="183"/>
      <c r="AR910" s="183"/>
      <c r="AS910" s="183"/>
      <c r="AT910" s="183"/>
      <c r="AU910" s="183"/>
      <c r="AV910" s="183"/>
      <c r="AW910" s="183"/>
      <c r="AX910" s="183"/>
      <c r="AY910" s="183"/>
      <c r="AZ910" s="183"/>
      <c r="BA910" s="183"/>
      <c r="BB910" s="183"/>
      <c r="BC910" s="183"/>
      <c r="BD910" s="183"/>
      <c r="BE910" s="183"/>
      <c r="BF910" s="183"/>
      <c r="BG910" s="183"/>
      <c r="BH910" s="183"/>
      <c r="BI910" s="183"/>
      <c r="BJ910" s="183"/>
      <c r="BK910" s="183"/>
      <c r="BL910" s="183"/>
      <c r="BM910" s="183"/>
      <c r="BN910" s="183"/>
      <c r="BO910" s="183"/>
      <c r="BP910" s="183"/>
      <c r="BQ910" s="183"/>
      <c r="BR910" s="183"/>
      <c r="BS910" s="183"/>
      <c r="BT910" s="183"/>
      <c r="BU910" s="183"/>
      <c r="BV910" s="183"/>
      <c r="BW910" s="183"/>
      <c r="BX910" s="183"/>
      <c r="BY910" s="183"/>
      <c r="BZ910" s="183"/>
      <c r="CA910" s="183"/>
      <c r="CB910" s="183"/>
      <c r="CC910" s="183"/>
      <c r="CD910" s="183"/>
      <c r="CE910" s="183"/>
      <c r="CF910" s="183"/>
      <c r="CG910" s="183"/>
      <c r="CH910" s="183"/>
      <c r="CI910" s="183"/>
      <c r="CJ910" s="183"/>
      <c r="CK910" s="183"/>
      <c r="CL910" s="183"/>
      <c r="CM910" s="183"/>
      <c r="CN910" s="183"/>
      <c r="CO910" s="183"/>
      <c r="CP910" s="183"/>
      <c r="CQ910" s="183"/>
      <c r="CR910" s="183"/>
      <c r="CS910" s="183"/>
      <c r="CT910" s="183"/>
      <c r="CU910" s="183"/>
      <c r="CV910" s="183"/>
      <c r="CW910" s="183"/>
      <c r="CX910" s="183"/>
      <c r="CY910" s="183"/>
      <c r="CZ910" s="183"/>
      <c r="DA910" s="183"/>
      <c r="DB910" s="183"/>
      <c r="DC910" s="183"/>
      <c r="DD910" s="183"/>
      <c r="DE910" s="183"/>
      <c r="DF910" s="183"/>
      <c r="DG910" s="183"/>
      <c r="DH910" s="183"/>
      <c r="DI910" s="183"/>
      <c r="DJ910" s="183"/>
      <c r="DK910" s="183"/>
      <c r="DL910" s="183"/>
      <c r="DM910" s="183"/>
      <c r="DN910" s="183"/>
      <c r="DO910" s="183"/>
      <c r="DP910" s="183"/>
      <c r="DQ910" s="183"/>
      <c r="DR910" s="183"/>
      <c r="DS910" s="183"/>
      <c r="DT910" s="183"/>
      <c r="DU910" s="183"/>
      <c r="DV910" s="183"/>
      <c r="DW910" s="183"/>
      <c r="DX910" s="183"/>
      <c r="DY910" s="183"/>
      <c r="DZ910" s="183"/>
      <c r="EA910" s="183"/>
      <c r="EB910" s="183"/>
      <c r="EC910" s="183"/>
      <c r="ED910" s="183"/>
      <c r="EE910" s="183"/>
      <c r="EF910" s="183"/>
      <c r="EG910" s="183"/>
      <c r="EH910" s="183"/>
      <c r="EI910" s="183"/>
      <c r="EJ910" s="183"/>
      <c r="EK910" s="183"/>
      <c r="EL910" s="183"/>
      <c r="EM910" s="183"/>
      <c r="EN910" s="183"/>
      <c r="EO910" s="183"/>
      <c r="EP910" s="183"/>
      <c r="EQ910" s="183"/>
      <c r="ER910" s="183"/>
      <c r="ES910" s="183"/>
      <c r="ET910" s="183"/>
      <c r="EU910" s="183"/>
      <c r="EV910" s="183"/>
      <c r="EW910" s="183"/>
      <c r="EX910" s="183"/>
      <c r="EY910" s="183"/>
      <c r="EZ910" s="183"/>
      <c r="FA910" s="183"/>
      <c r="FB910" s="183"/>
      <c r="FC910" s="183"/>
      <c r="FD910" s="183"/>
      <c r="FE910" s="183"/>
      <c r="FF910" s="183"/>
      <c r="FG910" s="183"/>
      <c r="FH910" s="183"/>
      <c r="FI910" s="183"/>
      <c r="FJ910" s="183"/>
      <c r="FK910" s="183"/>
      <c r="FL910" s="183"/>
      <c r="FM910" s="183"/>
      <c r="FN910" s="183"/>
      <c r="FO910" s="183"/>
      <c r="FP910" s="183"/>
      <c r="FQ910" s="183"/>
      <c r="FR910" s="183"/>
      <c r="FS910" s="183"/>
      <c r="FT910" s="183"/>
      <c r="FU910" s="183"/>
      <c r="FV910" s="183"/>
      <c r="FW910" s="183"/>
      <c r="FX910" s="183"/>
      <c r="FY910" s="183"/>
      <c r="FZ910" s="183"/>
      <c r="GA910" s="183"/>
      <c r="GB910" s="183"/>
      <c r="GC910" s="183"/>
      <c r="GD910" s="183"/>
      <c r="GE910" s="183"/>
      <c r="GF910" s="183"/>
      <c r="GG910" s="183"/>
      <c r="GH910" s="183"/>
      <c r="GI910" s="183"/>
      <c r="GJ910" s="183"/>
      <c r="GK910" s="183"/>
      <c r="GL910" s="183"/>
      <c r="GM910" s="183"/>
      <c r="GN910" s="183"/>
      <c r="GO910" s="183"/>
      <c r="GP910" s="183"/>
      <c r="GQ910" s="183"/>
      <c r="GR910" s="183"/>
      <c r="GS910" s="183"/>
      <c r="GT910" s="183"/>
      <c r="GU910" s="183"/>
      <c r="GV910" s="183"/>
      <c r="GW910" s="183"/>
      <c r="GX910" s="183"/>
      <c r="GY910" s="183"/>
      <c r="GZ910" s="183"/>
      <c r="HA910" s="183"/>
      <c r="HB910" s="183"/>
      <c r="HC910" s="183"/>
      <c r="HD910" s="183"/>
      <c r="HE910" s="183"/>
      <c r="HF910" s="183"/>
      <c r="HG910" s="183"/>
      <c r="HH910" s="183"/>
      <c r="HI910" s="183"/>
      <c r="HJ910" s="183"/>
      <c r="HK910" s="183"/>
      <c r="HL910" s="183"/>
      <c r="HM910" s="183"/>
      <c r="HN910" s="183"/>
      <c r="HO910" s="183"/>
      <c r="HP910" s="183"/>
      <c r="HQ910" s="183"/>
      <c r="HR910" s="183"/>
      <c r="HS910" s="183"/>
      <c r="HT910" s="183"/>
      <c r="HU910" s="183"/>
      <c r="HV910" s="183"/>
      <c r="HW910" s="183"/>
      <c r="HX910" s="183"/>
      <c r="HY910" s="183"/>
      <c r="HZ910" s="183"/>
      <c r="IA910" s="183"/>
      <c r="IB910" s="183"/>
      <c r="IC910" s="183"/>
      <c r="ID910" s="183"/>
      <c r="IE910" s="183"/>
      <c r="IF910" s="183"/>
      <c r="IG910" s="183"/>
      <c r="IH910" s="183"/>
      <c r="II910" s="183"/>
      <c r="IJ910" s="183"/>
      <c r="IK910" s="183"/>
      <c r="IL910" s="183"/>
      <c r="IM910" s="183"/>
      <c r="IN910" s="183"/>
      <c r="IO910" s="183"/>
      <c r="IP910" s="183"/>
      <c r="IQ910" s="183"/>
      <c r="IR910" s="183"/>
      <c r="IS910" s="183"/>
      <c r="IT910" s="183"/>
      <c r="IU910" s="183"/>
      <c r="IV910" s="183"/>
      <c r="IW910" s="183"/>
      <c r="IX910" s="183"/>
      <c r="IY910" s="183"/>
      <c r="IZ910" s="183"/>
      <c r="JA910" s="183"/>
      <c r="JB910" s="183"/>
      <c r="JC910" s="183"/>
      <c r="JD910" s="183"/>
      <c r="JE910" s="183"/>
      <c r="JF910" s="183"/>
      <c r="JG910" s="183"/>
      <c r="JH910" s="183"/>
      <c r="JI910" s="183"/>
      <c r="JJ910" s="183"/>
      <c r="JK910" s="183"/>
      <c r="JL910" s="183"/>
      <c r="JM910" s="183"/>
      <c r="JN910" s="183"/>
      <c r="JO910" s="183"/>
      <c r="JP910" s="183"/>
      <c r="JQ910" s="183"/>
      <c r="JR910" s="183"/>
      <c r="JS910" s="183"/>
      <c r="JT910" s="183"/>
      <c r="JU910" s="183"/>
      <c r="JV910" s="183"/>
      <c r="JW910" s="183"/>
      <c r="JX910" s="183"/>
      <c r="JY910" s="183"/>
      <c r="JZ910" s="183"/>
      <c r="KA910" s="183"/>
      <c r="KB910" s="183"/>
      <c r="KC910" s="183"/>
      <c r="KD910" s="183"/>
      <c r="KE910" s="183"/>
      <c r="KF910" s="183"/>
      <c r="KG910" s="183"/>
      <c r="KH910" s="183"/>
      <c r="KI910" s="183"/>
      <c r="KJ910" s="183"/>
      <c r="KK910" s="183"/>
      <c r="KL910" s="183"/>
      <c r="KM910" s="183"/>
      <c r="KN910" s="183"/>
      <c r="KO910" s="183"/>
      <c r="KP910" s="183"/>
      <c r="KQ910" s="183"/>
      <c r="KR910" s="183"/>
      <c r="KS910" s="183"/>
      <c r="KT910" s="183"/>
    </row>
    <row r="911" spans="1:306">
      <c r="A911" s="663">
        <v>2811</v>
      </c>
      <c r="B911" s="626" t="s">
        <v>386</v>
      </c>
      <c r="C911" s="620"/>
      <c r="D911" s="620"/>
      <c r="E911" s="620"/>
      <c r="F911" s="620"/>
      <c r="G911" s="611">
        <f t="shared" si="40"/>
        <v>0</v>
      </c>
      <c r="H911" s="183"/>
      <c r="K911" s="183"/>
      <c r="L911" s="183"/>
      <c r="M911" s="183"/>
      <c r="N911" s="183"/>
      <c r="O911" s="183"/>
      <c r="P911" s="183"/>
      <c r="Q911" s="183"/>
      <c r="R911" s="183"/>
      <c r="S911" s="183"/>
      <c r="T911" s="183"/>
      <c r="U911" s="183"/>
      <c r="V911" s="183"/>
      <c r="W911" s="183"/>
      <c r="X911" s="183"/>
      <c r="Y911" s="183"/>
      <c r="Z911" s="183"/>
      <c r="AA911" s="183"/>
      <c r="AB911" s="183"/>
      <c r="AC911" s="183"/>
      <c r="AD911" s="183"/>
      <c r="AE911" s="183"/>
      <c r="AF911" s="183"/>
      <c r="AG911" s="183"/>
      <c r="AH911" s="183"/>
      <c r="AI911" s="183"/>
      <c r="AJ911" s="183"/>
      <c r="AK911" s="183"/>
      <c r="AL911" s="183"/>
      <c r="AM911" s="183"/>
      <c r="AN911" s="183"/>
      <c r="AO911" s="183"/>
      <c r="AP911" s="183"/>
      <c r="AQ911" s="183"/>
      <c r="AR911" s="183"/>
      <c r="AS911" s="183"/>
      <c r="AT911" s="183"/>
      <c r="AU911" s="183"/>
      <c r="AV911" s="183"/>
      <c r="AW911" s="183"/>
      <c r="AX911" s="183"/>
      <c r="AY911" s="183"/>
      <c r="AZ911" s="183"/>
      <c r="BA911" s="183"/>
      <c r="BB911" s="183"/>
      <c r="BC911" s="183"/>
      <c r="BD911" s="183"/>
      <c r="BE911" s="183"/>
      <c r="BF911" s="183"/>
      <c r="BG911" s="183"/>
      <c r="BH911" s="183"/>
      <c r="BI911" s="183"/>
      <c r="BJ911" s="183"/>
      <c r="BK911" s="183"/>
      <c r="BL911" s="183"/>
      <c r="BM911" s="183"/>
      <c r="BN911" s="183"/>
      <c r="BO911" s="183"/>
      <c r="BP911" s="183"/>
      <c r="BQ911" s="183"/>
      <c r="BR911" s="183"/>
      <c r="BS911" s="183"/>
      <c r="BT911" s="183"/>
      <c r="BU911" s="183"/>
      <c r="BV911" s="183"/>
      <c r="BW911" s="183"/>
      <c r="BX911" s="183"/>
      <c r="BY911" s="183"/>
      <c r="BZ911" s="183"/>
      <c r="CA911" s="183"/>
      <c r="CB911" s="183"/>
      <c r="CC911" s="183"/>
      <c r="CD911" s="183"/>
      <c r="CE911" s="183"/>
      <c r="CF911" s="183"/>
      <c r="CG911" s="183"/>
      <c r="CH911" s="183"/>
      <c r="CI911" s="183"/>
      <c r="CJ911" s="183"/>
      <c r="CK911" s="183"/>
      <c r="CL911" s="183"/>
      <c r="CM911" s="183"/>
      <c r="CN911" s="183"/>
      <c r="CO911" s="183"/>
      <c r="CP911" s="183"/>
      <c r="CQ911" s="183"/>
      <c r="CR911" s="183"/>
      <c r="CS911" s="183"/>
      <c r="CT911" s="183"/>
      <c r="CU911" s="183"/>
      <c r="CV911" s="183"/>
      <c r="CW911" s="183"/>
      <c r="CX911" s="183"/>
      <c r="CY911" s="183"/>
      <c r="CZ911" s="183"/>
      <c r="DA911" s="183"/>
      <c r="DB911" s="183"/>
      <c r="DC911" s="183"/>
      <c r="DD911" s="183"/>
      <c r="DE911" s="183"/>
      <c r="DF911" s="183"/>
      <c r="DG911" s="183"/>
      <c r="DH911" s="183"/>
      <c r="DI911" s="183"/>
      <c r="DJ911" s="183"/>
      <c r="DK911" s="183"/>
      <c r="DL911" s="183"/>
      <c r="DM911" s="183"/>
      <c r="DN911" s="183"/>
      <c r="DO911" s="183"/>
      <c r="DP911" s="183"/>
      <c r="DQ911" s="183"/>
      <c r="DR911" s="183"/>
      <c r="DS911" s="183"/>
      <c r="DT911" s="183"/>
      <c r="DU911" s="183"/>
      <c r="DV911" s="183"/>
      <c r="DW911" s="183"/>
      <c r="DX911" s="183"/>
      <c r="DY911" s="183"/>
      <c r="DZ911" s="183"/>
      <c r="EA911" s="183"/>
      <c r="EB911" s="183"/>
      <c r="EC911" s="183"/>
      <c r="ED911" s="183"/>
      <c r="EE911" s="183"/>
      <c r="EF911" s="183"/>
      <c r="EG911" s="183"/>
      <c r="EH911" s="183"/>
      <c r="EI911" s="183"/>
      <c r="EJ911" s="183"/>
      <c r="EK911" s="183"/>
      <c r="EL911" s="183"/>
      <c r="EM911" s="183"/>
      <c r="EN911" s="183"/>
      <c r="EO911" s="183"/>
      <c r="EP911" s="183"/>
      <c r="EQ911" s="183"/>
      <c r="ER911" s="183"/>
      <c r="ES911" s="183"/>
      <c r="ET911" s="183"/>
      <c r="EU911" s="183"/>
      <c r="EV911" s="183"/>
      <c r="EW911" s="183"/>
      <c r="EX911" s="183"/>
      <c r="EY911" s="183"/>
      <c r="EZ911" s="183"/>
      <c r="FA911" s="183"/>
      <c r="FB911" s="183"/>
      <c r="FC911" s="183"/>
      <c r="FD911" s="183"/>
      <c r="FE911" s="183"/>
      <c r="FF911" s="183"/>
      <c r="FG911" s="183"/>
      <c r="FH911" s="183"/>
      <c r="FI911" s="183"/>
      <c r="FJ911" s="183"/>
      <c r="FK911" s="183"/>
      <c r="FL911" s="183"/>
      <c r="FM911" s="183"/>
      <c r="FN911" s="183"/>
      <c r="FO911" s="183"/>
      <c r="FP911" s="183"/>
      <c r="FQ911" s="183"/>
      <c r="FR911" s="183"/>
      <c r="FS911" s="183"/>
      <c r="FT911" s="183"/>
      <c r="FU911" s="183"/>
      <c r="FV911" s="183"/>
      <c r="FW911" s="183"/>
      <c r="FX911" s="183"/>
      <c r="FY911" s="183"/>
      <c r="FZ911" s="183"/>
      <c r="GA911" s="183"/>
      <c r="GB911" s="183"/>
      <c r="GC911" s="183"/>
      <c r="GD911" s="183"/>
      <c r="GE911" s="183"/>
      <c r="GF911" s="183"/>
      <c r="GG911" s="183"/>
      <c r="GH911" s="183"/>
      <c r="GI911" s="183"/>
      <c r="GJ911" s="183"/>
      <c r="GK911" s="183"/>
      <c r="GL911" s="183"/>
      <c r="GM911" s="183"/>
      <c r="GN911" s="183"/>
      <c r="GO911" s="183"/>
      <c r="GP911" s="183"/>
      <c r="GQ911" s="183"/>
      <c r="GR911" s="183"/>
      <c r="GS911" s="183"/>
      <c r="GT911" s="183"/>
      <c r="GU911" s="183"/>
      <c r="GV911" s="183"/>
      <c r="GW911" s="183"/>
      <c r="GX911" s="183"/>
      <c r="GY911" s="183"/>
      <c r="GZ911" s="183"/>
      <c r="HA911" s="183"/>
      <c r="HB911" s="183"/>
      <c r="HC911" s="183"/>
      <c r="HD911" s="183"/>
      <c r="HE911" s="183"/>
      <c r="HF911" s="183"/>
      <c r="HG911" s="183"/>
      <c r="HH911" s="183"/>
      <c r="HI911" s="183"/>
      <c r="HJ911" s="183"/>
      <c r="HK911" s="183"/>
      <c r="HL911" s="183"/>
      <c r="HM911" s="183"/>
      <c r="HN911" s="183"/>
      <c r="HO911" s="183"/>
      <c r="HP911" s="183"/>
      <c r="HQ911" s="183"/>
      <c r="HR911" s="183"/>
      <c r="HS911" s="183"/>
      <c r="HT911" s="183"/>
      <c r="HU911" s="183"/>
      <c r="HV911" s="183"/>
      <c r="HW911" s="183"/>
      <c r="HX911" s="183"/>
      <c r="HY911" s="183"/>
      <c r="HZ911" s="183"/>
      <c r="IA911" s="183"/>
      <c r="IB911" s="183"/>
      <c r="IC911" s="183"/>
      <c r="ID911" s="183"/>
      <c r="IE911" s="183"/>
      <c r="IF911" s="183"/>
      <c r="IG911" s="183"/>
      <c r="IH911" s="183"/>
      <c r="II911" s="183"/>
      <c r="IJ911" s="183"/>
      <c r="IK911" s="183"/>
      <c r="IL911" s="183"/>
      <c r="IM911" s="183"/>
      <c r="IN911" s="183"/>
      <c r="IO911" s="183"/>
      <c r="IP911" s="183"/>
      <c r="IQ911" s="183"/>
      <c r="IR911" s="183"/>
      <c r="IS911" s="183"/>
      <c r="IT911" s="183"/>
      <c r="IU911" s="183"/>
      <c r="IV911" s="183"/>
      <c r="IW911" s="183"/>
      <c r="IX911" s="183"/>
      <c r="IY911" s="183"/>
      <c r="IZ911" s="183"/>
      <c r="JA911" s="183"/>
      <c r="JB911" s="183"/>
      <c r="JC911" s="183"/>
      <c r="JD911" s="183"/>
      <c r="JE911" s="183"/>
      <c r="JF911" s="183"/>
      <c r="JG911" s="183"/>
      <c r="JH911" s="183"/>
      <c r="JI911" s="183"/>
      <c r="JJ911" s="183"/>
      <c r="JK911" s="183"/>
      <c r="JL911" s="183"/>
      <c r="JM911" s="183"/>
      <c r="JN911" s="183"/>
      <c r="JO911" s="183"/>
      <c r="JP911" s="183"/>
      <c r="JQ911" s="183"/>
      <c r="JR911" s="183"/>
      <c r="JS911" s="183"/>
      <c r="JT911" s="183"/>
      <c r="JU911" s="183"/>
      <c r="JV911" s="183"/>
      <c r="JW911" s="183"/>
      <c r="JX911" s="183"/>
      <c r="JY911" s="183"/>
      <c r="JZ911" s="183"/>
      <c r="KA911" s="183"/>
      <c r="KB911" s="183"/>
      <c r="KC911" s="183"/>
      <c r="KD911" s="183"/>
      <c r="KE911" s="183"/>
      <c r="KF911" s="183"/>
      <c r="KG911" s="183"/>
      <c r="KH911" s="183"/>
      <c r="KI911" s="183"/>
      <c r="KJ911" s="183"/>
      <c r="KK911" s="183"/>
      <c r="KL911" s="183"/>
      <c r="KM911" s="183"/>
      <c r="KN911" s="183"/>
      <c r="KO911" s="183"/>
      <c r="KP911" s="183"/>
      <c r="KQ911" s="183"/>
      <c r="KR911" s="183"/>
      <c r="KS911" s="183"/>
      <c r="KT911" s="183"/>
    </row>
    <row r="912" spans="1:306">
      <c r="A912" s="663">
        <v>2812</v>
      </c>
      <c r="B912" s="626" t="s">
        <v>387</v>
      </c>
      <c r="C912" s="620"/>
      <c r="D912" s="620"/>
      <c r="E912" s="620"/>
      <c r="F912" s="620"/>
      <c r="G912" s="611">
        <f t="shared" si="40"/>
        <v>0</v>
      </c>
      <c r="H912" s="183"/>
      <c r="K912" s="183"/>
      <c r="L912" s="183"/>
      <c r="M912" s="183"/>
      <c r="N912" s="183"/>
      <c r="O912" s="183"/>
      <c r="P912" s="183"/>
      <c r="Q912" s="183"/>
      <c r="R912" s="183"/>
      <c r="S912" s="183"/>
      <c r="T912" s="183"/>
      <c r="U912" s="183"/>
      <c r="V912" s="183"/>
      <c r="W912" s="183"/>
      <c r="X912" s="183"/>
      <c r="Y912" s="183"/>
      <c r="Z912" s="183"/>
      <c r="AA912" s="183"/>
      <c r="AB912" s="183"/>
      <c r="AC912" s="183"/>
      <c r="AD912" s="183"/>
      <c r="AE912" s="183"/>
      <c r="AF912" s="183"/>
      <c r="AG912" s="183"/>
      <c r="AH912" s="183"/>
      <c r="AI912" s="183"/>
      <c r="AJ912" s="183"/>
      <c r="AK912" s="183"/>
      <c r="AL912" s="183"/>
      <c r="AM912" s="183"/>
      <c r="AN912" s="183"/>
      <c r="AO912" s="183"/>
      <c r="AP912" s="183"/>
      <c r="AQ912" s="183"/>
      <c r="AR912" s="183"/>
      <c r="AS912" s="183"/>
      <c r="AT912" s="183"/>
      <c r="AU912" s="183"/>
      <c r="AV912" s="183"/>
      <c r="AW912" s="183"/>
      <c r="AX912" s="183"/>
      <c r="AY912" s="183"/>
      <c r="AZ912" s="183"/>
      <c r="BA912" s="183"/>
      <c r="BB912" s="183"/>
      <c r="BC912" s="183"/>
      <c r="BD912" s="183"/>
      <c r="BE912" s="183"/>
      <c r="BF912" s="183"/>
      <c r="BG912" s="183"/>
      <c r="BH912" s="183"/>
      <c r="BI912" s="183"/>
      <c r="BJ912" s="183"/>
      <c r="BK912" s="183"/>
      <c r="BL912" s="183"/>
      <c r="BM912" s="183"/>
      <c r="BN912" s="183"/>
      <c r="BO912" s="183"/>
      <c r="BP912" s="183"/>
      <c r="BQ912" s="183"/>
      <c r="BR912" s="183"/>
      <c r="BS912" s="183"/>
      <c r="BT912" s="183"/>
      <c r="BU912" s="183"/>
      <c r="BV912" s="183"/>
      <c r="BW912" s="183"/>
      <c r="BX912" s="183"/>
      <c r="BY912" s="183"/>
      <c r="BZ912" s="183"/>
      <c r="CA912" s="183"/>
      <c r="CB912" s="183"/>
      <c r="CC912" s="183"/>
      <c r="CD912" s="183"/>
      <c r="CE912" s="183"/>
      <c r="CF912" s="183"/>
      <c r="CG912" s="183"/>
      <c r="CH912" s="183"/>
      <c r="CI912" s="183"/>
      <c r="CJ912" s="183"/>
      <c r="CK912" s="183"/>
      <c r="CL912" s="183"/>
      <c r="CM912" s="183"/>
      <c r="CN912" s="183"/>
      <c r="CO912" s="183"/>
      <c r="CP912" s="183"/>
      <c r="CQ912" s="183"/>
      <c r="CR912" s="183"/>
      <c r="CS912" s="183"/>
      <c r="CT912" s="183"/>
      <c r="CU912" s="183"/>
      <c r="CV912" s="183"/>
      <c r="CW912" s="183"/>
      <c r="CX912" s="183"/>
      <c r="CY912" s="183"/>
      <c r="CZ912" s="183"/>
      <c r="DA912" s="183"/>
      <c r="DB912" s="183"/>
      <c r="DC912" s="183"/>
      <c r="DD912" s="183"/>
      <c r="DE912" s="183"/>
      <c r="DF912" s="183"/>
      <c r="DG912" s="183"/>
      <c r="DH912" s="183"/>
      <c r="DI912" s="183"/>
      <c r="DJ912" s="183"/>
      <c r="DK912" s="183"/>
      <c r="DL912" s="183"/>
      <c r="DM912" s="183"/>
      <c r="DN912" s="183"/>
      <c r="DO912" s="183"/>
      <c r="DP912" s="183"/>
      <c r="DQ912" s="183"/>
      <c r="DR912" s="183"/>
      <c r="DS912" s="183"/>
      <c r="DT912" s="183"/>
      <c r="DU912" s="183"/>
      <c r="DV912" s="183"/>
      <c r="DW912" s="183"/>
      <c r="DX912" s="183"/>
      <c r="DY912" s="183"/>
      <c r="DZ912" s="183"/>
      <c r="EA912" s="183"/>
      <c r="EB912" s="183"/>
      <c r="EC912" s="183"/>
      <c r="ED912" s="183"/>
      <c r="EE912" s="183"/>
      <c r="EF912" s="183"/>
      <c r="EG912" s="183"/>
      <c r="EH912" s="183"/>
      <c r="EI912" s="183"/>
      <c r="EJ912" s="183"/>
      <c r="EK912" s="183"/>
      <c r="EL912" s="183"/>
      <c r="EM912" s="183"/>
      <c r="EN912" s="183"/>
      <c r="EO912" s="183"/>
      <c r="EP912" s="183"/>
      <c r="EQ912" s="183"/>
      <c r="ER912" s="183"/>
      <c r="ES912" s="183"/>
      <c r="ET912" s="183"/>
      <c r="EU912" s="183"/>
      <c r="EV912" s="183"/>
      <c r="EW912" s="183"/>
      <c r="EX912" s="183"/>
      <c r="EY912" s="183"/>
      <c r="EZ912" s="183"/>
      <c r="FA912" s="183"/>
      <c r="FB912" s="183"/>
      <c r="FC912" s="183"/>
      <c r="FD912" s="183"/>
      <c r="FE912" s="183"/>
      <c r="FF912" s="183"/>
      <c r="FG912" s="183"/>
      <c r="FH912" s="183"/>
      <c r="FI912" s="183"/>
      <c r="FJ912" s="183"/>
      <c r="FK912" s="183"/>
      <c r="FL912" s="183"/>
      <c r="FM912" s="183"/>
      <c r="FN912" s="183"/>
      <c r="FO912" s="183"/>
      <c r="FP912" s="183"/>
      <c r="FQ912" s="183"/>
      <c r="FR912" s="183"/>
      <c r="FS912" s="183"/>
      <c r="FT912" s="183"/>
      <c r="FU912" s="183"/>
      <c r="FV912" s="183"/>
      <c r="FW912" s="183"/>
      <c r="FX912" s="183"/>
      <c r="FY912" s="183"/>
      <c r="FZ912" s="183"/>
      <c r="GA912" s="183"/>
      <c r="GB912" s="183"/>
      <c r="GC912" s="183"/>
      <c r="GD912" s="183"/>
      <c r="GE912" s="183"/>
      <c r="GF912" s="183"/>
      <c r="GG912" s="183"/>
      <c r="GH912" s="183"/>
      <c r="GI912" s="183"/>
      <c r="GJ912" s="183"/>
      <c r="GK912" s="183"/>
      <c r="GL912" s="183"/>
      <c r="GM912" s="183"/>
      <c r="GN912" s="183"/>
      <c r="GO912" s="183"/>
      <c r="GP912" s="183"/>
      <c r="GQ912" s="183"/>
      <c r="GR912" s="183"/>
      <c r="GS912" s="183"/>
      <c r="GT912" s="183"/>
      <c r="GU912" s="183"/>
      <c r="GV912" s="183"/>
      <c r="GW912" s="183"/>
      <c r="GX912" s="183"/>
      <c r="GY912" s="183"/>
      <c r="GZ912" s="183"/>
      <c r="HA912" s="183"/>
      <c r="HB912" s="183"/>
      <c r="HC912" s="183"/>
      <c r="HD912" s="183"/>
      <c r="HE912" s="183"/>
      <c r="HF912" s="183"/>
      <c r="HG912" s="183"/>
      <c r="HH912" s="183"/>
      <c r="HI912" s="183"/>
      <c r="HJ912" s="183"/>
      <c r="HK912" s="183"/>
      <c r="HL912" s="183"/>
      <c r="HM912" s="183"/>
      <c r="HN912" s="183"/>
      <c r="HO912" s="183"/>
      <c r="HP912" s="183"/>
      <c r="HQ912" s="183"/>
      <c r="HR912" s="183"/>
      <c r="HS912" s="183"/>
      <c r="HT912" s="183"/>
      <c r="HU912" s="183"/>
      <c r="HV912" s="183"/>
      <c r="HW912" s="183"/>
      <c r="HX912" s="183"/>
      <c r="HY912" s="183"/>
      <c r="HZ912" s="183"/>
      <c r="IA912" s="183"/>
      <c r="IB912" s="183"/>
      <c r="IC912" s="183"/>
      <c r="ID912" s="183"/>
      <c r="IE912" s="183"/>
      <c r="IF912" s="183"/>
      <c r="IG912" s="183"/>
      <c r="IH912" s="183"/>
      <c r="II912" s="183"/>
      <c r="IJ912" s="183"/>
      <c r="IK912" s="183"/>
      <c r="IL912" s="183"/>
      <c r="IM912" s="183"/>
      <c r="IN912" s="183"/>
      <c r="IO912" s="183"/>
      <c r="IP912" s="183"/>
      <c r="IQ912" s="183"/>
      <c r="IR912" s="183"/>
      <c r="IS912" s="183"/>
      <c r="IT912" s="183"/>
      <c r="IU912" s="183"/>
      <c r="IV912" s="183"/>
      <c r="IW912" s="183"/>
      <c r="IX912" s="183"/>
      <c r="IY912" s="183"/>
      <c r="IZ912" s="183"/>
      <c r="JA912" s="183"/>
      <c r="JB912" s="183"/>
      <c r="JC912" s="183"/>
      <c r="JD912" s="183"/>
      <c r="JE912" s="183"/>
      <c r="JF912" s="183"/>
      <c r="JG912" s="183"/>
      <c r="JH912" s="183"/>
      <c r="JI912" s="183"/>
      <c r="JJ912" s="183"/>
      <c r="JK912" s="183"/>
      <c r="JL912" s="183"/>
      <c r="JM912" s="183"/>
      <c r="JN912" s="183"/>
      <c r="JO912" s="183"/>
      <c r="JP912" s="183"/>
      <c r="JQ912" s="183"/>
      <c r="JR912" s="183"/>
      <c r="JS912" s="183"/>
      <c r="JT912" s="183"/>
      <c r="JU912" s="183"/>
      <c r="JV912" s="183"/>
      <c r="JW912" s="183"/>
      <c r="JX912" s="183"/>
      <c r="JY912" s="183"/>
      <c r="JZ912" s="183"/>
      <c r="KA912" s="183"/>
      <c r="KB912" s="183"/>
      <c r="KC912" s="183"/>
      <c r="KD912" s="183"/>
      <c r="KE912" s="183"/>
      <c r="KF912" s="183"/>
      <c r="KG912" s="183"/>
      <c r="KH912" s="183"/>
      <c r="KI912" s="183"/>
      <c r="KJ912" s="183"/>
      <c r="KK912" s="183"/>
      <c r="KL912" s="183"/>
      <c r="KM912" s="183"/>
      <c r="KN912" s="183"/>
      <c r="KO912" s="183"/>
      <c r="KP912" s="183"/>
      <c r="KQ912" s="183"/>
      <c r="KR912" s="183"/>
      <c r="KS912" s="183"/>
      <c r="KT912" s="183"/>
    </row>
    <row r="913" spans="1:306">
      <c r="A913" s="663">
        <v>2813</v>
      </c>
      <c r="B913" s="626" t="s">
        <v>388</v>
      </c>
      <c r="C913" s="620"/>
      <c r="D913" s="620"/>
      <c r="E913" s="620"/>
      <c r="F913" s="620"/>
      <c r="G913" s="611">
        <f t="shared" si="40"/>
        <v>0</v>
      </c>
      <c r="H913" s="183"/>
      <c r="K913" s="183"/>
      <c r="L913" s="183"/>
      <c r="M913" s="183"/>
      <c r="N913" s="183"/>
      <c r="O913" s="183"/>
      <c r="P913" s="183"/>
      <c r="Q913" s="183"/>
      <c r="R913" s="183"/>
      <c r="S913" s="183"/>
      <c r="T913" s="183"/>
      <c r="U913" s="183"/>
      <c r="V913" s="183"/>
      <c r="W913" s="183"/>
      <c r="X913" s="183"/>
      <c r="Y913" s="183"/>
      <c r="Z913" s="183"/>
      <c r="AA913" s="183"/>
      <c r="AB913" s="183"/>
      <c r="AC913" s="183"/>
      <c r="AD913" s="183"/>
      <c r="AE913" s="183"/>
      <c r="AF913" s="183"/>
      <c r="AG913" s="183"/>
      <c r="AH913" s="183"/>
      <c r="AI913" s="183"/>
      <c r="AJ913" s="183"/>
      <c r="AK913" s="183"/>
      <c r="AL913" s="183"/>
      <c r="AM913" s="183"/>
      <c r="AN913" s="183"/>
      <c r="AO913" s="183"/>
      <c r="AP913" s="183"/>
      <c r="AQ913" s="183"/>
      <c r="AR913" s="183"/>
      <c r="AS913" s="183"/>
      <c r="AT913" s="183"/>
      <c r="AU913" s="183"/>
      <c r="AV913" s="183"/>
      <c r="AW913" s="183"/>
      <c r="AX913" s="183"/>
      <c r="AY913" s="183"/>
      <c r="AZ913" s="183"/>
      <c r="BA913" s="183"/>
      <c r="BB913" s="183"/>
      <c r="BC913" s="183"/>
      <c r="BD913" s="183"/>
      <c r="BE913" s="183"/>
      <c r="BF913" s="183"/>
      <c r="BG913" s="183"/>
      <c r="BH913" s="183"/>
      <c r="BI913" s="183"/>
      <c r="BJ913" s="183"/>
      <c r="BK913" s="183"/>
      <c r="BL913" s="183"/>
      <c r="BM913" s="183"/>
      <c r="BN913" s="183"/>
      <c r="BO913" s="183"/>
      <c r="BP913" s="183"/>
      <c r="BQ913" s="183"/>
      <c r="BR913" s="183"/>
      <c r="BS913" s="183"/>
      <c r="BT913" s="183"/>
      <c r="BU913" s="183"/>
      <c r="BV913" s="183"/>
      <c r="BW913" s="183"/>
      <c r="BX913" s="183"/>
      <c r="BY913" s="183"/>
      <c r="BZ913" s="183"/>
      <c r="CA913" s="183"/>
      <c r="CB913" s="183"/>
      <c r="CC913" s="183"/>
      <c r="CD913" s="183"/>
      <c r="CE913" s="183"/>
      <c r="CF913" s="183"/>
      <c r="CG913" s="183"/>
      <c r="CH913" s="183"/>
      <c r="CI913" s="183"/>
      <c r="CJ913" s="183"/>
      <c r="CK913" s="183"/>
      <c r="CL913" s="183"/>
      <c r="CM913" s="183"/>
      <c r="CN913" s="183"/>
      <c r="CO913" s="183"/>
      <c r="CP913" s="183"/>
      <c r="CQ913" s="183"/>
      <c r="CR913" s="183"/>
      <c r="CS913" s="183"/>
      <c r="CT913" s="183"/>
      <c r="CU913" s="183"/>
      <c r="CV913" s="183"/>
      <c r="CW913" s="183"/>
      <c r="CX913" s="183"/>
      <c r="CY913" s="183"/>
      <c r="CZ913" s="183"/>
      <c r="DA913" s="183"/>
      <c r="DB913" s="183"/>
      <c r="DC913" s="183"/>
      <c r="DD913" s="183"/>
      <c r="DE913" s="183"/>
      <c r="DF913" s="183"/>
      <c r="DG913" s="183"/>
      <c r="DH913" s="183"/>
      <c r="DI913" s="183"/>
      <c r="DJ913" s="183"/>
      <c r="DK913" s="183"/>
      <c r="DL913" s="183"/>
      <c r="DM913" s="183"/>
      <c r="DN913" s="183"/>
      <c r="DO913" s="183"/>
      <c r="DP913" s="183"/>
      <c r="DQ913" s="183"/>
      <c r="DR913" s="183"/>
      <c r="DS913" s="183"/>
      <c r="DT913" s="183"/>
      <c r="DU913" s="183"/>
      <c r="DV913" s="183"/>
      <c r="DW913" s="183"/>
      <c r="DX913" s="183"/>
      <c r="DY913" s="183"/>
      <c r="DZ913" s="183"/>
      <c r="EA913" s="183"/>
      <c r="EB913" s="183"/>
      <c r="EC913" s="183"/>
      <c r="ED913" s="183"/>
      <c r="EE913" s="183"/>
      <c r="EF913" s="183"/>
      <c r="EG913" s="183"/>
      <c r="EH913" s="183"/>
      <c r="EI913" s="183"/>
      <c r="EJ913" s="183"/>
      <c r="EK913" s="183"/>
      <c r="EL913" s="183"/>
      <c r="EM913" s="183"/>
      <c r="EN913" s="183"/>
      <c r="EO913" s="183"/>
      <c r="EP913" s="183"/>
      <c r="EQ913" s="183"/>
      <c r="ER913" s="183"/>
      <c r="ES913" s="183"/>
      <c r="ET913" s="183"/>
      <c r="EU913" s="183"/>
      <c r="EV913" s="183"/>
      <c r="EW913" s="183"/>
      <c r="EX913" s="183"/>
      <c r="EY913" s="183"/>
      <c r="EZ913" s="183"/>
      <c r="FA913" s="183"/>
      <c r="FB913" s="183"/>
      <c r="FC913" s="183"/>
      <c r="FD913" s="183"/>
      <c r="FE913" s="183"/>
      <c r="FF913" s="183"/>
      <c r="FG913" s="183"/>
      <c r="FH913" s="183"/>
      <c r="FI913" s="183"/>
      <c r="FJ913" s="183"/>
      <c r="FK913" s="183"/>
      <c r="FL913" s="183"/>
      <c r="FM913" s="183"/>
      <c r="FN913" s="183"/>
      <c r="FO913" s="183"/>
      <c r="FP913" s="183"/>
      <c r="FQ913" s="183"/>
      <c r="FR913" s="183"/>
      <c r="FS913" s="183"/>
      <c r="FT913" s="183"/>
      <c r="FU913" s="183"/>
      <c r="FV913" s="183"/>
      <c r="FW913" s="183"/>
      <c r="FX913" s="183"/>
      <c r="FY913" s="183"/>
      <c r="FZ913" s="183"/>
      <c r="GA913" s="183"/>
      <c r="GB913" s="183"/>
      <c r="GC913" s="183"/>
      <c r="GD913" s="183"/>
      <c r="GE913" s="183"/>
      <c r="GF913" s="183"/>
      <c r="GG913" s="183"/>
      <c r="GH913" s="183"/>
      <c r="GI913" s="183"/>
      <c r="GJ913" s="183"/>
      <c r="GK913" s="183"/>
      <c r="GL913" s="183"/>
      <c r="GM913" s="183"/>
      <c r="GN913" s="183"/>
      <c r="GO913" s="183"/>
      <c r="GP913" s="183"/>
      <c r="GQ913" s="183"/>
      <c r="GR913" s="183"/>
      <c r="GS913" s="183"/>
      <c r="GT913" s="183"/>
      <c r="GU913" s="183"/>
      <c r="GV913" s="183"/>
      <c r="GW913" s="183"/>
      <c r="GX913" s="183"/>
      <c r="GY913" s="183"/>
      <c r="GZ913" s="183"/>
      <c r="HA913" s="183"/>
      <c r="HB913" s="183"/>
      <c r="HC913" s="183"/>
      <c r="HD913" s="183"/>
      <c r="HE913" s="183"/>
      <c r="HF913" s="183"/>
      <c r="HG913" s="183"/>
      <c r="HH913" s="183"/>
      <c r="HI913" s="183"/>
      <c r="HJ913" s="183"/>
      <c r="HK913" s="183"/>
      <c r="HL913" s="183"/>
      <c r="HM913" s="183"/>
      <c r="HN913" s="183"/>
      <c r="HO913" s="183"/>
      <c r="HP913" s="183"/>
      <c r="HQ913" s="183"/>
      <c r="HR913" s="183"/>
      <c r="HS913" s="183"/>
      <c r="HT913" s="183"/>
      <c r="HU913" s="183"/>
      <c r="HV913" s="183"/>
      <c r="HW913" s="183"/>
      <c r="HX913" s="183"/>
      <c r="HY913" s="183"/>
      <c r="HZ913" s="183"/>
      <c r="IA913" s="183"/>
      <c r="IB913" s="183"/>
      <c r="IC913" s="183"/>
      <c r="ID913" s="183"/>
      <c r="IE913" s="183"/>
      <c r="IF913" s="183"/>
      <c r="IG913" s="183"/>
      <c r="IH913" s="183"/>
      <c r="II913" s="183"/>
      <c r="IJ913" s="183"/>
      <c r="IK913" s="183"/>
      <c r="IL913" s="183"/>
      <c r="IM913" s="183"/>
      <c r="IN913" s="183"/>
      <c r="IO913" s="183"/>
      <c r="IP913" s="183"/>
      <c r="IQ913" s="183"/>
      <c r="IR913" s="183"/>
      <c r="IS913" s="183"/>
      <c r="IT913" s="183"/>
      <c r="IU913" s="183"/>
      <c r="IV913" s="183"/>
      <c r="IW913" s="183"/>
      <c r="IX913" s="183"/>
      <c r="IY913" s="183"/>
      <c r="IZ913" s="183"/>
      <c r="JA913" s="183"/>
      <c r="JB913" s="183"/>
      <c r="JC913" s="183"/>
      <c r="JD913" s="183"/>
      <c r="JE913" s="183"/>
      <c r="JF913" s="183"/>
      <c r="JG913" s="183"/>
      <c r="JH913" s="183"/>
      <c r="JI913" s="183"/>
      <c r="JJ913" s="183"/>
      <c r="JK913" s="183"/>
      <c r="JL913" s="183"/>
      <c r="JM913" s="183"/>
      <c r="JN913" s="183"/>
      <c r="JO913" s="183"/>
      <c r="JP913" s="183"/>
      <c r="JQ913" s="183"/>
      <c r="JR913" s="183"/>
      <c r="JS913" s="183"/>
      <c r="JT913" s="183"/>
      <c r="JU913" s="183"/>
      <c r="JV913" s="183"/>
      <c r="JW913" s="183"/>
      <c r="JX913" s="183"/>
      <c r="JY913" s="183"/>
      <c r="JZ913" s="183"/>
      <c r="KA913" s="183"/>
      <c r="KB913" s="183"/>
      <c r="KC913" s="183"/>
      <c r="KD913" s="183"/>
      <c r="KE913" s="183"/>
      <c r="KF913" s="183"/>
      <c r="KG913" s="183"/>
      <c r="KH913" s="183"/>
      <c r="KI913" s="183"/>
      <c r="KJ913" s="183"/>
      <c r="KK913" s="183"/>
      <c r="KL913" s="183"/>
      <c r="KM913" s="183"/>
      <c r="KN913" s="183"/>
      <c r="KO913" s="183"/>
      <c r="KP913" s="183"/>
      <c r="KQ913" s="183"/>
      <c r="KR913" s="183"/>
      <c r="KS913" s="183"/>
      <c r="KT913" s="183"/>
    </row>
    <row r="914" spans="1:306">
      <c r="A914" s="663">
        <v>2814</v>
      </c>
      <c r="B914" s="626" t="s">
        <v>389</v>
      </c>
      <c r="C914" s="620"/>
      <c r="D914" s="620"/>
      <c r="E914" s="620"/>
      <c r="F914" s="620"/>
      <c r="G914" s="611">
        <f t="shared" si="40"/>
        <v>0</v>
      </c>
      <c r="H914" s="183"/>
      <c r="K914" s="183"/>
      <c r="L914" s="183"/>
      <c r="M914" s="183"/>
      <c r="N914" s="183"/>
      <c r="O914" s="183"/>
      <c r="P914" s="183"/>
      <c r="Q914" s="183"/>
      <c r="R914" s="183"/>
      <c r="S914" s="183"/>
      <c r="T914" s="183"/>
      <c r="U914" s="183"/>
      <c r="V914" s="183"/>
      <c r="W914" s="183"/>
      <c r="X914" s="183"/>
      <c r="Y914" s="183"/>
      <c r="Z914" s="183"/>
      <c r="AA914" s="183"/>
      <c r="AB914" s="183"/>
      <c r="AC914" s="183"/>
      <c r="AD914" s="183"/>
      <c r="AE914" s="183"/>
      <c r="AF914" s="183"/>
      <c r="AG914" s="183"/>
      <c r="AH914" s="183"/>
      <c r="AI914" s="183"/>
      <c r="AJ914" s="183"/>
      <c r="AK914" s="183"/>
      <c r="AL914" s="183"/>
      <c r="AM914" s="183"/>
      <c r="AN914" s="183"/>
      <c r="AO914" s="183"/>
      <c r="AP914" s="183"/>
      <c r="AQ914" s="183"/>
      <c r="AR914" s="183"/>
      <c r="AS914" s="183"/>
      <c r="AT914" s="183"/>
      <c r="AU914" s="183"/>
      <c r="AV914" s="183"/>
      <c r="AW914" s="183"/>
      <c r="AX914" s="183"/>
      <c r="AY914" s="183"/>
      <c r="AZ914" s="183"/>
      <c r="BA914" s="183"/>
      <c r="BB914" s="183"/>
      <c r="BC914" s="183"/>
      <c r="BD914" s="183"/>
      <c r="BE914" s="183"/>
      <c r="BF914" s="183"/>
      <c r="BG914" s="183"/>
      <c r="BH914" s="183"/>
      <c r="BI914" s="183"/>
      <c r="BJ914" s="183"/>
      <c r="BK914" s="183"/>
      <c r="BL914" s="183"/>
      <c r="BM914" s="183"/>
      <c r="BN914" s="183"/>
      <c r="BO914" s="183"/>
      <c r="BP914" s="183"/>
      <c r="BQ914" s="183"/>
      <c r="BR914" s="183"/>
      <c r="BS914" s="183"/>
      <c r="BT914" s="183"/>
      <c r="BU914" s="183"/>
      <c r="BV914" s="183"/>
      <c r="BW914" s="183"/>
      <c r="BX914" s="183"/>
      <c r="BY914" s="183"/>
      <c r="BZ914" s="183"/>
      <c r="CA914" s="183"/>
      <c r="CB914" s="183"/>
      <c r="CC914" s="183"/>
      <c r="CD914" s="183"/>
      <c r="CE914" s="183"/>
      <c r="CF914" s="183"/>
      <c r="CG914" s="183"/>
      <c r="CH914" s="183"/>
      <c r="CI914" s="183"/>
      <c r="CJ914" s="183"/>
      <c r="CK914" s="183"/>
      <c r="CL914" s="183"/>
      <c r="CM914" s="183"/>
      <c r="CN914" s="183"/>
      <c r="CO914" s="183"/>
      <c r="CP914" s="183"/>
      <c r="CQ914" s="183"/>
      <c r="CR914" s="183"/>
      <c r="CS914" s="183"/>
      <c r="CT914" s="183"/>
      <c r="CU914" s="183"/>
      <c r="CV914" s="183"/>
      <c r="CW914" s="183"/>
      <c r="CX914" s="183"/>
      <c r="CY914" s="183"/>
      <c r="CZ914" s="183"/>
      <c r="DA914" s="183"/>
      <c r="DB914" s="183"/>
      <c r="DC914" s="183"/>
      <c r="DD914" s="183"/>
      <c r="DE914" s="183"/>
      <c r="DF914" s="183"/>
      <c r="DG914" s="183"/>
      <c r="DH914" s="183"/>
      <c r="DI914" s="183"/>
      <c r="DJ914" s="183"/>
      <c r="DK914" s="183"/>
      <c r="DL914" s="183"/>
      <c r="DM914" s="183"/>
      <c r="DN914" s="183"/>
      <c r="DO914" s="183"/>
      <c r="DP914" s="183"/>
      <c r="DQ914" s="183"/>
      <c r="DR914" s="183"/>
      <c r="DS914" s="183"/>
      <c r="DT914" s="183"/>
      <c r="DU914" s="183"/>
      <c r="DV914" s="183"/>
      <c r="DW914" s="183"/>
      <c r="DX914" s="183"/>
      <c r="DY914" s="183"/>
      <c r="DZ914" s="183"/>
      <c r="EA914" s="183"/>
      <c r="EB914" s="183"/>
      <c r="EC914" s="183"/>
      <c r="ED914" s="183"/>
      <c r="EE914" s="183"/>
      <c r="EF914" s="183"/>
      <c r="EG914" s="183"/>
      <c r="EH914" s="183"/>
      <c r="EI914" s="183"/>
      <c r="EJ914" s="183"/>
      <c r="EK914" s="183"/>
      <c r="EL914" s="183"/>
      <c r="EM914" s="183"/>
      <c r="EN914" s="183"/>
      <c r="EO914" s="183"/>
      <c r="EP914" s="183"/>
      <c r="EQ914" s="183"/>
      <c r="ER914" s="183"/>
      <c r="ES914" s="183"/>
      <c r="ET914" s="183"/>
      <c r="EU914" s="183"/>
      <c r="EV914" s="183"/>
      <c r="EW914" s="183"/>
      <c r="EX914" s="183"/>
      <c r="EY914" s="183"/>
      <c r="EZ914" s="183"/>
      <c r="FA914" s="183"/>
      <c r="FB914" s="183"/>
      <c r="FC914" s="183"/>
      <c r="FD914" s="183"/>
      <c r="FE914" s="183"/>
      <c r="FF914" s="183"/>
      <c r="FG914" s="183"/>
      <c r="FH914" s="183"/>
      <c r="FI914" s="183"/>
      <c r="FJ914" s="183"/>
      <c r="FK914" s="183"/>
      <c r="FL914" s="183"/>
      <c r="FM914" s="183"/>
      <c r="FN914" s="183"/>
      <c r="FO914" s="183"/>
      <c r="FP914" s="183"/>
      <c r="FQ914" s="183"/>
      <c r="FR914" s="183"/>
      <c r="FS914" s="183"/>
      <c r="FT914" s="183"/>
      <c r="FU914" s="183"/>
      <c r="FV914" s="183"/>
      <c r="FW914" s="183"/>
      <c r="FX914" s="183"/>
      <c r="FY914" s="183"/>
      <c r="FZ914" s="183"/>
      <c r="GA914" s="183"/>
      <c r="GB914" s="183"/>
      <c r="GC914" s="183"/>
      <c r="GD914" s="183"/>
      <c r="GE914" s="183"/>
      <c r="GF914" s="183"/>
      <c r="GG914" s="183"/>
      <c r="GH914" s="183"/>
      <c r="GI914" s="183"/>
      <c r="GJ914" s="183"/>
      <c r="GK914" s="183"/>
      <c r="GL914" s="183"/>
      <c r="GM914" s="183"/>
      <c r="GN914" s="183"/>
      <c r="GO914" s="183"/>
      <c r="GP914" s="183"/>
      <c r="GQ914" s="183"/>
      <c r="GR914" s="183"/>
      <c r="GS914" s="183"/>
      <c r="GT914" s="183"/>
      <c r="GU914" s="183"/>
      <c r="GV914" s="183"/>
      <c r="GW914" s="183"/>
      <c r="GX914" s="183"/>
      <c r="GY914" s="183"/>
      <c r="GZ914" s="183"/>
      <c r="HA914" s="183"/>
      <c r="HB914" s="183"/>
      <c r="HC914" s="183"/>
      <c r="HD914" s="183"/>
      <c r="HE914" s="183"/>
      <c r="HF914" s="183"/>
      <c r="HG914" s="183"/>
      <c r="HH914" s="183"/>
      <c r="HI914" s="183"/>
      <c r="HJ914" s="183"/>
      <c r="HK914" s="183"/>
      <c r="HL914" s="183"/>
      <c r="HM914" s="183"/>
      <c r="HN914" s="183"/>
      <c r="HO914" s="183"/>
      <c r="HP914" s="183"/>
      <c r="HQ914" s="183"/>
      <c r="HR914" s="183"/>
      <c r="HS914" s="183"/>
      <c r="HT914" s="183"/>
      <c r="HU914" s="183"/>
      <c r="HV914" s="183"/>
      <c r="HW914" s="183"/>
      <c r="HX914" s="183"/>
      <c r="HY914" s="183"/>
      <c r="HZ914" s="183"/>
      <c r="IA914" s="183"/>
      <c r="IB914" s="183"/>
      <c r="IC914" s="183"/>
      <c r="ID914" s="183"/>
      <c r="IE914" s="183"/>
      <c r="IF914" s="183"/>
      <c r="IG914" s="183"/>
      <c r="IH914" s="183"/>
      <c r="II914" s="183"/>
      <c r="IJ914" s="183"/>
      <c r="IK914" s="183"/>
      <c r="IL914" s="183"/>
      <c r="IM914" s="183"/>
      <c r="IN914" s="183"/>
      <c r="IO914" s="183"/>
      <c r="IP914" s="183"/>
      <c r="IQ914" s="183"/>
      <c r="IR914" s="183"/>
      <c r="IS914" s="183"/>
      <c r="IT914" s="183"/>
      <c r="IU914" s="183"/>
      <c r="IV914" s="183"/>
      <c r="IW914" s="183"/>
      <c r="IX914" s="183"/>
      <c r="IY914" s="183"/>
      <c r="IZ914" s="183"/>
      <c r="JA914" s="183"/>
      <c r="JB914" s="183"/>
      <c r="JC914" s="183"/>
      <c r="JD914" s="183"/>
      <c r="JE914" s="183"/>
      <c r="JF914" s="183"/>
      <c r="JG914" s="183"/>
      <c r="JH914" s="183"/>
      <c r="JI914" s="183"/>
      <c r="JJ914" s="183"/>
      <c r="JK914" s="183"/>
      <c r="JL914" s="183"/>
      <c r="JM914" s="183"/>
      <c r="JN914" s="183"/>
      <c r="JO914" s="183"/>
      <c r="JP914" s="183"/>
      <c r="JQ914" s="183"/>
      <c r="JR914" s="183"/>
      <c r="JS914" s="183"/>
      <c r="JT914" s="183"/>
      <c r="JU914" s="183"/>
      <c r="JV914" s="183"/>
      <c r="JW914" s="183"/>
      <c r="JX914" s="183"/>
      <c r="JY914" s="183"/>
      <c r="JZ914" s="183"/>
      <c r="KA914" s="183"/>
      <c r="KB914" s="183"/>
      <c r="KC914" s="183"/>
      <c r="KD914" s="183"/>
      <c r="KE914" s="183"/>
      <c r="KF914" s="183"/>
      <c r="KG914" s="183"/>
      <c r="KH914" s="183"/>
      <c r="KI914" s="183"/>
      <c r="KJ914" s="183"/>
      <c r="KK914" s="183"/>
      <c r="KL914" s="183"/>
      <c r="KM914" s="183"/>
      <c r="KN914" s="183"/>
      <c r="KO914" s="183"/>
      <c r="KP914" s="183"/>
      <c r="KQ914" s="183"/>
      <c r="KR914" s="183"/>
      <c r="KS914" s="183"/>
      <c r="KT914" s="183"/>
    </row>
    <row r="915" spans="1:306">
      <c r="A915" s="663">
        <v>2815</v>
      </c>
      <c r="B915" s="626" t="s">
        <v>390</v>
      </c>
      <c r="C915" s="620"/>
      <c r="D915" s="620"/>
      <c r="E915" s="620"/>
      <c r="F915" s="620"/>
      <c r="G915" s="611">
        <f t="shared" si="40"/>
        <v>0</v>
      </c>
      <c r="H915" s="183"/>
      <c r="K915" s="183"/>
      <c r="L915" s="183"/>
      <c r="M915" s="183"/>
      <c r="N915" s="183"/>
      <c r="O915" s="183"/>
      <c r="P915" s="183"/>
      <c r="Q915" s="183"/>
      <c r="R915" s="183"/>
      <c r="S915" s="183"/>
      <c r="T915" s="183"/>
      <c r="U915" s="183"/>
      <c r="V915" s="183"/>
      <c r="W915" s="183"/>
      <c r="X915" s="183"/>
      <c r="Y915" s="183"/>
      <c r="Z915" s="183"/>
      <c r="AA915" s="183"/>
      <c r="AB915" s="183"/>
      <c r="AC915" s="183"/>
      <c r="AD915" s="183"/>
      <c r="AE915" s="183"/>
      <c r="AF915" s="183"/>
      <c r="AG915" s="183"/>
      <c r="AH915" s="183"/>
      <c r="AI915" s="183"/>
      <c r="AJ915" s="183"/>
      <c r="AK915" s="183"/>
      <c r="AL915" s="183"/>
      <c r="AM915" s="183"/>
      <c r="AN915" s="183"/>
      <c r="AO915" s="183"/>
      <c r="AP915" s="183"/>
      <c r="AQ915" s="183"/>
      <c r="AR915" s="183"/>
      <c r="AS915" s="183"/>
      <c r="AT915" s="183"/>
      <c r="AU915" s="183"/>
      <c r="AV915" s="183"/>
      <c r="AW915" s="183"/>
      <c r="AX915" s="183"/>
      <c r="AY915" s="183"/>
      <c r="AZ915" s="183"/>
      <c r="BA915" s="183"/>
      <c r="BB915" s="183"/>
      <c r="BC915" s="183"/>
      <c r="BD915" s="183"/>
      <c r="BE915" s="183"/>
      <c r="BF915" s="183"/>
      <c r="BG915" s="183"/>
      <c r="BH915" s="183"/>
      <c r="BI915" s="183"/>
      <c r="BJ915" s="183"/>
      <c r="BK915" s="183"/>
      <c r="BL915" s="183"/>
      <c r="BM915" s="183"/>
      <c r="BN915" s="183"/>
      <c r="BO915" s="183"/>
      <c r="BP915" s="183"/>
      <c r="BQ915" s="183"/>
      <c r="BR915" s="183"/>
      <c r="BS915" s="183"/>
      <c r="BT915" s="183"/>
      <c r="BU915" s="183"/>
      <c r="BV915" s="183"/>
      <c r="BW915" s="183"/>
      <c r="BX915" s="183"/>
      <c r="BY915" s="183"/>
      <c r="BZ915" s="183"/>
      <c r="CA915" s="183"/>
      <c r="CB915" s="183"/>
      <c r="CC915" s="183"/>
      <c r="CD915" s="183"/>
      <c r="CE915" s="183"/>
      <c r="CF915" s="183"/>
      <c r="CG915" s="183"/>
      <c r="CH915" s="183"/>
      <c r="CI915" s="183"/>
      <c r="CJ915" s="183"/>
      <c r="CK915" s="183"/>
      <c r="CL915" s="183"/>
      <c r="CM915" s="183"/>
      <c r="CN915" s="183"/>
      <c r="CO915" s="183"/>
      <c r="CP915" s="183"/>
      <c r="CQ915" s="183"/>
      <c r="CR915" s="183"/>
      <c r="CS915" s="183"/>
      <c r="CT915" s="183"/>
      <c r="CU915" s="183"/>
      <c r="CV915" s="183"/>
      <c r="CW915" s="183"/>
      <c r="CX915" s="183"/>
      <c r="CY915" s="183"/>
      <c r="CZ915" s="183"/>
      <c r="DA915" s="183"/>
      <c r="DB915" s="183"/>
      <c r="DC915" s="183"/>
      <c r="DD915" s="183"/>
      <c r="DE915" s="183"/>
      <c r="DF915" s="183"/>
      <c r="DG915" s="183"/>
      <c r="DH915" s="183"/>
      <c r="DI915" s="183"/>
      <c r="DJ915" s="183"/>
      <c r="DK915" s="183"/>
      <c r="DL915" s="183"/>
      <c r="DM915" s="183"/>
      <c r="DN915" s="183"/>
      <c r="DO915" s="183"/>
      <c r="DP915" s="183"/>
      <c r="DQ915" s="183"/>
      <c r="DR915" s="183"/>
      <c r="DS915" s="183"/>
      <c r="DT915" s="183"/>
      <c r="DU915" s="183"/>
      <c r="DV915" s="183"/>
      <c r="DW915" s="183"/>
      <c r="DX915" s="183"/>
      <c r="DY915" s="183"/>
      <c r="DZ915" s="183"/>
      <c r="EA915" s="183"/>
      <c r="EB915" s="183"/>
      <c r="EC915" s="183"/>
      <c r="ED915" s="183"/>
      <c r="EE915" s="183"/>
      <c r="EF915" s="183"/>
      <c r="EG915" s="183"/>
      <c r="EH915" s="183"/>
      <c r="EI915" s="183"/>
      <c r="EJ915" s="183"/>
      <c r="EK915" s="183"/>
      <c r="EL915" s="183"/>
      <c r="EM915" s="183"/>
      <c r="EN915" s="183"/>
      <c r="EO915" s="183"/>
      <c r="EP915" s="183"/>
      <c r="EQ915" s="183"/>
      <c r="ER915" s="183"/>
      <c r="ES915" s="183"/>
      <c r="ET915" s="183"/>
      <c r="EU915" s="183"/>
      <c r="EV915" s="183"/>
      <c r="EW915" s="183"/>
      <c r="EX915" s="183"/>
      <c r="EY915" s="183"/>
      <c r="EZ915" s="183"/>
      <c r="FA915" s="183"/>
      <c r="FB915" s="183"/>
      <c r="FC915" s="183"/>
      <c r="FD915" s="183"/>
      <c r="FE915" s="183"/>
      <c r="FF915" s="183"/>
      <c r="FG915" s="183"/>
      <c r="FH915" s="183"/>
      <c r="FI915" s="183"/>
      <c r="FJ915" s="183"/>
      <c r="FK915" s="183"/>
      <c r="FL915" s="183"/>
      <c r="FM915" s="183"/>
      <c r="FN915" s="183"/>
      <c r="FO915" s="183"/>
      <c r="FP915" s="183"/>
      <c r="FQ915" s="183"/>
      <c r="FR915" s="183"/>
      <c r="FS915" s="183"/>
      <c r="FT915" s="183"/>
      <c r="FU915" s="183"/>
      <c r="FV915" s="183"/>
      <c r="FW915" s="183"/>
      <c r="FX915" s="183"/>
      <c r="FY915" s="183"/>
      <c r="FZ915" s="183"/>
      <c r="GA915" s="183"/>
      <c r="GB915" s="183"/>
      <c r="GC915" s="183"/>
      <c r="GD915" s="183"/>
      <c r="GE915" s="183"/>
      <c r="GF915" s="183"/>
      <c r="GG915" s="183"/>
      <c r="GH915" s="183"/>
      <c r="GI915" s="183"/>
      <c r="GJ915" s="183"/>
      <c r="GK915" s="183"/>
      <c r="GL915" s="183"/>
      <c r="GM915" s="183"/>
      <c r="GN915" s="183"/>
      <c r="GO915" s="183"/>
      <c r="GP915" s="183"/>
      <c r="GQ915" s="183"/>
      <c r="GR915" s="183"/>
      <c r="GS915" s="183"/>
      <c r="GT915" s="183"/>
      <c r="GU915" s="183"/>
      <c r="GV915" s="183"/>
      <c r="GW915" s="183"/>
      <c r="GX915" s="183"/>
      <c r="GY915" s="183"/>
      <c r="GZ915" s="183"/>
      <c r="HA915" s="183"/>
      <c r="HB915" s="183"/>
      <c r="HC915" s="183"/>
      <c r="HD915" s="183"/>
      <c r="HE915" s="183"/>
      <c r="HF915" s="183"/>
      <c r="HG915" s="183"/>
      <c r="HH915" s="183"/>
      <c r="HI915" s="183"/>
      <c r="HJ915" s="183"/>
      <c r="HK915" s="183"/>
      <c r="HL915" s="183"/>
      <c r="HM915" s="183"/>
      <c r="HN915" s="183"/>
      <c r="HO915" s="183"/>
      <c r="HP915" s="183"/>
      <c r="HQ915" s="183"/>
      <c r="HR915" s="183"/>
      <c r="HS915" s="183"/>
      <c r="HT915" s="183"/>
      <c r="HU915" s="183"/>
      <c r="HV915" s="183"/>
      <c r="HW915" s="183"/>
      <c r="HX915" s="183"/>
      <c r="HY915" s="183"/>
      <c r="HZ915" s="183"/>
      <c r="IA915" s="183"/>
      <c r="IB915" s="183"/>
      <c r="IC915" s="183"/>
      <c r="ID915" s="183"/>
      <c r="IE915" s="183"/>
      <c r="IF915" s="183"/>
      <c r="IG915" s="183"/>
      <c r="IH915" s="183"/>
      <c r="II915" s="183"/>
      <c r="IJ915" s="183"/>
      <c r="IK915" s="183"/>
      <c r="IL915" s="183"/>
      <c r="IM915" s="183"/>
      <c r="IN915" s="183"/>
      <c r="IO915" s="183"/>
      <c r="IP915" s="183"/>
      <c r="IQ915" s="183"/>
      <c r="IR915" s="183"/>
      <c r="IS915" s="183"/>
      <c r="IT915" s="183"/>
      <c r="IU915" s="183"/>
      <c r="IV915" s="183"/>
      <c r="IW915" s="183"/>
      <c r="IX915" s="183"/>
      <c r="IY915" s="183"/>
      <c r="IZ915" s="183"/>
      <c r="JA915" s="183"/>
      <c r="JB915" s="183"/>
      <c r="JC915" s="183"/>
      <c r="JD915" s="183"/>
      <c r="JE915" s="183"/>
      <c r="JF915" s="183"/>
      <c r="JG915" s="183"/>
      <c r="JH915" s="183"/>
      <c r="JI915" s="183"/>
      <c r="JJ915" s="183"/>
      <c r="JK915" s="183"/>
      <c r="JL915" s="183"/>
      <c r="JM915" s="183"/>
      <c r="JN915" s="183"/>
      <c r="JO915" s="183"/>
      <c r="JP915" s="183"/>
      <c r="JQ915" s="183"/>
      <c r="JR915" s="183"/>
      <c r="JS915" s="183"/>
      <c r="JT915" s="183"/>
      <c r="JU915" s="183"/>
      <c r="JV915" s="183"/>
      <c r="JW915" s="183"/>
      <c r="JX915" s="183"/>
      <c r="JY915" s="183"/>
      <c r="JZ915" s="183"/>
      <c r="KA915" s="183"/>
      <c r="KB915" s="183"/>
      <c r="KC915" s="183"/>
      <c r="KD915" s="183"/>
      <c r="KE915" s="183"/>
      <c r="KF915" s="183"/>
      <c r="KG915" s="183"/>
      <c r="KH915" s="183"/>
      <c r="KI915" s="183"/>
      <c r="KJ915" s="183"/>
      <c r="KK915" s="183"/>
      <c r="KL915" s="183"/>
      <c r="KM915" s="183"/>
      <c r="KN915" s="183"/>
      <c r="KO915" s="183"/>
      <c r="KP915" s="183"/>
      <c r="KQ915" s="183"/>
      <c r="KR915" s="183"/>
      <c r="KS915" s="183"/>
      <c r="KT915" s="183"/>
    </row>
    <row r="916" spans="1:306">
      <c r="A916" s="662">
        <v>282</v>
      </c>
      <c r="B916" s="625" t="s">
        <v>147</v>
      </c>
      <c r="C916" s="611">
        <f>SUM(C917:C921)</f>
        <v>0</v>
      </c>
      <c r="D916" s="611">
        <f>SUM(D917:D921)</f>
        <v>0</v>
      </c>
      <c r="E916" s="611">
        <f>SUM(E917:E921)</f>
        <v>0</v>
      </c>
      <c r="F916" s="611">
        <f>SUM(F917:F921)</f>
        <v>0</v>
      </c>
      <c r="G916" s="611">
        <f t="shared" si="40"/>
        <v>0</v>
      </c>
      <c r="H916" s="183"/>
      <c r="K916" s="183"/>
      <c r="L916" s="183"/>
      <c r="M916" s="183"/>
      <c r="N916" s="183"/>
      <c r="O916" s="183"/>
      <c r="P916" s="183"/>
      <c r="Q916" s="183"/>
      <c r="R916" s="183"/>
      <c r="S916" s="183"/>
      <c r="T916" s="183"/>
      <c r="U916" s="183"/>
      <c r="V916" s="183"/>
      <c r="W916" s="183"/>
      <c r="X916" s="183"/>
      <c r="Y916" s="183"/>
      <c r="Z916" s="183"/>
      <c r="AA916" s="183"/>
      <c r="AB916" s="183"/>
      <c r="AC916" s="183"/>
      <c r="AD916" s="183"/>
      <c r="AE916" s="183"/>
      <c r="AF916" s="183"/>
      <c r="AG916" s="183"/>
      <c r="AH916" s="183"/>
      <c r="AI916" s="183"/>
      <c r="AJ916" s="183"/>
      <c r="AK916" s="183"/>
      <c r="AL916" s="183"/>
      <c r="AM916" s="183"/>
      <c r="AN916" s="183"/>
      <c r="AO916" s="183"/>
      <c r="AP916" s="183"/>
      <c r="AQ916" s="183"/>
      <c r="AR916" s="183"/>
      <c r="AS916" s="183"/>
      <c r="AT916" s="183"/>
      <c r="AU916" s="183"/>
      <c r="AV916" s="183"/>
      <c r="AW916" s="183"/>
      <c r="AX916" s="183"/>
      <c r="AY916" s="183"/>
      <c r="AZ916" s="183"/>
      <c r="BA916" s="183"/>
      <c r="BB916" s="183"/>
      <c r="BC916" s="183"/>
      <c r="BD916" s="183"/>
      <c r="BE916" s="183"/>
      <c r="BF916" s="183"/>
      <c r="BG916" s="183"/>
      <c r="BH916" s="183"/>
      <c r="BI916" s="183"/>
      <c r="BJ916" s="183"/>
      <c r="BK916" s="183"/>
      <c r="BL916" s="183"/>
      <c r="BM916" s="183"/>
      <c r="BN916" s="183"/>
      <c r="BO916" s="183"/>
      <c r="BP916" s="183"/>
      <c r="BQ916" s="183"/>
      <c r="BR916" s="183"/>
      <c r="BS916" s="183"/>
      <c r="BT916" s="183"/>
      <c r="BU916" s="183"/>
      <c r="BV916" s="183"/>
      <c r="BW916" s="183"/>
      <c r="BX916" s="183"/>
      <c r="BY916" s="183"/>
      <c r="BZ916" s="183"/>
      <c r="CA916" s="183"/>
      <c r="CB916" s="183"/>
      <c r="CC916" s="183"/>
      <c r="CD916" s="183"/>
      <c r="CE916" s="183"/>
      <c r="CF916" s="183"/>
      <c r="CG916" s="183"/>
      <c r="CH916" s="183"/>
      <c r="CI916" s="183"/>
      <c r="CJ916" s="183"/>
      <c r="CK916" s="183"/>
      <c r="CL916" s="183"/>
      <c r="CM916" s="183"/>
      <c r="CN916" s="183"/>
      <c r="CO916" s="183"/>
      <c r="CP916" s="183"/>
      <c r="CQ916" s="183"/>
      <c r="CR916" s="183"/>
      <c r="CS916" s="183"/>
      <c r="CT916" s="183"/>
      <c r="CU916" s="183"/>
      <c r="CV916" s="183"/>
      <c r="CW916" s="183"/>
      <c r="CX916" s="183"/>
      <c r="CY916" s="183"/>
      <c r="CZ916" s="183"/>
      <c r="DA916" s="183"/>
      <c r="DB916" s="183"/>
      <c r="DC916" s="183"/>
      <c r="DD916" s="183"/>
      <c r="DE916" s="183"/>
      <c r="DF916" s="183"/>
      <c r="DG916" s="183"/>
      <c r="DH916" s="183"/>
      <c r="DI916" s="183"/>
      <c r="DJ916" s="183"/>
      <c r="DK916" s="183"/>
      <c r="DL916" s="183"/>
      <c r="DM916" s="183"/>
      <c r="DN916" s="183"/>
      <c r="DO916" s="183"/>
      <c r="DP916" s="183"/>
      <c r="DQ916" s="183"/>
      <c r="DR916" s="183"/>
      <c r="DS916" s="183"/>
      <c r="DT916" s="183"/>
      <c r="DU916" s="183"/>
      <c r="DV916" s="183"/>
      <c r="DW916" s="183"/>
      <c r="DX916" s="183"/>
      <c r="DY916" s="183"/>
      <c r="DZ916" s="183"/>
      <c r="EA916" s="183"/>
      <c r="EB916" s="183"/>
      <c r="EC916" s="183"/>
      <c r="ED916" s="183"/>
      <c r="EE916" s="183"/>
      <c r="EF916" s="183"/>
      <c r="EG916" s="183"/>
      <c r="EH916" s="183"/>
      <c r="EI916" s="183"/>
      <c r="EJ916" s="183"/>
      <c r="EK916" s="183"/>
      <c r="EL916" s="183"/>
      <c r="EM916" s="183"/>
      <c r="EN916" s="183"/>
      <c r="EO916" s="183"/>
      <c r="EP916" s="183"/>
      <c r="EQ916" s="183"/>
      <c r="ER916" s="183"/>
      <c r="ES916" s="183"/>
      <c r="ET916" s="183"/>
      <c r="EU916" s="183"/>
      <c r="EV916" s="183"/>
      <c r="EW916" s="183"/>
      <c r="EX916" s="183"/>
      <c r="EY916" s="183"/>
      <c r="EZ916" s="183"/>
      <c r="FA916" s="183"/>
      <c r="FB916" s="183"/>
      <c r="FC916" s="183"/>
      <c r="FD916" s="183"/>
      <c r="FE916" s="183"/>
      <c r="FF916" s="183"/>
      <c r="FG916" s="183"/>
      <c r="FH916" s="183"/>
      <c r="FI916" s="183"/>
      <c r="FJ916" s="183"/>
      <c r="FK916" s="183"/>
      <c r="FL916" s="183"/>
      <c r="FM916" s="183"/>
      <c r="FN916" s="183"/>
      <c r="FO916" s="183"/>
      <c r="FP916" s="183"/>
      <c r="FQ916" s="183"/>
      <c r="FR916" s="183"/>
      <c r="FS916" s="183"/>
      <c r="FT916" s="183"/>
      <c r="FU916" s="183"/>
      <c r="FV916" s="183"/>
      <c r="FW916" s="183"/>
      <c r="FX916" s="183"/>
      <c r="FY916" s="183"/>
      <c r="FZ916" s="183"/>
      <c r="GA916" s="183"/>
      <c r="GB916" s="183"/>
      <c r="GC916" s="183"/>
      <c r="GD916" s="183"/>
      <c r="GE916" s="183"/>
      <c r="GF916" s="183"/>
      <c r="GG916" s="183"/>
      <c r="GH916" s="183"/>
      <c r="GI916" s="183"/>
      <c r="GJ916" s="183"/>
      <c r="GK916" s="183"/>
      <c r="GL916" s="183"/>
      <c r="GM916" s="183"/>
      <c r="GN916" s="183"/>
      <c r="GO916" s="183"/>
      <c r="GP916" s="183"/>
      <c r="GQ916" s="183"/>
      <c r="GR916" s="183"/>
      <c r="GS916" s="183"/>
      <c r="GT916" s="183"/>
      <c r="GU916" s="183"/>
      <c r="GV916" s="183"/>
      <c r="GW916" s="183"/>
      <c r="GX916" s="183"/>
      <c r="GY916" s="183"/>
      <c r="GZ916" s="183"/>
      <c r="HA916" s="183"/>
      <c r="HB916" s="183"/>
      <c r="HC916" s="183"/>
      <c r="HD916" s="183"/>
      <c r="HE916" s="183"/>
      <c r="HF916" s="183"/>
      <c r="HG916" s="183"/>
      <c r="HH916" s="183"/>
      <c r="HI916" s="183"/>
      <c r="HJ916" s="183"/>
      <c r="HK916" s="183"/>
      <c r="HL916" s="183"/>
      <c r="HM916" s="183"/>
      <c r="HN916" s="183"/>
      <c r="HO916" s="183"/>
      <c r="HP916" s="183"/>
      <c r="HQ916" s="183"/>
      <c r="HR916" s="183"/>
      <c r="HS916" s="183"/>
      <c r="HT916" s="183"/>
      <c r="HU916" s="183"/>
      <c r="HV916" s="183"/>
      <c r="HW916" s="183"/>
      <c r="HX916" s="183"/>
      <c r="HY916" s="183"/>
      <c r="HZ916" s="183"/>
      <c r="IA916" s="183"/>
      <c r="IB916" s="183"/>
      <c r="IC916" s="183"/>
      <c r="ID916" s="183"/>
      <c r="IE916" s="183"/>
      <c r="IF916" s="183"/>
      <c r="IG916" s="183"/>
      <c r="IH916" s="183"/>
      <c r="II916" s="183"/>
      <c r="IJ916" s="183"/>
      <c r="IK916" s="183"/>
      <c r="IL916" s="183"/>
      <c r="IM916" s="183"/>
      <c r="IN916" s="183"/>
      <c r="IO916" s="183"/>
      <c r="IP916" s="183"/>
      <c r="IQ916" s="183"/>
      <c r="IR916" s="183"/>
      <c r="IS916" s="183"/>
      <c r="IT916" s="183"/>
      <c r="IU916" s="183"/>
      <c r="IV916" s="183"/>
      <c r="IW916" s="183"/>
      <c r="IX916" s="183"/>
      <c r="IY916" s="183"/>
      <c r="IZ916" s="183"/>
      <c r="JA916" s="183"/>
      <c r="JB916" s="183"/>
      <c r="JC916" s="183"/>
      <c r="JD916" s="183"/>
      <c r="JE916" s="183"/>
      <c r="JF916" s="183"/>
      <c r="JG916" s="183"/>
      <c r="JH916" s="183"/>
      <c r="JI916" s="183"/>
      <c r="JJ916" s="183"/>
      <c r="JK916" s="183"/>
      <c r="JL916" s="183"/>
      <c r="JM916" s="183"/>
      <c r="JN916" s="183"/>
      <c r="JO916" s="183"/>
      <c r="JP916" s="183"/>
      <c r="JQ916" s="183"/>
      <c r="JR916" s="183"/>
      <c r="JS916" s="183"/>
      <c r="JT916" s="183"/>
      <c r="JU916" s="183"/>
      <c r="JV916" s="183"/>
      <c r="JW916" s="183"/>
      <c r="JX916" s="183"/>
      <c r="JY916" s="183"/>
      <c r="JZ916" s="183"/>
      <c r="KA916" s="183"/>
      <c r="KB916" s="183"/>
      <c r="KC916" s="183"/>
      <c r="KD916" s="183"/>
      <c r="KE916" s="183"/>
      <c r="KF916" s="183"/>
      <c r="KG916" s="183"/>
      <c r="KH916" s="183"/>
      <c r="KI916" s="183"/>
      <c r="KJ916" s="183"/>
      <c r="KK916" s="183"/>
      <c r="KL916" s="183"/>
      <c r="KM916" s="183"/>
      <c r="KN916" s="183"/>
      <c r="KO916" s="183"/>
      <c r="KP916" s="183"/>
      <c r="KQ916" s="183"/>
      <c r="KR916" s="183"/>
      <c r="KS916" s="183"/>
      <c r="KT916" s="183"/>
    </row>
    <row r="917" spans="1:306">
      <c r="A917" s="663">
        <v>2821</v>
      </c>
      <c r="B917" s="626" t="s">
        <v>386</v>
      </c>
      <c r="C917" s="620"/>
      <c r="D917" s="620"/>
      <c r="E917" s="620"/>
      <c r="F917" s="620"/>
      <c r="G917" s="611">
        <f t="shared" si="40"/>
        <v>0</v>
      </c>
      <c r="H917" s="183"/>
      <c r="K917" s="183"/>
      <c r="L917" s="183"/>
      <c r="M917" s="183"/>
      <c r="N917" s="183"/>
      <c r="O917" s="183"/>
      <c r="P917" s="183"/>
      <c r="Q917" s="183"/>
      <c r="R917" s="183"/>
      <c r="S917" s="183"/>
      <c r="T917" s="183"/>
      <c r="U917" s="183"/>
      <c r="V917" s="183"/>
      <c r="W917" s="183"/>
      <c r="X917" s="183"/>
      <c r="Y917" s="183"/>
      <c r="Z917" s="183"/>
      <c r="AA917" s="183"/>
      <c r="AB917" s="183"/>
      <c r="AC917" s="183"/>
      <c r="AD917" s="183"/>
      <c r="AE917" s="183"/>
      <c r="AF917" s="183"/>
      <c r="AG917" s="183"/>
      <c r="AH917" s="183"/>
      <c r="AI917" s="183"/>
      <c r="AJ917" s="183"/>
      <c r="AK917" s="183"/>
      <c r="AL917" s="183"/>
      <c r="AM917" s="183"/>
      <c r="AN917" s="183"/>
      <c r="AO917" s="183"/>
      <c r="AP917" s="183"/>
      <c r="AQ917" s="183"/>
      <c r="AR917" s="183"/>
      <c r="AS917" s="183"/>
      <c r="AT917" s="183"/>
      <c r="AU917" s="183"/>
      <c r="AV917" s="183"/>
      <c r="AW917" s="183"/>
      <c r="AX917" s="183"/>
      <c r="AY917" s="183"/>
      <c r="AZ917" s="183"/>
      <c r="BA917" s="183"/>
      <c r="BB917" s="183"/>
      <c r="BC917" s="183"/>
      <c r="BD917" s="183"/>
      <c r="BE917" s="183"/>
      <c r="BF917" s="183"/>
      <c r="BG917" s="183"/>
      <c r="BH917" s="183"/>
      <c r="BI917" s="183"/>
      <c r="BJ917" s="183"/>
      <c r="BK917" s="183"/>
      <c r="BL917" s="183"/>
      <c r="BM917" s="183"/>
      <c r="BN917" s="183"/>
      <c r="BO917" s="183"/>
      <c r="BP917" s="183"/>
      <c r="BQ917" s="183"/>
      <c r="BR917" s="183"/>
      <c r="BS917" s="183"/>
      <c r="BT917" s="183"/>
      <c r="BU917" s="183"/>
      <c r="BV917" s="183"/>
      <c r="BW917" s="183"/>
      <c r="BX917" s="183"/>
      <c r="BY917" s="183"/>
      <c r="BZ917" s="183"/>
      <c r="CA917" s="183"/>
      <c r="CB917" s="183"/>
      <c r="CC917" s="183"/>
      <c r="CD917" s="183"/>
      <c r="CE917" s="183"/>
      <c r="CF917" s="183"/>
      <c r="CG917" s="183"/>
      <c r="CH917" s="183"/>
      <c r="CI917" s="183"/>
      <c r="CJ917" s="183"/>
      <c r="CK917" s="183"/>
      <c r="CL917" s="183"/>
      <c r="CM917" s="183"/>
      <c r="CN917" s="183"/>
      <c r="CO917" s="183"/>
      <c r="CP917" s="183"/>
      <c r="CQ917" s="183"/>
      <c r="CR917" s="183"/>
      <c r="CS917" s="183"/>
      <c r="CT917" s="183"/>
      <c r="CU917" s="183"/>
      <c r="CV917" s="183"/>
      <c r="CW917" s="183"/>
      <c r="CX917" s="183"/>
      <c r="CY917" s="183"/>
      <c r="CZ917" s="183"/>
      <c r="DA917" s="183"/>
      <c r="DB917" s="183"/>
      <c r="DC917" s="183"/>
      <c r="DD917" s="183"/>
      <c r="DE917" s="183"/>
      <c r="DF917" s="183"/>
      <c r="DG917" s="183"/>
      <c r="DH917" s="183"/>
      <c r="DI917" s="183"/>
      <c r="DJ917" s="183"/>
      <c r="DK917" s="183"/>
      <c r="DL917" s="183"/>
      <c r="DM917" s="183"/>
      <c r="DN917" s="183"/>
      <c r="DO917" s="183"/>
      <c r="DP917" s="183"/>
      <c r="DQ917" s="183"/>
      <c r="DR917" s="183"/>
      <c r="DS917" s="183"/>
      <c r="DT917" s="183"/>
      <c r="DU917" s="183"/>
      <c r="DV917" s="183"/>
      <c r="DW917" s="183"/>
      <c r="DX917" s="183"/>
      <c r="DY917" s="183"/>
      <c r="DZ917" s="183"/>
      <c r="EA917" s="183"/>
      <c r="EB917" s="183"/>
      <c r="EC917" s="183"/>
      <c r="ED917" s="183"/>
      <c r="EE917" s="183"/>
      <c r="EF917" s="183"/>
      <c r="EG917" s="183"/>
      <c r="EH917" s="183"/>
      <c r="EI917" s="183"/>
      <c r="EJ917" s="183"/>
      <c r="EK917" s="183"/>
      <c r="EL917" s="183"/>
      <c r="EM917" s="183"/>
      <c r="EN917" s="183"/>
      <c r="EO917" s="183"/>
      <c r="EP917" s="183"/>
      <c r="EQ917" s="183"/>
      <c r="ER917" s="183"/>
      <c r="ES917" s="183"/>
      <c r="ET917" s="183"/>
      <c r="EU917" s="183"/>
      <c r="EV917" s="183"/>
      <c r="EW917" s="183"/>
      <c r="EX917" s="183"/>
      <c r="EY917" s="183"/>
      <c r="EZ917" s="183"/>
      <c r="FA917" s="183"/>
      <c r="FB917" s="183"/>
      <c r="FC917" s="183"/>
      <c r="FD917" s="183"/>
      <c r="FE917" s="183"/>
      <c r="FF917" s="183"/>
      <c r="FG917" s="183"/>
      <c r="FH917" s="183"/>
      <c r="FI917" s="183"/>
      <c r="FJ917" s="183"/>
      <c r="FK917" s="183"/>
      <c r="FL917" s="183"/>
      <c r="FM917" s="183"/>
      <c r="FN917" s="183"/>
      <c r="FO917" s="183"/>
      <c r="FP917" s="183"/>
      <c r="FQ917" s="183"/>
      <c r="FR917" s="183"/>
      <c r="FS917" s="183"/>
      <c r="FT917" s="183"/>
      <c r="FU917" s="183"/>
      <c r="FV917" s="183"/>
      <c r="FW917" s="183"/>
      <c r="FX917" s="183"/>
      <c r="FY917" s="183"/>
      <c r="FZ917" s="183"/>
      <c r="GA917" s="183"/>
      <c r="GB917" s="183"/>
      <c r="GC917" s="183"/>
      <c r="GD917" s="183"/>
      <c r="GE917" s="183"/>
      <c r="GF917" s="183"/>
      <c r="GG917" s="183"/>
      <c r="GH917" s="183"/>
      <c r="GI917" s="183"/>
      <c r="GJ917" s="183"/>
      <c r="GK917" s="183"/>
      <c r="GL917" s="183"/>
      <c r="GM917" s="183"/>
      <c r="GN917" s="183"/>
      <c r="GO917" s="183"/>
      <c r="GP917" s="183"/>
      <c r="GQ917" s="183"/>
      <c r="GR917" s="183"/>
      <c r="GS917" s="183"/>
      <c r="GT917" s="183"/>
      <c r="GU917" s="183"/>
      <c r="GV917" s="183"/>
      <c r="GW917" s="183"/>
      <c r="GX917" s="183"/>
      <c r="GY917" s="183"/>
      <c r="GZ917" s="183"/>
      <c r="HA917" s="183"/>
      <c r="HB917" s="183"/>
      <c r="HC917" s="183"/>
      <c r="HD917" s="183"/>
      <c r="HE917" s="183"/>
      <c r="HF917" s="183"/>
      <c r="HG917" s="183"/>
      <c r="HH917" s="183"/>
      <c r="HI917" s="183"/>
      <c r="HJ917" s="183"/>
      <c r="HK917" s="183"/>
      <c r="HL917" s="183"/>
      <c r="HM917" s="183"/>
      <c r="HN917" s="183"/>
      <c r="HO917" s="183"/>
      <c r="HP917" s="183"/>
      <c r="HQ917" s="183"/>
      <c r="HR917" s="183"/>
      <c r="HS917" s="183"/>
      <c r="HT917" s="183"/>
      <c r="HU917" s="183"/>
      <c r="HV917" s="183"/>
      <c r="HW917" s="183"/>
      <c r="HX917" s="183"/>
      <c r="HY917" s="183"/>
      <c r="HZ917" s="183"/>
      <c r="IA917" s="183"/>
      <c r="IB917" s="183"/>
      <c r="IC917" s="183"/>
      <c r="ID917" s="183"/>
      <c r="IE917" s="183"/>
      <c r="IF917" s="183"/>
      <c r="IG917" s="183"/>
      <c r="IH917" s="183"/>
      <c r="II917" s="183"/>
      <c r="IJ917" s="183"/>
      <c r="IK917" s="183"/>
      <c r="IL917" s="183"/>
      <c r="IM917" s="183"/>
      <c r="IN917" s="183"/>
      <c r="IO917" s="183"/>
      <c r="IP917" s="183"/>
      <c r="IQ917" s="183"/>
      <c r="IR917" s="183"/>
      <c r="IS917" s="183"/>
      <c r="IT917" s="183"/>
      <c r="IU917" s="183"/>
      <c r="IV917" s="183"/>
      <c r="IW917" s="183"/>
      <c r="IX917" s="183"/>
      <c r="IY917" s="183"/>
      <c r="IZ917" s="183"/>
      <c r="JA917" s="183"/>
      <c r="JB917" s="183"/>
      <c r="JC917" s="183"/>
      <c r="JD917" s="183"/>
      <c r="JE917" s="183"/>
      <c r="JF917" s="183"/>
      <c r="JG917" s="183"/>
      <c r="JH917" s="183"/>
      <c r="JI917" s="183"/>
      <c r="JJ917" s="183"/>
      <c r="JK917" s="183"/>
      <c r="JL917" s="183"/>
      <c r="JM917" s="183"/>
      <c r="JN917" s="183"/>
      <c r="JO917" s="183"/>
      <c r="JP917" s="183"/>
      <c r="JQ917" s="183"/>
      <c r="JR917" s="183"/>
      <c r="JS917" s="183"/>
      <c r="JT917" s="183"/>
      <c r="JU917" s="183"/>
      <c r="JV917" s="183"/>
      <c r="JW917" s="183"/>
      <c r="JX917" s="183"/>
      <c r="JY917" s="183"/>
      <c r="JZ917" s="183"/>
      <c r="KA917" s="183"/>
      <c r="KB917" s="183"/>
      <c r="KC917" s="183"/>
      <c r="KD917" s="183"/>
      <c r="KE917" s="183"/>
      <c r="KF917" s="183"/>
      <c r="KG917" s="183"/>
      <c r="KH917" s="183"/>
      <c r="KI917" s="183"/>
      <c r="KJ917" s="183"/>
      <c r="KK917" s="183"/>
      <c r="KL917" s="183"/>
      <c r="KM917" s="183"/>
      <c r="KN917" s="183"/>
      <c r="KO917" s="183"/>
      <c r="KP917" s="183"/>
      <c r="KQ917" s="183"/>
      <c r="KR917" s="183"/>
      <c r="KS917" s="183"/>
      <c r="KT917" s="183"/>
    </row>
    <row r="918" spans="1:306">
      <c r="A918" s="663">
        <v>2822</v>
      </c>
      <c r="B918" s="626" t="s">
        <v>387</v>
      </c>
      <c r="C918" s="620"/>
      <c r="D918" s="620"/>
      <c r="E918" s="620"/>
      <c r="F918" s="620"/>
      <c r="G918" s="611">
        <f t="shared" si="40"/>
        <v>0</v>
      </c>
      <c r="H918" s="183"/>
      <c r="K918" s="183"/>
      <c r="L918" s="183"/>
      <c r="M918" s="183"/>
      <c r="N918" s="183"/>
      <c r="O918" s="183"/>
      <c r="P918" s="183"/>
      <c r="Q918" s="183"/>
      <c r="R918" s="183"/>
      <c r="S918" s="183"/>
      <c r="T918" s="183"/>
      <c r="U918" s="183"/>
      <c r="V918" s="183"/>
      <c r="W918" s="183"/>
      <c r="X918" s="183"/>
      <c r="Y918" s="183"/>
      <c r="Z918" s="183"/>
      <c r="AA918" s="183"/>
      <c r="AB918" s="183"/>
      <c r="AC918" s="183"/>
      <c r="AD918" s="183"/>
      <c r="AE918" s="183"/>
      <c r="AF918" s="183"/>
      <c r="AG918" s="183"/>
      <c r="AH918" s="183"/>
      <c r="AI918" s="183"/>
      <c r="AJ918" s="183"/>
      <c r="AK918" s="183"/>
      <c r="AL918" s="183"/>
      <c r="AM918" s="183"/>
      <c r="AN918" s="183"/>
      <c r="AO918" s="183"/>
      <c r="AP918" s="183"/>
      <c r="AQ918" s="183"/>
      <c r="AR918" s="183"/>
      <c r="AS918" s="183"/>
      <c r="AT918" s="183"/>
      <c r="AU918" s="183"/>
      <c r="AV918" s="183"/>
      <c r="AW918" s="183"/>
      <c r="AX918" s="183"/>
      <c r="AY918" s="183"/>
      <c r="AZ918" s="183"/>
      <c r="BA918" s="183"/>
      <c r="BB918" s="183"/>
      <c r="BC918" s="183"/>
      <c r="BD918" s="183"/>
      <c r="BE918" s="183"/>
      <c r="BF918" s="183"/>
      <c r="BG918" s="183"/>
      <c r="BH918" s="183"/>
      <c r="BI918" s="183"/>
      <c r="BJ918" s="183"/>
      <c r="BK918" s="183"/>
      <c r="BL918" s="183"/>
      <c r="BM918" s="183"/>
      <c r="BN918" s="183"/>
      <c r="BO918" s="183"/>
      <c r="BP918" s="183"/>
      <c r="BQ918" s="183"/>
      <c r="BR918" s="183"/>
      <c r="BS918" s="183"/>
      <c r="BT918" s="183"/>
      <c r="BU918" s="183"/>
      <c r="BV918" s="183"/>
      <c r="BW918" s="183"/>
      <c r="BX918" s="183"/>
      <c r="BY918" s="183"/>
      <c r="BZ918" s="183"/>
      <c r="CA918" s="183"/>
      <c r="CB918" s="183"/>
      <c r="CC918" s="183"/>
      <c r="CD918" s="183"/>
      <c r="CE918" s="183"/>
      <c r="CF918" s="183"/>
      <c r="CG918" s="183"/>
      <c r="CH918" s="183"/>
      <c r="CI918" s="183"/>
      <c r="CJ918" s="183"/>
      <c r="CK918" s="183"/>
      <c r="CL918" s="183"/>
      <c r="CM918" s="183"/>
      <c r="CN918" s="183"/>
      <c r="CO918" s="183"/>
      <c r="CP918" s="183"/>
      <c r="CQ918" s="183"/>
      <c r="CR918" s="183"/>
      <c r="CS918" s="183"/>
      <c r="CT918" s="183"/>
      <c r="CU918" s="183"/>
      <c r="CV918" s="183"/>
      <c r="CW918" s="183"/>
      <c r="CX918" s="183"/>
      <c r="CY918" s="183"/>
      <c r="CZ918" s="183"/>
      <c r="DA918" s="183"/>
      <c r="DB918" s="183"/>
      <c r="DC918" s="183"/>
      <c r="DD918" s="183"/>
      <c r="DE918" s="183"/>
      <c r="DF918" s="183"/>
      <c r="DG918" s="183"/>
      <c r="DH918" s="183"/>
      <c r="DI918" s="183"/>
      <c r="DJ918" s="183"/>
      <c r="DK918" s="183"/>
      <c r="DL918" s="183"/>
      <c r="DM918" s="183"/>
      <c r="DN918" s="183"/>
      <c r="DO918" s="183"/>
      <c r="DP918" s="183"/>
      <c r="DQ918" s="183"/>
      <c r="DR918" s="183"/>
      <c r="DS918" s="183"/>
      <c r="DT918" s="183"/>
      <c r="DU918" s="183"/>
      <c r="DV918" s="183"/>
      <c r="DW918" s="183"/>
      <c r="DX918" s="183"/>
      <c r="DY918" s="183"/>
      <c r="DZ918" s="183"/>
      <c r="EA918" s="183"/>
      <c r="EB918" s="183"/>
      <c r="EC918" s="183"/>
      <c r="ED918" s="183"/>
      <c r="EE918" s="183"/>
      <c r="EF918" s="183"/>
      <c r="EG918" s="183"/>
      <c r="EH918" s="183"/>
      <c r="EI918" s="183"/>
      <c r="EJ918" s="183"/>
      <c r="EK918" s="183"/>
      <c r="EL918" s="183"/>
      <c r="EM918" s="183"/>
      <c r="EN918" s="183"/>
      <c r="EO918" s="183"/>
      <c r="EP918" s="183"/>
      <c r="EQ918" s="183"/>
      <c r="ER918" s="183"/>
      <c r="ES918" s="183"/>
      <c r="ET918" s="183"/>
      <c r="EU918" s="183"/>
      <c r="EV918" s="183"/>
      <c r="EW918" s="183"/>
      <c r="EX918" s="183"/>
      <c r="EY918" s="183"/>
      <c r="EZ918" s="183"/>
      <c r="FA918" s="183"/>
      <c r="FB918" s="183"/>
      <c r="FC918" s="183"/>
      <c r="FD918" s="183"/>
      <c r="FE918" s="183"/>
      <c r="FF918" s="183"/>
      <c r="FG918" s="183"/>
      <c r="FH918" s="183"/>
      <c r="FI918" s="183"/>
      <c r="FJ918" s="183"/>
      <c r="FK918" s="183"/>
      <c r="FL918" s="183"/>
      <c r="FM918" s="183"/>
      <c r="FN918" s="183"/>
      <c r="FO918" s="183"/>
      <c r="FP918" s="183"/>
      <c r="FQ918" s="183"/>
      <c r="FR918" s="183"/>
      <c r="FS918" s="183"/>
      <c r="FT918" s="183"/>
      <c r="FU918" s="183"/>
      <c r="FV918" s="183"/>
      <c r="FW918" s="183"/>
      <c r="FX918" s="183"/>
      <c r="FY918" s="183"/>
      <c r="FZ918" s="183"/>
      <c r="GA918" s="183"/>
      <c r="GB918" s="183"/>
      <c r="GC918" s="183"/>
      <c r="GD918" s="183"/>
      <c r="GE918" s="183"/>
      <c r="GF918" s="183"/>
      <c r="GG918" s="183"/>
      <c r="GH918" s="183"/>
      <c r="GI918" s="183"/>
      <c r="GJ918" s="183"/>
      <c r="GK918" s="183"/>
      <c r="GL918" s="183"/>
      <c r="GM918" s="183"/>
      <c r="GN918" s="183"/>
      <c r="GO918" s="183"/>
      <c r="GP918" s="183"/>
      <c r="GQ918" s="183"/>
      <c r="GR918" s="183"/>
      <c r="GS918" s="183"/>
      <c r="GT918" s="183"/>
      <c r="GU918" s="183"/>
      <c r="GV918" s="183"/>
      <c r="GW918" s="183"/>
      <c r="GX918" s="183"/>
      <c r="GY918" s="183"/>
      <c r="GZ918" s="183"/>
      <c r="HA918" s="183"/>
      <c r="HB918" s="183"/>
      <c r="HC918" s="183"/>
      <c r="HD918" s="183"/>
      <c r="HE918" s="183"/>
      <c r="HF918" s="183"/>
      <c r="HG918" s="183"/>
      <c r="HH918" s="183"/>
      <c r="HI918" s="183"/>
      <c r="HJ918" s="183"/>
      <c r="HK918" s="183"/>
      <c r="HL918" s="183"/>
      <c r="HM918" s="183"/>
      <c r="HN918" s="183"/>
      <c r="HO918" s="183"/>
      <c r="HP918" s="183"/>
      <c r="HQ918" s="183"/>
      <c r="HR918" s="183"/>
      <c r="HS918" s="183"/>
      <c r="HT918" s="183"/>
      <c r="HU918" s="183"/>
      <c r="HV918" s="183"/>
      <c r="HW918" s="183"/>
      <c r="HX918" s="183"/>
      <c r="HY918" s="183"/>
      <c r="HZ918" s="183"/>
      <c r="IA918" s="183"/>
      <c r="IB918" s="183"/>
      <c r="IC918" s="183"/>
      <c r="ID918" s="183"/>
      <c r="IE918" s="183"/>
      <c r="IF918" s="183"/>
      <c r="IG918" s="183"/>
      <c r="IH918" s="183"/>
      <c r="II918" s="183"/>
      <c r="IJ918" s="183"/>
      <c r="IK918" s="183"/>
      <c r="IL918" s="183"/>
      <c r="IM918" s="183"/>
      <c r="IN918" s="183"/>
      <c r="IO918" s="183"/>
      <c r="IP918" s="183"/>
      <c r="IQ918" s="183"/>
      <c r="IR918" s="183"/>
      <c r="IS918" s="183"/>
      <c r="IT918" s="183"/>
      <c r="IU918" s="183"/>
      <c r="IV918" s="183"/>
      <c r="IW918" s="183"/>
      <c r="IX918" s="183"/>
      <c r="IY918" s="183"/>
      <c r="IZ918" s="183"/>
      <c r="JA918" s="183"/>
      <c r="JB918" s="183"/>
      <c r="JC918" s="183"/>
      <c r="JD918" s="183"/>
      <c r="JE918" s="183"/>
      <c r="JF918" s="183"/>
      <c r="JG918" s="183"/>
      <c r="JH918" s="183"/>
      <c r="JI918" s="183"/>
      <c r="JJ918" s="183"/>
      <c r="JK918" s="183"/>
      <c r="JL918" s="183"/>
      <c r="JM918" s="183"/>
      <c r="JN918" s="183"/>
      <c r="JO918" s="183"/>
      <c r="JP918" s="183"/>
      <c r="JQ918" s="183"/>
      <c r="JR918" s="183"/>
      <c r="JS918" s="183"/>
      <c r="JT918" s="183"/>
      <c r="JU918" s="183"/>
      <c r="JV918" s="183"/>
      <c r="JW918" s="183"/>
      <c r="JX918" s="183"/>
      <c r="JY918" s="183"/>
      <c r="JZ918" s="183"/>
      <c r="KA918" s="183"/>
      <c r="KB918" s="183"/>
      <c r="KC918" s="183"/>
      <c r="KD918" s="183"/>
      <c r="KE918" s="183"/>
      <c r="KF918" s="183"/>
      <c r="KG918" s="183"/>
      <c r="KH918" s="183"/>
      <c r="KI918" s="183"/>
      <c r="KJ918" s="183"/>
      <c r="KK918" s="183"/>
      <c r="KL918" s="183"/>
      <c r="KM918" s="183"/>
      <c r="KN918" s="183"/>
      <c r="KO918" s="183"/>
      <c r="KP918" s="183"/>
      <c r="KQ918" s="183"/>
      <c r="KR918" s="183"/>
      <c r="KS918" s="183"/>
      <c r="KT918" s="183"/>
    </row>
    <row r="919" spans="1:306">
      <c r="A919" s="663">
        <v>2823</v>
      </c>
      <c r="B919" s="626" t="s">
        <v>388</v>
      </c>
      <c r="C919" s="620"/>
      <c r="D919" s="620"/>
      <c r="E919" s="620"/>
      <c r="F919" s="620"/>
      <c r="G919" s="611">
        <f t="shared" si="40"/>
        <v>0</v>
      </c>
      <c r="H919" s="183"/>
      <c r="K919" s="183"/>
      <c r="L919" s="183"/>
      <c r="M919" s="183"/>
      <c r="N919" s="183"/>
      <c r="O919" s="183"/>
      <c r="P919" s="183"/>
      <c r="Q919" s="183"/>
      <c r="R919" s="183"/>
      <c r="S919" s="183"/>
      <c r="T919" s="183"/>
      <c r="U919" s="183"/>
      <c r="V919" s="183"/>
      <c r="W919" s="183"/>
      <c r="X919" s="183"/>
      <c r="Y919" s="183"/>
      <c r="Z919" s="183"/>
      <c r="AA919" s="183"/>
      <c r="AB919" s="183"/>
      <c r="AC919" s="183"/>
      <c r="AD919" s="183"/>
      <c r="AE919" s="183"/>
      <c r="AF919" s="183"/>
      <c r="AG919" s="183"/>
      <c r="AH919" s="183"/>
      <c r="AI919" s="183"/>
      <c r="AJ919" s="183"/>
      <c r="AK919" s="183"/>
      <c r="AL919" s="183"/>
      <c r="AM919" s="183"/>
      <c r="AN919" s="183"/>
      <c r="AO919" s="183"/>
      <c r="AP919" s="183"/>
      <c r="AQ919" s="183"/>
      <c r="AR919" s="183"/>
      <c r="AS919" s="183"/>
      <c r="AT919" s="183"/>
      <c r="AU919" s="183"/>
      <c r="AV919" s="183"/>
      <c r="AW919" s="183"/>
      <c r="AX919" s="183"/>
      <c r="AY919" s="183"/>
      <c r="AZ919" s="183"/>
      <c r="BA919" s="183"/>
      <c r="BB919" s="183"/>
      <c r="BC919" s="183"/>
      <c r="BD919" s="183"/>
      <c r="BE919" s="183"/>
      <c r="BF919" s="183"/>
      <c r="BG919" s="183"/>
      <c r="BH919" s="183"/>
      <c r="BI919" s="183"/>
      <c r="BJ919" s="183"/>
      <c r="BK919" s="183"/>
      <c r="BL919" s="183"/>
      <c r="BM919" s="183"/>
      <c r="BN919" s="183"/>
      <c r="BO919" s="183"/>
      <c r="BP919" s="183"/>
      <c r="BQ919" s="183"/>
      <c r="BR919" s="183"/>
      <c r="BS919" s="183"/>
      <c r="BT919" s="183"/>
      <c r="BU919" s="183"/>
      <c r="BV919" s="183"/>
      <c r="BW919" s="183"/>
      <c r="BX919" s="183"/>
      <c r="BY919" s="183"/>
      <c r="BZ919" s="183"/>
      <c r="CA919" s="183"/>
      <c r="CB919" s="183"/>
      <c r="CC919" s="183"/>
      <c r="CD919" s="183"/>
      <c r="CE919" s="183"/>
      <c r="CF919" s="183"/>
      <c r="CG919" s="183"/>
      <c r="CH919" s="183"/>
      <c r="CI919" s="183"/>
      <c r="CJ919" s="183"/>
      <c r="CK919" s="183"/>
      <c r="CL919" s="183"/>
      <c r="CM919" s="183"/>
      <c r="CN919" s="183"/>
      <c r="CO919" s="183"/>
      <c r="CP919" s="183"/>
      <c r="CQ919" s="183"/>
      <c r="CR919" s="183"/>
      <c r="CS919" s="183"/>
      <c r="CT919" s="183"/>
      <c r="CU919" s="183"/>
      <c r="CV919" s="183"/>
      <c r="CW919" s="183"/>
      <c r="CX919" s="183"/>
      <c r="CY919" s="183"/>
      <c r="CZ919" s="183"/>
      <c r="DA919" s="183"/>
      <c r="DB919" s="183"/>
      <c r="DC919" s="183"/>
      <c r="DD919" s="183"/>
      <c r="DE919" s="183"/>
      <c r="DF919" s="183"/>
      <c r="DG919" s="183"/>
      <c r="DH919" s="183"/>
      <c r="DI919" s="183"/>
      <c r="DJ919" s="183"/>
      <c r="DK919" s="183"/>
      <c r="DL919" s="183"/>
      <c r="DM919" s="183"/>
      <c r="DN919" s="183"/>
      <c r="DO919" s="183"/>
      <c r="DP919" s="183"/>
      <c r="DQ919" s="183"/>
      <c r="DR919" s="183"/>
      <c r="DS919" s="183"/>
      <c r="DT919" s="183"/>
      <c r="DU919" s="183"/>
      <c r="DV919" s="183"/>
      <c r="DW919" s="183"/>
      <c r="DX919" s="183"/>
      <c r="DY919" s="183"/>
      <c r="DZ919" s="183"/>
      <c r="EA919" s="183"/>
      <c r="EB919" s="183"/>
      <c r="EC919" s="183"/>
      <c r="ED919" s="183"/>
      <c r="EE919" s="183"/>
      <c r="EF919" s="183"/>
      <c r="EG919" s="183"/>
      <c r="EH919" s="183"/>
      <c r="EI919" s="183"/>
      <c r="EJ919" s="183"/>
      <c r="EK919" s="183"/>
      <c r="EL919" s="183"/>
      <c r="EM919" s="183"/>
      <c r="EN919" s="183"/>
      <c r="EO919" s="183"/>
      <c r="EP919" s="183"/>
      <c r="EQ919" s="183"/>
      <c r="ER919" s="183"/>
      <c r="ES919" s="183"/>
      <c r="ET919" s="183"/>
      <c r="EU919" s="183"/>
      <c r="EV919" s="183"/>
      <c r="EW919" s="183"/>
      <c r="EX919" s="183"/>
      <c r="EY919" s="183"/>
      <c r="EZ919" s="183"/>
      <c r="FA919" s="183"/>
      <c r="FB919" s="183"/>
      <c r="FC919" s="183"/>
      <c r="FD919" s="183"/>
      <c r="FE919" s="183"/>
      <c r="FF919" s="183"/>
      <c r="FG919" s="183"/>
      <c r="FH919" s="183"/>
      <c r="FI919" s="183"/>
      <c r="FJ919" s="183"/>
      <c r="FK919" s="183"/>
      <c r="FL919" s="183"/>
      <c r="FM919" s="183"/>
      <c r="FN919" s="183"/>
      <c r="FO919" s="183"/>
      <c r="FP919" s="183"/>
      <c r="FQ919" s="183"/>
      <c r="FR919" s="183"/>
      <c r="FS919" s="183"/>
      <c r="FT919" s="183"/>
      <c r="FU919" s="183"/>
      <c r="FV919" s="183"/>
      <c r="FW919" s="183"/>
      <c r="FX919" s="183"/>
      <c r="FY919" s="183"/>
      <c r="FZ919" s="183"/>
      <c r="GA919" s="183"/>
      <c r="GB919" s="183"/>
      <c r="GC919" s="183"/>
      <c r="GD919" s="183"/>
      <c r="GE919" s="183"/>
      <c r="GF919" s="183"/>
      <c r="GG919" s="183"/>
      <c r="GH919" s="183"/>
      <c r="GI919" s="183"/>
      <c r="GJ919" s="183"/>
      <c r="GK919" s="183"/>
      <c r="GL919" s="183"/>
      <c r="GM919" s="183"/>
      <c r="GN919" s="183"/>
      <c r="GO919" s="183"/>
      <c r="GP919" s="183"/>
      <c r="GQ919" s="183"/>
      <c r="GR919" s="183"/>
      <c r="GS919" s="183"/>
      <c r="GT919" s="183"/>
      <c r="GU919" s="183"/>
      <c r="GV919" s="183"/>
      <c r="GW919" s="183"/>
      <c r="GX919" s="183"/>
      <c r="GY919" s="183"/>
      <c r="GZ919" s="183"/>
      <c r="HA919" s="183"/>
      <c r="HB919" s="183"/>
      <c r="HC919" s="183"/>
      <c r="HD919" s="183"/>
      <c r="HE919" s="183"/>
      <c r="HF919" s="183"/>
      <c r="HG919" s="183"/>
      <c r="HH919" s="183"/>
      <c r="HI919" s="183"/>
      <c r="HJ919" s="183"/>
      <c r="HK919" s="183"/>
      <c r="HL919" s="183"/>
      <c r="HM919" s="183"/>
      <c r="HN919" s="183"/>
      <c r="HO919" s="183"/>
      <c r="HP919" s="183"/>
      <c r="HQ919" s="183"/>
      <c r="HR919" s="183"/>
      <c r="HS919" s="183"/>
      <c r="HT919" s="183"/>
      <c r="HU919" s="183"/>
      <c r="HV919" s="183"/>
      <c r="HW919" s="183"/>
      <c r="HX919" s="183"/>
      <c r="HY919" s="183"/>
      <c r="HZ919" s="183"/>
      <c r="IA919" s="183"/>
      <c r="IB919" s="183"/>
      <c r="IC919" s="183"/>
      <c r="ID919" s="183"/>
      <c r="IE919" s="183"/>
      <c r="IF919" s="183"/>
      <c r="IG919" s="183"/>
      <c r="IH919" s="183"/>
      <c r="II919" s="183"/>
      <c r="IJ919" s="183"/>
      <c r="IK919" s="183"/>
      <c r="IL919" s="183"/>
      <c r="IM919" s="183"/>
      <c r="IN919" s="183"/>
      <c r="IO919" s="183"/>
      <c r="IP919" s="183"/>
      <c r="IQ919" s="183"/>
      <c r="IR919" s="183"/>
      <c r="IS919" s="183"/>
      <c r="IT919" s="183"/>
      <c r="IU919" s="183"/>
      <c r="IV919" s="183"/>
      <c r="IW919" s="183"/>
      <c r="IX919" s="183"/>
      <c r="IY919" s="183"/>
      <c r="IZ919" s="183"/>
      <c r="JA919" s="183"/>
      <c r="JB919" s="183"/>
      <c r="JC919" s="183"/>
      <c r="JD919" s="183"/>
      <c r="JE919" s="183"/>
      <c r="JF919" s="183"/>
      <c r="JG919" s="183"/>
      <c r="JH919" s="183"/>
      <c r="JI919" s="183"/>
      <c r="JJ919" s="183"/>
      <c r="JK919" s="183"/>
      <c r="JL919" s="183"/>
      <c r="JM919" s="183"/>
      <c r="JN919" s="183"/>
      <c r="JO919" s="183"/>
      <c r="JP919" s="183"/>
      <c r="JQ919" s="183"/>
      <c r="JR919" s="183"/>
      <c r="JS919" s="183"/>
      <c r="JT919" s="183"/>
      <c r="JU919" s="183"/>
      <c r="JV919" s="183"/>
      <c r="JW919" s="183"/>
      <c r="JX919" s="183"/>
      <c r="JY919" s="183"/>
      <c r="JZ919" s="183"/>
      <c r="KA919" s="183"/>
      <c r="KB919" s="183"/>
      <c r="KC919" s="183"/>
      <c r="KD919" s="183"/>
      <c r="KE919" s="183"/>
      <c r="KF919" s="183"/>
      <c r="KG919" s="183"/>
      <c r="KH919" s="183"/>
      <c r="KI919" s="183"/>
      <c r="KJ919" s="183"/>
      <c r="KK919" s="183"/>
      <c r="KL919" s="183"/>
      <c r="KM919" s="183"/>
      <c r="KN919" s="183"/>
      <c r="KO919" s="183"/>
      <c r="KP919" s="183"/>
      <c r="KQ919" s="183"/>
      <c r="KR919" s="183"/>
      <c r="KS919" s="183"/>
      <c r="KT919" s="183"/>
    </row>
    <row r="920" spans="1:306">
      <c r="A920" s="663">
        <v>2824</v>
      </c>
      <c r="B920" s="626" t="s">
        <v>389</v>
      </c>
      <c r="C920" s="620"/>
      <c r="D920" s="620"/>
      <c r="E920" s="620"/>
      <c r="F920" s="620"/>
      <c r="G920" s="611">
        <f t="shared" si="40"/>
        <v>0</v>
      </c>
      <c r="H920" s="183"/>
      <c r="K920" s="183"/>
      <c r="L920" s="183"/>
      <c r="M920" s="183"/>
      <c r="N920" s="183"/>
      <c r="O920" s="183"/>
      <c r="P920" s="183"/>
      <c r="Q920" s="183"/>
      <c r="R920" s="183"/>
      <c r="S920" s="183"/>
      <c r="T920" s="183"/>
      <c r="U920" s="183"/>
      <c r="V920" s="183"/>
      <c r="W920" s="183"/>
      <c r="X920" s="183"/>
      <c r="Y920" s="183"/>
      <c r="Z920" s="183"/>
      <c r="AA920" s="183"/>
      <c r="AB920" s="183"/>
      <c r="AC920" s="183"/>
      <c r="AD920" s="183"/>
      <c r="AE920" s="183"/>
      <c r="AF920" s="183"/>
      <c r="AG920" s="183"/>
      <c r="AH920" s="183"/>
      <c r="AI920" s="183"/>
      <c r="AJ920" s="183"/>
      <c r="AK920" s="183"/>
      <c r="AL920" s="183"/>
      <c r="AM920" s="183"/>
      <c r="AN920" s="183"/>
      <c r="AO920" s="183"/>
      <c r="AP920" s="183"/>
      <c r="AQ920" s="183"/>
      <c r="AR920" s="183"/>
      <c r="AS920" s="183"/>
      <c r="AT920" s="183"/>
      <c r="AU920" s="183"/>
      <c r="AV920" s="183"/>
      <c r="AW920" s="183"/>
      <c r="AX920" s="183"/>
      <c r="AY920" s="183"/>
      <c r="AZ920" s="183"/>
      <c r="BA920" s="183"/>
      <c r="BB920" s="183"/>
      <c r="BC920" s="183"/>
      <c r="BD920" s="183"/>
      <c r="BE920" s="183"/>
      <c r="BF920" s="183"/>
      <c r="BG920" s="183"/>
      <c r="BH920" s="183"/>
      <c r="BI920" s="183"/>
      <c r="BJ920" s="183"/>
      <c r="BK920" s="183"/>
      <c r="BL920" s="183"/>
      <c r="BM920" s="183"/>
      <c r="BN920" s="183"/>
      <c r="BO920" s="183"/>
      <c r="BP920" s="183"/>
      <c r="BQ920" s="183"/>
      <c r="BR920" s="183"/>
      <c r="BS920" s="183"/>
      <c r="BT920" s="183"/>
      <c r="BU920" s="183"/>
      <c r="BV920" s="183"/>
      <c r="BW920" s="183"/>
      <c r="BX920" s="183"/>
      <c r="BY920" s="183"/>
      <c r="BZ920" s="183"/>
      <c r="CA920" s="183"/>
      <c r="CB920" s="183"/>
      <c r="CC920" s="183"/>
      <c r="CD920" s="183"/>
      <c r="CE920" s="183"/>
      <c r="CF920" s="183"/>
      <c r="CG920" s="183"/>
      <c r="CH920" s="183"/>
      <c r="CI920" s="183"/>
      <c r="CJ920" s="183"/>
      <c r="CK920" s="183"/>
      <c r="CL920" s="183"/>
      <c r="CM920" s="183"/>
      <c r="CN920" s="183"/>
      <c r="CO920" s="183"/>
      <c r="CP920" s="183"/>
      <c r="CQ920" s="183"/>
      <c r="CR920" s="183"/>
      <c r="CS920" s="183"/>
      <c r="CT920" s="183"/>
      <c r="CU920" s="183"/>
      <c r="CV920" s="183"/>
      <c r="CW920" s="183"/>
      <c r="CX920" s="183"/>
      <c r="CY920" s="183"/>
      <c r="CZ920" s="183"/>
      <c r="DA920" s="183"/>
      <c r="DB920" s="183"/>
      <c r="DC920" s="183"/>
      <c r="DD920" s="183"/>
      <c r="DE920" s="183"/>
      <c r="DF920" s="183"/>
      <c r="DG920" s="183"/>
      <c r="DH920" s="183"/>
      <c r="DI920" s="183"/>
      <c r="DJ920" s="183"/>
      <c r="DK920" s="183"/>
      <c r="DL920" s="183"/>
      <c r="DM920" s="183"/>
      <c r="DN920" s="183"/>
      <c r="DO920" s="183"/>
      <c r="DP920" s="183"/>
      <c r="DQ920" s="183"/>
      <c r="DR920" s="183"/>
      <c r="DS920" s="183"/>
      <c r="DT920" s="183"/>
      <c r="DU920" s="183"/>
      <c r="DV920" s="183"/>
      <c r="DW920" s="183"/>
      <c r="DX920" s="183"/>
      <c r="DY920" s="183"/>
      <c r="DZ920" s="183"/>
      <c r="EA920" s="183"/>
      <c r="EB920" s="183"/>
      <c r="EC920" s="183"/>
      <c r="ED920" s="183"/>
      <c r="EE920" s="183"/>
      <c r="EF920" s="183"/>
      <c r="EG920" s="183"/>
      <c r="EH920" s="183"/>
      <c r="EI920" s="183"/>
      <c r="EJ920" s="183"/>
      <c r="EK920" s="183"/>
      <c r="EL920" s="183"/>
      <c r="EM920" s="183"/>
      <c r="EN920" s="183"/>
      <c r="EO920" s="183"/>
      <c r="EP920" s="183"/>
      <c r="EQ920" s="183"/>
      <c r="ER920" s="183"/>
      <c r="ES920" s="183"/>
      <c r="ET920" s="183"/>
      <c r="EU920" s="183"/>
      <c r="EV920" s="183"/>
      <c r="EW920" s="183"/>
      <c r="EX920" s="183"/>
      <c r="EY920" s="183"/>
      <c r="EZ920" s="183"/>
      <c r="FA920" s="183"/>
      <c r="FB920" s="183"/>
      <c r="FC920" s="183"/>
      <c r="FD920" s="183"/>
      <c r="FE920" s="183"/>
      <c r="FF920" s="183"/>
      <c r="FG920" s="183"/>
      <c r="FH920" s="183"/>
      <c r="FI920" s="183"/>
      <c r="FJ920" s="183"/>
      <c r="FK920" s="183"/>
      <c r="FL920" s="183"/>
      <c r="FM920" s="183"/>
      <c r="FN920" s="183"/>
      <c r="FO920" s="183"/>
      <c r="FP920" s="183"/>
      <c r="FQ920" s="183"/>
      <c r="FR920" s="183"/>
      <c r="FS920" s="183"/>
      <c r="FT920" s="183"/>
      <c r="FU920" s="183"/>
      <c r="FV920" s="183"/>
      <c r="FW920" s="183"/>
      <c r="FX920" s="183"/>
      <c r="FY920" s="183"/>
      <c r="FZ920" s="183"/>
      <c r="GA920" s="183"/>
      <c r="GB920" s="183"/>
      <c r="GC920" s="183"/>
      <c r="GD920" s="183"/>
      <c r="GE920" s="183"/>
      <c r="GF920" s="183"/>
      <c r="GG920" s="183"/>
      <c r="GH920" s="183"/>
      <c r="GI920" s="183"/>
      <c r="GJ920" s="183"/>
      <c r="GK920" s="183"/>
      <c r="GL920" s="183"/>
      <c r="GM920" s="183"/>
      <c r="GN920" s="183"/>
      <c r="GO920" s="183"/>
      <c r="GP920" s="183"/>
      <c r="GQ920" s="183"/>
      <c r="GR920" s="183"/>
      <c r="GS920" s="183"/>
      <c r="GT920" s="183"/>
      <c r="GU920" s="183"/>
      <c r="GV920" s="183"/>
      <c r="GW920" s="183"/>
      <c r="GX920" s="183"/>
      <c r="GY920" s="183"/>
      <c r="GZ920" s="183"/>
      <c r="HA920" s="183"/>
      <c r="HB920" s="183"/>
      <c r="HC920" s="183"/>
      <c r="HD920" s="183"/>
      <c r="HE920" s="183"/>
      <c r="HF920" s="183"/>
      <c r="HG920" s="183"/>
      <c r="HH920" s="183"/>
      <c r="HI920" s="183"/>
      <c r="HJ920" s="183"/>
      <c r="HK920" s="183"/>
      <c r="HL920" s="183"/>
      <c r="HM920" s="183"/>
      <c r="HN920" s="183"/>
      <c r="HO920" s="183"/>
      <c r="HP920" s="183"/>
      <c r="HQ920" s="183"/>
      <c r="HR920" s="183"/>
      <c r="HS920" s="183"/>
      <c r="HT920" s="183"/>
      <c r="HU920" s="183"/>
      <c r="HV920" s="183"/>
      <c r="HW920" s="183"/>
      <c r="HX920" s="183"/>
      <c r="HY920" s="183"/>
      <c r="HZ920" s="183"/>
      <c r="IA920" s="183"/>
      <c r="IB920" s="183"/>
      <c r="IC920" s="183"/>
      <c r="ID920" s="183"/>
      <c r="IE920" s="183"/>
      <c r="IF920" s="183"/>
      <c r="IG920" s="183"/>
      <c r="IH920" s="183"/>
      <c r="II920" s="183"/>
      <c r="IJ920" s="183"/>
      <c r="IK920" s="183"/>
      <c r="IL920" s="183"/>
      <c r="IM920" s="183"/>
      <c r="IN920" s="183"/>
      <c r="IO920" s="183"/>
      <c r="IP920" s="183"/>
      <c r="IQ920" s="183"/>
      <c r="IR920" s="183"/>
      <c r="IS920" s="183"/>
      <c r="IT920" s="183"/>
      <c r="IU920" s="183"/>
      <c r="IV920" s="183"/>
      <c r="IW920" s="183"/>
      <c r="IX920" s="183"/>
      <c r="IY920" s="183"/>
      <c r="IZ920" s="183"/>
      <c r="JA920" s="183"/>
      <c r="JB920" s="183"/>
      <c r="JC920" s="183"/>
      <c r="JD920" s="183"/>
      <c r="JE920" s="183"/>
      <c r="JF920" s="183"/>
      <c r="JG920" s="183"/>
      <c r="JH920" s="183"/>
      <c r="JI920" s="183"/>
      <c r="JJ920" s="183"/>
      <c r="JK920" s="183"/>
      <c r="JL920" s="183"/>
      <c r="JM920" s="183"/>
      <c r="JN920" s="183"/>
      <c r="JO920" s="183"/>
      <c r="JP920" s="183"/>
      <c r="JQ920" s="183"/>
      <c r="JR920" s="183"/>
      <c r="JS920" s="183"/>
      <c r="JT920" s="183"/>
      <c r="JU920" s="183"/>
      <c r="JV920" s="183"/>
      <c r="JW920" s="183"/>
      <c r="JX920" s="183"/>
      <c r="JY920" s="183"/>
      <c r="JZ920" s="183"/>
      <c r="KA920" s="183"/>
      <c r="KB920" s="183"/>
      <c r="KC920" s="183"/>
      <c r="KD920" s="183"/>
      <c r="KE920" s="183"/>
      <c r="KF920" s="183"/>
      <c r="KG920" s="183"/>
      <c r="KH920" s="183"/>
      <c r="KI920" s="183"/>
      <c r="KJ920" s="183"/>
      <c r="KK920" s="183"/>
      <c r="KL920" s="183"/>
      <c r="KM920" s="183"/>
      <c r="KN920" s="183"/>
      <c r="KO920" s="183"/>
      <c r="KP920" s="183"/>
      <c r="KQ920" s="183"/>
      <c r="KR920" s="183"/>
      <c r="KS920" s="183"/>
      <c r="KT920" s="183"/>
    </row>
    <row r="921" spans="1:306">
      <c r="A921" s="663">
        <v>2825</v>
      </c>
      <c r="B921" s="626" t="s">
        <v>390</v>
      </c>
      <c r="C921" s="620"/>
      <c r="D921" s="620"/>
      <c r="E921" s="620"/>
      <c r="F921" s="620"/>
      <c r="G921" s="611">
        <f t="shared" ref="G921:G986" si="41">SUM(C921:F921)</f>
        <v>0</v>
      </c>
      <c r="H921" s="183"/>
      <c r="K921" s="183"/>
      <c r="L921" s="183"/>
      <c r="M921" s="183"/>
      <c r="N921" s="183"/>
      <c r="O921" s="183"/>
      <c r="P921" s="183"/>
      <c r="Q921" s="183"/>
      <c r="R921" s="183"/>
      <c r="S921" s="183"/>
      <c r="T921" s="183"/>
      <c r="U921" s="183"/>
      <c r="V921" s="183"/>
      <c r="W921" s="183"/>
      <c r="X921" s="183"/>
      <c r="Y921" s="183"/>
      <c r="Z921" s="183"/>
      <c r="AA921" s="183"/>
      <c r="AB921" s="183"/>
      <c r="AC921" s="183"/>
      <c r="AD921" s="183"/>
      <c r="AE921" s="183"/>
      <c r="AF921" s="183"/>
      <c r="AG921" s="183"/>
      <c r="AH921" s="183"/>
      <c r="AI921" s="183"/>
      <c r="AJ921" s="183"/>
      <c r="AK921" s="183"/>
      <c r="AL921" s="183"/>
      <c r="AM921" s="183"/>
      <c r="AN921" s="183"/>
      <c r="AO921" s="183"/>
      <c r="AP921" s="183"/>
      <c r="AQ921" s="183"/>
      <c r="AR921" s="183"/>
      <c r="AS921" s="183"/>
      <c r="AT921" s="183"/>
      <c r="AU921" s="183"/>
      <c r="AV921" s="183"/>
      <c r="AW921" s="183"/>
      <c r="AX921" s="183"/>
      <c r="AY921" s="183"/>
      <c r="AZ921" s="183"/>
      <c r="BA921" s="183"/>
      <c r="BB921" s="183"/>
      <c r="BC921" s="183"/>
      <c r="BD921" s="183"/>
      <c r="BE921" s="183"/>
      <c r="BF921" s="183"/>
      <c r="BG921" s="183"/>
      <c r="BH921" s="183"/>
      <c r="BI921" s="183"/>
      <c r="BJ921" s="183"/>
      <c r="BK921" s="183"/>
      <c r="BL921" s="183"/>
      <c r="BM921" s="183"/>
      <c r="BN921" s="183"/>
      <c r="BO921" s="183"/>
      <c r="BP921" s="183"/>
      <c r="BQ921" s="183"/>
      <c r="BR921" s="183"/>
      <c r="BS921" s="183"/>
      <c r="BT921" s="183"/>
      <c r="BU921" s="183"/>
      <c r="BV921" s="183"/>
      <c r="BW921" s="183"/>
      <c r="BX921" s="183"/>
      <c r="BY921" s="183"/>
      <c r="BZ921" s="183"/>
      <c r="CA921" s="183"/>
      <c r="CB921" s="183"/>
      <c r="CC921" s="183"/>
      <c r="CD921" s="183"/>
      <c r="CE921" s="183"/>
      <c r="CF921" s="183"/>
      <c r="CG921" s="183"/>
      <c r="CH921" s="183"/>
      <c r="CI921" s="183"/>
      <c r="CJ921" s="183"/>
      <c r="CK921" s="183"/>
      <c r="CL921" s="183"/>
      <c r="CM921" s="183"/>
      <c r="CN921" s="183"/>
      <c r="CO921" s="183"/>
      <c r="CP921" s="183"/>
      <c r="CQ921" s="183"/>
      <c r="CR921" s="183"/>
      <c r="CS921" s="183"/>
      <c r="CT921" s="183"/>
      <c r="CU921" s="183"/>
      <c r="CV921" s="183"/>
      <c r="CW921" s="183"/>
      <c r="CX921" s="183"/>
      <c r="CY921" s="183"/>
      <c r="CZ921" s="183"/>
      <c r="DA921" s="183"/>
      <c r="DB921" s="183"/>
      <c r="DC921" s="183"/>
      <c r="DD921" s="183"/>
      <c r="DE921" s="183"/>
      <c r="DF921" s="183"/>
      <c r="DG921" s="183"/>
      <c r="DH921" s="183"/>
      <c r="DI921" s="183"/>
      <c r="DJ921" s="183"/>
      <c r="DK921" s="183"/>
      <c r="DL921" s="183"/>
      <c r="DM921" s="183"/>
      <c r="DN921" s="183"/>
      <c r="DO921" s="183"/>
      <c r="DP921" s="183"/>
      <c r="DQ921" s="183"/>
      <c r="DR921" s="183"/>
      <c r="DS921" s="183"/>
      <c r="DT921" s="183"/>
      <c r="DU921" s="183"/>
      <c r="DV921" s="183"/>
      <c r="DW921" s="183"/>
      <c r="DX921" s="183"/>
      <c r="DY921" s="183"/>
      <c r="DZ921" s="183"/>
      <c r="EA921" s="183"/>
      <c r="EB921" s="183"/>
      <c r="EC921" s="183"/>
      <c r="ED921" s="183"/>
      <c r="EE921" s="183"/>
      <c r="EF921" s="183"/>
      <c r="EG921" s="183"/>
      <c r="EH921" s="183"/>
      <c r="EI921" s="183"/>
      <c r="EJ921" s="183"/>
      <c r="EK921" s="183"/>
      <c r="EL921" s="183"/>
      <c r="EM921" s="183"/>
      <c r="EN921" s="183"/>
      <c r="EO921" s="183"/>
      <c r="EP921" s="183"/>
      <c r="EQ921" s="183"/>
      <c r="ER921" s="183"/>
      <c r="ES921" s="183"/>
      <c r="ET921" s="183"/>
      <c r="EU921" s="183"/>
      <c r="EV921" s="183"/>
      <c r="EW921" s="183"/>
      <c r="EX921" s="183"/>
      <c r="EY921" s="183"/>
      <c r="EZ921" s="183"/>
      <c r="FA921" s="183"/>
      <c r="FB921" s="183"/>
      <c r="FC921" s="183"/>
      <c r="FD921" s="183"/>
      <c r="FE921" s="183"/>
      <c r="FF921" s="183"/>
      <c r="FG921" s="183"/>
      <c r="FH921" s="183"/>
      <c r="FI921" s="183"/>
      <c r="FJ921" s="183"/>
      <c r="FK921" s="183"/>
      <c r="FL921" s="183"/>
      <c r="FM921" s="183"/>
      <c r="FN921" s="183"/>
      <c r="FO921" s="183"/>
      <c r="FP921" s="183"/>
      <c r="FQ921" s="183"/>
      <c r="FR921" s="183"/>
      <c r="FS921" s="183"/>
      <c r="FT921" s="183"/>
      <c r="FU921" s="183"/>
      <c r="FV921" s="183"/>
      <c r="FW921" s="183"/>
      <c r="FX921" s="183"/>
      <c r="FY921" s="183"/>
      <c r="FZ921" s="183"/>
      <c r="GA921" s="183"/>
      <c r="GB921" s="183"/>
      <c r="GC921" s="183"/>
      <c r="GD921" s="183"/>
      <c r="GE921" s="183"/>
      <c r="GF921" s="183"/>
      <c r="GG921" s="183"/>
      <c r="GH921" s="183"/>
      <c r="GI921" s="183"/>
      <c r="GJ921" s="183"/>
      <c r="GK921" s="183"/>
      <c r="GL921" s="183"/>
      <c r="GM921" s="183"/>
      <c r="GN921" s="183"/>
      <c r="GO921" s="183"/>
      <c r="GP921" s="183"/>
      <c r="GQ921" s="183"/>
      <c r="GR921" s="183"/>
      <c r="GS921" s="183"/>
      <c r="GT921" s="183"/>
      <c r="GU921" s="183"/>
      <c r="GV921" s="183"/>
      <c r="GW921" s="183"/>
      <c r="GX921" s="183"/>
      <c r="GY921" s="183"/>
      <c r="GZ921" s="183"/>
      <c r="HA921" s="183"/>
      <c r="HB921" s="183"/>
      <c r="HC921" s="183"/>
      <c r="HD921" s="183"/>
      <c r="HE921" s="183"/>
      <c r="HF921" s="183"/>
      <c r="HG921" s="183"/>
      <c r="HH921" s="183"/>
      <c r="HI921" s="183"/>
      <c r="HJ921" s="183"/>
      <c r="HK921" s="183"/>
      <c r="HL921" s="183"/>
      <c r="HM921" s="183"/>
      <c r="HN921" s="183"/>
      <c r="HO921" s="183"/>
      <c r="HP921" s="183"/>
      <c r="HQ921" s="183"/>
      <c r="HR921" s="183"/>
      <c r="HS921" s="183"/>
      <c r="HT921" s="183"/>
      <c r="HU921" s="183"/>
      <c r="HV921" s="183"/>
      <c r="HW921" s="183"/>
      <c r="HX921" s="183"/>
      <c r="HY921" s="183"/>
      <c r="HZ921" s="183"/>
      <c r="IA921" s="183"/>
      <c r="IB921" s="183"/>
      <c r="IC921" s="183"/>
      <c r="ID921" s="183"/>
      <c r="IE921" s="183"/>
      <c r="IF921" s="183"/>
      <c r="IG921" s="183"/>
      <c r="IH921" s="183"/>
      <c r="II921" s="183"/>
      <c r="IJ921" s="183"/>
      <c r="IK921" s="183"/>
      <c r="IL921" s="183"/>
      <c r="IM921" s="183"/>
      <c r="IN921" s="183"/>
      <c r="IO921" s="183"/>
      <c r="IP921" s="183"/>
      <c r="IQ921" s="183"/>
      <c r="IR921" s="183"/>
      <c r="IS921" s="183"/>
      <c r="IT921" s="183"/>
      <c r="IU921" s="183"/>
      <c r="IV921" s="183"/>
      <c r="IW921" s="183"/>
      <c r="IX921" s="183"/>
      <c r="IY921" s="183"/>
      <c r="IZ921" s="183"/>
      <c r="JA921" s="183"/>
      <c r="JB921" s="183"/>
      <c r="JC921" s="183"/>
      <c r="JD921" s="183"/>
      <c r="JE921" s="183"/>
      <c r="JF921" s="183"/>
      <c r="JG921" s="183"/>
      <c r="JH921" s="183"/>
      <c r="JI921" s="183"/>
      <c r="JJ921" s="183"/>
      <c r="JK921" s="183"/>
      <c r="JL921" s="183"/>
      <c r="JM921" s="183"/>
      <c r="JN921" s="183"/>
      <c r="JO921" s="183"/>
      <c r="JP921" s="183"/>
      <c r="JQ921" s="183"/>
      <c r="JR921" s="183"/>
      <c r="JS921" s="183"/>
      <c r="JT921" s="183"/>
      <c r="JU921" s="183"/>
      <c r="JV921" s="183"/>
      <c r="JW921" s="183"/>
      <c r="JX921" s="183"/>
      <c r="JY921" s="183"/>
      <c r="JZ921" s="183"/>
      <c r="KA921" s="183"/>
      <c r="KB921" s="183"/>
      <c r="KC921" s="183"/>
      <c r="KD921" s="183"/>
      <c r="KE921" s="183"/>
      <c r="KF921" s="183"/>
      <c r="KG921" s="183"/>
      <c r="KH921" s="183"/>
      <c r="KI921" s="183"/>
      <c r="KJ921" s="183"/>
      <c r="KK921" s="183"/>
      <c r="KL921" s="183"/>
      <c r="KM921" s="183"/>
      <c r="KN921" s="183"/>
      <c r="KO921" s="183"/>
      <c r="KP921" s="183"/>
      <c r="KQ921" s="183"/>
      <c r="KR921" s="183"/>
      <c r="KS921" s="183"/>
      <c r="KT921" s="183"/>
    </row>
    <row r="922" spans="1:306">
      <c r="A922" s="662">
        <v>283</v>
      </c>
      <c r="B922" s="625" t="s">
        <v>367</v>
      </c>
      <c r="C922" s="611">
        <f>SUM(C923:C927)</f>
        <v>0</v>
      </c>
      <c r="D922" s="611">
        <f>SUM(D923:D927)</f>
        <v>0</v>
      </c>
      <c r="E922" s="611">
        <f>SUM(E923:E927)</f>
        <v>0</v>
      </c>
      <c r="F922" s="611">
        <f>SUM(F923:F927)</f>
        <v>0</v>
      </c>
      <c r="G922" s="611">
        <f t="shared" si="41"/>
        <v>0</v>
      </c>
      <c r="H922" s="183"/>
      <c r="K922" s="183"/>
      <c r="L922" s="183"/>
      <c r="M922" s="183"/>
      <c r="N922" s="183"/>
      <c r="O922" s="183"/>
      <c r="P922" s="183"/>
      <c r="Q922" s="183"/>
      <c r="R922" s="183"/>
      <c r="S922" s="183"/>
      <c r="T922" s="183"/>
      <c r="U922" s="183"/>
      <c r="V922" s="183"/>
      <c r="W922" s="183"/>
      <c r="X922" s="183"/>
      <c r="Y922" s="183"/>
      <c r="Z922" s="183"/>
      <c r="AA922" s="183"/>
      <c r="AB922" s="183"/>
      <c r="AC922" s="183"/>
      <c r="AD922" s="183"/>
      <c r="AE922" s="183"/>
      <c r="AF922" s="183"/>
      <c r="AG922" s="183"/>
      <c r="AH922" s="183"/>
      <c r="AI922" s="183"/>
      <c r="AJ922" s="183"/>
      <c r="AK922" s="183"/>
      <c r="AL922" s="183"/>
      <c r="AM922" s="183"/>
      <c r="AN922" s="183"/>
      <c r="AO922" s="183"/>
      <c r="AP922" s="183"/>
      <c r="AQ922" s="183"/>
      <c r="AR922" s="183"/>
      <c r="AS922" s="183"/>
      <c r="AT922" s="183"/>
      <c r="AU922" s="183"/>
      <c r="AV922" s="183"/>
      <c r="AW922" s="183"/>
      <c r="AX922" s="183"/>
      <c r="AY922" s="183"/>
      <c r="AZ922" s="183"/>
      <c r="BA922" s="183"/>
      <c r="BB922" s="183"/>
      <c r="BC922" s="183"/>
      <c r="BD922" s="183"/>
      <c r="BE922" s="183"/>
      <c r="BF922" s="183"/>
      <c r="BG922" s="183"/>
      <c r="BH922" s="183"/>
      <c r="BI922" s="183"/>
      <c r="BJ922" s="183"/>
      <c r="BK922" s="183"/>
      <c r="BL922" s="183"/>
      <c r="BM922" s="183"/>
      <c r="BN922" s="183"/>
      <c r="BO922" s="183"/>
      <c r="BP922" s="183"/>
      <c r="BQ922" s="183"/>
      <c r="BR922" s="183"/>
      <c r="BS922" s="183"/>
      <c r="BT922" s="183"/>
      <c r="BU922" s="183"/>
      <c r="BV922" s="183"/>
      <c r="BW922" s="183"/>
      <c r="BX922" s="183"/>
      <c r="BY922" s="183"/>
      <c r="BZ922" s="183"/>
      <c r="CA922" s="183"/>
      <c r="CB922" s="183"/>
      <c r="CC922" s="183"/>
      <c r="CD922" s="183"/>
      <c r="CE922" s="183"/>
      <c r="CF922" s="183"/>
      <c r="CG922" s="183"/>
      <c r="CH922" s="183"/>
      <c r="CI922" s="183"/>
      <c r="CJ922" s="183"/>
      <c r="CK922" s="183"/>
      <c r="CL922" s="183"/>
      <c r="CM922" s="183"/>
      <c r="CN922" s="183"/>
      <c r="CO922" s="183"/>
      <c r="CP922" s="183"/>
      <c r="CQ922" s="183"/>
      <c r="CR922" s="183"/>
      <c r="CS922" s="183"/>
      <c r="CT922" s="183"/>
      <c r="CU922" s="183"/>
      <c r="CV922" s="183"/>
      <c r="CW922" s="183"/>
      <c r="CX922" s="183"/>
      <c r="CY922" s="183"/>
      <c r="CZ922" s="183"/>
      <c r="DA922" s="183"/>
      <c r="DB922" s="183"/>
      <c r="DC922" s="183"/>
      <c r="DD922" s="183"/>
      <c r="DE922" s="183"/>
      <c r="DF922" s="183"/>
      <c r="DG922" s="183"/>
      <c r="DH922" s="183"/>
      <c r="DI922" s="183"/>
      <c r="DJ922" s="183"/>
      <c r="DK922" s="183"/>
      <c r="DL922" s="183"/>
      <c r="DM922" s="183"/>
      <c r="DN922" s="183"/>
      <c r="DO922" s="183"/>
      <c r="DP922" s="183"/>
      <c r="DQ922" s="183"/>
      <c r="DR922" s="183"/>
      <c r="DS922" s="183"/>
      <c r="DT922" s="183"/>
      <c r="DU922" s="183"/>
      <c r="DV922" s="183"/>
      <c r="DW922" s="183"/>
      <c r="DX922" s="183"/>
      <c r="DY922" s="183"/>
      <c r="DZ922" s="183"/>
      <c r="EA922" s="183"/>
      <c r="EB922" s="183"/>
      <c r="EC922" s="183"/>
      <c r="ED922" s="183"/>
      <c r="EE922" s="183"/>
      <c r="EF922" s="183"/>
      <c r="EG922" s="183"/>
      <c r="EH922" s="183"/>
      <c r="EI922" s="183"/>
      <c r="EJ922" s="183"/>
      <c r="EK922" s="183"/>
      <c r="EL922" s="183"/>
      <c r="EM922" s="183"/>
      <c r="EN922" s="183"/>
      <c r="EO922" s="183"/>
      <c r="EP922" s="183"/>
      <c r="EQ922" s="183"/>
      <c r="ER922" s="183"/>
      <c r="ES922" s="183"/>
      <c r="ET922" s="183"/>
      <c r="EU922" s="183"/>
      <c r="EV922" s="183"/>
      <c r="EW922" s="183"/>
      <c r="EX922" s="183"/>
      <c r="EY922" s="183"/>
      <c r="EZ922" s="183"/>
      <c r="FA922" s="183"/>
      <c r="FB922" s="183"/>
      <c r="FC922" s="183"/>
      <c r="FD922" s="183"/>
      <c r="FE922" s="183"/>
      <c r="FF922" s="183"/>
      <c r="FG922" s="183"/>
      <c r="FH922" s="183"/>
      <c r="FI922" s="183"/>
      <c r="FJ922" s="183"/>
      <c r="FK922" s="183"/>
      <c r="FL922" s="183"/>
      <c r="FM922" s="183"/>
      <c r="FN922" s="183"/>
      <c r="FO922" s="183"/>
      <c r="FP922" s="183"/>
      <c r="FQ922" s="183"/>
      <c r="FR922" s="183"/>
      <c r="FS922" s="183"/>
      <c r="FT922" s="183"/>
      <c r="FU922" s="183"/>
      <c r="FV922" s="183"/>
      <c r="FW922" s="183"/>
      <c r="FX922" s="183"/>
      <c r="FY922" s="183"/>
      <c r="FZ922" s="183"/>
      <c r="GA922" s="183"/>
      <c r="GB922" s="183"/>
      <c r="GC922" s="183"/>
      <c r="GD922" s="183"/>
      <c r="GE922" s="183"/>
      <c r="GF922" s="183"/>
      <c r="GG922" s="183"/>
      <c r="GH922" s="183"/>
      <c r="GI922" s="183"/>
      <c r="GJ922" s="183"/>
      <c r="GK922" s="183"/>
      <c r="GL922" s="183"/>
      <c r="GM922" s="183"/>
      <c r="GN922" s="183"/>
      <c r="GO922" s="183"/>
      <c r="GP922" s="183"/>
      <c r="GQ922" s="183"/>
      <c r="GR922" s="183"/>
      <c r="GS922" s="183"/>
      <c r="GT922" s="183"/>
      <c r="GU922" s="183"/>
      <c r="GV922" s="183"/>
      <c r="GW922" s="183"/>
      <c r="GX922" s="183"/>
      <c r="GY922" s="183"/>
      <c r="GZ922" s="183"/>
      <c r="HA922" s="183"/>
      <c r="HB922" s="183"/>
      <c r="HC922" s="183"/>
      <c r="HD922" s="183"/>
      <c r="HE922" s="183"/>
      <c r="HF922" s="183"/>
      <c r="HG922" s="183"/>
      <c r="HH922" s="183"/>
      <c r="HI922" s="183"/>
      <c r="HJ922" s="183"/>
      <c r="HK922" s="183"/>
      <c r="HL922" s="183"/>
      <c r="HM922" s="183"/>
      <c r="HN922" s="183"/>
      <c r="HO922" s="183"/>
      <c r="HP922" s="183"/>
      <c r="HQ922" s="183"/>
      <c r="HR922" s="183"/>
      <c r="HS922" s="183"/>
      <c r="HT922" s="183"/>
      <c r="HU922" s="183"/>
      <c r="HV922" s="183"/>
      <c r="HW922" s="183"/>
      <c r="HX922" s="183"/>
      <c r="HY922" s="183"/>
      <c r="HZ922" s="183"/>
      <c r="IA922" s="183"/>
      <c r="IB922" s="183"/>
      <c r="IC922" s="183"/>
      <c r="ID922" s="183"/>
      <c r="IE922" s="183"/>
      <c r="IF922" s="183"/>
      <c r="IG922" s="183"/>
      <c r="IH922" s="183"/>
      <c r="II922" s="183"/>
      <c r="IJ922" s="183"/>
      <c r="IK922" s="183"/>
      <c r="IL922" s="183"/>
      <c r="IM922" s="183"/>
      <c r="IN922" s="183"/>
      <c r="IO922" s="183"/>
      <c r="IP922" s="183"/>
      <c r="IQ922" s="183"/>
      <c r="IR922" s="183"/>
      <c r="IS922" s="183"/>
      <c r="IT922" s="183"/>
      <c r="IU922" s="183"/>
      <c r="IV922" s="183"/>
      <c r="IW922" s="183"/>
      <c r="IX922" s="183"/>
      <c r="IY922" s="183"/>
      <c r="IZ922" s="183"/>
      <c r="JA922" s="183"/>
      <c r="JB922" s="183"/>
      <c r="JC922" s="183"/>
      <c r="JD922" s="183"/>
      <c r="JE922" s="183"/>
      <c r="JF922" s="183"/>
      <c r="JG922" s="183"/>
      <c r="JH922" s="183"/>
      <c r="JI922" s="183"/>
      <c r="JJ922" s="183"/>
      <c r="JK922" s="183"/>
      <c r="JL922" s="183"/>
      <c r="JM922" s="183"/>
      <c r="JN922" s="183"/>
      <c r="JO922" s="183"/>
      <c r="JP922" s="183"/>
      <c r="JQ922" s="183"/>
      <c r="JR922" s="183"/>
      <c r="JS922" s="183"/>
      <c r="JT922" s="183"/>
      <c r="JU922" s="183"/>
      <c r="JV922" s="183"/>
      <c r="JW922" s="183"/>
      <c r="JX922" s="183"/>
      <c r="JY922" s="183"/>
      <c r="JZ922" s="183"/>
      <c r="KA922" s="183"/>
      <c r="KB922" s="183"/>
      <c r="KC922" s="183"/>
      <c r="KD922" s="183"/>
      <c r="KE922" s="183"/>
      <c r="KF922" s="183"/>
      <c r="KG922" s="183"/>
      <c r="KH922" s="183"/>
      <c r="KI922" s="183"/>
      <c r="KJ922" s="183"/>
      <c r="KK922" s="183"/>
      <c r="KL922" s="183"/>
      <c r="KM922" s="183"/>
      <c r="KN922" s="183"/>
      <c r="KO922" s="183"/>
      <c r="KP922" s="183"/>
      <c r="KQ922" s="183"/>
      <c r="KR922" s="183"/>
      <c r="KS922" s="183"/>
      <c r="KT922" s="183"/>
    </row>
    <row r="923" spans="1:306">
      <c r="A923" s="663">
        <v>2831</v>
      </c>
      <c r="B923" s="626" t="s">
        <v>386</v>
      </c>
      <c r="C923" s="620"/>
      <c r="D923" s="620"/>
      <c r="E923" s="620"/>
      <c r="F923" s="620"/>
      <c r="G923" s="611">
        <f t="shared" si="41"/>
        <v>0</v>
      </c>
      <c r="H923" s="183"/>
      <c r="K923" s="183"/>
      <c r="L923" s="183"/>
      <c r="M923" s="183"/>
      <c r="N923" s="183"/>
      <c r="O923" s="183"/>
      <c r="P923" s="183"/>
      <c r="Q923" s="183"/>
      <c r="R923" s="183"/>
      <c r="S923" s="183"/>
      <c r="T923" s="183"/>
      <c r="U923" s="183"/>
      <c r="V923" s="183"/>
      <c r="W923" s="183"/>
      <c r="X923" s="183"/>
      <c r="Y923" s="183"/>
      <c r="Z923" s="183"/>
      <c r="AA923" s="183"/>
      <c r="AB923" s="183"/>
      <c r="AC923" s="183"/>
      <c r="AD923" s="183"/>
      <c r="AE923" s="183"/>
      <c r="AF923" s="183"/>
      <c r="AG923" s="183"/>
      <c r="AH923" s="183"/>
      <c r="AI923" s="183"/>
      <c r="AJ923" s="183"/>
      <c r="AK923" s="183"/>
      <c r="AL923" s="183"/>
      <c r="AM923" s="183"/>
      <c r="AN923" s="183"/>
      <c r="AO923" s="183"/>
      <c r="AP923" s="183"/>
      <c r="AQ923" s="183"/>
      <c r="AR923" s="183"/>
      <c r="AS923" s="183"/>
      <c r="AT923" s="183"/>
      <c r="AU923" s="183"/>
      <c r="AV923" s="183"/>
      <c r="AW923" s="183"/>
      <c r="AX923" s="183"/>
      <c r="AY923" s="183"/>
      <c r="AZ923" s="183"/>
      <c r="BA923" s="183"/>
      <c r="BB923" s="183"/>
      <c r="BC923" s="183"/>
      <c r="BD923" s="183"/>
      <c r="BE923" s="183"/>
      <c r="BF923" s="183"/>
      <c r="BG923" s="183"/>
      <c r="BH923" s="183"/>
      <c r="BI923" s="183"/>
      <c r="BJ923" s="183"/>
      <c r="BK923" s="183"/>
      <c r="BL923" s="183"/>
      <c r="BM923" s="183"/>
      <c r="BN923" s="183"/>
      <c r="BO923" s="183"/>
      <c r="BP923" s="183"/>
      <c r="BQ923" s="183"/>
      <c r="BR923" s="183"/>
      <c r="BS923" s="183"/>
      <c r="BT923" s="183"/>
      <c r="BU923" s="183"/>
      <c r="BV923" s="183"/>
      <c r="BW923" s="183"/>
      <c r="BX923" s="183"/>
      <c r="BY923" s="183"/>
      <c r="BZ923" s="183"/>
      <c r="CA923" s="183"/>
      <c r="CB923" s="183"/>
      <c r="CC923" s="183"/>
      <c r="CD923" s="183"/>
      <c r="CE923" s="183"/>
      <c r="CF923" s="183"/>
      <c r="CG923" s="183"/>
      <c r="CH923" s="183"/>
      <c r="CI923" s="183"/>
      <c r="CJ923" s="183"/>
      <c r="CK923" s="183"/>
      <c r="CL923" s="183"/>
      <c r="CM923" s="183"/>
      <c r="CN923" s="183"/>
      <c r="CO923" s="183"/>
      <c r="CP923" s="183"/>
      <c r="CQ923" s="183"/>
      <c r="CR923" s="183"/>
      <c r="CS923" s="183"/>
      <c r="CT923" s="183"/>
      <c r="CU923" s="183"/>
      <c r="CV923" s="183"/>
      <c r="CW923" s="183"/>
      <c r="CX923" s="183"/>
      <c r="CY923" s="183"/>
      <c r="CZ923" s="183"/>
      <c r="DA923" s="183"/>
      <c r="DB923" s="183"/>
      <c r="DC923" s="183"/>
      <c r="DD923" s="183"/>
      <c r="DE923" s="183"/>
      <c r="DF923" s="183"/>
      <c r="DG923" s="183"/>
      <c r="DH923" s="183"/>
      <c r="DI923" s="183"/>
      <c r="DJ923" s="183"/>
      <c r="DK923" s="183"/>
      <c r="DL923" s="183"/>
      <c r="DM923" s="183"/>
      <c r="DN923" s="183"/>
      <c r="DO923" s="183"/>
      <c r="DP923" s="183"/>
      <c r="DQ923" s="183"/>
      <c r="DR923" s="183"/>
      <c r="DS923" s="183"/>
      <c r="DT923" s="183"/>
      <c r="DU923" s="183"/>
      <c r="DV923" s="183"/>
      <c r="DW923" s="183"/>
      <c r="DX923" s="183"/>
      <c r="DY923" s="183"/>
      <c r="DZ923" s="183"/>
      <c r="EA923" s="183"/>
      <c r="EB923" s="183"/>
      <c r="EC923" s="183"/>
      <c r="ED923" s="183"/>
      <c r="EE923" s="183"/>
      <c r="EF923" s="183"/>
      <c r="EG923" s="183"/>
      <c r="EH923" s="183"/>
      <c r="EI923" s="183"/>
      <c r="EJ923" s="183"/>
      <c r="EK923" s="183"/>
      <c r="EL923" s="183"/>
      <c r="EM923" s="183"/>
      <c r="EN923" s="183"/>
      <c r="EO923" s="183"/>
      <c r="EP923" s="183"/>
      <c r="EQ923" s="183"/>
      <c r="ER923" s="183"/>
      <c r="ES923" s="183"/>
      <c r="ET923" s="183"/>
      <c r="EU923" s="183"/>
      <c r="EV923" s="183"/>
      <c r="EW923" s="183"/>
      <c r="EX923" s="183"/>
      <c r="EY923" s="183"/>
      <c r="EZ923" s="183"/>
      <c r="FA923" s="183"/>
      <c r="FB923" s="183"/>
      <c r="FC923" s="183"/>
      <c r="FD923" s="183"/>
      <c r="FE923" s="183"/>
      <c r="FF923" s="183"/>
      <c r="FG923" s="183"/>
      <c r="FH923" s="183"/>
      <c r="FI923" s="183"/>
      <c r="FJ923" s="183"/>
      <c r="FK923" s="183"/>
      <c r="FL923" s="183"/>
      <c r="FM923" s="183"/>
      <c r="FN923" s="183"/>
      <c r="FO923" s="183"/>
      <c r="FP923" s="183"/>
      <c r="FQ923" s="183"/>
      <c r="FR923" s="183"/>
      <c r="FS923" s="183"/>
      <c r="FT923" s="183"/>
      <c r="FU923" s="183"/>
      <c r="FV923" s="183"/>
      <c r="FW923" s="183"/>
      <c r="FX923" s="183"/>
      <c r="FY923" s="183"/>
      <c r="FZ923" s="183"/>
      <c r="GA923" s="183"/>
      <c r="GB923" s="183"/>
      <c r="GC923" s="183"/>
      <c r="GD923" s="183"/>
      <c r="GE923" s="183"/>
      <c r="GF923" s="183"/>
      <c r="GG923" s="183"/>
      <c r="GH923" s="183"/>
      <c r="GI923" s="183"/>
      <c r="GJ923" s="183"/>
      <c r="GK923" s="183"/>
      <c r="GL923" s="183"/>
      <c r="GM923" s="183"/>
      <c r="GN923" s="183"/>
      <c r="GO923" s="183"/>
      <c r="GP923" s="183"/>
      <c r="GQ923" s="183"/>
      <c r="GR923" s="183"/>
      <c r="GS923" s="183"/>
      <c r="GT923" s="183"/>
      <c r="GU923" s="183"/>
      <c r="GV923" s="183"/>
      <c r="GW923" s="183"/>
      <c r="GX923" s="183"/>
      <c r="GY923" s="183"/>
      <c r="GZ923" s="183"/>
      <c r="HA923" s="183"/>
      <c r="HB923" s="183"/>
      <c r="HC923" s="183"/>
      <c r="HD923" s="183"/>
      <c r="HE923" s="183"/>
      <c r="HF923" s="183"/>
      <c r="HG923" s="183"/>
      <c r="HH923" s="183"/>
      <c r="HI923" s="183"/>
      <c r="HJ923" s="183"/>
      <c r="HK923" s="183"/>
      <c r="HL923" s="183"/>
      <c r="HM923" s="183"/>
      <c r="HN923" s="183"/>
      <c r="HO923" s="183"/>
      <c r="HP923" s="183"/>
      <c r="HQ923" s="183"/>
      <c r="HR923" s="183"/>
      <c r="HS923" s="183"/>
      <c r="HT923" s="183"/>
      <c r="HU923" s="183"/>
      <c r="HV923" s="183"/>
      <c r="HW923" s="183"/>
      <c r="HX923" s="183"/>
      <c r="HY923" s="183"/>
      <c r="HZ923" s="183"/>
      <c r="IA923" s="183"/>
      <c r="IB923" s="183"/>
      <c r="IC923" s="183"/>
      <c r="ID923" s="183"/>
      <c r="IE923" s="183"/>
      <c r="IF923" s="183"/>
      <c r="IG923" s="183"/>
      <c r="IH923" s="183"/>
      <c r="II923" s="183"/>
      <c r="IJ923" s="183"/>
      <c r="IK923" s="183"/>
      <c r="IL923" s="183"/>
      <c r="IM923" s="183"/>
      <c r="IN923" s="183"/>
      <c r="IO923" s="183"/>
      <c r="IP923" s="183"/>
      <c r="IQ923" s="183"/>
      <c r="IR923" s="183"/>
      <c r="IS923" s="183"/>
      <c r="IT923" s="183"/>
      <c r="IU923" s="183"/>
      <c r="IV923" s="183"/>
      <c r="IW923" s="183"/>
      <c r="IX923" s="183"/>
      <c r="IY923" s="183"/>
      <c r="IZ923" s="183"/>
      <c r="JA923" s="183"/>
      <c r="JB923" s="183"/>
      <c r="JC923" s="183"/>
      <c r="JD923" s="183"/>
      <c r="JE923" s="183"/>
      <c r="JF923" s="183"/>
      <c r="JG923" s="183"/>
      <c r="JH923" s="183"/>
      <c r="JI923" s="183"/>
      <c r="JJ923" s="183"/>
      <c r="JK923" s="183"/>
      <c r="JL923" s="183"/>
      <c r="JM923" s="183"/>
      <c r="JN923" s="183"/>
      <c r="JO923" s="183"/>
      <c r="JP923" s="183"/>
      <c r="JQ923" s="183"/>
      <c r="JR923" s="183"/>
      <c r="JS923" s="183"/>
      <c r="JT923" s="183"/>
      <c r="JU923" s="183"/>
      <c r="JV923" s="183"/>
      <c r="JW923" s="183"/>
      <c r="JX923" s="183"/>
      <c r="JY923" s="183"/>
      <c r="JZ923" s="183"/>
      <c r="KA923" s="183"/>
      <c r="KB923" s="183"/>
      <c r="KC923" s="183"/>
      <c r="KD923" s="183"/>
      <c r="KE923" s="183"/>
      <c r="KF923" s="183"/>
      <c r="KG923" s="183"/>
      <c r="KH923" s="183"/>
      <c r="KI923" s="183"/>
      <c r="KJ923" s="183"/>
      <c r="KK923" s="183"/>
      <c r="KL923" s="183"/>
      <c r="KM923" s="183"/>
      <c r="KN923" s="183"/>
      <c r="KO923" s="183"/>
      <c r="KP923" s="183"/>
      <c r="KQ923" s="183"/>
      <c r="KR923" s="183"/>
      <c r="KS923" s="183"/>
      <c r="KT923" s="183"/>
    </row>
    <row r="924" spans="1:306">
      <c r="A924" s="663">
        <v>2832</v>
      </c>
      <c r="B924" s="626" t="s">
        <v>387</v>
      </c>
      <c r="C924" s="620"/>
      <c r="D924" s="620"/>
      <c r="E924" s="620"/>
      <c r="F924" s="620"/>
      <c r="G924" s="611">
        <f t="shared" si="41"/>
        <v>0</v>
      </c>
      <c r="H924" s="183"/>
      <c r="K924" s="183"/>
      <c r="L924" s="183"/>
      <c r="M924" s="183"/>
      <c r="N924" s="183"/>
      <c r="O924" s="183"/>
      <c r="P924" s="183"/>
      <c r="Q924" s="183"/>
      <c r="R924" s="183"/>
      <c r="S924" s="183"/>
      <c r="T924" s="183"/>
      <c r="U924" s="183"/>
      <c r="V924" s="183"/>
      <c r="W924" s="183"/>
      <c r="X924" s="183"/>
      <c r="Y924" s="183"/>
      <c r="Z924" s="183"/>
      <c r="AA924" s="183"/>
      <c r="AB924" s="183"/>
      <c r="AC924" s="183"/>
      <c r="AD924" s="183"/>
      <c r="AE924" s="183"/>
      <c r="AF924" s="183"/>
      <c r="AG924" s="183"/>
      <c r="AH924" s="183"/>
      <c r="AI924" s="183"/>
      <c r="AJ924" s="183"/>
      <c r="AK924" s="183"/>
      <c r="AL924" s="183"/>
      <c r="AM924" s="183"/>
      <c r="AN924" s="183"/>
      <c r="AO924" s="183"/>
      <c r="AP924" s="183"/>
      <c r="AQ924" s="183"/>
      <c r="AR924" s="183"/>
      <c r="AS924" s="183"/>
      <c r="AT924" s="183"/>
      <c r="AU924" s="183"/>
      <c r="AV924" s="183"/>
      <c r="AW924" s="183"/>
      <c r="AX924" s="183"/>
      <c r="AY924" s="183"/>
      <c r="AZ924" s="183"/>
      <c r="BA924" s="183"/>
      <c r="BB924" s="183"/>
      <c r="BC924" s="183"/>
      <c r="BD924" s="183"/>
      <c r="BE924" s="183"/>
      <c r="BF924" s="183"/>
      <c r="BG924" s="183"/>
      <c r="BH924" s="183"/>
      <c r="BI924" s="183"/>
      <c r="BJ924" s="183"/>
      <c r="BK924" s="183"/>
      <c r="BL924" s="183"/>
      <c r="BM924" s="183"/>
      <c r="BN924" s="183"/>
      <c r="BO924" s="183"/>
      <c r="BP924" s="183"/>
      <c r="BQ924" s="183"/>
      <c r="BR924" s="183"/>
      <c r="BS924" s="183"/>
      <c r="BT924" s="183"/>
      <c r="BU924" s="183"/>
      <c r="BV924" s="183"/>
      <c r="BW924" s="183"/>
      <c r="BX924" s="183"/>
      <c r="BY924" s="183"/>
      <c r="BZ924" s="183"/>
      <c r="CA924" s="183"/>
      <c r="CB924" s="183"/>
      <c r="CC924" s="183"/>
      <c r="CD924" s="183"/>
      <c r="CE924" s="183"/>
      <c r="CF924" s="183"/>
      <c r="CG924" s="183"/>
      <c r="CH924" s="183"/>
      <c r="CI924" s="183"/>
      <c r="CJ924" s="183"/>
      <c r="CK924" s="183"/>
      <c r="CL924" s="183"/>
      <c r="CM924" s="183"/>
      <c r="CN924" s="183"/>
      <c r="CO924" s="183"/>
      <c r="CP924" s="183"/>
      <c r="CQ924" s="183"/>
      <c r="CR924" s="183"/>
      <c r="CS924" s="183"/>
      <c r="CT924" s="183"/>
      <c r="CU924" s="183"/>
      <c r="CV924" s="183"/>
      <c r="CW924" s="183"/>
      <c r="CX924" s="183"/>
      <c r="CY924" s="183"/>
      <c r="CZ924" s="183"/>
      <c r="DA924" s="183"/>
      <c r="DB924" s="183"/>
      <c r="DC924" s="183"/>
      <c r="DD924" s="183"/>
      <c r="DE924" s="183"/>
      <c r="DF924" s="183"/>
      <c r="DG924" s="183"/>
      <c r="DH924" s="183"/>
      <c r="DI924" s="183"/>
      <c r="DJ924" s="183"/>
      <c r="DK924" s="183"/>
      <c r="DL924" s="183"/>
      <c r="DM924" s="183"/>
      <c r="DN924" s="183"/>
      <c r="DO924" s="183"/>
      <c r="DP924" s="183"/>
      <c r="DQ924" s="183"/>
      <c r="DR924" s="183"/>
      <c r="DS924" s="183"/>
      <c r="DT924" s="183"/>
      <c r="DU924" s="183"/>
      <c r="DV924" s="183"/>
      <c r="DW924" s="183"/>
      <c r="DX924" s="183"/>
      <c r="DY924" s="183"/>
      <c r="DZ924" s="183"/>
      <c r="EA924" s="183"/>
      <c r="EB924" s="183"/>
      <c r="EC924" s="183"/>
      <c r="ED924" s="183"/>
      <c r="EE924" s="183"/>
      <c r="EF924" s="183"/>
      <c r="EG924" s="183"/>
      <c r="EH924" s="183"/>
      <c r="EI924" s="183"/>
      <c r="EJ924" s="183"/>
      <c r="EK924" s="183"/>
      <c r="EL924" s="183"/>
      <c r="EM924" s="183"/>
      <c r="EN924" s="183"/>
      <c r="EO924" s="183"/>
      <c r="EP924" s="183"/>
      <c r="EQ924" s="183"/>
      <c r="ER924" s="183"/>
      <c r="ES924" s="183"/>
      <c r="ET924" s="183"/>
      <c r="EU924" s="183"/>
      <c r="EV924" s="183"/>
      <c r="EW924" s="183"/>
      <c r="EX924" s="183"/>
      <c r="EY924" s="183"/>
      <c r="EZ924" s="183"/>
      <c r="FA924" s="183"/>
      <c r="FB924" s="183"/>
      <c r="FC924" s="183"/>
      <c r="FD924" s="183"/>
      <c r="FE924" s="183"/>
      <c r="FF924" s="183"/>
      <c r="FG924" s="183"/>
      <c r="FH924" s="183"/>
      <c r="FI924" s="183"/>
      <c r="FJ924" s="183"/>
      <c r="FK924" s="183"/>
      <c r="FL924" s="183"/>
      <c r="FM924" s="183"/>
      <c r="FN924" s="183"/>
      <c r="FO924" s="183"/>
      <c r="FP924" s="183"/>
      <c r="FQ924" s="183"/>
      <c r="FR924" s="183"/>
      <c r="FS924" s="183"/>
      <c r="FT924" s="183"/>
      <c r="FU924" s="183"/>
      <c r="FV924" s="183"/>
      <c r="FW924" s="183"/>
      <c r="FX924" s="183"/>
      <c r="FY924" s="183"/>
      <c r="FZ924" s="183"/>
      <c r="GA924" s="183"/>
      <c r="GB924" s="183"/>
      <c r="GC924" s="183"/>
      <c r="GD924" s="183"/>
      <c r="GE924" s="183"/>
      <c r="GF924" s="183"/>
      <c r="GG924" s="183"/>
      <c r="GH924" s="183"/>
      <c r="GI924" s="183"/>
      <c r="GJ924" s="183"/>
      <c r="GK924" s="183"/>
      <c r="GL924" s="183"/>
      <c r="GM924" s="183"/>
      <c r="GN924" s="183"/>
      <c r="GO924" s="183"/>
      <c r="GP924" s="183"/>
      <c r="GQ924" s="183"/>
      <c r="GR924" s="183"/>
      <c r="GS924" s="183"/>
      <c r="GT924" s="183"/>
      <c r="GU924" s="183"/>
      <c r="GV924" s="183"/>
      <c r="GW924" s="183"/>
      <c r="GX924" s="183"/>
      <c r="GY924" s="183"/>
      <c r="GZ924" s="183"/>
      <c r="HA924" s="183"/>
      <c r="HB924" s="183"/>
      <c r="HC924" s="183"/>
      <c r="HD924" s="183"/>
      <c r="HE924" s="183"/>
      <c r="HF924" s="183"/>
      <c r="HG924" s="183"/>
      <c r="HH924" s="183"/>
      <c r="HI924" s="183"/>
      <c r="HJ924" s="183"/>
      <c r="HK924" s="183"/>
      <c r="HL924" s="183"/>
      <c r="HM924" s="183"/>
      <c r="HN924" s="183"/>
      <c r="HO924" s="183"/>
      <c r="HP924" s="183"/>
      <c r="HQ924" s="183"/>
      <c r="HR924" s="183"/>
      <c r="HS924" s="183"/>
      <c r="HT924" s="183"/>
      <c r="HU924" s="183"/>
      <c r="HV924" s="183"/>
      <c r="HW924" s="183"/>
      <c r="HX924" s="183"/>
      <c r="HY924" s="183"/>
      <c r="HZ924" s="183"/>
      <c r="IA924" s="183"/>
      <c r="IB924" s="183"/>
      <c r="IC924" s="183"/>
      <c r="ID924" s="183"/>
      <c r="IE924" s="183"/>
      <c r="IF924" s="183"/>
      <c r="IG924" s="183"/>
      <c r="IH924" s="183"/>
      <c r="II924" s="183"/>
      <c r="IJ924" s="183"/>
      <c r="IK924" s="183"/>
      <c r="IL924" s="183"/>
      <c r="IM924" s="183"/>
      <c r="IN924" s="183"/>
      <c r="IO924" s="183"/>
      <c r="IP924" s="183"/>
      <c r="IQ924" s="183"/>
      <c r="IR924" s="183"/>
      <c r="IS924" s="183"/>
      <c r="IT924" s="183"/>
      <c r="IU924" s="183"/>
      <c r="IV924" s="183"/>
      <c r="IW924" s="183"/>
      <c r="IX924" s="183"/>
      <c r="IY924" s="183"/>
      <c r="IZ924" s="183"/>
      <c r="JA924" s="183"/>
      <c r="JB924" s="183"/>
      <c r="JC924" s="183"/>
      <c r="JD924" s="183"/>
      <c r="JE924" s="183"/>
      <c r="JF924" s="183"/>
      <c r="JG924" s="183"/>
      <c r="JH924" s="183"/>
      <c r="JI924" s="183"/>
      <c r="JJ924" s="183"/>
      <c r="JK924" s="183"/>
      <c r="JL924" s="183"/>
      <c r="JM924" s="183"/>
      <c r="JN924" s="183"/>
      <c r="JO924" s="183"/>
      <c r="JP924" s="183"/>
      <c r="JQ924" s="183"/>
      <c r="JR924" s="183"/>
      <c r="JS924" s="183"/>
      <c r="JT924" s="183"/>
      <c r="JU924" s="183"/>
      <c r="JV924" s="183"/>
      <c r="JW924" s="183"/>
      <c r="JX924" s="183"/>
      <c r="JY924" s="183"/>
      <c r="JZ924" s="183"/>
      <c r="KA924" s="183"/>
      <c r="KB924" s="183"/>
      <c r="KC924" s="183"/>
      <c r="KD924" s="183"/>
      <c r="KE924" s="183"/>
      <c r="KF924" s="183"/>
      <c r="KG924" s="183"/>
      <c r="KH924" s="183"/>
      <c r="KI924" s="183"/>
      <c r="KJ924" s="183"/>
      <c r="KK924" s="183"/>
      <c r="KL924" s="183"/>
      <c r="KM924" s="183"/>
      <c r="KN924" s="183"/>
      <c r="KO924" s="183"/>
      <c r="KP924" s="183"/>
      <c r="KQ924" s="183"/>
      <c r="KR924" s="183"/>
      <c r="KS924" s="183"/>
      <c r="KT924" s="183"/>
    </row>
    <row r="925" spans="1:306">
      <c r="A925" s="663">
        <v>2833</v>
      </c>
      <c r="B925" s="626" t="s">
        <v>388</v>
      </c>
      <c r="C925" s="620"/>
      <c r="D925" s="620"/>
      <c r="E925" s="620"/>
      <c r="F925" s="620"/>
      <c r="G925" s="611">
        <f t="shared" si="41"/>
        <v>0</v>
      </c>
      <c r="H925" s="183"/>
      <c r="K925" s="183"/>
      <c r="L925" s="183"/>
      <c r="M925" s="183"/>
      <c r="N925" s="183"/>
      <c r="O925" s="183"/>
      <c r="P925" s="183"/>
      <c r="Q925" s="183"/>
      <c r="R925" s="183"/>
      <c r="S925" s="183"/>
      <c r="T925" s="183"/>
      <c r="U925" s="183"/>
      <c r="V925" s="183"/>
      <c r="W925" s="183"/>
      <c r="X925" s="183"/>
      <c r="Y925" s="183"/>
      <c r="Z925" s="183"/>
      <c r="AA925" s="183"/>
      <c r="AB925" s="183"/>
      <c r="AC925" s="183"/>
      <c r="AD925" s="183"/>
      <c r="AE925" s="183"/>
      <c r="AF925" s="183"/>
      <c r="AG925" s="183"/>
      <c r="AH925" s="183"/>
      <c r="AI925" s="183"/>
      <c r="AJ925" s="183"/>
      <c r="AK925" s="183"/>
      <c r="AL925" s="183"/>
      <c r="AM925" s="183"/>
      <c r="AN925" s="183"/>
      <c r="AO925" s="183"/>
      <c r="AP925" s="183"/>
      <c r="AQ925" s="183"/>
      <c r="AR925" s="183"/>
      <c r="AS925" s="183"/>
      <c r="AT925" s="183"/>
      <c r="AU925" s="183"/>
      <c r="AV925" s="183"/>
      <c r="AW925" s="183"/>
      <c r="AX925" s="183"/>
      <c r="AY925" s="183"/>
      <c r="AZ925" s="183"/>
      <c r="BA925" s="183"/>
      <c r="BB925" s="183"/>
      <c r="BC925" s="183"/>
      <c r="BD925" s="183"/>
      <c r="BE925" s="183"/>
      <c r="BF925" s="183"/>
      <c r="BG925" s="183"/>
      <c r="BH925" s="183"/>
      <c r="BI925" s="183"/>
      <c r="BJ925" s="183"/>
      <c r="BK925" s="183"/>
      <c r="BL925" s="183"/>
      <c r="BM925" s="183"/>
      <c r="BN925" s="183"/>
      <c r="BO925" s="183"/>
      <c r="BP925" s="183"/>
      <c r="BQ925" s="183"/>
      <c r="BR925" s="183"/>
      <c r="BS925" s="183"/>
      <c r="BT925" s="183"/>
      <c r="BU925" s="183"/>
      <c r="BV925" s="183"/>
      <c r="BW925" s="183"/>
      <c r="BX925" s="183"/>
      <c r="BY925" s="183"/>
      <c r="BZ925" s="183"/>
      <c r="CA925" s="183"/>
      <c r="CB925" s="183"/>
      <c r="CC925" s="183"/>
      <c r="CD925" s="183"/>
      <c r="CE925" s="183"/>
      <c r="CF925" s="183"/>
      <c r="CG925" s="183"/>
      <c r="CH925" s="183"/>
      <c r="CI925" s="183"/>
      <c r="CJ925" s="183"/>
      <c r="CK925" s="183"/>
      <c r="CL925" s="183"/>
      <c r="CM925" s="183"/>
      <c r="CN925" s="183"/>
      <c r="CO925" s="183"/>
      <c r="CP925" s="183"/>
      <c r="CQ925" s="183"/>
      <c r="CR925" s="183"/>
      <c r="CS925" s="183"/>
      <c r="CT925" s="183"/>
      <c r="CU925" s="183"/>
      <c r="CV925" s="183"/>
      <c r="CW925" s="183"/>
      <c r="CX925" s="183"/>
      <c r="CY925" s="183"/>
      <c r="CZ925" s="183"/>
      <c r="DA925" s="183"/>
      <c r="DB925" s="183"/>
      <c r="DC925" s="183"/>
      <c r="DD925" s="183"/>
      <c r="DE925" s="183"/>
      <c r="DF925" s="183"/>
      <c r="DG925" s="183"/>
      <c r="DH925" s="183"/>
      <c r="DI925" s="183"/>
      <c r="DJ925" s="183"/>
      <c r="DK925" s="183"/>
      <c r="DL925" s="183"/>
      <c r="DM925" s="183"/>
      <c r="DN925" s="183"/>
      <c r="DO925" s="183"/>
      <c r="DP925" s="183"/>
      <c r="DQ925" s="183"/>
      <c r="DR925" s="183"/>
      <c r="DS925" s="183"/>
      <c r="DT925" s="183"/>
      <c r="DU925" s="183"/>
      <c r="DV925" s="183"/>
      <c r="DW925" s="183"/>
      <c r="DX925" s="183"/>
      <c r="DY925" s="183"/>
      <c r="DZ925" s="183"/>
      <c r="EA925" s="183"/>
      <c r="EB925" s="183"/>
      <c r="EC925" s="183"/>
      <c r="ED925" s="183"/>
      <c r="EE925" s="183"/>
      <c r="EF925" s="183"/>
      <c r="EG925" s="183"/>
      <c r="EH925" s="183"/>
      <c r="EI925" s="183"/>
      <c r="EJ925" s="183"/>
      <c r="EK925" s="183"/>
      <c r="EL925" s="183"/>
      <c r="EM925" s="183"/>
      <c r="EN925" s="183"/>
      <c r="EO925" s="183"/>
      <c r="EP925" s="183"/>
      <c r="EQ925" s="183"/>
      <c r="ER925" s="183"/>
      <c r="ES925" s="183"/>
      <c r="ET925" s="183"/>
      <c r="EU925" s="183"/>
      <c r="EV925" s="183"/>
      <c r="EW925" s="183"/>
      <c r="EX925" s="183"/>
      <c r="EY925" s="183"/>
      <c r="EZ925" s="183"/>
      <c r="FA925" s="183"/>
      <c r="FB925" s="183"/>
      <c r="FC925" s="183"/>
      <c r="FD925" s="183"/>
      <c r="FE925" s="183"/>
      <c r="FF925" s="183"/>
      <c r="FG925" s="183"/>
      <c r="FH925" s="183"/>
      <c r="FI925" s="183"/>
      <c r="FJ925" s="183"/>
      <c r="FK925" s="183"/>
      <c r="FL925" s="183"/>
      <c r="FM925" s="183"/>
      <c r="FN925" s="183"/>
      <c r="FO925" s="183"/>
      <c r="FP925" s="183"/>
      <c r="FQ925" s="183"/>
      <c r="FR925" s="183"/>
      <c r="FS925" s="183"/>
      <c r="FT925" s="183"/>
      <c r="FU925" s="183"/>
      <c r="FV925" s="183"/>
      <c r="FW925" s="183"/>
      <c r="FX925" s="183"/>
      <c r="FY925" s="183"/>
      <c r="FZ925" s="183"/>
      <c r="GA925" s="183"/>
      <c r="GB925" s="183"/>
      <c r="GC925" s="183"/>
      <c r="GD925" s="183"/>
      <c r="GE925" s="183"/>
      <c r="GF925" s="183"/>
      <c r="GG925" s="183"/>
      <c r="GH925" s="183"/>
      <c r="GI925" s="183"/>
      <c r="GJ925" s="183"/>
      <c r="GK925" s="183"/>
      <c r="GL925" s="183"/>
      <c r="GM925" s="183"/>
      <c r="GN925" s="183"/>
      <c r="GO925" s="183"/>
      <c r="GP925" s="183"/>
      <c r="GQ925" s="183"/>
      <c r="GR925" s="183"/>
      <c r="GS925" s="183"/>
      <c r="GT925" s="183"/>
      <c r="GU925" s="183"/>
      <c r="GV925" s="183"/>
      <c r="GW925" s="183"/>
      <c r="GX925" s="183"/>
      <c r="GY925" s="183"/>
      <c r="GZ925" s="183"/>
      <c r="HA925" s="183"/>
      <c r="HB925" s="183"/>
      <c r="HC925" s="183"/>
      <c r="HD925" s="183"/>
      <c r="HE925" s="183"/>
      <c r="HF925" s="183"/>
      <c r="HG925" s="183"/>
      <c r="HH925" s="183"/>
      <c r="HI925" s="183"/>
      <c r="HJ925" s="183"/>
      <c r="HK925" s="183"/>
      <c r="HL925" s="183"/>
      <c r="HM925" s="183"/>
      <c r="HN925" s="183"/>
      <c r="HO925" s="183"/>
      <c r="HP925" s="183"/>
      <c r="HQ925" s="183"/>
      <c r="HR925" s="183"/>
      <c r="HS925" s="183"/>
      <c r="HT925" s="183"/>
      <c r="HU925" s="183"/>
      <c r="HV925" s="183"/>
      <c r="HW925" s="183"/>
      <c r="HX925" s="183"/>
      <c r="HY925" s="183"/>
      <c r="HZ925" s="183"/>
      <c r="IA925" s="183"/>
      <c r="IB925" s="183"/>
      <c r="IC925" s="183"/>
      <c r="ID925" s="183"/>
      <c r="IE925" s="183"/>
      <c r="IF925" s="183"/>
      <c r="IG925" s="183"/>
      <c r="IH925" s="183"/>
      <c r="II925" s="183"/>
      <c r="IJ925" s="183"/>
      <c r="IK925" s="183"/>
      <c r="IL925" s="183"/>
      <c r="IM925" s="183"/>
      <c r="IN925" s="183"/>
      <c r="IO925" s="183"/>
      <c r="IP925" s="183"/>
      <c r="IQ925" s="183"/>
      <c r="IR925" s="183"/>
      <c r="IS925" s="183"/>
      <c r="IT925" s="183"/>
      <c r="IU925" s="183"/>
      <c r="IV925" s="183"/>
      <c r="IW925" s="183"/>
      <c r="IX925" s="183"/>
      <c r="IY925" s="183"/>
      <c r="IZ925" s="183"/>
      <c r="JA925" s="183"/>
      <c r="JB925" s="183"/>
      <c r="JC925" s="183"/>
      <c r="JD925" s="183"/>
      <c r="JE925" s="183"/>
      <c r="JF925" s="183"/>
      <c r="JG925" s="183"/>
      <c r="JH925" s="183"/>
      <c r="JI925" s="183"/>
      <c r="JJ925" s="183"/>
      <c r="JK925" s="183"/>
      <c r="JL925" s="183"/>
      <c r="JM925" s="183"/>
      <c r="JN925" s="183"/>
      <c r="JO925" s="183"/>
      <c r="JP925" s="183"/>
      <c r="JQ925" s="183"/>
      <c r="JR925" s="183"/>
      <c r="JS925" s="183"/>
      <c r="JT925" s="183"/>
      <c r="JU925" s="183"/>
      <c r="JV925" s="183"/>
      <c r="JW925" s="183"/>
      <c r="JX925" s="183"/>
      <c r="JY925" s="183"/>
      <c r="JZ925" s="183"/>
      <c r="KA925" s="183"/>
      <c r="KB925" s="183"/>
      <c r="KC925" s="183"/>
      <c r="KD925" s="183"/>
      <c r="KE925" s="183"/>
      <c r="KF925" s="183"/>
      <c r="KG925" s="183"/>
      <c r="KH925" s="183"/>
      <c r="KI925" s="183"/>
      <c r="KJ925" s="183"/>
      <c r="KK925" s="183"/>
      <c r="KL925" s="183"/>
      <c r="KM925" s="183"/>
      <c r="KN925" s="183"/>
      <c r="KO925" s="183"/>
      <c r="KP925" s="183"/>
      <c r="KQ925" s="183"/>
      <c r="KR925" s="183"/>
      <c r="KS925" s="183"/>
      <c r="KT925" s="183"/>
    </row>
    <row r="926" spans="1:306">
      <c r="A926" s="663">
        <v>2834</v>
      </c>
      <c r="B926" s="626" t="s">
        <v>389</v>
      </c>
      <c r="C926" s="620"/>
      <c r="D926" s="620"/>
      <c r="E926" s="620"/>
      <c r="F926" s="620"/>
      <c r="G926" s="611">
        <f t="shared" si="41"/>
        <v>0</v>
      </c>
      <c r="H926" s="183"/>
      <c r="K926" s="183"/>
      <c r="L926" s="183"/>
      <c r="M926" s="183"/>
      <c r="N926" s="183"/>
      <c r="O926" s="183"/>
      <c r="P926" s="183"/>
      <c r="Q926" s="183"/>
      <c r="R926" s="183"/>
      <c r="S926" s="183"/>
      <c r="T926" s="183"/>
      <c r="U926" s="183"/>
      <c r="V926" s="183"/>
      <c r="W926" s="183"/>
      <c r="X926" s="183"/>
      <c r="Y926" s="183"/>
      <c r="Z926" s="183"/>
      <c r="AA926" s="183"/>
      <c r="AB926" s="183"/>
      <c r="AC926" s="183"/>
      <c r="AD926" s="183"/>
      <c r="AE926" s="183"/>
      <c r="AF926" s="183"/>
      <c r="AG926" s="183"/>
      <c r="AH926" s="183"/>
      <c r="AI926" s="183"/>
      <c r="AJ926" s="183"/>
      <c r="AK926" s="183"/>
      <c r="AL926" s="183"/>
      <c r="AM926" s="183"/>
      <c r="AN926" s="183"/>
      <c r="AO926" s="183"/>
      <c r="AP926" s="183"/>
      <c r="AQ926" s="183"/>
      <c r="AR926" s="183"/>
      <c r="AS926" s="183"/>
      <c r="AT926" s="183"/>
      <c r="AU926" s="183"/>
      <c r="AV926" s="183"/>
      <c r="AW926" s="183"/>
      <c r="AX926" s="183"/>
      <c r="AY926" s="183"/>
      <c r="AZ926" s="183"/>
      <c r="BA926" s="183"/>
      <c r="BB926" s="183"/>
      <c r="BC926" s="183"/>
      <c r="BD926" s="183"/>
      <c r="BE926" s="183"/>
      <c r="BF926" s="183"/>
      <c r="BG926" s="183"/>
      <c r="BH926" s="183"/>
      <c r="BI926" s="183"/>
      <c r="BJ926" s="183"/>
      <c r="BK926" s="183"/>
      <c r="BL926" s="183"/>
      <c r="BM926" s="183"/>
      <c r="BN926" s="183"/>
      <c r="BO926" s="183"/>
      <c r="BP926" s="183"/>
      <c r="BQ926" s="183"/>
      <c r="BR926" s="183"/>
      <c r="BS926" s="183"/>
      <c r="BT926" s="183"/>
      <c r="BU926" s="183"/>
      <c r="BV926" s="183"/>
      <c r="BW926" s="183"/>
      <c r="BX926" s="183"/>
      <c r="BY926" s="183"/>
      <c r="BZ926" s="183"/>
      <c r="CA926" s="183"/>
      <c r="CB926" s="183"/>
      <c r="CC926" s="183"/>
      <c r="CD926" s="183"/>
      <c r="CE926" s="183"/>
      <c r="CF926" s="183"/>
      <c r="CG926" s="183"/>
      <c r="CH926" s="183"/>
      <c r="CI926" s="183"/>
      <c r="CJ926" s="183"/>
      <c r="CK926" s="183"/>
      <c r="CL926" s="183"/>
      <c r="CM926" s="183"/>
      <c r="CN926" s="183"/>
      <c r="CO926" s="183"/>
      <c r="CP926" s="183"/>
      <c r="CQ926" s="183"/>
      <c r="CR926" s="183"/>
      <c r="CS926" s="183"/>
      <c r="CT926" s="183"/>
      <c r="CU926" s="183"/>
      <c r="CV926" s="183"/>
      <c r="CW926" s="183"/>
      <c r="CX926" s="183"/>
      <c r="CY926" s="183"/>
      <c r="CZ926" s="183"/>
      <c r="DA926" s="183"/>
      <c r="DB926" s="183"/>
      <c r="DC926" s="183"/>
      <c r="DD926" s="183"/>
      <c r="DE926" s="183"/>
      <c r="DF926" s="183"/>
      <c r="DG926" s="183"/>
      <c r="DH926" s="183"/>
      <c r="DI926" s="183"/>
      <c r="DJ926" s="183"/>
      <c r="DK926" s="183"/>
      <c r="DL926" s="183"/>
      <c r="DM926" s="183"/>
      <c r="DN926" s="183"/>
      <c r="DO926" s="183"/>
      <c r="DP926" s="183"/>
      <c r="DQ926" s="183"/>
      <c r="DR926" s="183"/>
      <c r="DS926" s="183"/>
      <c r="DT926" s="183"/>
      <c r="DU926" s="183"/>
      <c r="DV926" s="183"/>
      <c r="DW926" s="183"/>
      <c r="DX926" s="183"/>
      <c r="DY926" s="183"/>
      <c r="DZ926" s="183"/>
      <c r="EA926" s="183"/>
      <c r="EB926" s="183"/>
      <c r="EC926" s="183"/>
      <c r="ED926" s="183"/>
      <c r="EE926" s="183"/>
      <c r="EF926" s="183"/>
      <c r="EG926" s="183"/>
      <c r="EH926" s="183"/>
      <c r="EI926" s="183"/>
      <c r="EJ926" s="183"/>
      <c r="EK926" s="183"/>
      <c r="EL926" s="183"/>
      <c r="EM926" s="183"/>
      <c r="EN926" s="183"/>
      <c r="EO926" s="183"/>
      <c r="EP926" s="183"/>
      <c r="EQ926" s="183"/>
      <c r="ER926" s="183"/>
      <c r="ES926" s="183"/>
      <c r="ET926" s="183"/>
      <c r="EU926" s="183"/>
      <c r="EV926" s="183"/>
      <c r="EW926" s="183"/>
      <c r="EX926" s="183"/>
      <c r="EY926" s="183"/>
      <c r="EZ926" s="183"/>
      <c r="FA926" s="183"/>
      <c r="FB926" s="183"/>
      <c r="FC926" s="183"/>
      <c r="FD926" s="183"/>
      <c r="FE926" s="183"/>
      <c r="FF926" s="183"/>
      <c r="FG926" s="183"/>
      <c r="FH926" s="183"/>
      <c r="FI926" s="183"/>
      <c r="FJ926" s="183"/>
      <c r="FK926" s="183"/>
      <c r="FL926" s="183"/>
      <c r="FM926" s="183"/>
      <c r="FN926" s="183"/>
      <c r="FO926" s="183"/>
      <c r="FP926" s="183"/>
      <c r="FQ926" s="183"/>
      <c r="FR926" s="183"/>
      <c r="FS926" s="183"/>
      <c r="FT926" s="183"/>
      <c r="FU926" s="183"/>
      <c r="FV926" s="183"/>
      <c r="FW926" s="183"/>
      <c r="FX926" s="183"/>
      <c r="FY926" s="183"/>
      <c r="FZ926" s="183"/>
      <c r="GA926" s="183"/>
      <c r="GB926" s="183"/>
      <c r="GC926" s="183"/>
      <c r="GD926" s="183"/>
      <c r="GE926" s="183"/>
      <c r="GF926" s="183"/>
      <c r="GG926" s="183"/>
      <c r="GH926" s="183"/>
      <c r="GI926" s="183"/>
      <c r="GJ926" s="183"/>
      <c r="GK926" s="183"/>
      <c r="GL926" s="183"/>
      <c r="GM926" s="183"/>
      <c r="GN926" s="183"/>
      <c r="GO926" s="183"/>
      <c r="GP926" s="183"/>
      <c r="GQ926" s="183"/>
      <c r="GR926" s="183"/>
      <c r="GS926" s="183"/>
      <c r="GT926" s="183"/>
      <c r="GU926" s="183"/>
      <c r="GV926" s="183"/>
      <c r="GW926" s="183"/>
      <c r="GX926" s="183"/>
      <c r="GY926" s="183"/>
      <c r="GZ926" s="183"/>
      <c r="HA926" s="183"/>
      <c r="HB926" s="183"/>
      <c r="HC926" s="183"/>
      <c r="HD926" s="183"/>
      <c r="HE926" s="183"/>
      <c r="HF926" s="183"/>
      <c r="HG926" s="183"/>
      <c r="HH926" s="183"/>
      <c r="HI926" s="183"/>
      <c r="HJ926" s="183"/>
      <c r="HK926" s="183"/>
      <c r="HL926" s="183"/>
      <c r="HM926" s="183"/>
      <c r="HN926" s="183"/>
      <c r="HO926" s="183"/>
      <c r="HP926" s="183"/>
      <c r="HQ926" s="183"/>
      <c r="HR926" s="183"/>
      <c r="HS926" s="183"/>
      <c r="HT926" s="183"/>
      <c r="HU926" s="183"/>
      <c r="HV926" s="183"/>
      <c r="HW926" s="183"/>
      <c r="HX926" s="183"/>
      <c r="HY926" s="183"/>
      <c r="HZ926" s="183"/>
      <c r="IA926" s="183"/>
      <c r="IB926" s="183"/>
      <c r="IC926" s="183"/>
      <c r="ID926" s="183"/>
      <c r="IE926" s="183"/>
      <c r="IF926" s="183"/>
      <c r="IG926" s="183"/>
      <c r="IH926" s="183"/>
      <c r="II926" s="183"/>
      <c r="IJ926" s="183"/>
      <c r="IK926" s="183"/>
      <c r="IL926" s="183"/>
      <c r="IM926" s="183"/>
      <c r="IN926" s="183"/>
      <c r="IO926" s="183"/>
      <c r="IP926" s="183"/>
      <c r="IQ926" s="183"/>
      <c r="IR926" s="183"/>
      <c r="IS926" s="183"/>
      <c r="IT926" s="183"/>
      <c r="IU926" s="183"/>
      <c r="IV926" s="183"/>
      <c r="IW926" s="183"/>
      <c r="IX926" s="183"/>
      <c r="IY926" s="183"/>
      <c r="IZ926" s="183"/>
      <c r="JA926" s="183"/>
      <c r="JB926" s="183"/>
      <c r="JC926" s="183"/>
      <c r="JD926" s="183"/>
      <c r="JE926" s="183"/>
      <c r="JF926" s="183"/>
      <c r="JG926" s="183"/>
      <c r="JH926" s="183"/>
      <c r="JI926" s="183"/>
      <c r="JJ926" s="183"/>
      <c r="JK926" s="183"/>
      <c r="JL926" s="183"/>
      <c r="JM926" s="183"/>
      <c r="JN926" s="183"/>
      <c r="JO926" s="183"/>
      <c r="JP926" s="183"/>
      <c r="JQ926" s="183"/>
      <c r="JR926" s="183"/>
      <c r="JS926" s="183"/>
      <c r="JT926" s="183"/>
      <c r="JU926" s="183"/>
      <c r="JV926" s="183"/>
      <c r="JW926" s="183"/>
      <c r="JX926" s="183"/>
      <c r="JY926" s="183"/>
      <c r="JZ926" s="183"/>
      <c r="KA926" s="183"/>
      <c r="KB926" s="183"/>
      <c r="KC926" s="183"/>
      <c r="KD926" s="183"/>
      <c r="KE926" s="183"/>
      <c r="KF926" s="183"/>
      <c r="KG926" s="183"/>
      <c r="KH926" s="183"/>
      <c r="KI926" s="183"/>
      <c r="KJ926" s="183"/>
      <c r="KK926" s="183"/>
      <c r="KL926" s="183"/>
      <c r="KM926" s="183"/>
      <c r="KN926" s="183"/>
      <c r="KO926" s="183"/>
      <c r="KP926" s="183"/>
      <c r="KQ926" s="183"/>
      <c r="KR926" s="183"/>
      <c r="KS926" s="183"/>
      <c r="KT926" s="183"/>
    </row>
    <row r="927" spans="1:306">
      <c r="A927" s="663">
        <v>2835</v>
      </c>
      <c r="B927" s="626" t="s">
        <v>390</v>
      </c>
      <c r="C927" s="620"/>
      <c r="D927" s="620"/>
      <c r="E927" s="620"/>
      <c r="F927" s="620"/>
      <c r="G927" s="611">
        <f t="shared" si="41"/>
        <v>0</v>
      </c>
      <c r="H927" s="183"/>
      <c r="K927" s="183"/>
      <c r="L927" s="183"/>
      <c r="M927" s="183"/>
      <c r="N927" s="183"/>
      <c r="O927" s="183"/>
      <c r="P927" s="183"/>
      <c r="Q927" s="183"/>
      <c r="R927" s="183"/>
      <c r="S927" s="183"/>
      <c r="T927" s="183"/>
      <c r="U927" s="183"/>
      <c r="V927" s="183"/>
      <c r="W927" s="183"/>
      <c r="X927" s="183"/>
      <c r="Y927" s="183"/>
      <c r="Z927" s="183"/>
      <c r="AA927" s="183"/>
      <c r="AB927" s="183"/>
      <c r="AC927" s="183"/>
      <c r="AD927" s="183"/>
      <c r="AE927" s="183"/>
      <c r="AF927" s="183"/>
      <c r="AG927" s="183"/>
      <c r="AH927" s="183"/>
      <c r="AI927" s="183"/>
      <c r="AJ927" s="183"/>
      <c r="AK927" s="183"/>
      <c r="AL927" s="183"/>
      <c r="AM927" s="183"/>
      <c r="AN927" s="183"/>
      <c r="AO927" s="183"/>
      <c r="AP927" s="183"/>
      <c r="AQ927" s="183"/>
      <c r="AR927" s="183"/>
      <c r="AS927" s="183"/>
      <c r="AT927" s="183"/>
      <c r="AU927" s="183"/>
      <c r="AV927" s="183"/>
      <c r="AW927" s="183"/>
      <c r="AX927" s="183"/>
      <c r="AY927" s="183"/>
      <c r="AZ927" s="183"/>
      <c r="BA927" s="183"/>
      <c r="BB927" s="183"/>
      <c r="BC927" s="183"/>
      <c r="BD927" s="183"/>
      <c r="BE927" s="183"/>
      <c r="BF927" s="183"/>
      <c r="BG927" s="183"/>
      <c r="BH927" s="183"/>
      <c r="BI927" s="183"/>
      <c r="BJ927" s="183"/>
      <c r="BK927" s="183"/>
      <c r="BL927" s="183"/>
      <c r="BM927" s="183"/>
      <c r="BN927" s="183"/>
      <c r="BO927" s="183"/>
      <c r="BP927" s="183"/>
      <c r="BQ927" s="183"/>
      <c r="BR927" s="183"/>
      <c r="BS927" s="183"/>
      <c r="BT927" s="183"/>
      <c r="BU927" s="183"/>
      <c r="BV927" s="183"/>
      <c r="BW927" s="183"/>
      <c r="BX927" s="183"/>
      <c r="BY927" s="183"/>
      <c r="BZ927" s="183"/>
      <c r="CA927" s="183"/>
      <c r="CB927" s="183"/>
      <c r="CC927" s="183"/>
      <c r="CD927" s="183"/>
      <c r="CE927" s="183"/>
      <c r="CF927" s="183"/>
      <c r="CG927" s="183"/>
      <c r="CH927" s="183"/>
      <c r="CI927" s="183"/>
      <c r="CJ927" s="183"/>
      <c r="CK927" s="183"/>
      <c r="CL927" s="183"/>
      <c r="CM927" s="183"/>
      <c r="CN927" s="183"/>
      <c r="CO927" s="183"/>
      <c r="CP927" s="183"/>
      <c r="CQ927" s="183"/>
      <c r="CR927" s="183"/>
      <c r="CS927" s="183"/>
      <c r="CT927" s="183"/>
      <c r="CU927" s="183"/>
      <c r="CV927" s="183"/>
      <c r="CW927" s="183"/>
      <c r="CX927" s="183"/>
      <c r="CY927" s="183"/>
      <c r="CZ927" s="183"/>
      <c r="DA927" s="183"/>
      <c r="DB927" s="183"/>
      <c r="DC927" s="183"/>
      <c r="DD927" s="183"/>
      <c r="DE927" s="183"/>
      <c r="DF927" s="183"/>
      <c r="DG927" s="183"/>
      <c r="DH927" s="183"/>
      <c r="DI927" s="183"/>
      <c r="DJ927" s="183"/>
      <c r="DK927" s="183"/>
      <c r="DL927" s="183"/>
      <c r="DM927" s="183"/>
      <c r="DN927" s="183"/>
      <c r="DO927" s="183"/>
      <c r="DP927" s="183"/>
      <c r="DQ927" s="183"/>
      <c r="DR927" s="183"/>
      <c r="DS927" s="183"/>
      <c r="DT927" s="183"/>
      <c r="DU927" s="183"/>
      <c r="DV927" s="183"/>
      <c r="DW927" s="183"/>
      <c r="DX927" s="183"/>
      <c r="DY927" s="183"/>
      <c r="DZ927" s="183"/>
      <c r="EA927" s="183"/>
      <c r="EB927" s="183"/>
      <c r="EC927" s="183"/>
      <c r="ED927" s="183"/>
      <c r="EE927" s="183"/>
      <c r="EF927" s="183"/>
      <c r="EG927" s="183"/>
      <c r="EH927" s="183"/>
      <c r="EI927" s="183"/>
      <c r="EJ927" s="183"/>
      <c r="EK927" s="183"/>
      <c r="EL927" s="183"/>
      <c r="EM927" s="183"/>
      <c r="EN927" s="183"/>
      <c r="EO927" s="183"/>
      <c r="EP927" s="183"/>
      <c r="EQ927" s="183"/>
      <c r="ER927" s="183"/>
      <c r="ES927" s="183"/>
      <c r="ET927" s="183"/>
      <c r="EU927" s="183"/>
      <c r="EV927" s="183"/>
      <c r="EW927" s="183"/>
      <c r="EX927" s="183"/>
      <c r="EY927" s="183"/>
      <c r="EZ927" s="183"/>
      <c r="FA927" s="183"/>
      <c r="FB927" s="183"/>
      <c r="FC927" s="183"/>
      <c r="FD927" s="183"/>
      <c r="FE927" s="183"/>
      <c r="FF927" s="183"/>
      <c r="FG927" s="183"/>
      <c r="FH927" s="183"/>
      <c r="FI927" s="183"/>
      <c r="FJ927" s="183"/>
      <c r="FK927" s="183"/>
      <c r="FL927" s="183"/>
      <c r="FM927" s="183"/>
      <c r="FN927" s="183"/>
      <c r="FO927" s="183"/>
      <c r="FP927" s="183"/>
      <c r="FQ927" s="183"/>
      <c r="FR927" s="183"/>
      <c r="FS927" s="183"/>
      <c r="FT927" s="183"/>
      <c r="FU927" s="183"/>
      <c r="FV927" s="183"/>
      <c r="FW927" s="183"/>
      <c r="FX927" s="183"/>
      <c r="FY927" s="183"/>
      <c r="FZ927" s="183"/>
      <c r="GA927" s="183"/>
      <c r="GB927" s="183"/>
      <c r="GC927" s="183"/>
      <c r="GD927" s="183"/>
      <c r="GE927" s="183"/>
      <c r="GF927" s="183"/>
      <c r="GG927" s="183"/>
      <c r="GH927" s="183"/>
      <c r="GI927" s="183"/>
      <c r="GJ927" s="183"/>
      <c r="GK927" s="183"/>
      <c r="GL927" s="183"/>
      <c r="GM927" s="183"/>
      <c r="GN927" s="183"/>
      <c r="GO927" s="183"/>
      <c r="GP927" s="183"/>
      <c r="GQ927" s="183"/>
      <c r="GR927" s="183"/>
      <c r="GS927" s="183"/>
      <c r="GT927" s="183"/>
      <c r="GU927" s="183"/>
      <c r="GV927" s="183"/>
      <c r="GW927" s="183"/>
      <c r="GX927" s="183"/>
      <c r="GY927" s="183"/>
      <c r="GZ927" s="183"/>
      <c r="HA927" s="183"/>
      <c r="HB927" s="183"/>
      <c r="HC927" s="183"/>
      <c r="HD927" s="183"/>
      <c r="HE927" s="183"/>
      <c r="HF927" s="183"/>
      <c r="HG927" s="183"/>
      <c r="HH927" s="183"/>
      <c r="HI927" s="183"/>
      <c r="HJ927" s="183"/>
      <c r="HK927" s="183"/>
      <c r="HL927" s="183"/>
      <c r="HM927" s="183"/>
      <c r="HN927" s="183"/>
      <c r="HO927" s="183"/>
      <c r="HP927" s="183"/>
      <c r="HQ927" s="183"/>
      <c r="HR927" s="183"/>
      <c r="HS927" s="183"/>
      <c r="HT927" s="183"/>
      <c r="HU927" s="183"/>
      <c r="HV927" s="183"/>
      <c r="HW927" s="183"/>
      <c r="HX927" s="183"/>
      <c r="HY927" s="183"/>
      <c r="HZ927" s="183"/>
      <c r="IA927" s="183"/>
      <c r="IB927" s="183"/>
      <c r="IC927" s="183"/>
      <c r="ID927" s="183"/>
      <c r="IE927" s="183"/>
      <c r="IF927" s="183"/>
      <c r="IG927" s="183"/>
      <c r="IH927" s="183"/>
      <c r="II927" s="183"/>
      <c r="IJ927" s="183"/>
      <c r="IK927" s="183"/>
      <c r="IL927" s="183"/>
      <c r="IM927" s="183"/>
      <c r="IN927" s="183"/>
      <c r="IO927" s="183"/>
      <c r="IP927" s="183"/>
      <c r="IQ927" s="183"/>
      <c r="IR927" s="183"/>
      <c r="IS927" s="183"/>
      <c r="IT927" s="183"/>
      <c r="IU927" s="183"/>
      <c r="IV927" s="183"/>
      <c r="IW927" s="183"/>
      <c r="IX927" s="183"/>
      <c r="IY927" s="183"/>
      <c r="IZ927" s="183"/>
      <c r="JA927" s="183"/>
      <c r="JB927" s="183"/>
      <c r="JC927" s="183"/>
      <c r="JD927" s="183"/>
      <c r="JE927" s="183"/>
      <c r="JF927" s="183"/>
      <c r="JG927" s="183"/>
      <c r="JH927" s="183"/>
      <c r="JI927" s="183"/>
      <c r="JJ927" s="183"/>
      <c r="JK927" s="183"/>
      <c r="JL927" s="183"/>
      <c r="JM927" s="183"/>
      <c r="JN927" s="183"/>
      <c r="JO927" s="183"/>
      <c r="JP927" s="183"/>
      <c r="JQ927" s="183"/>
      <c r="JR927" s="183"/>
      <c r="JS927" s="183"/>
      <c r="JT927" s="183"/>
      <c r="JU927" s="183"/>
      <c r="JV927" s="183"/>
      <c r="JW927" s="183"/>
      <c r="JX927" s="183"/>
      <c r="JY927" s="183"/>
      <c r="JZ927" s="183"/>
      <c r="KA927" s="183"/>
      <c r="KB927" s="183"/>
      <c r="KC927" s="183"/>
      <c r="KD927" s="183"/>
      <c r="KE927" s="183"/>
      <c r="KF927" s="183"/>
      <c r="KG927" s="183"/>
      <c r="KH927" s="183"/>
      <c r="KI927" s="183"/>
      <c r="KJ927" s="183"/>
      <c r="KK927" s="183"/>
      <c r="KL927" s="183"/>
      <c r="KM927" s="183"/>
      <c r="KN927" s="183"/>
      <c r="KO927" s="183"/>
      <c r="KP927" s="183"/>
      <c r="KQ927" s="183"/>
      <c r="KR927" s="183"/>
      <c r="KS927" s="183"/>
      <c r="KT927" s="183"/>
    </row>
    <row r="928" spans="1:306" s="665" customFormat="1">
      <c r="A928" s="666">
        <v>284</v>
      </c>
      <c r="B928" s="647" t="s">
        <v>403</v>
      </c>
      <c r="C928" s="620"/>
      <c r="D928" s="620"/>
      <c r="E928" s="620"/>
      <c r="F928" s="620"/>
      <c r="G928" s="611">
        <f t="shared" si="41"/>
        <v>0</v>
      </c>
      <c r="H928" s="183"/>
      <c r="I928" s="183"/>
      <c r="J928" s="183"/>
      <c r="K928" s="183"/>
      <c r="L928" s="183"/>
      <c r="M928" s="183"/>
      <c r="N928" s="183"/>
      <c r="O928" s="183"/>
      <c r="P928" s="183"/>
      <c r="Q928" s="183"/>
      <c r="R928" s="183"/>
      <c r="S928" s="183"/>
      <c r="T928" s="183"/>
      <c r="U928" s="183"/>
      <c r="V928" s="183"/>
      <c r="W928" s="183"/>
      <c r="X928" s="183"/>
      <c r="Y928" s="183"/>
      <c r="Z928" s="183"/>
      <c r="AA928" s="183"/>
      <c r="AB928" s="183"/>
      <c r="AC928" s="183"/>
      <c r="AD928" s="183"/>
      <c r="AE928" s="183"/>
      <c r="AF928" s="183"/>
      <c r="AG928" s="183"/>
      <c r="AH928" s="183"/>
      <c r="AI928" s="183"/>
      <c r="AJ928" s="183"/>
      <c r="AK928" s="183"/>
      <c r="AL928" s="183"/>
      <c r="AM928" s="183"/>
      <c r="AN928" s="183"/>
      <c r="AO928" s="183"/>
      <c r="AP928" s="183"/>
      <c r="AQ928" s="183"/>
      <c r="AR928" s="183"/>
      <c r="AS928" s="183"/>
      <c r="AT928" s="183"/>
      <c r="AU928" s="183"/>
      <c r="AV928" s="183"/>
      <c r="AW928" s="183"/>
      <c r="AX928" s="183"/>
      <c r="AY928" s="183"/>
      <c r="AZ928" s="183"/>
      <c r="BA928" s="183"/>
      <c r="BB928" s="183"/>
      <c r="BC928" s="183"/>
      <c r="BD928" s="183"/>
      <c r="BE928" s="183"/>
      <c r="BF928" s="183"/>
      <c r="BG928" s="183"/>
      <c r="BH928" s="183"/>
      <c r="BI928" s="183"/>
      <c r="BJ928" s="183"/>
      <c r="BK928" s="183"/>
      <c r="BL928" s="183"/>
      <c r="BM928" s="183"/>
      <c r="BN928" s="183"/>
      <c r="BO928" s="183"/>
      <c r="BP928" s="183"/>
      <c r="BQ928" s="183"/>
      <c r="BR928" s="183"/>
      <c r="BS928" s="183"/>
      <c r="BT928" s="183"/>
      <c r="BU928" s="183"/>
      <c r="BV928" s="183"/>
      <c r="BW928" s="183"/>
      <c r="BX928" s="183"/>
      <c r="BY928" s="183"/>
      <c r="BZ928" s="183"/>
      <c r="CA928" s="183"/>
      <c r="CB928" s="183"/>
      <c r="CC928" s="183"/>
      <c r="CD928" s="183"/>
      <c r="CE928" s="183"/>
      <c r="CF928" s="183"/>
      <c r="CG928" s="183"/>
      <c r="CH928" s="183"/>
      <c r="CI928" s="183"/>
      <c r="CJ928" s="183"/>
      <c r="CK928" s="183"/>
      <c r="CL928" s="183"/>
      <c r="CM928" s="183"/>
      <c r="CN928" s="183"/>
      <c r="CO928" s="183"/>
      <c r="CP928" s="183"/>
      <c r="CQ928" s="183"/>
      <c r="CR928" s="183"/>
      <c r="CS928" s="183"/>
      <c r="CT928" s="183"/>
      <c r="CU928" s="183"/>
      <c r="CV928" s="183"/>
      <c r="CW928" s="183"/>
      <c r="CX928" s="183"/>
      <c r="CY928" s="183"/>
      <c r="CZ928" s="183"/>
      <c r="DA928" s="183"/>
      <c r="DB928" s="183"/>
      <c r="DC928" s="183"/>
      <c r="DD928" s="183"/>
      <c r="DE928" s="183"/>
      <c r="DF928" s="183"/>
      <c r="DG928" s="183"/>
      <c r="DH928" s="183"/>
      <c r="DI928" s="183"/>
      <c r="DJ928" s="183"/>
      <c r="DK928" s="183"/>
      <c r="DL928" s="183"/>
      <c r="DM928" s="183"/>
      <c r="DN928" s="183"/>
      <c r="DO928" s="183"/>
      <c r="DP928" s="183"/>
      <c r="DQ928" s="183"/>
      <c r="DR928" s="183"/>
      <c r="DS928" s="183"/>
      <c r="DT928" s="183"/>
      <c r="DU928" s="183"/>
      <c r="DV928" s="183"/>
      <c r="DW928" s="183"/>
      <c r="DX928" s="183"/>
      <c r="DY928" s="183"/>
      <c r="DZ928" s="183"/>
      <c r="EA928" s="183"/>
      <c r="EB928" s="183"/>
      <c r="EC928" s="183"/>
      <c r="ED928" s="183"/>
      <c r="EE928" s="183"/>
      <c r="EF928" s="183"/>
      <c r="EG928" s="183"/>
      <c r="EH928" s="183"/>
      <c r="EI928" s="183"/>
      <c r="EJ928" s="183"/>
      <c r="EK928" s="183"/>
      <c r="EL928" s="183"/>
      <c r="EM928" s="183"/>
      <c r="EN928" s="183"/>
      <c r="EO928" s="183"/>
      <c r="EP928" s="183"/>
      <c r="EQ928" s="183"/>
      <c r="ER928" s="183"/>
      <c r="ES928" s="183"/>
      <c r="ET928" s="183"/>
      <c r="EU928" s="183"/>
      <c r="EV928" s="183"/>
      <c r="EW928" s="183"/>
      <c r="EX928" s="183"/>
      <c r="EY928" s="183"/>
      <c r="EZ928" s="183"/>
      <c r="FA928" s="183"/>
      <c r="FB928" s="183"/>
      <c r="FC928" s="183"/>
      <c r="FD928" s="183"/>
      <c r="FE928" s="183"/>
      <c r="FF928" s="183"/>
      <c r="FG928" s="183"/>
      <c r="FH928" s="183"/>
      <c r="FI928" s="183"/>
      <c r="FJ928" s="183"/>
      <c r="FK928" s="183"/>
      <c r="FL928" s="183"/>
      <c r="FM928" s="183"/>
      <c r="FN928" s="183"/>
      <c r="FO928" s="183"/>
      <c r="FP928" s="183"/>
      <c r="FQ928" s="183"/>
      <c r="FR928" s="183"/>
      <c r="FS928" s="183"/>
      <c r="FT928" s="183"/>
      <c r="FU928" s="183"/>
      <c r="FV928" s="183"/>
      <c r="FW928" s="183"/>
      <c r="FX928" s="183"/>
      <c r="FY928" s="183"/>
      <c r="FZ928" s="183"/>
      <c r="GA928" s="183"/>
      <c r="GB928" s="183"/>
      <c r="GC928" s="183"/>
      <c r="GD928" s="183"/>
      <c r="GE928" s="183"/>
      <c r="GF928" s="183"/>
      <c r="GG928" s="183"/>
      <c r="GH928" s="183"/>
      <c r="GI928" s="183"/>
      <c r="GJ928" s="183"/>
      <c r="GK928" s="183"/>
      <c r="GL928" s="183"/>
      <c r="GM928" s="183"/>
      <c r="GN928" s="183"/>
      <c r="GO928" s="183"/>
      <c r="GP928" s="183"/>
      <c r="GQ928" s="183"/>
      <c r="GR928" s="183"/>
      <c r="GS928" s="183"/>
      <c r="GT928" s="183"/>
      <c r="GU928" s="183"/>
      <c r="GV928" s="183"/>
      <c r="GW928" s="183"/>
      <c r="GX928" s="183"/>
      <c r="GY928" s="183"/>
      <c r="GZ928" s="183"/>
      <c r="HA928" s="183"/>
      <c r="HB928" s="183"/>
      <c r="HC928" s="183"/>
      <c r="HD928" s="183"/>
      <c r="HE928" s="183"/>
      <c r="HF928" s="183"/>
      <c r="HG928" s="183"/>
      <c r="HH928" s="183"/>
      <c r="HI928" s="183"/>
      <c r="HJ928" s="183"/>
      <c r="HK928" s="183"/>
      <c r="HL928" s="183"/>
      <c r="HM928" s="183"/>
      <c r="HN928" s="183"/>
      <c r="HO928" s="183"/>
      <c r="HP928" s="183"/>
      <c r="HQ928" s="183"/>
      <c r="HR928" s="183"/>
      <c r="HS928" s="183"/>
      <c r="HT928" s="183"/>
      <c r="HU928" s="183"/>
      <c r="HV928" s="183"/>
      <c r="HW928" s="183"/>
      <c r="HX928" s="183"/>
      <c r="HY928" s="183"/>
      <c r="HZ928" s="183"/>
      <c r="IA928" s="183"/>
      <c r="IB928" s="183"/>
      <c r="IC928" s="183"/>
      <c r="ID928" s="183"/>
      <c r="IE928" s="183"/>
      <c r="IF928" s="183"/>
      <c r="IG928" s="183"/>
      <c r="IH928" s="183"/>
      <c r="II928" s="183"/>
      <c r="IJ928" s="183"/>
      <c r="IK928" s="183"/>
      <c r="IL928" s="183"/>
      <c r="IM928" s="183"/>
      <c r="IN928" s="183"/>
      <c r="IO928" s="183"/>
      <c r="IP928" s="183"/>
      <c r="IQ928" s="183"/>
      <c r="IR928" s="183"/>
      <c r="IS928" s="183"/>
      <c r="IT928" s="183"/>
      <c r="IU928" s="183"/>
      <c r="IV928" s="183"/>
      <c r="IW928" s="183"/>
      <c r="IX928" s="183"/>
      <c r="IY928" s="183"/>
      <c r="IZ928" s="183"/>
      <c r="JA928" s="183"/>
      <c r="JB928" s="183"/>
      <c r="JC928" s="183"/>
      <c r="JD928" s="183"/>
      <c r="JE928" s="183"/>
      <c r="JF928" s="183"/>
      <c r="JG928" s="183"/>
      <c r="JH928" s="183"/>
      <c r="JI928" s="183"/>
      <c r="JJ928" s="183"/>
      <c r="JK928" s="183"/>
      <c r="JL928" s="183"/>
      <c r="JM928" s="183"/>
      <c r="JN928" s="183"/>
      <c r="JO928" s="183"/>
      <c r="JP928" s="183"/>
      <c r="JQ928" s="183"/>
      <c r="JR928" s="183"/>
      <c r="JS928" s="183"/>
      <c r="JT928" s="183"/>
      <c r="JU928" s="183"/>
      <c r="JV928" s="183"/>
      <c r="JW928" s="183"/>
      <c r="JX928" s="183"/>
      <c r="JY928" s="183"/>
      <c r="JZ928" s="183"/>
      <c r="KA928" s="183"/>
      <c r="KB928" s="183"/>
      <c r="KC928" s="183"/>
      <c r="KD928" s="183"/>
      <c r="KE928" s="183"/>
      <c r="KF928" s="183"/>
      <c r="KG928" s="183"/>
      <c r="KH928" s="183"/>
      <c r="KI928" s="183"/>
      <c r="KJ928" s="183"/>
      <c r="KK928" s="183"/>
      <c r="KL928" s="183"/>
      <c r="KM928" s="183"/>
      <c r="KN928" s="183"/>
      <c r="KO928" s="183"/>
      <c r="KP928" s="183"/>
      <c r="KQ928" s="183"/>
      <c r="KR928" s="183"/>
      <c r="KS928" s="183"/>
      <c r="KT928" s="183"/>
    </row>
    <row r="929" spans="1:306" s="665" customFormat="1">
      <c r="A929" s="666">
        <v>285</v>
      </c>
      <c r="B929" s="647" t="s">
        <v>404</v>
      </c>
      <c r="C929" s="620"/>
      <c r="D929" s="620"/>
      <c r="E929" s="620"/>
      <c r="F929" s="620"/>
      <c r="G929" s="611">
        <f t="shared" si="41"/>
        <v>0</v>
      </c>
      <c r="H929" s="183"/>
      <c r="I929" s="183"/>
      <c r="J929" s="183"/>
      <c r="K929" s="183"/>
      <c r="L929" s="183"/>
      <c r="M929" s="183"/>
      <c r="N929" s="183"/>
      <c r="O929" s="183"/>
      <c r="P929" s="183"/>
      <c r="Q929" s="183"/>
      <c r="R929" s="183"/>
      <c r="S929" s="183"/>
      <c r="T929" s="183"/>
      <c r="U929" s="183"/>
      <c r="V929" s="183"/>
      <c r="W929" s="183"/>
      <c r="X929" s="183"/>
      <c r="Y929" s="183"/>
      <c r="Z929" s="183"/>
      <c r="AA929" s="183"/>
      <c r="AB929" s="183"/>
      <c r="AC929" s="183"/>
      <c r="AD929" s="183"/>
      <c r="AE929" s="183"/>
      <c r="AF929" s="183"/>
      <c r="AG929" s="183"/>
      <c r="AH929" s="183"/>
      <c r="AI929" s="183"/>
      <c r="AJ929" s="183"/>
      <c r="AK929" s="183"/>
      <c r="AL929" s="183"/>
      <c r="AM929" s="183"/>
      <c r="AN929" s="183"/>
      <c r="AO929" s="183"/>
      <c r="AP929" s="183"/>
      <c r="AQ929" s="183"/>
      <c r="AR929" s="183"/>
      <c r="AS929" s="183"/>
      <c r="AT929" s="183"/>
      <c r="AU929" s="183"/>
      <c r="AV929" s="183"/>
      <c r="AW929" s="183"/>
      <c r="AX929" s="183"/>
      <c r="AY929" s="183"/>
      <c r="AZ929" s="183"/>
      <c r="BA929" s="183"/>
      <c r="BB929" s="183"/>
      <c r="BC929" s="183"/>
      <c r="BD929" s="183"/>
      <c r="BE929" s="183"/>
      <c r="BF929" s="183"/>
      <c r="BG929" s="183"/>
      <c r="BH929" s="183"/>
      <c r="BI929" s="183"/>
      <c r="BJ929" s="183"/>
      <c r="BK929" s="183"/>
      <c r="BL929" s="183"/>
      <c r="BM929" s="183"/>
      <c r="BN929" s="183"/>
      <c r="BO929" s="183"/>
      <c r="BP929" s="183"/>
      <c r="BQ929" s="183"/>
      <c r="BR929" s="183"/>
      <c r="BS929" s="183"/>
      <c r="BT929" s="183"/>
      <c r="BU929" s="183"/>
      <c r="BV929" s="183"/>
      <c r="BW929" s="183"/>
      <c r="BX929" s="183"/>
      <c r="BY929" s="183"/>
      <c r="BZ929" s="183"/>
      <c r="CA929" s="183"/>
      <c r="CB929" s="183"/>
      <c r="CC929" s="183"/>
      <c r="CD929" s="183"/>
      <c r="CE929" s="183"/>
      <c r="CF929" s="183"/>
      <c r="CG929" s="183"/>
      <c r="CH929" s="183"/>
      <c r="CI929" s="183"/>
      <c r="CJ929" s="183"/>
      <c r="CK929" s="183"/>
      <c r="CL929" s="183"/>
      <c r="CM929" s="183"/>
      <c r="CN929" s="183"/>
      <c r="CO929" s="183"/>
      <c r="CP929" s="183"/>
      <c r="CQ929" s="183"/>
      <c r="CR929" s="183"/>
      <c r="CS929" s="183"/>
      <c r="CT929" s="183"/>
      <c r="CU929" s="183"/>
      <c r="CV929" s="183"/>
      <c r="CW929" s="183"/>
      <c r="CX929" s="183"/>
      <c r="CY929" s="183"/>
      <c r="CZ929" s="183"/>
      <c r="DA929" s="183"/>
      <c r="DB929" s="183"/>
      <c r="DC929" s="183"/>
      <c r="DD929" s="183"/>
      <c r="DE929" s="183"/>
      <c r="DF929" s="183"/>
      <c r="DG929" s="183"/>
      <c r="DH929" s="183"/>
      <c r="DI929" s="183"/>
      <c r="DJ929" s="183"/>
      <c r="DK929" s="183"/>
      <c r="DL929" s="183"/>
      <c r="DM929" s="183"/>
      <c r="DN929" s="183"/>
      <c r="DO929" s="183"/>
      <c r="DP929" s="183"/>
      <c r="DQ929" s="183"/>
      <c r="DR929" s="183"/>
      <c r="DS929" s="183"/>
      <c r="DT929" s="183"/>
      <c r="DU929" s="183"/>
      <c r="DV929" s="183"/>
      <c r="DW929" s="183"/>
      <c r="DX929" s="183"/>
      <c r="DY929" s="183"/>
      <c r="DZ929" s="183"/>
      <c r="EA929" s="183"/>
      <c r="EB929" s="183"/>
      <c r="EC929" s="183"/>
      <c r="ED929" s="183"/>
      <c r="EE929" s="183"/>
      <c r="EF929" s="183"/>
      <c r="EG929" s="183"/>
      <c r="EH929" s="183"/>
      <c r="EI929" s="183"/>
      <c r="EJ929" s="183"/>
      <c r="EK929" s="183"/>
      <c r="EL929" s="183"/>
      <c r="EM929" s="183"/>
      <c r="EN929" s="183"/>
      <c r="EO929" s="183"/>
      <c r="EP929" s="183"/>
      <c r="EQ929" s="183"/>
      <c r="ER929" s="183"/>
      <c r="ES929" s="183"/>
      <c r="ET929" s="183"/>
      <c r="EU929" s="183"/>
      <c r="EV929" s="183"/>
      <c r="EW929" s="183"/>
      <c r="EX929" s="183"/>
      <c r="EY929" s="183"/>
      <c r="EZ929" s="183"/>
      <c r="FA929" s="183"/>
      <c r="FB929" s="183"/>
      <c r="FC929" s="183"/>
      <c r="FD929" s="183"/>
      <c r="FE929" s="183"/>
      <c r="FF929" s="183"/>
      <c r="FG929" s="183"/>
      <c r="FH929" s="183"/>
      <c r="FI929" s="183"/>
      <c r="FJ929" s="183"/>
      <c r="FK929" s="183"/>
      <c r="FL929" s="183"/>
      <c r="FM929" s="183"/>
      <c r="FN929" s="183"/>
      <c r="FO929" s="183"/>
      <c r="FP929" s="183"/>
      <c r="FQ929" s="183"/>
      <c r="FR929" s="183"/>
      <c r="FS929" s="183"/>
      <c r="FT929" s="183"/>
      <c r="FU929" s="183"/>
      <c r="FV929" s="183"/>
      <c r="FW929" s="183"/>
      <c r="FX929" s="183"/>
      <c r="FY929" s="183"/>
      <c r="FZ929" s="183"/>
      <c r="GA929" s="183"/>
      <c r="GB929" s="183"/>
      <c r="GC929" s="183"/>
      <c r="GD929" s="183"/>
      <c r="GE929" s="183"/>
      <c r="GF929" s="183"/>
      <c r="GG929" s="183"/>
      <c r="GH929" s="183"/>
      <c r="GI929" s="183"/>
      <c r="GJ929" s="183"/>
      <c r="GK929" s="183"/>
      <c r="GL929" s="183"/>
      <c r="GM929" s="183"/>
      <c r="GN929" s="183"/>
      <c r="GO929" s="183"/>
      <c r="GP929" s="183"/>
      <c r="GQ929" s="183"/>
      <c r="GR929" s="183"/>
      <c r="GS929" s="183"/>
      <c r="GT929" s="183"/>
      <c r="GU929" s="183"/>
      <c r="GV929" s="183"/>
      <c r="GW929" s="183"/>
      <c r="GX929" s="183"/>
      <c r="GY929" s="183"/>
      <c r="GZ929" s="183"/>
      <c r="HA929" s="183"/>
      <c r="HB929" s="183"/>
      <c r="HC929" s="183"/>
      <c r="HD929" s="183"/>
      <c r="HE929" s="183"/>
      <c r="HF929" s="183"/>
      <c r="HG929" s="183"/>
      <c r="HH929" s="183"/>
      <c r="HI929" s="183"/>
      <c r="HJ929" s="183"/>
      <c r="HK929" s="183"/>
      <c r="HL929" s="183"/>
      <c r="HM929" s="183"/>
      <c r="HN929" s="183"/>
      <c r="HO929" s="183"/>
      <c r="HP929" s="183"/>
      <c r="HQ929" s="183"/>
      <c r="HR929" s="183"/>
      <c r="HS929" s="183"/>
      <c r="HT929" s="183"/>
      <c r="HU929" s="183"/>
      <c r="HV929" s="183"/>
      <c r="HW929" s="183"/>
      <c r="HX929" s="183"/>
      <c r="HY929" s="183"/>
      <c r="HZ929" s="183"/>
      <c r="IA929" s="183"/>
      <c r="IB929" s="183"/>
      <c r="IC929" s="183"/>
      <c r="ID929" s="183"/>
      <c r="IE929" s="183"/>
      <c r="IF929" s="183"/>
      <c r="IG929" s="183"/>
      <c r="IH929" s="183"/>
      <c r="II929" s="183"/>
      <c r="IJ929" s="183"/>
      <c r="IK929" s="183"/>
      <c r="IL929" s="183"/>
      <c r="IM929" s="183"/>
      <c r="IN929" s="183"/>
      <c r="IO929" s="183"/>
      <c r="IP929" s="183"/>
      <c r="IQ929" s="183"/>
      <c r="IR929" s="183"/>
      <c r="IS929" s="183"/>
      <c r="IT929" s="183"/>
      <c r="IU929" s="183"/>
      <c r="IV929" s="183"/>
      <c r="IW929" s="183"/>
      <c r="IX929" s="183"/>
      <c r="IY929" s="183"/>
      <c r="IZ929" s="183"/>
      <c r="JA929" s="183"/>
      <c r="JB929" s="183"/>
      <c r="JC929" s="183"/>
      <c r="JD929" s="183"/>
      <c r="JE929" s="183"/>
      <c r="JF929" s="183"/>
      <c r="JG929" s="183"/>
      <c r="JH929" s="183"/>
      <c r="JI929" s="183"/>
      <c r="JJ929" s="183"/>
      <c r="JK929" s="183"/>
      <c r="JL929" s="183"/>
      <c r="JM929" s="183"/>
      <c r="JN929" s="183"/>
      <c r="JO929" s="183"/>
      <c r="JP929" s="183"/>
      <c r="JQ929" s="183"/>
      <c r="JR929" s="183"/>
      <c r="JS929" s="183"/>
      <c r="JT929" s="183"/>
      <c r="JU929" s="183"/>
      <c r="JV929" s="183"/>
      <c r="JW929" s="183"/>
      <c r="JX929" s="183"/>
      <c r="JY929" s="183"/>
      <c r="JZ929" s="183"/>
      <c r="KA929" s="183"/>
      <c r="KB929" s="183"/>
      <c r="KC929" s="183"/>
      <c r="KD929" s="183"/>
      <c r="KE929" s="183"/>
      <c r="KF929" s="183"/>
      <c r="KG929" s="183"/>
      <c r="KH929" s="183"/>
      <c r="KI929" s="183"/>
      <c r="KJ929" s="183"/>
      <c r="KK929" s="183"/>
      <c r="KL929" s="183"/>
      <c r="KM929" s="183"/>
      <c r="KN929" s="183"/>
      <c r="KO929" s="183"/>
      <c r="KP929" s="183"/>
      <c r="KQ929" s="183"/>
      <c r="KR929" s="183"/>
      <c r="KS929" s="183"/>
      <c r="KT929" s="183"/>
    </row>
    <row r="930" spans="1:306" s="665" customFormat="1">
      <c r="A930" s="666">
        <v>286</v>
      </c>
      <c r="B930" s="647" t="s">
        <v>246</v>
      </c>
      <c r="C930" s="620"/>
      <c r="D930" s="620"/>
      <c r="E930" s="620"/>
      <c r="F930" s="620"/>
      <c r="G930" s="611">
        <f t="shared" si="41"/>
        <v>0</v>
      </c>
      <c r="H930" s="183"/>
      <c r="I930" s="183"/>
      <c r="J930" s="183"/>
      <c r="K930" s="183"/>
      <c r="L930" s="183"/>
      <c r="M930" s="183"/>
      <c r="N930" s="183"/>
      <c r="O930" s="183"/>
      <c r="P930" s="183"/>
      <c r="Q930" s="183"/>
      <c r="R930" s="183"/>
      <c r="S930" s="183"/>
      <c r="T930" s="183"/>
      <c r="U930" s="183"/>
      <c r="V930" s="183"/>
      <c r="W930" s="183"/>
      <c r="X930" s="183"/>
      <c r="Y930" s="183"/>
      <c r="Z930" s="183"/>
      <c r="AA930" s="183"/>
      <c r="AB930" s="183"/>
      <c r="AC930" s="183"/>
      <c r="AD930" s="183"/>
      <c r="AE930" s="183"/>
      <c r="AF930" s="183"/>
      <c r="AG930" s="183"/>
      <c r="AH930" s="183"/>
      <c r="AI930" s="183"/>
      <c r="AJ930" s="183"/>
      <c r="AK930" s="183"/>
      <c r="AL930" s="183"/>
      <c r="AM930" s="183"/>
      <c r="AN930" s="183"/>
      <c r="AO930" s="183"/>
      <c r="AP930" s="183"/>
      <c r="AQ930" s="183"/>
      <c r="AR930" s="183"/>
      <c r="AS930" s="183"/>
      <c r="AT930" s="183"/>
      <c r="AU930" s="183"/>
      <c r="AV930" s="183"/>
      <c r="AW930" s="183"/>
      <c r="AX930" s="183"/>
      <c r="AY930" s="183"/>
      <c r="AZ930" s="183"/>
      <c r="BA930" s="183"/>
      <c r="BB930" s="183"/>
      <c r="BC930" s="183"/>
      <c r="BD930" s="183"/>
      <c r="BE930" s="183"/>
      <c r="BF930" s="183"/>
      <c r="BG930" s="183"/>
      <c r="BH930" s="183"/>
      <c r="BI930" s="183"/>
      <c r="BJ930" s="183"/>
      <c r="BK930" s="183"/>
      <c r="BL930" s="183"/>
      <c r="BM930" s="183"/>
      <c r="BN930" s="183"/>
      <c r="BO930" s="183"/>
      <c r="BP930" s="183"/>
      <c r="BQ930" s="183"/>
      <c r="BR930" s="183"/>
      <c r="BS930" s="183"/>
      <c r="BT930" s="183"/>
      <c r="BU930" s="183"/>
      <c r="BV930" s="183"/>
      <c r="BW930" s="183"/>
      <c r="BX930" s="183"/>
      <c r="BY930" s="183"/>
      <c r="BZ930" s="183"/>
      <c r="CA930" s="183"/>
      <c r="CB930" s="183"/>
      <c r="CC930" s="183"/>
      <c r="CD930" s="183"/>
      <c r="CE930" s="183"/>
      <c r="CF930" s="183"/>
      <c r="CG930" s="183"/>
      <c r="CH930" s="183"/>
      <c r="CI930" s="183"/>
      <c r="CJ930" s="183"/>
      <c r="CK930" s="183"/>
      <c r="CL930" s="183"/>
      <c r="CM930" s="183"/>
      <c r="CN930" s="183"/>
      <c r="CO930" s="183"/>
      <c r="CP930" s="183"/>
      <c r="CQ930" s="183"/>
      <c r="CR930" s="183"/>
      <c r="CS930" s="183"/>
      <c r="CT930" s="183"/>
      <c r="CU930" s="183"/>
      <c r="CV930" s="183"/>
      <c r="CW930" s="183"/>
      <c r="CX930" s="183"/>
      <c r="CY930" s="183"/>
      <c r="CZ930" s="183"/>
      <c r="DA930" s="183"/>
      <c r="DB930" s="183"/>
      <c r="DC930" s="183"/>
      <c r="DD930" s="183"/>
      <c r="DE930" s="183"/>
      <c r="DF930" s="183"/>
      <c r="DG930" s="183"/>
      <c r="DH930" s="183"/>
      <c r="DI930" s="183"/>
      <c r="DJ930" s="183"/>
      <c r="DK930" s="183"/>
      <c r="DL930" s="183"/>
      <c r="DM930" s="183"/>
      <c r="DN930" s="183"/>
      <c r="DO930" s="183"/>
      <c r="DP930" s="183"/>
      <c r="DQ930" s="183"/>
      <c r="DR930" s="183"/>
      <c r="DS930" s="183"/>
      <c r="DT930" s="183"/>
      <c r="DU930" s="183"/>
      <c r="DV930" s="183"/>
      <c r="DW930" s="183"/>
      <c r="DX930" s="183"/>
      <c r="DY930" s="183"/>
      <c r="DZ930" s="183"/>
      <c r="EA930" s="183"/>
      <c r="EB930" s="183"/>
      <c r="EC930" s="183"/>
      <c r="ED930" s="183"/>
      <c r="EE930" s="183"/>
      <c r="EF930" s="183"/>
      <c r="EG930" s="183"/>
      <c r="EH930" s="183"/>
      <c r="EI930" s="183"/>
      <c r="EJ930" s="183"/>
      <c r="EK930" s="183"/>
      <c r="EL930" s="183"/>
      <c r="EM930" s="183"/>
      <c r="EN930" s="183"/>
      <c r="EO930" s="183"/>
      <c r="EP930" s="183"/>
      <c r="EQ930" s="183"/>
      <c r="ER930" s="183"/>
      <c r="ES930" s="183"/>
      <c r="ET930" s="183"/>
      <c r="EU930" s="183"/>
      <c r="EV930" s="183"/>
      <c r="EW930" s="183"/>
      <c r="EX930" s="183"/>
      <c r="EY930" s="183"/>
      <c r="EZ930" s="183"/>
      <c r="FA930" s="183"/>
      <c r="FB930" s="183"/>
      <c r="FC930" s="183"/>
      <c r="FD930" s="183"/>
      <c r="FE930" s="183"/>
      <c r="FF930" s="183"/>
      <c r="FG930" s="183"/>
      <c r="FH930" s="183"/>
      <c r="FI930" s="183"/>
      <c r="FJ930" s="183"/>
      <c r="FK930" s="183"/>
      <c r="FL930" s="183"/>
      <c r="FM930" s="183"/>
      <c r="FN930" s="183"/>
      <c r="FO930" s="183"/>
      <c r="FP930" s="183"/>
      <c r="FQ930" s="183"/>
      <c r="FR930" s="183"/>
      <c r="FS930" s="183"/>
      <c r="FT930" s="183"/>
      <c r="FU930" s="183"/>
      <c r="FV930" s="183"/>
      <c r="FW930" s="183"/>
      <c r="FX930" s="183"/>
      <c r="FY930" s="183"/>
      <c r="FZ930" s="183"/>
      <c r="GA930" s="183"/>
      <c r="GB930" s="183"/>
      <c r="GC930" s="183"/>
      <c r="GD930" s="183"/>
      <c r="GE930" s="183"/>
      <c r="GF930" s="183"/>
      <c r="GG930" s="183"/>
      <c r="GH930" s="183"/>
      <c r="GI930" s="183"/>
      <c r="GJ930" s="183"/>
      <c r="GK930" s="183"/>
      <c r="GL930" s="183"/>
      <c r="GM930" s="183"/>
      <c r="GN930" s="183"/>
      <c r="GO930" s="183"/>
      <c r="GP930" s="183"/>
      <c r="GQ930" s="183"/>
      <c r="GR930" s="183"/>
      <c r="GS930" s="183"/>
      <c r="GT930" s="183"/>
      <c r="GU930" s="183"/>
      <c r="GV930" s="183"/>
      <c r="GW930" s="183"/>
      <c r="GX930" s="183"/>
      <c r="GY930" s="183"/>
      <c r="GZ930" s="183"/>
      <c r="HA930" s="183"/>
      <c r="HB930" s="183"/>
      <c r="HC930" s="183"/>
      <c r="HD930" s="183"/>
      <c r="HE930" s="183"/>
      <c r="HF930" s="183"/>
      <c r="HG930" s="183"/>
      <c r="HH930" s="183"/>
      <c r="HI930" s="183"/>
      <c r="HJ930" s="183"/>
      <c r="HK930" s="183"/>
      <c r="HL930" s="183"/>
      <c r="HM930" s="183"/>
      <c r="HN930" s="183"/>
      <c r="HO930" s="183"/>
      <c r="HP930" s="183"/>
      <c r="HQ930" s="183"/>
      <c r="HR930" s="183"/>
      <c r="HS930" s="183"/>
      <c r="HT930" s="183"/>
      <c r="HU930" s="183"/>
      <c r="HV930" s="183"/>
      <c r="HW930" s="183"/>
      <c r="HX930" s="183"/>
      <c r="HY930" s="183"/>
      <c r="HZ930" s="183"/>
      <c r="IA930" s="183"/>
      <c r="IB930" s="183"/>
      <c r="IC930" s="183"/>
      <c r="ID930" s="183"/>
      <c r="IE930" s="183"/>
      <c r="IF930" s="183"/>
      <c r="IG930" s="183"/>
      <c r="IH930" s="183"/>
      <c r="II930" s="183"/>
      <c r="IJ930" s="183"/>
      <c r="IK930" s="183"/>
      <c r="IL930" s="183"/>
      <c r="IM930" s="183"/>
      <c r="IN930" s="183"/>
      <c r="IO930" s="183"/>
      <c r="IP930" s="183"/>
      <c r="IQ930" s="183"/>
      <c r="IR930" s="183"/>
      <c r="IS930" s="183"/>
      <c r="IT930" s="183"/>
      <c r="IU930" s="183"/>
      <c r="IV930" s="183"/>
      <c r="IW930" s="183"/>
      <c r="IX930" s="183"/>
      <c r="IY930" s="183"/>
      <c r="IZ930" s="183"/>
      <c r="JA930" s="183"/>
      <c r="JB930" s="183"/>
      <c r="JC930" s="183"/>
      <c r="JD930" s="183"/>
      <c r="JE930" s="183"/>
      <c r="JF930" s="183"/>
      <c r="JG930" s="183"/>
      <c r="JH930" s="183"/>
      <c r="JI930" s="183"/>
      <c r="JJ930" s="183"/>
      <c r="JK930" s="183"/>
      <c r="JL930" s="183"/>
      <c r="JM930" s="183"/>
      <c r="JN930" s="183"/>
      <c r="JO930" s="183"/>
      <c r="JP930" s="183"/>
      <c r="JQ930" s="183"/>
      <c r="JR930" s="183"/>
      <c r="JS930" s="183"/>
      <c r="JT930" s="183"/>
      <c r="JU930" s="183"/>
      <c r="JV930" s="183"/>
      <c r="JW930" s="183"/>
      <c r="JX930" s="183"/>
      <c r="JY930" s="183"/>
      <c r="JZ930" s="183"/>
      <c r="KA930" s="183"/>
      <c r="KB930" s="183"/>
      <c r="KC930" s="183"/>
      <c r="KD930" s="183"/>
      <c r="KE930" s="183"/>
      <c r="KF930" s="183"/>
      <c r="KG930" s="183"/>
      <c r="KH930" s="183"/>
      <c r="KI930" s="183"/>
      <c r="KJ930" s="183"/>
      <c r="KK930" s="183"/>
      <c r="KL930" s="183"/>
      <c r="KM930" s="183"/>
      <c r="KN930" s="183"/>
      <c r="KO930" s="183"/>
      <c r="KP930" s="183"/>
      <c r="KQ930" s="183"/>
      <c r="KR930" s="183"/>
      <c r="KS930" s="183"/>
      <c r="KT930" s="183"/>
    </row>
    <row r="931" spans="1:306">
      <c r="A931" s="660">
        <v>3</v>
      </c>
      <c r="B931" s="645" t="s">
        <v>253</v>
      </c>
      <c r="C931" s="611">
        <f>C932+C945+C955+C957+C959+C960</f>
        <v>0</v>
      </c>
      <c r="D931" s="611">
        <f>D932+D945+D955+D957+D959+D960</f>
        <v>0</v>
      </c>
      <c r="E931" s="611">
        <f>E932+E945+E955+E957+E959+E960</f>
        <v>0</v>
      </c>
      <c r="F931" s="611">
        <f>F932+F945+F955+F957+F959+F960</f>
        <v>0</v>
      </c>
      <c r="G931" s="611">
        <f t="shared" si="41"/>
        <v>0</v>
      </c>
      <c r="H931" s="183"/>
      <c r="K931" s="183"/>
      <c r="L931" s="183"/>
      <c r="M931" s="183"/>
      <c r="N931" s="183"/>
      <c r="O931" s="183"/>
      <c r="P931" s="183"/>
      <c r="Q931" s="183"/>
      <c r="R931" s="183"/>
      <c r="S931" s="183"/>
      <c r="T931" s="183"/>
      <c r="U931" s="183"/>
      <c r="V931" s="183"/>
      <c r="W931" s="183"/>
      <c r="X931" s="183"/>
      <c r="Y931" s="183"/>
      <c r="Z931" s="183"/>
      <c r="AA931" s="183"/>
      <c r="AB931" s="183"/>
      <c r="AC931" s="183"/>
      <c r="AD931" s="183"/>
      <c r="AE931" s="183"/>
      <c r="AF931" s="183"/>
      <c r="AG931" s="183"/>
      <c r="AH931" s="183"/>
      <c r="AI931" s="183"/>
      <c r="AJ931" s="183"/>
      <c r="AK931" s="183"/>
      <c r="AL931" s="183"/>
      <c r="AM931" s="183"/>
      <c r="AN931" s="183"/>
      <c r="AO931" s="183"/>
      <c r="AP931" s="183"/>
      <c r="AQ931" s="183"/>
      <c r="AR931" s="183"/>
      <c r="AS931" s="183"/>
      <c r="AT931" s="183"/>
      <c r="AU931" s="183"/>
      <c r="AV931" s="183"/>
      <c r="AW931" s="183"/>
      <c r="AX931" s="183"/>
      <c r="AY931" s="183"/>
      <c r="AZ931" s="183"/>
      <c r="BA931" s="183"/>
      <c r="BB931" s="183"/>
      <c r="BC931" s="183"/>
      <c r="BD931" s="183"/>
      <c r="BE931" s="183"/>
      <c r="BF931" s="183"/>
      <c r="BG931" s="183"/>
      <c r="BH931" s="183"/>
      <c r="BI931" s="183"/>
      <c r="BJ931" s="183"/>
      <c r="BK931" s="183"/>
      <c r="BL931" s="183"/>
      <c r="BM931" s="183"/>
      <c r="BN931" s="183"/>
      <c r="BO931" s="183"/>
      <c r="BP931" s="183"/>
      <c r="BQ931" s="183"/>
      <c r="BR931" s="183"/>
      <c r="BS931" s="183"/>
      <c r="BT931" s="183"/>
      <c r="BU931" s="183"/>
      <c r="BV931" s="183"/>
      <c r="BW931" s="183"/>
      <c r="BX931" s="183"/>
      <c r="BY931" s="183"/>
      <c r="BZ931" s="183"/>
      <c r="CA931" s="183"/>
      <c r="CB931" s="183"/>
      <c r="CC931" s="183"/>
      <c r="CD931" s="183"/>
      <c r="CE931" s="183"/>
      <c r="CF931" s="183"/>
      <c r="CG931" s="183"/>
      <c r="CH931" s="183"/>
      <c r="CI931" s="183"/>
      <c r="CJ931" s="183"/>
      <c r="CK931" s="183"/>
      <c r="CL931" s="183"/>
      <c r="CM931" s="183"/>
      <c r="CN931" s="183"/>
      <c r="CO931" s="183"/>
      <c r="CP931" s="183"/>
      <c r="CQ931" s="183"/>
      <c r="CR931" s="183"/>
      <c r="CS931" s="183"/>
      <c r="CT931" s="183"/>
      <c r="CU931" s="183"/>
      <c r="CV931" s="183"/>
      <c r="CW931" s="183"/>
      <c r="CX931" s="183"/>
      <c r="CY931" s="183"/>
      <c r="CZ931" s="183"/>
      <c r="DA931" s="183"/>
      <c r="DB931" s="183"/>
      <c r="DC931" s="183"/>
      <c r="DD931" s="183"/>
      <c r="DE931" s="183"/>
      <c r="DF931" s="183"/>
      <c r="DG931" s="183"/>
      <c r="DH931" s="183"/>
      <c r="DI931" s="183"/>
      <c r="DJ931" s="183"/>
      <c r="DK931" s="183"/>
      <c r="DL931" s="183"/>
      <c r="DM931" s="183"/>
      <c r="DN931" s="183"/>
      <c r="DO931" s="183"/>
      <c r="DP931" s="183"/>
      <c r="DQ931" s="183"/>
      <c r="DR931" s="183"/>
      <c r="DS931" s="183"/>
      <c r="DT931" s="183"/>
      <c r="DU931" s="183"/>
      <c r="DV931" s="183"/>
      <c r="DW931" s="183"/>
      <c r="DX931" s="183"/>
      <c r="DY931" s="183"/>
      <c r="DZ931" s="183"/>
      <c r="EA931" s="183"/>
      <c r="EB931" s="183"/>
      <c r="EC931" s="183"/>
      <c r="ED931" s="183"/>
      <c r="EE931" s="183"/>
      <c r="EF931" s="183"/>
      <c r="EG931" s="183"/>
      <c r="EH931" s="183"/>
      <c r="EI931" s="183"/>
      <c r="EJ931" s="183"/>
      <c r="EK931" s="183"/>
      <c r="EL931" s="183"/>
      <c r="EM931" s="183"/>
      <c r="EN931" s="183"/>
      <c r="EO931" s="183"/>
      <c r="EP931" s="183"/>
      <c r="EQ931" s="183"/>
      <c r="ER931" s="183"/>
      <c r="ES931" s="183"/>
      <c r="ET931" s="183"/>
      <c r="EU931" s="183"/>
      <c r="EV931" s="183"/>
      <c r="EW931" s="183"/>
      <c r="EX931" s="183"/>
      <c r="EY931" s="183"/>
      <c r="EZ931" s="183"/>
      <c r="FA931" s="183"/>
      <c r="FB931" s="183"/>
      <c r="FC931" s="183"/>
      <c r="FD931" s="183"/>
      <c r="FE931" s="183"/>
      <c r="FF931" s="183"/>
      <c r="FG931" s="183"/>
      <c r="FH931" s="183"/>
      <c r="FI931" s="183"/>
      <c r="FJ931" s="183"/>
      <c r="FK931" s="183"/>
      <c r="FL931" s="183"/>
      <c r="FM931" s="183"/>
      <c r="FN931" s="183"/>
      <c r="FO931" s="183"/>
      <c r="FP931" s="183"/>
      <c r="FQ931" s="183"/>
      <c r="FR931" s="183"/>
      <c r="FS931" s="183"/>
      <c r="FT931" s="183"/>
      <c r="FU931" s="183"/>
      <c r="FV931" s="183"/>
      <c r="FW931" s="183"/>
      <c r="FX931" s="183"/>
      <c r="FY931" s="183"/>
      <c r="FZ931" s="183"/>
      <c r="GA931" s="183"/>
      <c r="GB931" s="183"/>
      <c r="GC931" s="183"/>
      <c r="GD931" s="183"/>
      <c r="GE931" s="183"/>
      <c r="GF931" s="183"/>
      <c r="GG931" s="183"/>
      <c r="GH931" s="183"/>
      <c r="GI931" s="183"/>
      <c r="GJ931" s="183"/>
      <c r="GK931" s="183"/>
      <c r="GL931" s="183"/>
      <c r="GM931" s="183"/>
      <c r="GN931" s="183"/>
      <c r="GO931" s="183"/>
      <c r="GP931" s="183"/>
      <c r="GQ931" s="183"/>
      <c r="GR931" s="183"/>
      <c r="GS931" s="183"/>
      <c r="GT931" s="183"/>
      <c r="GU931" s="183"/>
      <c r="GV931" s="183"/>
      <c r="GW931" s="183"/>
      <c r="GX931" s="183"/>
      <c r="GY931" s="183"/>
      <c r="GZ931" s="183"/>
      <c r="HA931" s="183"/>
      <c r="HB931" s="183"/>
      <c r="HC931" s="183"/>
      <c r="HD931" s="183"/>
      <c r="HE931" s="183"/>
      <c r="HF931" s="183"/>
      <c r="HG931" s="183"/>
      <c r="HH931" s="183"/>
      <c r="HI931" s="183"/>
      <c r="HJ931" s="183"/>
      <c r="HK931" s="183"/>
      <c r="HL931" s="183"/>
      <c r="HM931" s="183"/>
      <c r="HN931" s="183"/>
      <c r="HO931" s="183"/>
      <c r="HP931" s="183"/>
      <c r="HQ931" s="183"/>
      <c r="HR931" s="183"/>
      <c r="HS931" s="183"/>
      <c r="HT931" s="183"/>
      <c r="HU931" s="183"/>
      <c r="HV931" s="183"/>
      <c r="HW931" s="183"/>
      <c r="HX931" s="183"/>
      <c r="HY931" s="183"/>
      <c r="HZ931" s="183"/>
      <c r="IA931" s="183"/>
      <c r="IB931" s="183"/>
      <c r="IC931" s="183"/>
      <c r="ID931" s="183"/>
      <c r="IE931" s="183"/>
      <c r="IF931" s="183"/>
      <c r="IG931" s="183"/>
      <c r="IH931" s="183"/>
      <c r="II931" s="183"/>
      <c r="IJ931" s="183"/>
      <c r="IK931" s="183"/>
      <c r="IL931" s="183"/>
      <c r="IM931" s="183"/>
      <c r="IN931" s="183"/>
      <c r="IO931" s="183"/>
      <c r="IP931" s="183"/>
      <c r="IQ931" s="183"/>
      <c r="IR931" s="183"/>
      <c r="IS931" s="183"/>
      <c r="IT931" s="183"/>
      <c r="IU931" s="183"/>
      <c r="IV931" s="183"/>
      <c r="IW931" s="183"/>
      <c r="IX931" s="183"/>
      <c r="IY931" s="183"/>
      <c r="IZ931" s="183"/>
      <c r="JA931" s="183"/>
      <c r="JB931" s="183"/>
      <c r="JC931" s="183"/>
      <c r="JD931" s="183"/>
      <c r="JE931" s="183"/>
      <c r="JF931" s="183"/>
      <c r="JG931" s="183"/>
      <c r="JH931" s="183"/>
      <c r="JI931" s="183"/>
      <c r="JJ931" s="183"/>
      <c r="JK931" s="183"/>
      <c r="JL931" s="183"/>
      <c r="JM931" s="183"/>
      <c r="JN931" s="183"/>
      <c r="JO931" s="183"/>
      <c r="JP931" s="183"/>
      <c r="JQ931" s="183"/>
      <c r="JR931" s="183"/>
      <c r="JS931" s="183"/>
      <c r="JT931" s="183"/>
      <c r="JU931" s="183"/>
      <c r="JV931" s="183"/>
      <c r="JW931" s="183"/>
      <c r="JX931" s="183"/>
      <c r="JY931" s="183"/>
      <c r="JZ931" s="183"/>
      <c r="KA931" s="183"/>
      <c r="KB931" s="183"/>
      <c r="KC931" s="183"/>
      <c r="KD931" s="183"/>
      <c r="KE931" s="183"/>
      <c r="KF931" s="183"/>
      <c r="KG931" s="183"/>
      <c r="KH931" s="183"/>
      <c r="KI931" s="183"/>
      <c r="KJ931" s="183"/>
      <c r="KK931" s="183"/>
      <c r="KL931" s="183"/>
      <c r="KM931" s="183"/>
      <c r="KN931" s="183"/>
      <c r="KO931" s="183"/>
      <c r="KP931" s="183"/>
      <c r="KQ931" s="183"/>
      <c r="KR931" s="183"/>
      <c r="KS931" s="183"/>
      <c r="KT931" s="183"/>
    </row>
    <row r="932" spans="1:306">
      <c r="A932" s="649">
        <v>33</v>
      </c>
      <c r="B932" s="624" t="s">
        <v>405</v>
      </c>
      <c r="C932" s="611">
        <f>+C933+C939</f>
        <v>0</v>
      </c>
      <c r="D932" s="611">
        <f>+D933+D939</f>
        <v>0</v>
      </c>
      <c r="E932" s="611">
        <f>+E933+E939</f>
        <v>0</v>
      </c>
      <c r="F932" s="611">
        <f>+F933+F939</f>
        <v>0</v>
      </c>
      <c r="G932" s="611">
        <f t="shared" si="41"/>
        <v>0</v>
      </c>
      <c r="H932" s="183"/>
      <c r="K932" s="183"/>
      <c r="L932" s="183"/>
      <c r="M932" s="183"/>
      <c r="N932" s="183"/>
      <c r="O932" s="183"/>
      <c r="P932" s="183"/>
      <c r="Q932" s="183"/>
      <c r="R932" s="183"/>
      <c r="S932" s="183"/>
      <c r="T932" s="183"/>
      <c r="U932" s="183"/>
      <c r="V932" s="183"/>
      <c r="W932" s="183"/>
      <c r="X932" s="183"/>
      <c r="Y932" s="183"/>
      <c r="Z932" s="183"/>
      <c r="AA932" s="183"/>
      <c r="AB932" s="183"/>
      <c r="AC932" s="183"/>
      <c r="AD932" s="183"/>
      <c r="AE932" s="183"/>
      <c r="AF932" s="183"/>
      <c r="AG932" s="183"/>
      <c r="AH932" s="183"/>
      <c r="AI932" s="183"/>
      <c r="AJ932" s="183"/>
      <c r="AK932" s="183"/>
      <c r="AL932" s="183"/>
      <c r="AM932" s="183"/>
      <c r="AN932" s="183"/>
      <c r="AO932" s="183"/>
      <c r="AP932" s="183"/>
      <c r="AQ932" s="183"/>
      <c r="AR932" s="183"/>
      <c r="AS932" s="183"/>
      <c r="AT932" s="183"/>
      <c r="AU932" s="183"/>
      <c r="AV932" s="183"/>
      <c r="AW932" s="183"/>
      <c r="AX932" s="183"/>
      <c r="AY932" s="183"/>
      <c r="AZ932" s="183"/>
      <c r="BA932" s="183"/>
      <c r="BB932" s="183"/>
      <c r="BC932" s="183"/>
      <c r="BD932" s="183"/>
      <c r="BE932" s="183"/>
      <c r="BF932" s="183"/>
      <c r="BG932" s="183"/>
      <c r="BH932" s="183"/>
      <c r="BI932" s="183"/>
      <c r="BJ932" s="183"/>
      <c r="BK932" s="183"/>
      <c r="BL932" s="183"/>
      <c r="BM932" s="183"/>
      <c r="BN932" s="183"/>
      <c r="BO932" s="183"/>
      <c r="BP932" s="183"/>
      <c r="BQ932" s="183"/>
      <c r="BR932" s="183"/>
      <c r="BS932" s="183"/>
      <c r="BT932" s="183"/>
      <c r="BU932" s="183"/>
      <c r="BV932" s="183"/>
      <c r="BW932" s="183"/>
      <c r="BX932" s="183"/>
      <c r="BY932" s="183"/>
      <c r="BZ932" s="183"/>
      <c r="CA932" s="183"/>
      <c r="CB932" s="183"/>
      <c r="CC932" s="183"/>
      <c r="CD932" s="183"/>
      <c r="CE932" s="183"/>
      <c r="CF932" s="183"/>
      <c r="CG932" s="183"/>
      <c r="CH932" s="183"/>
      <c r="CI932" s="183"/>
      <c r="CJ932" s="183"/>
      <c r="CK932" s="183"/>
      <c r="CL932" s="183"/>
      <c r="CM932" s="183"/>
      <c r="CN932" s="183"/>
      <c r="CO932" s="183"/>
      <c r="CP932" s="183"/>
      <c r="CQ932" s="183"/>
      <c r="CR932" s="183"/>
      <c r="CS932" s="183"/>
      <c r="CT932" s="183"/>
      <c r="CU932" s="183"/>
      <c r="CV932" s="183"/>
      <c r="CW932" s="183"/>
      <c r="CX932" s="183"/>
      <c r="CY932" s="183"/>
      <c r="CZ932" s="183"/>
      <c r="DA932" s="183"/>
      <c r="DB932" s="183"/>
      <c r="DC932" s="183"/>
      <c r="DD932" s="183"/>
      <c r="DE932" s="183"/>
      <c r="DF932" s="183"/>
      <c r="DG932" s="183"/>
      <c r="DH932" s="183"/>
      <c r="DI932" s="183"/>
      <c r="DJ932" s="183"/>
      <c r="DK932" s="183"/>
      <c r="DL932" s="183"/>
      <c r="DM932" s="183"/>
      <c r="DN932" s="183"/>
      <c r="DO932" s="183"/>
      <c r="DP932" s="183"/>
      <c r="DQ932" s="183"/>
      <c r="DR932" s="183"/>
      <c r="DS932" s="183"/>
      <c r="DT932" s="183"/>
      <c r="DU932" s="183"/>
      <c r="DV932" s="183"/>
      <c r="DW932" s="183"/>
      <c r="DX932" s="183"/>
      <c r="DY932" s="183"/>
      <c r="DZ932" s="183"/>
      <c r="EA932" s="183"/>
      <c r="EB932" s="183"/>
      <c r="EC932" s="183"/>
      <c r="ED932" s="183"/>
      <c r="EE932" s="183"/>
      <c r="EF932" s="183"/>
      <c r="EG932" s="183"/>
      <c r="EH932" s="183"/>
      <c r="EI932" s="183"/>
      <c r="EJ932" s="183"/>
      <c r="EK932" s="183"/>
      <c r="EL932" s="183"/>
      <c r="EM932" s="183"/>
      <c r="EN932" s="183"/>
      <c r="EO932" s="183"/>
      <c r="EP932" s="183"/>
      <c r="EQ932" s="183"/>
      <c r="ER932" s="183"/>
      <c r="ES932" s="183"/>
      <c r="ET932" s="183"/>
      <c r="EU932" s="183"/>
      <c r="EV932" s="183"/>
      <c r="EW932" s="183"/>
      <c r="EX932" s="183"/>
      <c r="EY932" s="183"/>
      <c r="EZ932" s="183"/>
      <c r="FA932" s="183"/>
      <c r="FB932" s="183"/>
      <c r="FC932" s="183"/>
      <c r="FD932" s="183"/>
      <c r="FE932" s="183"/>
      <c r="FF932" s="183"/>
      <c r="FG932" s="183"/>
      <c r="FH932" s="183"/>
      <c r="FI932" s="183"/>
      <c r="FJ932" s="183"/>
      <c r="FK932" s="183"/>
      <c r="FL932" s="183"/>
      <c r="FM932" s="183"/>
      <c r="FN932" s="183"/>
      <c r="FO932" s="183"/>
      <c r="FP932" s="183"/>
      <c r="FQ932" s="183"/>
      <c r="FR932" s="183"/>
      <c r="FS932" s="183"/>
      <c r="FT932" s="183"/>
      <c r="FU932" s="183"/>
      <c r="FV932" s="183"/>
      <c r="FW932" s="183"/>
      <c r="FX932" s="183"/>
      <c r="FY932" s="183"/>
      <c r="FZ932" s="183"/>
      <c r="GA932" s="183"/>
      <c r="GB932" s="183"/>
      <c r="GC932" s="183"/>
      <c r="GD932" s="183"/>
      <c r="GE932" s="183"/>
      <c r="GF932" s="183"/>
      <c r="GG932" s="183"/>
      <c r="GH932" s="183"/>
      <c r="GI932" s="183"/>
      <c r="GJ932" s="183"/>
      <c r="GK932" s="183"/>
      <c r="GL932" s="183"/>
      <c r="GM932" s="183"/>
      <c r="GN932" s="183"/>
      <c r="GO932" s="183"/>
      <c r="GP932" s="183"/>
      <c r="GQ932" s="183"/>
      <c r="GR932" s="183"/>
      <c r="GS932" s="183"/>
      <c r="GT932" s="183"/>
      <c r="GU932" s="183"/>
      <c r="GV932" s="183"/>
      <c r="GW932" s="183"/>
      <c r="GX932" s="183"/>
      <c r="GY932" s="183"/>
      <c r="GZ932" s="183"/>
      <c r="HA932" s="183"/>
      <c r="HB932" s="183"/>
      <c r="HC932" s="183"/>
      <c r="HD932" s="183"/>
      <c r="HE932" s="183"/>
      <c r="HF932" s="183"/>
      <c r="HG932" s="183"/>
      <c r="HH932" s="183"/>
      <c r="HI932" s="183"/>
      <c r="HJ932" s="183"/>
      <c r="HK932" s="183"/>
      <c r="HL932" s="183"/>
      <c r="HM932" s="183"/>
      <c r="HN932" s="183"/>
      <c r="HO932" s="183"/>
      <c r="HP932" s="183"/>
      <c r="HQ932" s="183"/>
      <c r="HR932" s="183"/>
      <c r="HS932" s="183"/>
      <c r="HT932" s="183"/>
      <c r="HU932" s="183"/>
      <c r="HV932" s="183"/>
      <c r="HW932" s="183"/>
      <c r="HX932" s="183"/>
      <c r="HY932" s="183"/>
      <c r="HZ932" s="183"/>
      <c r="IA932" s="183"/>
      <c r="IB932" s="183"/>
      <c r="IC932" s="183"/>
      <c r="ID932" s="183"/>
      <c r="IE932" s="183"/>
      <c r="IF932" s="183"/>
      <c r="IG932" s="183"/>
      <c r="IH932" s="183"/>
      <c r="II932" s="183"/>
      <c r="IJ932" s="183"/>
      <c r="IK932" s="183"/>
      <c r="IL932" s="183"/>
      <c r="IM932" s="183"/>
      <c r="IN932" s="183"/>
      <c r="IO932" s="183"/>
      <c r="IP932" s="183"/>
      <c r="IQ932" s="183"/>
      <c r="IR932" s="183"/>
      <c r="IS932" s="183"/>
      <c r="IT932" s="183"/>
      <c r="IU932" s="183"/>
      <c r="IV932" s="183"/>
      <c r="IW932" s="183"/>
      <c r="IX932" s="183"/>
      <c r="IY932" s="183"/>
      <c r="IZ932" s="183"/>
      <c r="JA932" s="183"/>
      <c r="JB932" s="183"/>
      <c r="JC932" s="183"/>
      <c r="JD932" s="183"/>
      <c r="JE932" s="183"/>
      <c r="JF932" s="183"/>
      <c r="JG932" s="183"/>
      <c r="JH932" s="183"/>
      <c r="JI932" s="183"/>
      <c r="JJ932" s="183"/>
      <c r="JK932" s="183"/>
      <c r="JL932" s="183"/>
      <c r="JM932" s="183"/>
      <c r="JN932" s="183"/>
      <c r="JO932" s="183"/>
      <c r="JP932" s="183"/>
      <c r="JQ932" s="183"/>
      <c r="JR932" s="183"/>
      <c r="JS932" s="183"/>
      <c r="JT932" s="183"/>
      <c r="JU932" s="183"/>
      <c r="JV932" s="183"/>
      <c r="JW932" s="183"/>
      <c r="JX932" s="183"/>
      <c r="JY932" s="183"/>
      <c r="JZ932" s="183"/>
      <c r="KA932" s="183"/>
      <c r="KB932" s="183"/>
      <c r="KC932" s="183"/>
      <c r="KD932" s="183"/>
      <c r="KE932" s="183"/>
      <c r="KF932" s="183"/>
      <c r="KG932" s="183"/>
      <c r="KH932" s="183"/>
      <c r="KI932" s="183"/>
      <c r="KJ932" s="183"/>
      <c r="KK932" s="183"/>
      <c r="KL932" s="183"/>
      <c r="KM932" s="183"/>
      <c r="KN932" s="183"/>
      <c r="KO932" s="183"/>
      <c r="KP932" s="183"/>
      <c r="KQ932" s="183"/>
      <c r="KR932" s="183"/>
      <c r="KS932" s="183"/>
      <c r="KT932" s="183"/>
    </row>
    <row r="933" spans="1:306">
      <c r="A933" s="662">
        <v>331</v>
      </c>
      <c r="B933" s="625" t="s">
        <v>405</v>
      </c>
      <c r="C933" s="611">
        <f>SUM(C934:C938)</f>
        <v>0</v>
      </c>
      <c r="D933" s="611">
        <f>SUM(D934:D938)</f>
        <v>0</v>
      </c>
      <c r="E933" s="611">
        <f>SUM(E934:E938)</f>
        <v>0</v>
      </c>
      <c r="F933" s="611">
        <f>SUM(F934:F938)</f>
        <v>0</v>
      </c>
      <c r="G933" s="611">
        <f t="shared" si="41"/>
        <v>0</v>
      </c>
      <c r="H933" s="183"/>
      <c r="K933" s="183"/>
      <c r="L933" s="183"/>
      <c r="M933" s="183"/>
      <c r="N933" s="183"/>
      <c r="O933" s="183"/>
      <c r="P933" s="183"/>
      <c r="Q933" s="183"/>
      <c r="R933" s="183"/>
      <c r="S933" s="183"/>
      <c r="T933" s="183"/>
      <c r="U933" s="183"/>
      <c r="V933" s="183"/>
      <c r="W933" s="183"/>
      <c r="X933" s="183"/>
      <c r="Y933" s="183"/>
      <c r="Z933" s="183"/>
      <c r="AA933" s="183"/>
      <c r="AB933" s="183"/>
      <c r="AC933" s="183"/>
      <c r="AD933" s="183"/>
      <c r="AE933" s="183"/>
      <c r="AF933" s="183"/>
      <c r="AG933" s="183"/>
      <c r="AH933" s="183"/>
      <c r="AI933" s="183"/>
      <c r="AJ933" s="183"/>
      <c r="AK933" s="183"/>
      <c r="AL933" s="183"/>
      <c r="AM933" s="183"/>
      <c r="AN933" s="183"/>
      <c r="AO933" s="183"/>
      <c r="AP933" s="183"/>
      <c r="AQ933" s="183"/>
      <c r="AR933" s="183"/>
      <c r="AS933" s="183"/>
      <c r="AT933" s="183"/>
      <c r="AU933" s="183"/>
      <c r="AV933" s="183"/>
      <c r="AW933" s="183"/>
      <c r="AX933" s="183"/>
      <c r="AY933" s="183"/>
      <c r="AZ933" s="183"/>
      <c r="BA933" s="183"/>
      <c r="BB933" s="183"/>
      <c r="BC933" s="183"/>
      <c r="BD933" s="183"/>
      <c r="BE933" s="183"/>
      <c r="BF933" s="183"/>
      <c r="BG933" s="183"/>
      <c r="BH933" s="183"/>
      <c r="BI933" s="183"/>
      <c r="BJ933" s="183"/>
      <c r="BK933" s="183"/>
      <c r="BL933" s="183"/>
      <c r="BM933" s="183"/>
      <c r="BN933" s="183"/>
      <c r="BO933" s="183"/>
      <c r="BP933" s="183"/>
      <c r="BQ933" s="183"/>
      <c r="BR933" s="183"/>
      <c r="BS933" s="183"/>
      <c r="BT933" s="183"/>
      <c r="BU933" s="183"/>
      <c r="BV933" s="183"/>
      <c r="BW933" s="183"/>
      <c r="BX933" s="183"/>
      <c r="BY933" s="183"/>
      <c r="BZ933" s="183"/>
      <c r="CA933" s="183"/>
      <c r="CB933" s="183"/>
      <c r="CC933" s="183"/>
      <c r="CD933" s="183"/>
      <c r="CE933" s="183"/>
      <c r="CF933" s="183"/>
      <c r="CG933" s="183"/>
      <c r="CH933" s="183"/>
      <c r="CI933" s="183"/>
      <c r="CJ933" s="183"/>
      <c r="CK933" s="183"/>
      <c r="CL933" s="183"/>
      <c r="CM933" s="183"/>
      <c r="CN933" s="183"/>
      <c r="CO933" s="183"/>
      <c r="CP933" s="183"/>
      <c r="CQ933" s="183"/>
      <c r="CR933" s="183"/>
      <c r="CS933" s="183"/>
      <c r="CT933" s="183"/>
      <c r="CU933" s="183"/>
      <c r="CV933" s="183"/>
      <c r="CW933" s="183"/>
      <c r="CX933" s="183"/>
      <c r="CY933" s="183"/>
      <c r="CZ933" s="183"/>
      <c r="DA933" s="183"/>
      <c r="DB933" s="183"/>
      <c r="DC933" s="183"/>
      <c r="DD933" s="183"/>
      <c r="DE933" s="183"/>
      <c r="DF933" s="183"/>
      <c r="DG933" s="183"/>
      <c r="DH933" s="183"/>
      <c r="DI933" s="183"/>
      <c r="DJ933" s="183"/>
      <c r="DK933" s="183"/>
      <c r="DL933" s="183"/>
      <c r="DM933" s="183"/>
      <c r="DN933" s="183"/>
      <c r="DO933" s="183"/>
      <c r="DP933" s="183"/>
      <c r="DQ933" s="183"/>
      <c r="DR933" s="183"/>
      <c r="DS933" s="183"/>
      <c r="DT933" s="183"/>
      <c r="DU933" s="183"/>
      <c r="DV933" s="183"/>
      <c r="DW933" s="183"/>
      <c r="DX933" s="183"/>
      <c r="DY933" s="183"/>
      <c r="DZ933" s="183"/>
      <c r="EA933" s="183"/>
      <c r="EB933" s="183"/>
      <c r="EC933" s="183"/>
      <c r="ED933" s="183"/>
      <c r="EE933" s="183"/>
      <c r="EF933" s="183"/>
      <c r="EG933" s="183"/>
      <c r="EH933" s="183"/>
      <c r="EI933" s="183"/>
      <c r="EJ933" s="183"/>
      <c r="EK933" s="183"/>
      <c r="EL933" s="183"/>
      <c r="EM933" s="183"/>
      <c r="EN933" s="183"/>
      <c r="EO933" s="183"/>
      <c r="EP933" s="183"/>
      <c r="EQ933" s="183"/>
      <c r="ER933" s="183"/>
      <c r="ES933" s="183"/>
      <c r="ET933" s="183"/>
      <c r="EU933" s="183"/>
      <c r="EV933" s="183"/>
      <c r="EW933" s="183"/>
      <c r="EX933" s="183"/>
      <c r="EY933" s="183"/>
      <c r="EZ933" s="183"/>
      <c r="FA933" s="183"/>
      <c r="FB933" s="183"/>
      <c r="FC933" s="183"/>
      <c r="FD933" s="183"/>
      <c r="FE933" s="183"/>
      <c r="FF933" s="183"/>
      <c r="FG933" s="183"/>
      <c r="FH933" s="183"/>
      <c r="FI933" s="183"/>
      <c r="FJ933" s="183"/>
      <c r="FK933" s="183"/>
      <c r="FL933" s="183"/>
      <c r="FM933" s="183"/>
      <c r="FN933" s="183"/>
      <c r="FO933" s="183"/>
      <c r="FP933" s="183"/>
      <c r="FQ933" s="183"/>
      <c r="FR933" s="183"/>
      <c r="FS933" s="183"/>
      <c r="FT933" s="183"/>
      <c r="FU933" s="183"/>
      <c r="FV933" s="183"/>
      <c r="FW933" s="183"/>
      <c r="FX933" s="183"/>
      <c r="FY933" s="183"/>
      <c r="FZ933" s="183"/>
      <c r="GA933" s="183"/>
      <c r="GB933" s="183"/>
      <c r="GC933" s="183"/>
      <c r="GD933" s="183"/>
      <c r="GE933" s="183"/>
      <c r="GF933" s="183"/>
      <c r="GG933" s="183"/>
      <c r="GH933" s="183"/>
      <c r="GI933" s="183"/>
      <c r="GJ933" s="183"/>
      <c r="GK933" s="183"/>
      <c r="GL933" s="183"/>
      <c r="GM933" s="183"/>
      <c r="GN933" s="183"/>
      <c r="GO933" s="183"/>
      <c r="GP933" s="183"/>
      <c r="GQ933" s="183"/>
      <c r="GR933" s="183"/>
      <c r="GS933" s="183"/>
      <c r="GT933" s="183"/>
      <c r="GU933" s="183"/>
      <c r="GV933" s="183"/>
      <c r="GW933" s="183"/>
      <c r="GX933" s="183"/>
      <c r="GY933" s="183"/>
      <c r="GZ933" s="183"/>
      <c r="HA933" s="183"/>
      <c r="HB933" s="183"/>
      <c r="HC933" s="183"/>
      <c r="HD933" s="183"/>
      <c r="HE933" s="183"/>
      <c r="HF933" s="183"/>
      <c r="HG933" s="183"/>
      <c r="HH933" s="183"/>
      <c r="HI933" s="183"/>
      <c r="HJ933" s="183"/>
      <c r="HK933" s="183"/>
      <c r="HL933" s="183"/>
      <c r="HM933" s="183"/>
      <c r="HN933" s="183"/>
      <c r="HO933" s="183"/>
      <c r="HP933" s="183"/>
      <c r="HQ933" s="183"/>
      <c r="HR933" s="183"/>
      <c r="HS933" s="183"/>
      <c r="HT933" s="183"/>
      <c r="HU933" s="183"/>
      <c r="HV933" s="183"/>
      <c r="HW933" s="183"/>
      <c r="HX933" s="183"/>
      <c r="HY933" s="183"/>
      <c r="HZ933" s="183"/>
      <c r="IA933" s="183"/>
      <c r="IB933" s="183"/>
      <c r="IC933" s="183"/>
      <c r="ID933" s="183"/>
      <c r="IE933" s="183"/>
      <c r="IF933" s="183"/>
      <c r="IG933" s="183"/>
      <c r="IH933" s="183"/>
      <c r="II933" s="183"/>
      <c r="IJ933" s="183"/>
      <c r="IK933" s="183"/>
      <c r="IL933" s="183"/>
      <c r="IM933" s="183"/>
      <c r="IN933" s="183"/>
      <c r="IO933" s="183"/>
      <c r="IP933" s="183"/>
      <c r="IQ933" s="183"/>
      <c r="IR933" s="183"/>
      <c r="IS933" s="183"/>
      <c r="IT933" s="183"/>
      <c r="IU933" s="183"/>
      <c r="IV933" s="183"/>
      <c r="IW933" s="183"/>
      <c r="IX933" s="183"/>
      <c r="IY933" s="183"/>
      <c r="IZ933" s="183"/>
      <c r="JA933" s="183"/>
      <c r="JB933" s="183"/>
      <c r="JC933" s="183"/>
      <c r="JD933" s="183"/>
      <c r="JE933" s="183"/>
      <c r="JF933" s="183"/>
      <c r="JG933" s="183"/>
      <c r="JH933" s="183"/>
      <c r="JI933" s="183"/>
      <c r="JJ933" s="183"/>
      <c r="JK933" s="183"/>
      <c r="JL933" s="183"/>
      <c r="JM933" s="183"/>
      <c r="JN933" s="183"/>
      <c r="JO933" s="183"/>
      <c r="JP933" s="183"/>
      <c r="JQ933" s="183"/>
      <c r="JR933" s="183"/>
      <c r="JS933" s="183"/>
      <c r="JT933" s="183"/>
      <c r="JU933" s="183"/>
      <c r="JV933" s="183"/>
      <c r="JW933" s="183"/>
      <c r="JX933" s="183"/>
      <c r="JY933" s="183"/>
      <c r="JZ933" s="183"/>
      <c r="KA933" s="183"/>
      <c r="KB933" s="183"/>
      <c r="KC933" s="183"/>
      <c r="KD933" s="183"/>
      <c r="KE933" s="183"/>
      <c r="KF933" s="183"/>
      <c r="KG933" s="183"/>
      <c r="KH933" s="183"/>
      <c r="KI933" s="183"/>
      <c r="KJ933" s="183"/>
      <c r="KK933" s="183"/>
      <c r="KL933" s="183"/>
      <c r="KM933" s="183"/>
      <c r="KN933" s="183"/>
      <c r="KO933" s="183"/>
      <c r="KP933" s="183"/>
      <c r="KQ933" s="183"/>
      <c r="KR933" s="183"/>
      <c r="KS933" s="183"/>
      <c r="KT933" s="183"/>
    </row>
    <row r="934" spans="1:306">
      <c r="A934" s="663">
        <v>3311</v>
      </c>
      <c r="B934" s="626" t="s">
        <v>406</v>
      </c>
      <c r="C934" s="620"/>
      <c r="D934" s="620"/>
      <c r="E934" s="620"/>
      <c r="F934" s="620"/>
      <c r="G934" s="611">
        <f t="shared" si="41"/>
        <v>0</v>
      </c>
      <c r="H934" s="183"/>
      <c r="K934" s="183"/>
      <c r="L934" s="183"/>
      <c r="M934" s="183"/>
      <c r="N934" s="183"/>
      <c r="O934" s="183"/>
      <c r="P934" s="183"/>
      <c r="Q934" s="183"/>
      <c r="R934" s="183"/>
      <c r="S934" s="183"/>
      <c r="T934" s="183"/>
      <c r="U934" s="183"/>
      <c r="V934" s="183"/>
      <c r="W934" s="183"/>
      <c r="X934" s="183"/>
      <c r="Y934" s="183"/>
      <c r="Z934" s="183"/>
      <c r="AA934" s="183"/>
      <c r="AB934" s="183"/>
      <c r="AC934" s="183"/>
      <c r="AD934" s="183"/>
      <c r="AE934" s="183"/>
      <c r="AF934" s="183"/>
      <c r="AG934" s="183"/>
      <c r="AH934" s="183"/>
      <c r="AI934" s="183"/>
      <c r="AJ934" s="183"/>
      <c r="AK934" s="183"/>
      <c r="AL934" s="183"/>
      <c r="AM934" s="183"/>
      <c r="AN934" s="183"/>
      <c r="AO934" s="183"/>
      <c r="AP934" s="183"/>
      <c r="AQ934" s="183"/>
      <c r="AR934" s="183"/>
      <c r="AS934" s="183"/>
      <c r="AT934" s="183"/>
      <c r="AU934" s="183"/>
      <c r="AV934" s="183"/>
      <c r="AW934" s="183"/>
      <c r="AX934" s="183"/>
      <c r="AY934" s="183"/>
      <c r="AZ934" s="183"/>
      <c r="BA934" s="183"/>
      <c r="BB934" s="183"/>
      <c r="BC934" s="183"/>
      <c r="BD934" s="183"/>
      <c r="BE934" s="183"/>
      <c r="BF934" s="183"/>
      <c r="BG934" s="183"/>
      <c r="BH934" s="183"/>
      <c r="BI934" s="183"/>
      <c r="BJ934" s="183"/>
      <c r="BK934" s="183"/>
      <c r="BL934" s="183"/>
      <c r="BM934" s="183"/>
      <c r="BN934" s="183"/>
      <c r="BO934" s="183"/>
      <c r="BP934" s="183"/>
      <c r="BQ934" s="183"/>
      <c r="BR934" s="183"/>
      <c r="BS934" s="183"/>
      <c r="BT934" s="183"/>
      <c r="BU934" s="183"/>
      <c r="BV934" s="183"/>
      <c r="BW934" s="183"/>
      <c r="BX934" s="183"/>
      <c r="BY934" s="183"/>
      <c r="BZ934" s="183"/>
      <c r="CA934" s="183"/>
      <c r="CB934" s="183"/>
      <c r="CC934" s="183"/>
      <c r="CD934" s="183"/>
      <c r="CE934" s="183"/>
      <c r="CF934" s="183"/>
      <c r="CG934" s="183"/>
      <c r="CH934" s="183"/>
      <c r="CI934" s="183"/>
      <c r="CJ934" s="183"/>
      <c r="CK934" s="183"/>
      <c r="CL934" s="183"/>
      <c r="CM934" s="183"/>
      <c r="CN934" s="183"/>
      <c r="CO934" s="183"/>
      <c r="CP934" s="183"/>
      <c r="CQ934" s="183"/>
      <c r="CR934" s="183"/>
      <c r="CS934" s="183"/>
      <c r="CT934" s="183"/>
      <c r="CU934" s="183"/>
      <c r="CV934" s="183"/>
      <c r="CW934" s="183"/>
      <c r="CX934" s="183"/>
      <c r="CY934" s="183"/>
      <c r="CZ934" s="183"/>
      <c r="DA934" s="183"/>
      <c r="DB934" s="183"/>
      <c r="DC934" s="183"/>
      <c r="DD934" s="183"/>
      <c r="DE934" s="183"/>
      <c r="DF934" s="183"/>
      <c r="DG934" s="183"/>
      <c r="DH934" s="183"/>
      <c r="DI934" s="183"/>
      <c r="DJ934" s="183"/>
      <c r="DK934" s="183"/>
      <c r="DL934" s="183"/>
      <c r="DM934" s="183"/>
      <c r="DN934" s="183"/>
      <c r="DO934" s="183"/>
      <c r="DP934" s="183"/>
      <c r="DQ934" s="183"/>
      <c r="DR934" s="183"/>
      <c r="DS934" s="183"/>
      <c r="DT934" s="183"/>
      <c r="DU934" s="183"/>
      <c r="DV934" s="183"/>
      <c r="DW934" s="183"/>
      <c r="DX934" s="183"/>
      <c r="DY934" s="183"/>
      <c r="DZ934" s="183"/>
      <c r="EA934" s="183"/>
      <c r="EB934" s="183"/>
      <c r="EC934" s="183"/>
      <c r="ED934" s="183"/>
      <c r="EE934" s="183"/>
      <c r="EF934" s="183"/>
      <c r="EG934" s="183"/>
      <c r="EH934" s="183"/>
      <c r="EI934" s="183"/>
      <c r="EJ934" s="183"/>
      <c r="EK934" s="183"/>
      <c r="EL934" s="183"/>
      <c r="EM934" s="183"/>
      <c r="EN934" s="183"/>
      <c r="EO934" s="183"/>
      <c r="EP934" s="183"/>
      <c r="EQ934" s="183"/>
      <c r="ER934" s="183"/>
      <c r="ES934" s="183"/>
      <c r="ET934" s="183"/>
      <c r="EU934" s="183"/>
      <c r="EV934" s="183"/>
      <c r="EW934" s="183"/>
      <c r="EX934" s="183"/>
      <c r="EY934" s="183"/>
      <c r="EZ934" s="183"/>
      <c r="FA934" s="183"/>
      <c r="FB934" s="183"/>
      <c r="FC934" s="183"/>
      <c r="FD934" s="183"/>
      <c r="FE934" s="183"/>
      <c r="FF934" s="183"/>
      <c r="FG934" s="183"/>
      <c r="FH934" s="183"/>
      <c r="FI934" s="183"/>
      <c r="FJ934" s="183"/>
      <c r="FK934" s="183"/>
      <c r="FL934" s="183"/>
      <c r="FM934" s="183"/>
      <c r="FN934" s="183"/>
      <c r="FO934" s="183"/>
      <c r="FP934" s="183"/>
      <c r="FQ934" s="183"/>
      <c r="FR934" s="183"/>
      <c r="FS934" s="183"/>
      <c r="FT934" s="183"/>
      <c r="FU934" s="183"/>
      <c r="FV934" s="183"/>
      <c r="FW934" s="183"/>
      <c r="FX934" s="183"/>
      <c r="FY934" s="183"/>
      <c r="FZ934" s="183"/>
      <c r="GA934" s="183"/>
      <c r="GB934" s="183"/>
      <c r="GC934" s="183"/>
      <c r="GD934" s="183"/>
      <c r="GE934" s="183"/>
      <c r="GF934" s="183"/>
      <c r="GG934" s="183"/>
      <c r="GH934" s="183"/>
      <c r="GI934" s="183"/>
      <c r="GJ934" s="183"/>
      <c r="GK934" s="183"/>
      <c r="GL934" s="183"/>
      <c r="GM934" s="183"/>
      <c r="GN934" s="183"/>
      <c r="GO934" s="183"/>
      <c r="GP934" s="183"/>
      <c r="GQ934" s="183"/>
      <c r="GR934" s="183"/>
      <c r="GS934" s="183"/>
      <c r="GT934" s="183"/>
      <c r="GU934" s="183"/>
      <c r="GV934" s="183"/>
      <c r="GW934" s="183"/>
      <c r="GX934" s="183"/>
      <c r="GY934" s="183"/>
      <c r="GZ934" s="183"/>
      <c r="HA934" s="183"/>
      <c r="HB934" s="183"/>
      <c r="HC934" s="183"/>
      <c r="HD934" s="183"/>
      <c r="HE934" s="183"/>
      <c r="HF934" s="183"/>
      <c r="HG934" s="183"/>
      <c r="HH934" s="183"/>
      <c r="HI934" s="183"/>
      <c r="HJ934" s="183"/>
      <c r="HK934" s="183"/>
      <c r="HL934" s="183"/>
      <c r="HM934" s="183"/>
      <c r="HN934" s="183"/>
      <c r="HO934" s="183"/>
      <c r="HP934" s="183"/>
      <c r="HQ934" s="183"/>
      <c r="HR934" s="183"/>
      <c r="HS934" s="183"/>
      <c r="HT934" s="183"/>
      <c r="HU934" s="183"/>
      <c r="HV934" s="183"/>
      <c r="HW934" s="183"/>
      <c r="HX934" s="183"/>
      <c r="HY934" s="183"/>
      <c r="HZ934" s="183"/>
      <c r="IA934" s="183"/>
      <c r="IB934" s="183"/>
      <c r="IC934" s="183"/>
      <c r="ID934" s="183"/>
      <c r="IE934" s="183"/>
      <c r="IF934" s="183"/>
      <c r="IG934" s="183"/>
      <c r="IH934" s="183"/>
      <c r="II934" s="183"/>
      <c r="IJ934" s="183"/>
      <c r="IK934" s="183"/>
      <c r="IL934" s="183"/>
      <c r="IM934" s="183"/>
      <c r="IN934" s="183"/>
      <c r="IO934" s="183"/>
      <c r="IP934" s="183"/>
      <c r="IQ934" s="183"/>
      <c r="IR934" s="183"/>
      <c r="IS934" s="183"/>
      <c r="IT934" s="183"/>
      <c r="IU934" s="183"/>
      <c r="IV934" s="183"/>
      <c r="IW934" s="183"/>
      <c r="IX934" s="183"/>
      <c r="IY934" s="183"/>
      <c r="IZ934" s="183"/>
      <c r="JA934" s="183"/>
      <c r="JB934" s="183"/>
      <c r="JC934" s="183"/>
      <c r="JD934" s="183"/>
      <c r="JE934" s="183"/>
      <c r="JF934" s="183"/>
      <c r="JG934" s="183"/>
      <c r="JH934" s="183"/>
      <c r="JI934" s="183"/>
      <c r="JJ934" s="183"/>
      <c r="JK934" s="183"/>
      <c r="JL934" s="183"/>
      <c r="JM934" s="183"/>
      <c r="JN934" s="183"/>
      <c r="JO934" s="183"/>
      <c r="JP934" s="183"/>
      <c r="JQ934" s="183"/>
      <c r="JR934" s="183"/>
      <c r="JS934" s="183"/>
      <c r="JT934" s="183"/>
      <c r="JU934" s="183"/>
      <c r="JV934" s="183"/>
      <c r="JW934" s="183"/>
      <c r="JX934" s="183"/>
      <c r="JY934" s="183"/>
      <c r="JZ934" s="183"/>
      <c r="KA934" s="183"/>
      <c r="KB934" s="183"/>
      <c r="KC934" s="183"/>
      <c r="KD934" s="183"/>
      <c r="KE934" s="183"/>
      <c r="KF934" s="183"/>
      <c r="KG934" s="183"/>
      <c r="KH934" s="183"/>
      <c r="KI934" s="183"/>
      <c r="KJ934" s="183"/>
      <c r="KK934" s="183"/>
      <c r="KL934" s="183"/>
      <c r="KM934" s="183"/>
      <c r="KN934" s="183"/>
      <c r="KO934" s="183"/>
      <c r="KP934" s="183"/>
      <c r="KQ934" s="183"/>
      <c r="KR934" s="183"/>
      <c r="KS934" s="183"/>
      <c r="KT934" s="183"/>
    </row>
    <row r="935" spans="1:306">
      <c r="A935" s="663">
        <v>3312</v>
      </c>
      <c r="B935" s="626" t="s">
        <v>407</v>
      </c>
      <c r="C935" s="620"/>
      <c r="D935" s="620"/>
      <c r="E935" s="620"/>
      <c r="F935" s="620"/>
      <c r="G935" s="611">
        <f t="shared" si="41"/>
        <v>0</v>
      </c>
      <c r="H935" s="183"/>
      <c r="K935" s="183"/>
      <c r="L935" s="183"/>
      <c r="M935" s="183"/>
      <c r="N935" s="183"/>
      <c r="O935" s="183"/>
      <c r="P935" s="183"/>
      <c r="Q935" s="183"/>
      <c r="R935" s="183"/>
      <c r="S935" s="183"/>
      <c r="T935" s="183"/>
      <c r="U935" s="183"/>
      <c r="V935" s="183"/>
      <c r="W935" s="183"/>
      <c r="X935" s="183"/>
      <c r="Y935" s="183"/>
      <c r="Z935" s="183"/>
      <c r="AA935" s="183"/>
      <c r="AB935" s="183"/>
      <c r="AC935" s="183"/>
      <c r="AD935" s="183"/>
      <c r="AE935" s="183"/>
      <c r="AF935" s="183"/>
      <c r="AG935" s="183"/>
      <c r="AH935" s="183"/>
      <c r="AI935" s="183"/>
      <c r="AJ935" s="183"/>
      <c r="AK935" s="183"/>
      <c r="AL935" s="183"/>
      <c r="AM935" s="183"/>
      <c r="AN935" s="183"/>
      <c r="AO935" s="183"/>
      <c r="AP935" s="183"/>
      <c r="AQ935" s="183"/>
      <c r="AR935" s="183"/>
      <c r="AS935" s="183"/>
      <c r="AT935" s="183"/>
      <c r="AU935" s="183"/>
      <c r="AV935" s="183"/>
      <c r="AW935" s="183"/>
      <c r="AX935" s="183"/>
      <c r="AY935" s="183"/>
      <c r="AZ935" s="183"/>
      <c r="BA935" s="183"/>
      <c r="BB935" s="183"/>
      <c r="BC935" s="183"/>
      <c r="BD935" s="183"/>
      <c r="BE935" s="183"/>
      <c r="BF935" s="183"/>
      <c r="BG935" s="183"/>
      <c r="BH935" s="183"/>
      <c r="BI935" s="183"/>
      <c r="BJ935" s="183"/>
      <c r="BK935" s="183"/>
      <c r="BL935" s="183"/>
      <c r="BM935" s="183"/>
      <c r="BN935" s="183"/>
      <c r="BO935" s="183"/>
      <c r="BP935" s="183"/>
      <c r="BQ935" s="183"/>
      <c r="BR935" s="183"/>
      <c r="BS935" s="183"/>
      <c r="BT935" s="183"/>
      <c r="BU935" s="183"/>
      <c r="BV935" s="183"/>
      <c r="BW935" s="183"/>
      <c r="BX935" s="183"/>
      <c r="BY935" s="183"/>
      <c r="BZ935" s="183"/>
      <c r="CA935" s="183"/>
      <c r="CB935" s="183"/>
      <c r="CC935" s="183"/>
      <c r="CD935" s="183"/>
      <c r="CE935" s="183"/>
      <c r="CF935" s="183"/>
      <c r="CG935" s="183"/>
      <c r="CH935" s="183"/>
      <c r="CI935" s="183"/>
      <c r="CJ935" s="183"/>
      <c r="CK935" s="183"/>
      <c r="CL935" s="183"/>
      <c r="CM935" s="183"/>
      <c r="CN935" s="183"/>
      <c r="CO935" s="183"/>
      <c r="CP935" s="183"/>
      <c r="CQ935" s="183"/>
      <c r="CR935" s="183"/>
      <c r="CS935" s="183"/>
      <c r="CT935" s="183"/>
      <c r="CU935" s="183"/>
      <c r="CV935" s="183"/>
      <c r="CW935" s="183"/>
      <c r="CX935" s="183"/>
      <c r="CY935" s="183"/>
      <c r="CZ935" s="183"/>
      <c r="DA935" s="183"/>
      <c r="DB935" s="183"/>
      <c r="DC935" s="183"/>
      <c r="DD935" s="183"/>
      <c r="DE935" s="183"/>
      <c r="DF935" s="183"/>
      <c r="DG935" s="183"/>
      <c r="DH935" s="183"/>
      <c r="DI935" s="183"/>
      <c r="DJ935" s="183"/>
      <c r="DK935" s="183"/>
      <c r="DL935" s="183"/>
      <c r="DM935" s="183"/>
      <c r="DN935" s="183"/>
      <c r="DO935" s="183"/>
      <c r="DP935" s="183"/>
      <c r="DQ935" s="183"/>
      <c r="DR935" s="183"/>
      <c r="DS935" s="183"/>
      <c r="DT935" s="183"/>
      <c r="DU935" s="183"/>
      <c r="DV935" s="183"/>
      <c r="DW935" s="183"/>
      <c r="DX935" s="183"/>
      <c r="DY935" s="183"/>
      <c r="DZ935" s="183"/>
      <c r="EA935" s="183"/>
      <c r="EB935" s="183"/>
      <c r="EC935" s="183"/>
      <c r="ED935" s="183"/>
      <c r="EE935" s="183"/>
      <c r="EF935" s="183"/>
      <c r="EG935" s="183"/>
      <c r="EH935" s="183"/>
      <c r="EI935" s="183"/>
      <c r="EJ935" s="183"/>
      <c r="EK935" s="183"/>
      <c r="EL935" s="183"/>
      <c r="EM935" s="183"/>
      <c r="EN935" s="183"/>
      <c r="EO935" s="183"/>
      <c r="EP935" s="183"/>
      <c r="EQ935" s="183"/>
      <c r="ER935" s="183"/>
      <c r="ES935" s="183"/>
      <c r="ET935" s="183"/>
      <c r="EU935" s="183"/>
      <c r="EV935" s="183"/>
      <c r="EW935" s="183"/>
      <c r="EX935" s="183"/>
      <c r="EY935" s="183"/>
      <c r="EZ935" s="183"/>
      <c r="FA935" s="183"/>
      <c r="FB935" s="183"/>
      <c r="FC935" s="183"/>
      <c r="FD935" s="183"/>
      <c r="FE935" s="183"/>
      <c r="FF935" s="183"/>
      <c r="FG935" s="183"/>
      <c r="FH935" s="183"/>
      <c r="FI935" s="183"/>
      <c r="FJ935" s="183"/>
      <c r="FK935" s="183"/>
      <c r="FL935" s="183"/>
      <c r="FM935" s="183"/>
      <c r="FN935" s="183"/>
      <c r="FO935" s="183"/>
      <c r="FP935" s="183"/>
      <c r="FQ935" s="183"/>
      <c r="FR935" s="183"/>
      <c r="FS935" s="183"/>
      <c r="FT935" s="183"/>
      <c r="FU935" s="183"/>
      <c r="FV935" s="183"/>
      <c r="FW935" s="183"/>
      <c r="FX935" s="183"/>
      <c r="FY935" s="183"/>
      <c r="FZ935" s="183"/>
      <c r="GA935" s="183"/>
      <c r="GB935" s="183"/>
      <c r="GC935" s="183"/>
      <c r="GD935" s="183"/>
      <c r="GE935" s="183"/>
      <c r="GF935" s="183"/>
      <c r="GG935" s="183"/>
      <c r="GH935" s="183"/>
      <c r="GI935" s="183"/>
      <c r="GJ935" s="183"/>
      <c r="GK935" s="183"/>
      <c r="GL935" s="183"/>
      <c r="GM935" s="183"/>
      <c r="GN935" s="183"/>
      <c r="GO935" s="183"/>
      <c r="GP935" s="183"/>
      <c r="GQ935" s="183"/>
      <c r="GR935" s="183"/>
      <c r="GS935" s="183"/>
      <c r="GT935" s="183"/>
      <c r="GU935" s="183"/>
      <c r="GV935" s="183"/>
      <c r="GW935" s="183"/>
      <c r="GX935" s="183"/>
      <c r="GY935" s="183"/>
      <c r="GZ935" s="183"/>
      <c r="HA935" s="183"/>
      <c r="HB935" s="183"/>
      <c r="HC935" s="183"/>
      <c r="HD935" s="183"/>
      <c r="HE935" s="183"/>
      <c r="HF935" s="183"/>
      <c r="HG935" s="183"/>
      <c r="HH935" s="183"/>
      <c r="HI935" s="183"/>
      <c r="HJ935" s="183"/>
      <c r="HK935" s="183"/>
      <c r="HL935" s="183"/>
      <c r="HM935" s="183"/>
      <c r="HN935" s="183"/>
      <c r="HO935" s="183"/>
      <c r="HP935" s="183"/>
      <c r="HQ935" s="183"/>
      <c r="HR935" s="183"/>
      <c r="HS935" s="183"/>
      <c r="HT935" s="183"/>
      <c r="HU935" s="183"/>
      <c r="HV935" s="183"/>
      <c r="HW935" s="183"/>
      <c r="HX935" s="183"/>
      <c r="HY935" s="183"/>
      <c r="HZ935" s="183"/>
      <c r="IA935" s="183"/>
      <c r="IB935" s="183"/>
      <c r="IC935" s="183"/>
      <c r="ID935" s="183"/>
      <c r="IE935" s="183"/>
      <c r="IF935" s="183"/>
      <c r="IG935" s="183"/>
      <c r="IH935" s="183"/>
      <c r="II935" s="183"/>
      <c r="IJ935" s="183"/>
      <c r="IK935" s="183"/>
      <c r="IL935" s="183"/>
      <c r="IM935" s="183"/>
      <c r="IN935" s="183"/>
      <c r="IO935" s="183"/>
      <c r="IP935" s="183"/>
      <c r="IQ935" s="183"/>
      <c r="IR935" s="183"/>
      <c r="IS935" s="183"/>
      <c r="IT935" s="183"/>
      <c r="IU935" s="183"/>
      <c r="IV935" s="183"/>
      <c r="IW935" s="183"/>
      <c r="IX935" s="183"/>
      <c r="IY935" s="183"/>
      <c r="IZ935" s="183"/>
      <c r="JA935" s="183"/>
      <c r="JB935" s="183"/>
      <c r="JC935" s="183"/>
      <c r="JD935" s="183"/>
      <c r="JE935" s="183"/>
      <c r="JF935" s="183"/>
      <c r="JG935" s="183"/>
      <c r="JH935" s="183"/>
      <c r="JI935" s="183"/>
      <c r="JJ935" s="183"/>
      <c r="JK935" s="183"/>
      <c r="JL935" s="183"/>
      <c r="JM935" s="183"/>
      <c r="JN935" s="183"/>
      <c r="JO935" s="183"/>
      <c r="JP935" s="183"/>
      <c r="JQ935" s="183"/>
      <c r="JR935" s="183"/>
      <c r="JS935" s="183"/>
      <c r="JT935" s="183"/>
      <c r="JU935" s="183"/>
      <c r="JV935" s="183"/>
      <c r="JW935" s="183"/>
      <c r="JX935" s="183"/>
      <c r="JY935" s="183"/>
      <c r="JZ935" s="183"/>
      <c r="KA935" s="183"/>
      <c r="KB935" s="183"/>
      <c r="KC935" s="183"/>
      <c r="KD935" s="183"/>
      <c r="KE935" s="183"/>
      <c r="KF935" s="183"/>
      <c r="KG935" s="183"/>
      <c r="KH935" s="183"/>
      <c r="KI935" s="183"/>
      <c r="KJ935" s="183"/>
      <c r="KK935" s="183"/>
      <c r="KL935" s="183"/>
      <c r="KM935" s="183"/>
      <c r="KN935" s="183"/>
      <c r="KO935" s="183"/>
      <c r="KP935" s="183"/>
      <c r="KQ935" s="183"/>
      <c r="KR935" s="183"/>
      <c r="KS935" s="183"/>
      <c r="KT935" s="183"/>
    </row>
    <row r="936" spans="1:306">
      <c r="A936" s="663">
        <v>3313</v>
      </c>
      <c r="B936" s="626" t="s">
        <v>408</v>
      </c>
      <c r="C936" s="620"/>
      <c r="D936" s="620"/>
      <c r="E936" s="620"/>
      <c r="F936" s="620"/>
      <c r="G936" s="611">
        <f t="shared" si="41"/>
        <v>0</v>
      </c>
      <c r="H936" s="183"/>
      <c r="K936" s="183"/>
      <c r="L936" s="183"/>
      <c r="M936" s="183"/>
      <c r="N936" s="183"/>
      <c r="O936" s="183"/>
      <c r="P936" s="183"/>
      <c r="Q936" s="183"/>
      <c r="R936" s="183"/>
      <c r="S936" s="183"/>
      <c r="T936" s="183"/>
      <c r="U936" s="183"/>
      <c r="V936" s="183"/>
      <c r="W936" s="183"/>
      <c r="X936" s="183"/>
      <c r="Y936" s="183"/>
      <c r="Z936" s="183"/>
      <c r="AA936" s="183"/>
      <c r="AB936" s="183"/>
      <c r="AC936" s="183"/>
      <c r="AD936" s="183"/>
      <c r="AE936" s="183"/>
      <c r="AF936" s="183"/>
      <c r="AG936" s="183"/>
      <c r="AH936" s="183"/>
      <c r="AI936" s="183"/>
      <c r="AJ936" s="183"/>
      <c r="AK936" s="183"/>
      <c r="AL936" s="183"/>
      <c r="AM936" s="183"/>
      <c r="AN936" s="183"/>
      <c r="AO936" s="183"/>
      <c r="AP936" s="183"/>
      <c r="AQ936" s="183"/>
      <c r="AR936" s="183"/>
      <c r="AS936" s="183"/>
      <c r="AT936" s="183"/>
      <c r="AU936" s="183"/>
      <c r="AV936" s="183"/>
      <c r="AW936" s="183"/>
      <c r="AX936" s="183"/>
      <c r="AY936" s="183"/>
      <c r="AZ936" s="183"/>
      <c r="BA936" s="183"/>
      <c r="BB936" s="183"/>
      <c r="BC936" s="183"/>
      <c r="BD936" s="183"/>
      <c r="BE936" s="183"/>
      <c r="BF936" s="183"/>
      <c r="BG936" s="183"/>
      <c r="BH936" s="183"/>
      <c r="BI936" s="183"/>
      <c r="BJ936" s="183"/>
      <c r="BK936" s="183"/>
      <c r="BL936" s="183"/>
      <c r="BM936" s="183"/>
      <c r="BN936" s="183"/>
      <c r="BO936" s="183"/>
      <c r="BP936" s="183"/>
      <c r="BQ936" s="183"/>
      <c r="BR936" s="183"/>
      <c r="BS936" s="183"/>
      <c r="BT936" s="183"/>
      <c r="BU936" s="183"/>
      <c r="BV936" s="183"/>
      <c r="BW936" s="183"/>
      <c r="BX936" s="183"/>
      <c r="BY936" s="183"/>
      <c r="BZ936" s="183"/>
      <c r="CA936" s="183"/>
      <c r="CB936" s="183"/>
      <c r="CC936" s="183"/>
      <c r="CD936" s="183"/>
      <c r="CE936" s="183"/>
      <c r="CF936" s="183"/>
      <c r="CG936" s="183"/>
      <c r="CH936" s="183"/>
      <c r="CI936" s="183"/>
      <c r="CJ936" s="183"/>
      <c r="CK936" s="183"/>
      <c r="CL936" s="183"/>
      <c r="CM936" s="183"/>
      <c r="CN936" s="183"/>
      <c r="CO936" s="183"/>
      <c r="CP936" s="183"/>
      <c r="CQ936" s="183"/>
      <c r="CR936" s="183"/>
      <c r="CS936" s="183"/>
      <c r="CT936" s="183"/>
      <c r="CU936" s="183"/>
      <c r="CV936" s="183"/>
      <c r="CW936" s="183"/>
      <c r="CX936" s="183"/>
      <c r="CY936" s="183"/>
      <c r="CZ936" s="183"/>
      <c r="DA936" s="183"/>
      <c r="DB936" s="183"/>
      <c r="DC936" s="183"/>
      <c r="DD936" s="183"/>
      <c r="DE936" s="183"/>
      <c r="DF936" s="183"/>
      <c r="DG936" s="183"/>
      <c r="DH936" s="183"/>
      <c r="DI936" s="183"/>
      <c r="DJ936" s="183"/>
      <c r="DK936" s="183"/>
      <c r="DL936" s="183"/>
      <c r="DM936" s="183"/>
      <c r="DN936" s="183"/>
      <c r="DO936" s="183"/>
      <c r="DP936" s="183"/>
      <c r="DQ936" s="183"/>
      <c r="DR936" s="183"/>
      <c r="DS936" s="183"/>
      <c r="DT936" s="183"/>
      <c r="DU936" s="183"/>
      <c r="DV936" s="183"/>
      <c r="DW936" s="183"/>
      <c r="DX936" s="183"/>
      <c r="DY936" s="183"/>
      <c r="DZ936" s="183"/>
      <c r="EA936" s="183"/>
      <c r="EB936" s="183"/>
      <c r="EC936" s="183"/>
      <c r="ED936" s="183"/>
      <c r="EE936" s="183"/>
      <c r="EF936" s="183"/>
      <c r="EG936" s="183"/>
      <c r="EH936" s="183"/>
      <c r="EI936" s="183"/>
      <c r="EJ936" s="183"/>
      <c r="EK936" s="183"/>
      <c r="EL936" s="183"/>
      <c r="EM936" s="183"/>
      <c r="EN936" s="183"/>
      <c r="EO936" s="183"/>
      <c r="EP936" s="183"/>
      <c r="EQ936" s="183"/>
      <c r="ER936" s="183"/>
      <c r="ES936" s="183"/>
      <c r="ET936" s="183"/>
      <c r="EU936" s="183"/>
      <c r="EV936" s="183"/>
      <c r="EW936" s="183"/>
      <c r="EX936" s="183"/>
      <c r="EY936" s="183"/>
      <c r="EZ936" s="183"/>
      <c r="FA936" s="183"/>
      <c r="FB936" s="183"/>
      <c r="FC936" s="183"/>
      <c r="FD936" s="183"/>
      <c r="FE936" s="183"/>
      <c r="FF936" s="183"/>
      <c r="FG936" s="183"/>
      <c r="FH936" s="183"/>
      <c r="FI936" s="183"/>
      <c r="FJ936" s="183"/>
      <c r="FK936" s="183"/>
      <c r="FL936" s="183"/>
      <c r="FM936" s="183"/>
      <c r="FN936" s="183"/>
      <c r="FO936" s="183"/>
      <c r="FP936" s="183"/>
      <c r="FQ936" s="183"/>
      <c r="FR936" s="183"/>
      <c r="FS936" s="183"/>
      <c r="FT936" s="183"/>
      <c r="FU936" s="183"/>
      <c r="FV936" s="183"/>
      <c r="FW936" s="183"/>
      <c r="FX936" s="183"/>
      <c r="FY936" s="183"/>
      <c r="FZ936" s="183"/>
      <c r="GA936" s="183"/>
      <c r="GB936" s="183"/>
      <c r="GC936" s="183"/>
      <c r="GD936" s="183"/>
      <c r="GE936" s="183"/>
      <c r="GF936" s="183"/>
      <c r="GG936" s="183"/>
      <c r="GH936" s="183"/>
      <c r="GI936" s="183"/>
      <c r="GJ936" s="183"/>
      <c r="GK936" s="183"/>
      <c r="GL936" s="183"/>
      <c r="GM936" s="183"/>
      <c r="GN936" s="183"/>
      <c r="GO936" s="183"/>
      <c r="GP936" s="183"/>
      <c r="GQ936" s="183"/>
      <c r="GR936" s="183"/>
      <c r="GS936" s="183"/>
      <c r="GT936" s="183"/>
      <c r="GU936" s="183"/>
      <c r="GV936" s="183"/>
      <c r="GW936" s="183"/>
      <c r="GX936" s="183"/>
      <c r="GY936" s="183"/>
      <c r="GZ936" s="183"/>
      <c r="HA936" s="183"/>
      <c r="HB936" s="183"/>
      <c r="HC936" s="183"/>
      <c r="HD936" s="183"/>
      <c r="HE936" s="183"/>
      <c r="HF936" s="183"/>
      <c r="HG936" s="183"/>
      <c r="HH936" s="183"/>
      <c r="HI936" s="183"/>
      <c r="HJ936" s="183"/>
      <c r="HK936" s="183"/>
      <c r="HL936" s="183"/>
      <c r="HM936" s="183"/>
      <c r="HN936" s="183"/>
      <c r="HO936" s="183"/>
      <c r="HP936" s="183"/>
      <c r="HQ936" s="183"/>
      <c r="HR936" s="183"/>
      <c r="HS936" s="183"/>
      <c r="HT936" s="183"/>
      <c r="HU936" s="183"/>
      <c r="HV936" s="183"/>
      <c r="HW936" s="183"/>
      <c r="HX936" s="183"/>
      <c r="HY936" s="183"/>
      <c r="HZ936" s="183"/>
      <c r="IA936" s="183"/>
      <c r="IB936" s="183"/>
      <c r="IC936" s="183"/>
      <c r="ID936" s="183"/>
      <c r="IE936" s="183"/>
      <c r="IF936" s="183"/>
      <c r="IG936" s="183"/>
      <c r="IH936" s="183"/>
      <c r="II936" s="183"/>
      <c r="IJ936" s="183"/>
      <c r="IK936" s="183"/>
      <c r="IL936" s="183"/>
      <c r="IM936" s="183"/>
      <c r="IN936" s="183"/>
      <c r="IO936" s="183"/>
      <c r="IP936" s="183"/>
      <c r="IQ936" s="183"/>
      <c r="IR936" s="183"/>
      <c r="IS936" s="183"/>
      <c r="IT936" s="183"/>
      <c r="IU936" s="183"/>
      <c r="IV936" s="183"/>
      <c r="IW936" s="183"/>
      <c r="IX936" s="183"/>
      <c r="IY936" s="183"/>
      <c r="IZ936" s="183"/>
      <c r="JA936" s="183"/>
      <c r="JB936" s="183"/>
      <c r="JC936" s="183"/>
      <c r="JD936" s="183"/>
      <c r="JE936" s="183"/>
      <c r="JF936" s="183"/>
      <c r="JG936" s="183"/>
      <c r="JH936" s="183"/>
      <c r="JI936" s="183"/>
      <c r="JJ936" s="183"/>
      <c r="JK936" s="183"/>
      <c r="JL936" s="183"/>
      <c r="JM936" s="183"/>
      <c r="JN936" s="183"/>
      <c r="JO936" s="183"/>
      <c r="JP936" s="183"/>
      <c r="JQ936" s="183"/>
      <c r="JR936" s="183"/>
      <c r="JS936" s="183"/>
      <c r="JT936" s="183"/>
      <c r="JU936" s="183"/>
      <c r="JV936" s="183"/>
      <c r="JW936" s="183"/>
      <c r="JX936" s="183"/>
      <c r="JY936" s="183"/>
      <c r="JZ936" s="183"/>
      <c r="KA936" s="183"/>
      <c r="KB936" s="183"/>
      <c r="KC936" s="183"/>
      <c r="KD936" s="183"/>
      <c r="KE936" s="183"/>
      <c r="KF936" s="183"/>
      <c r="KG936" s="183"/>
      <c r="KH936" s="183"/>
      <c r="KI936" s="183"/>
      <c r="KJ936" s="183"/>
      <c r="KK936" s="183"/>
      <c r="KL936" s="183"/>
      <c r="KM936" s="183"/>
      <c r="KN936" s="183"/>
      <c r="KO936" s="183"/>
      <c r="KP936" s="183"/>
      <c r="KQ936" s="183"/>
      <c r="KR936" s="183"/>
      <c r="KS936" s="183"/>
      <c r="KT936" s="183"/>
    </row>
    <row r="937" spans="1:306">
      <c r="A937" s="663">
        <v>3314</v>
      </c>
      <c r="B937" s="626" t="s">
        <v>409</v>
      </c>
      <c r="C937" s="620"/>
      <c r="D937" s="620"/>
      <c r="E937" s="620"/>
      <c r="F937" s="620"/>
      <c r="G937" s="611">
        <f t="shared" si="41"/>
        <v>0</v>
      </c>
      <c r="H937" s="183"/>
      <c r="K937" s="183"/>
      <c r="L937" s="183"/>
      <c r="M937" s="183"/>
      <c r="N937" s="183"/>
      <c r="O937" s="183"/>
      <c r="P937" s="183"/>
      <c r="Q937" s="183"/>
      <c r="R937" s="183"/>
      <c r="S937" s="183"/>
      <c r="T937" s="183"/>
      <c r="U937" s="183"/>
      <c r="V937" s="183"/>
      <c r="W937" s="183"/>
      <c r="X937" s="183"/>
      <c r="Y937" s="183"/>
      <c r="Z937" s="183"/>
      <c r="AA937" s="183"/>
      <c r="AB937" s="183"/>
      <c r="AC937" s="183"/>
      <c r="AD937" s="183"/>
      <c r="AE937" s="183"/>
      <c r="AF937" s="183"/>
      <c r="AG937" s="183"/>
      <c r="AH937" s="183"/>
      <c r="AI937" s="183"/>
      <c r="AJ937" s="183"/>
      <c r="AK937" s="183"/>
      <c r="AL937" s="183"/>
      <c r="AM937" s="183"/>
      <c r="AN937" s="183"/>
      <c r="AO937" s="183"/>
      <c r="AP937" s="183"/>
      <c r="AQ937" s="183"/>
      <c r="AR937" s="183"/>
      <c r="AS937" s="183"/>
      <c r="AT937" s="183"/>
      <c r="AU937" s="183"/>
      <c r="AV937" s="183"/>
      <c r="AW937" s="183"/>
      <c r="AX937" s="183"/>
      <c r="AY937" s="183"/>
      <c r="AZ937" s="183"/>
      <c r="BA937" s="183"/>
      <c r="BB937" s="183"/>
      <c r="BC937" s="183"/>
      <c r="BD937" s="183"/>
      <c r="BE937" s="183"/>
      <c r="BF937" s="183"/>
      <c r="BG937" s="183"/>
      <c r="BH937" s="183"/>
      <c r="BI937" s="183"/>
      <c r="BJ937" s="183"/>
      <c r="BK937" s="183"/>
      <c r="BL937" s="183"/>
      <c r="BM937" s="183"/>
      <c r="BN937" s="183"/>
      <c r="BO937" s="183"/>
      <c r="BP937" s="183"/>
      <c r="BQ937" s="183"/>
      <c r="BR937" s="183"/>
      <c r="BS937" s="183"/>
      <c r="BT937" s="183"/>
      <c r="BU937" s="183"/>
      <c r="BV937" s="183"/>
      <c r="BW937" s="183"/>
      <c r="BX937" s="183"/>
      <c r="BY937" s="183"/>
      <c r="BZ937" s="183"/>
      <c r="CA937" s="183"/>
      <c r="CB937" s="183"/>
      <c r="CC937" s="183"/>
      <c r="CD937" s="183"/>
      <c r="CE937" s="183"/>
      <c r="CF937" s="183"/>
      <c r="CG937" s="183"/>
      <c r="CH937" s="183"/>
      <c r="CI937" s="183"/>
      <c r="CJ937" s="183"/>
      <c r="CK937" s="183"/>
      <c r="CL937" s="183"/>
      <c r="CM937" s="183"/>
      <c r="CN937" s="183"/>
      <c r="CO937" s="183"/>
      <c r="CP937" s="183"/>
      <c r="CQ937" s="183"/>
      <c r="CR937" s="183"/>
      <c r="CS937" s="183"/>
      <c r="CT937" s="183"/>
      <c r="CU937" s="183"/>
      <c r="CV937" s="183"/>
      <c r="CW937" s="183"/>
      <c r="CX937" s="183"/>
      <c r="CY937" s="183"/>
      <c r="CZ937" s="183"/>
      <c r="DA937" s="183"/>
      <c r="DB937" s="183"/>
      <c r="DC937" s="183"/>
      <c r="DD937" s="183"/>
      <c r="DE937" s="183"/>
      <c r="DF937" s="183"/>
      <c r="DG937" s="183"/>
      <c r="DH937" s="183"/>
      <c r="DI937" s="183"/>
      <c r="DJ937" s="183"/>
      <c r="DK937" s="183"/>
      <c r="DL937" s="183"/>
      <c r="DM937" s="183"/>
      <c r="DN937" s="183"/>
      <c r="DO937" s="183"/>
      <c r="DP937" s="183"/>
      <c r="DQ937" s="183"/>
      <c r="DR937" s="183"/>
      <c r="DS937" s="183"/>
      <c r="DT937" s="183"/>
      <c r="DU937" s="183"/>
      <c r="DV937" s="183"/>
      <c r="DW937" s="183"/>
      <c r="DX937" s="183"/>
      <c r="DY937" s="183"/>
      <c r="DZ937" s="183"/>
      <c r="EA937" s="183"/>
      <c r="EB937" s="183"/>
      <c r="EC937" s="183"/>
      <c r="ED937" s="183"/>
      <c r="EE937" s="183"/>
      <c r="EF937" s="183"/>
      <c r="EG937" s="183"/>
      <c r="EH937" s="183"/>
      <c r="EI937" s="183"/>
      <c r="EJ937" s="183"/>
      <c r="EK937" s="183"/>
      <c r="EL937" s="183"/>
      <c r="EM937" s="183"/>
      <c r="EN937" s="183"/>
      <c r="EO937" s="183"/>
      <c r="EP937" s="183"/>
      <c r="EQ937" s="183"/>
      <c r="ER937" s="183"/>
      <c r="ES937" s="183"/>
      <c r="ET937" s="183"/>
      <c r="EU937" s="183"/>
      <c r="EV937" s="183"/>
      <c r="EW937" s="183"/>
      <c r="EX937" s="183"/>
      <c r="EY937" s="183"/>
      <c r="EZ937" s="183"/>
      <c r="FA937" s="183"/>
      <c r="FB937" s="183"/>
      <c r="FC937" s="183"/>
      <c r="FD937" s="183"/>
      <c r="FE937" s="183"/>
      <c r="FF937" s="183"/>
      <c r="FG937" s="183"/>
      <c r="FH937" s="183"/>
      <c r="FI937" s="183"/>
      <c r="FJ937" s="183"/>
      <c r="FK937" s="183"/>
      <c r="FL937" s="183"/>
      <c r="FM937" s="183"/>
      <c r="FN937" s="183"/>
      <c r="FO937" s="183"/>
      <c r="FP937" s="183"/>
      <c r="FQ937" s="183"/>
      <c r="FR937" s="183"/>
      <c r="FS937" s="183"/>
      <c r="FT937" s="183"/>
      <c r="FU937" s="183"/>
      <c r="FV937" s="183"/>
      <c r="FW937" s="183"/>
      <c r="FX937" s="183"/>
      <c r="FY937" s="183"/>
      <c r="FZ937" s="183"/>
      <c r="GA937" s="183"/>
      <c r="GB937" s="183"/>
      <c r="GC937" s="183"/>
      <c r="GD937" s="183"/>
      <c r="GE937" s="183"/>
      <c r="GF937" s="183"/>
      <c r="GG937" s="183"/>
      <c r="GH937" s="183"/>
      <c r="GI937" s="183"/>
      <c r="GJ937" s="183"/>
      <c r="GK937" s="183"/>
      <c r="GL937" s="183"/>
      <c r="GM937" s="183"/>
      <c r="GN937" s="183"/>
      <c r="GO937" s="183"/>
      <c r="GP937" s="183"/>
      <c r="GQ937" s="183"/>
      <c r="GR937" s="183"/>
      <c r="GS937" s="183"/>
      <c r="GT937" s="183"/>
      <c r="GU937" s="183"/>
      <c r="GV937" s="183"/>
      <c r="GW937" s="183"/>
      <c r="GX937" s="183"/>
      <c r="GY937" s="183"/>
      <c r="GZ937" s="183"/>
      <c r="HA937" s="183"/>
      <c r="HB937" s="183"/>
      <c r="HC937" s="183"/>
      <c r="HD937" s="183"/>
      <c r="HE937" s="183"/>
      <c r="HF937" s="183"/>
      <c r="HG937" s="183"/>
      <c r="HH937" s="183"/>
      <c r="HI937" s="183"/>
      <c r="HJ937" s="183"/>
      <c r="HK937" s="183"/>
      <c r="HL937" s="183"/>
      <c r="HM937" s="183"/>
      <c r="HN937" s="183"/>
      <c r="HO937" s="183"/>
      <c r="HP937" s="183"/>
      <c r="HQ937" s="183"/>
      <c r="HR937" s="183"/>
      <c r="HS937" s="183"/>
      <c r="HT937" s="183"/>
      <c r="HU937" s="183"/>
      <c r="HV937" s="183"/>
      <c r="HW937" s="183"/>
      <c r="HX937" s="183"/>
      <c r="HY937" s="183"/>
      <c r="HZ937" s="183"/>
      <c r="IA937" s="183"/>
      <c r="IB937" s="183"/>
      <c r="IC937" s="183"/>
      <c r="ID937" s="183"/>
      <c r="IE937" s="183"/>
      <c r="IF937" s="183"/>
      <c r="IG937" s="183"/>
      <c r="IH937" s="183"/>
      <c r="II937" s="183"/>
      <c r="IJ937" s="183"/>
      <c r="IK937" s="183"/>
      <c r="IL937" s="183"/>
      <c r="IM937" s="183"/>
      <c r="IN937" s="183"/>
      <c r="IO937" s="183"/>
      <c r="IP937" s="183"/>
      <c r="IQ937" s="183"/>
      <c r="IR937" s="183"/>
      <c r="IS937" s="183"/>
      <c r="IT937" s="183"/>
      <c r="IU937" s="183"/>
      <c r="IV937" s="183"/>
      <c r="IW937" s="183"/>
      <c r="IX937" s="183"/>
      <c r="IY937" s="183"/>
      <c r="IZ937" s="183"/>
      <c r="JA937" s="183"/>
      <c r="JB937" s="183"/>
      <c r="JC937" s="183"/>
      <c r="JD937" s="183"/>
      <c r="JE937" s="183"/>
      <c r="JF937" s="183"/>
      <c r="JG937" s="183"/>
      <c r="JH937" s="183"/>
      <c r="JI937" s="183"/>
      <c r="JJ937" s="183"/>
      <c r="JK937" s="183"/>
      <c r="JL937" s="183"/>
      <c r="JM937" s="183"/>
      <c r="JN937" s="183"/>
      <c r="JO937" s="183"/>
      <c r="JP937" s="183"/>
      <c r="JQ937" s="183"/>
      <c r="JR937" s="183"/>
      <c r="JS937" s="183"/>
      <c r="JT937" s="183"/>
      <c r="JU937" s="183"/>
      <c r="JV937" s="183"/>
      <c r="JW937" s="183"/>
      <c r="JX937" s="183"/>
      <c r="JY937" s="183"/>
      <c r="JZ937" s="183"/>
      <c r="KA937" s="183"/>
      <c r="KB937" s="183"/>
      <c r="KC937" s="183"/>
      <c r="KD937" s="183"/>
      <c r="KE937" s="183"/>
      <c r="KF937" s="183"/>
      <c r="KG937" s="183"/>
      <c r="KH937" s="183"/>
      <c r="KI937" s="183"/>
      <c r="KJ937" s="183"/>
      <c r="KK937" s="183"/>
      <c r="KL937" s="183"/>
      <c r="KM937" s="183"/>
      <c r="KN937" s="183"/>
      <c r="KO937" s="183"/>
      <c r="KP937" s="183"/>
      <c r="KQ937" s="183"/>
      <c r="KR937" s="183"/>
      <c r="KS937" s="183"/>
      <c r="KT937" s="183"/>
    </row>
    <row r="938" spans="1:306">
      <c r="A938" s="663">
        <v>3315</v>
      </c>
      <c r="B938" s="626" t="s">
        <v>410</v>
      </c>
      <c r="C938" s="620"/>
      <c r="D938" s="620"/>
      <c r="E938" s="620"/>
      <c r="F938" s="620"/>
      <c r="G938" s="611">
        <f t="shared" si="41"/>
        <v>0</v>
      </c>
      <c r="H938" s="183"/>
      <c r="K938" s="183"/>
      <c r="L938" s="183"/>
      <c r="M938" s="183"/>
      <c r="N938" s="183"/>
      <c r="O938" s="183"/>
      <c r="P938" s="183"/>
      <c r="Q938" s="183"/>
      <c r="R938" s="183"/>
      <c r="S938" s="183"/>
      <c r="T938" s="183"/>
      <c r="U938" s="183"/>
      <c r="V938" s="183"/>
      <c r="W938" s="183"/>
      <c r="X938" s="183"/>
      <c r="Y938" s="183"/>
      <c r="Z938" s="183"/>
      <c r="AA938" s="183"/>
      <c r="AB938" s="183"/>
      <c r="AC938" s="183"/>
      <c r="AD938" s="183"/>
      <c r="AE938" s="183"/>
      <c r="AF938" s="183"/>
      <c r="AG938" s="183"/>
      <c r="AH938" s="183"/>
      <c r="AI938" s="183"/>
      <c r="AJ938" s="183"/>
      <c r="AK938" s="183"/>
      <c r="AL938" s="183"/>
      <c r="AM938" s="183"/>
      <c r="AN938" s="183"/>
      <c r="AO938" s="183"/>
      <c r="AP938" s="183"/>
      <c r="AQ938" s="183"/>
      <c r="AR938" s="183"/>
      <c r="AS938" s="183"/>
      <c r="AT938" s="183"/>
      <c r="AU938" s="183"/>
      <c r="AV938" s="183"/>
      <c r="AW938" s="183"/>
      <c r="AX938" s="183"/>
      <c r="AY938" s="183"/>
      <c r="AZ938" s="183"/>
      <c r="BA938" s="183"/>
      <c r="BB938" s="183"/>
      <c r="BC938" s="183"/>
      <c r="BD938" s="183"/>
      <c r="BE938" s="183"/>
      <c r="BF938" s="183"/>
      <c r="BG938" s="183"/>
      <c r="BH938" s="183"/>
      <c r="BI938" s="183"/>
      <c r="BJ938" s="183"/>
      <c r="BK938" s="183"/>
      <c r="BL938" s="183"/>
      <c r="BM938" s="183"/>
      <c r="BN938" s="183"/>
      <c r="BO938" s="183"/>
      <c r="BP938" s="183"/>
      <c r="BQ938" s="183"/>
      <c r="BR938" s="183"/>
      <c r="BS938" s="183"/>
      <c r="BT938" s="183"/>
      <c r="BU938" s="183"/>
      <c r="BV938" s="183"/>
      <c r="BW938" s="183"/>
      <c r="BX938" s="183"/>
      <c r="BY938" s="183"/>
      <c r="BZ938" s="183"/>
      <c r="CA938" s="183"/>
      <c r="CB938" s="183"/>
      <c r="CC938" s="183"/>
      <c r="CD938" s="183"/>
      <c r="CE938" s="183"/>
      <c r="CF938" s="183"/>
      <c r="CG938" s="183"/>
      <c r="CH938" s="183"/>
      <c r="CI938" s="183"/>
      <c r="CJ938" s="183"/>
      <c r="CK938" s="183"/>
      <c r="CL938" s="183"/>
      <c r="CM938" s="183"/>
      <c r="CN938" s="183"/>
      <c r="CO938" s="183"/>
      <c r="CP938" s="183"/>
      <c r="CQ938" s="183"/>
      <c r="CR938" s="183"/>
      <c r="CS938" s="183"/>
      <c r="CT938" s="183"/>
      <c r="CU938" s="183"/>
      <c r="CV938" s="183"/>
      <c r="CW938" s="183"/>
      <c r="CX938" s="183"/>
      <c r="CY938" s="183"/>
      <c r="CZ938" s="183"/>
      <c r="DA938" s="183"/>
      <c r="DB938" s="183"/>
      <c r="DC938" s="183"/>
      <c r="DD938" s="183"/>
      <c r="DE938" s="183"/>
      <c r="DF938" s="183"/>
      <c r="DG938" s="183"/>
      <c r="DH938" s="183"/>
      <c r="DI938" s="183"/>
      <c r="DJ938" s="183"/>
      <c r="DK938" s="183"/>
      <c r="DL938" s="183"/>
      <c r="DM938" s="183"/>
      <c r="DN938" s="183"/>
      <c r="DO938" s="183"/>
      <c r="DP938" s="183"/>
      <c r="DQ938" s="183"/>
      <c r="DR938" s="183"/>
      <c r="DS938" s="183"/>
      <c r="DT938" s="183"/>
      <c r="DU938" s="183"/>
      <c r="DV938" s="183"/>
      <c r="DW938" s="183"/>
      <c r="DX938" s="183"/>
      <c r="DY938" s="183"/>
      <c r="DZ938" s="183"/>
      <c r="EA938" s="183"/>
      <c r="EB938" s="183"/>
      <c r="EC938" s="183"/>
      <c r="ED938" s="183"/>
      <c r="EE938" s="183"/>
      <c r="EF938" s="183"/>
      <c r="EG938" s="183"/>
      <c r="EH938" s="183"/>
      <c r="EI938" s="183"/>
      <c r="EJ938" s="183"/>
      <c r="EK938" s="183"/>
      <c r="EL938" s="183"/>
      <c r="EM938" s="183"/>
      <c r="EN938" s="183"/>
      <c r="EO938" s="183"/>
      <c r="EP938" s="183"/>
      <c r="EQ938" s="183"/>
      <c r="ER938" s="183"/>
      <c r="ES938" s="183"/>
      <c r="ET938" s="183"/>
      <c r="EU938" s="183"/>
      <c r="EV938" s="183"/>
      <c r="EW938" s="183"/>
      <c r="EX938" s="183"/>
      <c r="EY938" s="183"/>
      <c r="EZ938" s="183"/>
      <c r="FA938" s="183"/>
      <c r="FB938" s="183"/>
      <c r="FC938" s="183"/>
      <c r="FD938" s="183"/>
      <c r="FE938" s="183"/>
      <c r="FF938" s="183"/>
      <c r="FG938" s="183"/>
      <c r="FH938" s="183"/>
      <c r="FI938" s="183"/>
      <c r="FJ938" s="183"/>
      <c r="FK938" s="183"/>
      <c r="FL938" s="183"/>
      <c r="FM938" s="183"/>
      <c r="FN938" s="183"/>
      <c r="FO938" s="183"/>
      <c r="FP938" s="183"/>
      <c r="FQ938" s="183"/>
      <c r="FR938" s="183"/>
      <c r="FS938" s="183"/>
      <c r="FT938" s="183"/>
      <c r="FU938" s="183"/>
      <c r="FV938" s="183"/>
      <c r="FW938" s="183"/>
      <c r="FX938" s="183"/>
      <c r="FY938" s="183"/>
      <c r="FZ938" s="183"/>
      <c r="GA938" s="183"/>
      <c r="GB938" s="183"/>
      <c r="GC938" s="183"/>
      <c r="GD938" s="183"/>
      <c r="GE938" s="183"/>
      <c r="GF938" s="183"/>
      <c r="GG938" s="183"/>
      <c r="GH938" s="183"/>
      <c r="GI938" s="183"/>
      <c r="GJ938" s="183"/>
      <c r="GK938" s="183"/>
      <c r="GL938" s="183"/>
      <c r="GM938" s="183"/>
      <c r="GN938" s="183"/>
      <c r="GO938" s="183"/>
      <c r="GP938" s="183"/>
      <c r="GQ938" s="183"/>
      <c r="GR938" s="183"/>
      <c r="GS938" s="183"/>
      <c r="GT938" s="183"/>
      <c r="GU938" s="183"/>
      <c r="GV938" s="183"/>
      <c r="GW938" s="183"/>
      <c r="GX938" s="183"/>
      <c r="GY938" s="183"/>
      <c r="GZ938" s="183"/>
      <c r="HA938" s="183"/>
      <c r="HB938" s="183"/>
      <c r="HC938" s="183"/>
      <c r="HD938" s="183"/>
      <c r="HE938" s="183"/>
      <c r="HF938" s="183"/>
      <c r="HG938" s="183"/>
      <c r="HH938" s="183"/>
      <c r="HI938" s="183"/>
      <c r="HJ938" s="183"/>
      <c r="HK938" s="183"/>
      <c r="HL938" s="183"/>
      <c r="HM938" s="183"/>
      <c r="HN938" s="183"/>
      <c r="HO938" s="183"/>
      <c r="HP938" s="183"/>
      <c r="HQ938" s="183"/>
      <c r="HR938" s="183"/>
      <c r="HS938" s="183"/>
      <c r="HT938" s="183"/>
      <c r="HU938" s="183"/>
      <c r="HV938" s="183"/>
      <c r="HW938" s="183"/>
      <c r="HX938" s="183"/>
      <c r="HY938" s="183"/>
      <c r="HZ938" s="183"/>
      <c r="IA938" s="183"/>
      <c r="IB938" s="183"/>
      <c r="IC938" s="183"/>
      <c r="ID938" s="183"/>
      <c r="IE938" s="183"/>
      <c r="IF938" s="183"/>
      <c r="IG938" s="183"/>
      <c r="IH938" s="183"/>
      <c r="II938" s="183"/>
      <c r="IJ938" s="183"/>
      <c r="IK938" s="183"/>
      <c r="IL938" s="183"/>
      <c r="IM938" s="183"/>
      <c r="IN938" s="183"/>
      <c r="IO938" s="183"/>
      <c r="IP938" s="183"/>
      <c r="IQ938" s="183"/>
      <c r="IR938" s="183"/>
      <c r="IS938" s="183"/>
      <c r="IT938" s="183"/>
      <c r="IU938" s="183"/>
      <c r="IV938" s="183"/>
      <c r="IW938" s="183"/>
      <c r="IX938" s="183"/>
      <c r="IY938" s="183"/>
      <c r="IZ938" s="183"/>
      <c r="JA938" s="183"/>
      <c r="JB938" s="183"/>
      <c r="JC938" s="183"/>
      <c r="JD938" s="183"/>
      <c r="JE938" s="183"/>
      <c r="JF938" s="183"/>
      <c r="JG938" s="183"/>
      <c r="JH938" s="183"/>
      <c r="JI938" s="183"/>
      <c r="JJ938" s="183"/>
      <c r="JK938" s="183"/>
      <c r="JL938" s="183"/>
      <c r="JM938" s="183"/>
      <c r="JN938" s="183"/>
      <c r="JO938" s="183"/>
      <c r="JP938" s="183"/>
      <c r="JQ938" s="183"/>
      <c r="JR938" s="183"/>
      <c r="JS938" s="183"/>
      <c r="JT938" s="183"/>
      <c r="JU938" s="183"/>
      <c r="JV938" s="183"/>
      <c r="JW938" s="183"/>
      <c r="JX938" s="183"/>
      <c r="JY938" s="183"/>
      <c r="JZ938" s="183"/>
      <c r="KA938" s="183"/>
      <c r="KB938" s="183"/>
      <c r="KC938" s="183"/>
      <c r="KD938" s="183"/>
      <c r="KE938" s="183"/>
      <c r="KF938" s="183"/>
      <c r="KG938" s="183"/>
      <c r="KH938" s="183"/>
      <c r="KI938" s="183"/>
      <c r="KJ938" s="183"/>
      <c r="KK938" s="183"/>
      <c r="KL938" s="183"/>
      <c r="KM938" s="183"/>
      <c r="KN938" s="183"/>
      <c r="KO938" s="183"/>
      <c r="KP938" s="183"/>
      <c r="KQ938" s="183"/>
      <c r="KR938" s="183"/>
      <c r="KS938" s="183"/>
      <c r="KT938" s="183"/>
    </row>
    <row r="939" spans="1:306">
      <c r="A939" s="662">
        <v>339</v>
      </c>
      <c r="B939" s="625" t="s">
        <v>88</v>
      </c>
      <c r="C939" s="611">
        <f>SUM(C940:C944)</f>
        <v>0</v>
      </c>
      <c r="D939" s="611">
        <f>SUM(D940:D944)</f>
        <v>0</v>
      </c>
      <c r="E939" s="611">
        <f>SUM(E940:E944)</f>
        <v>0</v>
      </c>
      <c r="F939" s="611">
        <f>SUM(F940:F944)</f>
        <v>0</v>
      </c>
      <c r="G939" s="611">
        <f t="shared" si="41"/>
        <v>0</v>
      </c>
      <c r="H939" s="183"/>
      <c r="K939" s="183"/>
      <c r="L939" s="183"/>
      <c r="M939" s="183"/>
      <c r="N939" s="183"/>
      <c r="O939" s="183"/>
      <c r="P939" s="183"/>
      <c r="Q939" s="183"/>
      <c r="R939" s="183"/>
      <c r="S939" s="183"/>
      <c r="T939" s="183"/>
      <c r="U939" s="183"/>
      <c r="V939" s="183"/>
      <c r="W939" s="183"/>
      <c r="X939" s="183"/>
      <c r="Y939" s="183"/>
      <c r="Z939" s="183"/>
      <c r="AA939" s="183"/>
      <c r="AB939" s="183"/>
      <c r="AC939" s="183"/>
      <c r="AD939" s="183"/>
      <c r="AE939" s="183"/>
      <c r="AF939" s="183"/>
      <c r="AG939" s="183"/>
      <c r="AH939" s="183"/>
      <c r="AI939" s="183"/>
      <c r="AJ939" s="183"/>
      <c r="AK939" s="183"/>
      <c r="AL939" s="183"/>
      <c r="AM939" s="183"/>
      <c r="AN939" s="183"/>
      <c r="AO939" s="183"/>
      <c r="AP939" s="183"/>
      <c r="AQ939" s="183"/>
      <c r="AR939" s="183"/>
      <c r="AS939" s="183"/>
      <c r="AT939" s="183"/>
      <c r="AU939" s="183"/>
      <c r="AV939" s="183"/>
      <c r="AW939" s="183"/>
      <c r="AX939" s="183"/>
      <c r="AY939" s="183"/>
      <c r="AZ939" s="183"/>
      <c r="BA939" s="183"/>
      <c r="BB939" s="183"/>
      <c r="BC939" s="183"/>
      <c r="BD939" s="183"/>
      <c r="BE939" s="183"/>
      <c r="BF939" s="183"/>
      <c r="BG939" s="183"/>
      <c r="BH939" s="183"/>
      <c r="BI939" s="183"/>
      <c r="BJ939" s="183"/>
      <c r="BK939" s="183"/>
      <c r="BL939" s="183"/>
      <c r="BM939" s="183"/>
      <c r="BN939" s="183"/>
      <c r="BO939" s="183"/>
      <c r="BP939" s="183"/>
      <c r="BQ939" s="183"/>
      <c r="BR939" s="183"/>
      <c r="BS939" s="183"/>
      <c r="BT939" s="183"/>
      <c r="BU939" s="183"/>
      <c r="BV939" s="183"/>
      <c r="BW939" s="183"/>
      <c r="BX939" s="183"/>
      <c r="BY939" s="183"/>
      <c r="BZ939" s="183"/>
      <c r="CA939" s="183"/>
      <c r="CB939" s="183"/>
      <c r="CC939" s="183"/>
      <c r="CD939" s="183"/>
      <c r="CE939" s="183"/>
      <c r="CF939" s="183"/>
      <c r="CG939" s="183"/>
      <c r="CH939" s="183"/>
      <c r="CI939" s="183"/>
      <c r="CJ939" s="183"/>
      <c r="CK939" s="183"/>
      <c r="CL939" s="183"/>
      <c r="CM939" s="183"/>
      <c r="CN939" s="183"/>
      <c r="CO939" s="183"/>
      <c r="CP939" s="183"/>
      <c r="CQ939" s="183"/>
      <c r="CR939" s="183"/>
      <c r="CS939" s="183"/>
      <c r="CT939" s="183"/>
      <c r="CU939" s="183"/>
      <c r="CV939" s="183"/>
      <c r="CW939" s="183"/>
      <c r="CX939" s="183"/>
      <c r="CY939" s="183"/>
      <c r="CZ939" s="183"/>
      <c r="DA939" s="183"/>
      <c r="DB939" s="183"/>
      <c r="DC939" s="183"/>
      <c r="DD939" s="183"/>
      <c r="DE939" s="183"/>
      <c r="DF939" s="183"/>
      <c r="DG939" s="183"/>
      <c r="DH939" s="183"/>
      <c r="DI939" s="183"/>
      <c r="DJ939" s="183"/>
      <c r="DK939" s="183"/>
      <c r="DL939" s="183"/>
      <c r="DM939" s="183"/>
      <c r="DN939" s="183"/>
      <c r="DO939" s="183"/>
      <c r="DP939" s="183"/>
      <c r="DQ939" s="183"/>
      <c r="DR939" s="183"/>
      <c r="DS939" s="183"/>
      <c r="DT939" s="183"/>
      <c r="DU939" s="183"/>
      <c r="DV939" s="183"/>
      <c r="DW939" s="183"/>
      <c r="DX939" s="183"/>
      <c r="DY939" s="183"/>
      <c r="DZ939" s="183"/>
      <c r="EA939" s="183"/>
      <c r="EB939" s="183"/>
      <c r="EC939" s="183"/>
      <c r="ED939" s="183"/>
      <c r="EE939" s="183"/>
      <c r="EF939" s="183"/>
      <c r="EG939" s="183"/>
      <c r="EH939" s="183"/>
      <c r="EI939" s="183"/>
      <c r="EJ939" s="183"/>
      <c r="EK939" s="183"/>
      <c r="EL939" s="183"/>
      <c r="EM939" s="183"/>
      <c r="EN939" s="183"/>
      <c r="EO939" s="183"/>
      <c r="EP939" s="183"/>
      <c r="EQ939" s="183"/>
      <c r="ER939" s="183"/>
      <c r="ES939" s="183"/>
      <c r="ET939" s="183"/>
      <c r="EU939" s="183"/>
      <c r="EV939" s="183"/>
      <c r="EW939" s="183"/>
      <c r="EX939" s="183"/>
      <c r="EY939" s="183"/>
      <c r="EZ939" s="183"/>
      <c r="FA939" s="183"/>
      <c r="FB939" s="183"/>
      <c r="FC939" s="183"/>
      <c r="FD939" s="183"/>
      <c r="FE939" s="183"/>
      <c r="FF939" s="183"/>
      <c r="FG939" s="183"/>
      <c r="FH939" s="183"/>
      <c r="FI939" s="183"/>
      <c r="FJ939" s="183"/>
      <c r="FK939" s="183"/>
      <c r="FL939" s="183"/>
      <c r="FM939" s="183"/>
      <c r="FN939" s="183"/>
      <c r="FO939" s="183"/>
      <c r="FP939" s="183"/>
      <c r="FQ939" s="183"/>
      <c r="FR939" s="183"/>
      <c r="FS939" s="183"/>
      <c r="FT939" s="183"/>
      <c r="FU939" s="183"/>
      <c r="FV939" s="183"/>
      <c r="FW939" s="183"/>
      <c r="FX939" s="183"/>
      <c r="FY939" s="183"/>
      <c r="FZ939" s="183"/>
      <c r="GA939" s="183"/>
      <c r="GB939" s="183"/>
      <c r="GC939" s="183"/>
      <c r="GD939" s="183"/>
      <c r="GE939" s="183"/>
      <c r="GF939" s="183"/>
      <c r="GG939" s="183"/>
      <c r="GH939" s="183"/>
      <c r="GI939" s="183"/>
      <c r="GJ939" s="183"/>
      <c r="GK939" s="183"/>
      <c r="GL939" s="183"/>
      <c r="GM939" s="183"/>
      <c r="GN939" s="183"/>
      <c r="GO939" s="183"/>
      <c r="GP939" s="183"/>
      <c r="GQ939" s="183"/>
      <c r="GR939" s="183"/>
      <c r="GS939" s="183"/>
      <c r="GT939" s="183"/>
      <c r="GU939" s="183"/>
      <c r="GV939" s="183"/>
      <c r="GW939" s="183"/>
      <c r="GX939" s="183"/>
      <c r="GY939" s="183"/>
      <c r="GZ939" s="183"/>
      <c r="HA939" s="183"/>
      <c r="HB939" s="183"/>
      <c r="HC939" s="183"/>
      <c r="HD939" s="183"/>
      <c r="HE939" s="183"/>
      <c r="HF939" s="183"/>
      <c r="HG939" s="183"/>
      <c r="HH939" s="183"/>
      <c r="HI939" s="183"/>
      <c r="HJ939" s="183"/>
      <c r="HK939" s="183"/>
      <c r="HL939" s="183"/>
      <c r="HM939" s="183"/>
      <c r="HN939" s="183"/>
      <c r="HO939" s="183"/>
      <c r="HP939" s="183"/>
      <c r="HQ939" s="183"/>
      <c r="HR939" s="183"/>
      <c r="HS939" s="183"/>
      <c r="HT939" s="183"/>
      <c r="HU939" s="183"/>
      <c r="HV939" s="183"/>
      <c r="HW939" s="183"/>
      <c r="HX939" s="183"/>
      <c r="HY939" s="183"/>
      <c r="HZ939" s="183"/>
      <c r="IA939" s="183"/>
      <c r="IB939" s="183"/>
      <c r="IC939" s="183"/>
      <c r="ID939" s="183"/>
      <c r="IE939" s="183"/>
      <c r="IF939" s="183"/>
      <c r="IG939" s="183"/>
      <c r="IH939" s="183"/>
      <c r="II939" s="183"/>
      <c r="IJ939" s="183"/>
      <c r="IK939" s="183"/>
      <c r="IL939" s="183"/>
      <c r="IM939" s="183"/>
      <c r="IN939" s="183"/>
      <c r="IO939" s="183"/>
      <c r="IP939" s="183"/>
      <c r="IQ939" s="183"/>
      <c r="IR939" s="183"/>
      <c r="IS939" s="183"/>
      <c r="IT939" s="183"/>
      <c r="IU939" s="183"/>
      <c r="IV939" s="183"/>
      <c r="IW939" s="183"/>
      <c r="IX939" s="183"/>
      <c r="IY939" s="183"/>
      <c r="IZ939" s="183"/>
      <c r="JA939" s="183"/>
      <c r="JB939" s="183"/>
      <c r="JC939" s="183"/>
      <c r="JD939" s="183"/>
      <c r="JE939" s="183"/>
      <c r="JF939" s="183"/>
      <c r="JG939" s="183"/>
      <c r="JH939" s="183"/>
      <c r="JI939" s="183"/>
      <c r="JJ939" s="183"/>
      <c r="JK939" s="183"/>
      <c r="JL939" s="183"/>
      <c r="JM939" s="183"/>
      <c r="JN939" s="183"/>
      <c r="JO939" s="183"/>
      <c r="JP939" s="183"/>
      <c r="JQ939" s="183"/>
      <c r="JR939" s="183"/>
      <c r="JS939" s="183"/>
      <c r="JT939" s="183"/>
      <c r="JU939" s="183"/>
      <c r="JV939" s="183"/>
      <c r="JW939" s="183"/>
      <c r="JX939" s="183"/>
      <c r="JY939" s="183"/>
      <c r="JZ939" s="183"/>
      <c r="KA939" s="183"/>
      <c r="KB939" s="183"/>
      <c r="KC939" s="183"/>
      <c r="KD939" s="183"/>
      <c r="KE939" s="183"/>
      <c r="KF939" s="183"/>
      <c r="KG939" s="183"/>
      <c r="KH939" s="183"/>
      <c r="KI939" s="183"/>
      <c r="KJ939" s="183"/>
      <c r="KK939" s="183"/>
      <c r="KL939" s="183"/>
      <c r="KM939" s="183"/>
      <c r="KN939" s="183"/>
      <c r="KO939" s="183"/>
      <c r="KP939" s="183"/>
      <c r="KQ939" s="183"/>
      <c r="KR939" s="183"/>
      <c r="KS939" s="183"/>
      <c r="KT939" s="183"/>
    </row>
    <row r="940" spans="1:306">
      <c r="A940" s="663">
        <v>3391</v>
      </c>
      <c r="B940" s="626" t="s">
        <v>411</v>
      </c>
      <c r="C940" s="620"/>
      <c r="D940" s="620"/>
      <c r="E940" s="620"/>
      <c r="F940" s="620"/>
      <c r="G940" s="611">
        <f t="shared" si="41"/>
        <v>0</v>
      </c>
      <c r="H940" s="183"/>
      <c r="K940" s="183"/>
      <c r="L940" s="183"/>
      <c r="M940" s="183"/>
      <c r="N940" s="183"/>
      <c r="O940" s="183"/>
      <c r="P940" s="183"/>
      <c r="Q940" s="183"/>
      <c r="R940" s="183"/>
      <c r="S940" s="183"/>
      <c r="T940" s="183"/>
      <c r="U940" s="183"/>
      <c r="V940" s="183"/>
      <c r="W940" s="183"/>
      <c r="X940" s="183"/>
      <c r="Y940" s="183"/>
      <c r="Z940" s="183"/>
      <c r="AA940" s="183"/>
      <c r="AB940" s="183"/>
      <c r="AC940" s="183"/>
      <c r="AD940" s="183"/>
      <c r="AE940" s="183"/>
      <c r="AF940" s="183"/>
      <c r="AG940" s="183"/>
      <c r="AH940" s="183"/>
      <c r="AI940" s="183"/>
      <c r="AJ940" s="183"/>
      <c r="AK940" s="183"/>
      <c r="AL940" s="183"/>
      <c r="AM940" s="183"/>
      <c r="AN940" s="183"/>
      <c r="AO940" s="183"/>
      <c r="AP940" s="183"/>
      <c r="AQ940" s="183"/>
      <c r="AR940" s="183"/>
      <c r="AS940" s="183"/>
      <c r="AT940" s="183"/>
      <c r="AU940" s="183"/>
      <c r="AV940" s="183"/>
      <c r="AW940" s="183"/>
      <c r="AX940" s="183"/>
      <c r="AY940" s="183"/>
      <c r="AZ940" s="183"/>
      <c r="BA940" s="183"/>
      <c r="BB940" s="183"/>
      <c r="BC940" s="183"/>
      <c r="BD940" s="183"/>
      <c r="BE940" s="183"/>
      <c r="BF940" s="183"/>
      <c r="BG940" s="183"/>
      <c r="BH940" s="183"/>
      <c r="BI940" s="183"/>
      <c r="BJ940" s="183"/>
      <c r="BK940" s="183"/>
      <c r="BL940" s="183"/>
      <c r="BM940" s="183"/>
      <c r="BN940" s="183"/>
      <c r="BO940" s="183"/>
      <c r="BP940" s="183"/>
      <c r="BQ940" s="183"/>
      <c r="BR940" s="183"/>
      <c r="BS940" s="183"/>
      <c r="BT940" s="183"/>
      <c r="BU940" s="183"/>
      <c r="BV940" s="183"/>
      <c r="BW940" s="183"/>
      <c r="BX940" s="183"/>
      <c r="BY940" s="183"/>
      <c r="BZ940" s="183"/>
      <c r="CA940" s="183"/>
      <c r="CB940" s="183"/>
      <c r="CC940" s="183"/>
      <c r="CD940" s="183"/>
      <c r="CE940" s="183"/>
      <c r="CF940" s="183"/>
      <c r="CG940" s="183"/>
      <c r="CH940" s="183"/>
      <c r="CI940" s="183"/>
      <c r="CJ940" s="183"/>
      <c r="CK940" s="183"/>
      <c r="CL940" s="183"/>
      <c r="CM940" s="183"/>
      <c r="CN940" s="183"/>
      <c r="CO940" s="183"/>
      <c r="CP940" s="183"/>
      <c r="CQ940" s="183"/>
      <c r="CR940" s="183"/>
      <c r="CS940" s="183"/>
      <c r="CT940" s="183"/>
      <c r="CU940" s="183"/>
      <c r="CV940" s="183"/>
      <c r="CW940" s="183"/>
      <c r="CX940" s="183"/>
      <c r="CY940" s="183"/>
      <c r="CZ940" s="183"/>
      <c r="DA940" s="183"/>
      <c r="DB940" s="183"/>
      <c r="DC940" s="183"/>
      <c r="DD940" s="183"/>
      <c r="DE940" s="183"/>
      <c r="DF940" s="183"/>
      <c r="DG940" s="183"/>
      <c r="DH940" s="183"/>
      <c r="DI940" s="183"/>
      <c r="DJ940" s="183"/>
      <c r="DK940" s="183"/>
      <c r="DL940" s="183"/>
      <c r="DM940" s="183"/>
      <c r="DN940" s="183"/>
      <c r="DO940" s="183"/>
      <c r="DP940" s="183"/>
      <c r="DQ940" s="183"/>
      <c r="DR940" s="183"/>
      <c r="DS940" s="183"/>
      <c r="DT940" s="183"/>
      <c r="DU940" s="183"/>
      <c r="DV940" s="183"/>
      <c r="DW940" s="183"/>
      <c r="DX940" s="183"/>
      <c r="DY940" s="183"/>
      <c r="DZ940" s="183"/>
      <c r="EA940" s="183"/>
      <c r="EB940" s="183"/>
      <c r="EC940" s="183"/>
      <c r="ED940" s="183"/>
      <c r="EE940" s="183"/>
      <c r="EF940" s="183"/>
      <c r="EG940" s="183"/>
      <c r="EH940" s="183"/>
      <c r="EI940" s="183"/>
      <c r="EJ940" s="183"/>
      <c r="EK940" s="183"/>
      <c r="EL940" s="183"/>
      <c r="EM940" s="183"/>
      <c r="EN940" s="183"/>
      <c r="EO940" s="183"/>
      <c r="EP940" s="183"/>
      <c r="EQ940" s="183"/>
      <c r="ER940" s="183"/>
      <c r="ES940" s="183"/>
      <c r="ET940" s="183"/>
      <c r="EU940" s="183"/>
      <c r="EV940" s="183"/>
      <c r="EW940" s="183"/>
      <c r="EX940" s="183"/>
      <c r="EY940" s="183"/>
      <c r="EZ940" s="183"/>
      <c r="FA940" s="183"/>
      <c r="FB940" s="183"/>
      <c r="FC940" s="183"/>
      <c r="FD940" s="183"/>
      <c r="FE940" s="183"/>
      <c r="FF940" s="183"/>
      <c r="FG940" s="183"/>
      <c r="FH940" s="183"/>
      <c r="FI940" s="183"/>
      <c r="FJ940" s="183"/>
      <c r="FK940" s="183"/>
      <c r="FL940" s="183"/>
      <c r="FM940" s="183"/>
      <c r="FN940" s="183"/>
      <c r="FO940" s="183"/>
      <c r="FP940" s="183"/>
      <c r="FQ940" s="183"/>
      <c r="FR940" s="183"/>
      <c r="FS940" s="183"/>
      <c r="FT940" s="183"/>
      <c r="FU940" s="183"/>
      <c r="FV940" s="183"/>
      <c r="FW940" s="183"/>
      <c r="FX940" s="183"/>
      <c r="FY940" s="183"/>
      <c r="FZ940" s="183"/>
      <c r="GA940" s="183"/>
      <c r="GB940" s="183"/>
      <c r="GC940" s="183"/>
      <c r="GD940" s="183"/>
      <c r="GE940" s="183"/>
      <c r="GF940" s="183"/>
      <c r="GG940" s="183"/>
      <c r="GH940" s="183"/>
      <c r="GI940" s="183"/>
      <c r="GJ940" s="183"/>
      <c r="GK940" s="183"/>
      <c r="GL940" s="183"/>
      <c r="GM940" s="183"/>
      <c r="GN940" s="183"/>
      <c r="GO940" s="183"/>
      <c r="GP940" s="183"/>
      <c r="GQ940" s="183"/>
      <c r="GR940" s="183"/>
      <c r="GS940" s="183"/>
      <c r="GT940" s="183"/>
      <c r="GU940" s="183"/>
      <c r="GV940" s="183"/>
      <c r="GW940" s="183"/>
      <c r="GX940" s="183"/>
      <c r="GY940" s="183"/>
      <c r="GZ940" s="183"/>
      <c r="HA940" s="183"/>
      <c r="HB940" s="183"/>
      <c r="HC940" s="183"/>
      <c r="HD940" s="183"/>
      <c r="HE940" s="183"/>
      <c r="HF940" s="183"/>
      <c r="HG940" s="183"/>
      <c r="HH940" s="183"/>
      <c r="HI940" s="183"/>
      <c r="HJ940" s="183"/>
      <c r="HK940" s="183"/>
      <c r="HL940" s="183"/>
      <c r="HM940" s="183"/>
      <c r="HN940" s="183"/>
      <c r="HO940" s="183"/>
      <c r="HP940" s="183"/>
      <c r="HQ940" s="183"/>
      <c r="HR940" s="183"/>
      <c r="HS940" s="183"/>
      <c r="HT940" s="183"/>
      <c r="HU940" s="183"/>
      <c r="HV940" s="183"/>
      <c r="HW940" s="183"/>
      <c r="HX940" s="183"/>
      <c r="HY940" s="183"/>
      <c r="HZ940" s="183"/>
      <c r="IA940" s="183"/>
      <c r="IB940" s="183"/>
      <c r="IC940" s="183"/>
      <c r="ID940" s="183"/>
      <c r="IE940" s="183"/>
      <c r="IF940" s="183"/>
      <c r="IG940" s="183"/>
      <c r="IH940" s="183"/>
      <c r="II940" s="183"/>
      <c r="IJ940" s="183"/>
      <c r="IK940" s="183"/>
      <c r="IL940" s="183"/>
      <c r="IM940" s="183"/>
      <c r="IN940" s="183"/>
      <c r="IO940" s="183"/>
      <c r="IP940" s="183"/>
      <c r="IQ940" s="183"/>
      <c r="IR940" s="183"/>
      <c r="IS940" s="183"/>
      <c r="IT940" s="183"/>
      <c r="IU940" s="183"/>
      <c r="IV940" s="183"/>
      <c r="IW940" s="183"/>
      <c r="IX940" s="183"/>
      <c r="IY940" s="183"/>
      <c r="IZ940" s="183"/>
      <c r="JA940" s="183"/>
      <c r="JB940" s="183"/>
      <c r="JC940" s="183"/>
      <c r="JD940" s="183"/>
      <c r="JE940" s="183"/>
      <c r="JF940" s="183"/>
      <c r="JG940" s="183"/>
      <c r="JH940" s="183"/>
      <c r="JI940" s="183"/>
      <c r="JJ940" s="183"/>
      <c r="JK940" s="183"/>
      <c r="JL940" s="183"/>
      <c r="JM940" s="183"/>
      <c r="JN940" s="183"/>
      <c r="JO940" s="183"/>
      <c r="JP940" s="183"/>
      <c r="JQ940" s="183"/>
      <c r="JR940" s="183"/>
      <c r="JS940" s="183"/>
      <c r="JT940" s="183"/>
      <c r="JU940" s="183"/>
      <c r="JV940" s="183"/>
      <c r="JW940" s="183"/>
      <c r="JX940" s="183"/>
      <c r="JY940" s="183"/>
      <c r="JZ940" s="183"/>
      <c r="KA940" s="183"/>
      <c r="KB940" s="183"/>
      <c r="KC940" s="183"/>
      <c r="KD940" s="183"/>
      <c r="KE940" s="183"/>
      <c r="KF940" s="183"/>
      <c r="KG940" s="183"/>
      <c r="KH940" s="183"/>
      <c r="KI940" s="183"/>
      <c r="KJ940" s="183"/>
      <c r="KK940" s="183"/>
      <c r="KL940" s="183"/>
      <c r="KM940" s="183"/>
      <c r="KN940" s="183"/>
      <c r="KO940" s="183"/>
      <c r="KP940" s="183"/>
      <c r="KQ940" s="183"/>
      <c r="KR940" s="183"/>
      <c r="KS940" s="183"/>
      <c r="KT940" s="183"/>
    </row>
    <row r="941" spans="1:306">
      <c r="A941" s="663">
        <v>3392</v>
      </c>
      <c r="B941" s="626" t="s">
        <v>412</v>
      </c>
      <c r="C941" s="620"/>
      <c r="D941" s="620"/>
      <c r="E941" s="620"/>
      <c r="F941" s="620"/>
      <c r="G941" s="611">
        <f t="shared" si="41"/>
        <v>0</v>
      </c>
      <c r="H941" s="183"/>
      <c r="K941" s="183"/>
      <c r="L941" s="183"/>
      <c r="M941" s="183"/>
      <c r="N941" s="183"/>
      <c r="O941" s="183"/>
      <c r="P941" s="183"/>
      <c r="Q941" s="183"/>
      <c r="R941" s="183"/>
      <c r="S941" s="183"/>
      <c r="T941" s="183"/>
      <c r="U941" s="183"/>
      <c r="V941" s="183"/>
      <c r="W941" s="183"/>
      <c r="X941" s="183"/>
      <c r="Y941" s="183"/>
      <c r="Z941" s="183"/>
      <c r="AA941" s="183"/>
      <c r="AB941" s="183"/>
      <c r="AC941" s="183"/>
      <c r="AD941" s="183"/>
      <c r="AE941" s="183"/>
      <c r="AF941" s="183"/>
      <c r="AG941" s="183"/>
      <c r="AH941" s="183"/>
      <c r="AI941" s="183"/>
      <c r="AJ941" s="183"/>
      <c r="AK941" s="183"/>
      <c r="AL941" s="183"/>
      <c r="AM941" s="183"/>
      <c r="AN941" s="183"/>
      <c r="AO941" s="183"/>
      <c r="AP941" s="183"/>
      <c r="AQ941" s="183"/>
      <c r="AR941" s="183"/>
      <c r="AS941" s="183"/>
      <c r="AT941" s="183"/>
      <c r="AU941" s="183"/>
      <c r="AV941" s="183"/>
      <c r="AW941" s="183"/>
      <c r="AX941" s="183"/>
      <c r="AY941" s="183"/>
      <c r="AZ941" s="183"/>
      <c r="BA941" s="183"/>
      <c r="BB941" s="183"/>
      <c r="BC941" s="183"/>
      <c r="BD941" s="183"/>
      <c r="BE941" s="183"/>
      <c r="BF941" s="183"/>
      <c r="BG941" s="183"/>
      <c r="BH941" s="183"/>
      <c r="BI941" s="183"/>
      <c r="BJ941" s="183"/>
      <c r="BK941" s="183"/>
      <c r="BL941" s="183"/>
      <c r="BM941" s="183"/>
      <c r="BN941" s="183"/>
      <c r="BO941" s="183"/>
      <c r="BP941" s="183"/>
      <c r="BQ941" s="183"/>
      <c r="BR941" s="183"/>
      <c r="BS941" s="183"/>
      <c r="BT941" s="183"/>
      <c r="BU941" s="183"/>
      <c r="BV941" s="183"/>
      <c r="BW941" s="183"/>
      <c r="BX941" s="183"/>
      <c r="BY941" s="183"/>
      <c r="BZ941" s="183"/>
      <c r="CA941" s="183"/>
      <c r="CB941" s="183"/>
      <c r="CC941" s="183"/>
      <c r="CD941" s="183"/>
      <c r="CE941" s="183"/>
      <c r="CF941" s="183"/>
      <c r="CG941" s="183"/>
      <c r="CH941" s="183"/>
      <c r="CI941" s="183"/>
      <c r="CJ941" s="183"/>
      <c r="CK941" s="183"/>
      <c r="CL941" s="183"/>
      <c r="CM941" s="183"/>
      <c r="CN941" s="183"/>
      <c r="CO941" s="183"/>
      <c r="CP941" s="183"/>
      <c r="CQ941" s="183"/>
      <c r="CR941" s="183"/>
      <c r="CS941" s="183"/>
      <c r="CT941" s="183"/>
      <c r="CU941" s="183"/>
      <c r="CV941" s="183"/>
      <c r="CW941" s="183"/>
      <c r="CX941" s="183"/>
      <c r="CY941" s="183"/>
      <c r="CZ941" s="183"/>
      <c r="DA941" s="183"/>
      <c r="DB941" s="183"/>
      <c r="DC941" s="183"/>
      <c r="DD941" s="183"/>
      <c r="DE941" s="183"/>
      <c r="DF941" s="183"/>
      <c r="DG941" s="183"/>
      <c r="DH941" s="183"/>
      <c r="DI941" s="183"/>
      <c r="DJ941" s="183"/>
      <c r="DK941" s="183"/>
      <c r="DL941" s="183"/>
      <c r="DM941" s="183"/>
      <c r="DN941" s="183"/>
      <c r="DO941" s="183"/>
      <c r="DP941" s="183"/>
      <c r="DQ941" s="183"/>
      <c r="DR941" s="183"/>
      <c r="DS941" s="183"/>
      <c r="DT941" s="183"/>
      <c r="DU941" s="183"/>
      <c r="DV941" s="183"/>
      <c r="DW941" s="183"/>
      <c r="DX941" s="183"/>
      <c r="DY941" s="183"/>
      <c r="DZ941" s="183"/>
      <c r="EA941" s="183"/>
      <c r="EB941" s="183"/>
      <c r="EC941" s="183"/>
      <c r="ED941" s="183"/>
      <c r="EE941" s="183"/>
      <c r="EF941" s="183"/>
      <c r="EG941" s="183"/>
      <c r="EH941" s="183"/>
      <c r="EI941" s="183"/>
      <c r="EJ941" s="183"/>
      <c r="EK941" s="183"/>
      <c r="EL941" s="183"/>
      <c r="EM941" s="183"/>
      <c r="EN941" s="183"/>
      <c r="EO941" s="183"/>
      <c r="EP941" s="183"/>
      <c r="EQ941" s="183"/>
      <c r="ER941" s="183"/>
      <c r="ES941" s="183"/>
      <c r="ET941" s="183"/>
      <c r="EU941" s="183"/>
      <c r="EV941" s="183"/>
      <c r="EW941" s="183"/>
      <c r="EX941" s="183"/>
      <c r="EY941" s="183"/>
      <c r="EZ941" s="183"/>
      <c r="FA941" s="183"/>
      <c r="FB941" s="183"/>
      <c r="FC941" s="183"/>
      <c r="FD941" s="183"/>
      <c r="FE941" s="183"/>
      <c r="FF941" s="183"/>
      <c r="FG941" s="183"/>
      <c r="FH941" s="183"/>
      <c r="FI941" s="183"/>
      <c r="FJ941" s="183"/>
      <c r="FK941" s="183"/>
      <c r="FL941" s="183"/>
      <c r="FM941" s="183"/>
      <c r="FN941" s="183"/>
      <c r="FO941" s="183"/>
      <c r="FP941" s="183"/>
      <c r="FQ941" s="183"/>
      <c r="FR941" s="183"/>
      <c r="FS941" s="183"/>
      <c r="FT941" s="183"/>
      <c r="FU941" s="183"/>
      <c r="FV941" s="183"/>
      <c r="FW941" s="183"/>
      <c r="FX941" s="183"/>
      <c r="FY941" s="183"/>
      <c r="FZ941" s="183"/>
      <c r="GA941" s="183"/>
      <c r="GB941" s="183"/>
      <c r="GC941" s="183"/>
      <c r="GD941" s="183"/>
      <c r="GE941" s="183"/>
      <c r="GF941" s="183"/>
      <c r="GG941" s="183"/>
      <c r="GH941" s="183"/>
      <c r="GI941" s="183"/>
      <c r="GJ941" s="183"/>
      <c r="GK941" s="183"/>
      <c r="GL941" s="183"/>
      <c r="GM941" s="183"/>
      <c r="GN941" s="183"/>
      <c r="GO941" s="183"/>
      <c r="GP941" s="183"/>
      <c r="GQ941" s="183"/>
      <c r="GR941" s="183"/>
      <c r="GS941" s="183"/>
      <c r="GT941" s="183"/>
      <c r="GU941" s="183"/>
      <c r="GV941" s="183"/>
      <c r="GW941" s="183"/>
      <c r="GX941" s="183"/>
      <c r="GY941" s="183"/>
      <c r="GZ941" s="183"/>
      <c r="HA941" s="183"/>
      <c r="HB941" s="183"/>
      <c r="HC941" s="183"/>
      <c r="HD941" s="183"/>
      <c r="HE941" s="183"/>
      <c r="HF941" s="183"/>
      <c r="HG941" s="183"/>
      <c r="HH941" s="183"/>
      <c r="HI941" s="183"/>
      <c r="HJ941" s="183"/>
      <c r="HK941" s="183"/>
      <c r="HL941" s="183"/>
      <c r="HM941" s="183"/>
      <c r="HN941" s="183"/>
      <c r="HO941" s="183"/>
      <c r="HP941" s="183"/>
      <c r="HQ941" s="183"/>
      <c r="HR941" s="183"/>
      <c r="HS941" s="183"/>
      <c r="HT941" s="183"/>
      <c r="HU941" s="183"/>
      <c r="HV941" s="183"/>
      <c r="HW941" s="183"/>
      <c r="HX941" s="183"/>
      <c r="HY941" s="183"/>
      <c r="HZ941" s="183"/>
      <c r="IA941" s="183"/>
      <c r="IB941" s="183"/>
      <c r="IC941" s="183"/>
      <c r="ID941" s="183"/>
      <c r="IE941" s="183"/>
      <c r="IF941" s="183"/>
      <c r="IG941" s="183"/>
      <c r="IH941" s="183"/>
      <c r="II941" s="183"/>
      <c r="IJ941" s="183"/>
      <c r="IK941" s="183"/>
      <c r="IL941" s="183"/>
      <c r="IM941" s="183"/>
      <c r="IN941" s="183"/>
      <c r="IO941" s="183"/>
      <c r="IP941" s="183"/>
      <c r="IQ941" s="183"/>
      <c r="IR941" s="183"/>
      <c r="IS941" s="183"/>
      <c r="IT941" s="183"/>
      <c r="IU941" s="183"/>
      <c r="IV941" s="183"/>
      <c r="IW941" s="183"/>
      <c r="IX941" s="183"/>
      <c r="IY941" s="183"/>
      <c r="IZ941" s="183"/>
      <c r="JA941" s="183"/>
      <c r="JB941" s="183"/>
      <c r="JC941" s="183"/>
      <c r="JD941" s="183"/>
      <c r="JE941" s="183"/>
      <c r="JF941" s="183"/>
      <c r="JG941" s="183"/>
      <c r="JH941" s="183"/>
      <c r="JI941" s="183"/>
      <c r="JJ941" s="183"/>
      <c r="JK941" s="183"/>
      <c r="JL941" s="183"/>
      <c r="JM941" s="183"/>
      <c r="JN941" s="183"/>
      <c r="JO941" s="183"/>
      <c r="JP941" s="183"/>
      <c r="JQ941" s="183"/>
      <c r="JR941" s="183"/>
      <c r="JS941" s="183"/>
      <c r="JT941" s="183"/>
      <c r="JU941" s="183"/>
      <c r="JV941" s="183"/>
      <c r="JW941" s="183"/>
      <c r="JX941" s="183"/>
      <c r="JY941" s="183"/>
      <c r="JZ941" s="183"/>
      <c r="KA941" s="183"/>
      <c r="KB941" s="183"/>
      <c r="KC941" s="183"/>
      <c r="KD941" s="183"/>
      <c r="KE941" s="183"/>
      <c r="KF941" s="183"/>
      <c r="KG941" s="183"/>
      <c r="KH941" s="183"/>
      <c r="KI941" s="183"/>
      <c r="KJ941" s="183"/>
      <c r="KK941" s="183"/>
      <c r="KL941" s="183"/>
      <c r="KM941" s="183"/>
      <c r="KN941" s="183"/>
      <c r="KO941" s="183"/>
      <c r="KP941" s="183"/>
      <c r="KQ941" s="183"/>
      <c r="KR941" s="183"/>
      <c r="KS941" s="183"/>
      <c r="KT941" s="183"/>
    </row>
    <row r="942" spans="1:306">
      <c r="A942" s="663">
        <v>3393</v>
      </c>
      <c r="B942" s="626" t="s">
        <v>413</v>
      </c>
      <c r="C942" s="620"/>
      <c r="D942" s="620"/>
      <c r="E942" s="620"/>
      <c r="F942" s="620"/>
      <c r="G942" s="611">
        <f t="shared" si="41"/>
        <v>0</v>
      </c>
      <c r="H942" s="183"/>
      <c r="K942" s="183"/>
      <c r="L942" s="183"/>
      <c r="M942" s="183"/>
      <c r="N942" s="183"/>
      <c r="O942" s="183"/>
      <c r="P942" s="183"/>
      <c r="Q942" s="183"/>
      <c r="R942" s="183"/>
      <c r="S942" s="183"/>
      <c r="T942" s="183"/>
      <c r="U942" s="183"/>
      <c r="V942" s="183"/>
      <c r="W942" s="183"/>
      <c r="X942" s="183"/>
      <c r="Y942" s="183"/>
      <c r="Z942" s="183"/>
      <c r="AA942" s="183"/>
      <c r="AB942" s="183"/>
      <c r="AC942" s="183"/>
      <c r="AD942" s="183"/>
      <c r="AE942" s="183"/>
      <c r="AF942" s="183"/>
      <c r="AG942" s="183"/>
      <c r="AH942" s="183"/>
      <c r="AI942" s="183"/>
      <c r="AJ942" s="183"/>
      <c r="AK942" s="183"/>
      <c r="AL942" s="183"/>
      <c r="AM942" s="183"/>
      <c r="AN942" s="183"/>
      <c r="AO942" s="183"/>
      <c r="AP942" s="183"/>
      <c r="AQ942" s="183"/>
      <c r="AR942" s="183"/>
      <c r="AS942" s="183"/>
      <c r="AT942" s="183"/>
      <c r="AU942" s="183"/>
      <c r="AV942" s="183"/>
      <c r="AW942" s="183"/>
      <c r="AX942" s="183"/>
      <c r="AY942" s="183"/>
      <c r="AZ942" s="183"/>
      <c r="BA942" s="183"/>
      <c r="BB942" s="183"/>
      <c r="BC942" s="183"/>
      <c r="BD942" s="183"/>
      <c r="BE942" s="183"/>
      <c r="BF942" s="183"/>
      <c r="BG942" s="183"/>
      <c r="BH942" s="183"/>
      <c r="BI942" s="183"/>
      <c r="BJ942" s="183"/>
      <c r="BK942" s="183"/>
      <c r="BL942" s="183"/>
      <c r="BM942" s="183"/>
      <c r="BN942" s="183"/>
      <c r="BO942" s="183"/>
      <c r="BP942" s="183"/>
      <c r="BQ942" s="183"/>
      <c r="BR942" s="183"/>
      <c r="BS942" s="183"/>
      <c r="BT942" s="183"/>
      <c r="BU942" s="183"/>
      <c r="BV942" s="183"/>
      <c r="BW942" s="183"/>
      <c r="BX942" s="183"/>
      <c r="BY942" s="183"/>
      <c r="BZ942" s="183"/>
      <c r="CA942" s="183"/>
      <c r="CB942" s="183"/>
      <c r="CC942" s="183"/>
      <c r="CD942" s="183"/>
      <c r="CE942" s="183"/>
      <c r="CF942" s="183"/>
      <c r="CG942" s="183"/>
      <c r="CH942" s="183"/>
      <c r="CI942" s="183"/>
      <c r="CJ942" s="183"/>
      <c r="CK942" s="183"/>
      <c r="CL942" s="183"/>
      <c r="CM942" s="183"/>
      <c r="CN942" s="183"/>
      <c r="CO942" s="183"/>
      <c r="CP942" s="183"/>
      <c r="CQ942" s="183"/>
      <c r="CR942" s="183"/>
      <c r="CS942" s="183"/>
      <c r="CT942" s="183"/>
      <c r="CU942" s="183"/>
      <c r="CV942" s="183"/>
      <c r="CW942" s="183"/>
      <c r="CX942" s="183"/>
      <c r="CY942" s="183"/>
      <c r="CZ942" s="183"/>
      <c r="DA942" s="183"/>
      <c r="DB942" s="183"/>
      <c r="DC942" s="183"/>
      <c r="DD942" s="183"/>
      <c r="DE942" s="183"/>
      <c r="DF942" s="183"/>
      <c r="DG942" s="183"/>
      <c r="DH942" s="183"/>
      <c r="DI942" s="183"/>
      <c r="DJ942" s="183"/>
      <c r="DK942" s="183"/>
      <c r="DL942" s="183"/>
      <c r="DM942" s="183"/>
      <c r="DN942" s="183"/>
      <c r="DO942" s="183"/>
      <c r="DP942" s="183"/>
      <c r="DQ942" s="183"/>
      <c r="DR942" s="183"/>
      <c r="DS942" s="183"/>
      <c r="DT942" s="183"/>
      <c r="DU942" s="183"/>
      <c r="DV942" s="183"/>
      <c r="DW942" s="183"/>
      <c r="DX942" s="183"/>
      <c r="DY942" s="183"/>
      <c r="DZ942" s="183"/>
      <c r="EA942" s="183"/>
      <c r="EB942" s="183"/>
      <c r="EC942" s="183"/>
      <c r="ED942" s="183"/>
      <c r="EE942" s="183"/>
      <c r="EF942" s="183"/>
      <c r="EG942" s="183"/>
      <c r="EH942" s="183"/>
      <c r="EI942" s="183"/>
      <c r="EJ942" s="183"/>
      <c r="EK942" s="183"/>
      <c r="EL942" s="183"/>
      <c r="EM942" s="183"/>
      <c r="EN942" s="183"/>
      <c r="EO942" s="183"/>
      <c r="EP942" s="183"/>
      <c r="EQ942" s="183"/>
      <c r="ER942" s="183"/>
      <c r="ES942" s="183"/>
      <c r="ET942" s="183"/>
      <c r="EU942" s="183"/>
      <c r="EV942" s="183"/>
      <c r="EW942" s="183"/>
      <c r="EX942" s="183"/>
      <c r="EY942" s="183"/>
      <c r="EZ942" s="183"/>
      <c r="FA942" s="183"/>
      <c r="FB942" s="183"/>
      <c r="FC942" s="183"/>
      <c r="FD942" s="183"/>
      <c r="FE942" s="183"/>
      <c r="FF942" s="183"/>
      <c r="FG942" s="183"/>
      <c r="FH942" s="183"/>
      <c r="FI942" s="183"/>
      <c r="FJ942" s="183"/>
      <c r="FK942" s="183"/>
      <c r="FL942" s="183"/>
      <c r="FM942" s="183"/>
      <c r="FN942" s="183"/>
      <c r="FO942" s="183"/>
      <c r="FP942" s="183"/>
      <c r="FQ942" s="183"/>
      <c r="FR942" s="183"/>
      <c r="FS942" s="183"/>
      <c r="FT942" s="183"/>
      <c r="FU942" s="183"/>
      <c r="FV942" s="183"/>
      <c r="FW942" s="183"/>
      <c r="FX942" s="183"/>
      <c r="FY942" s="183"/>
      <c r="FZ942" s="183"/>
      <c r="GA942" s="183"/>
      <c r="GB942" s="183"/>
      <c r="GC942" s="183"/>
      <c r="GD942" s="183"/>
      <c r="GE942" s="183"/>
      <c r="GF942" s="183"/>
      <c r="GG942" s="183"/>
      <c r="GH942" s="183"/>
      <c r="GI942" s="183"/>
      <c r="GJ942" s="183"/>
      <c r="GK942" s="183"/>
      <c r="GL942" s="183"/>
      <c r="GM942" s="183"/>
      <c r="GN942" s="183"/>
      <c r="GO942" s="183"/>
      <c r="GP942" s="183"/>
      <c r="GQ942" s="183"/>
      <c r="GR942" s="183"/>
      <c r="GS942" s="183"/>
      <c r="GT942" s="183"/>
      <c r="GU942" s="183"/>
      <c r="GV942" s="183"/>
      <c r="GW942" s="183"/>
      <c r="GX942" s="183"/>
      <c r="GY942" s="183"/>
      <c r="GZ942" s="183"/>
      <c r="HA942" s="183"/>
      <c r="HB942" s="183"/>
      <c r="HC942" s="183"/>
      <c r="HD942" s="183"/>
      <c r="HE942" s="183"/>
      <c r="HF942" s="183"/>
      <c r="HG942" s="183"/>
      <c r="HH942" s="183"/>
      <c r="HI942" s="183"/>
      <c r="HJ942" s="183"/>
      <c r="HK942" s="183"/>
      <c r="HL942" s="183"/>
      <c r="HM942" s="183"/>
      <c r="HN942" s="183"/>
      <c r="HO942" s="183"/>
      <c r="HP942" s="183"/>
      <c r="HQ942" s="183"/>
      <c r="HR942" s="183"/>
      <c r="HS942" s="183"/>
      <c r="HT942" s="183"/>
      <c r="HU942" s="183"/>
      <c r="HV942" s="183"/>
      <c r="HW942" s="183"/>
      <c r="HX942" s="183"/>
      <c r="HY942" s="183"/>
      <c r="HZ942" s="183"/>
      <c r="IA942" s="183"/>
      <c r="IB942" s="183"/>
      <c r="IC942" s="183"/>
      <c r="ID942" s="183"/>
      <c r="IE942" s="183"/>
      <c r="IF942" s="183"/>
      <c r="IG942" s="183"/>
      <c r="IH942" s="183"/>
      <c r="II942" s="183"/>
      <c r="IJ942" s="183"/>
      <c r="IK942" s="183"/>
      <c r="IL942" s="183"/>
      <c r="IM942" s="183"/>
      <c r="IN942" s="183"/>
      <c r="IO942" s="183"/>
      <c r="IP942" s="183"/>
      <c r="IQ942" s="183"/>
      <c r="IR942" s="183"/>
      <c r="IS942" s="183"/>
      <c r="IT942" s="183"/>
      <c r="IU942" s="183"/>
      <c r="IV942" s="183"/>
      <c r="IW942" s="183"/>
      <c r="IX942" s="183"/>
      <c r="IY942" s="183"/>
      <c r="IZ942" s="183"/>
      <c r="JA942" s="183"/>
      <c r="JB942" s="183"/>
      <c r="JC942" s="183"/>
      <c r="JD942" s="183"/>
      <c r="JE942" s="183"/>
      <c r="JF942" s="183"/>
      <c r="JG942" s="183"/>
      <c r="JH942" s="183"/>
      <c r="JI942" s="183"/>
      <c r="JJ942" s="183"/>
      <c r="JK942" s="183"/>
      <c r="JL942" s="183"/>
      <c r="JM942" s="183"/>
      <c r="JN942" s="183"/>
      <c r="JO942" s="183"/>
      <c r="JP942" s="183"/>
      <c r="JQ942" s="183"/>
      <c r="JR942" s="183"/>
      <c r="JS942" s="183"/>
      <c r="JT942" s="183"/>
      <c r="JU942" s="183"/>
      <c r="JV942" s="183"/>
      <c r="JW942" s="183"/>
      <c r="JX942" s="183"/>
      <c r="JY942" s="183"/>
      <c r="JZ942" s="183"/>
      <c r="KA942" s="183"/>
      <c r="KB942" s="183"/>
      <c r="KC942" s="183"/>
      <c r="KD942" s="183"/>
      <c r="KE942" s="183"/>
      <c r="KF942" s="183"/>
      <c r="KG942" s="183"/>
      <c r="KH942" s="183"/>
      <c r="KI942" s="183"/>
      <c r="KJ942" s="183"/>
      <c r="KK942" s="183"/>
      <c r="KL942" s="183"/>
      <c r="KM942" s="183"/>
      <c r="KN942" s="183"/>
      <c r="KO942" s="183"/>
      <c r="KP942" s="183"/>
      <c r="KQ942" s="183"/>
      <c r="KR942" s="183"/>
      <c r="KS942" s="183"/>
      <c r="KT942" s="183"/>
    </row>
    <row r="943" spans="1:306">
      <c r="A943" s="663">
        <v>3394</v>
      </c>
      <c r="B943" s="626" t="s">
        <v>414</v>
      </c>
      <c r="C943" s="620"/>
      <c r="D943" s="620"/>
      <c r="E943" s="620"/>
      <c r="F943" s="620"/>
      <c r="G943" s="611">
        <f t="shared" si="41"/>
        <v>0</v>
      </c>
      <c r="H943" s="183"/>
      <c r="K943" s="183"/>
      <c r="L943" s="183"/>
      <c r="M943" s="183"/>
      <c r="N943" s="183"/>
      <c r="O943" s="183"/>
      <c r="P943" s="183"/>
      <c r="Q943" s="183"/>
      <c r="R943" s="183"/>
      <c r="S943" s="183"/>
      <c r="T943" s="183"/>
      <c r="U943" s="183"/>
      <c r="V943" s="183"/>
      <c r="W943" s="183"/>
      <c r="X943" s="183"/>
      <c r="Y943" s="183"/>
      <c r="Z943" s="183"/>
      <c r="AA943" s="183"/>
      <c r="AB943" s="183"/>
      <c r="AC943" s="183"/>
      <c r="AD943" s="183"/>
      <c r="AE943" s="183"/>
      <c r="AF943" s="183"/>
      <c r="AG943" s="183"/>
      <c r="AH943" s="183"/>
      <c r="AI943" s="183"/>
      <c r="AJ943" s="183"/>
      <c r="AK943" s="183"/>
      <c r="AL943" s="183"/>
      <c r="AM943" s="183"/>
      <c r="AN943" s="183"/>
      <c r="AO943" s="183"/>
      <c r="AP943" s="183"/>
      <c r="AQ943" s="183"/>
      <c r="AR943" s="183"/>
      <c r="AS943" s="183"/>
      <c r="AT943" s="183"/>
      <c r="AU943" s="183"/>
      <c r="AV943" s="183"/>
      <c r="AW943" s="183"/>
      <c r="AX943" s="183"/>
      <c r="AY943" s="183"/>
      <c r="AZ943" s="183"/>
      <c r="BA943" s="183"/>
      <c r="BB943" s="183"/>
      <c r="BC943" s="183"/>
      <c r="BD943" s="183"/>
      <c r="BE943" s="183"/>
      <c r="BF943" s="183"/>
      <c r="BG943" s="183"/>
      <c r="BH943" s="183"/>
      <c r="BI943" s="183"/>
      <c r="BJ943" s="183"/>
      <c r="BK943" s="183"/>
      <c r="BL943" s="183"/>
      <c r="BM943" s="183"/>
      <c r="BN943" s="183"/>
      <c r="BO943" s="183"/>
      <c r="BP943" s="183"/>
      <c r="BQ943" s="183"/>
      <c r="BR943" s="183"/>
      <c r="BS943" s="183"/>
      <c r="BT943" s="183"/>
      <c r="BU943" s="183"/>
      <c r="BV943" s="183"/>
      <c r="BW943" s="183"/>
      <c r="BX943" s="183"/>
      <c r="BY943" s="183"/>
      <c r="BZ943" s="183"/>
      <c r="CA943" s="183"/>
      <c r="CB943" s="183"/>
      <c r="CC943" s="183"/>
      <c r="CD943" s="183"/>
      <c r="CE943" s="183"/>
      <c r="CF943" s="183"/>
      <c r="CG943" s="183"/>
      <c r="CH943" s="183"/>
      <c r="CI943" s="183"/>
      <c r="CJ943" s="183"/>
      <c r="CK943" s="183"/>
      <c r="CL943" s="183"/>
      <c r="CM943" s="183"/>
      <c r="CN943" s="183"/>
      <c r="CO943" s="183"/>
      <c r="CP943" s="183"/>
      <c r="CQ943" s="183"/>
      <c r="CR943" s="183"/>
      <c r="CS943" s="183"/>
      <c r="CT943" s="183"/>
      <c r="CU943" s="183"/>
      <c r="CV943" s="183"/>
      <c r="CW943" s="183"/>
      <c r="CX943" s="183"/>
      <c r="CY943" s="183"/>
      <c r="CZ943" s="183"/>
      <c r="DA943" s="183"/>
      <c r="DB943" s="183"/>
      <c r="DC943" s="183"/>
      <c r="DD943" s="183"/>
      <c r="DE943" s="183"/>
      <c r="DF943" s="183"/>
      <c r="DG943" s="183"/>
      <c r="DH943" s="183"/>
      <c r="DI943" s="183"/>
      <c r="DJ943" s="183"/>
      <c r="DK943" s="183"/>
      <c r="DL943" s="183"/>
      <c r="DM943" s="183"/>
      <c r="DN943" s="183"/>
      <c r="DO943" s="183"/>
      <c r="DP943" s="183"/>
      <c r="DQ943" s="183"/>
      <c r="DR943" s="183"/>
      <c r="DS943" s="183"/>
      <c r="DT943" s="183"/>
      <c r="DU943" s="183"/>
      <c r="DV943" s="183"/>
      <c r="DW943" s="183"/>
      <c r="DX943" s="183"/>
      <c r="DY943" s="183"/>
      <c r="DZ943" s="183"/>
      <c r="EA943" s="183"/>
      <c r="EB943" s="183"/>
      <c r="EC943" s="183"/>
      <c r="ED943" s="183"/>
      <c r="EE943" s="183"/>
      <c r="EF943" s="183"/>
      <c r="EG943" s="183"/>
      <c r="EH943" s="183"/>
      <c r="EI943" s="183"/>
      <c r="EJ943" s="183"/>
      <c r="EK943" s="183"/>
      <c r="EL943" s="183"/>
      <c r="EM943" s="183"/>
      <c r="EN943" s="183"/>
      <c r="EO943" s="183"/>
      <c r="EP943" s="183"/>
      <c r="EQ943" s="183"/>
      <c r="ER943" s="183"/>
      <c r="ES943" s="183"/>
      <c r="ET943" s="183"/>
      <c r="EU943" s="183"/>
      <c r="EV943" s="183"/>
      <c r="EW943" s="183"/>
      <c r="EX943" s="183"/>
      <c r="EY943" s="183"/>
      <c r="EZ943" s="183"/>
      <c r="FA943" s="183"/>
      <c r="FB943" s="183"/>
      <c r="FC943" s="183"/>
      <c r="FD943" s="183"/>
      <c r="FE943" s="183"/>
      <c r="FF943" s="183"/>
      <c r="FG943" s="183"/>
      <c r="FH943" s="183"/>
      <c r="FI943" s="183"/>
      <c r="FJ943" s="183"/>
      <c r="FK943" s="183"/>
      <c r="FL943" s="183"/>
      <c r="FM943" s="183"/>
      <c r="FN943" s="183"/>
      <c r="FO943" s="183"/>
      <c r="FP943" s="183"/>
      <c r="FQ943" s="183"/>
      <c r="FR943" s="183"/>
      <c r="FS943" s="183"/>
      <c r="FT943" s="183"/>
      <c r="FU943" s="183"/>
      <c r="FV943" s="183"/>
      <c r="FW943" s="183"/>
      <c r="FX943" s="183"/>
      <c r="FY943" s="183"/>
      <c r="FZ943" s="183"/>
      <c r="GA943" s="183"/>
      <c r="GB943" s="183"/>
      <c r="GC943" s="183"/>
      <c r="GD943" s="183"/>
      <c r="GE943" s="183"/>
      <c r="GF943" s="183"/>
      <c r="GG943" s="183"/>
      <c r="GH943" s="183"/>
      <c r="GI943" s="183"/>
      <c r="GJ943" s="183"/>
      <c r="GK943" s="183"/>
      <c r="GL943" s="183"/>
      <c r="GM943" s="183"/>
      <c r="GN943" s="183"/>
      <c r="GO943" s="183"/>
      <c r="GP943" s="183"/>
      <c r="GQ943" s="183"/>
      <c r="GR943" s="183"/>
      <c r="GS943" s="183"/>
      <c r="GT943" s="183"/>
      <c r="GU943" s="183"/>
      <c r="GV943" s="183"/>
      <c r="GW943" s="183"/>
      <c r="GX943" s="183"/>
      <c r="GY943" s="183"/>
      <c r="GZ943" s="183"/>
      <c r="HA943" s="183"/>
      <c r="HB943" s="183"/>
      <c r="HC943" s="183"/>
      <c r="HD943" s="183"/>
      <c r="HE943" s="183"/>
      <c r="HF943" s="183"/>
      <c r="HG943" s="183"/>
      <c r="HH943" s="183"/>
      <c r="HI943" s="183"/>
      <c r="HJ943" s="183"/>
      <c r="HK943" s="183"/>
      <c r="HL943" s="183"/>
      <c r="HM943" s="183"/>
      <c r="HN943" s="183"/>
      <c r="HO943" s="183"/>
      <c r="HP943" s="183"/>
      <c r="HQ943" s="183"/>
      <c r="HR943" s="183"/>
      <c r="HS943" s="183"/>
      <c r="HT943" s="183"/>
      <c r="HU943" s="183"/>
      <c r="HV943" s="183"/>
      <c r="HW943" s="183"/>
      <c r="HX943" s="183"/>
      <c r="HY943" s="183"/>
      <c r="HZ943" s="183"/>
      <c r="IA943" s="183"/>
      <c r="IB943" s="183"/>
      <c r="IC943" s="183"/>
      <c r="ID943" s="183"/>
      <c r="IE943" s="183"/>
      <c r="IF943" s="183"/>
      <c r="IG943" s="183"/>
      <c r="IH943" s="183"/>
      <c r="II943" s="183"/>
      <c r="IJ943" s="183"/>
      <c r="IK943" s="183"/>
      <c r="IL943" s="183"/>
      <c r="IM943" s="183"/>
      <c r="IN943" s="183"/>
      <c r="IO943" s="183"/>
      <c r="IP943" s="183"/>
      <c r="IQ943" s="183"/>
      <c r="IR943" s="183"/>
      <c r="IS943" s="183"/>
      <c r="IT943" s="183"/>
      <c r="IU943" s="183"/>
      <c r="IV943" s="183"/>
      <c r="IW943" s="183"/>
      <c r="IX943" s="183"/>
      <c r="IY943" s="183"/>
      <c r="IZ943" s="183"/>
      <c r="JA943" s="183"/>
      <c r="JB943" s="183"/>
      <c r="JC943" s="183"/>
      <c r="JD943" s="183"/>
      <c r="JE943" s="183"/>
      <c r="JF943" s="183"/>
      <c r="JG943" s="183"/>
      <c r="JH943" s="183"/>
      <c r="JI943" s="183"/>
      <c r="JJ943" s="183"/>
      <c r="JK943" s="183"/>
      <c r="JL943" s="183"/>
      <c r="JM943" s="183"/>
      <c r="JN943" s="183"/>
      <c r="JO943" s="183"/>
      <c r="JP943" s="183"/>
      <c r="JQ943" s="183"/>
      <c r="JR943" s="183"/>
      <c r="JS943" s="183"/>
      <c r="JT943" s="183"/>
      <c r="JU943" s="183"/>
      <c r="JV943" s="183"/>
      <c r="JW943" s="183"/>
      <c r="JX943" s="183"/>
      <c r="JY943" s="183"/>
      <c r="JZ943" s="183"/>
      <c r="KA943" s="183"/>
      <c r="KB943" s="183"/>
      <c r="KC943" s="183"/>
      <c r="KD943" s="183"/>
      <c r="KE943" s="183"/>
      <c r="KF943" s="183"/>
      <c r="KG943" s="183"/>
      <c r="KH943" s="183"/>
      <c r="KI943" s="183"/>
      <c r="KJ943" s="183"/>
      <c r="KK943" s="183"/>
      <c r="KL943" s="183"/>
      <c r="KM943" s="183"/>
      <c r="KN943" s="183"/>
      <c r="KO943" s="183"/>
      <c r="KP943" s="183"/>
      <c r="KQ943" s="183"/>
      <c r="KR943" s="183"/>
      <c r="KS943" s="183"/>
      <c r="KT943" s="183"/>
    </row>
    <row r="944" spans="1:306">
      <c r="A944" s="663">
        <v>3395</v>
      </c>
      <c r="B944" s="626" t="s">
        <v>415</v>
      </c>
      <c r="C944" s="620"/>
      <c r="D944" s="620"/>
      <c r="E944" s="620"/>
      <c r="F944" s="620"/>
      <c r="G944" s="611">
        <f t="shared" si="41"/>
        <v>0</v>
      </c>
      <c r="H944" s="183"/>
      <c r="K944" s="183"/>
      <c r="L944" s="183"/>
      <c r="M944" s="183"/>
      <c r="N944" s="183"/>
      <c r="O944" s="183"/>
      <c r="P944" s="183"/>
      <c r="Q944" s="183"/>
      <c r="R944" s="183"/>
      <c r="S944" s="183"/>
      <c r="T944" s="183"/>
      <c r="U944" s="183"/>
      <c r="V944" s="183"/>
      <c r="W944" s="183"/>
      <c r="X944" s="183"/>
      <c r="Y944" s="183"/>
      <c r="Z944" s="183"/>
      <c r="AA944" s="183"/>
      <c r="AB944" s="183"/>
      <c r="AC944" s="183"/>
      <c r="AD944" s="183"/>
      <c r="AE944" s="183"/>
      <c r="AF944" s="183"/>
      <c r="AG944" s="183"/>
      <c r="AH944" s="183"/>
      <c r="AI944" s="183"/>
      <c r="AJ944" s="183"/>
      <c r="AK944" s="183"/>
      <c r="AL944" s="183"/>
      <c r="AM944" s="183"/>
      <c r="AN944" s="183"/>
      <c r="AO944" s="183"/>
      <c r="AP944" s="183"/>
      <c r="AQ944" s="183"/>
      <c r="AR944" s="183"/>
      <c r="AS944" s="183"/>
      <c r="AT944" s="183"/>
      <c r="AU944" s="183"/>
      <c r="AV944" s="183"/>
      <c r="AW944" s="183"/>
      <c r="AX944" s="183"/>
      <c r="AY944" s="183"/>
      <c r="AZ944" s="183"/>
      <c r="BA944" s="183"/>
      <c r="BB944" s="183"/>
      <c r="BC944" s="183"/>
      <c r="BD944" s="183"/>
      <c r="BE944" s="183"/>
      <c r="BF944" s="183"/>
      <c r="BG944" s="183"/>
      <c r="BH944" s="183"/>
      <c r="BI944" s="183"/>
      <c r="BJ944" s="183"/>
      <c r="BK944" s="183"/>
      <c r="BL944" s="183"/>
      <c r="BM944" s="183"/>
      <c r="BN944" s="183"/>
      <c r="BO944" s="183"/>
      <c r="BP944" s="183"/>
      <c r="BQ944" s="183"/>
      <c r="BR944" s="183"/>
      <c r="BS944" s="183"/>
      <c r="BT944" s="183"/>
      <c r="BU944" s="183"/>
      <c r="BV944" s="183"/>
      <c r="BW944" s="183"/>
      <c r="BX944" s="183"/>
      <c r="BY944" s="183"/>
      <c r="BZ944" s="183"/>
      <c r="CA944" s="183"/>
      <c r="CB944" s="183"/>
      <c r="CC944" s="183"/>
      <c r="CD944" s="183"/>
      <c r="CE944" s="183"/>
      <c r="CF944" s="183"/>
      <c r="CG944" s="183"/>
      <c r="CH944" s="183"/>
      <c r="CI944" s="183"/>
      <c r="CJ944" s="183"/>
      <c r="CK944" s="183"/>
      <c r="CL944" s="183"/>
      <c r="CM944" s="183"/>
      <c r="CN944" s="183"/>
      <c r="CO944" s="183"/>
      <c r="CP944" s="183"/>
      <c r="CQ944" s="183"/>
      <c r="CR944" s="183"/>
      <c r="CS944" s="183"/>
      <c r="CT944" s="183"/>
      <c r="CU944" s="183"/>
      <c r="CV944" s="183"/>
      <c r="CW944" s="183"/>
      <c r="CX944" s="183"/>
      <c r="CY944" s="183"/>
      <c r="CZ944" s="183"/>
      <c r="DA944" s="183"/>
      <c r="DB944" s="183"/>
      <c r="DC944" s="183"/>
      <c r="DD944" s="183"/>
      <c r="DE944" s="183"/>
      <c r="DF944" s="183"/>
      <c r="DG944" s="183"/>
      <c r="DH944" s="183"/>
      <c r="DI944" s="183"/>
      <c r="DJ944" s="183"/>
      <c r="DK944" s="183"/>
      <c r="DL944" s="183"/>
      <c r="DM944" s="183"/>
      <c r="DN944" s="183"/>
      <c r="DO944" s="183"/>
      <c r="DP944" s="183"/>
      <c r="DQ944" s="183"/>
      <c r="DR944" s="183"/>
      <c r="DS944" s="183"/>
      <c r="DT944" s="183"/>
      <c r="DU944" s="183"/>
      <c r="DV944" s="183"/>
      <c r="DW944" s="183"/>
      <c r="DX944" s="183"/>
      <c r="DY944" s="183"/>
      <c r="DZ944" s="183"/>
      <c r="EA944" s="183"/>
      <c r="EB944" s="183"/>
      <c r="EC944" s="183"/>
      <c r="ED944" s="183"/>
      <c r="EE944" s="183"/>
      <c r="EF944" s="183"/>
      <c r="EG944" s="183"/>
      <c r="EH944" s="183"/>
      <c r="EI944" s="183"/>
      <c r="EJ944" s="183"/>
      <c r="EK944" s="183"/>
      <c r="EL944" s="183"/>
      <c r="EM944" s="183"/>
      <c r="EN944" s="183"/>
      <c r="EO944" s="183"/>
      <c r="EP944" s="183"/>
      <c r="EQ944" s="183"/>
      <c r="ER944" s="183"/>
      <c r="ES944" s="183"/>
      <c r="ET944" s="183"/>
      <c r="EU944" s="183"/>
      <c r="EV944" s="183"/>
      <c r="EW944" s="183"/>
      <c r="EX944" s="183"/>
      <c r="EY944" s="183"/>
      <c r="EZ944" s="183"/>
      <c r="FA944" s="183"/>
      <c r="FB944" s="183"/>
      <c r="FC944" s="183"/>
      <c r="FD944" s="183"/>
      <c r="FE944" s="183"/>
      <c r="FF944" s="183"/>
      <c r="FG944" s="183"/>
      <c r="FH944" s="183"/>
      <c r="FI944" s="183"/>
      <c r="FJ944" s="183"/>
      <c r="FK944" s="183"/>
      <c r="FL944" s="183"/>
      <c r="FM944" s="183"/>
      <c r="FN944" s="183"/>
      <c r="FO944" s="183"/>
      <c r="FP944" s="183"/>
      <c r="FQ944" s="183"/>
      <c r="FR944" s="183"/>
      <c r="FS944" s="183"/>
      <c r="FT944" s="183"/>
      <c r="FU944" s="183"/>
      <c r="FV944" s="183"/>
      <c r="FW944" s="183"/>
      <c r="FX944" s="183"/>
      <c r="FY944" s="183"/>
      <c r="FZ944" s="183"/>
      <c r="GA944" s="183"/>
      <c r="GB944" s="183"/>
      <c r="GC944" s="183"/>
      <c r="GD944" s="183"/>
      <c r="GE944" s="183"/>
      <c r="GF944" s="183"/>
      <c r="GG944" s="183"/>
      <c r="GH944" s="183"/>
      <c r="GI944" s="183"/>
      <c r="GJ944" s="183"/>
      <c r="GK944" s="183"/>
      <c r="GL944" s="183"/>
      <c r="GM944" s="183"/>
      <c r="GN944" s="183"/>
      <c r="GO944" s="183"/>
      <c r="GP944" s="183"/>
      <c r="GQ944" s="183"/>
      <c r="GR944" s="183"/>
      <c r="GS944" s="183"/>
      <c r="GT944" s="183"/>
      <c r="GU944" s="183"/>
      <c r="GV944" s="183"/>
      <c r="GW944" s="183"/>
      <c r="GX944" s="183"/>
      <c r="GY944" s="183"/>
      <c r="GZ944" s="183"/>
      <c r="HA944" s="183"/>
      <c r="HB944" s="183"/>
      <c r="HC944" s="183"/>
      <c r="HD944" s="183"/>
      <c r="HE944" s="183"/>
      <c r="HF944" s="183"/>
      <c r="HG944" s="183"/>
      <c r="HH944" s="183"/>
      <c r="HI944" s="183"/>
      <c r="HJ944" s="183"/>
      <c r="HK944" s="183"/>
      <c r="HL944" s="183"/>
      <c r="HM944" s="183"/>
      <c r="HN944" s="183"/>
      <c r="HO944" s="183"/>
      <c r="HP944" s="183"/>
      <c r="HQ944" s="183"/>
      <c r="HR944" s="183"/>
      <c r="HS944" s="183"/>
      <c r="HT944" s="183"/>
      <c r="HU944" s="183"/>
      <c r="HV944" s="183"/>
      <c r="HW944" s="183"/>
      <c r="HX944" s="183"/>
      <c r="HY944" s="183"/>
      <c r="HZ944" s="183"/>
      <c r="IA944" s="183"/>
      <c r="IB944" s="183"/>
      <c r="IC944" s="183"/>
      <c r="ID944" s="183"/>
      <c r="IE944" s="183"/>
      <c r="IF944" s="183"/>
      <c r="IG944" s="183"/>
      <c r="IH944" s="183"/>
      <c r="II944" s="183"/>
      <c r="IJ944" s="183"/>
      <c r="IK944" s="183"/>
      <c r="IL944" s="183"/>
      <c r="IM944" s="183"/>
      <c r="IN944" s="183"/>
      <c r="IO944" s="183"/>
      <c r="IP944" s="183"/>
      <c r="IQ944" s="183"/>
      <c r="IR944" s="183"/>
      <c r="IS944" s="183"/>
      <c r="IT944" s="183"/>
      <c r="IU944" s="183"/>
      <c r="IV944" s="183"/>
      <c r="IW944" s="183"/>
      <c r="IX944" s="183"/>
      <c r="IY944" s="183"/>
      <c r="IZ944" s="183"/>
      <c r="JA944" s="183"/>
      <c r="JB944" s="183"/>
      <c r="JC944" s="183"/>
      <c r="JD944" s="183"/>
      <c r="JE944" s="183"/>
      <c r="JF944" s="183"/>
      <c r="JG944" s="183"/>
      <c r="JH944" s="183"/>
      <c r="JI944" s="183"/>
      <c r="JJ944" s="183"/>
      <c r="JK944" s="183"/>
      <c r="JL944" s="183"/>
      <c r="JM944" s="183"/>
      <c r="JN944" s="183"/>
      <c r="JO944" s="183"/>
      <c r="JP944" s="183"/>
      <c r="JQ944" s="183"/>
      <c r="JR944" s="183"/>
      <c r="JS944" s="183"/>
      <c r="JT944" s="183"/>
      <c r="JU944" s="183"/>
      <c r="JV944" s="183"/>
      <c r="JW944" s="183"/>
      <c r="JX944" s="183"/>
      <c r="JY944" s="183"/>
      <c r="JZ944" s="183"/>
      <c r="KA944" s="183"/>
      <c r="KB944" s="183"/>
      <c r="KC944" s="183"/>
      <c r="KD944" s="183"/>
      <c r="KE944" s="183"/>
      <c r="KF944" s="183"/>
      <c r="KG944" s="183"/>
      <c r="KH944" s="183"/>
      <c r="KI944" s="183"/>
      <c r="KJ944" s="183"/>
      <c r="KK944" s="183"/>
      <c r="KL944" s="183"/>
      <c r="KM944" s="183"/>
      <c r="KN944" s="183"/>
      <c r="KO944" s="183"/>
      <c r="KP944" s="183"/>
      <c r="KQ944" s="183"/>
      <c r="KR944" s="183"/>
      <c r="KS944" s="183"/>
      <c r="KT944" s="183"/>
    </row>
    <row r="945" spans="1:306">
      <c r="A945" s="649">
        <v>34</v>
      </c>
      <c r="B945" s="624" t="s">
        <v>270</v>
      </c>
      <c r="C945" s="611">
        <f>C946</f>
        <v>0</v>
      </c>
      <c r="D945" s="611">
        <f>D946</f>
        <v>0</v>
      </c>
      <c r="E945" s="611">
        <f>E946</f>
        <v>0</v>
      </c>
      <c r="F945" s="611">
        <f>F946</f>
        <v>0</v>
      </c>
      <c r="G945" s="611">
        <f t="shared" si="41"/>
        <v>0</v>
      </c>
      <c r="H945" s="183"/>
      <c r="K945" s="183"/>
      <c r="L945" s="183"/>
      <c r="M945" s="183"/>
      <c r="N945" s="183"/>
      <c r="O945" s="183"/>
      <c r="P945" s="183"/>
      <c r="Q945" s="183"/>
      <c r="R945" s="183"/>
      <c r="S945" s="183"/>
      <c r="T945" s="183"/>
      <c r="U945" s="183"/>
      <c r="V945" s="183"/>
      <c r="W945" s="183"/>
      <c r="X945" s="183"/>
      <c r="Y945" s="183"/>
      <c r="Z945" s="183"/>
      <c r="AA945" s="183"/>
      <c r="AB945" s="183"/>
      <c r="AC945" s="183"/>
      <c r="AD945" s="183"/>
      <c r="AE945" s="183"/>
      <c r="AF945" s="183"/>
      <c r="AG945" s="183"/>
      <c r="AH945" s="183"/>
      <c r="AI945" s="183"/>
      <c r="AJ945" s="183"/>
      <c r="AK945" s="183"/>
      <c r="AL945" s="183"/>
      <c r="AM945" s="183"/>
      <c r="AN945" s="183"/>
      <c r="AO945" s="183"/>
      <c r="AP945" s="183"/>
      <c r="AQ945" s="183"/>
      <c r="AR945" s="183"/>
      <c r="AS945" s="183"/>
      <c r="AT945" s="183"/>
      <c r="AU945" s="183"/>
      <c r="AV945" s="183"/>
      <c r="AW945" s="183"/>
      <c r="AX945" s="183"/>
      <c r="AY945" s="183"/>
      <c r="AZ945" s="183"/>
      <c r="BA945" s="183"/>
      <c r="BB945" s="183"/>
      <c r="BC945" s="183"/>
      <c r="BD945" s="183"/>
      <c r="BE945" s="183"/>
      <c r="BF945" s="183"/>
      <c r="BG945" s="183"/>
      <c r="BH945" s="183"/>
      <c r="BI945" s="183"/>
      <c r="BJ945" s="183"/>
      <c r="BK945" s="183"/>
      <c r="BL945" s="183"/>
      <c r="BM945" s="183"/>
      <c r="BN945" s="183"/>
      <c r="BO945" s="183"/>
      <c r="BP945" s="183"/>
      <c r="BQ945" s="183"/>
      <c r="BR945" s="183"/>
      <c r="BS945" s="183"/>
      <c r="BT945" s="183"/>
      <c r="BU945" s="183"/>
      <c r="BV945" s="183"/>
      <c r="BW945" s="183"/>
      <c r="BX945" s="183"/>
      <c r="BY945" s="183"/>
      <c r="BZ945" s="183"/>
      <c r="CA945" s="183"/>
      <c r="CB945" s="183"/>
      <c r="CC945" s="183"/>
      <c r="CD945" s="183"/>
      <c r="CE945" s="183"/>
      <c r="CF945" s="183"/>
      <c r="CG945" s="183"/>
      <c r="CH945" s="183"/>
      <c r="CI945" s="183"/>
      <c r="CJ945" s="183"/>
      <c r="CK945" s="183"/>
      <c r="CL945" s="183"/>
      <c r="CM945" s="183"/>
      <c r="CN945" s="183"/>
      <c r="CO945" s="183"/>
      <c r="CP945" s="183"/>
      <c r="CQ945" s="183"/>
      <c r="CR945" s="183"/>
      <c r="CS945" s="183"/>
      <c r="CT945" s="183"/>
      <c r="CU945" s="183"/>
      <c r="CV945" s="183"/>
      <c r="CW945" s="183"/>
      <c r="CX945" s="183"/>
      <c r="CY945" s="183"/>
      <c r="CZ945" s="183"/>
      <c r="DA945" s="183"/>
      <c r="DB945" s="183"/>
      <c r="DC945" s="183"/>
      <c r="DD945" s="183"/>
      <c r="DE945" s="183"/>
      <c r="DF945" s="183"/>
      <c r="DG945" s="183"/>
      <c r="DH945" s="183"/>
      <c r="DI945" s="183"/>
      <c r="DJ945" s="183"/>
      <c r="DK945" s="183"/>
      <c r="DL945" s="183"/>
      <c r="DM945" s="183"/>
      <c r="DN945" s="183"/>
      <c r="DO945" s="183"/>
      <c r="DP945" s="183"/>
      <c r="DQ945" s="183"/>
      <c r="DR945" s="183"/>
      <c r="DS945" s="183"/>
      <c r="DT945" s="183"/>
      <c r="DU945" s="183"/>
      <c r="DV945" s="183"/>
      <c r="DW945" s="183"/>
      <c r="DX945" s="183"/>
      <c r="DY945" s="183"/>
      <c r="DZ945" s="183"/>
      <c r="EA945" s="183"/>
      <c r="EB945" s="183"/>
      <c r="EC945" s="183"/>
      <c r="ED945" s="183"/>
      <c r="EE945" s="183"/>
      <c r="EF945" s="183"/>
      <c r="EG945" s="183"/>
      <c r="EH945" s="183"/>
      <c r="EI945" s="183"/>
      <c r="EJ945" s="183"/>
      <c r="EK945" s="183"/>
      <c r="EL945" s="183"/>
      <c r="EM945" s="183"/>
      <c r="EN945" s="183"/>
      <c r="EO945" s="183"/>
      <c r="EP945" s="183"/>
      <c r="EQ945" s="183"/>
      <c r="ER945" s="183"/>
      <c r="ES945" s="183"/>
      <c r="ET945" s="183"/>
      <c r="EU945" s="183"/>
      <c r="EV945" s="183"/>
      <c r="EW945" s="183"/>
      <c r="EX945" s="183"/>
      <c r="EY945" s="183"/>
      <c r="EZ945" s="183"/>
      <c r="FA945" s="183"/>
      <c r="FB945" s="183"/>
      <c r="FC945" s="183"/>
      <c r="FD945" s="183"/>
      <c r="FE945" s="183"/>
      <c r="FF945" s="183"/>
      <c r="FG945" s="183"/>
      <c r="FH945" s="183"/>
      <c r="FI945" s="183"/>
      <c r="FJ945" s="183"/>
      <c r="FK945" s="183"/>
      <c r="FL945" s="183"/>
      <c r="FM945" s="183"/>
      <c r="FN945" s="183"/>
      <c r="FO945" s="183"/>
      <c r="FP945" s="183"/>
      <c r="FQ945" s="183"/>
      <c r="FR945" s="183"/>
      <c r="FS945" s="183"/>
      <c r="FT945" s="183"/>
      <c r="FU945" s="183"/>
      <c r="FV945" s="183"/>
      <c r="FW945" s="183"/>
      <c r="FX945" s="183"/>
      <c r="FY945" s="183"/>
      <c r="FZ945" s="183"/>
      <c r="GA945" s="183"/>
      <c r="GB945" s="183"/>
      <c r="GC945" s="183"/>
      <c r="GD945" s="183"/>
      <c r="GE945" s="183"/>
      <c r="GF945" s="183"/>
      <c r="GG945" s="183"/>
      <c r="GH945" s="183"/>
      <c r="GI945" s="183"/>
      <c r="GJ945" s="183"/>
      <c r="GK945" s="183"/>
      <c r="GL945" s="183"/>
      <c r="GM945" s="183"/>
      <c r="GN945" s="183"/>
      <c r="GO945" s="183"/>
      <c r="GP945" s="183"/>
      <c r="GQ945" s="183"/>
      <c r="GR945" s="183"/>
      <c r="GS945" s="183"/>
      <c r="GT945" s="183"/>
      <c r="GU945" s="183"/>
      <c r="GV945" s="183"/>
      <c r="GW945" s="183"/>
      <c r="GX945" s="183"/>
      <c r="GY945" s="183"/>
      <c r="GZ945" s="183"/>
      <c r="HA945" s="183"/>
      <c r="HB945" s="183"/>
      <c r="HC945" s="183"/>
      <c r="HD945" s="183"/>
      <c r="HE945" s="183"/>
      <c r="HF945" s="183"/>
      <c r="HG945" s="183"/>
      <c r="HH945" s="183"/>
      <c r="HI945" s="183"/>
      <c r="HJ945" s="183"/>
      <c r="HK945" s="183"/>
      <c r="HL945" s="183"/>
      <c r="HM945" s="183"/>
      <c r="HN945" s="183"/>
      <c r="HO945" s="183"/>
      <c r="HP945" s="183"/>
      <c r="HQ945" s="183"/>
      <c r="HR945" s="183"/>
      <c r="HS945" s="183"/>
      <c r="HT945" s="183"/>
      <c r="HU945" s="183"/>
      <c r="HV945" s="183"/>
      <c r="HW945" s="183"/>
      <c r="HX945" s="183"/>
      <c r="HY945" s="183"/>
      <c r="HZ945" s="183"/>
      <c r="IA945" s="183"/>
      <c r="IB945" s="183"/>
      <c r="IC945" s="183"/>
      <c r="ID945" s="183"/>
      <c r="IE945" s="183"/>
      <c r="IF945" s="183"/>
      <c r="IG945" s="183"/>
      <c r="IH945" s="183"/>
      <c r="II945" s="183"/>
      <c r="IJ945" s="183"/>
      <c r="IK945" s="183"/>
      <c r="IL945" s="183"/>
      <c r="IM945" s="183"/>
      <c r="IN945" s="183"/>
      <c r="IO945" s="183"/>
      <c r="IP945" s="183"/>
      <c r="IQ945" s="183"/>
      <c r="IR945" s="183"/>
      <c r="IS945" s="183"/>
      <c r="IT945" s="183"/>
      <c r="IU945" s="183"/>
      <c r="IV945" s="183"/>
      <c r="IW945" s="183"/>
      <c r="IX945" s="183"/>
      <c r="IY945" s="183"/>
      <c r="IZ945" s="183"/>
      <c r="JA945" s="183"/>
      <c r="JB945" s="183"/>
      <c r="JC945" s="183"/>
      <c r="JD945" s="183"/>
      <c r="JE945" s="183"/>
      <c r="JF945" s="183"/>
      <c r="JG945" s="183"/>
      <c r="JH945" s="183"/>
      <c r="JI945" s="183"/>
      <c r="JJ945" s="183"/>
      <c r="JK945" s="183"/>
      <c r="JL945" s="183"/>
      <c r="JM945" s="183"/>
      <c r="JN945" s="183"/>
      <c r="JO945" s="183"/>
      <c r="JP945" s="183"/>
      <c r="JQ945" s="183"/>
      <c r="JR945" s="183"/>
      <c r="JS945" s="183"/>
      <c r="JT945" s="183"/>
      <c r="JU945" s="183"/>
      <c r="JV945" s="183"/>
      <c r="JW945" s="183"/>
      <c r="JX945" s="183"/>
      <c r="JY945" s="183"/>
      <c r="JZ945" s="183"/>
      <c r="KA945" s="183"/>
      <c r="KB945" s="183"/>
      <c r="KC945" s="183"/>
      <c r="KD945" s="183"/>
      <c r="KE945" s="183"/>
      <c r="KF945" s="183"/>
      <c r="KG945" s="183"/>
      <c r="KH945" s="183"/>
      <c r="KI945" s="183"/>
      <c r="KJ945" s="183"/>
      <c r="KK945" s="183"/>
      <c r="KL945" s="183"/>
      <c r="KM945" s="183"/>
      <c r="KN945" s="183"/>
      <c r="KO945" s="183"/>
      <c r="KP945" s="183"/>
      <c r="KQ945" s="183"/>
      <c r="KR945" s="183"/>
      <c r="KS945" s="183"/>
      <c r="KT945" s="183"/>
    </row>
    <row r="946" spans="1:306">
      <c r="A946" s="662">
        <v>342</v>
      </c>
      <c r="B946" s="625" t="s">
        <v>416</v>
      </c>
      <c r="C946" s="611">
        <f>C947+C951</f>
        <v>0</v>
      </c>
      <c r="D946" s="611">
        <f>D947+D951</f>
        <v>0</v>
      </c>
      <c r="E946" s="611">
        <f>E947+E951</f>
        <v>0</v>
      </c>
      <c r="F946" s="611">
        <f>F947+F951</f>
        <v>0</v>
      </c>
      <c r="G946" s="611">
        <f t="shared" si="41"/>
        <v>0</v>
      </c>
      <c r="H946" s="183"/>
      <c r="K946" s="183"/>
      <c r="L946" s="183"/>
      <c r="M946" s="183"/>
      <c r="N946" s="183"/>
      <c r="O946" s="183"/>
      <c r="P946" s="183"/>
      <c r="Q946" s="183"/>
      <c r="R946" s="183"/>
      <c r="S946" s="183"/>
      <c r="T946" s="183"/>
      <c r="U946" s="183"/>
      <c r="V946" s="183"/>
      <c r="W946" s="183"/>
      <c r="X946" s="183"/>
      <c r="Y946" s="183"/>
      <c r="Z946" s="183"/>
      <c r="AA946" s="183"/>
      <c r="AB946" s="183"/>
      <c r="AC946" s="183"/>
      <c r="AD946" s="183"/>
      <c r="AE946" s="183"/>
      <c r="AF946" s="183"/>
      <c r="AG946" s="183"/>
      <c r="AH946" s="183"/>
      <c r="AI946" s="183"/>
      <c r="AJ946" s="183"/>
      <c r="AK946" s="183"/>
      <c r="AL946" s="183"/>
      <c r="AM946" s="183"/>
      <c r="AN946" s="183"/>
      <c r="AO946" s="183"/>
      <c r="AP946" s="183"/>
      <c r="AQ946" s="183"/>
      <c r="AR946" s="183"/>
      <c r="AS946" s="183"/>
      <c r="AT946" s="183"/>
      <c r="AU946" s="183"/>
      <c r="AV946" s="183"/>
      <c r="AW946" s="183"/>
      <c r="AX946" s="183"/>
      <c r="AY946" s="183"/>
      <c r="AZ946" s="183"/>
      <c r="BA946" s="183"/>
      <c r="BB946" s="183"/>
      <c r="BC946" s="183"/>
      <c r="BD946" s="183"/>
      <c r="BE946" s="183"/>
      <c r="BF946" s="183"/>
      <c r="BG946" s="183"/>
      <c r="BH946" s="183"/>
      <c r="BI946" s="183"/>
      <c r="BJ946" s="183"/>
      <c r="BK946" s="183"/>
      <c r="BL946" s="183"/>
      <c r="BM946" s="183"/>
      <c r="BN946" s="183"/>
      <c r="BO946" s="183"/>
      <c r="BP946" s="183"/>
      <c r="BQ946" s="183"/>
      <c r="BR946" s="183"/>
      <c r="BS946" s="183"/>
      <c r="BT946" s="183"/>
      <c r="BU946" s="183"/>
      <c r="BV946" s="183"/>
      <c r="BW946" s="183"/>
      <c r="BX946" s="183"/>
      <c r="BY946" s="183"/>
      <c r="BZ946" s="183"/>
      <c r="CA946" s="183"/>
      <c r="CB946" s="183"/>
      <c r="CC946" s="183"/>
      <c r="CD946" s="183"/>
      <c r="CE946" s="183"/>
      <c r="CF946" s="183"/>
      <c r="CG946" s="183"/>
      <c r="CH946" s="183"/>
      <c r="CI946" s="183"/>
      <c r="CJ946" s="183"/>
      <c r="CK946" s="183"/>
      <c r="CL946" s="183"/>
      <c r="CM946" s="183"/>
      <c r="CN946" s="183"/>
      <c r="CO946" s="183"/>
      <c r="CP946" s="183"/>
      <c r="CQ946" s="183"/>
      <c r="CR946" s="183"/>
      <c r="CS946" s="183"/>
      <c r="CT946" s="183"/>
      <c r="CU946" s="183"/>
      <c r="CV946" s="183"/>
      <c r="CW946" s="183"/>
      <c r="CX946" s="183"/>
      <c r="CY946" s="183"/>
      <c r="CZ946" s="183"/>
      <c r="DA946" s="183"/>
      <c r="DB946" s="183"/>
      <c r="DC946" s="183"/>
      <c r="DD946" s="183"/>
      <c r="DE946" s="183"/>
      <c r="DF946" s="183"/>
      <c r="DG946" s="183"/>
      <c r="DH946" s="183"/>
      <c r="DI946" s="183"/>
      <c r="DJ946" s="183"/>
      <c r="DK946" s="183"/>
      <c r="DL946" s="183"/>
      <c r="DM946" s="183"/>
      <c r="DN946" s="183"/>
      <c r="DO946" s="183"/>
      <c r="DP946" s="183"/>
      <c r="DQ946" s="183"/>
      <c r="DR946" s="183"/>
      <c r="DS946" s="183"/>
      <c r="DT946" s="183"/>
      <c r="DU946" s="183"/>
      <c r="DV946" s="183"/>
      <c r="DW946" s="183"/>
      <c r="DX946" s="183"/>
      <c r="DY946" s="183"/>
      <c r="DZ946" s="183"/>
      <c r="EA946" s="183"/>
      <c r="EB946" s="183"/>
      <c r="EC946" s="183"/>
      <c r="ED946" s="183"/>
      <c r="EE946" s="183"/>
      <c r="EF946" s="183"/>
      <c r="EG946" s="183"/>
      <c r="EH946" s="183"/>
      <c r="EI946" s="183"/>
      <c r="EJ946" s="183"/>
      <c r="EK946" s="183"/>
      <c r="EL946" s="183"/>
      <c r="EM946" s="183"/>
      <c r="EN946" s="183"/>
      <c r="EO946" s="183"/>
      <c r="EP946" s="183"/>
      <c r="EQ946" s="183"/>
      <c r="ER946" s="183"/>
      <c r="ES946" s="183"/>
      <c r="ET946" s="183"/>
      <c r="EU946" s="183"/>
      <c r="EV946" s="183"/>
      <c r="EW946" s="183"/>
      <c r="EX946" s="183"/>
      <c r="EY946" s="183"/>
      <c r="EZ946" s="183"/>
      <c r="FA946" s="183"/>
      <c r="FB946" s="183"/>
      <c r="FC946" s="183"/>
      <c r="FD946" s="183"/>
      <c r="FE946" s="183"/>
      <c r="FF946" s="183"/>
      <c r="FG946" s="183"/>
      <c r="FH946" s="183"/>
      <c r="FI946" s="183"/>
      <c r="FJ946" s="183"/>
      <c r="FK946" s="183"/>
      <c r="FL946" s="183"/>
      <c r="FM946" s="183"/>
      <c r="FN946" s="183"/>
      <c r="FO946" s="183"/>
      <c r="FP946" s="183"/>
      <c r="FQ946" s="183"/>
      <c r="FR946" s="183"/>
      <c r="FS946" s="183"/>
      <c r="FT946" s="183"/>
      <c r="FU946" s="183"/>
      <c r="FV946" s="183"/>
      <c r="FW946" s="183"/>
      <c r="FX946" s="183"/>
      <c r="FY946" s="183"/>
      <c r="FZ946" s="183"/>
      <c r="GA946" s="183"/>
      <c r="GB946" s="183"/>
      <c r="GC946" s="183"/>
      <c r="GD946" s="183"/>
      <c r="GE946" s="183"/>
      <c r="GF946" s="183"/>
      <c r="GG946" s="183"/>
      <c r="GH946" s="183"/>
      <c r="GI946" s="183"/>
      <c r="GJ946" s="183"/>
      <c r="GK946" s="183"/>
      <c r="GL946" s="183"/>
      <c r="GM946" s="183"/>
      <c r="GN946" s="183"/>
      <c r="GO946" s="183"/>
      <c r="GP946" s="183"/>
      <c r="GQ946" s="183"/>
      <c r="GR946" s="183"/>
      <c r="GS946" s="183"/>
      <c r="GT946" s="183"/>
      <c r="GU946" s="183"/>
      <c r="GV946" s="183"/>
      <c r="GW946" s="183"/>
      <c r="GX946" s="183"/>
      <c r="GY946" s="183"/>
      <c r="GZ946" s="183"/>
      <c r="HA946" s="183"/>
      <c r="HB946" s="183"/>
      <c r="HC946" s="183"/>
      <c r="HD946" s="183"/>
      <c r="HE946" s="183"/>
      <c r="HF946" s="183"/>
      <c r="HG946" s="183"/>
      <c r="HH946" s="183"/>
      <c r="HI946" s="183"/>
      <c r="HJ946" s="183"/>
      <c r="HK946" s="183"/>
      <c r="HL946" s="183"/>
      <c r="HM946" s="183"/>
      <c r="HN946" s="183"/>
      <c r="HO946" s="183"/>
      <c r="HP946" s="183"/>
      <c r="HQ946" s="183"/>
      <c r="HR946" s="183"/>
      <c r="HS946" s="183"/>
      <c r="HT946" s="183"/>
      <c r="HU946" s="183"/>
      <c r="HV946" s="183"/>
      <c r="HW946" s="183"/>
      <c r="HX946" s="183"/>
      <c r="HY946" s="183"/>
      <c r="HZ946" s="183"/>
      <c r="IA946" s="183"/>
      <c r="IB946" s="183"/>
      <c r="IC946" s="183"/>
      <c r="ID946" s="183"/>
      <c r="IE946" s="183"/>
      <c r="IF946" s="183"/>
      <c r="IG946" s="183"/>
      <c r="IH946" s="183"/>
      <c r="II946" s="183"/>
      <c r="IJ946" s="183"/>
      <c r="IK946" s="183"/>
      <c r="IL946" s="183"/>
      <c r="IM946" s="183"/>
      <c r="IN946" s="183"/>
      <c r="IO946" s="183"/>
      <c r="IP946" s="183"/>
      <c r="IQ946" s="183"/>
      <c r="IR946" s="183"/>
      <c r="IS946" s="183"/>
      <c r="IT946" s="183"/>
      <c r="IU946" s="183"/>
      <c r="IV946" s="183"/>
      <c r="IW946" s="183"/>
      <c r="IX946" s="183"/>
      <c r="IY946" s="183"/>
      <c r="IZ946" s="183"/>
      <c r="JA946" s="183"/>
      <c r="JB946" s="183"/>
      <c r="JC946" s="183"/>
      <c r="JD946" s="183"/>
      <c r="JE946" s="183"/>
      <c r="JF946" s="183"/>
      <c r="JG946" s="183"/>
      <c r="JH946" s="183"/>
      <c r="JI946" s="183"/>
      <c r="JJ946" s="183"/>
      <c r="JK946" s="183"/>
      <c r="JL946" s="183"/>
      <c r="JM946" s="183"/>
      <c r="JN946" s="183"/>
      <c r="JO946" s="183"/>
      <c r="JP946" s="183"/>
      <c r="JQ946" s="183"/>
      <c r="JR946" s="183"/>
      <c r="JS946" s="183"/>
      <c r="JT946" s="183"/>
      <c r="JU946" s="183"/>
      <c r="JV946" s="183"/>
      <c r="JW946" s="183"/>
      <c r="JX946" s="183"/>
      <c r="JY946" s="183"/>
      <c r="JZ946" s="183"/>
      <c r="KA946" s="183"/>
      <c r="KB946" s="183"/>
      <c r="KC946" s="183"/>
      <c r="KD946" s="183"/>
      <c r="KE946" s="183"/>
      <c r="KF946" s="183"/>
      <c r="KG946" s="183"/>
      <c r="KH946" s="183"/>
      <c r="KI946" s="183"/>
      <c r="KJ946" s="183"/>
      <c r="KK946" s="183"/>
      <c r="KL946" s="183"/>
      <c r="KM946" s="183"/>
      <c r="KN946" s="183"/>
      <c r="KO946" s="183"/>
      <c r="KP946" s="183"/>
      <c r="KQ946" s="183"/>
      <c r="KR946" s="183"/>
      <c r="KS946" s="183"/>
      <c r="KT946" s="183"/>
    </row>
    <row r="947" spans="1:306">
      <c r="A947" s="663">
        <v>3421</v>
      </c>
      <c r="B947" s="626" t="s">
        <v>416</v>
      </c>
      <c r="C947" s="611">
        <f>SUM(C948:C950)</f>
        <v>0</v>
      </c>
      <c r="D947" s="611">
        <f>SUM(D948:D950)</f>
        <v>0</v>
      </c>
      <c r="E947" s="611">
        <f>SUM(E948:E950)</f>
        <v>0</v>
      </c>
      <c r="F947" s="611">
        <f>SUM(F948:F950)</f>
        <v>0</v>
      </c>
      <c r="G947" s="611">
        <f t="shared" si="41"/>
        <v>0</v>
      </c>
      <c r="H947" s="183"/>
      <c r="K947" s="183"/>
      <c r="L947" s="183"/>
      <c r="M947" s="183"/>
      <c r="N947" s="183"/>
      <c r="O947" s="183"/>
      <c r="P947" s="183"/>
      <c r="Q947" s="183"/>
      <c r="R947" s="183"/>
      <c r="S947" s="183"/>
      <c r="T947" s="183"/>
      <c r="U947" s="183"/>
      <c r="V947" s="183"/>
      <c r="W947" s="183"/>
      <c r="X947" s="183"/>
      <c r="Y947" s="183"/>
      <c r="Z947" s="183"/>
      <c r="AA947" s="183"/>
      <c r="AB947" s="183"/>
      <c r="AC947" s="183"/>
      <c r="AD947" s="183"/>
      <c r="AE947" s="183"/>
      <c r="AF947" s="183"/>
      <c r="AG947" s="183"/>
      <c r="AH947" s="183"/>
      <c r="AI947" s="183"/>
      <c r="AJ947" s="183"/>
      <c r="AK947" s="183"/>
      <c r="AL947" s="183"/>
      <c r="AM947" s="183"/>
      <c r="AN947" s="183"/>
      <c r="AO947" s="183"/>
      <c r="AP947" s="183"/>
      <c r="AQ947" s="183"/>
      <c r="AR947" s="183"/>
      <c r="AS947" s="183"/>
      <c r="AT947" s="183"/>
      <c r="AU947" s="183"/>
      <c r="AV947" s="183"/>
      <c r="AW947" s="183"/>
      <c r="AX947" s="183"/>
      <c r="AY947" s="183"/>
      <c r="AZ947" s="183"/>
      <c r="BA947" s="183"/>
      <c r="BB947" s="183"/>
      <c r="BC947" s="183"/>
      <c r="BD947" s="183"/>
      <c r="BE947" s="183"/>
      <c r="BF947" s="183"/>
      <c r="BG947" s="183"/>
      <c r="BH947" s="183"/>
      <c r="BI947" s="183"/>
      <c r="BJ947" s="183"/>
      <c r="BK947" s="183"/>
      <c r="BL947" s="183"/>
      <c r="BM947" s="183"/>
      <c r="BN947" s="183"/>
      <c r="BO947" s="183"/>
      <c r="BP947" s="183"/>
      <c r="BQ947" s="183"/>
      <c r="BR947" s="183"/>
      <c r="BS947" s="183"/>
      <c r="BT947" s="183"/>
      <c r="BU947" s="183"/>
      <c r="BV947" s="183"/>
      <c r="BW947" s="183"/>
      <c r="BX947" s="183"/>
      <c r="BY947" s="183"/>
      <c r="BZ947" s="183"/>
      <c r="CA947" s="183"/>
      <c r="CB947" s="183"/>
      <c r="CC947" s="183"/>
      <c r="CD947" s="183"/>
      <c r="CE947" s="183"/>
      <c r="CF947" s="183"/>
      <c r="CG947" s="183"/>
      <c r="CH947" s="183"/>
      <c r="CI947" s="183"/>
      <c r="CJ947" s="183"/>
      <c r="CK947" s="183"/>
      <c r="CL947" s="183"/>
      <c r="CM947" s="183"/>
      <c r="CN947" s="183"/>
      <c r="CO947" s="183"/>
      <c r="CP947" s="183"/>
      <c r="CQ947" s="183"/>
      <c r="CR947" s="183"/>
      <c r="CS947" s="183"/>
      <c r="CT947" s="183"/>
      <c r="CU947" s="183"/>
      <c r="CV947" s="183"/>
      <c r="CW947" s="183"/>
      <c r="CX947" s="183"/>
      <c r="CY947" s="183"/>
      <c r="CZ947" s="183"/>
      <c r="DA947" s="183"/>
      <c r="DB947" s="183"/>
      <c r="DC947" s="183"/>
      <c r="DD947" s="183"/>
      <c r="DE947" s="183"/>
      <c r="DF947" s="183"/>
      <c r="DG947" s="183"/>
      <c r="DH947" s="183"/>
      <c r="DI947" s="183"/>
      <c r="DJ947" s="183"/>
      <c r="DK947" s="183"/>
      <c r="DL947" s="183"/>
      <c r="DM947" s="183"/>
      <c r="DN947" s="183"/>
      <c r="DO947" s="183"/>
      <c r="DP947" s="183"/>
      <c r="DQ947" s="183"/>
      <c r="DR947" s="183"/>
      <c r="DS947" s="183"/>
      <c r="DT947" s="183"/>
      <c r="DU947" s="183"/>
      <c r="DV947" s="183"/>
      <c r="DW947" s="183"/>
      <c r="DX947" s="183"/>
      <c r="DY947" s="183"/>
      <c r="DZ947" s="183"/>
      <c r="EA947" s="183"/>
      <c r="EB947" s="183"/>
      <c r="EC947" s="183"/>
      <c r="ED947" s="183"/>
      <c r="EE947" s="183"/>
      <c r="EF947" s="183"/>
      <c r="EG947" s="183"/>
      <c r="EH947" s="183"/>
      <c r="EI947" s="183"/>
      <c r="EJ947" s="183"/>
      <c r="EK947" s="183"/>
      <c r="EL947" s="183"/>
      <c r="EM947" s="183"/>
      <c r="EN947" s="183"/>
      <c r="EO947" s="183"/>
      <c r="EP947" s="183"/>
      <c r="EQ947" s="183"/>
      <c r="ER947" s="183"/>
      <c r="ES947" s="183"/>
      <c r="ET947" s="183"/>
      <c r="EU947" s="183"/>
      <c r="EV947" s="183"/>
      <c r="EW947" s="183"/>
      <c r="EX947" s="183"/>
      <c r="EY947" s="183"/>
      <c r="EZ947" s="183"/>
      <c r="FA947" s="183"/>
      <c r="FB947" s="183"/>
      <c r="FC947" s="183"/>
      <c r="FD947" s="183"/>
      <c r="FE947" s="183"/>
      <c r="FF947" s="183"/>
      <c r="FG947" s="183"/>
      <c r="FH947" s="183"/>
      <c r="FI947" s="183"/>
      <c r="FJ947" s="183"/>
      <c r="FK947" s="183"/>
      <c r="FL947" s="183"/>
      <c r="FM947" s="183"/>
      <c r="FN947" s="183"/>
      <c r="FO947" s="183"/>
      <c r="FP947" s="183"/>
      <c r="FQ947" s="183"/>
      <c r="FR947" s="183"/>
      <c r="FS947" s="183"/>
      <c r="FT947" s="183"/>
      <c r="FU947" s="183"/>
      <c r="FV947" s="183"/>
      <c r="FW947" s="183"/>
      <c r="FX947" s="183"/>
      <c r="FY947" s="183"/>
      <c r="FZ947" s="183"/>
      <c r="GA947" s="183"/>
      <c r="GB947" s="183"/>
      <c r="GC947" s="183"/>
      <c r="GD947" s="183"/>
      <c r="GE947" s="183"/>
      <c r="GF947" s="183"/>
      <c r="GG947" s="183"/>
      <c r="GH947" s="183"/>
      <c r="GI947" s="183"/>
      <c r="GJ947" s="183"/>
      <c r="GK947" s="183"/>
      <c r="GL947" s="183"/>
      <c r="GM947" s="183"/>
      <c r="GN947" s="183"/>
      <c r="GO947" s="183"/>
      <c r="GP947" s="183"/>
      <c r="GQ947" s="183"/>
      <c r="GR947" s="183"/>
      <c r="GS947" s="183"/>
      <c r="GT947" s="183"/>
      <c r="GU947" s="183"/>
      <c r="GV947" s="183"/>
      <c r="GW947" s="183"/>
      <c r="GX947" s="183"/>
      <c r="GY947" s="183"/>
      <c r="GZ947" s="183"/>
      <c r="HA947" s="183"/>
      <c r="HB947" s="183"/>
      <c r="HC947" s="183"/>
      <c r="HD947" s="183"/>
      <c r="HE947" s="183"/>
      <c r="HF947" s="183"/>
      <c r="HG947" s="183"/>
      <c r="HH947" s="183"/>
      <c r="HI947" s="183"/>
      <c r="HJ947" s="183"/>
      <c r="HK947" s="183"/>
      <c r="HL947" s="183"/>
      <c r="HM947" s="183"/>
      <c r="HN947" s="183"/>
      <c r="HO947" s="183"/>
      <c r="HP947" s="183"/>
      <c r="HQ947" s="183"/>
      <c r="HR947" s="183"/>
      <c r="HS947" s="183"/>
      <c r="HT947" s="183"/>
      <c r="HU947" s="183"/>
      <c r="HV947" s="183"/>
      <c r="HW947" s="183"/>
      <c r="HX947" s="183"/>
      <c r="HY947" s="183"/>
      <c r="HZ947" s="183"/>
      <c r="IA947" s="183"/>
      <c r="IB947" s="183"/>
      <c r="IC947" s="183"/>
      <c r="ID947" s="183"/>
      <c r="IE947" s="183"/>
      <c r="IF947" s="183"/>
      <c r="IG947" s="183"/>
      <c r="IH947" s="183"/>
      <c r="II947" s="183"/>
      <c r="IJ947" s="183"/>
      <c r="IK947" s="183"/>
      <c r="IL947" s="183"/>
      <c r="IM947" s="183"/>
      <c r="IN947" s="183"/>
      <c r="IO947" s="183"/>
      <c r="IP947" s="183"/>
      <c r="IQ947" s="183"/>
      <c r="IR947" s="183"/>
      <c r="IS947" s="183"/>
      <c r="IT947" s="183"/>
      <c r="IU947" s="183"/>
      <c r="IV947" s="183"/>
      <c r="IW947" s="183"/>
      <c r="IX947" s="183"/>
      <c r="IY947" s="183"/>
      <c r="IZ947" s="183"/>
      <c r="JA947" s="183"/>
      <c r="JB947" s="183"/>
      <c r="JC947" s="183"/>
      <c r="JD947" s="183"/>
      <c r="JE947" s="183"/>
      <c r="JF947" s="183"/>
      <c r="JG947" s="183"/>
      <c r="JH947" s="183"/>
      <c r="JI947" s="183"/>
      <c r="JJ947" s="183"/>
      <c r="JK947" s="183"/>
      <c r="JL947" s="183"/>
      <c r="JM947" s="183"/>
      <c r="JN947" s="183"/>
      <c r="JO947" s="183"/>
      <c r="JP947" s="183"/>
      <c r="JQ947" s="183"/>
      <c r="JR947" s="183"/>
      <c r="JS947" s="183"/>
      <c r="JT947" s="183"/>
      <c r="JU947" s="183"/>
      <c r="JV947" s="183"/>
      <c r="JW947" s="183"/>
      <c r="JX947" s="183"/>
      <c r="JY947" s="183"/>
      <c r="JZ947" s="183"/>
      <c r="KA947" s="183"/>
      <c r="KB947" s="183"/>
      <c r="KC947" s="183"/>
      <c r="KD947" s="183"/>
      <c r="KE947" s="183"/>
      <c r="KF947" s="183"/>
      <c r="KG947" s="183"/>
      <c r="KH947" s="183"/>
      <c r="KI947" s="183"/>
      <c r="KJ947" s="183"/>
      <c r="KK947" s="183"/>
      <c r="KL947" s="183"/>
      <c r="KM947" s="183"/>
      <c r="KN947" s="183"/>
      <c r="KO947" s="183"/>
      <c r="KP947" s="183"/>
      <c r="KQ947" s="183"/>
      <c r="KR947" s="183"/>
      <c r="KS947" s="183"/>
      <c r="KT947" s="183"/>
    </row>
    <row r="948" spans="1:306">
      <c r="A948" s="663">
        <v>34211</v>
      </c>
      <c r="B948" s="626" t="s">
        <v>417</v>
      </c>
      <c r="C948" s="620"/>
      <c r="D948" s="620"/>
      <c r="E948" s="620"/>
      <c r="F948" s="620"/>
      <c r="G948" s="611">
        <f t="shared" si="41"/>
        <v>0</v>
      </c>
      <c r="H948" s="183"/>
      <c r="K948" s="183"/>
      <c r="L948" s="183"/>
      <c r="M948" s="183"/>
      <c r="N948" s="183"/>
      <c r="O948" s="183"/>
      <c r="P948" s="183"/>
      <c r="Q948" s="183"/>
      <c r="R948" s="183"/>
      <c r="S948" s="183"/>
      <c r="T948" s="183"/>
      <c r="U948" s="183"/>
      <c r="V948" s="183"/>
      <c r="W948" s="183"/>
      <c r="X948" s="183"/>
      <c r="Y948" s="183"/>
      <c r="Z948" s="183"/>
      <c r="AA948" s="183"/>
      <c r="AB948" s="183"/>
      <c r="AC948" s="183"/>
      <c r="AD948" s="183"/>
      <c r="AE948" s="183"/>
      <c r="AF948" s="183"/>
      <c r="AG948" s="183"/>
      <c r="AH948" s="183"/>
      <c r="AI948" s="183"/>
      <c r="AJ948" s="183"/>
      <c r="AK948" s="183"/>
      <c r="AL948" s="183"/>
      <c r="AM948" s="183"/>
      <c r="AN948" s="183"/>
      <c r="AO948" s="183"/>
      <c r="AP948" s="183"/>
      <c r="AQ948" s="183"/>
      <c r="AR948" s="183"/>
      <c r="AS948" s="183"/>
      <c r="AT948" s="183"/>
      <c r="AU948" s="183"/>
      <c r="AV948" s="183"/>
      <c r="AW948" s="183"/>
      <c r="AX948" s="183"/>
      <c r="AY948" s="183"/>
      <c r="AZ948" s="183"/>
      <c r="BA948" s="183"/>
      <c r="BB948" s="183"/>
      <c r="BC948" s="183"/>
      <c r="BD948" s="183"/>
      <c r="BE948" s="183"/>
      <c r="BF948" s="183"/>
      <c r="BG948" s="183"/>
      <c r="BH948" s="183"/>
      <c r="BI948" s="183"/>
      <c r="BJ948" s="183"/>
      <c r="BK948" s="183"/>
      <c r="BL948" s="183"/>
      <c r="BM948" s="183"/>
      <c r="BN948" s="183"/>
      <c r="BO948" s="183"/>
      <c r="BP948" s="183"/>
      <c r="BQ948" s="183"/>
      <c r="BR948" s="183"/>
      <c r="BS948" s="183"/>
      <c r="BT948" s="183"/>
      <c r="BU948" s="183"/>
      <c r="BV948" s="183"/>
      <c r="BW948" s="183"/>
      <c r="BX948" s="183"/>
      <c r="BY948" s="183"/>
      <c r="BZ948" s="183"/>
      <c r="CA948" s="183"/>
      <c r="CB948" s="183"/>
      <c r="CC948" s="183"/>
      <c r="CD948" s="183"/>
      <c r="CE948" s="183"/>
      <c r="CF948" s="183"/>
      <c r="CG948" s="183"/>
      <c r="CH948" s="183"/>
      <c r="CI948" s="183"/>
      <c r="CJ948" s="183"/>
      <c r="CK948" s="183"/>
      <c r="CL948" s="183"/>
      <c r="CM948" s="183"/>
      <c r="CN948" s="183"/>
      <c r="CO948" s="183"/>
      <c r="CP948" s="183"/>
      <c r="CQ948" s="183"/>
      <c r="CR948" s="183"/>
      <c r="CS948" s="183"/>
      <c r="CT948" s="183"/>
      <c r="CU948" s="183"/>
      <c r="CV948" s="183"/>
      <c r="CW948" s="183"/>
      <c r="CX948" s="183"/>
      <c r="CY948" s="183"/>
      <c r="CZ948" s="183"/>
      <c r="DA948" s="183"/>
      <c r="DB948" s="183"/>
      <c r="DC948" s="183"/>
      <c r="DD948" s="183"/>
      <c r="DE948" s="183"/>
      <c r="DF948" s="183"/>
      <c r="DG948" s="183"/>
      <c r="DH948" s="183"/>
      <c r="DI948" s="183"/>
      <c r="DJ948" s="183"/>
      <c r="DK948" s="183"/>
      <c r="DL948" s="183"/>
      <c r="DM948" s="183"/>
      <c r="DN948" s="183"/>
      <c r="DO948" s="183"/>
      <c r="DP948" s="183"/>
      <c r="DQ948" s="183"/>
      <c r="DR948" s="183"/>
      <c r="DS948" s="183"/>
      <c r="DT948" s="183"/>
      <c r="DU948" s="183"/>
      <c r="DV948" s="183"/>
      <c r="DW948" s="183"/>
      <c r="DX948" s="183"/>
      <c r="DY948" s="183"/>
      <c r="DZ948" s="183"/>
      <c r="EA948" s="183"/>
      <c r="EB948" s="183"/>
      <c r="EC948" s="183"/>
      <c r="ED948" s="183"/>
      <c r="EE948" s="183"/>
      <c r="EF948" s="183"/>
      <c r="EG948" s="183"/>
      <c r="EH948" s="183"/>
      <c r="EI948" s="183"/>
      <c r="EJ948" s="183"/>
      <c r="EK948" s="183"/>
      <c r="EL948" s="183"/>
      <c r="EM948" s="183"/>
      <c r="EN948" s="183"/>
      <c r="EO948" s="183"/>
      <c r="EP948" s="183"/>
      <c r="EQ948" s="183"/>
      <c r="ER948" s="183"/>
      <c r="ES948" s="183"/>
      <c r="ET948" s="183"/>
      <c r="EU948" s="183"/>
      <c r="EV948" s="183"/>
      <c r="EW948" s="183"/>
      <c r="EX948" s="183"/>
      <c r="EY948" s="183"/>
      <c r="EZ948" s="183"/>
      <c r="FA948" s="183"/>
      <c r="FB948" s="183"/>
      <c r="FC948" s="183"/>
      <c r="FD948" s="183"/>
      <c r="FE948" s="183"/>
      <c r="FF948" s="183"/>
      <c r="FG948" s="183"/>
      <c r="FH948" s="183"/>
      <c r="FI948" s="183"/>
      <c r="FJ948" s="183"/>
      <c r="FK948" s="183"/>
      <c r="FL948" s="183"/>
      <c r="FM948" s="183"/>
      <c r="FN948" s="183"/>
      <c r="FO948" s="183"/>
      <c r="FP948" s="183"/>
      <c r="FQ948" s="183"/>
      <c r="FR948" s="183"/>
      <c r="FS948" s="183"/>
      <c r="FT948" s="183"/>
      <c r="FU948" s="183"/>
      <c r="FV948" s="183"/>
      <c r="FW948" s="183"/>
      <c r="FX948" s="183"/>
      <c r="FY948" s="183"/>
      <c r="FZ948" s="183"/>
      <c r="GA948" s="183"/>
      <c r="GB948" s="183"/>
      <c r="GC948" s="183"/>
      <c r="GD948" s="183"/>
      <c r="GE948" s="183"/>
      <c r="GF948" s="183"/>
      <c r="GG948" s="183"/>
      <c r="GH948" s="183"/>
      <c r="GI948" s="183"/>
      <c r="GJ948" s="183"/>
      <c r="GK948" s="183"/>
      <c r="GL948" s="183"/>
      <c r="GM948" s="183"/>
      <c r="GN948" s="183"/>
      <c r="GO948" s="183"/>
      <c r="GP948" s="183"/>
      <c r="GQ948" s="183"/>
      <c r="GR948" s="183"/>
      <c r="GS948" s="183"/>
      <c r="GT948" s="183"/>
      <c r="GU948" s="183"/>
      <c r="GV948" s="183"/>
      <c r="GW948" s="183"/>
      <c r="GX948" s="183"/>
      <c r="GY948" s="183"/>
      <c r="GZ948" s="183"/>
      <c r="HA948" s="183"/>
      <c r="HB948" s="183"/>
      <c r="HC948" s="183"/>
      <c r="HD948" s="183"/>
      <c r="HE948" s="183"/>
      <c r="HF948" s="183"/>
      <c r="HG948" s="183"/>
      <c r="HH948" s="183"/>
      <c r="HI948" s="183"/>
      <c r="HJ948" s="183"/>
      <c r="HK948" s="183"/>
      <c r="HL948" s="183"/>
      <c r="HM948" s="183"/>
      <c r="HN948" s="183"/>
      <c r="HO948" s="183"/>
      <c r="HP948" s="183"/>
      <c r="HQ948" s="183"/>
      <c r="HR948" s="183"/>
      <c r="HS948" s="183"/>
      <c r="HT948" s="183"/>
      <c r="HU948" s="183"/>
      <c r="HV948" s="183"/>
      <c r="HW948" s="183"/>
      <c r="HX948" s="183"/>
      <c r="HY948" s="183"/>
      <c r="HZ948" s="183"/>
      <c r="IA948" s="183"/>
      <c r="IB948" s="183"/>
      <c r="IC948" s="183"/>
      <c r="ID948" s="183"/>
      <c r="IE948" s="183"/>
      <c r="IF948" s="183"/>
      <c r="IG948" s="183"/>
      <c r="IH948" s="183"/>
      <c r="II948" s="183"/>
      <c r="IJ948" s="183"/>
      <c r="IK948" s="183"/>
      <c r="IL948" s="183"/>
      <c r="IM948" s="183"/>
      <c r="IN948" s="183"/>
      <c r="IO948" s="183"/>
      <c r="IP948" s="183"/>
      <c r="IQ948" s="183"/>
      <c r="IR948" s="183"/>
      <c r="IS948" s="183"/>
      <c r="IT948" s="183"/>
      <c r="IU948" s="183"/>
      <c r="IV948" s="183"/>
      <c r="IW948" s="183"/>
      <c r="IX948" s="183"/>
      <c r="IY948" s="183"/>
      <c r="IZ948" s="183"/>
      <c r="JA948" s="183"/>
      <c r="JB948" s="183"/>
      <c r="JC948" s="183"/>
      <c r="JD948" s="183"/>
      <c r="JE948" s="183"/>
      <c r="JF948" s="183"/>
      <c r="JG948" s="183"/>
      <c r="JH948" s="183"/>
      <c r="JI948" s="183"/>
      <c r="JJ948" s="183"/>
      <c r="JK948" s="183"/>
      <c r="JL948" s="183"/>
      <c r="JM948" s="183"/>
      <c r="JN948" s="183"/>
      <c r="JO948" s="183"/>
      <c r="JP948" s="183"/>
      <c r="JQ948" s="183"/>
      <c r="JR948" s="183"/>
      <c r="JS948" s="183"/>
      <c r="JT948" s="183"/>
      <c r="JU948" s="183"/>
      <c r="JV948" s="183"/>
      <c r="JW948" s="183"/>
      <c r="JX948" s="183"/>
      <c r="JY948" s="183"/>
      <c r="JZ948" s="183"/>
      <c r="KA948" s="183"/>
      <c r="KB948" s="183"/>
      <c r="KC948" s="183"/>
      <c r="KD948" s="183"/>
      <c r="KE948" s="183"/>
      <c r="KF948" s="183"/>
      <c r="KG948" s="183"/>
      <c r="KH948" s="183"/>
      <c r="KI948" s="183"/>
      <c r="KJ948" s="183"/>
      <c r="KK948" s="183"/>
      <c r="KL948" s="183"/>
      <c r="KM948" s="183"/>
      <c r="KN948" s="183"/>
      <c r="KO948" s="183"/>
      <c r="KP948" s="183"/>
      <c r="KQ948" s="183"/>
      <c r="KR948" s="183"/>
      <c r="KS948" s="183"/>
      <c r="KT948" s="183"/>
    </row>
    <row r="949" spans="1:306">
      <c r="A949" s="663">
        <v>34212</v>
      </c>
      <c r="B949" s="626" t="s">
        <v>418</v>
      </c>
      <c r="C949" s="620"/>
      <c r="D949" s="620"/>
      <c r="E949" s="620"/>
      <c r="F949" s="620"/>
      <c r="G949" s="611">
        <f t="shared" si="41"/>
        <v>0</v>
      </c>
      <c r="H949" s="183"/>
      <c r="K949" s="183"/>
      <c r="L949" s="183"/>
      <c r="M949" s="183"/>
      <c r="N949" s="183"/>
      <c r="O949" s="183"/>
      <c r="P949" s="183"/>
      <c r="Q949" s="183"/>
      <c r="R949" s="183"/>
      <c r="S949" s="183"/>
      <c r="T949" s="183"/>
      <c r="U949" s="183"/>
      <c r="V949" s="183"/>
      <c r="W949" s="183"/>
      <c r="X949" s="183"/>
      <c r="Y949" s="183"/>
      <c r="Z949" s="183"/>
      <c r="AA949" s="183"/>
      <c r="AB949" s="183"/>
      <c r="AC949" s="183"/>
      <c r="AD949" s="183"/>
      <c r="AE949" s="183"/>
      <c r="AF949" s="183"/>
      <c r="AG949" s="183"/>
      <c r="AH949" s="183"/>
      <c r="AI949" s="183"/>
      <c r="AJ949" s="183"/>
      <c r="AK949" s="183"/>
      <c r="AL949" s="183"/>
      <c r="AM949" s="183"/>
      <c r="AN949" s="183"/>
      <c r="AO949" s="183"/>
      <c r="AP949" s="183"/>
      <c r="AQ949" s="183"/>
      <c r="AR949" s="183"/>
      <c r="AS949" s="183"/>
      <c r="AT949" s="183"/>
      <c r="AU949" s="183"/>
      <c r="AV949" s="183"/>
      <c r="AW949" s="183"/>
      <c r="AX949" s="183"/>
      <c r="AY949" s="183"/>
      <c r="AZ949" s="183"/>
      <c r="BA949" s="183"/>
      <c r="BB949" s="183"/>
      <c r="BC949" s="183"/>
      <c r="BD949" s="183"/>
      <c r="BE949" s="183"/>
      <c r="BF949" s="183"/>
      <c r="BG949" s="183"/>
      <c r="BH949" s="183"/>
      <c r="BI949" s="183"/>
      <c r="BJ949" s="183"/>
      <c r="BK949" s="183"/>
      <c r="BL949" s="183"/>
      <c r="BM949" s="183"/>
      <c r="BN949" s="183"/>
      <c r="BO949" s="183"/>
      <c r="BP949" s="183"/>
      <c r="BQ949" s="183"/>
      <c r="BR949" s="183"/>
      <c r="BS949" s="183"/>
      <c r="BT949" s="183"/>
      <c r="BU949" s="183"/>
      <c r="BV949" s="183"/>
      <c r="BW949" s="183"/>
      <c r="BX949" s="183"/>
      <c r="BY949" s="183"/>
      <c r="BZ949" s="183"/>
      <c r="CA949" s="183"/>
      <c r="CB949" s="183"/>
      <c r="CC949" s="183"/>
      <c r="CD949" s="183"/>
      <c r="CE949" s="183"/>
      <c r="CF949" s="183"/>
      <c r="CG949" s="183"/>
      <c r="CH949" s="183"/>
      <c r="CI949" s="183"/>
      <c r="CJ949" s="183"/>
      <c r="CK949" s="183"/>
      <c r="CL949" s="183"/>
      <c r="CM949" s="183"/>
      <c r="CN949" s="183"/>
      <c r="CO949" s="183"/>
      <c r="CP949" s="183"/>
      <c r="CQ949" s="183"/>
      <c r="CR949" s="183"/>
      <c r="CS949" s="183"/>
      <c r="CT949" s="183"/>
      <c r="CU949" s="183"/>
      <c r="CV949" s="183"/>
      <c r="CW949" s="183"/>
      <c r="CX949" s="183"/>
      <c r="CY949" s="183"/>
      <c r="CZ949" s="183"/>
      <c r="DA949" s="183"/>
      <c r="DB949" s="183"/>
      <c r="DC949" s="183"/>
      <c r="DD949" s="183"/>
      <c r="DE949" s="183"/>
      <c r="DF949" s="183"/>
      <c r="DG949" s="183"/>
      <c r="DH949" s="183"/>
      <c r="DI949" s="183"/>
      <c r="DJ949" s="183"/>
      <c r="DK949" s="183"/>
      <c r="DL949" s="183"/>
      <c r="DM949" s="183"/>
      <c r="DN949" s="183"/>
      <c r="DO949" s="183"/>
      <c r="DP949" s="183"/>
      <c r="DQ949" s="183"/>
      <c r="DR949" s="183"/>
      <c r="DS949" s="183"/>
      <c r="DT949" s="183"/>
      <c r="DU949" s="183"/>
      <c r="DV949" s="183"/>
      <c r="DW949" s="183"/>
      <c r="DX949" s="183"/>
      <c r="DY949" s="183"/>
      <c r="DZ949" s="183"/>
      <c r="EA949" s="183"/>
      <c r="EB949" s="183"/>
      <c r="EC949" s="183"/>
      <c r="ED949" s="183"/>
      <c r="EE949" s="183"/>
      <c r="EF949" s="183"/>
      <c r="EG949" s="183"/>
      <c r="EH949" s="183"/>
      <c r="EI949" s="183"/>
      <c r="EJ949" s="183"/>
      <c r="EK949" s="183"/>
      <c r="EL949" s="183"/>
      <c r="EM949" s="183"/>
      <c r="EN949" s="183"/>
      <c r="EO949" s="183"/>
      <c r="EP949" s="183"/>
      <c r="EQ949" s="183"/>
      <c r="ER949" s="183"/>
      <c r="ES949" s="183"/>
      <c r="ET949" s="183"/>
      <c r="EU949" s="183"/>
      <c r="EV949" s="183"/>
      <c r="EW949" s="183"/>
      <c r="EX949" s="183"/>
      <c r="EY949" s="183"/>
      <c r="EZ949" s="183"/>
      <c r="FA949" s="183"/>
      <c r="FB949" s="183"/>
      <c r="FC949" s="183"/>
      <c r="FD949" s="183"/>
      <c r="FE949" s="183"/>
      <c r="FF949" s="183"/>
      <c r="FG949" s="183"/>
      <c r="FH949" s="183"/>
      <c r="FI949" s="183"/>
      <c r="FJ949" s="183"/>
      <c r="FK949" s="183"/>
      <c r="FL949" s="183"/>
      <c r="FM949" s="183"/>
      <c r="FN949" s="183"/>
      <c r="FO949" s="183"/>
      <c r="FP949" s="183"/>
      <c r="FQ949" s="183"/>
      <c r="FR949" s="183"/>
      <c r="FS949" s="183"/>
      <c r="FT949" s="183"/>
      <c r="FU949" s="183"/>
      <c r="FV949" s="183"/>
      <c r="FW949" s="183"/>
      <c r="FX949" s="183"/>
      <c r="FY949" s="183"/>
      <c r="FZ949" s="183"/>
      <c r="GA949" s="183"/>
      <c r="GB949" s="183"/>
      <c r="GC949" s="183"/>
      <c r="GD949" s="183"/>
      <c r="GE949" s="183"/>
      <c r="GF949" s="183"/>
      <c r="GG949" s="183"/>
      <c r="GH949" s="183"/>
      <c r="GI949" s="183"/>
      <c r="GJ949" s="183"/>
      <c r="GK949" s="183"/>
      <c r="GL949" s="183"/>
      <c r="GM949" s="183"/>
      <c r="GN949" s="183"/>
      <c r="GO949" s="183"/>
      <c r="GP949" s="183"/>
      <c r="GQ949" s="183"/>
      <c r="GR949" s="183"/>
      <c r="GS949" s="183"/>
      <c r="GT949" s="183"/>
      <c r="GU949" s="183"/>
      <c r="GV949" s="183"/>
      <c r="GW949" s="183"/>
      <c r="GX949" s="183"/>
      <c r="GY949" s="183"/>
      <c r="GZ949" s="183"/>
      <c r="HA949" s="183"/>
      <c r="HB949" s="183"/>
      <c r="HC949" s="183"/>
      <c r="HD949" s="183"/>
      <c r="HE949" s="183"/>
      <c r="HF949" s="183"/>
      <c r="HG949" s="183"/>
      <c r="HH949" s="183"/>
      <c r="HI949" s="183"/>
      <c r="HJ949" s="183"/>
      <c r="HK949" s="183"/>
      <c r="HL949" s="183"/>
      <c r="HM949" s="183"/>
      <c r="HN949" s="183"/>
      <c r="HO949" s="183"/>
      <c r="HP949" s="183"/>
      <c r="HQ949" s="183"/>
      <c r="HR949" s="183"/>
      <c r="HS949" s="183"/>
      <c r="HT949" s="183"/>
      <c r="HU949" s="183"/>
      <c r="HV949" s="183"/>
      <c r="HW949" s="183"/>
      <c r="HX949" s="183"/>
      <c r="HY949" s="183"/>
      <c r="HZ949" s="183"/>
      <c r="IA949" s="183"/>
      <c r="IB949" s="183"/>
      <c r="IC949" s="183"/>
      <c r="ID949" s="183"/>
      <c r="IE949" s="183"/>
      <c r="IF949" s="183"/>
      <c r="IG949" s="183"/>
      <c r="IH949" s="183"/>
      <c r="II949" s="183"/>
      <c r="IJ949" s="183"/>
      <c r="IK949" s="183"/>
      <c r="IL949" s="183"/>
      <c r="IM949" s="183"/>
      <c r="IN949" s="183"/>
      <c r="IO949" s="183"/>
      <c r="IP949" s="183"/>
      <c r="IQ949" s="183"/>
      <c r="IR949" s="183"/>
      <c r="IS949" s="183"/>
      <c r="IT949" s="183"/>
      <c r="IU949" s="183"/>
      <c r="IV949" s="183"/>
      <c r="IW949" s="183"/>
      <c r="IX949" s="183"/>
      <c r="IY949" s="183"/>
      <c r="IZ949" s="183"/>
      <c r="JA949" s="183"/>
      <c r="JB949" s="183"/>
      <c r="JC949" s="183"/>
      <c r="JD949" s="183"/>
      <c r="JE949" s="183"/>
      <c r="JF949" s="183"/>
      <c r="JG949" s="183"/>
      <c r="JH949" s="183"/>
      <c r="JI949" s="183"/>
      <c r="JJ949" s="183"/>
      <c r="JK949" s="183"/>
      <c r="JL949" s="183"/>
      <c r="JM949" s="183"/>
      <c r="JN949" s="183"/>
      <c r="JO949" s="183"/>
      <c r="JP949" s="183"/>
      <c r="JQ949" s="183"/>
      <c r="JR949" s="183"/>
      <c r="JS949" s="183"/>
      <c r="JT949" s="183"/>
      <c r="JU949" s="183"/>
      <c r="JV949" s="183"/>
      <c r="JW949" s="183"/>
      <c r="JX949" s="183"/>
      <c r="JY949" s="183"/>
      <c r="JZ949" s="183"/>
      <c r="KA949" s="183"/>
      <c r="KB949" s="183"/>
      <c r="KC949" s="183"/>
      <c r="KD949" s="183"/>
      <c r="KE949" s="183"/>
      <c r="KF949" s="183"/>
      <c r="KG949" s="183"/>
      <c r="KH949" s="183"/>
      <c r="KI949" s="183"/>
      <c r="KJ949" s="183"/>
      <c r="KK949" s="183"/>
      <c r="KL949" s="183"/>
      <c r="KM949" s="183"/>
      <c r="KN949" s="183"/>
      <c r="KO949" s="183"/>
      <c r="KP949" s="183"/>
      <c r="KQ949" s="183"/>
      <c r="KR949" s="183"/>
      <c r="KS949" s="183"/>
      <c r="KT949" s="183"/>
    </row>
    <row r="950" spans="1:306">
      <c r="A950" s="663">
        <v>34213</v>
      </c>
      <c r="B950" s="626" t="s">
        <v>419</v>
      </c>
      <c r="C950" s="620"/>
      <c r="D950" s="620"/>
      <c r="E950" s="620"/>
      <c r="F950" s="620"/>
      <c r="G950" s="611">
        <f t="shared" si="41"/>
        <v>0</v>
      </c>
      <c r="H950" s="183"/>
      <c r="K950" s="183"/>
      <c r="L950" s="183"/>
      <c r="M950" s="183"/>
      <c r="N950" s="183"/>
      <c r="O950" s="183"/>
      <c r="P950" s="183"/>
      <c r="Q950" s="183"/>
      <c r="R950" s="183"/>
      <c r="S950" s="183"/>
      <c r="T950" s="183"/>
      <c r="U950" s="183"/>
      <c r="V950" s="183"/>
      <c r="W950" s="183"/>
      <c r="X950" s="183"/>
      <c r="Y950" s="183"/>
      <c r="Z950" s="183"/>
      <c r="AA950" s="183"/>
      <c r="AB950" s="183"/>
      <c r="AC950" s="183"/>
      <c r="AD950" s="183"/>
      <c r="AE950" s="183"/>
      <c r="AF950" s="183"/>
      <c r="AG950" s="183"/>
      <c r="AH950" s="183"/>
      <c r="AI950" s="183"/>
      <c r="AJ950" s="183"/>
      <c r="AK950" s="183"/>
      <c r="AL950" s="183"/>
      <c r="AM950" s="183"/>
      <c r="AN950" s="183"/>
      <c r="AO950" s="183"/>
      <c r="AP950" s="183"/>
      <c r="AQ950" s="183"/>
      <c r="AR950" s="183"/>
      <c r="AS950" s="183"/>
      <c r="AT950" s="183"/>
      <c r="AU950" s="183"/>
      <c r="AV950" s="183"/>
      <c r="AW950" s="183"/>
      <c r="AX950" s="183"/>
      <c r="AY950" s="183"/>
      <c r="AZ950" s="183"/>
      <c r="BA950" s="183"/>
      <c r="BB950" s="183"/>
      <c r="BC950" s="183"/>
      <c r="BD950" s="183"/>
      <c r="BE950" s="183"/>
      <c r="BF950" s="183"/>
      <c r="BG950" s="183"/>
      <c r="BH950" s="183"/>
      <c r="BI950" s="183"/>
      <c r="BJ950" s="183"/>
      <c r="BK950" s="183"/>
      <c r="BL950" s="183"/>
      <c r="BM950" s="183"/>
      <c r="BN950" s="183"/>
      <c r="BO950" s="183"/>
      <c r="BP950" s="183"/>
      <c r="BQ950" s="183"/>
      <c r="BR950" s="183"/>
      <c r="BS950" s="183"/>
      <c r="BT950" s="183"/>
      <c r="BU950" s="183"/>
      <c r="BV950" s="183"/>
      <c r="BW950" s="183"/>
      <c r="BX950" s="183"/>
      <c r="BY950" s="183"/>
      <c r="BZ950" s="183"/>
      <c r="CA950" s="183"/>
      <c r="CB950" s="183"/>
      <c r="CC950" s="183"/>
      <c r="CD950" s="183"/>
      <c r="CE950" s="183"/>
      <c r="CF950" s="183"/>
      <c r="CG950" s="183"/>
      <c r="CH950" s="183"/>
      <c r="CI950" s="183"/>
      <c r="CJ950" s="183"/>
      <c r="CK950" s="183"/>
      <c r="CL950" s="183"/>
      <c r="CM950" s="183"/>
      <c r="CN950" s="183"/>
      <c r="CO950" s="183"/>
      <c r="CP950" s="183"/>
      <c r="CQ950" s="183"/>
      <c r="CR950" s="183"/>
      <c r="CS950" s="183"/>
      <c r="CT950" s="183"/>
      <c r="CU950" s="183"/>
      <c r="CV950" s="183"/>
      <c r="CW950" s="183"/>
      <c r="CX950" s="183"/>
      <c r="CY950" s="183"/>
      <c r="CZ950" s="183"/>
      <c r="DA950" s="183"/>
      <c r="DB950" s="183"/>
      <c r="DC950" s="183"/>
      <c r="DD950" s="183"/>
      <c r="DE950" s="183"/>
      <c r="DF950" s="183"/>
      <c r="DG950" s="183"/>
      <c r="DH950" s="183"/>
      <c r="DI950" s="183"/>
      <c r="DJ950" s="183"/>
      <c r="DK950" s="183"/>
      <c r="DL950" s="183"/>
      <c r="DM950" s="183"/>
      <c r="DN950" s="183"/>
      <c r="DO950" s="183"/>
      <c r="DP950" s="183"/>
      <c r="DQ950" s="183"/>
      <c r="DR950" s="183"/>
      <c r="DS950" s="183"/>
      <c r="DT950" s="183"/>
      <c r="DU950" s="183"/>
      <c r="DV950" s="183"/>
      <c r="DW950" s="183"/>
      <c r="DX950" s="183"/>
      <c r="DY950" s="183"/>
      <c r="DZ950" s="183"/>
      <c r="EA950" s="183"/>
      <c r="EB950" s="183"/>
      <c r="EC950" s="183"/>
      <c r="ED950" s="183"/>
      <c r="EE950" s="183"/>
      <c r="EF950" s="183"/>
      <c r="EG950" s="183"/>
      <c r="EH950" s="183"/>
      <c r="EI950" s="183"/>
      <c r="EJ950" s="183"/>
      <c r="EK950" s="183"/>
      <c r="EL950" s="183"/>
      <c r="EM950" s="183"/>
      <c r="EN950" s="183"/>
      <c r="EO950" s="183"/>
      <c r="EP950" s="183"/>
      <c r="EQ950" s="183"/>
      <c r="ER950" s="183"/>
      <c r="ES950" s="183"/>
      <c r="ET950" s="183"/>
      <c r="EU950" s="183"/>
      <c r="EV950" s="183"/>
      <c r="EW950" s="183"/>
      <c r="EX950" s="183"/>
      <c r="EY950" s="183"/>
      <c r="EZ950" s="183"/>
      <c r="FA950" s="183"/>
      <c r="FB950" s="183"/>
      <c r="FC950" s="183"/>
      <c r="FD950" s="183"/>
      <c r="FE950" s="183"/>
      <c r="FF950" s="183"/>
      <c r="FG950" s="183"/>
      <c r="FH950" s="183"/>
      <c r="FI950" s="183"/>
      <c r="FJ950" s="183"/>
      <c r="FK950" s="183"/>
      <c r="FL950" s="183"/>
      <c r="FM950" s="183"/>
      <c r="FN950" s="183"/>
      <c r="FO950" s="183"/>
      <c r="FP950" s="183"/>
      <c r="FQ950" s="183"/>
      <c r="FR950" s="183"/>
      <c r="FS950" s="183"/>
      <c r="FT950" s="183"/>
      <c r="FU950" s="183"/>
      <c r="FV950" s="183"/>
      <c r="FW950" s="183"/>
      <c r="FX950" s="183"/>
      <c r="FY950" s="183"/>
      <c r="FZ950" s="183"/>
      <c r="GA950" s="183"/>
      <c r="GB950" s="183"/>
      <c r="GC950" s="183"/>
      <c r="GD950" s="183"/>
      <c r="GE950" s="183"/>
      <c r="GF950" s="183"/>
      <c r="GG950" s="183"/>
      <c r="GH950" s="183"/>
      <c r="GI950" s="183"/>
      <c r="GJ950" s="183"/>
      <c r="GK950" s="183"/>
      <c r="GL950" s="183"/>
      <c r="GM950" s="183"/>
      <c r="GN950" s="183"/>
      <c r="GO950" s="183"/>
      <c r="GP950" s="183"/>
      <c r="GQ950" s="183"/>
      <c r="GR950" s="183"/>
      <c r="GS950" s="183"/>
      <c r="GT950" s="183"/>
      <c r="GU950" s="183"/>
      <c r="GV950" s="183"/>
      <c r="GW950" s="183"/>
      <c r="GX950" s="183"/>
      <c r="GY950" s="183"/>
      <c r="GZ950" s="183"/>
      <c r="HA950" s="183"/>
      <c r="HB950" s="183"/>
      <c r="HC950" s="183"/>
      <c r="HD950" s="183"/>
      <c r="HE950" s="183"/>
      <c r="HF950" s="183"/>
      <c r="HG950" s="183"/>
      <c r="HH950" s="183"/>
      <c r="HI950" s="183"/>
      <c r="HJ950" s="183"/>
      <c r="HK950" s="183"/>
      <c r="HL950" s="183"/>
      <c r="HM950" s="183"/>
      <c r="HN950" s="183"/>
      <c r="HO950" s="183"/>
      <c r="HP950" s="183"/>
      <c r="HQ950" s="183"/>
      <c r="HR950" s="183"/>
      <c r="HS950" s="183"/>
      <c r="HT950" s="183"/>
      <c r="HU950" s="183"/>
      <c r="HV950" s="183"/>
      <c r="HW950" s="183"/>
      <c r="HX950" s="183"/>
      <c r="HY950" s="183"/>
      <c r="HZ950" s="183"/>
      <c r="IA950" s="183"/>
      <c r="IB950" s="183"/>
      <c r="IC950" s="183"/>
      <c r="ID950" s="183"/>
      <c r="IE950" s="183"/>
      <c r="IF950" s="183"/>
      <c r="IG950" s="183"/>
      <c r="IH950" s="183"/>
      <c r="II950" s="183"/>
      <c r="IJ950" s="183"/>
      <c r="IK950" s="183"/>
      <c r="IL950" s="183"/>
      <c r="IM950" s="183"/>
      <c r="IN950" s="183"/>
      <c r="IO950" s="183"/>
      <c r="IP950" s="183"/>
      <c r="IQ950" s="183"/>
      <c r="IR950" s="183"/>
      <c r="IS950" s="183"/>
      <c r="IT950" s="183"/>
      <c r="IU950" s="183"/>
      <c r="IV950" s="183"/>
      <c r="IW950" s="183"/>
      <c r="IX950" s="183"/>
      <c r="IY950" s="183"/>
      <c r="IZ950" s="183"/>
      <c r="JA950" s="183"/>
      <c r="JB950" s="183"/>
      <c r="JC950" s="183"/>
      <c r="JD950" s="183"/>
      <c r="JE950" s="183"/>
      <c r="JF950" s="183"/>
      <c r="JG950" s="183"/>
      <c r="JH950" s="183"/>
      <c r="JI950" s="183"/>
      <c r="JJ950" s="183"/>
      <c r="JK950" s="183"/>
      <c r="JL950" s="183"/>
      <c r="JM950" s="183"/>
      <c r="JN950" s="183"/>
      <c r="JO950" s="183"/>
      <c r="JP950" s="183"/>
      <c r="JQ950" s="183"/>
      <c r="JR950" s="183"/>
      <c r="JS950" s="183"/>
      <c r="JT950" s="183"/>
      <c r="JU950" s="183"/>
      <c r="JV950" s="183"/>
      <c r="JW950" s="183"/>
      <c r="JX950" s="183"/>
      <c r="JY950" s="183"/>
      <c r="JZ950" s="183"/>
      <c r="KA950" s="183"/>
      <c r="KB950" s="183"/>
      <c r="KC950" s="183"/>
      <c r="KD950" s="183"/>
      <c r="KE950" s="183"/>
      <c r="KF950" s="183"/>
      <c r="KG950" s="183"/>
      <c r="KH950" s="183"/>
      <c r="KI950" s="183"/>
      <c r="KJ950" s="183"/>
      <c r="KK950" s="183"/>
      <c r="KL950" s="183"/>
      <c r="KM950" s="183"/>
      <c r="KN950" s="183"/>
      <c r="KO950" s="183"/>
      <c r="KP950" s="183"/>
      <c r="KQ950" s="183"/>
      <c r="KR950" s="183"/>
      <c r="KS950" s="183"/>
      <c r="KT950" s="183"/>
    </row>
    <row r="951" spans="1:306">
      <c r="A951" s="663">
        <v>3429</v>
      </c>
      <c r="B951" s="626" t="s">
        <v>88</v>
      </c>
      <c r="C951" s="611">
        <f>SUM(C952:C954)</f>
        <v>0</v>
      </c>
      <c r="D951" s="611">
        <f>SUM(D952:D954)</f>
        <v>0</v>
      </c>
      <c r="E951" s="611">
        <f>SUM(E952:E954)</f>
        <v>0</v>
      </c>
      <c r="F951" s="611">
        <f>SUM(F952:F954)</f>
        <v>0</v>
      </c>
      <c r="G951" s="611">
        <f t="shared" si="41"/>
        <v>0</v>
      </c>
      <c r="H951" s="183"/>
      <c r="K951" s="183"/>
      <c r="L951" s="183"/>
      <c r="M951" s="183"/>
      <c r="N951" s="183"/>
      <c r="O951" s="183"/>
      <c r="P951" s="183"/>
      <c r="Q951" s="183"/>
      <c r="R951" s="183"/>
      <c r="S951" s="183"/>
      <c r="T951" s="183"/>
      <c r="U951" s="183"/>
      <c r="V951" s="183"/>
      <c r="W951" s="183"/>
      <c r="X951" s="183"/>
      <c r="Y951" s="183"/>
      <c r="Z951" s="183"/>
      <c r="AA951" s="183"/>
      <c r="AB951" s="183"/>
      <c r="AC951" s="183"/>
      <c r="AD951" s="183"/>
      <c r="AE951" s="183"/>
      <c r="AF951" s="183"/>
      <c r="AG951" s="183"/>
      <c r="AH951" s="183"/>
      <c r="AI951" s="183"/>
      <c r="AJ951" s="183"/>
      <c r="AK951" s="183"/>
      <c r="AL951" s="183"/>
      <c r="AM951" s="183"/>
      <c r="AN951" s="183"/>
      <c r="AO951" s="183"/>
      <c r="AP951" s="183"/>
      <c r="AQ951" s="183"/>
      <c r="AR951" s="183"/>
      <c r="AS951" s="183"/>
      <c r="AT951" s="183"/>
      <c r="AU951" s="183"/>
      <c r="AV951" s="183"/>
      <c r="AW951" s="183"/>
      <c r="AX951" s="183"/>
      <c r="AY951" s="183"/>
      <c r="AZ951" s="183"/>
      <c r="BA951" s="183"/>
      <c r="BB951" s="183"/>
      <c r="BC951" s="183"/>
      <c r="BD951" s="183"/>
      <c r="BE951" s="183"/>
      <c r="BF951" s="183"/>
      <c r="BG951" s="183"/>
      <c r="BH951" s="183"/>
      <c r="BI951" s="183"/>
      <c r="BJ951" s="183"/>
      <c r="BK951" s="183"/>
      <c r="BL951" s="183"/>
      <c r="BM951" s="183"/>
      <c r="BN951" s="183"/>
      <c r="BO951" s="183"/>
      <c r="BP951" s="183"/>
      <c r="BQ951" s="183"/>
      <c r="BR951" s="183"/>
      <c r="BS951" s="183"/>
      <c r="BT951" s="183"/>
      <c r="BU951" s="183"/>
      <c r="BV951" s="183"/>
      <c r="BW951" s="183"/>
      <c r="BX951" s="183"/>
      <c r="BY951" s="183"/>
      <c r="BZ951" s="183"/>
      <c r="CA951" s="183"/>
      <c r="CB951" s="183"/>
      <c r="CC951" s="183"/>
      <c r="CD951" s="183"/>
      <c r="CE951" s="183"/>
      <c r="CF951" s="183"/>
      <c r="CG951" s="183"/>
      <c r="CH951" s="183"/>
      <c r="CI951" s="183"/>
      <c r="CJ951" s="183"/>
      <c r="CK951" s="183"/>
      <c r="CL951" s="183"/>
      <c r="CM951" s="183"/>
      <c r="CN951" s="183"/>
      <c r="CO951" s="183"/>
      <c r="CP951" s="183"/>
      <c r="CQ951" s="183"/>
      <c r="CR951" s="183"/>
      <c r="CS951" s="183"/>
      <c r="CT951" s="183"/>
      <c r="CU951" s="183"/>
      <c r="CV951" s="183"/>
      <c r="CW951" s="183"/>
      <c r="CX951" s="183"/>
      <c r="CY951" s="183"/>
      <c r="CZ951" s="183"/>
      <c r="DA951" s="183"/>
      <c r="DB951" s="183"/>
      <c r="DC951" s="183"/>
      <c r="DD951" s="183"/>
      <c r="DE951" s="183"/>
      <c r="DF951" s="183"/>
      <c r="DG951" s="183"/>
      <c r="DH951" s="183"/>
      <c r="DI951" s="183"/>
      <c r="DJ951" s="183"/>
      <c r="DK951" s="183"/>
      <c r="DL951" s="183"/>
      <c r="DM951" s="183"/>
      <c r="DN951" s="183"/>
      <c r="DO951" s="183"/>
      <c r="DP951" s="183"/>
      <c r="DQ951" s="183"/>
      <c r="DR951" s="183"/>
      <c r="DS951" s="183"/>
      <c r="DT951" s="183"/>
      <c r="DU951" s="183"/>
      <c r="DV951" s="183"/>
      <c r="DW951" s="183"/>
      <c r="DX951" s="183"/>
      <c r="DY951" s="183"/>
      <c r="DZ951" s="183"/>
      <c r="EA951" s="183"/>
      <c r="EB951" s="183"/>
      <c r="EC951" s="183"/>
      <c r="ED951" s="183"/>
      <c r="EE951" s="183"/>
      <c r="EF951" s="183"/>
      <c r="EG951" s="183"/>
      <c r="EH951" s="183"/>
      <c r="EI951" s="183"/>
      <c r="EJ951" s="183"/>
      <c r="EK951" s="183"/>
      <c r="EL951" s="183"/>
      <c r="EM951" s="183"/>
      <c r="EN951" s="183"/>
      <c r="EO951" s="183"/>
      <c r="EP951" s="183"/>
      <c r="EQ951" s="183"/>
      <c r="ER951" s="183"/>
      <c r="ES951" s="183"/>
      <c r="ET951" s="183"/>
      <c r="EU951" s="183"/>
      <c r="EV951" s="183"/>
      <c r="EW951" s="183"/>
      <c r="EX951" s="183"/>
      <c r="EY951" s="183"/>
      <c r="EZ951" s="183"/>
      <c r="FA951" s="183"/>
      <c r="FB951" s="183"/>
      <c r="FC951" s="183"/>
      <c r="FD951" s="183"/>
      <c r="FE951" s="183"/>
      <c r="FF951" s="183"/>
      <c r="FG951" s="183"/>
      <c r="FH951" s="183"/>
      <c r="FI951" s="183"/>
      <c r="FJ951" s="183"/>
      <c r="FK951" s="183"/>
      <c r="FL951" s="183"/>
      <c r="FM951" s="183"/>
      <c r="FN951" s="183"/>
      <c r="FO951" s="183"/>
      <c r="FP951" s="183"/>
      <c r="FQ951" s="183"/>
      <c r="FR951" s="183"/>
      <c r="FS951" s="183"/>
      <c r="FT951" s="183"/>
      <c r="FU951" s="183"/>
      <c r="FV951" s="183"/>
      <c r="FW951" s="183"/>
      <c r="FX951" s="183"/>
      <c r="FY951" s="183"/>
      <c r="FZ951" s="183"/>
      <c r="GA951" s="183"/>
      <c r="GB951" s="183"/>
      <c r="GC951" s="183"/>
      <c r="GD951" s="183"/>
      <c r="GE951" s="183"/>
      <c r="GF951" s="183"/>
      <c r="GG951" s="183"/>
      <c r="GH951" s="183"/>
      <c r="GI951" s="183"/>
      <c r="GJ951" s="183"/>
      <c r="GK951" s="183"/>
      <c r="GL951" s="183"/>
      <c r="GM951" s="183"/>
      <c r="GN951" s="183"/>
      <c r="GO951" s="183"/>
      <c r="GP951" s="183"/>
      <c r="GQ951" s="183"/>
      <c r="GR951" s="183"/>
      <c r="GS951" s="183"/>
      <c r="GT951" s="183"/>
      <c r="GU951" s="183"/>
      <c r="GV951" s="183"/>
      <c r="GW951" s="183"/>
      <c r="GX951" s="183"/>
      <c r="GY951" s="183"/>
      <c r="GZ951" s="183"/>
      <c r="HA951" s="183"/>
      <c r="HB951" s="183"/>
      <c r="HC951" s="183"/>
      <c r="HD951" s="183"/>
      <c r="HE951" s="183"/>
      <c r="HF951" s="183"/>
      <c r="HG951" s="183"/>
      <c r="HH951" s="183"/>
      <c r="HI951" s="183"/>
      <c r="HJ951" s="183"/>
      <c r="HK951" s="183"/>
      <c r="HL951" s="183"/>
      <c r="HM951" s="183"/>
      <c r="HN951" s="183"/>
      <c r="HO951" s="183"/>
      <c r="HP951" s="183"/>
      <c r="HQ951" s="183"/>
      <c r="HR951" s="183"/>
      <c r="HS951" s="183"/>
      <c r="HT951" s="183"/>
      <c r="HU951" s="183"/>
      <c r="HV951" s="183"/>
      <c r="HW951" s="183"/>
      <c r="HX951" s="183"/>
      <c r="HY951" s="183"/>
      <c r="HZ951" s="183"/>
      <c r="IA951" s="183"/>
      <c r="IB951" s="183"/>
      <c r="IC951" s="183"/>
      <c r="ID951" s="183"/>
      <c r="IE951" s="183"/>
      <c r="IF951" s="183"/>
      <c r="IG951" s="183"/>
      <c r="IH951" s="183"/>
      <c r="II951" s="183"/>
      <c r="IJ951" s="183"/>
      <c r="IK951" s="183"/>
      <c r="IL951" s="183"/>
      <c r="IM951" s="183"/>
      <c r="IN951" s="183"/>
      <c r="IO951" s="183"/>
      <c r="IP951" s="183"/>
      <c r="IQ951" s="183"/>
      <c r="IR951" s="183"/>
      <c r="IS951" s="183"/>
      <c r="IT951" s="183"/>
      <c r="IU951" s="183"/>
      <c r="IV951" s="183"/>
      <c r="IW951" s="183"/>
      <c r="IX951" s="183"/>
      <c r="IY951" s="183"/>
      <c r="IZ951" s="183"/>
      <c r="JA951" s="183"/>
      <c r="JB951" s="183"/>
      <c r="JC951" s="183"/>
      <c r="JD951" s="183"/>
      <c r="JE951" s="183"/>
      <c r="JF951" s="183"/>
      <c r="JG951" s="183"/>
      <c r="JH951" s="183"/>
      <c r="JI951" s="183"/>
      <c r="JJ951" s="183"/>
      <c r="JK951" s="183"/>
      <c r="JL951" s="183"/>
      <c r="JM951" s="183"/>
      <c r="JN951" s="183"/>
      <c r="JO951" s="183"/>
      <c r="JP951" s="183"/>
      <c r="JQ951" s="183"/>
      <c r="JR951" s="183"/>
      <c r="JS951" s="183"/>
      <c r="JT951" s="183"/>
      <c r="JU951" s="183"/>
      <c r="JV951" s="183"/>
      <c r="JW951" s="183"/>
      <c r="JX951" s="183"/>
      <c r="JY951" s="183"/>
      <c r="JZ951" s="183"/>
      <c r="KA951" s="183"/>
      <c r="KB951" s="183"/>
      <c r="KC951" s="183"/>
      <c r="KD951" s="183"/>
      <c r="KE951" s="183"/>
      <c r="KF951" s="183"/>
      <c r="KG951" s="183"/>
      <c r="KH951" s="183"/>
      <c r="KI951" s="183"/>
      <c r="KJ951" s="183"/>
      <c r="KK951" s="183"/>
      <c r="KL951" s="183"/>
      <c r="KM951" s="183"/>
      <c r="KN951" s="183"/>
      <c r="KO951" s="183"/>
      <c r="KP951" s="183"/>
      <c r="KQ951" s="183"/>
      <c r="KR951" s="183"/>
      <c r="KS951" s="183"/>
      <c r="KT951" s="183"/>
    </row>
    <row r="952" spans="1:306">
      <c r="A952" s="663">
        <v>34291</v>
      </c>
      <c r="B952" s="626" t="s">
        <v>420</v>
      </c>
      <c r="C952" s="620"/>
      <c r="D952" s="620"/>
      <c r="E952" s="620"/>
      <c r="F952" s="620"/>
      <c r="G952" s="611">
        <f t="shared" si="41"/>
        <v>0</v>
      </c>
      <c r="H952" s="183"/>
      <c r="K952" s="183"/>
      <c r="L952" s="183"/>
      <c r="M952" s="183"/>
      <c r="N952" s="183"/>
      <c r="O952" s="183"/>
      <c r="P952" s="183"/>
      <c r="Q952" s="183"/>
      <c r="R952" s="183"/>
      <c r="S952" s="183"/>
      <c r="T952" s="183"/>
      <c r="U952" s="183"/>
      <c r="V952" s="183"/>
      <c r="W952" s="183"/>
      <c r="X952" s="183"/>
      <c r="Y952" s="183"/>
      <c r="Z952" s="183"/>
      <c r="AA952" s="183"/>
      <c r="AB952" s="183"/>
      <c r="AC952" s="183"/>
      <c r="AD952" s="183"/>
      <c r="AE952" s="183"/>
      <c r="AF952" s="183"/>
      <c r="AG952" s="183"/>
      <c r="AH952" s="183"/>
      <c r="AI952" s="183"/>
      <c r="AJ952" s="183"/>
      <c r="AK952" s="183"/>
      <c r="AL952" s="183"/>
      <c r="AM952" s="183"/>
      <c r="AN952" s="183"/>
      <c r="AO952" s="183"/>
      <c r="AP952" s="183"/>
      <c r="AQ952" s="183"/>
      <c r="AR952" s="183"/>
      <c r="AS952" s="183"/>
      <c r="AT952" s="183"/>
      <c r="AU952" s="183"/>
      <c r="AV952" s="183"/>
      <c r="AW952" s="183"/>
      <c r="AX952" s="183"/>
      <c r="AY952" s="183"/>
      <c r="AZ952" s="183"/>
      <c r="BA952" s="183"/>
      <c r="BB952" s="183"/>
      <c r="BC952" s="183"/>
      <c r="BD952" s="183"/>
      <c r="BE952" s="183"/>
      <c r="BF952" s="183"/>
      <c r="BG952" s="183"/>
      <c r="BH952" s="183"/>
      <c r="BI952" s="183"/>
      <c r="BJ952" s="183"/>
      <c r="BK952" s="183"/>
      <c r="BL952" s="183"/>
      <c r="BM952" s="183"/>
      <c r="BN952" s="183"/>
      <c r="BO952" s="183"/>
      <c r="BP952" s="183"/>
      <c r="BQ952" s="183"/>
      <c r="BR952" s="183"/>
      <c r="BS952" s="183"/>
      <c r="BT952" s="183"/>
      <c r="BU952" s="183"/>
      <c r="BV952" s="183"/>
      <c r="BW952" s="183"/>
      <c r="BX952" s="183"/>
      <c r="BY952" s="183"/>
      <c r="BZ952" s="183"/>
      <c r="CA952" s="183"/>
      <c r="CB952" s="183"/>
      <c r="CC952" s="183"/>
      <c r="CD952" s="183"/>
      <c r="CE952" s="183"/>
      <c r="CF952" s="183"/>
      <c r="CG952" s="183"/>
      <c r="CH952" s="183"/>
      <c r="CI952" s="183"/>
      <c r="CJ952" s="183"/>
      <c r="CK952" s="183"/>
      <c r="CL952" s="183"/>
      <c r="CM952" s="183"/>
      <c r="CN952" s="183"/>
      <c r="CO952" s="183"/>
      <c r="CP952" s="183"/>
      <c r="CQ952" s="183"/>
      <c r="CR952" s="183"/>
      <c r="CS952" s="183"/>
      <c r="CT952" s="183"/>
      <c r="CU952" s="183"/>
      <c r="CV952" s="183"/>
      <c r="CW952" s="183"/>
      <c r="CX952" s="183"/>
      <c r="CY952" s="183"/>
      <c r="CZ952" s="183"/>
      <c r="DA952" s="183"/>
      <c r="DB952" s="183"/>
      <c r="DC952" s="183"/>
      <c r="DD952" s="183"/>
      <c r="DE952" s="183"/>
      <c r="DF952" s="183"/>
      <c r="DG952" s="183"/>
      <c r="DH952" s="183"/>
      <c r="DI952" s="183"/>
      <c r="DJ952" s="183"/>
      <c r="DK952" s="183"/>
      <c r="DL952" s="183"/>
      <c r="DM952" s="183"/>
      <c r="DN952" s="183"/>
      <c r="DO952" s="183"/>
      <c r="DP952" s="183"/>
      <c r="DQ952" s="183"/>
      <c r="DR952" s="183"/>
      <c r="DS952" s="183"/>
      <c r="DT952" s="183"/>
      <c r="DU952" s="183"/>
      <c r="DV952" s="183"/>
      <c r="DW952" s="183"/>
      <c r="DX952" s="183"/>
      <c r="DY952" s="183"/>
      <c r="DZ952" s="183"/>
      <c r="EA952" s="183"/>
      <c r="EB952" s="183"/>
      <c r="EC952" s="183"/>
      <c r="ED952" s="183"/>
      <c r="EE952" s="183"/>
      <c r="EF952" s="183"/>
      <c r="EG952" s="183"/>
      <c r="EH952" s="183"/>
      <c r="EI952" s="183"/>
      <c r="EJ952" s="183"/>
      <c r="EK952" s="183"/>
      <c r="EL952" s="183"/>
      <c r="EM952" s="183"/>
      <c r="EN952" s="183"/>
      <c r="EO952" s="183"/>
      <c r="EP952" s="183"/>
      <c r="EQ952" s="183"/>
      <c r="ER952" s="183"/>
      <c r="ES952" s="183"/>
      <c r="ET952" s="183"/>
      <c r="EU952" s="183"/>
      <c r="EV952" s="183"/>
      <c r="EW952" s="183"/>
      <c r="EX952" s="183"/>
      <c r="EY952" s="183"/>
      <c r="EZ952" s="183"/>
      <c r="FA952" s="183"/>
      <c r="FB952" s="183"/>
      <c r="FC952" s="183"/>
      <c r="FD952" s="183"/>
      <c r="FE952" s="183"/>
      <c r="FF952" s="183"/>
      <c r="FG952" s="183"/>
      <c r="FH952" s="183"/>
      <c r="FI952" s="183"/>
      <c r="FJ952" s="183"/>
      <c r="FK952" s="183"/>
      <c r="FL952" s="183"/>
      <c r="FM952" s="183"/>
      <c r="FN952" s="183"/>
      <c r="FO952" s="183"/>
      <c r="FP952" s="183"/>
      <c r="FQ952" s="183"/>
      <c r="FR952" s="183"/>
      <c r="FS952" s="183"/>
      <c r="FT952" s="183"/>
      <c r="FU952" s="183"/>
      <c r="FV952" s="183"/>
      <c r="FW952" s="183"/>
      <c r="FX952" s="183"/>
      <c r="FY952" s="183"/>
      <c r="FZ952" s="183"/>
      <c r="GA952" s="183"/>
      <c r="GB952" s="183"/>
      <c r="GC952" s="183"/>
      <c r="GD952" s="183"/>
      <c r="GE952" s="183"/>
      <c r="GF952" s="183"/>
      <c r="GG952" s="183"/>
      <c r="GH952" s="183"/>
      <c r="GI952" s="183"/>
      <c r="GJ952" s="183"/>
      <c r="GK952" s="183"/>
      <c r="GL952" s="183"/>
      <c r="GM952" s="183"/>
      <c r="GN952" s="183"/>
      <c r="GO952" s="183"/>
      <c r="GP952" s="183"/>
      <c r="GQ952" s="183"/>
      <c r="GR952" s="183"/>
      <c r="GS952" s="183"/>
      <c r="GT952" s="183"/>
      <c r="GU952" s="183"/>
      <c r="GV952" s="183"/>
      <c r="GW952" s="183"/>
      <c r="GX952" s="183"/>
      <c r="GY952" s="183"/>
      <c r="GZ952" s="183"/>
      <c r="HA952" s="183"/>
      <c r="HB952" s="183"/>
      <c r="HC952" s="183"/>
      <c r="HD952" s="183"/>
      <c r="HE952" s="183"/>
      <c r="HF952" s="183"/>
      <c r="HG952" s="183"/>
      <c r="HH952" s="183"/>
      <c r="HI952" s="183"/>
      <c r="HJ952" s="183"/>
      <c r="HK952" s="183"/>
      <c r="HL952" s="183"/>
      <c r="HM952" s="183"/>
      <c r="HN952" s="183"/>
      <c r="HO952" s="183"/>
      <c r="HP952" s="183"/>
      <c r="HQ952" s="183"/>
      <c r="HR952" s="183"/>
      <c r="HS952" s="183"/>
      <c r="HT952" s="183"/>
      <c r="HU952" s="183"/>
      <c r="HV952" s="183"/>
      <c r="HW952" s="183"/>
      <c r="HX952" s="183"/>
      <c r="HY952" s="183"/>
      <c r="HZ952" s="183"/>
      <c r="IA952" s="183"/>
      <c r="IB952" s="183"/>
      <c r="IC952" s="183"/>
      <c r="ID952" s="183"/>
      <c r="IE952" s="183"/>
      <c r="IF952" s="183"/>
      <c r="IG952" s="183"/>
      <c r="IH952" s="183"/>
      <c r="II952" s="183"/>
      <c r="IJ952" s="183"/>
      <c r="IK952" s="183"/>
      <c r="IL952" s="183"/>
      <c r="IM952" s="183"/>
      <c r="IN952" s="183"/>
      <c r="IO952" s="183"/>
      <c r="IP952" s="183"/>
      <c r="IQ952" s="183"/>
      <c r="IR952" s="183"/>
      <c r="IS952" s="183"/>
      <c r="IT952" s="183"/>
      <c r="IU952" s="183"/>
      <c r="IV952" s="183"/>
      <c r="IW952" s="183"/>
      <c r="IX952" s="183"/>
      <c r="IY952" s="183"/>
      <c r="IZ952" s="183"/>
      <c r="JA952" s="183"/>
      <c r="JB952" s="183"/>
      <c r="JC952" s="183"/>
      <c r="JD952" s="183"/>
      <c r="JE952" s="183"/>
      <c r="JF952" s="183"/>
      <c r="JG952" s="183"/>
      <c r="JH952" s="183"/>
      <c r="JI952" s="183"/>
      <c r="JJ952" s="183"/>
      <c r="JK952" s="183"/>
      <c r="JL952" s="183"/>
      <c r="JM952" s="183"/>
      <c r="JN952" s="183"/>
      <c r="JO952" s="183"/>
      <c r="JP952" s="183"/>
      <c r="JQ952" s="183"/>
      <c r="JR952" s="183"/>
      <c r="JS952" s="183"/>
      <c r="JT952" s="183"/>
      <c r="JU952" s="183"/>
      <c r="JV952" s="183"/>
      <c r="JW952" s="183"/>
      <c r="JX952" s="183"/>
      <c r="JY952" s="183"/>
      <c r="JZ952" s="183"/>
      <c r="KA952" s="183"/>
      <c r="KB952" s="183"/>
      <c r="KC952" s="183"/>
      <c r="KD952" s="183"/>
      <c r="KE952" s="183"/>
      <c r="KF952" s="183"/>
      <c r="KG952" s="183"/>
      <c r="KH952" s="183"/>
      <c r="KI952" s="183"/>
      <c r="KJ952" s="183"/>
      <c r="KK952" s="183"/>
      <c r="KL952" s="183"/>
      <c r="KM952" s="183"/>
      <c r="KN952" s="183"/>
      <c r="KO952" s="183"/>
      <c r="KP952" s="183"/>
      <c r="KQ952" s="183"/>
      <c r="KR952" s="183"/>
      <c r="KS952" s="183"/>
      <c r="KT952" s="183"/>
    </row>
    <row r="953" spans="1:306">
      <c r="A953" s="663">
        <v>34292</v>
      </c>
      <c r="B953" s="626" t="s">
        <v>421</v>
      </c>
      <c r="C953" s="620"/>
      <c r="D953" s="620"/>
      <c r="E953" s="620"/>
      <c r="F953" s="620"/>
      <c r="G953" s="611">
        <f t="shared" si="41"/>
        <v>0</v>
      </c>
      <c r="H953" s="183"/>
      <c r="K953" s="183"/>
      <c r="L953" s="183"/>
      <c r="M953" s="183"/>
      <c r="N953" s="183"/>
      <c r="O953" s="183"/>
      <c r="P953" s="183"/>
      <c r="Q953" s="183"/>
      <c r="R953" s="183"/>
      <c r="S953" s="183"/>
      <c r="T953" s="183"/>
      <c r="U953" s="183"/>
      <c r="V953" s="183"/>
      <c r="W953" s="183"/>
      <c r="X953" s="183"/>
      <c r="Y953" s="183"/>
      <c r="Z953" s="183"/>
      <c r="AA953" s="183"/>
      <c r="AB953" s="183"/>
      <c r="AC953" s="183"/>
      <c r="AD953" s="183"/>
      <c r="AE953" s="183"/>
      <c r="AF953" s="183"/>
      <c r="AG953" s="183"/>
      <c r="AH953" s="183"/>
      <c r="AI953" s="183"/>
      <c r="AJ953" s="183"/>
      <c r="AK953" s="183"/>
      <c r="AL953" s="183"/>
      <c r="AM953" s="183"/>
      <c r="AN953" s="183"/>
      <c r="AO953" s="183"/>
      <c r="AP953" s="183"/>
      <c r="AQ953" s="183"/>
      <c r="AR953" s="183"/>
      <c r="AS953" s="183"/>
      <c r="AT953" s="183"/>
      <c r="AU953" s="183"/>
      <c r="AV953" s="183"/>
      <c r="AW953" s="183"/>
      <c r="AX953" s="183"/>
      <c r="AY953" s="183"/>
      <c r="AZ953" s="183"/>
      <c r="BA953" s="183"/>
      <c r="BB953" s="183"/>
      <c r="BC953" s="183"/>
      <c r="BD953" s="183"/>
      <c r="BE953" s="183"/>
      <c r="BF953" s="183"/>
      <c r="BG953" s="183"/>
      <c r="BH953" s="183"/>
      <c r="BI953" s="183"/>
      <c r="BJ953" s="183"/>
      <c r="BK953" s="183"/>
      <c r="BL953" s="183"/>
      <c r="BM953" s="183"/>
      <c r="BN953" s="183"/>
      <c r="BO953" s="183"/>
      <c r="BP953" s="183"/>
      <c r="BQ953" s="183"/>
      <c r="BR953" s="183"/>
      <c r="BS953" s="183"/>
      <c r="BT953" s="183"/>
      <c r="BU953" s="183"/>
      <c r="BV953" s="183"/>
      <c r="BW953" s="183"/>
      <c r="BX953" s="183"/>
      <c r="BY953" s="183"/>
      <c r="BZ953" s="183"/>
      <c r="CA953" s="183"/>
      <c r="CB953" s="183"/>
      <c r="CC953" s="183"/>
      <c r="CD953" s="183"/>
      <c r="CE953" s="183"/>
      <c r="CF953" s="183"/>
      <c r="CG953" s="183"/>
      <c r="CH953" s="183"/>
      <c r="CI953" s="183"/>
      <c r="CJ953" s="183"/>
      <c r="CK953" s="183"/>
      <c r="CL953" s="183"/>
      <c r="CM953" s="183"/>
      <c r="CN953" s="183"/>
      <c r="CO953" s="183"/>
      <c r="CP953" s="183"/>
      <c r="CQ953" s="183"/>
      <c r="CR953" s="183"/>
      <c r="CS953" s="183"/>
      <c r="CT953" s="183"/>
      <c r="CU953" s="183"/>
      <c r="CV953" s="183"/>
      <c r="CW953" s="183"/>
      <c r="CX953" s="183"/>
      <c r="CY953" s="183"/>
      <c r="CZ953" s="183"/>
      <c r="DA953" s="183"/>
      <c r="DB953" s="183"/>
      <c r="DC953" s="183"/>
      <c r="DD953" s="183"/>
      <c r="DE953" s="183"/>
      <c r="DF953" s="183"/>
      <c r="DG953" s="183"/>
      <c r="DH953" s="183"/>
      <c r="DI953" s="183"/>
      <c r="DJ953" s="183"/>
      <c r="DK953" s="183"/>
      <c r="DL953" s="183"/>
      <c r="DM953" s="183"/>
      <c r="DN953" s="183"/>
      <c r="DO953" s="183"/>
      <c r="DP953" s="183"/>
      <c r="DQ953" s="183"/>
      <c r="DR953" s="183"/>
      <c r="DS953" s="183"/>
      <c r="DT953" s="183"/>
      <c r="DU953" s="183"/>
      <c r="DV953" s="183"/>
      <c r="DW953" s="183"/>
      <c r="DX953" s="183"/>
      <c r="DY953" s="183"/>
      <c r="DZ953" s="183"/>
      <c r="EA953" s="183"/>
      <c r="EB953" s="183"/>
      <c r="EC953" s="183"/>
      <c r="ED953" s="183"/>
      <c r="EE953" s="183"/>
      <c r="EF953" s="183"/>
      <c r="EG953" s="183"/>
      <c r="EH953" s="183"/>
      <c r="EI953" s="183"/>
      <c r="EJ953" s="183"/>
      <c r="EK953" s="183"/>
      <c r="EL953" s="183"/>
      <c r="EM953" s="183"/>
      <c r="EN953" s="183"/>
      <c r="EO953" s="183"/>
      <c r="EP953" s="183"/>
      <c r="EQ953" s="183"/>
      <c r="ER953" s="183"/>
      <c r="ES953" s="183"/>
      <c r="ET953" s="183"/>
      <c r="EU953" s="183"/>
      <c r="EV953" s="183"/>
      <c r="EW953" s="183"/>
      <c r="EX953" s="183"/>
      <c r="EY953" s="183"/>
      <c r="EZ953" s="183"/>
      <c r="FA953" s="183"/>
      <c r="FB953" s="183"/>
      <c r="FC953" s="183"/>
      <c r="FD953" s="183"/>
      <c r="FE953" s="183"/>
      <c r="FF953" s="183"/>
      <c r="FG953" s="183"/>
      <c r="FH953" s="183"/>
      <c r="FI953" s="183"/>
      <c r="FJ953" s="183"/>
      <c r="FK953" s="183"/>
      <c r="FL953" s="183"/>
      <c r="FM953" s="183"/>
      <c r="FN953" s="183"/>
      <c r="FO953" s="183"/>
      <c r="FP953" s="183"/>
      <c r="FQ953" s="183"/>
      <c r="FR953" s="183"/>
      <c r="FS953" s="183"/>
      <c r="FT953" s="183"/>
      <c r="FU953" s="183"/>
      <c r="FV953" s="183"/>
      <c r="FW953" s="183"/>
      <c r="FX953" s="183"/>
      <c r="FY953" s="183"/>
      <c r="FZ953" s="183"/>
      <c r="GA953" s="183"/>
      <c r="GB953" s="183"/>
      <c r="GC953" s="183"/>
      <c r="GD953" s="183"/>
      <c r="GE953" s="183"/>
      <c r="GF953" s="183"/>
      <c r="GG953" s="183"/>
      <c r="GH953" s="183"/>
      <c r="GI953" s="183"/>
      <c r="GJ953" s="183"/>
      <c r="GK953" s="183"/>
      <c r="GL953" s="183"/>
      <c r="GM953" s="183"/>
      <c r="GN953" s="183"/>
      <c r="GO953" s="183"/>
      <c r="GP953" s="183"/>
      <c r="GQ953" s="183"/>
      <c r="GR953" s="183"/>
      <c r="GS953" s="183"/>
      <c r="GT953" s="183"/>
      <c r="GU953" s="183"/>
      <c r="GV953" s="183"/>
      <c r="GW953" s="183"/>
      <c r="GX953" s="183"/>
      <c r="GY953" s="183"/>
      <c r="GZ953" s="183"/>
      <c r="HA953" s="183"/>
      <c r="HB953" s="183"/>
      <c r="HC953" s="183"/>
      <c r="HD953" s="183"/>
      <c r="HE953" s="183"/>
      <c r="HF953" s="183"/>
      <c r="HG953" s="183"/>
      <c r="HH953" s="183"/>
      <c r="HI953" s="183"/>
      <c r="HJ953" s="183"/>
      <c r="HK953" s="183"/>
      <c r="HL953" s="183"/>
      <c r="HM953" s="183"/>
      <c r="HN953" s="183"/>
      <c r="HO953" s="183"/>
      <c r="HP953" s="183"/>
      <c r="HQ953" s="183"/>
      <c r="HR953" s="183"/>
      <c r="HS953" s="183"/>
      <c r="HT953" s="183"/>
      <c r="HU953" s="183"/>
      <c r="HV953" s="183"/>
      <c r="HW953" s="183"/>
      <c r="HX953" s="183"/>
      <c r="HY953" s="183"/>
      <c r="HZ953" s="183"/>
      <c r="IA953" s="183"/>
      <c r="IB953" s="183"/>
      <c r="IC953" s="183"/>
      <c r="ID953" s="183"/>
      <c r="IE953" s="183"/>
      <c r="IF953" s="183"/>
      <c r="IG953" s="183"/>
      <c r="IH953" s="183"/>
      <c r="II953" s="183"/>
      <c r="IJ953" s="183"/>
      <c r="IK953" s="183"/>
      <c r="IL953" s="183"/>
      <c r="IM953" s="183"/>
      <c r="IN953" s="183"/>
      <c r="IO953" s="183"/>
      <c r="IP953" s="183"/>
      <c r="IQ953" s="183"/>
      <c r="IR953" s="183"/>
      <c r="IS953" s="183"/>
      <c r="IT953" s="183"/>
      <c r="IU953" s="183"/>
      <c r="IV953" s="183"/>
      <c r="IW953" s="183"/>
      <c r="IX953" s="183"/>
      <c r="IY953" s="183"/>
      <c r="IZ953" s="183"/>
      <c r="JA953" s="183"/>
      <c r="JB953" s="183"/>
      <c r="JC953" s="183"/>
      <c r="JD953" s="183"/>
      <c r="JE953" s="183"/>
      <c r="JF953" s="183"/>
      <c r="JG953" s="183"/>
      <c r="JH953" s="183"/>
      <c r="JI953" s="183"/>
      <c r="JJ953" s="183"/>
      <c r="JK953" s="183"/>
      <c r="JL953" s="183"/>
      <c r="JM953" s="183"/>
      <c r="JN953" s="183"/>
      <c r="JO953" s="183"/>
      <c r="JP953" s="183"/>
      <c r="JQ953" s="183"/>
      <c r="JR953" s="183"/>
      <c r="JS953" s="183"/>
      <c r="JT953" s="183"/>
      <c r="JU953" s="183"/>
      <c r="JV953" s="183"/>
      <c r="JW953" s="183"/>
      <c r="JX953" s="183"/>
      <c r="JY953" s="183"/>
      <c r="JZ953" s="183"/>
      <c r="KA953" s="183"/>
      <c r="KB953" s="183"/>
      <c r="KC953" s="183"/>
      <c r="KD953" s="183"/>
      <c r="KE953" s="183"/>
      <c r="KF953" s="183"/>
      <c r="KG953" s="183"/>
      <c r="KH953" s="183"/>
      <c r="KI953" s="183"/>
      <c r="KJ953" s="183"/>
      <c r="KK953" s="183"/>
      <c r="KL953" s="183"/>
      <c r="KM953" s="183"/>
      <c r="KN953" s="183"/>
      <c r="KO953" s="183"/>
      <c r="KP953" s="183"/>
      <c r="KQ953" s="183"/>
      <c r="KR953" s="183"/>
      <c r="KS953" s="183"/>
      <c r="KT953" s="183"/>
    </row>
    <row r="954" spans="1:306">
      <c r="A954" s="663">
        <v>34293</v>
      </c>
      <c r="B954" s="626" t="s">
        <v>422</v>
      </c>
      <c r="C954" s="620"/>
      <c r="D954" s="620"/>
      <c r="E954" s="620"/>
      <c r="F954" s="620"/>
      <c r="G954" s="611">
        <f t="shared" si="41"/>
        <v>0</v>
      </c>
      <c r="H954" s="183"/>
      <c r="K954" s="183"/>
      <c r="L954" s="183"/>
      <c r="M954" s="183"/>
      <c r="N954" s="183"/>
      <c r="O954" s="183"/>
      <c r="P954" s="183"/>
      <c r="Q954" s="183"/>
      <c r="R954" s="183"/>
      <c r="S954" s="183"/>
      <c r="T954" s="183"/>
      <c r="U954" s="183"/>
      <c r="V954" s="183"/>
      <c r="W954" s="183"/>
      <c r="X954" s="183"/>
      <c r="Y954" s="183"/>
      <c r="Z954" s="183"/>
      <c r="AA954" s="183"/>
      <c r="AB954" s="183"/>
      <c r="AC954" s="183"/>
      <c r="AD954" s="183"/>
      <c r="AE954" s="183"/>
      <c r="AF954" s="183"/>
      <c r="AG954" s="183"/>
      <c r="AH954" s="183"/>
      <c r="AI954" s="183"/>
      <c r="AJ954" s="183"/>
      <c r="AK954" s="183"/>
      <c r="AL954" s="183"/>
      <c r="AM954" s="183"/>
      <c r="AN954" s="183"/>
      <c r="AO954" s="183"/>
      <c r="AP954" s="183"/>
      <c r="AQ954" s="183"/>
      <c r="AR954" s="183"/>
      <c r="AS954" s="183"/>
      <c r="AT954" s="183"/>
      <c r="AU954" s="183"/>
      <c r="AV954" s="183"/>
      <c r="AW954" s="183"/>
      <c r="AX954" s="183"/>
      <c r="AY954" s="183"/>
      <c r="AZ954" s="183"/>
      <c r="BA954" s="183"/>
      <c r="BB954" s="183"/>
      <c r="BC954" s="183"/>
      <c r="BD954" s="183"/>
      <c r="BE954" s="183"/>
      <c r="BF954" s="183"/>
      <c r="BG954" s="183"/>
      <c r="BH954" s="183"/>
      <c r="BI954" s="183"/>
      <c r="BJ954" s="183"/>
      <c r="BK954" s="183"/>
      <c r="BL954" s="183"/>
      <c r="BM954" s="183"/>
      <c r="BN954" s="183"/>
      <c r="BO954" s="183"/>
      <c r="BP954" s="183"/>
      <c r="BQ954" s="183"/>
      <c r="BR954" s="183"/>
      <c r="BS954" s="183"/>
      <c r="BT954" s="183"/>
      <c r="BU954" s="183"/>
      <c r="BV954" s="183"/>
      <c r="BW954" s="183"/>
      <c r="BX954" s="183"/>
      <c r="BY954" s="183"/>
      <c r="BZ954" s="183"/>
      <c r="CA954" s="183"/>
      <c r="CB954" s="183"/>
      <c r="CC954" s="183"/>
      <c r="CD954" s="183"/>
      <c r="CE954" s="183"/>
      <c r="CF954" s="183"/>
      <c r="CG954" s="183"/>
      <c r="CH954" s="183"/>
      <c r="CI954" s="183"/>
      <c r="CJ954" s="183"/>
      <c r="CK954" s="183"/>
      <c r="CL954" s="183"/>
      <c r="CM954" s="183"/>
      <c r="CN954" s="183"/>
      <c r="CO954" s="183"/>
      <c r="CP954" s="183"/>
      <c r="CQ954" s="183"/>
      <c r="CR954" s="183"/>
      <c r="CS954" s="183"/>
      <c r="CT954" s="183"/>
      <c r="CU954" s="183"/>
      <c r="CV954" s="183"/>
      <c r="CW954" s="183"/>
      <c r="CX954" s="183"/>
      <c r="CY954" s="183"/>
      <c r="CZ954" s="183"/>
      <c r="DA954" s="183"/>
      <c r="DB954" s="183"/>
      <c r="DC954" s="183"/>
      <c r="DD954" s="183"/>
      <c r="DE954" s="183"/>
      <c r="DF954" s="183"/>
      <c r="DG954" s="183"/>
      <c r="DH954" s="183"/>
      <c r="DI954" s="183"/>
      <c r="DJ954" s="183"/>
      <c r="DK954" s="183"/>
      <c r="DL954" s="183"/>
      <c r="DM954" s="183"/>
      <c r="DN954" s="183"/>
      <c r="DO954" s="183"/>
      <c r="DP954" s="183"/>
      <c r="DQ954" s="183"/>
      <c r="DR954" s="183"/>
      <c r="DS954" s="183"/>
      <c r="DT954" s="183"/>
      <c r="DU954" s="183"/>
      <c r="DV954" s="183"/>
      <c r="DW954" s="183"/>
      <c r="DX954" s="183"/>
      <c r="DY954" s="183"/>
      <c r="DZ954" s="183"/>
      <c r="EA954" s="183"/>
      <c r="EB954" s="183"/>
      <c r="EC954" s="183"/>
      <c r="ED954" s="183"/>
      <c r="EE954" s="183"/>
      <c r="EF954" s="183"/>
      <c r="EG954" s="183"/>
      <c r="EH954" s="183"/>
      <c r="EI954" s="183"/>
      <c r="EJ954" s="183"/>
      <c r="EK954" s="183"/>
      <c r="EL954" s="183"/>
      <c r="EM954" s="183"/>
      <c r="EN954" s="183"/>
      <c r="EO954" s="183"/>
      <c r="EP954" s="183"/>
      <c r="EQ954" s="183"/>
      <c r="ER954" s="183"/>
      <c r="ES954" s="183"/>
      <c r="ET954" s="183"/>
      <c r="EU954" s="183"/>
      <c r="EV954" s="183"/>
      <c r="EW954" s="183"/>
      <c r="EX954" s="183"/>
      <c r="EY954" s="183"/>
      <c r="EZ954" s="183"/>
      <c r="FA954" s="183"/>
      <c r="FB954" s="183"/>
      <c r="FC954" s="183"/>
      <c r="FD954" s="183"/>
      <c r="FE954" s="183"/>
      <c r="FF954" s="183"/>
      <c r="FG954" s="183"/>
      <c r="FH954" s="183"/>
      <c r="FI954" s="183"/>
      <c r="FJ954" s="183"/>
      <c r="FK954" s="183"/>
      <c r="FL954" s="183"/>
      <c r="FM954" s="183"/>
      <c r="FN954" s="183"/>
      <c r="FO954" s="183"/>
      <c r="FP954" s="183"/>
      <c r="FQ954" s="183"/>
      <c r="FR954" s="183"/>
      <c r="FS954" s="183"/>
      <c r="FT954" s="183"/>
      <c r="FU954" s="183"/>
      <c r="FV954" s="183"/>
      <c r="FW954" s="183"/>
      <c r="FX954" s="183"/>
      <c r="FY954" s="183"/>
      <c r="FZ954" s="183"/>
      <c r="GA954" s="183"/>
      <c r="GB954" s="183"/>
      <c r="GC954" s="183"/>
      <c r="GD954" s="183"/>
      <c r="GE954" s="183"/>
      <c r="GF954" s="183"/>
      <c r="GG954" s="183"/>
      <c r="GH954" s="183"/>
      <c r="GI954" s="183"/>
      <c r="GJ954" s="183"/>
      <c r="GK954" s="183"/>
      <c r="GL954" s="183"/>
      <c r="GM954" s="183"/>
      <c r="GN954" s="183"/>
      <c r="GO954" s="183"/>
      <c r="GP954" s="183"/>
      <c r="GQ954" s="183"/>
      <c r="GR954" s="183"/>
      <c r="GS954" s="183"/>
      <c r="GT954" s="183"/>
      <c r="GU954" s="183"/>
      <c r="GV954" s="183"/>
      <c r="GW954" s="183"/>
      <c r="GX954" s="183"/>
      <c r="GY954" s="183"/>
      <c r="GZ954" s="183"/>
      <c r="HA954" s="183"/>
      <c r="HB954" s="183"/>
      <c r="HC954" s="183"/>
      <c r="HD954" s="183"/>
      <c r="HE954" s="183"/>
      <c r="HF954" s="183"/>
      <c r="HG954" s="183"/>
      <c r="HH954" s="183"/>
      <c r="HI954" s="183"/>
      <c r="HJ954" s="183"/>
      <c r="HK954" s="183"/>
      <c r="HL954" s="183"/>
      <c r="HM954" s="183"/>
      <c r="HN954" s="183"/>
      <c r="HO954" s="183"/>
      <c r="HP954" s="183"/>
      <c r="HQ954" s="183"/>
      <c r="HR954" s="183"/>
      <c r="HS954" s="183"/>
      <c r="HT954" s="183"/>
      <c r="HU954" s="183"/>
      <c r="HV954" s="183"/>
      <c r="HW954" s="183"/>
      <c r="HX954" s="183"/>
      <c r="HY954" s="183"/>
      <c r="HZ954" s="183"/>
      <c r="IA954" s="183"/>
      <c r="IB954" s="183"/>
      <c r="IC954" s="183"/>
      <c r="ID954" s="183"/>
      <c r="IE954" s="183"/>
      <c r="IF954" s="183"/>
      <c r="IG954" s="183"/>
      <c r="IH954" s="183"/>
      <c r="II954" s="183"/>
      <c r="IJ954" s="183"/>
      <c r="IK954" s="183"/>
      <c r="IL954" s="183"/>
      <c r="IM954" s="183"/>
      <c r="IN954" s="183"/>
      <c r="IO954" s="183"/>
      <c r="IP954" s="183"/>
      <c r="IQ954" s="183"/>
      <c r="IR954" s="183"/>
      <c r="IS954" s="183"/>
      <c r="IT954" s="183"/>
      <c r="IU954" s="183"/>
      <c r="IV954" s="183"/>
      <c r="IW954" s="183"/>
      <c r="IX954" s="183"/>
      <c r="IY954" s="183"/>
      <c r="IZ954" s="183"/>
      <c r="JA954" s="183"/>
      <c r="JB954" s="183"/>
      <c r="JC954" s="183"/>
      <c r="JD954" s="183"/>
      <c r="JE954" s="183"/>
      <c r="JF954" s="183"/>
      <c r="JG954" s="183"/>
      <c r="JH954" s="183"/>
      <c r="JI954" s="183"/>
      <c r="JJ954" s="183"/>
      <c r="JK954" s="183"/>
      <c r="JL954" s="183"/>
      <c r="JM954" s="183"/>
      <c r="JN954" s="183"/>
      <c r="JO954" s="183"/>
      <c r="JP954" s="183"/>
      <c r="JQ954" s="183"/>
      <c r="JR954" s="183"/>
      <c r="JS954" s="183"/>
      <c r="JT954" s="183"/>
      <c r="JU954" s="183"/>
      <c r="JV954" s="183"/>
      <c r="JW954" s="183"/>
      <c r="JX954" s="183"/>
      <c r="JY954" s="183"/>
      <c r="JZ954" s="183"/>
      <c r="KA954" s="183"/>
      <c r="KB954" s="183"/>
      <c r="KC954" s="183"/>
      <c r="KD954" s="183"/>
      <c r="KE954" s="183"/>
      <c r="KF954" s="183"/>
      <c r="KG954" s="183"/>
      <c r="KH954" s="183"/>
      <c r="KI954" s="183"/>
      <c r="KJ954" s="183"/>
      <c r="KK954" s="183"/>
      <c r="KL954" s="183"/>
      <c r="KM954" s="183"/>
      <c r="KN954" s="183"/>
      <c r="KO954" s="183"/>
      <c r="KP954" s="183"/>
      <c r="KQ954" s="183"/>
      <c r="KR954" s="183"/>
      <c r="KS954" s="183"/>
      <c r="KT954" s="183"/>
    </row>
    <row r="955" spans="1:306">
      <c r="A955" s="649">
        <v>35</v>
      </c>
      <c r="B955" s="624" t="s">
        <v>272</v>
      </c>
      <c r="C955" s="611">
        <f>C956</f>
        <v>0</v>
      </c>
      <c r="D955" s="611">
        <f>D956</f>
        <v>0</v>
      </c>
      <c r="E955" s="611">
        <f>E956</f>
        <v>0</v>
      </c>
      <c r="F955" s="611">
        <f>F956</f>
        <v>0</v>
      </c>
      <c r="G955" s="611">
        <f t="shared" si="41"/>
        <v>0</v>
      </c>
      <c r="H955" s="183"/>
      <c r="K955" s="183"/>
      <c r="L955" s="183"/>
      <c r="M955" s="183"/>
      <c r="N955" s="183"/>
      <c r="O955" s="183"/>
      <c r="P955" s="183"/>
      <c r="Q955" s="183"/>
      <c r="R955" s="183"/>
      <c r="S955" s="183"/>
      <c r="T955" s="183"/>
      <c r="U955" s="183"/>
      <c r="V955" s="183"/>
      <c r="W955" s="183"/>
      <c r="X955" s="183"/>
      <c r="Y955" s="183"/>
      <c r="Z955" s="183"/>
      <c r="AA955" s="183"/>
      <c r="AB955" s="183"/>
      <c r="AC955" s="183"/>
      <c r="AD955" s="183"/>
      <c r="AE955" s="183"/>
      <c r="AF955" s="183"/>
      <c r="AG955" s="183"/>
      <c r="AH955" s="183"/>
      <c r="AI955" s="183"/>
      <c r="AJ955" s="183"/>
      <c r="AK955" s="183"/>
      <c r="AL955" s="183"/>
      <c r="AM955" s="183"/>
      <c r="AN955" s="183"/>
      <c r="AO955" s="183"/>
      <c r="AP955" s="183"/>
      <c r="AQ955" s="183"/>
      <c r="AR955" s="183"/>
      <c r="AS955" s="183"/>
      <c r="AT955" s="183"/>
      <c r="AU955" s="183"/>
      <c r="AV955" s="183"/>
      <c r="AW955" s="183"/>
      <c r="AX955" s="183"/>
      <c r="AY955" s="183"/>
      <c r="AZ955" s="183"/>
      <c r="BA955" s="183"/>
      <c r="BB955" s="183"/>
      <c r="BC955" s="183"/>
      <c r="BD955" s="183"/>
      <c r="BE955" s="183"/>
      <c r="BF955" s="183"/>
      <c r="BG955" s="183"/>
      <c r="BH955" s="183"/>
      <c r="BI955" s="183"/>
      <c r="BJ955" s="183"/>
      <c r="BK955" s="183"/>
      <c r="BL955" s="183"/>
      <c r="BM955" s="183"/>
      <c r="BN955" s="183"/>
      <c r="BO955" s="183"/>
      <c r="BP955" s="183"/>
      <c r="BQ955" s="183"/>
      <c r="BR955" s="183"/>
      <c r="BS955" s="183"/>
      <c r="BT955" s="183"/>
      <c r="BU955" s="183"/>
      <c r="BV955" s="183"/>
      <c r="BW955" s="183"/>
      <c r="BX955" s="183"/>
      <c r="BY955" s="183"/>
      <c r="BZ955" s="183"/>
      <c r="CA955" s="183"/>
      <c r="CB955" s="183"/>
      <c r="CC955" s="183"/>
      <c r="CD955" s="183"/>
      <c r="CE955" s="183"/>
      <c r="CF955" s="183"/>
      <c r="CG955" s="183"/>
      <c r="CH955" s="183"/>
      <c r="CI955" s="183"/>
      <c r="CJ955" s="183"/>
      <c r="CK955" s="183"/>
      <c r="CL955" s="183"/>
      <c r="CM955" s="183"/>
      <c r="CN955" s="183"/>
      <c r="CO955" s="183"/>
      <c r="CP955" s="183"/>
      <c r="CQ955" s="183"/>
      <c r="CR955" s="183"/>
      <c r="CS955" s="183"/>
      <c r="CT955" s="183"/>
      <c r="CU955" s="183"/>
      <c r="CV955" s="183"/>
      <c r="CW955" s="183"/>
      <c r="CX955" s="183"/>
      <c r="CY955" s="183"/>
      <c r="CZ955" s="183"/>
      <c r="DA955" s="183"/>
      <c r="DB955" s="183"/>
      <c r="DC955" s="183"/>
      <c r="DD955" s="183"/>
      <c r="DE955" s="183"/>
      <c r="DF955" s="183"/>
      <c r="DG955" s="183"/>
      <c r="DH955" s="183"/>
      <c r="DI955" s="183"/>
      <c r="DJ955" s="183"/>
      <c r="DK955" s="183"/>
      <c r="DL955" s="183"/>
      <c r="DM955" s="183"/>
      <c r="DN955" s="183"/>
      <c r="DO955" s="183"/>
      <c r="DP955" s="183"/>
      <c r="DQ955" s="183"/>
      <c r="DR955" s="183"/>
      <c r="DS955" s="183"/>
      <c r="DT955" s="183"/>
      <c r="DU955" s="183"/>
      <c r="DV955" s="183"/>
      <c r="DW955" s="183"/>
      <c r="DX955" s="183"/>
      <c r="DY955" s="183"/>
      <c r="DZ955" s="183"/>
      <c r="EA955" s="183"/>
      <c r="EB955" s="183"/>
      <c r="EC955" s="183"/>
      <c r="ED955" s="183"/>
      <c r="EE955" s="183"/>
      <c r="EF955" s="183"/>
      <c r="EG955" s="183"/>
      <c r="EH955" s="183"/>
      <c r="EI955" s="183"/>
      <c r="EJ955" s="183"/>
      <c r="EK955" s="183"/>
      <c r="EL955" s="183"/>
      <c r="EM955" s="183"/>
      <c r="EN955" s="183"/>
      <c r="EO955" s="183"/>
      <c r="EP955" s="183"/>
      <c r="EQ955" s="183"/>
      <c r="ER955" s="183"/>
      <c r="ES955" s="183"/>
      <c r="ET955" s="183"/>
      <c r="EU955" s="183"/>
      <c r="EV955" s="183"/>
      <c r="EW955" s="183"/>
      <c r="EX955" s="183"/>
      <c r="EY955" s="183"/>
      <c r="EZ955" s="183"/>
      <c r="FA955" s="183"/>
      <c r="FB955" s="183"/>
      <c r="FC955" s="183"/>
      <c r="FD955" s="183"/>
      <c r="FE955" s="183"/>
      <c r="FF955" s="183"/>
      <c r="FG955" s="183"/>
      <c r="FH955" s="183"/>
      <c r="FI955" s="183"/>
      <c r="FJ955" s="183"/>
      <c r="FK955" s="183"/>
      <c r="FL955" s="183"/>
      <c r="FM955" s="183"/>
      <c r="FN955" s="183"/>
      <c r="FO955" s="183"/>
      <c r="FP955" s="183"/>
      <c r="FQ955" s="183"/>
      <c r="FR955" s="183"/>
      <c r="FS955" s="183"/>
      <c r="FT955" s="183"/>
      <c r="FU955" s="183"/>
      <c r="FV955" s="183"/>
      <c r="FW955" s="183"/>
      <c r="FX955" s="183"/>
      <c r="FY955" s="183"/>
      <c r="FZ955" s="183"/>
      <c r="GA955" s="183"/>
      <c r="GB955" s="183"/>
      <c r="GC955" s="183"/>
      <c r="GD955" s="183"/>
      <c r="GE955" s="183"/>
      <c r="GF955" s="183"/>
      <c r="GG955" s="183"/>
      <c r="GH955" s="183"/>
      <c r="GI955" s="183"/>
      <c r="GJ955" s="183"/>
      <c r="GK955" s="183"/>
      <c r="GL955" s="183"/>
      <c r="GM955" s="183"/>
      <c r="GN955" s="183"/>
      <c r="GO955" s="183"/>
      <c r="GP955" s="183"/>
      <c r="GQ955" s="183"/>
      <c r="GR955" s="183"/>
      <c r="GS955" s="183"/>
      <c r="GT955" s="183"/>
      <c r="GU955" s="183"/>
      <c r="GV955" s="183"/>
      <c r="GW955" s="183"/>
      <c r="GX955" s="183"/>
      <c r="GY955" s="183"/>
      <c r="GZ955" s="183"/>
      <c r="HA955" s="183"/>
      <c r="HB955" s="183"/>
      <c r="HC955" s="183"/>
      <c r="HD955" s="183"/>
      <c r="HE955" s="183"/>
      <c r="HF955" s="183"/>
      <c r="HG955" s="183"/>
      <c r="HH955" s="183"/>
      <c r="HI955" s="183"/>
      <c r="HJ955" s="183"/>
      <c r="HK955" s="183"/>
      <c r="HL955" s="183"/>
      <c r="HM955" s="183"/>
      <c r="HN955" s="183"/>
      <c r="HO955" s="183"/>
      <c r="HP955" s="183"/>
      <c r="HQ955" s="183"/>
      <c r="HR955" s="183"/>
      <c r="HS955" s="183"/>
      <c r="HT955" s="183"/>
      <c r="HU955" s="183"/>
      <c r="HV955" s="183"/>
      <c r="HW955" s="183"/>
      <c r="HX955" s="183"/>
      <c r="HY955" s="183"/>
      <c r="HZ955" s="183"/>
      <c r="IA955" s="183"/>
      <c r="IB955" s="183"/>
      <c r="IC955" s="183"/>
      <c r="ID955" s="183"/>
      <c r="IE955" s="183"/>
      <c r="IF955" s="183"/>
      <c r="IG955" s="183"/>
      <c r="IH955" s="183"/>
      <c r="II955" s="183"/>
      <c r="IJ955" s="183"/>
      <c r="IK955" s="183"/>
      <c r="IL955" s="183"/>
      <c r="IM955" s="183"/>
      <c r="IN955" s="183"/>
      <c r="IO955" s="183"/>
      <c r="IP955" s="183"/>
      <c r="IQ955" s="183"/>
      <c r="IR955" s="183"/>
      <c r="IS955" s="183"/>
      <c r="IT955" s="183"/>
      <c r="IU955" s="183"/>
      <c r="IV955" s="183"/>
      <c r="IW955" s="183"/>
      <c r="IX955" s="183"/>
      <c r="IY955" s="183"/>
      <c r="IZ955" s="183"/>
      <c r="JA955" s="183"/>
      <c r="JB955" s="183"/>
      <c r="JC955" s="183"/>
      <c r="JD955" s="183"/>
      <c r="JE955" s="183"/>
      <c r="JF955" s="183"/>
      <c r="JG955" s="183"/>
      <c r="JH955" s="183"/>
      <c r="JI955" s="183"/>
      <c r="JJ955" s="183"/>
      <c r="JK955" s="183"/>
      <c r="JL955" s="183"/>
      <c r="JM955" s="183"/>
      <c r="JN955" s="183"/>
      <c r="JO955" s="183"/>
      <c r="JP955" s="183"/>
      <c r="JQ955" s="183"/>
      <c r="JR955" s="183"/>
      <c r="JS955" s="183"/>
      <c r="JT955" s="183"/>
      <c r="JU955" s="183"/>
      <c r="JV955" s="183"/>
      <c r="JW955" s="183"/>
      <c r="JX955" s="183"/>
      <c r="JY955" s="183"/>
      <c r="JZ955" s="183"/>
      <c r="KA955" s="183"/>
      <c r="KB955" s="183"/>
      <c r="KC955" s="183"/>
      <c r="KD955" s="183"/>
      <c r="KE955" s="183"/>
      <c r="KF955" s="183"/>
      <c r="KG955" s="183"/>
      <c r="KH955" s="183"/>
      <c r="KI955" s="183"/>
      <c r="KJ955" s="183"/>
      <c r="KK955" s="183"/>
      <c r="KL955" s="183"/>
      <c r="KM955" s="183"/>
      <c r="KN955" s="183"/>
      <c r="KO955" s="183"/>
      <c r="KP955" s="183"/>
      <c r="KQ955" s="183"/>
      <c r="KR955" s="183"/>
      <c r="KS955" s="183"/>
      <c r="KT955" s="183"/>
    </row>
    <row r="956" spans="1:306">
      <c r="A956" s="672">
        <v>352</v>
      </c>
      <c r="B956" s="652" t="s">
        <v>423</v>
      </c>
      <c r="C956" s="620"/>
      <c r="D956" s="620"/>
      <c r="E956" s="620"/>
      <c r="F956" s="620"/>
      <c r="G956" s="611">
        <f t="shared" si="41"/>
        <v>0</v>
      </c>
      <c r="H956" s="183"/>
      <c r="K956" s="183"/>
      <c r="L956" s="183"/>
      <c r="M956" s="183"/>
      <c r="N956" s="183"/>
      <c r="O956" s="183"/>
      <c r="P956" s="183"/>
      <c r="Q956" s="183"/>
      <c r="R956" s="183"/>
      <c r="S956" s="183"/>
      <c r="T956" s="183"/>
      <c r="U956" s="183"/>
      <c r="V956" s="183"/>
      <c r="W956" s="183"/>
      <c r="X956" s="183"/>
      <c r="Y956" s="183"/>
      <c r="Z956" s="183"/>
      <c r="AA956" s="183"/>
      <c r="AB956" s="183"/>
      <c r="AC956" s="183"/>
      <c r="AD956" s="183"/>
      <c r="AE956" s="183"/>
      <c r="AF956" s="183"/>
      <c r="AG956" s="183"/>
      <c r="AH956" s="183"/>
      <c r="AI956" s="183"/>
      <c r="AJ956" s="183"/>
      <c r="AK956" s="183"/>
      <c r="AL956" s="183"/>
      <c r="AM956" s="183"/>
      <c r="AN956" s="183"/>
      <c r="AO956" s="183"/>
      <c r="AP956" s="183"/>
      <c r="AQ956" s="183"/>
      <c r="AR956" s="183"/>
      <c r="AS956" s="183"/>
      <c r="AT956" s="183"/>
      <c r="AU956" s="183"/>
      <c r="AV956" s="183"/>
      <c r="AW956" s="183"/>
      <c r="AX956" s="183"/>
      <c r="AY956" s="183"/>
      <c r="AZ956" s="183"/>
      <c r="BA956" s="183"/>
      <c r="BB956" s="183"/>
      <c r="BC956" s="183"/>
      <c r="BD956" s="183"/>
      <c r="BE956" s="183"/>
      <c r="BF956" s="183"/>
      <c r="BG956" s="183"/>
      <c r="BH956" s="183"/>
      <c r="BI956" s="183"/>
      <c r="BJ956" s="183"/>
      <c r="BK956" s="183"/>
      <c r="BL956" s="183"/>
      <c r="BM956" s="183"/>
      <c r="BN956" s="183"/>
      <c r="BO956" s="183"/>
      <c r="BP956" s="183"/>
      <c r="BQ956" s="183"/>
      <c r="BR956" s="183"/>
      <c r="BS956" s="183"/>
      <c r="BT956" s="183"/>
      <c r="BU956" s="183"/>
      <c r="BV956" s="183"/>
      <c r="BW956" s="183"/>
      <c r="BX956" s="183"/>
      <c r="BY956" s="183"/>
      <c r="BZ956" s="183"/>
      <c r="CA956" s="183"/>
      <c r="CB956" s="183"/>
      <c r="CC956" s="183"/>
      <c r="CD956" s="183"/>
      <c r="CE956" s="183"/>
      <c r="CF956" s="183"/>
      <c r="CG956" s="183"/>
      <c r="CH956" s="183"/>
      <c r="CI956" s="183"/>
      <c r="CJ956" s="183"/>
      <c r="CK956" s="183"/>
      <c r="CL956" s="183"/>
      <c r="CM956" s="183"/>
      <c r="CN956" s="183"/>
      <c r="CO956" s="183"/>
      <c r="CP956" s="183"/>
      <c r="CQ956" s="183"/>
      <c r="CR956" s="183"/>
      <c r="CS956" s="183"/>
      <c r="CT956" s="183"/>
      <c r="CU956" s="183"/>
      <c r="CV956" s="183"/>
      <c r="CW956" s="183"/>
      <c r="CX956" s="183"/>
      <c r="CY956" s="183"/>
      <c r="CZ956" s="183"/>
      <c r="DA956" s="183"/>
      <c r="DB956" s="183"/>
      <c r="DC956" s="183"/>
      <c r="DD956" s="183"/>
      <c r="DE956" s="183"/>
      <c r="DF956" s="183"/>
      <c r="DG956" s="183"/>
      <c r="DH956" s="183"/>
      <c r="DI956" s="183"/>
      <c r="DJ956" s="183"/>
      <c r="DK956" s="183"/>
      <c r="DL956" s="183"/>
      <c r="DM956" s="183"/>
      <c r="DN956" s="183"/>
      <c r="DO956" s="183"/>
      <c r="DP956" s="183"/>
      <c r="DQ956" s="183"/>
      <c r="DR956" s="183"/>
      <c r="DS956" s="183"/>
      <c r="DT956" s="183"/>
      <c r="DU956" s="183"/>
      <c r="DV956" s="183"/>
      <c r="DW956" s="183"/>
      <c r="DX956" s="183"/>
      <c r="DY956" s="183"/>
      <c r="DZ956" s="183"/>
      <c r="EA956" s="183"/>
      <c r="EB956" s="183"/>
      <c r="EC956" s="183"/>
      <c r="ED956" s="183"/>
      <c r="EE956" s="183"/>
      <c r="EF956" s="183"/>
      <c r="EG956" s="183"/>
      <c r="EH956" s="183"/>
      <c r="EI956" s="183"/>
      <c r="EJ956" s="183"/>
      <c r="EK956" s="183"/>
      <c r="EL956" s="183"/>
      <c r="EM956" s="183"/>
      <c r="EN956" s="183"/>
      <c r="EO956" s="183"/>
      <c r="EP956" s="183"/>
      <c r="EQ956" s="183"/>
      <c r="ER956" s="183"/>
      <c r="ES956" s="183"/>
      <c r="ET956" s="183"/>
      <c r="EU956" s="183"/>
      <c r="EV956" s="183"/>
      <c r="EW956" s="183"/>
      <c r="EX956" s="183"/>
      <c r="EY956" s="183"/>
      <c r="EZ956" s="183"/>
      <c r="FA956" s="183"/>
      <c r="FB956" s="183"/>
      <c r="FC956" s="183"/>
      <c r="FD956" s="183"/>
      <c r="FE956" s="183"/>
      <c r="FF956" s="183"/>
      <c r="FG956" s="183"/>
      <c r="FH956" s="183"/>
      <c r="FI956" s="183"/>
      <c r="FJ956" s="183"/>
      <c r="FK956" s="183"/>
      <c r="FL956" s="183"/>
      <c r="FM956" s="183"/>
      <c r="FN956" s="183"/>
      <c r="FO956" s="183"/>
      <c r="FP956" s="183"/>
      <c r="FQ956" s="183"/>
      <c r="FR956" s="183"/>
      <c r="FS956" s="183"/>
      <c r="FT956" s="183"/>
      <c r="FU956" s="183"/>
      <c r="FV956" s="183"/>
      <c r="FW956" s="183"/>
      <c r="FX956" s="183"/>
      <c r="FY956" s="183"/>
      <c r="FZ956" s="183"/>
      <c r="GA956" s="183"/>
      <c r="GB956" s="183"/>
      <c r="GC956" s="183"/>
      <c r="GD956" s="183"/>
      <c r="GE956" s="183"/>
      <c r="GF956" s="183"/>
      <c r="GG956" s="183"/>
      <c r="GH956" s="183"/>
      <c r="GI956" s="183"/>
      <c r="GJ956" s="183"/>
      <c r="GK956" s="183"/>
      <c r="GL956" s="183"/>
      <c r="GM956" s="183"/>
      <c r="GN956" s="183"/>
      <c r="GO956" s="183"/>
      <c r="GP956" s="183"/>
      <c r="GQ956" s="183"/>
      <c r="GR956" s="183"/>
      <c r="GS956" s="183"/>
      <c r="GT956" s="183"/>
      <c r="GU956" s="183"/>
      <c r="GV956" s="183"/>
      <c r="GW956" s="183"/>
      <c r="GX956" s="183"/>
      <c r="GY956" s="183"/>
      <c r="GZ956" s="183"/>
      <c r="HA956" s="183"/>
      <c r="HB956" s="183"/>
      <c r="HC956" s="183"/>
      <c r="HD956" s="183"/>
      <c r="HE956" s="183"/>
      <c r="HF956" s="183"/>
      <c r="HG956" s="183"/>
      <c r="HH956" s="183"/>
      <c r="HI956" s="183"/>
      <c r="HJ956" s="183"/>
      <c r="HK956" s="183"/>
      <c r="HL956" s="183"/>
      <c r="HM956" s="183"/>
      <c r="HN956" s="183"/>
      <c r="HO956" s="183"/>
      <c r="HP956" s="183"/>
      <c r="HQ956" s="183"/>
      <c r="HR956" s="183"/>
      <c r="HS956" s="183"/>
      <c r="HT956" s="183"/>
      <c r="HU956" s="183"/>
      <c r="HV956" s="183"/>
      <c r="HW956" s="183"/>
      <c r="HX956" s="183"/>
      <c r="HY956" s="183"/>
      <c r="HZ956" s="183"/>
      <c r="IA956" s="183"/>
      <c r="IB956" s="183"/>
      <c r="IC956" s="183"/>
      <c r="ID956" s="183"/>
      <c r="IE956" s="183"/>
      <c r="IF956" s="183"/>
      <c r="IG956" s="183"/>
      <c r="IH956" s="183"/>
      <c r="II956" s="183"/>
      <c r="IJ956" s="183"/>
      <c r="IK956" s="183"/>
      <c r="IL956" s="183"/>
      <c r="IM956" s="183"/>
      <c r="IN956" s="183"/>
      <c r="IO956" s="183"/>
      <c r="IP956" s="183"/>
      <c r="IQ956" s="183"/>
      <c r="IR956" s="183"/>
      <c r="IS956" s="183"/>
      <c r="IT956" s="183"/>
      <c r="IU956" s="183"/>
      <c r="IV956" s="183"/>
      <c r="IW956" s="183"/>
      <c r="IX956" s="183"/>
      <c r="IY956" s="183"/>
      <c r="IZ956" s="183"/>
      <c r="JA956" s="183"/>
      <c r="JB956" s="183"/>
      <c r="JC956" s="183"/>
      <c r="JD956" s="183"/>
      <c r="JE956" s="183"/>
      <c r="JF956" s="183"/>
      <c r="JG956" s="183"/>
      <c r="JH956" s="183"/>
      <c r="JI956" s="183"/>
      <c r="JJ956" s="183"/>
      <c r="JK956" s="183"/>
      <c r="JL956" s="183"/>
      <c r="JM956" s="183"/>
      <c r="JN956" s="183"/>
      <c r="JO956" s="183"/>
      <c r="JP956" s="183"/>
      <c r="JQ956" s="183"/>
      <c r="JR956" s="183"/>
      <c r="JS956" s="183"/>
      <c r="JT956" s="183"/>
      <c r="JU956" s="183"/>
      <c r="JV956" s="183"/>
      <c r="JW956" s="183"/>
      <c r="JX956" s="183"/>
      <c r="JY956" s="183"/>
      <c r="JZ956" s="183"/>
      <c r="KA956" s="183"/>
      <c r="KB956" s="183"/>
      <c r="KC956" s="183"/>
      <c r="KD956" s="183"/>
      <c r="KE956" s="183"/>
      <c r="KF956" s="183"/>
      <c r="KG956" s="183"/>
      <c r="KH956" s="183"/>
      <c r="KI956" s="183"/>
      <c r="KJ956" s="183"/>
      <c r="KK956" s="183"/>
      <c r="KL956" s="183"/>
      <c r="KM956" s="183"/>
      <c r="KN956" s="183"/>
      <c r="KO956" s="183"/>
      <c r="KP956" s="183"/>
      <c r="KQ956" s="183"/>
      <c r="KR956" s="183"/>
      <c r="KS956" s="183"/>
      <c r="KT956" s="183"/>
    </row>
    <row r="957" spans="1:306">
      <c r="A957" s="649">
        <v>36</v>
      </c>
      <c r="B957" s="624" t="s">
        <v>274</v>
      </c>
      <c r="C957" s="611">
        <f>C958</f>
        <v>0</v>
      </c>
      <c r="D957" s="611">
        <f>D958</f>
        <v>0</v>
      </c>
      <c r="E957" s="611">
        <f>E958</f>
        <v>0</v>
      </c>
      <c r="F957" s="611">
        <f>F958</f>
        <v>0</v>
      </c>
      <c r="G957" s="611">
        <f t="shared" si="41"/>
        <v>0</v>
      </c>
      <c r="H957" s="183"/>
      <c r="K957" s="183"/>
      <c r="L957" s="183"/>
      <c r="M957" s="183"/>
      <c r="N957" s="183"/>
      <c r="O957" s="183"/>
      <c r="P957" s="183"/>
      <c r="Q957" s="183"/>
      <c r="R957" s="183"/>
      <c r="S957" s="183"/>
      <c r="T957" s="183"/>
      <c r="U957" s="183"/>
      <c r="V957" s="183"/>
      <c r="W957" s="183"/>
      <c r="X957" s="183"/>
      <c r="Y957" s="183"/>
      <c r="Z957" s="183"/>
      <c r="AA957" s="183"/>
      <c r="AB957" s="183"/>
      <c r="AC957" s="183"/>
      <c r="AD957" s="183"/>
      <c r="AE957" s="183"/>
      <c r="AF957" s="183"/>
      <c r="AG957" s="183"/>
      <c r="AH957" s="183"/>
      <c r="AI957" s="183"/>
      <c r="AJ957" s="183"/>
      <c r="AK957" s="183"/>
      <c r="AL957" s="183"/>
      <c r="AM957" s="183"/>
      <c r="AN957" s="183"/>
      <c r="AO957" s="183"/>
      <c r="AP957" s="183"/>
      <c r="AQ957" s="183"/>
      <c r="AR957" s="183"/>
      <c r="AS957" s="183"/>
      <c r="AT957" s="183"/>
      <c r="AU957" s="183"/>
      <c r="AV957" s="183"/>
      <c r="AW957" s="183"/>
      <c r="AX957" s="183"/>
      <c r="AY957" s="183"/>
      <c r="AZ957" s="183"/>
      <c r="BA957" s="183"/>
      <c r="BB957" s="183"/>
      <c r="BC957" s="183"/>
      <c r="BD957" s="183"/>
      <c r="BE957" s="183"/>
      <c r="BF957" s="183"/>
      <c r="BG957" s="183"/>
      <c r="BH957" s="183"/>
      <c r="BI957" s="183"/>
      <c r="BJ957" s="183"/>
      <c r="BK957" s="183"/>
      <c r="BL957" s="183"/>
      <c r="BM957" s="183"/>
      <c r="BN957" s="183"/>
      <c r="BO957" s="183"/>
      <c r="BP957" s="183"/>
      <c r="BQ957" s="183"/>
      <c r="BR957" s="183"/>
      <c r="BS957" s="183"/>
      <c r="BT957" s="183"/>
      <c r="BU957" s="183"/>
      <c r="BV957" s="183"/>
      <c r="BW957" s="183"/>
      <c r="BX957" s="183"/>
      <c r="BY957" s="183"/>
      <c r="BZ957" s="183"/>
      <c r="CA957" s="183"/>
      <c r="CB957" s="183"/>
      <c r="CC957" s="183"/>
      <c r="CD957" s="183"/>
      <c r="CE957" s="183"/>
      <c r="CF957" s="183"/>
      <c r="CG957" s="183"/>
      <c r="CH957" s="183"/>
      <c r="CI957" s="183"/>
      <c r="CJ957" s="183"/>
      <c r="CK957" s="183"/>
      <c r="CL957" s="183"/>
      <c r="CM957" s="183"/>
      <c r="CN957" s="183"/>
      <c r="CO957" s="183"/>
      <c r="CP957" s="183"/>
      <c r="CQ957" s="183"/>
      <c r="CR957" s="183"/>
      <c r="CS957" s="183"/>
      <c r="CT957" s="183"/>
      <c r="CU957" s="183"/>
      <c r="CV957" s="183"/>
      <c r="CW957" s="183"/>
      <c r="CX957" s="183"/>
      <c r="CY957" s="183"/>
      <c r="CZ957" s="183"/>
      <c r="DA957" s="183"/>
      <c r="DB957" s="183"/>
      <c r="DC957" s="183"/>
      <c r="DD957" s="183"/>
      <c r="DE957" s="183"/>
      <c r="DF957" s="183"/>
      <c r="DG957" s="183"/>
      <c r="DH957" s="183"/>
      <c r="DI957" s="183"/>
      <c r="DJ957" s="183"/>
      <c r="DK957" s="183"/>
      <c r="DL957" s="183"/>
      <c r="DM957" s="183"/>
      <c r="DN957" s="183"/>
      <c r="DO957" s="183"/>
      <c r="DP957" s="183"/>
      <c r="DQ957" s="183"/>
      <c r="DR957" s="183"/>
      <c r="DS957" s="183"/>
      <c r="DT957" s="183"/>
      <c r="DU957" s="183"/>
      <c r="DV957" s="183"/>
      <c r="DW957" s="183"/>
      <c r="DX957" s="183"/>
      <c r="DY957" s="183"/>
      <c r="DZ957" s="183"/>
      <c r="EA957" s="183"/>
      <c r="EB957" s="183"/>
      <c r="EC957" s="183"/>
      <c r="ED957" s="183"/>
      <c r="EE957" s="183"/>
      <c r="EF957" s="183"/>
      <c r="EG957" s="183"/>
      <c r="EH957" s="183"/>
      <c r="EI957" s="183"/>
      <c r="EJ957" s="183"/>
      <c r="EK957" s="183"/>
      <c r="EL957" s="183"/>
      <c r="EM957" s="183"/>
      <c r="EN957" s="183"/>
      <c r="EO957" s="183"/>
      <c r="EP957" s="183"/>
      <c r="EQ957" s="183"/>
      <c r="ER957" s="183"/>
      <c r="ES957" s="183"/>
      <c r="ET957" s="183"/>
      <c r="EU957" s="183"/>
      <c r="EV957" s="183"/>
      <c r="EW957" s="183"/>
      <c r="EX957" s="183"/>
      <c r="EY957" s="183"/>
      <c r="EZ957" s="183"/>
      <c r="FA957" s="183"/>
      <c r="FB957" s="183"/>
      <c r="FC957" s="183"/>
      <c r="FD957" s="183"/>
      <c r="FE957" s="183"/>
      <c r="FF957" s="183"/>
      <c r="FG957" s="183"/>
      <c r="FH957" s="183"/>
      <c r="FI957" s="183"/>
      <c r="FJ957" s="183"/>
      <c r="FK957" s="183"/>
      <c r="FL957" s="183"/>
      <c r="FM957" s="183"/>
      <c r="FN957" s="183"/>
      <c r="FO957" s="183"/>
      <c r="FP957" s="183"/>
      <c r="FQ957" s="183"/>
      <c r="FR957" s="183"/>
      <c r="FS957" s="183"/>
      <c r="FT957" s="183"/>
      <c r="FU957" s="183"/>
      <c r="FV957" s="183"/>
      <c r="FW957" s="183"/>
      <c r="FX957" s="183"/>
      <c r="FY957" s="183"/>
      <c r="FZ957" s="183"/>
      <c r="GA957" s="183"/>
      <c r="GB957" s="183"/>
      <c r="GC957" s="183"/>
      <c r="GD957" s="183"/>
      <c r="GE957" s="183"/>
      <c r="GF957" s="183"/>
      <c r="GG957" s="183"/>
      <c r="GH957" s="183"/>
      <c r="GI957" s="183"/>
      <c r="GJ957" s="183"/>
      <c r="GK957" s="183"/>
      <c r="GL957" s="183"/>
      <c r="GM957" s="183"/>
      <c r="GN957" s="183"/>
      <c r="GO957" s="183"/>
      <c r="GP957" s="183"/>
      <c r="GQ957" s="183"/>
      <c r="GR957" s="183"/>
      <c r="GS957" s="183"/>
      <c r="GT957" s="183"/>
      <c r="GU957" s="183"/>
      <c r="GV957" s="183"/>
      <c r="GW957" s="183"/>
      <c r="GX957" s="183"/>
      <c r="GY957" s="183"/>
      <c r="GZ957" s="183"/>
      <c r="HA957" s="183"/>
      <c r="HB957" s="183"/>
      <c r="HC957" s="183"/>
      <c r="HD957" s="183"/>
      <c r="HE957" s="183"/>
      <c r="HF957" s="183"/>
      <c r="HG957" s="183"/>
      <c r="HH957" s="183"/>
      <c r="HI957" s="183"/>
      <c r="HJ957" s="183"/>
      <c r="HK957" s="183"/>
      <c r="HL957" s="183"/>
      <c r="HM957" s="183"/>
      <c r="HN957" s="183"/>
      <c r="HO957" s="183"/>
      <c r="HP957" s="183"/>
      <c r="HQ957" s="183"/>
      <c r="HR957" s="183"/>
      <c r="HS957" s="183"/>
      <c r="HT957" s="183"/>
      <c r="HU957" s="183"/>
      <c r="HV957" s="183"/>
      <c r="HW957" s="183"/>
      <c r="HX957" s="183"/>
      <c r="HY957" s="183"/>
      <c r="HZ957" s="183"/>
      <c r="IA957" s="183"/>
      <c r="IB957" s="183"/>
      <c r="IC957" s="183"/>
      <c r="ID957" s="183"/>
      <c r="IE957" s="183"/>
      <c r="IF957" s="183"/>
      <c r="IG957" s="183"/>
      <c r="IH957" s="183"/>
      <c r="II957" s="183"/>
      <c r="IJ957" s="183"/>
      <c r="IK957" s="183"/>
      <c r="IL957" s="183"/>
      <c r="IM957" s="183"/>
      <c r="IN957" s="183"/>
      <c r="IO957" s="183"/>
      <c r="IP957" s="183"/>
      <c r="IQ957" s="183"/>
      <c r="IR957" s="183"/>
      <c r="IS957" s="183"/>
      <c r="IT957" s="183"/>
      <c r="IU957" s="183"/>
      <c r="IV957" s="183"/>
      <c r="IW957" s="183"/>
      <c r="IX957" s="183"/>
      <c r="IY957" s="183"/>
      <c r="IZ957" s="183"/>
      <c r="JA957" s="183"/>
      <c r="JB957" s="183"/>
      <c r="JC957" s="183"/>
      <c r="JD957" s="183"/>
      <c r="JE957" s="183"/>
      <c r="JF957" s="183"/>
      <c r="JG957" s="183"/>
      <c r="JH957" s="183"/>
      <c r="JI957" s="183"/>
      <c r="JJ957" s="183"/>
      <c r="JK957" s="183"/>
      <c r="JL957" s="183"/>
      <c r="JM957" s="183"/>
      <c r="JN957" s="183"/>
      <c r="JO957" s="183"/>
      <c r="JP957" s="183"/>
      <c r="JQ957" s="183"/>
      <c r="JR957" s="183"/>
      <c r="JS957" s="183"/>
      <c r="JT957" s="183"/>
      <c r="JU957" s="183"/>
      <c r="JV957" s="183"/>
      <c r="JW957" s="183"/>
      <c r="JX957" s="183"/>
      <c r="JY957" s="183"/>
      <c r="JZ957" s="183"/>
      <c r="KA957" s="183"/>
      <c r="KB957" s="183"/>
      <c r="KC957" s="183"/>
      <c r="KD957" s="183"/>
      <c r="KE957" s="183"/>
      <c r="KF957" s="183"/>
      <c r="KG957" s="183"/>
      <c r="KH957" s="183"/>
      <c r="KI957" s="183"/>
      <c r="KJ957" s="183"/>
      <c r="KK957" s="183"/>
      <c r="KL957" s="183"/>
      <c r="KM957" s="183"/>
      <c r="KN957" s="183"/>
      <c r="KO957" s="183"/>
      <c r="KP957" s="183"/>
      <c r="KQ957" s="183"/>
      <c r="KR957" s="183"/>
      <c r="KS957" s="183"/>
      <c r="KT957" s="183"/>
    </row>
    <row r="958" spans="1:306">
      <c r="A958" s="672">
        <v>362</v>
      </c>
      <c r="B958" s="652" t="s">
        <v>424</v>
      </c>
      <c r="C958" s="620"/>
      <c r="D958" s="620"/>
      <c r="E958" s="620"/>
      <c r="F958" s="620"/>
      <c r="G958" s="611">
        <f t="shared" si="41"/>
        <v>0</v>
      </c>
      <c r="H958" s="183"/>
      <c r="K958" s="183"/>
      <c r="L958" s="183"/>
      <c r="M958" s="183"/>
      <c r="N958" s="183"/>
      <c r="O958" s="183"/>
      <c r="P958" s="183"/>
      <c r="Q958" s="183"/>
      <c r="R958" s="183"/>
      <c r="S958" s="183"/>
      <c r="T958" s="183"/>
      <c r="U958" s="183"/>
      <c r="V958" s="183"/>
      <c r="W958" s="183"/>
      <c r="X958" s="183"/>
      <c r="Y958" s="183"/>
      <c r="Z958" s="183"/>
      <c r="AA958" s="183"/>
      <c r="AB958" s="183"/>
      <c r="AC958" s="183"/>
      <c r="AD958" s="183"/>
      <c r="AE958" s="183"/>
      <c r="AF958" s="183"/>
      <c r="AG958" s="183"/>
      <c r="AH958" s="183"/>
      <c r="AI958" s="183"/>
      <c r="AJ958" s="183"/>
      <c r="AK958" s="183"/>
      <c r="AL958" s="183"/>
      <c r="AM958" s="183"/>
      <c r="AN958" s="183"/>
      <c r="AO958" s="183"/>
      <c r="AP958" s="183"/>
      <c r="AQ958" s="183"/>
      <c r="AR958" s="183"/>
      <c r="AS958" s="183"/>
      <c r="AT958" s="183"/>
      <c r="AU958" s="183"/>
      <c r="AV958" s="183"/>
      <c r="AW958" s="183"/>
      <c r="AX958" s="183"/>
      <c r="AY958" s="183"/>
      <c r="AZ958" s="183"/>
      <c r="BA958" s="183"/>
      <c r="BB958" s="183"/>
      <c r="BC958" s="183"/>
      <c r="BD958" s="183"/>
      <c r="BE958" s="183"/>
      <c r="BF958" s="183"/>
      <c r="BG958" s="183"/>
      <c r="BH958" s="183"/>
      <c r="BI958" s="183"/>
      <c r="BJ958" s="183"/>
      <c r="BK958" s="183"/>
      <c r="BL958" s="183"/>
      <c r="BM958" s="183"/>
      <c r="BN958" s="183"/>
      <c r="BO958" s="183"/>
      <c r="BP958" s="183"/>
      <c r="BQ958" s="183"/>
      <c r="BR958" s="183"/>
      <c r="BS958" s="183"/>
      <c r="BT958" s="183"/>
      <c r="BU958" s="183"/>
      <c r="BV958" s="183"/>
      <c r="BW958" s="183"/>
      <c r="BX958" s="183"/>
      <c r="BY958" s="183"/>
      <c r="BZ958" s="183"/>
      <c r="CA958" s="183"/>
      <c r="CB958" s="183"/>
      <c r="CC958" s="183"/>
      <c r="CD958" s="183"/>
      <c r="CE958" s="183"/>
      <c r="CF958" s="183"/>
      <c r="CG958" s="183"/>
      <c r="CH958" s="183"/>
      <c r="CI958" s="183"/>
      <c r="CJ958" s="183"/>
      <c r="CK958" s="183"/>
      <c r="CL958" s="183"/>
      <c r="CM958" s="183"/>
      <c r="CN958" s="183"/>
      <c r="CO958" s="183"/>
      <c r="CP958" s="183"/>
      <c r="CQ958" s="183"/>
      <c r="CR958" s="183"/>
      <c r="CS958" s="183"/>
      <c r="CT958" s="183"/>
      <c r="CU958" s="183"/>
      <c r="CV958" s="183"/>
      <c r="CW958" s="183"/>
      <c r="CX958" s="183"/>
      <c r="CY958" s="183"/>
      <c r="CZ958" s="183"/>
      <c r="DA958" s="183"/>
      <c r="DB958" s="183"/>
      <c r="DC958" s="183"/>
      <c r="DD958" s="183"/>
      <c r="DE958" s="183"/>
      <c r="DF958" s="183"/>
      <c r="DG958" s="183"/>
      <c r="DH958" s="183"/>
      <c r="DI958" s="183"/>
      <c r="DJ958" s="183"/>
      <c r="DK958" s="183"/>
      <c r="DL958" s="183"/>
      <c r="DM958" s="183"/>
      <c r="DN958" s="183"/>
      <c r="DO958" s="183"/>
      <c r="DP958" s="183"/>
      <c r="DQ958" s="183"/>
      <c r="DR958" s="183"/>
      <c r="DS958" s="183"/>
      <c r="DT958" s="183"/>
      <c r="DU958" s="183"/>
      <c r="DV958" s="183"/>
      <c r="DW958" s="183"/>
      <c r="DX958" s="183"/>
      <c r="DY958" s="183"/>
      <c r="DZ958" s="183"/>
      <c r="EA958" s="183"/>
      <c r="EB958" s="183"/>
      <c r="EC958" s="183"/>
      <c r="ED958" s="183"/>
      <c r="EE958" s="183"/>
      <c r="EF958" s="183"/>
      <c r="EG958" s="183"/>
      <c r="EH958" s="183"/>
      <c r="EI958" s="183"/>
      <c r="EJ958" s="183"/>
      <c r="EK958" s="183"/>
      <c r="EL958" s="183"/>
      <c r="EM958" s="183"/>
      <c r="EN958" s="183"/>
      <c r="EO958" s="183"/>
      <c r="EP958" s="183"/>
      <c r="EQ958" s="183"/>
      <c r="ER958" s="183"/>
      <c r="ES958" s="183"/>
      <c r="ET958" s="183"/>
      <c r="EU958" s="183"/>
      <c r="EV958" s="183"/>
      <c r="EW958" s="183"/>
      <c r="EX958" s="183"/>
      <c r="EY958" s="183"/>
      <c r="EZ958" s="183"/>
      <c r="FA958" s="183"/>
      <c r="FB958" s="183"/>
      <c r="FC958" s="183"/>
      <c r="FD958" s="183"/>
      <c r="FE958" s="183"/>
      <c r="FF958" s="183"/>
      <c r="FG958" s="183"/>
      <c r="FH958" s="183"/>
      <c r="FI958" s="183"/>
      <c r="FJ958" s="183"/>
      <c r="FK958" s="183"/>
      <c r="FL958" s="183"/>
      <c r="FM958" s="183"/>
      <c r="FN958" s="183"/>
      <c r="FO958" s="183"/>
      <c r="FP958" s="183"/>
      <c r="FQ958" s="183"/>
      <c r="FR958" s="183"/>
      <c r="FS958" s="183"/>
      <c r="FT958" s="183"/>
      <c r="FU958" s="183"/>
      <c r="FV958" s="183"/>
      <c r="FW958" s="183"/>
      <c r="FX958" s="183"/>
      <c r="FY958" s="183"/>
      <c r="FZ958" s="183"/>
      <c r="GA958" s="183"/>
      <c r="GB958" s="183"/>
      <c r="GC958" s="183"/>
      <c r="GD958" s="183"/>
      <c r="GE958" s="183"/>
      <c r="GF958" s="183"/>
      <c r="GG958" s="183"/>
      <c r="GH958" s="183"/>
      <c r="GI958" s="183"/>
      <c r="GJ958" s="183"/>
      <c r="GK958" s="183"/>
      <c r="GL958" s="183"/>
      <c r="GM958" s="183"/>
      <c r="GN958" s="183"/>
      <c r="GO958" s="183"/>
      <c r="GP958" s="183"/>
      <c r="GQ958" s="183"/>
      <c r="GR958" s="183"/>
      <c r="GS958" s="183"/>
      <c r="GT958" s="183"/>
      <c r="GU958" s="183"/>
      <c r="GV958" s="183"/>
      <c r="GW958" s="183"/>
      <c r="GX958" s="183"/>
      <c r="GY958" s="183"/>
      <c r="GZ958" s="183"/>
      <c r="HA958" s="183"/>
      <c r="HB958" s="183"/>
      <c r="HC958" s="183"/>
      <c r="HD958" s="183"/>
      <c r="HE958" s="183"/>
      <c r="HF958" s="183"/>
      <c r="HG958" s="183"/>
      <c r="HH958" s="183"/>
      <c r="HI958" s="183"/>
      <c r="HJ958" s="183"/>
      <c r="HK958" s="183"/>
      <c r="HL958" s="183"/>
      <c r="HM958" s="183"/>
      <c r="HN958" s="183"/>
      <c r="HO958" s="183"/>
      <c r="HP958" s="183"/>
      <c r="HQ958" s="183"/>
      <c r="HR958" s="183"/>
      <c r="HS958" s="183"/>
      <c r="HT958" s="183"/>
      <c r="HU958" s="183"/>
      <c r="HV958" s="183"/>
      <c r="HW958" s="183"/>
      <c r="HX958" s="183"/>
      <c r="HY958" s="183"/>
      <c r="HZ958" s="183"/>
      <c r="IA958" s="183"/>
      <c r="IB958" s="183"/>
      <c r="IC958" s="183"/>
      <c r="ID958" s="183"/>
      <c r="IE958" s="183"/>
      <c r="IF958" s="183"/>
      <c r="IG958" s="183"/>
      <c r="IH958" s="183"/>
      <c r="II958" s="183"/>
      <c r="IJ958" s="183"/>
      <c r="IK958" s="183"/>
      <c r="IL958" s="183"/>
      <c r="IM958" s="183"/>
      <c r="IN958" s="183"/>
      <c r="IO958" s="183"/>
      <c r="IP958" s="183"/>
      <c r="IQ958" s="183"/>
      <c r="IR958" s="183"/>
      <c r="IS958" s="183"/>
      <c r="IT958" s="183"/>
      <c r="IU958" s="183"/>
      <c r="IV958" s="183"/>
      <c r="IW958" s="183"/>
      <c r="IX958" s="183"/>
      <c r="IY958" s="183"/>
      <c r="IZ958" s="183"/>
      <c r="JA958" s="183"/>
      <c r="JB958" s="183"/>
      <c r="JC958" s="183"/>
      <c r="JD958" s="183"/>
      <c r="JE958" s="183"/>
      <c r="JF958" s="183"/>
      <c r="JG958" s="183"/>
      <c r="JH958" s="183"/>
      <c r="JI958" s="183"/>
      <c r="JJ958" s="183"/>
      <c r="JK958" s="183"/>
      <c r="JL958" s="183"/>
      <c r="JM958" s="183"/>
      <c r="JN958" s="183"/>
      <c r="JO958" s="183"/>
      <c r="JP958" s="183"/>
      <c r="JQ958" s="183"/>
      <c r="JR958" s="183"/>
      <c r="JS958" s="183"/>
      <c r="JT958" s="183"/>
      <c r="JU958" s="183"/>
      <c r="JV958" s="183"/>
      <c r="JW958" s="183"/>
      <c r="JX958" s="183"/>
      <c r="JY958" s="183"/>
      <c r="JZ958" s="183"/>
      <c r="KA958" s="183"/>
      <c r="KB958" s="183"/>
      <c r="KC958" s="183"/>
      <c r="KD958" s="183"/>
      <c r="KE958" s="183"/>
      <c r="KF958" s="183"/>
      <c r="KG958" s="183"/>
      <c r="KH958" s="183"/>
      <c r="KI958" s="183"/>
      <c r="KJ958" s="183"/>
      <c r="KK958" s="183"/>
      <c r="KL958" s="183"/>
      <c r="KM958" s="183"/>
      <c r="KN958" s="183"/>
      <c r="KO958" s="183"/>
      <c r="KP958" s="183"/>
      <c r="KQ958" s="183"/>
      <c r="KR958" s="183"/>
      <c r="KS958" s="183"/>
      <c r="KT958" s="183"/>
    </row>
    <row r="959" spans="1:306">
      <c r="A959" s="672">
        <v>364</v>
      </c>
      <c r="B959" s="653" t="s">
        <v>276</v>
      </c>
      <c r="C959" s="655"/>
      <c r="D959" s="655"/>
      <c r="E959" s="655"/>
      <c r="F959" s="655"/>
      <c r="G959" s="611">
        <f t="shared" si="41"/>
        <v>0</v>
      </c>
      <c r="H959" s="183"/>
      <c r="K959" s="183"/>
      <c r="L959" s="183"/>
      <c r="M959" s="183"/>
      <c r="N959" s="183"/>
      <c r="O959" s="183"/>
      <c r="P959" s="183"/>
      <c r="Q959" s="183"/>
      <c r="R959" s="183"/>
      <c r="S959" s="183"/>
      <c r="T959" s="183"/>
      <c r="U959" s="183"/>
      <c r="V959" s="183"/>
      <c r="W959" s="183"/>
      <c r="X959" s="183"/>
      <c r="Y959" s="183"/>
      <c r="Z959" s="183"/>
      <c r="AA959" s="183"/>
      <c r="AB959" s="183"/>
      <c r="AC959" s="183"/>
      <c r="AD959" s="183"/>
      <c r="AE959" s="183"/>
      <c r="AF959" s="183"/>
      <c r="AG959" s="183"/>
      <c r="AH959" s="183"/>
      <c r="AI959" s="183"/>
      <c r="AJ959" s="183"/>
      <c r="AK959" s="183"/>
      <c r="AL959" s="183"/>
      <c r="AM959" s="183"/>
      <c r="AN959" s="183"/>
      <c r="AO959" s="183"/>
      <c r="AP959" s="183"/>
      <c r="AQ959" s="183"/>
      <c r="AR959" s="183"/>
      <c r="AS959" s="183"/>
      <c r="AT959" s="183"/>
      <c r="AU959" s="183"/>
      <c r="AV959" s="183"/>
      <c r="AW959" s="183"/>
      <c r="AX959" s="183"/>
      <c r="AY959" s="183"/>
      <c r="AZ959" s="183"/>
      <c r="BA959" s="183"/>
      <c r="BB959" s="183"/>
      <c r="BC959" s="183"/>
      <c r="BD959" s="183"/>
      <c r="BE959" s="183"/>
      <c r="BF959" s="183"/>
      <c r="BG959" s="183"/>
      <c r="BH959" s="183"/>
      <c r="BI959" s="183"/>
      <c r="BJ959" s="183"/>
      <c r="BK959" s="183"/>
      <c r="BL959" s="183"/>
      <c r="BM959" s="183"/>
      <c r="BN959" s="183"/>
      <c r="BO959" s="183"/>
      <c r="BP959" s="183"/>
      <c r="BQ959" s="183"/>
      <c r="BR959" s="183"/>
      <c r="BS959" s="183"/>
      <c r="BT959" s="183"/>
      <c r="BU959" s="183"/>
      <c r="BV959" s="183"/>
      <c r="BW959" s="183"/>
      <c r="BX959" s="183"/>
      <c r="BY959" s="183"/>
      <c r="BZ959" s="183"/>
      <c r="CA959" s="183"/>
      <c r="CB959" s="183"/>
      <c r="CC959" s="183"/>
      <c r="CD959" s="183"/>
      <c r="CE959" s="183"/>
      <c r="CF959" s="183"/>
      <c r="CG959" s="183"/>
      <c r="CH959" s="183"/>
      <c r="CI959" s="183"/>
      <c r="CJ959" s="183"/>
      <c r="CK959" s="183"/>
      <c r="CL959" s="183"/>
      <c r="CM959" s="183"/>
      <c r="CN959" s="183"/>
      <c r="CO959" s="183"/>
      <c r="CP959" s="183"/>
      <c r="CQ959" s="183"/>
      <c r="CR959" s="183"/>
      <c r="CS959" s="183"/>
      <c r="CT959" s="183"/>
      <c r="CU959" s="183"/>
      <c r="CV959" s="183"/>
      <c r="CW959" s="183"/>
      <c r="CX959" s="183"/>
      <c r="CY959" s="183"/>
      <c r="CZ959" s="183"/>
      <c r="DA959" s="183"/>
      <c r="DB959" s="183"/>
      <c r="DC959" s="183"/>
      <c r="DD959" s="183"/>
      <c r="DE959" s="183"/>
      <c r="DF959" s="183"/>
      <c r="DG959" s="183"/>
      <c r="DH959" s="183"/>
      <c r="DI959" s="183"/>
      <c r="DJ959" s="183"/>
      <c r="DK959" s="183"/>
      <c r="DL959" s="183"/>
      <c r="DM959" s="183"/>
      <c r="DN959" s="183"/>
      <c r="DO959" s="183"/>
      <c r="DP959" s="183"/>
      <c r="DQ959" s="183"/>
      <c r="DR959" s="183"/>
      <c r="DS959" s="183"/>
      <c r="DT959" s="183"/>
      <c r="DU959" s="183"/>
      <c r="DV959" s="183"/>
      <c r="DW959" s="183"/>
      <c r="DX959" s="183"/>
      <c r="DY959" s="183"/>
      <c r="DZ959" s="183"/>
      <c r="EA959" s="183"/>
      <c r="EB959" s="183"/>
      <c r="EC959" s="183"/>
      <c r="ED959" s="183"/>
      <c r="EE959" s="183"/>
      <c r="EF959" s="183"/>
      <c r="EG959" s="183"/>
      <c r="EH959" s="183"/>
      <c r="EI959" s="183"/>
      <c r="EJ959" s="183"/>
      <c r="EK959" s="183"/>
      <c r="EL959" s="183"/>
      <c r="EM959" s="183"/>
      <c r="EN959" s="183"/>
      <c r="EO959" s="183"/>
      <c r="EP959" s="183"/>
      <c r="EQ959" s="183"/>
      <c r="ER959" s="183"/>
      <c r="ES959" s="183"/>
      <c r="ET959" s="183"/>
      <c r="EU959" s="183"/>
      <c r="EV959" s="183"/>
      <c r="EW959" s="183"/>
      <c r="EX959" s="183"/>
      <c r="EY959" s="183"/>
      <c r="EZ959" s="183"/>
      <c r="FA959" s="183"/>
      <c r="FB959" s="183"/>
      <c r="FC959" s="183"/>
      <c r="FD959" s="183"/>
      <c r="FE959" s="183"/>
      <c r="FF959" s="183"/>
      <c r="FG959" s="183"/>
      <c r="FH959" s="183"/>
      <c r="FI959" s="183"/>
      <c r="FJ959" s="183"/>
      <c r="FK959" s="183"/>
      <c r="FL959" s="183"/>
      <c r="FM959" s="183"/>
      <c r="FN959" s="183"/>
      <c r="FO959" s="183"/>
      <c r="FP959" s="183"/>
      <c r="FQ959" s="183"/>
      <c r="FR959" s="183"/>
      <c r="FS959" s="183"/>
      <c r="FT959" s="183"/>
      <c r="FU959" s="183"/>
      <c r="FV959" s="183"/>
      <c r="FW959" s="183"/>
      <c r="FX959" s="183"/>
      <c r="FY959" s="183"/>
      <c r="FZ959" s="183"/>
      <c r="GA959" s="183"/>
      <c r="GB959" s="183"/>
      <c r="GC959" s="183"/>
      <c r="GD959" s="183"/>
      <c r="GE959" s="183"/>
      <c r="GF959" s="183"/>
      <c r="GG959" s="183"/>
      <c r="GH959" s="183"/>
      <c r="GI959" s="183"/>
      <c r="GJ959" s="183"/>
      <c r="GK959" s="183"/>
      <c r="GL959" s="183"/>
      <c r="GM959" s="183"/>
      <c r="GN959" s="183"/>
      <c r="GO959" s="183"/>
      <c r="GP959" s="183"/>
      <c r="GQ959" s="183"/>
      <c r="GR959" s="183"/>
      <c r="GS959" s="183"/>
      <c r="GT959" s="183"/>
      <c r="GU959" s="183"/>
      <c r="GV959" s="183"/>
      <c r="GW959" s="183"/>
      <c r="GX959" s="183"/>
      <c r="GY959" s="183"/>
      <c r="GZ959" s="183"/>
      <c r="HA959" s="183"/>
      <c r="HB959" s="183"/>
      <c r="HC959" s="183"/>
      <c r="HD959" s="183"/>
      <c r="HE959" s="183"/>
      <c r="HF959" s="183"/>
      <c r="HG959" s="183"/>
      <c r="HH959" s="183"/>
      <c r="HI959" s="183"/>
      <c r="HJ959" s="183"/>
      <c r="HK959" s="183"/>
      <c r="HL959" s="183"/>
      <c r="HM959" s="183"/>
      <c r="HN959" s="183"/>
      <c r="HO959" s="183"/>
      <c r="HP959" s="183"/>
      <c r="HQ959" s="183"/>
      <c r="HR959" s="183"/>
      <c r="HS959" s="183"/>
      <c r="HT959" s="183"/>
      <c r="HU959" s="183"/>
      <c r="HV959" s="183"/>
      <c r="HW959" s="183"/>
      <c r="HX959" s="183"/>
      <c r="HY959" s="183"/>
      <c r="HZ959" s="183"/>
      <c r="IA959" s="183"/>
      <c r="IB959" s="183"/>
      <c r="IC959" s="183"/>
      <c r="ID959" s="183"/>
      <c r="IE959" s="183"/>
      <c r="IF959" s="183"/>
      <c r="IG959" s="183"/>
      <c r="IH959" s="183"/>
      <c r="II959" s="183"/>
      <c r="IJ959" s="183"/>
      <c r="IK959" s="183"/>
      <c r="IL959" s="183"/>
      <c r="IM959" s="183"/>
      <c r="IN959" s="183"/>
      <c r="IO959" s="183"/>
      <c r="IP959" s="183"/>
      <c r="IQ959" s="183"/>
      <c r="IR959" s="183"/>
      <c r="IS959" s="183"/>
      <c r="IT959" s="183"/>
      <c r="IU959" s="183"/>
      <c r="IV959" s="183"/>
      <c r="IW959" s="183"/>
      <c r="IX959" s="183"/>
      <c r="IY959" s="183"/>
      <c r="IZ959" s="183"/>
      <c r="JA959" s="183"/>
      <c r="JB959" s="183"/>
      <c r="JC959" s="183"/>
      <c r="JD959" s="183"/>
      <c r="JE959" s="183"/>
      <c r="JF959" s="183"/>
      <c r="JG959" s="183"/>
      <c r="JH959" s="183"/>
      <c r="JI959" s="183"/>
      <c r="JJ959" s="183"/>
      <c r="JK959" s="183"/>
      <c r="JL959" s="183"/>
      <c r="JM959" s="183"/>
      <c r="JN959" s="183"/>
      <c r="JO959" s="183"/>
      <c r="JP959" s="183"/>
      <c r="JQ959" s="183"/>
      <c r="JR959" s="183"/>
      <c r="JS959" s="183"/>
      <c r="JT959" s="183"/>
      <c r="JU959" s="183"/>
      <c r="JV959" s="183"/>
      <c r="JW959" s="183"/>
      <c r="JX959" s="183"/>
      <c r="JY959" s="183"/>
      <c r="JZ959" s="183"/>
      <c r="KA959" s="183"/>
      <c r="KB959" s="183"/>
      <c r="KC959" s="183"/>
      <c r="KD959" s="183"/>
      <c r="KE959" s="183"/>
      <c r="KF959" s="183"/>
      <c r="KG959" s="183"/>
      <c r="KH959" s="183"/>
      <c r="KI959" s="183"/>
      <c r="KJ959" s="183"/>
      <c r="KK959" s="183"/>
      <c r="KL959" s="183"/>
      <c r="KM959" s="183"/>
      <c r="KN959" s="183"/>
      <c r="KO959" s="183"/>
      <c r="KP959" s="183"/>
      <c r="KQ959" s="183"/>
      <c r="KR959" s="183"/>
      <c r="KS959" s="183"/>
      <c r="KT959" s="183"/>
    </row>
    <row r="960" spans="1:306">
      <c r="A960" s="672">
        <v>365</v>
      </c>
      <c r="B960" s="653" t="s">
        <v>425</v>
      </c>
      <c r="C960" s="655"/>
      <c r="D960" s="655"/>
      <c r="E960" s="655"/>
      <c r="F960" s="655"/>
      <c r="G960" s="611">
        <f t="shared" si="41"/>
        <v>0</v>
      </c>
      <c r="H960" s="183"/>
      <c r="K960" s="183"/>
      <c r="L960" s="183"/>
      <c r="M960" s="183"/>
      <c r="N960" s="183"/>
      <c r="O960" s="183"/>
      <c r="P960" s="183"/>
      <c r="Q960" s="183"/>
      <c r="R960" s="183"/>
      <c r="S960" s="183"/>
      <c r="T960" s="183"/>
      <c r="U960" s="183"/>
      <c r="V960" s="183"/>
      <c r="W960" s="183"/>
      <c r="X960" s="183"/>
      <c r="Y960" s="183"/>
      <c r="Z960" s="183"/>
      <c r="AA960" s="183"/>
      <c r="AB960" s="183"/>
      <c r="AC960" s="183"/>
      <c r="AD960" s="183"/>
      <c r="AE960" s="183"/>
      <c r="AF960" s="183"/>
      <c r="AG960" s="183"/>
      <c r="AH960" s="183"/>
      <c r="AI960" s="183"/>
      <c r="AJ960" s="183"/>
      <c r="AK960" s="183"/>
      <c r="AL960" s="183"/>
      <c r="AM960" s="183"/>
      <c r="AN960" s="183"/>
      <c r="AO960" s="183"/>
      <c r="AP960" s="183"/>
      <c r="AQ960" s="183"/>
      <c r="AR960" s="183"/>
      <c r="AS960" s="183"/>
      <c r="AT960" s="183"/>
      <c r="AU960" s="183"/>
      <c r="AV960" s="183"/>
      <c r="AW960" s="183"/>
      <c r="AX960" s="183"/>
      <c r="AY960" s="183"/>
      <c r="AZ960" s="183"/>
      <c r="BA960" s="183"/>
      <c r="BB960" s="183"/>
      <c r="BC960" s="183"/>
      <c r="BD960" s="183"/>
      <c r="BE960" s="183"/>
      <c r="BF960" s="183"/>
      <c r="BG960" s="183"/>
      <c r="BH960" s="183"/>
      <c r="BI960" s="183"/>
      <c r="BJ960" s="183"/>
      <c r="BK960" s="183"/>
      <c r="BL960" s="183"/>
      <c r="BM960" s="183"/>
      <c r="BN960" s="183"/>
      <c r="BO960" s="183"/>
      <c r="BP960" s="183"/>
      <c r="BQ960" s="183"/>
      <c r="BR960" s="183"/>
      <c r="BS960" s="183"/>
      <c r="BT960" s="183"/>
      <c r="BU960" s="183"/>
      <c r="BV960" s="183"/>
      <c r="BW960" s="183"/>
      <c r="BX960" s="183"/>
      <c r="BY960" s="183"/>
      <c r="BZ960" s="183"/>
      <c r="CA960" s="183"/>
      <c r="CB960" s="183"/>
      <c r="CC960" s="183"/>
      <c r="CD960" s="183"/>
      <c r="CE960" s="183"/>
      <c r="CF960" s="183"/>
      <c r="CG960" s="183"/>
      <c r="CH960" s="183"/>
      <c r="CI960" s="183"/>
      <c r="CJ960" s="183"/>
      <c r="CK960" s="183"/>
      <c r="CL960" s="183"/>
      <c r="CM960" s="183"/>
      <c r="CN960" s="183"/>
      <c r="CO960" s="183"/>
      <c r="CP960" s="183"/>
      <c r="CQ960" s="183"/>
      <c r="CR960" s="183"/>
      <c r="CS960" s="183"/>
      <c r="CT960" s="183"/>
      <c r="CU960" s="183"/>
      <c r="CV960" s="183"/>
      <c r="CW960" s="183"/>
      <c r="CX960" s="183"/>
      <c r="CY960" s="183"/>
      <c r="CZ960" s="183"/>
      <c r="DA960" s="183"/>
      <c r="DB960" s="183"/>
      <c r="DC960" s="183"/>
      <c r="DD960" s="183"/>
      <c r="DE960" s="183"/>
      <c r="DF960" s="183"/>
      <c r="DG960" s="183"/>
      <c r="DH960" s="183"/>
      <c r="DI960" s="183"/>
      <c r="DJ960" s="183"/>
      <c r="DK960" s="183"/>
      <c r="DL960" s="183"/>
      <c r="DM960" s="183"/>
      <c r="DN960" s="183"/>
      <c r="DO960" s="183"/>
      <c r="DP960" s="183"/>
      <c r="DQ960" s="183"/>
      <c r="DR960" s="183"/>
      <c r="DS960" s="183"/>
      <c r="DT960" s="183"/>
      <c r="DU960" s="183"/>
      <c r="DV960" s="183"/>
      <c r="DW960" s="183"/>
      <c r="DX960" s="183"/>
      <c r="DY960" s="183"/>
      <c r="DZ960" s="183"/>
      <c r="EA960" s="183"/>
      <c r="EB960" s="183"/>
      <c r="EC960" s="183"/>
      <c r="ED960" s="183"/>
      <c r="EE960" s="183"/>
      <c r="EF960" s="183"/>
      <c r="EG960" s="183"/>
      <c r="EH960" s="183"/>
      <c r="EI960" s="183"/>
      <c r="EJ960" s="183"/>
      <c r="EK960" s="183"/>
      <c r="EL960" s="183"/>
      <c r="EM960" s="183"/>
      <c r="EN960" s="183"/>
      <c r="EO960" s="183"/>
      <c r="EP960" s="183"/>
      <c r="EQ960" s="183"/>
      <c r="ER960" s="183"/>
      <c r="ES960" s="183"/>
      <c r="ET960" s="183"/>
      <c r="EU960" s="183"/>
      <c r="EV960" s="183"/>
      <c r="EW960" s="183"/>
      <c r="EX960" s="183"/>
      <c r="EY960" s="183"/>
      <c r="EZ960" s="183"/>
      <c r="FA960" s="183"/>
      <c r="FB960" s="183"/>
      <c r="FC960" s="183"/>
      <c r="FD960" s="183"/>
      <c r="FE960" s="183"/>
      <c r="FF960" s="183"/>
      <c r="FG960" s="183"/>
      <c r="FH960" s="183"/>
      <c r="FI960" s="183"/>
      <c r="FJ960" s="183"/>
      <c r="FK960" s="183"/>
      <c r="FL960" s="183"/>
      <c r="FM960" s="183"/>
      <c r="FN960" s="183"/>
      <c r="FO960" s="183"/>
      <c r="FP960" s="183"/>
      <c r="FQ960" s="183"/>
      <c r="FR960" s="183"/>
      <c r="FS960" s="183"/>
      <c r="FT960" s="183"/>
      <c r="FU960" s="183"/>
      <c r="FV960" s="183"/>
      <c r="FW960" s="183"/>
      <c r="FX960" s="183"/>
      <c r="FY960" s="183"/>
      <c r="FZ960" s="183"/>
      <c r="GA960" s="183"/>
      <c r="GB960" s="183"/>
      <c r="GC960" s="183"/>
      <c r="GD960" s="183"/>
      <c r="GE960" s="183"/>
      <c r="GF960" s="183"/>
      <c r="GG960" s="183"/>
      <c r="GH960" s="183"/>
      <c r="GI960" s="183"/>
      <c r="GJ960" s="183"/>
      <c r="GK960" s="183"/>
      <c r="GL960" s="183"/>
      <c r="GM960" s="183"/>
      <c r="GN960" s="183"/>
      <c r="GO960" s="183"/>
      <c r="GP960" s="183"/>
      <c r="GQ960" s="183"/>
      <c r="GR960" s="183"/>
      <c r="GS960" s="183"/>
      <c r="GT960" s="183"/>
      <c r="GU960" s="183"/>
      <c r="GV960" s="183"/>
      <c r="GW960" s="183"/>
      <c r="GX960" s="183"/>
      <c r="GY960" s="183"/>
      <c r="GZ960" s="183"/>
      <c r="HA960" s="183"/>
      <c r="HB960" s="183"/>
      <c r="HC960" s="183"/>
      <c r="HD960" s="183"/>
      <c r="HE960" s="183"/>
      <c r="HF960" s="183"/>
      <c r="HG960" s="183"/>
      <c r="HH960" s="183"/>
      <c r="HI960" s="183"/>
      <c r="HJ960" s="183"/>
      <c r="HK960" s="183"/>
      <c r="HL960" s="183"/>
      <c r="HM960" s="183"/>
      <c r="HN960" s="183"/>
      <c r="HO960" s="183"/>
      <c r="HP960" s="183"/>
      <c r="HQ960" s="183"/>
      <c r="HR960" s="183"/>
      <c r="HS960" s="183"/>
      <c r="HT960" s="183"/>
      <c r="HU960" s="183"/>
      <c r="HV960" s="183"/>
      <c r="HW960" s="183"/>
      <c r="HX960" s="183"/>
      <c r="HY960" s="183"/>
      <c r="HZ960" s="183"/>
      <c r="IA960" s="183"/>
      <c r="IB960" s="183"/>
      <c r="IC960" s="183"/>
      <c r="ID960" s="183"/>
      <c r="IE960" s="183"/>
      <c r="IF960" s="183"/>
      <c r="IG960" s="183"/>
      <c r="IH960" s="183"/>
      <c r="II960" s="183"/>
      <c r="IJ960" s="183"/>
      <c r="IK960" s="183"/>
      <c r="IL960" s="183"/>
      <c r="IM960" s="183"/>
      <c r="IN960" s="183"/>
      <c r="IO960" s="183"/>
      <c r="IP960" s="183"/>
      <c r="IQ960" s="183"/>
      <c r="IR960" s="183"/>
      <c r="IS960" s="183"/>
      <c r="IT960" s="183"/>
      <c r="IU960" s="183"/>
      <c r="IV960" s="183"/>
      <c r="IW960" s="183"/>
      <c r="IX960" s="183"/>
      <c r="IY960" s="183"/>
      <c r="IZ960" s="183"/>
      <c r="JA960" s="183"/>
      <c r="JB960" s="183"/>
      <c r="JC960" s="183"/>
      <c r="JD960" s="183"/>
      <c r="JE960" s="183"/>
      <c r="JF960" s="183"/>
      <c r="JG960" s="183"/>
      <c r="JH960" s="183"/>
      <c r="JI960" s="183"/>
      <c r="JJ960" s="183"/>
      <c r="JK960" s="183"/>
      <c r="JL960" s="183"/>
      <c r="JM960" s="183"/>
      <c r="JN960" s="183"/>
      <c r="JO960" s="183"/>
      <c r="JP960" s="183"/>
      <c r="JQ960" s="183"/>
      <c r="JR960" s="183"/>
      <c r="JS960" s="183"/>
      <c r="JT960" s="183"/>
      <c r="JU960" s="183"/>
      <c r="JV960" s="183"/>
      <c r="JW960" s="183"/>
      <c r="JX960" s="183"/>
      <c r="JY960" s="183"/>
      <c r="JZ960" s="183"/>
      <c r="KA960" s="183"/>
      <c r="KB960" s="183"/>
      <c r="KC960" s="183"/>
      <c r="KD960" s="183"/>
      <c r="KE960" s="183"/>
      <c r="KF960" s="183"/>
      <c r="KG960" s="183"/>
      <c r="KH960" s="183"/>
      <c r="KI960" s="183"/>
      <c r="KJ960" s="183"/>
      <c r="KK960" s="183"/>
      <c r="KL960" s="183"/>
      <c r="KM960" s="183"/>
      <c r="KN960" s="183"/>
      <c r="KO960" s="183"/>
      <c r="KP960" s="183"/>
      <c r="KQ960" s="183"/>
      <c r="KR960" s="183"/>
      <c r="KS960" s="183"/>
      <c r="KT960" s="183"/>
    </row>
    <row r="961" spans="1:306">
      <c r="A961" s="660">
        <v>4</v>
      </c>
      <c r="B961" s="645" t="s">
        <v>278</v>
      </c>
      <c r="C961" s="611">
        <f>C962+C970+C976+C977+C980</f>
        <v>0</v>
      </c>
      <c r="D961" s="611">
        <f>D962+D970+D976+D977+D980</f>
        <v>0</v>
      </c>
      <c r="E961" s="611">
        <f>E962+E970+E976+E977+E980</f>
        <v>0</v>
      </c>
      <c r="F961" s="611">
        <f>F962+F970+F976+F977+F980</f>
        <v>0</v>
      </c>
      <c r="G961" s="611">
        <f t="shared" si="41"/>
        <v>0</v>
      </c>
      <c r="H961" s="183"/>
      <c r="K961" s="183"/>
      <c r="L961" s="183"/>
      <c r="M961" s="183"/>
      <c r="N961" s="183"/>
      <c r="O961" s="183"/>
      <c r="P961" s="183"/>
      <c r="Q961" s="183"/>
      <c r="R961" s="183"/>
      <c r="S961" s="183"/>
      <c r="T961" s="183"/>
      <c r="U961" s="183"/>
      <c r="V961" s="183"/>
      <c r="W961" s="183"/>
      <c r="X961" s="183"/>
      <c r="Y961" s="183"/>
      <c r="Z961" s="183"/>
      <c r="AA961" s="183"/>
      <c r="AB961" s="183"/>
      <c r="AC961" s="183"/>
      <c r="AD961" s="183"/>
      <c r="AE961" s="183"/>
      <c r="AF961" s="183"/>
      <c r="AG961" s="183"/>
      <c r="AH961" s="183"/>
      <c r="AI961" s="183"/>
      <c r="AJ961" s="183"/>
      <c r="AK961" s="183"/>
      <c r="AL961" s="183"/>
      <c r="AM961" s="183"/>
      <c r="AN961" s="183"/>
      <c r="AO961" s="183"/>
      <c r="AP961" s="183"/>
      <c r="AQ961" s="183"/>
      <c r="AR961" s="183"/>
      <c r="AS961" s="183"/>
      <c r="AT961" s="183"/>
      <c r="AU961" s="183"/>
      <c r="AV961" s="183"/>
      <c r="AW961" s="183"/>
      <c r="AX961" s="183"/>
      <c r="AY961" s="183"/>
      <c r="AZ961" s="183"/>
      <c r="BA961" s="183"/>
      <c r="BB961" s="183"/>
      <c r="BC961" s="183"/>
      <c r="BD961" s="183"/>
      <c r="BE961" s="183"/>
      <c r="BF961" s="183"/>
      <c r="BG961" s="183"/>
      <c r="BH961" s="183"/>
      <c r="BI961" s="183"/>
      <c r="BJ961" s="183"/>
      <c r="BK961" s="183"/>
      <c r="BL961" s="183"/>
      <c r="BM961" s="183"/>
      <c r="BN961" s="183"/>
      <c r="BO961" s="183"/>
      <c r="BP961" s="183"/>
      <c r="BQ961" s="183"/>
      <c r="BR961" s="183"/>
      <c r="BS961" s="183"/>
      <c r="BT961" s="183"/>
      <c r="BU961" s="183"/>
      <c r="BV961" s="183"/>
      <c r="BW961" s="183"/>
      <c r="BX961" s="183"/>
      <c r="BY961" s="183"/>
      <c r="BZ961" s="183"/>
      <c r="CA961" s="183"/>
      <c r="CB961" s="183"/>
      <c r="CC961" s="183"/>
      <c r="CD961" s="183"/>
      <c r="CE961" s="183"/>
      <c r="CF961" s="183"/>
      <c r="CG961" s="183"/>
      <c r="CH961" s="183"/>
      <c r="CI961" s="183"/>
      <c r="CJ961" s="183"/>
      <c r="CK961" s="183"/>
      <c r="CL961" s="183"/>
      <c r="CM961" s="183"/>
      <c r="CN961" s="183"/>
      <c r="CO961" s="183"/>
      <c r="CP961" s="183"/>
      <c r="CQ961" s="183"/>
      <c r="CR961" s="183"/>
      <c r="CS961" s="183"/>
      <c r="CT961" s="183"/>
      <c r="CU961" s="183"/>
      <c r="CV961" s="183"/>
      <c r="CW961" s="183"/>
      <c r="CX961" s="183"/>
      <c r="CY961" s="183"/>
      <c r="CZ961" s="183"/>
      <c r="DA961" s="183"/>
      <c r="DB961" s="183"/>
      <c r="DC961" s="183"/>
      <c r="DD961" s="183"/>
      <c r="DE961" s="183"/>
      <c r="DF961" s="183"/>
      <c r="DG961" s="183"/>
      <c r="DH961" s="183"/>
      <c r="DI961" s="183"/>
      <c r="DJ961" s="183"/>
      <c r="DK961" s="183"/>
      <c r="DL961" s="183"/>
      <c r="DM961" s="183"/>
      <c r="DN961" s="183"/>
      <c r="DO961" s="183"/>
      <c r="DP961" s="183"/>
      <c r="DQ961" s="183"/>
      <c r="DR961" s="183"/>
      <c r="DS961" s="183"/>
      <c r="DT961" s="183"/>
      <c r="DU961" s="183"/>
      <c r="DV961" s="183"/>
      <c r="DW961" s="183"/>
      <c r="DX961" s="183"/>
      <c r="DY961" s="183"/>
      <c r="DZ961" s="183"/>
      <c r="EA961" s="183"/>
      <c r="EB961" s="183"/>
      <c r="EC961" s="183"/>
      <c r="ED961" s="183"/>
      <c r="EE961" s="183"/>
      <c r="EF961" s="183"/>
      <c r="EG961" s="183"/>
      <c r="EH961" s="183"/>
      <c r="EI961" s="183"/>
      <c r="EJ961" s="183"/>
      <c r="EK961" s="183"/>
      <c r="EL961" s="183"/>
      <c r="EM961" s="183"/>
      <c r="EN961" s="183"/>
      <c r="EO961" s="183"/>
      <c r="EP961" s="183"/>
      <c r="EQ961" s="183"/>
      <c r="ER961" s="183"/>
      <c r="ES961" s="183"/>
      <c r="ET961" s="183"/>
      <c r="EU961" s="183"/>
      <c r="EV961" s="183"/>
      <c r="EW961" s="183"/>
      <c r="EX961" s="183"/>
      <c r="EY961" s="183"/>
      <c r="EZ961" s="183"/>
      <c r="FA961" s="183"/>
      <c r="FB961" s="183"/>
      <c r="FC961" s="183"/>
      <c r="FD961" s="183"/>
      <c r="FE961" s="183"/>
      <c r="FF961" s="183"/>
      <c r="FG961" s="183"/>
      <c r="FH961" s="183"/>
      <c r="FI961" s="183"/>
      <c r="FJ961" s="183"/>
      <c r="FK961" s="183"/>
      <c r="FL961" s="183"/>
      <c r="FM961" s="183"/>
      <c r="FN961" s="183"/>
      <c r="FO961" s="183"/>
      <c r="FP961" s="183"/>
      <c r="FQ961" s="183"/>
      <c r="FR961" s="183"/>
      <c r="FS961" s="183"/>
      <c r="FT961" s="183"/>
      <c r="FU961" s="183"/>
      <c r="FV961" s="183"/>
      <c r="FW961" s="183"/>
      <c r="FX961" s="183"/>
      <c r="FY961" s="183"/>
      <c r="FZ961" s="183"/>
      <c r="GA961" s="183"/>
      <c r="GB961" s="183"/>
      <c r="GC961" s="183"/>
      <c r="GD961" s="183"/>
      <c r="GE961" s="183"/>
      <c r="GF961" s="183"/>
      <c r="GG961" s="183"/>
      <c r="GH961" s="183"/>
      <c r="GI961" s="183"/>
      <c r="GJ961" s="183"/>
      <c r="GK961" s="183"/>
      <c r="GL961" s="183"/>
      <c r="GM961" s="183"/>
      <c r="GN961" s="183"/>
      <c r="GO961" s="183"/>
      <c r="GP961" s="183"/>
      <c r="GQ961" s="183"/>
      <c r="GR961" s="183"/>
      <c r="GS961" s="183"/>
      <c r="GT961" s="183"/>
      <c r="GU961" s="183"/>
      <c r="GV961" s="183"/>
      <c r="GW961" s="183"/>
      <c r="GX961" s="183"/>
      <c r="GY961" s="183"/>
      <c r="GZ961" s="183"/>
      <c r="HA961" s="183"/>
      <c r="HB961" s="183"/>
      <c r="HC961" s="183"/>
      <c r="HD961" s="183"/>
      <c r="HE961" s="183"/>
      <c r="HF961" s="183"/>
      <c r="HG961" s="183"/>
      <c r="HH961" s="183"/>
      <c r="HI961" s="183"/>
      <c r="HJ961" s="183"/>
      <c r="HK961" s="183"/>
      <c r="HL961" s="183"/>
      <c r="HM961" s="183"/>
      <c r="HN961" s="183"/>
      <c r="HO961" s="183"/>
      <c r="HP961" s="183"/>
      <c r="HQ961" s="183"/>
      <c r="HR961" s="183"/>
      <c r="HS961" s="183"/>
      <c r="HT961" s="183"/>
      <c r="HU961" s="183"/>
      <c r="HV961" s="183"/>
      <c r="HW961" s="183"/>
      <c r="HX961" s="183"/>
      <c r="HY961" s="183"/>
      <c r="HZ961" s="183"/>
      <c r="IA961" s="183"/>
      <c r="IB961" s="183"/>
      <c r="IC961" s="183"/>
      <c r="ID961" s="183"/>
      <c r="IE961" s="183"/>
      <c r="IF961" s="183"/>
      <c r="IG961" s="183"/>
      <c r="IH961" s="183"/>
      <c r="II961" s="183"/>
      <c r="IJ961" s="183"/>
      <c r="IK961" s="183"/>
      <c r="IL961" s="183"/>
      <c r="IM961" s="183"/>
      <c r="IN961" s="183"/>
      <c r="IO961" s="183"/>
      <c r="IP961" s="183"/>
      <c r="IQ961" s="183"/>
      <c r="IR961" s="183"/>
      <c r="IS961" s="183"/>
      <c r="IT961" s="183"/>
      <c r="IU961" s="183"/>
      <c r="IV961" s="183"/>
      <c r="IW961" s="183"/>
      <c r="IX961" s="183"/>
      <c r="IY961" s="183"/>
      <c r="IZ961" s="183"/>
      <c r="JA961" s="183"/>
      <c r="JB961" s="183"/>
      <c r="JC961" s="183"/>
      <c r="JD961" s="183"/>
      <c r="JE961" s="183"/>
      <c r="JF961" s="183"/>
      <c r="JG961" s="183"/>
      <c r="JH961" s="183"/>
      <c r="JI961" s="183"/>
      <c r="JJ961" s="183"/>
      <c r="JK961" s="183"/>
      <c r="JL961" s="183"/>
      <c r="JM961" s="183"/>
      <c r="JN961" s="183"/>
      <c r="JO961" s="183"/>
      <c r="JP961" s="183"/>
      <c r="JQ961" s="183"/>
      <c r="JR961" s="183"/>
      <c r="JS961" s="183"/>
      <c r="JT961" s="183"/>
      <c r="JU961" s="183"/>
      <c r="JV961" s="183"/>
      <c r="JW961" s="183"/>
      <c r="JX961" s="183"/>
      <c r="JY961" s="183"/>
      <c r="JZ961" s="183"/>
      <c r="KA961" s="183"/>
      <c r="KB961" s="183"/>
      <c r="KC961" s="183"/>
      <c r="KD961" s="183"/>
      <c r="KE961" s="183"/>
      <c r="KF961" s="183"/>
      <c r="KG961" s="183"/>
      <c r="KH961" s="183"/>
      <c r="KI961" s="183"/>
      <c r="KJ961" s="183"/>
      <c r="KK961" s="183"/>
      <c r="KL961" s="183"/>
      <c r="KM961" s="183"/>
      <c r="KN961" s="183"/>
      <c r="KO961" s="183"/>
      <c r="KP961" s="183"/>
      <c r="KQ961" s="183"/>
      <c r="KR961" s="183"/>
      <c r="KS961" s="183"/>
      <c r="KT961" s="183"/>
    </row>
    <row r="962" spans="1:306">
      <c r="A962" s="649">
        <v>42</v>
      </c>
      <c r="B962" s="624" t="s">
        <v>426</v>
      </c>
      <c r="C962" s="611">
        <f>C963+C969</f>
        <v>0</v>
      </c>
      <c r="D962" s="611">
        <f>D963+D969</f>
        <v>0</v>
      </c>
      <c r="E962" s="611">
        <f>E963+E969</f>
        <v>0</v>
      </c>
      <c r="F962" s="611">
        <f>F963+F969</f>
        <v>0</v>
      </c>
      <c r="G962" s="611">
        <f t="shared" si="41"/>
        <v>0</v>
      </c>
      <c r="H962" s="183"/>
      <c r="K962" s="183"/>
      <c r="L962" s="183"/>
      <c r="M962" s="183"/>
      <c r="N962" s="183"/>
      <c r="O962" s="183"/>
      <c r="P962" s="183"/>
      <c r="Q962" s="183"/>
      <c r="R962" s="183"/>
      <c r="S962" s="183"/>
      <c r="T962" s="183"/>
      <c r="U962" s="183"/>
      <c r="V962" s="183"/>
      <c r="W962" s="183"/>
      <c r="X962" s="183"/>
      <c r="Y962" s="183"/>
      <c r="Z962" s="183"/>
      <c r="AA962" s="183"/>
      <c r="AB962" s="183"/>
      <c r="AC962" s="183"/>
      <c r="AD962" s="183"/>
      <c r="AE962" s="183"/>
      <c r="AF962" s="183"/>
      <c r="AG962" s="183"/>
      <c r="AH962" s="183"/>
      <c r="AI962" s="183"/>
      <c r="AJ962" s="183"/>
      <c r="AK962" s="183"/>
      <c r="AL962" s="183"/>
      <c r="AM962" s="183"/>
      <c r="AN962" s="183"/>
      <c r="AO962" s="183"/>
      <c r="AP962" s="183"/>
      <c r="AQ962" s="183"/>
      <c r="AR962" s="183"/>
      <c r="AS962" s="183"/>
      <c r="AT962" s="183"/>
      <c r="AU962" s="183"/>
      <c r="AV962" s="183"/>
      <c r="AW962" s="183"/>
      <c r="AX962" s="183"/>
      <c r="AY962" s="183"/>
      <c r="AZ962" s="183"/>
      <c r="BA962" s="183"/>
      <c r="BB962" s="183"/>
      <c r="BC962" s="183"/>
      <c r="BD962" s="183"/>
      <c r="BE962" s="183"/>
      <c r="BF962" s="183"/>
      <c r="BG962" s="183"/>
      <c r="BH962" s="183"/>
      <c r="BI962" s="183"/>
      <c r="BJ962" s="183"/>
      <c r="BK962" s="183"/>
      <c r="BL962" s="183"/>
      <c r="BM962" s="183"/>
      <c r="BN962" s="183"/>
      <c r="BO962" s="183"/>
      <c r="BP962" s="183"/>
      <c r="BQ962" s="183"/>
      <c r="BR962" s="183"/>
      <c r="BS962" s="183"/>
      <c r="BT962" s="183"/>
      <c r="BU962" s="183"/>
      <c r="BV962" s="183"/>
      <c r="BW962" s="183"/>
      <c r="BX962" s="183"/>
      <c r="BY962" s="183"/>
      <c r="BZ962" s="183"/>
      <c r="CA962" s="183"/>
      <c r="CB962" s="183"/>
      <c r="CC962" s="183"/>
      <c r="CD962" s="183"/>
      <c r="CE962" s="183"/>
      <c r="CF962" s="183"/>
      <c r="CG962" s="183"/>
      <c r="CH962" s="183"/>
      <c r="CI962" s="183"/>
      <c r="CJ962" s="183"/>
      <c r="CK962" s="183"/>
      <c r="CL962" s="183"/>
      <c r="CM962" s="183"/>
      <c r="CN962" s="183"/>
      <c r="CO962" s="183"/>
      <c r="CP962" s="183"/>
      <c r="CQ962" s="183"/>
      <c r="CR962" s="183"/>
      <c r="CS962" s="183"/>
      <c r="CT962" s="183"/>
      <c r="CU962" s="183"/>
      <c r="CV962" s="183"/>
      <c r="CW962" s="183"/>
      <c r="CX962" s="183"/>
      <c r="CY962" s="183"/>
      <c r="CZ962" s="183"/>
      <c r="DA962" s="183"/>
      <c r="DB962" s="183"/>
      <c r="DC962" s="183"/>
      <c r="DD962" s="183"/>
      <c r="DE962" s="183"/>
      <c r="DF962" s="183"/>
      <c r="DG962" s="183"/>
      <c r="DH962" s="183"/>
      <c r="DI962" s="183"/>
      <c r="DJ962" s="183"/>
      <c r="DK962" s="183"/>
      <c r="DL962" s="183"/>
      <c r="DM962" s="183"/>
      <c r="DN962" s="183"/>
      <c r="DO962" s="183"/>
      <c r="DP962" s="183"/>
      <c r="DQ962" s="183"/>
      <c r="DR962" s="183"/>
      <c r="DS962" s="183"/>
      <c r="DT962" s="183"/>
      <c r="DU962" s="183"/>
      <c r="DV962" s="183"/>
      <c r="DW962" s="183"/>
      <c r="DX962" s="183"/>
      <c r="DY962" s="183"/>
      <c r="DZ962" s="183"/>
      <c r="EA962" s="183"/>
      <c r="EB962" s="183"/>
      <c r="EC962" s="183"/>
      <c r="ED962" s="183"/>
      <c r="EE962" s="183"/>
      <c r="EF962" s="183"/>
      <c r="EG962" s="183"/>
      <c r="EH962" s="183"/>
      <c r="EI962" s="183"/>
      <c r="EJ962" s="183"/>
      <c r="EK962" s="183"/>
      <c r="EL962" s="183"/>
      <c r="EM962" s="183"/>
      <c r="EN962" s="183"/>
      <c r="EO962" s="183"/>
      <c r="EP962" s="183"/>
      <c r="EQ962" s="183"/>
      <c r="ER962" s="183"/>
      <c r="ES962" s="183"/>
      <c r="ET962" s="183"/>
      <c r="EU962" s="183"/>
      <c r="EV962" s="183"/>
      <c r="EW962" s="183"/>
      <c r="EX962" s="183"/>
      <c r="EY962" s="183"/>
      <c r="EZ962" s="183"/>
      <c r="FA962" s="183"/>
      <c r="FB962" s="183"/>
      <c r="FC962" s="183"/>
      <c r="FD962" s="183"/>
      <c r="FE962" s="183"/>
      <c r="FF962" s="183"/>
      <c r="FG962" s="183"/>
      <c r="FH962" s="183"/>
      <c r="FI962" s="183"/>
      <c r="FJ962" s="183"/>
      <c r="FK962" s="183"/>
      <c r="FL962" s="183"/>
      <c r="FM962" s="183"/>
      <c r="FN962" s="183"/>
      <c r="FO962" s="183"/>
      <c r="FP962" s="183"/>
      <c r="FQ962" s="183"/>
      <c r="FR962" s="183"/>
      <c r="FS962" s="183"/>
      <c r="FT962" s="183"/>
      <c r="FU962" s="183"/>
      <c r="FV962" s="183"/>
      <c r="FW962" s="183"/>
      <c r="FX962" s="183"/>
      <c r="FY962" s="183"/>
      <c r="FZ962" s="183"/>
      <c r="GA962" s="183"/>
      <c r="GB962" s="183"/>
      <c r="GC962" s="183"/>
      <c r="GD962" s="183"/>
      <c r="GE962" s="183"/>
      <c r="GF962" s="183"/>
      <c r="GG962" s="183"/>
      <c r="GH962" s="183"/>
      <c r="GI962" s="183"/>
      <c r="GJ962" s="183"/>
      <c r="GK962" s="183"/>
      <c r="GL962" s="183"/>
      <c r="GM962" s="183"/>
      <c r="GN962" s="183"/>
      <c r="GO962" s="183"/>
      <c r="GP962" s="183"/>
      <c r="GQ962" s="183"/>
      <c r="GR962" s="183"/>
      <c r="GS962" s="183"/>
      <c r="GT962" s="183"/>
      <c r="GU962" s="183"/>
      <c r="GV962" s="183"/>
      <c r="GW962" s="183"/>
      <c r="GX962" s="183"/>
      <c r="GY962" s="183"/>
      <c r="GZ962" s="183"/>
      <c r="HA962" s="183"/>
      <c r="HB962" s="183"/>
      <c r="HC962" s="183"/>
      <c r="HD962" s="183"/>
      <c r="HE962" s="183"/>
      <c r="HF962" s="183"/>
      <c r="HG962" s="183"/>
      <c r="HH962" s="183"/>
      <c r="HI962" s="183"/>
      <c r="HJ962" s="183"/>
      <c r="HK962" s="183"/>
      <c r="HL962" s="183"/>
      <c r="HM962" s="183"/>
      <c r="HN962" s="183"/>
      <c r="HO962" s="183"/>
      <c r="HP962" s="183"/>
      <c r="HQ962" s="183"/>
      <c r="HR962" s="183"/>
      <c r="HS962" s="183"/>
      <c r="HT962" s="183"/>
      <c r="HU962" s="183"/>
      <c r="HV962" s="183"/>
      <c r="HW962" s="183"/>
      <c r="HX962" s="183"/>
      <c r="HY962" s="183"/>
      <c r="HZ962" s="183"/>
      <c r="IA962" s="183"/>
      <c r="IB962" s="183"/>
      <c r="IC962" s="183"/>
      <c r="ID962" s="183"/>
      <c r="IE962" s="183"/>
      <c r="IF962" s="183"/>
      <c r="IG962" s="183"/>
      <c r="IH962" s="183"/>
      <c r="II962" s="183"/>
      <c r="IJ962" s="183"/>
      <c r="IK962" s="183"/>
      <c r="IL962" s="183"/>
      <c r="IM962" s="183"/>
      <c r="IN962" s="183"/>
      <c r="IO962" s="183"/>
      <c r="IP962" s="183"/>
      <c r="IQ962" s="183"/>
      <c r="IR962" s="183"/>
      <c r="IS962" s="183"/>
      <c r="IT962" s="183"/>
      <c r="IU962" s="183"/>
      <c r="IV962" s="183"/>
      <c r="IW962" s="183"/>
      <c r="IX962" s="183"/>
      <c r="IY962" s="183"/>
      <c r="IZ962" s="183"/>
      <c r="JA962" s="183"/>
      <c r="JB962" s="183"/>
      <c r="JC962" s="183"/>
      <c r="JD962" s="183"/>
      <c r="JE962" s="183"/>
      <c r="JF962" s="183"/>
      <c r="JG962" s="183"/>
      <c r="JH962" s="183"/>
      <c r="JI962" s="183"/>
      <c r="JJ962" s="183"/>
      <c r="JK962" s="183"/>
      <c r="JL962" s="183"/>
      <c r="JM962" s="183"/>
      <c r="JN962" s="183"/>
      <c r="JO962" s="183"/>
      <c r="JP962" s="183"/>
      <c r="JQ962" s="183"/>
      <c r="JR962" s="183"/>
      <c r="JS962" s="183"/>
      <c r="JT962" s="183"/>
      <c r="JU962" s="183"/>
      <c r="JV962" s="183"/>
      <c r="JW962" s="183"/>
      <c r="JX962" s="183"/>
      <c r="JY962" s="183"/>
      <c r="JZ962" s="183"/>
      <c r="KA962" s="183"/>
      <c r="KB962" s="183"/>
      <c r="KC962" s="183"/>
      <c r="KD962" s="183"/>
      <c r="KE962" s="183"/>
      <c r="KF962" s="183"/>
      <c r="KG962" s="183"/>
      <c r="KH962" s="183"/>
      <c r="KI962" s="183"/>
      <c r="KJ962" s="183"/>
      <c r="KK962" s="183"/>
      <c r="KL962" s="183"/>
      <c r="KM962" s="183"/>
      <c r="KN962" s="183"/>
      <c r="KO962" s="183"/>
      <c r="KP962" s="183"/>
      <c r="KQ962" s="183"/>
      <c r="KR962" s="183"/>
      <c r="KS962" s="183"/>
      <c r="KT962" s="183"/>
    </row>
    <row r="963" spans="1:306">
      <c r="A963" s="662">
        <v>421</v>
      </c>
      <c r="B963" s="625" t="s">
        <v>427</v>
      </c>
      <c r="C963" s="611">
        <f>SUM(C964:C968)</f>
        <v>0</v>
      </c>
      <c r="D963" s="611">
        <f>SUM(D964:D968)</f>
        <v>0</v>
      </c>
      <c r="E963" s="611">
        <f>SUM(E964:E968)</f>
        <v>0</v>
      </c>
      <c r="F963" s="611">
        <f>SUM(F964:F968)</f>
        <v>0</v>
      </c>
      <c r="G963" s="611">
        <f t="shared" si="41"/>
        <v>0</v>
      </c>
      <c r="H963" s="183"/>
      <c r="K963" s="183"/>
      <c r="L963" s="183"/>
      <c r="M963" s="183"/>
      <c r="N963" s="183"/>
      <c r="O963" s="183"/>
      <c r="P963" s="183"/>
      <c r="Q963" s="183"/>
      <c r="R963" s="183"/>
      <c r="S963" s="183"/>
      <c r="T963" s="183"/>
      <c r="U963" s="183"/>
      <c r="V963" s="183"/>
      <c r="W963" s="183"/>
      <c r="X963" s="183"/>
      <c r="Y963" s="183"/>
      <c r="Z963" s="183"/>
      <c r="AA963" s="183"/>
      <c r="AB963" s="183"/>
      <c r="AC963" s="183"/>
      <c r="AD963" s="183"/>
      <c r="AE963" s="183"/>
      <c r="AF963" s="183"/>
      <c r="AG963" s="183"/>
      <c r="AH963" s="183"/>
      <c r="AI963" s="183"/>
      <c r="AJ963" s="183"/>
      <c r="AK963" s="183"/>
      <c r="AL963" s="183"/>
      <c r="AM963" s="183"/>
      <c r="AN963" s="183"/>
      <c r="AO963" s="183"/>
      <c r="AP963" s="183"/>
      <c r="AQ963" s="183"/>
      <c r="AR963" s="183"/>
      <c r="AS963" s="183"/>
      <c r="AT963" s="183"/>
      <c r="AU963" s="183"/>
      <c r="AV963" s="183"/>
      <c r="AW963" s="183"/>
      <c r="AX963" s="183"/>
      <c r="AY963" s="183"/>
      <c r="AZ963" s="183"/>
      <c r="BA963" s="183"/>
      <c r="BB963" s="183"/>
      <c r="BC963" s="183"/>
      <c r="BD963" s="183"/>
      <c r="BE963" s="183"/>
      <c r="BF963" s="183"/>
      <c r="BG963" s="183"/>
      <c r="BH963" s="183"/>
      <c r="BI963" s="183"/>
      <c r="BJ963" s="183"/>
      <c r="BK963" s="183"/>
      <c r="BL963" s="183"/>
      <c r="BM963" s="183"/>
      <c r="BN963" s="183"/>
      <c r="BO963" s="183"/>
      <c r="BP963" s="183"/>
      <c r="BQ963" s="183"/>
      <c r="BR963" s="183"/>
      <c r="BS963" s="183"/>
      <c r="BT963" s="183"/>
      <c r="BU963" s="183"/>
      <c r="BV963" s="183"/>
      <c r="BW963" s="183"/>
      <c r="BX963" s="183"/>
      <c r="BY963" s="183"/>
      <c r="BZ963" s="183"/>
      <c r="CA963" s="183"/>
      <c r="CB963" s="183"/>
      <c r="CC963" s="183"/>
      <c r="CD963" s="183"/>
      <c r="CE963" s="183"/>
      <c r="CF963" s="183"/>
      <c r="CG963" s="183"/>
      <c r="CH963" s="183"/>
      <c r="CI963" s="183"/>
      <c r="CJ963" s="183"/>
      <c r="CK963" s="183"/>
      <c r="CL963" s="183"/>
      <c r="CM963" s="183"/>
      <c r="CN963" s="183"/>
      <c r="CO963" s="183"/>
      <c r="CP963" s="183"/>
      <c r="CQ963" s="183"/>
      <c r="CR963" s="183"/>
      <c r="CS963" s="183"/>
      <c r="CT963" s="183"/>
      <c r="CU963" s="183"/>
      <c r="CV963" s="183"/>
      <c r="CW963" s="183"/>
      <c r="CX963" s="183"/>
      <c r="CY963" s="183"/>
      <c r="CZ963" s="183"/>
      <c r="DA963" s="183"/>
      <c r="DB963" s="183"/>
      <c r="DC963" s="183"/>
      <c r="DD963" s="183"/>
      <c r="DE963" s="183"/>
      <c r="DF963" s="183"/>
      <c r="DG963" s="183"/>
      <c r="DH963" s="183"/>
      <c r="DI963" s="183"/>
      <c r="DJ963" s="183"/>
      <c r="DK963" s="183"/>
      <c r="DL963" s="183"/>
      <c r="DM963" s="183"/>
      <c r="DN963" s="183"/>
      <c r="DO963" s="183"/>
      <c r="DP963" s="183"/>
      <c r="DQ963" s="183"/>
      <c r="DR963" s="183"/>
      <c r="DS963" s="183"/>
      <c r="DT963" s="183"/>
      <c r="DU963" s="183"/>
      <c r="DV963" s="183"/>
      <c r="DW963" s="183"/>
      <c r="DX963" s="183"/>
      <c r="DY963" s="183"/>
      <c r="DZ963" s="183"/>
      <c r="EA963" s="183"/>
      <c r="EB963" s="183"/>
      <c r="EC963" s="183"/>
      <c r="ED963" s="183"/>
      <c r="EE963" s="183"/>
      <c r="EF963" s="183"/>
      <c r="EG963" s="183"/>
      <c r="EH963" s="183"/>
      <c r="EI963" s="183"/>
      <c r="EJ963" s="183"/>
      <c r="EK963" s="183"/>
      <c r="EL963" s="183"/>
      <c r="EM963" s="183"/>
      <c r="EN963" s="183"/>
      <c r="EO963" s="183"/>
      <c r="EP963" s="183"/>
      <c r="EQ963" s="183"/>
      <c r="ER963" s="183"/>
      <c r="ES963" s="183"/>
      <c r="ET963" s="183"/>
      <c r="EU963" s="183"/>
      <c r="EV963" s="183"/>
      <c r="EW963" s="183"/>
      <c r="EX963" s="183"/>
      <c r="EY963" s="183"/>
      <c r="EZ963" s="183"/>
      <c r="FA963" s="183"/>
      <c r="FB963" s="183"/>
      <c r="FC963" s="183"/>
      <c r="FD963" s="183"/>
      <c r="FE963" s="183"/>
      <c r="FF963" s="183"/>
      <c r="FG963" s="183"/>
      <c r="FH963" s="183"/>
      <c r="FI963" s="183"/>
      <c r="FJ963" s="183"/>
      <c r="FK963" s="183"/>
      <c r="FL963" s="183"/>
      <c r="FM963" s="183"/>
      <c r="FN963" s="183"/>
      <c r="FO963" s="183"/>
      <c r="FP963" s="183"/>
      <c r="FQ963" s="183"/>
      <c r="FR963" s="183"/>
      <c r="FS963" s="183"/>
      <c r="FT963" s="183"/>
      <c r="FU963" s="183"/>
      <c r="FV963" s="183"/>
      <c r="FW963" s="183"/>
      <c r="FX963" s="183"/>
      <c r="FY963" s="183"/>
      <c r="FZ963" s="183"/>
      <c r="GA963" s="183"/>
      <c r="GB963" s="183"/>
      <c r="GC963" s="183"/>
      <c r="GD963" s="183"/>
      <c r="GE963" s="183"/>
      <c r="GF963" s="183"/>
      <c r="GG963" s="183"/>
      <c r="GH963" s="183"/>
      <c r="GI963" s="183"/>
      <c r="GJ963" s="183"/>
      <c r="GK963" s="183"/>
      <c r="GL963" s="183"/>
      <c r="GM963" s="183"/>
      <c r="GN963" s="183"/>
      <c r="GO963" s="183"/>
      <c r="GP963" s="183"/>
      <c r="GQ963" s="183"/>
      <c r="GR963" s="183"/>
      <c r="GS963" s="183"/>
      <c r="GT963" s="183"/>
      <c r="GU963" s="183"/>
      <c r="GV963" s="183"/>
      <c r="GW963" s="183"/>
      <c r="GX963" s="183"/>
      <c r="GY963" s="183"/>
      <c r="GZ963" s="183"/>
      <c r="HA963" s="183"/>
      <c r="HB963" s="183"/>
      <c r="HC963" s="183"/>
      <c r="HD963" s="183"/>
      <c r="HE963" s="183"/>
      <c r="HF963" s="183"/>
      <c r="HG963" s="183"/>
      <c r="HH963" s="183"/>
      <c r="HI963" s="183"/>
      <c r="HJ963" s="183"/>
      <c r="HK963" s="183"/>
      <c r="HL963" s="183"/>
      <c r="HM963" s="183"/>
      <c r="HN963" s="183"/>
      <c r="HO963" s="183"/>
      <c r="HP963" s="183"/>
      <c r="HQ963" s="183"/>
      <c r="HR963" s="183"/>
      <c r="HS963" s="183"/>
      <c r="HT963" s="183"/>
      <c r="HU963" s="183"/>
      <c r="HV963" s="183"/>
      <c r="HW963" s="183"/>
      <c r="HX963" s="183"/>
      <c r="HY963" s="183"/>
      <c r="HZ963" s="183"/>
      <c r="IA963" s="183"/>
      <c r="IB963" s="183"/>
      <c r="IC963" s="183"/>
      <c r="ID963" s="183"/>
      <c r="IE963" s="183"/>
      <c r="IF963" s="183"/>
      <c r="IG963" s="183"/>
      <c r="IH963" s="183"/>
      <c r="II963" s="183"/>
      <c r="IJ963" s="183"/>
      <c r="IK963" s="183"/>
      <c r="IL963" s="183"/>
      <c r="IM963" s="183"/>
      <c r="IN963" s="183"/>
      <c r="IO963" s="183"/>
      <c r="IP963" s="183"/>
      <c r="IQ963" s="183"/>
      <c r="IR963" s="183"/>
      <c r="IS963" s="183"/>
      <c r="IT963" s="183"/>
      <c r="IU963" s="183"/>
      <c r="IV963" s="183"/>
      <c r="IW963" s="183"/>
      <c r="IX963" s="183"/>
      <c r="IY963" s="183"/>
      <c r="IZ963" s="183"/>
      <c r="JA963" s="183"/>
      <c r="JB963" s="183"/>
      <c r="JC963" s="183"/>
      <c r="JD963" s="183"/>
      <c r="JE963" s="183"/>
      <c r="JF963" s="183"/>
      <c r="JG963" s="183"/>
      <c r="JH963" s="183"/>
      <c r="JI963" s="183"/>
      <c r="JJ963" s="183"/>
      <c r="JK963" s="183"/>
      <c r="JL963" s="183"/>
      <c r="JM963" s="183"/>
      <c r="JN963" s="183"/>
      <c r="JO963" s="183"/>
      <c r="JP963" s="183"/>
      <c r="JQ963" s="183"/>
      <c r="JR963" s="183"/>
      <c r="JS963" s="183"/>
      <c r="JT963" s="183"/>
      <c r="JU963" s="183"/>
      <c r="JV963" s="183"/>
      <c r="JW963" s="183"/>
      <c r="JX963" s="183"/>
      <c r="JY963" s="183"/>
      <c r="JZ963" s="183"/>
      <c r="KA963" s="183"/>
      <c r="KB963" s="183"/>
      <c r="KC963" s="183"/>
      <c r="KD963" s="183"/>
      <c r="KE963" s="183"/>
      <c r="KF963" s="183"/>
      <c r="KG963" s="183"/>
      <c r="KH963" s="183"/>
      <c r="KI963" s="183"/>
      <c r="KJ963" s="183"/>
      <c r="KK963" s="183"/>
      <c r="KL963" s="183"/>
      <c r="KM963" s="183"/>
      <c r="KN963" s="183"/>
      <c r="KO963" s="183"/>
      <c r="KP963" s="183"/>
      <c r="KQ963" s="183"/>
      <c r="KR963" s="183"/>
      <c r="KS963" s="183"/>
      <c r="KT963" s="183"/>
    </row>
    <row r="964" spans="1:306">
      <c r="A964" s="663">
        <v>4211</v>
      </c>
      <c r="B964" s="626" t="s">
        <v>428</v>
      </c>
      <c r="C964" s="620"/>
      <c r="D964" s="620"/>
      <c r="E964" s="620"/>
      <c r="F964" s="620"/>
      <c r="G964" s="611">
        <f t="shared" si="41"/>
        <v>0</v>
      </c>
      <c r="H964" s="183"/>
      <c r="K964" s="183"/>
      <c r="L964" s="183"/>
      <c r="M964" s="183"/>
      <c r="N964" s="183"/>
      <c r="O964" s="183"/>
      <c r="P964" s="183"/>
      <c r="Q964" s="183"/>
      <c r="R964" s="183"/>
      <c r="S964" s="183"/>
      <c r="T964" s="183"/>
      <c r="U964" s="183"/>
      <c r="V964" s="183"/>
      <c r="W964" s="183"/>
      <c r="X964" s="183"/>
      <c r="Y964" s="183"/>
      <c r="Z964" s="183"/>
      <c r="AA964" s="183"/>
      <c r="AB964" s="183"/>
      <c r="AC964" s="183"/>
      <c r="AD964" s="183"/>
      <c r="AE964" s="183"/>
      <c r="AF964" s="183"/>
      <c r="AG964" s="183"/>
      <c r="AH964" s="183"/>
      <c r="AI964" s="183"/>
      <c r="AJ964" s="183"/>
      <c r="AK964" s="183"/>
      <c r="AL964" s="183"/>
      <c r="AM964" s="183"/>
      <c r="AN964" s="183"/>
      <c r="AO964" s="183"/>
      <c r="AP964" s="183"/>
      <c r="AQ964" s="183"/>
      <c r="AR964" s="183"/>
      <c r="AS964" s="183"/>
      <c r="AT964" s="183"/>
      <c r="AU964" s="183"/>
      <c r="AV964" s="183"/>
      <c r="AW964" s="183"/>
      <c r="AX964" s="183"/>
      <c r="AY964" s="183"/>
      <c r="AZ964" s="183"/>
      <c r="BA964" s="183"/>
      <c r="BB964" s="183"/>
      <c r="BC964" s="183"/>
      <c r="BD964" s="183"/>
      <c r="BE964" s="183"/>
      <c r="BF964" s="183"/>
      <c r="BG964" s="183"/>
      <c r="BH964" s="183"/>
      <c r="BI964" s="183"/>
      <c r="BJ964" s="183"/>
      <c r="BK964" s="183"/>
      <c r="BL964" s="183"/>
      <c r="BM964" s="183"/>
      <c r="BN964" s="183"/>
      <c r="BO964" s="183"/>
      <c r="BP964" s="183"/>
      <c r="BQ964" s="183"/>
      <c r="BR964" s="183"/>
      <c r="BS964" s="183"/>
      <c r="BT964" s="183"/>
      <c r="BU964" s="183"/>
      <c r="BV964" s="183"/>
      <c r="BW964" s="183"/>
      <c r="BX964" s="183"/>
      <c r="BY964" s="183"/>
      <c r="BZ964" s="183"/>
      <c r="CA964" s="183"/>
      <c r="CB964" s="183"/>
      <c r="CC964" s="183"/>
      <c r="CD964" s="183"/>
      <c r="CE964" s="183"/>
      <c r="CF964" s="183"/>
      <c r="CG964" s="183"/>
      <c r="CH964" s="183"/>
      <c r="CI964" s="183"/>
      <c r="CJ964" s="183"/>
      <c r="CK964" s="183"/>
      <c r="CL964" s="183"/>
      <c r="CM964" s="183"/>
      <c r="CN964" s="183"/>
      <c r="CO964" s="183"/>
      <c r="CP964" s="183"/>
      <c r="CQ964" s="183"/>
      <c r="CR964" s="183"/>
      <c r="CS964" s="183"/>
      <c r="CT964" s="183"/>
      <c r="CU964" s="183"/>
      <c r="CV964" s="183"/>
      <c r="CW964" s="183"/>
      <c r="CX964" s="183"/>
      <c r="CY964" s="183"/>
      <c r="CZ964" s="183"/>
      <c r="DA964" s="183"/>
      <c r="DB964" s="183"/>
      <c r="DC964" s="183"/>
      <c r="DD964" s="183"/>
      <c r="DE964" s="183"/>
      <c r="DF964" s="183"/>
      <c r="DG964" s="183"/>
      <c r="DH964" s="183"/>
      <c r="DI964" s="183"/>
      <c r="DJ964" s="183"/>
      <c r="DK964" s="183"/>
      <c r="DL964" s="183"/>
      <c r="DM964" s="183"/>
      <c r="DN964" s="183"/>
      <c r="DO964" s="183"/>
      <c r="DP964" s="183"/>
      <c r="DQ964" s="183"/>
      <c r="DR964" s="183"/>
      <c r="DS964" s="183"/>
      <c r="DT964" s="183"/>
      <c r="DU964" s="183"/>
      <c r="DV964" s="183"/>
      <c r="DW964" s="183"/>
      <c r="DX964" s="183"/>
      <c r="DY964" s="183"/>
      <c r="DZ964" s="183"/>
      <c r="EA964" s="183"/>
      <c r="EB964" s="183"/>
      <c r="EC964" s="183"/>
      <c r="ED964" s="183"/>
      <c r="EE964" s="183"/>
      <c r="EF964" s="183"/>
      <c r="EG964" s="183"/>
      <c r="EH964" s="183"/>
      <c r="EI964" s="183"/>
      <c r="EJ964" s="183"/>
      <c r="EK964" s="183"/>
      <c r="EL964" s="183"/>
      <c r="EM964" s="183"/>
      <c r="EN964" s="183"/>
      <c r="EO964" s="183"/>
      <c r="EP964" s="183"/>
      <c r="EQ964" s="183"/>
      <c r="ER964" s="183"/>
      <c r="ES964" s="183"/>
      <c r="ET964" s="183"/>
      <c r="EU964" s="183"/>
      <c r="EV964" s="183"/>
      <c r="EW964" s="183"/>
      <c r="EX964" s="183"/>
      <c r="EY964" s="183"/>
      <c r="EZ964" s="183"/>
      <c r="FA964" s="183"/>
      <c r="FB964" s="183"/>
      <c r="FC964" s="183"/>
      <c r="FD964" s="183"/>
      <c r="FE964" s="183"/>
      <c r="FF964" s="183"/>
      <c r="FG964" s="183"/>
      <c r="FH964" s="183"/>
      <c r="FI964" s="183"/>
      <c r="FJ964" s="183"/>
      <c r="FK964" s="183"/>
      <c r="FL964" s="183"/>
      <c r="FM964" s="183"/>
      <c r="FN964" s="183"/>
      <c r="FO964" s="183"/>
      <c r="FP964" s="183"/>
      <c r="FQ964" s="183"/>
      <c r="FR964" s="183"/>
      <c r="FS964" s="183"/>
      <c r="FT964" s="183"/>
      <c r="FU964" s="183"/>
      <c r="FV964" s="183"/>
      <c r="FW964" s="183"/>
      <c r="FX964" s="183"/>
      <c r="FY964" s="183"/>
      <c r="FZ964" s="183"/>
      <c r="GA964" s="183"/>
      <c r="GB964" s="183"/>
      <c r="GC964" s="183"/>
      <c r="GD964" s="183"/>
      <c r="GE964" s="183"/>
      <c r="GF964" s="183"/>
      <c r="GG964" s="183"/>
      <c r="GH964" s="183"/>
      <c r="GI964" s="183"/>
      <c r="GJ964" s="183"/>
      <c r="GK964" s="183"/>
      <c r="GL964" s="183"/>
      <c r="GM964" s="183"/>
      <c r="GN964" s="183"/>
      <c r="GO964" s="183"/>
      <c r="GP964" s="183"/>
      <c r="GQ964" s="183"/>
      <c r="GR964" s="183"/>
      <c r="GS964" s="183"/>
      <c r="GT964" s="183"/>
      <c r="GU964" s="183"/>
      <c r="GV964" s="183"/>
      <c r="GW964" s="183"/>
      <c r="GX964" s="183"/>
      <c r="GY964" s="183"/>
      <c r="GZ964" s="183"/>
      <c r="HA964" s="183"/>
      <c r="HB964" s="183"/>
      <c r="HC964" s="183"/>
      <c r="HD964" s="183"/>
      <c r="HE964" s="183"/>
      <c r="HF964" s="183"/>
      <c r="HG964" s="183"/>
      <c r="HH964" s="183"/>
      <c r="HI964" s="183"/>
      <c r="HJ964" s="183"/>
      <c r="HK964" s="183"/>
      <c r="HL964" s="183"/>
      <c r="HM964" s="183"/>
      <c r="HN964" s="183"/>
      <c r="HO964" s="183"/>
      <c r="HP964" s="183"/>
      <c r="HQ964" s="183"/>
      <c r="HR964" s="183"/>
      <c r="HS964" s="183"/>
      <c r="HT964" s="183"/>
      <c r="HU964" s="183"/>
      <c r="HV964" s="183"/>
      <c r="HW964" s="183"/>
      <c r="HX964" s="183"/>
      <c r="HY964" s="183"/>
      <c r="HZ964" s="183"/>
      <c r="IA964" s="183"/>
      <c r="IB964" s="183"/>
      <c r="IC964" s="183"/>
      <c r="ID964" s="183"/>
      <c r="IE964" s="183"/>
      <c r="IF964" s="183"/>
      <c r="IG964" s="183"/>
      <c r="IH964" s="183"/>
      <c r="II964" s="183"/>
      <c r="IJ964" s="183"/>
      <c r="IK964" s="183"/>
      <c r="IL964" s="183"/>
      <c r="IM964" s="183"/>
      <c r="IN964" s="183"/>
      <c r="IO964" s="183"/>
      <c r="IP964" s="183"/>
      <c r="IQ964" s="183"/>
      <c r="IR964" s="183"/>
      <c r="IS964" s="183"/>
      <c r="IT964" s="183"/>
      <c r="IU964" s="183"/>
      <c r="IV964" s="183"/>
      <c r="IW964" s="183"/>
      <c r="IX964" s="183"/>
      <c r="IY964" s="183"/>
      <c r="IZ964" s="183"/>
      <c r="JA964" s="183"/>
      <c r="JB964" s="183"/>
      <c r="JC964" s="183"/>
      <c r="JD964" s="183"/>
      <c r="JE964" s="183"/>
      <c r="JF964" s="183"/>
      <c r="JG964" s="183"/>
      <c r="JH964" s="183"/>
      <c r="JI964" s="183"/>
      <c r="JJ964" s="183"/>
      <c r="JK964" s="183"/>
      <c r="JL964" s="183"/>
      <c r="JM964" s="183"/>
      <c r="JN964" s="183"/>
      <c r="JO964" s="183"/>
      <c r="JP964" s="183"/>
      <c r="JQ964" s="183"/>
      <c r="JR964" s="183"/>
      <c r="JS964" s="183"/>
      <c r="JT964" s="183"/>
      <c r="JU964" s="183"/>
      <c r="JV964" s="183"/>
      <c r="JW964" s="183"/>
      <c r="JX964" s="183"/>
      <c r="JY964" s="183"/>
      <c r="JZ964" s="183"/>
      <c r="KA964" s="183"/>
      <c r="KB964" s="183"/>
      <c r="KC964" s="183"/>
      <c r="KD964" s="183"/>
      <c r="KE964" s="183"/>
      <c r="KF964" s="183"/>
      <c r="KG964" s="183"/>
      <c r="KH964" s="183"/>
      <c r="KI964" s="183"/>
      <c r="KJ964" s="183"/>
      <c r="KK964" s="183"/>
      <c r="KL964" s="183"/>
      <c r="KM964" s="183"/>
      <c r="KN964" s="183"/>
      <c r="KO964" s="183"/>
      <c r="KP964" s="183"/>
      <c r="KQ964" s="183"/>
      <c r="KR964" s="183"/>
      <c r="KS964" s="183"/>
      <c r="KT964" s="183"/>
    </row>
    <row r="965" spans="1:306">
      <c r="A965" s="663">
        <v>4212</v>
      </c>
      <c r="B965" s="626" t="s">
        <v>429</v>
      </c>
      <c r="C965" s="620"/>
      <c r="D965" s="620"/>
      <c r="E965" s="620"/>
      <c r="F965" s="620"/>
      <c r="G965" s="611">
        <f t="shared" si="41"/>
        <v>0</v>
      </c>
      <c r="H965" s="183"/>
      <c r="K965" s="183"/>
      <c r="L965" s="183"/>
      <c r="M965" s="183"/>
      <c r="N965" s="183"/>
      <c r="O965" s="183"/>
      <c r="P965" s="183"/>
      <c r="Q965" s="183"/>
      <c r="R965" s="183"/>
      <c r="S965" s="183"/>
      <c r="T965" s="183"/>
      <c r="U965" s="183"/>
      <c r="V965" s="183"/>
      <c r="W965" s="183"/>
      <c r="X965" s="183"/>
      <c r="Y965" s="183"/>
      <c r="Z965" s="183"/>
      <c r="AA965" s="183"/>
      <c r="AB965" s="183"/>
      <c r="AC965" s="183"/>
      <c r="AD965" s="183"/>
      <c r="AE965" s="183"/>
      <c r="AF965" s="183"/>
      <c r="AG965" s="183"/>
      <c r="AH965" s="183"/>
      <c r="AI965" s="183"/>
      <c r="AJ965" s="183"/>
      <c r="AK965" s="183"/>
      <c r="AL965" s="183"/>
      <c r="AM965" s="183"/>
      <c r="AN965" s="183"/>
      <c r="AO965" s="183"/>
      <c r="AP965" s="183"/>
      <c r="AQ965" s="183"/>
      <c r="AR965" s="183"/>
      <c r="AS965" s="183"/>
      <c r="AT965" s="183"/>
      <c r="AU965" s="183"/>
      <c r="AV965" s="183"/>
      <c r="AW965" s="183"/>
      <c r="AX965" s="183"/>
      <c r="AY965" s="183"/>
      <c r="AZ965" s="183"/>
      <c r="BA965" s="183"/>
      <c r="BB965" s="183"/>
      <c r="BC965" s="183"/>
      <c r="BD965" s="183"/>
      <c r="BE965" s="183"/>
      <c r="BF965" s="183"/>
      <c r="BG965" s="183"/>
      <c r="BH965" s="183"/>
      <c r="BI965" s="183"/>
      <c r="BJ965" s="183"/>
      <c r="BK965" s="183"/>
      <c r="BL965" s="183"/>
      <c r="BM965" s="183"/>
      <c r="BN965" s="183"/>
      <c r="BO965" s="183"/>
      <c r="BP965" s="183"/>
      <c r="BQ965" s="183"/>
      <c r="BR965" s="183"/>
      <c r="BS965" s="183"/>
      <c r="BT965" s="183"/>
      <c r="BU965" s="183"/>
      <c r="BV965" s="183"/>
      <c r="BW965" s="183"/>
      <c r="BX965" s="183"/>
      <c r="BY965" s="183"/>
      <c r="BZ965" s="183"/>
      <c r="CA965" s="183"/>
      <c r="CB965" s="183"/>
      <c r="CC965" s="183"/>
      <c r="CD965" s="183"/>
      <c r="CE965" s="183"/>
      <c r="CF965" s="183"/>
      <c r="CG965" s="183"/>
      <c r="CH965" s="183"/>
      <c r="CI965" s="183"/>
      <c r="CJ965" s="183"/>
      <c r="CK965" s="183"/>
      <c r="CL965" s="183"/>
      <c r="CM965" s="183"/>
      <c r="CN965" s="183"/>
      <c r="CO965" s="183"/>
      <c r="CP965" s="183"/>
      <c r="CQ965" s="183"/>
      <c r="CR965" s="183"/>
      <c r="CS965" s="183"/>
      <c r="CT965" s="183"/>
      <c r="CU965" s="183"/>
      <c r="CV965" s="183"/>
      <c r="CW965" s="183"/>
      <c r="CX965" s="183"/>
      <c r="CY965" s="183"/>
      <c r="CZ965" s="183"/>
      <c r="DA965" s="183"/>
      <c r="DB965" s="183"/>
      <c r="DC965" s="183"/>
      <c r="DD965" s="183"/>
      <c r="DE965" s="183"/>
      <c r="DF965" s="183"/>
      <c r="DG965" s="183"/>
      <c r="DH965" s="183"/>
      <c r="DI965" s="183"/>
      <c r="DJ965" s="183"/>
      <c r="DK965" s="183"/>
      <c r="DL965" s="183"/>
      <c r="DM965" s="183"/>
      <c r="DN965" s="183"/>
      <c r="DO965" s="183"/>
      <c r="DP965" s="183"/>
      <c r="DQ965" s="183"/>
      <c r="DR965" s="183"/>
      <c r="DS965" s="183"/>
      <c r="DT965" s="183"/>
      <c r="DU965" s="183"/>
      <c r="DV965" s="183"/>
      <c r="DW965" s="183"/>
      <c r="DX965" s="183"/>
      <c r="DY965" s="183"/>
      <c r="DZ965" s="183"/>
      <c r="EA965" s="183"/>
      <c r="EB965" s="183"/>
      <c r="EC965" s="183"/>
      <c r="ED965" s="183"/>
      <c r="EE965" s="183"/>
      <c r="EF965" s="183"/>
      <c r="EG965" s="183"/>
      <c r="EH965" s="183"/>
      <c r="EI965" s="183"/>
      <c r="EJ965" s="183"/>
      <c r="EK965" s="183"/>
      <c r="EL965" s="183"/>
      <c r="EM965" s="183"/>
      <c r="EN965" s="183"/>
      <c r="EO965" s="183"/>
      <c r="EP965" s="183"/>
      <c r="EQ965" s="183"/>
      <c r="ER965" s="183"/>
      <c r="ES965" s="183"/>
      <c r="ET965" s="183"/>
      <c r="EU965" s="183"/>
      <c r="EV965" s="183"/>
      <c r="EW965" s="183"/>
      <c r="EX965" s="183"/>
      <c r="EY965" s="183"/>
      <c r="EZ965" s="183"/>
      <c r="FA965" s="183"/>
      <c r="FB965" s="183"/>
      <c r="FC965" s="183"/>
      <c r="FD965" s="183"/>
      <c r="FE965" s="183"/>
      <c r="FF965" s="183"/>
      <c r="FG965" s="183"/>
      <c r="FH965" s="183"/>
      <c r="FI965" s="183"/>
      <c r="FJ965" s="183"/>
      <c r="FK965" s="183"/>
      <c r="FL965" s="183"/>
      <c r="FM965" s="183"/>
      <c r="FN965" s="183"/>
      <c r="FO965" s="183"/>
      <c r="FP965" s="183"/>
      <c r="FQ965" s="183"/>
      <c r="FR965" s="183"/>
      <c r="FS965" s="183"/>
      <c r="FT965" s="183"/>
      <c r="FU965" s="183"/>
      <c r="FV965" s="183"/>
      <c r="FW965" s="183"/>
      <c r="FX965" s="183"/>
      <c r="FY965" s="183"/>
      <c r="FZ965" s="183"/>
      <c r="GA965" s="183"/>
      <c r="GB965" s="183"/>
      <c r="GC965" s="183"/>
      <c r="GD965" s="183"/>
      <c r="GE965" s="183"/>
      <c r="GF965" s="183"/>
      <c r="GG965" s="183"/>
      <c r="GH965" s="183"/>
      <c r="GI965" s="183"/>
      <c r="GJ965" s="183"/>
      <c r="GK965" s="183"/>
      <c r="GL965" s="183"/>
      <c r="GM965" s="183"/>
      <c r="GN965" s="183"/>
      <c r="GO965" s="183"/>
      <c r="GP965" s="183"/>
      <c r="GQ965" s="183"/>
      <c r="GR965" s="183"/>
      <c r="GS965" s="183"/>
      <c r="GT965" s="183"/>
      <c r="GU965" s="183"/>
      <c r="GV965" s="183"/>
      <c r="GW965" s="183"/>
      <c r="GX965" s="183"/>
      <c r="GY965" s="183"/>
      <c r="GZ965" s="183"/>
      <c r="HA965" s="183"/>
      <c r="HB965" s="183"/>
      <c r="HC965" s="183"/>
      <c r="HD965" s="183"/>
      <c r="HE965" s="183"/>
      <c r="HF965" s="183"/>
      <c r="HG965" s="183"/>
      <c r="HH965" s="183"/>
      <c r="HI965" s="183"/>
      <c r="HJ965" s="183"/>
      <c r="HK965" s="183"/>
      <c r="HL965" s="183"/>
      <c r="HM965" s="183"/>
      <c r="HN965" s="183"/>
      <c r="HO965" s="183"/>
      <c r="HP965" s="183"/>
      <c r="HQ965" s="183"/>
      <c r="HR965" s="183"/>
      <c r="HS965" s="183"/>
      <c r="HT965" s="183"/>
      <c r="HU965" s="183"/>
      <c r="HV965" s="183"/>
      <c r="HW965" s="183"/>
      <c r="HX965" s="183"/>
      <c r="HY965" s="183"/>
      <c r="HZ965" s="183"/>
      <c r="IA965" s="183"/>
      <c r="IB965" s="183"/>
      <c r="IC965" s="183"/>
      <c r="ID965" s="183"/>
      <c r="IE965" s="183"/>
      <c r="IF965" s="183"/>
      <c r="IG965" s="183"/>
      <c r="IH965" s="183"/>
      <c r="II965" s="183"/>
      <c r="IJ965" s="183"/>
      <c r="IK965" s="183"/>
      <c r="IL965" s="183"/>
      <c r="IM965" s="183"/>
      <c r="IN965" s="183"/>
      <c r="IO965" s="183"/>
      <c r="IP965" s="183"/>
      <c r="IQ965" s="183"/>
      <c r="IR965" s="183"/>
      <c r="IS965" s="183"/>
      <c r="IT965" s="183"/>
      <c r="IU965" s="183"/>
      <c r="IV965" s="183"/>
      <c r="IW965" s="183"/>
      <c r="IX965" s="183"/>
      <c r="IY965" s="183"/>
      <c r="IZ965" s="183"/>
      <c r="JA965" s="183"/>
      <c r="JB965" s="183"/>
      <c r="JC965" s="183"/>
      <c r="JD965" s="183"/>
      <c r="JE965" s="183"/>
      <c r="JF965" s="183"/>
      <c r="JG965" s="183"/>
      <c r="JH965" s="183"/>
      <c r="JI965" s="183"/>
      <c r="JJ965" s="183"/>
      <c r="JK965" s="183"/>
      <c r="JL965" s="183"/>
      <c r="JM965" s="183"/>
      <c r="JN965" s="183"/>
      <c r="JO965" s="183"/>
      <c r="JP965" s="183"/>
      <c r="JQ965" s="183"/>
      <c r="JR965" s="183"/>
      <c r="JS965" s="183"/>
      <c r="JT965" s="183"/>
      <c r="JU965" s="183"/>
      <c r="JV965" s="183"/>
      <c r="JW965" s="183"/>
      <c r="JX965" s="183"/>
      <c r="JY965" s="183"/>
      <c r="JZ965" s="183"/>
      <c r="KA965" s="183"/>
      <c r="KB965" s="183"/>
      <c r="KC965" s="183"/>
      <c r="KD965" s="183"/>
      <c r="KE965" s="183"/>
      <c r="KF965" s="183"/>
      <c r="KG965" s="183"/>
      <c r="KH965" s="183"/>
      <c r="KI965" s="183"/>
      <c r="KJ965" s="183"/>
      <c r="KK965" s="183"/>
      <c r="KL965" s="183"/>
      <c r="KM965" s="183"/>
      <c r="KN965" s="183"/>
      <c r="KO965" s="183"/>
      <c r="KP965" s="183"/>
      <c r="KQ965" s="183"/>
      <c r="KR965" s="183"/>
      <c r="KS965" s="183"/>
      <c r="KT965" s="183"/>
    </row>
    <row r="966" spans="1:306">
      <c r="A966" s="663">
        <v>4213</v>
      </c>
      <c r="B966" s="626" t="s">
        <v>430</v>
      </c>
      <c r="C966" s="620"/>
      <c r="D966" s="620"/>
      <c r="E966" s="620"/>
      <c r="F966" s="620"/>
      <c r="G966" s="611">
        <f t="shared" si="41"/>
        <v>0</v>
      </c>
      <c r="H966" s="183"/>
      <c r="K966" s="183"/>
      <c r="L966" s="183"/>
      <c r="M966" s="183"/>
      <c r="N966" s="183"/>
      <c r="O966" s="183"/>
      <c r="P966" s="183"/>
      <c r="Q966" s="183"/>
      <c r="R966" s="183"/>
      <c r="S966" s="183"/>
      <c r="T966" s="183"/>
      <c r="U966" s="183"/>
      <c r="V966" s="183"/>
      <c r="W966" s="183"/>
      <c r="X966" s="183"/>
      <c r="Y966" s="183"/>
      <c r="Z966" s="183"/>
      <c r="AA966" s="183"/>
      <c r="AB966" s="183"/>
      <c r="AC966" s="183"/>
      <c r="AD966" s="183"/>
      <c r="AE966" s="183"/>
      <c r="AF966" s="183"/>
      <c r="AG966" s="183"/>
      <c r="AH966" s="183"/>
      <c r="AI966" s="183"/>
      <c r="AJ966" s="183"/>
      <c r="AK966" s="183"/>
      <c r="AL966" s="183"/>
      <c r="AM966" s="183"/>
      <c r="AN966" s="183"/>
      <c r="AO966" s="183"/>
      <c r="AP966" s="183"/>
      <c r="AQ966" s="183"/>
      <c r="AR966" s="183"/>
      <c r="AS966" s="183"/>
      <c r="AT966" s="183"/>
      <c r="AU966" s="183"/>
      <c r="AV966" s="183"/>
      <c r="AW966" s="183"/>
      <c r="AX966" s="183"/>
      <c r="AY966" s="183"/>
      <c r="AZ966" s="183"/>
      <c r="BA966" s="183"/>
      <c r="BB966" s="183"/>
      <c r="BC966" s="183"/>
      <c r="BD966" s="183"/>
      <c r="BE966" s="183"/>
      <c r="BF966" s="183"/>
      <c r="BG966" s="183"/>
      <c r="BH966" s="183"/>
      <c r="BI966" s="183"/>
      <c r="BJ966" s="183"/>
      <c r="BK966" s="183"/>
      <c r="BL966" s="183"/>
      <c r="BM966" s="183"/>
      <c r="BN966" s="183"/>
      <c r="BO966" s="183"/>
      <c r="BP966" s="183"/>
      <c r="BQ966" s="183"/>
      <c r="BR966" s="183"/>
      <c r="BS966" s="183"/>
      <c r="BT966" s="183"/>
      <c r="BU966" s="183"/>
      <c r="BV966" s="183"/>
      <c r="BW966" s="183"/>
      <c r="BX966" s="183"/>
      <c r="BY966" s="183"/>
      <c r="BZ966" s="183"/>
      <c r="CA966" s="183"/>
      <c r="CB966" s="183"/>
      <c r="CC966" s="183"/>
      <c r="CD966" s="183"/>
      <c r="CE966" s="183"/>
      <c r="CF966" s="183"/>
      <c r="CG966" s="183"/>
      <c r="CH966" s="183"/>
      <c r="CI966" s="183"/>
      <c r="CJ966" s="183"/>
      <c r="CK966" s="183"/>
      <c r="CL966" s="183"/>
      <c r="CM966" s="183"/>
      <c r="CN966" s="183"/>
      <c r="CO966" s="183"/>
      <c r="CP966" s="183"/>
      <c r="CQ966" s="183"/>
      <c r="CR966" s="183"/>
      <c r="CS966" s="183"/>
      <c r="CT966" s="183"/>
      <c r="CU966" s="183"/>
      <c r="CV966" s="183"/>
      <c r="CW966" s="183"/>
      <c r="CX966" s="183"/>
      <c r="CY966" s="183"/>
      <c r="CZ966" s="183"/>
      <c r="DA966" s="183"/>
      <c r="DB966" s="183"/>
      <c r="DC966" s="183"/>
      <c r="DD966" s="183"/>
      <c r="DE966" s="183"/>
      <c r="DF966" s="183"/>
      <c r="DG966" s="183"/>
      <c r="DH966" s="183"/>
      <c r="DI966" s="183"/>
      <c r="DJ966" s="183"/>
      <c r="DK966" s="183"/>
      <c r="DL966" s="183"/>
      <c r="DM966" s="183"/>
      <c r="DN966" s="183"/>
      <c r="DO966" s="183"/>
      <c r="DP966" s="183"/>
      <c r="DQ966" s="183"/>
      <c r="DR966" s="183"/>
      <c r="DS966" s="183"/>
      <c r="DT966" s="183"/>
      <c r="DU966" s="183"/>
      <c r="DV966" s="183"/>
      <c r="DW966" s="183"/>
      <c r="DX966" s="183"/>
      <c r="DY966" s="183"/>
      <c r="DZ966" s="183"/>
      <c r="EA966" s="183"/>
      <c r="EB966" s="183"/>
      <c r="EC966" s="183"/>
      <c r="ED966" s="183"/>
      <c r="EE966" s="183"/>
      <c r="EF966" s="183"/>
      <c r="EG966" s="183"/>
      <c r="EH966" s="183"/>
      <c r="EI966" s="183"/>
      <c r="EJ966" s="183"/>
      <c r="EK966" s="183"/>
      <c r="EL966" s="183"/>
      <c r="EM966" s="183"/>
      <c r="EN966" s="183"/>
      <c r="EO966" s="183"/>
      <c r="EP966" s="183"/>
      <c r="EQ966" s="183"/>
      <c r="ER966" s="183"/>
      <c r="ES966" s="183"/>
      <c r="ET966" s="183"/>
      <c r="EU966" s="183"/>
      <c r="EV966" s="183"/>
      <c r="EW966" s="183"/>
      <c r="EX966" s="183"/>
      <c r="EY966" s="183"/>
      <c r="EZ966" s="183"/>
      <c r="FA966" s="183"/>
      <c r="FB966" s="183"/>
      <c r="FC966" s="183"/>
      <c r="FD966" s="183"/>
      <c r="FE966" s="183"/>
      <c r="FF966" s="183"/>
      <c r="FG966" s="183"/>
      <c r="FH966" s="183"/>
      <c r="FI966" s="183"/>
      <c r="FJ966" s="183"/>
      <c r="FK966" s="183"/>
      <c r="FL966" s="183"/>
      <c r="FM966" s="183"/>
      <c r="FN966" s="183"/>
      <c r="FO966" s="183"/>
      <c r="FP966" s="183"/>
      <c r="FQ966" s="183"/>
      <c r="FR966" s="183"/>
      <c r="FS966" s="183"/>
      <c r="FT966" s="183"/>
      <c r="FU966" s="183"/>
      <c r="FV966" s="183"/>
      <c r="FW966" s="183"/>
      <c r="FX966" s="183"/>
      <c r="FY966" s="183"/>
      <c r="FZ966" s="183"/>
      <c r="GA966" s="183"/>
      <c r="GB966" s="183"/>
      <c r="GC966" s="183"/>
      <c r="GD966" s="183"/>
      <c r="GE966" s="183"/>
      <c r="GF966" s="183"/>
      <c r="GG966" s="183"/>
      <c r="GH966" s="183"/>
      <c r="GI966" s="183"/>
      <c r="GJ966" s="183"/>
      <c r="GK966" s="183"/>
      <c r="GL966" s="183"/>
      <c r="GM966" s="183"/>
      <c r="GN966" s="183"/>
      <c r="GO966" s="183"/>
      <c r="GP966" s="183"/>
      <c r="GQ966" s="183"/>
      <c r="GR966" s="183"/>
      <c r="GS966" s="183"/>
      <c r="GT966" s="183"/>
      <c r="GU966" s="183"/>
      <c r="GV966" s="183"/>
      <c r="GW966" s="183"/>
      <c r="GX966" s="183"/>
      <c r="GY966" s="183"/>
      <c r="GZ966" s="183"/>
      <c r="HA966" s="183"/>
      <c r="HB966" s="183"/>
      <c r="HC966" s="183"/>
      <c r="HD966" s="183"/>
      <c r="HE966" s="183"/>
      <c r="HF966" s="183"/>
      <c r="HG966" s="183"/>
      <c r="HH966" s="183"/>
      <c r="HI966" s="183"/>
      <c r="HJ966" s="183"/>
      <c r="HK966" s="183"/>
      <c r="HL966" s="183"/>
      <c r="HM966" s="183"/>
      <c r="HN966" s="183"/>
      <c r="HO966" s="183"/>
      <c r="HP966" s="183"/>
      <c r="HQ966" s="183"/>
      <c r="HR966" s="183"/>
      <c r="HS966" s="183"/>
      <c r="HT966" s="183"/>
      <c r="HU966" s="183"/>
      <c r="HV966" s="183"/>
      <c r="HW966" s="183"/>
      <c r="HX966" s="183"/>
      <c r="HY966" s="183"/>
      <c r="HZ966" s="183"/>
      <c r="IA966" s="183"/>
      <c r="IB966" s="183"/>
      <c r="IC966" s="183"/>
      <c r="ID966" s="183"/>
      <c r="IE966" s="183"/>
      <c r="IF966" s="183"/>
      <c r="IG966" s="183"/>
      <c r="IH966" s="183"/>
      <c r="II966" s="183"/>
      <c r="IJ966" s="183"/>
      <c r="IK966" s="183"/>
      <c r="IL966" s="183"/>
      <c r="IM966" s="183"/>
      <c r="IN966" s="183"/>
      <c r="IO966" s="183"/>
      <c r="IP966" s="183"/>
      <c r="IQ966" s="183"/>
      <c r="IR966" s="183"/>
      <c r="IS966" s="183"/>
      <c r="IT966" s="183"/>
      <c r="IU966" s="183"/>
      <c r="IV966" s="183"/>
      <c r="IW966" s="183"/>
      <c r="IX966" s="183"/>
      <c r="IY966" s="183"/>
      <c r="IZ966" s="183"/>
      <c r="JA966" s="183"/>
      <c r="JB966" s="183"/>
      <c r="JC966" s="183"/>
      <c r="JD966" s="183"/>
      <c r="JE966" s="183"/>
      <c r="JF966" s="183"/>
      <c r="JG966" s="183"/>
      <c r="JH966" s="183"/>
      <c r="JI966" s="183"/>
      <c r="JJ966" s="183"/>
      <c r="JK966" s="183"/>
      <c r="JL966" s="183"/>
      <c r="JM966" s="183"/>
      <c r="JN966" s="183"/>
      <c r="JO966" s="183"/>
      <c r="JP966" s="183"/>
      <c r="JQ966" s="183"/>
      <c r="JR966" s="183"/>
      <c r="JS966" s="183"/>
      <c r="JT966" s="183"/>
      <c r="JU966" s="183"/>
      <c r="JV966" s="183"/>
      <c r="JW966" s="183"/>
      <c r="JX966" s="183"/>
      <c r="JY966" s="183"/>
      <c r="JZ966" s="183"/>
      <c r="KA966" s="183"/>
      <c r="KB966" s="183"/>
      <c r="KC966" s="183"/>
      <c r="KD966" s="183"/>
      <c r="KE966" s="183"/>
      <c r="KF966" s="183"/>
      <c r="KG966" s="183"/>
      <c r="KH966" s="183"/>
      <c r="KI966" s="183"/>
      <c r="KJ966" s="183"/>
      <c r="KK966" s="183"/>
      <c r="KL966" s="183"/>
      <c r="KM966" s="183"/>
      <c r="KN966" s="183"/>
      <c r="KO966" s="183"/>
      <c r="KP966" s="183"/>
      <c r="KQ966" s="183"/>
      <c r="KR966" s="183"/>
      <c r="KS966" s="183"/>
      <c r="KT966" s="183"/>
    </row>
    <row r="967" spans="1:306">
      <c r="A967" s="663">
        <v>4214</v>
      </c>
      <c r="B967" s="626" t="s">
        <v>431</v>
      </c>
      <c r="C967" s="620"/>
      <c r="D967" s="620"/>
      <c r="E967" s="620"/>
      <c r="F967" s="620"/>
      <c r="G967" s="611">
        <f t="shared" si="41"/>
        <v>0</v>
      </c>
      <c r="H967" s="183"/>
      <c r="K967" s="183"/>
      <c r="L967" s="183"/>
      <c r="M967" s="183"/>
      <c r="N967" s="183"/>
      <c r="O967" s="183"/>
      <c r="P967" s="183"/>
      <c r="Q967" s="183"/>
      <c r="R967" s="183"/>
      <c r="S967" s="183"/>
      <c r="T967" s="183"/>
      <c r="U967" s="183"/>
      <c r="V967" s="183"/>
      <c r="W967" s="183"/>
      <c r="X967" s="183"/>
      <c r="Y967" s="183"/>
      <c r="Z967" s="183"/>
      <c r="AA967" s="183"/>
      <c r="AB967" s="183"/>
      <c r="AC967" s="183"/>
      <c r="AD967" s="183"/>
      <c r="AE967" s="183"/>
      <c r="AF967" s="183"/>
      <c r="AG967" s="183"/>
      <c r="AH967" s="183"/>
      <c r="AI967" s="183"/>
      <c r="AJ967" s="183"/>
      <c r="AK967" s="183"/>
      <c r="AL967" s="183"/>
      <c r="AM967" s="183"/>
      <c r="AN967" s="183"/>
      <c r="AO967" s="183"/>
      <c r="AP967" s="183"/>
      <c r="AQ967" s="183"/>
      <c r="AR967" s="183"/>
      <c r="AS967" s="183"/>
      <c r="AT967" s="183"/>
      <c r="AU967" s="183"/>
      <c r="AV967" s="183"/>
      <c r="AW967" s="183"/>
      <c r="AX967" s="183"/>
      <c r="AY967" s="183"/>
      <c r="AZ967" s="183"/>
      <c r="BA967" s="183"/>
      <c r="BB967" s="183"/>
      <c r="BC967" s="183"/>
      <c r="BD967" s="183"/>
      <c r="BE967" s="183"/>
      <c r="BF967" s="183"/>
      <c r="BG967" s="183"/>
      <c r="BH967" s="183"/>
      <c r="BI967" s="183"/>
      <c r="BJ967" s="183"/>
      <c r="BK967" s="183"/>
      <c r="BL967" s="183"/>
      <c r="BM967" s="183"/>
      <c r="BN967" s="183"/>
      <c r="BO967" s="183"/>
      <c r="BP967" s="183"/>
      <c r="BQ967" s="183"/>
      <c r="BR967" s="183"/>
      <c r="BS967" s="183"/>
      <c r="BT967" s="183"/>
      <c r="BU967" s="183"/>
      <c r="BV967" s="183"/>
      <c r="BW967" s="183"/>
      <c r="BX967" s="183"/>
      <c r="BY967" s="183"/>
      <c r="BZ967" s="183"/>
      <c r="CA967" s="183"/>
      <c r="CB967" s="183"/>
      <c r="CC967" s="183"/>
      <c r="CD967" s="183"/>
      <c r="CE967" s="183"/>
      <c r="CF967" s="183"/>
      <c r="CG967" s="183"/>
      <c r="CH967" s="183"/>
      <c r="CI967" s="183"/>
      <c r="CJ967" s="183"/>
      <c r="CK967" s="183"/>
      <c r="CL967" s="183"/>
      <c r="CM967" s="183"/>
      <c r="CN967" s="183"/>
      <c r="CO967" s="183"/>
      <c r="CP967" s="183"/>
      <c r="CQ967" s="183"/>
      <c r="CR967" s="183"/>
      <c r="CS967" s="183"/>
      <c r="CT967" s="183"/>
      <c r="CU967" s="183"/>
      <c r="CV967" s="183"/>
      <c r="CW967" s="183"/>
      <c r="CX967" s="183"/>
      <c r="CY967" s="183"/>
      <c r="CZ967" s="183"/>
      <c r="DA967" s="183"/>
      <c r="DB967" s="183"/>
      <c r="DC967" s="183"/>
      <c r="DD967" s="183"/>
      <c r="DE967" s="183"/>
      <c r="DF967" s="183"/>
      <c r="DG967" s="183"/>
      <c r="DH967" s="183"/>
      <c r="DI967" s="183"/>
      <c r="DJ967" s="183"/>
      <c r="DK967" s="183"/>
      <c r="DL967" s="183"/>
      <c r="DM967" s="183"/>
      <c r="DN967" s="183"/>
      <c r="DO967" s="183"/>
      <c r="DP967" s="183"/>
      <c r="DQ967" s="183"/>
      <c r="DR967" s="183"/>
      <c r="DS967" s="183"/>
      <c r="DT967" s="183"/>
      <c r="DU967" s="183"/>
      <c r="DV967" s="183"/>
      <c r="DW967" s="183"/>
      <c r="DX967" s="183"/>
      <c r="DY967" s="183"/>
      <c r="DZ967" s="183"/>
      <c r="EA967" s="183"/>
      <c r="EB967" s="183"/>
      <c r="EC967" s="183"/>
      <c r="ED967" s="183"/>
      <c r="EE967" s="183"/>
      <c r="EF967" s="183"/>
      <c r="EG967" s="183"/>
      <c r="EH967" s="183"/>
      <c r="EI967" s="183"/>
      <c r="EJ967" s="183"/>
      <c r="EK967" s="183"/>
      <c r="EL967" s="183"/>
      <c r="EM967" s="183"/>
      <c r="EN967" s="183"/>
      <c r="EO967" s="183"/>
      <c r="EP967" s="183"/>
      <c r="EQ967" s="183"/>
      <c r="ER967" s="183"/>
      <c r="ES967" s="183"/>
      <c r="ET967" s="183"/>
      <c r="EU967" s="183"/>
      <c r="EV967" s="183"/>
      <c r="EW967" s="183"/>
      <c r="EX967" s="183"/>
      <c r="EY967" s="183"/>
      <c r="EZ967" s="183"/>
      <c r="FA967" s="183"/>
      <c r="FB967" s="183"/>
      <c r="FC967" s="183"/>
      <c r="FD967" s="183"/>
      <c r="FE967" s="183"/>
      <c r="FF967" s="183"/>
      <c r="FG967" s="183"/>
      <c r="FH967" s="183"/>
      <c r="FI967" s="183"/>
      <c r="FJ967" s="183"/>
      <c r="FK967" s="183"/>
      <c r="FL967" s="183"/>
      <c r="FM967" s="183"/>
      <c r="FN967" s="183"/>
      <c r="FO967" s="183"/>
      <c r="FP967" s="183"/>
      <c r="FQ967" s="183"/>
      <c r="FR967" s="183"/>
      <c r="FS967" s="183"/>
      <c r="FT967" s="183"/>
      <c r="FU967" s="183"/>
      <c r="FV967" s="183"/>
      <c r="FW967" s="183"/>
      <c r="FX967" s="183"/>
      <c r="FY967" s="183"/>
      <c r="FZ967" s="183"/>
      <c r="GA967" s="183"/>
      <c r="GB967" s="183"/>
      <c r="GC967" s="183"/>
      <c r="GD967" s="183"/>
      <c r="GE967" s="183"/>
      <c r="GF967" s="183"/>
      <c r="GG967" s="183"/>
      <c r="GH967" s="183"/>
      <c r="GI967" s="183"/>
      <c r="GJ967" s="183"/>
      <c r="GK967" s="183"/>
      <c r="GL967" s="183"/>
      <c r="GM967" s="183"/>
      <c r="GN967" s="183"/>
      <c r="GO967" s="183"/>
      <c r="GP967" s="183"/>
      <c r="GQ967" s="183"/>
      <c r="GR967" s="183"/>
      <c r="GS967" s="183"/>
      <c r="GT967" s="183"/>
      <c r="GU967" s="183"/>
      <c r="GV967" s="183"/>
      <c r="GW967" s="183"/>
      <c r="GX967" s="183"/>
      <c r="GY967" s="183"/>
      <c r="GZ967" s="183"/>
      <c r="HA967" s="183"/>
      <c r="HB967" s="183"/>
      <c r="HC967" s="183"/>
      <c r="HD967" s="183"/>
      <c r="HE967" s="183"/>
      <c r="HF967" s="183"/>
      <c r="HG967" s="183"/>
      <c r="HH967" s="183"/>
      <c r="HI967" s="183"/>
      <c r="HJ967" s="183"/>
      <c r="HK967" s="183"/>
      <c r="HL967" s="183"/>
      <c r="HM967" s="183"/>
      <c r="HN967" s="183"/>
      <c r="HO967" s="183"/>
      <c r="HP967" s="183"/>
      <c r="HQ967" s="183"/>
      <c r="HR967" s="183"/>
      <c r="HS967" s="183"/>
      <c r="HT967" s="183"/>
      <c r="HU967" s="183"/>
      <c r="HV967" s="183"/>
      <c r="HW967" s="183"/>
      <c r="HX967" s="183"/>
      <c r="HY967" s="183"/>
      <c r="HZ967" s="183"/>
      <c r="IA967" s="183"/>
      <c r="IB967" s="183"/>
      <c r="IC967" s="183"/>
      <c r="ID967" s="183"/>
      <c r="IE967" s="183"/>
      <c r="IF967" s="183"/>
      <c r="IG967" s="183"/>
      <c r="IH967" s="183"/>
      <c r="II967" s="183"/>
      <c r="IJ967" s="183"/>
      <c r="IK967" s="183"/>
      <c r="IL967" s="183"/>
      <c r="IM967" s="183"/>
      <c r="IN967" s="183"/>
      <c r="IO967" s="183"/>
      <c r="IP967" s="183"/>
      <c r="IQ967" s="183"/>
      <c r="IR967" s="183"/>
      <c r="IS967" s="183"/>
      <c r="IT967" s="183"/>
      <c r="IU967" s="183"/>
      <c r="IV967" s="183"/>
      <c r="IW967" s="183"/>
      <c r="IX967" s="183"/>
      <c r="IY967" s="183"/>
      <c r="IZ967" s="183"/>
      <c r="JA967" s="183"/>
      <c r="JB967" s="183"/>
      <c r="JC967" s="183"/>
      <c r="JD967" s="183"/>
      <c r="JE967" s="183"/>
      <c r="JF967" s="183"/>
      <c r="JG967" s="183"/>
      <c r="JH967" s="183"/>
      <c r="JI967" s="183"/>
      <c r="JJ967" s="183"/>
      <c r="JK967" s="183"/>
      <c r="JL967" s="183"/>
      <c r="JM967" s="183"/>
      <c r="JN967" s="183"/>
      <c r="JO967" s="183"/>
      <c r="JP967" s="183"/>
      <c r="JQ967" s="183"/>
      <c r="JR967" s="183"/>
      <c r="JS967" s="183"/>
      <c r="JT967" s="183"/>
      <c r="JU967" s="183"/>
      <c r="JV967" s="183"/>
      <c r="JW967" s="183"/>
      <c r="JX967" s="183"/>
      <c r="JY967" s="183"/>
      <c r="JZ967" s="183"/>
      <c r="KA967" s="183"/>
      <c r="KB967" s="183"/>
      <c r="KC967" s="183"/>
      <c r="KD967" s="183"/>
      <c r="KE967" s="183"/>
      <c r="KF967" s="183"/>
      <c r="KG967" s="183"/>
      <c r="KH967" s="183"/>
      <c r="KI967" s="183"/>
      <c r="KJ967" s="183"/>
      <c r="KK967" s="183"/>
      <c r="KL967" s="183"/>
      <c r="KM967" s="183"/>
      <c r="KN967" s="183"/>
      <c r="KO967" s="183"/>
      <c r="KP967" s="183"/>
      <c r="KQ967" s="183"/>
      <c r="KR967" s="183"/>
      <c r="KS967" s="183"/>
      <c r="KT967" s="183"/>
    </row>
    <row r="968" spans="1:306">
      <c r="A968" s="663">
        <v>4217</v>
      </c>
      <c r="B968" s="626" t="s">
        <v>432</v>
      </c>
      <c r="C968" s="620"/>
      <c r="D968" s="620"/>
      <c r="E968" s="620"/>
      <c r="F968" s="620"/>
      <c r="G968" s="611">
        <f t="shared" si="41"/>
        <v>0</v>
      </c>
      <c r="H968" s="183"/>
      <c r="K968" s="183"/>
      <c r="L968" s="183"/>
      <c r="M968" s="183"/>
      <c r="N968" s="183"/>
      <c r="O968" s="183"/>
      <c r="P968" s="183"/>
      <c r="Q968" s="183"/>
      <c r="R968" s="183"/>
      <c r="S968" s="183"/>
      <c r="T968" s="183"/>
      <c r="U968" s="183"/>
      <c r="V968" s="183"/>
      <c r="W968" s="183"/>
      <c r="X968" s="183"/>
      <c r="Y968" s="183"/>
      <c r="Z968" s="183"/>
      <c r="AA968" s="183"/>
      <c r="AB968" s="183"/>
      <c r="AC968" s="183"/>
      <c r="AD968" s="183"/>
      <c r="AE968" s="183"/>
      <c r="AF968" s="183"/>
      <c r="AG968" s="183"/>
      <c r="AH968" s="183"/>
      <c r="AI968" s="183"/>
      <c r="AJ968" s="183"/>
      <c r="AK968" s="183"/>
      <c r="AL968" s="183"/>
      <c r="AM968" s="183"/>
      <c r="AN968" s="183"/>
      <c r="AO968" s="183"/>
      <c r="AP968" s="183"/>
      <c r="AQ968" s="183"/>
      <c r="AR968" s="183"/>
      <c r="AS968" s="183"/>
      <c r="AT968" s="183"/>
      <c r="AU968" s="183"/>
      <c r="AV968" s="183"/>
      <c r="AW968" s="183"/>
      <c r="AX968" s="183"/>
      <c r="AY968" s="183"/>
      <c r="AZ968" s="183"/>
      <c r="BA968" s="183"/>
      <c r="BB968" s="183"/>
      <c r="BC968" s="183"/>
      <c r="BD968" s="183"/>
      <c r="BE968" s="183"/>
      <c r="BF968" s="183"/>
      <c r="BG968" s="183"/>
      <c r="BH968" s="183"/>
      <c r="BI968" s="183"/>
      <c r="BJ968" s="183"/>
      <c r="BK968" s="183"/>
      <c r="BL968" s="183"/>
      <c r="BM968" s="183"/>
      <c r="BN968" s="183"/>
      <c r="BO968" s="183"/>
      <c r="BP968" s="183"/>
      <c r="BQ968" s="183"/>
      <c r="BR968" s="183"/>
      <c r="BS968" s="183"/>
      <c r="BT968" s="183"/>
      <c r="BU968" s="183"/>
      <c r="BV968" s="183"/>
      <c r="BW968" s="183"/>
      <c r="BX968" s="183"/>
      <c r="BY968" s="183"/>
      <c r="BZ968" s="183"/>
      <c r="CA968" s="183"/>
      <c r="CB968" s="183"/>
      <c r="CC968" s="183"/>
      <c r="CD968" s="183"/>
      <c r="CE968" s="183"/>
      <c r="CF968" s="183"/>
      <c r="CG968" s="183"/>
      <c r="CH968" s="183"/>
      <c r="CI968" s="183"/>
      <c r="CJ968" s="183"/>
      <c r="CK968" s="183"/>
      <c r="CL968" s="183"/>
      <c r="CM968" s="183"/>
      <c r="CN968" s="183"/>
      <c r="CO968" s="183"/>
      <c r="CP968" s="183"/>
      <c r="CQ968" s="183"/>
      <c r="CR968" s="183"/>
      <c r="CS968" s="183"/>
      <c r="CT968" s="183"/>
      <c r="CU968" s="183"/>
      <c r="CV968" s="183"/>
      <c r="CW968" s="183"/>
      <c r="CX968" s="183"/>
      <c r="CY968" s="183"/>
      <c r="CZ968" s="183"/>
      <c r="DA968" s="183"/>
      <c r="DB968" s="183"/>
      <c r="DC968" s="183"/>
      <c r="DD968" s="183"/>
      <c r="DE968" s="183"/>
      <c r="DF968" s="183"/>
      <c r="DG968" s="183"/>
      <c r="DH968" s="183"/>
      <c r="DI968" s="183"/>
      <c r="DJ968" s="183"/>
      <c r="DK968" s="183"/>
      <c r="DL968" s="183"/>
      <c r="DM968" s="183"/>
      <c r="DN968" s="183"/>
      <c r="DO968" s="183"/>
      <c r="DP968" s="183"/>
      <c r="DQ968" s="183"/>
      <c r="DR968" s="183"/>
      <c r="DS968" s="183"/>
      <c r="DT968" s="183"/>
      <c r="DU968" s="183"/>
      <c r="DV968" s="183"/>
      <c r="DW968" s="183"/>
      <c r="DX968" s="183"/>
      <c r="DY968" s="183"/>
      <c r="DZ968" s="183"/>
      <c r="EA968" s="183"/>
      <c r="EB968" s="183"/>
      <c r="EC968" s="183"/>
      <c r="ED968" s="183"/>
      <c r="EE968" s="183"/>
      <c r="EF968" s="183"/>
      <c r="EG968" s="183"/>
      <c r="EH968" s="183"/>
      <c r="EI968" s="183"/>
      <c r="EJ968" s="183"/>
      <c r="EK968" s="183"/>
      <c r="EL968" s="183"/>
      <c r="EM968" s="183"/>
      <c r="EN968" s="183"/>
      <c r="EO968" s="183"/>
      <c r="EP968" s="183"/>
      <c r="EQ968" s="183"/>
      <c r="ER968" s="183"/>
      <c r="ES968" s="183"/>
      <c r="ET968" s="183"/>
      <c r="EU968" s="183"/>
      <c r="EV968" s="183"/>
      <c r="EW968" s="183"/>
      <c r="EX968" s="183"/>
      <c r="EY968" s="183"/>
      <c r="EZ968" s="183"/>
      <c r="FA968" s="183"/>
      <c r="FB968" s="183"/>
      <c r="FC968" s="183"/>
      <c r="FD968" s="183"/>
      <c r="FE968" s="183"/>
      <c r="FF968" s="183"/>
      <c r="FG968" s="183"/>
      <c r="FH968" s="183"/>
      <c r="FI968" s="183"/>
      <c r="FJ968" s="183"/>
      <c r="FK968" s="183"/>
      <c r="FL968" s="183"/>
      <c r="FM968" s="183"/>
      <c r="FN968" s="183"/>
      <c r="FO968" s="183"/>
      <c r="FP968" s="183"/>
      <c r="FQ968" s="183"/>
      <c r="FR968" s="183"/>
      <c r="FS968" s="183"/>
      <c r="FT968" s="183"/>
      <c r="FU968" s="183"/>
      <c r="FV968" s="183"/>
      <c r="FW968" s="183"/>
      <c r="FX968" s="183"/>
      <c r="FY968" s="183"/>
      <c r="FZ968" s="183"/>
      <c r="GA968" s="183"/>
      <c r="GB968" s="183"/>
      <c r="GC968" s="183"/>
      <c r="GD968" s="183"/>
      <c r="GE968" s="183"/>
      <c r="GF968" s="183"/>
      <c r="GG968" s="183"/>
      <c r="GH968" s="183"/>
      <c r="GI968" s="183"/>
      <c r="GJ968" s="183"/>
      <c r="GK968" s="183"/>
      <c r="GL968" s="183"/>
      <c r="GM968" s="183"/>
      <c r="GN968" s="183"/>
      <c r="GO968" s="183"/>
      <c r="GP968" s="183"/>
      <c r="GQ968" s="183"/>
      <c r="GR968" s="183"/>
      <c r="GS968" s="183"/>
      <c r="GT968" s="183"/>
      <c r="GU968" s="183"/>
      <c r="GV968" s="183"/>
      <c r="GW968" s="183"/>
      <c r="GX968" s="183"/>
      <c r="GY968" s="183"/>
      <c r="GZ968" s="183"/>
      <c r="HA968" s="183"/>
      <c r="HB968" s="183"/>
      <c r="HC968" s="183"/>
      <c r="HD968" s="183"/>
      <c r="HE968" s="183"/>
      <c r="HF968" s="183"/>
      <c r="HG968" s="183"/>
      <c r="HH968" s="183"/>
      <c r="HI968" s="183"/>
      <c r="HJ968" s="183"/>
      <c r="HK968" s="183"/>
      <c r="HL968" s="183"/>
      <c r="HM968" s="183"/>
      <c r="HN968" s="183"/>
      <c r="HO968" s="183"/>
      <c r="HP968" s="183"/>
      <c r="HQ968" s="183"/>
      <c r="HR968" s="183"/>
      <c r="HS968" s="183"/>
      <c r="HT968" s="183"/>
      <c r="HU968" s="183"/>
      <c r="HV968" s="183"/>
      <c r="HW968" s="183"/>
      <c r="HX968" s="183"/>
      <c r="HY968" s="183"/>
      <c r="HZ968" s="183"/>
      <c r="IA968" s="183"/>
      <c r="IB968" s="183"/>
      <c r="IC968" s="183"/>
      <c r="ID968" s="183"/>
      <c r="IE968" s="183"/>
      <c r="IF968" s="183"/>
      <c r="IG968" s="183"/>
      <c r="IH968" s="183"/>
      <c r="II968" s="183"/>
      <c r="IJ968" s="183"/>
      <c r="IK968" s="183"/>
      <c r="IL968" s="183"/>
      <c r="IM968" s="183"/>
      <c r="IN968" s="183"/>
      <c r="IO968" s="183"/>
      <c r="IP968" s="183"/>
      <c r="IQ968" s="183"/>
      <c r="IR968" s="183"/>
      <c r="IS968" s="183"/>
      <c r="IT968" s="183"/>
      <c r="IU968" s="183"/>
      <c r="IV968" s="183"/>
      <c r="IW968" s="183"/>
      <c r="IX968" s="183"/>
      <c r="IY968" s="183"/>
      <c r="IZ968" s="183"/>
      <c r="JA968" s="183"/>
      <c r="JB968" s="183"/>
      <c r="JC968" s="183"/>
      <c r="JD968" s="183"/>
      <c r="JE968" s="183"/>
      <c r="JF968" s="183"/>
      <c r="JG968" s="183"/>
      <c r="JH968" s="183"/>
      <c r="JI968" s="183"/>
      <c r="JJ968" s="183"/>
      <c r="JK968" s="183"/>
      <c r="JL968" s="183"/>
      <c r="JM968" s="183"/>
      <c r="JN968" s="183"/>
      <c r="JO968" s="183"/>
      <c r="JP968" s="183"/>
      <c r="JQ968" s="183"/>
      <c r="JR968" s="183"/>
      <c r="JS968" s="183"/>
      <c r="JT968" s="183"/>
      <c r="JU968" s="183"/>
      <c r="JV968" s="183"/>
      <c r="JW968" s="183"/>
      <c r="JX968" s="183"/>
      <c r="JY968" s="183"/>
      <c r="JZ968" s="183"/>
      <c r="KA968" s="183"/>
      <c r="KB968" s="183"/>
      <c r="KC968" s="183"/>
      <c r="KD968" s="183"/>
      <c r="KE968" s="183"/>
      <c r="KF968" s="183"/>
      <c r="KG968" s="183"/>
      <c r="KH968" s="183"/>
      <c r="KI968" s="183"/>
      <c r="KJ968" s="183"/>
      <c r="KK968" s="183"/>
      <c r="KL968" s="183"/>
      <c r="KM968" s="183"/>
      <c r="KN968" s="183"/>
      <c r="KO968" s="183"/>
      <c r="KP968" s="183"/>
      <c r="KQ968" s="183"/>
      <c r="KR968" s="183"/>
      <c r="KS968" s="183"/>
      <c r="KT968" s="183"/>
    </row>
    <row r="969" spans="1:306">
      <c r="A969" s="662">
        <v>429</v>
      </c>
      <c r="B969" s="625" t="s">
        <v>433</v>
      </c>
      <c r="C969" s="620"/>
      <c r="D969" s="620"/>
      <c r="E969" s="620"/>
      <c r="F969" s="620"/>
      <c r="G969" s="611">
        <f t="shared" si="41"/>
        <v>0</v>
      </c>
      <c r="H969" s="183"/>
      <c r="K969" s="183"/>
      <c r="L969" s="183"/>
      <c r="M969" s="183"/>
      <c r="N969" s="183"/>
      <c r="O969" s="183"/>
      <c r="P969" s="183"/>
      <c r="Q969" s="183"/>
      <c r="R969" s="183"/>
      <c r="S969" s="183"/>
      <c r="T969" s="183"/>
      <c r="U969" s="183"/>
      <c r="V969" s="183"/>
      <c r="W969" s="183"/>
      <c r="X969" s="183"/>
      <c r="Y969" s="183"/>
      <c r="Z969" s="183"/>
      <c r="AA969" s="183"/>
      <c r="AB969" s="183"/>
      <c r="AC969" s="183"/>
      <c r="AD969" s="183"/>
      <c r="AE969" s="183"/>
      <c r="AF969" s="183"/>
      <c r="AG969" s="183"/>
      <c r="AH969" s="183"/>
      <c r="AI969" s="183"/>
      <c r="AJ969" s="183"/>
      <c r="AK969" s="183"/>
      <c r="AL969" s="183"/>
      <c r="AM969" s="183"/>
      <c r="AN969" s="183"/>
      <c r="AO969" s="183"/>
      <c r="AP969" s="183"/>
      <c r="AQ969" s="183"/>
      <c r="AR969" s="183"/>
      <c r="AS969" s="183"/>
      <c r="AT969" s="183"/>
      <c r="AU969" s="183"/>
      <c r="AV969" s="183"/>
      <c r="AW969" s="183"/>
      <c r="AX969" s="183"/>
      <c r="AY969" s="183"/>
      <c r="AZ969" s="183"/>
      <c r="BA969" s="183"/>
      <c r="BB969" s="183"/>
      <c r="BC969" s="183"/>
      <c r="BD969" s="183"/>
      <c r="BE969" s="183"/>
      <c r="BF969" s="183"/>
      <c r="BG969" s="183"/>
      <c r="BH969" s="183"/>
      <c r="BI969" s="183"/>
      <c r="BJ969" s="183"/>
      <c r="BK969" s="183"/>
      <c r="BL969" s="183"/>
      <c r="BM969" s="183"/>
      <c r="BN969" s="183"/>
      <c r="BO969" s="183"/>
      <c r="BP969" s="183"/>
      <c r="BQ969" s="183"/>
      <c r="BR969" s="183"/>
      <c r="BS969" s="183"/>
      <c r="BT969" s="183"/>
      <c r="BU969" s="183"/>
      <c r="BV969" s="183"/>
      <c r="BW969" s="183"/>
      <c r="BX969" s="183"/>
      <c r="BY969" s="183"/>
      <c r="BZ969" s="183"/>
      <c r="CA969" s="183"/>
      <c r="CB969" s="183"/>
      <c r="CC969" s="183"/>
      <c r="CD969" s="183"/>
      <c r="CE969" s="183"/>
      <c r="CF969" s="183"/>
      <c r="CG969" s="183"/>
      <c r="CH969" s="183"/>
      <c r="CI969" s="183"/>
      <c r="CJ969" s="183"/>
      <c r="CK969" s="183"/>
      <c r="CL969" s="183"/>
      <c r="CM969" s="183"/>
      <c r="CN969" s="183"/>
      <c r="CO969" s="183"/>
      <c r="CP969" s="183"/>
      <c r="CQ969" s="183"/>
      <c r="CR969" s="183"/>
      <c r="CS969" s="183"/>
      <c r="CT969" s="183"/>
      <c r="CU969" s="183"/>
      <c r="CV969" s="183"/>
      <c r="CW969" s="183"/>
      <c r="CX969" s="183"/>
      <c r="CY969" s="183"/>
      <c r="CZ969" s="183"/>
      <c r="DA969" s="183"/>
      <c r="DB969" s="183"/>
      <c r="DC969" s="183"/>
      <c r="DD969" s="183"/>
      <c r="DE969" s="183"/>
      <c r="DF969" s="183"/>
      <c r="DG969" s="183"/>
      <c r="DH969" s="183"/>
      <c r="DI969" s="183"/>
      <c r="DJ969" s="183"/>
      <c r="DK969" s="183"/>
      <c r="DL969" s="183"/>
      <c r="DM969" s="183"/>
      <c r="DN969" s="183"/>
      <c r="DO969" s="183"/>
      <c r="DP969" s="183"/>
      <c r="DQ969" s="183"/>
      <c r="DR969" s="183"/>
      <c r="DS969" s="183"/>
      <c r="DT969" s="183"/>
      <c r="DU969" s="183"/>
      <c r="DV969" s="183"/>
      <c r="DW969" s="183"/>
      <c r="DX969" s="183"/>
      <c r="DY969" s="183"/>
      <c r="DZ969" s="183"/>
      <c r="EA969" s="183"/>
      <c r="EB969" s="183"/>
      <c r="EC969" s="183"/>
      <c r="ED969" s="183"/>
      <c r="EE969" s="183"/>
      <c r="EF969" s="183"/>
      <c r="EG969" s="183"/>
      <c r="EH969" s="183"/>
      <c r="EI969" s="183"/>
      <c r="EJ969" s="183"/>
      <c r="EK969" s="183"/>
      <c r="EL969" s="183"/>
      <c r="EM969" s="183"/>
      <c r="EN969" s="183"/>
      <c r="EO969" s="183"/>
      <c r="EP969" s="183"/>
      <c r="EQ969" s="183"/>
      <c r="ER969" s="183"/>
      <c r="ES969" s="183"/>
      <c r="ET969" s="183"/>
      <c r="EU969" s="183"/>
      <c r="EV969" s="183"/>
      <c r="EW969" s="183"/>
      <c r="EX969" s="183"/>
      <c r="EY969" s="183"/>
      <c r="EZ969" s="183"/>
      <c r="FA969" s="183"/>
      <c r="FB969" s="183"/>
      <c r="FC969" s="183"/>
      <c r="FD969" s="183"/>
      <c r="FE969" s="183"/>
      <c r="FF969" s="183"/>
      <c r="FG969" s="183"/>
      <c r="FH969" s="183"/>
      <c r="FI969" s="183"/>
      <c r="FJ969" s="183"/>
      <c r="FK969" s="183"/>
      <c r="FL969" s="183"/>
      <c r="FM969" s="183"/>
      <c r="FN969" s="183"/>
      <c r="FO969" s="183"/>
      <c r="FP969" s="183"/>
      <c r="FQ969" s="183"/>
      <c r="FR969" s="183"/>
      <c r="FS969" s="183"/>
      <c r="FT969" s="183"/>
      <c r="FU969" s="183"/>
      <c r="FV969" s="183"/>
      <c r="FW969" s="183"/>
      <c r="FX969" s="183"/>
      <c r="FY969" s="183"/>
      <c r="FZ969" s="183"/>
      <c r="GA969" s="183"/>
      <c r="GB969" s="183"/>
      <c r="GC969" s="183"/>
      <c r="GD969" s="183"/>
      <c r="GE969" s="183"/>
      <c r="GF969" s="183"/>
      <c r="GG969" s="183"/>
      <c r="GH969" s="183"/>
      <c r="GI969" s="183"/>
      <c r="GJ969" s="183"/>
      <c r="GK969" s="183"/>
      <c r="GL969" s="183"/>
      <c r="GM969" s="183"/>
      <c r="GN969" s="183"/>
      <c r="GO969" s="183"/>
      <c r="GP969" s="183"/>
      <c r="GQ969" s="183"/>
      <c r="GR969" s="183"/>
      <c r="GS969" s="183"/>
      <c r="GT969" s="183"/>
      <c r="GU969" s="183"/>
      <c r="GV969" s="183"/>
      <c r="GW969" s="183"/>
      <c r="GX969" s="183"/>
      <c r="GY969" s="183"/>
      <c r="GZ969" s="183"/>
      <c r="HA969" s="183"/>
      <c r="HB969" s="183"/>
      <c r="HC969" s="183"/>
      <c r="HD969" s="183"/>
      <c r="HE969" s="183"/>
      <c r="HF969" s="183"/>
      <c r="HG969" s="183"/>
      <c r="HH969" s="183"/>
      <c r="HI969" s="183"/>
      <c r="HJ969" s="183"/>
      <c r="HK969" s="183"/>
      <c r="HL969" s="183"/>
      <c r="HM969" s="183"/>
      <c r="HN969" s="183"/>
      <c r="HO969" s="183"/>
      <c r="HP969" s="183"/>
      <c r="HQ969" s="183"/>
      <c r="HR969" s="183"/>
      <c r="HS969" s="183"/>
      <c r="HT969" s="183"/>
      <c r="HU969" s="183"/>
      <c r="HV969" s="183"/>
      <c r="HW969" s="183"/>
      <c r="HX969" s="183"/>
      <c r="HY969" s="183"/>
      <c r="HZ969" s="183"/>
      <c r="IA969" s="183"/>
      <c r="IB969" s="183"/>
      <c r="IC969" s="183"/>
      <c r="ID969" s="183"/>
      <c r="IE969" s="183"/>
      <c r="IF969" s="183"/>
      <c r="IG969" s="183"/>
      <c r="IH969" s="183"/>
      <c r="II969" s="183"/>
      <c r="IJ969" s="183"/>
      <c r="IK969" s="183"/>
      <c r="IL969" s="183"/>
      <c r="IM969" s="183"/>
      <c r="IN969" s="183"/>
      <c r="IO969" s="183"/>
      <c r="IP969" s="183"/>
      <c r="IQ969" s="183"/>
      <c r="IR969" s="183"/>
      <c r="IS969" s="183"/>
      <c r="IT969" s="183"/>
      <c r="IU969" s="183"/>
      <c r="IV969" s="183"/>
      <c r="IW969" s="183"/>
      <c r="IX969" s="183"/>
      <c r="IY969" s="183"/>
      <c r="IZ969" s="183"/>
      <c r="JA969" s="183"/>
      <c r="JB969" s="183"/>
      <c r="JC969" s="183"/>
      <c r="JD969" s="183"/>
      <c r="JE969" s="183"/>
      <c r="JF969" s="183"/>
      <c r="JG969" s="183"/>
      <c r="JH969" s="183"/>
      <c r="JI969" s="183"/>
      <c r="JJ969" s="183"/>
      <c r="JK969" s="183"/>
      <c r="JL969" s="183"/>
      <c r="JM969" s="183"/>
      <c r="JN969" s="183"/>
      <c r="JO969" s="183"/>
      <c r="JP969" s="183"/>
      <c r="JQ969" s="183"/>
      <c r="JR969" s="183"/>
      <c r="JS969" s="183"/>
      <c r="JT969" s="183"/>
      <c r="JU969" s="183"/>
      <c r="JV969" s="183"/>
      <c r="JW969" s="183"/>
      <c r="JX969" s="183"/>
      <c r="JY969" s="183"/>
      <c r="JZ969" s="183"/>
      <c r="KA969" s="183"/>
      <c r="KB969" s="183"/>
      <c r="KC969" s="183"/>
      <c r="KD969" s="183"/>
      <c r="KE969" s="183"/>
      <c r="KF969" s="183"/>
      <c r="KG969" s="183"/>
      <c r="KH969" s="183"/>
      <c r="KI969" s="183"/>
      <c r="KJ969" s="183"/>
      <c r="KK969" s="183"/>
      <c r="KL969" s="183"/>
      <c r="KM969" s="183"/>
      <c r="KN969" s="183"/>
      <c r="KO969" s="183"/>
      <c r="KP969" s="183"/>
      <c r="KQ969" s="183"/>
      <c r="KR969" s="183"/>
      <c r="KS969" s="183"/>
      <c r="KT969" s="183"/>
    </row>
    <row r="970" spans="1:306">
      <c r="A970" s="649">
        <v>43</v>
      </c>
      <c r="B970" s="624" t="s">
        <v>289</v>
      </c>
      <c r="C970" s="611">
        <f>SUM(C971:C975)</f>
        <v>0</v>
      </c>
      <c r="D970" s="611">
        <f>SUM(D971:D975)</f>
        <v>0</v>
      </c>
      <c r="E970" s="611">
        <f>SUM(E971:E975)</f>
        <v>0</v>
      </c>
      <c r="F970" s="611">
        <f>SUM(F971:F975)</f>
        <v>0</v>
      </c>
      <c r="G970" s="611">
        <f>SUM(C970:F970)</f>
        <v>0</v>
      </c>
      <c r="H970" s="183"/>
      <c r="K970" s="183"/>
      <c r="L970" s="183"/>
      <c r="M970" s="183"/>
      <c r="N970" s="183"/>
      <c r="O970" s="183"/>
      <c r="P970" s="183"/>
      <c r="Q970" s="183"/>
      <c r="R970" s="183"/>
      <c r="S970" s="183"/>
      <c r="T970" s="183"/>
      <c r="U970" s="183"/>
      <c r="V970" s="183"/>
      <c r="W970" s="183"/>
      <c r="X970" s="183"/>
      <c r="Y970" s="183"/>
      <c r="Z970" s="183"/>
      <c r="AA970" s="183"/>
      <c r="AB970" s="183"/>
      <c r="AC970" s="183"/>
      <c r="AD970" s="183"/>
      <c r="AE970" s="183"/>
      <c r="AF970" s="183"/>
      <c r="AG970" s="183"/>
      <c r="AH970" s="183"/>
      <c r="AI970" s="183"/>
      <c r="AJ970" s="183"/>
      <c r="AK970" s="183"/>
      <c r="AL970" s="183"/>
      <c r="AM970" s="183"/>
      <c r="AN970" s="183"/>
      <c r="AO970" s="183"/>
      <c r="AP970" s="183"/>
      <c r="AQ970" s="183"/>
      <c r="AR970" s="183"/>
      <c r="AS970" s="183"/>
      <c r="AT970" s="183"/>
      <c r="AU970" s="183"/>
      <c r="AV970" s="183"/>
      <c r="AW970" s="183"/>
      <c r="AX970" s="183"/>
      <c r="AY970" s="183"/>
      <c r="AZ970" s="183"/>
      <c r="BA970" s="183"/>
      <c r="BB970" s="183"/>
      <c r="BC970" s="183"/>
      <c r="BD970" s="183"/>
      <c r="BE970" s="183"/>
      <c r="BF970" s="183"/>
      <c r="BG970" s="183"/>
      <c r="BH970" s="183"/>
      <c r="BI970" s="183"/>
      <c r="BJ970" s="183"/>
      <c r="BK970" s="183"/>
      <c r="BL970" s="183"/>
      <c r="BM970" s="183"/>
      <c r="BN970" s="183"/>
      <c r="BO970" s="183"/>
      <c r="BP970" s="183"/>
      <c r="BQ970" s="183"/>
      <c r="BR970" s="183"/>
      <c r="BS970" s="183"/>
      <c r="BT970" s="183"/>
      <c r="BU970" s="183"/>
      <c r="BV970" s="183"/>
      <c r="BW970" s="183"/>
      <c r="BX970" s="183"/>
      <c r="BY970" s="183"/>
      <c r="BZ970" s="183"/>
      <c r="CA970" s="183"/>
      <c r="CB970" s="183"/>
      <c r="CC970" s="183"/>
      <c r="CD970" s="183"/>
      <c r="CE970" s="183"/>
      <c r="CF970" s="183"/>
      <c r="CG970" s="183"/>
      <c r="CH970" s="183"/>
      <c r="CI970" s="183"/>
      <c r="CJ970" s="183"/>
      <c r="CK970" s="183"/>
      <c r="CL970" s="183"/>
      <c r="CM970" s="183"/>
      <c r="CN970" s="183"/>
      <c r="CO970" s="183"/>
      <c r="CP970" s="183"/>
      <c r="CQ970" s="183"/>
      <c r="CR970" s="183"/>
      <c r="CS970" s="183"/>
      <c r="CT970" s="183"/>
      <c r="CU970" s="183"/>
      <c r="CV970" s="183"/>
      <c r="CW970" s="183"/>
      <c r="CX970" s="183"/>
      <c r="CY970" s="183"/>
      <c r="CZ970" s="183"/>
      <c r="DA970" s="183"/>
      <c r="DB970" s="183"/>
      <c r="DC970" s="183"/>
      <c r="DD970" s="183"/>
      <c r="DE970" s="183"/>
      <c r="DF970" s="183"/>
      <c r="DG970" s="183"/>
      <c r="DH970" s="183"/>
      <c r="DI970" s="183"/>
      <c r="DJ970" s="183"/>
      <c r="DK970" s="183"/>
      <c r="DL970" s="183"/>
      <c r="DM970" s="183"/>
      <c r="DN970" s="183"/>
      <c r="DO970" s="183"/>
      <c r="DP970" s="183"/>
      <c r="DQ970" s="183"/>
      <c r="DR970" s="183"/>
      <c r="DS970" s="183"/>
      <c r="DT970" s="183"/>
      <c r="DU970" s="183"/>
      <c r="DV970" s="183"/>
      <c r="DW970" s="183"/>
      <c r="DX970" s="183"/>
      <c r="DY970" s="183"/>
      <c r="DZ970" s="183"/>
      <c r="EA970" s="183"/>
      <c r="EB970" s="183"/>
      <c r="EC970" s="183"/>
      <c r="ED970" s="183"/>
      <c r="EE970" s="183"/>
      <c r="EF970" s="183"/>
      <c r="EG970" s="183"/>
      <c r="EH970" s="183"/>
      <c r="EI970" s="183"/>
      <c r="EJ970" s="183"/>
      <c r="EK970" s="183"/>
      <c r="EL970" s="183"/>
      <c r="EM970" s="183"/>
      <c r="EN970" s="183"/>
      <c r="EO970" s="183"/>
      <c r="EP970" s="183"/>
      <c r="EQ970" s="183"/>
      <c r="ER970" s="183"/>
      <c r="ES970" s="183"/>
      <c r="ET970" s="183"/>
      <c r="EU970" s="183"/>
      <c r="EV970" s="183"/>
      <c r="EW970" s="183"/>
      <c r="EX970" s="183"/>
      <c r="EY970" s="183"/>
      <c r="EZ970" s="183"/>
      <c r="FA970" s="183"/>
      <c r="FB970" s="183"/>
      <c r="FC970" s="183"/>
      <c r="FD970" s="183"/>
      <c r="FE970" s="183"/>
      <c r="FF970" s="183"/>
      <c r="FG970" s="183"/>
      <c r="FH970" s="183"/>
      <c r="FI970" s="183"/>
      <c r="FJ970" s="183"/>
      <c r="FK970" s="183"/>
      <c r="FL970" s="183"/>
      <c r="FM970" s="183"/>
      <c r="FN970" s="183"/>
      <c r="FO970" s="183"/>
      <c r="FP970" s="183"/>
      <c r="FQ970" s="183"/>
      <c r="FR970" s="183"/>
      <c r="FS970" s="183"/>
      <c r="FT970" s="183"/>
      <c r="FU970" s="183"/>
      <c r="FV970" s="183"/>
      <c r="FW970" s="183"/>
      <c r="FX970" s="183"/>
      <c r="FY970" s="183"/>
      <c r="FZ970" s="183"/>
      <c r="GA970" s="183"/>
      <c r="GB970" s="183"/>
      <c r="GC970" s="183"/>
      <c r="GD970" s="183"/>
      <c r="GE970" s="183"/>
      <c r="GF970" s="183"/>
      <c r="GG970" s="183"/>
      <c r="GH970" s="183"/>
      <c r="GI970" s="183"/>
      <c r="GJ970" s="183"/>
      <c r="GK970" s="183"/>
      <c r="GL970" s="183"/>
      <c r="GM970" s="183"/>
      <c r="GN970" s="183"/>
      <c r="GO970" s="183"/>
      <c r="GP970" s="183"/>
      <c r="GQ970" s="183"/>
      <c r="GR970" s="183"/>
      <c r="GS970" s="183"/>
      <c r="GT970" s="183"/>
      <c r="GU970" s="183"/>
      <c r="GV970" s="183"/>
      <c r="GW970" s="183"/>
      <c r="GX970" s="183"/>
      <c r="GY970" s="183"/>
      <c r="GZ970" s="183"/>
      <c r="HA970" s="183"/>
      <c r="HB970" s="183"/>
      <c r="HC970" s="183"/>
      <c r="HD970" s="183"/>
      <c r="HE970" s="183"/>
      <c r="HF970" s="183"/>
      <c r="HG970" s="183"/>
      <c r="HH970" s="183"/>
      <c r="HI970" s="183"/>
      <c r="HJ970" s="183"/>
      <c r="HK970" s="183"/>
      <c r="HL970" s="183"/>
      <c r="HM970" s="183"/>
      <c r="HN970" s="183"/>
      <c r="HO970" s="183"/>
      <c r="HP970" s="183"/>
      <c r="HQ970" s="183"/>
      <c r="HR970" s="183"/>
      <c r="HS970" s="183"/>
      <c r="HT970" s="183"/>
      <c r="HU970" s="183"/>
      <c r="HV970" s="183"/>
      <c r="HW970" s="183"/>
      <c r="HX970" s="183"/>
      <c r="HY970" s="183"/>
      <c r="HZ970" s="183"/>
      <c r="IA970" s="183"/>
      <c r="IB970" s="183"/>
      <c r="IC970" s="183"/>
      <c r="ID970" s="183"/>
      <c r="IE970" s="183"/>
      <c r="IF970" s="183"/>
      <c r="IG970" s="183"/>
      <c r="IH970" s="183"/>
      <c r="II970" s="183"/>
      <c r="IJ970" s="183"/>
      <c r="IK970" s="183"/>
      <c r="IL970" s="183"/>
      <c r="IM970" s="183"/>
      <c r="IN970" s="183"/>
      <c r="IO970" s="183"/>
      <c r="IP970" s="183"/>
      <c r="IQ970" s="183"/>
      <c r="IR970" s="183"/>
      <c r="IS970" s="183"/>
      <c r="IT970" s="183"/>
      <c r="IU970" s="183"/>
      <c r="IV970" s="183"/>
      <c r="IW970" s="183"/>
      <c r="IX970" s="183"/>
      <c r="IY970" s="183"/>
      <c r="IZ970" s="183"/>
      <c r="JA970" s="183"/>
      <c r="JB970" s="183"/>
      <c r="JC970" s="183"/>
      <c r="JD970" s="183"/>
      <c r="JE970" s="183"/>
      <c r="JF970" s="183"/>
      <c r="JG970" s="183"/>
      <c r="JH970" s="183"/>
      <c r="JI970" s="183"/>
      <c r="JJ970" s="183"/>
      <c r="JK970" s="183"/>
      <c r="JL970" s="183"/>
      <c r="JM970" s="183"/>
      <c r="JN970" s="183"/>
      <c r="JO970" s="183"/>
      <c r="JP970" s="183"/>
      <c r="JQ970" s="183"/>
      <c r="JR970" s="183"/>
      <c r="JS970" s="183"/>
      <c r="JT970" s="183"/>
      <c r="JU970" s="183"/>
      <c r="JV970" s="183"/>
      <c r="JW970" s="183"/>
      <c r="JX970" s="183"/>
      <c r="JY970" s="183"/>
      <c r="JZ970" s="183"/>
      <c r="KA970" s="183"/>
      <c r="KB970" s="183"/>
      <c r="KC970" s="183"/>
      <c r="KD970" s="183"/>
      <c r="KE970" s="183"/>
      <c r="KF970" s="183"/>
      <c r="KG970" s="183"/>
      <c r="KH970" s="183"/>
      <c r="KI970" s="183"/>
      <c r="KJ970" s="183"/>
      <c r="KK970" s="183"/>
      <c r="KL970" s="183"/>
      <c r="KM970" s="183"/>
      <c r="KN970" s="183"/>
      <c r="KO970" s="183"/>
      <c r="KP970" s="183"/>
      <c r="KQ970" s="183"/>
      <c r="KR970" s="183"/>
      <c r="KS970" s="183"/>
      <c r="KT970" s="183"/>
    </row>
    <row r="971" spans="1:306">
      <c r="A971" s="672">
        <v>431</v>
      </c>
      <c r="B971" s="652" t="s">
        <v>290</v>
      </c>
      <c r="C971" s="620"/>
      <c r="D971" s="620"/>
      <c r="E971" s="620"/>
      <c r="F971" s="620"/>
      <c r="G971" s="611">
        <f>SUM(C971:F971)</f>
        <v>0</v>
      </c>
      <c r="H971" s="183"/>
      <c r="K971" s="183"/>
      <c r="L971" s="183"/>
      <c r="M971" s="183"/>
      <c r="N971" s="183"/>
      <c r="O971" s="183"/>
      <c r="P971" s="183"/>
      <c r="Q971" s="183"/>
      <c r="R971" s="183"/>
      <c r="S971" s="183"/>
      <c r="T971" s="183"/>
      <c r="U971" s="183"/>
      <c r="V971" s="183"/>
      <c r="W971" s="183"/>
      <c r="X971" s="183"/>
      <c r="Y971" s="183"/>
      <c r="Z971" s="183"/>
      <c r="AA971" s="183"/>
      <c r="AB971" s="183"/>
      <c r="AC971" s="183"/>
      <c r="AD971" s="183"/>
      <c r="AE971" s="183"/>
      <c r="AF971" s="183"/>
      <c r="AG971" s="183"/>
      <c r="AH971" s="183"/>
      <c r="AI971" s="183"/>
      <c r="AJ971" s="183"/>
      <c r="AK971" s="183"/>
      <c r="AL971" s="183"/>
      <c r="AM971" s="183"/>
      <c r="AN971" s="183"/>
      <c r="AO971" s="183"/>
      <c r="AP971" s="183"/>
      <c r="AQ971" s="183"/>
      <c r="AR971" s="183"/>
      <c r="AS971" s="183"/>
      <c r="AT971" s="183"/>
      <c r="AU971" s="183"/>
      <c r="AV971" s="183"/>
      <c r="AW971" s="183"/>
      <c r="AX971" s="183"/>
      <c r="AY971" s="183"/>
      <c r="AZ971" s="183"/>
      <c r="BA971" s="183"/>
      <c r="BB971" s="183"/>
      <c r="BC971" s="183"/>
      <c r="BD971" s="183"/>
      <c r="BE971" s="183"/>
      <c r="BF971" s="183"/>
      <c r="BG971" s="183"/>
      <c r="BH971" s="183"/>
      <c r="BI971" s="183"/>
      <c r="BJ971" s="183"/>
      <c r="BK971" s="183"/>
      <c r="BL971" s="183"/>
      <c r="BM971" s="183"/>
      <c r="BN971" s="183"/>
      <c r="BO971" s="183"/>
      <c r="BP971" s="183"/>
      <c r="BQ971" s="183"/>
      <c r="BR971" s="183"/>
      <c r="BS971" s="183"/>
      <c r="BT971" s="183"/>
      <c r="BU971" s="183"/>
      <c r="BV971" s="183"/>
      <c r="BW971" s="183"/>
      <c r="BX971" s="183"/>
      <c r="BY971" s="183"/>
      <c r="BZ971" s="183"/>
      <c r="CA971" s="183"/>
      <c r="CB971" s="183"/>
      <c r="CC971" s="183"/>
      <c r="CD971" s="183"/>
      <c r="CE971" s="183"/>
      <c r="CF971" s="183"/>
      <c r="CG971" s="183"/>
      <c r="CH971" s="183"/>
      <c r="CI971" s="183"/>
      <c r="CJ971" s="183"/>
      <c r="CK971" s="183"/>
      <c r="CL971" s="183"/>
      <c r="CM971" s="183"/>
      <c r="CN971" s="183"/>
      <c r="CO971" s="183"/>
      <c r="CP971" s="183"/>
      <c r="CQ971" s="183"/>
      <c r="CR971" s="183"/>
      <c r="CS971" s="183"/>
      <c r="CT971" s="183"/>
      <c r="CU971" s="183"/>
      <c r="CV971" s="183"/>
      <c r="CW971" s="183"/>
      <c r="CX971" s="183"/>
      <c r="CY971" s="183"/>
      <c r="CZ971" s="183"/>
      <c r="DA971" s="183"/>
      <c r="DB971" s="183"/>
      <c r="DC971" s="183"/>
      <c r="DD971" s="183"/>
      <c r="DE971" s="183"/>
      <c r="DF971" s="183"/>
      <c r="DG971" s="183"/>
      <c r="DH971" s="183"/>
      <c r="DI971" s="183"/>
      <c r="DJ971" s="183"/>
      <c r="DK971" s="183"/>
      <c r="DL971" s="183"/>
      <c r="DM971" s="183"/>
      <c r="DN971" s="183"/>
      <c r="DO971" s="183"/>
      <c r="DP971" s="183"/>
      <c r="DQ971" s="183"/>
      <c r="DR971" s="183"/>
      <c r="DS971" s="183"/>
      <c r="DT971" s="183"/>
      <c r="DU971" s="183"/>
      <c r="DV971" s="183"/>
      <c r="DW971" s="183"/>
      <c r="DX971" s="183"/>
      <c r="DY971" s="183"/>
      <c r="DZ971" s="183"/>
      <c r="EA971" s="183"/>
      <c r="EB971" s="183"/>
      <c r="EC971" s="183"/>
      <c r="ED971" s="183"/>
      <c r="EE971" s="183"/>
      <c r="EF971" s="183"/>
      <c r="EG971" s="183"/>
      <c r="EH971" s="183"/>
      <c r="EI971" s="183"/>
      <c r="EJ971" s="183"/>
      <c r="EK971" s="183"/>
      <c r="EL971" s="183"/>
      <c r="EM971" s="183"/>
      <c r="EN971" s="183"/>
      <c r="EO971" s="183"/>
      <c r="EP971" s="183"/>
      <c r="EQ971" s="183"/>
      <c r="ER971" s="183"/>
      <c r="ES971" s="183"/>
      <c r="ET971" s="183"/>
      <c r="EU971" s="183"/>
      <c r="EV971" s="183"/>
      <c r="EW971" s="183"/>
      <c r="EX971" s="183"/>
      <c r="EY971" s="183"/>
      <c r="EZ971" s="183"/>
      <c r="FA971" s="183"/>
      <c r="FB971" s="183"/>
      <c r="FC971" s="183"/>
      <c r="FD971" s="183"/>
      <c r="FE971" s="183"/>
      <c r="FF971" s="183"/>
      <c r="FG971" s="183"/>
      <c r="FH971" s="183"/>
      <c r="FI971" s="183"/>
      <c r="FJ971" s="183"/>
      <c r="FK971" s="183"/>
      <c r="FL971" s="183"/>
      <c r="FM971" s="183"/>
      <c r="FN971" s="183"/>
      <c r="FO971" s="183"/>
      <c r="FP971" s="183"/>
      <c r="FQ971" s="183"/>
      <c r="FR971" s="183"/>
      <c r="FS971" s="183"/>
      <c r="FT971" s="183"/>
      <c r="FU971" s="183"/>
      <c r="FV971" s="183"/>
      <c r="FW971" s="183"/>
      <c r="FX971" s="183"/>
      <c r="FY971" s="183"/>
      <c r="FZ971" s="183"/>
      <c r="GA971" s="183"/>
      <c r="GB971" s="183"/>
      <c r="GC971" s="183"/>
      <c r="GD971" s="183"/>
      <c r="GE971" s="183"/>
      <c r="GF971" s="183"/>
      <c r="GG971" s="183"/>
      <c r="GH971" s="183"/>
      <c r="GI971" s="183"/>
      <c r="GJ971" s="183"/>
      <c r="GK971" s="183"/>
      <c r="GL971" s="183"/>
      <c r="GM971" s="183"/>
      <c r="GN971" s="183"/>
      <c r="GO971" s="183"/>
      <c r="GP971" s="183"/>
      <c r="GQ971" s="183"/>
      <c r="GR971" s="183"/>
      <c r="GS971" s="183"/>
      <c r="GT971" s="183"/>
      <c r="GU971" s="183"/>
      <c r="GV971" s="183"/>
      <c r="GW971" s="183"/>
      <c r="GX971" s="183"/>
      <c r="GY971" s="183"/>
      <c r="GZ971" s="183"/>
      <c r="HA971" s="183"/>
      <c r="HB971" s="183"/>
      <c r="HC971" s="183"/>
      <c r="HD971" s="183"/>
      <c r="HE971" s="183"/>
      <c r="HF971" s="183"/>
      <c r="HG971" s="183"/>
      <c r="HH971" s="183"/>
      <c r="HI971" s="183"/>
      <c r="HJ971" s="183"/>
      <c r="HK971" s="183"/>
      <c r="HL971" s="183"/>
      <c r="HM971" s="183"/>
      <c r="HN971" s="183"/>
      <c r="HO971" s="183"/>
      <c r="HP971" s="183"/>
      <c r="HQ971" s="183"/>
      <c r="HR971" s="183"/>
      <c r="HS971" s="183"/>
      <c r="HT971" s="183"/>
      <c r="HU971" s="183"/>
      <c r="HV971" s="183"/>
      <c r="HW971" s="183"/>
      <c r="HX971" s="183"/>
      <c r="HY971" s="183"/>
      <c r="HZ971" s="183"/>
      <c r="IA971" s="183"/>
      <c r="IB971" s="183"/>
      <c r="IC971" s="183"/>
      <c r="ID971" s="183"/>
      <c r="IE971" s="183"/>
      <c r="IF971" s="183"/>
      <c r="IG971" s="183"/>
      <c r="IH971" s="183"/>
      <c r="II971" s="183"/>
      <c r="IJ971" s="183"/>
      <c r="IK971" s="183"/>
      <c r="IL971" s="183"/>
      <c r="IM971" s="183"/>
      <c r="IN971" s="183"/>
      <c r="IO971" s="183"/>
      <c r="IP971" s="183"/>
      <c r="IQ971" s="183"/>
      <c r="IR971" s="183"/>
      <c r="IS971" s="183"/>
      <c r="IT971" s="183"/>
      <c r="IU971" s="183"/>
      <c r="IV971" s="183"/>
      <c r="IW971" s="183"/>
      <c r="IX971" s="183"/>
      <c r="IY971" s="183"/>
      <c r="IZ971" s="183"/>
      <c r="JA971" s="183"/>
      <c r="JB971" s="183"/>
      <c r="JC971" s="183"/>
      <c r="JD971" s="183"/>
      <c r="JE971" s="183"/>
      <c r="JF971" s="183"/>
      <c r="JG971" s="183"/>
      <c r="JH971" s="183"/>
      <c r="JI971" s="183"/>
      <c r="JJ971" s="183"/>
      <c r="JK971" s="183"/>
      <c r="JL971" s="183"/>
      <c r="JM971" s="183"/>
      <c r="JN971" s="183"/>
      <c r="JO971" s="183"/>
      <c r="JP971" s="183"/>
      <c r="JQ971" s="183"/>
      <c r="JR971" s="183"/>
      <c r="JS971" s="183"/>
      <c r="JT971" s="183"/>
      <c r="JU971" s="183"/>
      <c r="JV971" s="183"/>
      <c r="JW971" s="183"/>
      <c r="JX971" s="183"/>
      <c r="JY971" s="183"/>
      <c r="JZ971" s="183"/>
      <c r="KA971" s="183"/>
      <c r="KB971" s="183"/>
      <c r="KC971" s="183"/>
      <c r="KD971" s="183"/>
      <c r="KE971" s="183"/>
      <c r="KF971" s="183"/>
      <c r="KG971" s="183"/>
      <c r="KH971" s="183"/>
      <c r="KI971" s="183"/>
      <c r="KJ971" s="183"/>
      <c r="KK971" s="183"/>
      <c r="KL971" s="183"/>
      <c r="KM971" s="183"/>
      <c r="KN971" s="183"/>
      <c r="KO971" s="183"/>
      <c r="KP971" s="183"/>
      <c r="KQ971" s="183"/>
      <c r="KR971" s="183"/>
      <c r="KS971" s="183"/>
      <c r="KT971" s="183"/>
    </row>
    <row r="972" spans="1:306">
      <c r="A972" s="672">
        <v>432</v>
      </c>
      <c r="B972" s="652" t="s">
        <v>291</v>
      </c>
      <c r="C972" s="620"/>
      <c r="D972" s="620"/>
      <c r="E972" s="620"/>
      <c r="F972" s="620"/>
      <c r="G972" s="611">
        <f t="shared" si="41"/>
        <v>0</v>
      </c>
      <c r="H972" s="183"/>
      <c r="K972" s="183"/>
      <c r="L972" s="183"/>
      <c r="M972" s="183"/>
      <c r="N972" s="183"/>
      <c r="O972" s="183"/>
      <c r="P972" s="183"/>
      <c r="Q972" s="183"/>
      <c r="R972" s="183"/>
      <c r="S972" s="183"/>
      <c r="T972" s="183"/>
      <c r="U972" s="183"/>
      <c r="V972" s="183"/>
      <c r="W972" s="183"/>
      <c r="X972" s="183"/>
      <c r="Y972" s="183"/>
      <c r="Z972" s="183"/>
      <c r="AA972" s="183"/>
      <c r="AB972" s="183"/>
      <c r="AC972" s="183"/>
      <c r="AD972" s="183"/>
      <c r="AE972" s="183"/>
      <c r="AF972" s="183"/>
      <c r="AG972" s="183"/>
      <c r="AH972" s="183"/>
      <c r="AI972" s="183"/>
      <c r="AJ972" s="183"/>
      <c r="AK972" s="183"/>
      <c r="AL972" s="183"/>
      <c r="AM972" s="183"/>
      <c r="AN972" s="183"/>
      <c r="AO972" s="183"/>
      <c r="AP972" s="183"/>
      <c r="AQ972" s="183"/>
      <c r="AR972" s="183"/>
      <c r="AS972" s="183"/>
      <c r="AT972" s="183"/>
      <c r="AU972" s="183"/>
      <c r="AV972" s="183"/>
      <c r="AW972" s="183"/>
      <c r="AX972" s="183"/>
      <c r="AY972" s="183"/>
      <c r="AZ972" s="183"/>
      <c r="BA972" s="183"/>
      <c r="BB972" s="183"/>
      <c r="BC972" s="183"/>
      <c r="BD972" s="183"/>
      <c r="BE972" s="183"/>
      <c r="BF972" s="183"/>
      <c r="BG972" s="183"/>
      <c r="BH972" s="183"/>
      <c r="BI972" s="183"/>
      <c r="BJ972" s="183"/>
      <c r="BK972" s="183"/>
      <c r="BL972" s="183"/>
      <c r="BM972" s="183"/>
      <c r="BN972" s="183"/>
      <c r="BO972" s="183"/>
      <c r="BP972" s="183"/>
      <c r="BQ972" s="183"/>
      <c r="BR972" s="183"/>
      <c r="BS972" s="183"/>
      <c r="BT972" s="183"/>
      <c r="BU972" s="183"/>
      <c r="BV972" s="183"/>
      <c r="BW972" s="183"/>
      <c r="BX972" s="183"/>
      <c r="BY972" s="183"/>
      <c r="BZ972" s="183"/>
      <c r="CA972" s="183"/>
      <c r="CB972" s="183"/>
      <c r="CC972" s="183"/>
      <c r="CD972" s="183"/>
      <c r="CE972" s="183"/>
      <c r="CF972" s="183"/>
      <c r="CG972" s="183"/>
      <c r="CH972" s="183"/>
      <c r="CI972" s="183"/>
      <c r="CJ972" s="183"/>
      <c r="CK972" s="183"/>
      <c r="CL972" s="183"/>
      <c r="CM972" s="183"/>
      <c r="CN972" s="183"/>
      <c r="CO972" s="183"/>
      <c r="CP972" s="183"/>
      <c r="CQ972" s="183"/>
      <c r="CR972" s="183"/>
      <c r="CS972" s="183"/>
      <c r="CT972" s="183"/>
      <c r="CU972" s="183"/>
      <c r="CV972" s="183"/>
      <c r="CW972" s="183"/>
      <c r="CX972" s="183"/>
      <c r="CY972" s="183"/>
      <c r="CZ972" s="183"/>
      <c r="DA972" s="183"/>
      <c r="DB972" s="183"/>
      <c r="DC972" s="183"/>
      <c r="DD972" s="183"/>
      <c r="DE972" s="183"/>
      <c r="DF972" s="183"/>
      <c r="DG972" s="183"/>
      <c r="DH972" s="183"/>
      <c r="DI972" s="183"/>
      <c r="DJ972" s="183"/>
      <c r="DK972" s="183"/>
      <c r="DL972" s="183"/>
      <c r="DM972" s="183"/>
      <c r="DN972" s="183"/>
      <c r="DO972" s="183"/>
      <c r="DP972" s="183"/>
      <c r="DQ972" s="183"/>
      <c r="DR972" s="183"/>
      <c r="DS972" s="183"/>
      <c r="DT972" s="183"/>
      <c r="DU972" s="183"/>
      <c r="DV972" s="183"/>
      <c r="DW972" s="183"/>
      <c r="DX972" s="183"/>
      <c r="DY972" s="183"/>
      <c r="DZ972" s="183"/>
      <c r="EA972" s="183"/>
      <c r="EB972" s="183"/>
      <c r="EC972" s="183"/>
      <c r="ED972" s="183"/>
      <c r="EE972" s="183"/>
      <c r="EF972" s="183"/>
      <c r="EG972" s="183"/>
      <c r="EH972" s="183"/>
      <c r="EI972" s="183"/>
      <c r="EJ972" s="183"/>
      <c r="EK972" s="183"/>
      <c r="EL972" s="183"/>
      <c r="EM972" s="183"/>
      <c r="EN972" s="183"/>
      <c r="EO972" s="183"/>
      <c r="EP972" s="183"/>
      <c r="EQ972" s="183"/>
      <c r="ER972" s="183"/>
      <c r="ES972" s="183"/>
      <c r="ET972" s="183"/>
      <c r="EU972" s="183"/>
      <c r="EV972" s="183"/>
      <c r="EW972" s="183"/>
      <c r="EX972" s="183"/>
      <c r="EY972" s="183"/>
      <c r="EZ972" s="183"/>
      <c r="FA972" s="183"/>
      <c r="FB972" s="183"/>
      <c r="FC972" s="183"/>
      <c r="FD972" s="183"/>
      <c r="FE972" s="183"/>
      <c r="FF972" s="183"/>
      <c r="FG972" s="183"/>
      <c r="FH972" s="183"/>
      <c r="FI972" s="183"/>
      <c r="FJ972" s="183"/>
      <c r="FK972" s="183"/>
      <c r="FL972" s="183"/>
      <c r="FM972" s="183"/>
      <c r="FN972" s="183"/>
      <c r="FO972" s="183"/>
      <c r="FP972" s="183"/>
      <c r="FQ972" s="183"/>
      <c r="FR972" s="183"/>
      <c r="FS972" s="183"/>
      <c r="FT972" s="183"/>
      <c r="FU972" s="183"/>
      <c r="FV972" s="183"/>
      <c r="FW972" s="183"/>
      <c r="FX972" s="183"/>
      <c r="FY972" s="183"/>
      <c r="FZ972" s="183"/>
      <c r="GA972" s="183"/>
      <c r="GB972" s="183"/>
      <c r="GC972" s="183"/>
      <c r="GD972" s="183"/>
      <c r="GE972" s="183"/>
      <c r="GF972" s="183"/>
      <c r="GG972" s="183"/>
      <c r="GH972" s="183"/>
      <c r="GI972" s="183"/>
      <c r="GJ972" s="183"/>
      <c r="GK972" s="183"/>
      <c r="GL972" s="183"/>
      <c r="GM972" s="183"/>
      <c r="GN972" s="183"/>
      <c r="GO972" s="183"/>
      <c r="GP972" s="183"/>
      <c r="GQ972" s="183"/>
      <c r="GR972" s="183"/>
      <c r="GS972" s="183"/>
      <c r="GT972" s="183"/>
      <c r="GU972" s="183"/>
      <c r="GV972" s="183"/>
      <c r="GW972" s="183"/>
      <c r="GX972" s="183"/>
      <c r="GY972" s="183"/>
      <c r="GZ972" s="183"/>
      <c r="HA972" s="183"/>
      <c r="HB972" s="183"/>
      <c r="HC972" s="183"/>
      <c r="HD972" s="183"/>
      <c r="HE972" s="183"/>
      <c r="HF972" s="183"/>
      <c r="HG972" s="183"/>
      <c r="HH972" s="183"/>
      <c r="HI972" s="183"/>
      <c r="HJ972" s="183"/>
      <c r="HK972" s="183"/>
      <c r="HL972" s="183"/>
      <c r="HM972" s="183"/>
      <c r="HN972" s="183"/>
      <c r="HO972" s="183"/>
      <c r="HP972" s="183"/>
      <c r="HQ972" s="183"/>
      <c r="HR972" s="183"/>
      <c r="HS972" s="183"/>
      <c r="HT972" s="183"/>
      <c r="HU972" s="183"/>
      <c r="HV972" s="183"/>
      <c r="HW972" s="183"/>
      <c r="HX972" s="183"/>
      <c r="HY972" s="183"/>
      <c r="HZ972" s="183"/>
      <c r="IA972" s="183"/>
      <c r="IB972" s="183"/>
      <c r="IC972" s="183"/>
      <c r="ID972" s="183"/>
      <c r="IE972" s="183"/>
      <c r="IF972" s="183"/>
      <c r="IG972" s="183"/>
      <c r="IH972" s="183"/>
      <c r="II972" s="183"/>
      <c r="IJ972" s="183"/>
      <c r="IK972" s="183"/>
      <c r="IL972" s="183"/>
      <c r="IM972" s="183"/>
      <c r="IN972" s="183"/>
      <c r="IO972" s="183"/>
      <c r="IP972" s="183"/>
      <c r="IQ972" s="183"/>
      <c r="IR972" s="183"/>
      <c r="IS972" s="183"/>
      <c r="IT972" s="183"/>
      <c r="IU972" s="183"/>
      <c r="IV972" s="183"/>
      <c r="IW972" s="183"/>
      <c r="IX972" s="183"/>
      <c r="IY972" s="183"/>
      <c r="IZ972" s="183"/>
      <c r="JA972" s="183"/>
      <c r="JB972" s="183"/>
      <c r="JC972" s="183"/>
      <c r="JD972" s="183"/>
      <c r="JE972" s="183"/>
      <c r="JF972" s="183"/>
      <c r="JG972" s="183"/>
      <c r="JH972" s="183"/>
      <c r="JI972" s="183"/>
      <c r="JJ972" s="183"/>
      <c r="JK972" s="183"/>
      <c r="JL972" s="183"/>
      <c r="JM972" s="183"/>
      <c r="JN972" s="183"/>
      <c r="JO972" s="183"/>
      <c r="JP972" s="183"/>
      <c r="JQ972" s="183"/>
      <c r="JR972" s="183"/>
      <c r="JS972" s="183"/>
      <c r="JT972" s="183"/>
      <c r="JU972" s="183"/>
      <c r="JV972" s="183"/>
      <c r="JW972" s="183"/>
      <c r="JX972" s="183"/>
      <c r="JY972" s="183"/>
      <c r="JZ972" s="183"/>
      <c r="KA972" s="183"/>
      <c r="KB972" s="183"/>
      <c r="KC972" s="183"/>
      <c r="KD972" s="183"/>
      <c r="KE972" s="183"/>
      <c r="KF972" s="183"/>
      <c r="KG972" s="183"/>
      <c r="KH972" s="183"/>
      <c r="KI972" s="183"/>
      <c r="KJ972" s="183"/>
      <c r="KK972" s="183"/>
      <c r="KL972" s="183"/>
      <c r="KM972" s="183"/>
      <c r="KN972" s="183"/>
      <c r="KO972" s="183"/>
      <c r="KP972" s="183"/>
      <c r="KQ972" s="183"/>
      <c r="KR972" s="183"/>
      <c r="KS972" s="183"/>
      <c r="KT972" s="183"/>
    </row>
    <row r="973" spans="1:306">
      <c r="A973" s="672">
        <v>433</v>
      </c>
      <c r="B973" s="652" t="s">
        <v>292</v>
      </c>
      <c r="C973" s="620"/>
      <c r="D973" s="620"/>
      <c r="E973" s="620"/>
      <c r="F973" s="620"/>
      <c r="G973" s="611">
        <f t="shared" si="41"/>
        <v>0</v>
      </c>
      <c r="H973" s="183"/>
      <c r="K973" s="183"/>
      <c r="L973" s="183"/>
      <c r="M973" s="183"/>
      <c r="N973" s="183"/>
      <c r="O973" s="183"/>
      <c r="P973" s="183"/>
      <c r="Q973" s="183"/>
      <c r="R973" s="183"/>
      <c r="S973" s="183"/>
      <c r="T973" s="183"/>
      <c r="U973" s="183"/>
      <c r="V973" s="183"/>
      <c r="W973" s="183"/>
      <c r="X973" s="183"/>
      <c r="Y973" s="183"/>
      <c r="Z973" s="183"/>
      <c r="AA973" s="183"/>
      <c r="AB973" s="183"/>
      <c r="AC973" s="183"/>
      <c r="AD973" s="183"/>
      <c r="AE973" s="183"/>
      <c r="AF973" s="183"/>
      <c r="AG973" s="183"/>
      <c r="AH973" s="183"/>
      <c r="AI973" s="183"/>
      <c r="AJ973" s="183"/>
      <c r="AK973" s="183"/>
      <c r="AL973" s="183"/>
      <c r="AM973" s="183"/>
      <c r="AN973" s="183"/>
      <c r="AO973" s="183"/>
      <c r="AP973" s="183"/>
      <c r="AQ973" s="183"/>
      <c r="AR973" s="183"/>
      <c r="AS973" s="183"/>
      <c r="AT973" s="183"/>
      <c r="AU973" s="183"/>
      <c r="AV973" s="183"/>
      <c r="AW973" s="183"/>
      <c r="AX973" s="183"/>
      <c r="AY973" s="183"/>
      <c r="AZ973" s="183"/>
      <c r="BA973" s="183"/>
      <c r="BB973" s="183"/>
      <c r="BC973" s="183"/>
      <c r="BD973" s="183"/>
      <c r="BE973" s="183"/>
      <c r="BF973" s="183"/>
      <c r="BG973" s="183"/>
      <c r="BH973" s="183"/>
      <c r="BI973" s="183"/>
      <c r="BJ973" s="183"/>
      <c r="BK973" s="183"/>
      <c r="BL973" s="183"/>
      <c r="BM973" s="183"/>
      <c r="BN973" s="183"/>
      <c r="BO973" s="183"/>
      <c r="BP973" s="183"/>
      <c r="BQ973" s="183"/>
      <c r="BR973" s="183"/>
      <c r="BS973" s="183"/>
      <c r="BT973" s="183"/>
      <c r="BU973" s="183"/>
      <c r="BV973" s="183"/>
      <c r="BW973" s="183"/>
      <c r="BX973" s="183"/>
      <c r="BY973" s="183"/>
      <c r="BZ973" s="183"/>
      <c r="CA973" s="183"/>
      <c r="CB973" s="183"/>
      <c r="CC973" s="183"/>
      <c r="CD973" s="183"/>
      <c r="CE973" s="183"/>
      <c r="CF973" s="183"/>
      <c r="CG973" s="183"/>
      <c r="CH973" s="183"/>
      <c r="CI973" s="183"/>
      <c r="CJ973" s="183"/>
      <c r="CK973" s="183"/>
      <c r="CL973" s="183"/>
      <c r="CM973" s="183"/>
      <c r="CN973" s="183"/>
      <c r="CO973" s="183"/>
      <c r="CP973" s="183"/>
      <c r="CQ973" s="183"/>
      <c r="CR973" s="183"/>
      <c r="CS973" s="183"/>
      <c r="CT973" s="183"/>
      <c r="CU973" s="183"/>
      <c r="CV973" s="183"/>
      <c r="CW973" s="183"/>
      <c r="CX973" s="183"/>
      <c r="CY973" s="183"/>
      <c r="CZ973" s="183"/>
      <c r="DA973" s="183"/>
      <c r="DB973" s="183"/>
      <c r="DC973" s="183"/>
      <c r="DD973" s="183"/>
      <c r="DE973" s="183"/>
      <c r="DF973" s="183"/>
      <c r="DG973" s="183"/>
      <c r="DH973" s="183"/>
      <c r="DI973" s="183"/>
      <c r="DJ973" s="183"/>
      <c r="DK973" s="183"/>
      <c r="DL973" s="183"/>
      <c r="DM973" s="183"/>
      <c r="DN973" s="183"/>
      <c r="DO973" s="183"/>
      <c r="DP973" s="183"/>
      <c r="DQ973" s="183"/>
      <c r="DR973" s="183"/>
      <c r="DS973" s="183"/>
      <c r="DT973" s="183"/>
      <c r="DU973" s="183"/>
      <c r="DV973" s="183"/>
      <c r="DW973" s="183"/>
      <c r="DX973" s="183"/>
      <c r="DY973" s="183"/>
      <c r="DZ973" s="183"/>
      <c r="EA973" s="183"/>
      <c r="EB973" s="183"/>
      <c r="EC973" s="183"/>
      <c r="ED973" s="183"/>
      <c r="EE973" s="183"/>
      <c r="EF973" s="183"/>
      <c r="EG973" s="183"/>
      <c r="EH973" s="183"/>
      <c r="EI973" s="183"/>
      <c r="EJ973" s="183"/>
      <c r="EK973" s="183"/>
      <c r="EL973" s="183"/>
      <c r="EM973" s="183"/>
      <c r="EN973" s="183"/>
      <c r="EO973" s="183"/>
      <c r="EP973" s="183"/>
      <c r="EQ973" s="183"/>
      <c r="ER973" s="183"/>
      <c r="ES973" s="183"/>
      <c r="ET973" s="183"/>
      <c r="EU973" s="183"/>
      <c r="EV973" s="183"/>
      <c r="EW973" s="183"/>
      <c r="EX973" s="183"/>
      <c r="EY973" s="183"/>
      <c r="EZ973" s="183"/>
      <c r="FA973" s="183"/>
      <c r="FB973" s="183"/>
      <c r="FC973" s="183"/>
      <c r="FD973" s="183"/>
      <c r="FE973" s="183"/>
      <c r="FF973" s="183"/>
      <c r="FG973" s="183"/>
      <c r="FH973" s="183"/>
      <c r="FI973" s="183"/>
      <c r="FJ973" s="183"/>
      <c r="FK973" s="183"/>
      <c r="FL973" s="183"/>
      <c r="FM973" s="183"/>
      <c r="FN973" s="183"/>
      <c r="FO973" s="183"/>
      <c r="FP973" s="183"/>
      <c r="FQ973" s="183"/>
      <c r="FR973" s="183"/>
      <c r="FS973" s="183"/>
      <c r="FT973" s="183"/>
      <c r="FU973" s="183"/>
      <c r="FV973" s="183"/>
      <c r="FW973" s="183"/>
      <c r="FX973" s="183"/>
      <c r="FY973" s="183"/>
      <c r="FZ973" s="183"/>
      <c r="GA973" s="183"/>
      <c r="GB973" s="183"/>
      <c r="GC973" s="183"/>
      <c r="GD973" s="183"/>
      <c r="GE973" s="183"/>
      <c r="GF973" s="183"/>
      <c r="GG973" s="183"/>
      <c r="GH973" s="183"/>
      <c r="GI973" s="183"/>
      <c r="GJ973" s="183"/>
      <c r="GK973" s="183"/>
      <c r="GL973" s="183"/>
      <c r="GM973" s="183"/>
      <c r="GN973" s="183"/>
      <c r="GO973" s="183"/>
      <c r="GP973" s="183"/>
      <c r="GQ973" s="183"/>
      <c r="GR973" s="183"/>
      <c r="GS973" s="183"/>
      <c r="GT973" s="183"/>
      <c r="GU973" s="183"/>
      <c r="GV973" s="183"/>
      <c r="GW973" s="183"/>
      <c r="GX973" s="183"/>
      <c r="GY973" s="183"/>
      <c r="GZ973" s="183"/>
      <c r="HA973" s="183"/>
      <c r="HB973" s="183"/>
      <c r="HC973" s="183"/>
      <c r="HD973" s="183"/>
      <c r="HE973" s="183"/>
      <c r="HF973" s="183"/>
      <c r="HG973" s="183"/>
      <c r="HH973" s="183"/>
      <c r="HI973" s="183"/>
      <c r="HJ973" s="183"/>
      <c r="HK973" s="183"/>
      <c r="HL973" s="183"/>
      <c r="HM973" s="183"/>
      <c r="HN973" s="183"/>
      <c r="HO973" s="183"/>
      <c r="HP973" s="183"/>
      <c r="HQ973" s="183"/>
      <c r="HR973" s="183"/>
      <c r="HS973" s="183"/>
      <c r="HT973" s="183"/>
      <c r="HU973" s="183"/>
      <c r="HV973" s="183"/>
      <c r="HW973" s="183"/>
      <c r="HX973" s="183"/>
      <c r="HY973" s="183"/>
      <c r="HZ973" s="183"/>
      <c r="IA973" s="183"/>
      <c r="IB973" s="183"/>
      <c r="IC973" s="183"/>
      <c r="ID973" s="183"/>
      <c r="IE973" s="183"/>
      <c r="IF973" s="183"/>
      <c r="IG973" s="183"/>
      <c r="IH973" s="183"/>
      <c r="II973" s="183"/>
      <c r="IJ973" s="183"/>
      <c r="IK973" s="183"/>
      <c r="IL973" s="183"/>
      <c r="IM973" s="183"/>
      <c r="IN973" s="183"/>
      <c r="IO973" s="183"/>
      <c r="IP973" s="183"/>
      <c r="IQ973" s="183"/>
      <c r="IR973" s="183"/>
      <c r="IS973" s="183"/>
      <c r="IT973" s="183"/>
      <c r="IU973" s="183"/>
      <c r="IV973" s="183"/>
      <c r="IW973" s="183"/>
      <c r="IX973" s="183"/>
      <c r="IY973" s="183"/>
      <c r="IZ973" s="183"/>
      <c r="JA973" s="183"/>
      <c r="JB973" s="183"/>
      <c r="JC973" s="183"/>
      <c r="JD973" s="183"/>
      <c r="JE973" s="183"/>
      <c r="JF973" s="183"/>
      <c r="JG973" s="183"/>
      <c r="JH973" s="183"/>
      <c r="JI973" s="183"/>
      <c r="JJ973" s="183"/>
      <c r="JK973" s="183"/>
      <c r="JL973" s="183"/>
      <c r="JM973" s="183"/>
      <c r="JN973" s="183"/>
      <c r="JO973" s="183"/>
      <c r="JP973" s="183"/>
      <c r="JQ973" s="183"/>
      <c r="JR973" s="183"/>
      <c r="JS973" s="183"/>
      <c r="JT973" s="183"/>
      <c r="JU973" s="183"/>
      <c r="JV973" s="183"/>
      <c r="JW973" s="183"/>
      <c r="JX973" s="183"/>
      <c r="JY973" s="183"/>
      <c r="JZ973" s="183"/>
      <c r="KA973" s="183"/>
      <c r="KB973" s="183"/>
      <c r="KC973" s="183"/>
      <c r="KD973" s="183"/>
      <c r="KE973" s="183"/>
      <c r="KF973" s="183"/>
      <c r="KG973" s="183"/>
      <c r="KH973" s="183"/>
      <c r="KI973" s="183"/>
      <c r="KJ973" s="183"/>
      <c r="KK973" s="183"/>
      <c r="KL973" s="183"/>
      <c r="KM973" s="183"/>
      <c r="KN973" s="183"/>
      <c r="KO973" s="183"/>
      <c r="KP973" s="183"/>
      <c r="KQ973" s="183"/>
      <c r="KR973" s="183"/>
      <c r="KS973" s="183"/>
      <c r="KT973" s="183"/>
    </row>
    <row r="974" spans="1:306">
      <c r="A974" s="672">
        <v>434</v>
      </c>
      <c r="B974" s="652" t="s">
        <v>293</v>
      </c>
      <c r="C974" s="620"/>
      <c r="D974" s="620"/>
      <c r="E974" s="620"/>
      <c r="F974" s="620"/>
      <c r="G974" s="611">
        <f t="shared" si="41"/>
        <v>0</v>
      </c>
      <c r="H974" s="183"/>
      <c r="K974" s="183"/>
      <c r="L974" s="183"/>
      <c r="M974" s="183"/>
      <c r="N974" s="183"/>
      <c r="O974" s="183"/>
      <c r="P974" s="183"/>
      <c r="Q974" s="183"/>
      <c r="R974" s="183"/>
      <c r="S974" s="183"/>
      <c r="T974" s="183"/>
      <c r="U974" s="183"/>
      <c r="V974" s="183"/>
      <c r="W974" s="183"/>
      <c r="X974" s="183"/>
      <c r="Y974" s="183"/>
      <c r="Z974" s="183"/>
      <c r="AA974" s="183"/>
      <c r="AB974" s="183"/>
      <c r="AC974" s="183"/>
      <c r="AD974" s="183"/>
      <c r="AE974" s="183"/>
      <c r="AF974" s="183"/>
      <c r="AG974" s="183"/>
      <c r="AH974" s="183"/>
      <c r="AI974" s="183"/>
      <c r="AJ974" s="183"/>
      <c r="AK974" s="183"/>
      <c r="AL974" s="183"/>
      <c r="AM974" s="183"/>
      <c r="AN974" s="183"/>
      <c r="AO974" s="183"/>
      <c r="AP974" s="183"/>
      <c r="AQ974" s="183"/>
      <c r="AR974" s="183"/>
      <c r="AS974" s="183"/>
      <c r="AT974" s="183"/>
      <c r="AU974" s="183"/>
      <c r="AV974" s="183"/>
      <c r="AW974" s="183"/>
      <c r="AX974" s="183"/>
      <c r="AY974" s="183"/>
      <c r="AZ974" s="183"/>
      <c r="BA974" s="183"/>
      <c r="BB974" s="183"/>
      <c r="BC974" s="183"/>
      <c r="BD974" s="183"/>
      <c r="BE974" s="183"/>
      <c r="BF974" s="183"/>
      <c r="BG974" s="183"/>
      <c r="BH974" s="183"/>
      <c r="BI974" s="183"/>
      <c r="BJ974" s="183"/>
      <c r="BK974" s="183"/>
      <c r="BL974" s="183"/>
      <c r="BM974" s="183"/>
      <c r="BN974" s="183"/>
      <c r="BO974" s="183"/>
      <c r="BP974" s="183"/>
      <c r="BQ974" s="183"/>
      <c r="BR974" s="183"/>
      <c r="BS974" s="183"/>
      <c r="BT974" s="183"/>
      <c r="BU974" s="183"/>
      <c r="BV974" s="183"/>
      <c r="BW974" s="183"/>
      <c r="BX974" s="183"/>
      <c r="BY974" s="183"/>
      <c r="BZ974" s="183"/>
      <c r="CA974" s="183"/>
      <c r="CB974" s="183"/>
      <c r="CC974" s="183"/>
      <c r="CD974" s="183"/>
      <c r="CE974" s="183"/>
      <c r="CF974" s="183"/>
      <c r="CG974" s="183"/>
      <c r="CH974" s="183"/>
      <c r="CI974" s="183"/>
      <c r="CJ974" s="183"/>
      <c r="CK974" s="183"/>
      <c r="CL974" s="183"/>
      <c r="CM974" s="183"/>
      <c r="CN974" s="183"/>
      <c r="CO974" s="183"/>
      <c r="CP974" s="183"/>
      <c r="CQ974" s="183"/>
      <c r="CR974" s="183"/>
      <c r="CS974" s="183"/>
      <c r="CT974" s="183"/>
      <c r="CU974" s="183"/>
      <c r="CV974" s="183"/>
      <c r="CW974" s="183"/>
      <c r="CX974" s="183"/>
      <c r="CY974" s="183"/>
      <c r="CZ974" s="183"/>
      <c r="DA974" s="183"/>
      <c r="DB974" s="183"/>
      <c r="DC974" s="183"/>
      <c r="DD974" s="183"/>
      <c r="DE974" s="183"/>
      <c r="DF974" s="183"/>
      <c r="DG974" s="183"/>
      <c r="DH974" s="183"/>
      <c r="DI974" s="183"/>
      <c r="DJ974" s="183"/>
      <c r="DK974" s="183"/>
      <c r="DL974" s="183"/>
      <c r="DM974" s="183"/>
      <c r="DN974" s="183"/>
      <c r="DO974" s="183"/>
      <c r="DP974" s="183"/>
      <c r="DQ974" s="183"/>
      <c r="DR974" s="183"/>
      <c r="DS974" s="183"/>
      <c r="DT974" s="183"/>
      <c r="DU974" s="183"/>
      <c r="DV974" s="183"/>
      <c r="DW974" s="183"/>
      <c r="DX974" s="183"/>
      <c r="DY974" s="183"/>
      <c r="DZ974" s="183"/>
      <c r="EA974" s="183"/>
      <c r="EB974" s="183"/>
      <c r="EC974" s="183"/>
      <c r="ED974" s="183"/>
      <c r="EE974" s="183"/>
      <c r="EF974" s="183"/>
      <c r="EG974" s="183"/>
      <c r="EH974" s="183"/>
      <c r="EI974" s="183"/>
      <c r="EJ974" s="183"/>
      <c r="EK974" s="183"/>
      <c r="EL974" s="183"/>
      <c r="EM974" s="183"/>
      <c r="EN974" s="183"/>
      <c r="EO974" s="183"/>
      <c r="EP974" s="183"/>
      <c r="EQ974" s="183"/>
      <c r="ER974" s="183"/>
      <c r="ES974" s="183"/>
      <c r="ET974" s="183"/>
      <c r="EU974" s="183"/>
      <c r="EV974" s="183"/>
      <c r="EW974" s="183"/>
      <c r="EX974" s="183"/>
      <c r="EY974" s="183"/>
      <c r="EZ974" s="183"/>
      <c r="FA974" s="183"/>
      <c r="FB974" s="183"/>
      <c r="FC974" s="183"/>
      <c r="FD974" s="183"/>
      <c r="FE974" s="183"/>
      <c r="FF974" s="183"/>
      <c r="FG974" s="183"/>
      <c r="FH974" s="183"/>
      <c r="FI974" s="183"/>
      <c r="FJ974" s="183"/>
      <c r="FK974" s="183"/>
      <c r="FL974" s="183"/>
      <c r="FM974" s="183"/>
      <c r="FN974" s="183"/>
      <c r="FO974" s="183"/>
      <c r="FP974" s="183"/>
      <c r="FQ974" s="183"/>
      <c r="FR974" s="183"/>
      <c r="FS974" s="183"/>
      <c r="FT974" s="183"/>
      <c r="FU974" s="183"/>
      <c r="FV974" s="183"/>
      <c r="FW974" s="183"/>
      <c r="FX974" s="183"/>
      <c r="FY974" s="183"/>
      <c r="FZ974" s="183"/>
      <c r="GA974" s="183"/>
      <c r="GB974" s="183"/>
      <c r="GC974" s="183"/>
      <c r="GD974" s="183"/>
      <c r="GE974" s="183"/>
      <c r="GF974" s="183"/>
      <c r="GG974" s="183"/>
      <c r="GH974" s="183"/>
      <c r="GI974" s="183"/>
      <c r="GJ974" s="183"/>
      <c r="GK974" s="183"/>
      <c r="GL974" s="183"/>
      <c r="GM974" s="183"/>
      <c r="GN974" s="183"/>
      <c r="GO974" s="183"/>
      <c r="GP974" s="183"/>
      <c r="GQ974" s="183"/>
      <c r="GR974" s="183"/>
      <c r="GS974" s="183"/>
      <c r="GT974" s="183"/>
      <c r="GU974" s="183"/>
      <c r="GV974" s="183"/>
      <c r="GW974" s="183"/>
      <c r="GX974" s="183"/>
      <c r="GY974" s="183"/>
      <c r="GZ974" s="183"/>
      <c r="HA974" s="183"/>
      <c r="HB974" s="183"/>
      <c r="HC974" s="183"/>
      <c r="HD974" s="183"/>
      <c r="HE974" s="183"/>
      <c r="HF974" s="183"/>
      <c r="HG974" s="183"/>
      <c r="HH974" s="183"/>
      <c r="HI974" s="183"/>
      <c r="HJ974" s="183"/>
      <c r="HK974" s="183"/>
      <c r="HL974" s="183"/>
      <c r="HM974" s="183"/>
      <c r="HN974" s="183"/>
      <c r="HO974" s="183"/>
      <c r="HP974" s="183"/>
      <c r="HQ974" s="183"/>
      <c r="HR974" s="183"/>
      <c r="HS974" s="183"/>
      <c r="HT974" s="183"/>
      <c r="HU974" s="183"/>
      <c r="HV974" s="183"/>
      <c r="HW974" s="183"/>
      <c r="HX974" s="183"/>
      <c r="HY974" s="183"/>
      <c r="HZ974" s="183"/>
      <c r="IA974" s="183"/>
      <c r="IB974" s="183"/>
      <c r="IC974" s="183"/>
      <c r="ID974" s="183"/>
      <c r="IE974" s="183"/>
      <c r="IF974" s="183"/>
      <c r="IG974" s="183"/>
      <c r="IH974" s="183"/>
      <c r="II974" s="183"/>
      <c r="IJ974" s="183"/>
      <c r="IK974" s="183"/>
      <c r="IL974" s="183"/>
      <c r="IM974" s="183"/>
      <c r="IN974" s="183"/>
      <c r="IO974" s="183"/>
      <c r="IP974" s="183"/>
      <c r="IQ974" s="183"/>
      <c r="IR974" s="183"/>
      <c r="IS974" s="183"/>
      <c r="IT974" s="183"/>
      <c r="IU974" s="183"/>
      <c r="IV974" s="183"/>
      <c r="IW974" s="183"/>
      <c r="IX974" s="183"/>
      <c r="IY974" s="183"/>
      <c r="IZ974" s="183"/>
      <c r="JA974" s="183"/>
      <c r="JB974" s="183"/>
      <c r="JC974" s="183"/>
      <c r="JD974" s="183"/>
      <c r="JE974" s="183"/>
      <c r="JF974" s="183"/>
      <c r="JG974" s="183"/>
      <c r="JH974" s="183"/>
      <c r="JI974" s="183"/>
      <c r="JJ974" s="183"/>
      <c r="JK974" s="183"/>
      <c r="JL974" s="183"/>
      <c r="JM974" s="183"/>
      <c r="JN974" s="183"/>
      <c r="JO974" s="183"/>
      <c r="JP974" s="183"/>
      <c r="JQ974" s="183"/>
      <c r="JR974" s="183"/>
      <c r="JS974" s="183"/>
      <c r="JT974" s="183"/>
      <c r="JU974" s="183"/>
      <c r="JV974" s="183"/>
      <c r="JW974" s="183"/>
      <c r="JX974" s="183"/>
      <c r="JY974" s="183"/>
      <c r="JZ974" s="183"/>
      <c r="KA974" s="183"/>
      <c r="KB974" s="183"/>
      <c r="KC974" s="183"/>
      <c r="KD974" s="183"/>
      <c r="KE974" s="183"/>
      <c r="KF974" s="183"/>
      <c r="KG974" s="183"/>
      <c r="KH974" s="183"/>
      <c r="KI974" s="183"/>
      <c r="KJ974" s="183"/>
      <c r="KK974" s="183"/>
      <c r="KL974" s="183"/>
      <c r="KM974" s="183"/>
      <c r="KN974" s="183"/>
      <c r="KO974" s="183"/>
      <c r="KP974" s="183"/>
      <c r="KQ974" s="183"/>
      <c r="KR974" s="183"/>
      <c r="KS974" s="183"/>
      <c r="KT974" s="183"/>
    </row>
    <row r="975" spans="1:306">
      <c r="A975" s="672">
        <v>437</v>
      </c>
      <c r="B975" s="652" t="s">
        <v>294</v>
      </c>
      <c r="C975" s="620"/>
      <c r="D975" s="620"/>
      <c r="E975" s="620"/>
      <c r="F975" s="620"/>
      <c r="G975" s="611">
        <f t="shared" si="41"/>
        <v>0</v>
      </c>
      <c r="H975" s="183"/>
      <c r="K975" s="183"/>
      <c r="L975" s="183"/>
      <c r="M975" s="183"/>
      <c r="N975" s="183"/>
      <c r="O975" s="183"/>
      <c r="P975" s="183"/>
      <c r="Q975" s="183"/>
      <c r="R975" s="183"/>
      <c r="S975" s="183"/>
      <c r="T975" s="183"/>
      <c r="U975" s="183"/>
      <c r="V975" s="183"/>
      <c r="W975" s="183"/>
      <c r="X975" s="183"/>
      <c r="Y975" s="183"/>
      <c r="Z975" s="183"/>
      <c r="AA975" s="183"/>
      <c r="AB975" s="183"/>
      <c r="AC975" s="183"/>
      <c r="AD975" s="183"/>
      <c r="AE975" s="183"/>
      <c r="AF975" s="183"/>
      <c r="AG975" s="183"/>
      <c r="AH975" s="183"/>
      <c r="AI975" s="183"/>
      <c r="AJ975" s="183"/>
      <c r="AK975" s="183"/>
      <c r="AL975" s="183"/>
      <c r="AM975" s="183"/>
      <c r="AN975" s="183"/>
      <c r="AO975" s="183"/>
      <c r="AP975" s="183"/>
      <c r="AQ975" s="183"/>
      <c r="AR975" s="183"/>
      <c r="AS975" s="183"/>
      <c r="AT975" s="183"/>
      <c r="AU975" s="183"/>
      <c r="AV975" s="183"/>
      <c r="AW975" s="183"/>
      <c r="AX975" s="183"/>
      <c r="AY975" s="183"/>
      <c r="AZ975" s="183"/>
      <c r="BA975" s="183"/>
      <c r="BB975" s="183"/>
      <c r="BC975" s="183"/>
      <c r="BD975" s="183"/>
      <c r="BE975" s="183"/>
      <c r="BF975" s="183"/>
      <c r="BG975" s="183"/>
      <c r="BH975" s="183"/>
      <c r="BI975" s="183"/>
      <c r="BJ975" s="183"/>
      <c r="BK975" s="183"/>
      <c r="BL975" s="183"/>
      <c r="BM975" s="183"/>
      <c r="BN975" s="183"/>
      <c r="BO975" s="183"/>
      <c r="BP975" s="183"/>
      <c r="BQ975" s="183"/>
      <c r="BR975" s="183"/>
      <c r="BS975" s="183"/>
      <c r="BT975" s="183"/>
      <c r="BU975" s="183"/>
      <c r="BV975" s="183"/>
      <c r="BW975" s="183"/>
      <c r="BX975" s="183"/>
      <c r="BY975" s="183"/>
      <c r="BZ975" s="183"/>
      <c r="CA975" s="183"/>
      <c r="CB975" s="183"/>
      <c r="CC975" s="183"/>
      <c r="CD975" s="183"/>
      <c r="CE975" s="183"/>
      <c r="CF975" s="183"/>
      <c r="CG975" s="183"/>
      <c r="CH975" s="183"/>
      <c r="CI975" s="183"/>
      <c r="CJ975" s="183"/>
      <c r="CK975" s="183"/>
      <c r="CL975" s="183"/>
      <c r="CM975" s="183"/>
      <c r="CN975" s="183"/>
      <c r="CO975" s="183"/>
      <c r="CP975" s="183"/>
      <c r="CQ975" s="183"/>
      <c r="CR975" s="183"/>
      <c r="CS975" s="183"/>
      <c r="CT975" s="183"/>
      <c r="CU975" s="183"/>
      <c r="CV975" s="183"/>
      <c r="CW975" s="183"/>
      <c r="CX975" s="183"/>
      <c r="CY975" s="183"/>
      <c r="CZ975" s="183"/>
      <c r="DA975" s="183"/>
      <c r="DB975" s="183"/>
      <c r="DC975" s="183"/>
      <c r="DD975" s="183"/>
      <c r="DE975" s="183"/>
      <c r="DF975" s="183"/>
      <c r="DG975" s="183"/>
      <c r="DH975" s="183"/>
      <c r="DI975" s="183"/>
      <c r="DJ975" s="183"/>
      <c r="DK975" s="183"/>
      <c r="DL975" s="183"/>
      <c r="DM975" s="183"/>
      <c r="DN975" s="183"/>
      <c r="DO975" s="183"/>
      <c r="DP975" s="183"/>
      <c r="DQ975" s="183"/>
      <c r="DR975" s="183"/>
      <c r="DS975" s="183"/>
      <c r="DT975" s="183"/>
      <c r="DU975" s="183"/>
      <c r="DV975" s="183"/>
      <c r="DW975" s="183"/>
      <c r="DX975" s="183"/>
      <c r="DY975" s="183"/>
      <c r="DZ975" s="183"/>
      <c r="EA975" s="183"/>
      <c r="EB975" s="183"/>
      <c r="EC975" s="183"/>
      <c r="ED975" s="183"/>
      <c r="EE975" s="183"/>
      <c r="EF975" s="183"/>
      <c r="EG975" s="183"/>
      <c r="EH975" s="183"/>
      <c r="EI975" s="183"/>
      <c r="EJ975" s="183"/>
      <c r="EK975" s="183"/>
      <c r="EL975" s="183"/>
      <c r="EM975" s="183"/>
      <c r="EN975" s="183"/>
      <c r="EO975" s="183"/>
      <c r="EP975" s="183"/>
      <c r="EQ975" s="183"/>
      <c r="ER975" s="183"/>
      <c r="ES975" s="183"/>
      <c r="ET975" s="183"/>
      <c r="EU975" s="183"/>
      <c r="EV975" s="183"/>
      <c r="EW975" s="183"/>
      <c r="EX975" s="183"/>
      <c r="EY975" s="183"/>
      <c r="EZ975" s="183"/>
      <c r="FA975" s="183"/>
      <c r="FB975" s="183"/>
      <c r="FC975" s="183"/>
      <c r="FD975" s="183"/>
      <c r="FE975" s="183"/>
      <c r="FF975" s="183"/>
      <c r="FG975" s="183"/>
      <c r="FH975" s="183"/>
      <c r="FI975" s="183"/>
      <c r="FJ975" s="183"/>
      <c r="FK975" s="183"/>
      <c r="FL975" s="183"/>
      <c r="FM975" s="183"/>
      <c r="FN975" s="183"/>
      <c r="FO975" s="183"/>
      <c r="FP975" s="183"/>
      <c r="FQ975" s="183"/>
      <c r="FR975" s="183"/>
      <c r="FS975" s="183"/>
      <c r="FT975" s="183"/>
      <c r="FU975" s="183"/>
      <c r="FV975" s="183"/>
      <c r="FW975" s="183"/>
      <c r="FX975" s="183"/>
      <c r="FY975" s="183"/>
      <c r="FZ975" s="183"/>
      <c r="GA975" s="183"/>
      <c r="GB975" s="183"/>
      <c r="GC975" s="183"/>
      <c r="GD975" s="183"/>
      <c r="GE975" s="183"/>
      <c r="GF975" s="183"/>
      <c r="GG975" s="183"/>
      <c r="GH975" s="183"/>
      <c r="GI975" s="183"/>
      <c r="GJ975" s="183"/>
      <c r="GK975" s="183"/>
      <c r="GL975" s="183"/>
      <c r="GM975" s="183"/>
      <c r="GN975" s="183"/>
      <c r="GO975" s="183"/>
      <c r="GP975" s="183"/>
      <c r="GQ975" s="183"/>
      <c r="GR975" s="183"/>
      <c r="GS975" s="183"/>
      <c r="GT975" s="183"/>
      <c r="GU975" s="183"/>
      <c r="GV975" s="183"/>
      <c r="GW975" s="183"/>
      <c r="GX975" s="183"/>
      <c r="GY975" s="183"/>
      <c r="GZ975" s="183"/>
      <c r="HA975" s="183"/>
      <c r="HB975" s="183"/>
      <c r="HC975" s="183"/>
      <c r="HD975" s="183"/>
      <c r="HE975" s="183"/>
      <c r="HF975" s="183"/>
      <c r="HG975" s="183"/>
      <c r="HH975" s="183"/>
      <c r="HI975" s="183"/>
      <c r="HJ975" s="183"/>
      <c r="HK975" s="183"/>
      <c r="HL975" s="183"/>
      <c r="HM975" s="183"/>
      <c r="HN975" s="183"/>
      <c r="HO975" s="183"/>
      <c r="HP975" s="183"/>
      <c r="HQ975" s="183"/>
      <c r="HR975" s="183"/>
      <c r="HS975" s="183"/>
      <c r="HT975" s="183"/>
      <c r="HU975" s="183"/>
      <c r="HV975" s="183"/>
      <c r="HW975" s="183"/>
      <c r="HX975" s="183"/>
      <c r="HY975" s="183"/>
      <c r="HZ975" s="183"/>
      <c r="IA975" s="183"/>
      <c r="IB975" s="183"/>
      <c r="IC975" s="183"/>
      <c r="ID975" s="183"/>
      <c r="IE975" s="183"/>
      <c r="IF975" s="183"/>
      <c r="IG975" s="183"/>
      <c r="IH975" s="183"/>
      <c r="II975" s="183"/>
      <c r="IJ975" s="183"/>
      <c r="IK975" s="183"/>
      <c r="IL975" s="183"/>
      <c r="IM975" s="183"/>
      <c r="IN975" s="183"/>
      <c r="IO975" s="183"/>
      <c r="IP975" s="183"/>
      <c r="IQ975" s="183"/>
      <c r="IR975" s="183"/>
      <c r="IS975" s="183"/>
      <c r="IT975" s="183"/>
      <c r="IU975" s="183"/>
      <c r="IV975" s="183"/>
      <c r="IW975" s="183"/>
      <c r="IX975" s="183"/>
      <c r="IY975" s="183"/>
      <c r="IZ975" s="183"/>
      <c r="JA975" s="183"/>
      <c r="JB975" s="183"/>
      <c r="JC975" s="183"/>
      <c r="JD975" s="183"/>
      <c r="JE975" s="183"/>
      <c r="JF975" s="183"/>
      <c r="JG975" s="183"/>
      <c r="JH975" s="183"/>
      <c r="JI975" s="183"/>
      <c r="JJ975" s="183"/>
      <c r="JK975" s="183"/>
      <c r="JL975" s="183"/>
      <c r="JM975" s="183"/>
      <c r="JN975" s="183"/>
      <c r="JO975" s="183"/>
      <c r="JP975" s="183"/>
      <c r="JQ975" s="183"/>
      <c r="JR975" s="183"/>
      <c r="JS975" s="183"/>
      <c r="JT975" s="183"/>
      <c r="JU975" s="183"/>
      <c r="JV975" s="183"/>
      <c r="JW975" s="183"/>
      <c r="JX975" s="183"/>
      <c r="JY975" s="183"/>
      <c r="JZ975" s="183"/>
      <c r="KA975" s="183"/>
      <c r="KB975" s="183"/>
      <c r="KC975" s="183"/>
      <c r="KD975" s="183"/>
      <c r="KE975" s="183"/>
      <c r="KF975" s="183"/>
      <c r="KG975" s="183"/>
      <c r="KH975" s="183"/>
      <c r="KI975" s="183"/>
      <c r="KJ975" s="183"/>
      <c r="KK975" s="183"/>
      <c r="KL975" s="183"/>
      <c r="KM975" s="183"/>
      <c r="KN975" s="183"/>
      <c r="KO975" s="183"/>
      <c r="KP975" s="183"/>
      <c r="KQ975" s="183"/>
      <c r="KR975" s="183"/>
      <c r="KS975" s="183"/>
      <c r="KT975" s="183"/>
    </row>
    <row r="976" spans="1:306">
      <c r="A976" s="649">
        <v>44</v>
      </c>
      <c r="B976" s="624" t="s">
        <v>434</v>
      </c>
      <c r="C976" s="620"/>
      <c r="D976" s="620"/>
      <c r="E976" s="620"/>
      <c r="F976" s="620"/>
      <c r="G976" s="611">
        <f t="shared" si="41"/>
        <v>0</v>
      </c>
      <c r="H976" s="183"/>
      <c r="K976" s="183"/>
      <c r="L976" s="183"/>
      <c r="M976" s="183"/>
      <c r="N976" s="183"/>
      <c r="O976" s="183"/>
      <c r="P976" s="183"/>
      <c r="Q976" s="183"/>
      <c r="R976" s="183"/>
      <c r="S976" s="183"/>
      <c r="T976" s="183"/>
      <c r="U976" s="183"/>
      <c r="V976" s="183"/>
      <c r="W976" s="183"/>
      <c r="X976" s="183"/>
      <c r="Y976" s="183"/>
      <c r="Z976" s="183"/>
      <c r="AA976" s="183"/>
      <c r="AB976" s="183"/>
      <c r="AC976" s="183"/>
      <c r="AD976" s="183"/>
      <c r="AE976" s="183"/>
      <c r="AF976" s="183"/>
      <c r="AG976" s="183"/>
      <c r="AH976" s="183"/>
      <c r="AI976" s="183"/>
      <c r="AJ976" s="183"/>
      <c r="AK976" s="183"/>
      <c r="AL976" s="183"/>
      <c r="AM976" s="183"/>
      <c r="AN976" s="183"/>
      <c r="AO976" s="183"/>
      <c r="AP976" s="183"/>
      <c r="AQ976" s="183"/>
      <c r="AR976" s="183"/>
      <c r="AS976" s="183"/>
      <c r="AT976" s="183"/>
      <c r="AU976" s="183"/>
      <c r="AV976" s="183"/>
      <c r="AW976" s="183"/>
      <c r="AX976" s="183"/>
      <c r="AY976" s="183"/>
      <c r="AZ976" s="183"/>
      <c r="BA976" s="183"/>
      <c r="BB976" s="183"/>
      <c r="BC976" s="183"/>
      <c r="BD976" s="183"/>
      <c r="BE976" s="183"/>
      <c r="BF976" s="183"/>
      <c r="BG976" s="183"/>
      <c r="BH976" s="183"/>
      <c r="BI976" s="183"/>
      <c r="BJ976" s="183"/>
      <c r="BK976" s="183"/>
      <c r="BL976" s="183"/>
      <c r="BM976" s="183"/>
      <c r="BN976" s="183"/>
      <c r="BO976" s="183"/>
      <c r="BP976" s="183"/>
      <c r="BQ976" s="183"/>
      <c r="BR976" s="183"/>
      <c r="BS976" s="183"/>
      <c r="BT976" s="183"/>
      <c r="BU976" s="183"/>
      <c r="BV976" s="183"/>
      <c r="BW976" s="183"/>
      <c r="BX976" s="183"/>
      <c r="BY976" s="183"/>
      <c r="BZ976" s="183"/>
      <c r="CA976" s="183"/>
      <c r="CB976" s="183"/>
      <c r="CC976" s="183"/>
      <c r="CD976" s="183"/>
      <c r="CE976" s="183"/>
      <c r="CF976" s="183"/>
      <c r="CG976" s="183"/>
      <c r="CH976" s="183"/>
      <c r="CI976" s="183"/>
      <c r="CJ976" s="183"/>
      <c r="CK976" s="183"/>
      <c r="CL976" s="183"/>
      <c r="CM976" s="183"/>
      <c r="CN976" s="183"/>
      <c r="CO976" s="183"/>
      <c r="CP976" s="183"/>
      <c r="CQ976" s="183"/>
      <c r="CR976" s="183"/>
      <c r="CS976" s="183"/>
      <c r="CT976" s="183"/>
      <c r="CU976" s="183"/>
      <c r="CV976" s="183"/>
      <c r="CW976" s="183"/>
      <c r="CX976" s="183"/>
      <c r="CY976" s="183"/>
      <c r="CZ976" s="183"/>
      <c r="DA976" s="183"/>
      <c r="DB976" s="183"/>
      <c r="DC976" s="183"/>
      <c r="DD976" s="183"/>
      <c r="DE976" s="183"/>
      <c r="DF976" s="183"/>
      <c r="DG976" s="183"/>
      <c r="DH976" s="183"/>
      <c r="DI976" s="183"/>
      <c r="DJ976" s="183"/>
      <c r="DK976" s="183"/>
      <c r="DL976" s="183"/>
      <c r="DM976" s="183"/>
      <c r="DN976" s="183"/>
      <c r="DO976" s="183"/>
      <c r="DP976" s="183"/>
      <c r="DQ976" s="183"/>
      <c r="DR976" s="183"/>
      <c r="DS976" s="183"/>
      <c r="DT976" s="183"/>
      <c r="DU976" s="183"/>
      <c r="DV976" s="183"/>
      <c r="DW976" s="183"/>
      <c r="DX976" s="183"/>
      <c r="DY976" s="183"/>
      <c r="DZ976" s="183"/>
      <c r="EA976" s="183"/>
      <c r="EB976" s="183"/>
      <c r="EC976" s="183"/>
      <c r="ED976" s="183"/>
      <c r="EE976" s="183"/>
      <c r="EF976" s="183"/>
      <c r="EG976" s="183"/>
      <c r="EH976" s="183"/>
      <c r="EI976" s="183"/>
      <c r="EJ976" s="183"/>
      <c r="EK976" s="183"/>
      <c r="EL976" s="183"/>
      <c r="EM976" s="183"/>
      <c r="EN976" s="183"/>
      <c r="EO976" s="183"/>
      <c r="EP976" s="183"/>
      <c r="EQ976" s="183"/>
      <c r="ER976" s="183"/>
      <c r="ES976" s="183"/>
      <c r="ET976" s="183"/>
      <c r="EU976" s="183"/>
      <c r="EV976" s="183"/>
      <c r="EW976" s="183"/>
      <c r="EX976" s="183"/>
      <c r="EY976" s="183"/>
      <c r="EZ976" s="183"/>
      <c r="FA976" s="183"/>
      <c r="FB976" s="183"/>
      <c r="FC976" s="183"/>
      <c r="FD976" s="183"/>
      <c r="FE976" s="183"/>
      <c r="FF976" s="183"/>
      <c r="FG976" s="183"/>
      <c r="FH976" s="183"/>
      <c r="FI976" s="183"/>
      <c r="FJ976" s="183"/>
      <c r="FK976" s="183"/>
      <c r="FL976" s="183"/>
      <c r="FM976" s="183"/>
      <c r="FN976" s="183"/>
      <c r="FO976" s="183"/>
      <c r="FP976" s="183"/>
      <c r="FQ976" s="183"/>
      <c r="FR976" s="183"/>
      <c r="FS976" s="183"/>
      <c r="FT976" s="183"/>
      <c r="FU976" s="183"/>
      <c r="FV976" s="183"/>
      <c r="FW976" s="183"/>
      <c r="FX976" s="183"/>
      <c r="FY976" s="183"/>
      <c r="FZ976" s="183"/>
      <c r="GA976" s="183"/>
      <c r="GB976" s="183"/>
      <c r="GC976" s="183"/>
      <c r="GD976" s="183"/>
      <c r="GE976" s="183"/>
      <c r="GF976" s="183"/>
      <c r="GG976" s="183"/>
      <c r="GH976" s="183"/>
      <c r="GI976" s="183"/>
      <c r="GJ976" s="183"/>
      <c r="GK976" s="183"/>
      <c r="GL976" s="183"/>
      <c r="GM976" s="183"/>
      <c r="GN976" s="183"/>
      <c r="GO976" s="183"/>
      <c r="GP976" s="183"/>
      <c r="GQ976" s="183"/>
      <c r="GR976" s="183"/>
      <c r="GS976" s="183"/>
      <c r="GT976" s="183"/>
      <c r="GU976" s="183"/>
      <c r="GV976" s="183"/>
      <c r="GW976" s="183"/>
      <c r="GX976" s="183"/>
      <c r="GY976" s="183"/>
      <c r="GZ976" s="183"/>
      <c r="HA976" s="183"/>
      <c r="HB976" s="183"/>
      <c r="HC976" s="183"/>
      <c r="HD976" s="183"/>
      <c r="HE976" s="183"/>
      <c r="HF976" s="183"/>
      <c r="HG976" s="183"/>
      <c r="HH976" s="183"/>
      <c r="HI976" s="183"/>
      <c r="HJ976" s="183"/>
      <c r="HK976" s="183"/>
      <c r="HL976" s="183"/>
      <c r="HM976" s="183"/>
      <c r="HN976" s="183"/>
      <c r="HO976" s="183"/>
      <c r="HP976" s="183"/>
      <c r="HQ976" s="183"/>
      <c r="HR976" s="183"/>
      <c r="HS976" s="183"/>
      <c r="HT976" s="183"/>
      <c r="HU976" s="183"/>
      <c r="HV976" s="183"/>
      <c r="HW976" s="183"/>
      <c r="HX976" s="183"/>
      <c r="HY976" s="183"/>
      <c r="HZ976" s="183"/>
      <c r="IA976" s="183"/>
      <c r="IB976" s="183"/>
      <c r="IC976" s="183"/>
      <c r="ID976" s="183"/>
      <c r="IE976" s="183"/>
      <c r="IF976" s="183"/>
      <c r="IG976" s="183"/>
      <c r="IH976" s="183"/>
      <c r="II976" s="183"/>
      <c r="IJ976" s="183"/>
      <c r="IK976" s="183"/>
      <c r="IL976" s="183"/>
      <c r="IM976" s="183"/>
      <c r="IN976" s="183"/>
      <c r="IO976" s="183"/>
      <c r="IP976" s="183"/>
      <c r="IQ976" s="183"/>
      <c r="IR976" s="183"/>
      <c r="IS976" s="183"/>
      <c r="IT976" s="183"/>
      <c r="IU976" s="183"/>
      <c r="IV976" s="183"/>
      <c r="IW976" s="183"/>
      <c r="IX976" s="183"/>
      <c r="IY976" s="183"/>
      <c r="IZ976" s="183"/>
      <c r="JA976" s="183"/>
      <c r="JB976" s="183"/>
      <c r="JC976" s="183"/>
      <c r="JD976" s="183"/>
      <c r="JE976" s="183"/>
      <c r="JF976" s="183"/>
      <c r="JG976" s="183"/>
      <c r="JH976" s="183"/>
      <c r="JI976" s="183"/>
      <c r="JJ976" s="183"/>
      <c r="JK976" s="183"/>
      <c r="JL976" s="183"/>
      <c r="JM976" s="183"/>
      <c r="JN976" s="183"/>
      <c r="JO976" s="183"/>
      <c r="JP976" s="183"/>
      <c r="JQ976" s="183"/>
      <c r="JR976" s="183"/>
      <c r="JS976" s="183"/>
      <c r="JT976" s="183"/>
      <c r="JU976" s="183"/>
      <c r="JV976" s="183"/>
      <c r="JW976" s="183"/>
      <c r="JX976" s="183"/>
      <c r="JY976" s="183"/>
      <c r="JZ976" s="183"/>
      <c r="KA976" s="183"/>
      <c r="KB976" s="183"/>
      <c r="KC976" s="183"/>
      <c r="KD976" s="183"/>
      <c r="KE976" s="183"/>
      <c r="KF976" s="183"/>
      <c r="KG976" s="183"/>
      <c r="KH976" s="183"/>
      <c r="KI976" s="183"/>
      <c r="KJ976" s="183"/>
      <c r="KK976" s="183"/>
      <c r="KL976" s="183"/>
      <c r="KM976" s="183"/>
      <c r="KN976" s="183"/>
      <c r="KO976" s="183"/>
      <c r="KP976" s="183"/>
      <c r="KQ976" s="183"/>
      <c r="KR976" s="183"/>
      <c r="KS976" s="183"/>
      <c r="KT976" s="183"/>
    </row>
    <row r="977" spans="1:306">
      <c r="A977" s="649">
        <v>45</v>
      </c>
      <c r="B977" s="624" t="s">
        <v>435</v>
      </c>
      <c r="C977" s="611">
        <f>SUM(C978:C979)</f>
        <v>0</v>
      </c>
      <c r="D977" s="611">
        <f>SUM(D978:D979)</f>
        <v>0</v>
      </c>
      <c r="E977" s="611">
        <f>SUM(E978:E979)</f>
        <v>0</v>
      </c>
      <c r="F977" s="611">
        <f>SUM(F978:F979)</f>
        <v>0</v>
      </c>
      <c r="G977" s="611">
        <f t="shared" si="41"/>
        <v>0</v>
      </c>
      <c r="H977" s="183"/>
      <c r="K977" s="183"/>
      <c r="L977" s="183"/>
      <c r="M977" s="183"/>
      <c r="N977" s="183"/>
      <c r="O977" s="183"/>
      <c r="P977" s="183"/>
      <c r="Q977" s="183"/>
      <c r="R977" s="183"/>
      <c r="S977" s="183"/>
      <c r="T977" s="183"/>
      <c r="U977" s="183"/>
      <c r="V977" s="183"/>
      <c r="W977" s="183"/>
      <c r="X977" s="183"/>
      <c r="Y977" s="183"/>
      <c r="Z977" s="183"/>
      <c r="AA977" s="183"/>
      <c r="AB977" s="183"/>
      <c r="AC977" s="183"/>
      <c r="AD977" s="183"/>
      <c r="AE977" s="183"/>
      <c r="AF977" s="183"/>
      <c r="AG977" s="183"/>
      <c r="AH977" s="183"/>
      <c r="AI977" s="183"/>
      <c r="AJ977" s="183"/>
      <c r="AK977" s="183"/>
      <c r="AL977" s="183"/>
      <c r="AM977" s="183"/>
      <c r="AN977" s="183"/>
      <c r="AO977" s="183"/>
      <c r="AP977" s="183"/>
      <c r="AQ977" s="183"/>
      <c r="AR977" s="183"/>
      <c r="AS977" s="183"/>
      <c r="AT977" s="183"/>
      <c r="AU977" s="183"/>
      <c r="AV977" s="183"/>
      <c r="AW977" s="183"/>
      <c r="AX977" s="183"/>
      <c r="AY977" s="183"/>
      <c r="AZ977" s="183"/>
      <c r="BA977" s="183"/>
      <c r="BB977" s="183"/>
      <c r="BC977" s="183"/>
      <c r="BD977" s="183"/>
      <c r="BE977" s="183"/>
      <c r="BF977" s="183"/>
      <c r="BG977" s="183"/>
      <c r="BH977" s="183"/>
      <c r="BI977" s="183"/>
      <c r="BJ977" s="183"/>
      <c r="BK977" s="183"/>
      <c r="BL977" s="183"/>
      <c r="BM977" s="183"/>
      <c r="BN977" s="183"/>
      <c r="BO977" s="183"/>
      <c r="BP977" s="183"/>
      <c r="BQ977" s="183"/>
      <c r="BR977" s="183"/>
      <c r="BS977" s="183"/>
      <c r="BT977" s="183"/>
      <c r="BU977" s="183"/>
      <c r="BV977" s="183"/>
      <c r="BW977" s="183"/>
      <c r="BX977" s="183"/>
      <c r="BY977" s="183"/>
      <c r="BZ977" s="183"/>
      <c r="CA977" s="183"/>
      <c r="CB977" s="183"/>
      <c r="CC977" s="183"/>
      <c r="CD977" s="183"/>
      <c r="CE977" s="183"/>
      <c r="CF977" s="183"/>
      <c r="CG977" s="183"/>
      <c r="CH977" s="183"/>
      <c r="CI977" s="183"/>
      <c r="CJ977" s="183"/>
      <c r="CK977" s="183"/>
      <c r="CL977" s="183"/>
      <c r="CM977" s="183"/>
      <c r="CN977" s="183"/>
      <c r="CO977" s="183"/>
      <c r="CP977" s="183"/>
      <c r="CQ977" s="183"/>
      <c r="CR977" s="183"/>
      <c r="CS977" s="183"/>
      <c r="CT977" s="183"/>
      <c r="CU977" s="183"/>
      <c r="CV977" s="183"/>
      <c r="CW977" s="183"/>
      <c r="CX977" s="183"/>
      <c r="CY977" s="183"/>
      <c r="CZ977" s="183"/>
      <c r="DA977" s="183"/>
      <c r="DB977" s="183"/>
      <c r="DC977" s="183"/>
      <c r="DD977" s="183"/>
      <c r="DE977" s="183"/>
      <c r="DF977" s="183"/>
      <c r="DG977" s="183"/>
      <c r="DH977" s="183"/>
      <c r="DI977" s="183"/>
      <c r="DJ977" s="183"/>
      <c r="DK977" s="183"/>
      <c r="DL977" s="183"/>
      <c r="DM977" s="183"/>
      <c r="DN977" s="183"/>
      <c r="DO977" s="183"/>
      <c r="DP977" s="183"/>
      <c r="DQ977" s="183"/>
      <c r="DR977" s="183"/>
      <c r="DS977" s="183"/>
      <c r="DT977" s="183"/>
      <c r="DU977" s="183"/>
      <c r="DV977" s="183"/>
      <c r="DW977" s="183"/>
      <c r="DX977" s="183"/>
      <c r="DY977" s="183"/>
      <c r="DZ977" s="183"/>
      <c r="EA977" s="183"/>
      <c r="EB977" s="183"/>
      <c r="EC977" s="183"/>
      <c r="ED977" s="183"/>
      <c r="EE977" s="183"/>
      <c r="EF977" s="183"/>
      <c r="EG977" s="183"/>
      <c r="EH977" s="183"/>
      <c r="EI977" s="183"/>
      <c r="EJ977" s="183"/>
      <c r="EK977" s="183"/>
      <c r="EL977" s="183"/>
      <c r="EM977" s="183"/>
      <c r="EN977" s="183"/>
      <c r="EO977" s="183"/>
      <c r="EP977" s="183"/>
      <c r="EQ977" s="183"/>
      <c r="ER977" s="183"/>
      <c r="ES977" s="183"/>
      <c r="ET977" s="183"/>
      <c r="EU977" s="183"/>
      <c r="EV977" s="183"/>
      <c r="EW977" s="183"/>
      <c r="EX977" s="183"/>
      <c r="EY977" s="183"/>
      <c r="EZ977" s="183"/>
      <c r="FA977" s="183"/>
      <c r="FB977" s="183"/>
      <c r="FC977" s="183"/>
      <c r="FD977" s="183"/>
      <c r="FE977" s="183"/>
      <c r="FF977" s="183"/>
      <c r="FG977" s="183"/>
      <c r="FH977" s="183"/>
      <c r="FI977" s="183"/>
      <c r="FJ977" s="183"/>
      <c r="FK977" s="183"/>
      <c r="FL977" s="183"/>
      <c r="FM977" s="183"/>
      <c r="FN977" s="183"/>
      <c r="FO977" s="183"/>
      <c r="FP977" s="183"/>
      <c r="FQ977" s="183"/>
      <c r="FR977" s="183"/>
      <c r="FS977" s="183"/>
      <c r="FT977" s="183"/>
      <c r="FU977" s="183"/>
      <c r="FV977" s="183"/>
      <c r="FW977" s="183"/>
      <c r="FX977" s="183"/>
      <c r="FY977" s="183"/>
      <c r="FZ977" s="183"/>
      <c r="GA977" s="183"/>
      <c r="GB977" s="183"/>
      <c r="GC977" s="183"/>
      <c r="GD977" s="183"/>
      <c r="GE977" s="183"/>
      <c r="GF977" s="183"/>
      <c r="GG977" s="183"/>
      <c r="GH977" s="183"/>
      <c r="GI977" s="183"/>
      <c r="GJ977" s="183"/>
      <c r="GK977" s="183"/>
      <c r="GL977" s="183"/>
      <c r="GM977" s="183"/>
      <c r="GN977" s="183"/>
      <c r="GO977" s="183"/>
      <c r="GP977" s="183"/>
      <c r="GQ977" s="183"/>
      <c r="GR977" s="183"/>
      <c r="GS977" s="183"/>
      <c r="GT977" s="183"/>
      <c r="GU977" s="183"/>
      <c r="GV977" s="183"/>
      <c r="GW977" s="183"/>
      <c r="GX977" s="183"/>
      <c r="GY977" s="183"/>
      <c r="GZ977" s="183"/>
      <c r="HA977" s="183"/>
      <c r="HB977" s="183"/>
      <c r="HC977" s="183"/>
      <c r="HD977" s="183"/>
      <c r="HE977" s="183"/>
      <c r="HF977" s="183"/>
      <c r="HG977" s="183"/>
      <c r="HH977" s="183"/>
      <c r="HI977" s="183"/>
      <c r="HJ977" s="183"/>
      <c r="HK977" s="183"/>
      <c r="HL977" s="183"/>
      <c r="HM977" s="183"/>
      <c r="HN977" s="183"/>
      <c r="HO977" s="183"/>
      <c r="HP977" s="183"/>
      <c r="HQ977" s="183"/>
      <c r="HR977" s="183"/>
      <c r="HS977" s="183"/>
      <c r="HT977" s="183"/>
      <c r="HU977" s="183"/>
      <c r="HV977" s="183"/>
      <c r="HW977" s="183"/>
      <c r="HX977" s="183"/>
      <c r="HY977" s="183"/>
      <c r="HZ977" s="183"/>
      <c r="IA977" s="183"/>
      <c r="IB977" s="183"/>
      <c r="IC977" s="183"/>
      <c r="ID977" s="183"/>
      <c r="IE977" s="183"/>
      <c r="IF977" s="183"/>
      <c r="IG977" s="183"/>
      <c r="IH977" s="183"/>
      <c r="II977" s="183"/>
      <c r="IJ977" s="183"/>
      <c r="IK977" s="183"/>
      <c r="IL977" s="183"/>
      <c r="IM977" s="183"/>
      <c r="IN977" s="183"/>
      <c r="IO977" s="183"/>
      <c r="IP977" s="183"/>
      <c r="IQ977" s="183"/>
      <c r="IR977" s="183"/>
      <c r="IS977" s="183"/>
      <c r="IT977" s="183"/>
      <c r="IU977" s="183"/>
      <c r="IV977" s="183"/>
      <c r="IW977" s="183"/>
      <c r="IX977" s="183"/>
      <c r="IY977" s="183"/>
      <c r="IZ977" s="183"/>
      <c r="JA977" s="183"/>
      <c r="JB977" s="183"/>
      <c r="JC977" s="183"/>
      <c r="JD977" s="183"/>
      <c r="JE977" s="183"/>
      <c r="JF977" s="183"/>
      <c r="JG977" s="183"/>
      <c r="JH977" s="183"/>
      <c r="JI977" s="183"/>
      <c r="JJ977" s="183"/>
      <c r="JK977" s="183"/>
      <c r="JL977" s="183"/>
      <c r="JM977" s="183"/>
      <c r="JN977" s="183"/>
      <c r="JO977" s="183"/>
      <c r="JP977" s="183"/>
      <c r="JQ977" s="183"/>
      <c r="JR977" s="183"/>
      <c r="JS977" s="183"/>
      <c r="JT977" s="183"/>
      <c r="JU977" s="183"/>
      <c r="JV977" s="183"/>
      <c r="JW977" s="183"/>
      <c r="JX977" s="183"/>
      <c r="JY977" s="183"/>
      <c r="JZ977" s="183"/>
      <c r="KA977" s="183"/>
      <c r="KB977" s="183"/>
      <c r="KC977" s="183"/>
      <c r="KD977" s="183"/>
      <c r="KE977" s="183"/>
      <c r="KF977" s="183"/>
      <c r="KG977" s="183"/>
      <c r="KH977" s="183"/>
      <c r="KI977" s="183"/>
      <c r="KJ977" s="183"/>
      <c r="KK977" s="183"/>
      <c r="KL977" s="183"/>
      <c r="KM977" s="183"/>
      <c r="KN977" s="183"/>
      <c r="KO977" s="183"/>
      <c r="KP977" s="183"/>
      <c r="KQ977" s="183"/>
      <c r="KR977" s="183"/>
      <c r="KS977" s="183"/>
      <c r="KT977" s="183"/>
    </row>
    <row r="978" spans="1:306">
      <c r="A978" s="672">
        <v>451</v>
      </c>
      <c r="B978" s="652" t="s">
        <v>297</v>
      </c>
      <c r="C978" s="620"/>
      <c r="D978" s="620"/>
      <c r="E978" s="620"/>
      <c r="F978" s="620"/>
      <c r="G978" s="611">
        <f t="shared" si="41"/>
        <v>0</v>
      </c>
      <c r="H978" s="183"/>
      <c r="K978" s="183"/>
      <c r="L978" s="183"/>
      <c r="M978" s="183"/>
      <c r="N978" s="183"/>
      <c r="O978" s="183"/>
      <c r="P978" s="183"/>
      <c r="Q978" s="183"/>
      <c r="R978" s="183"/>
      <c r="S978" s="183"/>
      <c r="T978" s="183"/>
      <c r="U978" s="183"/>
      <c r="V978" s="183"/>
      <c r="W978" s="183"/>
      <c r="X978" s="183"/>
      <c r="Y978" s="183"/>
      <c r="Z978" s="183"/>
      <c r="AA978" s="183"/>
      <c r="AB978" s="183"/>
      <c r="AC978" s="183"/>
      <c r="AD978" s="183"/>
      <c r="AE978" s="183"/>
      <c r="AF978" s="183"/>
      <c r="AG978" s="183"/>
      <c r="AH978" s="183"/>
      <c r="AI978" s="183"/>
      <c r="AJ978" s="183"/>
      <c r="AK978" s="183"/>
      <c r="AL978" s="183"/>
      <c r="AM978" s="183"/>
      <c r="AN978" s="183"/>
      <c r="AO978" s="183"/>
      <c r="AP978" s="183"/>
      <c r="AQ978" s="183"/>
      <c r="AR978" s="183"/>
      <c r="AS978" s="183"/>
      <c r="AT978" s="183"/>
      <c r="AU978" s="183"/>
      <c r="AV978" s="183"/>
      <c r="AW978" s="183"/>
      <c r="AX978" s="183"/>
      <c r="AY978" s="183"/>
      <c r="AZ978" s="183"/>
      <c r="BA978" s="183"/>
      <c r="BB978" s="183"/>
      <c r="BC978" s="183"/>
      <c r="BD978" s="183"/>
      <c r="BE978" s="183"/>
      <c r="BF978" s="183"/>
      <c r="BG978" s="183"/>
      <c r="BH978" s="183"/>
      <c r="BI978" s="183"/>
      <c r="BJ978" s="183"/>
      <c r="BK978" s="183"/>
      <c r="BL978" s="183"/>
      <c r="BM978" s="183"/>
      <c r="BN978" s="183"/>
      <c r="BO978" s="183"/>
      <c r="BP978" s="183"/>
      <c r="BQ978" s="183"/>
      <c r="BR978" s="183"/>
      <c r="BS978" s="183"/>
      <c r="BT978" s="183"/>
      <c r="BU978" s="183"/>
      <c r="BV978" s="183"/>
      <c r="BW978" s="183"/>
      <c r="BX978" s="183"/>
      <c r="BY978" s="183"/>
      <c r="BZ978" s="183"/>
      <c r="CA978" s="183"/>
      <c r="CB978" s="183"/>
      <c r="CC978" s="183"/>
      <c r="CD978" s="183"/>
      <c r="CE978" s="183"/>
      <c r="CF978" s="183"/>
      <c r="CG978" s="183"/>
      <c r="CH978" s="183"/>
      <c r="CI978" s="183"/>
      <c r="CJ978" s="183"/>
      <c r="CK978" s="183"/>
      <c r="CL978" s="183"/>
      <c r="CM978" s="183"/>
      <c r="CN978" s="183"/>
      <c r="CO978" s="183"/>
      <c r="CP978" s="183"/>
      <c r="CQ978" s="183"/>
      <c r="CR978" s="183"/>
      <c r="CS978" s="183"/>
      <c r="CT978" s="183"/>
      <c r="CU978" s="183"/>
      <c r="CV978" s="183"/>
      <c r="CW978" s="183"/>
      <c r="CX978" s="183"/>
      <c r="CY978" s="183"/>
      <c r="CZ978" s="183"/>
      <c r="DA978" s="183"/>
      <c r="DB978" s="183"/>
      <c r="DC978" s="183"/>
      <c r="DD978" s="183"/>
      <c r="DE978" s="183"/>
      <c r="DF978" s="183"/>
      <c r="DG978" s="183"/>
      <c r="DH978" s="183"/>
      <c r="DI978" s="183"/>
      <c r="DJ978" s="183"/>
      <c r="DK978" s="183"/>
      <c r="DL978" s="183"/>
      <c r="DM978" s="183"/>
      <c r="DN978" s="183"/>
      <c r="DO978" s="183"/>
      <c r="DP978" s="183"/>
      <c r="DQ978" s="183"/>
      <c r="DR978" s="183"/>
      <c r="DS978" s="183"/>
      <c r="DT978" s="183"/>
      <c r="DU978" s="183"/>
      <c r="DV978" s="183"/>
      <c r="DW978" s="183"/>
      <c r="DX978" s="183"/>
      <c r="DY978" s="183"/>
      <c r="DZ978" s="183"/>
      <c r="EA978" s="183"/>
      <c r="EB978" s="183"/>
      <c r="EC978" s="183"/>
      <c r="ED978" s="183"/>
      <c r="EE978" s="183"/>
      <c r="EF978" s="183"/>
      <c r="EG978" s="183"/>
      <c r="EH978" s="183"/>
      <c r="EI978" s="183"/>
      <c r="EJ978" s="183"/>
      <c r="EK978" s="183"/>
      <c r="EL978" s="183"/>
      <c r="EM978" s="183"/>
      <c r="EN978" s="183"/>
      <c r="EO978" s="183"/>
      <c r="EP978" s="183"/>
      <c r="EQ978" s="183"/>
      <c r="ER978" s="183"/>
      <c r="ES978" s="183"/>
      <c r="ET978" s="183"/>
      <c r="EU978" s="183"/>
      <c r="EV978" s="183"/>
      <c r="EW978" s="183"/>
      <c r="EX978" s="183"/>
      <c r="EY978" s="183"/>
      <c r="EZ978" s="183"/>
      <c r="FA978" s="183"/>
      <c r="FB978" s="183"/>
      <c r="FC978" s="183"/>
      <c r="FD978" s="183"/>
      <c r="FE978" s="183"/>
      <c r="FF978" s="183"/>
      <c r="FG978" s="183"/>
      <c r="FH978" s="183"/>
      <c r="FI978" s="183"/>
      <c r="FJ978" s="183"/>
      <c r="FK978" s="183"/>
      <c r="FL978" s="183"/>
      <c r="FM978" s="183"/>
      <c r="FN978" s="183"/>
      <c r="FO978" s="183"/>
      <c r="FP978" s="183"/>
      <c r="FQ978" s="183"/>
      <c r="FR978" s="183"/>
      <c r="FS978" s="183"/>
      <c r="FT978" s="183"/>
      <c r="FU978" s="183"/>
      <c r="FV978" s="183"/>
      <c r="FW978" s="183"/>
      <c r="FX978" s="183"/>
      <c r="FY978" s="183"/>
      <c r="FZ978" s="183"/>
      <c r="GA978" s="183"/>
      <c r="GB978" s="183"/>
      <c r="GC978" s="183"/>
      <c r="GD978" s="183"/>
      <c r="GE978" s="183"/>
      <c r="GF978" s="183"/>
      <c r="GG978" s="183"/>
      <c r="GH978" s="183"/>
      <c r="GI978" s="183"/>
      <c r="GJ978" s="183"/>
      <c r="GK978" s="183"/>
      <c r="GL978" s="183"/>
      <c r="GM978" s="183"/>
      <c r="GN978" s="183"/>
      <c r="GO978" s="183"/>
      <c r="GP978" s="183"/>
      <c r="GQ978" s="183"/>
      <c r="GR978" s="183"/>
      <c r="GS978" s="183"/>
      <c r="GT978" s="183"/>
      <c r="GU978" s="183"/>
      <c r="GV978" s="183"/>
      <c r="GW978" s="183"/>
      <c r="GX978" s="183"/>
      <c r="GY978" s="183"/>
      <c r="GZ978" s="183"/>
      <c r="HA978" s="183"/>
      <c r="HB978" s="183"/>
      <c r="HC978" s="183"/>
      <c r="HD978" s="183"/>
      <c r="HE978" s="183"/>
      <c r="HF978" s="183"/>
      <c r="HG978" s="183"/>
      <c r="HH978" s="183"/>
      <c r="HI978" s="183"/>
      <c r="HJ978" s="183"/>
      <c r="HK978" s="183"/>
      <c r="HL978" s="183"/>
      <c r="HM978" s="183"/>
      <c r="HN978" s="183"/>
      <c r="HO978" s="183"/>
      <c r="HP978" s="183"/>
      <c r="HQ978" s="183"/>
      <c r="HR978" s="183"/>
      <c r="HS978" s="183"/>
      <c r="HT978" s="183"/>
      <c r="HU978" s="183"/>
      <c r="HV978" s="183"/>
      <c r="HW978" s="183"/>
      <c r="HX978" s="183"/>
      <c r="HY978" s="183"/>
      <c r="HZ978" s="183"/>
      <c r="IA978" s="183"/>
      <c r="IB978" s="183"/>
      <c r="IC978" s="183"/>
      <c r="ID978" s="183"/>
      <c r="IE978" s="183"/>
      <c r="IF978" s="183"/>
      <c r="IG978" s="183"/>
      <c r="IH978" s="183"/>
      <c r="II978" s="183"/>
      <c r="IJ978" s="183"/>
      <c r="IK978" s="183"/>
      <c r="IL978" s="183"/>
      <c r="IM978" s="183"/>
      <c r="IN978" s="183"/>
      <c r="IO978" s="183"/>
      <c r="IP978" s="183"/>
      <c r="IQ978" s="183"/>
      <c r="IR978" s="183"/>
      <c r="IS978" s="183"/>
      <c r="IT978" s="183"/>
      <c r="IU978" s="183"/>
      <c r="IV978" s="183"/>
      <c r="IW978" s="183"/>
      <c r="IX978" s="183"/>
      <c r="IY978" s="183"/>
      <c r="IZ978" s="183"/>
      <c r="JA978" s="183"/>
      <c r="JB978" s="183"/>
      <c r="JC978" s="183"/>
      <c r="JD978" s="183"/>
      <c r="JE978" s="183"/>
      <c r="JF978" s="183"/>
      <c r="JG978" s="183"/>
      <c r="JH978" s="183"/>
      <c r="JI978" s="183"/>
      <c r="JJ978" s="183"/>
      <c r="JK978" s="183"/>
      <c r="JL978" s="183"/>
      <c r="JM978" s="183"/>
      <c r="JN978" s="183"/>
      <c r="JO978" s="183"/>
      <c r="JP978" s="183"/>
      <c r="JQ978" s="183"/>
      <c r="JR978" s="183"/>
      <c r="JS978" s="183"/>
      <c r="JT978" s="183"/>
      <c r="JU978" s="183"/>
      <c r="JV978" s="183"/>
      <c r="JW978" s="183"/>
      <c r="JX978" s="183"/>
      <c r="JY978" s="183"/>
      <c r="JZ978" s="183"/>
      <c r="KA978" s="183"/>
      <c r="KB978" s="183"/>
      <c r="KC978" s="183"/>
      <c r="KD978" s="183"/>
      <c r="KE978" s="183"/>
      <c r="KF978" s="183"/>
      <c r="KG978" s="183"/>
      <c r="KH978" s="183"/>
      <c r="KI978" s="183"/>
      <c r="KJ978" s="183"/>
      <c r="KK978" s="183"/>
      <c r="KL978" s="183"/>
      <c r="KM978" s="183"/>
      <c r="KN978" s="183"/>
      <c r="KO978" s="183"/>
      <c r="KP978" s="183"/>
      <c r="KQ978" s="183"/>
      <c r="KR978" s="183"/>
      <c r="KS978" s="183"/>
      <c r="KT978" s="183"/>
    </row>
    <row r="979" spans="1:306">
      <c r="A979" s="672">
        <v>452</v>
      </c>
      <c r="B979" s="652" t="s">
        <v>298</v>
      </c>
      <c r="C979" s="620"/>
      <c r="D979" s="620"/>
      <c r="E979" s="620"/>
      <c r="F979" s="620"/>
      <c r="G979" s="611">
        <f t="shared" si="41"/>
        <v>0</v>
      </c>
      <c r="H979" s="183"/>
      <c r="K979" s="183"/>
      <c r="L979" s="183"/>
      <c r="M979" s="183"/>
      <c r="N979" s="183"/>
      <c r="O979" s="183"/>
      <c r="P979" s="183"/>
      <c r="Q979" s="183"/>
      <c r="R979" s="183"/>
      <c r="S979" s="183"/>
      <c r="T979" s="183"/>
      <c r="U979" s="183"/>
      <c r="V979" s="183"/>
      <c r="W979" s="183"/>
      <c r="X979" s="183"/>
      <c r="Y979" s="183"/>
      <c r="Z979" s="183"/>
      <c r="AA979" s="183"/>
      <c r="AB979" s="183"/>
      <c r="AC979" s="183"/>
      <c r="AD979" s="183"/>
      <c r="AE979" s="183"/>
      <c r="AF979" s="183"/>
      <c r="AG979" s="183"/>
      <c r="AH979" s="183"/>
      <c r="AI979" s="183"/>
      <c r="AJ979" s="183"/>
      <c r="AK979" s="183"/>
      <c r="AL979" s="183"/>
      <c r="AM979" s="183"/>
      <c r="AN979" s="183"/>
      <c r="AO979" s="183"/>
      <c r="AP979" s="183"/>
      <c r="AQ979" s="183"/>
      <c r="AR979" s="183"/>
      <c r="AS979" s="183"/>
      <c r="AT979" s="183"/>
      <c r="AU979" s="183"/>
      <c r="AV979" s="183"/>
      <c r="AW979" s="183"/>
      <c r="AX979" s="183"/>
      <c r="AY979" s="183"/>
      <c r="AZ979" s="183"/>
      <c r="BA979" s="183"/>
      <c r="BB979" s="183"/>
      <c r="BC979" s="183"/>
      <c r="BD979" s="183"/>
      <c r="BE979" s="183"/>
      <c r="BF979" s="183"/>
      <c r="BG979" s="183"/>
      <c r="BH979" s="183"/>
      <c r="BI979" s="183"/>
      <c r="BJ979" s="183"/>
      <c r="BK979" s="183"/>
      <c r="BL979" s="183"/>
      <c r="BM979" s="183"/>
      <c r="BN979" s="183"/>
      <c r="BO979" s="183"/>
      <c r="BP979" s="183"/>
      <c r="BQ979" s="183"/>
      <c r="BR979" s="183"/>
      <c r="BS979" s="183"/>
      <c r="BT979" s="183"/>
      <c r="BU979" s="183"/>
      <c r="BV979" s="183"/>
      <c r="BW979" s="183"/>
      <c r="BX979" s="183"/>
      <c r="BY979" s="183"/>
      <c r="BZ979" s="183"/>
      <c r="CA979" s="183"/>
      <c r="CB979" s="183"/>
      <c r="CC979" s="183"/>
      <c r="CD979" s="183"/>
      <c r="CE979" s="183"/>
      <c r="CF979" s="183"/>
      <c r="CG979" s="183"/>
      <c r="CH979" s="183"/>
      <c r="CI979" s="183"/>
      <c r="CJ979" s="183"/>
      <c r="CK979" s="183"/>
      <c r="CL979" s="183"/>
      <c r="CM979" s="183"/>
      <c r="CN979" s="183"/>
      <c r="CO979" s="183"/>
      <c r="CP979" s="183"/>
      <c r="CQ979" s="183"/>
      <c r="CR979" s="183"/>
      <c r="CS979" s="183"/>
      <c r="CT979" s="183"/>
      <c r="CU979" s="183"/>
      <c r="CV979" s="183"/>
      <c r="CW979" s="183"/>
      <c r="CX979" s="183"/>
      <c r="CY979" s="183"/>
      <c r="CZ979" s="183"/>
      <c r="DA979" s="183"/>
      <c r="DB979" s="183"/>
      <c r="DC979" s="183"/>
      <c r="DD979" s="183"/>
      <c r="DE979" s="183"/>
      <c r="DF979" s="183"/>
      <c r="DG979" s="183"/>
      <c r="DH979" s="183"/>
      <c r="DI979" s="183"/>
      <c r="DJ979" s="183"/>
      <c r="DK979" s="183"/>
      <c r="DL979" s="183"/>
      <c r="DM979" s="183"/>
      <c r="DN979" s="183"/>
      <c r="DO979" s="183"/>
      <c r="DP979" s="183"/>
      <c r="DQ979" s="183"/>
      <c r="DR979" s="183"/>
      <c r="DS979" s="183"/>
      <c r="DT979" s="183"/>
      <c r="DU979" s="183"/>
      <c r="DV979" s="183"/>
      <c r="DW979" s="183"/>
      <c r="DX979" s="183"/>
      <c r="DY979" s="183"/>
      <c r="DZ979" s="183"/>
      <c r="EA979" s="183"/>
      <c r="EB979" s="183"/>
      <c r="EC979" s="183"/>
      <c r="ED979" s="183"/>
      <c r="EE979" s="183"/>
      <c r="EF979" s="183"/>
      <c r="EG979" s="183"/>
      <c r="EH979" s="183"/>
      <c r="EI979" s="183"/>
      <c r="EJ979" s="183"/>
      <c r="EK979" s="183"/>
      <c r="EL979" s="183"/>
      <c r="EM979" s="183"/>
      <c r="EN979" s="183"/>
      <c r="EO979" s="183"/>
      <c r="EP979" s="183"/>
      <c r="EQ979" s="183"/>
      <c r="ER979" s="183"/>
      <c r="ES979" s="183"/>
      <c r="ET979" s="183"/>
      <c r="EU979" s="183"/>
      <c r="EV979" s="183"/>
      <c r="EW979" s="183"/>
      <c r="EX979" s="183"/>
      <c r="EY979" s="183"/>
      <c r="EZ979" s="183"/>
      <c r="FA979" s="183"/>
      <c r="FB979" s="183"/>
      <c r="FC979" s="183"/>
      <c r="FD979" s="183"/>
      <c r="FE979" s="183"/>
      <c r="FF979" s="183"/>
      <c r="FG979" s="183"/>
      <c r="FH979" s="183"/>
      <c r="FI979" s="183"/>
      <c r="FJ979" s="183"/>
      <c r="FK979" s="183"/>
      <c r="FL979" s="183"/>
      <c r="FM979" s="183"/>
      <c r="FN979" s="183"/>
      <c r="FO979" s="183"/>
      <c r="FP979" s="183"/>
      <c r="FQ979" s="183"/>
      <c r="FR979" s="183"/>
      <c r="FS979" s="183"/>
      <c r="FT979" s="183"/>
      <c r="FU979" s="183"/>
      <c r="FV979" s="183"/>
      <c r="FW979" s="183"/>
      <c r="FX979" s="183"/>
      <c r="FY979" s="183"/>
      <c r="FZ979" s="183"/>
      <c r="GA979" s="183"/>
      <c r="GB979" s="183"/>
      <c r="GC979" s="183"/>
      <c r="GD979" s="183"/>
      <c r="GE979" s="183"/>
      <c r="GF979" s="183"/>
      <c r="GG979" s="183"/>
      <c r="GH979" s="183"/>
      <c r="GI979" s="183"/>
      <c r="GJ979" s="183"/>
      <c r="GK979" s="183"/>
      <c r="GL979" s="183"/>
      <c r="GM979" s="183"/>
      <c r="GN979" s="183"/>
      <c r="GO979" s="183"/>
      <c r="GP979" s="183"/>
      <c r="GQ979" s="183"/>
      <c r="GR979" s="183"/>
      <c r="GS979" s="183"/>
      <c r="GT979" s="183"/>
      <c r="GU979" s="183"/>
      <c r="GV979" s="183"/>
      <c r="GW979" s="183"/>
      <c r="GX979" s="183"/>
      <c r="GY979" s="183"/>
      <c r="GZ979" s="183"/>
      <c r="HA979" s="183"/>
      <c r="HB979" s="183"/>
      <c r="HC979" s="183"/>
      <c r="HD979" s="183"/>
      <c r="HE979" s="183"/>
      <c r="HF979" s="183"/>
      <c r="HG979" s="183"/>
      <c r="HH979" s="183"/>
      <c r="HI979" s="183"/>
      <c r="HJ979" s="183"/>
      <c r="HK979" s="183"/>
      <c r="HL979" s="183"/>
      <c r="HM979" s="183"/>
      <c r="HN979" s="183"/>
      <c r="HO979" s="183"/>
      <c r="HP979" s="183"/>
      <c r="HQ979" s="183"/>
      <c r="HR979" s="183"/>
      <c r="HS979" s="183"/>
      <c r="HT979" s="183"/>
      <c r="HU979" s="183"/>
      <c r="HV979" s="183"/>
      <c r="HW979" s="183"/>
      <c r="HX979" s="183"/>
      <c r="HY979" s="183"/>
      <c r="HZ979" s="183"/>
      <c r="IA979" s="183"/>
      <c r="IB979" s="183"/>
      <c r="IC979" s="183"/>
      <c r="ID979" s="183"/>
      <c r="IE979" s="183"/>
      <c r="IF979" s="183"/>
      <c r="IG979" s="183"/>
      <c r="IH979" s="183"/>
      <c r="II979" s="183"/>
      <c r="IJ979" s="183"/>
      <c r="IK979" s="183"/>
      <c r="IL979" s="183"/>
      <c r="IM979" s="183"/>
      <c r="IN979" s="183"/>
      <c r="IO979" s="183"/>
      <c r="IP979" s="183"/>
      <c r="IQ979" s="183"/>
      <c r="IR979" s="183"/>
      <c r="IS979" s="183"/>
      <c r="IT979" s="183"/>
      <c r="IU979" s="183"/>
      <c r="IV979" s="183"/>
      <c r="IW979" s="183"/>
      <c r="IX979" s="183"/>
      <c r="IY979" s="183"/>
      <c r="IZ979" s="183"/>
      <c r="JA979" s="183"/>
      <c r="JB979" s="183"/>
      <c r="JC979" s="183"/>
      <c r="JD979" s="183"/>
      <c r="JE979" s="183"/>
      <c r="JF979" s="183"/>
      <c r="JG979" s="183"/>
      <c r="JH979" s="183"/>
      <c r="JI979" s="183"/>
      <c r="JJ979" s="183"/>
      <c r="JK979" s="183"/>
      <c r="JL979" s="183"/>
      <c r="JM979" s="183"/>
      <c r="JN979" s="183"/>
      <c r="JO979" s="183"/>
      <c r="JP979" s="183"/>
      <c r="JQ979" s="183"/>
      <c r="JR979" s="183"/>
      <c r="JS979" s="183"/>
      <c r="JT979" s="183"/>
      <c r="JU979" s="183"/>
      <c r="JV979" s="183"/>
      <c r="JW979" s="183"/>
      <c r="JX979" s="183"/>
      <c r="JY979" s="183"/>
      <c r="JZ979" s="183"/>
      <c r="KA979" s="183"/>
      <c r="KB979" s="183"/>
      <c r="KC979" s="183"/>
      <c r="KD979" s="183"/>
      <c r="KE979" s="183"/>
      <c r="KF979" s="183"/>
      <c r="KG979" s="183"/>
      <c r="KH979" s="183"/>
      <c r="KI979" s="183"/>
      <c r="KJ979" s="183"/>
      <c r="KK979" s="183"/>
      <c r="KL979" s="183"/>
      <c r="KM979" s="183"/>
      <c r="KN979" s="183"/>
      <c r="KO979" s="183"/>
      <c r="KP979" s="183"/>
      <c r="KQ979" s="183"/>
      <c r="KR979" s="183"/>
      <c r="KS979" s="183"/>
      <c r="KT979" s="183"/>
    </row>
    <row r="980" spans="1:306">
      <c r="A980" s="649">
        <v>46</v>
      </c>
      <c r="B980" s="624" t="s">
        <v>299</v>
      </c>
      <c r="C980" s="620"/>
      <c r="D980" s="620"/>
      <c r="E980" s="620"/>
      <c r="F980" s="620"/>
      <c r="G980" s="611">
        <f t="shared" si="41"/>
        <v>0</v>
      </c>
      <c r="H980" s="183"/>
      <c r="K980" s="183"/>
      <c r="L980" s="183"/>
      <c r="M980" s="183"/>
      <c r="N980" s="183"/>
      <c r="O980" s="183"/>
      <c r="P980" s="183"/>
      <c r="Q980" s="183"/>
      <c r="R980" s="183"/>
      <c r="S980" s="183"/>
      <c r="T980" s="183"/>
      <c r="U980" s="183"/>
      <c r="V980" s="183"/>
      <c r="W980" s="183"/>
      <c r="X980" s="183"/>
      <c r="Y980" s="183"/>
      <c r="Z980" s="183"/>
      <c r="AA980" s="183"/>
      <c r="AB980" s="183"/>
      <c r="AC980" s="183"/>
      <c r="AD980" s="183"/>
      <c r="AE980" s="183"/>
      <c r="AF980" s="183"/>
      <c r="AG980" s="183"/>
      <c r="AH980" s="183"/>
      <c r="AI980" s="183"/>
      <c r="AJ980" s="183"/>
      <c r="AK980" s="183"/>
      <c r="AL980" s="183"/>
      <c r="AM980" s="183"/>
      <c r="AN980" s="183"/>
      <c r="AO980" s="183"/>
      <c r="AP980" s="183"/>
      <c r="AQ980" s="183"/>
      <c r="AR980" s="183"/>
      <c r="AS980" s="183"/>
      <c r="AT980" s="183"/>
      <c r="AU980" s="183"/>
      <c r="AV980" s="183"/>
      <c r="AW980" s="183"/>
      <c r="AX980" s="183"/>
      <c r="AY980" s="183"/>
      <c r="AZ980" s="183"/>
      <c r="BA980" s="183"/>
      <c r="BB980" s="183"/>
      <c r="BC980" s="183"/>
      <c r="BD980" s="183"/>
      <c r="BE980" s="183"/>
      <c r="BF980" s="183"/>
      <c r="BG980" s="183"/>
      <c r="BH980" s="183"/>
      <c r="BI980" s="183"/>
      <c r="BJ980" s="183"/>
      <c r="BK980" s="183"/>
      <c r="BL980" s="183"/>
      <c r="BM980" s="183"/>
      <c r="BN980" s="183"/>
      <c r="BO980" s="183"/>
      <c r="BP980" s="183"/>
      <c r="BQ980" s="183"/>
      <c r="BR980" s="183"/>
      <c r="BS980" s="183"/>
      <c r="BT980" s="183"/>
      <c r="BU980" s="183"/>
      <c r="BV980" s="183"/>
      <c r="BW980" s="183"/>
      <c r="BX980" s="183"/>
      <c r="BY980" s="183"/>
      <c r="BZ980" s="183"/>
      <c r="CA980" s="183"/>
      <c r="CB980" s="183"/>
      <c r="CC980" s="183"/>
      <c r="CD980" s="183"/>
      <c r="CE980" s="183"/>
      <c r="CF980" s="183"/>
      <c r="CG980" s="183"/>
      <c r="CH980" s="183"/>
      <c r="CI980" s="183"/>
      <c r="CJ980" s="183"/>
      <c r="CK980" s="183"/>
      <c r="CL980" s="183"/>
      <c r="CM980" s="183"/>
      <c r="CN980" s="183"/>
      <c r="CO980" s="183"/>
      <c r="CP980" s="183"/>
      <c r="CQ980" s="183"/>
      <c r="CR980" s="183"/>
      <c r="CS980" s="183"/>
      <c r="CT980" s="183"/>
      <c r="CU980" s="183"/>
      <c r="CV980" s="183"/>
      <c r="CW980" s="183"/>
      <c r="CX980" s="183"/>
      <c r="CY980" s="183"/>
      <c r="CZ980" s="183"/>
      <c r="DA980" s="183"/>
      <c r="DB980" s="183"/>
      <c r="DC980" s="183"/>
      <c r="DD980" s="183"/>
      <c r="DE980" s="183"/>
      <c r="DF980" s="183"/>
      <c r="DG980" s="183"/>
      <c r="DH980" s="183"/>
      <c r="DI980" s="183"/>
      <c r="DJ980" s="183"/>
      <c r="DK980" s="183"/>
      <c r="DL980" s="183"/>
      <c r="DM980" s="183"/>
      <c r="DN980" s="183"/>
      <c r="DO980" s="183"/>
      <c r="DP980" s="183"/>
      <c r="DQ980" s="183"/>
      <c r="DR980" s="183"/>
      <c r="DS980" s="183"/>
      <c r="DT980" s="183"/>
      <c r="DU980" s="183"/>
      <c r="DV980" s="183"/>
      <c r="DW980" s="183"/>
      <c r="DX980" s="183"/>
      <c r="DY980" s="183"/>
      <c r="DZ980" s="183"/>
      <c r="EA980" s="183"/>
      <c r="EB980" s="183"/>
      <c r="EC980" s="183"/>
      <c r="ED980" s="183"/>
      <c r="EE980" s="183"/>
      <c r="EF980" s="183"/>
      <c r="EG980" s="183"/>
      <c r="EH980" s="183"/>
      <c r="EI980" s="183"/>
      <c r="EJ980" s="183"/>
      <c r="EK980" s="183"/>
      <c r="EL980" s="183"/>
      <c r="EM980" s="183"/>
      <c r="EN980" s="183"/>
      <c r="EO980" s="183"/>
      <c r="EP980" s="183"/>
      <c r="EQ980" s="183"/>
      <c r="ER980" s="183"/>
      <c r="ES980" s="183"/>
      <c r="ET980" s="183"/>
      <c r="EU980" s="183"/>
      <c r="EV980" s="183"/>
      <c r="EW980" s="183"/>
      <c r="EX980" s="183"/>
      <c r="EY980" s="183"/>
      <c r="EZ980" s="183"/>
      <c r="FA980" s="183"/>
      <c r="FB980" s="183"/>
      <c r="FC980" s="183"/>
      <c r="FD980" s="183"/>
      <c r="FE980" s="183"/>
      <c r="FF980" s="183"/>
      <c r="FG980" s="183"/>
      <c r="FH980" s="183"/>
      <c r="FI980" s="183"/>
      <c r="FJ980" s="183"/>
      <c r="FK980" s="183"/>
      <c r="FL980" s="183"/>
      <c r="FM980" s="183"/>
      <c r="FN980" s="183"/>
      <c r="FO980" s="183"/>
      <c r="FP980" s="183"/>
      <c r="FQ980" s="183"/>
      <c r="FR980" s="183"/>
      <c r="FS980" s="183"/>
      <c r="FT980" s="183"/>
      <c r="FU980" s="183"/>
      <c r="FV980" s="183"/>
      <c r="FW980" s="183"/>
      <c r="FX980" s="183"/>
      <c r="FY980" s="183"/>
      <c r="FZ980" s="183"/>
      <c r="GA980" s="183"/>
      <c r="GB980" s="183"/>
      <c r="GC980" s="183"/>
      <c r="GD980" s="183"/>
      <c r="GE980" s="183"/>
      <c r="GF980" s="183"/>
      <c r="GG980" s="183"/>
      <c r="GH980" s="183"/>
      <c r="GI980" s="183"/>
      <c r="GJ980" s="183"/>
      <c r="GK980" s="183"/>
      <c r="GL980" s="183"/>
      <c r="GM980" s="183"/>
      <c r="GN980" s="183"/>
      <c r="GO980" s="183"/>
      <c r="GP980" s="183"/>
      <c r="GQ980" s="183"/>
      <c r="GR980" s="183"/>
      <c r="GS980" s="183"/>
      <c r="GT980" s="183"/>
      <c r="GU980" s="183"/>
      <c r="GV980" s="183"/>
      <c r="GW980" s="183"/>
      <c r="GX980" s="183"/>
      <c r="GY980" s="183"/>
      <c r="GZ980" s="183"/>
      <c r="HA980" s="183"/>
      <c r="HB980" s="183"/>
      <c r="HC980" s="183"/>
      <c r="HD980" s="183"/>
      <c r="HE980" s="183"/>
      <c r="HF980" s="183"/>
      <c r="HG980" s="183"/>
      <c r="HH980" s="183"/>
      <c r="HI980" s="183"/>
      <c r="HJ980" s="183"/>
      <c r="HK980" s="183"/>
      <c r="HL980" s="183"/>
      <c r="HM980" s="183"/>
      <c r="HN980" s="183"/>
      <c r="HO980" s="183"/>
      <c r="HP980" s="183"/>
      <c r="HQ980" s="183"/>
      <c r="HR980" s="183"/>
      <c r="HS980" s="183"/>
      <c r="HT980" s="183"/>
      <c r="HU980" s="183"/>
      <c r="HV980" s="183"/>
      <c r="HW980" s="183"/>
      <c r="HX980" s="183"/>
      <c r="HY980" s="183"/>
      <c r="HZ980" s="183"/>
      <c r="IA980" s="183"/>
      <c r="IB980" s="183"/>
      <c r="IC980" s="183"/>
      <c r="ID980" s="183"/>
      <c r="IE980" s="183"/>
      <c r="IF980" s="183"/>
      <c r="IG980" s="183"/>
      <c r="IH980" s="183"/>
      <c r="II980" s="183"/>
      <c r="IJ980" s="183"/>
      <c r="IK980" s="183"/>
      <c r="IL980" s="183"/>
      <c r="IM980" s="183"/>
      <c r="IN980" s="183"/>
      <c r="IO980" s="183"/>
      <c r="IP980" s="183"/>
      <c r="IQ980" s="183"/>
      <c r="IR980" s="183"/>
      <c r="IS980" s="183"/>
      <c r="IT980" s="183"/>
      <c r="IU980" s="183"/>
      <c r="IV980" s="183"/>
      <c r="IW980" s="183"/>
      <c r="IX980" s="183"/>
      <c r="IY980" s="183"/>
      <c r="IZ980" s="183"/>
      <c r="JA980" s="183"/>
      <c r="JB980" s="183"/>
      <c r="JC980" s="183"/>
      <c r="JD980" s="183"/>
      <c r="JE980" s="183"/>
      <c r="JF980" s="183"/>
      <c r="JG980" s="183"/>
      <c r="JH980" s="183"/>
      <c r="JI980" s="183"/>
      <c r="JJ980" s="183"/>
      <c r="JK980" s="183"/>
      <c r="JL980" s="183"/>
      <c r="JM980" s="183"/>
      <c r="JN980" s="183"/>
      <c r="JO980" s="183"/>
      <c r="JP980" s="183"/>
      <c r="JQ980" s="183"/>
      <c r="JR980" s="183"/>
      <c r="JS980" s="183"/>
      <c r="JT980" s="183"/>
      <c r="JU980" s="183"/>
      <c r="JV980" s="183"/>
      <c r="JW980" s="183"/>
      <c r="JX980" s="183"/>
      <c r="JY980" s="183"/>
      <c r="JZ980" s="183"/>
      <c r="KA980" s="183"/>
      <c r="KB980" s="183"/>
      <c r="KC980" s="183"/>
      <c r="KD980" s="183"/>
      <c r="KE980" s="183"/>
      <c r="KF980" s="183"/>
      <c r="KG980" s="183"/>
      <c r="KH980" s="183"/>
      <c r="KI980" s="183"/>
      <c r="KJ980" s="183"/>
      <c r="KK980" s="183"/>
      <c r="KL980" s="183"/>
      <c r="KM980" s="183"/>
      <c r="KN980" s="183"/>
      <c r="KO980" s="183"/>
      <c r="KP980" s="183"/>
      <c r="KQ980" s="183"/>
      <c r="KR980" s="183"/>
      <c r="KS980" s="183"/>
      <c r="KT980" s="183"/>
    </row>
    <row r="981" spans="1:306">
      <c r="A981" s="660">
        <v>5</v>
      </c>
      <c r="B981" s="645" t="s">
        <v>300</v>
      </c>
      <c r="C981" s="611">
        <f>C982+C983+C990+C1013</f>
        <v>0</v>
      </c>
      <c r="D981" s="611">
        <f>D982+D983+D990+D1013</f>
        <v>0</v>
      </c>
      <c r="E981" s="611">
        <f>E982+E983+E990+E1013</f>
        <v>0</v>
      </c>
      <c r="F981" s="611">
        <f>F982+F983+F990+F1013</f>
        <v>0</v>
      </c>
      <c r="G981" s="611">
        <f t="shared" si="41"/>
        <v>0</v>
      </c>
      <c r="H981" s="183"/>
      <c r="K981" s="183"/>
      <c r="L981" s="183"/>
      <c r="M981" s="183"/>
      <c r="N981" s="183"/>
      <c r="O981" s="183"/>
      <c r="P981" s="183"/>
      <c r="Q981" s="183"/>
      <c r="R981" s="183"/>
      <c r="S981" s="183"/>
      <c r="T981" s="183"/>
      <c r="U981" s="183"/>
      <c r="V981" s="183"/>
      <c r="W981" s="183"/>
      <c r="X981" s="183"/>
      <c r="Y981" s="183"/>
      <c r="Z981" s="183"/>
      <c r="AA981" s="183"/>
      <c r="AB981" s="183"/>
      <c r="AC981" s="183"/>
      <c r="AD981" s="183"/>
      <c r="AE981" s="183"/>
      <c r="AF981" s="183"/>
      <c r="AG981" s="183"/>
      <c r="AH981" s="183"/>
      <c r="AI981" s="183"/>
      <c r="AJ981" s="183"/>
      <c r="AK981" s="183"/>
      <c r="AL981" s="183"/>
      <c r="AM981" s="183"/>
      <c r="AN981" s="183"/>
      <c r="AO981" s="183"/>
      <c r="AP981" s="183"/>
      <c r="AQ981" s="183"/>
      <c r="AR981" s="183"/>
      <c r="AS981" s="183"/>
      <c r="AT981" s="183"/>
      <c r="AU981" s="183"/>
      <c r="AV981" s="183"/>
      <c r="AW981" s="183"/>
      <c r="AX981" s="183"/>
      <c r="AY981" s="183"/>
      <c r="AZ981" s="183"/>
      <c r="BA981" s="183"/>
      <c r="BB981" s="183"/>
      <c r="BC981" s="183"/>
      <c r="BD981" s="183"/>
      <c r="BE981" s="183"/>
      <c r="BF981" s="183"/>
      <c r="BG981" s="183"/>
      <c r="BH981" s="183"/>
      <c r="BI981" s="183"/>
      <c r="BJ981" s="183"/>
      <c r="BK981" s="183"/>
      <c r="BL981" s="183"/>
      <c r="BM981" s="183"/>
      <c r="BN981" s="183"/>
      <c r="BO981" s="183"/>
      <c r="BP981" s="183"/>
      <c r="BQ981" s="183"/>
      <c r="BR981" s="183"/>
      <c r="BS981" s="183"/>
      <c r="BT981" s="183"/>
      <c r="BU981" s="183"/>
      <c r="BV981" s="183"/>
      <c r="BW981" s="183"/>
      <c r="BX981" s="183"/>
      <c r="BY981" s="183"/>
      <c r="BZ981" s="183"/>
      <c r="CA981" s="183"/>
      <c r="CB981" s="183"/>
      <c r="CC981" s="183"/>
      <c r="CD981" s="183"/>
      <c r="CE981" s="183"/>
      <c r="CF981" s="183"/>
      <c r="CG981" s="183"/>
      <c r="CH981" s="183"/>
      <c r="CI981" s="183"/>
      <c r="CJ981" s="183"/>
      <c r="CK981" s="183"/>
      <c r="CL981" s="183"/>
      <c r="CM981" s="183"/>
      <c r="CN981" s="183"/>
      <c r="CO981" s="183"/>
      <c r="CP981" s="183"/>
      <c r="CQ981" s="183"/>
      <c r="CR981" s="183"/>
      <c r="CS981" s="183"/>
      <c r="CT981" s="183"/>
      <c r="CU981" s="183"/>
      <c r="CV981" s="183"/>
      <c r="CW981" s="183"/>
      <c r="CX981" s="183"/>
      <c r="CY981" s="183"/>
      <c r="CZ981" s="183"/>
      <c r="DA981" s="183"/>
      <c r="DB981" s="183"/>
      <c r="DC981" s="183"/>
      <c r="DD981" s="183"/>
      <c r="DE981" s="183"/>
      <c r="DF981" s="183"/>
      <c r="DG981" s="183"/>
      <c r="DH981" s="183"/>
      <c r="DI981" s="183"/>
      <c r="DJ981" s="183"/>
      <c r="DK981" s="183"/>
      <c r="DL981" s="183"/>
      <c r="DM981" s="183"/>
      <c r="DN981" s="183"/>
      <c r="DO981" s="183"/>
      <c r="DP981" s="183"/>
      <c r="DQ981" s="183"/>
      <c r="DR981" s="183"/>
      <c r="DS981" s="183"/>
      <c r="DT981" s="183"/>
      <c r="DU981" s="183"/>
      <c r="DV981" s="183"/>
      <c r="DW981" s="183"/>
      <c r="DX981" s="183"/>
      <c r="DY981" s="183"/>
      <c r="DZ981" s="183"/>
      <c r="EA981" s="183"/>
      <c r="EB981" s="183"/>
      <c r="EC981" s="183"/>
      <c r="ED981" s="183"/>
      <c r="EE981" s="183"/>
      <c r="EF981" s="183"/>
      <c r="EG981" s="183"/>
      <c r="EH981" s="183"/>
      <c r="EI981" s="183"/>
      <c r="EJ981" s="183"/>
      <c r="EK981" s="183"/>
      <c r="EL981" s="183"/>
      <c r="EM981" s="183"/>
      <c r="EN981" s="183"/>
      <c r="EO981" s="183"/>
      <c r="EP981" s="183"/>
      <c r="EQ981" s="183"/>
      <c r="ER981" s="183"/>
      <c r="ES981" s="183"/>
      <c r="ET981" s="183"/>
      <c r="EU981" s="183"/>
      <c r="EV981" s="183"/>
      <c r="EW981" s="183"/>
      <c r="EX981" s="183"/>
      <c r="EY981" s="183"/>
      <c r="EZ981" s="183"/>
      <c r="FA981" s="183"/>
      <c r="FB981" s="183"/>
      <c r="FC981" s="183"/>
      <c r="FD981" s="183"/>
      <c r="FE981" s="183"/>
      <c r="FF981" s="183"/>
      <c r="FG981" s="183"/>
      <c r="FH981" s="183"/>
      <c r="FI981" s="183"/>
      <c r="FJ981" s="183"/>
      <c r="FK981" s="183"/>
      <c r="FL981" s="183"/>
      <c r="FM981" s="183"/>
      <c r="FN981" s="183"/>
      <c r="FO981" s="183"/>
      <c r="FP981" s="183"/>
      <c r="FQ981" s="183"/>
      <c r="FR981" s="183"/>
      <c r="FS981" s="183"/>
      <c r="FT981" s="183"/>
      <c r="FU981" s="183"/>
      <c r="FV981" s="183"/>
      <c r="FW981" s="183"/>
      <c r="FX981" s="183"/>
      <c r="FY981" s="183"/>
      <c r="FZ981" s="183"/>
      <c r="GA981" s="183"/>
      <c r="GB981" s="183"/>
      <c r="GC981" s="183"/>
      <c r="GD981" s="183"/>
      <c r="GE981" s="183"/>
      <c r="GF981" s="183"/>
      <c r="GG981" s="183"/>
      <c r="GH981" s="183"/>
      <c r="GI981" s="183"/>
      <c r="GJ981" s="183"/>
      <c r="GK981" s="183"/>
      <c r="GL981" s="183"/>
      <c r="GM981" s="183"/>
      <c r="GN981" s="183"/>
      <c r="GO981" s="183"/>
      <c r="GP981" s="183"/>
      <c r="GQ981" s="183"/>
      <c r="GR981" s="183"/>
      <c r="GS981" s="183"/>
      <c r="GT981" s="183"/>
      <c r="GU981" s="183"/>
      <c r="GV981" s="183"/>
      <c r="GW981" s="183"/>
      <c r="GX981" s="183"/>
      <c r="GY981" s="183"/>
      <c r="GZ981" s="183"/>
      <c r="HA981" s="183"/>
      <c r="HB981" s="183"/>
      <c r="HC981" s="183"/>
      <c r="HD981" s="183"/>
      <c r="HE981" s="183"/>
      <c r="HF981" s="183"/>
      <c r="HG981" s="183"/>
      <c r="HH981" s="183"/>
      <c r="HI981" s="183"/>
      <c r="HJ981" s="183"/>
      <c r="HK981" s="183"/>
      <c r="HL981" s="183"/>
      <c r="HM981" s="183"/>
      <c r="HN981" s="183"/>
      <c r="HO981" s="183"/>
      <c r="HP981" s="183"/>
      <c r="HQ981" s="183"/>
      <c r="HR981" s="183"/>
      <c r="HS981" s="183"/>
      <c r="HT981" s="183"/>
      <c r="HU981" s="183"/>
      <c r="HV981" s="183"/>
      <c r="HW981" s="183"/>
      <c r="HX981" s="183"/>
      <c r="HY981" s="183"/>
      <c r="HZ981" s="183"/>
      <c r="IA981" s="183"/>
      <c r="IB981" s="183"/>
      <c r="IC981" s="183"/>
      <c r="ID981" s="183"/>
      <c r="IE981" s="183"/>
      <c r="IF981" s="183"/>
      <c r="IG981" s="183"/>
      <c r="IH981" s="183"/>
      <c r="II981" s="183"/>
      <c r="IJ981" s="183"/>
      <c r="IK981" s="183"/>
      <c r="IL981" s="183"/>
      <c r="IM981" s="183"/>
      <c r="IN981" s="183"/>
      <c r="IO981" s="183"/>
      <c r="IP981" s="183"/>
      <c r="IQ981" s="183"/>
      <c r="IR981" s="183"/>
      <c r="IS981" s="183"/>
      <c r="IT981" s="183"/>
      <c r="IU981" s="183"/>
      <c r="IV981" s="183"/>
      <c r="IW981" s="183"/>
      <c r="IX981" s="183"/>
      <c r="IY981" s="183"/>
      <c r="IZ981" s="183"/>
      <c r="JA981" s="183"/>
      <c r="JB981" s="183"/>
      <c r="JC981" s="183"/>
      <c r="JD981" s="183"/>
      <c r="JE981" s="183"/>
      <c r="JF981" s="183"/>
      <c r="JG981" s="183"/>
      <c r="JH981" s="183"/>
      <c r="JI981" s="183"/>
      <c r="JJ981" s="183"/>
      <c r="JK981" s="183"/>
      <c r="JL981" s="183"/>
      <c r="JM981" s="183"/>
      <c r="JN981" s="183"/>
      <c r="JO981" s="183"/>
      <c r="JP981" s="183"/>
      <c r="JQ981" s="183"/>
      <c r="JR981" s="183"/>
      <c r="JS981" s="183"/>
      <c r="JT981" s="183"/>
      <c r="JU981" s="183"/>
      <c r="JV981" s="183"/>
      <c r="JW981" s="183"/>
      <c r="JX981" s="183"/>
      <c r="JY981" s="183"/>
      <c r="JZ981" s="183"/>
      <c r="KA981" s="183"/>
      <c r="KB981" s="183"/>
      <c r="KC981" s="183"/>
      <c r="KD981" s="183"/>
      <c r="KE981" s="183"/>
      <c r="KF981" s="183"/>
      <c r="KG981" s="183"/>
      <c r="KH981" s="183"/>
      <c r="KI981" s="183"/>
      <c r="KJ981" s="183"/>
      <c r="KK981" s="183"/>
      <c r="KL981" s="183"/>
      <c r="KM981" s="183"/>
      <c r="KN981" s="183"/>
      <c r="KO981" s="183"/>
      <c r="KP981" s="183"/>
      <c r="KQ981" s="183"/>
      <c r="KR981" s="183"/>
      <c r="KS981" s="183"/>
      <c r="KT981" s="183"/>
    </row>
    <row r="982" spans="1:306">
      <c r="A982" s="649">
        <v>54</v>
      </c>
      <c r="B982" s="624" t="s">
        <v>436</v>
      </c>
      <c r="C982" s="620"/>
      <c r="D982" s="620"/>
      <c r="E982" s="620"/>
      <c r="F982" s="620"/>
      <c r="G982" s="611">
        <f t="shared" si="41"/>
        <v>0</v>
      </c>
      <c r="H982" s="183"/>
      <c r="K982" s="183"/>
      <c r="L982" s="183"/>
      <c r="M982" s="183"/>
      <c r="N982" s="183"/>
      <c r="O982" s="183"/>
      <c r="P982" s="183"/>
      <c r="Q982" s="183"/>
      <c r="R982" s="183"/>
      <c r="S982" s="183"/>
      <c r="T982" s="183"/>
      <c r="U982" s="183"/>
      <c r="V982" s="183"/>
      <c r="W982" s="183"/>
      <c r="X982" s="183"/>
      <c r="Y982" s="183"/>
      <c r="Z982" s="183"/>
      <c r="AA982" s="183"/>
      <c r="AB982" s="183"/>
      <c r="AC982" s="183"/>
      <c r="AD982" s="183"/>
      <c r="AE982" s="183"/>
      <c r="AF982" s="183"/>
      <c r="AG982" s="183"/>
      <c r="AH982" s="183"/>
      <c r="AI982" s="183"/>
      <c r="AJ982" s="183"/>
      <c r="AK982" s="183"/>
      <c r="AL982" s="183"/>
      <c r="AM982" s="183"/>
      <c r="AN982" s="183"/>
      <c r="AO982" s="183"/>
      <c r="AP982" s="183"/>
      <c r="AQ982" s="183"/>
      <c r="AR982" s="183"/>
      <c r="AS982" s="183"/>
      <c r="AT982" s="183"/>
      <c r="AU982" s="183"/>
      <c r="AV982" s="183"/>
      <c r="AW982" s="183"/>
      <c r="AX982" s="183"/>
      <c r="AY982" s="183"/>
      <c r="AZ982" s="183"/>
      <c r="BA982" s="183"/>
      <c r="BB982" s="183"/>
      <c r="BC982" s="183"/>
      <c r="BD982" s="183"/>
      <c r="BE982" s="183"/>
      <c r="BF982" s="183"/>
      <c r="BG982" s="183"/>
      <c r="BH982" s="183"/>
      <c r="BI982" s="183"/>
      <c r="BJ982" s="183"/>
      <c r="BK982" s="183"/>
      <c r="BL982" s="183"/>
      <c r="BM982" s="183"/>
      <c r="BN982" s="183"/>
      <c r="BO982" s="183"/>
      <c r="BP982" s="183"/>
      <c r="BQ982" s="183"/>
      <c r="BR982" s="183"/>
      <c r="BS982" s="183"/>
      <c r="BT982" s="183"/>
      <c r="BU982" s="183"/>
      <c r="BV982" s="183"/>
      <c r="BW982" s="183"/>
      <c r="BX982" s="183"/>
      <c r="BY982" s="183"/>
      <c r="BZ982" s="183"/>
      <c r="CA982" s="183"/>
      <c r="CB982" s="183"/>
      <c r="CC982" s="183"/>
      <c r="CD982" s="183"/>
      <c r="CE982" s="183"/>
      <c r="CF982" s="183"/>
      <c r="CG982" s="183"/>
      <c r="CH982" s="183"/>
      <c r="CI982" s="183"/>
      <c r="CJ982" s="183"/>
      <c r="CK982" s="183"/>
      <c r="CL982" s="183"/>
      <c r="CM982" s="183"/>
      <c r="CN982" s="183"/>
      <c r="CO982" s="183"/>
      <c r="CP982" s="183"/>
      <c r="CQ982" s="183"/>
      <c r="CR982" s="183"/>
      <c r="CS982" s="183"/>
      <c r="CT982" s="183"/>
      <c r="CU982" s="183"/>
      <c r="CV982" s="183"/>
      <c r="CW982" s="183"/>
      <c r="CX982" s="183"/>
      <c r="CY982" s="183"/>
      <c r="CZ982" s="183"/>
      <c r="DA982" s="183"/>
      <c r="DB982" s="183"/>
      <c r="DC982" s="183"/>
      <c r="DD982" s="183"/>
      <c r="DE982" s="183"/>
      <c r="DF982" s="183"/>
      <c r="DG982" s="183"/>
      <c r="DH982" s="183"/>
      <c r="DI982" s="183"/>
      <c r="DJ982" s="183"/>
      <c r="DK982" s="183"/>
      <c r="DL982" s="183"/>
      <c r="DM982" s="183"/>
      <c r="DN982" s="183"/>
      <c r="DO982" s="183"/>
      <c r="DP982" s="183"/>
      <c r="DQ982" s="183"/>
      <c r="DR982" s="183"/>
      <c r="DS982" s="183"/>
      <c r="DT982" s="183"/>
      <c r="DU982" s="183"/>
      <c r="DV982" s="183"/>
      <c r="DW982" s="183"/>
      <c r="DX982" s="183"/>
      <c r="DY982" s="183"/>
      <c r="DZ982" s="183"/>
      <c r="EA982" s="183"/>
      <c r="EB982" s="183"/>
      <c r="EC982" s="183"/>
      <c r="ED982" s="183"/>
      <c r="EE982" s="183"/>
      <c r="EF982" s="183"/>
      <c r="EG982" s="183"/>
      <c r="EH982" s="183"/>
      <c r="EI982" s="183"/>
      <c r="EJ982" s="183"/>
      <c r="EK982" s="183"/>
      <c r="EL982" s="183"/>
      <c r="EM982" s="183"/>
      <c r="EN982" s="183"/>
      <c r="EO982" s="183"/>
      <c r="EP982" s="183"/>
      <c r="EQ982" s="183"/>
      <c r="ER982" s="183"/>
      <c r="ES982" s="183"/>
      <c r="ET982" s="183"/>
      <c r="EU982" s="183"/>
      <c r="EV982" s="183"/>
      <c r="EW982" s="183"/>
      <c r="EX982" s="183"/>
      <c r="EY982" s="183"/>
      <c r="EZ982" s="183"/>
      <c r="FA982" s="183"/>
      <c r="FB982" s="183"/>
      <c r="FC982" s="183"/>
      <c r="FD982" s="183"/>
      <c r="FE982" s="183"/>
      <c r="FF982" s="183"/>
      <c r="FG982" s="183"/>
      <c r="FH982" s="183"/>
      <c r="FI982" s="183"/>
      <c r="FJ982" s="183"/>
      <c r="FK982" s="183"/>
      <c r="FL982" s="183"/>
      <c r="FM982" s="183"/>
      <c r="FN982" s="183"/>
      <c r="FO982" s="183"/>
      <c r="FP982" s="183"/>
      <c r="FQ982" s="183"/>
      <c r="FR982" s="183"/>
      <c r="FS982" s="183"/>
      <c r="FT982" s="183"/>
      <c r="FU982" s="183"/>
      <c r="FV982" s="183"/>
      <c r="FW982" s="183"/>
      <c r="FX982" s="183"/>
      <c r="FY982" s="183"/>
      <c r="FZ982" s="183"/>
      <c r="GA982" s="183"/>
      <c r="GB982" s="183"/>
      <c r="GC982" s="183"/>
      <c r="GD982" s="183"/>
      <c r="GE982" s="183"/>
      <c r="GF982" s="183"/>
      <c r="GG982" s="183"/>
      <c r="GH982" s="183"/>
      <c r="GI982" s="183"/>
      <c r="GJ982" s="183"/>
      <c r="GK982" s="183"/>
      <c r="GL982" s="183"/>
      <c r="GM982" s="183"/>
      <c r="GN982" s="183"/>
      <c r="GO982" s="183"/>
      <c r="GP982" s="183"/>
      <c r="GQ982" s="183"/>
      <c r="GR982" s="183"/>
      <c r="GS982" s="183"/>
      <c r="GT982" s="183"/>
      <c r="GU982" s="183"/>
      <c r="GV982" s="183"/>
      <c r="GW982" s="183"/>
      <c r="GX982" s="183"/>
      <c r="GY982" s="183"/>
      <c r="GZ982" s="183"/>
      <c r="HA982" s="183"/>
      <c r="HB982" s="183"/>
      <c r="HC982" s="183"/>
      <c r="HD982" s="183"/>
      <c r="HE982" s="183"/>
      <c r="HF982" s="183"/>
      <c r="HG982" s="183"/>
      <c r="HH982" s="183"/>
      <c r="HI982" s="183"/>
      <c r="HJ982" s="183"/>
      <c r="HK982" s="183"/>
      <c r="HL982" s="183"/>
      <c r="HM982" s="183"/>
      <c r="HN982" s="183"/>
      <c r="HO982" s="183"/>
      <c r="HP982" s="183"/>
      <c r="HQ982" s="183"/>
      <c r="HR982" s="183"/>
      <c r="HS982" s="183"/>
      <c r="HT982" s="183"/>
      <c r="HU982" s="183"/>
      <c r="HV982" s="183"/>
      <c r="HW982" s="183"/>
      <c r="HX982" s="183"/>
      <c r="HY982" s="183"/>
      <c r="HZ982" s="183"/>
      <c r="IA982" s="183"/>
      <c r="IB982" s="183"/>
      <c r="IC982" s="183"/>
      <c r="ID982" s="183"/>
      <c r="IE982" s="183"/>
      <c r="IF982" s="183"/>
      <c r="IG982" s="183"/>
      <c r="IH982" s="183"/>
      <c r="II982" s="183"/>
      <c r="IJ982" s="183"/>
      <c r="IK982" s="183"/>
      <c r="IL982" s="183"/>
      <c r="IM982" s="183"/>
      <c r="IN982" s="183"/>
      <c r="IO982" s="183"/>
      <c r="IP982" s="183"/>
      <c r="IQ982" s="183"/>
      <c r="IR982" s="183"/>
      <c r="IS982" s="183"/>
      <c r="IT982" s="183"/>
      <c r="IU982" s="183"/>
      <c r="IV982" s="183"/>
      <c r="IW982" s="183"/>
      <c r="IX982" s="183"/>
      <c r="IY982" s="183"/>
      <c r="IZ982" s="183"/>
      <c r="JA982" s="183"/>
      <c r="JB982" s="183"/>
      <c r="JC982" s="183"/>
      <c r="JD982" s="183"/>
      <c r="JE982" s="183"/>
      <c r="JF982" s="183"/>
      <c r="JG982" s="183"/>
      <c r="JH982" s="183"/>
      <c r="JI982" s="183"/>
      <c r="JJ982" s="183"/>
      <c r="JK982" s="183"/>
      <c r="JL982" s="183"/>
      <c r="JM982" s="183"/>
      <c r="JN982" s="183"/>
      <c r="JO982" s="183"/>
      <c r="JP982" s="183"/>
      <c r="JQ982" s="183"/>
      <c r="JR982" s="183"/>
      <c r="JS982" s="183"/>
      <c r="JT982" s="183"/>
      <c r="JU982" s="183"/>
      <c r="JV982" s="183"/>
      <c r="JW982" s="183"/>
      <c r="JX982" s="183"/>
      <c r="JY982" s="183"/>
      <c r="JZ982" s="183"/>
      <c r="KA982" s="183"/>
      <c r="KB982" s="183"/>
      <c r="KC982" s="183"/>
      <c r="KD982" s="183"/>
      <c r="KE982" s="183"/>
      <c r="KF982" s="183"/>
      <c r="KG982" s="183"/>
      <c r="KH982" s="183"/>
      <c r="KI982" s="183"/>
      <c r="KJ982" s="183"/>
      <c r="KK982" s="183"/>
      <c r="KL982" s="183"/>
      <c r="KM982" s="183"/>
      <c r="KN982" s="183"/>
      <c r="KO982" s="183"/>
      <c r="KP982" s="183"/>
      <c r="KQ982" s="183"/>
      <c r="KR982" s="183"/>
      <c r="KS982" s="183"/>
      <c r="KT982" s="183"/>
    </row>
    <row r="983" spans="1:306">
      <c r="A983" s="649">
        <v>55</v>
      </c>
      <c r="B983" s="624" t="s">
        <v>437</v>
      </c>
      <c r="C983" s="611">
        <f>C984+C989</f>
        <v>0</v>
      </c>
      <c r="D983" s="611">
        <f>D984+D989</f>
        <v>0</v>
      </c>
      <c r="E983" s="611">
        <f>E984+E989</f>
        <v>0</v>
      </c>
      <c r="F983" s="611">
        <f>F984+F989</f>
        <v>0</v>
      </c>
      <c r="G983" s="611">
        <f t="shared" si="41"/>
        <v>0</v>
      </c>
      <c r="H983" s="183"/>
      <c r="K983" s="183"/>
      <c r="L983" s="183"/>
      <c r="M983" s="183"/>
      <c r="N983" s="183"/>
      <c r="O983" s="183"/>
      <c r="P983" s="183"/>
      <c r="Q983" s="183"/>
      <c r="R983" s="183"/>
      <c r="S983" s="183"/>
      <c r="T983" s="183"/>
      <c r="U983" s="183"/>
      <c r="V983" s="183"/>
      <c r="W983" s="183"/>
      <c r="X983" s="183"/>
      <c r="Y983" s="183"/>
      <c r="Z983" s="183"/>
      <c r="AA983" s="183"/>
      <c r="AB983" s="183"/>
      <c r="AC983" s="183"/>
      <c r="AD983" s="183"/>
      <c r="AE983" s="183"/>
      <c r="AF983" s="183"/>
      <c r="AG983" s="183"/>
      <c r="AH983" s="183"/>
      <c r="AI983" s="183"/>
      <c r="AJ983" s="183"/>
      <c r="AK983" s="183"/>
      <c r="AL983" s="183"/>
      <c r="AM983" s="183"/>
      <c r="AN983" s="183"/>
      <c r="AO983" s="183"/>
      <c r="AP983" s="183"/>
      <c r="AQ983" s="183"/>
      <c r="AR983" s="183"/>
      <c r="AS983" s="183"/>
      <c r="AT983" s="183"/>
      <c r="AU983" s="183"/>
      <c r="AV983" s="183"/>
      <c r="AW983" s="183"/>
      <c r="AX983" s="183"/>
      <c r="AY983" s="183"/>
      <c r="AZ983" s="183"/>
      <c r="BA983" s="183"/>
      <c r="BB983" s="183"/>
      <c r="BC983" s="183"/>
      <c r="BD983" s="183"/>
      <c r="BE983" s="183"/>
      <c r="BF983" s="183"/>
      <c r="BG983" s="183"/>
      <c r="BH983" s="183"/>
      <c r="BI983" s="183"/>
      <c r="BJ983" s="183"/>
      <c r="BK983" s="183"/>
      <c r="BL983" s="183"/>
      <c r="BM983" s="183"/>
      <c r="BN983" s="183"/>
      <c r="BO983" s="183"/>
      <c r="BP983" s="183"/>
      <c r="BQ983" s="183"/>
      <c r="BR983" s="183"/>
      <c r="BS983" s="183"/>
      <c r="BT983" s="183"/>
      <c r="BU983" s="183"/>
      <c r="BV983" s="183"/>
      <c r="BW983" s="183"/>
      <c r="BX983" s="183"/>
      <c r="BY983" s="183"/>
      <c r="BZ983" s="183"/>
      <c r="CA983" s="183"/>
      <c r="CB983" s="183"/>
      <c r="CC983" s="183"/>
      <c r="CD983" s="183"/>
      <c r="CE983" s="183"/>
      <c r="CF983" s="183"/>
      <c r="CG983" s="183"/>
      <c r="CH983" s="183"/>
      <c r="CI983" s="183"/>
      <c r="CJ983" s="183"/>
      <c r="CK983" s="183"/>
      <c r="CL983" s="183"/>
      <c r="CM983" s="183"/>
      <c r="CN983" s="183"/>
      <c r="CO983" s="183"/>
      <c r="CP983" s="183"/>
      <c r="CQ983" s="183"/>
      <c r="CR983" s="183"/>
      <c r="CS983" s="183"/>
      <c r="CT983" s="183"/>
      <c r="CU983" s="183"/>
      <c r="CV983" s="183"/>
      <c r="CW983" s="183"/>
      <c r="CX983" s="183"/>
      <c r="CY983" s="183"/>
      <c r="CZ983" s="183"/>
      <c r="DA983" s="183"/>
      <c r="DB983" s="183"/>
      <c r="DC983" s="183"/>
      <c r="DD983" s="183"/>
      <c r="DE983" s="183"/>
      <c r="DF983" s="183"/>
      <c r="DG983" s="183"/>
      <c r="DH983" s="183"/>
      <c r="DI983" s="183"/>
      <c r="DJ983" s="183"/>
      <c r="DK983" s="183"/>
      <c r="DL983" s="183"/>
      <c r="DM983" s="183"/>
      <c r="DN983" s="183"/>
      <c r="DO983" s="183"/>
      <c r="DP983" s="183"/>
      <c r="DQ983" s="183"/>
      <c r="DR983" s="183"/>
      <c r="DS983" s="183"/>
      <c r="DT983" s="183"/>
      <c r="DU983" s="183"/>
      <c r="DV983" s="183"/>
      <c r="DW983" s="183"/>
      <c r="DX983" s="183"/>
      <c r="DY983" s="183"/>
      <c r="DZ983" s="183"/>
      <c r="EA983" s="183"/>
      <c r="EB983" s="183"/>
      <c r="EC983" s="183"/>
      <c r="ED983" s="183"/>
      <c r="EE983" s="183"/>
      <c r="EF983" s="183"/>
      <c r="EG983" s="183"/>
      <c r="EH983" s="183"/>
      <c r="EI983" s="183"/>
      <c r="EJ983" s="183"/>
      <c r="EK983" s="183"/>
      <c r="EL983" s="183"/>
      <c r="EM983" s="183"/>
      <c r="EN983" s="183"/>
      <c r="EO983" s="183"/>
      <c r="EP983" s="183"/>
      <c r="EQ983" s="183"/>
      <c r="ER983" s="183"/>
      <c r="ES983" s="183"/>
      <c r="ET983" s="183"/>
      <c r="EU983" s="183"/>
      <c r="EV983" s="183"/>
      <c r="EW983" s="183"/>
      <c r="EX983" s="183"/>
      <c r="EY983" s="183"/>
      <c r="EZ983" s="183"/>
      <c r="FA983" s="183"/>
      <c r="FB983" s="183"/>
      <c r="FC983" s="183"/>
      <c r="FD983" s="183"/>
      <c r="FE983" s="183"/>
      <c r="FF983" s="183"/>
      <c r="FG983" s="183"/>
      <c r="FH983" s="183"/>
      <c r="FI983" s="183"/>
      <c r="FJ983" s="183"/>
      <c r="FK983" s="183"/>
      <c r="FL983" s="183"/>
      <c r="FM983" s="183"/>
      <c r="FN983" s="183"/>
      <c r="FO983" s="183"/>
      <c r="FP983" s="183"/>
      <c r="FQ983" s="183"/>
      <c r="FR983" s="183"/>
      <c r="FS983" s="183"/>
      <c r="FT983" s="183"/>
      <c r="FU983" s="183"/>
      <c r="FV983" s="183"/>
      <c r="FW983" s="183"/>
      <c r="FX983" s="183"/>
      <c r="FY983" s="183"/>
      <c r="FZ983" s="183"/>
      <c r="GA983" s="183"/>
      <c r="GB983" s="183"/>
      <c r="GC983" s="183"/>
      <c r="GD983" s="183"/>
      <c r="GE983" s="183"/>
      <c r="GF983" s="183"/>
      <c r="GG983" s="183"/>
      <c r="GH983" s="183"/>
      <c r="GI983" s="183"/>
      <c r="GJ983" s="183"/>
      <c r="GK983" s="183"/>
      <c r="GL983" s="183"/>
      <c r="GM983" s="183"/>
      <c r="GN983" s="183"/>
      <c r="GO983" s="183"/>
      <c r="GP983" s="183"/>
      <c r="GQ983" s="183"/>
      <c r="GR983" s="183"/>
      <c r="GS983" s="183"/>
      <c r="GT983" s="183"/>
      <c r="GU983" s="183"/>
      <c r="GV983" s="183"/>
      <c r="GW983" s="183"/>
      <c r="GX983" s="183"/>
      <c r="GY983" s="183"/>
      <c r="GZ983" s="183"/>
      <c r="HA983" s="183"/>
      <c r="HB983" s="183"/>
      <c r="HC983" s="183"/>
      <c r="HD983" s="183"/>
      <c r="HE983" s="183"/>
      <c r="HF983" s="183"/>
      <c r="HG983" s="183"/>
      <c r="HH983" s="183"/>
      <c r="HI983" s="183"/>
      <c r="HJ983" s="183"/>
      <c r="HK983" s="183"/>
      <c r="HL983" s="183"/>
      <c r="HM983" s="183"/>
      <c r="HN983" s="183"/>
      <c r="HO983" s="183"/>
      <c r="HP983" s="183"/>
      <c r="HQ983" s="183"/>
      <c r="HR983" s="183"/>
      <c r="HS983" s="183"/>
      <c r="HT983" s="183"/>
      <c r="HU983" s="183"/>
      <c r="HV983" s="183"/>
      <c r="HW983" s="183"/>
      <c r="HX983" s="183"/>
      <c r="HY983" s="183"/>
      <c r="HZ983" s="183"/>
      <c r="IA983" s="183"/>
      <c r="IB983" s="183"/>
      <c r="IC983" s="183"/>
      <c r="ID983" s="183"/>
      <c r="IE983" s="183"/>
      <c r="IF983" s="183"/>
      <c r="IG983" s="183"/>
      <c r="IH983" s="183"/>
      <c r="II983" s="183"/>
      <c r="IJ983" s="183"/>
      <c r="IK983" s="183"/>
      <c r="IL983" s="183"/>
      <c r="IM983" s="183"/>
      <c r="IN983" s="183"/>
      <c r="IO983" s="183"/>
      <c r="IP983" s="183"/>
      <c r="IQ983" s="183"/>
      <c r="IR983" s="183"/>
      <c r="IS983" s="183"/>
      <c r="IT983" s="183"/>
      <c r="IU983" s="183"/>
      <c r="IV983" s="183"/>
      <c r="IW983" s="183"/>
      <c r="IX983" s="183"/>
      <c r="IY983" s="183"/>
      <c r="IZ983" s="183"/>
      <c r="JA983" s="183"/>
      <c r="JB983" s="183"/>
      <c r="JC983" s="183"/>
      <c r="JD983" s="183"/>
      <c r="JE983" s="183"/>
      <c r="JF983" s="183"/>
      <c r="JG983" s="183"/>
      <c r="JH983" s="183"/>
      <c r="JI983" s="183"/>
      <c r="JJ983" s="183"/>
      <c r="JK983" s="183"/>
      <c r="JL983" s="183"/>
      <c r="JM983" s="183"/>
      <c r="JN983" s="183"/>
      <c r="JO983" s="183"/>
      <c r="JP983" s="183"/>
      <c r="JQ983" s="183"/>
      <c r="JR983" s="183"/>
      <c r="JS983" s="183"/>
      <c r="JT983" s="183"/>
      <c r="JU983" s="183"/>
      <c r="JV983" s="183"/>
      <c r="JW983" s="183"/>
      <c r="JX983" s="183"/>
      <c r="JY983" s="183"/>
      <c r="JZ983" s="183"/>
      <c r="KA983" s="183"/>
      <c r="KB983" s="183"/>
      <c r="KC983" s="183"/>
      <c r="KD983" s="183"/>
      <c r="KE983" s="183"/>
      <c r="KF983" s="183"/>
      <c r="KG983" s="183"/>
      <c r="KH983" s="183"/>
      <c r="KI983" s="183"/>
      <c r="KJ983" s="183"/>
      <c r="KK983" s="183"/>
      <c r="KL983" s="183"/>
      <c r="KM983" s="183"/>
      <c r="KN983" s="183"/>
      <c r="KO983" s="183"/>
      <c r="KP983" s="183"/>
      <c r="KQ983" s="183"/>
      <c r="KR983" s="183"/>
      <c r="KS983" s="183"/>
      <c r="KT983" s="183"/>
    </row>
    <row r="984" spans="1:306">
      <c r="A984" s="666">
        <v>551</v>
      </c>
      <c r="B984" s="625" t="s">
        <v>438</v>
      </c>
      <c r="C984" s="611">
        <f>SUM(C985:C988)</f>
        <v>0</v>
      </c>
      <c r="D984" s="611">
        <f>SUM(D985:D988)</f>
        <v>0</v>
      </c>
      <c r="E984" s="611">
        <f>SUM(E985:E988)</f>
        <v>0</v>
      </c>
      <c r="F984" s="611">
        <f>SUM(F985:F988)</f>
        <v>0</v>
      </c>
      <c r="G984" s="611">
        <f t="shared" si="41"/>
        <v>0</v>
      </c>
      <c r="H984" s="183"/>
      <c r="K984" s="183"/>
      <c r="L984" s="183"/>
      <c r="M984" s="183"/>
      <c r="N984" s="183"/>
      <c r="O984" s="183"/>
      <c r="P984" s="183"/>
      <c r="Q984" s="183"/>
      <c r="R984" s="183"/>
      <c r="S984" s="183"/>
      <c r="T984" s="183"/>
      <c r="U984" s="183"/>
      <c r="V984" s="183"/>
      <c r="W984" s="183"/>
      <c r="X984" s="183"/>
      <c r="Y984" s="183"/>
      <c r="Z984" s="183"/>
      <c r="AA984" s="183"/>
      <c r="AB984" s="183"/>
      <c r="AC984" s="183"/>
      <c r="AD984" s="183"/>
      <c r="AE984" s="183"/>
      <c r="AF984" s="183"/>
      <c r="AG984" s="183"/>
      <c r="AH984" s="183"/>
      <c r="AI984" s="183"/>
      <c r="AJ984" s="183"/>
      <c r="AK984" s="183"/>
      <c r="AL984" s="183"/>
      <c r="AM984" s="183"/>
      <c r="AN984" s="183"/>
      <c r="AO984" s="183"/>
      <c r="AP984" s="183"/>
      <c r="AQ984" s="183"/>
      <c r="AR984" s="183"/>
      <c r="AS984" s="183"/>
      <c r="AT984" s="183"/>
      <c r="AU984" s="183"/>
      <c r="AV984" s="183"/>
      <c r="AW984" s="183"/>
      <c r="AX984" s="183"/>
      <c r="AY984" s="183"/>
      <c r="AZ984" s="183"/>
      <c r="BA984" s="183"/>
      <c r="BB984" s="183"/>
      <c r="BC984" s="183"/>
      <c r="BD984" s="183"/>
      <c r="BE984" s="183"/>
      <c r="BF984" s="183"/>
      <c r="BG984" s="183"/>
      <c r="BH984" s="183"/>
      <c r="BI984" s="183"/>
      <c r="BJ984" s="183"/>
      <c r="BK984" s="183"/>
      <c r="BL984" s="183"/>
      <c r="BM984" s="183"/>
      <c r="BN984" s="183"/>
      <c r="BO984" s="183"/>
      <c r="BP984" s="183"/>
      <c r="BQ984" s="183"/>
      <c r="BR984" s="183"/>
      <c r="BS984" s="183"/>
      <c r="BT984" s="183"/>
      <c r="BU984" s="183"/>
      <c r="BV984" s="183"/>
      <c r="BW984" s="183"/>
      <c r="BX984" s="183"/>
      <c r="BY984" s="183"/>
      <c r="BZ984" s="183"/>
      <c r="CA984" s="183"/>
      <c r="CB984" s="183"/>
      <c r="CC984" s="183"/>
      <c r="CD984" s="183"/>
      <c r="CE984" s="183"/>
      <c r="CF984" s="183"/>
      <c r="CG984" s="183"/>
      <c r="CH984" s="183"/>
      <c r="CI984" s="183"/>
      <c r="CJ984" s="183"/>
      <c r="CK984" s="183"/>
      <c r="CL984" s="183"/>
      <c r="CM984" s="183"/>
      <c r="CN984" s="183"/>
      <c r="CO984" s="183"/>
      <c r="CP984" s="183"/>
      <c r="CQ984" s="183"/>
      <c r="CR984" s="183"/>
      <c r="CS984" s="183"/>
      <c r="CT984" s="183"/>
      <c r="CU984" s="183"/>
      <c r="CV984" s="183"/>
      <c r="CW984" s="183"/>
      <c r="CX984" s="183"/>
      <c r="CY984" s="183"/>
      <c r="CZ984" s="183"/>
      <c r="DA984" s="183"/>
      <c r="DB984" s="183"/>
      <c r="DC984" s="183"/>
      <c r="DD984" s="183"/>
      <c r="DE984" s="183"/>
      <c r="DF984" s="183"/>
      <c r="DG984" s="183"/>
      <c r="DH984" s="183"/>
      <c r="DI984" s="183"/>
      <c r="DJ984" s="183"/>
      <c r="DK984" s="183"/>
      <c r="DL984" s="183"/>
      <c r="DM984" s="183"/>
      <c r="DN984" s="183"/>
      <c r="DO984" s="183"/>
      <c r="DP984" s="183"/>
      <c r="DQ984" s="183"/>
      <c r="DR984" s="183"/>
      <c r="DS984" s="183"/>
      <c r="DT984" s="183"/>
      <c r="DU984" s="183"/>
      <c r="DV984" s="183"/>
      <c r="DW984" s="183"/>
      <c r="DX984" s="183"/>
      <c r="DY984" s="183"/>
      <c r="DZ984" s="183"/>
      <c r="EA984" s="183"/>
      <c r="EB984" s="183"/>
      <c r="EC984" s="183"/>
      <c r="ED984" s="183"/>
      <c r="EE984" s="183"/>
      <c r="EF984" s="183"/>
      <c r="EG984" s="183"/>
      <c r="EH984" s="183"/>
      <c r="EI984" s="183"/>
      <c r="EJ984" s="183"/>
      <c r="EK984" s="183"/>
      <c r="EL984" s="183"/>
      <c r="EM984" s="183"/>
      <c r="EN984" s="183"/>
      <c r="EO984" s="183"/>
      <c r="EP984" s="183"/>
      <c r="EQ984" s="183"/>
      <c r="ER984" s="183"/>
      <c r="ES984" s="183"/>
      <c r="ET984" s="183"/>
      <c r="EU984" s="183"/>
      <c r="EV984" s="183"/>
      <c r="EW984" s="183"/>
      <c r="EX984" s="183"/>
      <c r="EY984" s="183"/>
      <c r="EZ984" s="183"/>
      <c r="FA984" s="183"/>
      <c r="FB984" s="183"/>
      <c r="FC984" s="183"/>
      <c r="FD984" s="183"/>
      <c r="FE984" s="183"/>
      <c r="FF984" s="183"/>
      <c r="FG984" s="183"/>
      <c r="FH984" s="183"/>
      <c r="FI984" s="183"/>
      <c r="FJ984" s="183"/>
      <c r="FK984" s="183"/>
      <c r="FL984" s="183"/>
      <c r="FM984" s="183"/>
      <c r="FN984" s="183"/>
      <c r="FO984" s="183"/>
      <c r="FP984" s="183"/>
      <c r="FQ984" s="183"/>
      <c r="FR984" s="183"/>
      <c r="FS984" s="183"/>
      <c r="FT984" s="183"/>
      <c r="FU984" s="183"/>
      <c r="FV984" s="183"/>
      <c r="FW984" s="183"/>
      <c r="FX984" s="183"/>
      <c r="FY984" s="183"/>
      <c r="FZ984" s="183"/>
      <c r="GA984" s="183"/>
      <c r="GB984" s="183"/>
      <c r="GC984" s="183"/>
      <c r="GD984" s="183"/>
      <c r="GE984" s="183"/>
      <c r="GF984" s="183"/>
      <c r="GG984" s="183"/>
      <c r="GH984" s="183"/>
      <c r="GI984" s="183"/>
      <c r="GJ984" s="183"/>
      <c r="GK984" s="183"/>
      <c r="GL984" s="183"/>
      <c r="GM984" s="183"/>
      <c r="GN984" s="183"/>
      <c r="GO984" s="183"/>
      <c r="GP984" s="183"/>
      <c r="GQ984" s="183"/>
      <c r="GR984" s="183"/>
      <c r="GS984" s="183"/>
      <c r="GT984" s="183"/>
      <c r="GU984" s="183"/>
      <c r="GV984" s="183"/>
      <c r="GW984" s="183"/>
      <c r="GX984" s="183"/>
      <c r="GY984" s="183"/>
      <c r="GZ984" s="183"/>
      <c r="HA984" s="183"/>
      <c r="HB984" s="183"/>
      <c r="HC984" s="183"/>
      <c r="HD984" s="183"/>
      <c r="HE984" s="183"/>
      <c r="HF984" s="183"/>
      <c r="HG984" s="183"/>
      <c r="HH984" s="183"/>
      <c r="HI984" s="183"/>
      <c r="HJ984" s="183"/>
      <c r="HK984" s="183"/>
      <c r="HL984" s="183"/>
      <c r="HM984" s="183"/>
      <c r="HN984" s="183"/>
      <c r="HO984" s="183"/>
      <c r="HP984" s="183"/>
      <c r="HQ984" s="183"/>
      <c r="HR984" s="183"/>
      <c r="HS984" s="183"/>
      <c r="HT984" s="183"/>
      <c r="HU984" s="183"/>
      <c r="HV984" s="183"/>
      <c r="HW984" s="183"/>
      <c r="HX984" s="183"/>
      <c r="HY984" s="183"/>
      <c r="HZ984" s="183"/>
      <c r="IA984" s="183"/>
      <c r="IB984" s="183"/>
      <c r="IC984" s="183"/>
      <c r="ID984" s="183"/>
      <c r="IE984" s="183"/>
      <c r="IF984" s="183"/>
      <c r="IG984" s="183"/>
      <c r="IH984" s="183"/>
      <c r="II984" s="183"/>
      <c r="IJ984" s="183"/>
      <c r="IK984" s="183"/>
      <c r="IL984" s="183"/>
      <c r="IM984" s="183"/>
      <c r="IN984" s="183"/>
      <c r="IO984" s="183"/>
      <c r="IP984" s="183"/>
      <c r="IQ984" s="183"/>
      <c r="IR984" s="183"/>
      <c r="IS984" s="183"/>
      <c r="IT984" s="183"/>
      <c r="IU984" s="183"/>
      <c r="IV984" s="183"/>
      <c r="IW984" s="183"/>
      <c r="IX984" s="183"/>
      <c r="IY984" s="183"/>
      <c r="IZ984" s="183"/>
      <c r="JA984" s="183"/>
      <c r="JB984" s="183"/>
      <c r="JC984" s="183"/>
      <c r="JD984" s="183"/>
      <c r="JE984" s="183"/>
      <c r="JF984" s="183"/>
      <c r="JG984" s="183"/>
      <c r="JH984" s="183"/>
      <c r="JI984" s="183"/>
      <c r="JJ984" s="183"/>
      <c r="JK984" s="183"/>
      <c r="JL984" s="183"/>
      <c r="JM984" s="183"/>
      <c r="JN984" s="183"/>
      <c r="JO984" s="183"/>
      <c r="JP984" s="183"/>
      <c r="JQ984" s="183"/>
      <c r="JR984" s="183"/>
      <c r="JS984" s="183"/>
      <c r="JT984" s="183"/>
      <c r="JU984" s="183"/>
      <c r="JV984" s="183"/>
      <c r="JW984" s="183"/>
      <c r="JX984" s="183"/>
      <c r="JY984" s="183"/>
      <c r="JZ984" s="183"/>
      <c r="KA984" s="183"/>
      <c r="KB984" s="183"/>
      <c r="KC984" s="183"/>
      <c r="KD984" s="183"/>
      <c r="KE984" s="183"/>
      <c r="KF984" s="183"/>
      <c r="KG984" s="183"/>
      <c r="KH984" s="183"/>
      <c r="KI984" s="183"/>
      <c r="KJ984" s="183"/>
      <c r="KK984" s="183"/>
      <c r="KL984" s="183"/>
      <c r="KM984" s="183"/>
      <c r="KN984" s="183"/>
      <c r="KO984" s="183"/>
      <c r="KP984" s="183"/>
      <c r="KQ984" s="183"/>
      <c r="KR984" s="183"/>
      <c r="KS984" s="183"/>
      <c r="KT984" s="183"/>
    </row>
    <row r="985" spans="1:306">
      <c r="A985" s="664">
        <v>5511</v>
      </c>
      <c r="B985" s="626" t="s">
        <v>439</v>
      </c>
      <c r="C985" s="620"/>
      <c r="D985" s="620"/>
      <c r="E985" s="620"/>
      <c r="F985" s="620"/>
      <c r="G985" s="611">
        <f t="shared" si="41"/>
        <v>0</v>
      </c>
      <c r="H985" s="183"/>
      <c r="K985" s="183"/>
      <c r="L985" s="183"/>
      <c r="M985" s="183"/>
      <c r="N985" s="183"/>
      <c r="O985" s="183"/>
      <c r="P985" s="183"/>
      <c r="Q985" s="183"/>
      <c r="R985" s="183"/>
      <c r="S985" s="183"/>
      <c r="T985" s="183"/>
      <c r="U985" s="183"/>
      <c r="V985" s="183"/>
      <c r="W985" s="183"/>
      <c r="X985" s="183"/>
      <c r="Y985" s="183"/>
      <c r="Z985" s="183"/>
      <c r="AA985" s="183"/>
      <c r="AB985" s="183"/>
      <c r="AC985" s="183"/>
      <c r="AD985" s="183"/>
      <c r="AE985" s="183"/>
      <c r="AF985" s="183"/>
      <c r="AG985" s="183"/>
      <c r="AH985" s="183"/>
      <c r="AI985" s="183"/>
      <c r="AJ985" s="183"/>
      <c r="AK985" s="183"/>
      <c r="AL985" s="183"/>
      <c r="AM985" s="183"/>
      <c r="AN985" s="183"/>
      <c r="AO985" s="183"/>
      <c r="AP985" s="183"/>
      <c r="AQ985" s="183"/>
      <c r="AR985" s="183"/>
      <c r="AS985" s="183"/>
      <c r="AT985" s="183"/>
      <c r="AU985" s="183"/>
      <c r="AV985" s="183"/>
      <c r="AW985" s="183"/>
      <c r="AX985" s="183"/>
      <c r="AY985" s="183"/>
      <c r="AZ985" s="183"/>
      <c r="BA985" s="183"/>
      <c r="BB985" s="183"/>
      <c r="BC985" s="183"/>
      <c r="BD985" s="183"/>
      <c r="BE985" s="183"/>
      <c r="BF985" s="183"/>
      <c r="BG985" s="183"/>
      <c r="BH985" s="183"/>
      <c r="BI985" s="183"/>
      <c r="BJ985" s="183"/>
      <c r="BK985" s="183"/>
      <c r="BL985" s="183"/>
      <c r="BM985" s="183"/>
      <c r="BN985" s="183"/>
      <c r="BO985" s="183"/>
      <c r="BP985" s="183"/>
      <c r="BQ985" s="183"/>
      <c r="BR985" s="183"/>
      <c r="BS985" s="183"/>
      <c r="BT985" s="183"/>
      <c r="BU985" s="183"/>
      <c r="BV985" s="183"/>
      <c r="BW985" s="183"/>
      <c r="BX985" s="183"/>
      <c r="BY985" s="183"/>
      <c r="BZ985" s="183"/>
      <c r="CA985" s="183"/>
      <c r="CB985" s="183"/>
      <c r="CC985" s="183"/>
      <c r="CD985" s="183"/>
      <c r="CE985" s="183"/>
      <c r="CF985" s="183"/>
      <c r="CG985" s="183"/>
      <c r="CH985" s="183"/>
      <c r="CI985" s="183"/>
      <c r="CJ985" s="183"/>
      <c r="CK985" s="183"/>
      <c r="CL985" s="183"/>
      <c r="CM985" s="183"/>
      <c r="CN985" s="183"/>
      <c r="CO985" s="183"/>
      <c r="CP985" s="183"/>
      <c r="CQ985" s="183"/>
      <c r="CR985" s="183"/>
      <c r="CS985" s="183"/>
      <c r="CT985" s="183"/>
      <c r="CU985" s="183"/>
      <c r="CV985" s="183"/>
      <c r="CW985" s="183"/>
      <c r="CX985" s="183"/>
      <c r="CY985" s="183"/>
      <c r="CZ985" s="183"/>
      <c r="DA985" s="183"/>
      <c r="DB985" s="183"/>
      <c r="DC985" s="183"/>
      <c r="DD985" s="183"/>
      <c r="DE985" s="183"/>
      <c r="DF985" s="183"/>
      <c r="DG985" s="183"/>
      <c r="DH985" s="183"/>
      <c r="DI985" s="183"/>
      <c r="DJ985" s="183"/>
      <c r="DK985" s="183"/>
      <c r="DL985" s="183"/>
      <c r="DM985" s="183"/>
      <c r="DN985" s="183"/>
      <c r="DO985" s="183"/>
      <c r="DP985" s="183"/>
      <c r="DQ985" s="183"/>
      <c r="DR985" s="183"/>
      <c r="DS985" s="183"/>
      <c r="DT985" s="183"/>
      <c r="DU985" s="183"/>
      <c r="DV985" s="183"/>
      <c r="DW985" s="183"/>
      <c r="DX985" s="183"/>
      <c r="DY985" s="183"/>
      <c r="DZ985" s="183"/>
      <c r="EA985" s="183"/>
      <c r="EB985" s="183"/>
      <c r="EC985" s="183"/>
      <c r="ED985" s="183"/>
      <c r="EE985" s="183"/>
      <c r="EF985" s="183"/>
      <c r="EG985" s="183"/>
      <c r="EH985" s="183"/>
      <c r="EI985" s="183"/>
      <c r="EJ985" s="183"/>
      <c r="EK985" s="183"/>
      <c r="EL985" s="183"/>
      <c r="EM985" s="183"/>
      <c r="EN985" s="183"/>
      <c r="EO985" s="183"/>
      <c r="EP985" s="183"/>
      <c r="EQ985" s="183"/>
      <c r="ER985" s="183"/>
      <c r="ES985" s="183"/>
      <c r="ET985" s="183"/>
      <c r="EU985" s="183"/>
      <c r="EV985" s="183"/>
      <c r="EW985" s="183"/>
      <c r="EX985" s="183"/>
      <c r="EY985" s="183"/>
      <c r="EZ985" s="183"/>
      <c r="FA985" s="183"/>
      <c r="FB985" s="183"/>
      <c r="FC985" s="183"/>
      <c r="FD985" s="183"/>
      <c r="FE985" s="183"/>
      <c r="FF985" s="183"/>
      <c r="FG985" s="183"/>
      <c r="FH985" s="183"/>
      <c r="FI985" s="183"/>
      <c r="FJ985" s="183"/>
      <c r="FK985" s="183"/>
      <c r="FL985" s="183"/>
      <c r="FM985" s="183"/>
      <c r="FN985" s="183"/>
      <c r="FO985" s="183"/>
      <c r="FP985" s="183"/>
      <c r="FQ985" s="183"/>
      <c r="FR985" s="183"/>
      <c r="FS985" s="183"/>
      <c r="FT985" s="183"/>
      <c r="FU985" s="183"/>
      <c r="FV985" s="183"/>
      <c r="FW985" s="183"/>
      <c r="FX985" s="183"/>
      <c r="FY985" s="183"/>
      <c r="FZ985" s="183"/>
      <c r="GA985" s="183"/>
      <c r="GB985" s="183"/>
      <c r="GC985" s="183"/>
      <c r="GD985" s="183"/>
      <c r="GE985" s="183"/>
      <c r="GF985" s="183"/>
      <c r="GG985" s="183"/>
      <c r="GH985" s="183"/>
      <c r="GI985" s="183"/>
      <c r="GJ985" s="183"/>
      <c r="GK985" s="183"/>
      <c r="GL985" s="183"/>
      <c r="GM985" s="183"/>
      <c r="GN985" s="183"/>
      <c r="GO985" s="183"/>
      <c r="GP985" s="183"/>
      <c r="GQ985" s="183"/>
      <c r="GR985" s="183"/>
      <c r="GS985" s="183"/>
      <c r="GT985" s="183"/>
      <c r="GU985" s="183"/>
      <c r="GV985" s="183"/>
      <c r="GW985" s="183"/>
      <c r="GX985" s="183"/>
      <c r="GY985" s="183"/>
      <c r="GZ985" s="183"/>
      <c r="HA985" s="183"/>
      <c r="HB985" s="183"/>
      <c r="HC985" s="183"/>
      <c r="HD985" s="183"/>
      <c r="HE985" s="183"/>
      <c r="HF985" s="183"/>
      <c r="HG985" s="183"/>
      <c r="HH985" s="183"/>
      <c r="HI985" s="183"/>
      <c r="HJ985" s="183"/>
      <c r="HK985" s="183"/>
      <c r="HL985" s="183"/>
      <c r="HM985" s="183"/>
      <c r="HN985" s="183"/>
      <c r="HO985" s="183"/>
      <c r="HP985" s="183"/>
      <c r="HQ985" s="183"/>
      <c r="HR985" s="183"/>
      <c r="HS985" s="183"/>
      <c r="HT985" s="183"/>
      <c r="HU985" s="183"/>
      <c r="HV985" s="183"/>
      <c r="HW985" s="183"/>
      <c r="HX985" s="183"/>
      <c r="HY985" s="183"/>
      <c r="HZ985" s="183"/>
      <c r="IA985" s="183"/>
      <c r="IB985" s="183"/>
      <c r="IC985" s="183"/>
      <c r="ID985" s="183"/>
      <c r="IE985" s="183"/>
      <c r="IF985" s="183"/>
      <c r="IG985" s="183"/>
      <c r="IH985" s="183"/>
      <c r="II985" s="183"/>
      <c r="IJ985" s="183"/>
      <c r="IK985" s="183"/>
      <c r="IL985" s="183"/>
      <c r="IM985" s="183"/>
      <c r="IN985" s="183"/>
      <c r="IO985" s="183"/>
      <c r="IP985" s="183"/>
      <c r="IQ985" s="183"/>
      <c r="IR985" s="183"/>
      <c r="IS985" s="183"/>
      <c r="IT985" s="183"/>
      <c r="IU985" s="183"/>
      <c r="IV985" s="183"/>
      <c r="IW985" s="183"/>
      <c r="IX985" s="183"/>
      <c r="IY985" s="183"/>
      <c r="IZ985" s="183"/>
      <c r="JA985" s="183"/>
      <c r="JB985" s="183"/>
      <c r="JC985" s="183"/>
      <c r="JD985" s="183"/>
      <c r="JE985" s="183"/>
      <c r="JF985" s="183"/>
      <c r="JG985" s="183"/>
      <c r="JH985" s="183"/>
      <c r="JI985" s="183"/>
      <c r="JJ985" s="183"/>
      <c r="JK985" s="183"/>
      <c r="JL985" s="183"/>
      <c r="JM985" s="183"/>
      <c r="JN985" s="183"/>
      <c r="JO985" s="183"/>
      <c r="JP985" s="183"/>
      <c r="JQ985" s="183"/>
      <c r="JR985" s="183"/>
      <c r="JS985" s="183"/>
      <c r="JT985" s="183"/>
      <c r="JU985" s="183"/>
      <c r="JV985" s="183"/>
      <c r="JW985" s="183"/>
      <c r="JX985" s="183"/>
      <c r="JY985" s="183"/>
      <c r="JZ985" s="183"/>
      <c r="KA985" s="183"/>
      <c r="KB985" s="183"/>
      <c r="KC985" s="183"/>
      <c r="KD985" s="183"/>
      <c r="KE985" s="183"/>
      <c r="KF985" s="183"/>
      <c r="KG985" s="183"/>
      <c r="KH985" s="183"/>
      <c r="KI985" s="183"/>
      <c r="KJ985" s="183"/>
      <c r="KK985" s="183"/>
      <c r="KL985" s="183"/>
      <c r="KM985" s="183"/>
      <c r="KN985" s="183"/>
      <c r="KO985" s="183"/>
      <c r="KP985" s="183"/>
      <c r="KQ985" s="183"/>
      <c r="KR985" s="183"/>
      <c r="KS985" s="183"/>
      <c r="KT985" s="183"/>
    </row>
    <row r="986" spans="1:306">
      <c r="A986" s="664">
        <v>5512</v>
      </c>
      <c r="B986" s="626" t="s">
        <v>440</v>
      </c>
      <c r="C986" s="620"/>
      <c r="D986" s="620"/>
      <c r="E986" s="620"/>
      <c r="F986" s="620"/>
      <c r="G986" s="611">
        <f t="shared" si="41"/>
        <v>0</v>
      </c>
      <c r="H986" s="183"/>
      <c r="K986" s="183"/>
      <c r="L986" s="183"/>
      <c r="M986" s="183"/>
      <c r="N986" s="183"/>
      <c r="O986" s="183"/>
      <c r="P986" s="183"/>
      <c r="Q986" s="183"/>
      <c r="R986" s="183"/>
      <c r="S986" s="183"/>
      <c r="T986" s="183"/>
      <c r="U986" s="183"/>
      <c r="V986" s="183"/>
      <c r="W986" s="183"/>
      <c r="X986" s="183"/>
      <c r="Y986" s="183"/>
      <c r="Z986" s="183"/>
      <c r="AA986" s="183"/>
      <c r="AB986" s="183"/>
      <c r="AC986" s="183"/>
      <c r="AD986" s="183"/>
      <c r="AE986" s="183"/>
      <c r="AF986" s="183"/>
      <c r="AG986" s="183"/>
      <c r="AH986" s="183"/>
      <c r="AI986" s="183"/>
      <c r="AJ986" s="183"/>
      <c r="AK986" s="183"/>
      <c r="AL986" s="183"/>
      <c r="AM986" s="183"/>
      <c r="AN986" s="183"/>
      <c r="AO986" s="183"/>
      <c r="AP986" s="183"/>
      <c r="AQ986" s="183"/>
      <c r="AR986" s="183"/>
      <c r="AS986" s="183"/>
      <c r="AT986" s="183"/>
      <c r="AU986" s="183"/>
      <c r="AV986" s="183"/>
      <c r="AW986" s="183"/>
      <c r="AX986" s="183"/>
      <c r="AY986" s="183"/>
      <c r="AZ986" s="183"/>
      <c r="BA986" s="183"/>
      <c r="BB986" s="183"/>
      <c r="BC986" s="183"/>
      <c r="BD986" s="183"/>
      <c r="BE986" s="183"/>
      <c r="BF986" s="183"/>
      <c r="BG986" s="183"/>
      <c r="BH986" s="183"/>
      <c r="BI986" s="183"/>
      <c r="BJ986" s="183"/>
      <c r="BK986" s="183"/>
      <c r="BL986" s="183"/>
      <c r="BM986" s="183"/>
      <c r="BN986" s="183"/>
      <c r="BO986" s="183"/>
      <c r="BP986" s="183"/>
      <c r="BQ986" s="183"/>
      <c r="BR986" s="183"/>
      <c r="BS986" s="183"/>
      <c r="BT986" s="183"/>
      <c r="BU986" s="183"/>
      <c r="BV986" s="183"/>
      <c r="BW986" s="183"/>
      <c r="BX986" s="183"/>
      <c r="BY986" s="183"/>
      <c r="BZ986" s="183"/>
      <c r="CA986" s="183"/>
      <c r="CB986" s="183"/>
      <c r="CC986" s="183"/>
      <c r="CD986" s="183"/>
      <c r="CE986" s="183"/>
      <c r="CF986" s="183"/>
      <c r="CG986" s="183"/>
      <c r="CH986" s="183"/>
      <c r="CI986" s="183"/>
      <c r="CJ986" s="183"/>
      <c r="CK986" s="183"/>
      <c r="CL986" s="183"/>
      <c r="CM986" s="183"/>
      <c r="CN986" s="183"/>
      <c r="CO986" s="183"/>
      <c r="CP986" s="183"/>
      <c r="CQ986" s="183"/>
      <c r="CR986" s="183"/>
      <c r="CS986" s="183"/>
      <c r="CT986" s="183"/>
      <c r="CU986" s="183"/>
      <c r="CV986" s="183"/>
      <c r="CW986" s="183"/>
      <c r="CX986" s="183"/>
      <c r="CY986" s="183"/>
      <c r="CZ986" s="183"/>
      <c r="DA986" s="183"/>
      <c r="DB986" s="183"/>
      <c r="DC986" s="183"/>
      <c r="DD986" s="183"/>
      <c r="DE986" s="183"/>
      <c r="DF986" s="183"/>
      <c r="DG986" s="183"/>
      <c r="DH986" s="183"/>
      <c r="DI986" s="183"/>
      <c r="DJ986" s="183"/>
      <c r="DK986" s="183"/>
      <c r="DL986" s="183"/>
      <c r="DM986" s="183"/>
      <c r="DN986" s="183"/>
      <c r="DO986" s="183"/>
      <c r="DP986" s="183"/>
      <c r="DQ986" s="183"/>
      <c r="DR986" s="183"/>
      <c r="DS986" s="183"/>
      <c r="DT986" s="183"/>
      <c r="DU986" s="183"/>
      <c r="DV986" s="183"/>
      <c r="DW986" s="183"/>
      <c r="DX986" s="183"/>
      <c r="DY986" s="183"/>
      <c r="DZ986" s="183"/>
      <c r="EA986" s="183"/>
      <c r="EB986" s="183"/>
      <c r="EC986" s="183"/>
      <c r="ED986" s="183"/>
      <c r="EE986" s="183"/>
      <c r="EF986" s="183"/>
      <c r="EG986" s="183"/>
      <c r="EH986" s="183"/>
      <c r="EI986" s="183"/>
      <c r="EJ986" s="183"/>
      <c r="EK986" s="183"/>
      <c r="EL986" s="183"/>
      <c r="EM986" s="183"/>
      <c r="EN986" s="183"/>
      <c r="EO986" s="183"/>
      <c r="EP986" s="183"/>
      <c r="EQ986" s="183"/>
      <c r="ER986" s="183"/>
      <c r="ES986" s="183"/>
      <c r="ET986" s="183"/>
      <c r="EU986" s="183"/>
      <c r="EV986" s="183"/>
      <c r="EW986" s="183"/>
      <c r="EX986" s="183"/>
      <c r="EY986" s="183"/>
      <c r="EZ986" s="183"/>
      <c r="FA986" s="183"/>
      <c r="FB986" s="183"/>
      <c r="FC986" s="183"/>
      <c r="FD986" s="183"/>
      <c r="FE986" s="183"/>
      <c r="FF986" s="183"/>
      <c r="FG986" s="183"/>
      <c r="FH986" s="183"/>
      <c r="FI986" s="183"/>
      <c r="FJ986" s="183"/>
      <c r="FK986" s="183"/>
      <c r="FL986" s="183"/>
      <c r="FM986" s="183"/>
      <c r="FN986" s="183"/>
      <c r="FO986" s="183"/>
      <c r="FP986" s="183"/>
      <c r="FQ986" s="183"/>
      <c r="FR986" s="183"/>
      <c r="FS986" s="183"/>
      <c r="FT986" s="183"/>
      <c r="FU986" s="183"/>
      <c r="FV986" s="183"/>
      <c r="FW986" s="183"/>
      <c r="FX986" s="183"/>
      <c r="FY986" s="183"/>
      <c r="FZ986" s="183"/>
      <c r="GA986" s="183"/>
      <c r="GB986" s="183"/>
      <c r="GC986" s="183"/>
      <c r="GD986" s="183"/>
      <c r="GE986" s="183"/>
      <c r="GF986" s="183"/>
      <c r="GG986" s="183"/>
      <c r="GH986" s="183"/>
      <c r="GI986" s="183"/>
      <c r="GJ986" s="183"/>
      <c r="GK986" s="183"/>
      <c r="GL986" s="183"/>
      <c r="GM986" s="183"/>
      <c r="GN986" s="183"/>
      <c r="GO986" s="183"/>
      <c r="GP986" s="183"/>
      <c r="GQ986" s="183"/>
      <c r="GR986" s="183"/>
      <c r="GS986" s="183"/>
      <c r="GT986" s="183"/>
      <c r="GU986" s="183"/>
      <c r="GV986" s="183"/>
      <c r="GW986" s="183"/>
      <c r="GX986" s="183"/>
      <c r="GY986" s="183"/>
      <c r="GZ986" s="183"/>
      <c r="HA986" s="183"/>
      <c r="HB986" s="183"/>
      <c r="HC986" s="183"/>
      <c r="HD986" s="183"/>
      <c r="HE986" s="183"/>
      <c r="HF986" s="183"/>
      <c r="HG986" s="183"/>
      <c r="HH986" s="183"/>
      <c r="HI986" s="183"/>
      <c r="HJ986" s="183"/>
      <c r="HK986" s="183"/>
      <c r="HL986" s="183"/>
      <c r="HM986" s="183"/>
      <c r="HN986" s="183"/>
      <c r="HO986" s="183"/>
      <c r="HP986" s="183"/>
      <c r="HQ986" s="183"/>
      <c r="HR986" s="183"/>
      <c r="HS986" s="183"/>
      <c r="HT986" s="183"/>
      <c r="HU986" s="183"/>
      <c r="HV986" s="183"/>
      <c r="HW986" s="183"/>
      <c r="HX986" s="183"/>
      <c r="HY986" s="183"/>
      <c r="HZ986" s="183"/>
      <c r="IA986" s="183"/>
      <c r="IB986" s="183"/>
      <c r="IC986" s="183"/>
      <c r="ID986" s="183"/>
      <c r="IE986" s="183"/>
      <c r="IF986" s="183"/>
      <c r="IG986" s="183"/>
      <c r="IH986" s="183"/>
      <c r="II986" s="183"/>
      <c r="IJ986" s="183"/>
      <c r="IK986" s="183"/>
      <c r="IL986" s="183"/>
      <c r="IM986" s="183"/>
      <c r="IN986" s="183"/>
      <c r="IO986" s="183"/>
      <c r="IP986" s="183"/>
      <c r="IQ986" s="183"/>
      <c r="IR986" s="183"/>
      <c r="IS986" s="183"/>
      <c r="IT986" s="183"/>
      <c r="IU986" s="183"/>
      <c r="IV986" s="183"/>
      <c r="IW986" s="183"/>
      <c r="IX986" s="183"/>
      <c r="IY986" s="183"/>
      <c r="IZ986" s="183"/>
      <c r="JA986" s="183"/>
      <c r="JB986" s="183"/>
      <c r="JC986" s="183"/>
      <c r="JD986" s="183"/>
      <c r="JE986" s="183"/>
      <c r="JF986" s="183"/>
      <c r="JG986" s="183"/>
      <c r="JH986" s="183"/>
      <c r="JI986" s="183"/>
      <c r="JJ986" s="183"/>
      <c r="JK986" s="183"/>
      <c r="JL986" s="183"/>
      <c r="JM986" s="183"/>
      <c r="JN986" s="183"/>
      <c r="JO986" s="183"/>
      <c r="JP986" s="183"/>
      <c r="JQ986" s="183"/>
      <c r="JR986" s="183"/>
      <c r="JS986" s="183"/>
      <c r="JT986" s="183"/>
      <c r="JU986" s="183"/>
      <c r="JV986" s="183"/>
      <c r="JW986" s="183"/>
      <c r="JX986" s="183"/>
      <c r="JY986" s="183"/>
      <c r="JZ986" s="183"/>
      <c r="KA986" s="183"/>
      <c r="KB986" s="183"/>
      <c r="KC986" s="183"/>
      <c r="KD986" s="183"/>
      <c r="KE986" s="183"/>
      <c r="KF986" s="183"/>
      <c r="KG986" s="183"/>
      <c r="KH986" s="183"/>
      <c r="KI986" s="183"/>
      <c r="KJ986" s="183"/>
      <c r="KK986" s="183"/>
      <c r="KL986" s="183"/>
      <c r="KM986" s="183"/>
      <c r="KN986" s="183"/>
      <c r="KO986" s="183"/>
      <c r="KP986" s="183"/>
      <c r="KQ986" s="183"/>
      <c r="KR986" s="183"/>
      <c r="KS986" s="183"/>
      <c r="KT986" s="183"/>
    </row>
    <row r="987" spans="1:306">
      <c r="A987" s="664">
        <v>5513</v>
      </c>
      <c r="B987" s="626" t="s">
        <v>441</v>
      </c>
      <c r="C987" s="620"/>
      <c r="D987" s="620"/>
      <c r="E987" s="620"/>
      <c r="F987" s="620"/>
      <c r="G987" s="611">
        <f t="shared" ref="G987:G1018" si="42">SUM(C987:F987)</f>
        <v>0</v>
      </c>
      <c r="H987" s="183"/>
      <c r="K987" s="183"/>
      <c r="L987" s="183"/>
      <c r="M987" s="183"/>
      <c r="N987" s="183"/>
      <c r="O987" s="183"/>
      <c r="P987" s="183"/>
      <c r="Q987" s="183"/>
      <c r="R987" s="183"/>
      <c r="S987" s="183"/>
      <c r="T987" s="183"/>
      <c r="U987" s="183"/>
      <c r="V987" s="183"/>
      <c r="W987" s="183"/>
      <c r="X987" s="183"/>
      <c r="Y987" s="183"/>
      <c r="Z987" s="183"/>
      <c r="AA987" s="183"/>
      <c r="AB987" s="183"/>
      <c r="AC987" s="183"/>
      <c r="AD987" s="183"/>
      <c r="AE987" s="183"/>
      <c r="AF987" s="183"/>
      <c r="AG987" s="183"/>
      <c r="AH987" s="183"/>
      <c r="AI987" s="183"/>
      <c r="AJ987" s="183"/>
      <c r="AK987" s="183"/>
      <c r="AL987" s="183"/>
      <c r="AM987" s="183"/>
      <c r="AN987" s="183"/>
      <c r="AO987" s="183"/>
      <c r="AP987" s="183"/>
      <c r="AQ987" s="183"/>
      <c r="AR987" s="183"/>
      <c r="AS987" s="183"/>
      <c r="AT987" s="183"/>
      <c r="AU987" s="183"/>
      <c r="AV987" s="183"/>
      <c r="AW987" s="183"/>
      <c r="AX987" s="183"/>
      <c r="AY987" s="183"/>
      <c r="AZ987" s="183"/>
      <c r="BA987" s="183"/>
      <c r="BB987" s="183"/>
      <c r="BC987" s="183"/>
      <c r="BD987" s="183"/>
      <c r="BE987" s="183"/>
      <c r="BF987" s="183"/>
      <c r="BG987" s="183"/>
      <c r="BH987" s="183"/>
      <c r="BI987" s="183"/>
      <c r="BJ987" s="183"/>
      <c r="BK987" s="183"/>
      <c r="BL987" s="183"/>
      <c r="BM987" s="183"/>
      <c r="BN987" s="183"/>
      <c r="BO987" s="183"/>
      <c r="BP987" s="183"/>
      <c r="BQ987" s="183"/>
      <c r="BR987" s="183"/>
      <c r="BS987" s="183"/>
      <c r="BT987" s="183"/>
      <c r="BU987" s="183"/>
      <c r="BV987" s="183"/>
      <c r="BW987" s="183"/>
      <c r="BX987" s="183"/>
      <c r="BY987" s="183"/>
      <c r="BZ987" s="183"/>
      <c r="CA987" s="183"/>
      <c r="CB987" s="183"/>
      <c r="CC987" s="183"/>
      <c r="CD987" s="183"/>
      <c r="CE987" s="183"/>
      <c r="CF987" s="183"/>
      <c r="CG987" s="183"/>
      <c r="CH987" s="183"/>
      <c r="CI987" s="183"/>
      <c r="CJ987" s="183"/>
      <c r="CK987" s="183"/>
      <c r="CL987" s="183"/>
      <c r="CM987" s="183"/>
      <c r="CN987" s="183"/>
      <c r="CO987" s="183"/>
      <c r="CP987" s="183"/>
      <c r="CQ987" s="183"/>
      <c r="CR987" s="183"/>
      <c r="CS987" s="183"/>
      <c r="CT987" s="183"/>
      <c r="CU987" s="183"/>
      <c r="CV987" s="183"/>
      <c r="CW987" s="183"/>
      <c r="CX987" s="183"/>
      <c r="CY987" s="183"/>
      <c r="CZ987" s="183"/>
      <c r="DA987" s="183"/>
      <c r="DB987" s="183"/>
      <c r="DC987" s="183"/>
      <c r="DD987" s="183"/>
      <c r="DE987" s="183"/>
      <c r="DF987" s="183"/>
      <c r="DG987" s="183"/>
      <c r="DH987" s="183"/>
      <c r="DI987" s="183"/>
      <c r="DJ987" s="183"/>
      <c r="DK987" s="183"/>
      <c r="DL987" s="183"/>
      <c r="DM987" s="183"/>
      <c r="DN987" s="183"/>
      <c r="DO987" s="183"/>
      <c r="DP987" s="183"/>
      <c r="DQ987" s="183"/>
      <c r="DR987" s="183"/>
      <c r="DS987" s="183"/>
      <c r="DT987" s="183"/>
      <c r="DU987" s="183"/>
      <c r="DV987" s="183"/>
      <c r="DW987" s="183"/>
      <c r="DX987" s="183"/>
      <c r="DY987" s="183"/>
      <c r="DZ987" s="183"/>
      <c r="EA987" s="183"/>
      <c r="EB987" s="183"/>
      <c r="EC987" s="183"/>
      <c r="ED987" s="183"/>
      <c r="EE987" s="183"/>
      <c r="EF987" s="183"/>
      <c r="EG987" s="183"/>
      <c r="EH987" s="183"/>
      <c r="EI987" s="183"/>
      <c r="EJ987" s="183"/>
      <c r="EK987" s="183"/>
      <c r="EL987" s="183"/>
      <c r="EM987" s="183"/>
      <c r="EN987" s="183"/>
      <c r="EO987" s="183"/>
      <c r="EP987" s="183"/>
      <c r="EQ987" s="183"/>
      <c r="ER987" s="183"/>
      <c r="ES987" s="183"/>
      <c r="ET987" s="183"/>
      <c r="EU987" s="183"/>
      <c r="EV987" s="183"/>
      <c r="EW987" s="183"/>
      <c r="EX987" s="183"/>
      <c r="EY987" s="183"/>
      <c r="EZ987" s="183"/>
      <c r="FA987" s="183"/>
      <c r="FB987" s="183"/>
      <c r="FC987" s="183"/>
      <c r="FD987" s="183"/>
      <c r="FE987" s="183"/>
      <c r="FF987" s="183"/>
      <c r="FG987" s="183"/>
      <c r="FH987" s="183"/>
      <c r="FI987" s="183"/>
      <c r="FJ987" s="183"/>
      <c r="FK987" s="183"/>
      <c r="FL987" s="183"/>
      <c r="FM987" s="183"/>
      <c r="FN987" s="183"/>
      <c r="FO987" s="183"/>
      <c r="FP987" s="183"/>
      <c r="FQ987" s="183"/>
      <c r="FR987" s="183"/>
      <c r="FS987" s="183"/>
      <c r="FT987" s="183"/>
      <c r="FU987" s="183"/>
      <c r="FV987" s="183"/>
      <c r="FW987" s="183"/>
      <c r="FX987" s="183"/>
      <c r="FY987" s="183"/>
      <c r="FZ987" s="183"/>
      <c r="GA987" s="183"/>
      <c r="GB987" s="183"/>
      <c r="GC987" s="183"/>
      <c r="GD987" s="183"/>
      <c r="GE987" s="183"/>
      <c r="GF987" s="183"/>
      <c r="GG987" s="183"/>
      <c r="GH987" s="183"/>
      <c r="GI987" s="183"/>
      <c r="GJ987" s="183"/>
      <c r="GK987" s="183"/>
      <c r="GL987" s="183"/>
      <c r="GM987" s="183"/>
      <c r="GN987" s="183"/>
      <c r="GO987" s="183"/>
      <c r="GP987" s="183"/>
      <c r="GQ987" s="183"/>
      <c r="GR987" s="183"/>
      <c r="GS987" s="183"/>
      <c r="GT987" s="183"/>
      <c r="GU987" s="183"/>
      <c r="GV987" s="183"/>
      <c r="GW987" s="183"/>
      <c r="GX987" s="183"/>
      <c r="GY987" s="183"/>
      <c r="GZ987" s="183"/>
      <c r="HA987" s="183"/>
      <c r="HB987" s="183"/>
      <c r="HC987" s="183"/>
      <c r="HD987" s="183"/>
      <c r="HE987" s="183"/>
      <c r="HF987" s="183"/>
      <c r="HG987" s="183"/>
      <c r="HH987" s="183"/>
      <c r="HI987" s="183"/>
      <c r="HJ987" s="183"/>
      <c r="HK987" s="183"/>
      <c r="HL987" s="183"/>
      <c r="HM987" s="183"/>
      <c r="HN987" s="183"/>
      <c r="HO987" s="183"/>
      <c r="HP987" s="183"/>
      <c r="HQ987" s="183"/>
      <c r="HR987" s="183"/>
      <c r="HS987" s="183"/>
      <c r="HT987" s="183"/>
      <c r="HU987" s="183"/>
      <c r="HV987" s="183"/>
      <c r="HW987" s="183"/>
      <c r="HX987" s="183"/>
      <c r="HY987" s="183"/>
      <c r="HZ987" s="183"/>
      <c r="IA987" s="183"/>
      <c r="IB987" s="183"/>
      <c r="IC987" s="183"/>
      <c r="ID987" s="183"/>
      <c r="IE987" s="183"/>
      <c r="IF987" s="183"/>
      <c r="IG987" s="183"/>
      <c r="IH987" s="183"/>
      <c r="II987" s="183"/>
      <c r="IJ987" s="183"/>
      <c r="IK987" s="183"/>
      <c r="IL987" s="183"/>
      <c r="IM987" s="183"/>
      <c r="IN987" s="183"/>
      <c r="IO987" s="183"/>
      <c r="IP987" s="183"/>
      <c r="IQ987" s="183"/>
      <c r="IR987" s="183"/>
      <c r="IS987" s="183"/>
      <c r="IT987" s="183"/>
      <c r="IU987" s="183"/>
      <c r="IV987" s="183"/>
      <c r="IW987" s="183"/>
      <c r="IX987" s="183"/>
      <c r="IY987" s="183"/>
      <c r="IZ987" s="183"/>
      <c r="JA987" s="183"/>
      <c r="JB987" s="183"/>
      <c r="JC987" s="183"/>
      <c r="JD987" s="183"/>
      <c r="JE987" s="183"/>
      <c r="JF987" s="183"/>
      <c r="JG987" s="183"/>
      <c r="JH987" s="183"/>
      <c r="JI987" s="183"/>
      <c r="JJ987" s="183"/>
      <c r="JK987" s="183"/>
      <c r="JL987" s="183"/>
      <c r="JM987" s="183"/>
      <c r="JN987" s="183"/>
      <c r="JO987" s="183"/>
      <c r="JP987" s="183"/>
      <c r="JQ987" s="183"/>
      <c r="JR987" s="183"/>
      <c r="JS987" s="183"/>
      <c r="JT987" s="183"/>
      <c r="JU987" s="183"/>
      <c r="JV987" s="183"/>
      <c r="JW987" s="183"/>
      <c r="JX987" s="183"/>
      <c r="JY987" s="183"/>
      <c r="JZ987" s="183"/>
      <c r="KA987" s="183"/>
      <c r="KB987" s="183"/>
      <c r="KC987" s="183"/>
      <c r="KD987" s="183"/>
      <c r="KE987" s="183"/>
      <c r="KF987" s="183"/>
      <c r="KG987" s="183"/>
      <c r="KH987" s="183"/>
      <c r="KI987" s="183"/>
      <c r="KJ987" s="183"/>
      <c r="KK987" s="183"/>
      <c r="KL987" s="183"/>
      <c r="KM987" s="183"/>
      <c r="KN987" s="183"/>
      <c r="KO987" s="183"/>
      <c r="KP987" s="183"/>
      <c r="KQ987" s="183"/>
      <c r="KR987" s="183"/>
      <c r="KS987" s="183"/>
      <c r="KT987" s="183"/>
    </row>
    <row r="988" spans="1:306">
      <c r="A988" s="664">
        <v>5514</v>
      </c>
      <c r="B988" s="630" t="s">
        <v>442</v>
      </c>
      <c r="C988" s="620"/>
      <c r="D988" s="620"/>
      <c r="E988" s="620"/>
      <c r="F988" s="620"/>
      <c r="G988" s="611">
        <f t="shared" si="42"/>
        <v>0</v>
      </c>
      <c r="H988" s="183"/>
      <c r="K988" s="183"/>
      <c r="L988" s="183"/>
      <c r="M988" s="183"/>
      <c r="N988" s="183"/>
      <c r="O988" s="183"/>
      <c r="P988" s="183"/>
      <c r="Q988" s="183"/>
      <c r="R988" s="183"/>
      <c r="S988" s="183"/>
      <c r="T988" s="183"/>
      <c r="U988" s="183"/>
      <c r="V988" s="183"/>
      <c r="W988" s="183"/>
      <c r="X988" s="183"/>
      <c r="Y988" s="183"/>
      <c r="Z988" s="183"/>
      <c r="AA988" s="183"/>
      <c r="AB988" s="183"/>
      <c r="AC988" s="183"/>
      <c r="AD988" s="183"/>
      <c r="AE988" s="183"/>
      <c r="AF988" s="183"/>
      <c r="AG988" s="183"/>
      <c r="AH988" s="183"/>
      <c r="AI988" s="183"/>
      <c r="AJ988" s="183"/>
      <c r="AK988" s="183"/>
      <c r="AL988" s="183"/>
      <c r="AM988" s="183"/>
      <c r="AN988" s="183"/>
      <c r="AO988" s="183"/>
      <c r="AP988" s="183"/>
      <c r="AQ988" s="183"/>
      <c r="AR988" s="183"/>
      <c r="AS988" s="183"/>
      <c r="AT988" s="183"/>
      <c r="AU988" s="183"/>
      <c r="AV988" s="183"/>
      <c r="AW988" s="183"/>
      <c r="AX988" s="183"/>
      <c r="AY988" s="183"/>
      <c r="AZ988" s="183"/>
      <c r="BA988" s="183"/>
      <c r="BB988" s="183"/>
      <c r="BC988" s="183"/>
      <c r="BD988" s="183"/>
      <c r="BE988" s="183"/>
      <c r="BF988" s="183"/>
      <c r="BG988" s="183"/>
      <c r="BH988" s="183"/>
      <c r="BI988" s="183"/>
      <c r="BJ988" s="183"/>
      <c r="BK988" s="183"/>
      <c r="BL988" s="183"/>
      <c r="BM988" s="183"/>
      <c r="BN988" s="183"/>
      <c r="BO988" s="183"/>
      <c r="BP988" s="183"/>
      <c r="BQ988" s="183"/>
      <c r="BR988" s="183"/>
      <c r="BS988" s="183"/>
      <c r="BT988" s="183"/>
      <c r="BU988" s="183"/>
      <c r="BV988" s="183"/>
      <c r="BW988" s="183"/>
      <c r="BX988" s="183"/>
      <c r="BY988" s="183"/>
      <c r="BZ988" s="183"/>
      <c r="CA988" s="183"/>
      <c r="CB988" s="183"/>
      <c r="CC988" s="183"/>
      <c r="CD988" s="183"/>
      <c r="CE988" s="183"/>
      <c r="CF988" s="183"/>
      <c r="CG988" s="183"/>
      <c r="CH988" s="183"/>
      <c r="CI988" s="183"/>
      <c r="CJ988" s="183"/>
      <c r="CK988" s="183"/>
      <c r="CL988" s="183"/>
      <c r="CM988" s="183"/>
      <c r="CN988" s="183"/>
      <c r="CO988" s="183"/>
      <c r="CP988" s="183"/>
      <c r="CQ988" s="183"/>
      <c r="CR988" s="183"/>
      <c r="CS988" s="183"/>
      <c r="CT988" s="183"/>
      <c r="CU988" s="183"/>
      <c r="CV988" s="183"/>
      <c r="CW988" s="183"/>
      <c r="CX988" s="183"/>
      <c r="CY988" s="183"/>
      <c r="CZ988" s="183"/>
      <c r="DA988" s="183"/>
      <c r="DB988" s="183"/>
      <c r="DC988" s="183"/>
      <c r="DD988" s="183"/>
      <c r="DE988" s="183"/>
      <c r="DF988" s="183"/>
      <c r="DG988" s="183"/>
      <c r="DH988" s="183"/>
      <c r="DI988" s="183"/>
      <c r="DJ988" s="183"/>
      <c r="DK988" s="183"/>
      <c r="DL988" s="183"/>
      <c r="DM988" s="183"/>
      <c r="DN988" s="183"/>
      <c r="DO988" s="183"/>
      <c r="DP988" s="183"/>
      <c r="DQ988" s="183"/>
      <c r="DR988" s="183"/>
      <c r="DS988" s="183"/>
      <c r="DT988" s="183"/>
      <c r="DU988" s="183"/>
      <c r="DV988" s="183"/>
      <c r="DW988" s="183"/>
      <c r="DX988" s="183"/>
      <c r="DY988" s="183"/>
      <c r="DZ988" s="183"/>
      <c r="EA988" s="183"/>
      <c r="EB988" s="183"/>
      <c r="EC988" s="183"/>
      <c r="ED988" s="183"/>
      <c r="EE988" s="183"/>
      <c r="EF988" s="183"/>
      <c r="EG988" s="183"/>
      <c r="EH988" s="183"/>
      <c r="EI988" s="183"/>
      <c r="EJ988" s="183"/>
      <c r="EK988" s="183"/>
      <c r="EL988" s="183"/>
      <c r="EM988" s="183"/>
      <c r="EN988" s="183"/>
      <c r="EO988" s="183"/>
      <c r="EP988" s="183"/>
      <c r="EQ988" s="183"/>
      <c r="ER988" s="183"/>
      <c r="ES988" s="183"/>
      <c r="ET988" s="183"/>
      <c r="EU988" s="183"/>
      <c r="EV988" s="183"/>
      <c r="EW988" s="183"/>
      <c r="EX988" s="183"/>
      <c r="EY988" s="183"/>
      <c r="EZ988" s="183"/>
      <c r="FA988" s="183"/>
      <c r="FB988" s="183"/>
      <c r="FC988" s="183"/>
      <c r="FD988" s="183"/>
      <c r="FE988" s="183"/>
      <c r="FF988" s="183"/>
      <c r="FG988" s="183"/>
      <c r="FH988" s="183"/>
      <c r="FI988" s="183"/>
      <c r="FJ988" s="183"/>
      <c r="FK988" s="183"/>
      <c r="FL988" s="183"/>
      <c r="FM988" s="183"/>
      <c r="FN988" s="183"/>
      <c r="FO988" s="183"/>
      <c r="FP988" s="183"/>
      <c r="FQ988" s="183"/>
      <c r="FR988" s="183"/>
      <c r="FS988" s="183"/>
      <c r="FT988" s="183"/>
      <c r="FU988" s="183"/>
      <c r="FV988" s="183"/>
      <c r="FW988" s="183"/>
      <c r="FX988" s="183"/>
      <c r="FY988" s="183"/>
      <c r="FZ988" s="183"/>
      <c r="GA988" s="183"/>
      <c r="GB988" s="183"/>
      <c r="GC988" s="183"/>
      <c r="GD988" s="183"/>
      <c r="GE988" s="183"/>
      <c r="GF988" s="183"/>
      <c r="GG988" s="183"/>
      <c r="GH988" s="183"/>
      <c r="GI988" s="183"/>
      <c r="GJ988" s="183"/>
      <c r="GK988" s="183"/>
      <c r="GL988" s="183"/>
      <c r="GM988" s="183"/>
      <c r="GN988" s="183"/>
      <c r="GO988" s="183"/>
      <c r="GP988" s="183"/>
      <c r="GQ988" s="183"/>
      <c r="GR988" s="183"/>
      <c r="GS988" s="183"/>
      <c r="GT988" s="183"/>
      <c r="GU988" s="183"/>
      <c r="GV988" s="183"/>
      <c r="GW988" s="183"/>
      <c r="GX988" s="183"/>
      <c r="GY988" s="183"/>
      <c r="GZ988" s="183"/>
      <c r="HA988" s="183"/>
      <c r="HB988" s="183"/>
      <c r="HC988" s="183"/>
      <c r="HD988" s="183"/>
      <c r="HE988" s="183"/>
      <c r="HF988" s="183"/>
      <c r="HG988" s="183"/>
      <c r="HH988" s="183"/>
      <c r="HI988" s="183"/>
      <c r="HJ988" s="183"/>
      <c r="HK988" s="183"/>
      <c r="HL988" s="183"/>
      <c r="HM988" s="183"/>
      <c r="HN988" s="183"/>
      <c r="HO988" s="183"/>
      <c r="HP988" s="183"/>
      <c r="HQ988" s="183"/>
      <c r="HR988" s="183"/>
      <c r="HS988" s="183"/>
      <c r="HT988" s="183"/>
      <c r="HU988" s="183"/>
      <c r="HV988" s="183"/>
      <c r="HW988" s="183"/>
      <c r="HX988" s="183"/>
      <c r="HY988" s="183"/>
      <c r="HZ988" s="183"/>
      <c r="IA988" s="183"/>
      <c r="IB988" s="183"/>
      <c r="IC988" s="183"/>
      <c r="ID988" s="183"/>
      <c r="IE988" s="183"/>
      <c r="IF988" s="183"/>
      <c r="IG988" s="183"/>
      <c r="IH988" s="183"/>
      <c r="II988" s="183"/>
      <c r="IJ988" s="183"/>
      <c r="IK988" s="183"/>
      <c r="IL988" s="183"/>
      <c r="IM988" s="183"/>
      <c r="IN988" s="183"/>
      <c r="IO988" s="183"/>
      <c r="IP988" s="183"/>
      <c r="IQ988" s="183"/>
      <c r="IR988" s="183"/>
      <c r="IS988" s="183"/>
      <c r="IT988" s="183"/>
      <c r="IU988" s="183"/>
      <c r="IV988" s="183"/>
      <c r="IW988" s="183"/>
      <c r="IX988" s="183"/>
      <c r="IY988" s="183"/>
      <c r="IZ988" s="183"/>
      <c r="JA988" s="183"/>
      <c r="JB988" s="183"/>
      <c r="JC988" s="183"/>
      <c r="JD988" s="183"/>
      <c r="JE988" s="183"/>
      <c r="JF988" s="183"/>
      <c r="JG988" s="183"/>
      <c r="JH988" s="183"/>
      <c r="JI988" s="183"/>
      <c r="JJ988" s="183"/>
      <c r="JK988" s="183"/>
      <c r="JL988" s="183"/>
      <c r="JM988" s="183"/>
      <c r="JN988" s="183"/>
      <c r="JO988" s="183"/>
      <c r="JP988" s="183"/>
      <c r="JQ988" s="183"/>
      <c r="JR988" s="183"/>
      <c r="JS988" s="183"/>
      <c r="JT988" s="183"/>
      <c r="JU988" s="183"/>
      <c r="JV988" s="183"/>
      <c r="JW988" s="183"/>
      <c r="JX988" s="183"/>
      <c r="JY988" s="183"/>
      <c r="JZ988" s="183"/>
      <c r="KA988" s="183"/>
      <c r="KB988" s="183"/>
      <c r="KC988" s="183"/>
      <c r="KD988" s="183"/>
      <c r="KE988" s="183"/>
      <c r="KF988" s="183"/>
      <c r="KG988" s="183"/>
      <c r="KH988" s="183"/>
      <c r="KI988" s="183"/>
      <c r="KJ988" s="183"/>
      <c r="KK988" s="183"/>
      <c r="KL988" s="183"/>
      <c r="KM988" s="183"/>
      <c r="KN988" s="183"/>
      <c r="KO988" s="183"/>
      <c r="KP988" s="183"/>
      <c r="KQ988" s="183"/>
      <c r="KR988" s="183"/>
      <c r="KS988" s="183"/>
      <c r="KT988" s="183"/>
    </row>
    <row r="989" spans="1:306">
      <c r="A989" s="666">
        <v>558</v>
      </c>
      <c r="B989" s="630" t="s">
        <v>443</v>
      </c>
      <c r="C989" s="620"/>
      <c r="D989" s="620"/>
      <c r="E989" s="620"/>
      <c r="F989" s="620"/>
      <c r="G989" s="611">
        <f t="shared" si="42"/>
        <v>0</v>
      </c>
      <c r="H989" s="183"/>
      <c r="K989" s="183"/>
      <c r="L989" s="183"/>
      <c r="M989" s="183"/>
      <c r="N989" s="183"/>
      <c r="O989" s="183"/>
      <c r="P989" s="183"/>
      <c r="Q989" s="183"/>
      <c r="R989" s="183"/>
      <c r="S989" s="183"/>
      <c r="T989" s="183"/>
      <c r="U989" s="183"/>
      <c r="V989" s="183"/>
      <c r="W989" s="183"/>
      <c r="X989" s="183"/>
      <c r="Y989" s="183"/>
      <c r="Z989" s="183"/>
      <c r="AA989" s="183"/>
      <c r="AB989" s="183"/>
      <c r="AC989" s="183"/>
      <c r="AD989" s="183"/>
      <c r="AE989" s="183"/>
      <c r="AF989" s="183"/>
      <c r="AG989" s="183"/>
      <c r="AH989" s="183"/>
      <c r="AI989" s="183"/>
      <c r="AJ989" s="183"/>
      <c r="AK989" s="183"/>
      <c r="AL989" s="183"/>
      <c r="AM989" s="183"/>
      <c r="AN989" s="183"/>
      <c r="AO989" s="183"/>
      <c r="AP989" s="183"/>
      <c r="AQ989" s="183"/>
      <c r="AR989" s="183"/>
      <c r="AS989" s="183"/>
      <c r="AT989" s="183"/>
      <c r="AU989" s="183"/>
      <c r="AV989" s="183"/>
      <c r="AW989" s="183"/>
      <c r="AX989" s="183"/>
      <c r="AY989" s="183"/>
      <c r="AZ989" s="183"/>
      <c r="BA989" s="183"/>
      <c r="BB989" s="183"/>
      <c r="BC989" s="183"/>
      <c r="BD989" s="183"/>
      <c r="BE989" s="183"/>
      <c r="BF989" s="183"/>
      <c r="BG989" s="183"/>
      <c r="BH989" s="183"/>
      <c r="BI989" s="183"/>
      <c r="BJ989" s="183"/>
      <c r="BK989" s="183"/>
      <c r="BL989" s="183"/>
      <c r="BM989" s="183"/>
      <c r="BN989" s="183"/>
      <c r="BO989" s="183"/>
      <c r="BP989" s="183"/>
      <c r="BQ989" s="183"/>
      <c r="BR989" s="183"/>
      <c r="BS989" s="183"/>
      <c r="BT989" s="183"/>
      <c r="BU989" s="183"/>
      <c r="BV989" s="183"/>
      <c r="BW989" s="183"/>
      <c r="BX989" s="183"/>
      <c r="BY989" s="183"/>
      <c r="BZ989" s="183"/>
      <c r="CA989" s="183"/>
      <c r="CB989" s="183"/>
      <c r="CC989" s="183"/>
      <c r="CD989" s="183"/>
      <c r="CE989" s="183"/>
      <c r="CF989" s="183"/>
      <c r="CG989" s="183"/>
      <c r="CH989" s="183"/>
      <c r="CI989" s="183"/>
      <c r="CJ989" s="183"/>
      <c r="CK989" s="183"/>
      <c r="CL989" s="183"/>
      <c r="CM989" s="183"/>
      <c r="CN989" s="183"/>
      <c r="CO989" s="183"/>
      <c r="CP989" s="183"/>
      <c r="CQ989" s="183"/>
      <c r="CR989" s="183"/>
      <c r="CS989" s="183"/>
      <c r="CT989" s="183"/>
      <c r="CU989" s="183"/>
      <c r="CV989" s="183"/>
      <c r="CW989" s="183"/>
      <c r="CX989" s="183"/>
      <c r="CY989" s="183"/>
      <c r="CZ989" s="183"/>
      <c r="DA989" s="183"/>
      <c r="DB989" s="183"/>
      <c r="DC989" s="183"/>
      <c r="DD989" s="183"/>
      <c r="DE989" s="183"/>
      <c r="DF989" s="183"/>
      <c r="DG989" s="183"/>
      <c r="DH989" s="183"/>
      <c r="DI989" s="183"/>
      <c r="DJ989" s="183"/>
      <c r="DK989" s="183"/>
      <c r="DL989" s="183"/>
      <c r="DM989" s="183"/>
      <c r="DN989" s="183"/>
      <c r="DO989" s="183"/>
      <c r="DP989" s="183"/>
      <c r="DQ989" s="183"/>
      <c r="DR989" s="183"/>
      <c r="DS989" s="183"/>
      <c r="DT989" s="183"/>
      <c r="DU989" s="183"/>
      <c r="DV989" s="183"/>
      <c r="DW989" s="183"/>
      <c r="DX989" s="183"/>
      <c r="DY989" s="183"/>
      <c r="DZ989" s="183"/>
      <c r="EA989" s="183"/>
      <c r="EB989" s="183"/>
      <c r="EC989" s="183"/>
      <c r="ED989" s="183"/>
      <c r="EE989" s="183"/>
      <c r="EF989" s="183"/>
      <c r="EG989" s="183"/>
      <c r="EH989" s="183"/>
      <c r="EI989" s="183"/>
      <c r="EJ989" s="183"/>
      <c r="EK989" s="183"/>
      <c r="EL989" s="183"/>
      <c r="EM989" s="183"/>
      <c r="EN989" s="183"/>
      <c r="EO989" s="183"/>
      <c r="EP989" s="183"/>
      <c r="EQ989" s="183"/>
      <c r="ER989" s="183"/>
      <c r="ES989" s="183"/>
      <c r="ET989" s="183"/>
      <c r="EU989" s="183"/>
      <c r="EV989" s="183"/>
      <c r="EW989" s="183"/>
      <c r="EX989" s="183"/>
      <c r="EY989" s="183"/>
      <c r="EZ989" s="183"/>
      <c r="FA989" s="183"/>
      <c r="FB989" s="183"/>
      <c r="FC989" s="183"/>
      <c r="FD989" s="183"/>
      <c r="FE989" s="183"/>
      <c r="FF989" s="183"/>
      <c r="FG989" s="183"/>
      <c r="FH989" s="183"/>
      <c r="FI989" s="183"/>
      <c r="FJ989" s="183"/>
      <c r="FK989" s="183"/>
      <c r="FL989" s="183"/>
      <c r="FM989" s="183"/>
      <c r="FN989" s="183"/>
      <c r="FO989" s="183"/>
      <c r="FP989" s="183"/>
      <c r="FQ989" s="183"/>
      <c r="FR989" s="183"/>
      <c r="FS989" s="183"/>
      <c r="FT989" s="183"/>
      <c r="FU989" s="183"/>
      <c r="FV989" s="183"/>
      <c r="FW989" s="183"/>
      <c r="FX989" s="183"/>
      <c r="FY989" s="183"/>
      <c r="FZ989" s="183"/>
      <c r="GA989" s="183"/>
      <c r="GB989" s="183"/>
      <c r="GC989" s="183"/>
      <c r="GD989" s="183"/>
      <c r="GE989" s="183"/>
      <c r="GF989" s="183"/>
      <c r="GG989" s="183"/>
      <c r="GH989" s="183"/>
      <c r="GI989" s="183"/>
      <c r="GJ989" s="183"/>
      <c r="GK989" s="183"/>
      <c r="GL989" s="183"/>
      <c r="GM989" s="183"/>
      <c r="GN989" s="183"/>
      <c r="GO989" s="183"/>
      <c r="GP989" s="183"/>
      <c r="GQ989" s="183"/>
      <c r="GR989" s="183"/>
      <c r="GS989" s="183"/>
      <c r="GT989" s="183"/>
      <c r="GU989" s="183"/>
      <c r="GV989" s="183"/>
      <c r="GW989" s="183"/>
      <c r="GX989" s="183"/>
      <c r="GY989" s="183"/>
      <c r="GZ989" s="183"/>
      <c r="HA989" s="183"/>
      <c r="HB989" s="183"/>
      <c r="HC989" s="183"/>
      <c r="HD989" s="183"/>
      <c r="HE989" s="183"/>
      <c r="HF989" s="183"/>
      <c r="HG989" s="183"/>
      <c r="HH989" s="183"/>
      <c r="HI989" s="183"/>
      <c r="HJ989" s="183"/>
      <c r="HK989" s="183"/>
      <c r="HL989" s="183"/>
      <c r="HM989" s="183"/>
      <c r="HN989" s="183"/>
      <c r="HO989" s="183"/>
      <c r="HP989" s="183"/>
      <c r="HQ989" s="183"/>
      <c r="HR989" s="183"/>
      <c r="HS989" s="183"/>
      <c r="HT989" s="183"/>
      <c r="HU989" s="183"/>
      <c r="HV989" s="183"/>
      <c r="HW989" s="183"/>
      <c r="HX989" s="183"/>
      <c r="HY989" s="183"/>
      <c r="HZ989" s="183"/>
      <c r="IA989" s="183"/>
      <c r="IB989" s="183"/>
      <c r="IC989" s="183"/>
      <c r="ID989" s="183"/>
      <c r="IE989" s="183"/>
      <c r="IF989" s="183"/>
      <c r="IG989" s="183"/>
      <c r="IH989" s="183"/>
      <c r="II989" s="183"/>
      <c r="IJ989" s="183"/>
      <c r="IK989" s="183"/>
      <c r="IL989" s="183"/>
      <c r="IM989" s="183"/>
      <c r="IN989" s="183"/>
      <c r="IO989" s="183"/>
      <c r="IP989" s="183"/>
      <c r="IQ989" s="183"/>
      <c r="IR989" s="183"/>
      <c r="IS989" s="183"/>
      <c r="IT989" s="183"/>
      <c r="IU989" s="183"/>
      <c r="IV989" s="183"/>
      <c r="IW989" s="183"/>
      <c r="IX989" s="183"/>
      <c r="IY989" s="183"/>
      <c r="IZ989" s="183"/>
      <c r="JA989" s="183"/>
      <c r="JB989" s="183"/>
      <c r="JC989" s="183"/>
      <c r="JD989" s="183"/>
      <c r="JE989" s="183"/>
      <c r="JF989" s="183"/>
      <c r="JG989" s="183"/>
      <c r="JH989" s="183"/>
      <c r="JI989" s="183"/>
      <c r="JJ989" s="183"/>
      <c r="JK989" s="183"/>
      <c r="JL989" s="183"/>
      <c r="JM989" s="183"/>
      <c r="JN989" s="183"/>
      <c r="JO989" s="183"/>
      <c r="JP989" s="183"/>
      <c r="JQ989" s="183"/>
      <c r="JR989" s="183"/>
      <c r="JS989" s="183"/>
      <c r="JT989" s="183"/>
      <c r="JU989" s="183"/>
      <c r="JV989" s="183"/>
      <c r="JW989" s="183"/>
      <c r="JX989" s="183"/>
      <c r="JY989" s="183"/>
      <c r="JZ989" s="183"/>
      <c r="KA989" s="183"/>
      <c r="KB989" s="183"/>
      <c r="KC989" s="183"/>
      <c r="KD989" s="183"/>
      <c r="KE989" s="183"/>
      <c r="KF989" s="183"/>
      <c r="KG989" s="183"/>
      <c r="KH989" s="183"/>
      <c r="KI989" s="183"/>
      <c r="KJ989" s="183"/>
      <c r="KK989" s="183"/>
      <c r="KL989" s="183"/>
      <c r="KM989" s="183"/>
      <c r="KN989" s="183"/>
      <c r="KO989" s="183"/>
      <c r="KP989" s="183"/>
      <c r="KQ989" s="183"/>
      <c r="KR989" s="183"/>
      <c r="KS989" s="183"/>
      <c r="KT989" s="183"/>
    </row>
    <row r="990" spans="1:306">
      <c r="A990" s="649">
        <v>56</v>
      </c>
      <c r="B990" s="624" t="s">
        <v>444</v>
      </c>
      <c r="C990" s="611">
        <f>C991+C1002</f>
        <v>0</v>
      </c>
      <c r="D990" s="611">
        <f>D991+D1002</f>
        <v>0</v>
      </c>
      <c r="E990" s="611">
        <f>E991+E1002</f>
        <v>0</v>
      </c>
      <c r="F990" s="611">
        <f>F991+F1002</f>
        <v>0</v>
      </c>
      <c r="G990" s="611">
        <f t="shared" si="42"/>
        <v>0</v>
      </c>
      <c r="H990" s="183"/>
      <c r="K990" s="183"/>
      <c r="L990" s="183"/>
      <c r="M990" s="183"/>
      <c r="N990" s="183"/>
      <c r="O990" s="183"/>
      <c r="P990" s="183"/>
      <c r="Q990" s="183"/>
      <c r="R990" s="183"/>
      <c r="S990" s="183"/>
      <c r="T990" s="183"/>
      <c r="U990" s="183"/>
      <c r="V990" s="183"/>
      <c r="W990" s="183"/>
      <c r="X990" s="183"/>
      <c r="Y990" s="183"/>
      <c r="Z990" s="183"/>
      <c r="AA990" s="183"/>
      <c r="AB990" s="183"/>
      <c r="AC990" s="183"/>
      <c r="AD990" s="183"/>
      <c r="AE990" s="183"/>
      <c r="AF990" s="183"/>
      <c r="AG990" s="183"/>
      <c r="AH990" s="183"/>
      <c r="AI990" s="183"/>
      <c r="AJ990" s="183"/>
      <c r="AK990" s="183"/>
      <c r="AL990" s="183"/>
      <c r="AM990" s="183"/>
      <c r="AN990" s="183"/>
      <c r="AO990" s="183"/>
      <c r="AP990" s="183"/>
      <c r="AQ990" s="183"/>
      <c r="AR990" s="183"/>
      <c r="AS990" s="183"/>
      <c r="AT990" s="183"/>
      <c r="AU990" s="183"/>
      <c r="AV990" s="183"/>
      <c r="AW990" s="183"/>
      <c r="AX990" s="183"/>
      <c r="AY990" s="183"/>
      <c r="AZ990" s="183"/>
      <c r="BA990" s="183"/>
      <c r="BB990" s="183"/>
      <c r="BC990" s="183"/>
      <c r="BD990" s="183"/>
      <c r="BE990" s="183"/>
      <c r="BF990" s="183"/>
      <c r="BG990" s="183"/>
      <c r="BH990" s="183"/>
      <c r="BI990" s="183"/>
      <c r="BJ990" s="183"/>
      <c r="BK990" s="183"/>
      <c r="BL990" s="183"/>
      <c r="BM990" s="183"/>
      <c r="BN990" s="183"/>
      <c r="BO990" s="183"/>
      <c r="BP990" s="183"/>
      <c r="BQ990" s="183"/>
      <c r="BR990" s="183"/>
      <c r="BS990" s="183"/>
      <c r="BT990" s="183"/>
      <c r="BU990" s="183"/>
      <c r="BV990" s="183"/>
      <c r="BW990" s="183"/>
      <c r="BX990" s="183"/>
      <c r="BY990" s="183"/>
      <c r="BZ990" s="183"/>
      <c r="CA990" s="183"/>
      <c r="CB990" s="183"/>
      <c r="CC990" s="183"/>
      <c r="CD990" s="183"/>
      <c r="CE990" s="183"/>
      <c r="CF990" s="183"/>
      <c r="CG990" s="183"/>
      <c r="CH990" s="183"/>
      <c r="CI990" s="183"/>
      <c r="CJ990" s="183"/>
      <c r="CK990" s="183"/>
      <c r="CL990" s="183"/>
      <c r="CM990" s="183"/>
      <c r="CN990" s="183"/>
      <c r="CO990" s="183"/>
      <c r="CP990" s="183"/>
      <c r="CQ990" s="183"/>
      <c r="CR990" s="183"/>
      <c r="CS990" s="183"/>
      <c r="CT990" s="183"/>
      <c r="CU990" s="183"/>
      <c r="CV990" s="183"/>
      <c r="CW990" s="183"/>
      <c r="CX990" s="183"/>
      <c r="CY990" s="183"/>
      <c r="CZ990" s="183"/>
      <c r="DA990" s="183"/>
      <c r="DB990" s="183"/>
      <c r="DC990" s="183"/>
      <c r="DD990" s="183"/>
      <c r="DE990" s="183"/>
      <c r="DF990" s="183"/>
      <c r="DG990" s="183"/>
      <c r="DH990" s="183"/>
      <c r="DI990" s="183"/>
      <c r="DJ990" s="183"/>
      <c r="DK990" s="183"/>
      <c r="DL990" s="183"/>
      <c r="DM990" s="183"/>
      <c r="DN990" s="183"/>
      <c r="DO990" s="183"/>
      <c r="DP990" s="183"/>
      <c r="DQ990" s="183"/>
      <c r="DR990" s="183"/>
      <c r="DS990" s="183"/>
      <c r="DT990" s="183"/>
      <c r="DU990" s="183"/>
      <c r="DV990" s="183"/>
      <c r="DW990" s="183"/>
      <c r="DX990" s="183"/>
      <c r="DY990" s="183"/>
      <c r="DZ990" s="183"/>
      <c r="EA990" s="183"/>
      <c r="EB990" s="183"/>
      <c r="EC990" s="183"/>
      <c r="ED990" s="183"/>
      <c r="EE990" s="183"/>
      <c r="EF990" s="183"/>
      <c r="EG990" s="183"/>
      <c r="EH990" s="183"/>
      <c r="EI990" s="183"/>
      <c r="EJ990" s="183"/>
      <c r="EK990" s="183"/>
      <c r="EL990" s="183"/>
      <c r="EM990" s="183"/>
      <c r="EN990" s="183"/>
      <c r="EO990" s="183"/>
      <c r="EP990" s="183"/>
      <c r="EQ990" s="183"/>
      <c r="ER990" s="183"/>
      <c r="ES990" s="183"/>
      <c r="ET990" s="183"/>
      <c r="EU990" s="183"/>
      <c r="EV990" s="183"/>
      <c r="EW990" s="183"/>
      <c r="EX990" s="183"/>
      <c r="EY990" s="183"/>
      <c r="EZ990" s="183"/>
      <c r="FA990" s="183"/>
      <c r="FB990" s="183"/>
      <c r="FC990" s="183"/>
      <c r="FD990" s="183"/>
      <c r="FE990" s="183"/>
      <c r="FF990" s="183"/>
      <c r="FG990" s="183"/>
      <c r="FH990" s="183"/>
      <c r="FI990" s="183"/>
      <c r="FJ990" s="183"/>
      <c r="FK990" s="183"/>
      <c r="FL990" s="183"/>
      <c r="FM990" s="183"/>
      <c r="FN990" s="183"/>
      <c r="FO990" s="183"/>
      <c r="FP990" s="183"/>
      <c r="FQ990" s="183"/>
      <c r="FR990" s="183"/>
      <c r="FS990" s="183"/>
      <c r="FT990" s="183"/>
      <c r="FU990" s="183"/>
      <c r="FV990" s="183"/>
      <c r="FW990" s="183"/>
      <c r="FX990" s="183"/>
      <c r="FY990" s="183"/>
      <c r="FZ990" s="183"/>
      <c r="GA990" s="183"/>
      <c r="GB990" s="183"/>
      <c r="GC990" s="183"/>
      <c r="GD990" s="183"/>
      <c r="GE990" s="183"/>
      <c r="GF990" s="183"/>
      <c r="GG990" s="183"/>
      <c r="GH990" s="183"/>
      <c r="GI990" s="183"/>
      <c r="GJ990" s="183"/>
      <c r="GK990" s="183"/>
      <c r="GL990" s="183"/>
      <c r="GM990" s="183"/>
      <c r="GN990" s="183"/>
      <c r="GO990" s="183"/>
      <c r="GP990" s="183"/>
      <c r="GQ990" s="183"/>
      <c r="GR990" s="183"/>
      <c r="GS990" s="183"/>
      <c r="GT990" s="183"/>
      <c r="GU990" s="183"/>
      <c r="GV990" s="183"/>
      <c r="GW990" s="183"/>
      <c r="GX990" s="183"/>
      <c r="GY990" s="183"/>
      <c r="GZ990" s="183"/>
      <c r="HA990" s="183"/>
      <c r="HB990" s="183"/>
      <c r="HC990" s="183"/>
      <c r="HD990" s="183"/>
      <c r="HE990" s="183"/>
      <c r="HF990" s="183"/>
      <c r="HG990" s="183"/>
      <c r="HH990" s="183"/>
      <c r="HI990" s="183"/>
      <c r="HJ990" s="183"/>
      <c r="HK990" s="183"/>
      <c r="HL990" s="183"/>
      <c r="HM990" s="183"/>
      <c r="HN990" s="183"/>
      <c r="HO990" s="183"/>
      <c r="HP990" s="183"/>
      <c r="HQ990" s="183"/>
      <c r="HR990" s="183"/>
      <c r="HS990" s="183"/>
      <c r="HT990" s="183"/>
      <c r="HU990" s="183"/>
      <c r="HV990" s="183"/>
      <c r="HW990" s="183"/>
      <c r="HX990" s="183"/>
      <c r="HY990" s="183"/>
      <c r="HZ990" s="183"/>
      <c r="IA990" s="183"/>
      <c r="IB990" s="183"/>
      <c r="IC990" s="183"/>
      <c r="ID990" s="183"/>
      <c r="IE990" s="183"/>
      <c r="IF990" s="183"/>
      <c r="IG990" s="183"/>
      <c r="IH990" s="183"/>
      <c r="II990" s="183"/>
      <c r="IJ990" s="183"/>
      <c r="IK990" s="183"/>
      <c r="IL990" s="183"/>
      <c r="IM990" s="183"/>
      <c r="IN990" s="183"/>
      <c r="IO990" s="183"/>
      <c r="IP990" s="183"/>
      <c r="IQ990" s="183"/>
      <c r="IR990" s="183"/>
      <c r="IS990" s="183"/>
      <c r="IT990" s="183"/>
      <c r="IU990" s="183"/>
      <c r="IV990" s="183"/>
      <c r="IW990" s="183"/>
      <c r="IX990" s="183"/>
      <c r="IY990" s="183"/>
      <c r="IZ990" s="183"/>
      <c r="JA990" s="183"/>
      <c r="JB990" s="183"/>
      <c r="JC990" s="183"/>
      <c r="JD990" s="183"/>
      <c r="JE990" s="183"/>
      <c r="JF990" s="183"/>
      <c r="JG990" s="183"/>
      <c r="JH990" s="183"/>
      <c r="JI990" s="183"/>
      <c r="JJ990" s="183"/>
      <c r="JK990" s="183"/>
      <c r="JL990" s="183"/>
      <c r="JM990" s="183"/>
      <c r="JN990" s="183"/>
      <c r="JO990" s="183"/>
      <c r="JP990" s="183"/>
      <c r="JQ990" s="183"/>
      <c r="JR990" s="183"/>
      <c r="JS990" s="183"/>
      <c r="JT990" s="183"/>
      <c r="JU990" s="183"/>
      <c r="JV990" s="183"/>
      <c r="JW990" s="183"/>
      <c r="JX990" s="183"/>
      <c r="JY990" s="183"/>
      <c r="JZ990" s="183"/>
      <c r="KA990" s="183"/>
      <c r="KB990" s="183"/>
      <c r="KC990" s="183"/>
      <c r="KD990" s="183"/>
      <c r="KE990" s="183"/>
      <c r="KF990" s="183"/>
      <c r="KG990" s="183"/>
      <c r="KH990" s="183"/>
      <c r="KI990" s="183"/>
      <c r="KJ990" s="183"/>
      <c r="KK990" s="183"/>
      <c r="KL990" s="183"/>
      <c r="KM990" s="183"/>
      <c r="KN990" s="183"/>
      <c r="KO990" s="183"/>
      <c r="KP990" s="183"/>
      <c r="KQ990" s="183"/>
      <c r="KR990" s="183"/>
      <c r="KS990" s="183"/>
      <c r="KT990" s="183"/>
    </row>
    <row r="991" spans="1:306">
      <c r="A991" s="662">
        <v>561</v>
      </c>
      <c r="B991" s="652" t="s">
        <v>444</v>
      </c>
      <c r="C991" s="611">
        <f>C992+C997</f>
        <v>0</v>
      </c>
      <c r="D991" s="611">
        <f>D992+D997</f>
        <v>0</v>
      </c>
      <c r="E991" s="611">
        <f>E992+E997</f>
        <v>0</v>
      </c>
      <c r="F991" s="611">
        <f>F992+F997</f>
        <v>0</v>
      </c>
      <c r="G991" s="611">
        <f t="shared" si="42"/>
        <v>0</v>
      </c>
      <c r="H991" s="183"/>
      <c r="K991" s="183"/>
      <c r="L991" s="183"/>
      <c r="M991" s="183"/>
      <c r="N991" s="183"/>
      <c r="O991" s="183"/>
      <c r="P991" s="183"/>
      <c r="Q991" s="183"/>
      <c r="R991" s="183"/>
      <c r="S991" s="183"/>
      <c r="T991" s="183"/>
      <c r="U991" s="183"/>
      <c r="V991" s="183"/>
      <c r="W991" s="183"/>
      <c r="X991" s="183"/>
      <c r="Y991" s="183"/>
      <c r="Z991" s="183"/>
      <c r="AA991" s="183"/>
      <c r="AB991" s="183"/>
      <c r="AC991" s="183"/>
      <c r="AD991" s="183"/>
      <c r="AE991" s="183"/>
      <c r="AF991" s="183"/>
      <c r="AG991" s="183"/>
      <c r="AH991" s="183"/>
      <c r="AI991" s="183"/>
      <c r="AJ991" s="183"/>
      <c r="AK991" s="183"/>
      <c r="AL991" s="183"/>
      <c r="AM991" s="183"/>
      <c r="AN991" s="183"/>
      <c r="AO991" s="183"/>
      <c r="AP991" s="183"/>
      <c r="AQ991" s="183"/>
      <c r="AR991" s="183"/>
      <c r="AS991" s="183"/>
      <c r="AT991" s="183"/>
      <c r="AU991" s="183"/>
      <c r="AV991" s="183"/>
      <c r="AW991" s="183"/>
      <c r="AX991" s="183"/>
      <c r="AY991" s="183"/>
      <c r="AZ991" s="183"/>
      <c r="BA991" s="183"/>
      <c r="BB991" s="183"/>
      <c r="BC991" s="183"/>
      <c r="BD991" s="183"/>
      <c r="BE991" s="183"/>
      <c r="BF991" s="183"/>
      <c r="BG991" s="183"/>
      <c r="BH991" s="183"/>
      <c r="BI991" s="183"/>
      <c r="BJ991" s="183"/>
      <c r="BK991" s="183"/>
      <c r="BL991" s="183"/>
      <c r="BM991" s="183"/>
      <c r="BN991" s="183"/>
      <c r="BO991" s="183"/>
      <c r="BP991" s="183"/>
      <c r="BQ991" s="183"/>
      <c r="BR991" s="183"/>
      <c r="BS991" s="183"/>
      <c r="BT991" s="183"/>
      <c r="BU991" s="183"/>
      <c r="BV991" s="183"/>
      <c r="BW991" s="183"/>
      <c r="BX991" s="183"/>
      <c r="BY991" s="183"/>
      <c r="BZ991" s="183"/>
      <c r="CA991" s="183"/>
      <c r="CB991" s="183"/>
      <c r="CC991" s="183"/>
      <c r="CD991" s="183"/>
      <c r="CE991" s="183"/>
      <c r="CF991" s="183"/>
      <c r="CG991" s="183"/>
      <c r="CH991" s="183"/>
      <c r="CI991" s="183"/>
      <c r="CJ991" s="183"/>
      <c r="CK991" s="183"/>
      <c r="CL991" s="183"/>
      <c r="CM991" s="183"/>
      <c r="CN991" s="183"/>
      <c r="CO991" s="183"/>
      <c r="CP991" s="183"/>
      <c r="CQ991" s="183"/>
      <c r="CR991" s="183"/>
      <c r="CS991" s="183"/>
      <c r="CT991" s="183"/>
      <c r="CU991" s="183"/>
      <c r="CV991" s="183"/>
      <c r="CW991" s="183"/>
      <c r="CX991" s="183"/>
      <c r="CY991" s="183"/>
      <c r="CZ991" s="183"/>
      <c r="DA991" s="183"/>
      <c r="DB991" s="183"/>
      <c r="DC991" s="183"/>
      <c r="DD991" s="183"/>
      <c r="DE991" s="183"/>
      <c r="DF991" s="183"/>
      <c r="DG991" s="183"/>
      <c r="DH991" s="183"/>
      <c r="DI991" s="183"/>
      <c r="DJ991" s="183"/>
      <c r="DK991" s="183"/>
      <c r="DL991" s="183"/>
      <c r="DM991" s="183"/>
      <c r="DN991" s="183"/>
      <c r="DO991" s="183"/>
      <c r="DP991" s="183"/>
      <c r="DQ991" s="183"/>
      <c r="DR991" s="183"/>
      <c r="DS991" s="183"/>
      <c r="DT991" s="183"/>
      <c r="DU991" s="183"/>
      <c r="DV991" s="183"/>
      <c r="DW991" s="183"/>
      <c r="DX991" s="183"/>
      <c r="DY991" s="183"/>
      <c r="DZ991" s="183"/>
      <c r="EA991" s="183"/>
      <c r="EB991" s="183"/>
      <c r="EC991" s="183"/>
      <c r="ED991" s="183"/>
      <c r="EE991" s="183"/>
      <c r="EF991" s="183"/>
      <c r="EG991" s="183"/>
      <c r="EH991" s="183"/>
      <c r="EI991" s="183"/>
      <c r="EJ991" s="183"/>
      <c r="EK991" s="183"/>
      <c r="EL991" s="183"/>
      <c r="EM991" s="183"/>
      <c r="EN991" s="183"/>
      <c r="EO991" s="183"/>
      <c r="EP991" s="183"/>
      <c r="EQ991" s="183"/>
      <c r="ER991" s="183"/>
      <c r="ES991" s="183"/>
      <c r="ET991" s="183"/>
      <c r="EU991" s="183"/>
      <c r="EV991" s="183"/>
      <c r="EW991" s="183"/>
      <c r="EX991" s="183"/>
      <c r="EY991" s="183"/>
      <c r="EZ991" s="183"/>
      <c r="FA991" s="183"/>
      <c r="FB991" s="183"/>
      <c r="FC991" s="183"/>
      <c r="FD991" s="183"/>
      <c r="FE991" s="183"/>
      <c r="FF991" s="183"/>
      <c r="FG991" s="183"/>
      <c r="FH991" s="183"/>
      <c r="FI991" s="183"/>
      <c r="FJ991" s="183"/>
      <c r="FK991" s="183"/>
      <c r="FL991" s="183"/>
      <c r="FM991" s="183"/>
      <c r="FN991" s="183"/>
      <c r="FO991" s="183"/>
      <c r="FP991" s="183"/>
      <c r="FQ991" s="183"/>
      <c r="FR991" s="183"/>
      <c r="FS991" s="183"/>
      <c r="FT991" s="183"/>
      <c r="FU991" s="183"/>
      <c r="FV991" s="183"/>
      <c r="FW991" s="183"/>
      <c r="FX991" s="183"/>
      <c r="FY991" s="183"/>
      <c r="FZ991" s="183"/>
      <c r="GA991" s="183"/>
      <c r="GB991" s="183"/>
      <c r="GC991" s="183"/>
      <c r="GD991" s="183"/>
      <c r="GE991" s="183"/>
      <c r="GF991" s="183"/>
      <c r="GG991" s="183"/>
      <c r="GH991" s="183"/>
      <c r="GI991" s="183"/>
      <c r="GJ991" s="183"/>
      <c r="GK991" s="183"/>
      <c r="GL991" s="183"/>
      <c r="GM991" s="183"/>
      <c r="GN991" s="183"/>
      <c r="GO991" s="183"/>
      <c r="GP991" s="183"/>
      <c r="GQ991" s="183"/>
      <c r="GR991" s="183"/>
      <c r="GS991" s="183"/>
      <c r="GT991" s="183"/>
      <c r="GU991" s="183"/>
      <c r="GV991" s="183"/>
      <c r="GW991" s="183"/>
      <c r="GX991" s="183"/>
      <c r="GY991" s="183"/>
      <c r="GZ991" s="183"/>
      <c r="HA991" s="183"/>
      <c r="HB991" s="183"/>
      <c r="HC991" s="183"/>
      <c r="HD991" s="183"/>
      <c r="HE991" s="183"/>
      <c r="HF991" s="183"/>
      <c r="HG991" s="183"/>
      <c r="HH991" s="183"/>
      <c r="HI991" s="183"/>
      <c r="HJ991" s="183"/>
      <c r="HK991" s="183"/>
      <c r="HL991" s="183"/>
      <c r="HM991" s="183"/>
      <c r="HN991" s="183"/>
      <c r="HO991" s="183"/>
      <c r="HP991" s="183"/>
      <c r="HQ991" s="183"/>
      <c r="HR991" s="183"/>
      <c r="HS991" s="183"/>
      <c r="HT991" s="183"/>
      <c r="HU991" s="183"/>
      <c r="HV991" s="183"/>
      <c r="HW991" s="183"/>
      <c r="HX991" s="183"/>
      <c r="HY991" s="183"/>
      <c r="HZ991" s="183"/>
      <c r="IA991" s="183"/>
      <c r="IB991" s="183"/>
      <c r="IC991" s="183"/>
      <c r="ID991" s="183"/>
      <c r="IE991" s="183"/>
      <c r="IF991" s="183"/>
      <c r="IG991" s="183"/>
      <c r="IH991" s="183"/>
      <c r="II991" s="183"/>
      <c r="IJ991" s="183"/>
      <c r="IK991" s="183"/>
      <c r="IL991" s="183"/>
      <c r="IM991" s="183"/>
      <c r="IN991" s="183"/>
      <c r="IO991" s="183"/>
      <c r="IP991" s="183"/>
      <c r="IQ991" s="183"/>
      <c r="IR991" s="183"/>
      <c r="IS991" s="183"/>
      <c r="IT991" s="183"/>
      <c r="IU991" s="183"/>
      <c r="IV991" s="183"/>
      <c r="IW991" s="183"/>
      <c r="IX991" s="183"/>
      <c r="IY991" s="183"/>
      <c r="IZ991" s="183"/>
      <c r="JA991" s="183"/>
      <c r="JB991" s="183"/>
      <c r="JC991" s="183"/>
      <c r="JD991" s="183"/>
      <c r="JE991" s="183"/>
      <c r="JF991" s="183"/>
      <c r="JG991" s="183"/>
      <c r="JH991" s="183"/>
      <c r="JI991" s="183"/>
      <c r="JJ991" s="183"/>
      <c r="JK991" s="183"/>
      <c r="JL991" s="183"/>
      <c r="JM991" s="183"/>
      <c r="JN991" s="183"/>
      <c r="JO991" s="183"/>
      <c r="JP991" s="183"/>
      <c r="JQ991" s="183"/>
      <c r="JR991" s="183"/>
      <c r="JS991" s="183"/>
      <c r="JT991" s="183"/>
      <c r="JU991" s="183"/>
      <c r="JV991" s="183"/>
      <c r="JW991" s="183"/>
      <c r="JX991" s="183"/>
      <c r="JY991" s="183"/>
      <c r="JZ991" s="183"/>
      <c r="KA991" s="183"/>
      <c r="KB991" s="183"/>
      <c r="KC991" s="183"/>
      <c r="KD991" s="183"/>
      <c r="KE991" s="183"/>
      <c r="KF991" s="183"/>
      <c r="KG991" s="183"/>
      <c r="KH991" s="183"/>
      <c r="KI991" s="183"/>
      <c r="KJ991" s="183"/>
      <c r="KK991" s="183"/>
      <c r="KL991" s="183"/>
      <c r="KM991" s="183"/>
      <c r="KN991" s="183"/>
      <c r="KO991" s="183"/>
      <c r="KP991" s="183"/>
      <c r="KQ991" s="183"/>
      <c r="KR991" s="183"/>
      <c r="KS991" s="183"/>
      <c r="KT991" s="183"/>
    </row>
    <row r="992" spans="1:306">
      <c r="A992" s="664">
        <v>5611</v>
      </c>
      <c r="B992" s="626" t="s">
        <v>445</v>
      </c>
      <c r="C992" s="611">
        <f>SUM(C993:C996)</f>
        <v>0</v>
      </c>
      <c r="D992" s="611">
        <f>SUM(D993:D996)</f>
        <v>0</v>
      </c>
      <c r="E992" s="611">
        <f>SUM(E993:E996)</f>
        <v>0</v>
      </c>
      <c r="F992" s="611">
        <f>SUM(F993:F996)</f>
        <v>0</v>
      </c>
      <c r="G992" s="611">
        <f t="shared" si="42"/>
        <v>0</v>
      </c>
      <c r="H992" s="183"/>
      <c r="K992" s="183"/>
      <c r="L992" s="183"/>
      <c r="M992" s="183"/>
      <c r="N992" s="183"/>
      <c r="O992" s="183"/>
      <c r="P992" s="183"/>
      <c r="Q992" s="183"/>
      <c r="R992" s="183"/>
      <c r="S992" s="183"/>
      <c r="T992" s="183"/>
      <c r="U992" s="183"/>
      <c r="V992" s="183"/>
      <c r="W992" s="183"/>
      <c r="X992" s="183"/>
      <c r="Y992" s="183"/>
      <c r="Z992" s="183"/>
      <c r="AA992" s="183"/>
      <c r="AB992" s="183"/>
      <c r="AC992" s="183"/>
      <c r="AD992" s="183"/>
      <c r="AE992" s="183"/>
      <c r="AF992" s="183"/>
      <c r="AG992" s="183"/>
      <c r="AH992" s="183"/>
      <c r="AI992" s="183"/>
      <c r="AJ992" s="183"/>
      <c r="AK992" s="183"/>
      <c r="AL992" s="183"/>
      <c r="AM992" s="183"/>
      <c r="AN992" s="183"/>
      <c r="AO992" s="183"/>
      <c r="AP992" s="183"/>
      <c r="AQ992" s="183"/>
      <c r="AR992" s="183"/>
      <c r="AS992" s="183"/>
      <c r="AT992" s="183"/>
      <c r="AU992" s="183"/>
      <c r="AV992" s="183"/>
      <c r="AW992" s="183"/>
      <c r="AX992" s="183"/>
      <c r="AY992" s="183"/>
      <c r="AZ992" s="183"/>
      <c r="BA992" s="183"/>
      <c r="BB992" s="183"/>
      <c r="BC992" s="183"/>
      <c r="BD992" s="183"/>
      <c r="BE992" s="183"/>
      <c r="BF992" s="183"/>
      <c r="BG992" s="183"/>
      <c r="BH992" s="183"/>
      <c r="BI992" s="183"/>
      <c r="BJ992" s="183"/>
      <c r="BK992" s="183"/>
      <c r="BL992" s="183"/>
      <c r="BM992" s="183"/>
      <c r="BN992" s="183"/>
      <c r="BO992" s="183"/>
      <c r="BP992" s="183"/>
      <c r="BQ992" s="183"/>
      <c r="BR992" s="183"/>
      <c r="BS992" s="183"/>
      <c r="BT992" s="183"/>
      <c r="BU992" s="183"/>
      <c r="BV992" s="183"/>
      <c r="BW992" s="183"/>
      <c r="BX992" s="183"/>
      <c r="BY992" s="183"/>
      <c r="BZ992" s="183"/>
      <c r="CA992" s="183"/>
      <c r="CB992" s="183"/>
      <c r="CC992" s="183"/>
      <c r="CD992" s="183"/>
      <c r="CE992" s="183"/>
      <c r="CF992" s="183"/>
      <c r="CG992" s="183"/>
      <c r="CH992" s="183"/>
      <c r="CI992" s="183"/>
      <c r="CJ992" s="183"/>
      <c r="CK992" s="183"/>
      <c r="CL992" s="183"/>
      <c r="CM992" s="183"/>
      <c r="CN992" s="183"/>
      <c r="CO992" s="183"/>
      <c r="CP992" s="183"/>
      <c r="CQ992" s="183"/>
      <c r="CR992" s="183"/>
      <c r="CS992" s="183"/>
      <c r="CT992" s="183"/>
      <c r="CU992" s="183"/>
      <c r="CV992" s="183"/>
      <c r="CW992" s="183"/>
      <c r="CX992" s="183"/>
      <c r="CY992" s="183"/>
      <c r="CZ992" s="183"/>
      <c r="DA992" s="183"/>
      <c r="DB992" s="183"/>
      <c r="DC992" s="183"/>
      <c r="DD992" s="183"/>
      <c r="DE992" s="183"/>
      <c r="DF992" s="183"/>
      <c r="DG992" s="183"/>
      <c r="DH992" s="183"/>
      <c r="DI992" s="183"/>
      <c r="DJ992" s="183"/>
      <c r="DK992" s="183"/>
      <c r="DL992" s="183"/>
      <c r="DM992" s="183"/>
      <c r="DN992" s="183"/>
      <c r="DO992" s="183"/>
      <c r="DP992" s="183"/>
      <c r="DQ992" s="183"/>
      <c r="DR992" s="183"/>
      <c r="DS992" s="183"/>
      <c r="DT992" s="183"/>
      <c r="DU992" s="183"/>
      <c r="DV992" s="183"/>
      <c r="DW992" s="183"/>
      <c r="DX992" s="183"/>
      <c r="DY992" s="183"/>
      <c r="DZ992" s="183"/>
      <c r="EA992" s="183"/>
      <c r="EB992" s="183"/>
      <c r="EC992" s="183"/>
      <c r="ED992" s="183"/>
      <c r="EE992" s="183"/>
      <c r="EF992" s="183"/>
      <c r="EG992" s="183"/>
      <c r="EH992" s="183"/>
      <c r="EI992" s="183"/>
      <c r="EJ992" s="183"/>
      <c r="EK992" s="183"/>
      <c r="EL992" s="183"/>
      <c r="EM992" s="183"/>
      <c r="EN992" s="183"/>
      <c r="EO992" s="183"/>
      <c r="EP992" s="183"/>
      <c r="EQ992" s="183"/>
      <c r="ER992" s="183"/>
      <c r="ES992" s="183"/>
      <c r="ET992" s="183"/>
      <c r="EU992" s="183"/>
      <c r="EV992" s="183"/>
      <c r="EW992" s="183"/>
      <c r="EX992" s="183"/>
      <c r="EY992" s="183"/>
      <c r="EZ992" s="183"/>
      <c r="FA992" s="183"/>
      <c r="FB992" s="183"/>
      <c r="FC992" s="183"/>
      <c r="FD992" s="183"/>
      <c r="FE992" s="183"/>
      <c r="FF992" s="183"/>
      <c r="FG992" s="183"/>
      <c r="FH992" s="183"/>
      <c r="FI992" s="183"/>
      <c r="FJ992" s="183"/>
      <c r="FK992" s="183"/>
      <c r="FL992" s="183"/>
      <c r="FM992" s="183"/>
      <c r="FN992" s="183"/>
      <c r="FO992" s="183"/>
      <c r="FP992" s="183"/>
      <c r="FQ992" s="183"/>
      <c r="FR992" s="183"/>
      <c r="FS992" s="183"/>
      <c r="FT992" s="183"/>
      <c r="FU992" s="183"/>
      <c r="FV992" s="183"/>
      <c r="FW992" s="183"/>
      <c r="FX992" s="183"/>
      <c r="FY992" s="183"/>
      <c r="FZ992" s="183"/>
      <c r="GA992" s="183"/>
      <c r="GB992" s="183"/>
      <c r="GC992" s="183"/>
      <c r="GD992" s="183"/>
      <c r="GE992" s="183"/>
      <c r="GF992" s="183"/>
      <c r="GG992" s="183"/>
      <c r="GH992" s="183"/>
      <c r="GI992" s="183"/>
      <c r="GJ992" s="183"/>
      <c r="GK992" s="183"/>
      <c r="GL992" s="183"/>
      <c r="GM992" s="183"/>
      <c r="GN992" s="183"/>
      <c r="GO992" s="183"/>
      <c r="GP992" s="183"/>
      <c r="GQ992" s="183"/>
      <c r="GR992" s="183"/>
      <c r="GS992" s="183"/>
      <c r="GT992" s="183"/>
      <c r="GU992" s="183"/>
      <c r="GV992" s="183"/>
      <c r="GW992" s="183"/>
      <c r="GX992" s="183"/>
      <c r="GY992" s="183"/>
      <c r="GZ992" s="183"/>
      <c r="HA992" s="183"/>
      <c r="HB992" s="183"/>
      <c r="HC992" s="183"/>
      <c r="HD992" s="183"/>
      <c r="HE992" s="183"/>
      <c r="HF992" s="183"/>
      <c r="HG992" s="183"/>
      <c r="HH992" s="183"/>
      <c r="HI992" s="183"/>
      <c r="HJ992" s="183"/>
      <c r="HK992" s="183"/>
      <c r="HL992" s="183"/>
      <c r="HM992" s="183"/>
      <c r="HN992" s="183"/>
      <c r="HO992" s="183"/>
      <c r="HP992" s="183"/>
      <c r="HQ992" s="183"/>
      <c r="HR992" s="183"/>
      <c r="HS992" s="183"/>
      <c r="HT992" s="183"/>
      <c r="HU992" s="183"/>
      <c r="HV992" s="183"/>
      <c r="HW992" s="183"/>
      <c r="HX992" s="183"/>
      <c r="HY992" s="183"/>
      <c r="HZ992" s="183"/>
      <c r="IA992" s="183"/>
      <c r="IB992" s="183"/>
      <c r="IC992" s="183"/>
      <c r="ID992" s="183"/>
      <c r="IE992" s="183"/>
      <c r="IF992" s="183"/>
      <c r="IG992" s="183"/>
      <c r="IH992" s="183"/>
      <c r="II992" s="183"/>
      <c r="IJ992" s="183"/>
      <c r="IK992" s="183"/>
      <c r="IL992" s="183"/>
      <c r="IM992" s="183"/>
      <c r="IN992" s="183"/>
      <c r="IO992" s="183"/>
      <c r="IP992" s="183"/>
      <c r="IQ992" s="183"/>
      <c r="IR992" s="183"/>
      <c r="IS992" s="183"/>
      <c r="IT992" s="183"/>
      <c r="IU992" s="183"/>
      <c r="IV992" s="183"/>
      <c r="IW992" s="183"/>
      <c r="IX992" s="183"/>
      <c r="IY992" s="183"/>
      <c r="IZ992" s="183"/>
      <c r="JA992" s="183"/>
      <c r="JB992" s="183"/>
      <c r="JC992" s="183"/>
      <c r="JD992" s="183"/>
      <c r="JE992" s="183"/>
      <c r="JF992" s="183"/>
      <c r="JG992" s="183"/>
      <c r="JH992" s="183"/>
      <c r="JI992" s="183"/>
      <c r="JJ992" s="183"/>
      <c r="JK992" s="183"/>
      <c r="JL992" s="183"/>
      <c r="JM992" s="183"/>
      <c r="JN992" s="183"/>
      <c r="JO992" s="183"/>
      <c r="JP992" s="183"/>
      <c r="JQ992" s="183"/>
      <c r="JR992" s="183"/>
      <c r="JS992" s="183"/>
      <c r="JT992" s="183"/>
      <c r="JU992" s="183"/>
      <c r="JV992" s="183"/>
      <c r="JW992" s="183"/>
      <c r="JX992" s="183"/>
      <c r="JY992" s="183"/>
      <c r="JZ992" s="183"/>
      <c r="KA992" s="183"/>
      <c r="KB992" s="183"/>
      <c r="KC992" s="183"/>
      <c r="KD992" s="183"/>
      <c r="KE992" s="183"/>
      <c r="KF992" s="183"/>
      <c r="KG992" s="183"/>
      <c r="KH992" s="183"/>
      <c r="KI992" s="183"/>
      <c r="KJ992" s="183"/>
      <c r="KK992" s="183"/>
      <c r="KL992" s="183"/>
      <c r="KM992" s="183"/>
      <c r="KN992" s="183"/>
      <c r="KO992" s="183"/>
      <c r="KP992" s="183"/>
      <c r="KQ992" s="183"/>
      <c r="KR992" s="183"/>
      <c r="KS992" s="183"/>
      <c r="KT992" s="183"/>
    </row>
    <row r="993" spans="1:306">
      <c r="A993" s="663">
        <v>56111</v>
      </c>
      <c r="B993" s="626" t="s">
        <v>446</v>
      </c>
      <c r="C993" s="620"/>
      <c r="D993" s="620"/>
      <c r="E993" s="620"/>
      <c r="F993" s="620"/>
      <c r="G993" s="611">
        <f t="shared" si="42"/>
        <v>0</v>
      </c>
      <c r="H993" s="183"/>
      <c r="K993" s="183"/>
      <c r="L993" s="183"/>
      <c r="M993" s="183"/>
      <c r="N993" s="183"/>
      <c r="O993" s="183"/>
      <c r="P993" s="183"/>
      <c r="Q993" s="183"/>
      <c r="R993" s="183"/>
      <c r="S993" s="183"/>
      <c r="T993" s="183"/>
      <c r="U993" s="183"/>
      <c r="V993" s="183"/>
      <c r="W993" s="183"/>
      <c r="X993" s="183"/>
      <c r="Y993" s="183"/>
      <c r="Z993" s="183"/>
      <c r="AA993" s="183"/>
      <c r="AB993" s="183"/>
      <c r="AC993" s="183"/>
      <c r="AD993" s="183"/>
      <c r="AE993" s="183"/>
      <c r="AF993" s="183"/>
      <c r="AG993" s="183"/>
      <c r="AH993" s="183"/>
      <c r="AI993" s="183"/>
      <c r="AJ993" s="183"/>
      <c r="AK993" s="183"/>
      <c r="AL993" s="183"/>
      <c r="AM993" s="183"/>
      <c r="AN993" s="183"/>
      <c r="AO993" s="183"/>
      <c r="AP993" s="183"/>
      <c r="AQ993" s="183"/>
      <c r="AR993" s="183"/>
      <c r="AS993" s="183"/>
      <c r="AT993" s="183"/>
      <c r="AU993" s="183"/>
      <c r="AV993" s="183"/>
      <c r="AW993" s="183"/>
      <c r="AX993" s="183"/>
      <c r="AY993" s="183"/>
      <c r="AZ993" s="183"/>
      <c r="BA993" s="183"/>
      <c r="BB993" s="183"/>
      <c r="BC993" s="183"/>
      <c r="BD993" s="183"/>
      <c r="BE993" s="183"/>
      <c r="BF993" s="183"/>
      <c r="BG993" s="183"/>
      <c r="BH993" s="183"/>
      <c r="BI993" s="183"/>
      <c r="BJ993" s="183"/>
      <c r="BK993" s="183"/>
      <c r="BL993" s="183"/>
      <c r="BM993" s="183"/>
      <c r="BN993" s="183"/>
      <c r="BO993" s="183"/>
      <c r="BP993" s="183"/>
      <c r="BQ993" s="183"/>
      <c r="BR993" s="183"/>
      <c r="BS993" s="183"/>
      <c r="BT993" s="183"/>
      <c r="BU993" s="183"/>
      <c r="BV993" s="183"/>
      <c r="BW993" s="183"/>
      <c r="BX993" s="183"/>
      <c r="BY993" s="183"/>
      <c r="BZ993" s="183"/>
      <c r="CA993" s="183"/>
      <c r="CB993" s="183"/>
      <c r="CC993" s="183"/>
      <c r="CD993" s="183"/>
      <c r="CE993" s="183"/>
      <c r="CF993" s="183"/>
      <c r="CG993" s="183"/>
      <c r="CH993" s="183"/>
      <c r="CI993" s="183"/>
      <c r="CJ993" s="183"/>
      <c r="CK993" s="183"/>
      <c r="CL993" s="183"/>
      <c r="CM993" s="183"/>
      <c r="CN993" s="183"/>
      <c r="CO993" s="183"/>
      <c r="CP993" s="183"/>
      <c r="CQ993" s="183"/>
      <c r="CR993" s="183"/>
      <c r="CS993" s="183"/>
      <c r="CT993" s="183"/>
      <c r="CU993" s="183"/>
      <c r="CV993" s="183"/>
      <c r="CW993" s="183"/>
      <c r="CX993" s="183"/>
      <c r="CY993" s="183"/>
      <c r="CZ993" s="183"/>
      <c r="DA993" s="183"/>
      <c r="DB993" s="183"/>
      <c r="DC993" s="183"/>
      <c r="DD993" s="183"/>
      <c r="DE993" s="183"/>
      <c r="DF993" s="183"/>
      <c r="DG993" s="183"/>
      <c r="DH993" s="183"/>
      <c r="DI993" s="183"/>
      <c r="DJ993" s="183"/>
      <c r="DK993" s="183"/>
      <c r="DL993" s="183"/>
      <c r="DM993" s="183"/>
      <c r="DN993" s="183"/>
      <c r="DO993" s="183"/>
      <c r="DP993" s="183"/>
      <c r="DQ993" s="183"/>
      <c r="DR993" s="183"/>
      <c r="DS993" s="183"/>
      <c r="DT993" s="183"/>
      <c r="DU993" s="183"/>
      <c r="DV993" s="183"/>
      <c r="DW993" s="183"/>
      <c r="DX993" s="183"/>
      <c r="DY993" s="183"/>
      <c r="DZ993" s="183"/>
      <c r="EA993" s="183"/>
      <c r="EB993" s="183"/>
      <c r="EC993" s="183"/>
      <c r="ED993" s="183"/>
      <c r="EE993" s="183"/>
      <c r="EF993" s="183"/>
      <c r="EG993" s="183"/>
      <c r="EH993" s="183"/>
      <c r="EI993" s="183"/>
      <c r="EJ993" s="183"/>
      <c r="EK993" s="183"/>
      <c r="EL993" s="183"/>
      <c r="EM993" s="183"/>
      <c r="EN993" s="183"/>
      <c r="EO993" s="183"/>
      <c r="EP993" s="183"/>
      <c r="EQ993" s="183"/>
      <c r="ER993" s="183"/>
      <c r="ES993" s="183"/>
      <c r="ET993" s="183"/>
      <c r="EU993" s="183"/>
      <c r="EV993" s="183"/>
      <c r="EW993" s="183"/>
      <c r="EX993" s="183"/>
      <c r="EY993" s="183"/>
      <c r="EZ993" s="183"/>
      <c r="FA993" s="183"/>
      <c r="FB993" s="183"/>
      <c r="FC993" s="183"/>
      <c r="FD993" s="183"/>
      <c r="FE993" s="183"/>
      <c r="FF993" s="183"/>
      <c r="FG993" s="183"/>
      <c r="FH993" s="183"/>
      <c r="FI993" s="183"/>
      <c r="FJ993" s="183"/>
      <c r="FK993" s="183"/>
      <c r="FL993" s="183"/>
      <c r="FM993" s="183"/>
      <c r="FN993" s="183"/>
      <c r="FO993" s="183"/>
      <c r="FP993" s="183"/>
      <c r="FQ993" s="183"/>
      <c r="FR993" s="183"/>
      <c r="FS993" s="183"/>
      <c r="FT993" s="183"/>
      <c r="FU993" s="183"/>
      <c r="FV993" s="183"/>
      <c r="FW993" s="183"/>
      <c r="FX993" s="183"/>
      <c r="FY993" s="183"/>
      <c r="FZ993" s="183"/>
      <c r="GA993" s="183"/>
      <c r="GB993" s="183"/>
      <c r="GC993" s="183"/>
      <c r="GD993" s="183"/>
      <c r="GE993" s="183"/>
      <c r="GF993" s="183"/>
      <c r="GG993" s="183"/>
      <c r="GH993" s="183"/>
      <c r="GI993" s="183"/>
      <c r="GJ993" s="183"/>
      <c r="GK993" s="183"/>
      <c r="GL993" s="183"/>
      <c r="GM993" s="183"/>
      <c r="GN993" s="183"/>
      <c r="GO993" s="183"/>
      <c r="GP993" s="183"/>
      <c r="GQ993" s="183"/>
      <c r="GR993" s="183"/>
      <c r="GS993" s="183"/>
      <c r="GT993" s="183"/>
      <c r="GU993" s="183"/>
      <c r="GV993" s="183"/>
      <c r="GW993" s="183"/>
      <c r="GX993" s="183"/>
      <c r="GY993" s="183"/>
      <c r="GZ993" s="183"/>
      <c r="HA993" s="183"/>
      <c r="HB993" s="183"/>
      <c r="HC993" s="183"/>
      <c r="HD993" s="183"/>
      <c r="HE993" s="183"/>
      <c r="HF993" s="183"/>
      <c r="HG993" s="183"/>
      <c r="HH993" s="183"/>
      <c r="HI993" s="183"/>
      <c r="HJ993" s="183"/>
      <c r="HK993" s="183"/>
      <c r="HL993" s="183"/>
      <c r="HM993" s="183"/>
      <c r="HN993" s="183"/>
      <c r="HO993" s="183"/>
      <c r="HP993" s="183"/>
      <c r="HQ993" s="183"/>
      <c r="HR993" s="183"/>
      <c r="HS993" s="183"/>
      <c r="HT993" s="183"/>
      <c r="HU993" s="183"/>
      <c r="HV993" s="183"/>
      <c r="HW993" s="183"/>
      <c r="HX993" s="183"/>
      <c r="HY993" s="183"/>
      <c r="HZ993" s="183"/>
      <c r="IA993" s="183"/>
      <c r="IB993" s="183"/>
      <c r="IC993" s="183"/>
      <c r="ID993" s="183"/>
      <c r="IE993" s="183"/>
      <c r="IF993" s="183"/>
      <c r="IG993" s="183"/>
      <c r="IH993" s="183"/>
      <c r="II993" s="183"/>
      <c r="IJ993" s="183"/>
      <c r="IK993" s="183"/>
      <c r="IL993" s="183"/>
      <c r="IM993" s="183"/>
      <c r="IN993" s="183"/>
      <c r="IO993" s="183"/>
      <c r="IP993" s="183"/>
      <c r="IQ993" s="183"/>
      <c r="IR993" s="183"/>
      <c r="IS993" s="183"/>
      <c r="IT993" s="183"/>
      <c r="IU993" s="183"/>
      <c r="IV993" s="183"/>
      <c r="IW993" s="183"/>
      <c r="IX993" s="183"/>
      <c r="IY993" s="183"/>
      <c r="IZ993" s="183"/>
      <c r="JA993" s="183"/>
      <c r="JB993" s="183"/>
      <c r="JC993" s="183"/>
      <c r="JD993" s="183"/>
      <c r="JE993" s="183"/>
      <c r="JF993" s="183"/>
      <c r="JG993" s="183"/>
      <c r="JH993" s="183"/>
      <c r="JI993" s="183"/>
      <c r="JJ993" s="183"/>
      <c r="JK993" s="183"/>
      <c r="JL993" s="183"/>
      <c r="JM993" s="183"/>
      <c r="JN993" s="183"/>
      <c r="JO993" s="183"/>
      <c r="JP993" s="183"/>
      <c r="JQ993" s="183"/>
      <c r="JR993" s="183"/>
      <c r="JS993" s="183"/>
      <c r="JT993" s="183"/>
      <c r="JU993" s="183"/>
      <c r="JV993" s="183"/>
      <c r="JW993" s="183"/>
      <c r="JX993" s="183"/>
      <c r="JY993" s="183"/>
      <c r="JZ993" s="183"/>
      <c r="KA993" s="183"/>
      <c r="KB993" s="183"/>
      <c r="KC993" s="183"/>
      <c r="KD993" s="183"/>
      <c r="KE993" s="183"/>
      <c r="KF993" s="183"/>
      <c r="KG993" s="183"/>
      <c r="KH993" s="183"/>
      <c r="KI993" s="183"/>
      <c r="KJ993" s="183"/>
      <c r="KK993" s="183"/>
      <c r="KL993" s="183"/>
      <c r="KM993" s="183"/>
      <c r="KN993" s="183"/>
      <c r="KO993" s="183"/>
      <c r="KP993" s="183"/>
      <c r="KQ993" s="183"/>
      <c r="KR993" s="183"/>
      <c r="KS993" s="183"/>
      <c r="KT993" s="183"/>
    </row>
    <row r="994" spans="1:306">
      <c r="A994" s="663">
        <v>56112</v>
      </c>
      <c r="B994" s="626" t="s">
        <v>447</v>
      </c>
      <c r="C994" s="620"/>
      <c r="D994" s="620"/>
      <c r="E994" s="620"/>
      <c r="F994" s="620"/>
      <c r="G994" s="611">
        <f t="shared" si="42"/>
        <v>0</v>
      </c>
      <c r="H994" s="183"/>
      <c r="K994" s="183"/>
      <c r="L994" s="183"/>
      <c r="M994" s="183"/>
      <c r="N994" s="183"/>
      <c r="O994" s="183"/>
      <c r="P994" s="183"/>
      <c r="Q994" s="183"/>
      <c r="R994" s="183"/>
      <c r="S994" s="183"/>
      <c r="T994" s="183"/>
      <c r="U994" s="183"/>
      <c r="V994" s="183"/>
      <c r="W994" s="183"/>
      <c r="X994" s="183"/>
      <c r="Y994" s="183"/>
      <c r="Z994" s="183"/>
      <c r="AA994" s="183"/>
      <c r="AB994" s="183"/>
      <c r="AC994" s="183"/>
      <c r="AD994" s="183"/>
      <c r="AE994" s="183"/>
      <c r="AF994" s="183"/>
      <c r="AG994" s="183"/>
      <c r="AH994" s="183"/>
      <c r="AI994" s="183"/>
      <c r="AJ994" s="183"/>
      <c r="AK994" s="183"/>
      <c r="AL994" s="183"/>
      <c r="AM994" s="183"/>
      <c r="AN994" s="183"/>
      <c r="AO994" s="183"/>
      <c r="AP994" s="183"/>
      <c r="AQ994" s="183"/>
      <c r="AR994" s="183"/>
      <c r="AS994" s="183"/>
      <c r="AT994" s="183"/>
      <c r="AU994" s="183"/>
      <c r="AV994" s="183"/>
      <c r="AW994" s="183"/>
      <c r="AX994" s="183"/>
      <c r="AY994" s="183"/>
      <c r="AZ994" s="183"/>
      <c r="BA994" s="183"/>
      <c r="BB994" s="183"/>
      <c r="BC994" s="183"/>
      <c r="BD994" s="183"/>
      <c r="BE994" s="183"/>
      <c r="BF994" s="183"/>
      <c r="BG994" s="183"/>
      <c r="BH994" s="183"/>
      <c r="BI994" s="183"/>
      <c r="BJ994" s="183"/>
      <c r="BK994" s="183"/>
      <c r="BL994" s="183"/>
      <c r="BM994" s="183"/>
      <c r="BN994" s="183"/>
      <c r="BO994" s="183"/>
      <c r="BP994" s="183"/>
      <c r="BQ994" s="183"/>
      <c r="BR994" s="183"/>
      <c r="BS994" s="183"/>
      <c r="BT994" s="183"/>
      <c r="BU994" s="183"/>
      <c r="BV994" s="183"/>
      <c r="BW994" s="183"/>
      <c r="BX994" s="183"/>
      <c r="BY994" s="183"/>
      <c r="BZ994" s="183"/>
      <c r="CA994" s="183"/>
      <c r="CB994" s="183"/>
      <c r="CC994" s="183"/>
      <c r="CD994" s="183"/>
      <c r="CE994" s="183"/>
      <c r="CF994" s="183"/>
      <c r="CG994" s="183"/>
      <c r="CH994" s="183"/>
      <c r="CI994" s="183"/>
      <c r="CJ994" s="183"/>
      <c r="CK994" s="183"/>
      <c r="CL994" s="183"/>
      <c r="CM994" s="183"/>
      <c r="CN994" s="183"/>
      <c r="CO994" s="183"/>
      <c r="CP994" s="183"/>
      <c r="CQ994" s="183"/>
      <c r="CR994" s="183"/>
      <c r="CS994" s="183"/>
      <c r="CT994" s="183"/>
      <c r="CU994" s="183"/>
      <c r="CV994" s="183"/>
      <c r="CW994" s="183"/>
      <c r="CX994" s="183"/>
      <c r="CY994" s="183"/>
      <c r="CZ994" s="183"/>
      <c r="DA994" s="183"/>
      <c r="DB994" s="183"/>
      <c r="DC994" s="183"/>
      <c r="DD994" s="183"/>
      <c r="DE994" s="183"/>
      <c r="DF994" s="183"/>
      <c r="DG994" s="183"/>
      <c r="DH994" s="183"/>
      <c r="DI994" s="183"/>
      <c r="DJ994" s="183"/>
      <c r="DK994" s="183"/>
      <c r="DL994" s="183"/>
      <c r="DM994" s="183"/>
      <c r="DN994" s="183"/>
      <c r="DO994" s="183"/>
      <c r="DP994" s="183"/>
      <c r="DQ994" s="183"/>
      <c r="DR994" s="183"/>
      <c r="DS994" s="183"/>
      <c r="DT994" s="183"/>
      <c r="DU994" s="183"/>
      <c r="DV994" s="183"/>
      <c r="DW994" s="183"/>
      <c r="DX994" s="183"/>
      <c r="DY994" s="183"/>
      <c r="DZ994" s="183"/>
      <c r="EA994" s="183"/>
      <c r="EB994" s="183"/>
      <c r="EC994" s="183"/>
      <c r="ED994" s="183"/>
      <c r="EE994" s="183"/>
      <c r="EF994" s="183"/>
      <c r="EG994" s="183"/>
      <c r="EH994" s="183"/>
      <c r="EI994" s="183"/>
      <c r="EJ994" s="183"/>
      <c r="EK994" s="183"/>
      <c r="EL994" s="183"/>
      <c r="EM994" s="183"/>
      <c r="EN994" s="183"/>
      <c r="EO994" s="183"/>
      <c r="EP994" s="183"/>
      <c r="EQ994" s="183"/>
      <c r="ER994" s="183"/>
      <c r="ES994" s="183"/>
      <c r="ET994" s="183"/>
      <c r="EU994" s="183"/>
      <c r="EV994" s="183"/>
      <c r="EW994" s="183"/>
      <c r="EX994" s="183"/>
      <c r="EY994" s="183"/>
      <c r="EZ994" s="183"/>
      <c r="FA994" s="183"/>
      <c r="FB994" s="183"/>
      <c r="FC994" s="183"/>
      <c r="FD994" s="183"/>
      <c r="FE994" s="183"/>
      <c r="FF994" s="183"/>
      <c r="FG994" s="183"/>
      <c r="FH994" s="183"/>
      <c r="FI994" s="183"/>
      <c r="FJ994" s="183"/>
      <c r="FK994" s="183"/>
      <c r="FL994" s="183"/>
      <c r="FM994" s="183"/>
      <c r="FN994" s="183"/>
      <c r="FO994" s="183"/>
      <c r="FP994" s="183"/>
      <c r="FQ994" s="183"/>
      <c r="FR994" s="183"/>
      <c r="FS994" s="183"/>
      <c r="FT994" s="183"/>
      <c r="FU994" s="183"/>
      <c r="FV994" s="183"/>
      <c r="FW994" s="183"/>
      <c r="FX994" s="183"/>
      <c r="FY994" s="183"/>
      <c r="FZ994" s="183"/>
      <c r="GA994" s="183"/>
      <c r="GB994" s="183"/>
      <c r="GC994" s="183"/>
      <c r="GD994" s="183"/>
      <c r="GE994" s="183"/>
      <c r="GF994" s="183"/>
      <c r="GG994" s="183"/>
      <c r="GH994" s="183"/>
      <c r="GI994" s="183"/>
      <c r="GJ994" s="183"/>
      <c r="GK994" s="183"/>
      <c r="GL994" s="183"/>
      <c r="GM994" s="183"/>
      <c r="GN994" s="183"/>
      <c r="GO994" s="183"/>
      <c r="GP994" s="183"/>
      <c r="GQ994" s="183"/>
      <c r="GR994" s="183"/>
      <c r="GS994" s="183"/>
      <c r="GT994" s="183"/>
      <c r="GU994" s="183"/>
      <c r="GV994" s="183"/>
      <c r="GW994" s="183"/>
      <c r="GX994" s="183"/>
      <c r="GY994" s="183"/>
      <c r="GZ994" s="183"/>
      <c r="HA994" s="183"/>
      <c r="HB994" s="183"/>
      <c r="HC994" s="183"/>
      <c r="HD994" s="183"/>
      <c r="HE994" s="183"/>
      <c r="HF994" s="183"/>
      <c r="HG994" s="183"/>
      <c r="HH994" s="183"/>
      <c r="HI994" s="183"/>
      <c r="HJ994" s="183"/>
      <c r="HK994" s="183"/>
      <c r="HL994" s="183"/>
      <c r="HM994" s="183"/>
      <c r="HN994" s="183"/>
      <c r="HO994" s="183"/>
      <c r="HP994" s="183"/>
      <c r="HQ994" s="183"/>
      <c r="HR994" s="183"/>
      <c r="HS994" s="183"/>
      <c r="HT994" s="183"/>
      <c r="HU994" s="183"/>
      <c r="HV994" s="183"/>
      <c r="HW994" s="183"/>
      <c r="HX994" s="183"/>
      <c r="HY994" s="183"/>
      <c r="HZ994" s="183"/>
      <c r="IA994" s="183"/>
      <c r="IB994" s="183"/>
      <c r="IC994" s="183"/>
      <c r="ID994" s="183"/>
      <c r="IE994" s="183"/>
      <c r="IF994" s="183"/>
      <c r="IG994" s="183"/>
      <c r="IH994" s="183"/>
      <c r="II994" s="183"/>
      <c r="IJ994" s="183"/>
      <c r="IK994" s="183"/>
      <c r="IL994" s="183"/>
      <c r="IM994" s="183"/>
      <c r="IN994" s="183"/>
      <c r="IO994" s="183"/>
      <c r="IP994" s="183"/>
      <c r="IQ994" s="183"/>
      <c r="IR994" s="183"/>
      <c r="IS994" s="183"/>
      <c r="IT994" s="183"/>
      <c r="IU994" s="183"/>
      <c r="IV994" s="183"/>
      <c r="IW994" s="183"/>
      <c r="IX994" s="183"/>
      <c r="IY994" s="183"/>
      <c r="IZ994" s="183"/>
      <c r="JA994" s="183"/>
      <c r="JB994" s="183"/>
      <c r="JC994" s="183"/>
      <c r="JD994" s="183"/>
      <c r="JE994" s="183"/>
      <c r="JF994" s="183"/>
      <c r="JG994" s="183"/>
      <c r="JH994" s="183"/>
      <c r="JI994" s="183"/>
      <c r="JJ994" s="183"/>
      <c r="JK994" s="183"/>
      <c r="JL994" s="183"/>
      <c r="JM994" s="183"/>
      <c r="JN994" s="183"/>
      <c r="JO994" s="183"/>
      <c r="JP994" s="183"/>
      <c r="JQ994" s="183"/>
      <c r="JR994" s="183"/>
      <c r="JS994" s="183"/>
      <c r="JT994" s="183"/>
      <c r="JU994" s="183"/>
      <c r="JV994" s="183"/>
      <c r="JW994" s="183"/>
      <c r="JX994" s="183"/>
      <c r="JY994" s="183"/>
      <c r="JZ994" s="183"/>
      <c r="KA994" s="183"/>
      <c r="KB994" s="183"/>
      <c r="KC994" s="183"/>
      <c r="KD994" s="183"/>
      <c r="KE994" s="183"/>
      <c r="KF994" s="183"/>
      <c r="KG994" s="183"/>
      <c r="KH994" s="183"/>
      <c r="KI994" s="183"/>
      <c r="KJ994" s="183"/>
      <c r="KK994" s="183"/>
      <c r="KL994" s="183"/>
      <c r="KM994" s="183"/>
      <c r="KN994" s="183"/>
      <c r="KO994" s="183"/>
      <c r="KP994" s="183"/>
      <c r="KQ994" s="183"/>
      <c r="KR994" s="183"/>
      <c r="KS994" s="183"/>
      <c r="KT994" s="183"/>
    </row>
    <row r="995" spans="1:306">
      <c r="A995" s="663">
        <v>56113</v>
      </c>
      <c r="B995" s="626" t="s">
        <v>448</v>
      </c>
      <c r="C995" s="620"/>
      <c r="D995" s="620"/>
      <c r="E995" s="620"/>
      <c r="F995" s="620"/>
      <c r="G995" s="611">
        <f t="shared" si="42"/>
        <v>0</v>
      </c>
      <c r="H995" s="183"/>
      <c r="K995" s="183"/>
      <c r="L995" s="183"/>
      <c r="M995" s="183"/>
      <c r="N995" s="183"/>
      <c r="O995" s="183"/>
      <c r="P995" s="183"/>
      <c r="Q995" s="183"/>
      <c r="R995" s="183"/>
      <c r="S995" s="183"/>
      <c r="T995" s="183"/>
      <c r="U995" s="183"/>
      <c r="V995" s="183"/>
      <c r="W995" s="183"/>
      <c r="X995" s="183"/>
      <c r="Y995" s="183"/>
      <c r="Z995" s="183"/>
      <c r="AA995" s="183"/>
      <c r="AB995" s="183"/>
      <c r="AC995" s="183"/>
      <c r="AD995" s="183"/>
      <c r="AE995" s="183"/>
      <c r="AF995" s="183"/>
      <c r="AG995" s="183"/>
      <c r="AH995" s="183"/>
      <c r="AI995" s="183"/>
      <c r="AJ995" s="183"/>
      <c r="AK995" s="183"/>
      <c r="AL995" s="183"/>
      <c r="AM995" s="183"/>
      <c r="AN995" s="183"/>
      <c r="AO995" s="183"/>
      <c r="AP995" s="183"/>
      <c r="AQ995" s="183"/>
      <c r="AR995" s="183"/>
      <c r="AS995" s="183"/>
      <c r="AT995" s="183"/>
      <c r="AU995" s="183"/>
      <c r="AV995" s="183"/>
      <c r="AW995" s="183"/>
      <c r="AX995" s="183"/>
      <c r="AY995" s="183"/>
      <c r="AZ995" s="183"/>
      <c r="BA995" s="183"/>
      <c r="BB995" s="183"/>
      <c r="BC995" s="183"/>
      <c r="BD995" s="183"/>
      <c r="BE995" s="183"/>
      <c r="BF995" s="183"/>
      <c r="BG995" s="183"/>
      <c r="BH995" s="183"/>
      <c r="BI995" s="183"/>
      <c r="BJ995" s="183"/>
      <c r="BK995" s="183"/>
      <c r="BL995" s="183"/>
      <c r="BM995" s="183"/>
      <c r="BN995" s="183"/>
      <c r="BO995" s="183"/>
      <c r="BP995" s="183"/>
      <c r="BQ995" s="183"/>
      <c r="BR995" s="183"/>
      <c r="BS995" s="183"/>
      <c r="BT995" s="183"/>
      <c r="BU995" s="183"/>
      <c r="BV995" s="183"/>
      <c r="BW995" s="183"/>
      <c r="BX995" s="183"/>
      <c r="BY995" s="183"/>
      <c r="BZ995" s="183"/>
      <c r="CA995" s="183"/>
      <c r="CB995" s="183"/>
      <c r="CC995" s="183"/>
      <c r="CD995" s="183"/>
      <c r="CE995" s="183"/>
      <c r="CF995" s="183"/>
      <c r="CG995" s="183"/>
      <c r="CH995" s="183"/>
      <c r="CI995" s="183"/>
      <c r="CJ995" s="183"/>
      <c r="CK995" s="183"/>
      <c r="CL995" s="183"/>
      <c r="CM995" s="183"/>
      <c r="CN995" s="183"/>
      <c r="CO995" s="183"/>
      <c r="CP995" s="183"/>
      <c r="CQ995" s="183"/>
      <c r="CR995" s="183"/>
      <c r="CS995" s="183"/>
      <c r="CT995" s="183"/>
      <c r="CU995" s="183"/>
      <c r="CV995" s="183"/>
      <c r="CW995" s="183"/>
      <c r="CX995" s="183"/>
      <c r="CY995" s="183"/>
      <c r="CZ995" s="183"/>
      <c r="DA995" s="183"/>
      <c r="DB995" s="183"/>
      <c r="DC995" s="183"/>
      <c r="DD995" s="183"/>
      <c r="DE995" s="183"/>
      <c r="DF995" s="183"/>
      <c r="DG995" s="183"/>
      <c r="DH995" s="183"/>
      <c r="DI995" s="183"/>
      <c r="DJ995" s="183"/>
      <c r="DK995" s="183"/>
      <c r="DL995" s="183"/>
      <c r="DM995" s="183"/>
      <c r="DN995" s="183"/>
      <c r="DO995" s="183"/>
      <c r="DP995" s="183"/>
      <c r="DQ995" s="183"/>
      <c r="DR995" s="183"/>
      <c r="DS995" s="183"/>
      <c r="DT995" s="183"/>
      <c r="DU995" s="183"/>
      <c r="DV995" s="183"/>
      <c r="DW995" s="183"/>
      <c r="DX995" s="183"/>
      <c r="DY995" s="183"/>
      <c r="DZ995" s="183"/>
      <c r="EA995" s="183"/>
      <c r="EB995" s="183"/>
      <c r="EC995" s="183"/>
      <c r="ED995" s="183"/>
      <c r="EE995" s="183"/>
      <c r="EF995" s="183"/>
      <c r="EG995" s="183"/>
      <c r="EH995" s="183"/>
      <c r="EI995" s="183"/>
      <c r="EJ995" s="183"/>
      <c r="EK995" s="183"/>
      <c r="EL995" s="183"/>
      <c r="EM995" s="183"/>
      <c r="EN995" s="183"/>
      <c r="EO995" s="183"/>
      <c r="EP995" s="183"/>
      <c r="EQ995" s="183"/>
      <c r="ER995" s="183"/>
      <c r="ES995" s="183"/>
      <c r="ET995" s="183"/>
      <c r="EU995" s="183"/>
      <c r="EV995" s="183"/>
      <c r="EW995" s="183"/>
      <c r="EX995" s="183"/>
      <c r="EY995" s="183"/>
      <c r="EZ995" s="183"/>
      <c r="FA995" s="183"/>
      <c r="FB995" s="183"/>
      <c r="FC995" s="183"/>
      <c r="FD995" s="183"/>
      <c r="FE995" s="183"/>
      <c r="FF995" s="183"/>
      <c r="FG995" s="183"/>
      <c r="FH995" s="183"/>
      <c r="FI995" s="183"/>
      <c r="FJ995" s="183"/>
      <c r="FK995" s="183"/>
      <c r="FL995" s="183"/>
      <c r="FM995" s="183"/>
      <c r="FN995" s="183"/>
      <c r="FO995" s="183"/>
      <c r="FP995" s="183"/>
      <c r="FQ995" s="183"/>
      <c r="FR995" s="183"/>
      <c r="FS995" s="183"/>
      <c r="FT995" s="183"/>
      <c r="FU995" s="183"/>
      <c r="FV995" s="183"/>
      <c r="FW995" s="183"/>
      <c r="FX995" s="183"/>
      <c r="FY995" s="183"/>
      <c r="FZ995" s="183"/>
      <c r="GA995" s="183"/>
      <c r="GB995" s="183"/>
      <c r="GC995" s="183"/>
      <c r="GD995" s="183"/>
      <c r="GE995" s="183"/>
      <c r="GF995" s="183"/>
      <c r="GG995" s="183"/>
      <c r="GH995" s="183"/>
      <c r="GI995" s="183"/>
      <c r="GJ995" s="183"/>
      <c r="GK995" s="183"/>
      <c r="GL995" s="183"/>
      <c r="GM995" s="183"/>
      <c r="GN995" s="183"/>
      <c r="GO995" s="183"/>
      <c r="GP995" s="183"/>
      <c r="GQ995" s="183"/>
      <c r="GR995" s="183"/>
      <c r="GS995" s="183"/>
      <c r="GT995" s="183"/>
      <c r="GU995" s="183"/>
      <c r="GV995" s="183"/>
      <c r="GW995" s="183"/>
      <c r="GX995" s="183"/>
      <c r="GY995" s="183"/>
      <c r="GZ995" s="183"/>
      <c r="HA995" s="183"/>
      <c r="HB995" s="183"/>
      <c r="HC995" s="183"/>
      <c r="HD995" s="183"/>
      <c r="HE995" s="183"/>
      <c r="HF995" s="183"/>
      <c r="HG995" s="183"/>
      <c r="HH995" s="183"/>
      <c r="HI995" s="183"/>
      <c r="HJ995" s="183"/>
      <c r="HK995" s="183"/>
      <c r="HL995" s="183"/>
      <c r="HM995" s="183"/>
      <c r="HN995" s="183"/>
      <c r="HO995" s="183"/>
      <c r="HP995" s="183"/>
      <c r="HQ995" s="183"/>
      <c r="HR995" s="183"/>
      <c r="HS995" s="183"/>
      <c r="HT995" s="183"/>
      <c r="HU995" s="183"/>
      <c r="HV995" s="183"/>
      <c r="HW995" s="183"/>
      <c r="HX995" s="183"/>
      <c r="HY995" s="183"/>
      <c r="HZ995" s="183"/>
      <c r="IA995" s="183"/>
      <c r="IB995" s="183"/>
      <c r="IC995" s="183"/>
      <c r="ID995" s="183"/>
      <c r="IE995" s="183"/>
      <c r="IF995" s="183"/>
      <c r="IG995" s="183"/>
      <c r="IH995" s="183"/>
      <c r="II995" s="183"/>
      <c r="IJ995" s="183"/>
      <c r="IK995" s="183"/>
      <c r="IL995" s="183"/>
      <c r="IM995" s="183"/>
      <c r="IN995" s="183"/>
      <c r="IO995" s="183"/>
      <c r="IP995" s="183"/>
      <c r="IQ995" s="183"/>
      <c r="IR995" s="183"/>
      <c r="IS995" s="183"/>
      <c r="IT995" s="183"/>
      <c r="IU995" s="183"/>
      <c r="IV995" s="183"/>
      <c r="IW995" s="183"/>
      <c r="IX995" s="183"/>
      <c r="IY995" s="183"/>
      <c r="IZ995" s="183"/>
      <c r="JA995" s="183"/>
      <c r="JB995" s="183"/>
      <c r="JC995" s="183"/>
      <c r="JD995" s="183"/>
      <c r="JE995" s="183"/>
      <c r="JF995" s="183"/>
      <c r="JG995" s="183"/>
      <c r="JH995" s="183"/>
      <c r="JI995" s="183"/>
      <c r="JJ995" s="183"/>
      <c r="JK995" s="183"/>
      <c r="JL995" s="183"/>
      <c r="JM995" s="183"/>
      <c r="JN995" s="183"/>
      <c r="JO995" s="183"/>
      <c r="JP995" s="183"/>
      <c r="JQ995" s="183"/>
      <c r="JR995" s="183"/>
      <c r="JS995" s="183"/>
      <c r="JT995" s="183"/>
      <c r="JU995" s="183"/>
      <c r="JV995" s="183"/>
      <c r="JW995" s="183"/>
      <c r="JX995" s="183"/>
      <c r="JY995" s="183"/>
      <c r="JZ995" s="183"/>
      <c r="KA995" s="183"/>
      <c r="KB995" s="183"/>
      <c r="KC995" s="183"/>
      <c r="KD995" s="183"/>
      <c r="KE995" s="183"/>
      <c r="KF995" s="183"/>
      <c r="KG995" s="183"/>
      <c r="KH995" s="183"/>
      <c r="KI995" s="183"/>
      <c r="KJ995" s="183"/>
      <c r="KK995" s="183"/>
      <c r="KL995" s="183"/>
      <c r="KM995" s="183"/>
      <c r="KN995" s="183"/>
      <c r="KO995" s="183"/>
      <c r="KP995" s="183"/>
      <c r="KQ995" s="183"/>
      <c r="KR995" s="183"/>
      <c r="KS995" s="183"/>
      <c r="KT995" s="183"/>
    </row>
    <row r="996" spans="1:306">
      <c r="A996" s="663">
        <v>56114</v>
      </c>
      <c r="B996" s="626" t="s">
        <v>449</v>
      </c>
      <c r="C996" s="655"/>
      <c r="D996" s="655"/>
      <c r="E996" s="655"/>
      <c r="F996" s="655"/>
      <c r="G996" s="611">
        <f t="shared" si="42"/>
        <v>0</v>
      </c>
      <c r="H996" s="183"/>
      <c r="K996" s="183"/>
      <c r="L996" s="183"/>
      <c r="M996" s="183"/>
      <c r="N996" s="183"/>
      <c r="O996" s="183"/>
      <c r="P996" s="183"/>
      <c r="Q996" s="183"/>
      <c r="R996" s="183"/>
      <c r="S996" s="183"/>
      <c r="T996" s="183"/>
      <c r="U996" s="183"/>
      <c r="V996" s="183"/>
      <c r="W996" s="183"/>
      <c r="X996" s="183"/>
      <c r="Y996" s="183"/>
      <c r="Z996" s="183"/>
      <c r="AA996" s="183"/>
      <c r="AB996" s="183"/>
      <c r="AC996" s="183"/>
      <c r="AD996" s="183"/>
      <c r="AE996" s="183"/>
      <c r="AF996" s="183"/>
      <c r="AG996" s="183"/>
      <c r="AH996" s="183"/>
      <c r="AI996" s="183"/>
      <c r="AJ996" s="183"/>
      <c r="AK996" s="183"/>
      <c r="AL996" s="183"/>
      <c r="AM996" s="183"/>
      <c r="AN996" s="183"/>
      <c r="AO996" s="183"/>
      <c r="AP996" s="183"/>
      <c r="AQ996" s="183"/>
      <c r="AR996" s="183"/>
      <c r="AS996" s="183"/>
      <c r="AT996" s="183"/>
      <c r="AU996" s="183"/>
      <c r="AV996" s="183"/>
      <c r="AW996" s="183"/>
      <c r="AX996" s="183"/>
      <c r="AY996" s="183"/>
      <c r="AZ996" s="183"/>
      <c r="BA996" s="183"/>
      <c r="BB996" s="183"/>
      <c r="BC996" s="183"/>
      <c r="BD996" s="183"/>
      <c r="BE996" s="183"/>
      <c r="BF996" s="183"/>
      <c r="BG996" s="183"/>
      <c r="BH996" s="183"/>
      <c r="BI996" s="183"/>
      <c r="BJ996" s="183"/>
      <c r="BK996" s="183"/>
      <c r="BL996" s="183"/>
      <c r="BM996" s="183"/>
      <c r="BN996" s="183"/>
      <c r="BO996" s="183"/>
      <c r="BP996" s="183"/>
      <c r="BQ996" s="183"/>
      <c r="BR996" s="183"/>
      <c r="BS996" s="183"/>
      <c r="BT996" s="183"/>
      <c r="BU996" s="183"/>
      <c r="BV996" s="183"/>
      <c r="BW996" s="183"/>
      <c r="BX996" s="183"/>
      <c r="BY996" s="183"/>
      <c r="BZ996" s="183"/>
      <c r="CA996" s="183"/>
      <c r="CB996" s="183"/>
      <c r="CC996" s="183"/>
      <c r="CD996" s="183"/>
      <c r="CE996" s="183"/>
      <c r="CF996" s="183"/>
      <c r="CG996" s="183"/>
      <c r="CH996" s="183"/>
      <c r="CI996" s="183"/>
      <c r="CJ996" s="183"/>
      <c r="CK996" s="183"/>
      <c r="CL996" s="183"/>
      <c r="CM996" s="183"/>
      <c r="CN996" s="183"/>
      <c r="CO996" s="183"/>
      <c r="CP996" s="183"/>
      <c r="CQ996" s="183"/>
      <c r="CR996" s="183"/>
      <c r="CS996" s="183"/>
      <c r="CT996" s="183"/>
      <c r="CU996" s="183"/>
      <c r="CV996" s="183"/>
      <c r="CW996" s="183"/>
      <c r="CX996" s="183"/>
      <c r="CY996" s="183"/>
      <c r="CZ996" s="183"/>
      <c r="DA996" s="183"/>
      <c r="DB996" s="183"/>
      <c r="DC996" s="183"/>
      <c r="DD996" s="183"/>
      <c r="DE996" s="183"/>
      <c r="DF996" s="183"/>
      <c r="DG996" s="183"/>
      <c r="DH996" s="183"/>
      <c r="DI996" s="183"/>
      <c r="DJ996" s="183"/>
      <c r="DK996" s="183"/>
      <c r="DL996" s="183"/>
      <c r="DM996" s="183"/>
      <c r="DN996" s="183"/>
      <c r="DO996" s="183"/>
      <c r="DP996" s="183"/>
      <c r="DQ996" s="183"/>
      <c r="DR996" s="183"/>
      <c r="DS996" s="183"/>
      <c r="DT996" s="183"/>
      <c r="DU996" s="183"/>
      <c r="DV996" s="183"/>
      <c r="DW996" s="183"/>
      <c r="DX996" s="183"/>
      <c r="DY996" s="183"/>
      <c r="DZ996" s="183"/>
      <c r="EA996" s="183"/>
      <c r="EB996" s="183"/>
      <c r="EC996" s="183"/>
      <c r="ED996" s="183"/>
      <c r="EE996" s="183"/>
      <c r="EF996" s="183"/>
      <c r="EG996" s="183"/>
      <c r="EH996" s="183"/>
      <c r="EI996" s="183"/>
      <c r="EJ996" s="183"/>
      <c r="EK996" s="183"/>
      <c r="EL996" s="183"/>
      <c r="EM996" s="183"/>
      <c r="EN996" s="183"/>
      <c r="EO996" s="183"/>
      <c r="EP996" s="183"/>
      <c r="EQ996" s="183"/>
      <c r="ER996" s="183"/>
      <c r="ES996" s="183"/>
      <c r="ET996" s="183"/>
      <c r="EU996" s="183"/>
      <c r="EV996" s="183"/>
      <c r="EW996" s="183"/>
      <c r="EX996" s="183"/>
      <c r="EY996" s="183"/>
      <c r="EZ996" s="183"/>
      <c r="FA996" s="183"/>
      <c r="FB996" s="183"/>
      <c r="FC996" s="183"/>
      <c r="FD996" s="183"/>
      <c r="FE996" s="183"/>
      <c r="FF996" s="183"/>
      <c r="FG996" s="183"/>
      <c r="FH996" s="183"/>
      <c r="FI996" s="183"/>
      <c r="FJ996" s="183"/>
      <c r="FK996" s="183"/>
      <c r="FL996" s="183"/>
      <c r="FM996" s="183"/>
      <c r="FN996" s="183"/>
      <c r="FO996" s="183"/>
      <c r="FP996" s="183"/>
      <c r="FQ996" s="183"/>
      <c r="FR996" s="183"/>
      <c r="FS996" s="183"/>
      <c r="FT996" s="183"/>
      <c r="FU996" s="183"/>
      <c r="FV996" s="183"/>
      <c r="FW996" s="183"/>
      <c r="FX996" s="183"/>
      <c r="FY996" s="183"/>
      <c r="FZ996" s="183"/>
      <c r="GA996" s="183"/>
      <c r="GB996" s="183"/>
      <c r="GC996" s="183"/>
      <c r="GD996" s="183"/>
      <c r="GE996" s="183"/>
      <c r="GF996" s="183"/>
      <c r="GG996" s="183"/>
      <c r="GH996" s="183"/>
      <c r="GI996" s="183"/>
      <c r="GJ996" s="183"/>
      <c r="GK996" s="183"/>
      <c r="GL996" s="183"/>
      <c r="GM996" s="183"/>
      <c r="GN996" s="183"/>
      <c r="GO996" s="183"/>
      <c r="GP996" s="183"/>
      <c r="GQ996" s="183"/>
      <c r="GR996" s="183"/>
      <c r="GS996" s="183"/>
      <c r="GT996" s="183"/>
      <c r="GU996" s="183"/>
      <c r="GV996" s="183"/>
      <c r="GW996" s="183"/>
      <c r="GX996" s="183"/>
      <c r="GY996" s="183"/>
      <c r="GZ996" s="183"/>
      <c r="HA996" s="183"/>
      <c r="HB996" s="183"/>
      <c r="HC996" s="183"/>
      <c r="HD996" s="183"/>
      <c r="HE996" s="183"/>
      <c r="HF996" s="183"/>
      <c r="HG996" s="183"/>
      <c r="HH996" s="183"/>
      <c r="HI996" s="183"/>
      <c r="HJ996" s="183"/>
      <c r="HK996" s="183"/>
      <c r="HL996" s="183"/>
      <c r="HM996" s="183"/>
      <c r="HN996" s="183"/>
      <c r="HO996" s="183"/>
      <c r="HP996" s="183"/>
      <c r="HQ996" s="183"/>
      <c r="HR996" s="183"/>
      <c r="HS996" s="183"/>
      <c r="HT996" s="183"/>
      <c r="HU996" s="183"/>
      <c r="HV996" s="183"/>
      <c r="HW996" s="183"/>
      <c r="HX996" s="183"/>
      <c r="HY996" s="183"/>
      <c r="HZ996" s="183"/>
      <c r="IA996" s="183"/>
      <c r="IB996" s="183"/>
      <c r="IC996" s="183"/>
      <c r="ID996" s="183"/>
      <c r="IE996" s="183"/>
      <c r="IF996" s="183"/>
      <c r="IG996" s="183"/>
      <c r="IH996" s="183"/>
      <c r="II996" s="183"/>
      <c r="IJ996" s="183"/>
      <c r="IK996" s="183"/>
      <c r="IL996" s="183"/>
      <c r="IM996" s="183"/>
      <c r="IN996" s="183"/>
      <c r="IO996" s="183"/>
      <c r="IP996" s="183"/>
      <c r="IQ996" s="183"/>
      <c r="IR996" s="183"/>
      <c r="IS996" s="183"/>
      <c r="IT996" s="183"/>
      <c r="IU996" s="183"/>
      <c r="IV996" s="183"/>
      <c r="IW996" s="183"/>
      <c r="IX996" s="183"/>
      <c r="IY996" s="183"/>
      <c r="IZ996" s="183"/>
      <c r="JA996" s="183"/>
      <c r="JB996" s="183"/>
      <c r="JC996" s="183"/>
      <c r="JD996" s="183"/>
      <c r="JE996" s="183"/>
      <c r="JF996" s="183"/>
      <c r="JG996" s="183"/>
      <c r="JH996" s="183"/>
      <c r="JI996" s="183"/>
      <c r="JJ996" s="183"/>
      <c r="JK996" s="183"/>
      <c r="JL996" s="183"/>
      <c r="JM996" s="183"/>
      <c r="JN996" s="183"/>
      <c r="JO996" s="183"/>
      <c r="JP996" s="183"/>
      <c r="JQ996" s="183"/>
      <c r="JR996" s="183"/>
      <c r="JS996" s="183"/>
      <c r="JT996" s="183"/>
      <c r="JU996" s="183"/>
      <c r="JV996" s="183"/>
      <c r="JW996" s="183"/>
      <c r="JX996" s="183"/>
      <c r="JY996" s="183"/>
      <c r="JZ996" s="183"/>
      <c r="KA996" s="183"/>
      <c r="KB996" s="183"/>
      <c r="KC996" s="183"/>
      <c r="KD996" s="183"/>
      <c r="KE996" s="183"/>
      <c r="KF996" s="183"/>
      <c r="KG996" s="183"/>
      <c r="KH996" s="183"/>
      <c r="KI996" s="183"/>
      <c r="KJ996" s="183"/>
      <c r="KK996" s="183"/>
      <c r="KL996" s="183"/>
      <c r="KM996" s="183"/>
      <c r="KN996" s="183"/>
      <c r="KO996" s="183"/>
      <c r="KP996" s="183"/>
      <c r="KQ996" s="183"/>
      <c r="KR996" s="183"/>
      <c r="KS996" s="183"/>
      <c r="KT996" s="183"/>
    </row>
    <row r="997" spans="1:306">
      <c r="A997" s="663">
        <v>5612</v>
      </c>
      <c r="B997" s="626" t="s">
        <v>450</v>
      </c>
      <c r="C997" s="611">
        <f>SUM(C998:C1001)</f>
        <v>0</v>
      </c>
      <c r="D997" s="611">
        <f>SUM(D998:D1001)</f>
        <v>0</v>
      </c>
      <c r="E997" s="611">
        <f>SUM(E998:E1001)</f>
        <v>0</v>
      </c>
      <c r="F997" s="611">
        <f>SUM(F998:F1001)</f>
        <v>0</v>
      </c>
      <c r="G997" s="611">
        <f t="shared" si="42"/>
        <v>0</v>
      </c>
      <c r="H997" s="183"/>
      <c r="K997" s="183"/>
      <c r="L997" s="183"/>
      <c r="M997" s="183"/>
      <c r="N997" s="183"/>
      <c r="O997" s="183"/>
      <c r="P997" s="183"/>
      <c r="Q997" s="183"/>
      <c r="R997" s="183"/>
      <c r="S997" s="183"/>
      <c r="T997" s="183"/>
      <c r="U997" s="183"/>
      <c r="V997" s="183"/>
      <c r="W997" s="183"/>
      <c r="X997" s="183"/>
      <c r="Y997" s="183"/>
      <c r="Z997" s="183"/>
      <c r="AA997" s="183"/>
      <c r="AB997" s="183"/>
      <c r="AC997" s="183"/>
      <c r="AD997" s="183"/>
      <c r="AE997" s="183"/>
      <c r="AF997" s="183"/>
      <c r="AG997" s="183"/>
      <c r="AH997" s="183"/>
      <c r="AI997" s="183"/>
      <c r="AJ997" s="183"/>
      <c r="AK997" s="183"/>
      <c r="AL997" s="183"/>
      <c r="AM997" s="183"/>
      <c r="AN997" s="183"/>
      <c r="AO997" s="183"/>
      <c r="AP997" s="183"/>
      <c r="AQ997" s="183"/>
      <c r="AR997" s="183"/>
      <c r="AS997" s="183"/>
      <c r="AT997" s="183"/>
      <c r="AU997" s="183"/>
      <c r="AV997" s="183"/>
      <c r="AW997" s="183"/>
      <c r="AX997" s="183"/>
      <c r="AY997" s="183"/>
      <c r="AZ997" s="183"/>
      <c r="BA997" s="183"/>
      <c r="BB997" s="183"/>
      <c r="BC997" s="183"/>
      <c r="BD997" s="183"/>
      <c r="BE997" s="183"/>
      <c r="BF997" s="183"/>
      <c r="BG997" s="183"/>
      <c r="BH997" s="183"/>
      <c r="BI997" s="183"/>
      <c r="BJ997" s="183"/>
      <c r="BK997" s="183"/>
      <c r="BL997" s="183"/>
      <c r="BM997" s="183"/>
      <c r="BN997" s="183"/>
      <c r="BO997" s="183"/>
      <c r="BP997" s="183"/>
      <c r="BQ997" s="183"/>
      <c r="BR997" s="183"/>
      <c r="BS997" s="183"/>
      <c r="BT997" s="183"/>
      <c r="BU997" s="183"/>
      <c r="BV997" s="183"/>
      <c r="BW997" s="183"/>
      <c r="BX997" s="183"/>
      <c r="BY997" s="183"/>
      <c r="BZ997" s="183"/>
      <c r="CA997" s="183"/>
      <c r="CB997" s="183"/>
      <c r="CC997" s="183"/>
      <c r="CD997" s="183"/>
      <c r="CE997" s="183"/>
      <c r="CF997" s="183"/>
      <c r="CG997" s="183"/>
      <c r="CH997" s="183"/>
      <c r="CI997" s="183"/>
      <c r="CJ997" s="183"/>
      <c r="CK997" s="183"/>
      <c r="CL997" s="183"/>
      <c r="CM997" s="183"/>
      <c r="CN997" s="183"/>
      <c r="CO997" s="183"/>
      <c r="CP997" s="183"/>
      <c r="CQ997" s="183"/>
      <c r="CR997" s="183"/>
      <c r="CS997" s="183"/>
      <c r="CT997" s="183"/>
      <c r="CU997" s="183"/>
      <c r="CV997" s="183"/>
      <c r="CW997" s="183"/>
      <c r="CX997" s="183"/>
      <c r="CY997" s="183"/>
      <c r="CZ997" s="183"/>
      <c r="DA997" s="183"/>
      <c r="DB997" s="183"/>
      <c r="DC997" s="183"/>
      <c r="DD997" s="183"/>
      <c r="DE997" s="183"/>
      <c r="DF997" s="183"/>
      <c r="DG997" s="183"/>
      <c r="DH997" s="183"/>
      <c r="DI997" s="183"/>
      <c r="DJ997" s="183"/>
      <c r="DK997" s="183"/>
      <c r="DL997" s="183"/>
      <c r="DM997" s="183"/>
      <c r="DN997" s="183"/>
      <c r="DO997" s="183"/>
      <c r="DP997" s="183"/>
      <c r="DQ997" s="183"/>
      <c r="DR997" s="183"/>
      <c r="DS997" s="183"/>
      <c r="DT997" s="183"/>
      <c r="DU997" s="183"/>
      <c r="DV997" s="183"/>
      <c r="DW997" s="183"/>
      <c r="DX997" s="183"/>
      <c r="DY997" s="183"/>
      <c r="DZ997" s="183"/>
      <c r="EA997" s="183"/>
      <c r="EB997" s="183"/>
      <c r="EC997" s="183"/>
      <c r="ED997" s="183"/>
      <c r="EE997" s="183"/>
      <c r="EF997" s="183"/>
      <c r="EG997" s="183"/>
      <c r="EH997" s="183"/>
      <c r="EI997" s="183"/>
      <c r="EJ997" s="183"/>
      <c r="EK997" s="183"/>
      <c r="EL997" s="183"/>
      <c r="EM997" s="183"/>
      <c r="EN997" s="183"/>
      <c r="EO997" s="183"/>
      <c r="EP997" s="183"/>
      <c r="EQ997" s="183"/>
      <c r="ER997" s="183"/>
      <c r="ES997" s="183"/>
      <c r="ET997" s="183"/>
      <c r="EU997" s="183"/>
      <c r="EV997" s="183"/>
      <c r="EW997" s="183"/>
      <c r="EX997" s="183"/>
      <c r="EY997" s="183"/>
      <c r="EZ997" s="183"/>
      <c r="FA997" s="183"/>
      <c r="FB997" s="183"/>
      <c r="FC997" s="183"/>
      <c r="FD997" s="183"/>
      <c r="FE997" s="183"/>
      <c r="FF997" s="183"/>
      <c r="FG997" s="183"/>
      <c r="FH997" s="183"/>
      <c r="FI997" s="183"/>
      <c r="FJ997" s="183"/>
      <c r="FK997" s="183"/>
      <c r="FL997" s="183"/>
      <c r="FM997" s="183"/>
      <c r="FN997" s="183"/>
      <c r="FO997" s="183"/>
      <c r="FP997" s="183"/>
      <c r="FQ997" s="183"/>
      <c r="FR997" s="183"/>
      <c r="FS997" s="183"/>
      <c r="FT997" s="183"/>
      <c r="FU997" s="183"/>
      <c r="FV997" s="183"/>
      <c r="FW997" s="183"/>
      <c r="FX997" s="183"/>
      <c r="FY997" s="183"/>
      <c r="FZ997" s="183"/>
      <c r="GA997" s="183"/>
      <c r="GB997" s="183"/>
      <c r="GC997" s="183"/>
      <c r="GD997" s="183"/>
      <c r="GE997" s="183"/>
      <c r="GF997" s="183"/>
      <c r="GG997" s="183"/>
      <c r="GH997" s="183"/>
      <c r="GI997" s="183"/>
      <c r="GJ997" s="183"/>
      <c r="GK997" s="183"/>
      <c r="GL997" s="183"/>
      <c r="GM997" s="183"/>
      <c r="GN997" s="183"/>
      <c r="GO997" s="183"/>
      <c r="GP997" s="183"/>
      <c r="GQ997" s="183"/>
      <c r="GR997" s="183"/>
      <c r="GS997" s="183"/>
      <c r="GT997" s="183"/>
      <c r="GU997" s="183"/>
      <c r="GV997" s="183"/>
      <c r="GW997" s="183"/>
      <c r="GX997" s="183"/>
      <c r="GY997" s="183"/>
      <c r="GZ997" s="183"/>
      <c r="HA997" s="183"/>
      <c r="HB997" s="183"/>
      <c r="HC997" s="183"/>
      <c r="HD997" s="183"/>
      <c r="HE997" s="183"/>
      <c r="HF997" s="183"/>
      <c r="HG997" s="183"/>
      <c r="HH997" s="183"/>
      <c r="HI997" s="183"/>
      <c r="HJ997" s="183"/>
      <c r="HK997" s="183"/>
      <c r="HL997" s="183"/>
      <c r="HM997" s="183"/>
      <c r="HN997" s="183"/>
      <c r="HO997" s="183"/>
      <c r="HP997" s="183"/>
      <c r="HQ997" s="183"/>
      <c r="HR997" s="183"/>
      <c r="HS997" s="183"/>
      <c r="HT997" s="183"/>
      <c r="HU997" s="183"/>
      <c r="HV997" s="183"/>
      <c r="HW997" s="183"/>
      <c r="HX997" s="183"/>
      <c r="HY997" s="183"/>
      <c r="HZ997" s="183"/>
      <c r="IA997" s="183"/>
      <c r="IB997" s="183"/>
      <c r="IC997" s="183"/>
      <c r="ID997" s="183"/>
      <c r="IE997" s="183"/>
      <c r="IF997" s="183"/>
      <c r="IG997" s="183"/>
      <c r="IH997" s="183"/>
      <c r="II997" s="183"/>
      <c r="IJ997" s="183"/>
      <c r="IK997" s="183"/>
      <c r="IL997" s="183"/>
      <c r="IM997" s="183"/>
      <c r="IN997" s="183"/>
      <c r="IO997" s="183"/>
      <c r="IP997" s="183"/>
      <c r="IQ997" s="183"/>
      <c r="IR997" s="183"/>
      <c r="IS997" s="183"/>
      <c r="IT997" s="183"/>
      <c r="IU997" s="183"/>
      <c r="IV997" s="183"/>
      <c r="IW997" s="183"/>
      <c r="IX997" s="183"/>
      <c r="IY997" s="183"/>
      <c r="IZ997" s="183"/>
      <c r="JA997" s="183"/>
      <c r="JB997" s="183"/>
      <c r="JC997" s="183"/>
      <c r="JD997" s="183"/>
      <c r="JE997" s="183"/>
      <c r="JF997" s="183"/>
      <c r="JG997" s="183"/>
      <c r="JH997" s="183"/>
      <c r="JI997" s="183"/>
      <c r="JJ997" s="183"/>
      <c r="JK997" s="183"/>
      <c r="JL997" s="183"/>
      <c r="JM997" s="183"/>
      <c r="JN997" s="183"/>
      <c r="JO997" s="183"/>
      <c r="JP997" s="183"/>
      <c r="JQ997" s="183"/>
      <c r="JR997" s="183"/>
      <c r="JS997" s="183"/>
      <c r="JT997" s="183"/>
      <c r="JU997" s="183"/>
      <c r="JV997" s="183"/>
      <c r="JW997" s="183"/>
      <c r="JX997" s="183"/>
      <c r="JY997" s="183"/>
      <c r="JZ997" s="183"/>
      <c r="KA997" s="183"/>
      <c r="KB997" s="183"/>
      <c r="KC997" s="183"/>
      <c r="KD997" s="183"/>
      <c r="KE997" s="183"/>
      <c r="KF997" s="183"/>
      <c r="KG997" s="183"/>
      <c r="KH997" s="183"/>
      <c r="KI997" s="183"/>
      <c r="KJ997" s="183"/>
      <c r="KK997" s="183"/>
      <c r="KL997" s="183"/>
      <c r="KM997" s="183"/>
      <c r="KN997" s="183"/>
      <c r="KO997" s="183"/>
      <c r="KP997" s="183"/>
      <c r="KQ997" s="183"/>
      <c r="KR997" s="183"/>
      <c r="KS997" s="183"/>
      <c r="KT997" s="183"/>
    </row>
    <row r="998" spans="1:306">
      <c r="A998" s="663">
        <v>56121</v>
      </c>
      <c r="B998" s="626" t="s">
        <v>451</v>
      </c>
      <c r="C998" s="620"/>
      <c r="D998" s="620"/>
      <c r="E998" s="620"/>
      <c r="F998" s="620"/>
      <c r="G998" s="611">
        <f t="shared" si="42"/>
        <v>0</v>
      </c>
      <c r="H998" s="183"/>
      <c r="K998" s="183"/>
      <c r="L998" s="183"/>
      <c r="M998" s="183"/>
      <c r="N998" s="183"/>
      <c r="O998" s="183"/>
      <c r="P998" s="183"/>
      <c r="Q998" s="183"/>
      <c r="R998" s="183"/>
      <c r="S998" s="183"/>
      <c r="T998" s="183"/>
      <c r="U998" s="183"/>
      <c r="V998" s="183"/>
      <c r="W998" s="183"/>
      <c r="X998" s="183"/>
      <c r="Y998" s="183"/>
      <c r="Z998" s="183"/>
      <c r="AA998" s="183"/>
      <c r="AB998" s="183"/>
      <c r="AC998" s="183"/>
      <c r="AD998" s="183"/>
      <c r="AE998" s="183"/>
      <c r="AF998" s="183"/>
      <c r="AG998" s="183"/>
      <c r="AH998" s="183"/>
      <c r="AI998" s="183"/>
      <c r="AJ998" s="183"/>
      <c r="AK998" s="183"/>
      <c r="AL998" s="183"/>
      <c r="AM998" s="183"/>
      <c r="AN998" s="183"/>
      <c r="AO998" s="183"/>
      <c r="AP998" s="183"/>
      <c r="AQ998" s="183"/>
      <c r="AR998" s="183"/>
      <c r="AS998" s="183"/>
      <c r="AT998" s="183"/>
      <c r="AU998" s="183"/>
      <c r="AV998" s="183"/>
      <c r="AW998" s="183"/>
      <c r="AX998" s="183"/>
      <c r="AY998" s="183"/>
      <c r="AZ998" s="183"/>
      <c r="BA998" s="183"/>
      <c r="BB998" s="183"/>
      <c r="BC998" s="183"/>
      <c r="BD998" s="183"/>
      <c r="BE998" s="183"/>
      <c r="BF998" s="183"/>
      <c r="BG998" s="183"/>
      <c r="BH998" s="183"/>
      <c r="BI998" s="183"/>
      <c r="BJ998" s="183"/>
      <c r="BK998" s="183"/>
      <c r="BL998" s="183"/>
      <c r="BM998" s="183"/>
      <c r="BN998" s="183"/>
      <c r="BO998" s="183"/>
      <c r="BP998" s="183"/>
      <c r="BQ998" s="183"/>
      <c r="BR998" s="183"/>
      <c r="BS998" s="183"/>
      <c r="BT998" s="183"/>
      <c r="BU998" s="183"/>
      <c r="BV998" s="183"/>
      <c r="BW998" s="183"/>
      <c r="BX998" s="183"/>
      <c r="BY998" s="183"/>
      <c r="BZ998" s="183"/>
      <c r="CA998" s="183"/>
      <c r="CB998" s="183"/>
      <c r="CC998" s="183"/>
      <c r="CD998" s="183"/>
      <c r="CE998" s="183"/>
      <c r="CF998" s="183"/>
      <c r="CG998" s="183"/>
      <c r="CH998" s="183"/>
      <c r="CI998" s="183"/>
      <c r="CJ998" s="183"/>
      <c r="CK998" s="183"/>
      <c r="CL998" s="183"/>
      <c r="CM998" s="183"/>
      <c r="CN998" s="183"/>
      <c r="CO998" s="183"/>
      <c r="CP998" s="183"/>
      <c r="CQ998" s="183"/>
      <c r="CR998" s="183"/>
      <c r="CS998" s="183"/>
      <c r="CT998" s="183"/>
      <c r="CU998" s="183"/>
      <c r="CV998" s="183"/>
      <c r="CW998" s="183"/>
      <c r="CX998" s="183"/>
      <c r="CY998" s="183"/>
      <c r="CZ998" s="183"/>
      <c r="DA998" s="183"/>
      <c r="DB998" s="183"/>
      <c r="DC998" s="183"/>
      <c r="DD998" s="183"/>
      <c r="DE998" s="183"/>
      <c r="DF998" s="183"/>
      <c r="DG998" s="183"/>
      <c r="DH998" s="183"/>
      <c r="DI998" s="183"/>
      <c r="DJ998" s="183"/>
      <c r="DK998" s="183"/>
      <c r="DL998" s="183"/>
      <c r="DM998" s="183"/>
      <c r="DN998" s="183"/>
      <c r="DO998" s="183"/>
      <c r="DP998" s="183"/>
      <c r="DQ998" s="183"/>
      <c r="DR998" s="183"/>
      <c r="DS998" s="183"/>
      <c r="DT998" s="183"/>
      <c r="DU998" s="183"/>
      <c r="DV998" s="183"/>
      <c r="DW998" s="183"/>
      <c r="DX998" s="183"/>
      <c r="DY998" s="183"/>
      <c r="DZ998" s="183"/>
      <c r="EA998" s="183"/>
      <c r="EB998" s="183"/>
      <c r="EC998" s="183"/>
      <c r="ED998" s="183"/>
      <c r="EE998" s="183"/>
      <c r="EF998" s="183"/>
      <c r="EG998" s="183"/>
      <c r="EH998" s="183"/>
      <c r="EI998" s="183"/>
      <c r="EJ998" s="183"/>
      <c r="EK998" s="183"/>
      <c r="EL998" s="183"/>
      <c r="EM998" s="183"/>
      <c r="EN998" s="183"/>
      <c r="EO998" s="183"/>
      <c r="EP998" s="183"/>
      <c r="EQ998" s="183"/>
      <c r="ER998" s="183"/>
      <c r="ES998" s="183"/>
      <c r="ET998" s="183"/>
      <c r="EU998" s="183"/>
      <c r="EV998" s="183"/>
      <c r="EW998" s="183"/>
      <c r="EX998" s="183"/>
      <c r="EY998" s="183"/>
      <c r="EZ998" s="183"/>
      <c r="FA998" s="183"/>
      <c r="FB998" s="183"/>
      <c r="FC998" s="183"/>
      <c r="FD998" s="183"/>
      <c r="FE998" s="183"/>
      <c r="FF998" s="183"/>
      <c r="FG998" s="183"/>
      <c r="FH998" s="183"/>
      <c r="FI998" s="183"/>
      <c r="FJ998" s="183"/>
      <c r="FK998" s="183"/>
      <c r="FL998" s="183"/>
      <c r="FM998" s="183"/>
      <c r="FN998" s="183"/>
      <c r="FO998" s="183"/>
      <c r="FP998" s="183"/>
      <c r="FQ998" s="183"/>
      <c r="FR998" s="183"/>
      <c r="FS998" s="183"/>
      <c r="FT998" s="183"/>
      <c r="FU998" s="183"/>
      <c r="FV998" s="183"/>
      <c r="FW998" s="183"/>
      <c r="FX998" s="183"/>
      <c r="FY998" s="183"/>
      <c r="FZ998" s="183"/>
      <c r="GA998" s="183"/>
      <c r="GB998" s="183"/>
      <c r="GC998" s="183"/>
      <c r="GD998" s="183"/>
      <c r="GE998" s="183"/>
      <c r="GF998" s="183"/>
      <c r="GG998" s="183"/>
      <c r="GH998" s="183"/>
      <c r="GI998" s="183"/>
      <c r="GJ998" s="183"/>
      <c r="GK998" s="183"/>
      <c r="GL998" s="183"/>
      <c r="GM998" s="183"/>
      <c r="GN998" s="183"/>
      <c r="GO998" s="183"/>
      <c r="GP998" s="183"/>
      <c r="GQ998" s="183"/>
      <c r="GR998" s="183"/>
      <c r="GS998" s="183"/>
      <c r="GT998" s="183"/>
      <c r="GU998" s="183"/>
      <c r="GV998" s="183"/>
      <c r="GW998" s="183"/>
      <c r="GX998" s="183"/>
      <c r="GY998" s="183"/>
      <c r="GZ998" s="183"/>
      <c r="HA998" s="183"/>
      <c r="HB998" s="183"/>
      <c r="HC998" s="183"/>
      <c r="HD998" s="183"/>
      <c r="HE998" s="183"/>
      <c r="HF998" s="183"/>
      <c r="HG998" s="183"/>
      <c r="HH998" s="183"/>
      <c r="HI998" s="183"/>
      <c r="HJ998" s="183"/>
      <c r="HK998" s="183"/>
      <c r="HL998" s="183"/>
      <c r="HM998" s="183"/>
      <c r="HN998" s="183"/>
      <c r="HO998" s="183"/>
      <c r="HP998" s="183"/>
      <c r="HQ998" s="183"/>
      <c r="HR998" s="183"/>
      <c r="HS998" s="183"/>
      <c r="HT998" s="183"/>
      <c r="HU998" s="183"/>
      <c r="HV998" s="183"/>
      <c r="HW998" s="183"/>
      <c r="HX998" s="183"/>
      <c r="HY998" s="183"/>
      <c r="HZ998" s="183"/>
      <c r="IA998" s="183"/>
      <c r="IB998" s="183"/>
      <c r="IC998" s="183"/>
      <c r="ID998" s="183"/>
      <c r="IE998" s="183"/>
      <c r="IF998" s="183"/>
      <c r="IG998" s="183"/>
      <c r="IH998" s="183"/>
      <c r="II998" s="183"/>
      <c r="IJ998" s="183"/>
      <c r="IK998" s="183"/>
      <c r="IL998" s="183"/>
      <c r="IM998" s="183"/>
      <c r="IN998" s="183"/>
      <c r="IO998" s="183"/>
      <c r="IP998" s="183"/>
      <c r="IQ998" s="183"/>
      <c r="IR998" s="183"/>
      <c r="IS998" s="183"/>
      <c r="IT998" s="183"/>
      <c r="IU998" s="183"/>
      <c r="IV998" s="183"/>
      <c r="IW998" s="183"/>
      <c r="IX998" s="183"/>
      <c r="IY998" s="183"/>
      <c r="IZ998" s="183"/>
      <c r="JA998" s="183"/>
      <c r="JB998" s="183"/>
      <c r="JC998" s="183"/>
      <c r="JD998" s="183"/>
      <c r="JE998" s="183"/>
      <c r="JF998" s="183"/>
      <c r="JG998" s="183"/>
      <c r="JH998" s="183"/>
      <c r="JI998" s="183"/>
      <c r="JJ998" s="183"/>
      <c r="JK998" s="183"/>
      <c r="JL998" s="183"/>
      <c r="JM998" s="183"/>
      <c r="JN998" s="183"/>
      <c r="JO998" s="183"/>
      <c r="JP998" s="183"/>
      <c r="JQ998" s="183"/>
      <c r="JR998" s="183"/>
      <c r="JS998" s="183"/>
      <c r="JT998" s="183"/>
      <c r="JU998" s="183"/>
      <c r="JV998" s="183"/>
      <c r="JW998" s="183"/>
      <c r="JX998" s="183"/>
      <c r="JY998" s="183"/>
      <c r="JZ998" s="183"/>
      <c r="KA998" s="183"/>
      <c r="KB998" s="183"/>
      <c r="KC998" s="183"/>
      <c r="KD998" s="183"/>
      <c r="KE998" s="183"/>
      <c r="KF998" s="183"/>
      <c r="KG998" s="183"/>
      <c r="KH998" s="183"/>
      <c r="KI998" s="183"/>
      <c r="KJ998" s="183"/>
      <c r="KK998" s="183"/>
      <c r="KL998" s="183"/>
      <c r="KM998" s="183"/>
      <c r="KN998" s="183"/>
      <c r="KO998" s="183"/>
      <c r="KP998" s="183"/>
      <c r="KQ998" s="183"/>
      <c r="KR998" s="183"/>
      <c r="KS998" s="183"/>
      <c r="KT998" s="183"/>
    </row>
    <row r="999" spans="1:306">
      <c r="A999" s="663">
        <v>56122</v>
      </c>
      <c r="B999" s="626" t="s">
        <v>452</v>
      </c>
      <c r="C999" s="620"/>
      <c r="D999" s="620"/>
      <c r="E999" s="620"/>
      <c r="F999" s="620"/>
      <c r="G999" s="611">
        <f t="shared" si="42"/>
        <v>0</v>
      </c>
      <c r="H999" s="183"/>
      <c r="K999" s="183"/>
      <c r="L999" s="183"/>
      <c r="M999" s="183"/>
      <c r="N999" s="183"/>
      <c r="O999" s="183"/>
      <c r="P999" s="183"/>
      <c r="Q999" s="183"/>
      <c r="R999" s="183"/>
      <c r="S999" s="183"/>
      <c r="T999" s="183"/>
      <c r="U999" s="183"/>
      <c r="V999" s="183"/>
      <c r="W999" s="183"/>
      <c r="X999" s="183"/>
      <c r="Y999" s="183"/>
      <c r="Z999" s="183"/>
      <c r="AA999" s="183"/>
      <c r="AB999" s="183"/>
      <c r="AC999" s="183"/>
      <c r="AD999" s="183"/>
      <c r="AE999" s="183"/>
      <c r="AF999" s="183"/>
      <c r="AG999" s="183"/>
      <c r="AH999" s="183"/>
      <c r="AI999" s="183"/>
      <c r="AJ999" s="183"/>
      <c r="AK999" s="183"/>
      <c r="AL999" s="183"/>
      <c r="AM999" s="183"/>
      <c r="AN999" s="183"/>
      <c r="AO999" s="183"/>
      <c r="AP999" s="183"/>
      <c r="AQ999" s="183"/>
      <c r="AR999" s="183"/>
      <c r="AS999" s="183"/>
      <c r="AT999" s="183"/>
      <c r="AU999" s="183"/>
      <c r="AV999" s="183"/>
      <c r="AW999" s="183"/>
      <c r="AX999" s="183"/>
      <c r="AY999" s="183"/>
      <c r="AZ999" s="183"/>
      <c r="BA999" s="183"/>
      <c r="BB999" s="183"/>
      <c r="BC999" s="183"/>
      <c r="BD999" s="183"/>
      <c r="BE999" s="183"/>
      <c r="BF999" s="183"/>
      <c r="BG999" s="183"/>
      <c r="BH999" s="183"/>
      <c r="BI999" s="183"/>
      <c r="BJ999" s="183"/>
      <c r="BK999" s="183"/>
      <c r="BL999" s="183"/>
      <c r="BM999" s="183"/>
      <c r="BN999" s="183"/>
      <c r="BO999" s="183"/>
      <c r="BP999" s="183"/>
      <c r="BQ999" s="183"/>
      <c r="BR999" s="183"/>
      <c r="BS999" s="183"/>
      <c r="BT999" s="183"/>
      <c r="BU999" s="183"/>
      <c r="BV999" s="183"/>
      <c r="BW999" s="183"/>
      <c r="BX999" s="183"/>
      <c r="BY999" s="183"/>
      <c r="BZ999" s="183"/>
      <c r="CA999" s="183"/>
      <c r="CB999" s="183"/>
      <c r="CC999" s="183"/>
      <c r="CD999" s="183"/>
      <c r="CE999" s="183"/>
      <c r="CF999" s="183"/>
      <c r="CG999" s="183"/>
      <c r="CH999" s="183"/>
      <c r="CI999" s="183"/>
      <c r="CJ999" s="183"/>
      <c r="CK999" s="183"/>
      <c r="CL999" s="183"/>
      <c r="CM999" s="183"/>
      <c r="CN999" s="183"/>
      <c r="CO999" s="183"/>
      <c r="CP999" s="183"/>
      <c r="CQ999" s="183"/>
      <c r="CR999" s="183"/>
      <c r="CS999" s="183"/>
      <c r="CT999" s="183"/>
      <c r="CU999" s="183"/>
      <c r="CV999" s="183"/>
      <c r="CW999" s="183"/>
      <c r="CX999" s="183"/>
      <c r="CY999" s="183"/>
      <c r="CZ999" s="183"/>
      <c r="DA999" s="183"/>
      <c r="DB999" s="183"/>
      <c r="DC999" s="183"/>
      <c r="DD999" s="183"/>
      <c r="DE999" s="183"/>
      <c r="DF999" s="183"/>
      <c r="DG999" s="183"/>
      <c r="DH999" s="183"/>
      <c r="DI999" s="183"/>
      <c r="DJ999" s="183"/>
      <c r="DK999" s="183"/>
      <c r="DL999" s="183"/>
      <c r="DM999" s="183"/>
      <c r="DN999" s="183"/>
      <c r="DO999" s="183"/>
      <c r="DP999" s="183"/>
      <c r="DQ999" s="183"/>
      <c r="DR999" s="183"/>
      <c r="DS999" s="183"/>
      <c r="DT999" s="183"/>
      <c r="DU999" s="183"/>
      <c r="DV999" s="183"/>
      <c r="DW999" s="183"/>
      <c r="DX999" s="183"/>
      <c r="DY999" s="183"/>
      <c r="DZ999" s="183"/>
      <c r="EA999" s="183"/>
      <c r="EB999" s="183"/>
      <c r="EC999" s="183"/>
      <c r="ED999" s="183"/>
      <c r="EE999" s="183"/>
      <c r="EF999" s="183"/>
      <c r="EG999" s="183"/>
      <c r="EH999" s="183"/>
      <c r="EI999" s="183"/>
      <c r="EJ999" s="183"/>
      <c r="EK999" s="183"/>
      <c r="EL999" s="183"/>
      <c r="EM999" s="183"/>
      <c r="EN999" s="183"/>
      <c r="EO999" s="183"/>
      <c r="EP999" s="183"/>
      <c r="EQ999" s="183"/>
      <c r="ER999" s="183"/>
      <c r="ES999" s="183"/>
      <c r="ET999" s="183"/>
      <c r="EU999" s="183"/>
      <c r="EV999" s="183"/>
      <c r="EW999" s="183"/>
      <c r="EX999" s="183"/>
      <c r="EY999" s="183"/>
      <c r="EZ999" s="183"/>
      <c r="FA999" s="183"/>
      <c r="FB999" s="183"/>
      <c r="FC999" s="183"/>
      <c r="FD999" s="183"/>
      <c r="FE999" s="183"/>
      <c r="FF999" s="183"/>
      <c r="FG999" s="183"/>
      <c r="FH999" s="183"/>
      <c r="FI999" s="183"/>
      <c r="FJ999" s="183"/>
      <c r="FK999" s="183"/>
      <c r="FL999" s="183"/>
      <c r="FM999" s="183"/>
      <c r="FN999" s="183"/>
      <c r="FO999" s="183"/>
      <c r="FP999" s="183"/>
      <c r="FQ999" s="183"/>
      <c r="FR999" s="183"/>
      <c r="FS999" s="183"/>
      <c r="FT999" s="183"/>
      <c r="FU999" s="183"/>
      <c r="FV999" s="183"/>
      <c r="FW999" s="183"/>
      <c r="FX999" s="183"/>
      <c r="FY999" s="183"/>
      <c r="FZ999" s="183"/>
      <c r="GA999" s="183"/>
      <c r="GB999" s="183"/>
      <c r="GC999" s="183"/>
      <c r="GD999" s="183"/>
      <c r="GE999" s="183"/>
      <c r="GF999" s="183"/>
      <c r="GG999" s="183"/>
      <c r="GH999" s="183"/>
      <c r="GI999" s="183"/>
      <c r="GJ999" s="183"/>
      <c r="GK999" s="183"/>
      <c r="GL999" s="183"/>
      <c r="GM999" s="183"/>
      <c r="GN999" s="183"/>
      <c r="GO999" s="183"/>
      <c r="GP999" s="183"/>
      <c r="GQ999" s="183"/>
      <c r="GR999" s="183"/>
      <c r="GS999" s="183"/>
      <c r="GT999" s="183"/>
      <c r="GU999" s="183"/>
      <c r="GV999" s="183"/>
      <c r="GW999" s="183"/>
      <c r="GX999" s="183"/>
      <c r="GY999" s="183"/>
      <c r="GZ999" s="183"/>
      <c r="HA999" s="183"/>
      <c r="HB999" s="183"/>
      <c r="HC999" s="183"/>
      <c r="HD999" s="183"/>
      <c r="HE999" s="183"/>
      <c r="HF999" s="183"/>
      <c r="HG999" s="183"/>
      <c r="HH999" s="183"/>
      <c r="HI999" s="183"/>
      <c r="HJ999" s="183"/>
      <c r="HK999" s="183"/>
      <c r="HL999" s="183"/>
      <c r="HM999" s="183"/>
      <c r="HN999" s="183"/>
      <c r="HO999" s="183"/>
      <c r="HP999" s="183"/>
      <c r="HQ999" s="183"/>
      <c r="HR999" s="183"/>
      <c r="HS999" s="183"/>
      <c r="HT999" s="183"/>
      <c r="HU999" s="183"/>
      <c r="HV999" s="183"/>
      <c r="HW999" s="183"/>
      <c r="HX999" s="183"/>
      <c r="HY999" s="183"/>
      <c r="HZ999" s="183"/>
      <c r="IA999" s="183"/>
      <c r="IB999" s="183"/>
      <c r="IC999" s="183"/>
      <c r="ID999" s="183"/>
      <c r="IE999" s="183"/>
      <c r="IF999" s="183"/>
      <c r="IG999" s="183"/>
      <c r="IH999" s="183"/>
      <c r="II999" s="183"/>
      <c r="IJ999" s="183"/>
      <c r="IK999" s="183"/>
      <c r="IL999" s="183"/>
      <c r="IM999" s="183"/>
      <c r="IN999" s="183"/>
      <c r="IO999" s="183"/>
      <c r="IP999" s="183"/>
      <c r="IQ999" s="183"/>
      <c r="IR999" s="183"/>
      <c r="IS999" s="183"/>
      <c r="IT999" s="183"/>
      <c r="IU999" s="183"/>
      <c r="IV999" s="183"/>
      <c r="IW999" s="183"/>
      <c r="IX999" s="183"/>
      <c r="IY999" s="183"/>
      <c r="IZ999" s="183"/>
      <c r="JA999" s="183"/>
      <c r="JB999" s="183"/>
      <c r="JC999" s="183"/>
      <c r="JD999" s="183"/>
      <c r="JE999" s="183"/>
      <c r="JF999" s="183"/>
      <c r="JG999" s="183"/>
      <c r="JH999" s="183"/>
      <c r="JI999" s="183"/>
      <c r="JJ999" s="183"/>
      <c r="JK999" s="183"/>
      <c r="JL999" s="183"/>
      <c r="JM999" s="183"/>
      <c r="JN999" s="183"/>
      <c r="JO999" s="183"/>
      <c r="JP999" s="183"/>
      <c r="JQ999" s="183"/>
      <c r="JR999" s="183"/>
      <c r="JS999" s="183"/>
      <c r="JT999" s="183"/>
      <c r="JU999" s="183"/>
      <c r="JV999" s="183"/>
      <c r="JW999" s="183"/>
      <c r="JX999" s="183"/>
      <c r="JY999" s="183"/>
      <c r="JZ999" s="183"/>
      <c r="KA999" s="183"/>
      <c r="KB999" s="183"/>
      <c r="KC999" s="183"/>
      <c r="KD999" s="183"/>
      <c r="KE999" s="183"/>
      <c r="KF999" s="183"/>
      <c r="KG999" s="183"/>
      <c r="KH999" s="183"/>
      <c r="KI999" s="183"/>
      <c r="KJ999" s="183"/>
      <c r="KK999" s="183"/>
      <c r="KL999" s="183"/>
      <c r="KM999" s="183"/>
      <c r="KN999" s="183"/>
      <c r="KO999" s="183"/>
      <c r="KP999" s="183"/>
      <c r="KQ999" s="183"/>
      <c r="KR999" s="183"/>
      <c r="KS999" s="183"/>
      <c r="KT999" s="183"/>
    </row>
    <row r="1000" spans="1:306">
      <c r="A1000" s="663">
        <v>56123</v>
      </c>
      <c r="B1000" s="626" t="s">
        <v>453</v>
      </c>
      <c r="C1000" s="620"/>
      <c r="D1000" s="620"/>
      <c r="E1000" s="620"/>
      <c r="F1000" s="620"/>
      <c r="G1000" s="611">
        <f t="shared" si="42"/>
        <v>0</v>
      </c>
      <c r="H1000" s="183"/>
      <c r="K1000" s="183"/>
      <c r="L1000" s="183"/>
      <c r="M1000" s="183"/>
      <c r="N1000" s="183"/>
      <c r="O1000" s="183"/>
      <c r="P1000" s="183"/>
      <c r="Q1000" s="183"/>
      <c r="R1000" s="183"/>
      <c r="S1000" s="183"/>
      <c r="T1000" s="183"/>
      <c r="U1000" s="183"/>
      <c r="V1000" s="183"/>
      <c r="W1000" s="183"/>
      <c r="X1000" s="183"/>
      <c r="Y1000" s="183"/>
      <c r="Z1000" s="183"/>
      <c r="AA1000" s="183"/>
      <c r="AB1000" s="183"/>
      <c r="AC1000" s="183"/>
      <c r="AD1000" s="183"/>
      <c r="AE1000" s="183"/>
      <c r="AF1000" s="183"/>
      <c r="AG1000" s="183"/>
      <c r="AH1000" s="183"/>
      <c r="AI1000" s="183"/>
      <c r="AJ1000" s="183"/>
      <c r="AK1000" s="183"/>
      <c r="AL1000" s="183"/>
      <c r="AM1000" s="183"/>
      <c r="AN1000" s="183"/>
      <c r="AO1000" s="183"/>
      <c r="AP1000" s="183"/>
      <c r="AQ1000" s="183"/>
      <c r="AR1000" s="183"/>
      <c r="AS1000" s="183"/>
      <c r="AT1000" s="183"/>
      <c r="AU1000" s="183"/>
      <c r="AV1000" s="183"/>
      <c r="AW1000" s="183"/>
      <c r="AX1000" s="183"/>
      <c r="AY1000" s="183"/>
      <c r="AZ1000" s="183"/>
      <c r="BA1000" s="183"/>
      <c r="BB1000" s="183"/>
      <c r="BC1000" s="183"/>
      <c r="BD1000" s="183"/>
      <c r="BE1000" s="183"/>
      <c r="BF1000" s="183"/>
      <c r="BG1000" s="183"/>
      <c r="BH1000" s="183"/>
      <c r="BI1000" s="183"/>
      <c r="BJ1000" s="183"/>
      <c r="BK1000" s="183"/>
      <c r="BL1000" s="183"/>
      <c r="BM1000" s="183"/>
      <c r="BN1000" s="183"/>
      <c r="BO1000" s="183"/>
      <c r="BP1000" s="183"/>
      <c r="BQ1000" s="183"/>
      <c r="BR1000" s="183"/>
      <c r="BS1000" s="183"/>
      <c r="BT1000" s="183"/>
      <c r="BU1000" s="183"/>
      <c r="BV1000" s="183"/>
      <c r="BW1000" s="183"/>
      <c r="BX1000" s="183"/>
      <c r="BY1000" s="183"/>
      <c r="BZ1000" s="183"/>
      <c r="CA1000" s="183"/>
      <c r="CB1000" s="183"/>
      <c r="CC1000" s="183"/>
      <c r="CD1000" s="183"/>
      <c r="CE1000" s="183"/>
      <c r="CF1000" s="183"/>
      <c r="CG1000" s="183"/>
      <c r="CH1000" s="183"/>
      <c r="CI1000" s="183"/>
      <c r="CJ1000" s="183"/>
      <c r="CK1000" s="183"/>
      <c r="CL1000" s="183"/>
      <c r="CM1000" s="183"/>
      <c r="CN1000" s="183"/>
      <c r="CO1000" s="183"/>
      <c r="CP1000" s="183"/>
      <c r="CQ1000" s="183"/>
      <c r="CR1000" s="183"/>
      <c r="CS1000" s="183"/>
      <c r="CT1000" s="183"/>
      <c r="CU1000" s="183"/>
      <c r="CV1000" s="183"/>
      <c r="CW1000" s="183"/>
      <c r="CX1000" s="183"/>
      <c r="CY1000" s="183"/>
      <c r="CZ1000" s="183"/>
      <c r="DA1000" s="183"/>
      <c r="DB1000" s="183"/>
      <c r="DC1000" s="183"/>
      <c r="DD1000" s="183"/>
      <c r="DE1000" s="183"/>
      <c r="DF1000" s="183"/>
      <c r="DG1000" s="183"/>
      <c r="DH1000" s="183"/>
      <c r="DI1000" s="183"/>
      <c r="DJ1000" s="183"/>
      <c r="DK1000" s="183"/>
      <c r="DL1000" s="183"/>
      <c r="DM1000" s="183"/>
      <c r="DN1000" s="183"/>
      <c r="DO1000" s="183"/>
      <c r="DP1000" s="183"/>
      <c r="DQ1000" s="183"/>
      <c r="DR1000" s="183"/>
      <c r="DS1000" s="183"/>
      <c r="DT1000" s="183"/>
      <c r="DU1000" s="183"/>
      <c r="DV1000" s="183"/>
      <c r="DW1000" s="183"/>
      <c r="DX1000" s="183"/>
      <c r="DY1000" s="183"/>
      <c r="DZ1000" s="183"/>
      <c r="EA1000" s="183"/>
      <c r="EB1000" s="183"/>
      <c r="EC1000" s="183"/>
      <c r="ED1000" s="183"/>
      <c r="EE1000" s="183"/>
      <c r="EF1000" s="183"/>
      <c r="EG1000" s="183"/>
      <c r="EH1000" s="183"/>
      <c r="EI1000" s="183"/>
      <c r="EJ1000" s="183"/>
      <c r="EK1000" s="183"/>
      <c r="EL1000" s="183"/>
      <c r="EM1000" s="183"/>
      <c r="EN1000" s="183"/>
      <c r="EO1000" s="183"/>
      <c r="EP1000" s="183"/>
      <c r="EQ1000" s="183"/>
      <c r="ER1000" s="183"/>
      <c r="ES1000" s="183"/>
      <c r="ET1000" s="183"/>
      <c r="EU1000" s="183"/>
      <c r="EV1000" s="183"/>
      <c r="EW1000" s="183"/>
      <c r="EX1000" s="183"/>
      <c r="EY1000" s="183"/>
      <c r="EZ1000" s="183"/>
      <c r="FA1000" s="183"/>
      <c r="FB1000" s="183"/>
      <c r="FC1000" s="183"/>
      <c r="FD1000" s="183"/>
      <c r="FE1000" s="183"/>
      <c r="FF1000" s="183"/>
      <c r="FG1000" s="183"/>
      <c r="FH1000" s="183"/>
      <c r="FI1000" s="183"/>
      <c r="FJ1000" s="183"/>
      <c r="FK1000" s="183"/>
      <c r="FL1000" s="183"/>
      <c r="FM1000" s="183"/>
      <c r="FN1000" s="183"/>
      <c r="FO1000" s="183"/>
      <c r="FP1000" s="183"/>
      <c r="FQ1000" s="183"/>
      <c r="FR1000" s="183"/>
      <c r="FS1000" s="183"/>
      <c r="FT1000" s="183"/>
      <c r="FU1000" s="183"/>
      <c r="FV1000" s="183"/>
      <c r="FW1000" s="183"/>
      <c r="FX1000" s="183"/>
      <c r="FY1000" s="183"/>
      <c r="FZ1000" s="183"/>
      <c r="GA1000" s="183"/>
      <c r="GB1000" s="183"/>
      <c r="GC1000" s="183"/>
      <c r="GD1000" s="183"/>
      <c r="GE1000" s="183"/>
      <c r="GF1000" s="183"/>
      <c r="GG1000" s="183"/>
      <c r="GH1000" s="183"/>
      <c r="GI1000" s="183"/>
      <c r="GJ1000" s="183"/>
      <c r="GK1000" s="183"/>
      <c r="GL1000" s="183"/>
      <c r="GM1000" s="183"/>
      <c r="GN1000" s="183"/>
      <c r="GO1000" s="183"/>
      <c r="GP1000" s="183"/>
      <c r="GQ1000" s="183"/>
      <c r="GR1000" s="183"/>
      <c r="GS1000" s="183"/>
      <c r="GT1000" s="183"/>
      <c r="GU1000" s="183"/>
      <c r="GV1000" s="183"/>
      <c r="GW1000" s="183"/>
      <c r="GX1000" s="183"/>
      <c r="GY1000" s="183"/>
      <c r="GZ1000" s="183"/>
      <c r="HA1000" s="183"/>
      <c r="HB1000" s="183"/>
      <c r="HC1000" s="183"/>
      <c r="HD1000" s="183"/>
      <c r="HE1000" s="183"/>
      <c r="HF1000" s="183"/>
      <c r="HG1000" s="183"/>
      <c r="HH1000" s="183"/>
      <c r="HI1000" s="183"/>
      <c r="HJ1000" s="183"/>
      <c r="HK1000" s="183"/>
      <c r="HL1000" s="183"/>
      <c r="HM1000" s="183"/>
      <c r="HN1000" s="183"/>
      <c r="HO1000" s="183"/>
      <c r="HP1000" s="183"/>
      <c r="HQ1000" s="183"/>
      <c r="HR1000" s="183"/>
      <c r="HS1000" s="183"/>
      <c r="HT1000" s="183"/>
      <c r="HU1000" s="183"/>
      <c r="HV1000" s="183"/>
      <c r="HW1000" s="183"/>
      <c r="HX1000" s="183"/>
      <c r="HY1000" s="183"/>
      <c r="HZ1000" s="183"/>
      <c r="IA1000" s="183"/>
      <c r="IB1000" s="183"/>
      <c r="IC1000" s="183"/>
      <c r="ID1000" s="183"/>
      <c r="IE1000" s="183"/>
      <c r="IF1000" s="183"/>
      <c r="IG1000" s="183"/>
      <c r="IH1000" s="183"/>
      <c r="II1000" s="183"/>
      <c r="IJ1000" s="183"/>
      <c r="IK1000" s="183"/>
      <c r="IL1000" s="183"/>
      <c r="IM1000" s="183"/>
      <c r="IN1000" s="183"/>
      <c r="IO1000" s="183"/>
      <c r="IP1000" s="183"/>
      <c r="IQ1000" s="183"/>
      <c r="IR1000" s="183"/>
      <c r="IS1000" s="183"/>
      <c r="IT1000" s="183"/>
      <c r="IU1000" s="183"/>
      <c r="IV1000" s="183"/>
      <c r="IW1000" s="183"/>
      <c r="IX1000" s="183"/>
      <c r="IY1000" s="183"/>
      <c r="IZ1000" s="183"/>
      <c r="JA1000" s="183"/>
      <c r="JB1000" s="183"/>
      <c r="JC1000" s="183"/>
      <c r="JD1000" s="183"/>
      <c r="JE1000" s="183"/>
      <c r="JF1000" s="183"/>
      <c r="JG1000" s="183"/>
      <c r="JH1000" s="183"/>
      <c r="JI1000" s="183"/>
      <c r="JJ1000" s="183"/>
      <c r="JK1000" s="183"/>
      <c r="JL1000" s="183"/>
      <c r="JM1000" s="183"/>
      <c r="JN1000" s="183"/>
      <c r="JO1000" s="183"/>
      <c r="JP1000" s="183"/>
      <c r="JQ1000" s="183"/>
      <c r="JR1000" s="183"/>
      <c r="JS1000" s="183"/>
      <c r="JT1000" s="183"/>
      <c r="JU1000" s="183"/>
      <c r="JV1000" s="183"/>
      <c r="JW1000" s="183"/>
      <c r="JX1000" s="183"/>
      <c r="JY1000" s="183"/>
      <c r="JZ1000" s="183"/>
      <c r="KA1000" s="183"/>
      <c r="KB1000" s="183"/>
      <c r="KC1000" s="183"/>
      <c r="KD1000" s="183"/>
      <c r="KE1000" s="183"/>
      <c r="KF1000" s="183"/>
      <c r="KG1000" s="183"/>
      <c r="KH1000" s="183"/>
      <c r="KI1000" s="183"/>
      <c r="KJ1000" s="183"/>
      <c r="KK1000" s="183"/>
      <c r="KL1000" s="183"/>
      <c r="KM1000" s="183"/>
      <c r="KN1000" s="183"/>
      <c r="KO1000" s="183"/>
      <c r="KP1000" s="183"/>
      <c r="KQ1000" s="183"/>
      <c r="KR1000" s="183"/>
      <c r="KS1000" s="183"/>
      <c r="KT1000" s="183"/>
    </row>
    <row r="1001" spans="1:306">
      <c r="A1001" s="663">
        <v>56124</v>
      </c>
      <c r="B1001" s="626" t="s">
        <v>454</v>
      </c>
      <c r="C1001" s="655"/>
      <c r="D1001" s="655"/>
      <c r="E1001" s="655"/>
      <c r="F1001" s="655"/>
      <c r="G1001" s="611">
        <f t="shared" si="42"/>
        <v>0</v>
      </c>
      <c r="H1001" s="183"/>
      <c r="K1001" s="183"/>
      <c r="L1001" s="183"/>
      <c r="M1001" s="183"/>
      <c r="N1001" s="183"/>
      <c r="O1001" s="183"/>
      <c r="P1001" s="183"/>
      <c r="Q1001" s="183"/>
      <c r="R1001" s="183"/>
      <c r="S1001" s="183"/>
      <c r="T1001" s="183"/>
      <c r="U1001" s="183"/>
      <c r="V1001" s="183"/>
      <c r="W1001" s="183"/>
      <c r="X1001" s="183"/>
      <c r="Y1001" s="183"/>
      <c r="Z1001" s="183"/>
      <c r="AA1001" s="183"/>
      <c r="AB1001" s="183"/>
      <c r="AC1001" s="183"/>
      <c r="AD1001" s="183"/>
      <c r="AE1001" s="183"/>
      <c r="AF1001" s="183"/>
      <c r="AG1001" s="183"/>
      <c r="AH1001" s="183"/>
      <c r="AI1001" s="183"/>
      <c r="AJ1001" s="183"/>
      <c r="AK1001" s="183"/>
      <c r="AL1001" s="183"/>
      <c r="AM1001" s="183"/>
      <c r="AN1001" s="183"/>
      <c r="AO1001" s="183"/>
      <c r="AP1001" s="183"/>
      <c r="AQ1001" s="183"/>
      <c r="AR1001" s="183"/>
      <c r="AS1001" s="183"/>
      <c r="AT1001" s="183"/>
      <c r="AU1001" s="183"/>
      <c r="AV1001" s="183"/>
      <c r="AW1001" s="183"/>
      <c r="AX1001" s="183"/>
      <c r="AY1001" s="183"/>
      <c r="AZ1001" s="183"/>
      <c r="BA1001" s="183"/>
      <c r="BB1001" s="183"/>
      <c r="BC1001" s="183"/>
      <c r="BD1001" s="183"/>
      <c r="BE1001" s="183"/>
      <c r="BF1001" s="183"/>
      <c r="BG1001" s="183"/>
      <c r="BH1001" s="183"/>
      <c r="BI1001" s="183"/>
      <c r="BJ1001" s="183"/>
      <c r="BK1001" s="183"/>
      <c r="BL1001" s="183"/>
      <c r="BM1001" s="183"/>
      <c r="BN1001" s="183"/>
      <c r="BO1001" s="183"/>
      <c r="BP1001" s="183"/>
      <c r="BQ1001" s="183"/>
      <c r="BR1001" s="183"/>
      <c r="BS1001" s="183"/>
      <c r="BT1001" s="183"/>
      <c r="BU1001" s="183"/>
      <c r="BV1001" s="183"/>
      <c r="BW1001" s="183"/>
      <c r="BX1001" s="183"/>
      <c r="BY1001" s="183"/>
      <c r="BZ1001" s="183"/>
      <c r="CA1001" s="183"/>
      <c r="CB1001" s="183"/>
      <c r="CC1001" s="183"/>
      <c r="CD1001" s="183"/>
      <c r="CE1001" s="183"/>
      <c r="CF1001" s="183"/>
      <c r="CG1001" s="183"/>
      <c r="CH1001" s="183"/>
      <c r="CI1001" s="183"/>
      <c r="CJ1001" s="183"/>
      <c r="CK1001" s="183"/>
      <c r="CL1001" s="183"/>
      <c r="CM1001" s="183"/>
      <c r="CN1001" s="183"/>
      <c r="CO1001" s="183"/>
      <c r="CP1001" s="183"/>
      <c r="CQ1001" s="183"/>
      <c r="CR1001" s="183"/>
      <c r="CS1001" s="183"/>
      <c r="CT1001" s="183"/>
      <c r="CU1001" s="183"/>
      <c r="CV1001" s="183"/>
      <c r="CW1001" s="183"/>
      <c r="CX1001" s="183"/>
      <c r="CY1001" s="183"/>
      <c r="CZ1001" s="183"/>
      <c r="DA1001" s="183"/>
      <c r="DB1001" s="183"/>
      <c r="DC1001" s="183"/>
      <c r="DD1001" s="183"/>
      <c r="DE1001" s="183"/>
      <c r="DF1001" s="183"/>
      <c r="DG1001" s="183"/>
      <c r="DH1001" s="183"/>
      <c r="DI1001" s="183"/>
      <c r="DJ1001" s="183"/>
      <c r="DK1001" s="183"/>
      <c r="DL1001" s="183"/>
      <c r="DM1001" s="183"/>
      <c r="DN1001" s="183"/>
      <c r="DO1001" s="183"/>
      <c r="DP1001" s="183"/>
      <c r="DQ1001" s="183"/>
      <c r="DR1001" s="183"/>
      <c r="DS1001" s="183"/>
      <c r="DT1001" s="183"/>
      <c r="DU1001" s="183"/>
      <c r="DV1001" s="183"/>
      <c r="DW1001" s="183"/>
      <c r="DX1001" s="183"/>
      <c r="DY1001" s="183"/>
      <c r="DZ1001" s="183"/>
      <c r="EA1001" s="183"/>
      <c r="EB1001" s="183"/>
      <c r="EC1001" s="183"/>
      <c r="ED1001" s="183"/>
      <c r="EE1001" s="183"/>
      <c r="EF1001" s="183"/>
      <c r="EG1001" s="183"/>
      <c r="EH1001" s="183"/>
      <c r="EI1001" s="183"/>
      <c r="EJ1001" s="183"/>
      <c r="EK1001" s="183"/>
      <c r="EL1001" s="183"/>
      <c r="EM1001" s="183"/>
      <c r="EN1001" s="183"/>
      <c r="EO1001" s="183"/>
      <c r="EP1001" s="183"/>
      <c r="EQ1001" s="183"/>
      <c r="ER1001" s="183"/>
      <c r="ES1001" s="183"/>
      <c r="ET1001" s="183"/>
      <c r="EU1001" s="183"/>
      <c r="EV1001" s="183"/>
      <c r="EW1001" s="183"/>
      <c r="EX1001" s="183"/>
      <c r="EY1001" s="183"/>
      <c r="EZ1001" s="183"/>
      <c r="FA1001" s="183"/>
      <c r="FB1001" s="183"/>
      <c r="FC1001" s="183"/>
      <c r="FD1001" s="183"/>
      <c r="FE1001" s="183"/>
      <c r="FF1001" s="183"/>
      <c r="FG1001" s="183"/>
      <c r="FH1001" s="183"/>
      <c r="FI1001" s="183"/>
      <c r="FJ1001" s="183"/>
      <c r="FK1001" s="183"/>
      <c r="FL1001" s="183"/>
      <c r="FM1001" s="183"/>
      <c r="FN1001" s="183"/>
      <c r="FO1001" s="183"/>
      <c r="FP1001" s="183"/>
      <c r="FQ1001" s="183"/>
      <c r="FR1001" s="183"/>
      <c r="FS1001" s="183"/>
      <c r="FT1001" s="183"/>
      <c r="FU1001" s="183"/>
      <c r="FV1001" s="183"/>
      <c r="FW1001" s="183"/>
      <c r="FX1001" s="183"/>
      <c r="FY1001" s="183"/>
      <c r="FZ1001" s="183"/>
      <c r="GA1001" s="183"/>
      <c r="GB1001" s="183"/>
      <c r="GC1001" s="183"/>
      <c r="GD1001" s="183"/>
      <c r="GE1001" s="183"/>
      <c r="GF1001" s="183"/>
      <c r="GG1001" s="183"/>
      <c r="GH1001" s="183"/>
      <c r="GI1001" s="183"/>
      <c r="GJ1001" s="183"/>
      <c r="GK1001" s="183"/>
      <c r="GL1001" s="183"/>
      <c r="GM1001" s="183"/>
      <c r="GN1001" s="183"/>
      <c r="GO1001" s="183"/>
      <c r="GP1001" s="183"/>
      <c r="GQ1001" s="183"/>
      <c r="GR1001" s="183"/>
      <c r="GS1001" s="183"/>
      <c r="GT1001" s="183"/>
      <c r="GU1001" s="183"/>
      <c r="GV1001" s="183"/>
      <c r="GW1001" s="183"/>
      <c r="GX1001" s="183"/>
      <c r="GY1001" s="183"/>
      <c r="GZ1001" s="183"/>
      <c r="HA1001" s="183"/>
      <c r="HB1001" s="183"/>
      <c r="HC1001" s="183"/>
      <c r="HD1001" s="183"/>
      <c r="HE1001" s="183"/>
      <c r="HF1001" s="183"/>
      <c r="HG1001" s="183"/>
      <c r="HH1001" s="183"/>
      <c r="HI1001" s="183"/>
      <c r="HJ1001" s="183"/>
      <c r="HK1001" s="183"/>
      <c r="HL1001" s="183"/>
      <c r="HM1001" s="183"/>
      <c r="HN1001" s="183"/>
      <c r="HO1001" s="183"/>
      <c r="HP1001" s="183"/>
      <c r="HQ1001" s="183"/>
      <c r="HR1001" s="183"/>
      <c r="HS1001" s="183"/>
      <c r="HT1001" s="183"/>
      <c r="HU1001" s="183"/>
      <c r="HV1001" s="183"/>
      <c r="HW1001" s="183"/>
      <c r="HX1001" s="183"/>
      <c r="HY1001" s="183"/>
      <c r="HZ1001" s="183"/>
      <c r="IA1001" s="183"/>
      <c r="IB1001" s="183"/>
      <c r="IC1001" s="183"/>
      <c r="ID1001" s="183"/>
      <c r="IE1001" s="183"/>
      <c r="IF1001" s="183"/>
      <c r="IG1001" s="183"/>
      <c r="IH1001" s="183"/>
      <c r="II1001" s="183"/>
      <c r="IJ1001" s="183"/>
      <c r="IK1001" s="183"/>
      <c r="IL1001" s="183"/>
      <c r="IM1001" s="183"/>
      <c r="IN1001" s="183"/>
      <c r="IO1001" s="183"/>
      <c r="IP1001" s="183"/>
      <c r="IQ1001" s="183"/>
      <c r="IR1001" s="183"/>
      <c r="IS1001" s="183"/>
      <c r="IT1001" s="183"/>
      <c r="IU1001" s="183"/>
      <c r="IV1001" s="183"/>
      <c r="IW1001" s="183"/>
      <c r="IX1001" s="183"/>
      <c r="IY1001" s="183"/>
      <c r="IZ1001" s="183"/>
      <c r="JA1001" s="183"/>
      <c r="JB1001" s="183"/>
      <c r="JC1001" s="183"/>
      <c r="JD1001" s="183"/>
      <c r="JE1001" s="183"/>
      <c r="JF1001" s="183"/>
      <c r="JG1001" s="183"/>
      <c r="JH1001" s="183"/>
      <c r="JI1001" s="183"/>
      <c r="JJ1001" s="183"/>
      <c r="JK1001" s="183"/>
      <c r="JL1001" s="183"/>
      <c r="JM1001" s="183"/>
      <c r="JN1001" s="183"/>
      <c r="JO1001" s="183"/>
      <c r="JP1001" s="183"/>
      <c r="JQ1001" s="183"/>
      <c r="JR1001" s="183"/>
      <c r="JS1001" s="183"/>
      <c r="JT1001" s="183"/>
      <c r="JU1001" s="183"/>
      <c r="JV1001" s="183"/>
      <c r="JW1001" s="183"/>
      <c r="JX1001" s="183"/>
      <c r="JY1001" s="183"/>
      <c r="JZ1001" s="183"/>
      <c r="KA1001" s="183"/>
      <c r="KB1001" s="183"/>
      <c r="KC1001" s="183"/>
      <c r="KD1001" s="183"/>
      <c r="KE1001" s="183"/>
      <c r="KF1001" s="183"/>
      <c r="KG1001" s="183"/>
      <c r="KH1001" s="183"/>
      <c r="KI1001" s="183"/>
      <c r="KJ1001" s="183"/>
      <c r="KK1001" s="183"/>
      <c r="KL1001" s="183"/>
      <c r="KM1001" s="183"/>
      <c r="KN1001" s="183"/>
      <c r="KO1001" s="183"/>
      <c r="KP1001" s="183"/>
      <c r="KQ1001" s="183"/>
      <c r="KR1001" s="183"/>
      <c r="KS1001" s="183"/>
      <c r="KT1001" s="183"/>
    </row>
    <row r="1002" spans="1:306">
      <c r="A1002" s="662">
        <v>569</v>
      </c>
      <c r="B1002" s="652" t="s">
        <v>88</v>
      </c>
      <c r="C1002" s="611">
        <f>+C1003+C1008</f>
        <v>0</v>
      </c>
      <c r="D1002" s="611">
        <f>+D1003+D1008</f>
        <v>0</v>
      </c>
      <c r="E1002" s="611">
        <f>+E1003+E1008</f>
        <v>0</v>
      </c>
      <c r="F1002" s="611">
        <f>+F1003+F1008</f>
        <v>0</v>
      </c>
      <c r="G1002" s="611">
        <f t="shared" si="42"/>
        <v>0</v>
      </c>
      <c r="H1002" s="183"/>
      <c r="K1002" s="183"/>
      <c r="L1002" s="183"/>
      <c r="M1002" s="183"/>
      <c r="N1002" s="183"/>
      <c r="O1002" s="183"/>
      <c r="P1002" s="183"/>
      <c r="Q1002" s="183"/>
      <c r="R1002" s="183"/>
      <c r="S1002" s="183"/>
      <c r="T1002" s="183"/>
      <c r="U1002" s="183"/>
      <c r="V1002" s="183"/>
      <c r="W1002" s="183"/>
      <c r="X1002" s="183"/>
      <c r="Y1002" s="183"/>
      <c r="Z1002" s="183"/>
      <c r="AA1002" s="183"/>
      <c r="AB1002" s="183"/>
      <c r="AC1002" s="183"/>
      <c r="AD1002" s="183"/>
      <c r="AE1002" s="183"/>
      <c r="AF1002" s="183"/>
      <c r="AG1002" s="183"/>
      <c r="AH1002" s="183"/>
      <c r="AI1002" s="183"/>
      <c r="AJ1002" s="183"/>
      <c r="AK1002" s="183"/>
      <c r="AL1002" s="183"/>
      <c r="AM1002" s="183"/>
      <c r="AN1002" s="183"/>
      <c r="AO1002" s="183"/>
      <c r="AP1002" s="183"/>
      <c r="AQ1002" s="183"/>
      <c r="AR1002" s="183"/>
      <c r="AS1002" s="183"/>
      <c r="AT1002" s="183"/>
      <c r="AU1002" s="183"/>
      <c r="AV1002" s="183"/>
      <c r="AW1002" s="183"/>
      <c r="AX1002" s="183"/>
      <c r="AY1002" s="183"/>
      <c r="AZ1002" s="183"/>
      <c r="BA1002" s="183"/>
      <c r="BB1002" s="183"/>
      <c r="BC1002" s="183"/>
      <c r="BD1002" s="183"/>
      <c r="BE1002" s="183"/>
      <c r="BF1002" s="183"/>
      <c r="BG1002" s="183"/>
      <c r="BH1002" s="183"/>
      <c r="BI1002" s="183"/>
      <c r="BJ1002" s="183"/>
      <c r="BK1002" s="183"/>
      <c r="BL1002" s="183"/>
      <c r="BM1002" s="183"/>
      <c r="BN1002" s="183"/>
      <c r="BO1002" s="183"/>
      <c r="BP1002" s="183"/>
      <c r="BQ1002" s="183"/>
      <c r="BR1002" s="183"/>
      <c r="BS1002" s="183"/>
      <c r="BT1002" s="183"/>
      <c r="BU1002" s="183"/>
      <c r="BV1002" s="183"/>
      <c r="BW1002" s="183"/>
      <c r="BX1002" s="183"/>
      <c r="BY1002" s="183"/>
      <c r="BZ1002" s="183"/>
      <c r="CA1002" s="183"/>
      <c r="CB1002" s="183"/>
      <c r="CC1002" s="183"/>
      <c r="CD1002" s="183"/>
      <c r="CE1002" s="183"/>
      <c r="CF1002" s="183"/>
      <c r="CG1002" s="183"/>
      <c r="CH1002" s="183"/>
      <c r="CI1002" s="183"/>
      <c r="CJ1002" s="183"/>
      <c r="CK1002" s="183"/>
      <c r="CL1002" s="183"/>
      <c r="CM1002" s="183"/>
      <c r="CN1002" s="183"/>
      <c r="CO1002" s="183"/>
      <c r="CP1002" s="183"/>
      <c r="CQ1002" s="183"/>
      <c r="CR1002" s="183"/>
      <c r="CS1002" s="183"/>
      <c r="CT1002" s="183"/>
      <c r="CU1002" s="183"/>
      <c r="CV1002" s="183"/>
      <c r="CW1002" s="183"/>
      <c r="CX1002" s="183"/>
      <c r="CY1002" s="183"/>
      <c r="CZ1002" s="183"/>
      <c r="DA1002" s="183"/>
      <c r="DB1002" s="183"/>
      <c r="DC1002" s="183"/>
      <c r="DD1002" s="183"/>
      <c r="DE1002" s="183"/>
      <c r="DF1002" s="183"/>
      <c r="DG1002" s="183"/>
      <c r="DH1002" s="183"/>
      <c r="DI1002" s="183"/>
      <c r="DJ1002" s="183"/>
      <c r="DK1002" s="183"/>
      <c r="DL1002" s="183"/>
      <c r="DM1002" s="183"/>
      <c r="DN1002" s="183"/>
      <c r="DO1002" s="183"/>
      <c r="DP1002" s="183"/>
      <c r="DQ1002" s="183"/>
      <c r="DR1002" s="183"/>
      <c r="DS1002" s="183"/>
      <c r="DT1002" s="183"/>
      <c r="DU1002" s="183"/>
      <c r="DV1002" s="183"/>
      <c r="DW1002" s="183"/>
      <c r="DX1002" s="183"/>
      <c r="DY1002" s="183"/>
      <c r="DZ1002" s="183"/>
      <c r="EA1002" s="183"/>
      <c r="EB1002" s="183"/>
      <c r="EC1002" s="183"/>
      <c r="ED1002" s="183"/>
      <c r="EE1002" s="183"/>
      <c r="EF1002" s="183"/>
      <c r="EG1002" s="183"/>
      <c r="EH1002" s="183"/>
      <c r="EI1002" s="183"/>
      <c r="EJ1002" s="183"/>
      <c r="EK1002" s="183"/>
      <c r="EL1002" s="183"/>
      <c r="EM1002" s="183"/>
      <c r="EN1002" s="183"/>
      <c r="EO1002" s="183"/>
      <c r="EP1002" s="183"/>
      <c r="EQ1002" s="183"/>
      <c r="ER1002" s="183"/>
      <c r="ES1002" s="183"/>
      <c r="ET1002" s="183"/>
      <c r="EU1002" s="183"/>
      <c r="EV1002" s="183"/>
      <c r="EW1002" s="183"/>
      <c r="EX1002" s="183"/>
      <c r="EY1002" s="183"/>
      <c r="EZ1002" s="183"/>
      <c r="FA1002" s="183"/>
      <c r="FB1002" s="183"/>
      <c r="FC1002" s="183"/>
      <c r="FD1002" s="183"/>
      <c r="FE1002" s="183"/>
      <c r="FF1002" s="183"/>
      <c r="FG1002" s="183"/>
      <c r="FH1002" s="183"/>
      <c r="FI1002" s="183"/>
      <c r="FJ1002" s="183"/>
      <c r="FK1002" s="183"/>
      <c r="FL1002" s="183"/>
      <c r="FM1002" s="183"/>
      <c r="FN1002" s="183"/>
      <c r="FO1002" s="183"/>
      <c r="FP1002" s="183"/>
      <c r="FQ1002" s="183"/>
      <c r="FR1002" s="183"/>
      <c r="FS1002" s="183"/>
      <c r="FT1002" s="183"/>
      <c r="FU1002" s="183"/>
      <c r="FV1002" s="183"/>
      <c r="FW1002" s="183"/>
      <c r="FX1002" s="183"/>
      <c r="FY1002" s="183"/>
      <c r="FZ1002" s="183"/>
      <c r="GA1002" s="183"/>
      <c r="GB1002" s="183"/>
      <c r="GC1002" s="183"/>
      <c r="GD1002" s="183"/>
      <c r="GE1002" s="183"/>
      <c r="GF1002" s="183"/>
      <c r="GG1002" s="183"/>
      <c r="GH1002" s="183"/>
      <c r="GI1002" s="183"/>
      <c r="GJ1002" s="183"/>
      <c r="GK1002" s="183"/>
      <c r="GL1002" s="183"/>
      <c r="GM1002" s="183"/>
      <c r="GN1002" s="183"/>
      <c r="GO1002" s="183"/>
      <c r="GP1002" s="183"/>
      <c r="GQ1002" s="183"/>
      <c r="GR1002" s="183"/>
      <c r="GS1002" s="183"/>
      <c r="GT1002" s="183"/>
      <c r="GU1002" s="183"/>
      <c r="GV1002" s="183"/>
      <c r="GW1002" s="183"/>
      <c r="GX1002" s="183"/>
      <c r="GY1002" s="183"/>
      <c r="GZ1002" s="183"/>
      <c r="HA1002" s="183"/>
      <c r="HB1002" s="183"/>
      <c r="HC1002" s="183"/>
      <c r="HD1002" s="183"/>
      <c r="HE1002" s="183"/>
      <c r="HF1002" s="183"/>
      <c r="HG1002" s="183"/>
      <c r="HH1002" s="183"/>
      <c r="HI1002" s="183"/>
      <c r="HJ1002" s="183"/>
      <c r="HK1002" s="183"/>
      <c r="HL1002" s="183"/>
      <c r="HM1002" s="183"/>
      <c r="HN1002" s="183"/>
      <c r="HO1002" s="183"/>
      <c r="HP1002" s="183"/>
      <c r="HQ1002" s="183"/>
      <c r="HR1002" s="183"/>
      <c r="HS1002" s="183"/>
      <c r="HT1002" s="183"/>
      <c r="HU1002" s="183"/>
      <c r="HV1002" s="183"/>
      <c r="HW1002" s="183"/>
      <c r="HX1002" s="183"/>
      <c r="HY1002" s="183"/>
      <c r="HZ1002" s="183"/>
      <c r="IA1002" s="183"/>
      <c r="IB1002" s="183"/>
      <c r="IC1002" s="183"/>
      <c r="ID1002" s="183"/>
      <c r="IE1002" s="183"/>
      <c r="IF1002" s="183"/>
      <c r="IG1002" s="183"/>
      <c r="IH1002" s="183"/>
      <c r="II1002" s="183"/>
      <c r="IJ1002" s="183"/>
      <c r="IK1002" s="183"/>
      <c r="IL1002" s="183"/>
      <c r="IM1002" s="183"/>
      <c r="IN1002" s="183"/>
      <c r="IO1002" s="183"/>
      <c r="IP1002" s="183"/>
      <c r="IQ1002" s="183"/>
      <c r="IR1002" s="183"/>
      <c r="IS1002" s="183"/>
      <c r="IT1002" s="183"/>
      <c r="IU1002" s="183"/>
      <c r="IV1002" s="183"/>
      <c r="IW1002" s="183"/>
      <c r="IX1002" s="183"/>
      <c r="IY1002" s="183"/>
      <c r="IZ1002" s="183"/>
      <c r="JA1002" s="183"/>
      <c r="JB1002" s="183"/>
      <c r="JC1002" s="183"/>
      <c r="JD1002" s="183"/>
      <c r="JE1002" s="183"/>
      <c r="JF1002" s="183"/>
      <c r="JG1002" s="183"/>
      <c r="JH1002" s="183"/>
      <c r="JI1002" s="183"/>
      <c r="JJ1002" s="183"/>
      <c r="JK1002" s="183"/>
      <c r="JL1002" s="183"/>
      <c r="JM1002" s="183"/>
      <c r="JN1002" s="183"/>
      <c r="JO1002" s="183"/>
      <c r="JP1002" s="183"/>
      <c r="JQ1002" s="183"/>
      <c r="JR1002" s="183"/>
      <c r="JS1002" s="183"/>
      <c r="JT1002" s="183"/>
      <c r="JU1002" s="183"/>
      <c r="JV1002" s="183"/>
      <c r="JW1002" s="183"/>
      <c r="JX1002" s="183"/>
      <c r="JY1002" s="183"/>
      <c r="JZ1002" s="183"/>
      <c r="KA1002" s="183"/>
      <c r="KB1002" s="183"/>
      <c r="KC1002" s="183"/>
      <c r="KD1002" s="183"/>
      <c r="KE1002" s="183"/>
      <c r="KF1002" s="183"/>
      <c r="KG1002" s="183"/>
      <c r="KH1002" s="183"/>
      <c r="KI1002" s="183"/>
      <c r="KJ1002" s="183"/>
      <c r="KK1002" s="183"/>
      <c r="KL1002" s="183"/>
      <c r="KM1002" s="183"/>
      <c r="KN1002" s="183"/>
      <c r="KO1002" s="183"/>
      <c r="KP1002" s="183"/>
      <c r="KQ1002" s="183"/>
      <c r="KR1002" s="183"/>
      <c r="KS1002" s="183"/>
      <c r="KT1002" s="183"/>
    </row>
    <row r="1003" spans="1:306">
      <c r="A1003" s="663">
        <v>5691</v>
      </c>
      <c r="B1003" s="626" t="s">
        <v>455</v>
      </c>
      <c r="C1003" s="611">
        <f>SUM(C1004:C1007)</f>
        <v>0</v>
      </c>
      <c r="D1003" s="611">
        <f>SUM(D1004:D1007)</f>
        <v>0</v>
      </c>
      <c r="E1003" s="611">
        <f>SUM(E1004:E1007)</f>
        <v>0</v>
      </c>
      <c r="F1003" s="611">
        <f>SUM(F1004:F1007)</f>
        <v>0</v>
      </c>
      <c r="G1003" s="611">
        <f t="shared" si="42"/>
        <v>0</v>
      </c>
      <c r="H1003" s="183"/>
      <c r="K1003" s="183"/>
      <c r="L1003" s="183"/>
      <c r="M1003" s="183"/>
      <c r="N1003" s="183"/>
      <c r="O1003" s="183"/>
      <c r="P1003" s="183"/>
      <c r="Q1003" s="183"/>
      <c r="R1003" s="183"/>
      <c r="S1003" s="183"/>
      <c r="T1003" s="183"/>
      <c r="U1003" s="183"/>
      <c r="V1003" s="183"/>
      <c r="W1003" s="183"/>
      <c r="X1003" s="183"/>
      <c r="Y1003" s="183"/>
      <c r="Z1003" s="183"/>
      <c r="AA1003" s="183"/>
      <c r="AB1003" s="183"/>
      <c r="AC1003" s="183"/>
      <c r="AD1003" s="183"/>
      <c r="AE1003" s="183"/>
      <c r="AF1003" s="183"/>
      <c r="AG1003" s="183"/>
      <c r="AH1003" s="183"/>
      <c r="AI1003" s="183"/>
      <c r="AJ1003" s="183"/>
      <c r="AK1003" s="183"/>
      <c r="AL1003" s="183"/>
      <c r="AM1003" s="183"/>
      <c r="AN1003" s="183"/>
      <c r="AO1003" s="183"/>
      <c r="AP1003" s="183"/>
      <c r="AQ1003" s="183"/>
      <c r="AR1003" s="183"/>
      <c r="AS1003" s="183"/>
      <c r="AT1003" s="183"/>
      <c r="AU1003" s="183"/>
      <c r="AV1003" s="183"/>
      <c r="AW1003" s="183"/>
      <c r="AX1003" s="183"/>
      <c r="AY1003" s="183"/>
      <c r="AZ1003" s="183"/>
      <c r="BA1003" s="183"/>
      <c r="BB1003" s="183"/>
      <c r="BC1003" s="183"/>
      <c r="BD1003" s="183"/>
      <c r="BE1003" s="183"/>
      <c r="BF1003" s="183"/>
      <c r="BG1003" s="183"/>
      <c r="BH1003" s="183"/>
      <c r="BI1003" s="183"/>
      <c r="BJ1003" s="183"/>
      <c r="BK1003" s="183"/>
      <c r="BL1003" s="183"/>
      <c r="BM1003" s="183"/>
      <c r="BN1003" s="183"/>
      <c r="BO1003" s="183"/>
      <c r="BP1003" s="183"/>
      <c r="BQ1003" s="183"/>
      <c r="BR1003" s="183"/>
      <c r="BS1003" s="183"/>
      <c r="BT1003" s="183"/>
      <c r="BU1003" s="183"/>
      <c r="BV1003" s="183"/>
      <c r="BW1003" s="183"/>
      <c r="BX1003" s="183"/>
      <c r="BY1003" s="183"/>
      <c r="BZ1003" s="183"/>
      <c r="CA1003" s="183"/>
      <c r="CB1003" s="183"/>
      <c r="CC1003" s="183"/>
      <c r="CD1003" s="183"/>
      <c r="CE1003" s="183"/>
      <c r="CF1003" s="183"/>
      <c r="CG1003" s="183"/>
      <c r="CH1003" s="183"/>
      <c r="CI1003" s="183"/>
      <c r="CJ1003" s="183"/>
      <c r="CK1003" s="183"/>
      <c r="CL1003" s="183"/>
      <c r="CM1003" s="183"/>
      <c r="CN1003" s="183"/>
      <c r="CO1003" s="183"/>
      <c r="CP1003" s="183"/>
      <c r="CQ1003" s="183"/>
      <c r="CR1003" s="183"/>
      <c r="CS1003" s="183"/>
      <c r="CT1003" s="183"/>
      <c r="CU1003" s="183"/>
      <c r="CV1003" s="183"/>
      <c r="CW1003" s="183"/>
      <c r="CX1003" s="183"/>
      <c r="CY1003" s="183"/>
      <c r="CZ1003" s="183"/>
      <c r="DA1003" s="183"/>
      <c r="DB1003" s="183"/>
      <c r="DC1003" s="183"/>
      <c r="DD1003" s="183"/>
      <c r="DE1003" s="183"/>
      <c r="DF1003" s="183"/>
      <c r="DG1003" s="183"/>
      <c r="DH1003" s="183"/>
      <c r="DI1003" s="183"/>
      <c r="DJ1003" s="183"/>
      <c r="DK1003" s="183"/>
      <c r="DL1003" s="183"/>
      <c r="DM1003" s="183"/>
      <c r="DN1003" s="183"/>
      <c r="DO1003" s="183"/>
      <c r="DP1003" s="183"/>
      <c r="DQ1003" s="183"/>
      <c r="DR1003" s="183"/>
      <c r="DS1003" s="183"/>
      <c r="DT1003" s="183"/>
      <c r="DU1003" s="183"/>
      <c r="DV1003" s="183"/>
      <c r="DW1003" s="183"/>
      <c r="DX1003" s="183"/>
      <c r="DY1003" s="183"/>
      <c r="DZ1003" s="183"/>
      <c r="EA1003" s="183"/>
      <c r="EB1003" s="183"/>
      <c r="EC1003" s="183"/>
      <c r="ED1003" s="183"/>
      <c r="EE1003" s="183"/>
      <c r="EF1003" s="183"/>
      <c r="EG1003" s="183"/>
      <c r="EH1003" s="183"/>
      <c r="EI1003" s="183"/>
      <c r="EJ1003" s="183"/>
      <c r="EK1003" s="183"/>
      <c r="EL1003" s="183"/>
      <c r="EM1003" s="183"/>
      <c r="EN1003" s="183"/>
      <c r="EO1003" s="183"/>
      <c r="EP1003" s="183"/>
      <c r="EQ1003" s="183"/>
      <c r="ER1003" s="183"/>
      <c r="ES1003" s="183"/>
      <c r="ET1003" s="183"/>
      <c r="EU1003" s="183"/>
      <c r="EV1003" s="183"/>
      <c r="EW1003" s="183"/>
      <c r="EX1003" s="183"/>
      <c r="EY1003" s="183"/>
      <c r="EZ1003" s="183"/>
      <c r="FA1003" s="183"/>
      <c r="FB1003" s="183"/>
      <c r="FC1003" s="183"/>
      <c r="FD1003" s="183"/>
      <c r="FE1003" s="183"/>
      <c r="FF1003" s="183"/>
      <c r="FG1003" s="183"/>
      <c r="FH1003" s="183"/>
      <c r="FI1003" s="183"/>
      <c r="FJ1003" s="183"/>
      <c r="FK1003" s="183"/>
      <c r="FL1003" s="183"/>
      <c r="FM1003" s="183"/>
      <c r="FN1003" s="183"/>
      <c r="FO1003" s="183"/>
      <c r="FP1003" s="183"/>
      <c r="FQ1003" s="183"/>
      <c r="FR1003" s="183"/>
      <c r="FS1003" s="183"/>
      <c r="FT1003" s="183"/>
      <c r="FU1003" s="183"/>
      <c r="FV1003" s="183"/>
      <c r="FW1003" s="183"/>
      <c r="FX1003" s="183"/>
      <c r="FY1003" s="183"/>
      <c r="FZ1003" s="183"/>
      <c r="GA1003" s="183"/>
      <c r="GB1003" s="183"/>
      <c r="GC1003" s="183"/>
      <c r="GD1003" s="183"/>
      <c r="GE1003" s="183"/>
      <c r="GF1003" s="183"/>
      <c r="GG1003" s="183"/>
      <c r="GH1003" s="183"/>
      <c r="GI1003" s="183"/>
      <c r="GJ1003" s="183"/>
      <c r="GK1003" s="183"/>
      <c r="GL1003" s="183"/>
      <c r="GM1003" s="183"/>
      <c r="GN1003" s="183"/>
      <c r="GO1003" s="183"/>
      <c r="GP1003" s="183"/>
      <c r="GQ1003" s="183"/>
      <c r="GR1003" s="183"/>
      <c r="GS1003" s="183"/>
      <c r="GT1003" s="183"/>
      <c r="GU1003" s="183"/>
      <c r="GV1003" s="183"/>
      <c r="GW1003" s="183"/>
      <c r="GX1003" s="183"/>
      <c r="GY1003" s="183"/>
      <c r="GZ1003" s="183"/>
      <c r="HA1003" s="183"/>
      <c r="HB1003" s="183"/>
      <c r="HC1003" s="183"/>
      <c r="HD1003" s="183"/>
      <c r="HE1003" s="183"/>
      <c r="HF1003" s="183"/>
      <c r="HG1003" s="183"/>
      <c r="HH1003" s="183"/>
      <c r="HI1003" s="183"/>
      <c r="HJ1003" s="183"/>
      <c r="HK1003" s="183"/>
      <c r="HL1003" s="183"/>
      <c r="HM1003" s="183"/>
      <c r="HN1003" s="183"/>
      <c r="HO1003" s="183"/>
      <c r="HP1003" s="183"/>
      <c r="HQ1003" s="183"/>
      <c r="HR1003" s="183"/>
      <c r="HS1003" s="183"/>
      <c r="HT1003" s="183"/>
      <c r="HU1003" s="183"/>
      <c r="HV1003" s="183"/>
      <c r="HW1003" s="183"/>
      <c r="HX1003" s="183"/>
      <c r="HY1003" s="183"/>
      <c r="HZ1003" s="183"/>
      <c r="IA1003" s="183"/>
      <c r="IB1003" s="183"/>
      <c r="IC1003" s="183"/>
      <c r="ID1003" s="183"/>
      <c r="IE1003" s="183"/>
      <c r="IF1003" s="183"/>
      <c r="IG1003" s="183"/>
      <c r="IH1003" s="183"/>
      <c r="II1003" s="183"/>
      <c r="IJ1003" s="183"/>
      <c r="IK1003" s="183"/>
      <c r="IL1003" s="183"/>
      <c r="IM1003" s="183"/>
      <c r="IN1003" s="183"/>
      <c r="IO1003" s="183"/>
      <c r="IP1003" s="183"/>
      <c r="IQ1003" s="183"/>
      <c r="IR1003" s="183"/>
      <c r="IS1003" s="183"/>
      <c r="IT1003" s="183"/>
      <c r="IU1003" s="183"/>
      <c r="IV1003" s="183"/>
      <c r="IW1003" s="183"/>
      <c r="IX1003" s="183"/>
      <c r="IY1003" s="183"/>
      <c r="IZ1003" s="183"/>
      <c r="JA1003" s="183"/>
      <c r="JB1003" s="183"/>
      <c r="JC1003" s="183"/>
      <c r="JD1003" s="183"/>
      <c r="JE1003" s="183"/>
      <c r="JF1003" s="183"/>
      <c r="JG1003" s="183"/>
      <c r="JH1003" s="183"/>
      <c r="JI1003" s="183"/>
      <c r="JJ1003" s="183"/>
      <c r="JK1003" s="183"/>
      <c r="JL1003" s="183"/>
      <c r="JM1003" s="183"/>
      <c r="JN1003" s="183"/>
      <c r="JO1003" s="183"/>
      <c r="JP1003" s="183"/>
      <c r="JQ1003" s="183"/>
      <c r="JR1003" s="183"/>
      <c r="JS1003" s="183"/>
      <c r="JT1003" s="183"/>
      <c r="JU1003" s="183"/>
      <c r="JV1003" s="183"/>
      <c r="JW1003" s="183"/>
      <c r="JX1003" s="183"/>
      <c r="JY1003" s="183"/>
      <c r="JZ1003" s="183"/>
      <c r="KA1003" s="183"/>
      <c r="KB1003" s="183"/>
      <c r="KC1003" s="183"/>
      <c r="KD1003" s="183"/>
      <c r="KE1003" s="183"/>
      <c r="KF1003" s="183"/>
      <c r="KG1003" s="183"/>
      <c r="KH1003" s="183"/>
      <c r="KI1003" s="183"/>
      <c r="KJ1003" s="183"/>
      <c r="KK1003" s="183"/>
      <c r="KL1003" s="183"/>
      <c r="KM1003" s="183"/>
      <c r="KN1003" s="183"/>
      <c r="KO1003" s="183"/>
      <c r="KP1003" s="183"/>
      <c r="KQ1003" s="183"/>
      <c r="KR1003" s="183"/>
      <c r="KS1003" s="183"/>
      <c r="KT1003" s="183"/>
    </row>
    <row r="1004" spans="1:306">
      <c r="A1004" s="663">
        <v>56911</v>
      </c>
      <c r="B1004" s="626" t="s">
        <v>456</v>
      </c>
      <c r="C1004" s="620"/>
      <c r="D1004" s="620"/>
      <c r="E1004" s="620"/>
      <c r="F1004" s="620"/>
      <c r="G1004" s="611">
        <f t="shared" si="42"/>
        <v>0</v>
      </c>
      <c r="H1004" s="183"/>
      <c r="K1004" s="183"/>
      <c r="L1004" s="183"/>
      <c r="M1004" s="183"/>
      <c r="N1004" s="183"/>
      <c r="O1004" s="183"/>
      <c r="P1004" s="183"/>
      <c r="Q1004" s="183"/>
      <c r="R1004" s="183"/>
      <c r="S1004" s="183"/>
      <c r="T1004" s="183"/>
      <c r="U1004" s="183"/>
      <c r="V1004" s="183"/>
      <c r="W1004" s="183"/>
      <c r="X1004" s="183"/>
      <c r="Y1004" s="183"/>
      <c r="Z1004" s="183"/>
      <c r="AA1004" s="183"/>
      <c r="AB1004" s="183"/>
      <c r="AC1004" s="183"/>
      <c r="AD1004" s="183"/>
      <c r="AE1004" s="183"/>
      <c r="AF1004" s="183"/>
      <c r="AG1004" s="183"/>
      <c r="AH1004" s="183"/>
      <c r="AI1004" s="183"/>
      <c r="AJ1004" s="183"/>
      <c r="AK1004" s="183"/>
      <c r="AL1004" s="183"/>
      <c r="AM1004" s="183"/>
      <c r="AN1004" s="183"/>
      <c r="AO1004" s="183"/>
      <c r="AP1004" s="183"/>
      <c r="AQ1004" s="183"/>
      <c r="AR1004" s="183"/>
      <c r="AS1004" s="183"/>
      <c r="AT1004" s="183"/>
      <c r="AU1004" s="183"/>
      <c r="AV1004" s="183"/>
      <c r="AW1004" s="183"/>
      <c r="AX1004" s="183"/>
      <c r="AY1004" s="183"/>
      <c r="AZ1004" s="183"/>
      <c r="BA1004" s="183"/>
      <c r="BB1004" s="183"/>
      <c r="BC1004" s="183"/>
      <c r="BD1004" s="183"/>
      <c r="BE1004" s="183"/>
      <c r="BF1004" s="183"/>
      <c r="BG1004" s="183"/>
      <c r="BH1004" s="183"/>
      <c r="BI1004" s="183"/>
      <c r="BJ1004" s="183"/>
      <c r="BK1004" s="183"/>
      <c r="BL1004" s="183"/>
      <c r="BM1004" s="183"/>
      <c r="BN1004" s="183"/>
      <c r="BO1004" s="183"/>
      <c r="BP1004" s="183"/>
      <c r="BQ1004" s="183"/>
      <c r="BR1004" s="183"/>
      <c r="BS1004" s="183"/>
      <c r="BT1004" s="183"/>
      <c r="BU1004" s="183"/>
      <c r="BV1004" s="183"/>
      <c r="BW1004" s="183"/>
      <c r="BX1004" s="183"/>
      <c r="BY1004" s="183"/>
      <c r="BZ1004" s="183"/>
      <c r="CA1004" s="183"/>
      <c r="CB1004" s="183"/>
      <c r="CC1004" s="183"/>
      <c r="CD1004" s="183"/>
      <c r="CE1004" s="183"/>
      <c r="CF1004" s="183"/>
      <c r="CG1004" s="183"/>
      <c r="CH1004" s="183"/>
      <c r="CI1004" s="183"/>
      <c r="CJ1004" s="183"/>
      <c r="CK1004" s="183"/>
      <c r="CL1004" s="183"/>
      <c r="CM1004" s="183"/>
      <c r="CN1004" s="183"/>
      <c r="CO1004" s="183"/>
      <c r="CP1004" s="183"/>
      <c r="CQ1004" s="183"/>
      <c r="CR1004" s="183"/>
      <c r="CS1004" s="183"/>
      <c r="CT1004" s="183"/>
      <c r="CU1004" s="183"/>
      <c r="CV1004" s="183"/>
      <c r="CW1004" s="183"/>
      <c r="CX1004" s="183"/>
      <c r="CY1004" s="183"/>
      <c r="CZ1004" s="183"/>
      <c r="DA1004" s="183"/>
      <c r="DB1004" s="183"/>
      <c r="DC1004" s="183"/>
      <c r="DD1004" s="183"/>
      <c r="DE1004" s="183"/>
      <c r="DF1004" s="183"/>
      <c r="DG1004" s="183"/>
      <c r="DH1004" s="183"/>
      <c r="DI1004" s="183"/>
      <c r="DJ1004" s="183"/>
      <c r="DK1004" s="183"/>
      <c r="DL1004" s="183"/>
      <c r="DM1004" s="183"/>
      <c r="DN1004" s="183"/>
      <c r="DO1004" s="183"/>
      <c r="DP1004" s="183"/>
      <c r="DQ1004" s="183"/>
      <c r="DR1004" s="183"/>
      <c r="DS1004" s="183"/>
      <c r="DT1004" s="183"/>
      <c r="DU1004" s="183"/>
      <c r="DV1004" s="183"/>
      <c r="DW1004" s="183"/>
      <c r="DX1004" s="183"/>
      <c r="DY1004" s="183"/>
      <c r="DZ1004" s="183"/>
      <c r="EA1004" s="183"/>
      <c r="EB1004" s="183"/>
      <c r="EC1004" s="183"/>
      <c r="ED1004" s="183"/>
      <c r="EE1004" s="183"/>
      <c r="EF1004" s="183"/>
      <c r="EG1004" s="183"/>
      <c r="EH1004" s="183"/>
      <c r="EI1004" s="183"/>
      <c r="EJ1004" s="183"/>
      <c r="EK1004" s="183"/>
      <c r="EL1004" s="183"/>
      <c r="EM1004" s="183"/>
      <c r="EN1004" s="183"/>
      <c r="EO1004" s="183"/>
      <c r="EP1004" s="183"/>
      <c r="EQ1004" s="183"/>
      <c r="ER1004" s="183"/>
      <c r="ES1004" s="183"/>
      <c r="ET1004" s="183"/>
      <c r="EU1004" s="183"/>
      <c r="EV1004" s="183"/>
      <c r="EW1004" s="183"/>
      <c r="EX1004" s="183"/>
      <c r="EY1004" s="183"/>
      <c r="EZ1004" s="183"/>
      <c r="FA1004" s="183"/>
      <c r="FB1004" s="183"/>
      <c r="FC1004" s="183"/>
      <c r="FD1004" s="183"/>
      <c r="FE1004" s="183"/>
      <c r="FF1004" s="183"/>
      <c r="FG1004" s="183"/>
      <c r="FH1004" s="183"/>
      <c r="FI1004" s="183"/>
      <c r="FJ1004" s="183"/>
      <c r="FK1004" s="183"/>
      <c r="FL1004" s="183"/>
      <c r="FM1004" s="183"/>
      <c r="FN1004" s="183"/>
      <c r="FO1004" s="183"/>
      <c r="FP1004" s="183"/>
      <c r="FQ1004" s="183"/>
      <c r="FR1004" s="183"/>
      <c r="FS1004" s="183"/>
      <c r="FT1004" s="183"/>
      <c r="FU1004" s="183"/>
      <c r="FV1004" s="183"/>
      <c r="FW1004" s="183"/>
      <c r="FX1004" s="183"/>
      <c r="FY1004" s="183"/>
      <c r="FZ1004" s="183"/>
      <c r="GA1004" s="183"/>
      <c r="GB1004" s="183"/>
      <c r="GC1004" s="183"/>
      <c r="GD1004" s="183"/>
      <c r="GE1004" s="183"/>
      <c r="GF1004" s="183"/>
      <c r="GG1004" s="183"/>
      <c r="GH1004" s="183"/>
      <c r="GI1004" s="183"/>
      <c r="GJ1004" s="183"/>
      <c r="GK1004" s="183"/>
      <c r="GL1004" s="183"/>
      <c r="GM1004" s="183"/>
      <c r="GN1004" s="183"/>
      <c r="GO1004" s="183"/>
      <c r="GP1004" s="183"/>
      <c r="GQ1004" s="183"/>
      <c r="GR1004" s="183"/>
      <c r="GS1004" s="183"/>
      <c r="GT1004" s="183"/>
      <c r="GU1004" s="183"/>
      <c r="GV1004" s="183"/>
      <c r="GW1004" s="183"/>
      <c r="GX1004" s="183"/>
      <c r="GY1004" s="183"/>
      <c r="GZ1004" s="183"/>
      <c r="HA1004" s="183"/>
      <c r="HB1004" s="183"/>
      <c r="HC1004" s="183"/>
      <c r="HD1004" s="183"/>
      <c r="HE1004" s="183"/>
      <c r="HF1004" s="183"/>
      <c r="HG1004" s="183"/>
      <c r="HH1004" s="183"/>
      <c r="HI1004" s="183"/>
      <c r="HJ1004" s="183"/>
      <c r="HK1004" s="183"/>
      <c r="HL1004" s="183"/>
      <c r="HM1004" s="183"/>
      <c r="HN1004" s="183"/>
      <c r="HO1004" s="183"/>
      <c r="HP1004" s="183"/>
      <c r="HQ1004" s="183"/>
      <c r="HR1004" s="183"/>
      <c r="HS1004" s="183"/>
      <c r="HT1004" s="183"/>
      <c r="HU1004" s="183"/>
      <c r="HV1004" s="183"/>
      <c r="HW1004" s="183"/>
      <c r="HX1004" s="183"/>
      <c r="HY1004" s="183"/>
      <c r="HZ1004" s="183"/>
      <c r="IA1004" s="183"/>
      <c r="IB1004" s="183"/>
      <c r="IC1004" s="183"/>
      <c r="ID1004" s="183"/>
      <c r="IE1004" s="183"/>
      <c r="IF1004" s="183"/>
      <c r="IG1004" s="183"/>
      <c r="IH1004" s="183"/>
      <c r="II1004" s="183"/>
      <c r="IJ1004" s="183"/>
      <c r="IK1004" s="183"/>
      <c r="IL1004" s="183"/>
      <c r="IM1004" s="183"/>
      <c r="IN1004" s="183"/>
      <c r="IO1004" s="183"/>
      <c r="IP1004" s="183"/>
      <c r="IQ1004" s="183"/>
      <c r="IR1004" s="183"/>
      <c r="IS1004" s="183"/>
      <c r="IT1004" s="183"/>
      <c r="IU1004" s="183"/>
      <c r="IV1004" s="183"/>
      <c r="IW1004" s="183"/>
      <c r="IX1004" s="183"/>
      <c r="IY1004" s="183"/>
      <c r="IZ1004" s="183"/>
      <c r="JA1004" s="183"/>
      <c r="JB1004" s="183"/>
      <c r="JC1004" s="183"/>
      <c r="JD1004" s="183"/>
      <c r="JE1004" s="183"/>
      <c r="JF1004" s="183"/>
      <c r="JG1004" s="183"/>
      <c r="JH1004" s="183"/>
      <c r="JI1004" s="183"/>
      <c r="JJ1004" s="183"/>
      <c r="JK1004" s="183"/>
      <c r="JL1004" s="183"/>
      <c r="JM1004" s="183"/>
      <c r="JN1004" s="183"/>
      <c r="JO1004" s="183"/>
      <c r="JP1004" s="183"/>
      <c r="JQ1004" s="183"/>
      <c r="JR1004" s="183"/>
      <c r="JS1004" s="183"/>
      <c r="JT1004" s="183"/>
      <c r="JU1004" s="183"/>
      <c r="JV1004" s="183"/>
      <c r="JW1004" s="183"/>
      <c r="JX1004" s="183"/>
      <c r="JY1004" s="183"/>
      <c r="JZ1004" s="183"/>
      <c r="KA1004" s="183"/>
      <c r="KB1004" s="183"/>
      <c r="KC1004" s="183"/>
      <c r="KD1004" s="183"/>
      <c r="KE1004" s="183"/>
      <c r="KF1004" s="183"/>
      <c r="KG1004" s="183"/>
      <c r="KH1004" s="183"/>
      <c r="KI1004" s="183"/>
      <c r="KJ1004" s="183"/>
      <c r="KK1004" s="183"/>
      <c r="KL1004" s="183"/>
      <c r="KM1004" s="183"/>
      <c r="KN1004" s="183"/>
      <c r="KO1004" s="183"/>
      <c r="KP1004" s="183"/>
      <c r="KQ1004" s="183"/>
      <c r="KR1004" s="183"/>
      <c r="KS1004" s="183"/>
      <c r="KT1004" s="183"/>
    </row>
    <row r="1005" spans="1:306">
      <c r="A1005" s="663">
        <v>56912</v>
      </c>
      <c r="B1005" s="626" t="s">
        <v>457</v>
      </c>
      <c r="C1005" s="620"/>
      <c r="D1005" s="620"/>
      <c r="E1005" s="620"/>
      <c r="F1005" s="620"/>
      <c r="G1005" s="611">
        <f>SUM(C1005:F1005)</f>
        <v>0</v>
      </c>
      <c r="H1005" s="183"/>
      <c r="K1005" s="183"/>
      <c r="L1005" s="183"/>
      <c r="M1005" s="183"/>
      <c r="N1005" s="183"/>
      <c r="O1005" s="183"/>
      <c r="P1005" s="183"/>
      <c r="Q1005" s="183"/>
      <c r="R1005" s="183"/>
      <c r="S1005" s="183"/>
      <c r="T1005" s="183"/>
      <c r="U1005" s="183"/>
      <c r="V1005" s="183"/>
      <c r="W1005" s="183"/>
      <c r="X1005" s="183"/>
      <c r="Y1005" s="183"/>
      <c r="Z1005" s="183"/>
      <c r="AA1005" s="183"/>
      <c r="AB1005" s="183"/>
      <c r="AC1005" s="183"/>
      <c r="AD1005" s="183"/>
      <c r="AE1005" s="183"/>
      <c r="AF1005" s="183"/>
      <c r="AG1005" s="183"/>
      <c r="AH1005" s="183"/>
      <c r="AI1005" s="183"/>
      <c r="AJ1005" s="183"/>
      <c r="AK1005" s="183"/>
      <c r="AL1005" s="183"/>
      <c r="AM1005" s="183"/>
      <c r="AN1005" s="183"/>
      <c r="AO1005" s="183"/>
      <c r="AP1005" s="183"/>
      <c r="AQ1005" s="183"/>
      <c r="AR1005" s="183"/>
      <c r="AS1005" s="183"/>
      <c r="AT1005" s="183"/>
      <c r="AU1005" s="183"/>
      <c r="AV1005" s="183"/>
      <c r="AW1005" s="183"/>
      <c r="AX1005" s="183"/>
      <c r="AY1005" s="183"/>
      <c r="AZ1005" s="183"/>
      <c r="BA1005" s="183"/>
      <c r="BB1005" s="183"/>
      <c r="BC1005" s="183"/>
      <c r="BD1005" s="183"/>
      <c r="BE1005" s="183"/>
      <c r="BF1005" s="183"/>
      <c r="BG1005" s="183"/>
      <c r="BH1005" s="183"/>
      <c r="BI1005" s="183"/>
      <c r="BJ1005" s="183"/>
      <c r="BK1005" s="183"/>
      <c r="BL1005" s="183"/>
      <c r="BM1005" s="183"/>
      <c r="BN1005" s="183"/>
      <c r="BO1005" s="183"/>
      <c r="BP1005" s="183"/>
      <c r="BQ1005" s="183"/>
      <c r="BR1005" s="183"/>
      <c r="BS1005" s="183"/>
      <c r="BT1005" s="183"/>
      <c r="BU1005" s="183"/>
      <c r="BV1005" s="183"/>
      <c r="BW1005" s="183"/>
      <c r="BX1005" s="183"/>
      <c r="BY1005" s="183"/>
      <c r="BZ1005" s="183"/>
      <c r="CA1005" s="183"/>
      <c r="CB1005" s="183"/>
      <c r="CC1005" s="183"/>
      <c r="CD1005" s="183"/>
      <c r="CE1005" s="183"/>
      <c r="CF1005" s="183"/>
      <c r="CG1005" s="183"/>
      <c r="CH1005" s="183"/>
      <c r="CI1005" s="183"/>
      <c r="CJ1005" s="183"/>
      <c r="CK1005" s="183"/>
      <c r="CL1005" s="183"/>
      <c r="CM1005" s="183"/>
      <c r="CN1005" s="183"/>
      <c r="CO1005" s="183"/>
      <c r="CP1005" s="183"/>
      <c r="CQ1005" s="183"/>
      <c r="CR1005" s="183"/>
      <c r="CS1005" s="183"/>
      <c r="CT1005" s="183"/>
      <c r="CU1005" s="183"/>
      <c r="CV1005" s="183"/>
      <c r="CW1005" s="183"/>
      <c r="CX1005" s="183"/>
      <c r="CY1005" s="183"/>
      <c r="CZ1005" s="183"/>
      <c r="DA1005" s="183"/>
      <c r="DB1005" s="183"/>
      <c r="DC1005" s="183"/>
      <c r="DD1005" s="183"/>
      <c r="DE1005" s="183"/>
      <c r="DF1005" s="183"/>
      <c r="DG1005" s="183"/>
      <c r="DH1005" s="183"/>
      <c r="DI1005" s="183"/>
      <c r="DJ1005" s="183"/>
      <c r="DK1005" s="183"/>
      <c r="DL1005" s="183"/>
      <c r="DM1005" s="183"/>
      <c r="DN1005" s="183"/>
      <c r="DO1005" s="183"/>
      <c r="DP1005" s="183"/>
      <c r="DQ1005" s="183"/>
      <c r="DR1005" s="183"/>
      <c r="DS1005" s="183"/>
      <c r="DT1005" s="183"/>
      <c r="DU1005" s="183"/>
      <c r="DV1005" s="183"/>
      <c r="DW1005" s="183"/>
      <c r="DX1005" s="183"/>
      <c r="DY1005" s="183"/>
      <c r="DZ1005" s="183"/>
      <c r="EA1005" s="183"/>
      <c r="EB1005" s="183"/>
      <c r="EC1005" s="183"/>
      <c r="ED1005" s="183"/>
      <c r="EE1005" s="183"/>
      <c r="EF1005" s="183"/>
      <c r="EG1005" s="183"/>
      <c r="EH1005" s="183"/>
      <c r="EI1005" s="183"/>
      <c r="EJ1005" s="183"/>
      <c r="EK1005" s="183"/>
      <c r="EL1005" s="183"/>
      <c r="EM1005" s="183"/>
      <c r="EN1005" s="183"/>
      <c r="EO1005" s="183"/>
      <c r="EP1005" s="183"/>
      <c r="EQ1005" s="183"/>
      <c r="ER1005" s="183"/>
      <c r="ES1005" s="183"/>
      <c r="ET1005" s="183"/>
      <c r="EU1005" s="183"/>
      <c r="EV1005" s="183"/>
      <c r="EW1005" s="183"/>
      <c r="EX1005" s="183"/>
      <c r="EY1005" s="183"/>
      <c r="EZ1005" s="183"/>
      <c r="FA1005" s="183"/>
      <c r="FB1005" s="183"/>
      <c r="FC1005" s="183"/>
      <c r="FD1005" s="183"/>
      <c r="FE1005" s="183"/>
      <c r="FF1005" s="183"/>
      <c r="FG1005" s="183"/>
      <c r="FH1005" s="183"/>
      <c r="FI1005" s="183"/>
      <c r="FJ1005" s="183"/>
      <c r="FK1005" s="183"/>
      <c r="FL1005" s="183"/>
      <c r="FM1005" s="183"/>
      <c r="FN1005" s="183"/>
      <c r="FO1005" s="183"/>
      <c r="FP1005" s="183"/>
      <c r="FQ1005" s="183"/>
      <c r="FR1005" s="183"/>
      <c r="FS1005" s="183"/>
      <c r="FT1005" s="183"/>
      <c r="FU1005" s="183"/>
      <c r="FV1005" s="183"/>
      <c r="FW1005" s="183"/>
      <c r="FX1005" s="183"/>
      <c r="FY1005" s="183"/>
      <c r="FZ1005" s="183"/>
      <c r="GA1005" s="183"/>
      <c r="GB1005" s="183"/>
      <c r="GC1005" s="183"/>
      <c r="GD1005" s="183"/>
      <c r="GE1005" s="183"/>
      <c r="GF1005" s="183"/>
      <c r="GG1005" s="183"/>
      <c r="GH1005" s="183"/>
      <c r="GI1005" s="183"/>
      <c r="GJ1005" s="183"/>
      <c r="GK1005" s="183"/>
      <c r="GL1005" s="183"/>
      <c r="GM1005" s="183"/>
      <c r="GN1005" s="183"/>
      <c r="GO1005" s="183"/>
      <c r="GP1005" s="183"/>
      <c r="GQ1005" s="183"/>
      <c r="GR1005" s="183"/>
      <c r="GS1005" s="183"/>
      <c r="GT1005" s="183"/>
      <c r="GU1005" s="183"/>
      <c r="GV1005" s="183"/>
      <c r="GW1005" s="183"/>
      <c r="GX1005" s="183"/>
      <c r="GY1005" s="183"/>
      <c r="GZ1005" s="183"/>
      <c r="HA1005" s="183"/>
      <c r="HB1005" s="183"/>
      <c r="HC1005" s="183"/>
      <c r="HD1005" s="183"/>
      <c r="HE1005" s="183"/>
      <c r="HF1005" s="183"/>
      <c r="HG1005" s="183"/>
      <c r="HH1005" s="183"/>
      <c r="HI1005" s="183"/>
      <c r="HJ1005" s="183"/>
      <c r="HK1005" s="183"/>
      <c r="HL1005" s="183"/>
      <c r="HM1005" s="183"/>
      <c r="HN1005" s="183"/>
      <c r="HO1005" s="183"/>
      <c r="HP1005" s="183"/>
      <c r="HQ1005" s="183"/>
      <c r="HR1005" s="183"/>
      <c r="HS1005" s="183"/>
      <c r="HT1005" s="183"/>
      <c r="HU1005" s="183"/>
      <c r="HV1005" s="183"/>
      <c r="HW1005" s="183"/>
      <c r="HX1005" s="183"/>
      <c r="HY1005" s="183"/>
      <c r="HZ1005" s="183"/>
      <c r="IA1005" s="183"/>
      <c r="IB1005" s="183"/>
      <c r="IC1005" s="183"/>
      <c r="ID1005" s="183"/>
      <c r="IE1005" s="183"/>
      <c r="IF1005" s="183"/>
      <c r="IG1005" s="183"/>
      <c r="IH1005" s="183"/>
      <c r="II1005" s="183"/>
      <c r="IJ1005" s="183"/>
      <c r="IK1005" s="183"/>
      <c r="IL1005" s="183"/>
      <c r="IM1005" s="183"/>
      <c r="IN1005" s="183"/>
      <c r="IO1005" s="183"/>
      <c r="IP1005" s="183"/>
      <c r="IQ1005" s="183"/>
      <c r="IR1005" s="183"/>
      <c r="IS1005" s="183"/>
      <c r="IT1005" s="183"/>
      <c r="IU1005" s="183"/>
      <c r="IV1005" s="183"/>
      <c r="IW1005" s="183"/>
      <c r="IX1005" s="183"/>
      <c r="IY1005" s="183"/>
      <c r="IZ1005" s="183"/>
      <c r="JA1005" s="183"/>
      <c r="JB1005" s="183"/>
      <c r="JC1005" s="183"/>
      <c r="JD1005" s="183"/>
      <c r="JE1005" s="183"/>
      <c r="JF1005" s="183"/>
      <c r="JG1005" s="183"/>
      <c r="JH1005" s="183"/>
      <c r="JI1005" s="183"/>
      <c r="JJ1005" s="183"/>
      <c r="JK1005" s="183"/>
      <c r="JL1005" s="183"/>
      <c r="JM1005" s="183"/>
      <c r="JN1005" s="183"/>
      <c r="JO1005" s="183"/>
      <c r="JP1005" s="183"/>
      <c r="JQ1005" s="183"/>
      <c r="JR1005" s="183"/>
      <c r="JS1005" s="183"/>
      <c r="JT1005" s="183"/>
      <c r="JU1005" s="183"/>
      <c r="JV1005" s="183"/>
      <c r="JW1005" s="183"/>
      <c r="JX1005" s="183"/>
      <c r="JY1005" s="183"/>
      <c r="JZ1005" s="183"/>
      <c r="KA1005" s="183"/>
      <c r="KB1005" s="183"/>
      <c r="KC1005" s="183"/>
      <c r="KD1005" s="183"/>
      <c r="KE1005" s="183"/>
      <c r="KF1005" s="183"/>
      <c r="KG1005" s="183"/>
      <c r="KH1005" s="183"/>
      <c r="KI1005" s="183"/>
      <c r="KJ1005" s="183"/>
      <c r="KK1005" s="183"/>
      <c r="KL1005" s="183"/>
      <c r="KM1005" s="183"/>
      <c r="KN1005" s="183"/>
      <c r="KO1005" s="183"/>
      <c r="KP1005" s="183"/>
      <c r="KQ1005" s="183"/>
      <c r="KR1005" s="183"/>
      <c r="KS1005" s="183"/>
      <c r="KT1005" s="183"/>
    </row>
    <row r="1006" spans="1:306">
      <c r="A1006" s="663">
        <v>56913</v>
      </c>
      <c r="B1006" s="626" t="s">
        <v>458</v>
      </c>
      <c r="C1006" s="620"/>
      <c r="D1006" s="620"/>
      <c r="E1006" s="620"/>
      <c r="F1006" s="620"/>
      <c r="G1006" s="611">
        <f t="shared" si="42"/>
        <v>0</v>
      </c>
      <c r="H1006" s="183"/>
      <c r="K1006" s="183"/>
      <c r="L1006" s="183"/>
      <c r="M1006" s="183"/>
      <c r="N1006" s="183"/>
      <c r="O1006" s="183"/>
      <c r="P1006" s="183"/>
      <c r="Q1006" s="183"/>
      <c r="R1006" s="183"/>
      <c r="S1006" s="183"/>
      <c r="T1006" s="183"/>
      <c r="U1006" s="183"/>
      <c r="V1006" s="183"/>
      <c r="W1006" s="183"/>
      <c r="X1006" s="183"/>
      <c r="Y1006" s="183"/>
      <c r="Z1006" s="183"/>
      <c r="AA1006" s="183"/>
      <c r="AB1006" s="183"/>
      <c r="AC1006" s="183"/>
      <c r="AD1006" s="183"/>
      <c r="AE1006" s="183"/>
      <c r="AF1006" s="183"/>
      <c r="AG1006" s="183"/>
      <c r="AH1006" s="183"/>
      <c r="AI1006" s="183"/>
      <c r="AJ1006" s="183"/>
      <c r="AK1006" s="183"/>
      <c r="AL1006" s="183"/>
      <c r="AM1006" s="183"/>
      <c r="AN1006" s="183"/>
      <c r="AO1006" s="183"/>
      <c r="AP1006" s="183"/>
      <c r="AQ1006" s="183"/>
      <c r="AR1006" s="183"/>
      <c r="AS1006" s="183"/>
      <c r="AT1006" s="183"/>
      <c r="AU1006" s="183"/>
      <c r="AV1006" s="183"/>
      <c r="AW1006" s="183"/>
      <c r="AX1006" s="183"/>
      <c r="AY1006" s="183"/>
      <c r="AZ1006" s="183"/>
      <c r="BA1006" s="183"/>
      <c r="BB1006" s="183"/>
      <c r="BC1006" s="183"/>
      <c r="BD1006" s="183"/>
      <c r="BE1006" s="183"/>
      <c r="BF1006" s="183"/>
      <c r="BG1006" s="183"/>
      <c r="BH1006" s="183"/>
      <c r="BI1006" s="183"/>
      <c r="BJ1006" s="183"/>
      <c r="BK1006" s="183"/>
      <c r="BL1006" s="183"/>
      <c r="BM1006" s="183"/>
      <c r="BN1006" s="183"/>
      <c r="BO1006" s="183"/>
      <c r="BP1006" s="183"/>
      <c r="BQ1006" s="183"/>
      <c r="BR1006" s="183"/>
      <c r="BS1006" s="183"/>
      <c r="BT1006" s="183"/>
      <c r="BU1006" s="183"/>
      <c r="BV1006" s="183"/>
      <c r="BW1006" s="183"/>
      <c r="BX1006" s="183"/>
      <c r="BY1006" s="183"/>
      <c r="BZ1006" s="183"/>
      <c r="CA1006" s="183"/>
      <c r="CB1006" s="183"/>
      <c r="CC1006" s="183"/>
      <c r="CD1006" s="183"/>
      <c r="CE1006" s="183"/>
      <c r="CF1006" s="183"/>
      <c r="CG1006" s="183"/>
      <c r="CH1006" s="183"/>
      <c r="CI1006" s="183"/>
      <c r="CJ1006" s="183"/>
      <c r="CK1006" s="183"/>
      <c r="CL1006" s="183"/>
      <c r="CM1006" s="183"/>
      <c r="CN1006" s="183"/>
      <c r="CO1006" s="183"/>
      <c r="CP1006" s="183"/>
      <c r="CQ1006" s="183"/>
      <c r="CR1006" s="183"/>
      <c r="CS1006" s="183"/>
      <c r="CT1006" s="183"/>
      <c r="CU1006" s="183"/>
      <c r="CV1006" s="183"/>
      <c r="CW1006" s="183"/>
      <c r="CX1006" s="183"/>
      <c r="CY1006" s="183"/>
      <c r="CZ1006" s="183"/>
      <c r="DA1006" s="183"/>
      <c r="DB1006" s="183"/>
      <c r="DC1006" s="183"/>
      <c r="DD1006" s="183"/>
      <c r="DE1006" s="183"/>
      <c r="DF1006" s="183"/>
      <c r="DG1006" s="183"/>
      <c r="DH1006" s="183"/>
      <c r="DI1006" s="183"/>
      <c r="DJ1006" s="183"/>
      <c r="DK1006" s="183"/>
      <c r="DL1006" s="183"/>
      <c r="DM1006" s="183"/>
      <c r="DN1006" s="183"/>
      <c r="DO1006" s="183"/>
      <c r="DP1006" s="183"/>
      <c r="DQ1006" s="183"/>
      <c r="DR1006" s="183"/>
      <c r="DS1006" s="183"/>
      <c r="DT1006" s="183"/>
      <c r="DU1006" s="183"/>
      <c r="DV1006" s="183"/>
      <c r="DW1006" s="183"/>
      <c r="DX1006" s="183"/>
      <c r="DY1006" s="183"/>
      <c r="DZ1006" s="183"/>
      <c r="EA1006" s="183"/>
      <c r="EB1006" s="183"/>
      <c r="EC1006" s="183"/>
      <c r="ED1006" s="183"/>
      <c r="EE1006" s="183"/>
      <c r="EF1006" s="183"/>
      <c r="EG1006" s="183"/>
      <c r="EH1006" s="183"/>
      <c r="EI1006" s="183"/>
      <c r="EJ1006" s="183"/>
      <c r="EK1006" s="183"/>
      <c r="EL1006" s="183"/>
      <c r="EM1006" s="183"/>
      <c r="EN1006" s="183"/>
      <c r="EO1006" s="183"/>
      <c r="EP1006" s="183"/>
      <c r="EQ1006" s="183"/>
      <c r="ER1006" s="183"/>
      <c r="ES1006" s="183"/>
      <c r="ET1006" s="183"/>
      <c r="EU1006" s="183"/>
      <c r="EV1006" s="183"/>
      <c r="EW1006" s="183"/>
      <c r="EX1006" s="183"/>
      <c r="EY1006" s="183"/>
      <c r="EZ1006" s="183"/>
      <c r="FA1006" s="183"/>
      <c r="FB1006" s="183"/>
      <c r="FC1006" s="183"/>
      <c r="FD1006" s="183"/>
      <c r="FE1006" s="183"/>
      <c r="FF1006" s="183"/>
      <c r="FG1006" s="183"/>
      <c r="FH1006" s="183"/>
      <c r="FI1006" s="183"/>
      <c r="FJ1006" s="183"/>
      <c r="FK1006" s="183"/>
      <c r="FL1006" s="183"/>
      <c r="FM1006" s="183"/>
      <c r="FN1006" s="183"/>
      <c r="FO1006" s="183"/>
      <c r="FP1006" s="183"/>
      <c r="FQ1006" s="183"/>
      <c r="FR1006" s="183"/>
      <c r="FS1006" s="183"/>
      <c r="FT1006" s="183"/>
      <c r="FU1006" s="183"/>
      <c r="FV1006" s="183"/>
      <c r="FW1006" s="183"/>
      <c r="FX1006" s="183"/>
      <c r="FY1006" s="183"/>
      <c r="FZ1006" s="183"/>
      <c r="GA1006" s="183"/>
      <c r="GB1006" s="183"/>
      <c r="GC1006" s="183"/>
      <c r="GD1006" s="183"/>
      <c r="GE1006" s="183"/>
      <c r="GF1006" s="183"/>
      <c r="GG1006" s="183"/>
      <c r="GH1006" s="183"/>
      <c r="GI1006" s="183"/>
      <c r="GJ1006" s="183"/>
      <c r="GK1006" s="183"/>
      <c r="GL1006" s="183"/>
      <c r="GM1006" s="183"/>
      <c r="GN1006" s="183"/>
      <c r="GO1006" s="183"/>
      <c r="GP1006" s="183"/>
      <c r="GQ1006" s="183"/>
      <c r="GR1006" s="183"/>
      <c r="GS1006" s="183"/>
      <c r="GT1006" s="183"/>
      <c r="GU1006" s="183"/>
      <c r="GV1006" s="183"/>
      <c r="GW1006" s="183"/>
      <c r="GX1006" s="183"/>
      <c r="GY1006" s="183"/>
      <c r="GZ1006" s="183"/>
      <c r="HA1006" s="183"/>
      <c r="HB1006" s="183"/>
      <c r="HC1006" s="183"/>
      <c r="HD1006" s="183"/>
      <c r="HE1006" s="183"/>
      <c r="HF1006" s="183"/>
      <c r="HG1006" s="183"/>
      <c r="HH1006" s="183"/>
      <c r="HI1006" s="183"/>
      <c r="HJ1006" s="183"/>
      <c r="HK1006" s="183"/>
      <c r="HL1006" s="183"/>
      <c r="HM1006" s="183"/>
      <c r="HN1006" s="183"/>
      <c r="HO1006" s="183"/>
      <c r="HP1006" s="183"/>
      <c r="HQ1006" s="183"/>
      <c r="HR1006" s="183"/>
      <c r="HS1006" s="183"/>
      <c r="HT1006" s="183"/>
      <c r="HU1006" s="183"/>
      <c r="HV1006" s="183"/>
      <c r="HW1006" s="183"/>
      <c r="HX1006" s="183"/>
      <c r="HY1006" s="183"/>
      <c r="HZ1006" s="183"/>
      <c r="IA1006" s="183"/>
      <c r="IB1006" s="183"/>
      <c r="IC1006" s="183"/>
      <c r="ID1006" s="183"/>
      <c r="IE1006" s="183"/>
      <c r="IF1006" s="183"/>
      <c r="IG1006" s="183"/>
      <c r="IH1006" s="183"/>
      <c r="II1006" s="183"/>
      <c r="IJ1006" s="183"/>
      <c r="IK1006" s="183"/>
      <c r="IL1006" s="183"/>
      <c r="IM1006" s="183"/>
      <c r="IN1006" s="183"/>
      <c r="IO1006" s="183"/>
      <c r="IP1006" s="183"/>
      <c r="IQ1006" s="183"/>
      <c r="IR1006" s="183"/>
      <c r="IS1006" s="183"/>
      <c r="IT1006" s="183"/>
      <c r="IU1006" s="183"/>
      <c r="IV1006" s="183"/>
      <c r="IW1006" s="183"/>
      <c r="IX1006" s="183"/>
      <c r="IY1006" s="183"/>
      <c r="IZ1006" s="183"/>
      <c r="JA1006" s="183"/>
      <c r="JB1006" s="183"/>
      <c r="JC1006" s="183"/>
      <c r="JD1006" s="183"/>
      <c r="JE1006" s="183"/>
      <c r="JF1006" s="183"/>
      <c r="JG1006" s="183"/>
      <c r="JH1006" s="183"/>
      <c r="JI1006" s="183"/>
      <c r="JJ1006" s="183"/>
      <c r="JK1006" s="183"/>
      <c r="JL1006" s="183"/>
      <c r="JM1006" s="183"/>
      <c r="JN1006" s="183"/>
      <c r="JO1006" s="183"/>
      <c r="JP1006" s="183"/>
      <c r="JQ1006" s="183"/>
      <c r="JR1006" s="183"/>
      <c r="JS1006" s="183"/>
      <c r="JT1006" s="183"/>
      <c r="JU1006" s="183"/>
      <c r="JV1006" s="183"/>
      <c r="JW1006" s="183"/>
      <c r="JX1006" s="183"/>
      <c r="JY1006" s="183"/>
      <c r="JZ1006" s="183"/>
      <c r="KA1006" s="183"/>
      <c r="KB1006" s="183"/>
      <c r="KC1006" s="183"/>
      <c r="KD1006" s="183"/>
      <c r="KE1006" s="183"/>
      <c r="KF1006" s="183"/>
      <c r="KG1006" s="183"/>
      <c r="KH1006" s="183"/>
      <c r="KI1006" s="183"/>
      <c r="KJ1006" s="183"/>
      <c r="KK1006" s="183"/>
      <c r="KL1006" s="183"/>
      <c r="KM1006" s="183"/>
      <c r="KN1006" s="183"/>
      <c r="KO1006" s="183"/>
      <c r="KP1006" s="183"/>
      <c r="KQ1006" s="183"/>
      <c r="KR1006" s="183"/>
      <c r="KS1006" s="183"/>
      <c r="KT1006" s="183"/>
    </row>
    <row r="1007" spans="1:306">
      <c r="A1007" s="663">
        <v>56914</v>
      </c>
      <c r="B1007" s="626" t="s">
        <v>459</v>
      </c>
      <c r="C1007" s="655"/>
      <c r="D1007" s="655"/>
      <c r="E1007" s="655"/>
      <c r="F1007" s="655"/>
      <c r="G1007" s="611">
        <f t="shared" si="42"/>
        <v>0</v>
      </c>
      <c r="H1007" s="183"/>
      <c r="K1007" s="183"/>
      <c r="L1007" s="183"/>
      <c r="M1007" s="183"/>
      <c r="N1007" s="183"/>
      <c r="O1007" s="183"/>
      <c r="P1007" s="183"/>
      <c r="Q1007" s="183"/>
      <c r="R1007" s="183"/>
      <c r="S1007" s="183"/>
      <c r="T1007" s="183"/>
      <c r="U1007" s="183"/>
      <c r="V1007" s="183"/>
      <c r="W1007" s="183"/>
      <c r="X1007" s="183"/>
      <c r="Y1007" s="183"/>
      <c r="Z1007" s="183"/>
      <c r="AA1007" s="183"/>
      <c r="AB1007" s="183"/>
      <c r="AC1007" s="183"/>
      <c r="AD1007" s="183"/>
      <c r="AE1007" s="183"/>
      <c r="AF1007" s="183"/>
      <c r="AG1007" s="183"/>
      <c r="AH1007" s="183"/>
      <c r="AI1007" s="183"/>
      <c r="AJ1007" s="183"/>
      <c r="AK1007" s="183"/>
      <c r="AL1007" s="183"/>
      <c r="AM1007" s="183"/>
      <c r="AN1007" s="183"/>
      <c r="AO1007" s="183"/>
      <c r="AP1007" s="183"/>
      <c r="AQ1007" s="183"/>
      <c r="AR1007" s="183"/>
      <c r="AS1007" s="183"/>
      <c r="AT1007" s="183"/>
      <c r="AU1007" s="183"/>
      <c r="AV1007" s="183"/>
      <c r="AW1007" s="183"/>
      <c r="AX1007" s="183"/>
      <c r="AY1007" s="183"/>
      <c r="AZ1007" s="183"/>
      <c r="BA1007" s="183"/>
      <c r="BB1007" s="183"/>
      <c r="BC1007" s="183"/>
      <c r="BD1007" s="183"/>
      <c r="BE1007" s="183"/>
      <c r="BF1007" s="183"/>
      <c r="BG1007" s="183"/>
      <c r="BH1007" s="183"/>
      <c r="BI1007" s="183"/>
      <c r="BJ1007" s="183"/>
      <c r="BK1007" s="183"/>
      <c r="BL1007" s="183"/>
      <c r="BM1007" s="183"/>
      <c r="BN1007" s="183"/>
      <c r="BO1007" s="183"/>
      <c r="BP1007" s="183"/>
      <c r="BQ1007" s="183"/>
      <c r="BR1007" s="183"/>
      <c r="BS1007" s="183"/>
      <c r="BT1007" s="183"/>
      <c r="BU1007" s="183"/>
      <c r="BV1007" s="183"/>
      <c r="BW1007" s="183"/>
      <c r="BX1007" s="183"/>
      <c r="BY1007" s="183"/>
      <c r="BZ1007" s="183"/>
      <c r="CA1007" s="183"/>
      <c r="CB1007" s="183"/>
      <c r="CC1007" s="183"/>
      <c r="CD1007" s="183"/>
      <c r="CE1007" s="183"/>
      <c r="CF1007" s="183"/>
      <c r="CG1007" s="183"/>
      <c r="CH1007" s="183"/>
      <c r="CI1007" s="183"/>
      <c r="CJ1007" s="183"/>
      <c r="CK1007" s="183"/>
      <c r="CL1007" s="183"/>
      <c r="CM1007" s="183"/>
      <c r="CN1007" s="183"/>
      <c r="CO1007" s="183"/>
      <c r="CP1007" s="183"/>
      <c r="CQ1007" s="183"/>
      <c r="CR1007" s="183"/>
      <c r="CS1007" s="183"/>
      <c r="CT1007" s="183"/>
      <c r="CU1007" s="183"/>
      <c r="CV1007" s="183"/>
      <c r="CW1007" s="183"/>
      <c r="CX1007" s="183"/>
      <c r="CY1007" s="183"/>
      <c r="CZ1007" s="183"/>
      <c r="DA1007" s="183"/>
      <c r="DB1007" s="183"/>
      <c r="DC1007" s="183"/>
      <c r="DD1007" s="183"/>
      <c r="DE1007" s="183"/>
      <c r="DF1007" s="183"/>
      <c r="DG1007" s="183"/>
      <c r="DH1007" s="183"/>
      <c r="DI1007" s="183"/>
      <c r="DJ1007" s="183"/>
      <c r="DK1007" s="183"/>
      <c r="DL1007" s="183"/>
      <c r="DM1007" s="183"/>
      <c r="DN1007" s="183"/>
      <c r="DO1007" s="183"/>
      <c r="DP1007" s="183"/>
      <c r="DQ1007" s="183"/>
      <c r="DR1007" s="183"/>
      <c r="DS1007" s="183"/>
      <c r="DT1007" s="183"/>
      <c r="DU1007" s="183"/>
      <c r="DV1007" s="183"/>
      <c r="DW1007" s="183"/>
      <c r="DX1007" s="183"/>
      <c r="DY1007" s="183"/>
      <c r="DZ1007" s="183"/>
      <c r="EA1007" s="183"/>
      <c r="EB1007" s="183"/>
      <c r="EC1007" s="183"/>
      <c r="ED1007" s="183"/>
      <c r="EE1007" s="183"/>
      <c r="EF1007" s="183"/>
      <c r="EG1007" s="183"/>
      <c r="EH1007" s="183"/>
      <c r="EI1007" s="183"/>
      <c r="EJ1007" s="183"/>
      <c r="EK1007" s="183"/>
      <c r="EL1007" s="183"/>
      <c r="EM1007" s="183"/>
      <c r="EN1007" s="183"/>
      <c r="EO1007" s="183"/>
      <c r="EP1007" s="183"/>
      <c r="EQ1007" s="183"/>
      <c r="ER1007" s="183"/>
      <c r="ES1007" s="183"/>
      <c r="ET1007" s="183"/>
      <c r="EU1007" s="183"/>
      <c r="EV1007" s="183"/>
      <c r="EW1007" s="183"/>
      <c r="EX1007" s="183"/>
      <c r="EY1007" s="183"/>
      <c r="EZ1007" s="183"/>
      <c r="FA1007" s="183"/>
      <c r="FB1007" s="183"/>
      <c r="FC1007" s="183"/>
      <c r="FD1007" s="183"/>
      <c r="FE1007" s="183"/>
      <c r="FF1007" s="183"/>
      <c r="FG1007" s="183"/>
      <c r="FH1007" s="183"/>
      <c r="FI1007" s="183"/>
      <c r="FJ1007" s="183"/>
      <c r="FK1007" s="183"/>
      <c r="FL1007" s="183"/>
      <c r="FM1007" s="183"/>
      <c r="FN1007" s="183"/>
      <c r="FO1007" s="183"/>
      <c r="FP1007" s="183"/>
      <c r="FQ1007" s="183"/>
      <c r="FR1007" s="183"/>
      <c r="FS1007" s="183"/>
      <c r="FT1007" s="183"/>
      <c r="FU1007" s="183"/>
      <c r="FV1007" s="183"/>
      <c r="FW1007" s="183"/>
      <c r="FX1007" s="183"/>
      <c r="FY1007" s="183"/>
      <c r="FZ1007" s="183"/>
      <c r="GA1007" s="183"/>
      <c r="GB1007" s="183"/>
      <c r="GC1007" s="183"/>
      <c r="GD1007" s="183"/>
      <c r="GE1007" s="183"/>
      <c r="GF1007" s="183"/>
      <c r="GG1007" s="183"/>
      <c r="GH1007" s="183"/>
      <c r="GI1007" s="183"/>
      <c r="GJ1007" s="183"/>
      <c r="GK1007" s="183"/>
      <c r="GL1007" s="183"/>
      <c r="GM1007" s="183"/>
      <c r="GN1007" s="183"/>
      <c r="GO1007" s="183"/>
      <c r="GP1007" s="183"/>
      <c r="GQ1007" s="183"/>
      <c r="GR1007" s="183"/>
      <c r="GS1007" s="183"/>
      <c r="GT1007" s="183"/>
      <c r="GU1007" s="183"/>
      <c r="GV1007" s="183"/>
      <c r="GW1007" s="183"/>
      <c r="GX1007" s="183"/>
      <c r="GY1007" s="183"/>
      <c r="GZ1007" s="183"/>
      <c r="HA1007" s="183"/>
      <c r="HB1007" s="183"/>
      <c r="HC1007" s="183"/>
      <c r="HD1007" s="183"/>
      <c r="HE1007" s="183"/>
      <c r="HF1007" s="183"/>
      <c r="HG1007" s="183"/>
      <c r="HH1007" s="183"/>
      <c r="HI1007" s="183"/>
      <c r="HJ1007" s="183"/>
      <c r="HK1007" s="183"/>
      <c r="HL1007" s="183"/>
      <c r="HM1007" s="183"/>
      <c r="HN1007" s="183"/>
      <c r="HO1007" s="183"/>
      <c r="HP1007" s="183"/>
      <c r="HQ1007" s="183"/>
      <c r="HR1007" s="183"/>
      <c r="HS1007" s="183"/>
      <c r="HT1007" s="183"/>
      <c r="HU1007" s="183"/>
      <c r="HV1007" s="183"/>
      <c r="HW1007" s="183"/>
      <c r="HX1007" s="183"/>
      <c r="HY1007" s="183"/>
      <c r="HZ1007" s="183"/>
      <c r="IA1007" s="183"/>
      <c r="IB1007" s="183"/>
      <c r="IC1007" s="183"/>
      <c r="ID1007" s="183"/>
      <c r="IE1007" s="183"/>
      <c r="IF1007" s="183"/>
      <c r="IG1007" s="183"/>
      <c r="IH1007" s="183"/>
      <c r="II1007" s="183"/>
      <c r="IJ1007" s="183"/>
      <c r="IK1007" s="183"/>
      <c r="IL1007" s="183"/>
      <c r="IM1007" s="183"/>
      <c r="IN1007" s="183"/>
      <c r="IO1007" s="183"/>
      <c r="IP1007" s="183"/>
      <c r="IQ1007" s="183"/>
      <c r="IR1007" s="183"/>
      <c r="IS1007" s="183"/>
      <c r="IT1007" s="183"/>
      <c r="IU1007" s="183"/>
      <c r="IV1007" s="183"/>
      <c r="IW1007" s="183"/>
      <c r="IX1007" s="183"/>
      <c r="IY1007" s="183"/>
      <c r="IZ1007" s="183"/>
      <c r="JA1007" s="183"/>
      <c r="JB1007" s="183"/>
      <c r="JC1007" s="183"/>
      <c r="JD1007" s="183"/>
      <c r="JE1007" s="183"/>
      <c r="JF1007" s="183"/>
      <c r="JG1007" s="183"/>
      <c r="JH1007" s="183"/>
      <c r="JI1007" s="183"/>
      <c r="JJ1007" s="183"/>
      <c r="JK1007" s="183"/>
      <c r="JL1007" s="183"/>
      <c r="JM1007" s="183"/>
      <c r="JN1007" s="183"/>
      <c r="JO1007" s="183"/>
      <c r="JP1007" s="183"/>
      <c r="JQ1007" s="183"/>
      <c r="JR1007" s="183"/>
      <c r="JS1007" s="183"/>
      <c r="JT1007" s="183"/>
      <c r="JU1007" s="183"/>
      <c r="JV1007" s="183"/>
      <c r="JW1007" s="183"/>
      <c r="JX1007" s="183"/>
      <c r="JY1007" s="183"/>
      <c r="JZ1007" s="183"/>
      <c r="KA1007" s="183"/>
      <c r="KB1007" s="183"/>
      <c r="KC1007" s="183"/>
      <c r="KD1007" s="183"/>
      <c r="KE1007" s="183"/>
      <c r="KF1007" s="183"/>
      <c r="KG1007" s="183"/>
      <c r="KH1007" s="183"/>
      <c r="KI1007" s="183"/>
      <c r="KJ1007" s="183"/>
      <c r="KK1007" s="183"/>
      <c r="KL1007" s="183"/>
      <c r="KM1007" s="183"/>
      <c r="KN1007" s="183"/>
      <c r="KO1007" s="183"/>
      <c r="KP1007" s="183"/>
      <c r="KQ1007" s="183"/>
      <c r="KR1007" s="183"/>
      <c r="KS1007" s="183"/>
      <c r="KT1007" s="183"/>
    </row>
    <row r="1008" spans="1:306">
      <c r="A1008" s="663">
        <v>5692</v>
      </c>
      <c r="B1008" s="626" t="s">
        <v>460</v>
      </c>
      <c r="C1008" s="611">
        <f>SUM(C1009:C1012)</f>
        <v>0</v>
      </c>
      <c r="D1008" s="611">
        <f>SUM(D1009:D1012)</f>
        <v>0</v>
      </c>
      <c r="E1008" s="611">
        <f>SUM(E1009:E1012)</f>
        <v>0</v>
      </c>
      <c r="F1008" s="611">
        <f>SUM(F1009:F1012)</f>
        <v>0</v>
      </c>
      <c r="G1008" s="611">
        <f t="shared" si="42"/>
        <v>0</v>
      </c>
      <c r="H1008" s="183"/>
      <c r="K1008" s="183"/>
      <c r="L1008" s="183"/>
      <c r="M1008" s="183"/>
      <c r="N1008" s="183"/>
      <c r="O1008" s="183"/>
      <c r="P1008" s="183"/>
      <c r="Q1008" s="183"/>
      <c r="R1008" s="183"/>
      <c r="S1008" s="183"/>
      <c r="T1008" s="183"/>
      <c r="U1008" s="183"/>
      <c r="V1008" s="183"/>
      <c r="W1008" s="183"/>
      <c r="X1008" s="183"/>
      <c r="Y1008" s="183"/>
      <c r="Z1008" s="183"/>
      <c r="AA1008" s="183"/>
      <c r="AB1008" s="183"/>
      <c r="AC1008" s="183"/>
      <c r="AD1008" s="183"/>
      <c r="AE1008" s="183"/>
      <c r="AF1008" s="183"/>
      <c r="AG1008" s="183"/>
      <c r="AH1008" s="183"/>
      <c r="AI1008" s="183"/>
      <c r="AJ1008" s="183"/>
      <c r="AK1008" s="183"/>
      <c r="AL1008" s="183"/>
      <c r="AM1008" s="183"/>
      <c r="AN1008" s="183"/>
      <c r="AO1008" s="183"/>
      <c r="AP1008" s="183"/>
      <c r="AQ1008" s="183"/>
      <c r="AR1008" s="183"/>
      <c r="AS1008" s="183"/>
      <c r="AT1008" s="183"/>
      <c r="AU1008" s="183"/>
      <c r="AV1008" s="183"/>
      <c r="AW1008" s="183"/>
      <c r="AX1008" s="183"/>
      <c r="AY1008" s="183"/>
      <c r="AZ1008" s="183"/>
      <c r="BA1008" s="183"/>
      <c r="BB1008" s="183"/>
      <c r="BC1008" s="183"/>
      <c r="BD1008" s="183"/>
      <c r="BE1008" s="183"/>
      <c r="BF1008" s="183"/>
      <c r="BG1008" s="183"/>
      <c r="BH1008" s="183"/>
      <c r="BI1008" s="183"/>
      <c r="BJ1008" s="183"/>
      <c r="BK1008" s="183"/>
      <c r="BL1008" s="183"/>
      <c r="BM1008" s="183"/>
      <c r="BN1008" s="183"/>
      <c r="BO1008" s="183"/>
      <c r="BP1008" s="183"/>
      <c r="BQ1008" s="183"/>
      <c r="BR1008" s="183"/>
      <c r="BS1008" s="183"/>
      <c r="BT1008" s="183"/>
      <c r="BU1008" s="183"/>
      <c r="BV1008" s="183"/>
      <c r="BW1008" s="183"/>
      <c r="BX1008" s="183"/>
      <c r="BY1008" s="183"/>
      <c r="BZ1008" s="183"/>
      <c r="CA1008" s="183"/>
      <c r="CB1008" s="183"/>
      <c r="CC1008" s="183"/>
      <c r="CD1008" s="183"/>
      <c r="CE1008" s="183"/>
      <c r="CF1008" s="183"/>
      <c r="CG1008" s="183"/>
      <c r="CH1008" s="183"/>
      <c r="CI1008" s="183"/>
      <c r="CJ1008" s="183"/>
      <c r="CK1008" s="183"/>
      <c r="CL1008" s="183"/>
      <c r="CM1008" s="183"/>
      <c r="CN1008" s="183"/>
      <c r="CO1008" s="183"/>
      <c r="CP1008" s="183"/>
      <c r="CQ1008" s="183"/>
      <c r="CR1008" s="183"/>
      <c r="CS1008" s="183"/>
      <c r="CT1008" s="183"/>
      <c r="CU1008" s="183"/>
      <c r="CV1008" s="183"/>
      <c r="CW1008" s="183"/>
      <c r="CX1008" s="183"/>
      <c r="CY1008" s="183"/>
      <c r="CZ1008" s="183"/>
      <c r="DA1008" s="183"/>
      <c r="DB1008" s="183"/>
      <c r="DC1008" s="183"/>
      <c r="DD1008" s="183"/>
      <c r="DE1008" s="183"/>
      <c r="DF1008" s="183"/>
      <c r="DG1008" s="183"/>
      <c r="DH1008" s="183"/>
      <c r="DI1008" s="183"/>
      <c r="DJ1008" s="183"/>
      <c r="DK1008" s="183"/>
      <c r="DL1008" s="183"/>
      <c r="DM1008" s="183"/>
      <c r="DN1008" s="183"/>
      <c r="DO1008" s="183"/>
      <c r="DP1008" s="183"/>
      <c r="DQ1008" s="183"/>
      <c r="DR1008" s="183"/>
      <c r="DS1008" s="183"/>
      <c r="DT1008" s="183"/>
      <c r="DU1008" s="183"/>
      <c r="DV1008" s="183"/>
      <c r="DW1008" s="183"/>
      <c r="DX1008" s="183"/>
      <c r="DY1008" s="183"/>
      <c r="DZ1008" s="183"/>
      <c r="EA1008" s="183"/>
      <c r="EB1008" s="183"/>
      <c r="EC1008" s="183"/>
      <c r="ED1008" s="183"/>
      <c r="EE1008" s="183"/>
      <c r="EF1008" s="183"/>
      <c r="EG1008" s="183"/>
      <c r="EH1008" s="183"/>
      <c r="EI1008" s="183"/>
      <c r="EJ1008" s="183"/>
      <c r="EK1008" s="183"/>
      <c r="EL1008" s="183"/>
      <c r="EM1008" s="183"/>
      <c r="EN1008" s="183"/>
      <c r="EO1008" s="183"/>
      <c r="EP1008" s="183"/>
      <c r="EQ1008" s="183"/>
      <c r="ER1008" s="183"/>
      <c r="ES1008" s="183"/>
      <c r="ET1008" s="183"/>
      <c r="EU1008" s="183"/>
      <c r="EV1008" s="183"/>
      <c r="EW1008" s="183"/>
      <c r="EX1008" s="183"/>
      <c r="EY1008" s="183"/>
      <c r="EZ1008" s="183"/>
      <c r="FA1008" s="183"/>
      <c r="FB1008" s="183"/>
      <c r="FC1008" s="183"/>
      <c r="FD1008" s="183"/>
      <c r="FE1008" s="183"/>
      <c r="FF1008" s="183"/>
      <c r="FG1008" s="183"/>
      <c r="FH1008" s="183"/>
      <c r="FI1008" s="183"/>
      <c r="FJ1008" s="183"/>
      <c r="FK1008" s="183"/>
      <c r="FL1008" s="183"/>
      <c r="FM1008" s="183"/>
      <c r="FN1008" s="183"/>
      <c r="FO1008" s="183"/>
      <c r="FP1008" s="183"/>
      <c r="FQ1008" s="183"/>
      <c r="FR1008" s="183"/>
      <c r="FS1008" s="183"/>
      <c r="FT1008" s="183"/>
      <c r="FU1008" s="183"/>
      <c r="FV1008" s="183"/>
      <c r="FW1008" s="183"/>
      <c r="FX1008" s="183"/>
      <c r="FY1008" s="183"/>
      <c r="FZ1008" s="183"/>
      <c r="GA1008" s="183"/>
      <c r="GB1008" s="183"/>
      <c r="GC1008" s="183"/>
      <c r="GD1008" s="183"/>
      <c r="GE1008" s="183"/>
      <c r="GF1008" s="183"/>
      <c r="GG1008" s="183"/>
      <c r="GH1008" s="183"/>
      <c r="GI1008" s="183"/>
      <c r="GJ1008" s="183"/>
      <c r="GK1008" s="183"/>
      <c r="GL1008" s="183"/>
      <c r="GM1008" s="183"/>
      <c r="GN1008" s="183"/>
      <c r="GO1008" s="183"/>
      <c r="GP1008" s="183"/>
      <c r="GQ1008" s="183"/>
      <c r="GR1008" s="183"/>
      <c r="GS1008" s="183"/>
      <c r="GT1008" s="183"/>
      <c r="GU1008" s="183"/>
      <c r="GV1008" s="183"/>
      <c r="GW1008" s="183"/>
      <c r="GX1008" s="183"/>
      <c r="GY1008" s="183"/>
      <c r="GZ1008" s="183"/>
      <c r="HA1008" s="183"/>
      <c r="HB1008" s="183"/>
      <c r="HC1008" s="183"/>
      <c r="HD1008" s="183"/>
      <c r="HE1008" s="183"/>
      <c r="HF1008" s="183"/>
      <c r="HG1008" s="183"/>
      <c r="HH1008" s="183"/>
      <c r="HI1008" s="183"/>
      <c r="HJ1008" s="183"/>
      <c r="HK1008" s="183"/>
      <c r="HL1008" s="183"/>
      <c r="HM1008" s="183"/>
      <c r="HN1008" s="183"/>
      <c r="HO1008" s="183"/>
      <c r="HP1008" s="183"/>
      <c r="HQ1008" s="183"/>
      <c r="HR1008" s="183"/>
      <c r="HS1008" s="183"/>
      <c r="HT1008" s="183"/>
      <c r="HU1008" s="183"/>
      <c r="HV1008" s="183"/>
      <c r="HW1008" s="183"/>
      <c r="HX1008" s="183"/>
      <c r="HY1008" s="183"/>
      <c r="HZ1008" s="183"/>
      <c r="IA1008" s="183"/>
      <c r="IB1008" s="183"/>
      <c r="IC1008" s="183"/>
      <c r="ID1008" s="183"/>
      <c r="IE1008" s="183"/>
      <c r="IF1008" s="183"/>
      <c r="IG1008" s="183"/>
      <c r="IH1008" s="183"/>
      <c r="II1008" s="183"/>
      <c r="IJ1008" s="183"/>
      <c r="IK1008" s="183"/>
      <c r="IL1008" s="183"/>
      <c r="IM1008" s="183"/>
      <c r="IN1008" s="183"/>
      <c r="IO1008" s="183"/>
      <c r="IP1008" s="183"/>
      <c r="IQ1008" s="183"/>
      <c r="IR1008" s="183"/>
      <c r="IS1008" s="183"/>
      <c r="IT1008" s="183"/>
      <c r="IU1008" s="183"/>
      <c r="IV1008" s="183"/>
      <c r="IW1008" s="183"/>
      <c r="IX1008" s="183"/>
      <c r="IY1008" s="183"/>
      <c r="IZ1008" s="183"/>
      <c r="JA1008" s="183"/>
      <c r="JB1008" s="183"/>
      <c r="JC1008" s="183"/>
      <c r="JD1008" s="183"/>
      <c r="JE1008" s="183"/>
      <c r="JF1008" s="183"/>
      <c r="JG1008" s="183"/>
      <c r="JH1008" s="183"/>
      <c r="JI1008" s="183"/>
      <c r="JJ1008" s="183"/>
      <c r="JK1008" s="183"/>
      <c r="JL1008" s="183"/>
      <c r="JM1008" s="183"/>
      <c r="JN1008" s="183"/>
      <c r="JO1008" s="183"/>
      <c r="JP1008" s="183"/>
      <c r="JQ1008" s="183"/>
      <c r="JR1008" s="183"/>
      <c r="JS1008" s="183"/>
      <c r="JT1008" s="183"/>
      <c r="JU1008" s="183"/>
      <c r="JV1008" s="183"/>
      <c r="JW1008" s="183"/>
      <c r="JX1008" s="183"/>
      <c r="JY1008" s="183"/>
      <c r="JZ1008" s="183"/>
      <c r="KA1008" s="183"/>
      <c r="KB1008" s="183"/>
      <c r="KC1008" s="183"/>
      <c r="KD1008" s="183"/>
      <c r="KE1008" s="183"/>
      <c r="KF1008" s="183"/>
      <c r="KG1008" s="183"/>
      <c r="KH1008" s="183"/>
      <c r="KI1008" s="183"/>
      <c r="KJ1008" s="183"/>
      <c r="KK1008" s="183"/>
      <c r="KL1008" s="183"/>
      <c r="KM1008" s="183"/>
      <c r="KN1008" s="183"/>
      <c r="KO1008" s="183"/>
      <c r="KP1008" s="183"/>
      <c r="KQ1008" s="183"/>
      <c r="KR1008" s="183"/>
      <c r="KS1008" s="183"/>
      <c r="KT1008" s="183"/>
    </row>
    <row r="1009" spans="1:306">
      <c r="A1009" s="663">
        <v>56921</v>
      </c>
      <c r="B1009" s="626" t="s">
        <v>461</v>
      </c>
      <c r="C1009" s="620"/>
      <c r="D1009" s="620"/>
      <c r="E1009" s="620"/>
      <c r="F1009" s="620"/>
      <c r="G1009" s="611">
        <f t="shared" si="42"/>
        <v>0</v>
      </c>
      <c r="H1009" s="183"/>
      <c r="K1009" s="183"/>
      <c r="L1009" s="183"/>
      <c r="M1009" s="183"/>
      <c r="N1009" s="183"/>
      <c r="O1009" s="183"/>
      <c r="P1009" s="183"/>
      <c r="Q1009" s="183"/>
      <c r="R1009" s="183"/>
      <c r="S1009" s="183"/>
      <c r="T1009" s="183"/>
      <c r="U1009" s="183"/>
      <c r="V1009" s="183"/>
      <c r="W1009" s="183"/>
      <c r="X1009" s="183"/>
      <c r="Y1009" s="183"/>
      <c r="Z1009" s="183"/>
      <c r="AA1009" s="183"/>
      <c r="AB1009" s="183"/>
      <c r="AC1009" s="183"/>
      <c r="AD1009" s="183"/>
      <c r="AE1009" s="183"/>
      <c r="AF1009" s="183"/>
      <c r="AG1009" s="183"/>
      <c r="AH1009" s="183"/>
      <c r="AI1009" s="183"/>
      <c r="AJ1009" s="183"/>
      <c r="AK1009" s="183"/>
      <c r="AL1009" s="183"/>
      <c r="AM1009" s="183"/>
      <c r="AN1009" s="183"/>
      <c r="AO1009" s="183"/>
      <c r="AP1009" s="183"/>
      <c r="AQ1009" s="183"/>
      <c r="AR1009" s="183"/>
      <c r="AS1009" s="183"/>
      <c r="AT1009" s="183"/>
      <c r="AU1009" s="183"/>
      <c r="AV1009" s="183"/>
      <c r="AW1009" s="183"/>
      <c r="AX1009" s="183"/>
      <c r="AY1009" s="183"/>
      <c r="AZ1009" s="183"/>
      <c r="BA1009" s="183"/>
      <c r="BB1009" s="183"/>
      <c r="BC1009" s="183"/>
      <c r="BD1009" s="183"/>
      <c r="BE1009" s="183"/>
      <c r="BF1009" s="183"/>
      <c r="BG1009" s="183"/>
      <c r="BH1009" s="183"/>
      <c r="BI1009" s="183"/>
      <c r="BJ1009" s="183"/>
      <c r="BK1009" s="183"/>
      <c r="BL1009" s="183"/>
      <c r="BM1009" s="183"/>
      <c r="BN1009" s="183"/>
      <c r="BO1009" s="183"/>
      <c r="BP1009" s="183"/>
      <c r="BQ1009" s="183"/>
      <c r="BR1009" s="183"/>
      <c r="BS1009" s="183"/>
      <c r="BT1009" s="183"/>
      <c r="BU1009" s="183"/>
      <c r="BV1009" s="183"/>
      <c r="BW1009" s="183"/>
      <c r="BX1009" s="183"/>
      <c r="BY1009" s="183"/>
      <c r="BZ1009" s="183"/>
      <c r="CA1009" s="183"/>
      <c r="CB1009" s="183"/>
      <c r="CC1009" s="183"/>
      <c r="CD1009" s="183"/>
      <c r="CE1009" s="183"/>
      <c r="CF1009" s="183"/>
      <c r="CG1009" s="183"/>
      <c r="CH1009" s="183"/>
      <c r="CI1009" s="183"/>
      <c r="CJ1009" s="183"/>
      <c r="CK1009" s="183"/>
      <c r="CL1009" s="183"/>
      <c r="CM1009" s="183"/>
      <c r="CN1009" s="183"/>
      <c r="CO1009" s="183"/>
      <c r="CP1009" s="183"/>
      <c r="CQ1009" s="183"/>
      <c r="CR1009" s="183"/>
      <c r="CS1009" s="183"/>
      <c r="CT1009" s="183"/>
      <c r="CU1009" s="183"/>
      <c r="CV1009" s="183"/>
      <c r="CW1009" s="183"/>
      <c r="CX1009" s="183"/>
      <c r="CY1009" s="183"/>
      <c r="CZ1009" s="183"/>
      <c r="DA1009" s="183"/>
      <c r="DB1009" s="183"/>
      <c r="DC1009" s="183"/>
      <c r="DD1009" s="183"/>
      <c r="DE1009" s="183"/>
      <c r="DF1009" s="183"/>
      <c r="DG1009" s="183"/>
      <c r="DH1009" s="183"/>
      <c r="DI1009" s="183"/>
      <c r="DJ1009" s="183"/>
      <c r="DK1009" s="183"/>
      <c r="DL1009" s="183"/>
      <c r="DM1009" s="183"/>
      <c r="DN1009" s="183"/>
      <c r="DO1009" s="183"/>
      <c r="DP1009" s="183"/>
      <c r="DQ1009" s="183"/>
      <c r="DR1009" s="183"/>
      <c r="DS1009" s="183"/>
      <c r="DT1009" s="183"/>
      <c r="DU1009" s="183"/>
      <c r="DV1009" s="183"/>
      <c r="DW1009" s="183"/>
      <c r="DX1009" s="183"/>
      <c r="DY1009" s="183"/>
      <c r="DZ1009" s="183"/>
      <c r="EA1009" s="183"/>
      <c r="EB1009" s="183"/>
      <c r="EC1009" s="183"/>
      <c r="ED1009" s="183"/>
      <c r="EE1009" s="183"/>
      <c r="EF1009" s="183"/>
      <c r="EG1009" s="183"/>
      <c r="EH1009" s="183"/>
      <c r="EI1009" s="183"/>
      <c r="EJ1009" s="183"/>
      <c r="EK1009" s="183"/>
      <c r="EL1009" s="183"/>
      <c r="EM1009" s="183"/>
      <c r="EN1009" s="183"/>
      <c r="EO1009" s="183"/>
      <c r="EP1009" s="183"/>
      <c r="EQ1009" s="183"/>
      <c r="ER1009" s="183"/>
      <c r="ES1009" s="183"/>
      <c r="ET1009" s="183"/>
      <c r="EU1009" s="183"/>
      <c r="EV1009" s="183"/>
      <c r="EW1009" s="183"/>
      <c r="EX1009" s="183"/>
      <c r="EY1009" s="183"/>
      <c r="EZ1009" s="183"/>
      <c r="FA1009" s="183"/>
      <c r="FB1009" s="183"/>
      <c r="FC1009" s="183"/>
      <c r="FD1009" s="183"/>
      <c r="FE1009" s="183"/>
      <c r="FF1009" s="183"/>
      <c r="FG1009" s="183"/>
      <c r="FH1009" s="183"/>
      <c r="FI1009" s="183"/>
      <c r="FJ1009" s="183"/>
      <c r="FK1009" s="183"/>
      <c r="FL1009" s="183"/>
      <c r="FM1009" s="183"/>
      <c r="FN1009" s="183"/>
      <c r="FO1009" s="183"/>
      <c r="FP1009" s="183"/>
      <c r="FQ1009" s="183"/>
      <c r="FR1009" s="183"/>
      <c r="FS1009" s="183"/>
      <c r="FT1009" s="183"/>
      <c r="FU1009" s="183"/>
      <c r="FV1009" s="183"/>
      <c r="FW1009" s="183"/>
      <c r="FX1009" s="183"/>
      <c r="FY1009" s="183"/>
      <c r="FZ1009" s="183"/>
      <c r="GA1009" s="183"/>
      <c r="GB1009" s="183"/>
      <c r="GC1009" s="183"/>
      <c r="GD1009" s="183"/>
      <c r="GE1009" s="183"/>
      <c r="GF1009" s="183"/>
      <c r="GG1009" s="183"/>
      <c r="GH1009" s="183"/>
      <c r="GI1009" s="183"/>
      <c r="GJ1009" s="183"/>
      <c r="GK1009" s="183"/>
      <c r="GL1009" s="183"/>
      <c r="GM1009" s="183"/>
      <c r="GN1009" s="183"/>
      <c r="GO1009" s="183"/>
      <c r="GP1009" s="183"/>
      <c r="GQ1009" s="183"/>
      <c r="GR1009" s="183"/>
      <c r="GS1009" s="183"/>
      <c r="GT1009" s="183"/>
      <c r="GU1009" s="183"/>
      <c r="GV1009" s="183"/>
      <c r="GW1009" s="183"/>
      <c r="GX1009" s="183"/>
      <c r="GY1009" s="183"/>
      <c r="GZ1009" s="183"/>
      <c r="HA1009" s="183"/>
      <c r="HB1009" s="183"/>
      <c r="HC1009" s="183"/>
      <c r="HD1009" s="183"/>
      <c r="HE1009" s="183"/>
      <c r="HF1009" s="183"/>
      <c r="HG1009" s="183"/>
      <c r="HH1009" s="183"/>
      <c r="HI1009" s="183"/>
      <c r="HJ1009" s="183"/>
      <c r="HK1009" s="183"/>
      <c r="HL1009" s="183"/>
      <c r="HM1009" s="183"/>
      <c r="HN1009" s="183"/>
      <c r="HO1009" s="183"/>
      <c r="HP1009" s="183"/>
      <c r="HQ1009" s="183"/>
      <c r="HR1009" s="183"/>
      <c r="HS1009" s="183"/>
      <c r="HT1009" s="183"/>
      <c r="HU1009" s="183"/>
      <c r="HV1009" s="183"/>
      <c r="HW1009" s="183"/>
      <c r="HX1009" s="183"/>
      <c r="HY1009" s="183"/>
      <c r="HZ1009" s="183"/>
      <c r="IA1009" s="183"/>
      <c r="IB1009" s="183"/>
      <c r="IC1009" s="183"/>
      <c r="ID1009" s="183"/>
      <c r="IE1009" s="183"/>
      <c r="IF1009" s="183"/>
      <c r="IG1009" s="183"/>
      <c r="IH1009" s="183"/>
      <c r="II1009" s="183"/>
      <c r="IJ1009" s="183"/>
      <c r="IK1009" s="183"/>
      <c r="IL1009" s="183"/>
      <c r="IM1009" s="183"/>
      <c r="IN1009" s="183"/>
      <c r="IO1009" s="183"/>
      <c r="IP1009" s="183"/>
      <c r="IQ1009" s="183"/>
      <c r="IR1009" s="183"/>
      <c r="IS1009" s="183"/>
      <c r="IT1009" s="183"/>
      <c r="IU1009" s="183"/>
      <c r="IV1009" s="183"/>
      <c r="IW1009" s="183"/>
      <c r="IX1009" s="183"/>
      <c r="IY1009" s="183"/>
      <c r="IZ1009" s="183"/>
      <c r="JA1009" s="183"/>
      <c r="JB1009" s="183"/>
      <c r="JC1009" s="183"/>
      <c r="JD1009" s="183"/>
      <c r="JE1009" s="183"/>
      <c r="JF1009" s="183"/>
      <c r="JG1009" s="183"/>
      <c r="JH1009" s="183"/>
      <c r="JI1009" s="183"/>
      <c r="JJ1009" s="183"/>
      <c r="JK1009" s="183"/>
      <c r="JL1009" s="183"/>
      <c r="JM1009" s="183"/>
      <c r="JN1009" s="183"/>
      <c r="JO1009" s="183"/>
      <c r="JP1009" s="183"/>
      <c r="JQ1009" s="183"/>
      <c r="JR1009" s="183"/>
      <c r="JS1009" s="183"/>
      <c r="JT1009" s="183"/>
      <c r="JU1009" s="183"/>
      <c r="JV1009" s="183"/>
      <c r="JW1009" s="183"/>
      <c r="JX1009" s="183"/>
      <c r="JY1009" s="183"/>
      <c r="JZ1009" s="183"/>
      <c r="KA1009" s="183"/>
      <c r="KB1009" s="183"/>
      <c r="KC1009" s="183"/>
      <c r="KD1009" s="183"/>
      <c r="KE1009" s="183"/>
      <c r="KF1009" s="183"/>
      <c r="KG1009" s="183"/>
      <c r="KH1009" s="183"/>
      <c r="KI1009" s="183"/>
      <c r="KJ1009" s="183"/>
      <c r="KK1009" s="183"/>
      <c r="KL1009" s="183"/>
      <c r="KM1009" s="183"/>
      <c r="KN1009" s="183"/>
      <c r="KO1009" s="183"/>
      <c r="KP1009" s="183"/>
      <c r="KQ1009" s="183"/>
      <c r="KR1009" s="183"/>
      <c r="KS1009" s="183"/>
      <c r="KT1009" s="183"/>
    </row>
    <row r="1010" spans="1:306">
      <c r="A1010" s="663">
        <v>56922</v>
      </c>
      <c r="B1010" s="626" t="s">
        <v>462</v>
      </c>
      <c r="C1010" s="620"/>
      <c r="D1010" s="620"/>
      <c r="E1010" s="620"/>
      <c r="F1010" s="620"/>
      <c r="G1010" s="611">
        <f t="shared" si="42"/>
        <v>0</v>
      </c>
      <c r="H1010" s="183"/>
      <c r="K1010" s="183"/>
      <c r="L1010" s="183"/>
      <c r="M1010" s="183"/>
      <c r="N1010" s="183"/>
      <c r="O1010" s="183"/>
      <c r="P1010" s="183"/>
      <c r="Q1010" s="183"/>
      <c r="R1010" s="183"/>
      <c r="S1010" s="183"/>
      <c r="T1010" s="183"/>
      <c r="U1010" s="183"/>
      <c r="V1010" s="183"/>
      <c r="W1010" s="183"/>
      <c r="X1010" s="183"/>
      <c r="Y1010" s="183"/>
      <c r="Z1010" s="183"/>
      <c r="AA1010" s="183"/>
      <c r="AB1010" s="183"/>
      <c r="AC1010" s="183"/>
      <c r="AD1010" s="183"/>
      <c r="AE1010" s="183"/>
      <c r="AF1010" s="183"/>
      <c r="AG1010" s="183"/>
      <c r="AH1010" s="183"/>
      <c r="AI1010" s="183"/>
      <c r="AJ1010" s="183"/>
      <c r="AK1010" s="183"/>
      <c r="AL1010" s="183"/>
      <c r="AM1010" s="183"/>
      <c r="AN1010" s="183"/>
      <c r="AO1010" s="183"/>
      <c r="AP1010" s="183"/>
      <c r="AQ1010" s="183"/>
      <c r="AR1010" s="183"/>
      <c r="AS1010" s="183"/>
      <c r="AT1010" s="183"/>
      <c r="AU1010" s="183"/>
      <c r="AV1010" s="183"/>
      <c r="AW1010" s="183"/>
      <c r="AX1010" s="183"/>
      <c r="AY1010" s="183"/>
      <c r="AZ1010" s="183"/>
      <c r="BA1010" s="183"/>
      <c r="BB1010" s="183"/>
      <c r="BC1010" s="183"/>
      <c r="BD1010" s="183"/>
      <c r="BE1010" s="183"/>
      <c r="BF1010" s="183"/>
      <c r="BG1010" s="183"/>
      <c r="BH1010" s="183"/>
      <c r="BI1010" s="183"/>
      <c r="BJ1010" s="183"/>
      <c r="BK1010" s="183"/>
      <c r="BL1010" s="183"/>
      <c r="BM1010" s="183"/>
      <c r="BN1010" s="183"/>
      <c r="BO1010" s="183"/>
      <c r="BP1010" s="183"/>
      <c r="BQ1010" s="183"/>
      <c r="BR1010" s="183"/>
      <c r="BS1010" s="183"/>
      <c r="BT1010" s="183"/>
      <c r="BU1010" s="183"/>
      <c r="BV1010" s="183"/>
      <c r="BW1010" s="183"/>
      <c r="BX1010" s="183"/>
      <c r="BY1010" s="183"/>
      <c r="BZ1010" s="183"/>
      <c r="CA1010" s="183"/>
      <c r="CB1010" s="183"/>
      <c r="CC1010" s="183"/>
      <c r="CD1010" s="183"/>
      <c r="CE1010" s="183"/>
      <c r="CF1010" s="183"/>
      <c r="CG1010" s="183"/>
      <c r="CH1010" s="183"/>
      <c r="CI1010" s="183"/>
      <c r="CJ1010" s="183"/>
      <c r="CK1010" s="183"/>
      <c r="CL1010" s="183"/>
      <c r="CM1010" s="183"/>
      <c r="CN1010" s="183"/>
      <c r="CO1010" s="183"/>
      <c r="CP1010" s="183"/>
      <c r="CQ1010" s="183"/>
      <c r="CR1010" s="183"/>
      <c r="CS1010" s="183"/>
      <c r="CT1010" s="183"/>
      <c r="CU1010" s="183"/>
      <c r="CV1010" s="183"/>
      <c r="CW1010" s="183"/>
      <c r="CX1010" s="183"/>
      <c r="CY1010" s="183"/>
      <c r="CZ1010" s="183"/>
      <c r="DA1010" s="183"/>
      <c r="DB1010" s="183"/>
      <c r="DC1010" s="183"/>
      <c r="DD1010" s="183"/>
      <c r="DE1010" s="183"/>
      <c r="DF1010" s="183"/>
      <c r="DG1010" s="183"/>
      <c r="DH1010" s="183"/>
      <c r="DI1010" s="183"/>
      <c r="DJ1010" s="183"/>
      <c r="DK1010" s="183"/>
      <c r="DL1010" s="183"/>
      <c r="DM1010" s="183"/>
      <c r="DN1010" s="183"/>
      <c r="DO1010" s="183"/>
      <c r="DP1010" s="183"/>
      <c r="DQ1010" s="183"/>
      <c r="DR1010" s="183"/>
      <c r="DS1010" s="183"/>
      <c r="DT1010" s="183"/>
      <c r="DU1010" s="183"/>
      <c r="DV1010" s="183"/>
      <c r="DW1010" s="183"/>
      <c r="DX1010" s="183"/>
      <c r="DY1010" s="183"/>
      <c r="DZ1010" s="183"/>
      <c r="EA1010" s="183"/>
      <c r="EB1010" s="183"/>
      <c r="EC1010" s="183"/>
      <c r="ED1010" s="183"/>
      <c r="EE1010" s="183"/>
      <c r="EF1010" s="183"/>
      <c r="EG1010" s="183"/>
      <c r="EH1010" s="183"/>
      <c r="EI1010" s="183"/>
      <c r="EJ1010" s="183"/>
      <c r="EK1010" s="183"/>
      <c r="EL1010" s="183"/>
      <c r="EM1010" s="183"/>
      <c r="EN1010" s="183"/>
      <c r="EO1010" s="183"/>
      <c r="EP1010" s="183"/>
      <c r="EQ1010" s="183"/>
      <c r="ER1010" s="183"/>
      <c r="ES1010" s="183"/>
      <c r="ET1010" s="183"/>
      <c r="EU1010" s="183"/>
      <c r="EV1010" s="183"/>
      <c r="EW1010" s="183"/>
      <c r="EX1010" s="183"/>
      <c r="EY1010" s="183"/>
      <c r="EZ1010" s="183"/>
      <c r="FA1010" s="183"/>
      <c r="FB1010" s="183"/>
      <c r="FC1010" s="183"/>
      <c r="FD1010" s="183"/>
      <c r="FE1010" s="183"/>
      <c r="FF1010" s="183"/>
      <c r="FG1010" s="183"/>
      <c r="FH1010" s="183"/>
      <c r="FI1010" s="183"/>
      <c r="FJ1010" s="183"/>
      <c r="FK1010" s="183"/>
      <c r="FL1010" s="183"/>
      <c r="FM1010" s="183"/>
      <c r="FN1010" s="183"/>
      <c r="FO1010" s="183"/>
      <c r="FP1010" s="183"/>
      <c r="FQ1010" s="183"/>
      <c r="FR1010" s="183"/>
      <c r="FS1010" s="183"/>
      <c r="FT1010" s="183"/>
      <c r="FU1010" s="183"/>
      <c r="FV1010" s="183"/>
      <c r="FW1010" s="183"/>
      <c r="FX1010" s="183"/>
      <c r="FY1010" s="183"/>
      <c r="FZ1010" s="183"/>
      <c r="GA1010" s="183"/>
      <c r="GB1010" s="183"/>
      <c r="GC1010" s="183"/>
      <c r="GD1010" s="183"/>
      <c r="GE1010" s="183"/>
      <c r="GF1010" s="183"/>
      <c r="GG1010" s="183"/>
      <c r="GH1010" s="183"/>
      <c r="GI1010" s="183"/>
      <c r="GJ1010" s="183"/>
      <c r="GK1010" s="183"/>
      <c r="GL1010" s="183"/>
      <c r="GM1010" s="183"/>
      <c r="GN1010" s="183"/>
      <c r="GO1010" s="183"/>
      <c r="GP1010" s="183"/>
      <c r="GQ1010" s="183"/>
      <c r="GR1010" s="183"/>
      <c r="GS1010" s="183"/>
      <c r="GT1010" s="183"/>
      <c r="GU1010" s="183"/>
      <c r="GV1010" s="183"/>
      <c r="GW1010" s="183"/>
      <c r="GX1010" s="183"/>
      <c r="GY1010" s="183"/>
      <c r="GZ1010" s="183"/>
      <c r="HA1010" s="183"/>
      <c r="HB1010" s="183"/>
      <c r="HC1010" s="183"/>
      <c r="HD1010" s="183"/>
      <c r="HE1010" s="183"/>
      <c r="HF1010" s="183"/>
      <c r="HG1010" s="183"/>
      <c r="HH1010" s="183"/>
      <c r="HI1010" s="183"/>
      <c r="HJ1010" s="183"/>
      <c r="HK1010" s="183"/>
      <c r="HL1010" s="183"/>
      <c r="HM1010" s="183"/>
      <c r="HN1010" s="183"/>
      <c r="HO1010" s="183"/>
      <c r="HP1010" s="183"/>
      <c r="HQ1010" s="183"/>
      <c r="HR1010" s="183"/>
      <c r="HS1010" s="183"/>
      <c r="HT1010" s="183"/>
      <c r="HU1010" s="183"/>
      <c r="HV1010" s="183"/>
      <c r="HW1010" s="183"/>
      <c r="HX1010" s="183"/>
      <c r="HY1010" s="183"/>
      <c r="HZ1010" s="183"/>
      <c r="IA1010" s="183"/>
      <c r="IB1010" s="183"/>
      <c r="IC1010" s="183"/>
      <c r="ID1010" s="183"/>
      <c r="IE1010" s="183"/>
      <c r="IF1010" s="183"/>
      <c r="IG1010" s="183"/>
      <c r="IH1010" s="183"/>
      <c r="II1010" s="183"/>
      <c r="IJ1010" s="183"/>
      <c r="IK1010" s="183"/>
      <c r="IL1010" s="183"/>
      <c r="IM1010" s="183"/>
      <c r="IN1010" s="183"/>
      <c r="IO1010" s="183"/>
      <c r="IP1010" s="183"/>
      <c r="IQ1010" s="183"/>
      <c r="IR1010" s="183"/>
      <c r="IS1010" s="183"/>
      <c r="IT1010" s="183"/>
      <c r="IU1010" s="183"/>
      <c r="IV1010" s="183"/>
      <c r="IW1010" s="183"/>
      <c r="IX1010" s="183"/>
      <c r="IY1010" s="183"/>
      <c r="IZ1010" s="183"/>
      <c r="JA1010" s="183"/>
      <c r="JB1010" s="183"/>
      <c r="JC1010" s="183"/>
      <c r="JD1010" s="183"/>
      <c r="JE1010" s="183"/>
      <c r="JF1010" s="183"/>
      <c r="JG1010" s="183"/>
      <c r="JH1010" s="183"/>
      <c r="JI1010" s="183"/>
      <c r="JJ1010" s="183"/>
      <c r="JK1010" s="183"/>
      <c r="JL1010" s="183"/>
      <c r="JM1010" s="183"/>
      <c r="JN1010" s="183"/>
      <c r="JO1010" s="183"/>
      <c r="JP1010" s="183"/>
      <c r="JQ1010" s="183"/>
      <c r="JR1010" s="183"/>
      <c r="JS1010" s="183"/>
      <c r="JT1010" s="183"/>
      <c r="JU1010" s="183"/>
      <c r="JV1010" s="183"/>
      <c r="JW1010" s="183"/>
      <c r="JX1010" s="183"/>
      <c r="JY1010" s="183"/>
      <c r="JZ1010" s="183"/>
      <c r="KA1010" s="183"/>
      <c r="KB1010" s="183"/>
      <c r="KC1010" s="183"/>
      <c r="KD1010" s="183"/>
      <c r="KE1010" s="183"/>
      <c r="KF1010" s="183"/>
      <c r="KG1010" s="183"/>
      <c r="KH1010" s="183"/>
      <c r="KI1010" s="183"/>
      <c r="KJ1010" s="183"/>
      <c r="KK1010" s="183"/>
      <c r="KL1010" s="183"/>
      <c r="KM1010" s="183"/>
      <c r="KN1010" s="183"/>
      <c r="KO1010" s="183"/>
      <c r="KP1010" s="183"/>
      <c r="KQ1010" s="183"/>
      <c r="KR1010" s="183"/>
      <c r="KS1010" s="183"/>
      <c r="KT1010" s="183"/>
    </row>
    <row r="1011" spans="1:306">
      <c r="A1011" s="663">
        <v>56923</v>
      </c>
      <c r="B1011" s="626" t="s">
        <v>463</v>
      </c>
      <c r="C1011" s="620"/>
      <c r="D1011" s="620"/>
      <c r="E1011" s="620"/>
      <c r="F1011" s="620"/>
      <c r="G1011" s="611">
        <f>SUM(C1011:F1011)</f>
        <v>0</v>
      </c>
      <c r="H1011" s="183"/>
      <c r="K1011" s="183"/>
      <c r="L1011" s="183"/>
      <c r="M1011" s="183"/>
      <c r="N1011" s="183"/>
      <c r="O1011" s="183"/>
      <c r="P1011" s="183"/>
      <c r="Q1011" s="183"/>
      <c r="R1011" s="183"/>
      <c r="S1011" s="183"/>
      <c r="T1011" s="183"/>
      <c r="U1011" s="183"/>
      <c r="V1011" s="183"/>
      <c r="W1011" s="183"/>
      <c r="X1011" s="183"/>
      <c r="Y1011" s="183"/>
      <c r="Z1011" s="183"/>
      <c r="AA1011" s="183"/>
      <c r="AB1011" s="183"/>
      <c r="AC1011" s="183"/>
      <c r="AD1011" s="183"/>
      <c r="AE1011" s="183"/>
      <c r="AF1011" s="183"/>
      <c r="AG1011" s="183"/>
      <c r="AH1011" s="183"/>
      <c r="AI1011" s="183"/>
      <c r="AJ1011" s="183"/>
      <c r="AK1011" s="183"/>
      <c r="AL1011" s="183"/>
      <c r="AM1011" s="183"/>
      <c r="AN1011" s="183"/>
      <c r="AO1011" s="183"/>
      <c r="AP1011" s="183"/>
      <c r="AQ1011" s="183"/>
      <c r="AR1011" s="183"/>
      <c r="AS1011" s="183"/>
      <c r="AT1011" s="183"/>
      <c r="AU1011" s="183"/>
      <c r="AV1011" s="183"/>
      <c r="AW1011" s="183"/>
      <c r="AX1011" s="183"/>
      <c r="AY1011" s="183"/>
      <c r="AZ1011" s="183"/>
      <c r="BA1011" s="183"/>
      <c r="BB1011" s="183"/>
      <c r="BC1011" s="183"/>
      <c r="BD1011" s="183"/>
      <c r="BE1011" s="183"/>
      <c r="BF1011" s="183"/>
      <c r="BG1011" s="183"/>
      <c r="BH1011" s="183"/>
      <c r="BI1011" s="183"/>
      <c r="BJ1011" s="183"/>
      <c r="BK1011" s="183"/>
      <c r="BL1011" s="183"/>
      <c r="BM1011" s="183"/>
      <c r="BN1011" s="183"/>
      <c r="BO1011" s="183"/>
      <c r="BP1011" s="183"/>
      <c r="BQ1011" s="183"/>
      <c r="BR1011" s="183"/>
      <c r="BS1011" s="183"/>
      <c r="BT1011" s="183"/>
      <c r="BU1011" s="183"/>
      <c r="BV1011" s="183"/>
      <c r="BW1011" s="183"/>
      <c r="BX1011" s="183"/>
      <c r="BY1011" s="183"/>
      <c r="BZ1011" s="183"/>
      <c r="CA1011" s="183"/>
      <c r="CB1011" s="183"/>
      <c r="CC1011" s="183"/>
      <c r="CD1011" s="183"/>
      <c r="CE1011" s="183"/>
      <c r="CF1011" s="183"/>
      <c r="CG1011" s="183"/>
      <c r="CH1011" s="183"/>
      <c r="CI1011" s="183"/>
      <c r="CJ1011" s="183"/>
      <c r="CK1011" s="183"/>
      <c r="CL1011" s="183"/>
      <c r="CM1011" s="183"/>
      <c r="CN1011" s="183"/>
      <c r="CO1011" s="183"/>
      <c r="CP1011" s="183"/>
      <c r="CQ1011" s="183"/>
      <c r="CR1011" s="183"/>
      <c r="CS1011" s="183"/>
      <c r="CT1011" s="183"/>
      <c r="CU1011" s="183"/>
      <c r="CV1011" s="183"/>
      <c r="CW1011" s="183"/>
      <c r="CX1011" s="183"/>
      <c r="CY1011" s="183"/>
      <c r="CZ1011" s="183"/>
      <c r="DA1011" s="183"/>
      <c r="DB1011" s="183"/>
      <c r="DC1011" s="183"/>
      <c r="DD1011" s="183"/>
      <c r="DE1011" s="183"/>
      <c r="DF1011" s="183"/>
      <c r="DG1011" s="183"/>
      <c r="DH1011" s="183"/>
      <c r="DI1011" s="183"/>
      <c r="DJ1011" s="183"/>
      <c r="DK1011" s="183"/>
      <c r="DL1011" s="183"/>
      <c r="DM1011" s="183"/>
      <c r="DN1011" s="183"/>
      <c r="DO1011" s="183"/>
      <c r="DP1011" s="183"/>
      <c r="DQ1011" s="183"/>
      <c r="DR1011" s="183"/>
      <c r="DS1011" s="183"/>
      <c r="DT1011" s="183"/>
      <c r="DU1011" s="183"/>
      <c r="DV1011" s="183"/>
      <c r="DW1011" s="183"/>
      <c r="DX1011" s="183"/>
      <c r="DY1011" s="183"/>
      <c r="DZ1011" s="183"/>
      <c r="EA1011" s="183"/>
      <c r="EB1011" s="183"/>
      <c r="EC1011" s="183"/>
      <c r="ED1011" s="183"/>
      <c r="EE1011" s="183"/>
      <c r="EF1011" s="183"/>
      <c r="EG1011" s="183"/>
      <c r="EH1011" s="183"/>
      <c r="EI1011" s="183"/>
      <c r="EJ1011" s="183"/>
      <c r="EK1011" s="183"/>
      <c r="EL1011" s="183"/>
      <c r="EM1011" s="183"/>
      <c r="EN1011" s="183"/>
      <c r="EO1011" s="183"/>
      <c r="EP1011" s="183"/>
      <c r="EQ1011" s="183"/>
      <c r="ER1011" s="183"/>
      <c r="ES1011" s="183"/>
      <c r="ET1011" s="183"/>
      <c r="EU1011" s="183"/>
      <c r="EV1011" s="183"/>
      <c r="EW1011" s="183"/>
      <c r="EX1011" s="183"/>
      <c r="EY1011" s="183"/>
      <c r="EZ1011" s="183"/>
      <c r="FA1011" s="183"/>
      <c r="FB1011" s="183"/>
      <c r="FC1011" s="183"/>
      <c r="FD1011" s="183"/>
      <c r="FE1011" s="183"/>
      <c r="FF1011" s="183"/>
      <c r="FG1011" s="183"/>
      <c r="FH1011" s="183"/>
      <c r="FI1011" s="183"/>
      <c r="FJ1011" s="183"/>
      <c r="FK1011" s="183"/>
      <c r="FL1011" s="183"/>
      <c r="FM1011" s="183"/>
      <c r="FN1011" s="183"/>
      <c r="FO1011" s="183"/>
      <c r="FP1011" s="183"/>
      <c r="FQ1011" s="183"/>
      <c r="FR1011" s="183"/>
      <c r="FS1011" s="183"/>
      <c r="FT1011" s="183"/>
      <c r="FU1011" s="183"/>
      <c r="FV1011" s="183"/>
      <c r="FW1011" s="183"/>
      <c r="FX1011" s="183"/>
      <c r="FY1011" s="183"/>
      <c r="FZ1011" s="183"/>
      <c r="GA1011" s="183"/>
      <c r="GB1011" s="183"/>
      <c r="GC1011" s="183"/>
      <c r="GD1011" s="183"/>
      <c r="GE1011" s="183"/>
      <c r="GF1011" s="183"/>
      <c r="GG1011" s="183"/>
      <c r="GH1011" s="183"/>
      <c r="GI1011" s="183"/>
      <c r="GJ1011" s="183"/>
      <c r="GK1011" s="183"/>
      <c r="GL1011" s="183"/>
      <c r="GM1011" s="183"/>
      <c r="GN1011" s="183"/>
      <c r="GO1011" s="183"/>
      <c r="GP1011" s="183"/>
      <c r="GQ1011" s="183"/>
      <c r="GR1011" s="183"/>
      <c r="GS1011" s="183"/>
      <c r="GT1011" s="183"/>
      <c r="GU1011" s="183"/>
      <c r="GV1011" s="183"/>
      <c r="GW1011" s="183"/>
      <c r="GX1011" s="183"/>
      <c r="GY1011" s="183"/>
      <c r="GZ1011" s="183"/>
      <c r="HA1011" s="183"/>
      <c r="HB1011" s="183"/>
      <c r="HC1011" s="183"/>
      <c r="HD1011" s="183"/>
      <c r="HE1011" s="183"/>
      <c r="HF1011" s="183"/>
      <c r="HG1011" s="183"/>
      <c r="HH1011" s="183"/>
      <c r="HI1011" s="183"/>
      <c r="HJ1011" s="183"/>
      <c r="HK1011" s="183"/>
      <c r="HL1011" s="183"/>
      <c r="HM1011" s="183"/>
      <c r="HN1011" s="183"/>
      <c r="HO1011" s="183"/>
      <c r="HP1011" s="183"/>
      <c r="HQ1011" s="183"/>
      <c r="HR1011" s="183"/>
      <c r="HS1011" s="183"/>
      <c r="HT1011" s="183"/>
      <c r="HU1011" s="183"/>
      <c r="HV1011" s="183"/>
      <c r="HW1011" s="183"/>
      <c r="HX1011" s="183"/>
      <c r="HY1011" s="183"/>
      <c r="HZ1011" s="183"/>
      <c r="IA1011" s="183"/>
      <c r="IB1011" s="183"/>
      <c r="IC1011" s="183"/>
      <c r="ID1011" s="183"/>
      <c r="IE1011" s="183"/>
      <c r="IF1011" s="183"/>
      <c r="IG1011" s="183"/>
      <c r="IH1011" s="183"/>
      <c r="II1011" s="183"/>
      <c r="IJ1011" s="183"/>
      <c r="IK1011" s="183"/>
      <c r="IL1011" s="183"/>
      <c r="IM1011" s="183"/>
      <c r="IN1011" s="183"/>
      <c r="IO1011" s="183"/>
      <c r="IP1011" s="183"/>
      <c r="IQ1011" s="183"/>
      <c r="IR1011" s="183"/>
      <c r="IS1011" s="183"/>
      <c r="IT1011" s="183"/>
      <c r="IU1011" s="183"/>
      <c r="IV1011" s="183"/>
      <c r="IW1011" s="183"/>
      <c r="IX1011" s="183"/>
      <c r="IY1011" s="183"/>
      <c r="IZ1011" s="183"/>
      <c r="JA1011" s="183"/>
      <c r="JB1011" s="183"/>
      <c r="JC1011" s="183"/>
      <c r="JD1011" s="183"/>
      <c r="JE1011" s="183"/>
      <c r="JF1011" s="183"/>
      <c r="JG1011" s="183"/>
      <c r="JH1011" s="183"/>
      <c r="JI1011" s="183"/>
      <c r="JJ1011" s="183"/>
      <c r="JK1011" s="183"/>
      <c r="JL1011" s="183"/>
      <c r="JM1011" s="183"/>
      <c r="JN1011" s="183"/>
      <c r="JO1011" s="183"/>
      <c r="JP1011" s="183"/>
      <c r="JQ1011" s="183"/>
      <c r="JR1011" s="183"/>
      <c r="JS1011" s="183"/>
      <c r="JT1011" s="183"/>
      <c r="JU1011" s="183"/>
      <c r="JV1011" s="183"/>
      <c r="JW1011" s="183"/>
      <c r="JX1011" s="183"/>
      <c r="JY1011" s="183"/>
      <c r="JZ1011" s="183"/>
      <c r="KA1011" s="183"/>
      <c r="KB1011" s="183"/>
      <c r="KC1011" s="183"/>
      <c r="KD1011" s="183"/>
      <c r="KE1011" s="183"/>
      <c r="KF1011" s="183"/>
      <c r="KG1011" s="183"/>
      <c r="KH1011" s="183"/>
      <c r="KI1011" s="183"/>
      <c r="KJ1011" s="183"/>
      <c r="KK1011" s="183"/>
      <c r="KL1011" s="183"/>
      <c r="KM1011" s="183"/>
      <c r="KN1011" s="183"/>
      <c r="KO1011" s="183"/>
      <c r="KP1011" s="183"/>
      <c r="KQ1011" s="183"/>
      <c r="KR1011" s="183"/>
      <c r="KS1011" s="183"/>
      <c r="KT1011" s="183"/>
    </row>
    <row r="1012" spans="1:306">
      <c r="A1012" s="663">
        <v>56924</v>
      </c>
      <c r="B1012" s="626" t="s">
        <v>464</v>
      </c>
      <c r="C1012" s="655"/>
      <c r="D1012" s="655"/>
      <c r="E1012" s="655"/>
      <c r="F1012" s="655"/>
      <c r="G1012" s="611">
        <f>SUM(C1012:F1012)</f>
        <v>0</v>
      </c>
      <c r="H1012" s="183"/>
      <c r="K1012" s="183"/>
      <c r="L1012" s="183"/>
      <c r="M1012" s="183"/>
      <c r="N1012" s="183"/>
      <c r="O1012" s="183"/>
      <c r="P1012" s="183"/>
      <c r="Q1012" s="183"/>
      <c r="R1012" s="183"/>
      <c r="S1012" s="183"/>
      <c r="T1012" s="183"/>
      <c r="U1012" s="183"/>
      <c r="V1012" s="183"/>
      <c r="W1012" s="183"/>
      <c r="X1012" s="183"/>
      <c r="Y1012" s="183"/>
      <c r="Z1012" s="183"/>
      <c r="AA1012" s="183"/>
      <c r="AB1012" s="183"/>
      <c r="AC1012" s="183"/>
      <c r="AD1012" s="183"/>
      <c r="AE1012" s="183"/>
      <c r="AF1012" s="183"/>
      <c r="AG1012" s="183"/>
      <c r="AH1012" s="183"/>
      <c r="AI1012" s="183"/>
      <c r="AJ1012" s="183"/>
      <c r="AK1012" s="183"/>
      <c r="AL1012" s="183"/>
      <c r="AM1012" s="183"/>
      <c r="AN1012" s="183"/>
      <c r="AO1012" s="183"/>
      <c r="AP1012" s="183"/>
      <c r="AQ1012" s="183"/>
      <c r="AR1012" s="183"/>
      <c r="AS1012" s="183"/>
      <c r="AT1012" s="183"/>
      <c r="AU1012" s="183"/>
      <c r="AV1012" s="183"/>
      <c r="AW1012" s="183"/>
      <c r="AX1012" s="183"/>
      <c r="AY1012" s="183"/>
      <c r="AZ1012" s="183"/>
      <c r="BA1012" s="183"/>
      <c r="BB1012" s="183"/>
      <c r="BC1012" s="183"/>
      <c r="BD1012" s="183"/>
      <c r="BE1012" s="183"/>
      <c r="BF1012" s="183"/>
      <c r="BG1012" s="183"/>
      <c r="BH1012" s="183"/>
      <c r="BI1012" s="183"/>
      <c r="BJ1012" s="183"/>
      <c r="BK1012" s="183"/>
      <c r="BL1012" s="183"/>
      <c r="BM1012" s="183"/>
      <c r="BN1012" s="183"/>
      <c r="BO1012" s="183"/>
      <c r="BP1012" s="183"/>
      <c r="BQ1012" s="183"/>
      <c r="BR1012" s="183"/>
      <c r="BS1012" s="183"/>
      <c r="BT1012" s="183"/>
      <c r="BU1012" s="183"/>
      <c r="BV1012" s="183"/>
      <c r="BW1012" s="183"/>
      <c r="BX1012" s="183"/>
      <c r="BY1012" s="183"/>
      <c r="BZ1012" s="183"/>
      <c r="CA1012" s="183"/>
      <c r="CB1012" s="183"/>
      <c r="CC1012" s="183"/>
      <c r="CD1012" s="183"/>
      <c r="CE1012" s="183"/>
      <c r="CF1012" s="183"/>
      <c r="CG1012" s="183"/>
      <c r="CH1012" s="183"/>
      <c r="CI1012" s="183"/>
      <c r="CJ1012" s="183"/>
      <c r="CK1012" s="183"/>
      <c r="CL1012" s="183"/>
      <c r="CM1012" s="183"/>
      <c r="CN1012" s="183"/>
      <c r="CO1012" s="183"/>
      <c r="CP1012" s="183"/>
      <c r="CQ1012" s="183"/>
      <c r="CR1012" s="183"/>
      <c r="CS1012" s="183"/>
      <c r="CT1012" s="183"/>
      <c r="CU1012" s="183"/>
      <c r="CV1012" s="183"/>
      <c r="CW1012" s="183"/>
      <c r="CX1012" s="183"/>
      <c r="CY1012" s="183"/>
      <c r="CZ1012" s="183"/>
      <c r="DA1012" s="183"/>
      <c r="DB1012" s="183"/>
      <c r="DC1012" s="183"/>
      <c r="DD1012" s="183"/>
      <c r="DE1012" s="183"/>
      <c r="DF1012" s="183"/>
      <c r="DG1012" s="183"/>
      <c r="DH1012" s="183"/>
      <c r="DI1012" s="183"/>
      <c r="DJ1012" s="183"/>
      <c r="DK1012" s="183"/>
      <c r="DL1012" s="183"/>
      <c r="DM1012" s="183"/>
      <c r="DN1012" s="183"/>
      <c r="DO1012" s="183"/>
      <c r="DP1012" s="183"/>
      <c r="DQ1012" s="183"/>
      <c r="DR1012" s="183"/>
      <c r="DS1012" s="183"/>
      <c r="DT1012" s="183"/>
      <c r="DU1012" s="183"/>
      <c r="DV1012" s="183"/>
      <c r="DW1012" s="183"/>
      <c r="DX1012" s="183"/>
      <c r="DY1012" s="183"/>
      <c r="DZ1012" s="183"/>
      <c r="EA1012" s="183"/>
      <c r="EB1012" s="183"/>
      <c r="EC1012" s="183"/>
      <c r="ED1012" s="183"/>
      <c r="EE1012" s="183"/>
      <c r="EF1012" s="183"/>
      <c r="EG1012" s="183"/>
      <c r="EH1012" s="183"/>
      <c r="EI1012" s="183"/>
      <c r="EJ1012" s="183"/>
      <c r="EK1012" s="183"/>
      <c r="EL1012" s="183"/>
      <c r="EM1012" s="183"/>
      <c r="EN1012" s="183"/>
      <c r="EO1012" s="183"/>
      <c r="EP1012" s="183"/>
      <c r="EQ1012" s="183"/>
      <c r="ER1012" s="183"/>
      <c r="ES1012" s="183"/>
      <c r="ET1012" s="183"/>
      <c r="EU1012" s="183"/>
      <c r="EV1012" s="183"/>
      <c r="EW1012" s="183"/>
      <c r="EX1012" s="183"/>
      <c r="EY1012" s="183"/>
      <c r="EZ1012" s="183"/>
      <c r="FA1012" s="183"/>
      <c r="FB1012" s="183"/>
      <c r="FC1012" s="183"/>
      <c r="FD1012" s="183"/>
      <c r="FE1012" s="183"/>
      <c r="FF1012" s="183"/>
      <c r="FG1012" s="183"/>
      <c r="FH1012" s="183"/>
      <c r="FI1012" s="183"/>
      <c r="FJ1012" s="183"/>
      <c r="FK1012" s="183"/>
      <c r="FL1012" s="183"/>
      <c r="FM1012" s="183"/>
      <c r="FN1012" s="183"/>
      <c r="FO1012" s="183"/>
      <c r="FP1012" s="183"/>
      <c r="FQ1012" s="183"/>
      <c r="FR1012" s="183"/>
      <c r="FS1012" s="183"/>
      <c r="FT1012" s="183"/>
      <c r="FU1012" s="183"/>
      <c r="FV1012" s="183"/>
      <c r="FW1012" s="183"/>
      <c r="FX1012" s="183"/>
      <c r="FY1012" s="183"/>
      <c r="FZ1012" s="183"/>
      <c r="GA1012" s="183"/>
      <c r="GB1012" s="183"/>
      <c r="GC1012" s="183"/>
      <c r="GD1012" s="183"/>
      <c r="GE1012" s="183"/>
      <c r="GF1012" s="183"/>
      <c r="GG1012" s="183"/>
      <c r="GH1012" s="183"/>
      <c r="GI1012" s="183"/>
      <c r="GJ1012" s="183"/>
      <c r="GK1012" s="183"/>
      <c r="GL1012" s="183"/>
      <c r="GM1012" s="183"/>
      <c r="GN1012" s="183"/>
      <c r="GO1012" s="183"/>
      <c r="GP1012" s="183"/>
      <c r="GQ1012" s="183"/>
      <c r="GR1012" s="183"/>
      <c r="GS1012" s="183"/>
      <c r="GT1012" s="183"/>
      <c r="GU1012" s="183"/>
      <c r="GV1012" s="183"/>
      <c r="GW1012" s="183"/>
      <c r="GX1012" s="183"/>
      <c r="GY1012" s="183"/>
      <c r="GZ1012" s="183"/>
      <c r="HA1012" s="183"/>
      <c r="HB1012" s="183"/>
      <c r="HC1012" s="183"/>
      <c r="HD1012" s="183"/>
      <c r="HE1012" s="183"/>
      <c r="HF1012" s="183"/>
      <c r="HG1012" s="183"/>
      <c r="HH1012" s="183"/>
      <c r="HI1012" s="183"/>
      <c r="HJ1012" s="183"/>
      <c r="HK1012" s="183"/>
      <c r="HL1012" s="183"/>
      <c r="HM1012" s="183"/>
      <c r="HN1012" s="183"/>
      <c r="HO1012" s="183"/>
      <c r="HP1012" s="183"/>
      <c r="HQ1012" s="183"/>
      <c r="HR1012" s="183"/>
      <c r="HS1012" s="183"/>
      <c r="HT1012" s="183"/>
      <c r="HU1012" s="183"/>
      <c r="HV1012" s="183"/>
      <c r="HW1012" s="183"/>
      <c r="HX1012" s="183"/>
      <c r="HY1012" s="183"/>
      <c r="HZ1012" s="183"/>
      <c r="IA1012" s="183"/>
      <c r="IB1012" s="183"/>
      <c r="IC1012" s="183"/>
      <c r="ID1012" s="183"/>
      <c r="IE1012" s="183"/>
      <c r="IF1012" s="183"/>
      <c r="IG1012" s="183"/>
      <c r="IH1012" s="183"/>
      <c r="II1012" s="183"/>
      <c r="IJ1012" s="183"/>
      <c r="IK1012" s="183"/>
      <c r="IL1012" s="183"/>
      <c r="IM1012" s="183"/>
      <c r="IN1012" s="183"/>
      <c r="IO1012" s="183"/>
      <c r="IP1012" s="183"/>
      <c r="IQ1012" s="183"/>
      <c r="IR1012" s="183"/>
      <c r="IS1012" s="183"/>
      <c r="IT1012" s="183"/>
      <c r="IU1012" s="183"/>
      <c r="IV1012" s="183"/>
      <c r="IW1012" s="183"/>
      <c r="IX1012" s="183"/>
      <c r="IY1012" s="183"/>
      <c r="IZ1012" s="183"/>
      <c r="JA1012" s="183"/>
      <c r="JB1012" s="183"/>
      <c r="JC1012" s="183"/>
      <c r="JD1012" s="183"/>
      <c r="JE1012" s="183"/>
      <c r="JF1012" s="183"/>
      <c r="JG1012" s="183"/>
      <c r="JH1012" s="183"/>
      <c r="JI1012" s="183"/>
      <c r="JJ1012" s="183"/>
      <c r="JK1012" s="183"/>
      <c r="JL1012" s="183"/>
      <c r="JM1012" s="183"/>
      <c r="JN1012" s="183"/>
      <c r="JO1012" s="183"/>
      <c r="JP1012" s="183"/>
      <c r="JQ1012" s="183"/>
      <c r="JR1012" s="183"/>
      <c r="JS1012" s="183"/>
      <c r="JT1012" s="183"/>
      <c r="JU1012" s="183"/>
      <c r="JV1012" s="183"/>
      <c r="JW1012" s="183"/>
      <c r="JX1012" s="183"/>
      <c r="JY1012" s="183"/>
      <c r="JZ1012" s="183"/>
      <c r="KA1012" s="183"/>
      <c r="KB1012" s="183"/>
      <c r="KC1012" s="183"/>
      <c r="KD1012" s="183"/>
      <c r="KE1012" s="183"/>
      <c r="KF1012" s="183"/>
      <c r="KG1012" s="183"/>
      <c r="KH1012" s="183"/>
      <c r="KI1012" s="183"/>
      <c r="KJ1012" s="183"/>
      <c r="KK1012" s="183"/>
      <c r="KL1012" s="183"/>
      <c r="KM1012" s="183"/>
      <c r="KN1012" s="183"/>
      <c r="KO1012" s="183"/>
      <c r="KP1012" s="183"/>
      <c r="KQ1012" s="183"/>
      <c r="KR1012" s="183"/>
      <c r="KS1012" s="183"/>
      <c r="KT1012" s="183"/>
    </row>
    <row r="1013" spans="1:306">
      <c r="A1013" s="649">
        <v>57</v>
      </c>
      <c r="B1013" s="624" t="s">
        <v>465</v>
      </c>
      <c r="C1013" s="611">
        <f>SUM(C1014:C1019)</f>
        <v>0</v>
      </c>
      <c r="D1013" s="611">
        <f>SUM(D1014:D1019)</f>
        <v>0</v>
      </c>
      <c r="E1013" s="611">
        <f>SUM(E1014:E1019)</f>
        <v>0</v>
      </c>
      <c r="F1013" s="611">
        <f>SUM(F1014:F1019)</f>
        <v>0</v>
      </c>
      <c r="G1013" s="611">
        <f>SUM(C1013:F1013)</f>
        <v>0</v>
      </c>
      <c r="H1013" s="183"/>
      <c r="K1013" s="183"/>
      <c r="L1013" s="183"/>
      <c r="M1013" s="183"/>
      <c r="N1013" s="183"/>
      <c r="O1013" s="183"/>
      <c r="P1013" s="183"/>
      <c r="Q1013" s="183"/>
      <c r="R1013" s="183"/>
      <c r="S1013" s="183"/>
      <c r="T1013" s="183"/>
      <c r="U1013" s="183"/>
      <c r="V1013" s="183"/>
      <c r="W1013" s="183"/>
      <c r="X1013" s="183"/>
      <c r="Y1013" s="183"/>
      <c r="Z1013" s="183"/>
      <c r="AA1013" s="183"/>
      <c r="AB1013" s="183"/>
      <c r="AC1013" s="183"/>
      <c r="AD1013" s="183"/>
      <c r="AE1013" s="183"/>
      <c r="AF1013" s="183"/>
      <c r="AG1013" s="183"/>
      <c r="AH1013" s="183"/>
      <c r="AI1013" s="183"/>
      <c r="AJ1013" s="183"/>
      <c r="AK1013" s="183"/>
      <c r="AL1013" s="183"/>
      <c r="AM1013" s="183"/>
      <c r="AN1013" s="183"/>
      <c r="AO1013" s="183"/>
      <c r="AP1013" s="183"/>
      <c r="AQ1013" s="183"/>
      <c r="AR1013" s="183"/>
      <c r="AS1013" s="183"/>
      <c r="AT1013" s="183"/>
      <c r="AU1013" s="183"/>
      <c r="AV1013" s="183"/>
      <c r="AW1013" s="183"/>
      <c r="AX1013" s="183"/>
      <c r="AY1013" s="183"/>
      <c r="AZ1013" s="183"/>
      <c r="BA1013" s="183"/>
      <c r="BB1013" s="183"/>
      <c r="BC1013" s="183"/>
      <c r="BD1013" s="183"/>
      <c r="BE1013" s="183"/>
      <c r="BF1013" s="183"/>
      <c r="BG1013" s="183"/>
      <c r="BH1013" s="183"/>
      <c r="BI1013" s="183"/>
      <c r="BJ1013" s="183"/>
      <c r="BK1013" s="183"/>
      <c r="BL1013" s="183"/>
      <c r="BM1013" s="183"/>
      <c r="BN1013" s="183"/>
      <c r="BO1013" s="183"/>
      <c r="BP1013" s="183"/>
      <c r="BQ1013" s="183"/>
      <c r="BR1013" s="183"/>
      <c r="BS1013" s="183"/>
      <c r="BT1013" s="183"/>
      <c r="BU1013" s="183"/>
      <c r="BV1013" s="183"/>
      <c r="BW1013" s="183"/>
      <c r="BX1013" s="183"/>
      <c r="BY1013" s="183"/>
      <c r="BZ1013" s="183"/>
      <c r="CA1013" s="183"/>
      <c r="CB1013" s="183"/>
      <c r="CC1013" s="183"/>
      <c r="CD1013" s="183"/>
      <c r="CE1013" s="183"/>
      <c r="CF1013" s="183"/>
      <c r="CG1013" s="183"/>
      <c r="CH1013" s="183"/>
      <c r="CI1013" s="183"/>
      <c r="CJ1013" s="183"/>
      <c r="CK1013" s="183"/>
      <c r="CL1013" s="183"/>
      <c r="CM1013" s="183"/>
      <c r="CN1013" s="183"/>
      <c r="CO1013" s="183"/>
      <c r="CP1013" s="183"/>
      <c r="CQ1013" s="183"/>
      <c r="CR1013" s="183"/>
      <c r="CS1013" s="183"/>
      <c r="CT1013" s="183"/>
      <c r="CU1013" s="183"/>
      <c r="CV1013" s="183"/>
      <c r="CW1013" s="183"/>
      <c r="CX1013" s="183"/>
      <c r="CY1013" s="183"/>
      <c r="CZ1013" s="183"/>
      <c r="DA1013" s="183"/>
      <c r="DB1013" s="183"/>
      <c r="DC1013" s="183"/>
      <c r="DD1013" s="183"/>
      <c r="DE1013" s="183"/>
      <c r="DF1013" s="183"/>
      <c r="DG1013" s="183"/>
      <c r="DH1013" s="183"/>
      <c r="DI1013" s="183"/>
      <c r="DJ1013" s="183"/>
      <c r="DK1013" s="183"/>
      <c r="DL1013" s="183"/>
      <c r="DM1013" s="183"/>
      <c r="DN1013" s="183"/>
      <c r="DO1013" s="183"/>
      <c r="DP1013" s="183"/>
      <c r="DQ1013" s="183"/>
      <c r="DR1013" s="183"/>
      <c r="DS1013" s="183"/>
      <c r="DT1013" s="183"/>
      <c r="DU1013" s="183"/>
      <c r="DV1013" s="183"/>
      <c r="DW1013" s="183"/>
      <c r="DX1013" s="183"/>
      <c r="DY1013" s="183"/>
      <c r="DZ1013" s="183"/>
      <c r="EA1013" s="183"/>
      <c r="EB1013" s="183"/>
      <c r="EC1013" s="183"/>
      <c r="ED1013" s="183"/>
      <c r="EE1013" s="183"/>
      <c r="EF1013" s="183"/>
      <c r="EG1013" s="183"/>
      <c r="EH1013" s="183"/>
      <c r="EI1013" s="183"/>
      <c r="EJ1013" s="183"/>
      <c r="EK1013" s="183"/>
      <c r="EL1013" s="183"/>
      <c r="EM1013" s="183"/>
      <c r="EN1013" s="183"/>
      <c r="EO1013" s="183"/>
      <c r="EP1013" s="183"/>
      <c r="EQ1013" s="183"/>
      <c r="ER1013" s="183"/>
      <c r="ES1013" s="183"/>
      <c r="ET1013" s="183"/>
      <c r="EU1013" s="183"/>
      <c r="EV1013" s="183"/>
      <c r="EW1013" s="183"/>
      <c r="EX1013" s="183"/>
      <c r="EY1013" s="183"/>
      <c r="EZ1013" s="183"/>
      <c r="FA1013" s="183"/>
      <c r="FB1013" s="183"/>
      <c r="FC1013" s="183"/>
      <c r="FD1013" s="183"/>
      <c r="FE1013" s="183"/>
      <c r="FF1013" s="183"/>
      <c r="FG1013" s="183"/>
      <c r="FH1013" s="183"/>
      <c r="FI1013" s="183"/>
      <c r="FJ1013" s="183"/>
      <c r="FK1013" s="183"/>
      <c r="FL1013" s="183"/>
      <c r="FM1013" s="183"/>
      <c r="FN1013" s="183"/>
      <c r="FO1013" s="183"/>
      <c r="FP1013" s="183"/>
      <c r="FQ1013" s="183"/>
      <c r="FR1013" s="183"/>
      <c r="FS1013" s="183"/>
      <c r="FT1013" s="183"/>
      <c r="FU1013" s="183"/>
      <c r="FV1013" s="183"/>
      <c r="FW1013" s="183"/>
      <c r="FX1013" s="183"/>
      <c r="FY1013" s="183"/>
      <c r="FZ1013" s="183"/>
      <c r="GA1013" s="183"/>
      <c r="GB1013" s="183"/>
      <c r="GC1013" s="183"/>
      <c r="GD1013" s="183"/>
      <c r="GE1013" s="183"/>
      <c r="GF1013" s="183"/>
      <c r="GG1013" s="183"/>
      <c r="GH1013" s="183"/>
      <c r="GI1013" s="183"/>
      <c r="GJ1013" s="183"/>
      <c r="GK1013" s="183"/>
      <c r="GL1013" s="183"/>
      <c r="GM1013" s="183"/>
      <c r="GN1013" s="183"/>
      <c r="GO1013" s="183"/>
      <c r="GP1013" s="183"/>
      <c r="GQ1013" s="183"/>
      <c r="GR1013" s="183"/>
      <c r="GS1013" s="183"/>
      <c r="GT1013" s="183"/>
      <c r="GU1013" s="183"/>
      <c r="GV1013" s="183"/>
      <c r="GW1013" s="183"/>
      <c r="GX1013" s="183"/>
      <c r="GY1013" s="183"/>
      <c r="GZ1013" s="183"/>
      <c r="HA1013" s="183"/>
      <c r="HB1013" s="183"/>
      <c r="HC1013" s="183"/>
      <c r="HD1013" s="183"/>
      <c r="HE1013" s="183"/>
      <c r="HF1013" s="183"/>
      <c r="HG1013" s="183"/>
      <c r="HH1013" s="183"/>
      <c r="HI1013" s="183"/>
      <c r="HJ1013" s="183"/>
      <c r="HK1013" s="183"/>
      <c r="HL1013" s="183"/>
      <c r="HM1013" s="183"/>
      <c r="HN1013" s="183"/>
      <c r="HO1013" s="183"/>
      <c r="HP1013" s="183"/>
      <c r="HQ1013" s="183"/>
      <c r="HR1013" s="183"/>
      <c r="HS1013" s="183"/>
      <c r="HT1013" s="183"/>
      <c r="HU1013" s="183"/>
      <c r="HV1013" s="183"/>
      <c r="HW1013" s="183"/>
      <c r="HX1013" s="183"/>
      <c r="HY1013" s="183"/>
      <c r="HZ1013" s="183"/>
      <c r="IA1013" s="183"/>
      <c r="IB1013" s="183"/>
      <c r="IC1013" s="183"/>
      <c r="ID1013" s="183"/>
      <c r="IE1013" s="183"/>
      <c r="IF1013" s="183"/>
      <c r="IG1013" s="183"/>
      <c r="IH1013" s="183"/>
      <c r="II1013" s="183"/>
      <c r="IJ1013" s="183"/>
      <c r="IK1013" s="183"/>
      <c r="IL1013" s="183"/>
      <c r="IM1013" s="183"/>
      <c r="IN1013" s="183"/>
      <c r="IO1013" s="183"/>
      <c r="IP1013" s="183"/>
      <c r="IQ1013" s="183"/>
      <c r="IR1013" s="183"/>
      <c r="IS1013" s="183"/>
      <c r="IT1013" s="183"/>
      <c r="IU1013" s="183"/>
      <c r="IV1013" s="183"/>
      <c r="IW1013" s="183"/>
      <c r="IX1013" s="183"/>
      <c r="IY1013" s="183"/>
      <c r="IZ1013" s="183"/>
      <c r="JA1013" s="183"/>
      <c r="JB1013" s="183"/>
      <c r="JC1013" s="183"/>
      <c r="JD1013" s="183"/>
      <c r="JE1013" s="183"/>
      <c r="JF1013" s="183"/>
      <c r="JG1013" s="183"/>
      <c r="JH1013" s="183"/>
      <c r="JI1013" s="183"/>
      <c r="JJ1013" s="183"/>
      <c r="JK1013" s="183"/>
      <c r="JL1013" s="183"/>
      <c r="JM1013" s="183"/>
      <c r="JN1013" s="183"/>
      <c r="JO1013" s="183"/>
      <c r="JP1013" s="183"/>
      <c r="JQ1013" s="183"/>
      <c r="JR1013" s="183"/>
      <c r="JS1013" s="183"/>
      <c r="JT1013" s="183"/>
      <c r="JU1013" s="183"/>
      <c r="JV1013" s="183"/>
      <c r="JW1013" s="183"/>
      <c r="JX1013" s="183"/>
      <c r="JY1013" s="183"/>
      <c r="JZ1013" s="183"/>
      <c r="KA1013" s="183"/>
      <c r="KB1013" s="183"/>
      <c r="KC1013" s="183"/>
      <c r="KD1013" s="183"/>
      <c r="KE1013" s="183"/>
      <c r="KF1013" s="183"/>
      <c r="KG1013" s="183"/>
      <c r="KH1013" s="183"/>
      <c r="KI1013" s="183"/>
      <c r="KJ1013" s="183"/>
      <c r="KK1013" s="183"/>
      <c r="KL1013" s="183"/>
      <c r="KM1013" s="183"/>
      <c r="KN1013" s="183"/>
      <c r="KO1013" s="183"/>
      <c r="KP1013" s="183"/>
      <c r="KQ1013" s="183"/>
      <c r="KR1013" s="183"/>
      <c r="KS1013" s="183"/>
      <c r="KT1013" s="183"/>
    </row>
    <row r="1014" spans="1:306">
      <c r="A1014" s="672">
        <v>571</v>
      </c>
      <c r="B1014" s="652" t="s">
        <v>466</v>
      </c>
      <c r="C1014" s="620"/>
      <c r="D1014" s="620"/>
      <c r="E1014" s="620"/>
      <c r="F1014" s="620"/>
      <c r="G1014" s="611">
        <f t="shared" si="42"/>
        <v>0</v>
      </c>
      <c r="H1014" s="183"/>
      <c r="K1014" s="183"/>
      <c r="L1014" s="183"/>
      <c r="M1014" s="183"/>
      <c r="N1014" s="183"/>
      <c r="O1014" s="183"/>
      <c r="P1014" s="183"/>
      <c r="Q1014" s="183"/>
      <c r="R1014" s="183"/>
      <c r="S1014" s="183"/>
      <c r="T1014" s="183"/>
      <c r="U1014" s="183"/>
      <c r="V1014" s="183"/>
      <c r="W1014" s="183"/>
      <c r="X1014" s="183"/>
      <c r="Y1014" s="183"/>
      <c r="Z1014" s="183"/>
      <c r="AA1014" s="183"/>
      <c r="AB1014" s="183"/>
      <c r="AC1014" s="183"/>
      <c r="AD1014" s="183"/>
      <c r="AE1014" s="183"/>
      <c r="AF1014" s="183"/>
      <c r="AG1014" s="183"/>
      <c r="AH1014" s="183"/>
      <c r="AI1014" s="183"/>
      <c r="AJ1014" s="183"/>
      <c r="AK1014" s="183"/>
      <c r="AL1014" s="183"/>
      <c r="AM1014" s="183"/>
      <c r="AN1014" s="183"/>
      <c r="AO1014" s="183"/>
      <c r="AP1014" s="183"/>
      <c r="AQ1014" s="183"/>
      <c r="AR1014" s="183"/>
      <c r="AS1014" s="183"/>
      <c r="AT1014" s="183"/>
      <c r="AU1014" s="183"/>
      <c r="AV1014" s="183"/>
      <c r="AW1014" s="183"/>
      <c r="AX1014" s="183"/>
      <c r="AY1014" s="183"/>
      <c r="AZ1014" s="183"/>
      <c r="BA1014" s="183"/>
      <c r="BB1014" s="183"/>
      <c r="BC1014" s="183"/>
      <c r="BD1014" s="183"/>
      <c r="BE1014" s="183"/>
      <c r="BF1014" s="183"/>
      <c r="BG1014" s="183"/>
      <c r="BH1014" s="183"/>
      <c r="BI1014" s="183"/>
      <c r="BJ1014" s="183"/>
      <c r="BK1014" s="183"/>
      <c r="BL1014" s="183"/>
      <c r="BM1014" s="183"/>
      <c r="BN1014" s="183"/>
      <c r="BO1014" s="183"/>
      <c r="BP1014" s="183"/>
      <c r="BQ1014" s="183"/>
      <c r="BR1014" s="183"/>
      <c r="BS1014" s="183"/>
      <c r="BT1014" s="183"/>
      <c r="BU1014" s="183"/>
      <c r="BV1014" s="183"/>
      <c r="BW1014" s="183"/>
      <c r="BX1014" s="183"/>
      <c r="BY1014" s="183"/>
      <c r="BZ1014" s="183"/>
      <c r="CA1014" s="183"/>
      <c r="CB1014" s="183"/>
      <c r="CC1014" s="183"/>
      <c r="CD1014" s="183"/>
      <c r="CE1014" s="183"/>
      <c r="CF1014" s="183"/>
      <c r="CG1014" s="183"/>
      <c r="CH1014" s="183"/>
      <c r="CI1014" s="183"/>
      <c r="CJ1014" s="183"/>
      <c r="CK1014" s="183"/>
      <c r="CL1014" s="183"/>
      <c r="CM1014" s="183"/>
      <c r="CN1014" s="183"/>
      <c r="CO1014" s="183"/>
      <c r="CP1014" s="183"/>
      <c r="CQ1014" s="183"/>
      <c r="CR1014" s="183"/>
      <c r="CS1014" s="183"/>
      <c r="CT1014" s="183"/>
      <c r="CU1014" s="183"/>
      <c r="CV1014" s="183"/>
      <c r="CW1014" s="183"/>
      <c r="CX1014" s="183"/>
      <c r="CY1014" s="183"/>
      <c r="CZ1014" s="183"/>
      <c r="DA1014" s="183"/>
      <c r="DB1014" s="183"/>
      <c r="DC1014" s="183"/>
      <c r="DD1014" s="183"/>
      <c r="DE1014" s="183"/>
      <c r="DF1014" s="183"/>
      <c r="DG1014" s="183"/>
      <c r="DH1014" s="183"/>
      <c r="DI1014" s="183"/>
      <c r="DJ1014" s="183"/>
      <c r="DK1014" s="183"/>
      <c r="DL1014" s="183"/>
      <c r="DM1014" s="183"/>
      <c r="DN1014" s="183"/>
      <c r="DO1014" s="183"/>
      <c r="DP1014" s="183"/>
      <c r="DQ1014" s="183"/>
      <c r="DR1014" s="183"/>
      <c r="DS1014" s="183"/>
      <c r="DT1014" s="183"/>
      <c r="DU1014" s="183"/>
      <c r="DV1014" s="183"/>
      <c r="DW1014" s="183"/>
      <c r="DX1014" s="183"/>
      <c r="DY1014" s="183"/>
      <c r="DZ1014" s="183"/>
      <c r="EA1014" s="183"/>
      <c r="EB1014" s="183"/>
      <c r="EC1014" s="183"/>
      <c r="ED1014" s="183"/>
      <c r="EE1014" s="183"/>
      <c r="EF1014" s="183"/>
      <c r="EG1014" s="183"/>
      <c r="EH1014" s="183"/>
      <c r="EI1014" s="183"/>
      <c r="EJ1014" s="183"/>
      <c r="EK1014" s="183"/>
      <c r="EL1014" s="183"/>
      <c r="EM1014" s="183"/>
      <c r="EN1014" s="183"/>
      <c r="EO1014" s="183"/>
      <c r="EP1014" s="183"/>
      <c r="EQ1014" s="183"/>
      <c r="ER1014" s="183"/>
      <c r="ES1014" s="183"/>
      <c r="ET1014" s="183"/>
      <c r="EU1014" s="183"/>
      <c r="EV1014" s="183"/>
      <c r="EW1014" s="183"/>
      <c r="EX1014" s="183"/>
      <c r="EY1014" s="183"/>
      <c r="EZ1014" s="183"/>
      <c r="FA1014" s="183"/>
      <c r="FB1014" s="183"/>
      <c r="FC1014" s="183"/>
      <c r="FD1014" s="183"/>
      <c r="FE1014" s="183"/>
      <c r="FF1014" s="183"/>
      <c r="FG1014" s="183"/>
      <c r="FH1014" s="183"/>
      <c r="FI1014" s="183"/>
      <c r="FJ1014" s="183"/>
      <c r="FK1014" s="183"/>
      <c r="FL1014" s="183"/>
      <c r="FM1014" s="183"/>
      <c r="FN1014" s="183"/>
      <c r="FO1014" s="183"/>
      <c r="FP1014" s="183"/>
      <c r="FQ1014" s="183"/>
      <c r="FR1014" s="183"/>
      <c r="FS1014" s="183"/>
      <c r="FT1014" s="183"/>
      <c r="FU1014" s="183"/>
      <c r="FV1014" s="183"/>
      <c r="FW1014" s="183"/>
      <c r="FX1014" s="183"/>
      <c r="FY1014" s="183"/>
      <c r="FZ1014" s="183"/>
      <c r="GA1014" s="183"/>
      <c r="GB1014" s="183"/>
      <c r="GC1014" s="183"/>
      <c r="GD1014" s="183"/>
      <c r="GE1014" s="183"/>
      <c r="GF1014" s="183"/>
      <c r="GG1014" s="183"/>
      <c r="GH1014" s="183"/>
      <c r="GI1014" s="183"/>
      <c r="GJ1014" s="183"/>
      <c r="GK1014" s="183"/>
      <c r="GL1014" s="183"/>
      <c r="GM1014" s="183"/>
      <c r="GN1014" s="183"/>
      <c r="GO1014" s="183"/>
      <c r="GP1014" s="183"/>
      <c r="GQ1014" s="183"/>
      <c r="GR1014" s="183"/>
      <c r="GS1014" s="183"/>
      <c r="GT1014" s="183"/>
      <c r="GU1014" s="183"/>
      <c r="GV1014" s="183"/>
      <c r="GW1014" s="183"/>
      <c r="GX1014" s="183"/>
      <c r="GY1014" s="183"/>
      <c r="GZ1014" s="183"/>
      <c r="HA1014" s="183"/>
      <c r="HB1014" s="183"/>
      <c r="HC1014" s="183"/>
      <c r="HD1014" s="183"/>
      <c r="HE1014" s="183"/>
      <c r="HF1014" s="183"/>
      <c r="HG1014" s="183"/>
      <c r="HH1014" s="183"/>
      <c r="HI1014" s="183"/>
      <c r="HJ1014" s="183"/>
      <c r="HK1014" s="183"/>
      <c r="HL1014" s="183"/>
      <c r="HM1014" s="183"/>
      <c r="HN1014" s="183"/>
      <c r="HO1014" s="183"/>
      <c r="HP1014" s="183"/>
      <c r="HQ1014" s="183"/>
      <c r="HR1014" s="183"/>
      <c r="HS1014" s="183"/>
      <c r="HT1014" s="183"/>
      <c r="HU1014" s="183"/>
      <c r="HV1014" s="183"/>
      <c r="HW1014" s="183"/>
      <c r="HX1014" s="183"/>
      <c r="HY1014" s="183"/>
      <c r="HZ1014" s="183"/>
      <c r="IA1014" s="183"/>
      <c r="IB1014" s="183"/>
      <c r="IC1014" s="183"/>
      <c r="ID1014" s="183"/>
      <c r="IE1014" s="183"/>
      <c r="IF1014" s="183"/>
      <c r="IG1014" s="183"/>
      <c r="IH1014" s="183"/>
      <c r="II1014" s="183"/>
      <c r="IJ1014" s="183"/>
      <c r="IK1014" s="183"/>
      <c r="IL1014" s="183"/>
      <c r="IM1014" s="183"/>
      <c r="IN1014" s="183"/>
      <c r="IO1014" s="183"/>
      <c r="IP1014" s="183"/>
      <c r="IQ1014" s="183"/>
      <c r="IR1014" s="183"/>
      <c r="IS1014" s="183"/>
      <c r="IT1014" s="183"/>
      <c r="IU1014" s="183"/>
      <c r="IV1014" s="183"/>
      <c r="IW1014" s="183"/>
      <c r="IX1014" s="183"/>
      <c r="IY1014" s="183"/>
      <c r="IZ1014" s="183"/>
      <c r="JA1014" s="183"/>
      <c r="JB1014" s="183"/>
      <c r="JC1014" s="183"/>
      <c r="JD1014" s="183"/>
      <c r="JE1014" s="183"/>
      <c r="JF1014" s="183"/>
      <c r="JG1014" s="183"/>
      <c r="JH1014" s="183"/>
      <c r="JI1014" s="183"/>
      <c r="JJ1014" s="183"/>
      <c r="JK1014" s="183"/>
      <c r="JL1014" s="183"/>
      <c r="JM1014" s="183"/>
      <c r="JN1014" s="183"/>
      <c r="JO1014" s="183"/>
      <c r="JP1014" s="183"/>
      <c r="JQ1014" s="183"/>
      <c r="JR1014" s="183"/>
      <c r="JS1014" s="183"/>
      <c r="JT1014" s="183"/>
      <c r="JU1014" s="183"/>
      <c r="JV1014" s="183"/>
      <c r="JW1014" s="183"/>
      <c r="JX1014" s="183"/>
      <c r="JY1014" s="183"/>
      <c r="JZ1014" s="183"/>
      <c r="KA1014" s="183"/>
      <c r="KB1014" s="183"/>
      <c r="KC1014" s="183"/>
      <c r="KD1014" s="183"/>
      <c r="KE1014" s="183"/>
      <c r="KF1014" s="183"/>
      <c r="KG1014" s="183"/>
      <c r="KH1014" s="183"/>
      <c r="KI1014" s="183"/>
      <c r="KJ1014" s="183"/>
      <c r="KK1014" s="183"/>
      <c r="KL1014" s="183"/>
      <c r="KM1014" s="183"/>
      <c r="KN1014" s="183"/>
      <c r="KO1014" s="183"/>
      <c r="KP1014" s="183"/>
      <c r="KQ1014" s="183"/>
      <c r="KR1014" s="183"/>
      <c r="KS1014" s="183"/>
      <c r="KT1014" s="183"/>
    </row>
    <row r="1015" spans="1:306">
      <c r="A1015" s="672">
        <v>572</v>
      </c>
      <c r="B1015" s="652" t="s">
        <v>467</v>
      </c>
      <c r="C1015" s="620"/>
      <c r="D1015" s="620"/>
      <c r="E1015" s="620"/>
      <c r="F1015" s="620"/>
      <c r="G1015" s="611">
        <f>SUM(C1015:F1015)</f>
        <v>0</v>
      </c>
      <c r="H1015" s="183"/>
      <c r="K1015" s="183"/>
      <c r="L1015" s="183"/>
      <c r="M1015" s="183"/>
      <c r="N1015" s="183"/>
      <c r="O1015" s="183"/>
      <c r="P1015" s="183"/>
      <c r="Q1015" s="183"/>
      <c r="R1015" s="183"/>
      <c r="S1015" s="183"/>
      <c r="T1015" s="183"/>
      <c r="U1015" s="183"/>
      <c r="V1015" s="183"/>
      <c r="W1015" s="183"/>
      <c r="X1015" s="183"/>
      <c r="Y1015" s="183"/>
      <c r="Z1015" s="183"/>
      <c r="AA1015" s="183"/>
      <c r="AB1015" s="183"/>
      <c r="AC1015" s="183"/>
      <c r="AD1015" s="183"/>
      <c r="AE1015" s="183"/>
      <c r="AF1015" s="183"/>
      <c r="AG1015" s="183"/>
      <c r="AH1015" s="183"/>
      <c r="AI1015" s="183"/>
      <c r="AJ1015" s="183"/>
      <c r="AK1015" s="183"/>
      <c r="AL1015" s="183"/>
      <c r="AM1015" s="183"/>
      <c r="AN1015" s="183"/>
      <c r="AO1015" s="183"/>
      <c r="AP1015" s="183"/>
      <c r="AQ1015" s="183"/>
      <c r="AR1015" s="183"/>
      <c r="AS1015" s="183"/>
      <c r="AT1015" s="183"/>
      <c r="AU1015" s="183"/>
      <c r="AV1015" s="183"/>
      <c r="AW1015" s="183"/>
      <c r="AX1015" s="183"/>
      <c r="AY1015" s="183"/>
      <c r="AZ1015" s="183"/>
      <c r="BA1015" s="183"/>
      <c r="BB1015" s="183"/>
      <c r="BC1015" s="183"/>
      <c r="BD1015" s="183"/>
      <c r="BE1015" s="183"/>
      <c r="BF1015" s="183"/>
      <c r="BG1015" s="183"/>
      <c r="BH1015" s="183"/>
      <c r="BI1015" s="183"/>
      <c r="BJ1015" s="183"/>
      <c r="BK1015" s="183"/>
      <c r="BL1015" s="183"/>
      <c r="BM1015" s="183"/>
      <c r="BN1015" s="183"/>
      <c r="BO1015" s="183"/>
      <c r="BP1015" s="183"/>
      <c r="BQ1015" s="183"/>
      <c r="BR1015" s="183"/>
      <c r="BS1015" s="183"/>
      <c r="BT1015" s="183"/>
      <c r="BU1015" s="183"/>
      <c r="BV1015" s="183"/>
      <c r="BW1015" s="183"/>
      <c r="BX1015" s="183"/>
      <c r="BY1015" s="183"/>
      <c r="BZ1015" s="183"/>
      <c r="CA1015" s="183"/>
      <c r="CB1015" s="183"/>
      <c r="CC1015" s="183"/>
      <c r="CD1015" s="183"/>
      <c r="CE1015" s="183"/>
      <c r="CF1015" s="183"/>
      <c r="CG1015" s="183"/>
      <c r="CH1015" s="183"/>
      <c r="CI1015" s="183"/>
      <c r="CJ1015" s="183"/>
      <c r="CK1015" s="183"/>
      <c r="CL1015" s="183"/>
      <c r="CM1015" s="183"/>
      <c r="CN1015" s="183"/>
      <c r="CO1015" s="183"/>
      <c r="CP1015" s="183"/>
      <c r="CQ1015" s="183"/>
      <c r="CR1015" s="183"/>
      <c r="CS1015" s="183"/>
      <c r="CT1015" s="183"/>
      <c r="CU1015" s="183"/>
      <c r="CV1015" s="183"/>
      <c r="CW1015" s="183"/>
      <c r="CX1015" s="183"/>
      <c r="CY1015" s="183"/>
      <c r="CZ1015" s="183"/>
      <c r="DA1015" s="183"/>
      <c r="DB1015" s="183"/>
      <c r="DC1015" s="183"/>
      <c r="DD1015" s="183"/>
      <c r="DE1015" s="183"/>
      <c r="DF1015" s="183"/>
      <c r="DG1015" s="183"/>
      <c r="DH1015" s="183"/>
      <c r="DI1015" s="183"/>
      <c r="DJ1015" s="183"/>
      <c r="DK1015" s="183"/>
      <c r="DL1015" s="183"/>
      <c r="DM1015" s="183"/>
      <c r="DN1015" s="183"/>
      <c r="DO1015" s="183"/>
      <c r="DP1015" s="183"/>
      <c r="DQ1015" s="183"/>
      <c r="DR1015" s="183"/>
      <c r="DS1015" s="183"/>
      <c r="DT1015" s="183"/>
      <c r="DU1015" s="183"/>
      <c r="DV1015" s="183"/>
      <c r="DW1015" s="183"/>
      <c r="DX1015" s="183"/>
      <c r="DY1015" s="183"/>
      <c r="DZ1015" s="183"/>
      <c r="EA1015" s="183"/>
      <c r="EB1015" s="183"/>
      <c r="EC1015" s="183"/>
      <c r="ED1015" s="183"/>
      <c r="EE1015" s="183"/>
      <c r="EF1015" s="183"/>
      <c r="EG1015" s="183"/>
      <c r="EH1015" s="183"/>
      <c r="EI1015" s="183"/>
      <c r="EJ1015" s="183"/>
      <c r="EK1015" s="183"/>
      <c r="EL1015" s="183"/>
      <c r="EM1015" s="183"/>
      <c r="EN1015" s="183"/>
      <c r="EO1015" s="183"/>
      <c r="EP1015" s="183"/>
      <c r="EQ1015" s="183"/>
      <c r="ER1015" s="183"/>
      <c r="ES1015" s="183"/>
      <c r="ET1015" s="183"/>
      <c r="EU1015" s="183"/>
      <c r="EV1015" s="183"/>
      <c r="EW1015" s="183"/>
      <c r="EX1015" s="183"/>
      <c r="EY1015" s="183"/>
      <c r="EZ1015" s="183"/>
      <c r="FA1015" s="183"/>
      <c r="FB1015" s="183"/>
      <c r="FC1015" s="183"/>
      <c r="FD1015" s="183"/>
      <c r="FE1015" s="183"/>
      <c r="FF1015" s="183"/>
      <c r="FG1015" s="183"/>
      <c r="FH1015" s="183"/>
      <c r="FI1015" s="183"/>
      <c r="FJ1015" s="183"/>
      <c r="FK1015" s="183"/>
      <c r="FL1015" s="183"/>
      <c r="FM1015" s="183"/>
      <c r="FN1015" s="183"/>
      <c r="FO1015" s="183"/>
      <c r="FP1015" s="183"/>
      <c r="FQ1015" s="183"/>
      <c r="FR1015" s="183"/>
      <c r="FS1015" s="183"/>
      <c r="FT1015" s="183"/>
      <c r="FU1015" s="183"/>
      <c r="FV1015" s="183"/>
      <c r="FW1015" s="183"/>
      <c r="FX1015" s="183"/>
      <c r="FY1015" s="183"/>
      <c r="FZ1015" s="183"/>
      <c r="GA1015" s="183"/>
      <c r="GB1015" s="183"/>
      <c r="GC1015" s="183"/>
      <c r="GD1015" s="183"/>
      <c r="GE1015" s="183"/>
      <c r="GF1015" s="183"/>
      <c r="GG1015" s="183"/>
      <c r="GH1015" s="183"/>
      <c r="GI1015" s="183"/>
      <c r="GJ1015" s="183"/>
      <c r="GK1015" s="183"/>
      <c r="GL1015" s="183"/>
      <c r="GM1015" s="183"/>
      <c r="GN1015" s="183"/>
      <c r="GO1015" s="183"/>
      <c r="GP1015" s="183"/>
      <c r="GQ1015" s="183"/>
      <c r="GR1015" s="183"/>
      <c r="GS1015" s="183"/>
      <c r="GT1015" s="183"/>
      <c r="GU1015" s="183"/>
      <c r="GV1015" s="183"/>
      <c r="GW1015" s="183"/>
      <c r="GX1015" s="183"/>
      <c r="GY1015" s="183"/>
      <c r="GZ1015" s="183"/>
      <c r="HA1015" s="183"/>
      <c r="HB1015" s="183"/>
      <c r="HC1015" s="183"/>
      <c r="HD1015" s="183"/>
      <c r="HE1015" s="183"/>
      <c r="HF1015" s="183"/>
      <c r="HG1015" s="183"/>
      <c r="HH1015" s="183"/>
      <c r="HI1015" s="183"/>
      <c r="HJ1015" s="183"/>
      <c r="HK1015" s="183"/>
      <c r="HL1015" s="183"/>
      <c r="HM1015" s="183"/>
      <c r="HN1015" s="183"/>
      <c r="HO1015" s="183"/>
      <c r="HP1015" s="183"/>
      <c r="HQ1015" s="183"/>
      <c r="HR1015" s="183"/>
      <c r="HS1015" s="183"/>
      <c r="HT1015" s="183"/>
      <c r="HU1015" s="183"/>
      <c r="HV1015" s="183"/>
      <c r="HW1015" s="183"/>
      <c r="HX1015" s="183"/>
      <c r="HY1015" s="183"/>
      <c r="HZ1015" s="183"/>
      <c r="IA1015" s="183"/>
      <c r="IB1015" s="183"/>
      <c r="IC1015" s="183"/>
      <c r="ID1015" s="183"/>
      <c r="IE1015" s="183"/>
      <c r="IF1015" s="183"/>
      <c r="IG1015" s="183"/>
      <c r="IH1015" s="183"/>
      <c r="II1015" s="183"/>
      <c r="IJ1015" s="183"/>
      <c r="IK1015" s="183"/>
      <c r="IL1015" s="183"/>
      <c r="IM1015" s="183"/>
      <c r="IN1015" s="183"/>
      <c r="IO1015" s="183"/>
      <c r="IP1015" s="183"/>
      <c r="IQ1015" s="183"/>
      <c r="IR1015" s="183"/>
      <c r="IS1015" s="183"/>
      <c r="IT1015" s="183"/>
      <c r="IU1015" s="183"/>
      <c r="IV1015" s="183"/>
      <c r="IW1015" s="183"/>
      <c r="IX1015" s="183"/>
      <c r="IY1015" s="183"/>
      <c r="IZ1015" s="183"/>
      <c r="JA1015" s="183"/>
      <c r="JB1015" s="183"/>
      <c r="JC1015" s="183"/>
      <c r="JD1015" s="183"/>
      <c r="JE1015" s="183"/>
      <c r="JF1015" s="183"/>
      <c r="JG1015" s="183"/>
      <c r="JH1015" s="183"/>
      <c r="JI1015" s="183"/>
      <c r="JJ1015" s="183"/>
      <c r="JK1015" s="183"/>
      <c r="JL1015" s="183"/>
      <c r="JM1015" s="183"/>
      <c r="JN1015" s="183"/>
      <c r="JO1015" s="183"/>
      <c r="JP1015" s="183"/>
      <c r="JQ1015" s="183"/>
      <c r="JR1015" s="183"/>
      <c r="JS1015" s="183"/>
      <c r="JT1015" s="183"/>
      <c r="JU1015" s="183"/>
      <c r="JV1015" s="183"/>
      <c r="JW1015" s="183"/>
      <c r="JX1015" s="183"/>
      <c r="JY1015" s="183"/>
      <c r="JZ1015" s="183"/>
      <c r="KA1015" s="183"/>
      <c r="KB1015" s="183"/>
      <c r="KC1015" s="183"/>
      <c r="KD1015" s="183"/>
      <c r="KE1015" s="183"/>
      <c r="KF1015" s="183"/>
      <c r="KG1015" s="183"/>
      <c r="KH1015" s="183"/>
      <c r="KI1015" s="183"/>
      <c r="KJ1015" s="183"/>
      <c r="KK1015" s="183"/>
      <c r="KL1015" s="183"/>
      <c r="KM1015" s="183"/>
      <c r="KN1015" s="183"/>
      <c r="KO1015" s="183"/>
      <c r="KP1015" s="183"/>
      <c r="KQ1015" s="183"/>
      <c r="KR1015" s="183"/>
      <c r="KS1015" s="183"/>
      <c r="KT1015" s="183"/>
    </row>
    <row r="1016" spans="1:306">
      <c r="A1016" s="672">
        <v>573</v>
      </c>
      <c r="B1016" s="652" t="s">
        <v>468</v>
      </c>
      <c r="C1016" s="620"/>
      <c r="D1016" s="620"/>
      <c r="E1016" s="620"/>
      <c r="F1016" s="620"/>
      <c r="G1016" s="611">
        <f t="shared" si="42"/>
        <v>0</v>
      </c>
      <c r="H1016" s="183"/>
      <c r="K1016" s="183"/>
      <c r="L1016" s="183"/>
      <c r="M1016" s="183"/>
      <c r="N1016" s="183"/>
      <c r="O1016" s="183"/>
      <c r="P1016" s="183"/>
      <c r="Q1016" s="183"/>
      <c r="R1016" s="183"/>
      <c r="S1016" s="183"/>
      <c r="T1016" s="183"/>
      <c r="U1016" s="183"/>
      <c r="V1016" s="183"/>
      <c r="W1016" s="183"/>
      <c r="X1016" s="183"/>
      <c r="Y1016" s="183"/>
      <c r="Z1016" s="183"/>
      <c r="AA1016" s="183"/>
      <c r="AB1016" s="183"/>
      <c r="AC1016" s="183"/>
      <c r="AD1016" s="183"/>
      <c r="AE1016" s="183"/>
      <c r="AF1016" s="183"/>
      <c r="AG1016" s="183"/>
      <c r="AH1016" s="183"/>
      <c r="AI1016" s="183"/>
      <c r="AJ1016" s="183"/>
      <c r="AK1016" s="183"/>
      <c r="AL1016" s="183"/>
      <c r="AM1016" s="183"/>
      <c r="AN1016" s="183"/>
      <c r="AO1016" s="183"/>
      <c r="AP1016" s="183"/>
      <c r="AQ1016" s="183"/>
      <c r="AR1016" s="183"/>
      <c r="AS1016" s="183"/>
      <c r="AT1016" s="183"/>
      <c r="AU1016" s="183"/>
      <c r="AV1016" s="183"/>
      <c r="AW1016" s="183"/>
      <c r="AX1016" s="183"/>
      <c r="AY1016" s="183"/>
      <c r="AZ1016" s="183"/>
      <c r="BA1016" s="183"/>
      <c r="BB1016" s="183"/>
      <c r="BC1016" s="183"/>
      <c r="BD1016" s="183"/>
      <c r="BE1016" s="183"/>
      <c r="BF1016" s="183"/>
      <c r="BG1016" s="183"/>
      <c r="BH1016" s="183"/>
      <c r="BI1016" s="183"/>
      <c r="BJ1016" s="183"/>
      <c r="BK1016" s="183"/>
      <c r="BL1016" s="183"/>
      <c r="BM1016" s="183"/>
      <c r="BN1016" s="183"/>
      <c r="BO1016" s="183"/>
      <c r="BP1016" s="183"/>
      <c r="BQ1016" s="183"/>
      <c r="BR1016" s="183"/>
      <c r="BS1016" s="183"/>
      <c r="BT1016" s="183"/>
      <c r="BU1016" s="183"/>
      <c r="BV1016" s="183"/>
      <c r="BW1016" s="183"/>
      <c r="BX1016" s="183"/>
      <c r="BY1016" s="183"/>
      <c r="BZ1016" s="183"/>
      <c r="CA1016" s="183"/>
      <c r="CB1016" s="183"/>
      <c r="CC1016" s="183"/>
      <c r="CD1016" s="183"/>
      <c r="CE1016" s="183"/>
      <c r="CF1016" s="183"/>
      <c r="CG1016" s="183"/>
      <c r="CH1016" s="183"/>
      <c r="CI1016" s="183"/>
      <c r="CJ1016" s="183"/>
      <c r="CK1016" s="183"/>
      <c r="CL1016" s="183"/>
      <c r="CM1016" s="183"/>
      <c r="CN1016" s="183"/>
      <c r="CO1016" s="183"/>
      <c r="CP1016" s="183"/>
      <c r="CQ1016" s="183"/>
      <c r="CR1016" s="183"/>
      <c r="CS1016" s="183"/>
      <c r="CT1016" s="183"/>
      <c r="CU1016" s="183"/>
      <c r="CV1016" s="183"/>
      <c r="CW1016" s="183"/>
      <c r="CX1016" s="183"/>
      <c r="CY1016" s="183"/>
      <c r="CZ1016" s="183"/>
      <c r="DA1016" s="183"/>
      <c r="DB1016" s="183"/>
      <c r="DC1016" s="183"/>
      <c r="DD1016" s="183"/>
      <c r="DE1016" s="183"/>
      <c r="DF1016" s="183"/>
      <c r="DG1016" s="183"/>
      <c r="DH1016" s="183"/>
      <c r="DI1016" s="183"/>
      <c r="DJ1016" s="183"/>
      <c r="DK1016" s="183"/>
      <c r="DL1016" s="183"/>
      <c r="DM1016" s="183"/>
      <c r="DN1016" s="183"/>
      <c r="DO1016" s="183"/>
      <c r="DP1016" s="183"/>
      <c r="DQ1016" s="183"/>
      <c r="DR1016" s="183"/>
      <c r="DS1016" s="183"/>
      <c r="DT1016" s="183"/>
      <c r="DU1016" s="183"/>
      <c r="DV1016" s="183"/>
      <c r="DW1016" s="183"/>
      <c r="DX1016" s="183"/>
      <c r="DY1016" s="183"/>
      <c r="DZ1016" s="183"/>
      <c r="EA1016" s="183"/>
      <c r="EB1016" s="183"/>
      <c r="EC1016" s="183"/>
      <c r="ED1016" s="183"/>
      <c r="EE1016" s="183"/>
      <c r="EF1016" s="183"/>
      <c r="EG1016" s="183"/>
      <c r="EH1016" s="183"/>
      <c r="EI1016" s="183"/>
      <c r="EJ1016" s="183"/>
      <c r="EK1016" s="183"/>
      <c r="EL1016" s="183"/>
      <c r="EM1016" s="183"/>
      <c r="EN1016" s="183"/>
      <c r="EO1016" s="183"/>
      <c r="EP1016" s="183"/>
      <c r="EQ1016" s="183"/>
      <c r="ER1016" s="183"/>
      <c r="ES1016" s="183"/>
      <c r="ET1016" s="183"/>
      <c r="EU1016" s="183"/>
      <c r="EV1016" s="183"/>
      <c r="EW1016" s="183"/>
      <c r="EX1016" s="183"/>
      <c r="EY1016" s="183"/>
      <c r="EZ1016" s="183"/>
      <c r="FA1016" s="183"/>
      <c r="FB1016" s="183"/>
      <c r="FC1016" s="183"/>
      <c r="FD1016" s="183"/>
      <c r="FE1016" s="183"/>
      <c r="FF1016" s="183"/>
      <c r="FG1016" s="183"/>
      <c r="FH1016" s="183"/>
      <c r="FI1016" s="183"/>
      <c r="FJ1016" s="183"/>
      <c r="FK1016" s="183"/>
      <c r="FL1016" s="183"/>
      <c r="FM1016" s="183"/>
      <c r="FN1016" s="183"/>
      <c r="FO1016" s="183"/>
      <c r="FP1016" s="183"/>
      <c r="FQ1016" s="183"/>
      <c r="FR1016" s="183"/>
      <c r="FS1016" s="183"/>
      <c r="FT1016" s="183"/>
      <c r="FU1016" s="183"/>
      <c r="FV1016" s="183"/>
      <c r="FW1016" s="183"/>
      <c r="FX1016" s="183"/>
      <c r="FY1016" s="183"/>
      <c r="FZ1016" s="183"/>
      <c r="GA1016" s="183"/>
      <c r="GB1016" s="183"/>
      <c r="GC1016" s="183"/>
      <c r="GD1016" s="183"/>
      <c r="GE1016" s="183"/>
      <c r="GF1016" s="183"/>
      <c r="GG1016" s="183"/>
      <c r="GH1016" s="183"/>
      <c r="GI1016" s="183"/>
      <c r="GJ1016" s="183"/>
      <c r="GK1016" s="183"/>
      <c r="GL1016" s="183"/>
      <c r="GM1016" s="183"/>
      <c r="GN1016" s="183"/>
      <c r="GO1016" s="183"/>
      <c r="GP1016" s="183"/>
      <c r="GQ1016" s="183"/>
      <c r="GR1016" s="183"/>
      <c r="GS1016" s="183"/>
      <c r="GT1016" s="183"/>
      <c r="GU1016" s="183"/>
      <c r="GV1016" s="183"/>
      <c r="GW1016" s="183"/>
      <c r="GX1016" s="183"/>
      <c r="GY1016" s="183"/>
      <c r="GZ1016" s="183"/>
      <c r="HA1016" s="183"/>
      <c r="HB1016" s="183"/>
      <c r="HC1016" s="183"/>
      <c r="HD1016" s="183"/>
      <c r="HE1016" s="183"/>
      <c r="HF1016" s="183"/>
      <c r="HG1016" s="183"/>
      <c r="HH1016" s="183"/>
      <c r="HI1016" s="183"/>
      <c r="HJ1016" s="183"/>
      <c r="HK1016" s="183"/>
      <c r="HL1016" s="183"/>
      <c r="HM1016" s="183"/>
      <c r="HN1016" s="183"/>
      <c r="HO1016" s="183"/>
      <c r="HP1016" s="183"/>
      <c r="HQ1016" s="183"/>
      <c r="HR1016" s="183"/>
      <c r="HS1016" s="183"/>
      <c r="HT1016" s="183"/>
      <c r="HU1016" s="183"/>
      <c r="HV1016" s="183"/>
      <c r="HW1016" s="183"/>
      <c r="HX1016" s="183"/>
      <c r="HY1016" s="183"/>
      <c r="HZ1016" s="183"/>
      <c r="IA1016" s="183"/>
      <c r="IB1016" s="183"/>
      <c r="IC1016" s="183"/>
      <c r="ID1016" s="183"/>
      <c r="IE1016" s="183"/>
      <c r="IF1016" s="183"/>
      <c r="IG1016" s="183"/>
      <c r="IH1016" s="183"/>
      <c r="II1016" s="183"/>
      <c r="IJ1016" s="183"/>
      <c r="IK1016" s="183"/>
      <c r="IL1016" s="183"/>
      <c r="IM1016" s="183"/>
      <c r="IN1016" s="183"/>
      <c r="IO1016" s="183"/>
      <c r="IP1016" s="183"/>
      <c r="IQ1016" s="183"/>
      <c r="IR1016" s="183"/>
      <c r="IS1016" s="183"/>
      <c r="IT1016" s="183"/>
      <c r="IU1016" s="183"/>
      <c r="IV1016" s="183"/>
      <c r="IW1016" s="183"/>
      <c r="IX1016" s="183"/>
      <c r="IY1016" s="183"/>
      <c r="IZ1016" s="183"/>
      <c r="JA1016" s="183"/>
      <c r="JB1016" s="183"/>
      <c r="JC1016" s="183"/>
      <c r="JD1016" s="183"/>
      <c r="JE1016" s="183"/>
      <c r="JF1016" s="183"/>
      <c r="JG1016" s="183"/>
      <c r="JH1016" s="183"/>
      <c r="JI1016" s="183"/>
      <c r="JJ1016" s="183"/>
      <c r="JK1016" s="183"/>
      <c r="JL1016" s="183"/>
      <c r="JM1016" s="183"/>
      <c r="JN1016" s="183"/>
      <c r="JO1016" s="183"/>
      <c r="JP1016" s="183"/>
      <c r="JQ1016" s="183"/>
      <c r="JR1016" s="183"/>
      <c r="JS1016" s="183"/>
      <c r="JT1016" s="183"/>
      <c r="JU1016" s="183"/>
      <c r="JV1016" s="183"/>
      <c r="JW1016" s="183"/>
      <c r="JX1016" s="183"/>
      <c r="JY1016" s="183"/>
      <c r="JZ1016" s="183"/>
      <c r="KA1016" s="183"/>
      <c r="KB1016" s="183"/>
      <c r="KC1016" s="183"/>
      <c r="KD1016" s="183"/>
      <c r="KE1016" s="183"/>
      <c r="KF1016" s="183"/>
      <c r="KG1016" s="183"/>
      <c r="KH1016" s="183"/>
      <c r="KI1016" s="183"/>
      <c r="KJ1016" s="183"/>
      <c r="KK1016" s="183"/>
      <c r="KL1016" s="183"/>
      <c r="KM1016" s="183"/>
      <c r="KN1016" s="183"/>
      <c r="KO1016" s="183"/>
      <c r="KP1016" s="183"/>
      <c r="KQ1016" s="183"/>
      <c r="KR1016" s="183"/>
      <c r="KS1016" s="183"/>
      <c r="KT1016" s="183"/>
    </row>
    <row r="1017" spans="1:306">
      <c r="A1017" s="672">
        <v>574</v>
      </c>
      <c r="B1017" s="652" t="s">
        <v>469</v>
      </c>
      <c r="C1017" s="620"/>
      <c r="D1017" s="620"/>
      <c r="E1017" s="620"/>
      <c r="F1017" s="620"/>
      <c r="G1017" s="611">
        <f>SUM(C1017:F1017)</f>
        <v>0</v>
      </c>
      <c r="H1017" s="183"/>
      <c r="K1017" s="183"/>
      <c r="L1017" s="183"/>
      <c r="M1017" s="183"/>
      <c r="N1017" s="183"/>
      <c r="O1017" s="183"/>
      <c r="P1017" s="183"/>
      <c r="Q1017" s="183"/>
      <c r="R1017" s="183"/>
      <c r="S1017" s="183"/>
      <c r="T1017" s="183"/>
      <c r="U1017" s="183"/>
      <c r="V1017" s="183"/>
      <c r="W1017" s="183"/>
      <c r="X1017" s="183"/>
      <c r="Y1017" s="183"/>
      <c r="Z1017" s="183"/>
      <c r="AA1017" s="183"/>
      <c r="AB1017" s="183"/>
      <c r="AC1017" s="183"/>
      <c r="AD1017" s="183"/>
      <c r="AE1017" s="183"/>
      <c r="AF1017" s="183"/>
      <c r="AG1017" s="183"/>
      <c r="AH1017" s="183"/>
      <c r="AI1017" s="183"/>
      <c r="AJ1017" s="183"/>
      <c r="AK1017" s="183"/>
      <c r="AL1017" s="183"/>
      <c r="AM1017" s="183"/>
      <c r="AN1017" s="183"/>
      <c r="AO1017" s="183"/>
      <c r="AP1017" s="183"/>
      <c r="AQ1017" s="183"/>
      <c r="AR1017" s="183"/>
      <c r="AS1017" s="183"/>
      <c r="AT1017" s="183"/>
      <c r="AU1017" s="183"/>
      <c r="AV1017" s="183"/>
      <c r="AW1017" s="183"/>
      <c r="AX1017" s="183"/>
      <c r="AY1017" s="183"/>
      <c r="AZ1017" s="183"/>
      <c r="BA1017" s="183"/>
      <c r="BB1017" s="183"/>
      <c r="BC1017" s="183"/>
      <c r="BD1017" s="183"/>
      <c r="BE1017" s="183"/>
      <c r="BF1017" s="183"/>
      <c r="BG1017" s="183"/>
      <c r="BH1017" s="183"/>
      <c r="BI1017" s="183"/>
      <c r="BJ1017" s="183"/>
      <c r="BK1017" s="183"/>
      <c r="BL1017" s="183"/>
      <c r="BM1017" s="183"/>
      <c r="BN1017" s="183"/>
      <c r="BO1017" s="183"/>
      <c r="BP1017" s="183"/>
      <c r="BQ1017" s="183"/>
      <c r="BR1017" s="183"/>
      <c r="BS1017" s="183"/>
      <c r="BT1017" s="183"/>
      <c r="BU1017" s="183"/>
      <c r="BV1017" s="183"/>
      <c r="BW1017" s="183"/>
      <c r="BX1017" s="183"/>
      <c r="BY1017" s="183"/>
      <c r="BZ1017" s="183"/>
      <c r="CA1017" s="183"/>
      <c r="CB1017" s="183"/>
      <c r="CC1017" s="183"/>
      <c r="CD1017" s="183"/>
      <c r="CE1017" s="183"/>
      <c r="CF1017" s="183"/>
      <c r="CG1017" s="183"/>
      <c r="CH1017" s="183"/>
      <c r="CI1017" s="183"/>
      <c r="CJ1017" s="183"/>
      <c r="CK1017" s="183"/>
      <c r="CL1017" s="183"/>
      <c r="CM1017" s="183"/>
      <c r="CN1017" s="183"/>
      <c r="CO1017" s="183"/>
      <c r="CP1017" s="183"/>
      <c r="CQ1017" s="183"/>
      <c r="CR1017" s="183"/>
      <c r="CS1017" s="183"/>
      <c r="CT1017" s="183"/>
      <c r="CU1017" s="183"/>
      <c r="CV1017" s="183"/>
      <c r="CW1017" s="183"/>
      <c r="CX1017" s="183"/>
      <c r="CY1017" s="183"/>
      <c r="CZ1017" s="183"/>
      <c r="DA1017" s="183"/>
      <c r="DB1017" s="183"/>
      <c r="DC1017" s="183"/>
      <c r="DD1017" s="183"/>
      <c r="DE1017" s="183"/>
      <c r="DF1017" s="183"/>
      <c r="DG1017" s="183"/>
      <c r="DH1017" s="183"/>
      <c r="DI1017" s="183"/>
      <c r="DJ1017" s="183"/>
      <c r="DK1017" s="183"/>
      <c r="DL1017" s="183"/>
      <c r="DM1017" s="183"/>
      <c r="DN1017" s="183"/>
      <c r="DO1017" s="183"/>
      <c r="DP1017" s="183"/>
      <c r="DQ1017" s="183"/>
      <c r="DR1017" s="183"/>
      <c r="DS1017" s="183"/>
      <c r="DT1017" s="183"/>
      <c r="DU1017" s="183"/>
      <c r="DV1017" s="183"/>
      <c r="DW1017" s="183"/>
      <c r="DX1017" s="183"/>
      <c r="DY1017" s="183"/>
      <c r="DZ1017" s="183"/>
      <c r="EA1017" s="183"/>
      <c r="EB1017" s="183"/>
      <c r="EC1017" s="183"/>
      <c r="ED1017" s="183"/>
      <c r="EE1017" s="183"/>
      <c r="EF1017" s="183"/>
      <c r="EG1017" s="183"/>
      <c r="EH1017" s="183"/>
      <c r="EI1017" s="183"/>
      <c r="EJ1017" s="183"/>
      <c r="EK1017" s="183"/>
      <c r="EL1017" s="183"/>
      <c r="EM1017" s="183"/>
      <c r="EN1017" s="183"/>
      <c r="EO1017" s="183"/>
      <c r="EP1017" s="183"/>
      <c r="EQ1017" s="183"/>
      <c r="ER1017" s="183"/>
      <c r="ES1017" s="183"/>
      <c r="ET1017" s="183"/>
      <c r="EU1017" s="183"/>
      <c r="EV1017" s="183"/>
      <c r="EW1017" s="183"/>
      <c r="EX1017" s="183"/>
      <c r="EY1017" s="183"/>
      <c r="EZ1017" s="183"/>
      <c r="FA1017" s="183"/>
      <c r="FB1017" s="183"/>
      <c r="FC1017" s="183"/>
      <c r="FD1017" s="183"/>
      <c r="FE1017" s="183"/>
      <c r="FF1017" s="183"/>
      <c r="FG1017" s="183"/>
      <c r="FH1017" s="183"/>
      <c r="FI1017" s="183"/>
      <c r="FJ1017" s="183"/>
      <c r="FK1017" s="183"/>
      <c r="FL1017" s="183"/>
      <c r="FM1017" s="183"/>
      <c r="FN1017" s="183"/>
      <c r="FO1017" s="183"/>
      <c r="FP1017" s="183"/>
      <c r="FQ1017" s="183"/>
      <c r="FR1017" s="183"/>
      <c r="FS1017" s="183"/>
      <c r="FT1017" s="183"/>
      <c r="FU1017" s="183"/>
      <c r="FV1017" s="183"/>
      <c r="FW1017" s="183"/>
      <c r="FX1017" s="183"/>
      <c r="FY1017" s="183"/>
      <c r="FZ1017" s="183"/>
      <c r="GA1017" s="183"/>
      <c r="GB1017" s="183"/>
      <c r="GC1017" s="183"/>
      <c r="GD1017" s="183"/>
      <c r="GE1017" s="183"/>
      <c r="GF1017" s="183"/>
      <c r="GG1017" s="183"/>
      <c r="GH1017" s="183"/>
      <c r="GI1017" s="183"/>
      <c r="GJ1017" s="183"/>
      <c r="GK1017" s="183"/>
      <c r="GL1017" s="183"/>
      <c r="GM1017" s="183"/>
      <c r="GN1017" s="183"/>
      <c r="GO1017" s="183"/>
      <c r="GP1017" s="183"/>
      <c r="GQ1017" s="183"/>
      <c r="GR1017" s="183"/>
      <c r="GS1017" s="183"/>
      <c r="GT1017" s="183"/>
      <c r="GU1017" s="183"/>
      <c r="GV1017" s="183"/>
      <c r="GW1017" s="183"/>
      <c r="GX1017" s="183"/>
      <c r="GY1017" s="183"/>
      <c r="GZ1017" s="183"/>
      <c r="HA1017" s="183"/>
      <c r="HB1017" s="183"/>
      <c r="HC1017" s="183"/>
      <c r="HD1017" s="183"/>
      <c r="HE1017" s="183"/>
      <c r="HF1017" s="183"/>
      <c r="HG1017" s="183"/>
      <c r="HH1017" s="183"/>
      <c r="HI1017" s="183"/>
      <c r="HJ1017" s="183"/>
      <c r="HK1017" s="183"/>
      <c r="HL1017" s="183"/>
      <c r="HM1017" s="183"/>
      <c r="HN1017" s="183"/>
      <c r="HO1017" s="183"/>
      <c r="HP1017" s="183"/>
      <c r="HQ1017" s="183"/>
      <c r="HR1017" s="183"/>
      <c r="HS1017" s="183"/>
      <c r="HT1017" s="183"/>
      <c r="HU1017" s="183"/>
      <c r="HV1017" s="183"/>
      <c r="HW1017" s="183"/>
      <c r="HX1017" s="183"/>
      <c r="HY1017" s="183"/>
      <c r="HZ1017" s="183"/>
      <c r="IA1017" s="183"/>
      <c r="IB1017" s="183"/>
      <c r="IC1017" s="183"/>
      <c r="ID1017" s="183"/>
      <c r="IE1017" s="183"/>
      <c r="IF1017" s="183"/>
      <c r="IG1017" s="183"/>
      <c r="IH1017" s="183"/>
      <c r="II1017" s="183"/>
      <c r="IJ1017" s="183"/>
      <c r="IK1017" s="183"/>
      <c r="IL1017" s="183"/>
      <c r="IM1017" s="183"/>
      <c r="IN1017" s="183"/>
      <c r="IO1017" s="183"/>
      <c r="IP1017" s="183"/>
      <c r="IQ1017" s="183"/>
      <c r="IR1017" s="183"/>
      <c r="IS1017" s="183"/>
      <c r="IT1017" s="183"/>
      <c r="IU1017" s="183"/>
      <c r="IV1017" s="183"/>
      <c r="IW1017" s="183"/>
      <c r="IX1017" s="183"/>
      <c r="IY1017" s="183"/>
      <c r="IZ1017" s="183"/>
      <c r="JA1017" s="183"/>
      <c r="JB1017" s="183"/>
      <c r="JC1017" s="183"/>
      <c r="JD1017" s="183"/>
      <c r="JE1017" s="183"/>
      <c r="JF1017" s="183"/>
      <c r="JG1017" s="183"/>
      <c r="JH1017" s="183"/>
      <c r="JI1017" s="183"/>
      <c r="JJ1017" s="183"/>
      <c r="JK1017" s="183"/>
      <c r="JL1017" s="183"/>
      <c r="JM1017" s="183"/>
      <c r="JN1017" s="183"/>
      <c r="JO1017" s="183"/>
      <c r="JP1017" s="183"/>
      <c r="JQ1017" s="183"/>
      <c r="JR1017" s="183"/>
      <c r="JS1017" s="183"/>
      <c r="JT1017" s="183"/>
      <c r="JU1017" s="183"/>
      <c r="JV1017" s="183"/>
      <c r="JW1017" s="183"/>
      <c r="JX1017" s="183"/>
      <c r="JY1017" s="183"/>
      <c r="JZ1017" s="183"/>
      <c r="KA1017" s="183"/>
      <c r="KB1017" s="183"/>
      <c r="KC1017" s="183"/>
      <c r="KD1017" s="183"/>
      <c r="KE1017" s="183"/>
      <c r="KF1017" s="183"/>
      <c r="KG1017" s="183"/>
      <c r="KH1017" s="183"/>
      <c r="KI1017" s="183"/>
      <c r="KJ1017" s="183"/>
      <c r="KK1017" s="183"/>
      <c r="KL1017" s="183"/>
      <c r="KM1017" s="183"/>
      <c r="KN1017" s="183"/>
      <c r="KO1017" s="183"/>
      <c r="KP1017" s="183"/>
      <c r="KQ1017" s="183"/>
      <c r="KR1017" s="183"/>
      <c r="KS1017" s="183"/>
      <c r="KT1017" s="183"/>
    </row>
    <row r="1018" spans="1:306">
      <c r="A1018" s="672">
        <v>577</v>
      </c>
      <c r="B1018" s="652" t="s">
        <v>470</v>
      </c>
      <c r="C1018" s="620"/>
      <c r="D1018" s="620"/>
      <c r="E1018" s="620"/>
      <c r="F1018" s="620"/>
      <c r="G1018" s="611">
        <f t="shared" si="42"/>
        <v>0</v>
      </c>
      <c r="H1018" s="183"/>
      <c r="K1018" s="183"/>
      <c r="L1018" s="183"/>
      <c r="M1018" s="183"/>
      <c r="N1018" s="183"/>
      <c r="O1018" s="183"/>
      <c r="P1018" s="183"/>
      <c r="Q1018" s="183"/>
      <c r="R1018" s="183"/>
      <c r="S1018" s="183"/>
      <c r="T1018" s="183"/>
      <c r="U1018" s="183"/>
      <c r="V1018" s="183"/>
      <c r="W1018" s="183"/>
      <c r="X1018" s="183"/>
      <c r="Y1018" s="183"/>
      <c r="Z1018" s="183"/>
      <c r="AA1018" s="183"/>
      <c r="AB1018" s="183"/>
      <c r="AC1018" s="183"/>
      <c r="AD1018" s="183"/>
      <c r="AE1018" s="183"/>
      <c r="AF1018" s="183"/>
      <c r="AG1018" s="183"/>
      <c r="AH1018" s="183"/>
      <c r="AI1018" s="183"/>
      <c r="AJ1018" s="183"/>
      <c r="AK1018" s="183"/>
      <c r="AL1018" s="183"/>
      <c r="AM1018" s="183"/>
      <c r="AN1018" s="183"/>
      <c r="AO1018" s="183"/>
      <c r="AP1018" s="183"/>
      <c r="AQ1018" s="183"/>
      <c r="AR1018" s="183"/>
      <c r="AS1018" s="183"/>
      <c r="AT1018" s="183"/>
      <c r="AU1018" s="183"/>
      <c r="AV1018" s="183"/>
      <c r="AW1018" s="183"/>
      <c r="AX1018" s="183"/>
      <c r="AY1018" s="183"/>
      <c r="AZ1018" s="183"/>
      <c r="BA1018" s="183"/>
      <c r="BB1018" s="183"/>
      <c r="BC1018" s="183"/>
      <c r="BD1018" s="183"/>
      <c r="BE1018" s="183"/>
      <c r="BF1018" s="183"/>
      <c r="BG1018" s="183"/>
      <c r="BH1018" s="183"/>
      <c r="BI1018" s="183"/>
      <c r="BJ1018" s="183"/>
      <c r="BK1018" s="183"/>
      <c r="BL1018" s="183"/>
      <c r="BM1018" s="183"/>
      <c r="BN1018" s="183"/>
      <c r="BO1018" s="183"/>
      <c r="BP1018" s="183"/>
      <c r="BQ1018" s="183"/>
      <c r="BR1018" s="183"/>
      <c r="BS1018" s="183"/>
      <c r="BT1018" s="183"/>
      <c r="BU1018" s="183"/>
      <c r="BV1018" s="183"/>
      <c r="BW1018" s="183"/>
      <c r="BX1018" s="183"/>
      <c r="BY1018" s="183"/>
      <c r="BZ1018" s="183"/>
      <c r="CA1018" s="183"/>
      <c r="CB1018" s="183"/>
      <c r="CC1018" s="183"/>
      <c r="CD1018" s="183"/>
      <c r="CE1018" s="183"/>
      <c r="CF1018" s="183"/>
      <c r="CG1018" s="183"/>
      <c r="CH1018" s="183"/>
      <c r="CI1018" s="183"/>
      <c r="CJ1018" s="183"/>
      <c r="CK1018" s="183"/>
      <c r="CL1018" s="183"/>
      <c r="CM1018" s="183"/>
      <c r="CN1018" s="183"/>
      <c r="CO1018" s="183"/>
      <c r="CP1018" s="183"/>
      <c r="CQ1018" s="183"/>
      <c r="CR1018" s="183"/>
      <c r="CS1018" s="183"/>
      <c r="CT1018" s="183"/>
      <c r="CU1018" s="183"/>
      <c r="CV1018" s="183"/>
      <c r="CW1018" s="183"/>
      <c r="CX1018" s="183"/>
      <c r="CY1018" s="183"/>
      <c r="CZ1018" s="183"/>
      <c r="DA1018" s="183"/>
      <c r="DB1018" s="183"/>
      <c r="DC1018" s="183"/>
      <c r="DD1018" s="183"/>
      <c r="DE1018" s="183"/>
      <c r="DF1018" s="183"/>
      <c r="DG1018" s="183"/>
      <c r="DH1018" s="183"/>
      <c r="DI1018" s="183"/>
      <c r="DJ1018" s="183"/>
      <c r="DK1018" s="183"/>
      <c r="DL1018" s="183"/>
      <c r="DM1018" s="183"/>
      <c r="DN1018" s="183"/>
      <c r="DO1018" s="183"/>
      <c r="DP1018" s="183"/>
      <c r="DQ1018" s="183"/>
      <c r="DR1018" s="183"/>
      <c r="DS1018" s="183"/>
      <c r="DT1018" s="183"/>
      <c r="DU1018" s="183"/>
      <c r="DV1018" s="183"/>
      <c r="DW1018" s="183"/>
      <c r="DX1018" s="183"/>
      <c r="DY1018" s="183"/>
      <c r="DZ1018" s="183"/>
      <c r="EA1018" s="183"/>
      <c r="EB1018" s="183"/>
      <c r="EC1018" s="183"/>
      <c r="ED1018" s="183"/>
      <c r="EE1018" s="183"/>
      <c r="EF1018" s="183"/>
      <c r="EG1018" s="183"/>
      <c r="EH1018" s="183"/>
      <c r="EI1018" s="183"/>
      <c r="EJ1018" s="183"/>
      <c r="EK1018" s="183"/>
      <c r="EL1018" s="183"/>
      <c r="EM1018" s="183"/>
      <c r="EN1018" s="183"/>
      <c r="EO1018" s="183"/>
      <c r="EP1018" s="183"/>
      <c r="EQ1018" s="183"/>
      <c r="ER1018" s="183"/>
      <c r="ES1018" s="183"/>
      <c r="ET1018" s="183"/>
      <c r="EU1018" s="183"/>
      <c r="EV1018" s="183"/>
      <c r="EW1018" s="183"/>
      <c r="EX1018" s="183"/>
      <c r="EY1018" s="183"/>
      <c r="EZ1018" s="183"/>
      <c r="FA1018" s="183"/>
      <c r="FB1018" s="183"/>
      <c r="FC1018" s="183"/>
      <c r="FD1018" s="183"/>
      <c r="FE1018" s="183"/>
      <c r="FF1018" s="183"/>
      <c r="FG1018" s="183"/>
      <c r="FH1018" s="183"/>
      <c r="FI1018" s="183"/>
      <c r="FJ1018" s="183"/>
      <c r="FK1018" s="183"/>
      <c r="FL1018" s="183"/>
      <c r="FM1018" s="183"/>
      <c r="FN1018" s="183"/>
      <c r="FO1018" s="183"/>
      <c r="FP1018" s="183"/>
      <c r="FQ1018" s="183"/>
      <c r="FR1018" s="183"/>
      <c r="FS1018" s="183"/>
      <c r="FT1018" s="183"/>
      <c r="FU1018" s="183"/>
      <c r="FV1018" s="183"/>
      <c r="FW1018" s="183"/>
      <c r="FX1018" s="183"/>
      <c r="FY1018" s="183"/>
      <c r="FZ1018" s="183"/>
      <c r="GA1018" s="183"/>
      <c r="GB1018" s="183"/>
      <c r="GC1018" s="183"/>
      <c r="GD1018" s="183"/>
      <c r="GE1018" s="183"/>
      <c r="GF1018" s="183"/>
      <c r="GG1018" s="183"/>
      <c r="GH1018" s="183"/>
      <c r="GI1018" s="183"/>
      <c r="GJ1018" s="183"/>
      <c r="GK1018" s="183"/>
      <c r="GL1018" s="183"/>
      <c r="GM1018" s="183"/>
      <c r="GN1018" s="183"/>
      <c r="GO1018" s="183"/>
      <c r="GP1018" s="183"/>
      <c r="GQ1018" s="183"/>
      <c r="GR1018" s="183"/>
      <c r="GS1018" s="183"/>
      <c r="GT1018" s="183"/>
      <c r="GU1018" s="183"/>
      <c r="GV1018" s="183"/>
      <c r="GW1018" s="183"/>
      <c r="GX1018" s="183"/>
      <c r="GY1018" s="183"/>
      <c r="GZ1018" s="183"/>
      <c r="HA1018" s="183"/>
      <c r="HB1018" s="183"/>
      <c r="HC1018" s="183"/>
      <c r="HD1018" s="183"/>
      <c r="HE1018" s="183"/>
      <c r="HF1018" s="183"/>
      <c r="HG1018" s="183"/>
      <c r="HH1018" s="183"/>
      <c r="HI1018" s="183"/>
      <c r="HJ1018" s="183"/>
      <c r="HK1018" s="183"/>
      <c r="HL1018" s="183"/>
      <c r="HM1018" s="183"/>
      <c r="HN1018" s="183"/>
      <c r="HO1018" s="183"/>
      <c r="HP1018" s="183"/>
      <c r="HQ1018" s="183"/>
      <c r="HR1018" s="183"/>
      <c r="HS1018" s="183"/>
      <c r="HT1018" s="183"/>
      <c r="HU1018" s="183"/>
      <c r="HV1018" s="183"/>
      <c r="HW1018" s="183"/>
      <c r="HX1018" s="183"/>
      <c r="HY1018" s="183"/>
      <c r="HZ1018" s="183"/>
      <c r="IA1018" s="183"/>
      <c r="IB1018" s="183"/>
      <c r="IC1018" s="183"/>
      <c r="ID1018" s="183"/>
      <c r="IE1018" s="183"/>
      <c r="IF1018" s="183"/>
      <c r="IG1018" s="183"/>
      <c r="IH1018" s="183"/>
      <c r="II1018" s="183"/>
      <c r="IJ1018" s="183"/>
      <c r="IK1018" s="183"/>
      <c r="IL1018" s="183"/>
      <c r="IM1018" s="183"/>
      <c r="IN1018" s="183"/>
      <c r="IO1018" s="183"/>
      <c r="IP1018" s="183"/>
      <c r="IQ1018" s="183"/>
      <c r="IR1018" s="183"/>
      <c r="IS1018" s="183"/>
      <c r="IT1018" s="183"/>
      <c r="IU1018" s="183"/>
      <c r="IV1018" s="183"/>
      <c r="IW1018" s="183"/>
      <c r="IX1018" s="183"/>
      <c r="IY1018" s="183"/>
      <c r="IZ1018" s="183"/>
      <c r="JA1018" s="183"/>
      <c r="JB1018" s="183"/>
      <c r="JC1018" s="183"/>
      <c r="JD1018" s="183"/>
      <c r="JE1018" s="183"/>
      <c r="JF1018" s="183"/>
      <c r="JG1018" s="183"/>
      <c r="JH1018" s="183"/>
      <c r="JI1018" s="183"/>
      <c r="JJ1018" s="183"/>
      <c r="JK1018" s="183"/>
      <c r="JL1018" s="183"/>
      <c r="JM1018" s="183"/>
      <c r="JN1018" s="183"/>
      <c r="JO1018" s="183"/>
      <c r="JP1018" s="183"/>
      <c r="JQ1018" s="183"/>
      <c r="JR1018" s="183"/>
      <c r="JS1018" s="183"/>
      <c r="JT1018" s="183"/>
      <c r="JU1018" s="183"/>
      <c r="JV1018" s="183"/>
      <c r="JW1018" s="183"/>
      <c r="JX1018" s="183"/>
      <c r="JY1018" s="183"/>
      <c r="JZ1018" s="183"/>
      <c r="KA1018" s="183"/>
      <c r="KB1018" s="183"/>
      <c r="KC1018" s="183"/>
      <c r="KD1018" s="183"/>
      <c r="KE1018" s="183"/>
      <c r="KF1018" s="183"/>
      <c r="KG1018" s="183"/>
      <c r="KH1018" s="183"/>
      <c r="KI1018" s="183"/>
      <c r="KJ1018" s="183"/>
      <c r="KK1018" s="183"/>
      <c r="KL1018" s="183"/>
      <c r="KM1018" s="183"/>
      <c r="KN1018" s="183"/>
      <c r="KO1018" s="183"/>
      <c r="KP1018" s="183"/>
      <c r="KQ1018" s="183"/>
      <c r="KR1018" s="183"/>
      <c r="KS1018" s="183"/>
      <c r="KT1018" s="183"/>
    </row>
    <row r="1019" spans="1:306">
      <c r="A1019" s="672">
        <v>578</v>
      </c>
      <c r="B1019" s="652" t="s">
        <v>471</v>
      </c>
      <c r="C1019" s="620"/>
      <c r="D1019" s="620"/>
      <c r="E1019" s="620"/>
      <c r="F1019" s="620"/>
      <c r="G1019" s="611">
        <f>SUM(C1019:F1019)</f>
        <v>0</v>
      </c>
      <c r="H1019" s="183"/>
      <c r="K1019" s="183"/>
      <c r="L1019" s="183"/>
      <c r="M1019" s="183"/>
      <c r="N1019" s="183"/>
      <c r="O1019" s="183"/>
      <c r="P1019" s="183"/>
      <c r="Q1019" s="183"/>
      <c r="R1019" s="183"/>
      <c r="S1019" s="183"/>
      <c r="T1019" s="183"/>
      <c r="U1019" s="183"/>
      <c r="V1019" s="183"/>
      <c r="W1019" s="183"/>
      <c r="X1019" s="183"/>
      <c r="Y1019" s="183"/>
      <c r="Z1019" s="183"/>
      <c r="AA1019" s="183"/>
      <c r="AB1019" s="183"/>
      <c r="AC1019" s="183"/>
      <c r="AD1019" s="183"/>
      <c r="AE1019" s="183"/>
      <c r="AF1019" s="183"/>
      <c r="AG1019" s="183"/>
      <c r="AH1019" s="183"/>
      <c r="AI1019" s="183"/>
      <c r="AJ1019" s="183"/>
      <c r="AK1019" s="183"/>
      <c r="AL1019" s="183"/>
      <c r="AM1019" s="183"/>
      <c r="AN1019" s="183"/>
      <c r="AO1019" s="183"/>
      <c r="AP1019" s="183"/>
      <c r="AQ1019" s="183"/>
      <c r="AR1019" s="183"/>
      <c r="AS1019" s="183"/>
      <c r="AT1019" s="183"/>
      <c r="AU1019" s="183"/>
      <c r="AV1019" s="183"/>
      <c r="AW1019" s="183"/>
      <c r="AX1019" s="183"/>
      <c r="AY1019" s="183"/>
      <c r="AZ1019" s="183"/>
      <c r="BA1019" s="183"/>
      <c r="BB1019" s="183"/>
      <c r="BC1019" s="183"/>
      <c r="BD1019" s="183"/>
      <c r="BE1019" s="183"/>
      <c r="BF1019" s="183"/>
      <c r="BG1019" s="183"/>
      <c r="BH1019" s="183"/>
      <c r="BI1019" s="183"/>
      <c r="BJ1019" s="183"/>
      <c r="BK1019" s="183"/>
      <c r="BL1019" s="183"/>
      <c r="BM1019" s="183"/>
      <c r="BN1019" s="183"/>
      <c r="BO1019" s="183"/>
      <c r="BP1019" s="183"/>
      <c r="BQ1019" s="183"/>
      <c r="BR1019" s="183"/>
      <c r="BS1019" s="183"/>
      <c r="BT1019" s="183"/>
      <c r="BU1019" s="183"/>
      <c r="BV1019" s="183"/>
      <c r="BW1019" s="183"/>
      <c r="BX1019" s="183"/>
      <c r="BY1019" s="183"/>
      <c r="BZ1019" s="183"/>
      <c r="CA1019" s="183"/>
      <c r="CB1019" s="183"/>
      <c r="CC1019" s="183"/>
      <c r="CD1019" s="183"/>
      <c r="CE1019" s="183"/>
      <c r="CF1019" s="183"/>
      <c r="CG1019" s="183"/>
      <c r="CH1019" s="183"/>
      <c r="CI1019" s="183"/>
      <c r="CJ1019" s="183"/>
      <c r="CK1019" s="183"/>
      <c r="CL1019" s="183"/>
      <c r="CM1019" s="183"/>
      <c r="CN1019" s="183"/>
      <c r="CO1019" s="183"/>
      <c r="CP1019" s="183"/>
      <c r="CQ1019" s="183"/>
      <c r="CR1019" s="183"/>
      <c r="CS1019" s="183"/>
      <c r="CT1019" s="183"/>
      <c r="CU1019" s="183"/>
      <c r="CV1019" s="183"/>
      <c r="CW1019" s="183"/>
      <c r="CX1019" s="183"/>
      <c r="CY1019" s="183"/>
      <c r="CZ1019" s="183"/>
      <c r="DA1019" s="183"/>
      <c r="DB1019" s="183"/>
      <c r="DC1019" s="183"/>
      <c r="DD1019" s="183"/>
      <c r="DE1019" s="183"/>
      <c r="DF1019" s="183"/>
      <c r="DG1019" s="183"/>
      <c r="DH1019" s="183"/>
      <c r="DI1019" s="183"/>
      <c r="DJ1019" s="183"/>
      <c r="DK1019" s="183"/>
      <c r="DL1019" s="183"/>
      <c r="DM1019" s="183"/>
      <c r="DN1019" s="183"/>
      <c r="DO1019" s="183"/>
      <c r="DP1019" s="183"/>
      <c r="DQ1019" s="183"/>
      <c r="DR1019" s="183"/>
      <c r="DS1019" s="183"/>
      <c r="DT1019" s="183"/>
      <c r="DU1019" s="183"/>
      <c r="DV1019" s="183"/>
      <c r="DW1019" s="183"/>
      <c r="DX1019" s="183"/>
      <c r="DY1019" s="183"/>
      <c r="DZ1019" s="183"/>
      <c r="EA1019" s="183"/>
      <c r="EB1019" s="183"/>
      <c r="EC1019" s="183"/>
      <c r="ED1019" s="183"/>
      <c r="EE1019" s="183"/>
      <c r="EF1019" s="183"/>
      <c r="EG1019" s="183"/>
      <c r="EH1019" s="183"/>
      <c r="EI1019" s="183"/>
      <c r="EJ1019" s="183"/>
      <c r="EK1019" s="183"/>
      <c r="EL1019" s="183"/>
      <c r="EM1019" s="183"/>
      <c r="EN1019" s="183"/>
      <c r="EO1019" s="183"/>
      <c r="EP1019" s="183"/>
      <c r="EQ1019" s="183"/>
      <c r="ER1019" s="183"/>
      <c r="ES1019" s="183"/>
      <c r="ET1019" s="183"/>
      <c r="EU1019" s="183"/>
      <c r="EV1019" s="183"/>
      <c r="EW1019" s="183"/>
      <c r="EX1019" s="183"/>
      <c r="EY1019" s="183"/>
      <c r="EZ1019" s="183"/>
      <c r="FA1019" s="183"/>
      <c r="FB1019" s="183"/>
      <c r="FC1019" s="183"/>
      <c r="FD1019" s="183"/>
      <c r="FE1019" s="183"/>
      <c r="FF1019" s="183"/>
      <c r="FG1019" s="183"/>
      <c r="FH1019" s="183"/>
      <c r="FI1019" s="183"/>
      <c r="FJ1019" s="183"/>
      <c r="FK1019" s="183"/>
      <c r="FL1019" s="183"/>
      <c r="FM1019" s="183"/>
      <c r="FN1019" s="183"/>
      <c r="FO1019" s="183"/>
      <c r="FP1019" s="183"/>
      <c r="FQ1019" s="183"/>
      <c r="FR1019" s="183"/>
      <c r="FS1019" s="183"/>
      <c r="FT1019" s="183"/>
      <c r="FU1019" s="183"/>
      <c r="FV1019" s="183"/>
      <c r="FW1019" s="183"/>
      <c r="FX1019" s="183"/>
      <c r="FY1019" s="183"/>
      <c r="FZ1019" s="183"/>
      <c r="GA1019" s="183"/>
      <c r="GB1019" s="183"/>
      <c r="GC1019" s="183"/>
      <c r="GD1019" s="183"/>
      <c r="GE1019" s="183"/>
      <c r="GF1019" s="183"/>
      <c r="GG1019" s="183"/>
      <c r="GH1019" s="183"/>
      <c r="GI1019" s="183"/>
      <c r="GJ1019" s="183"/>
      <c r="GK1019" s="183"/>
      <c r="GL1019" s="183"/>
      <c r="GM1019" s="183"/>
      <c r="GN1019" s="183"/>
      <c r="GO1019" s="183"/>
      <c r="GP1019" s="183"/>
      <c r="GQ1019" s="183"/>
      <c r="GR1019" s="183"/>
      <c r="GS1019" s="183"/>
      <c r="GT1019" s="183"/>
      <c r="GU1019" s="183"/>
      <c r="GV1019" s="183"/>
      <c r="GW1019" s="183"/>
      <c r="GX1019" s="183"/>
      <c r="GY1019" s="183"/>
      <c r="GZ1019" s="183"/>
      <c r="HA1019" s="183"/>
      <c r="HB1019" s="183"/>
      <c r="HC1019" s="183"/>
      <c r="HD1019" s="183"/>
      <c r="HE1019" s="183"/>
      <c r="HF1019" s="183"/>
      <c r="HG1019" s="183"/>
      <c r="HH1019" s="183"/>
      <c r="HI1019" s="183"/>
      <c r="HJ1019" s="183"/>
      <c r="HK1019" s="183"/>
      <c r="HL1019" s="183"/>
      <c r="HM1019" s="183"/>
      <c r="HN1019" s="183"/>
      <c r="HO1019" s="183"/>
      <c r="HP1019" s="183"/>
      <c r="HQ1019" s="183"/>
      <c r="HR1019" s="183"/>
      <c r="HS1019" s="183"/>
      <c r="HT1019" s="183"/>
      <c r="HU1019" s="183"/>
      <c r="HV1019" s="183"/>
      <c r="HW1019" s="183"/>
      <c r="HX1019" s="183"/>
      <c r="HY1019" s="183"/>
      <c r="HZ1019" s="183"/>
      <c r="IA1019" s="183"/>
      <c r="IB1019" s="183"/>
      <c r="IC1019" s="183"/>
      <c r="ID1019" s="183"/>
      <c r="IE1019" s="183"/>
      <c r="IF1019" s="183"/>
      <c r="IG1019" s="183"/>
      <c r="IH1019" s="183"/>
      <c r="II1019" s="183"/>
      <c r="IJ1019" s="183"/>
      <c r="IK1019" s="183"/>
      <c r="IL1019" s="183"/>
      <c r="IM1019" s="183"/>
      <c r="IN1019" s="183"/>
      <c r="IO1019" s="183"/>
      <c r="IP1019" s="183"/>
      <c r="IQ1019" s="183"/>
      <c r="IR1019" s="183"/>
      <c r="IS1019" s="183"/>
      <c r="IT1019" s="183"/>
      <c r="IU1019" s="183"/>
      <c r="IV1019" s="183"/>
      <c r="IW1019" s="183"/>
      <c r="IX1019" s="183"/>
      <c r="IY1019" s="183"/>
      <c r="IZ1019" s="183"/>
      <c r="JA1019" s="183"/>
      <c r="JB1019" s="183"/>
      <c r="JC1019" s="183"/>
      <c r="JD1019" s="183"/>
      <c r="JE1019" s="183"/>
      <c r="JF1019" s="183"/>
      <c r="JG1019" s="183"/>
      <c r="JH1019" s="183"/>
      <c r="JI1019" s="183"/>
      <c r="JJ1019" s="183"/>
      <c r="JK1019" s="183"/>
      <c r="JL1019" s="183"/>
      <c r="JM1019" s="183"/>
      <c r="JN1019" s="183"/>
      <c r="JO1019" s="183"/>
      <c r="JP1019" s="183"/>
      <c r="JQ1019" s="183"/>
      <c r="JR1019" s="183"/>
      <c r="JS1019" s="183"/>
      <c r="JT1019" s="183"/>
      <c r="JU1019" s="183"/>
      <c r="JV1019" s="183"/>
      <c r="JW1019" s="183"/>
      <c r="JX1019" s="183"/>
      <c r="JY1019" s="183"/>
      <c r="JZ1019" s="183"/>
      <c r="KA1019" s="183"/>
      <c r="KB1019" s="183"/>
      <c r="KC1019" s="183"/>
      <c r="KD1019" s="183"/>
      <c r="KE1019" s="183"/>
      <c r="KF1019" s="183"/>
      <c r="KG1019" s="183"/>
      <c r="KH1019" s="183"/>
      <c r="KI1019" s="183"/>
      <c r="KJ1019" s="183"/>
      <c r="KK1019" s="183"/>
      <c r="KL1019" s="183"/>
      <c r="KM1019" s="183"/>
      <c r="KN1019" s="183"/>
      <c r="KO1019" s="183"/>
      <c r="KP1019" s="183"/>
      <c r="KQ1019" s="183"/>
      <c r="KR1019" s="183"/>
      <c r="KS1019" s="183"/>
      <c r="KT1019" s="183"/>
    </row>
    <row r="1020" spans="1:306">
      <c r="A1020" s="664"/>
      <c r="B1020" s="657" t="s">
        <v>15</v>
      </c>
      <c r="C1020" s="611">
        <f>C715+C809+C931+C961+C981</f>
        <v>0</v>
      </c>
      <c r="D1020" s="611">
        <f>D715+D809+D931+D961+D981</f>
        <v>0</v>
      </c>
      <c r="E1020" s="611">
        <f>E715+E809+E931+E961+E981</f>
        <v>0</v>
      </c>
      <c r="F1020" s="611">
        <f>F715+F809+F931+F961+F981</f>
        <v>0</v>
      </c>
      <c r="G1020" s="611">
        <f>SUM(C1020:F1020)</f>
        <v>0</v>
      </c>
      <c r="H1020" s="183"/>
      <c r="K1020" s="183"/>
      <c r="L1020" s="183"/>
      <c r="M1020" s="183"/>
      <c r="N1020" s="183"/>
      <c r="O1020" s="183"/>
      <c r="P1020" s="183"/>
      <c r="Q1020" s="183"/>
      <c r="R1020" s="183"/>
      <c r="S1020" s="183"/>
      <c r="T1020" s="183"/>
      <c r="U1020" s="183"/>
      <c r="V1020" s="183"/>
      <c r="W1020" s="183"/>
      <c r="X1020" s="183"/>
      <c r="Y1020" s="183"/>
      <c r="Z1020" s="183"/>
      <c r="AA1020" s="183"/>
      <c r="AB1020" s="183"/>
      <c r="AC1020" s="183"/>
      <c r="AD1020" s="183"/>
      <c r="AE1020" s="183"/>
      <c r="AF1020" s="183"/>
      <c r="AG1020" s="183"/>
      <c r="AH1020" s="183"/>
      <c r="AI1020" s="183"/>
      <c r="AJ1020" s="183"/>
      <c r="AK1020" s="183"/>
      <c r="AL1020" s="183"/>
      <c r="AM1020" s="183"/>
      <c r="AN1020" s="183"/>
      <c r="AO1020" s="183"/>
      <c r="AP1020" s="183"/>
      <c r="AQ1020" s="183"/>
      <c r="AR1020" s="183"/>
      <c r="AS1020" s="183"/>
      <c r="AT1020" s="183"/>
      <c r="AU1020" s="183"/>
      <c r="AV1020" s="183"/>
      <c r="AW1020" s="183"/>
      <c r="AX1020" s="183"/>
      <c r="AY1020" s="183"/>
      <c r="AZ1020" s="183"/>
      <c r="BA1020" s="183"/>
      <c r="BB1020" s="183"/>
      <c r="BC1020" s="183"/>
      <c r="BD1020" s="183"/>
      <c r="BE1020" s="183"/>
      <c r="BF1020" s="183"/>
      <c r="BG1020" s="183"/>
      <c r="BH1020" s="183"/>
      <c r="BI1020" s="183"/>
      <c r="BJ1020" s="183"/>
      <c r="BK1020" s="183"/>
      <c r="BL1020" s="183"/>
      <c r="BM1020" s="183"/>
      <c r="BN1020" s="183"/>
      <c r="BO1020" s="183"/>
      <c r="BP1020" s="183"/>
      <c r="BQ1020" s="183"/>
      <c r="BR1020" s="183"/>
      <c r="BS1020" s="183"/>
      <c r="BT1020" s="183"/>
      <c r="BU1020" s="183"/>
      <c r="BV1020" s="183"/>
      <c r="BW1020" s="183"/>
      <c r="BX1020" s="183"/>
      <c r="BY1020" s="183"/>
      <c r="BZ1020" s="183"/>
      <c r="CA1020" s="183"/>
      <c r="CB1020" s="183"/>
      <c r="CC1020" s="183"/>
      <c r="CD1020" s="183"/>
      <c r="CE1020" s="183"/>
      <c r="CF1020" s="183"/>
      <c r="CG1020" s="183"/>
      <c r="CH1020" s="183"/>
      <c r="CI1020" s="183"/>
      <c r="CJ1020" s="183"/>
      <c r="CK1020" s="183"/>
      <c r="CL1020" s="183"/>
      <c r="CM1020" s="183"/>
      <c r="CN1020" s="183"/>
      <c r="CO1020" s="183"/>
      <c r="CP1020" s="183"/>
      <c r="CQ1020" s="183"/>
      <c r="CR1020" s="183"/>
      <c r="CS1020" s="183"/>
      <c r="CT1020" s="183"/>
      <c r="CU1020" s="183"/>
      <c r="CV1020" s="183"/>
      <c r="CW1020" s="183"/>
      <c r="CX1020" s="183"/>
      <c r="CY1020" s="183"/>
      <c r="CZ1020" s="183"/>
      <c r="DA1020" s="183"/>
      <c r="DB1020" s="183"/>
      <c r="DC1020" s="183"/>
      <c r="DD1020" s="183"/>
      <c r="DE1020" s="183"/>
      <c r="DF1020" s="183"/>
      <c r="DG1020" s="183"/>
      <c r="DH1020" s="183"/>
      <c r="DI1020" s="183"/>
      <c r="DJ1020" s="183"/>
      <c r="DK1020" s="183"/>
      <c r="DL1020" s="183"/>
      <c r="DM1020" s="183"/>
      <c r="DN1020" s="183"/>
      <c r="DO1020" s="183"/>
      <c r="DP1020" s="183"/>
      <c r="DQ1020" s="183"/>
      <c r="DR1020" s="183"/>
      <c r="DS1020" s="183"/>
      <c r="DT1020" s="183"/>
      <c r="DU1020" s="183"/>
      <c r="DV1020" s="183"/>
      <c r="DW1020" s="183"/>
      <c r="DX1020" s="183"/>
      <c r="DY1020" s="183"/>
      <c r="DZ1020" s="183"/>
      <c r="EA1020" s="183"/>
      <c r="EB1020" s="183"/>
      <c r="EC1020" s="183"/>
      <c r="ED1020" s="183"/>
      <c r="EE1020" s="183"/>
      <c r="EF1020" s="183"/>
      <c r="EG1020" s="183"/>
      <c r="EH1020" s="183"/>
      <c r="EI1020" s="183"/>
      <c r="EJ1020" s="183"/>
      <c r="EK1020" s="183"/>
      <c r="EL1020" s="183"/>
      <c r="EM1020" s="183"/>
      <c r="EN1020" s="183"/>
      <c r="EO1020" s="183"/>
      <c r="EP1020" s="183"/>
      <c r="EQ1020" s="183"/>
      <c r="ER1020" s="183"/>
      <c r="ES1020" s="183"/>
      <c r="ET1020" s="183"/>
      <c r="EU1020" s="183"/>
      <c r="EV1020" s="183"/>
      <c r="EW1020" s="183"/>
      <c r="EX1020" s="183"/>
      <c r="EY1020" s="183"/>
      <c r="EZ1020" s="183"/>
      <c r="FA1020" s="183"/>
      <c r="FB1020" s="183"/>
      <c r="FC1020" s="183"/>
      <c r="FD1020" s="183"/>
      <c r="FE1020" s="183"/>
      <c r="FF1020" s="183"/>
      <c r="FG1020" s="183"/>
      <c r="FH1020" s="183"/>
      <c r="FI1020" s="183"/>
      <c r="FJ1020" s="183"/>
      <c r="FK1020" s="183"/>
      <c r="FL1020" s="183"/>
      <c r="FM1020" s="183"/>
      <c r="FN1020" s="183"/>
      <c r="FO1020" s="183"/>
      <c r="FP1020" s="183"/>
      <c r="FQ1020" s="183"/>
      <c r="FR1020" s="183"/>
      <c r="FS1020" s="183"/>
      <c r="FT1020" s="183"/>
      <c r="FU1020" s="183"/>
      <c r="FV1020" s="183"/>
      <c r="FW1020" s="183"/>
      <c r="FX1020" s="183"/>
      <c r="FY1020" s="183"/>
      <c r="FZ1020" s="183"/>
      <c r="GA1020" s="183"/>
      <c r="GB1020" s="183"/>
      <c r="GC1020" s="183"/>
      <c r="GD1020" s="183"/>
      <c r="GE1020" s="183"/>
      <c r="GF1020" s="183"/>
      <c r="GG1020" s="183"/>
      <c r="GH1020" s="183"/>
      <c r="GI1020" s="183"/>
      <c r="GJ1020" s="183"/>
      <c r="GK1020" s="183"/>
      <c r="GL1020" s="183"/>
      <c r="GM1020" s="183"/>
      <c r="GN1020" s="183"/>
      <c r="GO1020" s="183"/>
      <c r="GP1020" s="183"/>
      <c r="GQ1020" s="183"/>
      <c r="GR1020" s="183"/>
      <c r="GS1020" s="183"/>
      <c r="GT1020" s="183"/>
      <c r="GU1020" s="183"/>
      <c r="GV1020" s="183"/>
      <c r="GW1020" s="183"/>
      <c r="GX1020" s="183"/>
      <c r="GY1020" s="183"/>
      <c r="GZ1020" s="183"/>
      <c r="HA1020" s="183"/>
      <c r="HB1020" s="183"/>
      <c r="HC1020" s="183"/>
      <c r="HD1020" s="183"/>
      <c r="HE1020" s="183"/>
      <c r="HF1020" s="183"/>
      <c r="HG1020" s="183"/>
      <c r="HH1020" s="183"/>
      <c r="HI1020" s="183"/>
      <c r="HJ1020" s="183"/>
      <c r="HK1020" s="183"/>
      <c r="HL1020" s="183"/>
      <c r="HM1020" s="183"/>
      <c r="HN1020" s="183"/>
      <c r="HO1020" s="183"/>
      <c r="HP1020" s="183"/>
      <c r="HQ1020" s="183"/>
      <c r="HR1020" s="183"/>
      <c r="HS1020" s="183"/>
      <c r="HT1020" s="183"/>
      <c r="HU1020" s="183"/>
      <c r="HV1020" s="183"/>
      <c r="HW1020" s="183"/>
      <c r="HX1020" s="183"/>
      <c r="HY1020" s="183"/>
      <c r="HZ1020" s="183"/>
      <c r="IA1020" s="183"/>
      <c r="IB1020" s="183"/>
      <c r="IC1020" s="183"/>
      <c r="ID1020" s="183"/>
      <c r="IE1020" s="183"/>
      <c r="IF1020" s="183"/>
      <c r="IG1020" s="183"/>
      <c r="IH1020" s="183"/>
      <c r="II1020" s="183"/>
      <c r="IJ1020" s="183"/>
      <c r="IK1020" s="183"/>
      <c r="IL1020" s="183"/>
      <c r="IM1020" s="183"/>
      <c r="IN1020" s="183"/>
      <c r="IO1020" s="183"/>
      <c r="IP1020" s="183"/>
      <c r="IQ1020" s="183"/>
      <c r="IR1020" s="183"/>
      <c r="IS1020" s="183"/>
      <c r="IT1020" s="183"/>
      <c r="IU1020" s="183"/>
      <c r="IV1020" s="183"/>
      <c r="IW1020" s="183"/>
      <c r="IX1020" s="183"/>
      <c r="IY1020" s="183"/>
      <c r="IZ1020" s="183"/>
      <c r="JA1020" s="183"/>
      <c r="JB1020" s="183"/>
      <c r="JC1020" s="183"/>
      <c r="JD1020" s="183"/>
      <c r="JE1020" s="183"/>
      <c r="JF1020" s="183"/>
      <c r="JG1020" s="183"/>
      <c r="JH1020" s="183"/>
      <c r="JI1020" s="183"/>
      <c r="JJ1020" s="183"/>
      <c r="JK1020" s="183"/>
      <c r="JL1020" s="183"/>
      <c r="JM1020" s="183"/>
      <c r="JN1020" s="183"/>
      <c r="JO1020" s="183"/>
      <c r="JP1020" s="183"/>
      <c r="JQ1020" s="183"/>
      <c r="JR1020" s="183"/>
      <c r="JS1020" s="183"/>
      <c r="JT1020" s="183"/>
      <c r="JU1020" s="183"/>
      <c r="JV1020" s="183"/>
      <c r="JW1020" s="183"/>
      <c r="JX1020" s="183"/>
      <c r="JY1020" s="183"/>
      <c r="JZ1020" s="183"/>
      <c r="KA1020" s="183"/>
      <c r="KB1020" s="183"/>
      <c r="KC1020" s="183"/>
      <c r="KD1020" s="183"/>
      <c r="KE1020" s="183"/>
      <c r="KF1020" s="183"/>
      <c r="KG1020" s="183"/>
      <c r="KH1020" s="183"/>
      <c r="KI1020" s="183"/>
      <c r="KJ1020" s="183"/>
      <c r="KK1020" s="183"/>
      <c r="KL1020" s="183"/>
      <c r="KM1020" s="183"/>
      <c r="KN1020" s="183"/>
      <c r="KO1020" s="183"/>
      <c r="KP1020" s="183"/>
      <c r="KQ1020" s="183"/>
      <c r="KR1020" s="183"/>
      <c r="KS1020" s="183"/>
      <c r="KT1020" s="183"/>
    </row>
    <row r="1021" spans="1:306">
      <c r="A1021" s="673"/>
      <c r="B1021" s="659" t="s">
        <v>472</v>
      </c>
      <c r="C1021" s="659"/>
      <c r="D1021" s="673"/>
      <c r="E1021" s="673"/>
      <c r="F1021" s="673"/>
      <c r="G1021" s="673"/>
      <c r="H1021" s="183"/>
      <c r="K1021" s="183"/>
      <c r="L1021" s="183"/>
      <c r="M1021" s="183"/>
      <c r="N1021" s="183"/>
      <c r="O1021" s="183"/>
      <c r="P1021" s="183"/>
      <c r="Q1021" s="183"/>
      <c r="R1021" s="183"/>
      <c r="S1021" s="183"/>
      <c r="T1021" s="183"/>
      <c r="U1021" s="183"/>
      <c r="V1021" s="183"/>
      <c r="W1021" s="183"/>
      <c r="X1021" s="183"/>
      <c r="Y1021" s="183"/>
      <c r="Z1021" s="183"/>
      <c r="AA1021" s="183"/>
      <c r="AB1021" s="183"/>
      <c r="AC1021" s="183"/>
      <c r="AD1021" s="183"/>
      <c r="AE1021" s="183"/>
      <c r="AF1021" s="183"/>
      <c r="AG1021" s="183"/>
      <c r="AH1021" s="183"/>
      <c r="AI1021" s="183"/>
      <c r="AJ1021" s="183"/>
      <c r="AK1021" s="183"/>
      <c r="AL1021" s="183"/>
      <c r="AM1021" s="183"/>
      <c r="AN1021" s="183"/>
      <c r="AO1021" s="183"/>
      <c r="AP1021" s="183"/>
      <c r="AQ1021" s="183"/>
      <c r="AR1021" s="183"/>
      <c r="AS1021" s="183"/>
      <c r="AT1021" s="183"/>
      <c r="AU1021" s="183"/>
      <c r="AV1021" s="183"/>
      <c r="AW1021" s="183"/>
      <c r="AX1021" s="183"/>
      <c r="AY1021" s="183"/>
      <c r="AZ1021" s="183"/>
      <c r="BA1021" s="183"/>
      <c r="BB1021" s="183"/>
      <c r="BC1021" s="183"/>
      <c r="BD1021" s="183"/>
      <c r="BE1021" s="183"/>
      <c r="BF1021" s="183"/>
      <c r="BG1021" s="183"/>
      <c r="BH1021" s="183"/>
      <c r="BI1021" s="183"/>
      <c r="BJ1021" s="183"/>
      <c r="BK1021" s="183"/>
      <c r="BL1021" s="183"/>
      <c r="BM1021" s="183"/>
      <c r="BN1021" s="183"/>
      <c r="BO1021" s="183"/>
      <c r="BP1021" s="183"/>
      <c r="BQ1021" s="183"/>
      <c r="BR1021" s="183"/>
      <c r="BS1021" s="183"/>
      <c r="BT1021" s="183"/>
      <c r="BU1021" s="183"/>
      <c r="BV1021" s="183"/>
      <c r="BW1021" s="183"/>
      <c r="BX1021" s="183"/>
      <c r="BY1021" s="183"/>
      <c r="BZ1021" s="183"/>
      <c r="CA1021" s="183"/>
      <c r="CB1021" s="183"/>
      <c r="CC1021" s="183"/>
      <c r="CD1021" s="183"/>
      <c r="CE1021" s="183"/>
      <c r="CF1021" s="183"/>
      <c r="CG1021" s="183"/>
      <c r="CH1021" s="183"/>
      <c r="CI1021" s="183"/>
      <c r="CJ1021" s="183"/>
      <c r="CK1021" s="183"/>
      <c r="CL1021" s="183"/>
      <c r="CM1021" s="183"/>
      <c r="CN1021" s="183"/>
      <c r="CO1021" s="183"/>
      <c r="CP1021" s="183"/>
      <c r="CQ1021" s="183"/>
      <c r="CR1021" s="183"/>
      <c r="CS1021" s="183"/>
      <c r="CT1021" s="183"/>
      <c r="CU1021" s="183"/>
      <c r="CV1021" s="183"/>
      <c r="CW1021" s="183"/>
      <c r="CX1021" s="183"/>
      <c r="CY1021" s="183"/>
      <c r="CZ1021" s="183"/>
      <c r="DA1021" s="183"/>
      <c r="DB1021" s="183"/>
      <c r="DC1021" s="183"/>
      <c r="DD1021" s="183"/>
      <c r="DE1021" s="183"/>
      <c r="DF1021" s="183"/>
      <c r="DG1021" s="183"/>
      <c r="DH1021" s="183"/>
      <c r="DI1021" s="183"/>
      <c r="DJ1021" s="183"/>
      <c r="DK1021" s="183"/>
      <c r="DL1021" s="183"/>
      <c r="DM1021" s="183"/>
      <c r="DN1021" s="183"/>
      <c r="DO1021" s="183"/>
      <c r="DP1021" s="183"/>
      <c r="DQ1021" s="183"/>
      <c r="DR1021" s="183"/>
      <c r="DS1021" s="183"/>
      <c r="DT1021" s="183"/>
      <c r="DU1021" s="183"/>
      <c r="DV1021" s="183"/>
      <c r="DW1021" s="183"/>
      <c r="DX1021" s="183"/>
      <c r="DY1021" s="183"/>
      <c r="DZ1021" s="183"/>
      <c r="EA1021" s="183"/>
      <c r="EB1021" s="183"/>
      <c r="EC1021" s="183"/>
      <c r="ED1021" s="183"/>
      <c r="EE1021" s="183"/>
      <c r="EF1021" s="183"/>
      <c r="EG1021" s="183"/>
      <c r="EH1021" s="183"/>
      <c r="EI1021" s="183"/>
      <c r="EJ1021" s="183"/>
      <c r="EK1021" s="183"/>
      <c r="EL1021" s="183"/>
      <c r="EM1021" s="183"/>
      <c r="EN1021" s="183"/>
      <c r="EO1021" s="183"/>
      <c r="EP1021" s="183"/>
      <c r="EQ1021" s="183"/>
      <c r="ER1021" s="183"/>
      <c r="ES1021" s="183"/>
      <c r="ET1021" s="183"/>
      <c r="EU1021" s="183"/>
      <c r="EV1021" s="183"/>
      <c r="EW1021" s="183"/>
      <c r="EX1021" s="183"/>
      <c r="EY1021" s="183"/>
      <c r="EZ1021" s="183"/>
      <c r="FA1021" s="183"/>
      <c r="FB1021" s="183"/>
      <c r="FC1021" s="183"/>
      <c r="FD1021" s="183"/>
      <c r="FE1021" s="183"/>
      <c r="FF1021" s="183"/>
      <c r="FG1021" s="183"/>
      <c r="FH1021" s="183"/>
      <c r="FI1021" s="183"/>
      <c r="FJ1021" s="183"/>
      <c r="FK1021" s="183"/>
      <c r="FL1021" s="183"/>
      <c r="FM1021" s="183"/>
      <c r="FN1021" s="183"/>
      <c r="FO1021" s="183"/>
      <c r="FP1021" s="183"/>
      <c r="FQ1021" s="183"/>
      <c r="FR1021" s="183"/>
      <c r="FS1021" s="183"/>
      <c r="FT1021" s="183"/>
      <c r="FU1021" s="183"/>
      <c r="FV1021" s="183"/>
      <c r="FW1021" s="183"/>
      <c r="FX1021" s="183"/>
      <c r="FY1021" s="183"/>
      <c r="FZ1021" s="183"/>
      <c r="GA1021" s="183"/>
      <c r="GB1021" s="183"/>
      <c r="GC1021" s="183"/>
      <c r="GD1021" s="183"/>
      <c r="GE1021" s="183"/>
      <c r="GF1021" s="183"/>
      <c r="GG1021" s="183"/>
      <c r="GH1021" s="183"/>
      <c r="GI1021" s="183"/>
      <c r="GJ1021" s="183"/>
      <c r="GK1021" s="183"/>
      <c r="GL1021" s="183"/>
      <c r="GM1021" s="183"/>
      <c r="GN1021" s="183"/>
      <c r="GO1021" s="183"/>
      <c r="GP1021" s="183"/>
      <c r="GQ1021" s="183"/>
      <c r="GR1021" s="183"/>
      <c r="GS1021" s="183"/>
      <c r="GT1021" s="183"/>
      <c r="GU1021" s="183"/>
      <c r="GV1021" s="183"/>
      <c r="GW1021" s="183"/>
      <c r="GX1021" s="183"/>
      <c r="GY1021" s="183"/>
      <c r="GZ1021" s="183"/>
      <c r="HA1021" s="183"/>
      <c r="HB1021" s="183"/>
      <c r="HC1021" s="183"/>
      <c r="HD1021" s="183"/>
      <c r="HE1021" s="183"/>
      <c r="HF1021" s="183"/>
      <c r="HG1021" s="183"/>
      <c r="HH1021" s="183"/>
      <c r="HI1021" s="183"/>
      <c r="HJ1021" s="183"/>
      <c r="HK1021" s="183"/>
      <c r="HL1021" s="183"/>
      <c r="HM1021" s="183"/>
      <c r="HN1021" s="183"/>
      <c r="HO1021" s="183"/>
      <c r="HP1021" s="183"/>
      <c r="HQ1021" s="183"/>
      <c r="HR1021" s="183"/>
      <c r="HS1021" s="183"/>
      <c r="HT1021" s="183"/>
      <c r="HU1021" s="183"/>
      <c r="HV1021" s="183"/>
      <c r="HW1021" s="183"/>
      <c r="HX1021" s="183"/>
      <c r="HY1021" s="183"/>
      <c r="HZ1021" s="183"/>
      <c r="IA1021" s="183"/>
      <c r="IB1021" s="183"/>
      <c r="IC1021" s="183"/>
      <c r="ID1021" s="183"/>
      <c r="IE1021" s="183"/>
      <c r="IF1021" s="183"/>
      <c r="IG1021" s="183"/>
      <c r="IH1021" s="183"/>
      <c r="II1021" s="183"/>
      <c r="IJ1021" s="183"/>
      <c r="IK1021" s="183"/>
      <c r="IL1021" s="183"/>
      <c r="IM1021" s="183"/>
      <c r="IN1021" s="183"/>
      <c r="IO1021" s="183"/>
      <c r="IP1021" s="183"/>
      <c r="IQ1021" s="183"/>
      <c r="IR1021" s="183"/>
      <c r="IS1021" s="183"/>
      <c r="IT1021" s="183"/>
      <c r="IU1021" s="183"/>
      <c r="IV1021" s="183"/>
      <c r="IW1021" s="183"/>
      <c r="IX1021" s="183"/>
      <c r="IY1021" s="183"/>
      <c r="IZ1021" s="183"/>
      <c r="JA1021" s="183"/>
      <c r="JB1021" s="183"/>
      <c r="JC1021" s="183"/>
      <c r="JD1021" s="183"/>
      <c r="JE1021" s="183"/>
      <c r="JF1021" s="183"/>
      <c r="JG1021" s="183"/>
      <c r="JH1021" s="183"/>
      <c r="JI1021" s="183"/>
      <c r="JJ1021" s="183"/>
      <c r="JK1021" s="183"/>
      <c r="JL1021" s="183"/>
      <c r="JM1021" s="183"/>
      <c r="JN1021" s="183"/>
      <c r="JO1021" s="183"/>
      <c r="JP1021" s="183"/>
      <c r="JQ1021" s="183"/>
      <c r="JR1021" s="183"/>
      <c r="JS1021" s="183"/>
      <c r="JT1021" s="183"/>
      <c r="JU1021" s="183"/>
      <c r="JV1021" s="183"/>
      <c r="JW1021" s="183"/>
      <c r="JX1021" s="183"/>
      <c r="JY1021" s="183"/>
      <c r="JZ1021" s="183"/>
      <c r="KA1021" s="183"/>
      <c r="KB1021" s="183"/>
      <c r="KC1021" s="183"/>
      <c r="KD1021" s="183"/>
      <c r="KE1021" s="183"/>
      <c r="KF1021" s="183"/>
      <c r="KG1021" s="183"/>
      <c r="KH1021" s="183"/>
      <c r="KI1021" s="183"/>
      <c r="KJ1021" s="183"/>
      <c r="KK1021" s="183"/>
      <c r="KL1021" s="183"/>
      <c r="KM1021" s="183"/>
      <c r="KN1021" s="183"/>
      <c r="KO1021" s="183"/>
      <c r="KP1021" s="183"/>
      <c r="KQ1021" s="183"/>
      <c r="KR1021" s="183"/>
      <c r="KS1021" s="183"/>
      <c r="KT1021" s="183"/>
    </row>
    <row r="1022" spans="1:306">
      <c r="H1022" s="183"/>
      <c r="K1022" s="183"/>
      <c r="L1022" s="183"/>
      <c r="M1022" s="183"/>
      <c r="N1022" s="183"/>
      <c r="O1022" s="183"/>
      <c r="P1022" s="183"/>
      <c r="Q1022" s="183"/>
      <c r="R1022" s="183"/>
      <c r="S1022" s="183"/>
      <c r="T1022" s="183"/>
      <c r="U1022" s="183"/>
      <c r="V1022" s="183"/>
      <c r="W1022" s="183"/>
      <c r="X1022" s="183"/>
      <c r="Y1022" s="183"/>
      <c r="Z1022" s="183"/>
      <c r="AA1022" s="183"/>
      <c r="AB1022" s="183"/>
      <c r="AC1022" s="183"/>
      <c r="AD1022" s="183"/>
      <c r="AE1022" s="183"/>
      <c r="AF1022" s="183"/>
      <c r="AG1022" s="183"/>
      <c r="AH1022" s="183"/>
      <c r="AI1022" s="183"/>
      <c r="AJ1022" s="183"/>
      <c r="AK1022" s="183"/>
      <c r="AL1022" s="183"/>
      <c r="AM1022" s="183"/>
      <c r="AN1022" s="183"/>
      <c r="AO1022" s="183"/>
      <c r="AP1022" s="183"/>
      <c r="AQ1022" s="183"/>
      <c r="AR1022" s="183"/>
      <c r="AS1022" s="183"/>
      <c r="AT1022" s="183"/>
      <c r="AU1022" s="183"/>
      <c r="AV1022" s="183"/>
      <c r="AW1022" s="183"/>
      <c r="AX1022" s="183"/>
      <c r="AY1022" s="183"/>
      <c r="AZ1022" s="183"/>
      <c r="BA1022" s="183"/>
      <c r="BB1022" s="183"/>
      <c r="BC1022" s="183"/>
      <c r="BD1022" s="183"/>
      <c r="BE1022" s="183"/>
      <c r="BF1022" s="183"/>
      <c r="BG1022" s="183"/>
      <c r="BH1022" s="183"/>
      <c r="BI1022" s="183"/>
      <c r="BJ1022" s="183"/>
      <c r="BK1022" s="183"/>
      <c r="BL1022" s="183"/>
      <c r="BM1022" s="183"/>
      <c r="BN1022" s="183"/>
      <c r="BO1022" s="183"/>
      <c r="BP1022" s="183"/>
      <c r="BQ1022" s="183"/>
      <c r="BR1022" s="183"/>
      <c r="BS1022" s="183"/>
      <c r="BT1022" s="183"/>
      <c r="BU1022" s="183"/>
      <c r="BV1022" s="183"/>
      <c r="BW1022" s="183"/>
      <c r="BX1022" s="183"/>
      <c r="BY1022" s="183"/>
      <c r="BZ1022" s="183"/>
      <c r="CA1022" s="183"/>
      <c r="CB1022" s="183"/>
      <c r="CC1022" s="183"/>
      <c r="CD1022" s="183"/>
      <c r="CE1022" s="183"/>
      <c r="CF1022" s="183"/>
      <c r="CG1022" s="183"/>
      <c r="CH1022" s="183"/>
      <c r="CI1022" s="183"/>
      <c r="CJ1022" s="183"/>
      <c r="CK1022" s="183"/>
      <c r="CL1022" s="183"/>
      <c r="CM1022" s="183"/>
      <c r="CN1022" s="183"/>
      <c r="CO1022" s="183"/>
      <c r="CP1022" s="183"/>
      <c r="CQ1022" s="183"/>
      <c r="CR1022" s="183"/>
      <c r="CS1022" s="183"/>
      <c r="CT1022" s="183"/>
      <c r="CU1022" s="183"/>
      <c r="CV1022" s="183"/>
      <c r="CW1022" s="183"/>
      <c r="CX1022" s="183"/>
      <c r="CY1022" s="183"/>
      <c r="CZ1022" s="183"/>
      <c r="DA1022" s="183"/>
      <c r="DB1022" s="183"/>
      <c r="DC1022" s="183"/>
      <c r="DD1022" s="183"/>
      <c r="DE1022" s="183"/>
      <c r="DF1022" s="183"/>
      <c r="DG1022" s="183"/>
      <c r="DH1022" s="183"/>
      <c r="DI1022" s="183"/>
      <c r="DJ1022" s="183"/>
      <c r="DK1022" s="183"/>
      <c r="DL1022" s="183"/>
      <c r="DM1022" s="183"/>
      <c r="DN1022" s="183"/>
      <c r="DO1022" s="183"/>
      <c r="DP1022" s="183"/>
      <c r="DQ1022" s="183"/>
      <c r="DR1022" s="183"/>
      <c r="DS1022" s="183"/>
      <c r="DT1022" s="183"/>
      <c r="DU1022" s="183"/>
      <c r="DV1022" s="183"/>
      <c r="DW1022" s="183"/>
      <c r="DX1022" s="183"/>
      <c r="DY1022" s="183"/>
      <c r="DZ1022" s="183"/>
      <c r="EA1022" s="183"/>
      <c r="EB1022" s="183"/>
      <c r="EC1022" s="183"/>
      <c r="ED1022" s="183"/>
      <c r="EE1022" s="183"/>
      <c r="EF1022" s="183"/>
      <c r="EG1022" s="183"/>
      <c r="EH1022" s="183"/>
      <c r="EI1022" s="183"/>
      <c r="EJ1022" s="183"/>
      <c r="EK1022" s="183"/>
      <c r="EL1022" s="183"/>
      <c r="EM1022" s="183"/>
      <c r="EN1022" s="183"/>
      <c r="EO1022" s="183"/>
      <c r="EP1022" s="183"/>
      <c r="EQ1022" s="183"/>
      <c r="ER1022" s="183"/>
      <c r="ES1022" s="183"/>
      <c r="ET1022" s="183"/>
      <c r="EU1022" s="183"/>
      <c r="EV1022" s="183"/>
      <c r="EW1022" s="183"/>
      <c r="EX1022" s="183"/>
      <c r="EY1022" s="183"/>
      <c r="EZ1022" s="183"/>
      <c r="FA1022" s="183"/>
      <c r="FB1022" s="183"/>
      <c r="FC1022" s="183"/>
      <c r="FD1022" s="183"/>
      <c r="FE1022" s="183"/>
      <c r="FF1022" s="183"/>
      <c r="FG1022" s="183"/>
      <c r="FH1022" s="183"/>
      <c r="FI1022" s="183"/>
      <c r="FJ1022" s="183"/>
      <c r="FK1022" s="183"/>
      <c r="FL1022" s="183"/>
      <c r="FM1022" s="183"/>
      <c r="FN1022" s="183"/>
      <c r="FO1022" s="183"/>
      <c r="FP1022" s="183"/>
      <c r="FQ1022" s="183"/>
      <c r="FR1022" s="183"/>
      <c r="FS1022" s="183"/>
      <c r="FT1022" s="183"/>
      <c r="FU1022" s="183"/>
      <c r="FV1022" s="183"/>
      <c r="FW1022" s="183"/>
      <c r="FX1022" s="183"/>
      <c r="FY1022" s="183"/>
      <c r="FZ1022" s="183"/>
      <c r="GA1022" s="183"/>
      <c r="GB1022" s="183"/>
      <c r="GC1022" s="183"/>
      <c r="GD1022" s="183"/>
      <c r="GE1022" s="183"/>
      <c r="GF1022" s="183"/>
      <c r="GG1022" s="183"/>
      <c r="GH1022" s="183"/>
      <c r="GI1022" s="183"/>
      <c r="GJ1022" s="183"/>
      <c r="GK1022" s="183"/>
      <c r="GL1022" s="183"/>
      <c r="GM1022" s="183"/>
      <c r="GN1022" s="183"/>
      <c r="GO1022" s="183"/>
      <c r="GP1022" s="183"/>
      <c r="GQ1022" s="183"/>
      <c r="GR1022" s="183"/>
      <c r="GS1022" s="183"/>
      <c r="GT1022" s="183"/>
      <c r="GU1022" s="183"/>
      <c r="GV1022" s="183"/>
      <c r="GW1022" s="183"/>
      <c r="GX1022" s="183"/>
      <c r="GY1022" s="183"/>
      <c r="GZ1022" s="183"/>
      <c r="HA1022" s="183"/>
      <c r="HB1022" s="183"/>
      <c r="HC1022" s="183"/>
      <c r="HD1022" s="183"/>
      <c r="HE1022" s="183"/>
      <c r="HF1022" s="183"/>
      <c r="HG1022" s="183"/>
      <c r="HH1022" s="183"/>
      <c r="HI1022" s="183"/>
      <c r="HJ1022" s="183"/>
      <c r="HK1022" s="183"/>
      <c r="HL1022" s="183"/>
      <c r="HM1022" s="183"/>
      <c r="HN1022" s="183"/>
      <c r="HO1022" s="183"/>
      <c r="HP1022" s="183"/>
      <c r="HQ1022" s="183"/>
      <c r="HR1022" s="183"/>
      <c r="HS1022" s="183"/>
      <c r="HT1022" s="183"/>
      <c r="HU1022" s="183"/>
      <c r="HV1022" s="183"/>
      <c r="HW1022" s="183"/>
      <c r="HX1022" s="183"/>
      <c r="HY1022" s="183"/>
      <c r="HZ1022" s="183"/>
      <c r="IA1022" s="183"/>
      <c r="IB1022" s="183"/>
      <c r="IC1022" s="183"/>
      <c r="ID1022" s="183"/>
      <c r="IE1022" s="183"/>
      <c r="IF1022" s="183"/>
      <c r="IG1022" s="183"/>
      <c r="IH1022" s="183"/>
      <c r="II1022" s="183"/>
      <c r="IJ1022" s="183"/>
      <c r="IK1022" s="183"/>
      <c r="IL1022" s="183"/>
      <c r="IM1022" s="183"/>
      <c r="IN1022" s="183"/>
      <c r="IO1022" s="183"/>
      <c r="IP1022" s="183"/>
      <c r="IQ1022" s="183"/>
      <c r="IR1022" s="183"/>
      <c r="IS1022" s="183"/>
      <c r="IT1022" s="183"/>
      <c r="IU1022" s="183"/>
      <c r="IV1022" s="183"/>
      <c r="IW1022" s="183"/>
      <c r="IX1022" s="183"/>
      <c r="IY1022" s="183"/>
      <c r="IZ1022" s="183"/>
      <c r="JA1022" s="183"/>
      <c r="JB1022" s="183"/>
      <c r="JC1022" s="183"/>
      <c r="JD1022" s="183"/>
      <c r="JE1022" s="183"/>
      <c r="JF1022" s="183"/>
      <c r="JG1022" s="183"/>
      <c r="JH1022" s="183"/>
      <c r="JI1022" s="183"/>
      <c r="JJ1022" s="183"/>
      <c r="JK1022" s="183"/>
      <c r="JL1022" s="183"/>
      <c r="JM1022" s="183"/>
      <c r="JN1022" s="183"/>
      <c r="JO1022" s="183"/>
      <c r="JP1022" s="183"/>
      <c r="JQ1022" s="183"/>
      <c r="JR1022" s="183"/>
      <c r="JS1022" s="183"/>
      <c r="JT1022" s="183"/>
      <c r="JU1022" s="183"/>
      <c r="JV1022" s="183"/>
      <c r="JW1022" s="183"/>
      <c r="JX1022" s="183"/>
      <c r="JY1022" s="183"/>
      <c r="JZ1022" s="183"/>
      <c r="KA1022" s="183"/>
      <c r="KB1022" s="183"/>
      <c r="KC1022" s="183"/>
      <c r="KD1022" s="183"/>
      <c r="KE1022" s="183"/>
      <c r="KF1022" s="183"/>
      <c r="KG1022" s="183"/>
      <c r="KH1022" s="183"/>
      <c r="KI1022" s="183"/>
      <c r="KJ1022" s="183"/>
      <c r="KK1022" s="183"/>
      <c r="KL1022" s="183"/>
      <c r="KM1022" s="183"/>
      <c r="KN1022" s="183"/>
      <c r="KO1022" s="183"/>
      <c r="KP1022" s="183"/>
      <c r="KQ1022" s="183"/>
      <c r="KR1022" s="183"/>
      <c r="KS1022" s="183"/>
      <c r="KT1022" s="183"/>
    </row>
    <row r="1023" spans="1:306">
      <c r="H1023" s="183"/>
      <c r="K1023" s="183"/>
      <c r="L1023" s="183"/>
      <c r="M1023" s="183"/>
      <c r="N1023" s="183"/>
      <c r="O1023" s="183"/>
      <c r="P1023" s="183"/>
      <c r="Q1023" s="183"/>
      <c r="R1023" s="183"/>
      <c r="S1023" s="183"/>
      <c r="T1023" s="183"/>
      <c r="U1023" s="183"/>
      <c r="V1023" s="183"/>
      <c r="W1023" s="183"/>
      <c r="X1023" s="183"/>
      <c r="Y1023" s="183"/>
      <c r="Z1023" s="183"/>
      <c r="AA1023" s="183"/>
      <c r="AB1023" s="183"/>
      <c r="AC1023" s="183"/>
      <c r="AD1023" s="183"/>
      <c r="AE1023" s="183"/>
      <c r="AF1023" s="183"/>
      <c r="AG1023" s="183"/>
      <c r="AH1023" s="183"/>
      <c r="AI1023" s="183"/>
      <c r="AJ1023" s="183"/>
      <c r="AK1023" s="183"/>
      <c r="AL1023" s="183"/>
      <c r="AM1023" s="183"/>
      <c r="AN1023" s="183"/>
      <c r="AO1023" s="183"/>
      <c r="AP1023" s="183"/>
      <c r="AQ1023" s="183"/>
      <c r="AR1023" s="183"/>
      <c r="AS1023" s="183"/>
      <c r="AT1023" s="183"/>
      <c r="AU1023" s="183"/>
      <c r="AV1023" s="183"/>
      <c r="AW1023" s="183"/>
      <c r="AX1023" s="183"/>
      <c r="AY1023" s="183"/>
      <c r="AZ1023" s="183"/>
      <c r="BA1023" s="183"/>
      <c r="BB1023" s="183"/>
      <c r="BC1023" s="183"/>
      <c r="BD1023" s="183"/>
      <c r="BE1023" s="183"/>
      <c r="BF1023" s="183"/>
      <c r="BG1023" s="183"/>
      <c r="BH1023" s="183"/>
      <c r="BI1023" s="183"/>
      <c r="BJ1023" s="183"/>
      <c r="BK1023" s="183"/>
      <c r="BL1023" s="183"/>
      <c r="BM1023" s="183"/>
      <c r="BN1023" s="183"/>
      <c r="BO1023" s="183"/>
      <c r="BP1023" s="183"/>
      <c r="BQ1023" s="183"/>
      <c r="BR1023" s="183"/>
      <c r="BS1023" s="183"/>
      <c r="BT1023" s="183"/>
      <c r="BU1023" s="183"/>
      <c r="BV1023" s="183"/>
      <c r="BW1023" s="183"/>
      <c r="BX1023" s="183"/>
      <c r="BY1023" s="183"/>
      <c r="BZ1023" s="183"/>
      <c r="CA1023" s="183"/>
      <c r="CB1023" s="183"/>
      <c r="CC1023" s="183"/>
      <c r="CD1023" s="183"/>
      <c r="CE1023" s="183"/>
      <c r="CF1023" s="183"/>
      <c r="CG1023" s="183"/>
      <c r="CH1023" s="183"/>
      <c r="CI1023" s="183"/>
      <c r="CJ1023" s="183"/>
      <c r="CK1023" s="183"/>
      <c r="CL1023" s="183"/>
      <c r="CM1023" s="183"/>
      <c r="CN1023" s="183"/>
      <c r="CO1023" s="183"/>
      <c r="CP1023" s="183"/>
      <c r="CQ1023" s="183"/>
      <c r="CR1023" s="183"/>
      <c r="CS1023" s="183"/>
      <c r="CT1023" s="183"/>
      <c r="CU1023" s="183"/>
      <c r="CV1023" s="183"/>
      <c r="CW1023" s="183"/>
      <c r="CX1023" s="183"/>
      <c r="CY1023" s="183"/>
      <c r="CZ1023" s="183"/>
      <c r="DA1023" s="183"/>
      <c r="DB1023" s="183"/>
      <c r="DC1023" s="183"/>
      <c r="DD1023" s="183"/>
      <c r="DE1023" s="183"/>
      <c r="DF1023" s="183"/>
      <c r="DG1023" s="183"/>
      <c r="DH1023" s="183"/>
      <c r="DI1023" s="183"/>
      <c r="DJ1023" s="183"/>
      <c r="DK1023" s="183"/>
      <c r="DL1023" s="183"/>
      <c r="DM1023" s="183"/>
      <c r="DN1023" s="183"/>
      <c r="DO1023" s="183"/>
      <c r="DP1023" s="183"/>
      <c r="DQ1023" s="183"/>
      <c r="DR1023" s="183"/>
      <c r="DS1023" s="183"/>
      <c r="DT1023" s="183"/>
      <c r="DU1023" s="183"/>
      <c r="DV1023" s="183"/>
      <c r="DW1023" s="183"/>
      <c r="DX1023" s="183"/>
      <c r="DY1023" s="183"/>
      <c r="DZ1023" s="183"/>
      <c r="EA1023" s="183"/>
      <c r="EB1023" s="183"/>
      <c r="EC1023" s="183"/>
      <c r="ED1023" s="183"/>
      <c r="EE1023" s="183"/>
      <c r="EF1023" s="183"/>
      <c r="EG1023" s="183"/>
      <c r="EH1023" s="183"/>
      <c r="EI1023" s="183"/>
      <c r="EJ1023" s="183"/>
      <c r="EK1023" s="183"/>
      <c r="EL1023" s="183"/>
      <c r="EM1023" s="183"/>
      <c r="EN1023" s="183"/>
      <c r="EO1023" s="183"/>
      <c r="EP1023" s="183"/>
      <c r="EQ1023" s="183"/>
      <c r="ER1023" s="183"/>
      <c r="ES1023" s="183"/>
      <c r="ET1023" s="183"/>
      <c r="EU1023" s="183"/>
      <c r="EV1023" s="183"/>
      <c r="EW1023" s="183"/>
      <c r="EX1023" s="183"/>
      <c r="EY1023" s="183"/>
      <c r="EZ1023" s="183"/>
      <c r="FA1023" s="183"/>
      <c r="FB1023" s="183"/>
      <c r="FC1023" s="183"/>
      <c r="FD1023" s="183"/>
      <c r="FE1023" s="183"/>
      <c r="FF1023" s="183"/>
      <c r="FG1023" s="183"/>
      <c r="FH1023" s="183"/>
      <c r="FI1023" s="183"/>
      <c r="FJ1023" s="183"/>
      <c r="FK1023" s="183"/>
      <c r="FL1023" s="183"/>
      <c r="FM1023" s="183"/>
      <c r="FN1023" s="183"/>
      <c r="FO1023" s="183"/>
      <c r="FP1023" s="183"/>
      <c r="FQ1023" s="183"/>
      <c r="FR1023" s="183"/>
      <c r="FS1023" s="183"/>
      <c r="FT1023" s="183"/>
      <c r="FU1023" s="183"/>
      <c r="FV1023" s="183"/>
      <c r="FW1023" s="183"/>
      <c r="FX1023" s="183"/>
      <c r="FY1023" s="183"/>
      <c r="FZ1023" s="183"/>
      <c r="GA1023" s="183"/>
      <c r="GB1023" s="183"/>
      <c r="GC1023" s="183"/>
      <c r="GD1023" s="183"/>
      <c r="GE1023" s="183"/>
      <c r="GF1023" s="183"/>
      <c r="GG1023" s="183"/>
      <c r="GH1023" s="183"/>
      <c r="GI1023" s="183"/>
      <c r="GJ1023" s="183"/>
      <c r="GK1023" s="183"/>
      <c r="GL1023" s="183"/>
      <c r="GM1023" s="183"/>
      <c r="GN1023" s="183"/>
      <c r="GO1023" s="183"/>
      <c r="GP1023" s="183"/>
      <c r="GQ1023" s="183"/>
      <c r="GR1023" s="183"/>
      <c r="GS1023" s="183"/>
      <c r="GT1023" s="183"/>
      <c r="GU1023" s="183"/>
      <c r="GV1023" s="183"/>
      <c r="GW1023" s="183"/>
      <c r="GX1023" s="183"/>
      <c r="GY1023" s="183"/>
      <c r="GZ1023" s="183"/>
      <c r="HA1023" s="183"/>
      <c r="HB1023" s="183"/>
      <c r="HC1023" s="183"/>
      <c r="HD1023" s="183"/>
      <c r="HE1023" s="183"/>
      <c r="HF1023" s="183"/>
      <c r="HG1023" s="183"/>
      <c r="HH1023" s="183"/>
      <c r="HI1023" s="183"/>
      <c r="HJ1023" s="183"/>
      <c r="HK1023" s="183"/>
      <c r="HL1023" s="183"/>
      <c r="HM1023" s="183"/>
      <c r="HN1023" s="183"/>
      <c r="HO1023" s="183"/>
      <c r="HP1023" s="183"/>
      <c r="HQ1023" s="183"/>
      <c r="HR1023" s="183"/>
      <c r="HS1023" s="183"/>
      <c r="HT1023" s="183"/>
      <c r="HU1023" s="183"/>
      <c r="HV1023" s="183"/>
      <c r="HW1023" s="183"/>
      <c r="HX1023" s="183"/>
      <c r="HY1023" s="183"/>
      <c r="HZ1023" s="183"/>
      <c r="IA1023" s="183"/>
      <c r="IB1023" s="183"/>
      <c r="IC1023" s="183"/>
      <c r="ID1023" s="183"/>
      <c r="IE1023" s="183"/>
      <c r="IF1023" s="183"/>
      <c r="IG1023" s="183"/>
      <c r="IH1023" s="183"/>
      <c r="II1023" s="183"/>
      <c r="IJ1023" s="183"/>
      <c r="IK1023" s="183"/>
      <c r="IL1023" s="183"/>
      <c r="IM1023" s="183"/>
      <c r="IN1023" s="183"/>
      <c r="IO1023" s="183"/>
      <c r="IP1023" s="183"/>
      <c r="IQ1023" s="183"/>
      <c r="IR1023" s="183"/>
      <c r="IS1023" s="183"/>
      <c r="IT1023" s="183"/>
      <c r="IU1023" s="183"/>
      <c r="IV1023" s="183"/>
      <c r="IW1023" s="183"/>
      <c r="IX1023" s="183"/>
      <c r="IY1023" s="183"/>
      <c r="IZ1023" s="183"/>
      <c r="JA1023" s="183"/>
      <c r="JB1023" s="183"/>
      <c r="JC1023" s="183"/>
      <c r="JD1023" s="183"/>
      <c r="JE1023" s="183"/>
      <c r="JF1023" s="183"/>
      <c r="JG1023" s="183"/>
      <c r="JH1023" s="183"/>
      <c r="JI1023" s="183"/>
      <c r="JJ1023" s="183"/>
      <c r="JK1023" s="183"/>
      <c r="JL1023" s="183"/>
      <c r="JM1023" s="183"/>
      <c r="JN1023" s="183"/>
      <c r="JO1023" s="183"/>
      <c r="JP1023" s="183"/>
      <c r="JQ1023" s="183"/>
      <c r="JR1023" s="183"/>
      <c r="JS1023" s="183"/>
      <c r="JT1023" s="183"/>
      <c r="JU1023" s="183"/>
      <c r="JV1023" s="183"/>
      <c r="JW1023" s="183"/>
      <c r="JX1023" s="183"/>
      <c r="JY1023" s="183"/>
      <c r="JZ1023" s="183"/>
      <c r="KA1023" s="183"/>
      <c r="KB1023" s="183"/>
      <c r="KC1023" s="183"/>
      <c r="KD1023" s="183"/>
      <c r="KE1023" s="183"/>
      <c r="KF1023" s="183"/>
      <c r="KG1023" s="183"/>
      <c r="KH1023" s="183"/>
      <c r="KI1023" s="183"/>
      <c r="KJ1023" s="183"/>
      <c r="KK1023" s="183"/>
      <c r="KL1023" s="183"/>
      <c r="KM1023" s="183"/>
      <c r="KN1023" s="183"/>
      <c r="KO1023" s="183"/>
      <c r="KP1023" s="183"/>
      <c r="KQ1023" s="183"/>
      <c r="KR1023" s="183"/>
      <c r="KS1023" s="183"/>
      <c r="KT1023" s="183"/>
    </row>
    <row r="1024" spans="1:306">
      <c r="H1024" s="183"/>
      <c r="K1024" s="183"/>
      <c r="L1024" s="183"/>
      <c r="M1024" s="183"/>
      <c r="N1024" s="183"/>
      <c r="O1024" s="183"/>
      <c r="P1024" s="183"/>
      <c r="Q1024" s="183"/>
      <c r="R1024" s="183"/>
      <c r="S1024" s="183"/>
      <c r="T1024" s="183"/>
      <c r="U1024" s="183"/>
      <c r="V1024" s="183"/>
      <c r="W1024" s="183"/>
      <c r="X1024" s="183"/>
      <c r="Y1024" s="183"/>
      <c r="Z1024" s="183"/>
      <c r="AA1024" s="183"/>
      <c r="AB1024" s="183"/>
      <c r="AC1024" s="183"/>
      <c r="AD1024" s="183"/>
      <c r="AE1024" s="183"/>
      <c r="AF1024" s="183"/>
      <c r="AG1024" s="183"/>
      <c r="AH1024" s="183"/>
      <c r="AI1024" s="183"/>
      <c r="AJ1024" s="183"/>
      <c r="AK1024" s="183"/>
      <c r="AL1024" s="183"/>
      <c r="AM1024" s="183"/>
      <c r="AN1024" s="183"/>
      <c r="AO1024" s="183"/>
      <c r="AP1024" s="183"/>
      <c r="AQ1024" s="183"/>
      <c r="AR1024" s="183"/>
      <c r="AS1024" s="183"/>
      <c r="AT1024" s="183"/>
      <c r="AU1024" s="183"/>
      <c r="AV1024" s="183"/>
      <c r="AW1024" s="183"/>
      <c r="AX1024" s="183"/>
      <c r="AY1024" s="183"/>
      <c r="AZ1024" s="183"/>
      <c r="BA1024" s="183"/>
      <c r="BB1024" s="183"/>
      <c r="BC1024" s="183"/>
      <c r="BD1024" s="183"/>
      <c r="BE1024" s="183"/>
      <c r="BF1024" s="183"/>
      <c r="BG1024" s="183"/>
      <c r="BH1024" s="183"/>
      <c r="BI1024" s="183"/>
      <c r="BJ1024" s="183"/>
      <c r="BK1024" s="183"/>
      <c r="BL1024" s="183"/>
      <c r="BM1024" s="183"/>
      <c r="BN1024" s="183"/>
      <c r="BO1024" s="183"/>
      <c r="BP1024" s="183"/>
      <c r="BQ1024" s="183"/>
      <c r="BR1024" s="183"/>
      <c r="BS1024" s="183"/>
      <c r="BT1024" s="183"/>
      <c r="BU1024" s="183"/>
      <c r="BV1024" s="183"/>
      <c r="BW1024" s="183"/>
      <c r="BX1024" s="183"/>
      <c r="BY1024" s="183"/>
      <c r="BZ1024" s="183"/>
      <c r="CA1024" s="183"/>
      <c r="CB1024" s="183"/>
      <c r="CC1024" s="183"/>
      <c r="CD1024" s="183"/>
      <c r="CE1024" s="183"/>
      <c r="CF1024" s="183"/>
      <c r="CG1024" s="183"/>
      <c r="CH1024" s="183"/>
      <c r="CI1024" s="183"/>
      <c r="CJ1024" s="183"/>
      <c r="CK1024" s="183"/>
      <c r="CL1024" s="183"/>
      <c r="CM1024" s="183"/>
      <c r="CN1024" s="183"/>
      <c r="CO1024" s="183"/>
      <c r="CP1024" s="183"/>
      <c r="CQ1024" s="183"/>
      <c r="CR1024" s="183"/>
      <c r="CS1024" s="183"/>
      <c r="CT1024" s="183"/>
      <c r="CU1024" s="183"/>
      <c r="CV1024" s="183"/>
      <c r="CW1024" s="183"/>
      <c r="CX1024" s="183"/>
      <c r="CY1024" s="183"/>
      <c r="CZ1024" s="183"/>
      <c r="DA1024" s="183"/>
      <c r="DB1024" s="183"/>
      <c r="DC1024" s="183"/>
      <c r="DD1024" s="183"/>
      <c r="DE1024" s="183"/>
      <c r="DF1024" s="183"/>
      <c r="DG1024" s="183"/>
      <c r="DH1024" s="183"/>
      <c r="DI1024" s="183"/>
      <c r="DJ1024" s="183"/>
      <c r="DK1024" s="183"/>
      <c r="DL1024" s="183"/>
      <c r="DM1024" s="183"/>
      <c r="DN1024" s="183"/>
      <c r="DO1024" s="183"/>
      <c r="DP1024" s="183"/>
      <c r="DQ1024" s="183"/>
      <c r="DR1024" s="183"/>
      <c r="DS1024" s="183"/>
      <c r="DT1024" s="183"/>
      <c r="DU1024" s="183"/>
      <c r="DV1024" s="183"/>
      <c r="DW1024" s="183"/>
      <c r="DX1024" s="183"/>
      <c r="DY1024" s="183"/>
      <c r="DZ1024" s="183"/>
      <c r="EA1024" s="183"/>
      <c r="EB1024" s="183"/>
      <c r="EC1024" s="183"/>
      <c r="ED1024" s="183"/>
      <c r="EE1024" s="183"/>
      <c r="EF1024" s="183"/>
      <c r="EG1024" s="183"/>
      <c r="EH1024" s="183"/>
      <c r="EI1024" s="183"/>
      <c r="EJ1024" s="183"/>
      <c r="EK1024" s="183"/>
      <c r="EL1024" s="183"/>
      <c r="EM1024" s="183"/>
      <c r="EN1024" s="183"/>
      <c r="EO1024" s="183"/>
      <c r="EP1024" s="183"/>
      <c r="EQ1024" s="183"/>
      <c r="ER1024" s="183"/>
      <c r="ES1024" s="183"/>
      <c r="ET1024" s="183"/>
      <c r="EU1024" s="183"/>
      <c r="EV1024" s="183"/>
      <c r="EW1024" s="183"/>
      <c r="EX1024" s="183"/>
      <c r="EY1024" s="183"/>
      <c r="EZ1024" s="183"/>
      <c r="FA1024" s="183"/>
      <c r="FB1024" s="183"/>
      <c r="FC1024" s="183"/>
      <c r="FD1024" s="183"/>
      <c r="FE1024" s="183"/>
      <c r="FF1024" s="183"/>
      <c r="FG1024" s="183"/>
      <c r="FH1024" s="183"/>
      <c r="FI1024" s="183"/>
      <c r="FJ1024" s="183"/>
      <c r="FK1024" s="183"/>
      <c r="FL1024" s="183"/>
      <c r="FM1024" s="183"/>
      <c r="FN1024" s="183"/>
      <c r="FO1024" s="183"/>
      <c r="FP1024" s="183"/>
      <c r="FQ1024" s="183"/>
      <c r="FR1024" s="183"/>
      <c r="FS1024" s="183"/>
      <c r="FT1024" s="183"/>
      <c r="FU1024" s="183"/>
      <c r="FV1024" s="183"/>
      <c r="FW1024" s="183"/>
      <c r="FX1024" s="183"/>
      <c r="FY1024" s="183"/>
      <c r="FZ1024" s="183"/>
      <c r="GA1024" s="183"/>
      <c r="GB1024" s="183"/>
      <c r="GC1024" s="183"/>
      <c r="GD1024" s="183"/>
      <c r="GE1024" s="183"/>
      <c r="GF1024" s="183"/>
      <c r="GG1024" s="183"/>
      <c r="GH1024" s="183"/>
      <c r="GI1024" s="183"/>
      <c r="GJ1024" s="183"/>
      <c r="GK1024" s="183"/>
      <c r="GL1024" s="183"/>
      <c r="GM1024" s="183"/>
      <c r="GN1024" s="183"/>
      <c r="GO1024" s="183"/>
      <c r="GP1024" s="183"/>
      <c r="GQ1024" s="183"/>
      <c r="GR1024" s="183"/>
      <c r="GS1024" s="183"/>
      <c r="GT1024" s="183"/>
      <c r="GU1024" s="183"/>
      <c r="GV1024" s="183"/>
      <c r="GW1024" s="183"/>
      <c r="GX1024" s="183"/>
      <c r="GY1024" s="183"/>
      <c r="GZ1024" s="183"/>
      <c r="HA1024" s="183"/>
      <c r="HB1024" s="183"/>
      <c r="HC1024" s="183"/>
      <c r="HD1024" s="183"/>
      <c r="HE1024" s="183"/>
      <c r="HF1024" s="183"/>
      <c r="HG1024" s="183"/>
      <c r="HH1024" s="183"/>
      <c r="HI1024" s="183"/>
      <c r="HJ1024" s="183"/>
      <c r="HK1024" s="183"/>
      <c r="HL1024" s="183"/>
      <c r="HM1024" s="183"/>
      <c r="HN1024" s="183"/>
      <c r="HO1024" s="183"/>
      <c r="HP1024" s="183"/>
      <c r="HQ1024" s="183"/>
      <c r="HR1024" s="183"/>
      <c r="HS1024" s="183"/>
      <c r="HT1024" s="183"/>
      <c r="HU1024" s="183"/>
      <c r="HV1024" s="183"/>
      <c r="HW1024" s="183"/>
      <c r="HX1024" s="183"/>
      <c r="HY1024" s="183"/>
      <c r="HZ1024" s="183"/>
      <c r="IA1024" s="183"/>
      <c r="IB1024" s="183"/>
      <c r="IC1024" s="183"/>
      <c r="ID1024" s="183"/>
      <c r="IE1024" s="183"/>
      <c r="IF1024" s="183"/>
      <c r="IG1024" s="183"/>
      <c r="IH1024" s="183"/>
      <c r="II1024" s="183"/>
      <c r="IJ1024" s="183"/>
      <c r="IK1024" s="183"/>
      <c r="IL1024" s="183"/>
      <c r="IM1024" s="183"/>
      <c r="IN1024" s="183"/>
      <c r="IO1024" s="183"/>
      <c r="IP1024" s="183"/>
      <c r="IQ1024" s="183"/>
      <c r="IR1024" s="183"/>
      <c r="IS1024" s="183"/>
      <c r="IT1024" s="183"/>
      <c r="IU1024" s="183"/>
      <c r="IV1024" s="183"/>
      <c r="IW1024" s="183"/>
      <c r="IX1024" s="183"/>
      <c r="IY1024" s="183"/>
      <c r="IZ1024" s="183"/>
      <c r="JA1024" s="183"/>
      <c r="JB1024" s="183"/>
      <c r="JC1024" s="183"/>
      <c r="JD1024" s="183"/>
      <c r="JE1024" s="183"/>
      <c r="JF1024" s="183"/>
      <c r="JG1024" s="183"/>
      <c r="JH1024" s="183"/>
      <c r="JI1024" s="183"/>
      <c r="JJ1024" s="183"/>
      <c r="JK1024" s="183"/>
      <c r="JL1024" s="183"/>
      <c r="JM1024" s="183"/>
      <c r="JN1024" s="183"/>
      <c r="JO1024" s="183"/>
      <c r="JP1024" s="183"/>
      <c r="JQ1024" s="183"/>
      <c r="JR1024" s="183"/>
      <c r="JS1024" s="183"/>
      <c r="JT1024" s="183"/>
      <c r="JU1024" s="183"/>
      <c r="JV1024" s="183"/>
      <c r="JW1024" s="183"/>
      <c r="JX1024" s="183"/>
      <c r="JY1024" s="183"/>
      <c r="JZ1024" s="183"/>
      <c r="KA1024" s="183"/>
      <c r="KB1024" s="183"/>
      <c r="KC1024" s="183"/>
      <c r="KD1024" s="183"/>
      <c r="KE1024" s="183"/>
      <c r="KF1024" s="183"/>
      <c r="KG1024" s="183"/>
      <c r="KH1024" s="183"/>
      <c r="KI1024" s="183"/>
      <c r="KJ1024" s="183"/>
      <c r="KK1024" s="183"/>
      <c r="KL1024" s="183"/>
      <c r="KM1024" s="183"/>
      <c r="KN1024" s="183"/>
      <c r="KO1024" s="183"/>
      <c r="KP1024" s="183"/>
      <c r="KQ1024" s="183"/>
      <c r="KR1024" s="183"/>
      <c r="KS1024" s="183"/>
      <c r="KT1024" s="183"/>
    </row>
    <row r="1025" spans="8:306">
      <c r="H1025" s="183"/>
      <c r="K1025" s="183"/>
      <c r="L1025" s="183"/>
      <c r="M1025" s="183"/>
      <c r="N1025" s="183"/>
      <c r="O1025" s="183"/>
      <c r="P1025" s="183"/>
      <c r="Q1025" s="183"/>
      <c r="R1025" s="183"/>
      <c r="S1025" s="183"/>
      <c r="T1025" s="183"/>
      <c r="U1025" s="183"/>
      <c r="V1025" s="183"/>
      <c r="W1025" s="183"/>
      <c r="X1025" s="183"/>
      <c r="Y1025" s="183"/>
      <c r="Z1025" s="183"/>
      <c r="AA1025" s="183"/>
      <c r="AB1025" s="183"/>
      <c r="AC1025" s="183"/>
      <c r="AD1025" s="183"/>
      <c r="AE1025" s="183"/>
      <c r="AF1025" s="183"/>
      <c r="AG1025" s="183"/>
      <c r="AH1025" s="183"/>
      <c r="AI1025" s="183"/>
      <c r="AJ1025" s="183"/>
      <c r="AK1025" s="183"/>
      <c r="AL1025" s="183"/>
      <c r="AM1025" s="183"/>
      <c r="AN1025" s="183"/>
      <c r="AO1025" s="183"/>
      <c r="AP1025" s="183"/>
      <c r="AQ1025" s="183"/>
      <c r="AR1025" s="183"/>
      <c r="AS1025" s="183"/>
      <c r="AT1025" s="183"/>
      <c r="AU1025" s="183"/>
      <c r="AV1025" s="183"/>
      <c r="AW1025" s="183"/>
      <c r="AX1025" s="183"/>
      <c r="AY1025" s="183"/>
      <c r="AZ1025" s="183"/>
      <c r="BA1025" s="183"/>
      <c r="BB1025" s="183"/>
      <c r="BC1025" s="183"/>
      <c r="BD1025" s="183"/>
      <c r="BE1025" s="183"/>
      <c r="BF1025" s="183"/>
      <c r="BG1025" s="183"/>
      <c r="BH1025" s="183"/>
      <c r="BI1025" s="183"/>
      <c r="BJ1025" s="183"/>
      <c r="BK1025" s="183"/>
      <c r="BL1025" s="183"/>
      <c r="BM1025" s="183"/>
      <c r="BN1025" s="183"/>
      <c r="BO1025" s="183"/>
      <c r="BP1025" s="183"/>
      <c r="BQ1025" s="183"/>
      <c r="BR1025" s="183"/>
      <c r="BS1025" s="183"/>
      <c r="BT1025" s="183"/>
      <c r="BU1025" s="183"/>
      <c r="BV1025" s="183"/>
      <c r="BW1025" s="183"/>
      <c r="BX1025" s="183"/>
      <c r="BY1025" s="183"/>
      <c r="BZ1025" s="183"/>
      <c r="CA1025" s="183"/>
      <c r="CB1025" s="183"/>
      <c r="CC1025" s="183"/>
      <c r="CD1025" s="183"/>
      <c r="CE1025" s="183"/>
      <c r="CF1025" s="183"/>
      <c r="CG1025" s="183"/>
      <c r="CH1025" s="183"/>
      <c r="CI1025" s="183"/>
      <c r="CJ1025" s="183"/>
      <c r="CK1025" s="183"/>
      <c r="CL1025" s="183"/>
      <c r="CM1025" s="183"/>
      <c r="CN1025" s="183"/>
      <c r="CO1025" s="183"/>
      <c r="CP1025" s="183"/>
      <c r="CQ1025" s="183"/>
      <c r="CR1025" s="183"/>
      <c r="CS1025" s="183"/>
      <c r="CT1025" s="183"/>
      <c r="CU1025" s="183"/>
      <c r="CV1025" s="183"/>
      <c r="CW1025" s="183"/>
      <c r="CX1025" s="183"/>
      <c r="CY1025" s="183"/>
      <c r="CZ1025" s="183"/>
      <c r="DA1025" s="183"/>
      <c r="DB1025" s="183"/>
      <c r="DC1025" s="183"/>
      <c r="DD1025" s="183"/>
      <c r="DE1025" s="183"/>
      <c r="DF1025" s="183"/>
      <c r="DG1025" s="183"/>
      <c r="DH1025" s="183"/>
      <c r="DI1025" s="183"/>
      <c r="DJ1025" s="183"/>
      <c r="DK1025" s="183"/>
      <c r="DL1025" s="183"/>
      <c r="DM1025" s="183"/>
      <c r="DN1025" s="183"/>
      <c r="DO1025" s="183"/>
      <c r="DP1025" s="183"/>
      <c r="DQ1025" s="183"/>
      <c r="DR1025" s="183"/>
      <c r="DS1025" s="183"/>
      <c r="DT1025" s="183"/>
      <c r="DU1025" s="183"/>
      <c r="DV1025" s="183"/>
      <c r="DW1025" s="183"/>
      <c r="DX1025" s="183"/>
      <c r="DY1025" s="183"/>
      <c r="DZ1025" s="183"/>
      <c r="EA1025" s="183"/>
      <c r="EB1025" s="183"/>
      <c r="EC1025" s="183"/>
      <c r="ED1025" s="183"/>
      <c r="EE1025" s="183"/>
      <c r="EF1025" s="183"/>
      <c r="EG1025" s="183"/>
      <c r="EH1025" s="183"/>
      <c r="EI1025" s="183"/>
      <c r="EJ1025" s="183"/>
      <c r="EK1025" s="183"/>
      <c r="EL1025" s="183"/>
      <c r="EM1025" s="183"/>
      <c r="EN1025" s="183"/>
      <c r="EO1025" s="183"/>
      <c r="EP1025" s="183"/>
      <c r="EQ1025" s="183"/>
      <c r="ER1025" s="183"/>
      <c r="ES1025" s="183"/>
      <c r="ET1025" s="183"/>
      <c r="EU1025" s="183"/>
      <c r="EV1025" s="183"/>
      <c r="EW1025" s="183"/>
      <c r="EX1025" s="183"/>
      <c r="EY1025" s="183"/>
      <c r="EZ1025" s="183"/>
      <c r="FA1025" s="183"/>
      <c r="FB1025" s="183"/>
      <c r="FC1025" s="183"/>
      <c r="FD1025" s="183"/>
      <c r="FE1025" s="183"/>
      <c r="FF1025" s="183"/>
      <c r="FG1025" s="183"/>
      <c r="FH1025" s="183"/>
      <c r="FI1025" s="183"/>
      <c r="FJ1025" s="183"/>
      <c r="FK1025" s="183"/>
      <c r="FL1025" s="183"/>
      <c r="FM1025" s="183"/>
      <c r="FN1025" s="183"/>
      <c r="FO1025" s="183"/>
      <c r="FP1025" s="183"/>
      <c r="FQ1025" s="183"/>
      <c r="FR1025" s="183"/>
      <c r="FS1025" s="183"/>
      <c r="FT1025" s="183"/>
      <c r="FU1025" s="183"/>
      <c r="FV1025" s="183"/>
      <c r="FW1025" s="183"/>
      <c r="FX1025" s="183"/>
      <c r="FY1025" s="183"/>
      <c r="FZ1025" s="183"/>
      <c r="GA1025" s="183"/>
      <c r="GB1025" s="183"/>
      <c r="GC1025" s="183"/>
      <c r="GD1025" s="183"/>
      <c r="GE1025" s="183"/>
      <c r="GF1025" s="183"/>
      <c r="GG1025" s="183"/>
      <c r="GH1025" s="183"/>
      <c r="GI1025" s="183"/>
      <c r="GJ1025" s="183"/>
      <c r="GK1025" s="183"/>
      <c r="GL1025" s="183"/>
      <c r="GM1025" s="183"/>
      <c r="GN1025" s="183"/>
      <c r="GO1025" s="183"/>
      <c r="GP1025" s="183"/>
      <c r="GQ1025" s="183"/>
      <c r="GR1025" s="183"/>
      <c r="GS1025" s="183"/>
      <c r="GT1025" s="183"/>
      <c r="GU1025" s="183"/>
      <c r="GV1025" s="183"/>
      <c r="GW1025" s="183"/>
      <c r="GX1025" s="183"/>
      <c r="GY1025" s="183"/>
      <c r="GZ1025" s="183"/>
      <c r="HA1025" s="183"/>
      <c r="HB1025" s="183"/>
      <c r="HC1025" s="183"/>
      <c r="HD1025" s="183"/>
      <c r="HE1025" s="183"/>
      <c r="HF1025" s="183"/>
      <c r="HG1025" s="183"/>
      <c r="HH1025" s="183"/>
      <c r="HI1025" s="183"/>
      <c r="HJ1025" s="183"/>
      <c r="HK1025" s="183"/>
      <c r="HL1025" s="183"/>
      <c r="HM1025" s="183"/>
      <c r="HN1025" s="183"/>
      <c r="HO1025" s="183"/>
      <c r="HP1025" s="183"/>
      <c r="HQ1025" s="183"/>
      <c r="HR1025" s="183"/>
      <c r="HS1025" s="183"/>
      <c r="HT1025" s="183"/>
      <c r="HU1025" s="183"/>
      <c r="HV1025" s="183"/>
      <c r="HW1025" s="183"/>
      <c r="HX1025" s="183"/>
      <c r="HY1025" s="183"/>
      <c r="HZ1025" s="183"/>
      <c r="IA1025" s="183"/>
      <c r="IB1025" s="183"/>
      <c r="IC1025" s="183"/>
      <c r="ID1025" s="183"/>
      <c r="IE1025" s="183"/>
      <c r="IF1025" s="183"/>
      <c r="IG1025" s="183"/>
      <c r="IH1025" s="183"/>
      <c r="II1025" s="183"/>
      <c r="IJ1025" s="183"/>
      <c r="IK1025" s="183"/>
      <c r="IL1025" s="183"/>
      <c r="IM1025" s="183"/>
      <c r="IN1025" s="183"/>
      <c r="IO1025" s="183"/>
      <c r="IP1025" s="183"/>
      <c r="IQ1025" s="183"/>
      <c r="IR1025" s="183"/>
      <c r="IS1025" s="183"/>
      <c r="IT1025" s="183"/>
      <c r="IU1025" s="183"/>
      <c r="IV1025" s="183"/>
      <c r="IW1025" s="183"/>
      <c r="IX1025" s="183"/>
      <c r="IY1025" s="183"/>
      <c r="IZ1025" s="183"/>
      <c r="JA1025" s="183"/>
      <c r="JB1025" s="183"/>
      <c r="JC1025" s="183"/>
      <c r="JD1025" s="183"/>
      <c r="JE1025" s="183"/>
      <c r="JF1025" s="183"/>
      <c r="JG1025" s="183"/>
      <c r="JH1025" s="183"/>
      <c r="JI1025" s="183"/>
      <c r="JJ1025" s="183"/>
      <c r="JK1025" s="183"/>
      <c r="JL1025" s="183"/>
      <c r="JM1025" s="183"/>
      <c r="JN1025" s="183"/>
      <c r="JO1025" s="183"/>
      <c r="JP1025" s="183"/>
      <c r="JQ1025" s="183"/>
      <c r="JR1025" s="183"/>
      <c r="JS1025" s="183"/>
      <c r="JT1025" s="183"/>
      <c r="JU1025" s="183"/>
      <c r="JV1025" s="183"/>
      <c r="JW1025" s="183"/>
      <c r="JX1025" s="183"/>
      <c r="JY1025" s="183"/>
      <c r="JZ1025" s="183"/>
      <c r="KA1025" s="183"/>
      <c r="KB1025" s="183"/>
      <c r="KC1025" s="183"/>
      <c r="KD1025" s="183"/>
      <c r="KE1025" s="183"/>
      <c r="KF1025" s="183"/>
      <c r="KG1025" s="183"/>
      <c r="KH1025" s="183"/>
      <c r="KI1025" s="183"/>
      <c r="KJ1025" s="183"/>
      <c r="KK1025" s="183"/>
      <c r="KL1025" s="183"/>
      <c r="KM1025" s="183"/>
      <c r="KN1025" s="183"/>
      <c r="KO1025" s="183"/>
      <c r="KP1025" s="183"/>
      <c r="KQ1025" s="183"/>
      <c r="KR1025" s="183"/>
      <c r="KS1025" s="183"/>
      <c r="KT1025" s="183"/>
    </row>
    <row r="1026" spans="8:306">
      <c r="H1026" s="183"/>
      <c r="K1026" s="183"/>
      <c r="L1026" s="183"/>
      <c r="M1026" s="183"/>
      <c r="N1026" s="183"/>
      <c r="O1026" s="183"/>
      <c r="P1026" s="183"/>
      <c r="Q1026" s="183"/>
      <c r="R1026" s="183"/>
      <c r="S1026" s="183"/>
      <c r="T1026" s="183"/>
      <c r="U1026" s="183"/>
      <c r="V1026" s="183"/>
      <c r="W1026" s="183"/>
      <c r="X1026" s="183"/>
      <c r="Y1026" s="183"/>
      <c r="Z1026" s="183"/>
      <c r="AA1026" s="183"/>
      <c r="AB1026" s="183"/>
      <c r="AC1026" s="183"/>
      <c r="AD1026" s="183"/>
      <c r="AE1026" s="183"/>
      <c r="AF1026" s="183"/>
      <c r="AG1026" s="183"/>
      <c r="AH1026" s="183"/>
      <c r="AI1026" s="183"/>
      <c r="AJ1026" s="183"/>
      <c r="AK1026" s="183"/>
      <c r="AL1026" s="183"/>
      <c r="AM1026" s="183"/>
      <c r="AN1026" s="183"/>
      <c r="AO1026" s="183"/>
      <c r="AP1026" s="183"/>
      <c r="AQ1026" s="183"/>
      <c r="AR1026" s="183"/>
      <c r="AS1026" s="183"/>
      <c r="AT1026" s="183"/>
      <c r="AU1026" s="183"/>
      <c r="AV1026" s="183"/>
      <c r="AW1026" s="183"/>
      <c r="AX1026" s="183"/>
      <c r="AY1026" s="183"/>
      <c r="AZ1026" s="183"/>
      <c r="BA1026" s="183"/>
      <c r="BB1026" s="183"/>
      <c r="BC1026" s="183"/>
      <c r="BD1026" s="183"/>
      <c r="BE1026" s="183"/>
      <c r="BF1026" s="183"/>
      <c r="BG1026" s="183"/>
      <c r="BH1026" s="183"/>
      <c r="BI1026" s="183"/>
      <c r="BJ1026" s="183"/>
      <c r="BK1026" s="183"/>
      <c r="BL1026" s="183"/>
      <c r="BM1026" s="183"/>
      <c r="BN1026" s="183"/>
      <c r="BO1026" s="183"/>
      <c r="BP1026" s="183"/>
      <c r="BQ1026" s="183"/>
      <c r="BR1026" s="183"/>
      <c r="BS1026" s="183"/>
      <c r="BT1026" s="183"/>
      <c r="BU1026" s="183"/>
      <c r="BV1026" s="183"/>
      <c r="BW1026" s="183"/>
      <c r="BX1026" s="183"/>
      <c r="BY1026" s="183"/>
      <c r="BZ1026" s="183"/>
      <c r="CA1026" s="183"/>
      <c r="CB1026" s="183"/>
      <c r="CC1026" s="183"/>
      <c r="CD1026" s="183"/>
      <c r="CE1026" s="183"/>
      <c r="CF1026" s="183"/>
      <c r="CG1026" s="183"/>
      <c r="CH1026" s="183"/>
      <c r="CI1026" s="183"/>
      <c r="CJ1026" s="183"/>
      <c r="CK1026" s="183"/>
      <c r="CL1026" s="183"/>
      <c r="CM1026" s="183"/>
      <c r="CN1026" s="183"/>
      <c r="CO1026" s="183"/>
      <c r="CP1026" s="183"/>
      <c r="CQ1026" s="183"/>
      <c r="CR1026" s="183"/>
      <c r="CS1026" s="183"/>
      <c r="CT1026" s="183"/>
      <c r="CU1026" s="183"/>
      <c r="CV1026" s="183"/>
      <c r="CW1026" s="183"/>
      <c r="CX1026" s="183"/>
      <c r="CY1026" s="183"/>
      <c r="CZ1026" s="183"/>
      <c r="DA1026" s="183"/>
      <c r="DB1026" s="183"/>
      <c r="DC1026" s="183"/>
      <c r="DD1026" s="183"/>
      <c r="DE1026" s="183"/>
      <c r="DF1026" s="183"/>
      <c r="DG1026" s="183"/>
      <c r="DH1026" s="183"/>
      <c r="DI1026" s="183"/>
      <c r="DJ1026" s="183"/>
      <c r="DK1026" s="183"/>
      <c r="DL1026" s="183"/>
      <c r="DM1026" s="183"/>
      <c r="DN1026" s="183"/>
      <c r="DO1026" s="183"/>
      <c r="DP1026" s="183"/>
      <c r="DQ1026" s="183"/>
      <c r="DR1026" s="183"/>
      <c r="DS1026" s="183"/>
      <c r="DT1026" s="183"/>
      <c r="DU1026" s="183"/>
      <c r="DV1026" s="183"/>
      <c r="DW1026" s="183"/>
      <c r="DX1026" s="183"/>
      <c r="DY1026" s="183"/>
      <c r="DZ1026" s="183"/>
      <c r="EA1026" s="183"/>
      <c r="EB1026" s="183"/>
      <c r="EC1026" s="183"/>
      <c r="ED1026" s="183"/>
      <c r="EE1026" s="183"/>
      <c r="EF1026" s="183"/>
      <c r="EG1026" s="183"/>
      <c r="EH1026" s="183"/>
      <c r="EI1026" s="183"/>
      <c r="EJ1026" s="183"/>
      <c r="EK1026" s="183"/>
      <c r="EL1026" s="183"/>
      <c r="EM1026" s="183"/>
      <c r="EN1026" s="183"/>
      <c r="EO1026" s="183"/>
      <c r="EP1026" s="183"/>
      <c r="EQ1026" s="183"/>
      <c r="ER1026" s="183"/>
      <c r="ES1026" s="183"/>
      <c r="ET1026" s="183"/>
      <c r="EU1026" s="183"/>
      <c r="EV1026" s="183"/>
      <c r="EW1026" s="183"/>
      <c r="EX1026" s="183"/>
      <c r="EY1026" s="183"/>
      <c r="EZ1026" s="183"/>
      <c r="FA1026" s="183"/>
      <c r="FB1026" s="183"/>
      <c r="FC1026" s="183"/>
      <c r="FD1026" s="183"/>
      <c r="FE1026" s="183"/>
      <c r="FF1026" s="183"/>
      <c r="FG1026" s="183"/>
      <c r="FH1026" s="183"/>
      <c r="FI1026" s="183"/>
      <c r="FJ1026" s="183"/>
      <c r="FK1026" s="183"/>
      <c r="FL1026" s="183"/>
      <c r="FM1026" s="183"/>
      <c r="FN1026" s="183"/>
      <c r="FO1026" s="183"/>
      <c r="FP1026" s="183"/>
      <c r="FQ1026" s="183"/>
      <c r="FR1026" s="183"/>
      <c r="FS1026" s="183"/>
      <c r="FT1026" s="183"/>
      <c r="FU1026" s="183"/>
      <c r="FV1026" s="183"/>
      <c r="FW1026" s="183"/>
      <c r="FX1026" s="183"/>
      <c r="FY1026" s="183"/>
      <c r="FZ1026" s="183"/>
      <c r="GA1026" s="183"/>
      <c r="GB1026" s="183"/>
      <c r="GC1026" s="183"/>
      <c r="GD1026" s="183"/>
      <c r="GE1026" s="183"/>
      <c r="GF1026" s="183"/>
      <c r="GG1026" s="183"/>
      <c r="GH1026" s="183"/>
      <c r="GI1026" s="183"/>
      <c r="GJ1026" s="183"/>
      <c r="GK1026" s="183"/>
      <c r="GL1026" s="183"/>
      <c r="GM1026" s="183"/>
      <c r="GN1026" s="183"/>
      <c r="GO1026" s="183"/>
      <c r="GP1026" s="183"/>
      <c r="GQ1026" s="183"/>
      <c r="GR1026" s="183"/>
      <c r="GS1026" s="183"/>
      <c r="GT1026" s="183"/>
      <c r="GU1026" s="183"/>
      <c r="GV1026" s="183"/>
      <c r="GW1026" s="183"/>
      <c r="GX1026" s="183"/>
      <c r="GY1026" s="183"/>
      <c r="GZ1026" s="183"/>
      <c r="HA1026" s="183"/>
      <c r="HB1026" s="183"/>
      <c r="HC1026" s="183"/>
      <c r="HD1026" s="183"/>
      <c r="HE1026" s="183"/>
      <c r="HF1026" s="183"/>
      <c r="HG1026" s="183"/>
      <c r="HH1026" s="183"/>
      <c r="HI1026" s="183"/>
      <c r="HJ1026" s="183"/>
      <c r="HK1026" s="183"/>
      <c r="HL1026" s="183"/>
      <c r="HM1026" s="183"/>
      <c r="HN1026" s="183"/>
      <c r="HO1026" s="183"/>
      <c r="HP1026" s="183"/>
      <c r="HQ1026" s="183"/>
      <c r="HR1026" s="183"/>
      <c r="HS1026" s="183"/>
      <c r="HT1026" s="183"/>
      <c r="HU1026" s="183"/>
      <c r="HV1026" s="183"/>
      <c r="HW1026" s="183"/>
      <c r="HX1026" s="183"/>
      <c r="HY1026" s="183"/>
      <c r="HZ1026" s="183"/>
      <c r="IA1026" s="183"/>
      <c r="IB1026" s="183"/>
      <c r="IC1026" s="183"/>
      <c r="ID1026" s="183"/>
      <c r="IE1026" s="183"/>
      <c r="IF1026" s="183"/>
      <c r="IG1026" s="183"/>
      <c r="IH1026" s="183"/>
      <c r="II1026" s="183"/>
      <c r="IJ1026" s="183"/>
      <c r="IK1026" s="183"/>
      <c r="IL1026" s="183"/>
      <c r="IM1026" s="183"/>
      <c r="IN1026" s="183"/>
      <c r="IO1026" s="183"/>
      <c r="IP1026" s="183"/>
      <c r="IQ1026" s="183"/>
      <c r="IR1026" s="183"/>
      <c r="IS1026" s="183"/>
      <c r="IT1026" s="183"/>
      <c r="IU1026" s="183"/>
      <c r="IV1026" s="183"/>
      <c r="IW1026" s="183"/>
      <c r="IX1026" s="183"/>
      <c r="IY1026" s="183"/>
      <c r="IZ1026" s="183"/>
      <c r="JA1026" s="183"/>
      <c r="JB1026" s="183"/>
      <c r="JC1026" s="183"/>
      <c r="JD1026" s="183"/>
      <c r="JE1026" s="183"/>
      <c r="JF1026" s="183"/>
      <c r="JG1026" s="183"/>
      <c r="JH1026" s="183"/>
      <c r="JI1026" s="183"/>
      <c r="JJ1026" s="183"/>
      <c r="JK1026" s="183"/>
      <c r="JL1026" s="183"/>
      <c r="JM1026" s="183"/>
      <c r="JN1026" s="183"/>
      <c r="JO1026" s="183"/>
      <c r="JP1026" s="183"/>
      <c r="JQ1026" s="183"/>
      <c r="JR1026" s="183"/>
      <c r="JS1026" s="183"/>
      <c r="JT1026" s="183"/>
      <c r="JU1026" s="183"/>
      <c r="JV1026" s="183"/>
      <c r="JW1026" s="183"/>
      <c r="JX1026" s="183"/>
      <c r="JY1026" s="183"/>
      <c r="JZ1026" s="183"/>
      <c r="KA1026" s="183"/>
      <c r="KB1026" s="183"/>
      <c r="KC1026" s="183"/>
      <c r="KD1026" s="183"/>
      <c r="KE1026" s="183"/>
      <c r="KF1026" s="183"/>
      <c r="KG1026" s="183"/>
      <c r="KH1026" s="183"/>
      <c r="KI1026" s="183"/>
      <c r="KJ1026" s="183"/>
      <c r="KK1026" s="183"/>
      <c r="KL1026" s="183"/>
      <c r="KM1026" s="183"/>
      <c r="KN1026" s="183"/>
      <c r="KO1026" s="183"/>
      <c r="KP1026" s="183"/>
      <c r="KQ1026" s="183"/>
      <c r="KR1026" s="183"/>
      <c r="KS1026" s="183"/>
      <c r="KT1026" s="183"/>
    </row>
    <row r="1027" spans="8:306">
      <c r="H1027" s="183"/>
      <c r="K1027" s="183"/>
      <c r="L1027" s="183"/>
      <c r="M1027" s="183"/>
      <c r="N1027" s="183"/>
      <c r="O1027" s="183"/>
      <c r="P1027" s="183"/>
      <c r="Q1027" s="183"/>
      <c r="R1027" s="183"/>
      <c r="S1027" s="183"/>
      <c r="T1027" s="183"/>
      <c r="U1027" s="183"/>
      <c r="V1027" s="183"/>
      <c r="W1027" s="183"/>
      <c r="X1027" s="183"/>
      <c r="Y1027" s="183"/>
      <c r="Z1027" s="183"/>
      <c r="AA1027" s="183"/>
      <c r="AB1027" s="183"/>
      <c r="AC1027" s="183"/>
      <c r="AD1027" s="183"/>
      <c r="AE1027" s="183"/>
      <c r="AF1027" s="183"/>
      <c r="AG1027" s="183"/>
      <c r="AH1027" s="183"/>
      <c r="AI1027" s="183"/>
      <c r="AJ1027" s="183"/>
      <c r="AK1027" s="183"/>
      <c r="AL1027" s="183"/>
      <c r="AM1027" s="183"/>
      <c r="AN1027" s="183"/>
      <c r="AO1027" s="183"/>
      <c r="AP1027" s="183"/>
      <c r="AQ1027" s="183"/>
      <c r="AR1027" s="183"/>
      <c r="AS1027" s="183"/>
      <c r="AT1027" s="183"/>
      <c r="AU1027" s="183"/>
      <c r="AV1027" s="183"/>
      <c r="AW1027" s="183"/>
      <c r="AX1027" s="183"/>
      <c r="AY1027" s="183"/>
      <c r="AZ1027" s="183"/>
      <c r="BA1027" s="183"/>
      <c r="BB1027" s="183"/>
      <c r="BC1027" s="183"/>
      <c r="BD1027" s="183"/>
      <c r="BE1027" s="183"/>
      <c r="BF1027" s="183"/>
      <c r="BG1027" s="183"/>
      <c r="BH1027" s="183"/>
      <c r="BI1027" s="183"/>
      <c r="BJ1027" s="183"/>
      <c r="BK1027" s="183"/>
      <c r="BL1027" s="183"/>
      <c r="BM1027" s="183"/>
      <c r="BN1027" s="183"/>
      <c r="BO1027" s="183"/>
      <c r="BP1027" s="183"/>
      <c r="BQ1027" s="183"/>
      <c r="BR1027" s="183"/>
      <c r="BS1027" s="183"/>
      <c r="BT1027" s="183"/>
      <c r="BU1027" s="183"/>
      <c r="BV1027" s="183"/>
      <c r="BW1027" s="183"/>
      <c r="BX1027" s="183"/>
      <c r="BY1027" s="183"/>
      <c r="BZ1027" s="183"/>
      <c r="CA1027" s="183"/>
      <c r="CB1027" s="183"/>
      <c r="CC1027" s="183"/>
      <c r="CD1027" s="183"/>
      <c r="CE1027" s="183"/>
      <c r="CF1027" s="183"/>
      <c r="CG1027" s="183"/>
      <c r="CH1027" s="183"/>
      <c r="CI1027" s="183"/>
      <c r="CJ1027" s="183"/>
      <c r="CK1027" s="183"/>
      <c r="CL1027" s="183"/>
      <c r="CM1027" s="183"/>
      <c r="CN1027" s="183"/>
      <c r="CO1027" s="183"/>
      <c r="CP1027" s="183"/>
      <c r="CQ1027" s="183"/>
      <c r="CR1027" s="183"/>
      <c r="CS1027" s="183"/>
      <c r="CT1027" s="183"/>
      <c r="CU1027" s="183"/>
      <c r="CV1027" s="183"/>
      <c r="CW1027" s="183"/>
      <c r="CX1027" s="183"/>
      <c r="CY1027" s="183"/>
      <c r="CZ1027" s="183"/>
      <c r="DA1027" s="183"/>
      <c r="DB1027" s="183"/>
      <c r="DC1027" s="183"/>
      <c r="DD1027" s="183"/>
      <c r="DE1027" s="183"/>
      <c r="DF1027" s="183"/>
      <c r="DG1027" s="183"/>
      <c r="DH1027" s="183"/>
      <c r="DI1027" s="183"/>
      <c r="DJ1027" s="183"/>
      <c r="DK1027" s="183"/>
      <c r="DL1027" s="183"/>
      <c r="DM1027" s="183"/>
      <c r="DN1027" s="183"/>
      <c r="DO1027" s="183"/>
      <c r="DP1027" s="183"/>
      <c r="DQ1027" s="183"/>
      <c r="DR1027" s="183"/>
      <c r="DS1027" s="183"/>
      <c r="DT1027" s="183"/>
      <c r="DU1027" s="183"/>
      <c r="DV1027" s="183"/>
      <c r="DW1027" s="183"/>
      <c r="DX1027" s="183"/>
      <c r="DY1027" s="183"/>
      <c r="DZ1027" s="183"/>
      <c r="EA1027" s="183"/>
      <c r="EB1027" s="183"/>
      <c r="EC1027" s="183"/>
      <c r="ED1027" s="183"/>
      <c r="EE1027" s="183"/>
      <c r="EF1027" s="183"/>
      <c r="EG1027" s="183"/>
      <c r="EH1027" s="183"/>
      <c r="EI1027" s="183"/>
      <c r="EJ1027" s="183"/>
      <c r="EK1027" s="183"/>
      <c r="EL1027" s="183"/>
      <c r="EM1027" s="183"/>
      <c r="EN1027" s="183"/>
      <c r="EO1027" s="183"/>
      <c r="EP1027" s="183"/>
      <c r="EQ1027" s="183"/>
      <c r="ER1027" s="183"/>
      <c r="ES1027" s="183"/>
      <c r="ET1027" s="183"/>
      <c r="EU1027" s="183"/>
      <c r="EV1027" s="183"/>
      <c r="EW1027" s="183"/>
      <c r="EX1027" s="183"/>
      <c r="EY1027" s="183"/>
      <c r="EZ1027" s="183"/>
      <c r="FA1027" s="183"/>
      <c r="FB1027" s="183"/>
      <c r="FC1027" s="183"/>
      <c r="FD1027" s="183"/>
      <c r="FE1027" s="183"/>
      <c r="FF1027" s="183"/>
      <c r="FG1027" s="183"/>
      <c r="FH1027" s="183"/>
      <c r="FI1027" s="183"/>
      <c r="FJ1027" s="183"/>
      <c r="FK1027" s="183"/>
      <c r="FL1027" s="183"/>
      <c r="FM1027" s="183"/>
      <c r="FN1027" s="183"/>
      <c r="FO1027" s="183"/>
      <c r="FP1027" s="183"/>
      <c r="FQ1027" s="183"/>
      <c r="FR1027" s="183"/>
      <c r="FS1027" s="183"/>
      <c r="FT1027" s="183"/>
      <c r="FU1027" s="183"/>
      <c r="FV1027" s="183"/>
      <c r="FW1027" s="183"/>
      <c r="FX1027" s="183"/>
      <c r="FY1027" s="183"/>
      <c r="FZ1027" s="183"/>
      <c r="GA1027" s="183"/>
      <c r="GB1027" s="183"/>
      <c r="GC1027" s="183"/>
      <c r="GD1027" s="183"/>
      <c r="GE1027" s="183"/>
      <c r="GF1027" s="183"/>
      <c r="GG1027" s="183"/>
      <c r="GH1027" s="183"/>
      <c r="GI1027" s="183"/>
      <c r="GJ1027" s="183"/>
      <c r="GK1027" s="183"/>
      <c r="GL1027" s="183"/>
      <c r="GM1027" s="183"/>
      <c r="GN1027" s="183"/>
      <c r="GO1027" s="183"/>
      <c r="GP1027" s="183"/>
      <c r="GQ1027" s="183"/>
      <c r="GR1027" s="183"/>
      <c r="GS1027" s="183"/>
      <c r="GT1027" s="183"/>
      <c r="GU1027" s="183"/>
      <c r="GV1027" s="183"/>
      <c r="GW1027" s="183"/>
      <c r="GX1027" s="183"/>
      <c r="GY1027" s="183"/>
      <c r="GZ1027" s="183"/>
      <c r="HA1027" s="183"/>
      <c r="HB1027" s="183"/>
      <c r="HC1027" s="183"/>
      <c r="HD1027" s="183"/>
      <c r="HE1027" s="183"/>
      <c r="HF1027" s="183"/>
      <c r="HG1027" s="183"/>
      <c r="HH1027" s="183"/>
      <c r="HI1027" s="183"/>
      <c r="HJ1027" s="183"/>
      <c r="HK1027" s="183"/>
      <c r="HL1027" s="183"/>
      <c r="HM1027" s="183"/>
      <c r="HN1027" s="183"/>
      <c r="HO1027" s="183"/>
      <c r="HP1027" s="183"/>
      <c r="HQ1027" s="183"/>
      <c r="HR1027" s="183"/>
      <c r="HS1027" s="183"/>
      <c r="HT1027" s="183"/>
      <c r="HU1027" s="183"/>
      <c r="HV1027" s="183"/>
      <c r="HW1027" s="183"/>
      <c r="HX1027" s="183"/>
      <c r="HY1027" s="183"/>
      <c r="HZ1027" s="183"/>
      <c r="IA1027" s="183"/>
      <c r="IB1027" s="183"/>
      <c r="IC1027" s="183"/>
      <c r="ID1027" s="183"/>
      <c r="IE1027" s="183"/>
      <c r="IF1027" s="183"/>
      <c r="IG1027" s="183"/>
      <c r="IH1027" s="183"/>
      <c r="II1027" s="183"/>
      <c r="IJ1027" s="183"/>
      <c r="IK1027" s="183"/>
      <c r="IL1027" s="183"/>
      <c r="IM1027" s="183"/>
      <c r="IN1027" s="183"/>
      <c r="IO1027" s="183"/>
      <c r="IP1027" s="183"/>
      <c r="IQ1027" s="183"/>
      <c r="IR1027" s="183"/>
      <c r="IS1027" s="183"/>
      <c r="IT1027" s="183"/>
      <c r="IU1027" s="183"/>
      <c r="IV1027" s="183"/>
      <c r="IW1027" s="183"/>
      <c r="IX1027" s="183"/>
      <c r="IY1027" s="183"/>
      <c r="IZ1027" s="183"/>
      <c r="JA1027" s="183"/>
      <c r="JB1027" s="183"/>
      <c r="JC1027" s="183"/>
      <c r="JD1027" s="183"/>
      <c r="JE1027" s="183"/>
      <c r="JF1027" s="183"/>
      <c r="JG1027" s="183"/>
      <c r="JH1027" s="183"/>
      <c r="JI1027" s="183"/>
      <c r="JJ1027" s="183"/>
      <c r="JK1027" s="183"/>
      <c r="JL1027" s="183"/>
      <c r="JM1027" s="183"/>
      <c r="JN1027" s="183"/>
      <c r="JO1027" s="183"/>
      <c r="JP1027" s="183"/>
      <c r="JQ1027" s="183"/>
      <c r="JR1027" s="183"/>
      <c r="JS1027" s="183"/>
      <c r="JT1027" s="183"/>
      <c r="JU1027" s="183"/>
      <c r="JV1027" s="183"/>
      <c r="JW1027" s="183"/>
      <c r="JX1027" s="183"/>
      <c r="JY1027" s="183"/>
      <c r="JZ1027" s="183"/>
      <c r="KA1027" s="183"/>
      <c r="KB1027" s="183"/>
      <c r="KC1027" s="183"/>
      <c r="KD1027" s="183"/>
      <c r="KE1027" s="183"/>
      <c r="KF1027" s="183"/>
      <c r="KG1027" s="183"/>
      <c r="KH1027" s="183"/>
      <c r="KI1027" s="183"/>
      <c r="KJ1027" s="183"/>
      <c r="KK1027" s="183"/>
      <c r="KL1027" s="183"/>
      <c r="KM1027" s="183"/>
      <c r="KN1027" s="183"/>
      <c r="KO1027" s="183"/>
      <c r="KP1027" s="183"/>
      <c r="KQ1027" s="183"/>
      <c r="KR1027" s="183"/>
      <c r="KS1027" s="183"/>
      <c r="KT1027" s="183"/>
    </row>
    <row r="1028" spans="8:306">
      <c r="H1028" s="183"/>
      <c r="K1028" s="183"/>
      <c r="L1028" s="183"/>
      <c r="M1028" s="183"/>
      <c r="N1028" s="183"/>
      <c r="O1028" s="183"/>
      <c r="P1028" s="183"/>
      <c r="Q1028" s="183"/>
      <c r="R1028" s="183"/>
      <c r="S1028" s="183"/>
      <c r="T1028" s="183"/>
      <c r="U1028" s="183"/>
      <c r="V1028" s="183"/>
      <c r="W1028" s="183"/>
      <c r="X1028" s="183"/>
      <c r="Y1028" s="183"/>
      <c r="Z1028" s="183"/>
      <c r="AA1028" s="183"/>
      <c r="AB1028" s="183"/>
      <c r="AC1028" s="183"/>
      <c r="AD1028" s="183"/>
      <c r="AE1028" s="183"/>
      <c r="AF1028" s="183"/>
      <c r="AG1028" s="183"/>
      <c r="AH1028" s="183"/>
      <c r="AI1028" s="183"/>
      <c r="AJ1028" s="183"/>
      <c r="AK1028" s="183"/>
      <c r="AL1028" s="183"/>
      <c r="AM1028" s="183"/>
      <c r="AN1028" s="183"/>
      <c r="AO1028" s="183"/>
      <c r="AP1028" s="183"/>
      <c r="AQ1028" s="183"/>
      <c r="AR1028" s="183"/>
      <c r="AS1028" s="183"/>
      <c r="AT1028" s="183"/>
      <c r="AU1028" s="183"/>
      <c r="AV1028" s="183"/>
      <c r="AW1028" s="183"/>
      <c r="AX1028" s="183"/>
      <c r="AY1028" s="183"/>
      <c r="AZ1028" s="183"/>
      <c r="BA1028" s="183"/>
      <c r="BB1028" s="183"/>
      <c r="BC1028" s="183"/>
      <c r="BD1028" s="183"/>
      <c r="BE1028" s="183"/>
      <c r="BF1028" s="183"/>
      <c r="BG1028" s="183"/>
      <c r="BH1028" s="183"/>
      <c r="BI1028" s="183"/>
      <c r="BJ1028" s="183"/>
      <c r="BK1028" s="183"/>
      <c r="BL1028" s="183"/>
      <c r="BM1028" s="183"/>
      <c r="BN1028" s="183"/>
      <c r="BO1028" s="183"/>
      <c r="BP1028" s="183"/>
      <c r="BQ1028" s="183"/>
      <c r="BR1028" s="183"/>
      <c r="BS1028" s="183"/>
      <c r="BT1028" s="183"/>
      <c r="BU1028" s="183"/>
      <c r="BV1028" s="183"/>
      <c r="BW1028" s="183"/>
      <c r="BX1028" s="183"/>
      <c r="BY1028" s="183"/>
      <c r="BZ1028" s="183"/>
      <c r="CA1028" s="183"/>
      <c r="CB1028" s="183"/>
      <c r="CC1028" s="183"/>
      <c r="CD1028" s="183"/>
      <c r="CE1028" s="183"/>
      <c r="CF1028" s="183"/>
      <c r="CG1028" s="183"/>
      <c r="CH1028" s="183"/>
      <c r="CI1028" s="183"/>
      <c r="CJ1028" s="183"/>
      <c r="CK1028" s="183"/>
      <c r="CL1028" s="183"/>
      <c r="CM1028" s="183"/>
      <c r="CN1028" s="183"/>
      <c r="CO1028" s="183"/>
      <c r="CP1028" s="183"/>
      <c r="CQ1028" s="183"/>
      <c r="CR1028" s="183"/>
      <c r="CS1028" s="183"/>
      <c r="CT1028" s="183"/>
      <c r="CU1028" s="183"/>
      <c r="CV1028" s="183"/>
      <c r="CW1028" s="183"/>
      <c r="CX1028" s="183"/>
      <c r="CY1028" s="183"/>
      <c r="CZ1028" s="183"/>
      <c r="DA1028" s="183"/>
      <c r="DB1028" s="183"/>
      <c r="DC1028" s="183"/>
      <c r="DD1028" s="183"/>
      <c r="DE1028" s="183"/>
      <c r="DF1028" s="183"/>
      <c r="DG1028" s="183"/>
      <c r="DH1028" s="183"/>
      <c r="DI1028" s="183"/>
      <c r="DJ1028" s="183"/>
      <c r="DK1028" s="183"/>
      <c r="DL1028" s="183"/>
      <c r="DM1028" s="183"/>
      <c r="DN1028" s="183"/>
      <c r="DO1028" s="183"/>
      <c r="DP1028" s="183"/>
      <c r="DQ1028" s="183"/>
      <c r="DR1028" s="183"/>
      <c r="DS1028" s="183"/>
      <c r="DT1028" s="183"/>
      <c r="DU1028" s="183"/>
      <c r="DV1028" s="183"/>
      <c r="DW1028" s="183"/>
      <c r="DX1028" s="183"/>
      <c r="DY1028" s="183"/>
      <c r="DZ1028" s="183"/>
      <c r="EA1028" s="183"/>
      <c r="EB1028" s="183"/>
      <c r="EC1028" s="183"/>
      <c r="ED1028" s="183"/>
      <c r="EE1028" s="183"/>
      <c r="EF1028" s="183"/>
      <c r="EG1028" s="183"/>
      <c r="EH1028" s="183"/>
      <c r="EI1028" s="183"/>
      <c r="EJ1028" s="183"/>
      <c r="EK1028" s="183"/>
      <c r="EL1028" s="183"/>
      <c r="EM1028" s="183"/>
      <c r="EN1028" s="183"/>
      <c r="EO1028" s="183"/>
      <c r="EP1028" s="183"/>
      <c r="EQ1028" s="183"/>
      <c r="ER1028" s="183"/>
      <c r="ES1028" s="183"/>
      <c r="ET1028" s="183"/>
      <c r="EU1028" s="183"/>
      <c r="EV1028" s="183"/>
      <c r="EW1028" s="183"/>
      <c r="EX1028" s="183"/>
      <c r="EY1028" s="183"/>
      <c r="EZ1028" s="183"/>
      <c r="FA1028" s="183"/>
      <c r="FB1028" s="183"/>
      <c r="FC1028" s="183"/>
      <c r="FD1028" s="183"/>
      <c r="FE1028" s="183"/>
      <c r="FF1028" s="183"/>
      <c r="FG1028" s="183"/>
      <c r="FH1028" s="183"/>
      <c r="FI1028" s="183"/>
      <c r="FJ1028" s="183"/>
      <c r="FK1028" s="183"/>
      <c r="FL1028" s="183"/>
      <c r="FM1028" s="183"/>
      <c r="FN1028" s="183"/>
      <c r="FO1028" s="183"/>
      <c r="FP1028" s="183"/>
      <c r="FQ1028" s="183"/>
      <c r="FR1028" s="183"/>
      <c r="FS1028" s="183"/>
      <c r="FT1028" s="183"/>
      <c r="FU1028" s="183"/>
      <c r="FV1028" s="183"/>
      <c r="FW1028" s="183"/>
      <c r="FX1028" s="183"/>
      <c r="FY1028" s="183"/>
      <c r="FZ1028" s="183"/>
      <c r="GA1028" s="183"/>
      <c r="GB1028" s="183"/>
      <c r="GC1028" s="183"/>
      <c r="GD1028" s="183"/>
      <c r="GE1028" s="183"/>
      <c r="GF1028" s="183"/>
      <c r="GG1028" s="183"/>
      <c r="GH1028" s="183"/>
      <c r="GI1028" s="183"/>
      <c r="GJ1028" s="183"/>
      <c r="GK1028" s="183"/>
      <c r="GL1028" s="183"/>
      <c r="GM1028" s="183"/>
      <c r="GN1028" s="183"/>
      <c r="GO1028" s="183"/>
      <c r="GP1028" s="183"/>
      <c r="GQ1028" s="183"/>
      <c r="GR1028" s="183"/>
      <c r="GS1028" s="183"/>
      <c r="GT1028" s="183"/>
      <c r="GU1028" s="183"/>
      <c r="GV1028" s="183"/>
      <c r="GW1028" s="183"/>
      <c r="GX1028" s="183"/>
      <c r="GY1028" s="183"/>
      <c r="GZ1028" s="183"/>
      <c r="HA1028" s="183"/>
      <c r="HB1028" s="183"/>
      <c r="HC1028" s="183"/>
      <c r="HD1028" s="183"/>
      <c r="HE1028" s="183"/>
      <c r="HF1028" s="183"/>
      <c r="HG1028" s="183"/>
      <c r="HH1028" s="183"/>
      <c r="HI1028" s="183"/>
      <c r="HJ1028" s="183"/>
      <c r="HK1028" s="183"/>
      <c r="HL1028" s="183"/>
      <c r="HM1028" s="183"/>
      <c r="HN1028" s="183"/>
      <c r="HO1028" s="183"/>
      <c r="HP1028" s="183"/>
      <c r="HQ1028" s="183"/>
      <c r="HR1028" s="183"/>
      <c r="HS1028" s="183"/>
      <c r="HT1028" s="183"/>
      <c r="HU1028" s="183"/>
      <c r="HV1028" s="183"/>
      <c r="HW1028" s="183"/>
      <c r="HX1028" s="183"/>
      <c r="HY1028" s="183"/>
      <c r="HZ1028" s="183"/>
      <c r="IA1028" s="183"/>
      <c r="IB1028" s="183"/>
      <c r="IC1028" s="183"/>
      <c r="ID1028" s="183"/>
      <c r="IE1028" s="183"/>
      <c r="IF1028" s="183"/>
      <c r="IG1028" s="183"/>
      <c r="IH1028" s="183"/>
      <c r="II1028" s="183"/>
      <c r="IJ1028" s="183"/>
      <c r="IK1028" s="183"/>
      <c r="IL1028" s="183"/>
      <c r="IM1028" s="183"/>
      <c r="IN1028" s="183"/>
      <c r="IO1028" s="183"/>
      <c r="IP1028" s="183"/>
      <c r="IQ1028" s="183"/>
      <c r="IR1028" s="183"/>
      <c r="IS1028" s="183"/>
      <c r="IT1028" s="183"/>
      <c r="IU1028" s="183"/>
      <c r="IV1028" s="183"/>
      <c r="IW1028" s="183"/>
      <c r="IX1028" s="183"/>
      <c r="IY1028" s="183"/>
      <c r="IZ1028" s="183"/>
      <c r="JA1028" s="183"/>
      <c r="JB1028" s="183"/>
      <c r="JC1028" s="183"/>
      <c r="JD1028" s="183"/>
      <c r="JE1028" s="183"/>
      <c r="JF1028" s="183"/>
      <c r="JG1028" s="183"/>
      <c r="JH1028" s="183"/>
      <c r="JI1028" s="183"/>
      <c r="JJ1028" s="183"/>
      <c r="JK1028" s="183"/>
      <c r="JL1028" s="183"/>
      <c r="JM1028" s="183"/>
      <c r="JN1028" s="183"/>
      <c r="JO1028" s="183"/>
      <c r="JP1028" s="183"/>
      <c r="JQ1028" s="183"/>
      <c r="JR1028" s="183"/>
      <c r="JS1028" s="183"/>
      <c r="JT1028" s="183"/>
      <c r="JU1028" s="183"/>
      <c r="JV1028" s="183"/>
      <c r="JW1028" s="183"/>
      <c r="JX1028" s="183"/>
      <c r="JY1028" s="183"/>
      <c r="JZ1028" s="183"/>
      <c r="KA1028" s="183"/>
      <c r="KB1028" s="183"/>
      <c r="KC1028" s="183"/>
      <c r="KD1028" s="183"/>
      <c r="KE1028" s="183"/>
      <c r="KF1028" s="183"/>
      <c r="KG1028" s="183"/>
      <c r="KH1028" s="183"/>
      <c r="KI1028" s="183"/>
      <c r="KJ1028" s="183"/>
      <c r="KK1028" s="183"/>
      <c r="KL1028" s="183"/>
      <c r="KM1028" s="183"/>
      <c r="KN1028" s="183"/>
      <c r="KO1028" s="183"/>
      <c r="KP1028" s="183"/>
      <c r="KQ1028" s="183"/>
      <c r="KR1028" s="183"/>
      <c r="KS1028" s="183"/>
      <c r="KT1028" s="183"/>
    </row>
    <row r="1029" spans="8:306">
      <c r="H1029" s="183"/>
      <c r="K1029" s="183"/>
      <c r="L1029" s="183"/>
      <c r="M1029" s="183"/>
      <c r="N1029" s="183"/>
      <c r="O1029" s="183"/>
      <c r="P1029" s="183"/>
      <c r="Q1029" s="183"/>
      <c r="R1029" s="183"/>
      <c r="S1029" s="183"/>
      <c r="T1029" s="183"/>
      <c r="U1029" s="183"/>
      <c r="V1029" s="183"/>
      <c r="W1029" s="183"/>
      <c r="X1029" s="183"/>
      <c r="Y1029" s="183"/>
      <c r="Z1029" s="183"/>
      <c r="AA1029" s="183"/>
      <c r="AB1029" s="183"/>
      <c r="AC1029" s="183"/>
      <c r="AD1029" s="183"/>
      <c r="AE1029" s="183"/>
      <c r="AF1029" s="183"/>
      <c r="AG1029" s="183"/>
      <c r="AH1029" s="183"/>
      <c r="AI1029" s="183"/>
      <c r="AJ1029" s="183"/>
      <c r="AK1029" s="183"/>
      <c r="AL1029" s="183"/>
      <c r="AM1029" s="183"/>
      <c r="AN1029" s="183"/>
      <c r="AO1029" s="183"/>
      <c r="AP1029" s="183"/>
      <c r="AQ1029" s="183"/>
      <c r="AR1029" s="183"/>
      <c r="AS1029" s="183"/>
      <c r="AT1029" s="183"/>
      <c r="AU1029" s="183"/>
      <c r="AV1029" s="183"/>
      <c r="AW1029" s="183"/>
      <c r="AX1029" s="183"/>
      <c r="AY1029" s="183"/>
      <c r="AZ1029" s="183"/>
      <c r="BA1029" s="183"/>
      <c r="BB1029" s="183"/>
      <c r="BC1029" s="183"/>
      <c r="BD1029" s="183"/>
      <c r="BE1029" s="183"/>
      <c r="BF1029" s="183"/>
      <c r="BG1029" s="183"/>
      <c r="BH1029" s="183"/>
      <c r="BI1029" s="183"/>
      <c r="BJ1029" s="183"/>
      <c r="BK1029" s="183"/>
      <c r="BL1029" s="183"/>
      <c r="BM1029" s="183"/>
      <c r="BN1029" s="183"/>
      <c r="BO1029" s="183"/>
      <c r="BP1029" s="183"/>
      <c r="BQ1029" s="183"/>
      <c r="BR1029" s="183"/>
      <c r="BS1029" s="183"/>
      <c r="BT1029" s="183"/>
      <c r="BU1029" s="183"/>
      <c r="BV1029" s="183"/>
      <c r="BW1029" s="183"/>
      <c r="BX1029" s="183"/>
      <c r="BY1029" s="183"/>
      <c r="BZ1029" s="183"/>
      <c r="CA1029" s="183"/>
      <c r="CB1029" s="183"/>
      <c r="CC1029" s="183"/>
      <c r="CD1029" s="183"/>
      <c r="CE1029" s="183"/>
      <c r="CF1029" s="183"/>
      <c r="CG1029" s="183"/>
      <c r="CH1029" s="183"/>
      <c r="CI1029" s="183"/>
      <c r="CJ1029" s="183"/>
      <c r="CK1029" s="183"/>
      <c r="CL1029" s="183"/>
      <c r="CM1029" s="183"/>
      <c r="CN1029" s="183"/>
      <c r="CO1029" s="183"/>
      <c r="CP1029" s="183"/>
      <c r="CQ1029" s="183"/>
      <c r="CR1029" s="183"/>
      <c r="CS1029" s="183"/>
      <c r="CT1029" s="183"/>
      <c r="CU1029" s="183"/>
      <c r="CV1029" s="183"/>
      <c r="CW1029" s="183"/>
      <c r="CX1029" s="183"/>
      <c r="CY1029" s="183"/>
      <c r="CZ1029" s="183"/>
      <c r="DA1029" s="183"/>
      <c r="DB1029" s="183"/>
      <c r="DC1029" s="183"/>
      <c r="DD1029" s="183"/>
      <c r="DE1029" s="183"/>
      <c r="DF1029" s="183"/>
      <c r="DG1029" s="183"/>
      <c r="DH1029" s="183"/>
      <c r="DI1029" s="183"/>
      <c r="DJ1029" s="183"/>
      <c r="DK1029" s="183"/>
      <c r="DL1029" s="183"/>
      <c r="DM1029" s="183"/>
      <c r="DN1029" s="183"/>
      <c r="DO1029" s="183"/>
      <c r="DP1029" s="183"/>
      <c r="DQ1029" s="183"/>
      <c r="DR1029" s="183"/>
      <c r="DS1029" s="183"/>
      <c r="DT1029" s="183"/>
      <c r="DU1029" s="183"/>
      <c r="DV1029" s="183"/>
      <c r="DW1029" s="183"/>
      <c r="DX1029" s="183"/>
      <c r="DY1029" s="183"/>
      <c r="DZ1029" s="183"/>
      <c r="EA1029" s="183"/>
      <c r="EB1029" s="183"/>
      <c r="EC1029" s="183"/>
      <c r="ED1029" s="183"/>
      <c r="EE1029" s="183"/>
      <c r="EF1029" s="183"/>
      <c r="EG1029" s="183"/>
      <c r="EH1029" s="183"/>
      <c r="EI1029" s="183"/>
      <c r="EJ1029" s="183"/>
      <c r="EK1029" s="183"/>
      <c r="EL1029" s="183"/>
      <c r="EM1029" s="183"/>
      <c r="EN1029" s="183"/>
      <c r="EO1029" s="183"/>
      <c r="EP1029" s="183"/>
      <c r="EQ1029" s="183"/>
      <c r="ER1029" s="183"/>
      <c r="ES1029" s="183"/>
      <c r="ET1029" s="183"/>
      <c r="EU1029" s="183"/>
      <c r="EV1029" s="183"/>
      <c r="EW1029" s="183"/>
      <c r="EX1029" s="183"/>
      <c r="EY1029" s="183"/>
      <c r="EZ1029" s="183"/>
      <c r="FA1029" s="183"/>
      <c r="FB1029" s="183"/>
      <c r="FC1029" s="183"/>
      <c r="FD1029" s="183"/>
      <c r="FE1029" s="183"/>
      <c r="FF1029" s="183"/>
      <c r="FG1029" s="183"/>
      <c r="FH1029" s="183"/>
      <c r="FI1029" s="183"/>
      <c r="FJ1029" s="183"/>
      <c r="FK1029" s="183"/>
      <c r="FL1029" s="183"/>
      <c r="FM1029" s="183"/>
      <c r="FN1029" s="183"/>
      <c r="FO1029" s="183"/>
      <c r="FP1029" s="183"/>
      <c r="FQ1029" s="183"/>
      <c r="FR1029" s="183"/>
      <c r="FS1029" s="183"/>
      <c r="FT1029" s="183"/>
      <c r="FU1029" s="183"/>
      <c r="FV1029" s="183"/>
      <c r="FW1029" s="183"/>
      <c r="FX1029" s="183"/>
      <c r="FY1029" s="183"/>
      <c r="FZ1029" s="183"/>
      <c r="GA1029" s="183"/>
      <c r="GB1029" s="183"/>
      <c r="GC1029" s="183"/>
      <c r="GD1029" s="183"/>
      <c r="GE1029" s="183"/>
      <c r="GF1029" s="183"/>
      <c r="GG1029" s="183"/>
      <c r="GH1029" s="183"/>
      <c r="GI1029" s="183"/>
      <c r="GJ1029" s="183"/>
      <c r="GK1029" s="183"/>
      <c r="GL1029" s="183"/>
      <c r="GM1029" s="183"/>
      <c r="GN1029" s="183"/>
      <c r="GO1029" s="183"/>
      <c r="GP1029" s="183"/>
      <c r="GQ1029" s="183"/>
      <c r="GR1029" s="183"/>
      <c r="GS1029" s="183"/>
      <c r="GT1029" s="183"/>
      <c r="GU1029" s="183"/>
      <c r="GV1029" s="183"/>
      <c r="GW1029" s="183"/>
      <c r="GX1029" s="183"/>
      <c r="GY1029" s="183"/>
      <c r="GZ1029" s="183"/>
      <c r="HA1029" s="183"/>
      <c r="HB1029" s="183"/>
      <c r="HC1029" s="183"/>
      <c r="HD1029" s="183"/>
      <c r="HE1029" s="183"/>
      <c r="HF1029" s="183"/>
      <c r="HG1029" s="183"/>
      <c r="HH1029" s="183"/>
      <c r="HI1029" s="183"/>
      <c r="HJ1029" s="183"/>
      <c r="HK1029" s="183"/>
      <c r="HL1029" s="183"/>
      <c r="HM1029" s="183"/>
      <c r="HN1029" s="183"/>
      <c r="HO1029" s="183"/>
      <c r="HP1029" s="183"/>
      <c r="HQ1029" s="183"/>
      <c r="HR1029" s="183"/>
      <c r="HS1029" s="183"/>
      <c r="HT1029" s="183"/>
      <c r="HU1029" s="183"/>
      <c r="HV1029" s="183"/>
      <c r="HW1029" s="183"/>
      <c r="HX1029" s="183"/>
      <c r="HY1029" s="183"/>
      <c r="HZ1029" s="183"/>
      <c r="IA1029" s="183"/>
      <c r="IB1029" s="183"/>
      <c r="IC1029" s="183"/>
      <c r="ID1029" s="183"/>
      <c r="IE1029" s="183"/>
      <c r="IF1029" s="183"/>
      <c r="IG1029" s="183"/>
      <c r="IH1029" s="183"/>
      <c r="II1029" s="183"/>
      <c r="IJ1029" s="183"/>
      <c r="IK1029" s="183"/>
      <c r="IL1029" s="183"/>
      <c r="IM1029" s="183"/>
      <c r="IN1029" s="183"/>
      <c r="IO1029" s="183"/>
      <c r="IP1029" s="183"/>
      <c r="IQ1029" s="183"/>
      <c r="IR1029" s="183"/>
      <c r="IS1029" s="183"/>
      <c r="IT1029" s="183"/>
      <c r="IU1029" s="183"/>
      <c r="IV1029" s="183"/>
      <c r="IW1029" s="183"/>
      <c r="IX1029" s="183"/>
      <c r="IY1029" s="183"/>
      <c r="IZ1029" s="183"/>
      <c r="JA1029" s="183"/>
      <c r="JB1029" s="183"/>
      <c r="JC1029" s="183"/>
      <c r="JD1029" s="183"/>
      <c r="JE1029" s="183"/>
      <c r="JF1029" s="183"/>
      <c r="JG1029" s="183"/>
      <c r="JH1029" s="183"/>
      <c r="JI1029" s="183"/>
      <c r="JJ1029" s="183"/>
      <c r="JK1029" s="183"/>
      <c r="JL1029" s="183"/>
      <c r="JM1029" s="183"/>
      <c r="JN1029" s="183"/>
      <c r="JO1029" s="183"/>
      <c r="JP1029" s="183"/>
      <c r="JQ1029" s="183"/>
      <c r="JR1029" s="183"/>
      <c r="JS1029" s="183"/>
      <c r="JT1029" s="183"/>
      <c r="JU1029" s="183"/>
      <c r="JV1029" s="183"/>
      <c r="JW1029" s="183"/>
      <c r="JX1029" s="183"/>
      <c r="JY1029" s="183"/>
      <c r="JZ1029" s="183"/>
      <c r="KA1029" s="183"/>
      <c r="KB1029" s="183"/>
      <c r="KC1029" s="183"/>
      <c r="KD1029" s="183"/>
      <c r="KE1029" s="183"/>
      <c r="KF1029" s="183"/>
      <c r="KG1029" s="183"/>
      <c r="KH1029" s="183"/>
      <c r="KI1029" s="183"/>
      <c r="KJ1029" s="183"/>
      <c r="KK1029" s="183"/>
      <c r="KL1029" s="183"/>
      <c r="KM1029" s="183"/>
      <c r="KN1029" s="183"/>
      <c r="KO1029" s="183"/>
      <c r="KP1029" s="183"/>
      <c r="KQ1029" s="183"/>
      <c r="KR1029" s="183"/>
      <c r="KS1029" s="183"/>
      <c r="KT1029" s="183"/>
    </row>
    <row r="1030" spans="8:306">
      <c r="H1030" s="183"/>
      <c r="K1030" s="183"/>
      <c r="L1030" s="183"/>
      <c r="M1030" s="183"/>
      <c r="N1030" s="183"/>
      <c r="O1030" s="183"/>
      <c r="P1030" s="183"/>
      <c r="Q1030" s="183"/>
      <c r="R1030" s="183"/>
      <c r="S1030" s="183"/>
      <c r="T1030" s="183"/>
      <c r="U1030" s="183"/>
      <c r="V1030" s="183"/>
      <c r="W1030" s="183"/>
      <c r="X1030" s="183"/>
      <c r="Y1030" s="183"/>
      <c r="Z1030" s="183"/>
      <c r="AA1030" s="183"/>
      <c r="AB1030" s="183"/>
      <c r="AC1030" s="183"/>
      <c r="AD1030" s="183"/>
      <c r="AE1030" s="183"/>
      <c r="AF1030" s="183"/>
      <c r="AG1030" s="183"/>
      <c r="AH1030" s="183"/>
      <c r="AI1030" s="183"/>
      <c r="AJ1030" s="183"/>
      <c r="AK1030" s="183"/>
      <c r="AL1030" s="183"/>
      <c r="AM1030" s="183"/>
      <c r="AN1030" s="183"/>
      <c r="AO1030" s="183"/>
      <c r="AP1030" s="183"/>
      <c r="AQ1030" s="183"/>
      <c r="AR1030" s="183"/>
      <c r="AS1030" s="183"/>
      <c r="AT1030" s="183"/>
      <c r="AU1030" s="183"/>
      <c r="AV1030" s="183"/>
      <c r="AW1030" s="183"/>
      <c r="AX1030" s="183"/>
      <c r="AY1030" s="183"/>
      <c r="AZ1030" s="183"/>
      <c r="BA1030" s="183"/>
      <c r="BB1030" s="183"/>
      <c r="BC1030" s="183"/>
      <c r="BD1030" s="183"/>
      <c r="BE1030" s="183"/>
      <c r="BF1030" s="183"/>
      <c r="BG1030" s="183"/>
      <c r="BH1030" s="183"/>
      <c r="BI1030" s="183"/>
      <c r="BJ1030" s="183"/>
      <c r="BK1030" s="183"/>
      <c r="BL1030" s="183"/>
      <c r="BM1030" s="183"/>
      <c r="BN1030" s="183"/>
      <c r="BO1030" s="183"/>
      <c r="BP1030" s="183"/>
      <c r="BQ1030" s="183"/>
      <c r="BR1030" s="183"/>
      <c r="BS1030" s="183"/>
      <c r="BT1030" s="183"/>
      <c r="BU1030" s="183"/>
      <c r="BV1030" s="183"/>
      <c r="BW1030" s="183"/>
      <c r="BX1030" s="183"/>
      <c r="BY1030" s="183"/>
      <c r="BZ1030" s="183"/>
      <c r="CA1030" s="183"/>
      <c r="CB1030" s="183"/>
      <c r="CC1030" s="183"/>
      <c r="CD1030" s="183"/>
      <c r="CE1030" s="183"/>
      <c r="CF1030" s="183"/>
      <c r="CG1030" s="183"/>
      <c r="CH1030" s="183"/>
      <c r="CI1030" s="183"/>
      <c r="CJ1030" s="183"/>
      <c r="CK1030" s="183"/>
      <c r="CL1030" s="183"/>
      <c r="CM1030" s="183"/>
      <c r="CN1030" s="183"/>
      <c r="CO1030" s="183"/>
      <c r="CP1030" s="183"/>
      <c r="CQ1030" s="183"/>
      <c r="CR1030" s="183"/>
      <c r="CS1030" s="183"/>
      <c r="CT1030" s="183"/>
      <c r="CU1030" s="183"/>
      <c r="CV1030" s="183"/>
      <c r="CW1030" s="183"/>
      <c r="CX1030" s="183"/>
      <c r="CY1030" s="183"/>
      <c r="CZ1030" s="183"/>
      <c r="DA1030" s="183"/>
      <c r="DB1030" s="183"/>
      <c r="DC1030" s="183"/>
      <c r="DD1030" s="183"/>
      <c r="DE1030" s="183"/>
      <c r="DF1030" s="183"/>
      <c r="DG1030" s="183"/>
      <c r="DH1030" s="183"/>
      <c r="DI1030" s="183"/>
      <c r="DJ1030" s="183"/>
      <c r="DK1030" s="183"/>
      <c r="DL1030" s="183"/>
      <c r="DM1030" s="183"/>
      <c r="DN1030" s="183"/>
      <c r="DO1030" s="183"/>
      <c r="DP1030" s="183"/>
      <c r="DQ1030" s="183"/>
      <c r="DR1030" s="183"/>
      <c r="DS1030" s="183"/>
      <c r="DT1030" s="183"/>
      <c r="DU1030" s="183"/>
      <c r="DV1030" s="183"/>
      <c r="DW1030" s="183"/>
      <c r="DX1030" s="183"/>
      <c r="DY1030" s="183"/>
      <c r="DZ1030" s="183"/>
      <c r="EA1030" s="183"/>
      <c r="EB1030" s="183"/>
      <c r="EC1030" s="183"/>
      <c r="ED1030" s="183"/>
      <c r="EE1030" s="183"/>
      <c r="EF1030" s="183"/>
      <c r="EG1030" s="183"/>
      <c r="EH1030" s="183"/>
      <c r="EI1030" s="183"/>
      <c r="EJ1030" s="183"/>
      <c r="EK1030" s="183"/>
      <c r="EL1030" s="183"/>
      <c r="EM1030" s="183"/>
      <c r="EN1030" s="183"/>
      <c r="EO1030" s="183"/>
      <c r="EP1030" s="183"/>
      <c r="EQ1030" s="183"/>
      <c r="ER1030" s="183"/>
      <c r="ES1030" s="183"/>
      <c r="ET1030" s="183"/>
      <c r="EU1030" s="183"/>
      <c r="EV1030" s="183"/>
      <c r="EW1030" s="183"/>
      <c r="EX1030" s="183"/>
      <c r="EY1030" s="183"/>
      <c r="EZ1030" s="183"/>
      <c r="FA1030" s="183"/>
      <c r="FB1030" s="183"/>
      <c r="FC1030" s="183"/>
      <c r="FD1030" s="183"/>
      <c r="FE1030" s="183"/>
      <c r="FF1030" s="183"/>
      <c r="FG1030" s="183"/>
      <c r="FH1030" s="183"/>
      <c r="FI1030" s="183"/>
      <c r="FJ1030" s="183"/>
      <c r="FK1030" s="183"/>
      <c r="FL1030" s="183"/>
      <c r="FM1030" s="183"/>
      <c r="FN1030" s="183"/>
      <c r="FO1030" s="183"/>
      <c r="FP1030" s="183"/>
      <c r="FQ1030" s="183"/>
      <c r="FR1030" s="183"/>
      <c r="FS1030" s="183"/>
      <c r="FT1030" s="183"/>
      <c r="FU1030" s="183"/>
      <c r="FV1030" s="183"/>
      <c r="FW1030" s="183"/>
      <c r="FX1030" s="183"/>
      <c r="FY1030" s="183"/>
      <c r="FZ1030" s="183"/>
      <c r="GA1030" s="183"/>
      <c r="GB1030" s="183"/>
      <c r="GC1030" s="183"/>
      <c r="GD1030" s="183"/>
      <c r="GE1030" s="183"/>
      <c r="GF1030" s="183"/>
      <c r="GG1030" s="183"/>
      <c r="GH1030" s="183"/>
      <c r="GI1030" s="183"/>
      <c r="GJ1030" s="183"/>
      <c r="GK1030" s="183"/>
      <c r="GL1030" s="183"/>
      <c r="GM1030" s="183"/>
      <c r="GN1030" s="183"/>
      <c r="GO1030" s="183"/>
      <c r="GP1030" s="183"/>
      <c r="GQ1030" s="183"/>
      <c r="GR1030" s="183"/>
      <c r="GS1030" s="183"/>
      <c r="GT1030" s="183"/>
      <c r="GU1030" s="183"/>
      <c r="GV1030" s="183"/>
      <c r="GW1030" s="183"/>
      <c r="GX1030" s="183"/>
      <c r="GY1030" s="183"/>
      <c r="GZ1030" s="183"/>
      <c r="HA1030" s="183"/>
      <c r="HB1030" s="183"/>
      <c r="HC1030" s="183"/>
      <c r="HD1030" s="183"/>
      <c r="HE1030" s="183"/>
      <c r="HF1030" s="183"/>
      <c r="HG1030" s="183"/>
      <c r="HH1030" s="183"/>
      <c r="HI1030" s="183"/>
      <c r="HJ1030" s="183"/>
      <c r="HK1030" s="183"/>
      <c r="HL1030" s="183"/>
      <c r="HM1030" s="183"/>
      <c r="HN1030" s="183"/>
      <c r="HO1030" s="183"/>
      <c r="HP1030" s="183"/>
      <c r="HQ1030" s="183"/>
      <c r="HR1030" s="183"/>
      <c r="HS1030" s="183"/>
      <c r="HT1030" s="183"/>
      <c r="HU1030" s="183"/>
      <c r="HV1030" s="183"/>
      <c r="HW1030" s="183"/>
      <c r="HX1030" s="183"/>
      <c r="HY1030" s="183"/>
      <c r="HZ1030" s="183"/>
      <c r="IA1030" s="183"/>
      <c r="IB1030" s="183"/>
      <c r="IC1030" s="183"/>
      <c r="ID1030" s="183"/>
      <c r="IE1030" s="183"/>
      <c r="IF1030" s="183"/>
      <c r="IG1030" s="183"/>
      <c r="IH1030" s="183"/>
      <c r="II1030" s="183"/>
      <c r="IJ1030" s="183"/>
      <c r="IK1030" s="183"/>
      <c r="IL1030" s="183"/>
      <c r="IM1030" s="183"/>
      <c r="IN1030" s="183"/>
      <c r="IO1030" s="183"/>
      <c r="IP1030" s="183"/>
      <c r="IQ1030" s="183"/>
      <c r="IR1030" s="183"/>
      <c r="IS1030" s="183"/>
      <c r="IT1030" s="183"/>
      <c r="IU1030" s="183"/>
      <c r="IV1030" s="183"/>
      <c r="IW1030" s="183"/>
      <c r="IX1030" s="183"/>
      <c r="IY1030" s="183"/>
      <c r="IZ1030" s="183"/>
      <c r="JA1030" s="183"/>
      <c r="JB1030" s="183"/>
      <c r="JC1030" s="183"/>
      <c r="JD1030" s="183"/>
      <c r="JE1030" s="183"/>
      <c r="JF1030" s="183"/>
      <c r="JG1030" s="183"/>
      <c r="JH1030" s="183"/>
      <c r="JI1030" s="183"/>
      <c r="JJ1030" s="183"/>
      <c r="JK1030" s="183"/>
      <c r="JL1030" s="183"/>
      <c r="JM1030" s="183"/>
      <c r="JN1030" s="183"/>
      <c r="JO1030" s="183"/>
      <c r="JP1030" s="183"/>
      <c r="JQ1030" s="183"/>
      <c r="JR1030" s="183"/>
      <c r="JS1030" s="183"/>
      <c r="JT1030" s="183"/>
      <c r="JU1030" s="183"/>
      <c r="JV1030" s="183"/>
      <c r="JW1030" s="183"/>
      <c r="JX1030" s="183"/>
      <c r="JY1030" s="183"/>
      <c r="JZ1030" s="183"/>
      <c r="KA1030" s="183"/>
      <c r="KB1030" s="183"/>
      <c r="KC1030" s="183"/>
      <c r="KD1030" s="183"/>
      <c r="KE1030" s="183"/>
      <c r="KF1030" s="183"/>
      <c r="KG1030" s="183"/>
      <c r="KH1030" s="183"/>
      <c r="KI1030" s="183"/>
      <c r="KJ1030" s="183"/>
      <c r="KK1030" s="183"/>
      <c r="KL1030" s="183"/>
      <c r="KM1030" s="183"/>
      <c r="KN1030" s="183"/>
      <c r="KO1030" s="183"/>
      <c r="KP1030" s="183"/>
      <c r="KQ1030" s="183"/>
      <c r="KR1030" s="183"/>
      <c r="KS1030" s="183"/>
      <c r="KT1030" s="183"/>
    </row>
    <row r="1031" spans="8:306">
      <c r="H1031" s="183"/>
      <c r="K1031" s="183"/>
      <c r="L1031" s="183"/>
      <c r="M1031" s="183"/>
      <c r="N1031" s="183"/>
      <c r="O1031" s="183"/>
      <c r="P1031" s="183"/>
      <c r="Q1031" s="183"/>
      <c r="R1031" s="183"/>
      <c r="S1031" s="183"/>
      <c r="T1031" s="183"/>
      <c r="U1031" s="183"/>
      <c r="V1031" s="183"/>
      <c r="W1031" s="183"/>
      <c r="X1031" s="183"/>
      <c r="Y1031" s="183"/>
      <c r="Z1031" s="183"/>
      <c r="AA1031" s="183"/>
      <c r="AB1031" s="183"/>
      <c r="AC1031" s="183"/>
      <c r="AD1031" s="183"/>
      <c r="AE1031" s="183"/>
      <c r="AF1031" s="183"/>
      <c r="AG1031" s="183"/>
      <c r="AH1031" s="183"/>
      <c r="AI1031" s="183"/>
      <c r="AJ1031" s="183"/>
      <c r="AK1031" s="183"/>
      <c r="AL1031" s="183"/>
      <c r="AM1031" s="183"/>
      <c r="AN1031" s="183"/>
      <c r="AO1031" s="183"/>
      <c r="AP1031" s="183"/>
      <c r="AQ1031" s="183"/>
      <c r="AR1031" s="183"/>
      <c r="AS1031" s="183"/>
      <c r="AT1031" s="183"/>
      <c r="AU1031" s="183"/>
      <c r="AV1031" s="183"/>
      <c r="AW1031" s="183"/>
      <c r="AX1031" s="183"/>
      <c r="AY1031" s="183"/>
      <c r="AZ1031" s="183"/>
      <c r="BA1031" s="183"/>
      <c r="BB1031" s="183"/>
      <c r="BC1031" s="183"/>
      <c r="BD1031" s="183"/>
      <c r="BE1031" s="183"/>
      <c r="BF1031" s="183"/>
      <c r="BG1031" s="183"/>
      <c r="BH1031" s="183"/>
      <c r="BI1031" s="183"/>
      <c r="BJ1031" s="183"/>
      <c r="BK1031" s="183"/>
      <c r="BL1031" s="183"/>
      <c r="BM1031" s="183"/>
      <c r="BN1031" s="183"/>
      <c r="BO1031" s="183"/>
      <c r="BP1031" s="183"/>
      <c r="BQ1031" s="183"/>
      <c r="BR1031" s="183"/>
      <c r="BS1031" s="183"/>
      <c r="BT1031" s="183"/>
      <c r="BU1031" s="183"/>
      <c r="BV1031" s="183"/>
      <c r="BW1031" s="183"/>
      <c r="BX1031" s="183"/>
      <c r="BY1031" s="183"/>
      <c r="BZ1031" s="183"/>
      <c r="CA1031" s="183"/>
      <c r="CB1031" s="183"/>
      <c r="CC1031" s="183"/>
      <c r="CD1031" s="183"/>
      <c r="CE1031" s="183"/>
      <c r="CF1031" s="183"/>
      <c r="CG1031" s="183"/>
      <c r="CH1031" s="183"/>
      <c r="CI1031" s="183"/>
      <c r="CJ1031" s="183"/>
      <c r="CK1031" s="183"/>
      <c r="CL1031" s="183"/>
      <c r="CM1031" s="183"/>
      <c r="CN1031" s="183"/>
      <c r="CO1031" s="183"/>
      <c r="CP1031" s="183"/>
      <c r="CQ1031" s="183"/>
      <c r="CR1031" s="183"/>
      <c r="CS1031" s="183"/>
      <c r="CT1031" s="183"/>
      <c r="CU1031" s="183"/>
      <c r="CV1031" s="183"/>
      <c r="CW1031" s="183"/>
      <c r="CX1031" s="183"/>
      <c r="CY1031" s="183"/>
      <c r="CZ1031" s="183"/>
      <c r="DA1031" s="183"/>
      <c r="DB1031" s="183"/>
      <c r="DC1031" s="183"/>
      <c r="DD1031" s="183"/>
      <c r="DE1031" s="183"/>
      <c r="DF1031" s="183"/>
      <c r="DG1031" s="183"/>
      <c r="DH1031" s="183"/>
      <c r="DI1031" s="183"/>
      <c r="DJ1031" s="183"/>
      <c r="DK1031" s="183"/>
      <c r="DL1031" s="183"/>
      <c r="DM1031" s="183"/>
      <c r="DN1031" s="183"/>
      <c r="DO1031" s="183"/>
      <c r="DP1031" s="183"/>
      <c r="DQ1031" s="183"/>
      <c r="DR1031" s="183"/>
      <c r="DS1031" s="183"/>
      <c r="DT1031" s="183"/>
      <c r="DU1031" s="183"/>
      <c r="DV1031" s="183"/>
      <c r="DW1031" s="183"/>
      <c r="DX1031" s="183"/>
      <c r="DY1031" s="183"/>
      <c r="DZ1031" s="183"/>
      <c r="EA1031" s="183"/>
      <c r="EB1031" s="183"/>
      <c r="EC1031" s="183"/>
      <c r="ED1031" s="183"/>
      <c r="EE1031" s="183"/>
      <c r="EF1031" s="183"/>
      <c r="EG1031" s="183"/>
      <c r="EH1031" s="183"/>
      <c r="EI1031" s="183"/>
      <c r="EJ1031" s="183"/>
      <c r="EK1031" s="183"/>
      <c r="EL1031" s="183"/>
      <c r="EM1031" s="183"/>
      <c r="EN1031" s="183"/>
      <c r="EO1031" s="183"/>
      <c r="EP1031" s="183"/>
      <c r="EQ1031" s="183"/>
      <c r="ER1031" s="183"/>
      <c r="ES1031" s="183"/>
      <c r="ET1031" s="183"/>
      <c r="EU1031" s="183"/>
      <c r="EV1031" s="183"/>
      <c r="EW1031" s="183"/>
      <c r="EX1031" s="183"/>
      <c r="EY1031" s="183"/>
      <c r="EZ1031" s="183"/>
      <c r="FA1031" s="183"/>
      <c r="FB1031" s="183"/>
      <c r="FC1031" s="183"/>
      <c r="FD1031" s="183"/>
      <c r="FE1031" s="183"/>
      <c r="FF1031" s="183"/>
      <c r="FG1031" s="183"/>
      <c r="FH1031" s="183"/>
      <c r="FI1031" s="183"/>
      <c r="FJ1031" s="183"/>
      <c r="FK1031" s="183"/>
      <c r="FL1031" s="183"/>
      <c r="FM1031" s="183"/>
      <c r="FN1031" s="183"/>
      <c r="FO1031" s="183"/>
      <c r="FP1031" s="183"/>
      <c r="FQ1031" s="183"/>
      <c r="FR1031" s="183"/>
      <c r="FS1031" s="183"/>
      <c r="FT1031" s="183"/>
      <c r="FU1031" s="183"/>
      <c r="FV1031" s="183"/>
      <c r="FW1031" s="183"/>
      <c r="FX1031" s="183"/>
      <c r="FY1031" s="183"/>
      <c r="FZ1031" s="183"/>
      <c r="GA1031" s="183"/>
      <c r="GB1031" s="183"/>
      <c r="GC1031" s="183"/>
      <c r="GD1031" s="183"/>
      <c r="GE1031" s="183"/>
      <c r="GF1031" s="183"/>
      <c r="GG1031" s="183"/>
      <c r="GH1031" s="183"/>
      <c r="GI1031" s="183"/>
      <c r="GJ1031" s="183"/>
      <c r="GK1031" s="183"/>
      <c r="GL1031" s="183"/>
      <c r="GM1031" s="183"/>
      <c r="GN1031" s="183"/>
      <c r="GO1031" s="183"/>
      <c r="GP1031" s="183"/>
      <c r="GQ1031" s="183"/>
      <c r="GR1031" s="183"/>
      <c r="GS1031" s="183"/>
      <c r="GT1031" s="183"/>
      <c r="GU1031" s="183"/>
      <c r="GV1031" s="183"/>
      <c r="GW1031" s="183"/>
      <c r="GX1031" s="183"/>
      <c r="GY1031" s="183"/>
      <c r="GZ1031" s="183"/>
      <c r="HA1031" s="183"/>
      <c r="HB1031" s="183"/>
      <c r="HC1031" s="183"/>
      <c r="HD1031" s="183"/>
      <c r="HE1031" s="183"/>
      <c r="HF1031" s="183"/>
      <c r="HG1031" s="183"/>
      <c r="HH1031" s="183"/>
      <c r="HI1031" s="183"/>
      <c r="HJ1031" s="183"/>
      <c r="HK1031" s="183"/>
      <c r="HL1031" s="183"/>
      <c r="HM1031" s="183"/>
      <c r="HN1031" s="183"/>
      <c r="HO1031" s="183"/>
      <c r="HP1031" s="183"/>
      <c r="HQ1031" s="183"/>
      <c r="HR1031" s="183"/>
      <c r="HS1031" s="183"/>
      <c r="HT1031" s="183"/>
      <c r="HU1031" s="183"/>
      <c r="HV1031" s="183"/>
      <c r="HW1031" s="183"/>
      <c r="HX1031" s="183"/>
      <c r="HY1031" s="183"/>
      <c r="HZ1031" s="183"/>
      <c r="IA1031" s="183"/>
      <c r="IB1031" s="183"/>
      <c r="IC1031" s="183"/>
      <c r="ID1031" s="183"/>
      <c r="IE1031" s="183"/>
      <c r="IF1031" s="183"/>
      <c r="IG1031" s="183"/>
      <c r="IH1031" s="183"/>
      <c r="II1031" s="183"/>
      <c r="IJ1031" s="183"/>
      <c r="IK1031" s="183"/>
      <c r="IL1031" s="183"/>
      <c r="IM1031" s="183"/>
      <c r="IN1031" s="183"/>
      <c r="IO1031" s="183"/>
      <c r="IP1031" s="183"/>
      <c r="IQ1031" s="183"/>
      <c r="IR1031" s="183"/>
      <c r="IS1031" s="183"/>
      <c r="IT1031" s="183"/>
      <c r="IU1031" s="183"/>
      <c r="IV1031" s="183"/>
      <c r="IW1031" s="183"/>
      <c r="IX1031" s="183"/>
      <c r="IY1031" s="183"/>
      <c r="IZ1031" s="183"/>
      <c r="JA1031" s="183"/>
      <c r="JB1031" s="183"/>
      <c r="JC1031" s="183"/>
      <c r="JD1031" s="183"/>
      <c r="JE1031" s="183"/>
      <c r="JF1031" s="183"/>
      <c r="JG1031" s="183"/>
      <c r="JH1031" s="183"/>
      <c r="JI1031" s="183"/>
      <c r="JJ1031" s="183"/>
      <c r="JK1031" s="183"/>
      <c r="JL1031" s="183"/>
      <c r="JM1031" s="183"/>
      <c r="JN1031" s="183"/>
      <c r="JO1031" s="183"/>
      <c r="JP1031" s="183"/>
      <c r="JQ1031" s="183"/>
      <c r="JR1031" s="183"/>
      <c r="JS1031" s="183"/>
      <c r="JT1031" s="183"/>
      <c r="JU1031" s="183"/>
      <c r="JV1031" s="183"/>
      <c r="JW1031" s="183"/>
      <c r="JX1031" s="183"/>
      <c r="JY1031" s="183"/>
      <c r="JZ1031" s="183"/>
      <c r="KA1031" s="183"/>
      <c r="KB1031" s="183"/>
      <c r="KC1031" s="183"/>
      <c r="KD1031" s="183"/>
      <c r="KE1031" s="183"/>
      <c r="KF1031" s="183"/>
      <c r="KG1031" s="183"/>
      <c r="KH1031" s="183"/>
      <c r="KI1031" s="183"/>
      <c r="KJ1031" s="183"/>
      <c r="KK1031" s="183"/>
      <c r="KL1031" s="183"/>
      <c r="KM1031" s="183"/>
      <c r="KN1031" s="183"/>
      <c r="KO1031" s="183"/>
      <c r="KP1031" s="183"/>
      <c r="KQ1031" s="183"/>
      <c r="KR1031" s="183"/>
      <c r="KS1031" s="183"/>
      <c r="KT1031" s="183"/>
    </row>
    <row r="1032" spans="8:306">
      <c r="H1032" s="183"/>
      <c r="K1032" s="183"/>
      <c r="L1032" s="183"/>
      <c r="M1032" s="183"/>
      <c r="N1032" s="183"/>
      <c r="O1032" s="183"/>
      <c r="P1032" s="183"/>
      <c r="Q1032" s="183"/>
      <c r="R1032" s="183"/>
      <c r="S1032" s="183"/>
      <c r="T1032" s="183"/>
      <c r="U1032" s="183"/>
      <c r="V1032" s="183"/>
      <c r="W1032" s="183"/>
      <c r="X1032" s="183"/>
      <c r="Y1032" s="183"/>
      <c r="Z1032" s="183"/>
      <c r="AA1032" s="183"/>
      <c r="AB1032" s="183"/>
      <c r="AC1032" s="183"/>
      <c r="AD1032" s="183"/>
      <c r="AE1032" s="183"/>
      <c r="AF1032" s="183"/>
      <c r="AG1032" s="183"/>
      <c r="AH1032" s="183"/>
      <c r="AI1032" s="183"/>
      <c r="AJ1032" s="183"/>
      <c r="AK1032" s="183"/>
      <c r="AL1032" s="183"/>
      <c r="AM1032" s="183"/>
      <c r="AN1032" s="183"/>
      <c r="AO1032" s="183"/>
      <c r="AP1032" s="183"/>
      <c r="AQ1032" s="183"/>
      <c r="AR1032" s="183"/>
      <c r="AS1032" s="183"/>
      <c r="AT1032" s="183"/>
      <c r="AU1032" s="183"/>
      <c r="AV1032" s="183"/>
      <c r="AW1032" s="183"/>
      <c r="AX1032" s="183"/>
      <c r="AY1032" s="183"/>
      <c r="AZ1032" s="183"/>
      <c r="BA1032" s="183"/>
      <c r="BB1032" s="183"/>
      <c r="BC1032" s="183"/>
      <c r="BD1032" s="183"/>
      <c r="BE1032" s="183"/>
      <c r="BF1032" s="183"/>
      <c r="BG1032" s="183"/>
      <c r="BH1032" s="183"/>
      <c r="BI1032" s="183"/>
      <c r="BJ1032" s="183"/>
      <c r="BK1032" s="183"/>
      <c r="BL1032" s="183"/>
      <c r="BM1032" s="183"/>
      <c r="BN1032" s="183"/>
      <c r="BO1032" s="183"/>
      <c r="BP1032" s="183"/>
      <c r="BQ1032" s="183"/>
      <c r="BR1032" s="183"/>
      <c r="BS1032" s="183"/>
      <c r="BT1032" s="183"/>
      <c r="BU1032" s="183"/>
      <c r="BV1032" s="183"/>
      <c r="BW1032" s="183"/>
      <c r="BX1032" s="183"/>
      <c r="BY1032" s="183"/>
      <c r="BZ1032" s="183"/>
      <c r="CA1032" s="183"/>
      <c r="CB1032" s="183"/>
      <c r="CC1032" s="183"/>
      <c r="CD1032" s="183"/>
      <c r="CE1032" s="183"/>
      <c r="CF1032" s="183"/>
      <c r="CG1032" s="183"/>
      <c r="CH1032" s="183"/>
      <c r="CI1032" s="183"/>
      <c r="CJ1032" s="183"/>
      <c r="CK1032" s="183"/>
      <c r="CL1032" s="183"/>
      <c r="CM1032" s="183"/>
      <c r="CN1032" s="183"/>
      <c r="CO1032" s="183"/>
      <c r="CP1032" s="183"/>
      <c r="CQ1032" s="183"/>
      <c r="CR1032" s="183"/>
      <c r="CS1032" s="183"/>
      <c r="CT1032" s="183"/>
      <c r="CU1032" s="183"/>
      <c r="CV1032" s="183"/>
      <c r="CW1032" s="183"/>
      <c r="CX1032" s="183"/>
      <c r="CY1032" s="183"/>
      <c r="CZ1032" s="183"/>
      <c r="DA1032" s="183"/>
      <c r="DB1032" s="183"/>
      <c r="DC1032" s="183"/>
      <c r="DD1032" s="183"/>
      <c r="DE1032" s="183"/>
      <c r="DF1032" s="183"/>
      <c r="DG1032" s="183"/>
      <c r="DH1032" s="183"/>
      <c r="DI1032" s="183"/>
      <c r="DJ1032" s="183"/>
      <c r="DK1032" s="183"/>
      <c r="DL1032" s="183"/>
      <c r="DM1032" s="183"/>
      <c r="DN1032" s="183"/>
      <c r="DO1032" s="183"/>
      <c r="DP1032" s="183"/>
      <c r="DQ1032" s="183"/>
      <c r="DR1032" s="183"/>
      <c r="DS1032" s="183"/>
      <c r="DT1032" s="183"/>
      <c r="DU1032" s="183"/>
      <c r="DV1032" s="183"/>
      <c r="DW1032" s="183"/>
      <c r="DX1032" s="183"/>
      <c r="DY1032" s="183"/>
      <c r="DZ1032" s="183"/>
      <c r="EA1032" s="183"/>
      <c r="EB1032" s="183"/>
      <c r="EC1032" s="183"/>
      <c r="ED1032" s="183"/>
      <c r="EE1032" s="183"/>
      <c r="EF1032" s="183"/>
      <c r="EG1032" s="183"/>
      <c r="EH1032" s="183"/>
      <c r="EI1032" s="183"/>
      <c r="EJ1032" s="183"/>
      <c r="EK1032" s="183"/>
      <c r="EL1032" s="183"/>
      <c r="EM1032" s="183"/>
      <c r="EN1032" s="183"/>
      <c r="EO1032" s="183"/>
      <c r="EP1032" s="183"/>
      <c r="EQ1032" s="183"/>
      <c r="ER1032" s="183"/>
      <c r="ES1032" s="183"/>
      <c r="ET1032" s="183"/>
      <c r="EU1032" s="183"/>
      <c r="EV1032" s="183"/>
      <c r="EW1032" s="183"/>
      <c r="EX1032" s="183"/>
      <c r="EY1032" s="183"/>
      <c r="EZ1032" s="183"/>
      <c r="FA1032" s="183"/>
      <c r="FB1032" s="183"/>
      <c r="FC1032" s="183"/>
      <c r="FD1032" s="183"/>
      <c r="FE1032" s="183"/>
      <c r="FF1032" s="183"/>
      <c r="FG1032" s="183"/>
      <c r="FH1032" s="183"/>
      <c r="FI1032" s="183"/>
      <c r="FJ1032" s="183"/>
      <c r="FK1032" s="183"/>
      <c r="FL1032" s="183"/>
      <c r="FM1032" s="183"/>
      <c r="FN1032" s="183"/>
      <c r="FO1032" s="183"/>
      <c r="FP1032" s="183"/>
      <c r="FQ1032" s="183"/>
      <c r="FR1032" s="183"/>
      <c r="FS1032" s="183"/>
      <c r="FT1032" s="183"/>
      <c r="FU1032" s="183"/>
      <c r="FV1032" s="183"/>
      <c r="FW1032" s="183"/>
      <c r="FX1032" s="183"/>
      <c r="FY1032" s="183"/>
      <c r="FZ1032" s="183"/>
      <c r="GA1032" s="183"/>
      <c r="GB1032" s="183"/>
      <c r="GC1032" s="183"/>
      <c r="GD1032" s="183"/>
      <c r="GE1032" s="183"/>
      <c r="GF1032" s="183"/>
      <c r="GG1032" s="183"/>
      <c r="GH1032" s="183"/>
      <c r="GI1032" s="183"/>
      <c r="GJ1032" s="183"/>
      <c r="GK1032" s="183"/>
      <c r="GL1032" s="183"/>
      <c r="GM1032" s="183"/>
      <c r="GN1032" s="183"/>
      <c r="GO1032" s="183"/>
      <c r="GP1032" s="183"/>
      <c r="GQ1032" s="183"/>
      <c r="GR1032" s="183"/>
      <c r="GS1032" s="183"/>
      <c r="GT1032" s="183"/>
      <c r="GU1032" s="183"/>
      <c r="GV1032" s="183"/>
      <c r="GW1032" s="183"/>
      <c r="GX1032" s="183"/>
      <c r="GY1032" s="183"/>
      <c r="GZ1032" s="183"/>
      <c r="HA1032" s="183"/>
      <c r="HB1032" s="183"/>
      <c r="HC1032" s="183"/>
      <c r="HD1032" s="183"/>
      <c r="HE1032" s="183"/>
      <c r="HF1032" s="183"/>
      <c r="HG1032" s="183"/>
      <c r="HH1032" s="183"/>
      <c r="HI1032" s="183"/>
      <c r="HJ1032" s="183"/>
      <c r="HK1032" s="183"/>
      <c r="HL1032" s="183"/>
      <c r="HM1032" s="183"/>
      <c r="HN1032" s="183"/>
      <c r="HO1032" s="183"/>
      <c r="HP1032" s="183"/>
      <c r="HQ1032" s="183"/>
      <c r="HR1032" s="183"/>
      <c r="HS1032" s="183"/>
      <c r="HT1032" s="183"/>
      <c r="HU1032" s="183"/>
      <c r="HV1032" s="183"/>
      <c r="HW1032" s="183"/>
      <c r="HX1032" s="183"/>
      <c r="HY1032" s="183"/>
      <c r="HZ1032" s="183"/>
      <c r="IA1032" s="183"/>
      <c r="IB1032" s="183"/>
      <c r="IC1032" s="183"/>
      <c r="ID1032" s="183"/>
      <c r="IE1032" s="183"/>
      <c r="IF1032" s="183"/>
      <c r="IG1032" s="183"/>
      <c r="IH1032" s="183"/>
      <c r="II1032" s="183"/>
      <c r="IJ1032" s="183"/>
      <c r="IK1032" s="183"/>
      <c r="IL1032" s="183"/>
      <c r="IM1032" s="183"/>
      <c r="IN1032" s="183"/>
      <c r="IO1032" s="183"/>
      <c r="IP1032" s="183"/>
      <c r="IQ1032" s="183"/>
      <c r="IR1032" s="183"/>
      <c r="IS1032" s="183"/>
      <c r="IT1032" s="183"/>
      <c r="IU1032" s="183"/>
      <c r="IV1032" s="183"/>
      <c r="IW1032" s="183"/>
      <c r="IX1032" s="183"/>
      <c r="IY1032" s="183"/>
      <c r="IZ1032" s="183"/>
      <c r="JA1032" s="183"/>
      <c r="JB1032" s="183"/>
      <c r="JC1032" s="183"/>
      <c r="JD1032" s="183"/>
      <c r="JE1032" s="183"/>
      <c r="JF1032" s="183"/>
      <c r="JG1032" s="183"/>
      <c r="JH1032" s="183"/>
      <c r="JI1032" s="183"/>
      <c r="JJ1032" s="183"/>
      <c r="JK1032" s="183"/>
      <c r="JL1032" s="183"/>
      <c r="JM1032" s="183"/>
      <c r="JN1032" s="183"/>
      <c r="JO1032" s="183"/>
      <c r="JP1032" s="183"/>
      <c r="JQ1032" s="183"/>
      <c r="JR1032" s="183"/>
      <c r="JS1032" s="183"/>
      <c r="JT1032" s="183"/>
      <c r="JU1032" s="183"/>
      <c r="JV1032" s="183"/>
      <c r="JW1032" s="183"/>
      <c r="JX1032" s="183"/>
      <c r="JY1032" s="183"/>
      <c r="JZ1032" s="183"/>
      <c r="KA1032" s="183"/>
      <c r="KB1032" s="183"/>
      <c r="KC1032" s="183"/>
      <c r="KD1032" s="183"/>
      <c r="KE1032" s="183"/>
      <c r="KF1032" s="183"/>
      <c r="KG1032" s="183"/>
      <c r="KH1032" s="183"/>
      <c r="KI1032" s="183"/>
      <c r="KJ1032" s="183"/>
      <c r="KK1032" s="183"/>
      <c r="KL1032" s="183"/>
      <c r="KM1032" s="183"/>
      <c r="KN1032" s="183"/>
      <c r="KO1032" s="183"/>
      <c r="KP1032" s="183"/>
      <c r="KQ1032" s="183"/>
      <c r="KR1032" s="183"/>
      <c r="KS1032" s="183"/>
      <c r="KT1032" s="183"/>
    </row>
    <row r="1033" spans="8:306">
      <c r="H1033" s="183"/>
      <c r="K1033" s="183"/>
      <c r="L1033" s="183"/>
      <c r="M1033" s="183"/>
      <c r="N1033" s="183"/>
      <c r="O1033" s="183"/>
      <c r="P1033" s="183"/>
      <c r="Q1033" s="183"/>
      <c r="R1033" s="183"/>
      <c r="S1033" s="183"/>
      <c r="T1033" s="183"/>
      <c r="U1033" s="183"/>
      <c r="V1033" s="183"/>
      <c r="W1033" s="183"/>
      <c r="X1033" s="183"/>
      <c r="Y1033" s="183"/>
      <c r="Z1033" s="183"/>
      <c r="AA1033" s="183"/>
      <c r="AB1033" s="183"/>
      <c r="AC1033" s="183"/>
      <c r="AD1033" s="183"/>
      <c r="AE1033" s="183"/>
      <c r="AF1033" s="183"/>
      <c r="AG1033" s="183"/>
      <c r="AH1033" s="183"/>
      <c r="AI1033" s="183"/>
      <c r="AJ1033" s="183"/>
      <c r="AK1033" s="183"/>
      <c r="AL1033" s="183"/>
      <c r="AM1033" s="183"/>
      <c r="AN1033" s="183"/>
      <c r="AO1033" s="183"/>
      <c r="AP1033" s="183"/>
      <c r="AQ1033" s="183"/>
      <c r="AR1033" s="183"/>
      <c r="AS1033" s="183"/>
      <c r="AT1033" s="183"/>
      <c r="AU1033" s="183"/>
      <c r="AV1033" s="183"/>
      <c r="AW1033" s="183"/>
      <c r="AX1033" s="183"/>
      <c r="AY1033" s="183"/>
      <c r="AZ1033" s="183"/>
      <c r="BA1033" s="183"/>
      <c r="BB1033" s="183"/>
      <c r="BC1033" s="183"/>
      <c r="BD1033" s="183"/>
      <c r="BE1033" s="183"/>
      <c r="BF1033" s="183"/>
      <c r="BG1033" s="183"/>
      <c r="BH1033" s="183"/>
      <c r="BI1033" s="183"/>
      <c r="BJ1033" s="183"/>
      <c r="BK1033" s="183"/>
      <c r="BL1033" s="183"/>
      <c r="BM1033" s="183"/>
      <c r="BN1033" s="183"/>
      <c r="BO1033" s="183"/>
      <c r="BP1033" s="183"/>
      <c r="BQ1033" s="183"/>
      <c r="BR1033" s="183"/>
      <c r="BS1033" s="183"/>
      <c r="BT1033" s="183"/>
      <c r="BU1033" s="183"/>
      <c r="BV1033" s="183"/>
      <c r="BW1033" s="183"/>
      <c r="BX1033" s="183"/>
      <c r="BY1033" s="183"/>
      <c r="BZ1033" s="183"/>
      <c r="CA1033" s="183"/>
      <c r="CB1033" s="183"/>
      <c r="CC1033" s="183"/>
      <c r="CD1033" s="183"/>
      <c r="CE1033" s="183"/>
      <c r="CF1033" s="183"/>
      <c r="CG1033" s="183"/>
      <c r="CH1033" s="183"/>
      <c r="CI1033" s="183"/>
      <c r="CJ1033" s="183"/>
      <c r="CK1033" s="183"/>
      <c r="CL1033" s="183"/>
      <c r="CM1033" s="183"/>
      <c r="CN1033" s="183"/>
      <c r="CO1033" s="183"/>
      <c r="CP1033" s="183"/>
      <c r="CQ1033" s="183"/>
      <c r="CR1033" s="183"/>
      <c r="CS1033" s="183"/>
      <c r="CT1033" s="183"/>
      <c r="CU1033" s="183"/>
      <c r="CV1033" s="183"/>
      <c r="CW1033" s="183"/>
      <c r="CX1033" s="183"/>
      <c r="CY1033" s="183"/>
      <c r="CZ1033" s="183"/>
      <c r="DA1033" s="183"/>
      <c r="DB1033" s="183"/>
      <c r="DC1033" s="183"/>
      <c r="DD1033" s="183"/>
      <c r="DE1033" s="183"/>
      <c r="DF1033" s="183"/>
      <c r="DG1033" s="183"/>
      <c r="DH1033" s="183"/>
      <c r="DI1033" s="183"/>
      <c r="DJ1033" s="183"/>
      <c r="DK1033" s="183"/>
      <c r="DL1033" s="183"/>
      <c r="DM1033" s="183"/>
      <c r="DN1033" s="183"/>
      <c r="DO1033" s="183"/>
      <c r="DP1033" s="183"/>
      <c r="DQ1033" s="183"/>
      <c r="DR1033" s="183"/>
      <c r="DS1033" s="183"/>
      <c r="DT1033" s="183"/>
      <c r="DU1033" s="183"/>
      <c r="DV1033" s="183"/>
      <c r="DW1033" s="183"/>
      <c r="DX1033" s="183"/>
      <c r="DY1033" s="183"/>
      <c r="DZ1033" s="183"/>
      <c r="EA1033" s="183"/>
      <c r="EB1033" s="183"/>
      <c r="EC1033" s="183"/>
      <c r="ED1033" s="183"/>
      <c r="EE1033" s="183"/>
      <c r="EF1033" s="183"/>
      <c r="EG1033" s="183"/>
      <c r="EH1033" s="183"/>
      <c r="EI1033" s="183"/>
      <c r="EJ1033" s="183"/>
      <c r="EK1033" s="183"/>
      <c r="EL1033" s="183"/>
      <c r="EM1033" s="183"/>
      <c r="EN1033" s="183"/>
      <c r="EO1033" s="183"/>
      <c r="EP1033" s="183"/>
      <c r="EQ1033" s="183"/>
      <c r="ER1033" s="183"/>
      <c r="ES1033" s="183"/>
      <c r="ET1033" s="183"/>
      <c r="EU1033" s="183"/>
      <c r="EV1033" s="183"/>
      <c r="EW1033" s="183"/>
      <c r="EX1033" s="183"/>
      <c r="EY1033" s="183"/>
      <c r="EZ1033" s="183"/>
      <c r="FA1033" s="183"/>
      <c r="FB1033" s="183"/>
      <c r="FC1033" s="183"/>
      <c r="FD1033" s="183"/>
      <c r="FE1033" s="183"/>
      <c r="FF1033" s="183"/>
      <c r="FG1033" s="183"/>
      <c r="FH1033" s="183"/>
      <c r="FI1033" s="183"/>
      <c r="FJ1033" s="183"/>
      <c r="FK1033" s="183"/>
      <c r="FL1033" s="183"/>
      <c r="FM1033" s="183"/>
      <c r="FN1033" s="183"/>
      <c r="FO1033" s="183"/>
      <c r="FP1033" s="183"/>
      <c r="FQ1033" s="183"/>
      <c r="FR1033" s="183"/>
      <c r="FS1033" s="183"/>
      <c r="FT1033" s="183"/>
      <c r="FU1033" s="183"/>
      <c r="FV1033" s="183"/>
      <c r="FW1033" s="183"/>
      <c r="FX1033" s="183"/>
      <c r="FY1033" s="183"/>
      <c r="FZ1033" s="183"/>
      <c r="GA1033" s="183"/>
      <c r="GB1033" s="183"/>
      <c r="GC1033" s="183"/>
      <c r="GD1033" s="183"/>
      <c r="GE1033" s="183"/>
      <c r="GF1033" s="183"/>
      <c r="GG1033" s="183"/>
      <c r="GH1033" s="183"/>
      <c r="GI1033" s="183"/>
      <c r="GJ1033" s="183"/>
      <c r="GK1033" s="183"/>
      <c r="GL1033" s="183"/>
      <c r="GM1033" s="183"/>
      <c r="GN1033" s="183"/>
      <c r="GO1033" s="183"/>
      <c r="GP1033" s="183"/>
      <c r="GQ1033" s="183"/>
      <c r="GR1033" s="183"/>
      <c r="GS1033" s="183"/>
      <c r="GT1033" s="183"/>
      <c r="GU1033" s="183"/>
      <c r="GV1033" s="183"/>
      <c r="GW1033" s="183"/>
      <c r="GX1033" s="183"/>
      <c r="GY1033" s="183"/>
      <c r="GZ1033" s="183"/>
      <c r="HA1033" s="183"/>
      <c r="HB1033" s="183"/>
      <c r="HC1033" s="183"/>
      <c r="HD1033" s="183"/>
      <c r="HE1033" s="183"/>
      <c r="HF1033" s="183"/>
      <c r="HG1033" s="183"/>
      <c r="HH1033" s="183"/>
      <c r="HI1033" s="183"/>
      <c r="HJ1033" s="183"/>
      <c r="HK1033" s="183"/>
      <c r="HL1033" s="183"/>
      <c r="HM1033" s="183"/>
      <c r="HN1033" s="183"/>
      <c r="HO1033" s="183"/>
      <c r="HP1033" s="183"/>
      <c r="HQ1033" s="183"/>
      <c r="HR1033" s="183"/>
      <c r="HS1033" s="183"/>
      <c r="HT1033" s="183"/>
      <c r="HU1033" s="183"/>
      <c r="HV1033" s="183"/>
      <c r="HW1033" s="183"/>
      <c r="HX1033" s="183"/>
      <c r="HY1033" s="183"/>
      <c r="HZ1033" s="183"/>
      <c r="IA1033" s="183"/>
      <c r="IB1033" s="183"/>
      <c r="IC1033" s="183"/>
      <c r="ID1033" s="183"/>
      <c r="IE1033" s="183"/>
      <c r="IF1033" s="183"/>
      <c r="IG1033" s="183"/>
      <c r="IH1033" s="183"/>
      <c r="II1033" s="183"/>
      <c r="IJ1033" s="183"/>
      <c r="IK1033" s="183"/>
      <c r="IL1033" s="183"/>
      <c r="IM1033" s="183"/>
      <c r="IN1033" s="183"/>
      <c r="IO1033" s="183"/>
      <c r="IP1033" s="183"/>
      <c r="IQ1033" s="183"/>
      <c r="IR1033" s="183"/>
      <c r="IS1033" s="183"/>
      <c r="IT1033" s="183"/>
      <c r="IU1033" s="183"/>
      <c r="IV1033" s="183"/>
      <c r="IW1033" s="183"/>
      <c r="IX1033" s="183"/>
      <c r="IY1033" s="183"/>
      <c r="IZ1033" s="183"/>
      <c r="JA1033" s="183"/>
      <c r="JB1033" s="183"/>
      <c r="JC1033" s="183"/>
      <c r="JD1033" s="183"/>
      <c r="JE1033" s="183"/>
      <c r="JF1033" s="183"/>
      <c r="JG1033" s="183"/>
      <c r="JH1033" s="183"/>
      <c r="JI1033" s="183"/>
      <c r="JJ1033" s="183"/>
      <c r="JK1033" s="183"/>
      <c r="JL1033" s="183"/>
      <c r="JM1033" s="183"/>
      <c r="JN1033" s="183"/>
      <c r="JO1033" s="183"/>
      <c r="JP1033" s="183"/>
      <c r="JQ1033" s="183"/>
      <c r="JR1033" s="183"/>
      <c r="JS1033" s="183"/>
      <c r="JT1033" s="183"/>
      <c r="JU1033" s="183"/>
      <c r="JV1033" s="183"/>
      <c r="JW1033" s="183"/>
      <c r="JX1033" s="183"/>
      <c r="JY1033" s="183"/>
      <c r="JZ1033" s="183"/>
      <c r="KA1033" s="183"/>
      <c r="KB1033" s="183"/>
      <c r="KC1033" s="183"/>
      <c r="KD1033" s="183"/>
      <c r="KE1033" s="183"/>
      <c r="KF1033" s="183"/>
      <c r="KG1033" s="183"/>
      <c r="KH1033" s="183"/>
      <c r="KI1033" s="183"/>
      <c r="KJ1033" s="183"/>
      <c r="KK1033" s="183"/>
      <c r="KL1033" s="183"/>
      <c r="KM1033" s="183"/>
      <c r="KN1033" s="183"/>
      <c r="KO1033" s="183"/>
      <c r="KP1033" s="183"/>
      <c r="KQ1033" s="183"/>
      <c r="KR1033" s="183"/>
      <c r="KS1033" s="183"/>
      <c r="KT1033" s="183"/>
    </row>
    <row r="1034" spans="8:306">
      <c r="H1034" s="183"/>
      <c r="K1034" s="183"/>
      <c r="L1034" s="183"/>
      <c r="M1034" s="183"/>
      <c r="N1034" s="183"/>
      <c r="O1034" s="183"/>
      <c r="P1034" s="183"/>
      <c r="Q1034" s="183"/>
      <c r="R1034" s="183"/>
      <c r="S1034" s="183"/>
      <c r="T1034" s="183"/>
      <c r="U1034" s="183"/>
      <c r="V1034" s="183"/>
      <c r="W1034" s="183"/>
      <c r="X1034" s="183"/>
      <c r="Y1034" s="183"/>
      <c r="Z1034" s="183"/>
      <c r="AA1034" s="183"/>
      <c r="AB1034" s="183"/>
      <c r="AC1034" s="183"/>
      <c r="AD1034" s="183"/>
      <c r="AE1034" s="183"/>
      <c r="AF1034" s="183"/>
      <c r="AG1034" s="183"/>
      <c r="AH1034" s="183"/>
      <c r="AI1034" s="183"/>
      <c r="AJ1034" s="183"/>
      <c r="AK1034" s="183"/>
      <c r="AL1034" s="183"/>
      <c r="AM1034" s="183"/>
      <c r="AN1034" s="183"/>
      <c r="AO1034" s="183"/>
      <c r="AP1034" s="183"/>
      <c r="AQ1034" s="183"/>
      <c r="AR1034" s="183"/>
      <c r="AS1034" s="183"/>
      <c r="AT1034" s="183"/>
      <c r="AU1034" s="183"/>
      <c r="AV1034" s="183"/>
      <c r="AW1034" s="183"/>
      <c r="AX1034" s="183"/>
      <c r="AY1034" s="183"/>
      <c r="AZ1034" s="183"/>
      <c r="BA1034" s="183"/>
      <c r="BB1034" s="183"/>
      <c r="BC1034" s="183"/>
      <c r="BD1034" s="183"/>
      <c r="BE1034" s="183"/>
      <c r="BF1034" s="183"/>
      <c r="BG1034" s="183"/>
      <c r="BH1034" s="183"/>
      <c r="BI1034" s="183"/>
      <c r="BJ1034" s="183"/>
      <c r="BK1034" s="183"/>
      <c r="BL1034" s="183"/>
      <c r="BM1034" s="183"/>
      <c r="BN1034" s="183"/>
      <c r="BO1034" s="183"/>
      <c r="BP1034" s="183"/>
      <c r="BQ1034" s="183"/>
      <c r="BR1034" s="183"/>
      <c r="BS1034" s="183"/>
      <c r="BT1034" s="183"/>
      <c r="BU1034" s="183"/>
      <c r="BV1034" s="183"/>
      <c r="BW1034" s="183"/>
      <c r="BX1034" s="183"/>
      <c r="BY1034" s="183"/>
      <c r="BZ1034" s="183"/>
      <c r="CA1034" s="183"/>
      <c r="CB1034" s="183"/>
      <c r="CC1034" s="183"/>
      <c r="CD1034" s="183"/>
      <c r="CE1034" s="183"/>
      <c r="CF1034" s="183"/>
      <c r="CG1034" s="183"/>
      <c r="CH1034" s="183"/>
      <c r="CI1034" s="183"/>
      <c r="CJ1034" s="183"/>
      <c r="CK1034" s="183"/>
      <c r="CL1034" s="183"/>
      <c r="CM1034" s="183"/>
      <c r="CN1034" s="183"/>
      <c r="CO1034" s="183"/>
      <c r="CP1034" s="183"/>
      <c r="CQ1034" s="183"/>
      <c r="CR1034" s="183"/>
      <c r="CS1034" s="183"/>
      <c r="CT1034" s="183"/>
      <c r="CU1034" s="183"/>
      <c r="CV1034" s="183"/>
      <c r="CW1034" s="183"/>
      <c r="CX1034" s="183"/>
      <c r="CY1034" s="183"/>
      <c r="CZ1034" s="183"/>
      <c r="DA1034" s="183"/>
      <c r="DB1034" s="183"/>
      <c r="DC1034" s="183"/>
      <c r="DD1034" s="183"/>
      <c r="DE1034" s="183"/>
      <c r="DF1034" s="183"/>
      <c r="DG1034" s="183"/>
      <c r="DH1034" s="183"/>
      <c r="DI1034" s="183"/>
      <c r="DJ1034" s="183"/>
      <c r="DK1034" s="183"/>
      <c r="DL1034" s="183"/>
      <c r="DM1034" s="183"/>
      <c r="DN1034" s="183"/>
      <c r="DO1034" s="183"/>
      <c r="DP1034" s="183"/>
      <c r="DQ1034" s="183"/>
      <c r="DR1034" s="183"/>
      <c r="DS1034" s="183"/>
      <c r="DT1034" s="183"/>
      <c r="DU1034" s="183"/>
      <c r="DV1034" s="183"/>
      <c r="DW1034" s="183"/>
      <c r="DX1034" s="183"/>
      <c r="DY1034" s="183"/>
      <c r="DZ1034" s="183"/>
      <c r="EA1034" s="183"/>
      <c r="EB1034" s="183"/>
      <c r="EC1034" s="183"/>
      <c r="ED1034" s="183"/>
      <c r="EE1034" s="183"/>
      <c r="EF1034" s="183"/>
      <c r="EG1034" s="183"/>
      <c r="EH1034" s="183"/>
      <c r="EI1034" s="183"/>
      <c r="EJ1034" s="183"/>
      <c r="EK1034" s="183"/>
      <c r="EL1034" s="183"/>
      <c r="EM1034" s="183"/>
      <c r="EN1034" s="183"/>
      <c r="EO1034" s="183"/>
      <c r="EP1034" s="183"/>
      <c r="EQ1034" s="183"/>
      <c r="ER1034" s="183"/>
      <c r="ES1034" s="183"/>
      <c r="ET1034" s="183"/>
      <c r="EU1034" s="183"/>
      <c r="EV1034" s="183"/>
      <c r="EW1034" s="183"/>
      <c r="EX1034" s="183"/>
      <c r="EY1034" s="183"/>
      <c r="EZ1034" s="183"/>
      <c r="FA1034" s="183"/>
      <c r="FB1034" s="183"/>
      <c r="FC1034" s="183"/>
      <c r="FD1034" s="183"/>
      <c r="FE1034" s="183"/>
      <c r="FF1034" s="183"/>
      <c r="FG1034" s="183"/>
      <c r="FH1034" s="183"/>
      <c r="FI1034" s="183"/>
      <c r="FJ1034" s="183"/>
      <c r="FK1034" s="183"/>
      <c r="FL1034" s="183"/>
      <c r="FM1034" s="183"/>
      <c r="FN1034" s="183"/>
      <c r="FO1034" s="183"/>
      <c r="FP1034" s="183"/>
      <c r="FQ1034" s="183"/>
      <c r="FR1034" s="183"/>
      <c r="FS1034" s="183"/>
      <c r="FT1034" s="183"/>
      <c r="FU1034" s="183"/>
      <c r="FV1034" s="183"/>
      <c r="FW1034" s="183"/>
      <c r="FX1034" s="183"/>
      <c r="FY1034" s="183"/>
      <c r="FZ1034" s="183"/>
      <c r="GA1034" s="183"/>
      <c r="GB1034" s="183"/>
      <c r="GC1034" s="183"/>
      <c r="GD1034" s="183"/>
      <c r="GE1034" s="183"/>
      <c r="GF1034" s="183"/>
      <c r="GG1034" s="183"/>
      <c r="GH1034" s="183"/>
      <c r="GI1034" s="183"/>
      <c r="GJ1034" s="183"/>
      <c r="GK1034" s="183"/>
      <c r="GL1034" s="183"/>
      <c r="GM1034" s="183"/>
      <c r="GN1034" s="183"/>
      <c r="GO1034" s="183"/>
      <c r="GP1034" s="183"/>
      <c r="GQ1034" s="183"/>
      <c r="GR1034" s="183"/>
      <c r="GS1034" s="183"/>
      <c r="GT1034" s="183"/>
      <c r="GU1034" s="183"/>
      <c r="GV1034" s="183"/>
      <c r="GW1034" s="183"/>
      <c r="GX1034" s="183"/>
      <c r="GY1034" s="183"/>
      <c r="GZ1034" s="183"/>
      <c r="HA1034" s="183"/>
      <c r="HB1034" s="183"/>
      <c r="HC1034" s="183"/>
      <c r="HD1034" s="183"/>
      <c r="HE1034" s="183"/>
      <c r="HF1034" s="183"/>
      <c r="HG1034" s="183"/>
      <c r="HH1034" s="183"/>
      <c r="HI1034" s="183"/>
      <c r="HJ1034" s="183"/>
      <c r="HK1034" s="183"/>
      <c r="HL1034" s="183"/>
      <c r="HM1034" s="183"/>
      <c r="HN1034" s="183"/>
      <c r="HO1034" s="183"/>
      <c r="HP1034" s="183"/>
      <c r="HQ1034" s="183"/>
      <c r="HR1034" s="183"/>
      <c r="HS1034" s="183"/>
      <c r="HT1034" s="183"/>
      <c r="HU1034" s="183"/>
      <c r="HV1034" s="183"/>
      <c r="HW1034" s="183"/>
      <c r="HX1034" s="183"/>
      <c r="HY1034" s="183"/>
      <c r="HZ1034" s="183"/>
      <c r="IA1034" s="183"/>
      <c r="IB1034" s="183"/>
      <c r="IC1034" s="183"/>
      <c r="ID1034" s="183"/>
      <c r="IE1034" s="183"/>
      <c r="IF1034" s="183"/>
      <c r="IG1034" s="183"/>
      <c r="IH1034" s="183"/>
      <c r="II1034" s="183"/>
      <c r="IJ1034" s="183"/>
      <c r="IK1034" s="183"/>
      <c r="IL1034" s="183"/>
      <c r="IM1034" s="183"/>
      <c r="IN1034" s="183"/>
      <c r="IO1034" s="183"/>
      <c r="IP1034" s="183"/>
      <c r="IQ1034" s="183"/>
      <c r="IR1034" s="183"/>
      <c r="IS1034" s="183"/>
      <c r="IT1034" s="183"/>
      <c r="IU1034" s="183"/>
      <c r="IV1034" s="183"/>
      <c r="IW1034" s="183"/>
      <c r="IX1034" s="183"/>
      <c r="IY1034" s="183"/>
      <c r="IZ1034" s="183"/>
      <c r="JA1034" s="183"/>
      <c r="JB1034" s="183"/>
      <c r="JC1034" s="183"/>
      <c r="JD1034" s="183"/>
      <c r="JE1034" s="183"/>
      <c r="JF1034" s="183"/>
      <c r="JG1034" s="183"/>
      <c r="JH1034" s="183"/>
      <c r="JI1034" s="183"/>
      <c r="JJ1034" s="183"/>
      <c r="JK1034" s="183"/>
      <c r="JL1034" s="183"/>
      <c r="JM1034" s="183"/>
      <c r="JN1034" s="183"/>
      <c r="JO1034" s="183"/>
      <c r="JP1034" s="183"/>
      <c r="JQ1034" s="183"/>
      <c r="JR1034" s="183"/>
      <c r="JS1034" s="183"/>
      <c r="JT1034" s="183"/>
      <c r="JU1034" s="183"/>
      <c r="JV1034" s="183"/>
      <c r="JW1034" s="183"/>
      <c r="JX1034" s="183"/>
      <c r="JY1034" s="183"/>
      <c r="JZ1034" s="183"/>
      <c r="KA1034" s="183"/>
      <c r="KB1034" s="183"/>
      <c r="KC1034" s="183"/>
      <c r="KD1034" s="183"/>
      <c r="KE1034" s="183"/>
      <c r="KF1034" s="183"/>
      <c r="KG1034" s="183"/>
      <c r="KH1034" s="183"/>
      <c r="KI1034" s="183"/>
      <c r="KJ1034" s="183"/>
      <c r="KK1034" s="183"/>
      <c r="KL1034" s="183"/>
      <c r="KM1034" s="183"/>
      <c r="KN1034" s="183"/>
      <c r="KO1034" s="183"/>
      <c r="KP1034" s="183"/>
      <c r="KQ1034" s="183"/>
      <c r="KR1034" s="183"/>
      <c r="KS1034" s="183"/>
      <c r="KT1034" s="183"/>
    </row>
    <row r="1035" spans="8:306">
      <c r="H1035" s="183"/>
      <c r="K1035" s="183"/>
      <c r="L1035" s="183"/>
      <c r="M1035" s="183"/>
      <c r="N1035" s="183"/>
      <c r="O1035" s="183"/>
      <c r="P1035" s="183"/>
      <c r="Q1035" s="183"/>
      <c r="R1035" s="183"/>
      <c r="S1035" s="183"/>
      <c r="T1035" s="183"/>
      <c r="U1035" s="183"/>
      <c r="V1035" s="183"/>
      <c r="W1035" s="183"/>
      <c r="X1035" s="183"/>
      <c r="Y1035" s="183"/>
      <c r="Z1035" s="183"/>
      <c r="AA1035" s="183"/>
      <c r="AB1035" s="183"/>
      <c r="AC1035" s="183"/>
      <c r="AD1035" s="183"/>
      <c r="AE1035" s="183"/>
      <c r="AF1035" s="183"/>
      <c r="AG1035" s="183"/>
      <c r="AH1035" s="183"/>
      <c r="AI1035" s="183"/>
      <c r="AJ1035" s="183"/>
      <c r="AK1035" s="183"/>
      <c r="AL1035" s="183"/>
      <c r="AM1035" s="183"/>
      <c r="AN1035" s="183"/>
      <c r="AO1035" s="183"/>
      <c r="AP1035" s="183"/>
      <c r="AQ1035" s="183"/>
      <c r="AR1035" s="183"/>
      <c r="AS1035" s="183"/>
      <c r="AT1035" s="183"/>
      <c r="AU1035" s="183"/>
      <c r="AV1035" s="183"/>
      <c r="AW1035" s="183"/>
      <c r="AX1035" s="183"/>
      <c r="AY1035" s="183"/>
      <c r="AZ1035" s="183"/>
      <c r="BA1035" s="183"/>
      <c r="BB1035" s="183"/>
      <c r="BC1035" s="183"/>
      <c r="BD1035" s="183"/>
      <c r="BE1035" s="183"/>
      <c r="BF1035" s="183"/>
      <c r="BG1035" s="183"/>
      <c r="BH1035" s="183"/>
      <c r="BI1035" s="183"/>
      <c r="BJ1035" s="183"/>
      <c r="BK1035" s="183"/>
      <c r="BL1035" s="183"/>
      <c r="BM1035" s="183"/>
      <c r="BN1035" s="183"/>
      <c r="BO1035" s="183"/>
      <c r="BP1035" s="183"/>
      <c r="BQ1035" s="183"/>
      <c r="BR1035" s="183"/>
      <c r="BS1035" s="183"/>
      <c r="BT1035" s="183"/>
      <c r="BU1035" s="183"/>
      <c r="BV1035" s="183"/>
      <c r="BW1035" s="183"/>
      <c r="BX1035" s="183"/>
      <c r="BY1035" s="183"/>
      <c r="BZ1035" s="183"/>
      <c r="CA1035" s="183"/>
      <c r="CB1035" s="183"/>
      <c r="CC1035" s="183"/>
      <c r="CD1035" s="183"/>
      <c r="CE1035" s="183"/>
      <c r="CF1035" s="183"/>
      <c r="CG1035" s="183"/>
      <c r="CH1035" s="183"/>
      <c r="CI1035" s="183"/>
      <c r="CJ1035" s="183"/>
      <c r="CK1035" s="183"/>
      <c r="CL1035" s="183"/>
      <c r="CM1035" s="183"/>
      <c r="CN1035" s="183"/>
      <c r="CO1035" s="183"/>
      <c r="CP1035" s="183"/>
      <c r="CQ1035" s="183"/>
      <c r="CR1035" s="183"/>
      <c r="CS1035" s="183"/>
      <c r="CT1035" s="183"/>
      <c r="CU1035" s="183"/>
      <c r="CV1035" s="183"/>
      <c r="CW1035" s="183"/>
      <c r="CX1035" s="183"/>
      <c r="CY1035" s="183"/>
      <c r="CZ1035" s="183"/>
      <c r="DA1035" s="183"/>
      <c r="DB1035" s="183"/>
      <c r="DC1035" s="183"/>
      <c r="DD1035" s="183"/>
      <c r="DE1035" s="183"/>
      <c r="DF1035" s="183"/>
      <c r="DG1035" s="183"/>
      <c r="DH1035" s="183"/>
      <c r="DI1035" s="183"/>
      <c r="DJ1035" s="183"/>
      <c r="DK1035" s="183"/>
      <c r="DL1035" s="183"/>
      <c r="DM1035" s="183"/>
      <c r="DN1035" s="183"/>
      <c r="DO1035" s="183"/>
      <c r="DP1035" s="183"/>
      <c r="DQ1035" s="183"/>
      <c r="DR1035" s="183"/>
      <c r="DS1035" s="183"/>
      <c r="DT1035" s="183"/>
      <c r="DU1035" s="183"/>
      <c r="DV1035" s="183"/>
      <c r="DW1035" s="183"/>
      <c r="DX1035" s="183"/>
      <c r="DY1035" s="183"/>
      <c r="DZ1035" s="183"/>
      <c r="EA1035" s="183"/>
      <c r="EB1035" s="183"/>
      <c r="EC1035" s="183"/>
      <c r="ED1035" s="183"/>
      <c r="EE1035" s="183"/>
      <c r="EF1035" s="183"/>
      <c r="EG1035" s="183"/>
      <c r="EH1035" s="183"/>
      <c r="EI1035" s="183"/>
      <c r="EJ1035" s="183"/>
      <c r="EK1035" s="183"/>
      <c r="EL1035" s="183"/>
      <c r="EM1035" s="183"/>
      <c r="EN1035" s="183"/>
      <c r="EO1035" s="183"/>
      <c r="EP1035" s="183"/>
      <c r="EQ1035" s="183"/>
      <c r="ER1035" s="183"/>
      <c r="ES1035" s="183"/>
      <c r="ET1035" s="183"/>
      <c r="EU1035" s="183"/>
      <c r="EV1035" s="183"/>
      <c r="EW1035" s="183"/>
      <c r="EX1035" s="183"/>
      <c r="EY1035" s="183"/>
      <c r="EZ1035" s="183"/>
      <c r="FA1035" s="183"/>
      <c r="FB1035" s="183"/>
      <c r="FC1035" s="183"/>
      <c r="FD1035" s="183"/>
      <c r="FE1035" s="183"/>
      <c r="FF1035" s="183"/>
      <c r="FG1035" s="183"/>
      <c r="FH1035" s="183"/>
      <c r="FI1035" s="183"/>
      <c r="FJ1035" s="183"/>
      <c r="FK1035" s="183"/>
      <c r="FL1035" s="183"/>
      <c r="FM1035" s="183"/>
      <c r="FN1035" s="183"/>
      <c r="FO1035" s="183"/>
      <c r="FP1035" s="183"/>
      <c r="FQ1035" s="183"/>
      <c r="FR1035" s="183"/>
      <c r="FS1035" s="183"/>
      <c r="FT1035" s="183"/>
      <c r="FU1035" s="183"/>
      <c r="FV1035" s="183"/>
      <c r="FW1035" s="183"/>
      <c r="FX1035" s="183"/>
      <c r="FY1035" s="183"/>
      <c r="FZ1035" s="183"/>
      <c r="GA1035" s="183"/>
      <c r="GB1035" s="183"/>
      <c r="GC1035" s="183"/>
      <c r="GD1035" s="183"/>
      <c r="GE1035" s="183"/>
      <c r="GF1035" s="183"/>
      <c r="GG1035" s="183"/>
      <c r="GH1035" s="183"/>
      <c r="GI1035" s="183"/>
      <c r="GJ1035" s="183"/>
      <c r="GK1035" s="183"/>
      <c r="GL1035" s="183"/>
      <c r="GM1035" s="183"/>
      <c r="GN1035" s="183"/>
      <c r="GO1035" s="183"/>
      <c r="GP1035" s="183"/>
      <c r="GQ1035" s="183"/>
      <c r="GR1035" s="183"/>
      <c r="GS1035" s="183"/>
      <c r="GT1035" s="183"/>
      <c r="GU1035" s="183"/>
      <c r="GV1035" s="183"/>
      <c r="GW1035" s="183"/>
      <c r="GX1035" s="183"/>
      <c r="GY1035" s="183"/>
      <c r="GZ1035" s="183"/>
      <c r="HA1035" s="183"/>
      <c r="HB1035" s="183"/>
      <c r="HC1035" s="183"/>
      <c r="HD1035" s="183"/>
      <c r="HE1035" s="183"/>
      <c r="HF1035" s="183"/>
      <c r="HG1035" s="183"/>
      <c r="HH1035" s="183"/>
      <c r="HI1035" s="183"/>
      <c r="HJ1035" s="183"/>
      <c r="HK1035" s="183"/>
      <c r="HL1035" s="183"/>
      <c r="HM1035" s="183"/>
      <c r="HN1035" s="183"/>
      <c r="HO1035" s="183"/>
      <c r="HP1035" s="183"/>
      <c r="HQ1035" s="183"/>
      <c r="HR1035" s="183"/>
      <c r="HS1035" s="183"/>
      <c r="HT1035" s="183"/>
      <c r="HU1035" s="183"/>
      <c r="HV1035" s="183"/>
      <c r="HW1035" s="183"/>
      <c r="HX1035" s="183"/>
      <c r="HY1035" s="183"/>
      <c r="HZ1035" s="183"/>
      <c r="IA1035" s="183"/>
      <c r="IB1035" s="183"/>
      <c r="IC1035" s="183"/>
      <c r="ID1035" s="183"/>
      <c r="IE1035" s="183"/>
      <c r="IF1035" s="183"/>
      <c r="IG1035" s="183"/>
      <c r="IH1035" s="183"/>
      <c r="II1035" s="183"/>
      <c r="IJ1035" s="183"/>
      <c r="IK1035" s="183"/>
      <c r="IL1035" s="183"/>
      <c r="IM1035" s="183"/>
      <c r="IN1035" s="183"/>
      <c r="IO1035" s="183"/>
      <c r="IP1035" s="183"/>
      <c r="IQ1035" s="183"/>
      <c r="IR1035" s="183"/>
      <c r="IS1035" s="183"/>
      <c r="IT1035" s="183"/>
      <c r="IU1035" s="183"/>
      <c r="IV1035" s="183"/>
      <c r="IW1035" s="183"/>
      <c r="IX1035" s="183"/>
      <c r="IY1035" s="183"/>
      <c r="IZ1035" s="183"/>
      <c r="JA1035" s="183"/>
      <c r="JB1035" s="183"/>
      <c r="JC1035" s="183"/>
      <c r="JD1035" s="183"/>
      <c r="JE1035" s="183"/>
      <c r="JF1035" s="183"/>
      <c r="JG1035" s="183"/>
      <c r="JH1035" s="183"/>
      <c r="JI1035" s="183"/>
      <c r="JJ1035" s="183"/>
      <c r="JK1035" s="183"/>
      <c r="JL1035" s="183"/>
      <c r="JM1035" s="183"/>
      <c r="JN1035" s="183"/>
      <c r="JO1035" s="183"/>
      <c r="JP1035" s="183"/>
      <c r="JQ1035" s="183"/>
      <c r="JR1035" s="183"/>
      <c r="JS1035" s="183"/>
      <c r="JT1035" s="183"/>
      <c r="JU1035" s="183"/>
      <c r="JV1035" s="183"/>
      <c r="JW1035" s="183"/>
      <c r="JX1035" s="183"/>
      <c r="JY1035" s="183"/>
      <c r="JZ1035" s="183"/>
      <c r="KA1035" s="183"/>
      <c r="KB1035" s="183"/>
      <c r="KC1035" s="183"/>
      <c r="KD1035" s="183"/>
      <c r="KE1035" s="183"/>
      <c r="KF1035" s="183"/>
      <c r="KG1035" s="183"/>
      <c r="KH1035" s="183"/>
      <c r="KI1035" s="183"/>
      <c r="KJ1035" s="183"/>
      <c r="KK1035" s="183"/>
      <c r="KL1035" s="183"/>
      <c r="KM1035" s="183"/>
      <c r="KN1035" s="183"/>
      <c r="KO1035" s="183"/>
      <c r="KP1035" s="183"/>
      <c r="KQ1035" s="183"/>
      <c r="KR1035" s="183"/>
      <c r="KS1035" s="183"/>
      <c r="KT1035" s="183"/>
    </row>
    <row r="1036" spans="8:306">
      <c r="H1036" s="183"/>
      <c r="K1036" s="183"/>
      <c r="L1036" s="183"/>
      <c r="M1036" s="183"/>
      <c r="N1036" s="183"/>
      <c r="O1036" s="183"/>
      <c r="P1036" s="183"/>
      <c r="Q1036" s="183"/>
      <c r="R1036" s="183"/>
      <c r="S1036" s="183"/>
      <c r="T1036" s="183"/>
      <c r="U1036" s="183"/>
      <c r="V1036" s="183"/>
      <c r="W1036" s="183"/>
      <c r="X1036" s="183"/>
      <c r="Y1036" s="183"/>
      <c r="Z1036" s="183"/>
      <c r="AA1036" s="183"/>
      <c r="AB1036" s="183"/>
      <c r="AC1036" s="183"/>
      <c r="AD1036" s="183"/>
      <c r="AE1036" s="183"/>
      <c r="AF1036" s="183"/>
      <c r="AG1036" s="183"/>
      <c r="AH1036" s="183"/>
      <c r="AI1036" s="183"/>
      <c r="AJ1036" s="183"/>
      <c r="AK1036" s="183"/>
      <c r="AL1036" s="183"/>
      <c r="AM1036" s="183"/>
      <c r="AN1036" s="183"/>
      <c r="AO1036" s="183"/>
      <c r="AP1036" s="183"/>
      <c r="AQ1036" s="183"/>
      <c r="AR1036" s="183"/>
      <c r="AS1036" s="183"/>
      <c r="AT1036" s="183"/>
      <c r="AU1036" s="183"/>
      <c r="AV1036" s="183"/>
      <c r="AW1036" s="183"/>
      <c r="AX1036" s="183"/>
      <c r="AY1036" s="183"/>
      <c r="AZ1036" s="183"/>
      <c r="BA1036" s="183"/>
      <c r="BB1036" s="183"/>
      <c r="BC1036" s="183"/>
      <c r="BD1036" s="183"/>
      <c r="BE1036" s="183"/>
      <c r="BF1036" s="183"/>
      <c r="BG1036" s="183"/>
      <c r="BH1036" s="183"/>
      <c r="BI1036" s="183"/>
      <c r="BJ1036" s="183"/>
      <c r="BK1036" s="183"/>
      <c r="BL1036" s="183"/>
      <c r="BM1036" s="183"/>
      <c r="BN1036" s="183"/>
      <c r="BO1036" s="183"/>
      <c r="BP1036" s="183"/>
      <c r="BQ1036" s="183"/>
      <c r="BR1036" s="183"/>
      <c r="BS1036" s="183"/>
      <c r="BT1036" s="183"/>
      <c r="BU1036" s="183"/>
      <c r="BV1036" s="183"/>
      <c r="BW1036" s="183"/>
      <c r="BX1036" s="183"/>
      <c r="BY1036" s="183"/>
      <c r="BZ1036" s="183"/>
      <c r="CA1036" s="183"/>
      <c r="CB1036" s="183"/>
      <c r="CC1036" s="183"/>
      <c r="CD1036" s="183"/>
      <c r="CE1036" s="183"/>
      <c r="CF1036" s="183"/>
      <c r="CG1036" s="183"/>
      <c r="CH1036" s="183"/>
      <c r="CI1036" s="183"/>
      <c r="CJ1036" s="183"/>
      <c r="CK1036" s="183"/>
      <c r="CL1036" s="183"/>
      <c r="CM1036" s="183"/>
      <c r="CN1036" s="183"/>
      <c r="CO1036" s="183"/>
      <c r="CP1036" s="183"/>
      <c r="CQ1036" s="183"/>
      <c r="CR1036" s="183"/>
      <c r="CS1036" s="183"/>
      <c r="CT1036" s="183"/>
      <c r="CU1036" s="183"/>
      <c r="CV1036" s="183"/>
      <c r="CW1036" s="183"/>
      <c r="CX1036" s="183"/>
      <c r="CY1036" s="183"/>
      <c r="CZ1036" s="183"/>
      <c r="DA1036" s="183"/>
      <c r="DB1036" s="183"/>
      <c r="DC1036" s="183"/>
      <c r="DD1036" s="183"/>
      <c r="DE1036" s="183"/>
      <c r="DF1036" s="183"/>
      <c r="DG1036" s="183"/>
      <c r="DH1036" s="183"/>
      <c r="DI1036" s="183"/>
      <c r="DJ1036" s="183"/>
      <c r="DK1036" s="183"/>
      <c r="DL1036" s="183"/>
      <c r="DM1036" s="183"/>
      <c r="DN1036" s="183"/>
      <c r="DO1036" s="183"/>
      <c r="DP1036" s="183"/>
      <c r="DQ1036" s="183"/>
      <c r="DR1036" s="183"/>
      <c r="DS1036" s="183"/>
      <c r="DT1036" s="183"/>
      <c r="DU1036" s="183"/>
      <c r="DV1036" s="183"/>
      <c r="DW1036" s="183"/>
      <c r="DX1036" s="183"/>
      <c r="DY1036" s="183"/>
      <c r="DZ1036" s="183"/>
      <c r="EA1036" s="183"/>
      <c r="EB1036" s="183"/>
      <c r="EC1036" s="183"/>
      <c r="ED1036" s="183"/>
      <c r="EE1036" s="183"/>
      <c r="EF1036" s="183"/>
      <c r="EG1036" s="183"/>
      <c r="EH1036" s="183"/>
      <c r="EI1036" s="183"/>
      <c r="EJ1036" s="183"/>
      <c r="EK1036" s="183"/>
      <c r="EL1036" s="183"/>
      <c r="EM1036" s="183"/>
      <c r="EN1036" s="183"/>
      <c r="EO1036" s="183"/>
      <c r="EP1036" s="183"/>
      <c r="EQ1036" s="183"/>
      <c r="ER1036" s="183"/>
      <c r="ES1036" s="183"/>
      <c r="ET1036" s="183"/>
      <c r="EU1036" s="183"/>
      <c r="EV1036" s="183"/>
      <c r="EW1036" s="183"/>
      <c r="EX1036" s="183"/>
      <c r="EY1036" s="183"/>
      <c r="EZ1036" s="183"/>
      <c r="FA1036" s="183"/>
      <c r="FB1036" s="183"/>
      <c r="FC1036" s="183"/>
      <c r="FD1036" s="183"/>
      <c r="FE1036" s="183"/>
      <c r="FF1036" s="183"/>
      <c r="FG1036" s="183"/>
      <c r="FH1036" s="183"/>
      <c r="FI1036" s="183"/>
      <c r="FJ1036" s="183"/>
      <c r="FK1036" s="183"/>
      <c r="FL1036" s="183"/>
      <c r="FM1036" s="183"/>
      <c r="FN1036" s="183"/>
      <c r="FO1036" s="183"/>
      <c r="FP1036" s="183"/>
      <c r="FQ1036" s="183"/>
      <c r="FR1036" s="183"/>
      <c r="FS1036" s="183"/>
      <c r="FT1036" s="183"/>
      <c r="FU1036" s="183"/>
      <c r="FV1036" s="183"/>
      <c r="FW1036" s="183"/>
      <c r="FX1036" s="183"/>
      <c r="FY1036" s="183"/>
      <c r="FZ1036" s="183"/>
      <c r="GA1036" s="183"/>
      <c r="GB1036" s="183"/>
      <c r="GC1036" s="183"/>
      <c r="GD1036" s="183"/>
      <c r="GE1036" s="183"/>
      <c r="GF1036" s="183"/>
      <c r="GG1036" s="183"/>
      <c r="GH1036" s="183"/>
      <c r="GI1036" s="183"/>
      <c r="GJ1036" s="183"/>
      <c r="GK1036" s="183"/>
      <c r="GL1036" s="183"/>
      <c r="GM1036" s="183"/>
      <c r="GN1036" s="183"/>
      <c r="GO1036" s="183"/>
      <c r="GP1036" s="183"/>
      <c r="GQ1036" s="183"/>
      <c r="GR1036" s="183"/>
      <c r="GS1036" s="183"/>
      <c r="GT1036" s="183"/>
      <c r="GU1036" s="183"/>
      <c r="GV1036" s="183"/>
      <c r="GW1036" s="183"/>
      <c r="GX1036" s="183"/>
      <c r="GY1036" s="183"/>
      <c r="GZ1036" s="183"/>
      <c r="HA1036" s="183"/>
      <c r="HB1036" s="183"/>
      <c r="HC1036" s="183"/>
      <c r="HD1036" s="183"/>
      <c r="HE1036" s="183"/>
      <c r="HF1036" s="183"/>
      <c r="HG1036" s="183"/>
      <c r="HH1036" s="183"/>
      <c r="HI1036" s="183"/>
      <c r="HJ1036" s="183"/>
      <c r="HK1036" s="183"/>
      <c r="HL1036" s="183"/>
      <c r="HM1036" s="183"/>
      <c r="HN1036" s="183"/>
      <c r="HO1036" s="183"/>
      <c r="HP1036" s="183"/>
      <c r="HQ1036" s="183"/>
      <c r="HR1036" s="183"/>
      <c r="HS1036" s="183"/>
      <c r="HT1036" s="183"/>
      <c r="HU1036" s="183"/>
      <c r="HV1036" s="183"/>
      <c r="HW1036" s="183"/>
      <c r="HX1036" s="183"/>
      <c r="HY1036" s="183"/>
      <c r="HZ1036" s="183"/>
      <c r="IA1036" s="183"/>
      <c r="IB1036" s="183"/>
      <c r="IC1036" s="183"/>
      <c r="ID1036" s="183"/>
      <c r="IE1036" s="183"/>
      <c r="IF1036" s="183"/>
      <c r="IG1036" s="183"/>
      <c r="IH1036" s="183"/>
      <c r="II1036" s="183"/>
      <c r="IJ1036" s="183"/>
      <c r="IK1036" s="183"/>
      <c r="IL1036" s="183"/>
      <c r="IM1036" s="183"/>
      <c r="IN1036" s="183"/>
      <c r="IO1036" s="183"/>
      <c r="IP1036" s="183"/>
      <c r="IQ1036" s="183"/>
      <c r="IR1036" s="183"/>
      <c r="IS1036" s="183"/>
      <c r="IT1036" s="183"/>
      <c r="IU1036" s="183"/>
      <c r="IV1036" s="183"/>
      <c r="IW1036" s="183"/>
      <c r="IX1036" s="183"/>
      <c r="IY1036" s="183"/>
      <c r="IZ1036" s="183"/>
      <c r="JA1036" s="183"/>
      <c r="JB1036" s="183"/>
      <c r="JC1036" s="183"/>
      <c r="JD1036" s="183"/>
      <c r="JE1036" s="183"/>
      <c r="JF1036" s="183"/>
      <c r="JG1036" s="183"/>
      <c r="JH1036" s="183"/>
      <c r="JI1036" s="183"/>
      <c r="JJ1036" s="183"/>
      <c r="JK1036" s="183"/>
      <c r="JL1036" s="183"/>
      <c r="JM1036" s="183"/>
      <c r="JN1036" s="183"/>
      <c r="JO1036" s="183"/>
      <c r="JP1036" s="183"/>
      <c r="JQ1036" s="183"/>
      <c r="JR1036" s="183"/>
      <c r="JS1036" s="183"/>
      <c r="JT1036" s="183"/>
      <c r="JU1036" s="183"/>
      <c r="JV1036" s="183"/>
      <c r="JW1036" s="183"/>
      <c r="JX1036" s="183"/>
      <c r="JY1036" s="183"/>
      <c r="JZ1036" s="183"/>
      <c r="KA1036" s="183"/>
      <c r="KB1036" s="183"/>
      <c r="KC1036" s="183"/>
      <c r="KD1036" s="183"/>
      <c r="KE1036" s="183"/>
      <c r="KF1036" s="183"/>
      <c r="KG1036" s="183"/>
      <c r="KH1036" s="183"/>
      <c r="KI1036" s="183"/>
      <c r="KJ1036" s="183"/>
      <c r="KK1036" s="183"/>
      <c r="KL1036" s="183"/>
      <c r="KM1036" s="183"/>
      <c r="KN1036" s="183"/>
      <c r="KO1036" s="183"/>
      <c r="KP1036" s="183"/>
      <c r="KQ1036" s="183"/>
      <c r="KR1036" s="183"/>
      <c r="KS1036" s="183"/>
      <c r="KT1036" s="183"/>
    </row>
    <row r="1037" spans="8:306">
      <c r="H1037" s="183"/>
      <c r="K1037" s="183"/>
      <c r="L1037" s="183"/>
      <c r="M1037" s="183"/>
      <c r="N1037" s="183"/>
      <c r="O1037" s="183"/>
      <c r="P1037" s="183"/>
      <c r="Q1037" s="183"/>
      <c r="R1037" s="183"/>
      <c r="S1037" s="183"/>
      <c r="T1037" s="183"/>
      <c r="U1037" s="183"/>
      <c r="V1037" s="183"/>
      <c r="W1037" s="183"/>
      <c r="X1037" s="183"/>
      <c r="Y1037" s="183"/>
      <c r="Z1037" s="183"/>
      <c r="AA1037" s="183"/>
      <c r="AB1037" s="183"/>
      <c r="AC1037" s="183"/>
      <c r="AD1037" s="183"/>
      <c r="AE1037" s="183"/>
      <c r="AF1037" s="183"/>
      <c r="AG1037" s="183"/>
      <c r="AH1037" s="183"/>
      <c r="AI1037" s="183"/>
      <c r="AJ1037" s="183"/>
      <c r="AK1037" s="183"/>
      <c r="AL1037" s="183"/>
      <c r="AM1037" s="183"/>
      <c r="AN1037" s="183"/>
      <c r="AO1037" s="183"/>
      <c r="AP1037" s="183"/>
      <c r="AQ1037" s="183"/>
      <c r="AR1037" s="183"/>
      <c r="AS1037" s="183"/>
      <c r="AT1037" s="183"/>
      <c r="AU1037" s="183"/>
      <c r="AV1037" s="183"/>
      <c r="AW1037" s="183"/>
      <c r="AX1037" s="183"/>
      <c r="AY1037" s="183"/>
      <c r="AZ1037" s="183"/>
      <c r="BA1037" s="183"/>
      <c r="BB1037" s="183"/>
      <c r="BC1037" s="183"/>
      <c r="BD1037" s="183"/>
      <c r="BE1037" s="183"/>
      <c r="BF1037" s="183"/>
      <c r="BG1037" s="183"/>
      <c r="BH1037" s="183"/>
      <c r="BI1037" s="183"/>
      <c r="BJ1037" s="183"/>
      <c r="BK1037" s="183"/>
      <c r="BL1037" s="183"/>
      <c r="BM1037" s="183"/>
      <c r="BN1037" s="183"/>
      <c r="BO1037" s="183"/>
      <c r="BP1037" s="183"/>
      <c r="BQ1037" s="183"/>
      <c r="BR1037" s="183"/>
      <c r="BS1037" s="183"/>
      <c r="BT1037" s="183"/>
      <c r="BU1037" s="183"/>
      <c r="BV1037" s="183"/>
      <c r="BW1037" s="183"/>
      <c r="BX1037" s="183"/>
      <c r="BY1037" s="183"/>
      <c r="BZ1037" s="183"/>
      <c r="CA1037" s="183"/>
      <c r="CB1037" s="183"/>
      <c r="CC1037" s="183"/>
      <c r="CD1037" s="183"/>
      <c r="CE1037" s="183"/>
      <c r="CF1037" s="183"/>
      <c r="CG1037" s="183"/>
      <c r="CH1037" s="183"/>
      <c r="CI1037" s="183"/>
      <c r="CJ1037" s="183"/>
      <c r="CK1037" s="183"/>
      <c r="CL1037" s="183"/>
      <c r="CM1037" s="183"/>
      <c r="CN1037" s="183"/>
      <c r="CO1037" s="183"/>
      <c r="CP1037" s="183"/>
      <c r="CQ1037" s="183"/>
      <c r="CR1037" s="183"/>
      <c r="CS1037" s="183"/>
      <c r="CT1037" s="183"/>
      <c r="CU1037" s="183"/>
      <c r="CV1037" s="183"/>
      <c r="CW1037" s="183"/>
      <c r="CX1037" s="183"/>
      <c r="CY1037" s="183"/>
      <c r="CZ1037" s="183"/>
      <c r="DA1037" s="183"/>
      <c r="DB1037" s="183"/>
      <c r="DC1037" s="183"/>
      <c r="DD1037" s="183"/>
      <c r="DE1037" s="183"/>
      <c r="DF1037" s="183"/>
      <c r="DG1037" s="183"/>
      <c r="DH1037" s="183"/>
      <c r="DI1037" s="183"/>
      <c r="DJ1037" s="183"/>
      <c r="DK1037" s="183"/>
      <c r="DL1037" s="183"/>
      <c r="DM1037" s="183"/>
      <c r="DN1037" s="183"/>
      <c r="DO1037" s="183"/>
      <c r="DP1037" s="183"/>
      <c r="DQ1037" s="183"/>
      <c r="DR1037" s="183"/>
      <c r="DS1037" s="183"/>
      <c r="DT1037" s="183"/>
      <c r="DU1037" s="183"/>
      <c r="DV1037" s="183"/>
      <c r="DW1037" s="183"/>
      <c r="DX1037" s="183"/>
      <c r="DY1037" s="183"/>
      <c r="DZ1037" s="183"/>
      <c r="EA1037" s="183"/>
      <c r="EB1037" s="183"/>
      <c r="EC1037" s="183"/>
      <c r="ED1037" s="183"/>
      <c r="EE1037" s="183"/>
      <c r="EF1037" s="183"/>
      <c r="EG1037" s="183"/>
      <c r="EH1037" s="183"/>
      <c r="EI1037" s="183"/>
      <c r="EJ1037" s="183"/>
      <c r="EK1037" s="183"/>
      <c r="EL1037" s="183"/>
      <c r="EM1037" s="183"/>
      <c r="EN1037" s="183"/>
      <c r="EO1037" s="183"/>
      <c r="EP1037" s="183"/>
      <c r="EQ1037" s="183"/>
      <c r="ER1037" s="183"/>
      <c r="ES1037" s="183"/>
      <c r="ET1037" s="183"/>
      <c r="EU1037" s="183"/>
      <c r="EV1037" s="183"/>
      <c r="EW1037" s="183"/>
      <c r="EX1037" s="183"/>
      <c r="EY1037" s="183"/>
      <c r="EZ1037" s="183"/>
      <c r="FA1037" s="183"/>
      <c r="FB1037" s="183"/>
      <c r="FC1037" s="183"/>
      <c r="FD1037" s="183"/>
      <c r="FE1037" s="183"/>
      <c r="FF1037" s="183"/>
      <c r="FG1037" s="183"/>
      <c r="FH1037" s="183"/>
      <c r="FI1037" s="183"/>
      <c r="FJ1037" s="183"/>
      <c r="FK1037" s="183"/>
      <c r="FL1037" s="183"/>
      <c r="FM1037" s="183"/>
      <c r="FN1037" s="183"/>
      <c r="FO1037" s="183"/>
      <c r="FP1037" s="183"/>
      <c r="FQ1037" s="183"/>
      <c r="FR1037" s="183"/>
      <c r="FS1037" s="183"/>
      <c r="FT1037" s="183"/>
      <c r="FU1037" s="183"/>
      <c r="FV1037" s="183"/>
      <c r="FW1037" s="183"/>
      <c r="FX1037" s="183"/>
      <c r="FY1037" s="183"/>
      <c r="FZ1037" s="183"/>
      <c r="GA1037" s="183"/>
      <c r="GB1037" s="183"/>
      <c r="GC1037" s="183"/>
      <c r="GD1037" s="183"/>
      <c r="GE1037" s="183"/>
      <c r="GF1037" s="183"/>
      <c r="GG1037" s="183"/>
      <c r="GH1037" s="183"/>
      <c r="GI1037" s="183"/>
      <c r="GJ1037" s="183"/>
      <c r="GK1037" s="183"/>
      <c r="GL1037" s="183"/>
      <c r="GM1037" s="183"/>
      <c r="GN1037" s="183"/>
      <c r="GO1037" s="183"/>
      <c r="GP1037" s="183"/>
      <c r="GQ1037" s="183"/>
      <c r="GR1037" s="183"/>
      <c r="GS1037" s="183"/>
      <c r="GT1037" s="183"/>
      <c r="GU1037" s="183"/>
      <c r="GV1037" s="183"/>
      <c r="GW1037" s="183"/>
      <c r="GX1037" s="183"/>
      <c r="GY1037" s="183"/>
      <c r="GZ1037" s="183"/>
      <c r="HA1037" s="183"/>
      <c r="HB1037" s="183"/>
      <c r="HC1037" s="183"/>
      <c r="HD1037" s="183"/>
      <c r="HE1037" s="183"/>
      <c r="HF1037" s="183"/>
      <c r="HG1037" s="183"/>
      <c r="HH1037" s="183"/>
      <c r="HI1037" s="183"/>
      <c r="HJ1037" s="183"/>
      <c r="HK1037" s="183"/>
      <c r="HL1037" s="183"/>
      <c r="HM1037" s="183"/>
      <c r="HN1037" s="183"/>
      <c r="HO1037" s="183"/>
      <c r="HP1037" s="183"/>
      <c r="HQ1037" s="183"/>
      <c r="HR1037" s="183"/>
      <c r="HS1037" s="183"/>
      <c r="HT1037" s="183"/>
      <c r="HU1037" s="183"/>
      <c r="HV1037" s="183"/>
      <c r="HW1037" s="183"/>
      <c r="HX1037" s="183"/>
      <c r="HY1037" s="183"/>
      <c r="HZ1037" s="183"/>
      <c r="IA1037" s="183"/>
      <c r="IB1037" s="183"/>
      <c r="IC1037" s="183"/>
      <c r="ID1037" s="183"/>
      <c r="IE1037" s="183"/>
      <c r="IF1037" s="183"/>
      <c r="IG1037" s="183"/>
      <c r="IH1037" s="183"/>
      <c r="II1037" s="183"/>
      <c r="IJ1037" s="183"/>
      <c r="IK1037" s="183"/>
      <c r="IL1037" s="183"/>
      <c r="IM1037" s="183"/>
      <c r="IN1037" s="183"/>
      <c r="IO1037" s="183"/>
      <c r="IP1037" s="183"/>
      <c r="IQ1037" s="183"/>
      <c r="IR1037" s="183"/>
      <c r="IS1037" s="183"/>
      <c r="IT1037" s="183"/>
      <c r="IU1037" s="183"/>
      <c r="IV1037" s="183"/>
      <c r="IW1037" s="183"/>
      <c r="IX1037" s="183"/>
      <c r="IY1037" s="183"/>
      <c r="IZ1037" s="183"/>
      <c r="JA1037" s="183"/>
      <c r="JB1037" s="183"/>
      <c r="JC1037" s="183"/>
      <c r="JD1037" s="183"/>
      <c r="JE1037" s="183"/>
      <c r="JF1037" s="183"/>
      <c r="JG1037" s="183"/>
      <c r="JH1037" s="183"/>
      <c r="JI1037" s="183"/>
      <c r="JJ1037" s="183"/>
      <c r="JK1037" s="183"/>
      <c r="JL1037" s="183"/>
      <c r="JM1037" s="183"/>
      <c r="JN1037" s="183"/>
      <c r="JO1037" s="183"/>
      <c r="JP1037" s="183"/>
      <c r="JQ1037" s="183"/>
      <c r="JR1037" s="183"/>
      <c r="JS1037" s="183"/>
      <c r="JT1037" s="183"/>
      <c r="JU1037" s="183"/>
      <c r="JV1037" s="183"/>
      <c r="JW1037" s="183"/>
      <c r="JX1037" s="183"/>
      <c r="JY1037" s="183"/>
      <c r="JZ1037" s="183"/>
      <c r="KA1037" s="183"/>
      <c r="KB1037" s="183"/>
      <c r="KC1037" s="183"/>
      <c r="KD1037" s="183"/>
      <c r="KE1037" s="183"/>
      <c r="KF1037" s="183"/>
      <c r="KG1037" s="183"/>
      <c r="KH1037" s="183"/>
      <c r="KI1037" s="183"/>
      <c r="KJ1037" s="183"/>
      <c r="KK1037" s="183"/>
      <c r="KL1037" s="183"/>
      <c r="KM1037" s="183"/>
      <c r="KN1037" s="183"/>
      <c r="KO1037" s="183"/>
      <c r="KP1037" s="183"/>
      <c r="KQ1037" s="183"/>
      <c r="KR1037" s="183"/>
      <c r="KS1037" s="183"/>
      <c r="KT1037" s="183"/>
    </row>
    <row r="1038" spans="8:306">
      <c r="H1038" s="183"/>
      <c r="K1038" s="183"/>
      <c r="L1038" s="183"/>
      <c r="M1038" s="183"/>
      <c r="N1038" s="183"/>
      <c r="O1038" s="183"/>
      <c r="P1038" s="183"/>
      <c r="Q1038" s="183"/>
      <c r="R1038" s="183"/>
      <c r="S1038" s="183"/>
      <c r="T1038" s="183"/>
      <c r="U1038" s="183"/>
      <c r="V1038" s="183"/>
      <c r="W1038" s="183"/>
      <c r="X1038" s="183"/>
      <c r="Y1038" s="183"/>
      <c r="Z1038" s="183"/>
      <c r="AA1038" s="183"/>
      <c r="AB1038" s="183"/>
      <c r="AC1038" s="183"/>
      <c r="AD1038" s="183"/>
      <c r="AE1038" s="183"/>
      <c r="AF1038" s="183"/>
      <c r="AG1038" s="183"/>
      <c r="AH1038" s="183"/>
      <c r="AI1038" s="183"/>
      <c r="AJ1038" s="183"/>
      <c r="AK1038" s="183"/>
      <c r="AL1038" s="183"/>
      <c r="AM1038" s="183"/>
      <c r="AN1038" s="183"/>
      <c r="AO1038" s="183"/>
      <c r="AP1038" s="183"/>
      <c r="AQ1038" s="183"/>
      <c r="AR1038" s="183"/>
      <c r="AS1038" s="183"/>
      <c r="AT1038" s="183"/>
      <c r="AU1038" s="183"/>
      <c r="AV1038" s="183"/>
      <c r="AW1038" s="183"/>
      <c r="AX1038" s="183"/>
      <c r="AY1038" s="183"/>
      <c r="AZ1038" s="183"/>
      <c r="BA1038" s="183"/>
      <c r="BB1038" s="183"/>
      <c r="BC1038" s="183"/>
      <c r="BD1038" s="183"/>
      <c r="BE1038" s="183"/>
      <c r="BF1038" s="183"/>
      <c r="BG1038" s="183"/>
      <c r="BH1038" s="183"/>
      <c r="BI1038" s="183"/>
      <c r="BJ1038" s="183"/>
      <c r="BK1038" s="183"/>
      <c r="BL1038" s="183"/>
      <c r="BM1038" s="183"/>
      <c r="BN1038" s="183"/>
      <c r="BO1038" s="183"/>
      <c r="BP1038" s="183"/>
      <c r="BQ1038" s="183"/>
      <c r="BR1038" s="183"/>
      <c r="BS1038" s="183"/>
      <c r="BT1038" s="183"/>
      <c r="BU1038" s="183"/>
      <c r="BV1038" s="183"/>
      <c r="BW1038" s="183"/>
      <c r="BX1038" s="183"/>
      <c r="BY1038" s="183"/>
      <c r="BZ1038" s="183"/>
      <c r="CA1038" s="183"/>
      <c r="CB1038" s="183"/>
      <c r="CC1038" s="183"/>
      <c r="CD1038" s="183"/>
      <c r="CE1038" s="183"/>
      <c r="CF1038" s="183"/>
      <c r="CG1038" s="183"/>
      <c r="CH1038" s="183"/>
      <c r="CI1038" s="183"/>
      <c r="CJ1038" s="183"/>
      <c r="CK1038" s="183"/>
      <c r="CL1038" s="183"/>
      <c r="CM1038" s="183"/>
      <c r="CN1038" s="183"/>
      <c r="CO1038" s="183"/>
      <c r="CP1038" s="183"/>
      <c r="CQ1038" s="183"/>
      <c r="CR1038" s="183"/>
      <c r="CS1038" s="183"/>
      <c r="CT1038" s="183"/>
      <c r="CU1038" s="183"/>
      <c r="CV1038" s="183"/>
      <c r="CW1038" s="183"/>
      <c r="CX1038" s="183"/>
      <c r="CY1038" s="183"/>
      <c r="CZ1038" s="183"/>
      <c r="DA1038" s="183"/>
      <c r="DB1038" s="183"/>
      <c r="DC1038" s="183"/>
      <c r="DD1038" s="183"/>
      <c r="DE1038" s="183"/>
      <c r="DF1038" s="183"/>
      <c r="DG1038" s="183"/>
      <c r="DH1038" s="183"/>
      <c r="DI1038" s="183"/>
      <c r="DJ1038" s="183"/>
      <c r="DK1038" s="183"/>
      <c r="DL1038" s="183"/>
      <c r="DM1038" s="183"/>
      <c r="DN1038" s="183"/>
      <c r="DO1038" s="183"/>
      <c r="DP1038" s="183"/>
      <c r="DQ1038" s="183"/>
      <c r="DR1038" s="183"/>
      <c r="DS1038" s="183"/>
      <c r="DT1038" s="183"/>
      <c r="DU1038" s="183"/>
      <c r="DV1038" s="183"/>
      <c r="DW1038" s="183"/>
      <c r="DX1038" s="183"/>
      <c r="DY1038" s="183"/>
      <c r="DZ1038" s="183"/>
      <c r="EA1038" s="183"/>
      <c r="EB1038" s="183"/>
      <c r="EC1038" s="183"/>
      <c r="ED1038" s="183"/>
      <c r="EE1038" s="183"/>
      <c r="EF1038" s="183"/>
      <c r="EG1038" s="183"/>
      <c r="EH1038" s="183"/>
      <c r="EI1038" s="183"/>
      <c r="EJ1038" s="183"/>
      <c r="EK1038" s="183"/>
      <c r="EL1038" s="183"/>
      <c r="EM1038" s="183"/>
      <c r="EN1038" s="183"/>
      <c r="EO1038" s="183"/>
      <c r="EP1038" s="183"/>
      <c r="EQ1038" s="183"/>
      <c r="ER1038" s="183"/>
      <c r="ES1038" s="183"/>
      <c r="ET1038" s="183"/>
      <c r="EU1038" s="183"/>
      <c r="EV1038" s="183"/>
      <c r="EW1038" s="183"/>
      <c r="EX1038" s="183"/>
      <c r="EY1038" s="183"/>
      <c r="EZ1038" s="183"/>
      <c r="FA1038" s="183"/>
      <c r="FB1038" s="183"/>
      <c r="FC1038" s="183"/>
      <c r="FD1038" s="183"/>
      <c r="FE1038" s="183"/>
      <c r="FF1038" s="183"/>
      <c r="FG1038" s="183"/>
      <c r="FH1038" s="183"/>
      <c r="FI1038" s="183"/>
      <c r="FJ1038" s="183"/>
      <c r="FK1038" s="183"/>
      <c r="FL1038" s="183"/>
      <c r="FM1038" s="183"/>
      <c r="FN1038" s="183"/>
      <c r="FO1038" s="183"/>
      <c r="FP1038" s="183"/>
      <c r="FQ1038" s="183"/>
      <c r="FR1038" s="183"/>
      <c r="FS1038" s="183"/>
      <c r="FT1038" s="183"/>
      <c r="FU1038" s="183"/>
      <c r="FV1038" s="183"/>
      <c r="FW1038" s="183"/>
      <c r="FX1038" s="183"/>
      <c r="FY1038" s="183"/>
      <c r="FZ1038" s="183"/>
      <c r="GA1038" s="183"/>
      <c r="GB1038" s="183"/>
      <c r="GC1038" s="183"/>
      <c r="GD1038" s="183"/>
      <c r="GE1038" s="183"/>
      <c r="GF1038" s="183"/>
      <c r="GG1038" s="183"/>
      <c r="GH1038" s="183"/>
      <c r="GI1038" s="183"/>
      <c r="GJ1038" s="183"/>
      <c r="GK1038" s="183"/>
      <c r="GL1038" s="183"/>
      <c r="GM1038" s="183"/>
      <c r="GN1038" s="183"/>
      <c r="GO1038" s="183"/>
      <c r="GP1038" s="183"/>
      <c r="GQ1038" s="183"/>
      <c r="GR1038" s="183"/>
      <c r="GS1038" s="183"/>
      <c r="GT1038" s="183"/>
      <c r="GU1038" s="183"/>
      <c r="GV1038" s="183"/>
      <c r="GW1038" s="183"/>
      <c r="GX1038" s="183"/>
      <c r="GY1038" s="183"/>
      <c r="GZ1038" s="183"/>
      <c r="HA1038" s="183"/>
      <c r="HB1038" s="183"/>
      <c r="HC1038" s="183"/>
      <c r="HD1038" s="183"/>
      <c r="HE1038" s="183"/>
      <c r="HF1038" s="183"/>
      <c r="HG1038" s="183"/>
      <c r="HH1038" s="183"/>
      <c r="HI1038" s="183"/>
      <c r="HJ1038" s="183"/>
      <c r="HK1038" s="183"/>
      <c r="HL1038" s="183"/>
      <c r="HM1038" s="183"/>
      <c r="HN1038" s="183"/>
      <c r="HO1038" s="183"/>
      <c r="HP1038" s="183"/>
      <c r="HQ1038" s="183"/>
      <c r="HR1038" s="183"/>
      <c r="HS1038" s="183"/>
      <c r="HT1038" s="183"/>
      <c r="HU1038" s="183"/>
      <c r="HV1038" s="183"/>
      <c r="HW1038" s="183"/>
      <c r="HX1038" s="183"/>
      <c r="HY1038" s="183"/>
      <c r="HZ1038" s="183"/>
      <c r="IA1038" s="183"/>
      <c r="IB1038" s="183"/>
      <c r="IC1038" s="183"/>
      <c r="ID1038" s="183"/>
      <c r="IE1038" s="183"/>
      <c r="IF1038" s="183"/>
      <c r="IG1038" s="183"/>
      <c r="IH1038" s="183"/>
      <c r="II1038" s="183"/>
      <c r="IJ1038" s="183"/>
      <c r="IK1038" s="183"/>
      <c r="IL1038" s="183"/>
      <c r="IM1038" s="183"/>
      <c r="IN1038" s="183"/>
      <c r="IO1038" s="183"/>
      <c r="IP1038" s="183"/>
      <c r="IQ1038" s="183"/>
      <c r="IR1038" s="183"/>
      <c r="IS1038" s="183"/>
      <c r="IT1038" s="183"/>
      <c r="IU1038" s="183"/>
      <c r="IV1038" s="183"/>
      <c r="IW1038" s="183"/>
      <c r="IX1038" s="183"/>
      <c r="IY1038" s="183"/>
      <c r="IZ1038" s="183"/>
      <c r="JA1038" s="183"/>
      <c r="JB1038" s="183"/>
      <c r="JC1038" s="183"/>
      <c r="JD1038" s="183"/>
      <c r="JE1038" s="183"/>
      <c r="JF1038" s="183"/>
      <c r="JG1038" s="183"/>
      <c r="JH1038" s="183"/>
      <c r="JI1038" s="183"/>
      <c r="JJ1038" s="183"/>
      <c r="JK1038" s="183"/>
      <c r="JL1038" s="183"/>
      <c r="JM1038" s="183"/>
      <c r="JN1038" s="183"/>
      <c r="JO1038" s="183"/>
      <c r="JP1038" s="183"/>
      <c r="JQ1038" s="183"/>
      <c r="JR1038" s="183"/>
      <c r="JS1038" s="183"/>
      <c r="JT1038" s="183"/>
      <c r="JU1038" s="183"/>
      <c r="JV1038" s="183"/>
      <c r="JW1038" s="183"/>
      <c r="JX1038" s="183"/>
      <c r="JY1038" s="183"/>
      <c r="JZ1038" s="183"/>
      <c r="KA1038" s="183"/>
      <c r="KB1038" s="183"/>
      <c r="KC1038" s="183"/>
      <c r="KD1038" s="183"/>
      <c r="KE1038" s="183"/>
      <c r="KF1038" s="183"/>
      <c r="KG1038" s="183"/>
      <c r="KH1038" s="183"/>
      <c r="KI1038" s="183"/>
      <c r="KJ1038" s="183"/>
      <c r="KK1038" s="183"/>
      <c r="KL1038" s="183"/>
      <c r="KM1038" s="183"/>
      <c r="KN1038" s="183"/>
      <c r="KO1038" s="183"/>
      <c r="KP1038" s="183"/>
      <c r="KQ1038" s="183"/>
      <c r="KR1038" s="183"/>
      <c r="KS1038" s="183"/>
      <c r="KT1038" s="183"/>
    </row>
    <row r="1039" spans="8:306">
      <c r="H1039" s="183"/>
      <c r="K1039" s="183"/>
      <c r="L1039" s="183"/>
      <c r="M1039" s="183"/>
      <c r="N1039" s="183"/>
      <c r="O1039" s="183"/>
      <c r="P1039" s="183"/>
      <c r="Q1039" s="183"/>
      <c r="R1039" s="183"/>
      <c r="S1039" s="183"/>
      <c r="T1039" s="183"/>
      <c r="U1039" s="183"/>
      <c r="V1039" s="183"/>
      <c r="W1039" s="183"/>
      <c r="X1039" s="183"/>
      <c r="Y1039" s="183"/>
      <c r="Z1039" s="183"/>
      <c r="AA1039" s="183"/>
      <c r="AB1039" s="183"/>
      <c r="AC1039" s="183"/>
      <c r="AD1039" s="183"/>
      <c r="AE1039" s="183"/>
      <c r="AF1039" s="183"/>
      <c r="AG1039" s="183"/>
      <c r="AH1039" s="183"/>
      <c r="AI1039" s="183"/>
      <c r="AJ1039" s="183"/>
      <c r="AK1039" s="183"/>
      <c r="AL1039" s="183"/>
      <c r="AM1039" s="183"/>
      <c r="AN1039" s="183"/>
      <c r="AO1039" s="183"/>
      <c r="AP1039" s="183"/>
      <c r="AQ1039" s="183"/>
      <c r="AR1039" s="183"/>
      <c r="AS1039" s="183"/>
      <c r="AT1039" s="183"/>
      <c r="AU1039" s="183"/>
      <c r="AV1039" s="183"/>
      <c r="AW1039" s="183"/>
      <c r="AX1039" s="183"/>
      <c r="AY1039" s="183"/>
      <c r="AZ1039" s="183"/>
      <c r="BA1039" s="183"/>
      <c r="BB1039" s="183"/>
      <c r="BC1039" s="183"/>
      <c r="BD1039" s="183"/>
      <c r="BE1039" s="183"/>
      <c r="BF1039" s="183"/>
      <c r="BG1039" s="183"/>
      <c r="BH1039" s="183"/>
      <c r="BI1039" s="183"/>
      <c r="BJ1039" s="183"/>
      <c r="BK1039" s="183"/>
      <c r="BL1039" s="183"/>
      <c r="BM1039" s="183"/>
      <c r="BN1039" s="183"/>
      <c r="BO1039" s="183"/>
      <c r="BP1039" s="183"/>
      <c r="BQ1039" s="183"/>
      <c r="BR1039" s="183"/>
      <c r="BS1039" s="183"/>
      <c r="BT1039" s="183"/>
      <c r="BU1039" s="183"/>
      <c r="BV1039" s="183"/>
      <c r="BW1039" s="183"/>
      <c r="BX1039" s="183"/>
      <c r="BY1039" s="183"/>
      <c r="BZ1039" s="183"/>
      <c r="CA1039" s="183"/>
      <c r="CB1039" s="183"/>
      <c r="CC1039" s="183"/>
      <c r="CD1039" s="183"/>
      <c r="CE1039" s="183"/>
      <c r="CF1039" s="183"/>
      <c r="CG1039" s="183"/>
      <c r="CH1039" s="183"/>
      <c r="CI1039" s="183"/>
      <c r="CJ1039" s="183"/>
      <c r="CK1039" s="183"/>
      <c r="CL1039" s="183"/>
      <c r="CM1039" s="183"/>
      <c r="CN1039" s="183"/>
      <c r="CO1039" s="183"/>
      <c r="CP1039" s="183"/>
      <c r="CQ1039" s="183"/>
      <c r="CR1039" s="183"/>
      <c r="CS1039" s="183"/>
      <c r="CT1039" s="183"/>
      <c r="CU1039" s="183"/>
      <c r="CV1039" s="183"/>
      <c r="CW1039" s="183"/>
      <c r="CX1039" s="183"/>
      <c r="CY1039" s="183"/>
      <c r="CZ1039" s="183"/>
      <c r="DA1039" s="183"/>
      <c r="DB1039" s="183"/>
      <c r="DC1039" s="183"/>
      <c r="DD1039" s="183"/>
      <c r="DE1039" s="183"/>
      <c r="DF1039" s="183"/>
      <c r="DG1039" s="183"/>
      <c r="DH1039" s="183"/>
      <c r="DI1039" s="183"/>
      <c r="DJ1039" s="183"/>
      <c r="DK1039" s="183"/>
      <c r="DL1039" s="183"/>
      <c r="DM1039" s="183"/>
      <c r="DN1039" s="183"/>
      <c r="DO1039" s="183"/>
      <c r="DP1039" s="183"/>
      <c r="DQ1039" s="183"/>
      <c r="DR1039" s="183"/>
      <c r="DS1039" s="183"/>
      <c r="DT1039" s="183"/>
      <c r="DU1039" s="183"/>
      <c r="DV1039" s="183"/>
      <c r="DW1039" s="183"/>
      <c r="DX1039" s="183"/>
      <c r="DY1039" s="183"/>
      <c r="DZ1039" s="183"/>
      <c r="EA1039" s="183"/>
      <c r="EB1039" s="183"/>
      <c r="EC1039" s="183"/>
      <c r="ED1039" s="183"/>
      <c r="EE1039" s="183"/>
      <c r="EF1039" s="183"/>
      <c r="EG1039" s="183"/>
      <c r="EH1039" s="183"/>
      <c r="EI1039" s="183"/>
      <c r="EJ1039" s="183"/>
      <c r="EK1039" s="183"/>
      <c r="EL1039" s="183"/>
      <c r="EM1039" s="183"/>
      <c r="EN1039" s="183"/>
      <c r="EO1039" s="183"/>
      <c r="EP1039" s="183"/>
      <c r="EQ1039" s="183"/>
      <c r="ER1039" s="183"/>
      <c r="ES1039" s="183"/>
      <c r="ET1039" s="183"/>
      <c r="EU1039" s="183"/>
      <c r="EV1039" s="183"/>
      <c r="EW1039" s="183"/>
      <c r="EX1039" s="183"/>
      <c r="EY1039" s="183"/>
      <c r="EZ1039" s="183"/>
      <c r="FA1039" s="183"/>
      <c r="FB1039" s="183"/>
      <c r="FC1039" s="183"/>
      <c r="FD1039" s="183"/>
      <c r="FE1039" s="183"/>
      <c r="FF1039" s="183"/>
      <c r="FG1039" s="183"/>
      <c r="FH1039" s="183"/>
      <c r="FI1039" s="183"/>
      <c r="FJ1039" s="183"/>
      <c r="FK1039" s="183"/>
      <c r="FL1039" s="183"/>
      <c r="FM1039" s="183"/>
      <c r="FN1039" s="183"/>
      <c r="FO1039" s="183"/>
      <c r="FP1039" s="183"/>
      <c r="FQ1039" s="183"/>
      <c r="FR1039" s="183"/>
      <c r="FS1039" s="183"/>
      <c r="FT1039" s="183"/>
      <c r="FU1039" s="183"/>
      <c r="FV1039" s="183"/>
      <c r="FW1039" s="183"/>
      <c r="FX1039" s="183"/>
      <c r="FY1039" s="183"/>
      <c r="FZ1039" s="183"/>
      <c r="GA1039" s="183"/>
      <c r="GB1039" s="183"/>
      <c r="GC1039" s="183"/>
      <c r="GD1039" s="183"/>
      <c r="GE1039" s="183"/>
      <c r="GF1039" s="183"/>
      <c r="GG1039" s="183"/>
      <c r="GH1039" s="183"/>
      <c r="GI1039" s="183"/>
      <c r="GJ1039" s="183"/>
      <c r="GK1039" s="183"/>
      <c r="GL1039" s="183"/>
      <c r="GM1039" s="183"/>
      <c r="GN1039" s="183"/>
      <c r="GO1039" s="183"/>
      <c r="GP1039" s="183"/>
      <c r="GQ1039" s="183"/>
      <c r="GR1039" s="183"/>
      <c r="GS1039" s="183"/>
      <c r="GT1039" s="183"/>
      <c r="GU1039" s="183"/>
      <c r="GV1039" s="183"/>
      <c r="GW1039" s="183"/>
      <c r="GX1039" s="183"/>
      <c r="GY1039" s="183"/>
      <c r="GZ1039" s="183"/>
      <c r="HA1039" s="183"/>
      <c r="HB1039" s="183"/>
      <c r="HC1039" s="183"/>
      <c r="HD1039" s="183"/>
      <c r="HE1039" s="183"/>
      <c r="HF1039" s="183"/>
      <c r="HG1039" s="183"/>
      <c r="HH1039" s="183"/>
      <c r="HI1039" s="183"/>
      <c r="HJ1039" s="183"/>
      <c r="HK1039" s="183"/>
      <c r="HL1039" s="183"/>
      <c r="HM1039" s="183"/>
      <c r="HN1039" s="183"/>
      <c r="HO1039" s="183"/>
      <c r="HP1039" s="183"/>
      <c r="HQ1039" s="183"/>
      <c r="HR1039" s="183"/>
      <c r="HS1039" s="183"/>
      <c r="HT1039" s="183"/>
      <c r="HU1039" s="183"/>
      <c r="HV1039" s="183"/>
      <c r="HW1039" s="183"/>
      <c r="HX1039" s="183"/>
      <c r="HY1039" s="183"/>
      <c r="HZ1039" s="183"/>
      <c r="IA1039" s="183"/>
      <c r="IB1039" s="183"/>
      <c r="IC1039" s="183"/>
      <c r="ID1039" s="183"/>
      <c r="IE1039" s="183"/>
      <c r="IF1039" s="183"/>
      <c r="IG1039" s="183"/>
      <c r="IH1039" s="183"/>
      <c r="II1039" s="183"/>
      <c r="IJ1039" s="183"/>
      <c r="IK1039" s="183"/>
      <c r="IL1039" s="183"/>
      <c r="IM1039" s="183"/>
      <c r="IN1039" s="183"/>
      <c r="IO1039" s="183"/>
      <c r="IP1039" s="183"/>
      <c r="IQ1039" s="183"/>
      <c r="IR1039" s="183"/>
      <c r="IS1039" s="183"/>
      <c r="IT1039" s="183"/>
      <c r="IU1039" s="183"/>
      <c r="IV1039" s="183"/>
      <c r="IW1039" s="183"/>
      <c r="IX1039" s="183"/>
      <c r="IY1039" s="183"/>
      <c r="IZ1039" s="183"/>
      <c r="JA1039" s="183"/>
      <c r="JB1039" s="183"/>
      <c r="JC1039" s="183"/>
      <c r="JD1039" s="183"/>
      <c r="JE1039" s="183"/>
      <c r="JF1039" s="183"/>
      <c r="JG1039" s="183"/>
      <c r="JH1039" s="183"/>
      <c r="JI1039" s="183"/>
      <c r="JJ1039" s="183"/>
      <c r="JK1039" s="183"/>
      <c r="JL1039" s="183"/>
      <c r="JM1039" s="183"/>
      <c r="JN1039" s="183"/>
      <c r="JO1039" s="183"/>
      <c r="JP1039" s="183"/>
      <c r="JQ1039" s="183"/>
      <c r="JR1039" s="183"/>
      <c r="JS1039" s="183"/>
      <c r="JT1039" s="183"/>
      <c r="JU1039" s="183"/>
      <c r="JV1039" s="183"/>
      <c r="JW1039" s="183"/>
      <c r="JX1039" s="183"/>
      <c r="JY1039" s="183"/>
      <c r="JZ1039" s="183"/>
      <c r="KA1039" s="183"/>
      <c r="KB1039" s="183"/>
      <c r="KC1039" s="183"/>
      <c r="KD1039" s="183"/>
      <c r="KE1039" s="183"/>
      <c r="KF1039" s="183"/>
      <c r="KG1039" s="183"/>
      <c r="KH1039" s="183"/>
      <c r="KI1039" s="183"/>
      <c r="KJ1039" s="183"/>
      <c r="KK1039" s="183"/>
      <c r="KL1039" s="183"/>
      <c r="KM1039" s="183"/>
      <c r="KN1039" s="183"/>
      <c r="KO1039" s="183"/>
      <c r="KP1039" s="183"/>
      <c r="KQ1039" s="183"/>
      <c r="KR1039" s="183"/>
      <c r="KS1039" s="183"/>
      <c r="KT1039" s="183"/>
    </row>
    <row r="1040" spans="8:306">
      <c r="H1040" s="183"/>
      <c r="K1040" s="183"/>
      <c r="L1040" s="183"/>
      <c r="M1040" s="183"/>
      <c r="N1040" s="183"/>
      <c r="O1040" s="183"/>
      <c r="P1040" s="183"/>
      <c r="Q1040" s="183"/>
      <c r="R1040" s="183"/>
      <c r="S1040" s="183"/>
      <c r="T1040" s="183"/>
      <c r="U1040" s="183"/>
      <c r="V1040" s="183"/>
      <c r="W1040" s="183"/>
      <c r="X1040" s="183"/>
      <c r="Y1040" s="183"/>
      <c r="Z1040" s="183"/>
      <c r="AA1040" s="183"/>
      <c r="AB1040" s="183"/>
      <c r="AC1040" s="183"/>
      <c r="AD1040" s="183"/>
      <c r="AE1040" s="183"/>
      <c r="AF1040" s="183"/>
      <c r="AG1040" s="183"/>
      <c r="AH1040" s="183"/>
      <c r="AI1040" s="183"/>
      <c r="AJ1040" s="183"/>
      <c r="AK1040" s="183"/>
      <c r="AL1040" s="183"/>
      <c r="AM1040" s="183"/>
      <c r="AN1040" s="183"/>
      <c r="AO1040" s="183"/>
      <c r="AP1040" s="183"/>
      <c r="AQ1040" s="183"/>
      <c r="AR1040" s="183"/>
      <c r="AS1040" s="183"/>
      <c r="AT1040" s="183"/>
      <c r="AU1040" s="183"/>
      <c r="AV1040" s="183"/>
      <c r="AW1040" s="183"/>
      <c r="AX1040" s="183"/>
      <c r="AY1040" s="183"/>
      <c r="AZ1040" s="183"/>
      <c r="BA1040" s="183"/>
      <c r="BB1040" s="183"/>
      <c r="BC1040" s="183"/>
      <c r="BD1040" s="183"/>
      <c r="BE1040" s="183"/>
      <c r="BF1040" s="183"/>
      <c r="BG1040" s="183"/>
      <c r="BH1040" s="183"/>
      <c r="BI1040" s="183"/>
      <c r="BJ1040" s="183"/>
      <c r="BK1040" s="183"/>
      <c r="BL1040" s="183"/>
      <c r="BM1040" s="183"/>
      <c r="BN1040" s="183"/>
      <c r="BO1040" s="183"/>
      <c r="BP1040" s="183"/>
      <c r="BQ1040" s="183"/>
      <c r="BR1040" s="183"/>
      <c r="BS1040" s="183"/>
      <c r="BT1040" s="183"/>
      <c r="BU1040" s="183"/>
      <c r="BV1040" s="183"/>
      <c r="BW1040" s="183"/>
      <c r="BX1040" s="183"/>
      <c r="BY1040" s="183"/>
      <c r="BZ1040" s="183"/>
      <c r="CA1040" s="183"/>
      <c r="CB1040" s="183"/>
      <c r="CC1040" s="183"/>
      <c r="CD1040" s="183"/>
      <c r="CE1040" s="183"/>
      <c r="CF1040" s="183"/>
      <c r="CG1040" s="183"/>
      <c r="CH1040" s="183"/>
      <c r="CI1040" s="183"/>
      <c r="CJ1040" s="183"/>
      <c r="CK1040" s="183"/>
      <c r="CL1040" s="183"/>
      <c r="CM1040" s="183"/>
      <c r="CN1040" s="183"/>
      <c r="CO1040" s="183"/>
      <c r="CP1040" s="183"/>
      <c r="CQ1040" s="183"/>
      <c r="CR1040" s="183"/>
      <c r="CS1040" s="183"/>
      <c r="CT1040" s="183"/>
      <c r="CU1040" s="183"/>
      <c r="CV1040" s="183"/>
      <c r="CW1040" s="183"/>
      <c r="CX1040" s="183"/>
      <c r="CY1040" s="183"/>
      <c r="CZ1040" s="183"/>
      <c r="DA1040" s="183"/>
      <c r="DB1040" s="183"/>
      <c r="DC1040" s="183"/>
      <c r="DD1040" s="183"/>
      <c r="DE1040" s="183"/>
      <c r="DF1040" s="183"/>
      <c r="DG1040" s="183"/>
      <c r="DH1040" s="183"/>
      <c r="DI1040" s="183"/>
      <c r="DJ1040" s="183"/>
      <c r="DK1040" s="183"/>
      <c r="DL1040" s="183"/>
      <c r="DM1040" s="183"/>
      <c r="DN1040" s="183"/>
      <c r="DO1040" s="183"/>
      <c r="DP1040" s="183"/>
      <c r="DQ1040" s="183"/>
      <c r="DR1040" s="183"/>
      <c r="DS1040" s="183"/>
      <c r="DT1040" s="183"/>
      <c r="DU1040" s="183"/>
      <c r="DV1040" s="183"/>
      <c r="DW1040" s="183"/>
      <c r="DX1040" s="183"/>
      <c r="DY1040" s="183"/>
      <c r="DZ1040" s="183"/>
      <c r="EA1040" s="183"/>
      <c r="EB1040" s="183"/>
      <c r="EC1040" s="183"/>
      <c r="ED1040" s="183"/>
      <c r="EE1040" s="183"/>
      <c r="EF1040" s="183"/>
      <c r="EG1040" s="183"/>
      <c r="EH1040" s="183"/>
      <c r="EI1040" s="183"/>
      <c r="EJ1040" s="183"/>
      <c r="EK1040" s="183"/>
      <c r="EL1040" s="183"/>
      <c r="EM1040" s="183"/>
      <c r="EN1040" s="183"/>
      <c r="EO1040" s="183"/>
      <c r="EP1040" s="183"/>
      <c r="EQ1040" s="183"/>
      <c r="ER1040" s="183"/>
      <c r="ES1040" s="183"/>
      <c r="ET1040" s="183"/>
      <c r="EU1040" s="183"/>
      <c r="EV1040" s="183"/>
      <c r="EW1040" s="183"/>
      <c r="EX1040" s="183"/>
      <c r="EY1040" s="183"/>
      <c r="EZ1040" s="183"/>
      <c r="FA1040" s="183"/>
      <c r="FB1040" s="183"/>
      <c r="FC1040" s="183"/>
      <c r="FD1040" s="183"/>
      <c r="FE1040" s="183"/>
      <c r="FF1040" s="183"/>
      <c r="FG1040" s="183"/>
      <c r="FH1040" s="183"/>
      <c r="FI1040" s="183"/>
      <c r="FJ1040" s="183"/>
      <c r="FK1040" s="183"/>
      <c r="FL1040" s="183"/>
      <c r="FM1040" s="183"/>
      <c r="FN1040" s="183"/>
      <c r="FO1040" s="183"/>
      <c r="FP1040" s="183"/>
      <c r="FQ1040" s="183"/>
      <c r="FR1040" s="183"/>
      <c r="FS1040" s="183"/>
      <c r="FT1040" s="183"/>
      <c r="FU1040" s="183"/>
      <c r="FV1040" s="183"/>
      <c r="FW1040" s="183"/>
      <c r="FX1040" s="183"/>
      <c r="FY1040" s="183"/>
      <c r="FZ1040" s="183"/>
      <c r="GA1040" s="183"/>
      <c r="GB1040" s="183"/>
      <c r="GC1040" s="183"/>
      <c r="GD1040" s="183"/>
      <c r="GE1040" s="183"/>
      <c r="GF1040" s="183"/>
      <c r="GG1040" s="183"/>
      <c r="GH1040" s="183"/>
      <c r="GI1040" s="183"/>
      <c r="GJ1040" s="183"/>
      <c r="GK1040" s="183"/>
      <c r="GL1040" s="183"/>
      <c r="GM1040" s="183"/>
      <c r="GN1040" s="183"/>
      <c r="GO1040" s="183"/>
      <c r="GP1040" s="183"/>
      <c r="GQ1040" s="183"/>
      <c r="GR1040" s="183"/>
      <c r="GS1040" s="183"/>
      <c r="GT1040" s="183"/>
      <c r="GU1040" s="183"/>
      <c r="GV1040" s="183"/>
      <c r="GW1040" s="183"/>
      <c r="GX1040" s="183"/>
      <c r="GY1040" s="183"/>
      <c r="GZ1040" s="183"/>
      <c r="HA1040" s="183"/>
      <c r="HB1040" s="183"/>
      <c r="HC1040" s="183"/>
      <c r="HD1040" s="183"/>
      <c r="HE1040" s="183"/>
      <c r="HF1040" s="183"/>
      <c r="HG1040" s="183"/>
      <c r="HH1040" s="183"/>
      <c r="HI1040" s="183"/>
      <c r="HJ1040" s="183"/>
      <c r="HK1040" s="183"/>
      <c r="HL1040" s="183"/>
      <c r="HM1040" s="183"/>
      <c r="HN1040" s="183"/>
      <c r="HO1040" s="183"/>
      <c r="HP1040" s="183"/>
      <c r="HQ1040" s="183"/>
      <c r="HR1040" s="183"/>
      <c r="HS1040" s="183"/>
      <c r="HT1040" s="183"/>
      <c r="HU1040" s="183"/>
      <c r="HV1040" s="183"/>
      <c r="HW1040" s="183"/>
      <c r="HX1040" s="183"/>
      <c r="HY1040" s="183"/>
      <c r="HZ1040" s="183"/>
      <c r="IA1040" s="183"/>
      <c r="IB1040" s="183"/>
      <c r="IC1040" s="183"/>
      <c r="ID1040" s="183"/>
      <c r="IE1040" s="183"/>
      <c r="IF1040" s="183"/>
      <c r="IG1040" s="183"/>
      <c r="IH1040" s="183"/>
      <c r="II1040" s="183"/>
      <c r="IJ1040" s="183"/>
      <c r="IK1040" s="183"/>
      <c r="IL1040" s="183"/>
      <c r="IM1040" s="183"/>
      <c r="IN1040" s="183"/>
      <c r="IO1040" s="183"/>
      <c r="IP1040" s="183"/>
      <c r="IQ1040" s="183"/>
      <c r="IR1040" s="183"/>
      <c r="IS1040" s="183"/>
      <c r="IT1040" s="183"/>
      <c r="IU1040" s="183"/>
      <c r="IV1040" s="183"/>
      <c r="IW1040" s="183"/>
      <c r="IX1040" s="183"/>
      <c r="IY1040" s="183"/>
      <c r="IZ1040" s="183"/>
      <c r="JA1040" s="183"/>
      <c r="JB1040" s="183"/>
      <c r="JC1040" s="183"/>
      <c r="JD1040" s="183"/>
      <c r="JE1040" s="183"/>
      <c r="JF1040" s="183"/>
      <c r="JG1040" s="183"/>
      <c r="JH1040" s="183"/>
      <c r="JI1040" s="183"/>
      <c r="JJ1040" s="183"/>
      <c r="JK1040" s="183"/>
      <c r="JL1040" s="183"/>
      <c r="JM1040" s="183"/>
      <c r="JN1040" s="183"/>
      <c r="JO1040" s="183"/>
      <c r="JP1040" s="183"/>
      <c r="JQ1040" s="183"/>
      <c r="JR1040" s="183"/>
      <c r="JS1040" s="183"/>
      <c r="JT1040" s="183"/>
      <c r="JU1040" s="183"/>
      <c r="JV1040" s="183"/>
      <c r="JW1040" s="183"/>
      <c r="JX1040" s="183"/>
      <c r="JY1040" s="183"/>
      <c r="JZ1040" s="183"/>
      <c r="KA1040" s="183"/>
      <c r="KB1040" s="183"/>
      <c r="KC1040" s="183"/>
      <c r="KD1040" s="183"/>
      <c r="KE1040" s="183"/>
      <c r="KF1040" s="183"/>
      <c r="KG1040" s="183"/>
      <c r="KH1040" s="183"/>
      <c r="KI1040" s="183"/>
      <c r="KJ1040" s="183"/>
      <c r="KK1040" s="183"/>
      <c r="KL1040" s="183"/>
      <c r="KM1040" s="183"/>
      <c r="KN1040" s="183"/>
      <c r="KO1040" s="183"/>
      <c r="KP1040" s="183"/>
      <c r="KQ1040" s="183"/>
      <c r="KR1040" s="183"/>
      <c r="KS1040" s="183"/>
      <c r="KT1040" s="183"/>
    </row>
    <row r="1041" spans="8:306">
      <c r="H1041" s="183"/>
      <c r="K1041" s="183"/>
      <c r="L1041" s="183"/>
      <c r="M1041" s="183"/>
      <c r="N1041" s="183"/>
      <c r="O1041" s="183"/>
      <c r="P1041" s="183"/>
      <c r="Q1041" s="183"/>
      <c r="R1041" s="183"/>
      <c r="S1041" s="183"/>
      <c r="T1041" s="183"/>
      <c r="U1041" s="183"/>
      <c r="V1041" s="183"/>
      <c r="W1041" s="183"/>
      <c r="X1041" s="183"/>
      <c r="Y1041" s="183"/>
      <c r="Z1041" s="183"/>
      <c r="AA1041" s="183"/>
      <c r="AB1041" s="183"/>
      <c r="AC1041" s="183"/>
      <c r="AD1041" s="183"/>
      <c r="AE1041" s="183"/>
      <c r="AF1041" s="183"/>
      <c r="AG1041" s="183"/>
      <c r="AH1041" s="183"/>
      <c r="AI1041" s="183"/>
      <c r="AJ1041" s="183"/>
      <c r="AK1041" s="183"/>
      <c r="AL1041" s="183"/>
      <c r="AM1041" s="183"/>
      <c r="AN1041" s="183"/>
      <c r="AO1041" s="183"/>
      <c r="AP1041" s="183"/>
      <c r="AQ1041" s="183"/>
      <c r="AR1041" s="183"/>
      <c r="AS1041" s="183"/>
      <c r="AT1041" s="183"/>
      <c r="AU1041" s="183"/>
      <c r="AV1041" s="183"/>
      <c r="AW1041" s="183"/>
      <c r="AX1041" s="183"/>
      <c r="AY1041" s="183"/>
      <c r="AZ1041" s="183"/>
      <c r="BA1041" s="183"/>
      <c r="BB1041" s="183"/>
      <c r="BC1041" s="183"/>
      <c r="BD1041" s="183"/>
      <c r="BE1041" s="183"/>
      <c r="BF1041" s="183"/>
      <c r="BG1041" s="183"/>
      <c r="BH1041" s="183"/>
      <c r="BI1041" s="183"/>
      <c r="BJ1041" s="183"/>
      <c r="BK1041" s="183"/>
      <c r="BL1041" s="183"/>
      <c r="BM1041" s="183"/>
      <c r="BN1041" s="183"/>
      <c r="BO1041" s="183"/>
      <c r="BP1041" s="183"/>
      <c r="BQ1041" s="183"/>
      <c r="BR1041" s="183"/>
      <c r="BS1041" s="183"/>
      <c r="BT1041" s="183"/>
      <c r="BU1041" s="183"/>
      <c r="BV1041" s="183"/>
      <c r="BW1041" s="183"/>
      <c r="BX1041" s="183"/>
      <c r="BY1041" s="183"/>
      <c r="BZ1041" s="183"/>
      <c r="CA1041" s="183"/>
      <c r="CB1041" s="183"/>
      <c r="CC1041" s="183"/>
      <c r="CD1041" s="183"/>
      <c r="CE1041" s="183"/>
      <c r="CF1041" s="183"/>
      <c r="CG1041" s="183"/>
      <c r="CH1041" s="183"/>
      <c r="CI1041" s="183"/>
      <c r="CJ1041" s="183"/>
      <c r="CK1041" s="183"/>
      <c r="CL1041" s="183"/>
      <c r="CM1041" s="183"/>
      <c r="CN1041" s="183"/>
      <c r="CO1041" s="183"/>
      <c r="CP1041" s="183"/>
      <c r="CQ1041" s="183"/>
      <c r="CR1041" s="183"/>
      <c r="CS1041" s="183"/>
      <c r="CT1041" s="183"/>
      <c r="CU1041" s="183"/>
      <c r="CV1041" s="183"/>
      <c r="CW1041" s="183"/>
      <c r="CX1041" s="183"/>
      <c r="CY1041" s="183"/>
      <c r="CZ1041" s="183"/>
      <c r="DA1041" s="183"/>
      <c r="DB1041" s="183"/>
      <c r="DC1041" s="183"/>
      <c r="DD1041" s="183"/>
      <c r="DE1041" s="183"/>
      <c r="DF1041" s="183"/>
      <c r="DG1041" s="183"/>
      <c r="DH1041" s="183"/>
      <c r="DI1041" s="183"/>
      <c r="DJ1041" s="183"/>
      <c r="DK1041" s="183"/>
      <c r="DL1041" s="183"/>
      <c r="DM1041" s="183"/>
      <c r="DN1041" s="183"/>
      <c r="DO1041" s="183"/>
      <c r="DP1041" s="183"/>
      <c r="DQ1041" s="183"/>
      <c r="DR1041" s="183"/>
      <c r="DS1041" s="183"/>
      <c r="DT1041" s="183"/>
      <c r="DU1041" s="183"/>
      <c r="DV1041" s="183"/>
      <c r="DW1041" s="183"/>
      <c r="DX1041" s="183"/>
      <c r="DY1041" s="183"/>
      <c r="DZ1041" s="183"/>
      <c r="EA1041" s="183"/>
      <c r="EB1041" s="183"/>
      <c r="EC1041" s="183"/>
      <c r="ED1041" s="183"/>
      <c r="EE1041" s="183"/>
      <c r="EF1041" s="183"/>
      <c r="EG1041" s="183"/>
      <c r="EH1041" s="183"/>
      <c r="EI1041" s="183"/>
      <c r="EJ1041" s="183"/>
      <c r="EK1041" s="183"/>
      <c r="EL1041" s="183"/>
      <c r="EM1041" s="183"/>
      <c r="EN1041" s="183"/>
      <c r="EO1041" s="183"/>
      <c r="EP1041" s="183"/>
      <c r="EQ1041" s="183"/>
      <c r="ER1041" s="183"/>
      <c r="ES1041" s="183"/>
      <c r="ET1041" s="183"/>
      <c r="EU1041" s="183"/>
      <c r="EV1041" s="183"/>
      <c r="EW1041" s="183"/>
      <c r="EX1041" s="183"/>
      <c r="EY1041" s="183"/>
      <c r="EZ1041" s="183"/>
      <c r="FA1041" s="183"/>
      <c r="FB1041" s="183"/>
      <c r="FC1041" s="183"/>
      <c r="FD1041" s="183"/>
      <c r="FE1041" s="183"/>
      <c r="FF1041" s="183"/>
      <c r="FG1041" s="183"/>
      <c r="FH1041" s="183"/>
      <c r="FI1041" s="183"/>
      <c r="FJ1041" s="183"/>
      <c r="FK1041" s="183"/>
      <c r="FL1041" s="183"/>
      <c r="FM1041" s="183"/>
      <c r="FN1041" s="183"/>
      <c r="FO1041" s="183"/>
      <c r="FP1041" s="183"/>
      <c r="FQ1041" s="183"/>
      <c r="FR1041" s="183"/>
      <c r="FS1041" s="183"/>
      <c r="FT1041" s="183"/>
      <c r="FU1041" s="183"/>
      <c r="FV1041" s="183"/>
      <c r="FW1041" s="183"/>
      <c r="FX1041" s="183"/>
      <c r="FY1041" s="183"/>
      <c r="FZ1041" s="183"/>
      <c r="GA1041" s="183"/>
      <c r="GB1041" s="183"/>
      <c r="GC1041" s="183"/>
      <c r="GD1041" s="183"/>
      <c r="GE1041" s="183"/>
      <c r="GF1041" s="183"/>
      <c r="GG1041" s="183"/>
      <c r="GH1041" s="183"/>
      <c r="GI1041" s="183"/>
      <c r="GJ1041" s="183"/>
      <c r="GK1041" s="183"/>
      <c r="GL1041" s="183"/>
      <c r="GM1041" s="183"/>
      <c r="GN1041" s="183"/>
      <c r="GO1041" s="183"/>
      <c r="GP1041" s="183"/>
      <c r="GQ1041" s="183"/>
      <c r="GR1041" s="183"/>
      <c r="GS1041" s="183"/>
      <c r="GT1041" s="183"/>
      <c r="GU1041" s="183"/>
      <c r="GV1041" s="183"/>
      <c r="GW1041" s="183"/>
      <c r="GX1041" s="183"/>
      <c r="GY1041" s="183"/>
      <c r="GZ1041" s="183"/>
      <c r="HA1041" s="183"/>
      <c r="HB1041" s="183"/>
      <c r="HC1041" s="183"/>
      <c r="HD1041" s="183"/>
      <c r="HE1041" s="183"/>
      <c r="HF1041" s="183"/>
      <c r="HG1041" s="183"/>
      <c r="HH1041" s="183"/>
      <c r="HI1041" s="183"/>
      <c r="HJ1041" s="183"/>
      <c r="HK1041" s="183"/>
      <c r="HL1041" s="183"/>
      <c r="HM1041" s="183"/>
      <c r="HN1041" s="183"/>
      <c r="HO1041" s="183"/>
      <c r="HP1041" s="183"/>
      <c r="HQ1041" s="183"/>
      <c r="HR1041" s="183"/>
      <c r="HS1041" s="183"/>
      <c r="HT1041" s="183"/>
      <c r="HU1041" s="183"/>
      <c r="HV1041" s="183"/>
      <c r="HW1041" s="183"/>
      <c r="HX1041" s="183"/>
      <c r="HY1041" s="183"/>
      <c r="HZ1041" s="183"/>
      <c r="IA1041" s="183"/>
      <c r="IB1041" s="183"/>
      <c r="IC1041" s="183"/>
      <c r="ID1041" s="183"/>
      <c r="IE1041" s="183"/>
      <c r="IF1041" s="183"/>
      <c r="IG1041" s="183"/>
      <c r="IH1041" s="183"/>
      <c r="II1041" s="183"/>
      <c r="IJ1041" s="183"/>
      <c r="IK1041" s="183"/>
      <c r="IL1041" s="183"/>
      <c r="IM1041" s="183"/>
      <c r="IN1041" s="183"/>
      <c r="IO1041" s="183"/>
      <c r="IP1041" s="183"/>
      <c r="IQ1041" s="183"/>
      <c r="IR1041" s="183"/>
      <c r="IS1041" s="183"/>
      <c r="IT1041" s="183"/>
      <c r="IU1041" s="183"/>
      <c r="IV1041" s="183"/>
      <c r="IW1041" s="183"/>
      <c r="IX1041" s="183"/>
      <c r="IY1041" s="183"/>
      <c r="IZ1041" s="183"/>
      <c r="JA1041" s="183"/>
      <c r="JB1041" s="183"/>
      <c r="JC1041" s="183"/>
      <c r="JD1041" s="183"/>
      <c r="JE1041" s="183"/>
      <c r="JF1041" s="183"/>
      <c r="JG1041" s="183"/>
      <c r="JH1041" s="183"/>
      <c r="JI1041" s="183"/>
      <c r="JJ1041" s="183"/>
      <c r="JK1041" s="183"/>
      <c r="JL1041" s="183"/>
      <c r="JM1041" s="183"/>
      <c r="JN1041" s="183"/>
      <c r="JO1041" s="183"/>
      <c r="JP1041" s="183"/>
      <c r="JQ1041" s="183"/>
      <c r="JR1041" s="183"/>
      <c r="JS1041" s="183"/>
      <c r="JT1041" s="183"/>
      <c r="JU1041" s="183"/>
      <c r="JV1041" s="183"/>
      <c r="JW1041" s="183"/>
      <c r="JX1041" s="183"/>
      <c r="JY1041" s="183"/>
      <c r="JZ1041" s="183"/>
      <c r="KA1041" s="183"/>
      <c r="KB1041" s="183"/>
      <c r="KC1041" s="183"/>
      <c r="KD1041" s="183"/>
      <c r="KE1041" s="183"/>
      <c r="KF1041" s="183"/>
      <c r="KG1041" s="183"/>
      <c r="KH1041" s="183"/>
      <c r="KI1041" s="183"/>
      <c r="KJ1041" s="183"/>
      <c r="KK1041" s="183"/>
      <c r="KL1041" s="183"/>
      <c r="KM1041" s="183"/>
      <c r="KN1041" s="183"/>
      <c r="KO1041" s="183"/>
      <c r="KP1041" s="183"/>
      <c r="KQ1041" s="183"/>
      <c r="KR1041" s="183"/>
      <c r="KS1041" s="183"/>
      <c r="KT1041" s="183"/>
    </row>
    <row r="1042" spans="8:306">
      <c r="H1042" s="183"/>
      <c r="K1042" s="183"/>
      <c r="L1042" s="183"/>
      <c r="M1042" s="183"/>
      <c r="N1042" s="183"/>
      <c r="O1042" s="183"/>
      <c r="P1042" s="183"/>
      <c r="Q1042" s="183"/>
      <c r="R1042" s="183"/>
      <c r="S1042" s="183"/>
      <c r="T1042" s="183"/>
      <c r="U1042" s="183"/>
      <c r="V1042" s="183"/>
      <c r="W1042" s="183"/>
      <c r="X1042" s="183"/>
      <c r="Y1042" s="183"/>
      <c r="Z1042" s="183"/>
      <c r="AA1042" s="183"/>
      <c r="AB1042" s="183"/>
      <c r="AC1042" s="183"/>
      <c r="AD1042" s="183"/>
      <c r="AE1042" s="183"/>
      <c r="AF1042" s="183"/>
      <c r="AG1042" s="183"/>
      <c r="AH1042" s="183"/>
      <c r="AI1042" s="183"/>
      <c r="AJ1042" s="183"/>
      <c r="AK1042" s="183"/>
      <c r="AL1042" s="183"/>
      <c r="AM1042" s="183"/>
      <c r="AN1042" s="183"/>
      <c r="AO1042" s="183"/>
      <c r="AP1042" s="183"/>
      <c r="AQ1042" s="183"/>
      <c r="AR1042" s="183"/>
      <c r="AS1042" s="183"/>
      <c r="AT1042" s="183"/>
      <c r="AU1042" s="183"/>
      <c r="AV1042" s="183"/>
      <c r="AW1042" s="183"/>
      <c r="AX1042" s="183"/>
      <c r="AY1042" s="183"/>
      <c r="AZ1042" s="183"/>
      <c r="BA1042" s="183"/>
      <c r="BB1042" s="183"/>
      <c r="BC1042" s="183"/>
      <c r="BD1042" s="183"/>
      <c r="BE1042" s="183"/>
      <c r="BF1042" s="183"/>
      <c r="BG1042" s="183"/>
      <c r="BH1042" s="183"/>
      <c r="BI1042" s="183"/>
      <c r="BJ1042" s="183"/>
      <c r="BK1042" s="183"/>
      <c r="BL1042" s="183"/>
      <c r="BM1042" s="183"/>
      <c r="BN1042" s="183"/>
      <c r="BO1042" s="183"/>
      <c r="BP1042" s="183"/>
      <c r="BQ1042" s="183"/>
      <c r="BR1042" s="183"/>
      <c r="BS1042" s="183"/>
      <c r="BT1042" s="183"/>
      <c r="BU1042" s="183"/>
      <c r="BV1042" s="183"/>
      <c r="BW1042" s="183"/>
      <c r="BX1042" s="183"/>
      <c r="BY1042" s="183"/>
      <c r="BZ1042" s="183"/>
      <c r="CA1042" s="183"/>
      <c r="CB1042" s="183"/>
      <c r="CC1042" s="183"/>
      <c r="CD1042" s="183"/>
      <c r="CE1042" s="183"/>
      <c r="CF1042" s="183"/>
      <c r="CG1042" s="183"/>
      <c r="CH1042" s="183"/>
      <c r="CI1042" s="183"/>
      <c r="CJ1042" s="183"/>
      <c r="CK1042" s="183"/>
      <c r="CL1042" s="183"/>
      <c r="CM1042" s="183"/>
      <c r="CN1042" s="183"/>
      <c r="CO1042" s="183"/>
      <c r="CP1042" s="183"/>
      <c r="CQ1042" s="183"/>
      <c r="CR1042" s="183"/>
      <c r="CS1042" s="183"/>
      <c r="CT1042" s="183"/>
      <c r="CU1042" s="183"/>
      <c r="CV1042" s="183"/>
      <c r="CW1042" s="183"/>
      <c r="CX1042" s="183"/>
      <c r="CY1042" s="183"/>
      <c r="CZ1042" s="183"/>
      <c r="DA1042" s="183"/>
      <c r="DB1042" s="183"/>
      <c r="DC1042" s="183"/>
      <c r="DD1042" s="183"/>
      <c r="DE1042" s="183"/>
      <c r="DF1042" s="183"/>
      <c r="DG1042" s="183"/>
      <c r="DH1042" s="183"/>
      <c r="DI1042" s="183"/>
      <c r="DJ1042" s="183"/>
      <c r="DK1042" s="183"/>
      <c r="DL1042" s="183"/>
      <c r="DM1042" s="183"/>
      <c r="DN1042" s="183"/>
      <c r="DO1042" s="183"/>
      <c r="DP1042" s="183"/>
      <c r="DQ1042" s="183"/>
      <c r="DR1042" s="183"/>
      <c r="DS1042" s="183"/>
      <c r="DT1042" s="183"/>
      <c r="DU1042" s="183"/>
      <c r="DV1042" s="183"/>
      <c r="DW1042" s="183"/>
      <c r="DX1042" s="183"/>
      <c r="DY1042" s="183"/>
      <c r="DZ1042" s="183"/>
      <c r="EA1042" s="183"/>
      <c r="EB1042" s="183"/>
      <c r="EC1042" s="183"/>
      <c r="ED1042" s="183"/>
      <c r="EE1042" s="183"/>
      <c r="EF1042" s="183"/>
      <c r="EG1042" s="183"/>
      <c r="EH1042" s="183"/>
      <c r="EI1042" s="183"/>
      <c r="EJ1042" s="183"/>
      <c r="EK1042" s="183"/>
      <c r="EL1042" s="183"/>
      <c r="EM1042" s="183"/>
      <c r="EN1042" s="183"/>
      <c r="EO1042" s="183"/>
      <c r="EP1042" s="183"/>
      <c r="EQ1042" s="183"/>
      <c r="ER1042" s="183"/>
      <c r="ES1042" s="183"/>
      <c r="ET1042" s="183"/>
      <c r="EU1042" s="183"/>
      <c r="EV1042" s="183"/>
      <c r="EW1042" s="183"/>
      <c r="EX1042" s="183"/>
      <c r="EY1042" s="183"/>
      <c r="EZ1042" s="183"/>
      <c r="FA1042" s="183"/>
      <c r="FB1042" s="183"/>
      <c r="FC1042" s="183"/>
      <c r="FD1042" s="183"/>
      <c r="FE1042" s="183"/>
      <c r="FF1042" s="183"/>
      <c r="FG1042" s="183"/>
      <c r="FH1042" s="183"/>
      <c r="FI1042" s="183"/>
      <c r="FJ1042" s="183"/>
      <c r="FK1042" s="183"/>
      <c r="FL1042" s="183"/>
      <c r="FM1042" s="183"/>
      <c r="FN1042" s="183"/>
      <c r="FO1042" s="183"/>
      <c r="FP1042" s="183"/>
      <c r="FQ1042" s="183"/>
      <c r="FR1042" s="183"/>
      <c r="FS1042" s="183"/>
      <c r="FT1042" s="183"/>
      <c r="FU1042" s="183"/>
      <c r="FV1042" s="183"/>
      <c r="FW1042" s="183"/>
      <c r="FX1042" s="183"/>
      <c r="FY1042" s="183"/>
      <c r="FZ1042" s="183"/>
      <c r="GA1042" s="183"/>
      <c r="GB1042" s="183"/>
      <c r="GC1042" s="183"/>
      <c r="GD1042" s="183"/>
      <c r="GE1042" s="183"/>
      <c r="GF1042" s="183"/>
      <c r="GG1042" s="183"/>
      <c r="GH1042" s="183"/>
      <c r="GI1042" s="183"/>
      <c r="GJ1042" s="183"/>
      <c r="GK1042" s="183"/>
      <c r="GL1042" s="183"/>
      <c r="GM1042" s="183"/>
      <c r="GN1042" s="183"/>
      <c r="GO1042" s="183"/>
      <c r="GP1042" s="183"/>
      <c r="GQ1042" s="183"/>
      <c r="GR1042" s="183"/>
      <c r="GS1042" s="183"/>
      <c r="GT1042" s="183"/>
      <c r="GU1042" s="183"/>
      <c r="GV1042" s="183"/>
      <c r="GW1042" s="183"/>
      <c r="GX1042" s="183"/>
      <c r="GY1042" s="183"/>
      <c r="GZ1042" s="183"/>
      <c r="HA1042" s="183"/>
      <c r="HB1042" s="183"/>
      <c r="HC1042" s="183"/>
      <c r="HD1042" s="183"/>
      <c r="HE1042" s="183"/>
      <c r="HF1042" s="183"/>
      <c r="HG1042" s="183"/>
      <c r="HH1042" s="183"/>
      <c r="HI1042" s="183"/>
      <c r="HJ1042" s="183"/>
      <c r="HK1042" s="183"/>
      <c r="HL1042" s="183"/>
      <c r="HM1042" s="183"/>
      <c r="HN1042" s="183"/>
      <c r="HO1042" s="183"/>
      <c r="HP1042" s="183"/>
      <c r="HQ1042" s="183"/>
      <c r="HR1042" s="183"/>
      <c r="HS1042" s="183"/>
      <c r="HT1042" s="183"/>
      <c r="HU1042" s="183"/>
      <c r="HV1042" s="183"/>
      <c r="HW1042" s="183"/>
      <c r="HX1042" s="183"/>
      <c r="HY1042" s="183"/>
      <c r="HZ1042" s="183"/>
      <c r="IA1042" s="183"/>
      <c r="IB1042" s="183"/>
      <c r="IC1042" s="183"/>
      <c r="ID1042" s="183"/>
      <c r="IE1042" s="183"/>
      <c r="IF1042" s="183"/>
      <c r="IG1042" s="183"/>
      <c r="IH1042" s="183"/>
      <c r="II1042" s="183"/>
      <c r="IJ1042" s="183"/>
      <c r="IK1042" s="183"/>
      <c r="IL1042" s="183"/>
      <c r="IM1042" s="183"/>
      <c r="IN1042" s="183"/>
      <c r="IO1042" s="183"/>
      <c r="IP1042" s="183"/>
      <c r="IQ1042" s="183"/>
      <c r="IR1042" s="183"/>
      <c r="IS1042" s="183"/>
      <c r="IT1042" s="183"/>
      <c r="IU1042" s="183"/>
      <c r="IV1042" s="183"/>
      <c r="IW1042" s="183"/>
      <c r="IX1042" s="183"/>
      <c r="IY1042" s="183"/>
      <c r="IZ1042" s="183"/>
      <c r="JA1042" s="183"/>
      <c r="JB1042" s="183"/>
      <c r="JC1042" s="183"/>
      <c r="JD1042" s="183"/>
      <c r="JE1042" s="183"/>
      <c r="JF1042" s="183"/>
      <c r="JG1042" s="183"/>
      <c r="JH1042" s="183"/>
      <c r="JI1042" s="183"/>
      <c r="JJ1042" s="183"/>
      <c r="JK1042" s="183"/>
      <c r="JL1042" s="183"/>
      <c r="JM1042" s="183"/>
      <c r="JN1042" s="183"/>
      <c r="JO1042" s="183"/>
      <c r="JP1042" s="183"/>
      <c r="JQ1042" s="183"/>
      <c r="JR1042" s="183"/>
      <c r="JS1042" s="183"/>
      <c r="JT1042" s="183"/>
      <c r="JU1042" s="183"/>
      <c r="JV1042" s="183"/>
      <c r="JW1042" s="183"/>
      <c r="JX1042" s="183"/>
      <c r="JY1042" s="183"/>
      <c r="JZ1042" s="183"/>
      <c r="KA1042" s="183"/>
      <c r="KB1042" s="183"/>
      <c r="KC1042" s="183"/>
      <c r="KD1042" s="183"/>
      <c r="KE1042" s="183"/>
      <c r="KF1042" s="183"/>
      <c r="KG1042" s="183"/>
      <c r="KH1042" s="183"/>
      <c r="KI1042" s="183"/>
      <c r="KJ1042" s="183"/>
      <c r="KK1042" s="183"/>
      <c r="KL1042" s="183"/>
      <c r="KM1042" s="183"/>
      <c r="KN1042" s="183"/>
      <c r="KO1042" s="183"/>
      <c r="KP1042" s="183"/>
      <c r="KQ1042" s="183"/>
      <c r="KR1042" s="183"/>
      <c r="KS1042" s="183"/>
      <c r="KT1042" s="183"/>
    </row>
    <row r="1043" spans="8:306">
      <c r="H1043" s="183"/>
      <c r="K1043" s="183"/>
      <c r="L1043" s="183"/>
      <c r="M1043" s="183"/>
      <c r="N1043" s="183"/>
      <c r="O1043" s="183"/>
      <c r="P1043" s="183"/>
      <c r="Q1043" s="183"/>
      <c r="R1043" s="183"/>
      <c r="S1043" s="183"/>
      <c r="T1043" s="183"/>
      <c r="U1043" s="183"/>
      <c r="V1043" s="183"/>
      <c r="W1043" s="183"/>
      <c r="X1043" s="183"/>
      <c r="Y1043" s="183"/>
      <c r="Z1043" s="183"/>
      <c r="AA1043" s="183"/>
      <c r="AB1043" s="183"/>
      <c r="AC1043" s="183"/>
      <c r="AD1043" s="183"/>
      <c r="AE1043" s="183"/>
      <c r="AF1043" s="183"/>
      <c r="AG1043" s="183"/>
      <c r="AH1043" s="183"/>
      <c r="AI1043" s="183"/>
      <c r="AJ1043" s="183"/>
      <c r="AK1043" s="183"/>
      <c r="AL1043" s="183"/>
      <c r="AM1043" s="183"/>
      <c r="AN1043" s="183"/>
      <c r="AO1043" s="183"/>
      <c r="AP1043" s="183"/>
      <c r="AQ1043" s="183"/>
      <c r="AR1043" s="183"/>
      <c r="AS1043" s="183"/>
      <c r="AT1043" s="183"/>
      <c r="AU1043" s="183"/>
      <c r="AV1043" s="183"/>
      <c r="AW1043" s="183"/>
      <c r="AX1043" s="183"/>
      <c r="AY1043" s="183"/>
      <c r="AZ1043" s="183"/>
      <c r="BA1043" s="183"/>
      <c r="BB1043" s="183"/>
      <c r="BC1043" s="183"/>
      <c r="BD1043" s="183"/>
      <c r="BE1043" s="183"/>
      <c r="BF1043" s="183"/>
      <c r="BG1043" s="183"/>
      <c r="BH1043" s="183"/>
      <c r="BI1043" s="183"/>
      <c r="BJ1043" s="183"/>
      <c r="BK1043" s="183"/>
      <c r="BL1043" s="183"/>
      <c r="BM1043" s="183"/>
      <c r="BN1043" s="183"/>
      <c r="BO1043" s="183"/>
      <c r="BP1043" s="183"/>
      <c r="BQ1043" s="183"/>
      <c r="BR1043" s="183"/>
      <c r="BS1043" s="183"/>
      <c r="BT1043" s="183"/>
      <c r="BU1043" s="183"/>
      <c r="BV1043" s="183"/>
      <c r="BW1043" s="183"/>
      <c r="BX1043" s="183"/>
      <c r="BY1043" s="183"/>
      <c r="BZ1043" s="183"/>
      <c r="CA1043" s="183"/>
      <c r="CB1043" s="183"/>
      <c r="CC1043" s="183"/>
      <c r="CD1043" s="183"/>
      <c r="CE1043" s="183"/>
      <c r="CF1043" s="183"/>
      <c r="CG1043" s="183"/>
      <c r="CH1043" s="183"/>
      <c r="CI1043" s="183"/>
      <c r="CJ1043" s="183"/>
      <c r="CK1043" s="183"/>
      <c r="CL1043" s="183"/>
      <c r="CM1043" s="183"/>
      <c r="CN1043" s="183"/>
      <c r="CO1043" s="183"/>
      <c r="CP1043" s="183"/>
      <c r="CQ1043" s="183"/>
      <c r="CR1043" s="183"/>
      <c r="CS1043" s="183"/>
      <c r="CT1043" s="183"/>
      <c r="CU1043" s="183"/>
      <c r="CV1043" s="183"/>
      <c r="CW1043" s="183"/>
      <c r="CX1043" s="183"/>
      <c r="CY1043" s="183"/>
      <c r="CZ1043" s="183"/>
      <c r="DA1043" s="183"/>
      <c r="DB1043" s="183"/>
      <c r="DC1043" s="183"/>
      <c r="DD1043" s="183"/>
      <c r="DE1043" s="183"/>
      <c r="DF1043" s="183"/>
      <c r="DG1043" s="183"/>
      <c r="DH1043" s="183"/>
      <c r="DI1043" s="183"/>
      <c r="DJ1043" s="183"/>
      <c r="DK1043" s="183"/>
      <c r="DL1043" s="183"/>
      <c r="DM1043" s="183"/>
      <c r="DN1043" s="183"/>
      <c r="DO1043" s="183"/>
      <c r="DP1043" s="183"/>
      <c r="DQ1043" s="183"/>
      <c r="DR1043" s="183"/>
      <c r="DS1043" s="183"/>
      <c r="DT1043" s="183"/>
      <c r="DU1043" s="183"/>
      <c r="DV1043" s="183"/>
      <c r="DW1043" s="183"/>
      <c r="DX1043" s="183"/>
      <c r="DY1043" s="183"/>
      <c r="DZ1043" s="183"/>
      <c r="EA1043" s="183"/>
      <c r="EB1043" s="183"/>
      <c r="EC1043" s="183"/>
      <c r="ED1043" s="183"/>
      <c r="EE1043" s="183"/>
      <c r="EF1043" s="183"/>
      <c r="EG1043" s="183"/>
      <c r="EH1043" s="183"/>
      <c r="EI1043" s="183"/>
      <c r="EJ1043" s="183"/>
      <c r="EK1043" s="183"/>
      <c r="EL1043" s="183"/>
      <c r="EM1043" s="183"/>
      <c r="EN1043" s="183"/>
      <c r="EO1043" s="183"/>
      <c r="EP1043" s="183"/>
      <c r="EQ1043" s="183"/>
      <c r="ER1043" s="183"/>
      <c r="ES1043" s="183"/>
      <c r="ET1043" s="183"/>
      <c r="EU1043" s="183"/>
      <c r="EV1043" s="183"/>
      <c r="EW1043" s="183"/>
      <c r="EX1043" s="183"/>
      <c r="EY1043" s="183"/>
      <c r="EZ1043" s="183"/>
      <c r="FA1043" s="183"/>
      <c r="FB1043" s="183"/>
      <c r="FC1043" s="183"/>
      <c r="FD1043" s="183"/>
      <c r="FE1043" s="183"/>
      <c r="FF1043" s="183"/>
      <c r="FG1043" s="183"/>
      <c r="FH1043" s="183"/>
      <c r="FI1043" s="183"/>
      <c r="FJ1043" s="183"/>
      <c r="FK1043" s="183"/>
      <c r="FL1043" s="183"/>
      <c r="FM1043" s="183"/>
      <c r="FN1043" s="183"/>
      <c r="FO1043" s="183"/>
      <c r="FP1043" s="183"/>
      <c r="FQ1043" s="183"/>
      <c r="FR1043" s="183"/>
      <c r="FS1043" s="183"/>
      <c r="FT1043" s="183"/>
      <c r="FU1043" s="183"/>
      <c r="FV1043" s="183"/>
      <c r="FW1043" s="183"/>
      <c r="FX1043" s="183"/>
      <c r="FY1043" s="183"/>
      <c r="FZ1043" s="183"/>
      <c r="GA1043" s="183"/>
      <c r="GB1043" s="183"/>
      <c r="GC1043" s="183"/>
      <c r="GD1043" s="183"/>
      <c r="GE1043" s="183"/>
      <c r="GF1043" s="183"/>
      <c r="GG1043" s="183"/>
      <c r="GH1043" s="183"/>
      <c r="GI1043" s="183"/>
      <c r="GJ1043" s="183"/>
      <c r="GK1043" s="183"/>
      <c r="GL1043" s="183"/>
      <c r="GM1043" s="183"/>
      <c r="GN1043" s="183"/>
      <c r="GO1043" s="183"/>
      <c r="GP1043" s="183"/>
      <c r="GQ1043" s="183"/>
      <c r="GR1043" s="183"/>
      <c r="GS1043" s="183"/>
      <c r="GT1043" s="183"/>
      <c r="GU1043" s="183"/>
      <c r="GV1043" s="183"/>
      <c r="GW1043" s="183"/>
      <c r="GX1043" s="183"/>
      <c r="GY1043" s="183"/>
      <c r="GZ1043" s="183"/>
      <c r="HA1043" s="183"/>
      <c r="HB1043" s="183"/>
      <c r="HC1043" s="183"/>
      <c r="HD1043" s="183"/>
      <c r="HE1043" s="183"/>
      <c r="HF1043" s="183"/>
      <c r="HG1043" s="183"/>
      <c r="HH1043" s="183"/>
      <c r="HI1043" s="183"/>
      <c r="HJ1043" s="183"/>
      <c r="HK1043" s="183"/>
      <c r="HL1043" s="183"/>
      <c r="HM1043" s="183"/>
      <c r="HN1043" s="183"/>
      <c r="HO1043" s="183"/>
      <c r="HP1043" s="183"/>
      <c r="HQ1043" s="183"/>
      <c r="HR1043" s="183"/>
      <c r="HS1043" s="183"/>
      <c r="HT1043" s="183"/>
      <c r="HU1043" s="183"/>
      <c r="HV1043" s="183"/>
      <c r="HW1043" s="183"/>
      <c r="HX1043" s="183"/>
      <c r="HY1043" s="183"/>
      <c r="HZ1043" s="183"/>
      <c r="IA1043" s="183"/>
      <c r="IB1043" s="183"/>
      <c r="IC1043" s="183"/>
      <c r="ID1043" s="183"/>
      <c r="IE1043" s="183"/>
      <c r="IF1043" s="183"/>
      <c r="IG1043" s="183"/>
      <c r="IH1043" s="183"/>
      <c r="II1043" s="183"/>
      <c r="IJ1043" s="183"/>
      <c r="IK1043" s="183"/>
      <c r="IL1043" s="183"/>
      <c r="IM1043" s="183"/>
      <c r="IN1043" s="183"/>
      <c r="IO1043" s="183"/>
      <c r="IP1043" s="183"/>
      <c r="IQ1043" s="183"/>
      <c r="IR1043" s="183"/>
      <c r="IS1043" s="183"/>
      <c r="IT1043" s="183"/>
      <c r="IU1043" s="183"/>
      <c r="IV1043" s="183"/>
      <c r="IW1043" s="183"/>
      <c r="IX1043" s="183"/>
      <c r="IY1043" s="183"/>
      <c r="IZ1043" s="183"/>
      <c r="JA1043" s="183"/>
      <c r="JB1043" s="183"/>
      <c r="JC1043" s="183"/>
      <c r="JD1043" s="183"/>
      <c r="JE1043" s="183"/>
      <c r="JF1043" s="183"/>
      <c r="JG1043" s="183"/>
      <c r="JH1043" s="183"/>
      <c r="JI1043" s="183"/>
      <c r="JJ1043" s="183"/>
      <c r="JK1043" s="183"/>
      <c r="JL1043" s="183"/>
      <c r="JM1043" s="183"/>
      <c r="JN1043" s="183"/>
      <c r="JO1043" s="183"/>
      <c r="JP1043" s="183"/>
      <c r="JQ1043" s="183"/>
      <c r="JR1043" s="183"/>
      <c r="JS1043" s="183"/>
      <c r="JT1043" s="183"/>
      <c r="JU1043" s="183"/>
      <c r="JV1043" s="183"/>
      <c r="JW1043" s="183"/>
      <c r="JX1043" s="183"/>
      <c r="JY1043" s="183"/>
      <c r="JZ1043" s="183"/>
      <c r="KA1043" s="183"/>
      <c r="KB1043" s="183"/>
      <c r="KC1043" s="183"/>
      <c r="KD1043" s="183"/>
      <c r="KE1043" s="183"/>
      <c r="KF1043" s="183"/>
      <c r="KG1043" s="183"/>
      <c r="KH1043" s="183"/>
      <c r="KI1043" s="183"/>
      <c r="KJ1043" s="183"/>
      <c r="KK1043" s="183"/>
      <c r="KL1043" s="183"/>
      <c r="KM1043" s="183"/>
      <c r="KN1043" s="183"/>
      <c r="KO1043" s="183"/>
      <c r="KP1043" s="183"/>
      <c r="KQ1043" s="183"/>
      <c r="KR1043" s="183"/>
      <c r="KS1043" s="183"/>
      <c r="KT1043" s="183"/>
    </row>
    <row r="1044" spans="8:306">
      <c r="H1044" s="183"/>
      <c r="K1044" s="183"/>
      <c r="L1044" s="183"/>
      <c r="M1044" s="183"/>
      <c r="N1044" s="183"/>
      <c r="O1044" s="183"/>
      <c r="P1044" s="183"/>
      <c r="Q1044" s="183"/>
      <c r="R1044" s="183"/>
      <c r="S1044" s="183"/>
      <c r="T1044" s="183"/>
      <c r="U1044" s="183"/>
      <c r="V1044" s="183"/>
      <c r="W1044" s="183"/>
      <c r="X1044" s="183"/>
      <c r="Y1044" s="183"/>
      <c r="Z1044" s="183"/>
      <c r="AA1044" s="183"/>
      <c r="AB1044" s="183"/>
      <c r="AC1044" s="183"/>
      <c r="AD1044" s="183"/>
      <c r="AE1044" s="183"/>
      <c r="AF1044" s="183"/>
      <c r="AG1044" s="183"/>
      <c r="AH1044" s="183"/>
      <c r="AI1044" s="183"/>
      <c r="AJ1044" s="183"/>
      <c r="AK1044" s="183"/>
      <c r="AL1044" s="183"/>
      <c r="AM1044" s="183"/>
      <c r="AN1044" s="183"/>
      <c r="AO1044" s="183"/>
      <c r="AP1044" s="183"/>
      <c r="AQ1044" s="183"/>
      <c r="AR1044" s="183"/>
      <c r="AS1044" s="183"/>
      <c r="AT1044" s="183"/>
      <c r="AU1044" s="183"/>
      <c r="AV1044" s="183"/>
      <c r="AW1044" s="183"/>
      <c r="AX1044" s="183"/>
      <c r="AY1044" s="183"/>
      <c r="AZ1044" s="183"/>
      <c r="BA1044" s="183"/>
      <c r="BB1044" s="183"/>
      <c r="BC1044" s="183"/>
      <c r="BD1044" s="183"/>
      <c r="BE1044" s="183"/>
      <c r="BF1044" s="183"/>
      <c r="BG1044" s="183"/>
      <c r="BH1044" s="183"/>
      <c r="BI1044" s="183"/>
      <c r="BJ1044" s="183"/>
      <c r="BK1044" s="183"/>
      <c r="BL1044" s="183"/>
      <c r="BM1044" s="183"/>
      <c r="BN1044" s="183"/>
      <c r="BO1044" s="183"/>
      <c r="BP1044" s="183"/>
      <c r="BQ1044" s="183"/>
      <c r="BR1044" s="183"/>
      <c r="BS1044" s="183"/>
      <c r="BT1044" s="183"/>
      <c r="BU1044" s="183"/>
      <c r="BV1044" s="183"/>
      <c r="BW1044" s="183"/>
      <c r="BX1044" s="183"/>
      <c r="BY1044" s="183"/>
      <c r="BZ1044" s="183"/>
      <c r="CA1044" s="183"/>
      <c r="CB1044" s="183"/>
      <c r="CC1044" s="183"/>
      <c r="CD1044" s="183"/>
      <c r="CE1044" s="183"/>
      <c r="CF1044" s="183"/>
      <c r="CG1044" s="183"/>
      <c r="CH1044" s="183"/>
      <c r="CI1044" s="183"/>
      <c r="CJ1044" s="183"/>
      <c r="CK1044" s="183"/>
      <c r="CL1044" s="183"/>
      <c r="CM1044" s="183"/>
      <c r="CN1044" s="183"/>
      <c r="CO1044" s="183"/>
      <c r="CP1044" s="183"/>
      <c r="CQ1044" s="183"/>
      <c r="CR1044" s="183"/>
      <c r="CS1044" s="183"/>
      <c r="CT1044" s="183"/>
      <c r="CU1044" s="183"/>
      <c r="CV1044" s="183"/>
      <c r="CW1044" s="183"/>
      <c r="CX1044" s="183"/>
      <c r="CY1044" s="183"/>
      <c r="CZ1044" s="183"/>
      <c r="DA1044" s="183"/>
      <c r="DB1044" s="183"/>
      <c r="DC1044" s="183"/>
      <c r="DD1044" s="183"/>
      <c r="DE1044" s="183"/>
      <c r="DF1044" s="183"/>
      <c r="DG1044" s="183"/>
      <c r="DH1044" s="183"/>
      <c r="DI1044" s="183"/>
      <c r="DJ1044" s="183"/>
      <c r="DK1044" s="183"/>
      <c r="DL1044" s="183"/>
      <c r="DM1044" s="183"/>
      <c r="DN1044" s="183"/>
      <c r="DO1044" s="183"/>
      <c r="DP1044" s="183"/>
      <c r="DQ1044" s="183"/>
      <c r="DR1044" s="183"/>
      <c r="DS1044" s="183"/>
      <c r="DT1044" s="183"/>
      <c r="DU1044" s="183"/>
      <c r="DV1044" s="183"/>
      <c r="DW1044" s="183"/>
      <c r="DX1044" s="183"/>
      <c r="DY1044" s="183"/>
      <c r="DZ1044" s="183"/>
      <c r="EA1044" s="183"/>
      <c r="EB1044" s="183"/>
      <c r="EC1044" s="183"/>
      <c r="ED1044" s="183"/>
      <c r="EE1044" s="183"/>
      <c r="EF1044" s="183"/>
      <c r="EG1044" s="183"/>
      <c r="EH1044" s="183"/>
      <c r="EI1044" s="183"/>
      <c r="EJ1044" s="183"/>
      <c r="EK1044" s="183"/>
      <c r="EL1044" s="183"/>
      <c r="EM1044" s="183"/>
      <c r="EN1044" s="183"/>
      <c r="EO1044" s="183"/>
      <c r="EP1044" s="183"/>
      <c r="EQ1044" s="183"/>
      <c r="ER1044" s="183"/>
      <c r="ES1044" s="183"/>
      <c r="ET1044" s="183"/>
      <c r="EU1044" s="183"/>
      <c r="EV1044" s="183"/>
      <c r="EW1044" s="183"/>
      <c r="EX1044" s="183"/>
      <c r="EY1044" s="183"/>
      <c r="EZ1044" s="183"/>
      <c r="FA1044" s="183"/>
      <c r="FB1044" s="183"/>
      <c r="FC1044" s="183"/>
      <c r="FD1044" s="183"/>
      <c r="FE1044" s="183"/>
      <c r="FF1044" s="183"/>
      <c r="FG1044" s="183"/>
      <c r="FH1044" s="183"/>
      <c r="FI1044" s="183"/>
      <c r="FJ1044" s="183"/>
      <c r="FK1044" s="183"/>
      <c r="FL1044" s="183"/>
      <c r="FM1044" s="183"/>
      <c r="FN1044" s="183"/>
      <c r="FO1044" s="183"/>
      <c r="FP1044" s="183"/>
      <c r="FQ1044" s="183"/>
      <c r="FR1044" s="183"/>
      <c r="FS1044" s="183"/>
      <c r="FT1044" s="183"/>
      <c r="FU1044" s="183"/>
      <c r="FV1044" s="183"/>
      <c r="FW1044" s="183"/>
      <c r="FX1044" s="183"/>
      <c r="FY1044" s="183"/>
      <c r="FZ1044" s="183"/>
      <c r="GA1044" s="183"/>
      <c r="GB1044" s="183"/>
      <c r="GC1044" s="183"/>
      <c r="GD1044" s="183"/>
      <c r="GE1044" s="183"/>
      <c r="GF1044" s="183"/>
      <c r="GG1044" s="183"/>
      <c r="GH1044" s="183"/>
      <c r="GI1044" s="183"/>
      <c r="GJ1044" s="183"/>
      <c r="GK1044" s="183"/>
      <c r="GL1044" s="183"/>
      <c r="GM1044" s="183"/>
      <c r="GN1044" s="183"/>
      <c r="GO1044" s="183"/>
      <c r="GP1044" s="183"/>
      <c r="GQ1044" s="183"/>
      <c r="GR1044" s="183"/>
      <c r="GS1044" s="183"/>
      <c r="GT1044" s="183"/>
      <c r="GU1044" s="183"/>
      <c r="GV1044" s="183"/>
      <c r="GW1044" s="183"/>
      <c r="GX1044" s="183"/>
      <c r="GY1044" s="183"/>
      <c r="GZ1044" s="183"/>
      <c r="HA1044" s="183"/>
      <c r="HB1044" s="183"/>
      <c r="HC1044" s="183"/>
      <c r="HD1044" s="183"/>
      <c r="HE1044" s="183"/>
      <c r="HF1044" s="183"/>
      <c r="HG1044" s="183"/>
      <c r="HH1044" s="183"/>
      <c r="HI1044" s="183"/>
      <c r="HJ1044" s="183"/>
      <c r="HK1044" s="183"/>
      <c r="HL1044" s="183"/>
      <c r="HM1044" s="183"/>
      <c r="HN1044" s="183"/>
      <c r="HO1044" s="183"/>
      <c r="HP1044" s="183"/>
      <c r="HQ1044" s="183"/>
      <c r="HR1044" s="183"/>
      <c r="HS1044" s="183"/>
      <c r="HT1044" s="183"/>
      <c r="HU1044" s="183"/>
      <c r="HV1044" s="183"/>
      <c r="HW1044" s="183"/>
      <c r="HX1044" s="183"/>
      <c r="HY1044" s="183"/>
      <c r="HZ1044" s="183"/>
      <c r="IA1044" s="183"/>
      <c r="IB1044" s="183"/>
      <c r="IC1044" s="183"/>
      <c r="ID1044" s="183"/>
      <c r="IE1044" s="183"/>
      <c r="IF1044" s="183"/>
      <c r="IG1044" s="183"/>
      <c r="IH1044" s="183"/>
      <c r="II1044" s="183"/>
      <c r="IJ1044" s="183"/>
      <c r="IK1044" s="183"/>
      <c r="IL1044" s="183"/>
      <c r="IM1044" s="183"/>
      <c r="IN1044" s="183"/>
      <c r="IO1044" s="183"/>
      <c r="IP1044" s="183"/>
      <c r="IQ1044" s="183"/>
      <c r="IR1044" s="183"/>
      <c r="IS1044" s="183"/>
      <c r="IT1044" s="183"/>
      <c r="IU1044" s="183"/>
      <c r="IV1044" s="183"/>
      <c r="IW1044" s="183"/>
      <c r="IX1044" s="183"/>
      <c r="IY1044" s="183"/>
      <c r="IZ1044" s="183"/>
      <c r="JA1044" s="183"/>
      <c r="JB1044" s="183"/>
      <c r="JC1044" s="183"/>
      <c r="JD1044" s="183"/>
      <c r="JE1044" s="183"/>
      <c r="JF1044" s="183"/>
      <c r="JG1044" s="183"/>
      <c r="JH1044" s="183"/>
      <c r="JI1044" s="183"/>
      <c r="JJ1044" s="183"/>
      <c r="JK1044" s="183"/>
      <c r="JL1044" s="183"/>
      <c r="JM1044" s="183"/>
      <c r="JN1044" s="183"/>
      <c r="JO1044" s="183"/>
      <c r="JP1044" s="183"/>
      <c r="JQ1044" s="183"/>
      <c r="JR1044" s="183"/>
      <c r="JS1044" s="183"/>
      <c r="JT1044" s="183"/>
      <c r="JU1044" s="183"/>
      <c r="JV1044" s="183"/>
      <c r="JW1044" s="183"/>
      <c r="JX1044" s="183"/>
      <c r="JY1044" s="183"/>
      <c r="JZ1044" s="183"/>
      <c r="KA1044" s="183"/>
      <c r="KB1044" s="183"/>
      <c r="KC1044" s="183"/>
      <c r="KD1044" s="183"/>
      <c r="KE1044" s="183"/>
      <c r="KF1044" s="183"/>
      <c r="KG1044" s="183"/>
      <c r="KH1044" s="183"/>
      <c r="KI1044" s="183"/>
      <c r="KJ1044" s="183"/>
      <c r="KK1044" s="183"/>
      <c r="KL1044" s="183"/>
      <c r="KM1044" s="183"/>
      <c r="KN1044" s="183"/>
      <c r="KO1044" s="183"/>
      <c r="KP1044" s="183"/>
      <c r="KQ1044" s="183"/>
      <c r="KR1044" s="183"/>
      <c r="KS1044" s="183"/>
      <c r="KT1044" s="183"/>
    </row>
    <row r="1045" spans="8:306">
      <c r="H1045" s="183"/>
      <c r="K1045" s="183"/>
      <c r="L1045" s="183"/>
      <c r="M1045" s="183"/>
      <c r="N1045" s="183"/>
      <c r="O1045" s="183"/>
      <c r="P1045" s="183"/>
      <c r="Q1045" s="183"/>
      <c r="R1045" s="183"/>
      <c r="S1045" s="183"/>
      <c r="T1045" s="183"/>
      <c r="U1045" s="183"/>
      <c r="V1045" s="183"/>
      <c r="W1045" s="183"/>
      <c r="X1045" s="183"/>
      <c r="Y1045" s="183"/>
      <c r="Z1045" s="183"/>
      <c r="AA1045" s="183"/>
      <c r="AB1045" s="183"/>
      <c r="AC1045" s="183"/>
      <c r="AD1045" s="183"/>
      <c r="AE1045" s="183"/>
      <c r="AF1045" s="183"/>
      <c r="AG1045" s="183"/>
      <c r="AH1045" s="183"/>
      <c r="AI1045" s="183"/>
      <c r="AJ1045" s="183"/>
      <c r="AK1045" s="183"/>
      <c r="AL1045" s="183"/>
      <c r="AM1045" s="183"/>
      <c r="AN1045" s="183"/>
      <c r="AO1045" s="183"/>
      <c r="AP1045" s="183"/>
      <c r="AQ1045" s="183"/>
      <c r="AR1045" s="183"/>
      <c r="AS1045" s="183"/>
      <c r="AT1045" s="183"/>
      <c r="AU1045" s="183"/>
      <c r="AV1045" s="183"/>
      <c r="AW1045" s="183"/>
      <c r="AX1045" s="183"/>
      <c r="AY1045" s="183"/>
      <c r="AZ1045" s="183"/>
      <c r="BA1045" s="183"/>
      <c r="BB1045" s="183"/>
      <c r="BC1045" s="183"/>
      <c r="BD1045" s="183"/>
      <c r="BE1045" s="183"/>
      <c r="BF1045" s="183"/>
      <c r="BG1045" s="183"/>
      <c r="BH1045" s="183"/>
      <c r="BI1045" s="183"/>
      <c r="BJ1045" s="183"/>
      <c r="BK1045" s="183"/>
      <c r="BL1045" s="183"/>
      <c r="BM1045" s="183"/>
      <c r="BN1045" s="183"/>
      <c r="BO1045" s="183"/>
      <c r="BP1045" s="183"/>
      <c r="BQ1045" s="183"/>
      <c r="BR1045" s="183"/>
      <c r="BS1045" s="183"/>
      <c r="BT1045" s="183"/>
      <c r="BU1045" s="183"/>
      <c r="BV1045" s="183"/>
      <c r="BW1045" s="183"/>
      <c r="BX1045" s="183"/>
      <c r="BY1045" s="183"/>
      <c r="BZ1045" s="183"/>
      <c r="CA1045" s="183"/>
      <c r="CB1045" s="183"/>
      <c r="CC1045" s="183"/>
      <c r="CD1045" s="183"/>
      <c r="CE1045" s="183"/>
      <c r="CF1045" s="183"/>
      <c r="CG1045" s="183"/>
      <c r="CH1045" s="183"/>
      <c r="CI1045" s="183"/>
      <c r="CJ1045" s="183"/>
      <c r="CK1045" s="183"/>
      <c r="CL1045" s="183"/>
      <c r="CM1045" s="183"/>
      <c r="CN1045" s="183"/>
      <c r="CO1045" s="183"/>
      <c r="CP1045" s="183"/>
      <c r="CQ1045" s="183"/>
      <c r="CR1045" s="183"/>
      <c r="CS1045" s="183"/>
      <c r="CT1045" s="183"/>
      <c r="CU1045" s="183"/>
      <c r="CV1045" s="183"/>
      <c r="CW1045" s="183"/>
      <c r="CX1045" s="183"/>
      <c r="CY1045" s="183"/>
      <c r="CZ1045" s="183"/>
      <c r="DA1045" s="183"/>
      <c r="DB1045" s="183"/>
      <c r="DC1045" s="183"/>
      <c r="DD1045" s="183"/>
      <c r="DE1045" s="183"/>
      <c r="DF1045" s="183"/>
      <c r="DG1045" s="183"/>
      <c r="DH1045" s="183"/>
      <c r="DI1045" s="183"/>
      <c r="DJ1045" s="183"/>
      <c r="DK1045" s="183"/>
      <c r="DL1045" s="183"/>
      <c r="DM1045" s="183"/>
      <c r="DN1045" s="183"/>
      <c r="DO1045" s="183"/>
      <c r="DP1045" s="183"/>
      <c r="DQ1045" s="183"/>
      <c r="DR1045" s="183"/>
      <c r="DS1045" s="183"/>
      <c r="DT1045" s="183"/>
      <c r="DU1045" s="183"/>
      <c r="DV1045" s="183"/>
      <c r="DW1045" s="183"/>
      <c r="DX1045" s="183"/>
      <c r="DY1045" s="183"/>
      <c r="DZ1045" s="183"/>
      <c r="EA1045" s="183"/>
      <c r="EB1045" s="183"/>
      <c r="EC1045" s="183"/>
      <c r="ED1045" s="183"/>
      <c r="EE1045" s="183"/>
      <c r="EF1045" s="183"/>
      <c r="EG1045" s="183"/>
      <c r="EH1045" s="183"/>
      <c r="EI1045" s="183"/>
      <c r="EJ1045" s="183"/>
      <c r="EK1045" s="183"/>
      <c r="EL1045" s="183"/>
      <c r="EM1045" s="183"/>
      <c r="EN1045" s="183"/>
      <c r="EO1045" s="183"/>
      <c r="EP1045" s="183"/>
      <c r="EQ1045" s="183"/>
      <c r="ER1045" s="183"/>
      <c r="ES1045" s="183"/>
      <c r="ET1045" s="183"/>
      <c r="EU1045" s="183"/>
      <c r="EV1045" s="183"/>
      <c r="EW1045" s="183"/>
      <c r="EX1045" s="183"/>
      <c r="EY1045" s="183"/>
      <c r="EZ1045" s="183"/>
      <c r="FA1045" s="183"/>
      <c r="FB1045" s="183"/>
      <c r="FC1045" s="183"/>
      <c r="FD1045" s="183"/>
      <c r="FE1045" s="183"/>
      <c r="FF1045" s="183"/>
      <c r="FG1045" s="183"/>
      <c r="FH1045" s="183"/>
      <c r="FI1045" s="183"/>
      <c r="FJ1045" s="183"/>
      <c r="FK1045" s="183"/>
      <c r="FL1045" s="183"/>
      <c r="FM1045" s="183"/>
      <c r="FN1045" s="183"/>
      <c r="FO1045" s="183"/>
      <c r="FP1045" s="183"/>
      <c r="FQ1045" s="183"/>
      <c r="FR1045" s="183"/>
      <c r="FS1045" s="183"/>
      <c r="FT1045" s="183"/>
      <c r="FU1045" s="183"/>
      <c r="FV1045" s="183"/>
      <c r="FW1045" s="183"/>
      <c r="FX1045" s="183"/>
      <c r="FY1045" s="183"/>
      <c r="FZ1045" s="183"/>
      <c r="GA1045" s="183"/>
      <c r="GB1045" s="183"/>
      <c r="GC1045" s="183"/>
      <c r="GD1045" s="183"/>
      <c r="GE1045" s="183"/>
      <c r="GF1045" s="183"/>
      <c r="GG1045" s="183"/>
      <c r="GH1045" s="183"/>
      <c r="GI1045" s="183"/>
      <c r="GJ1045" s="183"/>
      <c r="GK1045" s="183"/>
      <c r="GL1045" s="183"/>
      <c r="GM1045" s="183"/>
      <c r="GN1045" s="183"/>
      <c r="GO1045" s="183"/>
      <c r="GP1045" s="183"/>
      <c r="GQ1045" s="183"/>
      <c r="GR1045" s="183"/>
      <c r="GS1045" s="183"/>
      <c r="GT1045" s="183"/>
      <c r="GU1045" s="183"/>
      <c r="GV1045" s="183"/>
      <c r="GW1045" s="183"/>
      <c r="GX1045" s="183"/>
      <c r="GY1045" s="183"/>
      <c r="GZ1045" s="183"/>
      <c r="HA1045" s="183"/>
      <c r="HB1045" s="183"/>
      <c r="HC1045" s="183"/>
      <c r="HD1045" s="183"/>
      <c r="HE1045" s="183"/>
      <c r="HF1045" s="183"/>
      <c r="HG1045" s="183"/>
      <c r="HH1045" s="183"/>
      <c r="HI1045" s="183"/>
      <c r="HJ1045" s="183"/>
      <c r="HK1045" s="183"/>
      <c r="HL1045" s="183"/>
      <c r="HM1045" s="183"/>
      <c r="HN1045" s="183"/>
      <c r="HO1045" s="183"/>
      <c r="HP1045" s="183"/>
      <c r="HQ1045" s="183"/>
      <c r="HR1045" s="183"/>
      <c r="HS1045" s="183"/>
      <c r="HT1045" s="183"/>
      <c r="HU1045" s="183"/>
      <c r="HV1045" s="183"/>
      <c r="HW1045" s="183"/>
      <c r="HX1045" s="183"/>
      <c r="HY1045" s="183"/>
      <c r="HZ1045" s="183"/>
      <c r="IA1045" s="183"/>
      <c r="IB1045" s="183"/>
      <c r="IC1045" s="183"/>
      <c r="ID1045" s="183"/>
      <c r="IE1045" s="183"/>
      <c r="IF1045" s="183"/>
      <c r="IG1045" s="183"/>
      <c r="IH1045" s="183"/>
      <c r="II1045" s="183"/>
      <c r="IJ1045" s="183"/>
      <c r="IK1045" s="183"/>
      <c r="IL1045" s="183"/>
      <c r="IM1045" s="183"/>
      <c r="IN1045" s="183"/>
      <c r="IO1045" s="183"/>
      <c r="IP1045" s="183"/>
      <c r="IQ1045" s="183"/>
      <c r="IR1045" s="183"/>
      <c r="IS1045" s="183"/>
      <c r="IT1045" s="183"/>
      <c r="IU1045" s="183"/>
      <c r="IV1045" s="183"/>
      <c r="IW1045" s="183"/>
      <c r="IX1045" s="183"/>
      <c r="IY1045" s="183"/>
      <c r="IZ1045" s="183"/>
      <c r="JA1045" s="183"/>
      <c r="JB1045" s="183"/>
      <c r="JC1045" s="183"/>
      <c r="JD1045" s="183"/>
      <c r="JE1045" s="183"/>
      <c r="JF1045" s="183"/>
      <c r="JG1045" s="183"/>
      <c r="JH1045" s="183"/>
      <c r="JI1045" s="183"/>
      <c r="JJ1045" s="183"/>
      <c r="JK1045" s="183"/>
      <c r="JL1045" s="183"/>
      <c r="JM1045" s="183"/>
      <c r="JN1045" s="183"/>
      <c r="JO1045" s="183"/>
      <c r="JP1045" s="183"/>
      <c r="JQ1045" s="183"/>
      <c r="JR1045" s="183"/>
      <c r="JS1045" s="183"/>
      <c r="JT1045" s="183"/>
      <c r="JU1045" s="183"/>
      <c r="JV1045" s="183"/>
      <c r="JW1045" s="183"/>
      <c r="JX1045" s="183"/>
      <c r="JY1045" s="183"/>
      <c r="JZ1045" s="183"/>
      <c r="KA1045" s="183"/>
      <c r="KB1045" s="183"/>
      <c r="KC1045" s="183"/>
      <c r="KD1045" s="183"/>
      <c r="KE1045" s="183"/>
      <c r="KF1045" s="183"/>
      <c r="KG1045" s="183"/>
      <c r="KH1045" s="183"/>
      <c r="KI1045" s="183"/>
      <c r="KJ1045" s="183"/>
      <c r="KK1045" s="183"/>
      <c r="KL1045" s="183"/>
      <c r="KM1045" s="183"/>
      <c r="KN1045" s="183"/>
      <c r="KO1045" s="183"/>
      <c r="KP1045" s="183"/>
      <c r="KQ1045" s="183"/>
      <c r="KR1045" s="183"/>
      <c r="KS1045" s="183"/>
      <c r="KT1045" s="183"/>
    </row>
    <row r="1046" spans="8:306">
      <c r="H1046" s="183"/>
      <c r="K1046" s="183"/>
      <c r="L1046" s="183"/>
      <c r="M1046" s="183"/>
      <c r="N1046" s="183"/>
      <c r="O1046" s="183"/>
      <c r="P1046" s="183"/>
      <c r="Q1046" s="183"/>
      <c r="R1046" s="183"/>
      <c r="S1046" s="183"/>
      <c r="T1046" s="183"/>
      <c r="U1046" s="183"/>
      <c r="V1046" s="183"/>
      <c r="W1046" s="183"/>
      <c r="X1046" s="183"/>
      <c r="Y1046" s="183"/>
      <c r="Z1046" s="183"/>
      <c r="AA1046" s="183"/>
      <c r="AB1046" s="183"/>
      <c r="AC1046" s="183"/>
      <c r="AD1046" s="183"/>
      <c r="AE1046" s="183"/>
      <c r="AF1046" s="183"/>
      <c r="AG1046" s="183"/>
      <c r="AH1046" s="183"/>
      <c r="AI1046" s="183"/>
      <c r="AJ1046" s="183"/>
      <c r="AK1046" s="183"/>
      <c r="AL1046" s="183"/>
      <c r="AM1046" s="183"/>
      <c r="AN1046" s="183"/>
      <c r="AO1046" s="183"/>
      <c r="AP1046" s="183"/>
      <c r="AQ1046" s="183"/>
      <c r="AR1046" s="183"/>
      <c r="AS1046" s="183"/>
      <c r="AT1046" s="183"/>
      <c r="AU1046" s="183"/>
      <c r="AV1046" s="183"/>
      <c r="AW1046" s="183"/>
      <c r="AX1046" s="183"/>
      <c r="AY1046" s="183"/>
      <c r="AZ1046" s="183"/>
      <c r="BA1046" s="183"/>
      <c r="BB1046" s="183"/>
      <c r="BC1046" s="183"/>
      <c r="BD1046" s="183"/>
      <c r="BE1046" s="183"/>
      <c r="BF1046" s="183"/>
      <c r="BG1046" s="183"/>
      <c r="BH1046" s="183"/>
      <c r="BI1046" s="183"/>
      <c r="BJ1046" s="183"/>
      <c r="BK1046" s="183"/>
      <c r="BL1046" s="183"/>
      <c r="BM1046" s="183"/>
      <c r="BN1046" s="183"/>
      <c r="BO1046" s="183"/>
      <c r="BP1046" s="183"/>
      <c r="BQ1046" s="183"/>
      <c r="BR1046" s="183"/>
      <c r="BS1046" s="183"/>
      <c r="BT1046" s="183"/>
      <c r="BU1046" s="183"/>
      <c r="BV1046" s="183"/>
      <c r="BW1046" s="183"/>
      <c r="BX1046" s="183"/>
      <c r="BY1046" s="183"/>
      <c r="BZ1046" s="183"/>
      <c r="CA1046" s="183"/>
      <c r="CB1046" s="183"/>
      <c r="CC1046" s="183"/>
      <c r="CD1046" s="183"/>
      <c r="CE1046" s="183"/>
      <c r="CF1046" s="183"/>
      <c r="CG1046" s="183"/>
      <c r="CH1046" s="183"/>
      <c r="CI1046" s="183"/>
      <c r="CJ1046" s="183"/>
      <c r="CK1046" s="183"/>
      <c r="CL1046" s="183"/>
      <c r="CM1046" s="183"/>
      <c r="CN1046" s="183"/>
      <c r="CO1046" s="183"/>
      <c r="CP1046" s="183"/>
      <c r="CQ1046" s="183"/>
      <c r="CR1046" s="183"/>
      <c r="CS1046" s="183"/>
      <c r="CT1046" s="183"/>
      <c r="CU1046" s="183"/>
      <c r="CV1046" s="183"/>
      <c r="CW1046" s="183"/>
      <c r="CX1046" s="183"/>
      <c r="CY1046" s="183"/>
      <c r="CZ1046" s="183"/>
      <c r="DA1046" s="183"/>
      <c r="DB1046" s="183"/>
      <c r="DC1046" s="183"/>
      <c r="DD1046" s="183"/>
      <c r="DE1046" s="183"/>
      <c r="DF1046" s="183"/>
      <c r="DG1046" s="183"/>
      <c r="DH1046" s="183"/>
      <c r="DI1046" s="183"/>
      <c r="DJ1046" s="183"/>
      <c r="DK1046" s="183"/>
      <c r="DL1046" s="183"/>
      <c r="DM1046" s="183"/>
      <c r="DN1046" s="183"/>
      <c r="DO1046" s="183"/>
      <c r="DP1046" s="183"/>
      <c r="DQ1046" s="183"/>
      <c r="DR1046" s="183"/>
      <c r="DS1046" s="183"/>
      <c r="DT1046" s="183"/>
      <c r="DU1046" s="183"/>
      <c r="DV1046" s="183"/>
      <c r="DW1046" s="183"/>
      <c r="DX1046" s="183"/>
      <c r="DY1046" s="183"/>
      <c r="DZ1046" s="183"/>
      <c r="EA1046" s="183"/>
      <c r="EB1046" s="183"/>
      <c r="EC1046" s="183"/>
      <c r="ED1046" s="183"/>
      <c r="EE1046" s="183"/>
      <c r="EF1046" s="183"/>
      <c r="EG1046" s="183"/>
      <c r="EH1046" s="183"/>
      <c r="EI1046" s="183"/>
      <c r="EJ1046" s="183"/>
      <c r="EK1046" s="183"/>
      <c r="EL1046" s="183"/>
      <c r="EM1046" s="183"/>
      <c r="EN1046" s="183"/>
      <c r="EO1046" s="183"/>
      <c r="EP1046" s="183"/>
      <c r="EQ1046" s="183"/>
      <c r="ER1046" s="183"/>
      <c r="ES1046" s="183"/>
      <c r="ET1046" s="183"/>
      <c r="EU1046" s="183"/>
      <c r="EV1046" s="183"/>
      <c r="EW1046" s="183"/>
      <c r="EX1046" s="183"/>
      <c r="EY1046" s="183"/>
      <c r="EZ1046" s="183"/>
      <c r="FA1046" s="183"/>
      <c r="FB1046" s="183"/>
      <c r="FC1046" s="183"/>
      <c r="FD1046" s="183"/>
      <c r="FE1046" s="183"/>
      <c r="FF1046" s="183"/>
      <c r="FG1046" s="183"/>
      <c r="FH1046" s="183"/>
      <c r="FI1046" s="183"/>
      <c r="FJ1046" s="183"/>
      <c r="FK1046" s="183"/>
      <c r="FL1046" s="183"/>
      <c r="FM1046" s="183"/>
      <c r="FN1046" s="183"/>
      <c r="FO1046" s="183"/>
      <c r="FP1046" s="183"/>
      <c r="FQ1046" s="183"/>
      <c r="FR1046" s="183"/>
      <c r="FS1046" s="183"/>
      <c r="FT1046" s="183"/>
      <c r="FU1046" s="183"/>
      <c r="FV1046" s="183"/>
      <c r="FW1046" s="183"/>
      <c r="FX1046" s="183"/>
      <c r="FY1046" s="183"/>
      <c r="FZ1046" s="183"/>
      <c r="GA1046" s="183"/>
      <c r="GB1046" s="183"/>
      <c r="GC1046" s="183"/>
      <c r="GD1046" s="183"/>
      <c r="GE1046" s="183"/>
      <c r="GF1046" s="183"/>
      <c r="GG1046" s="183"/>
      <c r="GH1046" s="183"/>
      <c r="GI1046" s="183"/>
      <c r="GJ1046" s="183"/>
      <c r="GK1046" s="183"/>
      <c r="GL1046" s="183"/>
      <c r="GM1046" s="183"/>
      <c r="GN1046" s="183"/>
      <c r="GO1046" s="183"/>
      <c r="GP1046" s="183"/>
      <c r="GQ1046" s="183"/>
      <c r="GR1046" s="183"/>
      <c r="GS1046" s="183"/>
      <c r="GT1046" s="183"/>
      <c r="GU1046" s="183"/>
      <c r="GV1046" s="183"/>
      <c r="GW1046" s="183"/>
      <c r="GX1046" s="183"/>
      <c r="GY1046" s="183"/>
      <c r="GZ1046" s="183"/>
      <c r="HA1046" s="183"/>
      <c r="HB1046" s="183"/>
      <c r="HC1046" s="183"/>
      <c r="HD1046" s="183"/>
      <c r="HE1046" s="183"/>
      <c r="HF1046" s="183"/>
      <c r="HG1046" s="183"/>
      <c r="HH1046" s="183"/>
      <c r="HI1046" s="183"/>
      <c r="HJ1046" s="183"/>
      <c r="HK1046" s="183"/>
      <c r="HL1046" s="183"/>
      <c r="HM1046" s="183"/>
      <c r="HN1046" s="183"/>
      <c r="HO1046" s="183"/>
      <c r="HP1046" s="183"/>
      <c r="HQ1046" s="183"/>
      <c r="HR1046" s="183"/>
      <c r="HS1046" s="183"/>
      <c r="HT1046" s="183"/>
      <c r="HU1046" s="183"/>
      <c r="HV1046" s="183"/>
      <c r="HW1046" s="183"/>
      <c r="HX1046" s="183"/>
      <c r="HY1046" s="183"/>
      <c r="HZ1046" s="183"/>
      <c r="IA1046" s="183"/>
      <c r="IB1046" s="183"/>
      <c r="IC1046" s="183"/>
      <c r="ID1046" s="183"/>
      <c r="IE1046" s="183"/>
      <c r="IF1046" s="183"/>
      <c r="IG1046" s="183"/>
      <c r="IH1046" s="183"/>
      <c r="II1046" s="183"/>
      <c r="IJ1046" s="183"/>
      <c r="IK1046" s="183"/>
      <c r="IL1046" s="183"/>
      <c r="IM1046" s="183"/>
      <c r="IN1046" s="183"/>
      <c r="IO1046" s="183"/>
      <c r="IP1046" s="183"/>
      <c r="IQ1046" s="183"/>
      <c r="IR1046" s="183"/>
      <c r="IS1046" s="183"/>
      <c r="IT1046" s="183"/>
      <c r="IU1046" s="183"/>
      <c r="IV1046" s="183"/>
      <c r="IW1046" s="183"/>
      <c r="IX1046" s="183"/>
      <c r="IY1046" s="183"/>
      <c r="IZ1046" s="183"/>
      <c r="JA1046" s="183"/>
      <c r="JB1046" s="183"/>
      <c r="JC1046" s="183"/>
      <c r="JD1046" s="183"/>
      <c r="JE1046" s="183"/>
      <c r="JF1046" s="183"/>
      <c r="JG1046" s="183"/>
      <c r="JH1046" s="183"/>
      <c r="JI1046" s="183"/>
      <c r="JJ1046" s="183"/>
      <c r="JK1046" s="183"/>
      <c r="JL1046" s="183"/>
      <c r="JM1046" s="183"/>
      <c r="JN1046" s="183"/>
      <c r="JO1046" s="183"/>
      <c r="JP1046" s="183"/>
      <c r="JQ1046" s="183"/>
      <c r="JR1046" s="183"/>
      <c r="JS1046" s="183"/>
      <c r="JT1046" s="183"/>
      <c r="JU1046" s="183"/>
      <c r="JV1046" s="183"/>
      <c r="JW1046" s="183"/>
      <c r="JX1046" s="183"/>
      <c r="JY1046" s="183"/>
      <c r="JZ1046" s="183"/>
      <c r="KA1046" s="183"/>
      <c r="KB1046" s="183"/>
      <c r="KC1046" s="183"/>
      <c r="KD1046" s="183"/>
      <c r="KE1046" s="183"/>
      <c r="KF1046" s="183"/>
      <c r="KG1046" s="183"/>
      <c r="KH1046" s="183"/>
      <c r="KI1046" s="183"/>
      <c r="KJ1046" s="183"/>
      <c r="KK1046" s="183"/>
      <c r="KL1046" s="183"/>
      <c r="KM1046" s="183"/>
      <c r="KN1046" s="183"/>
      <c r="KO1046" s="183"/>
      <c r="KP1046" s="183"/>
      <c r="KQ1046" s="183"/>
      <c r="KR1046" s="183"/>
      <c r="KS1046" s="183"/>
      <c r="KT1046" s="183"/>
    </row>
    <row r="1047" spans="8:306">
      <c r="H1047" s="183"/>
      <c r="K1047" s="183"/>
      <c r="L1047" s="183"/>
      <c r="M1047" s="183"/>
      <c r="N1047" s="183"/>
      <c r="O1047" s="183"/>
      <c r="P1047" s="183"/>
      <c r="Q1047" s="183"/>
      <c r="R1047" s="183"/>
      <c r="S1047" s="183"/>
      <c r="T1047" s="183"/>
      <c r="U1047" s="183"/>
      <c r="V1047" s="183"/>
      <c r="W1047" s="183"/>
      <c r="X1047" s="183"/>
      <c r="Y1047" s="183"/>
      <c r="Z1047" s="183"/>
      <c r="AA1047" s="183"/>
      <c r="AB1047" s="183"/>
      <c r="AC1047" s="183"/>
      <c r="AD1047" s="183"/>
      <c r="AE1047" s="183"/>
      <c r="AF1047" s="183"/>
      <c r="AG1047" s="183"/>
      <c r="AH1047" s="183"/>
      <c r="AI1047" s="183"/>
      <c r="AJ1047" s="183"/>
      <c r="AK1047" s="183"/>
      <c r="AL1047" s="183"/>
      <c r="AM1047" s="183"/>
      <c r="AN1047" s="183"/>
      <c r="AO1047" s="183"/>
      <c r="AP1047" s="183"/>
      <c r="AQ1047" s="183"/>
      <c r="AR1047" s="183"/>
      <c r="AS1047" s="183"/>
      <c r="AT1047" s="183"/>
      <c r="AU1047" s="183"/>
      <c r="AV1047" s="183"/>
      <c r="AW1047" s="183"/>
      <c r="AX1047" s="183"/>
      <c r="AY1047" s="183"/>
      <c r="AZ1047" s="183"/>
      <c r="BA1047" s="183"/>
      <c r="BB1047" s="183"/>
      <c r="BC1047" s="183"/>
      <c r="BD1047" s="183"/>
      <c r="BE1047" s="183"/>
      <c r="BF1047" s="183"/>
      <c r="BG1047" s="183"/>
      <c r="BH1047" s="183"/>
      <c r="BI1047" s="183"/>
      <c r="BJ1047" s="183"/>
      <c r="BK1047" s="183"/>
      <c r="BL1047" s="183"/>
      <c r="BM1047" s="183"/>
      <c r="BN1047" s="183"/>
      <c r="BO1047" s="183"/>
      <c r="BP1047" s="183"/>
      <c r="BQ1047" s="183"/>
      <c r="BR1047" s="183"/>
      <c r="BS1047" s="183"/>
      <c r="BT1047" s="183"/>
      <c r="BU1047" s="183"/>
      <c r="BV1047" s="183"/>
      <c r="BW1047" s="183"/>
      <c r="BX1047" s="183"/>
      <c r="BY1047" s="183"/>
      <c r="BZ1047" s="183"/>
      <c r="CA1047" s="183"/>
      <c r="CB1047" s="183"/>
      <c r="CC1047" s="183"/>
      <c r="CD1047" s="183"/>
      <c r="CE1047" s="183"/>
      <c r="CF1047" s="183"/>
      <c r="CG1047" s="183"/>
      <c r="CH1047" s="183"/>
      <c r="CI1047" s="183"/>
      <c r="CJ1047" s="183"/>
      <c r="CK1047" s="183"/>
      <c r="CL1047" s="183"/>
      <c r="CM1047" s="183"/>
      <c r="CN1047" s="183"/>
      <c r="CO1047" s="183"/>
      <c r="CP1047" s="183"/>
      <c r="CQ1047" s="183"/>
      <c r="CR1047" s="183"/>
      <c r="CS1047" s="183"/>
      <c r="CT1047" s="183"/>
      <c r="CU1047" s="183"/>
      <c r="CV1047" s="183"/>
      <c r="CW1047" s="183"/>
      <c r="CX1047" s="183"/>
      <c r="CY1047" s="183"/>
      <c r="CZ1047" s="183"/>
      <c r="DA1047" s="183"/>
      <c r="DB1047" s="183"/>
      <c r="DC1047" s="183"/>
      <c r="DD1047" s="183"/>
      <c r="DE1047" s="183"/>
      <c r="DF1047" s="183"/>
      <c r="DG1047" s="183"/>
      <c r="DH1047" s="183"/>
      <c r="DI1047" s="183"/>
      <c r="DJ1047" s="183"/>
      <c r="DK1047" s="183"/>
      <c r="DL1047" s="183"/>
      <c r="DM1047" s="183"/>
      <c r="DN1047" s="183"/>
      <c r="DO1047" s="183"/>
      <c r="DP1047" s="183"/>
      <c r="DQ1047" s="183"/>
      <c r="DR1047" s="183"/>
      <c r="DS1047" s="183"/>
      <c r="DT1047" s="183"/>
      <c r="DU1047" s="183"/>
      <c r="DV1047" s="183"/>
      <c r="DW1047" s="183"/>
      <c r="DX1047" s="183"/>
      <c r="DY1047" s="183"/>
      <c r="DZ1047" s="183"/>
      <c r="EA1047" s="183"/>
      <c r="EB1047" s="183"/>
      <c r="EC1047" s="183"/>
      <c r="ED1047" s="183"/>
      <c r="EE1047" s="183"/>
      <c r="EF1047" s="183"/>
      <c r="EG1047" s="183"/>
      <c r="EH1047" s="183"/>
      <c r="EI1047" s="183"/>
      <c r="EJ1047" s="183"/>
      <c r="EK1047" s="183"/>
      <c r="EL1047" s="183"/>
      <c r="EM1047" s="183"/>
      <c r="EN1047" s="183"/>
      <c r="EO1047" s="183"/>
      <c r="EP1047" s="183"/>
      <c r="EQ1047" s="183"/>
      <c r="ER1047" s="183"/>
      <c r="ES1047" s="183"/>
      <c r="ET1047" s="183"/>
      <c r="EU1047" s="183"/>
      <c r="EV1047" s="183"/>
      <c r="EW1047" s="183"/>
      <c r="EX1047" s="183"/>
      <c r="EY1047" s="183"/>
      <c r="EZ1047" s="183"/>
      <c r="FA1047" s="183"/>
      <c r="FB1047" s="183"/>
      <c r="FC1047" s="183"/>
      <c r="FD1047" s="183"/>
      <c r="FE1047" s="183"/>
      <c r="FF1047" s="183"/>
      <c r="FG1047" s="183"/>
      <c r="FH1047" s="183"/>
      <c r="FI1047" s="183"/>
      <c r="FJ1047" s="183"/>
      <c r="FK1047" s="183"/>
      <c r="FL1047" s="183"/>
      <c r="FM1047" s="183"/>
      <c r="FN1047" s="183"/>
      <c r="FO1047" s="183"/>
      <c r="FP1047" s="183"/>
      <c r="FQ1047" s="183"/>
      <c r="FR1047" s="183"/>
      <c r="FS1047" s="183"/>
      <c r="FT1047" s="183"/>
      <c r="FU1047" s="183"/>
      <c r="FV1047" s="183"/>
      <c r="FW1047" s="183"/>
      <c r="FX1047" s="183"/>
      <c r="FY1047" s="183"/>
      <c r="FZ1047" s="183"/>
      <c r="GA1047" s="183"/>
      <c r="GB1047" s="183"/>
      <c r="GC1047" s="183"/>
      <c r="GD1047" s="183"/>
      <c r="GE1047" s="183"/>
      <c r="GF1047" s="183"/>
      <c r="GG1047" s="183"/>
      <c r="GH1047" s="183"/>
      <c r="GI1047" s="183"/>
      <c r="GJ1047" s="183"/>
      <c r="GK1047" s="183"/>
      <c r="GL1047" s="183"/>
      <c r="GM1047" s="183"/>
      <c r="GN1047" s="183"/>
      <c r="GO1047" s="183"/>
      <c r="GP1047" s="183"/>
      <c r="GQ1047" s="183"/>
      <c r="GR1047" s="183"/>
      <c r="GS1047" s="183"/>
      <c r="GT1047" s="183"/>
      <c r="GU1047" s="183"/>
      <c r="GV1047" s="183"/>
      <c r="GW1047" s="183"/>
      <c r="GX1047" s="183"/>
      <c r="GY1047" s="183"/>
      <c r="GZ1047" s="183"/>
      <c r="HA1047" s="183"/>
      <c r="HB1047" s="183"/>
      <c r="HC1047" s="183"/>
      <c r="HD1047" s="183"/>
      <c r="HE1047" s="183"/>
      <c r="HF1047" s="183"/>
      <c r="HG1047" s="183"/>
      <c r="HH1047" s="183"/>
      <c r="HI1047" s="183"/>
      <c r="HJ1047" s="183"/>
      <c r="HK1047" s="183"/>
      <c r="HL1047" s="183"/>
      <c r="HM1047" s="183"/>
      <c r="HN1047" s="183"/>
      <c r="HO1047" s="183"/>
      <c r="HP1047" s="183"/>
      <c r="HQ1047" s="183"/>
      <c r="HR1047" s="183"/>
      <c r="HS1047" s="183"/>
      <c r="HT1047" s="183"/>
      <c r="HU1047" s="183"/>
      <c r="HV1047" s="183"/>
      <c r="HW1047" s="183"/>
      <c r="HX1047" s="183"/>
      <c r="HY1047" s="183"/>
      <c r="HZ1047" s="183"/>
      <c r="IA1047" s="183"/>
      <c r="IB1047" s="183"/>
      <c r="IC1047" s="183"/>
      <c r="ID1047" s="183"/>
      <c r="IE1047" s="183"/>
      <c r="IF1047" s="183"/>
      <c r="IG1047" s="183"/>
      <c r="IH1047" s="183"/>
      <c r="II1047" s="183"/>
      <c r="IJ1047" s="183"/>
      <c r="IK1047" s="183"/>
      <c r="IL1047" s="183"/>
      <c r="IM1047" s="183"/>
      <c r="IN1047" s="183"/>
      <c r="IO1047" s="183"/>
      <c r="IP1047" s="183"/>
      <c r="IQ1047" s="183"/>
      <c r="IR1047" s="183"/>
      <c r="IS1047" s="183"/>
      <c r="IT1047" s="183"/>
      <c r="IU1047" s="183"/>
      <c r="IV1047" s="183"/>
      <c r="IW1047" s="183"/>
      <c r="IX1047" s="183"/>
      <c r="IY1047" s="183"/>
      <c r="IZ1047" s="183"/>
      <c r="JA1047" s="183"/>
      <c r="JB1047" s="183"/>
      <c r="JC1047" s="183"/>
      <c r="JD1047" s="183"/>
      <c r="JE1047" s="183"/>
      <c r="JF1047" s="183"/>
      <c r="JG1047" s="183"/>
      <c r="JH1047" s="183"/>
      <c r="JI1047" s="183"/>
      <c r="JJ1047" s="183"/>
      <c r="JK1047" s="183"/>
      <c r="JL1047" s="183"/>
      <c r="JM1047" s="183"/>
      <c r="JN1047" s="183"/>
      <c r="JO1047" s="183"/>
      <c r="JP1047" s="183"/>
      <c r="JQ1047" s="183"/>
      <c r="JR1047" s="183"/>
      <c r="JS1047" s="183"/>
      <c r="JT1047" s="183"/>
      <c r="JU1047" s="183"/>
      <c r="JV1047" s="183"/>
      <c r="JW1047" s="183"/>
      <c r="JX1047" s="183"/>
      <c r="JY1047" s="183"/>
      <c r="JZ1047" s="183"/>
      <c r="KA1047" s="183"/>
      <c r="KB1047" s="183"/>
      <c r="KC1047" s="183"/>
      <c r="KD1047" s="183"/>
      <c r="KE1047" s="183"/>
      <c r="KF1047" s="183"/>
      <c r="KG1047" s="183"/>
      <c r="KH1047" s="183"/>
      <c r="KI1047" s="183"/>
      <c r="KJ1047" s="183"/>
      <c r="KK1047" s="183"/>
      <c r="KL1047" s="183"/>
      <c r="KM1047" s="183"/>
      <c r="KN1047" s="183"/>
      <c r="KO1047" s="183"/>
      <c r="KP1047" s="183"/>
      <c r="KQ1047" s="183"/>
      <c r="KR1047" s="183"/>
      <c r="KS1047" s="183"/>
      <c r="KT1047" s="183"/>
    </row>
    <row r="1048" spans="8:306">
      <c r="H1048" s="183"/>
      <c r="K1048" s="183"/>
      <c r="L1048" s="183"/>
      <c r="M1048" s="183"/>
      <c r="N1048" s="183"/>
      <c r="O1048" s="183"/>
      <c r="P1048" s="183"/>
      <c r="Q1048" s="183"/>
      <c r="R1048" s="183"/>
      <c r="S1048" s="183"/>
      <c r="T1048" s="183"/>
      <c r="U1048" s="183"/>
      <c r="V1048" s="183"/>
      <c r="W1048" s="183"/>
      <c r="X1048" s="183"/>
      <c r="Y1048" s="183"/>
      <c r="Z1048" s="183"/>
      <c r="AA1048" s="183"/>
      <c r="AB1048" s="183"/>
      <c r="AC1048" s="183"/>
      <c r="AD1048" s="183"/>
      <c r="AE1048" s="183"/>
      <c r="AF1048" s="183"/>
      <c r="AG1048" s="183"/>
      <c r="AH1048" s="183"/>
      <c r="AI1048" s="183"/>
      <c r="AJ1048" s="183"/>
      <c r="AK1048" s="183"/>
      <c r="AL1048" s="183"/>
      <c r="AM1048" s="183"/>
      <c r="AN1048" s="183"/>
      <c r="AO1048" s="183"/>
      <c r="AP1048" s="183"/>
      <c r="AQ1048" s="183"/>
      <c r="AR1048" s="183"/>
      <c r="AS1048" s="183"/>
      <c r="AT1048" s="183"/>
      <c r="AU1048" s="183"/>
      <c r="AV1048" s="183"/>
      <c r="AW1048" s="183"/>
      <c r="AX1048" s="183"/>
      <c r="AY1048" s="183"/>
      <c r="AZ1048" s="183"/>
      <c r="BA1048" s="183"/>
      <c r="BB1048" s="183"/>
      <c r="BC1048" s="183"/>
      <c r="BD1048" s="183"/>
      <c r="BE1048" s="183"/>
      <c r="BF1048" s="183"/>
      <c r="BG1048" s="183"/>
      <c r="BH1048" s="183"/>
      <c r="BI1048" s="183"/>
      <c r="BJ1048" s="183"/>
      <c r="BK1048" s="183"/>
      <c r="BL1048" s="183"/>
      <c r="BM1048" s="183"/>
      <c r="BN1048" s="183"/>
      <c r="BO1048" s="183"/>
      <c r="BP1048" s="183"/>
      <c r="BQ1048" s="183"/>
      <c r="BR1048" s="183"/>
      <c r="BS1048" s="183"/>
      <c r="BT1048" s="183"/>
      <c r="BU1048" s="183"/>
      <c r="BV1048" s="183"/>
      <c r="BW1048" s="183"/>
      <c r="BX1048" s="183"/>
      <c r="BY1048" s="183"/>
      <c r="BZ1048" s="183"/>
      <c r="CA1048" s="183"/>
      <c r="CB1048" s="183"/>
      <c r="CC1048" s="183"/>
      <c r="CD1048" s="183"/>
      <c r="CE1048" s="183"/>
      <c r="CF1048" s="183"/>
      <c r="CG1048" s="183"/>
      <c r="CH1048" s="183"/>
      <c r="CI1048" s="183"/>
      <c r="CJ1048" s="183"/>
      <c r="CK1048" s="183"/>
      <c r="CL1048" s="183"/>
      <c r="CM1048" s="183"/>
      <c r="CN1048" s="183"/>
      <c r="CO1048" s="183"/>
      <c r="CP1048" s="183"/>
      <c r="CQ1048" s="183"/>
      <c r="CR1048" s="183"/>
      <c r="CS1048" s="183"/>
      <c r="CT1048" s="183"/>
      <c r="CU1048" s="183"/>
      <c r="CV1048" s="183"/>
      <c r="CW1048" s="183"/>
      <c r="CX1048" s="183"/>
      <c r="CY1048" s="183"/>
      <c r="CZ1048" s="183"/>
      <c r="DA1048" s="183"/>
      <c r="DB1048" s="183"/>
      <c r="DC1048" s="183"/>
      <c r="DD1048" s="183"/>
      <c r="DE1048" s="183"/>
      <c r="DF1048" s="183"/>
      <c r="DG1048" s="183"/>
      <c r="DH1048" s="183"/>
      <c r="DI1048" s="183"/>
      <c r="DJ1048" s="183"/>
      <c r="DK1048" s="183"/>
      <c r="DL1048" s="183"/>
      <c r="DM1048" s="183"/>
      <c r="DN1048" s="183"/>
      <c r="DO1048" s="183"/>
      <c r="DP1048" s="183"/>
      <c r="DQ1048" s="183"/>
      <c r="DR1048" s="183"/>
      <c r="DS1048" s="183"/>
      <c r="DT1048" s="183"/>
      <c r="DU1048" s="183"/>
      <c r="DV1048" s="183"/>
      <c r="DW1048" s="183"/>
      <c r="DX1048" s="183"/>
      <c r="DY1048" s="183"/>
      <c r="DZ1048" s="183"/>
      <c r="EA1048" s="183"/>
      <c r="EB1048" s="183"/>
      <c r="EC1048" s="183"/>
      <c r="ED1048" s="183"/>
      <c r="EE1048" s="183"/>
      <c r="EF1048" s="183"/>
      <c r="EG1048" s="183"/>
      <c r="EH1048" s="183"/>
      <c r="EI1048" s="183"/>
      <c r="EJ1048" s="183"/>
      <c r="EK1048" s="183"/>
      <c r="EL1048" s="183"/>
      <c r="EM1048" s="183"/>
      <c r="EN1048" s="183"/>
      <c r="EO1048" s="183"/>
      <c r="EP1048" s="183"/>
      <c r="EQ1048" s="183"/>
      <c r="ER1048" s="183"/>
      <c r="ES1048" s="183"/>
      <c r="ET1048" s="183"/>
      <c r="EU1048" s="183"/>
      <c r="EV1048" s="183"/>
      <c r="EW1048" s="183"/>
      <c r="EX1048" s="183"/>
      <c r="EY1048" s="183"/>
      <c r="EZ1048" s="183"/>
      <c r="FA1048" s="183"/>
      <c r="FB1048" s="183"/>
      <c r="FC1048" s="183"/>
      <c r="FD1048" s="183"/>
      <c r="FE1048" s="183"/>
      <c r="FF1048" s="183"/>
      <c r="FG1048" s="183"/>
      <c r="FH1048" s="183"/>
      <c r="FI1048" s="183"/>
      <c r="FJ1048" s="183"/>
      <c r="FK1048" s="183"/>
      <c r="FL1048" s="183"/>
      <c r="FM1048" s="183"/>
      <c r="FN1048" s="183"/>
      <c r="FO1048" s="183"/>
      <c r="FP1048" s="183"/>
      <c r="FQ1048" s="183"/>
      <c r="FR1048" s="183"/>
      <c r="FS1048" s="183"/>
      <c r="FT1048" s="183"/>
      <c r="FU1048" s="183"/>
      <c r="FV1048" s="183"/>
      <c r="FW1048" s="183"/>
      <c r="FX1048" s="183"/>
      <c r="FY1048" s="183"/>
      <c r="FZ1048" s="183"/>
      <c r="GA1048" s="183"/>
      <c r="GB1048" s="183"/>
      <c r="GC1048" s="183"/>
      <c r="GD1048" s="183"/>
      <c r="GE1048" s="183"/>
      <c r="GF1048" s="183"/>
      <c r="GG1048" s="183"/>
      <c r="GH1048" s="183"/>
      <c r="GI1048" s="183"/>
      <c r="GJ1048" s="183"/>
      <c r="GK1048" s="183"/>
      <c r="GL1048" s="183"/>
      <c r="GM1048" s="183"/>
      <c r="GN1048" s="183"/>
      <c r="GO1048" s="183"/>
      <c r="GP1048" s="183"/>
      <c r="GQ1048" s="183"/>
      <c r="GR1048" s="183"/>
      <c r="GS1048" s="183"/>
      <c r="GT1048" s="183"/>
      <c r="GU1048" s="183"/>
      <c r="GV1048" s="183"/>
      <c r="GW1048" s="183"/>
      <c r="GX1048" s="183"/>
      <c r="GY1048" s="183"/>
      <c r="GZ1048" s="183"/>
      <c r="HA1048" s="183"/>
      <c r="HB1048" s="183"/>
      <c r="HC1048" s="183"/>
      <c r="HD1048" s="183"/>
      <c r="HE1048" s="183"/>
      <c r="HF1048" s="183"/>
      <c r="HG1048" s="183"/>
      <c r="HH1048" s="183"/>
      <c r="HI1048" s="183"/>
      <c r="HJ1048" s="183"/>
      <c r="HK1048" s="183"/>
      <c r="HL1048" s="183"/>
      <c r="HM1048" s="183"/>
      <c r="HN1048" s="183"/>
      <c r="HO1048" s="183"/>
      <c r="HP1048" s="183"/>
      <c r="HQ1048" s="183"/>
      <c r="HR1048" s="183"/>
      <c r="HS1048" s="183"/>
      <c r="HT1048" s="183"/>
      <c r="HU1048" s="183"/>
      <c r="HV1048" s="183"/>
      <c r="HW1048" s="183"/>
      <c r="HX1048" s="183"/>
      <c r="HY1048" s="183"/>
      <c r="HZ1048" s="183"/>
      <c r="IA1048" s="183"/>
      <c r="IB1048" s="183"/>
      <c r="IC1048" s="183"/>
      <c r="ID1048" s="183"/>
      <c r="IE1048" s="183"/>
      <c r="IF1048" s="183"/>
      <c r="IG1048" s="183"/>
      <c r="IH1048" s="183"/>
      <c r="II1048" s="183"/>
      <c r="IJ1048" s="183"/>
      <c r="IK1048" s="183"/>
      <c r="IL1048" s="183"/>
      <c r="IM1048" s="183"/>
      <c r="IN1048" s="183"/>
      <c r="IO1048" s="183"/>
      <c r="IP1048" s="183"/>
      <c r="IQ1048" s="183"/>
      <c r="IR1048" s="183"/>
      <c r="IS1048" s="183"/>
      <c r="IT1048" s="183"/>
      <c r="IU1048" s="183"/>
      <c r="IV1048" s="183"/>
      <c r="IW1048" s="183"/>
      <c r="IX1048" s="183"/>
      <c r="IY1048" s="183"/>
      <c r="IZ1048" s="183"/>
      <c r="JA1048" s="183"/>
      <c r="JB1048" s="183"/>
      <c r="JC1048" s="183"/>
      <c r="JD1048" s="183"/>
      <c r="JE1048" s="183"/>
      <c r="JF1048" s="183"/>
      <c r="JG1048" s="183"/>
      <c r="JH1048" s="183"/>
      <c r="JI1048" s="183"/>
      <c r="JJ1048" s="183"/>
      <c r="JK1048" s="183"/>
      <c r="JL1048" s="183"/>
      <c r="JM1048" s="183"/>
      <c r="JN1048" s="183"/>
      <c r="JO1048" s="183"/>
      <c r="JP1048" s="183"/>
      <c r="JQ1048" s="183"/>
      <c r="JR1048" s="183"/>
      <c r="JS1048" s="183"/>
      <c r="JT1048" s="183"/>
      <c r="JU1048" s="183"/>
      <c r="JV1048" s="183"/>
      <c r="JW1048" s="183"/>
      <c r="JX1048" s="183"/>
      <c r="JY1048" s="183"/>
      <c r="JZ1048" s="183"/>
      <c r="KA1048" s="183"/>
      <c r="KB1048" s="183"/>
      <c r="KC1048" s="183"/>
      <c r="KD1048" s="183"/>
      <c r="KE1048" s="183"/>
      <c r="KF1048" s="183"/>
      <c r="KG1048" s="183"/>
      <c r="KH1048" s="183"/>
      <c r="KI1048" s="183"/>
      <c r="KJ1048" s="183"/>
      <c r="KK1048" s="183"/>
      <c r="KL1048" s="183"/>
      <c r="KM1048" s="183"/>
      <c r="KN1048" s="183"/>
      <c r="KO1048" s="183"/>
      <c r="KP1048" s="183"/>
      <c r="KQ1048" s="183"/>
      <c r="KR1048" s="183"/>
      <c r="KS1048" s="183"/>
      <c r="KT1048" s="183"/>
    </row>
    <row r="1049" spans="8:306">
      <c r="H1049" s="183"/>
      <c r="K1049" s="183"/>
      <c r="L1049" s="183"/>
      <c r="M1049" s="183"/>
      <c r="N1049" s="183"/>
      <c r="O1049" s="183"/>
      <c r="P1049" s="183"/>
      <c r="Q1049" s="183"/>
      <c r="R1049" s="183"/>
      <c r="S1049" s="183"/>
      <c r="T1049" s="183"/>
      <c r="U1049" s="183"/>
      <c r="V1049" s="183"/>
      <c r="W1049" s="183"/>
      <c r="X1049" s="183"/>
      <c r="Y1049" s="183"/>
      <c r="Z1049" s="183"/>
      <c r="AA1049" s="183"/>
      <c r="AB1049" s="183"/>
      <c r="AC1049" s="183"/>
      <c r="AD1049" s="183"/>
      <c r="AE1049" s="183"/>
      <c r="AF1049" s="183"/>
      <c r="AG1049" s="183"/>
      <c r="AH1049" s="183"/>
      <c r="AI1049" s="183"/>
      <c r="AJ1049" s="183"/>
      <c r="AK1049" s="183"/>
      <c r="AL1049" s="183"/>
      <c r="AM1049" s="183"/>
      <c r="AN1049" s="183"/>
      <c r="AO1049" s="183"/>
      <c r="AP1049" s="183"/>
      <c r="AQ1049" s="183"/>
      <c r="AR1049" s="183"/>
      <c r="AS1049" s="183"/>
      <c r="AT1049" s="183"/>
      <c r="AU1049" s="183"/>
      <c r="AV1049" s="183"/>
      <c r="AW1049" s="183"/>
      <c r="AX1049" s="183"/>
      <c r="AY1049" s="183"/>
      <c r="AZ1049" s="183"/>
      <c r="BA1049" s="183"/>
      <c r="BB1049" s="183"/>
      <c r="BC1049" s="183"/>
      <c r="BD1049" s="183"/>
      <c r="BE1049" s="183"/>
      <c r="BF1049" s="183"/>
      <c r="BG1049" s="183"/>
      <c r="BH1049" s="183"/>
      <c r="BI1049" s="183"/>
      <c r="BJ1049" s="183"/>
      <c r="BK1049" s="183"/>
      <c r="BL1049" s="183"/>
      <c r="BM1049" s="183"/>
      <c r="BN1049" s="183"/>
      <c r="BO1049" s="183"/>
      <c r="BP1049" s="183"/>
      <c r="BQ1049" s="183"/>
      <c r="BR1049" s="183"/>
      <c r="BS1049" s="183"/>
      <c r="BT1049" s="183"/>
      <c r="BU1049" s="183"/>
      <c r="BV1049" s="183"/>
      <c r="BW1049" s="183"/>
      <c r="BX1049" s="183"/>
      <c r="BY1049" s="183"/>
      <c r="BZ1049" s="183"/>
      <c r="CA1049" s="183"/>
      <c r="CB1049" s="183"/>
      <c r="CC1049" s="183"/>
      <c r="CD1049" s="183"/>
      <c r="CE1049" s="183"/>
      <c r="CF1049" s="183"/>
      <c r="CG1049" s="183"/>
      <c r="CH1049" s="183"/>
      <c r="CI1049" s="183"/>
      <c r="CJ1049" s="183"/>
      <c r="CK1049" s="183"/>
      <c r="CL1049" s="183"/>
      <c r="CM1049" s="183"/>
      <c r="CN1049" s="183"/>
      <c r="CO1049" s="183"/>
      <c r="CP1049" s="183"/>
      <c r="CQ1049" s="183"/>
      <c r="CR1049" s="183"/>
      <c r="CS1049" s="183"/>
      <c r="CT1049" s="183"/>
      <c r="CU1049" s="183"/>
      <c r="CV1049" s="183"/>
      <c r="CW1049" s="183"/>
      <c r="CX1049" s="183"/>
      <c r="CY1049" s="183"/>
      <c r="CZ1049" s="183"/>
      <c r="DA1049" s="183"/>
      <c r="DB1049" s="183"/>
      <c r="DC1049" s="183"/>
      <c r="DD1049" s="183"/>
      <c r="DE1049" s="183"/>
      <c r="DF1049" s="183"/>
      <c r="DG1049" s="183"/>
      <c r="DH1049" s="183"/>
      <c r="DI1049" s="183"/>
      <c r="DJ1049" s="183"/>
      <c r="DK1049" s="183"/>
      <c r="DL1049" s="183"/>
      <c r="DM1049" s="183"/>
      <c r="DN1049" s="183"/>
      <c r="DO1049" s="183"/>
      <c r="DP1049" s="183"/>
      <c r="DQ1049" s="183"/>
      <c r="DR1049" s="183"/>
      <c r="DS1049" s="183"/>
      <c r="DT1049" s="183"/>
      <c r="DU1049" s="183"/>
      <c r="DV1049" s="183"/>
      <c r="DW1049" s="183"/>
      <c r="DX1049" s="183"/>
      <c r="DY1049" s="183"/>
      <c r="DZ1049" s="183"/>
      <c r="EA1049" s="183"/>
      <c r="EB1049" s="183"/>
      <c r="EC1049" s="183"/>
      <c r="ED1049" s="183"/>
      <c r="EE1049" s="183"/>
      <c r="EF1049" s="183"/>
      <c r="EG1049" s="183"/>
      <c r="EH1049" s="183"/>
      <c r="EI1049" s="183"/>
      <c r="EJ1049" s="183"/>
      <c r="EK1049" s="183"/>
      <c r="EL1049" s="183"/>
      <c r="EM1049" s="183"/>
      <c r="EN1049" s="183"/>
      <c r="EO1049" s="183"/>
      <c r="EP1049" s="183"/>
      <c r="EQ1049" s="183"/>
      <c r="ER1049" s="183"/>
      <c r="ES1049" s="183"/>
      <c r="ET1049" s="183"/>
      <c r="EU1049" s="183"/>
      <c r="EV1049" s="183"/>
      <c r="EW1049" s="183"/>
      <c r="EX1049" s="183"/>
      <c r="EY1049" s="183"/>
      <c r="EZ1049" s="183"/>
      <c r="FA1049" s="183"/>
      <c r="FB1049" s="183"/>
      <c r="FC1049" s="183"/>
      <c r="FD1049" s="183"/>
      <c r="FE1049" s="183"/>
      <c r="FF1049" s="183"/>
      <c r="FG1049" s="183"/>
      <c r="FH1049" s="183"/>
      <c r="FI1049" s="183"/>
      <c r="FJ1049" s="183"/>
      <c r="FK1049" s="183"/>
      <c r="FL1049" s="183"/>
      <c r="FM1049" s="183"/>
      <c r="FN1049" s="183"/>
      <c r="FO1049" s="183"/>
      <c r="FP1049" s="183"/>
      <c r="FQ1049" s="183"/>
      <c r="FR1049" s="183"/>
      <c r="FS1049" s="183"/>
      <c r="FT1049" s="183"/>
      <c r="FU1049" s="183"/>
      <c r="FV1049" s="183"/>
      <c r="FW1049" s="183"/>
      <c r="FX1049" s="183"/>
      <c r="FY1049" s="183"/>
      <c r="FZ1049" s="183"/>
      <c r="GA1049" s="183"/>
      <c r="GB1049" s="183"/>
      <c r="GC1049" s="183"/>
      <c r="GD1049" s="183"/>
      <c r="GE1049" s="183"/>
      <c r="GF1049" s="183"/>
      <c r="GG1049" s="183"/>
      <c r="GH1049" s="183"/>
      <c r="GI1049" s="183"/>
      <c r="GJ1049" s="183"/>
      <c r="GK1049" s="183"/>
      <c r="GL1049" s="183"/>
      <c r="GM1049" s="183"/>
      <c r="GN1049" s="183"/>
      <c r="GO1049" s="183"/>
      <c r="GP1049" s="183"/>
      <c r="GQ1049" s="183"/>
      <c r="GR1049" s="183"/>
      <c r="GS1049" s="183"/>
      <c r="GT1049" s="183"/>
      <c r="GU1049" s="183"/>
      <c r="GV1049" s="183"/>
      <c r="GW1049" s="183"/>
      <c r="GX1049" s="183"/>
      <c r="GY1049" s="183"/>
      <c r="GZ1049" s="183"/>
      <c r="HA1049" s="183"/>
      <c r="HB1049" s="183"/>
      <c r="HC1049" s="183"/>
      <c r="HD1049" s="183"/>
      <c r="HE1049" s="183"/>
      <c r="HF1049" s="183"/>
      <c r="HG1049" s="183"/>
      <c r="HH1049" s="183"/>
      <c r="HI1049" s="183"/>
      <c r="HJ1049" s="183"/>
      <c r="HK1049" s="183"/>
      <c r="HL1049" s="183"/>
      <c r="HM1049" s="183"/>
      <c r="HN1049" s="183"/>
      <c r="HO1049" s="183"/>
      <c r="HP1049" s="183"/>
      <c r="HQ1049" s="183"/>
      <c r="HR1049" s="183"/>
      <c r="HS1049" s="183"/>
      <c r="HT1049" s="183"/>
      <c r="HU1049" s="183"/>
      <c r="HV1049" s="183"/>
      <c r="HW1049" s="183"/>
      <c r="HX1049" s="183"/>
      <c r="HY1049" s="183"/>
      <c r="HZ1049" s="183"/>
      <c r="IA1049" s="183"/>
      <c r="IB1049" s="183"/>
      <c r="IC1049" s="183"/>
      <c r="ID1049" s="183"/>
      <c r="IE1049" s="183"/>
      <c r="IF1049" s="183"/>
      <c r="IG1049" s="183"/>
      <c r="IH1049" s="183"/>
      <c r="II1049" s="183"/>
      <c r="IJ1049" s="183"/>
      <c r="IK1049" s="183"/>
      <c r="IL1049" s="183"/>
      <c r="IM1049" s="183"/>
      <c r="IN1049" s="183"/>
      <c r="IO1049" s="183"/>
      <c r="IP1049" s="183"/>
      <c r="IQ1049" s="183"/>
      <c r="IR1049" s="183"/>
      <c r="IS1049" s="183"/>
      <c r="IT1049" s="183"/>
      <c r="IU1049" s="183"/>
      <c r="IV1049" s="183"/>
      <c r="IW1049" s="183"/>
      <c r="IX1049" s="183"/>
      <c r="IY1049" s="183"/>
      <c r="IZ1049" s="183"/>
      <c r="JA1049" s="183"/>
      <c r="JB1049" s="183"/>
      <c r="JC1049" s="183"/>
      <c r="JD1049" s="183"/>
      <c r="JE1049" s="183"/>
      <c r="JF1049" s="183"/>
      <c r="JG1049" s="183"/>
      <c r="JH1049" s="183"/>
      <c r="JI1049" s="183"/>
      <c r="JJ1049" s="183"/>
      <c r="JK1049" s="183"/>
      <c r="JL1049" s="183"/>
      <c r="JM1049" s="183"/>
      <c r="JN1049" s="183"/>
      <c r="JO1049" s="183"/>
      <c r="JP1049" s="183"/>
      <c r="JQ1049" s="183"/>
      <c r="JR1049" s="183"/>
      <c r="JS1049" s="183"/>
      <c r="JT1049" s="183"/>
      <c r="JU1049" s="183"/>
      <c r="JV1049" s="183"/>
      <c r="JW1049" s="183"/>
      <c r="JX1049" s="183"/>
      <c r="JY1049" s="183"/>
      <c r="JZ1049" s="183"/>
      <c r="KA1049" s="183"/>
      <c r="KB1049" s="183"/>
      <c r="KC1049" s="183"/>
      <c r="KD1049" s="183"/>
      <c r="KE1049" s="183"/>
      <c r="KF1049" s="183"/>
      <c r="KG1049" s="183"/>
      <c r="KH1049" s="183"/>
      <c r="KI1049" s="183"/>
      <c r="KJ1049" s="183"/>
      <c r="KK1049" s="183"/>
      <c r="KL1049" s="183"/>
      <c r="KM1049" s="183"/>
      <c r="KN1049" s="183"/>
      <c r="KO1049" s="183"/>
      <c r="KP1049" s="183"/>
      <c r="KQ1049" s="183"/>
      <c r="KR1049" s="183"/>
      <c r="KS1049" s="183"/>
      <c r="KT1049" s="183"/>
    </row>
    <row r="1050" spans="8:306">
      <c r="H1050" s="183"/>
      <c r="K1050" s="183"/>
      <c r="L1050" s="183"/>
      <c r="M1050" s="183"/>
      <c r="N1050" s="183"/>
      <c r="O1050" s="183"/>
      <c r="P1050" s="183"/>
      <c r="Q1050" s="183"/>
      <c r="R1050" s="183"/>
      <c r="S1050" s="183"/>
      <c r="T1050" s="183"/>
      <c r="U1050" s="183"/>
      <c r="V1050" s="183"/>
      <c r="W1050" s="183"/>
      <c r="X1050" s="183"/>
      <c r="Y1050" s="183"/>
      <c r="Z1050" s="183"/>
      <c r="AA1050" s="183"/>
      <c r="AB1050" s="183"/>
      <c r="AC1050" s="183"/>
      <c r="AD1050" s="183"/>
      <c r="AE1050" s="183"/>
      <c r="AF1050" s="183"/>
      <c r="AG1050" s="183"/>
      <c r="AH1050" s="183"/>
      <c r="AI1050" s="183"/>
      <c r="AJ1050" s="183"/>
      <c r="AK1050" s="183"/>
      <c r="AL1050" s="183"/>
      <c r="AM1050" s="183"/>
      <c r="AN1050" s="183"/>
      <c r="AO1050" s="183"/>
      <c r="AP1050" s="183"/>
      <c r="AQ1050" s="183"/>
      <c r="AR1050" s="183"/>
      <c r="AS1050" s="183"/>
      <c r="AT1050" s="183"/>
      <c r="AU1050" s="183"/>
      <c r="AV1050" s="183"/>
      <c r="AW1050" s="183"/>
      <c r="AX1050" s="183"/>
      <c r="AY1050" s="183"/>
      <c r="AZ1050" s="183"/>
      <c r="BA1050" s="183"/>
      <c r="BB1050" s="183"/>
      <c r="BC1050" s="183"/>
      <c r="BD1050" s="183"/>
      <c r="BE1050" s="183"/>
      <c r="BF1050" s="183"/>
      <c r="BG1050" s="183"/>
      <c r="BH1050" s="183"/>
      <c r="BI1050" s="183"/>
      <c r="BJ1050" s="183"/>
      <c r="BK1050" s="183"/>
      <c r="BL1050" s="183"/>
      <c r="BM1050" s="183"/>
      <c r="BN1050" s="183"/>
      <c r="BO1050" s="183"/>
      <c r="BP1050" s="183"/>
      <c r="BQ1050" s="183"/>
      <c r="BR1050" s="183"/>
      <c r="BS1050" s="183"/>
      <c r="BT1050" s="183"/>
      <c r="BU1050" s="183"/>
      <c r="BV1050" s="183"/>
      <c r="BW1050" s="183"/>
      <c r="BX1050" s="183"/>
      <c r="BY1050" s="183"/>
      <c r="BZ1050" s="183"/>
      <c r="CA1050" s="183"/>
      <c r="CB1050" s="183"/>
      <c r="CC1050" s="183"/>
      <c r="CD1050" s="183"/>
      <c r="CE1050" s="183"/>
      <c r="CF1050" s="183"/>
      <c r="CG1050" s="183"/>
      <c r="CH1050" s="183"/>
      <c r="CI1050" s="183"/>
      <c r="CJ1050" s="183"/>
      <c r="CK1050" s="183"/>
      <c r="CL1050" s="183"/>
      <c r="CM1050" s="183"/>
      <c r="CN1050" s="183"/>
      <c r="CO1050" s="183"/>
      <c r="CP1050" s="183"/>
      <c r="CQ1050" s="183"/>
      <c r="CR1050" s="183"/>
      <c r="CS1050" s="183"/>
      <c r="CT1050" s="183"/>
      <c r="CU1050" s="183"/>
      <c r="CV1050" s="183"/>
      <c r="CW1050" s="183"/>
      <c r="CX1050" s="183"/>
      <c r="CY1050" s="183"/>
      <c r="CZ1050" s="183"/>
      <c r="DA1050" s="183"/>
      <c r="DB1050" s="183"/>
      <c r="DC1050" s="183"/>
      <c r="DD1050" s="183"/>
      <c r="DE1050" s="183"/>
      <c r="DF1050" s="183"/>
      <c r="DG1050" s="183"/>
      <c r="DH1050" s="183"/>
      <c r="DI1050" s="183"/>
      <c r="DJ1050" s="183"/>
      <c r="DK1050" s="183"/>
      <c r="DL1050" s="183"/>
      <c r="DM1050" s="183"/>
      <c r="DN1050" s="183"/>
      <c r="DO1050" s="183"/>
      <c r="DP1050" s="183"/>
      <c r="DQ1050" s="183"/>
      <c r="DR1050" s="183"/>
      <c r="DS1050" s="183"/>
      <c r="DT1050" s="183"/>
      <c r="DU1050" s="183"/>
      <c r="DV1050" s="183"/>
      <c r="DW1050" s="183"/>
      <c r="DX1050" s="183"/>
      <c r="DY1050" s="183"/>
      <c r="DZ1050" s="183"/>
      <c r="EA1050" s="183"/>
      <c r="EB1050" s="183"/>
      <c r="EC1050" s="183"/>
      <c r="ED1050" s="183"/>
      <c r="EE1050" s="183"/>
      <c r="EF1050" s="183"/>
      <c r="EG1050" s="183"/>
      <c r="EH1050" s="183"/>
      <c r="EI1050" s="183"/>
      <c r="EJ1050" s="183"/>
      <c r="EK1050" s="183"/>
      <c r="EL1050" s="183"/>
      <c r="EM1050" s="183"/>
      <c r="EN1050" s="183"/>
      <c r="EO1050" s="183"/>
      <c r="EP1050" s="183"/>
      <c r="EQ1050" s="183"/>
      <c r="ER1050" s="183"/>
      <c r="ES1050" s="183"/>
      <c r="ET1050" s="183"/>
      <c r="EU1050" s="183"/>
      <c r="EV1050" s="183"/>
      <c r="EW1050" s="183"/>
      <c r="EX1050" s="183"/>
      <c r="EY1050" s="183"/>
      <c r="EZ1050" s="183"/>
      <c r="FA1050" s="183"/>
      <c r="FB1050" s="183"/>
      <c r="FC1050" s="183"/>
      <c r="FD1050" s="183"/>
      <c r="FE1050" s="183"/>
      <c r="FF1050" s="183"/>
      <c r="FG1050" s="183"/>
      <c r="FH1050" s="183"/>
      <c r="FI1050" s="183"/>
      <c r="FJ1050" s="183"/>
      <c r="FK1050" s="183"/>
      <c r="FL1050" s="183"/>
      <c r="FM1050" s="183"/>
      <c r="FN1050" s="183"/>
      <c r="FO1050" s="183"/>
      <c r="FP1050" s="183"/>
      <c r="FQ1050" s="183"/>
      <c r="FR1050" s="183"/>
      <c r="FS1050" s="183"/>
      <c r="FT1050" s="183"/>
      <c r="FU1050" s="183"/>
      <c r="FV1050" s="183"/>
      <c r="FW1050" s="183"/>
      <c r="FX1050" s="183"/>
      <c r="FY1050" s="183"/>
      <c r="FZ1050" s="183"/>
      <c r="GA1050" s="183"/>
      <c r="GB1050" s="183"/>
      <c r="GC1050" s="183"/>
      <c r="GD1050" s="183"/>
      <c r="GE1050" s="183"/>
      <c r="GF1050" s="183"/>
      <c r="GG1050" s="183"/>
      <c r="GH1050" s="183"/>
      <c r="GI1050" s="183"/>
      <c r="GJ1050" s="183"/>
      <c r="GK1050" s="183"/>
      <c r="GL1050" s="183"/>
      <c r="GM1050" s="183"/>
      <c r="GN1050" s="183"/>
      <c r="GO1050" s="183"/>
      <c r="GP1050" s="183"/>
      <c r="GQ1050" s="183"/>
      <c r="GR1050" s="183"/>
      <c r="GS1050" s="183"/>
      <c r="GT1050" s="183"/>
      <c r="GU1050" s="183"/>
      <c r="GV1050" s="183"/>
      <c r="GW1050" s="183"/>
      <c r="GX1050" s="183"/>
      <c r="GY1050" s="183"/>
      <c r="GZ1050" s="183"/>
      <c r="HA1050" s="183"/>
      <c r="HB1050" s="183"/>
      <c r="HC1050" s="183"/>
      <c r="HD1050" s="183"/>
      <c r="HE1050" s="183"/>
      <c r="HF1050" s="183"/>
      <c r="HG1050" s="183"/>
      <c r="HH1050" s="183"/>
      <c r="HI1050" s="183"/>
      <c r="HJ1050" s="183"/>
      <c r="HK1050" s="183"/>
      <c r="HL1050" s="183"/>
      <c r="HM1050" s="183"/>
      <c r="HN1050" s="183"/>
      <c r="HO1050" s="183"/>
      <c r="HP1050" s="183"/>
      <c r="HQ1050" s="183"/>
      <c r="HR1050" s="183"/>
      <c r="HS1050" s="183"/>
      <c r="HT1050" s="183"/>
      <c r="HU1050" s="183"/>
      <c r="HV1050" s="183"/>
      <c r="HW1050" s="183"/>
      <c r="HX1050" s="183"/>
      <c r="HY1050" s="183"/>
      <c r="HZ1050" s="183"/>
      <c r="IA1050" s="183"/>
      <c r="IB1050" s="183"/>
      <c r="IC1050" s="183"/>
      <c r="ID1050" s="183"/>
      <c r="IE1050" s="183"/>
      <c r="IF1050" s="183"/>
      <c r="IG1050" s="183"/>
      <c r="IH1050" s="183"/>
      <c r="II1050" s="183"/>
      <c r="IJ1050" s="183"/>
      <c r="IK1050" s="183"/>
      <c r="IL1050" s="183"/>
      <c r="IM1050" s="183"/>
      <c r="IN1050" s="183"/>
      <c r="IO1050" s="183"/>
      <c r="IP1050" s="183"/>
      <c r="IQ1050" s="183"/>
      <c r="IR1050" s="183"/>
      <c r="IS1050" s="183"/>
      <c r="IT1050" s="183"/>
      <c r="IU1050" s="183"/>
      <c r="IV1050" s="183"/>
      <c r="IW1050" s="183"/>
      <c r="IX1050" s="183"/>
      <c r="IY1050" s="183"/>
      <c r="IZ1050" s="183"/>
      <c r="JA1050" s="183"/>
      <c r="JB1050" s="183"/>
      <c r="JC1050" s="183"/>
      <c r="JD1050" s="183"/>
      <c r="JE1050" s="183"/>
      <c r="JF1050" s="183"/>
      <c r="JG1050" s="183"/>
      <c r="JH1050" s="183"/>
      <c r="JI1050" s="183"/>
      <c r="JJ1050" s="183"/>
      <c r="JK1050" s="183"/>
      <c r="JL1050" s="183"/>
      <c r="JM1050" s="183"/>
      <c r="JN1050" s="183"/>
      <c r="JO1050" s="183"/>
      <c r="JP1050" s="183"/>
      <c r="JQ1050" s="183"/>
      <c r="JR1050" s="183"/>
      <c r="JS1050" s="183"/>
      <c r="JT1050" s="183"/>
      <c r="JU1050" s="183"/>
      <c r="JV1050" s="183"/>
      <c r="JW1050" s="183"/>
      <c r="JX1050" s="183"/>
      <c r="JY1050" s="183"/>
      <c r="JZ1050" s="183"/>
      <c r="KA1050" s="183"/>
      <c r="KB1050" s="183"/>
      <c r="KC1050" s="183"/>
      <c r="KD1050" s="183"/>
      <c r="KE1050" s="183"/>
      <c r="KF1050" s="183"/>
      <c r="KG1050" s="183"/>
      <c r="KH1050" s="183"/>
      <c r="KI1050" s="183"/>
      <c r="KJ1050" s="183"/>
      <c r="KK1050" s="183"/>
      <c r="KL1050" s="183"/>
      <c r="KM1050" s="183"/>
      <c r="KN1050" s="183"/>
      <c r="KO1050" s="183"/>
      <c r="KP1050" s="183"/>
      <c r="KQ1050" s="183"/>
      <c r="KR1050" s="183"/>
      <c r="KS1050" s="183"/>
      <c r="KT1050" s="183"/>
    </row>
    <row r="1051" spans="8:306">
      <c r="H1051" s="183"/>
      <c r="K1051" s="183"/>
      <c r="L1051" s="183"/>
      <c r="M1051" s="183"/>
      <c r="N1051" s="183"/>
      <c r="O1051" s="183"/>
      <c r="P1051" s="183"/>
      <c r="Q1051" s="183"/>
      <c r="R1051" s="183"/>
      <c r="S1051" s="183"/>
      <c r="T1051" s="183"/>
      <c r="U1051" s="183"/>
      <c r="V1051" s="183"/>
      <c r="W1051" s="183"/>
      <c r="X1051" s="183"/>
      <c r="Y1051" s="183"/>
      <c r="Z1051" s="183"/>
      <c r="AA1051" s="183"/>
      <c r="AB1051" s="183"/>
      <c r="AC1051" s="183"/>
      <c r="AD1051" s="183"/>
      <c r="AE1051" s="183"/>
      <c r="AF1051" s="183"/>
      <c r="AG1051" s="183"/>
      <c r="AH1051" s="183"/>
      <c r="AI1051" s="183"/>
      <c r="AJ1051" s="183"/>
      <c r="AK1051" s="183"/>
      <c r="AL1051" s="183"/>
      <c r="AM1051" s="183"/>
      <c r="AN1051" s="183"/>
      <c r="AO1051" s="183"/>
      <c r="AP1051" s="183"/>
      <c r="AQ1051" s="183"/>
      <c r="AR1051" s="183"/>
      <c r="AS1051" s="183"/>
      <c r="AT1051" s="183"/>
      <c r="AU1051" s="183"/>
      <c r="AV1051" s="183"/>
      <c r="AW1051" s="183"/>
      <c r="AX1051" s="183"/>
      <c r="AY1051" s="183"/>
      <c r="AZ1051" s="183"/>
      <c r="BA1051" s="183"/>
      <c r="BB1051" s="183"/>
      <c r="BC1051" s="183"/>
      <c r="BD1051" s="183"/>
      <c r="BE1051" s="183"/>
      <c r="BF1051" s="183"/>
      <c r="BG1051" s="183"/>
      <c r="BH1051" s="183"/>
      <c r="BI1051" s="183"/>
      <c r="BJ1051" s="183"/>
      <c r="BK1051" s="183"/>
      <c r="BL1051" s="183"/>
      <c r="BM1051" s="183"/>
      <c r="BN1051" s="183"/>
      <c r="BO1051" s="183"/>
      <c r="BP1051" s="183"/>
      <c r="BQ1051" s="183"/>
      <c r="BR1051" s="183"/>
      <c r="BS1051" s="183"/>
      <c r="BT1051" s="183"/>
      <c r="BU1051" s="183"/>
      <c r="BV1051" s="183"/>
      <c r="BW1051" s="183"/>
      <c r="BX1051" s="183"/>
      <c r="BY1051" s="183"/>
      <c r="BZ1051" s="183"/>
      <c r="CA1051" s="183"/>
      <c r="CB1051" s="183"/>
      <c r="CC1051" s="183"/>
      <c r="CD1051" s="183"/>
      <c r="CE1051" s="183"/>
      <c r="CF1051" s="183"/>
      <c r="CG1051" s="183"/>
      <c r="CH1051" s="183"/>
      <c r="CI1051" s="183"/>
      <c r="CJ1051" s="183"/>
      <c r="CK1051" s="183"/>
      <c r="CL1051" s="183"/>
      <c r="CM1051" s="183"/>
      <c r="CN1051" s="183"/>
      <c r="CO1051" s="183"/>
      <c r="CP1051" s="183"/>
      <c r="CQ1051" s="183"/>
      <c r="CR1051" s="183"/>
      <c r="CS1051" s="183"/>
      <c r="CT1051" s="183"/>
      <c r="CU1051" s="183"/>
      <c r="CV1051" s="183"/>
      <c r="CW1051" s="183"/>
      <c r="CX1051" s="183"/>
      <c r="CY1051" s="183"/>
      <c r="CZ1051" s="183"/>
      <c r="DA1051" s="183"/>
      <c r="DB1051" s="183"/>
      <c r="DC1051" s="183"/>
      <c r="DD1051" s="183"/>
      <c r="DE1051" s="183"/>
      <c r="DF1051" s="183"/>
      <c r="DG1051" s="183"/>
      <c r="DH1051" s="183"/>
      <c r="DI1051" s="183"/>
      <c r="DJ1051" s="183"/>
      <c r="DK1051" s="183"/>
      <c r="DL1051" s="183"/>
      <c r="DM1051" s="183"/>
      <c r="DN1051" s="183"/>
      <c r="DO1051" s="183"/>
      <c r="DP1051" s="183"/>
      <c r="DQ1051" s="183"/>
      <c r="DR1051" s="183"/>
      <c r="DS1051" s="183"/>
      <c r="DT1051" s="183"/>
      <c r="DU1051" s="183"/>
      <c r="DV1051" s="183"/>
      <c r="DW1051" s="183"/>
      <c r="DX1051" s="183"/>
      <c r="DY1051" s="183"/>
      <c r="DZ1051" s="183"/>
      <c r="EA1051" s="183"/>
      <c r="EB1051" s="183"/>
      <c r="EC1051" s="183"/>
      <c r="ED1051" s="183"/>
      <c r="EE1051" s="183"/>
      <c r="EF1051" s="183"/>
      <c r="EG1051" s="183"/>
      <c r="EH1051" s="183"/>
      <c r="EI1051" s="183"/>
      <c r="EJ1051" s="183"/>
      <c r="EK1051" s="183"/>
      <c r="EL1051" s="183"/>
      <c r="EM1051" s="183"/>
      <c r="EN1051" s="183"/>
      <c r="EO1051" s="183"/>
      <c r="EP1051" s="183"/>
      <c r="EQ1051" s="183"/>
      <c r="ER1051" s="183"/>
      <c r="ES1051" s="183"/>
      <c r="ET1051" s="183"/>
      <c r="EU1051" s="183"/>
      <c r="EV1051" s="183"/>
      <c r="EW1051" s="183"/>
      <c r="EX1051" s="183"/>
      <c r="EY1051" s="183"/>
      <c r="EZ1051" s="183"/>
      <c r="FA1051" s="183"/>
      <c r="FB1051" s="183"/>
      <c r="FC1051" s="183"/>
      <c r="FD1051" s="183"/>
      <c r="FE1051" s="183"/>
      <c r="FF1051" s="183"/>
      <c r="FG1051" s="183"/>
      <c r="FH1051" s="183"/>
      <c r="FI1051" s="183"/>
      <c r="FJ1051" s="183"/>
      <c r="FK1051" s="183"/>
      <c r="FL1051" s="183"/>
      <c r="FM1051" s="183"/>
      <c r="FN1051" s="183"/>
      <c r="FO1051" s="183"/>
      <c r="FP1051" s="183"/>
      <c r="FQ1051" s="183"/>
      <c r="FR1051" s="183"/>
      <c r="FS1051" s="183"/>
      <c r="FT1051" s="183"/>
      <c r="FU1051" s="183"/>
      <c r="FV1051" s="183"/>
      <c r="FW1051" s="183"/>
      <c r="FX1051" s="183"/>
      <c r="FY1051" s="183"/>
      <c r="FZ1051" s="183"/>
      <c r="GA1051" s="183"/>
      <c r="GB1051" s="183"/>
      <c r="GC1051" s="183"/>
      <c r="GD1051" s="183"/>
      <c r="GE1051" s="183"/>
      <c r="GF1051" s="183"/>
      <c r="GG1051" s="183"/>
      <c r="GH1051" s="183"/>
      <c r="GI1051" s="183"/>
      <c r="GJ1051" s="183"/>
      <c r="GK1051" s="183"/>
      <c r="GL1051" s="183"/>
      <c r="GM1051" s="183"/>
      <c r="GN1051" s="183"/>
      <c r="GO1051" s="183"/>
      <c r="GP1051" s="183"/>
      <c r="GQ1051" s="183"/>
      <c r="GR1051" s="183"/>
      <c r="GS1051" s="183"/>
      <c r="GT1051" s="183"/>
      <c r="GU1051" s="183"/>
      <c r="GV1051" s="183"/>
      <c r="GW1051" s="183"/>
      <c r="GX1051" s="183"/>
      <c r="GY1051" s="183"/>
      <c r="GZ1051" s="183"/>
      <c r="HA1051" s="183"/>
      <c r="HB1051" s="183"/>
      <c r="HC1051" s="183"/>
      <c r="HD1051" s="183"/>
      <c r="HE1051" s="183"/>
      <c r="HF1051" s="183"/>
      <c r="HG1051" s="183"/>
      <c r="HH1051" s="183"/>
      <c r="HI1051" s="183"/>
      <c r="HJ1051" s="183"/>
      <c r="HK1051" s="183"/>
      <c r="HL1051" s="183"/>
      <c r="HM1051" s="183"/>
      <c r="HN1051" s="183"/>
      <c r="HO1051" s="183"/>
      <c r="HP1051" s="183"/>
      <c r="HQ1051" s="183"/>
      <c r="HR1051" s="183"/>
      <c r="HS1051" s="183"/>
      <c r="HT1051" s="183"/>
      <c r="HU1051" s="183"/>
      <c r="HV1051" s="183"/>
      <c r="HW1051" s="183"/>
      <c r="HX1051" s="183"/>
      <c r="HY1051" s="183"/>
      <c r="HZ1051" s="183"/>
      <c r="IA1051" s="183"/>
      <c r="IB1051" s="183"/>
      <c r="IC1051" s="183"/>
      <c r="ID1051" s="183"/>
      <c r="IE1051" s="183"/>
      <c r="IF1051" s="183"/>
      <c r="IG1051" s="183"/>
      <c r="IH1051" s="183"/>
      <c r="II1051" s="183"/>
      <c r="IJ1051" s="183"/>
      <c r="IK1051" s="183"/>
      <c r="IL1051" s="183"/>
      <c r="IM1051" s="183"/>
      <c r="IN1051" s="183"/>
      <c r="IO1051" s="183"/>
      <c r="IP1051" s="183"/>
      <c r="IQ1051" s="183"/>
      <c r="IR1051" s="183"/>
      <c r="IS1051" s="183"/>
      <c r="IT1051" s="183"/>
      <c r="IU1051" s="183"/>
      <c r="IV1051" s="183"/>
      <c r="IW1051" s="183"/>
      <c r="IX1051" s="183"/>
      <c r="IY1051" s="183"/>
      <c r="IZ1051" s="183"/>
      <c r="JA1051" s="183"/>
      <c r="JB1051" s="183"/>
      <c r="JC1051" s="183"/>
      <c r="JD1051" s="183"/>
      <c r="JE1051" s="183"/>
      <c r="JF1051" s="183"/>
      <c r="JG1051" s="183"/>
      <c r="JH1051" s="183"/>
      <c r="JI1051" s="183"/>
      <c r="JJ1051" s="183"/>
      <c r="JK1051" s="183"/>
      <c r="JL1051" s="183"/>
      <c r="JM1051" s="183"/>
      <c r="JN1051" s="183"/>
      <c r="JO1051" s="183"/>
      <c r="JP1051" s="183"/>
      <c r="JQ1051" s="183"/>
      <c r="JR1051" s="183"/>
      <c r="JS1051" s="183"/>
      <c r="JT1051" s="183"/>
      <c r="JU1051" s="183"/>
      <c r="JV1051" s="183"/>
      <c r="JW1051" s="183"/>
      <c r="JX1051" s="183"/>
      <c r="JY1051" s="183"/>
      <c r="JZ1051" s="183"/>
      <c r="KA1051" s="183"/>
      <c r="KB1051" s="183"/>
      <c r="KC1051" s="183"/>
      <c r="KD1051" s="183"/>
      <c r="KE1051" s="183"/>
      <c r="KF1051" s="183"/>
      <c r="KG1051" s="183"/>
      <c r="KH1051" s="183"/>
      <c r="KI1051" s="183"/>
      <c r="KJ1051" s="183"/>
      <c r="KK1051" s="183"/>
      <c r="KL1051" s="183"/>
      <c r="KM1051" s="183"/>
      <c r="KN1051" s="183"/>
      <c r="KO1051" s="183"/>
      <c r="KP1051" s="183"/>
      <c r="KQ1051" s="183"/>
      <c r="KR1051" s="183"/>
      <c r="KS1051" s="183"/>
      <c r="KT1051" s="183"/>
    </row>
    <row r="1052" spans="8:306">
      <c r="H1052" s="183"/>
      <c r="K1052" s="183"/>
      <c r="L1052" s="183"/>
      <c r="M1052" s="183"/>
      <c r="N1052" s="183"/>
      <c r="O1052" s="183"/>
      <c r="P1052" s="183"/>
      <c r="Q1052" s="183"/>
      <c r="R1052" s="183"/>
      <c r="S1052" s="183"/>
      <c r="T1052" s="183"/>
      <c r="U1052" s="183"/>
      <c r="V1052" s="183"/>
      <c r="W1052" s="183"/>
      <c r="X1052" s="183"/>
      <c r="Y1052" s="183"/>
      <c r="Z1052" s="183"/>
      <c r="AA1052" s="183"/>
      <c r="AB1052" s="183"/>
      <c r="AC1052" s="183"/>
      <c r="AD1052" s="183"/>
      <c r="AE1052" s="183"/>
      <c r="AF1052" s="183"/>
      <c r="AG1052" s="183"/>
      <c r="AH1052" s="183"/>
      <c r="AI1052" s="183"/>
      <c r="AJ1052" s="183"/>
      <c r="AK1052" s="183"/>
      <c r="AL1052" s="183"/>
      <c r="AM1052" s="183"/>
      <c r="AN1052" s="183"/>
      <c r="AO1052" s="183"/>
      <c r="AP1052" s="183"/>
      <c r="AQ1052" s="183"/>
      <c r="AR1052" s="183"/>
      <c r="AS1052" s="183"/>
      <c r="AT1052" s="183"/>
      <c r="AU1052" s="183"/>
      <c r="AV1052" s="183"/>
      <c r="AW1052" s="183"/>
      <c r="AX1052" s="183"/>
      <c r="AY1052" s="183"/>
      <c r="AZ1052" s="183"/>
      <c r="BA1052" s="183"/>
      <c r="BB1052" s="183"/>
      <c r="BC1052" s="183"/>
      <c r="BD1052" s="183"/>
      <c r="BE1052" s="183"/>
      <c r="BF1052" s="183"/>
      <c r="BG1052" s="183"/>
      <c r="BH1052" s="183"/>
      <c r="BI1052" s="183"/>
      <c r="BJ1052" s="183"/>
      <c r="BK1052" s="183"/>
      <c r="BL1052" s="183"/>
      <c r="BM1052" s="183"/>
      <c r="BN1052" s="183"/>
      <c r="BO1052" s="183"/>
      <c r="BP1052" s="183"/>
      <c r="BQ1052" s="183"/>
      <c r="BR1052" s="183"/>
      <c r="BS1052" s="183"/>
      <c r="BT1052" s="183"/>
      <c r="BU1052" s="183"/>
      <c r="BV1052" s="183"/>
      <c r="BW1052" s="183"/>
      <c r="BX1052" s="183"/>
      <c r="BY1052" s="183"/>
      <c r="BZ1052" s="183"/>
      <c r="CA1052" s="183"/>
      <c r="CB1052" s="183"/>
      <c r="CC1052" s="183"/>
      <c r="CD1052" s="183"/>
      <c r="CE1052" s="183"/>
      <c r="CF1052" s="183"/>
      <c r="CG1052" s="183"/>
      <c r="CH1052" s="183"/>
      <c r="CI1052" s="183"/>
      <c r="CJ1052" s="183"/>
      <c r="CK1052" s="183"/>
      <c r="CL1052" s="183"/>
      <c r="CM1052" s="183"/>
      <c r="CN1052" s="183"/>
      <c r="CO1052" s="183"/>
      <c r="CP1052" s="183"/>
      <c r="CQ1052" s="183"/>
      <c r="CR1052" s="183"/>
      <c r="CS1052" s="183"/>
      <c r="CT1052" s="183"/>
      <c r="CU1052" s="183"/>
      <c r="CV1052" s="183"/>
      <c r="CW1052" s="183"/>
      <c r="CX1052" s="183"/>
      <c r="CY1052" s="183"/>
      <c r="CZ1052" s="183"/>
      <c r="DA1052" s="183"/>
      <c r="DB1052" s="183"/>
      <c r="DC1052" s="183"/>
      <c r="DD1052" s="183"/>
      <c r="DE1052" s="183"/>
      <c r="DF1052" s="183"/>
      <c r="DG1052" s="183"/>
      <c r="DH1052" s="183"/>
      <c r="DI1052" s="183"/>
      <c r="DJ1052" s="183"/>
      <c r="DK1052" s="183"/>
      <c r="DL1052" s="183"/>
      <c r="DM1052" s="183"/>
      <c r="DN1052" s="183"/>
      <c r="DO1052" s="183"/>
      <c r="DP1052" s="183"/>
      <c r="DQ1052" s="183"/>
      <c r="DR1052" s="183"/>
      <c r="DS1052" s="183"/>
      <c r="DT1052" s="183"/>
      <c r="DU1052" s="183"/>
      <c r="DV1052" s="183"/>
      <c r="DW1052" s="183"/>
      <c r="DX1052" s="183"/>
      <c r="DY1052" s="183"/>
      <c r="DZ1052" s="183"/>
      <c r="EA1052" s="183"/>
      <c r="EB1052" s="183"/>
      <c r="EC1052" s="183"/>
      <c r="ED1052" s="183"/>
      <c r="EE1052" s="183"/>
      <c r="EF1052" s="183"/>
      <c r="EG1052" s="183"/>
      <c r="EH1052" s="183"/>
      <c r="EI1052" s="183"/>
      <c r="EJ1052" s="183"/>
      <c r="EK1052" s="183"/>
      <c r="EL1052" s="183"/>
      <c r="EM1052" s="183"/>
      <c r="EN1052" s="183"/>
      <c r="EO1052" s="183"/>
      <c r="EP1052" s="183"/>
      <c r="EQ1052" s="183"/>
      <c r="ER1052" s="183"/>
      <c r="ES1052" s="183"/>
      <c r="ET1052" s="183"/>
      <c r="EU1052" s="183"/>
      <c r="EV1052" s="183"/>
      <c r="EW1052" s="183"/>
      <c r="EX1052" s="183"/>
      <c r="EY1052" s="183"/>
      <c r="EZ1052" s="183"/>
      <c r="FA1052" s="183"/>
      <c r="FB1052" s="183"/>
      <c r="FC1052" s="183"/>
      <c r="FD1052" s="183"/>
      <c r="FE1052" s="183"/>
      <c r="FF1052" s="183"/>
      <c r="FG1052" s="183"/>
      <c r="FH1052" s="183"/>
      <c r="FI1052" s="183"/>
      <c r="FJ1052" s="183"/>
      <c r="FK1052" s="183"/>
      <c r="FL1052" s="183"/>
      <c r="FM1052" s="183"/>
      <c r="FN1052" s="183"/>
      <c r="FO1052" s="183"/>
      <c r="FP1052" s="183"/>
      <c r="FQ1052" s="183"/>
      <c r="FR1052" s="183"/>
      <c r="FS1052" s="183"/>
      <c r="FT1052" s="183"/>
      <c r="FU1052" s="183"/>
      <c r="FV1052" s="183"/>
      <c r="FW1052" s="183"/>
      <c r="FX1052" s="183"/>
      <c r="FY1052" s="183"/>
      <c r="FZ1052" s="183"/>
      <c r="GA1052" s="183"/>
      <c r="GB1052" s="183"/>
      <c r="GC1052" s="183"/>
      <c r="GD1052" s="183"/>
      <c r="GE1052" s="183"/>
      <c r="GF1052" s="183"/>
      <c r="GG1052" s="183"/>
      <c r="GH1052" s="183"/>
      <c r="GI1052" s="183"/>
      <c r="GJ1052" s="183"/>
      <c r="GK1052" s="183"/>
      <c r="GL1052" s="183"/>
      <c r="GM1052" s="183"/>
      <c r="GN1052" s="183"/>
      <c r="GO1052" s="183"/>
      <c r="GP1052" s="183"/>
      <c r="GQ1052" s="183"/>
      <c r="GR1052" s="183"/>
      <c r="GS1052" s="183"/>
      <c r="GT1052" s="183"/>
      <c r="GU1052" s="183"/>
      <c r="GV1052" s="183"/>
      <c r="GW1052" s="183"/>
      <c r="GX1052" s="183"/>
      <c r="GY1052" s="183"/>
      <c r="GZ1052" s="183"/>
      <c r="HA1052" s="183"/>
      <c r="HB1052" s="183"/>
      <c r="HC1052" s="183"/>
      <c r="HD1052" s="183"/>
      <c r="HE1052" s="183"/>
      <c r="HF1052" s="183"/>
      <c r="HG1052" s="183"/>
      <c r="HH1052" s="183"/>
      <c r="HI1052" s="183"/>
      <c r="HJ1052" s="183"/>
      <c r="HK1052" s="183"/>
      <c r="HL1052" s="183"/>
      <c r="HM1052" s="183"/>
      <c r="HN1052" s="183"/>
      <c r="HO1052" s="183"/>
      <c r="HP1052" s="183"/>
      <c r="HQ1052" s="183"/>
      <c r="HR1052" s="183"/>
      <c r="HS1052" s="183"/>
      <c r="HT1052" s="183"/>
      <c r="HU1052" s="183"/>
      <c r="HV1052" s="183"/>
      <c r="HW1052" s="183"/>
      <c r="HX1052" s="183"/>
      <c r="HY1052" s="183"/>
      <c r="HZ1052" s="183"/>
      <c r="IA1052" s="183"/>
      <c r="IB1052" s="183"/>
      <c r="IC1052" s="183"/>
      <c r="ID1052" s="183"/>
      <c r="IE1052" s="183"/>
      <c r="IF1052" s="183"/>
      <c r="IG1052" s="183"/>
      <c r="IH1052" s="183"/>
      <c r="II1052" s="183"/>
      <c r="IJ1052" s="183"/>
      <c r="IK1052" s="183"/>
      <c r="IL1052" s="183"/>
      <c r="IM1052" s="183"/>
      <c r="IN1052" s="183"/>
      <c r="IO1052" s="183"/>
      <c r="IP1052" s="183"/>
      <c r="IQ1052" s="183"/>
      <c r="IR1052" s="183"/>
      <c r="IS1052" s="183"/>
      <c r="IT1052" s="183"/>
      <c r="IU1052" s="183"/>
      <c r="IV1052" s="183"/>
      <c r="IW1052" s="183"/>
      <c r="IX1052" s="183"/>
      <c r="IY1052" s="183"/>
      <c r="IZ1052" s="183"/>
      <c r="JA1052" s="183"/>
      <c r="JB1052" s="183"/>
      <c r="JC1052" s="183"/>
      <c r="JD1052" s="183"/>
      <c r="JE1052" s="183"/>
      <c r="JF1052" s="183"/>
      <c r="JG1052" s="183"/>
      <c r="JH1052" s="183"/>
      <c r="JI1052" s="183"/>
      <c r="JJ1052" s="183"/>
      <c r="JK1052" s="183"/>
      <c r="JL1052" s="183"/>
      <c r="JM1052" s="183"/>
      <c r="JN1052" s="183"/>
      <c r="JO1052" s="183"/>
      <c r="JP1052" s="183"/>
      <c r="JQ1052" s="183"/>
      <c r="JR1052" s="183"/>
      <c r="JS1052" s="183"/>
      <c r="JT1052" s="183"/>
      <c r="JU1052" s="183"/>
      <c r="JV1052" s="183"/>
      <c r="JW1052" s="183"/>
      <c r="JX1052" s="183"/>
      <c r="JY1052" s="183"/>
      <c r="JZ1052" s="183"/>
      <c r="KA1052" s="183"/>
      <c r="KB1052" s="183"/>
      <c r="KC1052" s="183"/>
      <c r="KD1052" s="183"/>
      <c r="KE1052" s="183"/>
      <c r="KF1052" s="183"/>
      <c r="KG1052" s="183"/>
      <c r="KH1052" s="183"/>
      <c r="KI1052" s="183"/>
      <c r="KJ1052" s="183"/>
      <c r="KK1052" s="183"/>
      <c r="KL1052" s="183"/>
      <c r="KM1052" s="183"/>
      <c r="KN1052" s="183"/>
      <c r="KO1052" s="183"/>
      <c r="KP1052" s="183"/>
      <c r="KQ1052" s="183"/>
      <c r="KR1052" s="183"/>
      <c r="KS1052" s="183"/>
      <c r="KT1052" s="183"/>
    </row>
    <row r="1053" spans="8:306">
      <c r="H1053" s="183"/>
      <c r="K1053" s="183"/>
      <c r="L1053" s="183"/>
      <c r="M1053" s="183"/>
      <c r="N1053" s="183"/>
      <c r="O1053" s="183"/>
      <c r="P1053" s="183"/>
      <c r="Q1053" s="183"/>
      <c r="R1053" s="183"/>
      <c r="S1053" s="183"/>
      <c r="T1053" s="183"/>
      <c r="U1053" s="183"/>
      <c r="V1053" s="183"/>
      <c r="W1053" s="183"/>
      <c r="X1053" s="183"/>
      <c r="Y1053" s="183"/>
      <c r="Z1053" s="183"/>
      <c r="AA1053" s="183"/>
      <c r="AB1053" s="183"/>
      <c r="AC1053" s="183"/>
      <c r="AD1053" s="183"/>
      <c r="AE1053" s="183"/>
      <c r="AF1053" s="183"/>
      <c r="AG1053" s="183"/>
      <c r="AH1053" s="183"/>
      <c r="AI1053" s="183"/>
      <c r="AJ1053" s="183"/>
      <c r="AK1053" s="183"/>
      <c r="AL1053" s="183"/>
      <c r="AM1053" s="183"/>
      <c r="AN1053" s="183"/>
      <c r="AO1053" s="183"/>
      <c r="AP1053" s="183"/>
      <c r="AQ1053" s="183"/>
      <c r="AR1053" s="183"/>
      <c r="AS1053" s="183"/>
      <c r="AT1053" s="183"/>
      <c r="AU1053" s="183"/>
      <c r="AV1053" s="183"/>
      <c r="AW1053" s="183"/>
      <c r="AX1053" s="183"/>
      <c r="AY1053" s="183"/>
      <c r="AZ1053" s="183"/>
      <c r="BA1053" s="183"/>
      <c r="BB1053" s="183"/>
      <c r="BC1053" s="183"/>
      <c r="BD1053" s="183"/>
      <c r="BE1053" s="183"/>
      <c r="BF1053" s="183"/>
      <c r="BG1053" s="183"/>
      <c r="BH1053" s="183"/>
      <c r="BI1053" s="183"/>
      <c r="BJ1053" s="183"/>
      <c r="BK1053" s="183"/>
      <c r="BL1053" s="183"/>
      <c r="BM1053" s="183"/>
      <c r="BN1053" s="183"/>
      <c r="BO1053" s="183"/>
      <c r="BP1053" s="183"/>
      <c r="BQ1053" s="183"/>
      <c r="BR1053" s="183"/>
      <c r="BS1053" s="183"/>
      <c r="BT1053" s="183"/>
      <c r="BU1053" s="183"/>
      <c r="BV1053" s="183"/>
      <c r="BW1053" s="183"/>
      <c r="BX1053" s="183"/>
      <c r="BY1053" s="183"/>
      <c r="BZ1053" s="183"/>
      <c r="CA1053" s="183"/>
      <c r="CB1053" s="183"/>
      <c r="CC1053" s="183"/>
      <c r="CD1053" s="183"/>
      <c r="CE1053" s="183"/>
      <c r="CF1053" s="183"/>
      <c r="CG1053" s="183"/>
      <c r="CH1053" s="183"/>
      <c r="CI1053" s="183"/>
      <c r="CJ1053" s="183"/>
      <c r="CK1053" s="183"/>
      <c r="CL1053" s="183"/>
      <c r="CM1053" s="183"/>
      <c r="CN1053" s="183"/>
      <c r="CO1053" s="183"/>
      <c r="CP1053" s="183"/>
      <c r="CQ1053" s="183"/>
      <c r="CR1053" s="183"/>
      <c r="CS1053" s="183"/>
      <c r="CT1053" s="183"/>
      <c r="CU1053" s="183"/>
      <c r="CV1053" s="183"/>
      <c r="CW1053" s="183"/>
      <c r="CX1053" s="183"/>
      <c r="CY1053" s="183"/>
      <c r="CZ1053" s="183"/>
      <c r="DA1053" s="183"/>
      <c r="DB1053" s="183"/>
      <c r="DC1053" s="183"/>
      <c r="DD1053" s="183"/>
      <c r="DE1053" s="183"/>
      <c r="DF1053" s="183"/>
      <c r="DG1053" s="183"/>
      <c r="DH1053" s="183"/>
      <c r="DI1053" s="183"/>
      <c r="DJ1053" s="183"/>
      <c r="DK1053" s="183"/>
      <c r="DL1053" s="183"/>
      <c r="DM1053" s="183"/>
      <c r="DN1053" s="183"/>
      <c r="DO1053" s="183"/>
      <c r="DP1053" s="183"/>
      <c r="DQ1053" s="183"/>
      <c r="DR1053" s="183"/>
      <c r="DS1053" s="183"/>
      <c r="DT1053" s="183"/>
      <c r="DU1053" s="183"/>
      <c r="DV1053" s="183"/>
      <c r="DW1053" s="183"/>
      <c r="DX1053" s="183"/>
      <c r="DY1053" s="183"/>
      <c r="DZ1053" s="183"/>
      <c r="EA1053" s="183"/>
      <c r="EB1053" s="183"/>
      <c r="EC1053" s="183"/>
      <c r="ED1053" s="183"/>
      <c r="EE1053" s="183"/>
      <c r="EF1053" s="183"/>
      <c r="EG1053" s="183"/>
      <c r="EH1053" s="183"/>
      <c r="EI1053" s="183"/>
      <c r="EJ1053" s="183"/>
      <c r="EK1053" s="183"/>
      <c r="EL1053" s="183"/>
      <c r="EM1053" s="183"/>
      <c r="EN1053" s="183"/>
      <c r="EO1053" s="183"/>
      <c r="EP1053" s="183"/>
      <c r="EQ1053" s="183"/>
      <c r="ER1053" s="183"/>
      <c r="ES1053" s="183"/>
      <c r="ET1053" s="183"/>
      <c r="EU1053" s="183"/>
      <c r="EV1053" s="183"/>
      <c r="EW1053" s="183"/>
      <c r="EX1053" s="183"/>
      <c r="EY1053" s="183"/>
      <c r="EZ1053" s="183"/>
      <c r="FA1053" s="183"/>
      <c r="FB1053" s="183"/>
      <c r="FC1053" s="183"/>
      <c r="FD1053" s="183"/>
      <c r="FE1053" s="183"/>
      <c r="FF1053" s="183"/>
      <c r="FG1053" s="183"/>
      <c r="FH1053" s="183"/>
      <c r="FI1053" s="183"/>
      <c r="FJ1053" s="183"/>
      <c r="FK1053" s="183"/>
      <c r="FL1053" s="183"/>
      <c r="FM1053" s="183"/>
      <c r="FN1053" s="183"/>
      <c r="FO1053" s="183"/>
      <c r="FP1053" s="183"/>
      <c r="FQ1053" s="183"/>
      <c r="FR1053" s="183"/>
      <c r="FS1053" s="183"/>
      <c r="FT1053" s="183"/>
      <c r="FU1053" s="183"/>
      <c r="FV1053" s="183"/>
      <c r="FW1053" s="183"/>
      <c r="FX1053" s="183"/>
      <c r="FY1053" s="183"/>
      <c r="FZ1053" s="183"/>
      <c r="GA1053" s="183"/>
      <c r="GB1053" s="183"/>
      <c r="GC1053" s="183"/>
      <c r="GD1053" s="183"/>
      <c r="GE1053" s="183"/>
      <c r="GF1053" s="183"/>
      <c r="GG1053" s="183"/>
      <c r="GH1053" s="183"/>
      <c r="GI1053" s="183"/>
      <c r="GJ1053" s="183"/>
      <c r="GK1053" s="183"/>
      <c r="GL1053" s="183"/>
      <c r="GM1053" s="183"/>
      <c r="GN1053" s="183"/>
      <c r="GO1053" s="183"/>
      <c r="GP1053" s="183"/>
      <c r="GQ1053" s="183"/>
      <c r="GR1053" s="183"/>
      <c r="GS1053" s="183"/>
      <c r="GT1053" s="183"/>
      <c r="GU1053" s="183"/>
      <c r="GV1053" s="183"/>
      <c r="GW1053" s="183"/>
      <c r="GX1053" s="183"/>
      <c r="GY1053" s="183"/>
      <c r="GZ1053" s="183"/>
      <c r="HA1053" s="183"/>
      <c r="HB1053" s="183"/>
      <c r="HC1053" s="183"/>
      <c r="HD1053" s="183"/>
      <c r="HE1053" s="183"/>
      <c r="HF1053" s="183"/>
      <c r="HG1053" s="183"/>
      <c r="HH1053" s="183"/>
      <c r="HI1053" s="183"/>
      <c r="HJ1053" s="183"/>
      <c r="HK1053" s="183"/>
      <c r="HL1053" s="183"/>
      <c r="HM1053" s="183"/>
      <c r="HN1053" s="183"/>
      <c r="HO1053" s="183"/>
      <c r="HP1053" s="183"/>
      <c r="HQ1053" s="183"/>
      <c r="HR1053" s="183"/>
      <c r="HS1053" s="183"/>
      <c r="HT1053" s="183"/>
      <c r="HU1053" s="183"/>
      <c r="HV1053" s="183"/>
      <c r="HW1053" s="183"/>
      <c r="HX1053" s="183"/>
      <c r="HY1053" s="183"/>
      <c r="HZ1053" s="183"/>
      <c r="IA1053" s="183"/>
      <c r="IB1053" s="183"/>
      <c r="IC1053" s="183"/>
      <c r="ID1053" s="183"/>
      <c r="IE1053" s="183"/>
      <c r="IF1053" s="183"/>
      <c r="IG1053" s="183"/>
      <c r="IH1053" s="183"/>
      <c r="II1053" s="183"/>
      <c r="IJ1053" s="183"/>
      <c r="IK1053" s="183"/>
      <c r="IL1053" s="183"/>
      <c r="IM1053" s="183"/>
      <c r="IN1053" s="183"/>
      <c r="IO1053" s="183"/>
      <c r="IP1053" s="183"/>
      <c r="IQ1053" s="183"/>
      <c r="IR1053" s="183"/>
      <c r="IS1053" s="183"/>
      <c r="IT1053" s="183"/>
      <c r="IU1053" s="183"/>
      <c r="IV1053" s="183"/>
      <c r="IW1053" s="183"/>
      <c r="IX1053" s="183"/>
      <c r="IY1053" s="183"/>
      <c r="IZ1053" s="183"/>
      <c r="JA1053" s="183"/>
      <c r="JB1053" s="183"/>
      <c r="JC1053" s="183"/>
      <c r="JD1053" s="183"/>
      <c r="JE1053" s="183"/>
      <c r="JF1053" s="183"/>
      <c r="JG1053" s="183"/>
      <c r="JH1053" s="183"/>
      <c r="JI1053" s="183"/>
      <c r="JJ1053" s="183"/>
      <c r="JK1053" s="183"/>
      <c r="JL1053" s="183"/>
      <c r="JM1053" s="183"/>
      <c r="JN1053" s="183"/>
      <c r="JO1053" s="183"/>
      <c r="JP1053" s="183"/>
      <c r="JQ1053" s="183"/>
      <c r="JR1053" s="183"/>
      <c r="JS1053" s="183"/>
      <c r="JT1053" s="183"/>
      <c r="JU1053" s="183"/>
      <c r="JV1053" s="183"/>
      <c r="JW1053" s="183"/>
      <c r="JX1053" s="183"/>
      <c r="JY1053" s="183"/>
      <c r="JZ1053" s="183"/>
      <c r="KA1053" s="183"/>
      <c r="KB1053" s="183"/>
      <c r="KC1053" s="183"/>
      <c r="KD1053" s="183"/>
      <c r="KE1053" s="183"/>
      <c r="KF1053" s="183"/>
      <c r="KG1053" s="183"/>
      <c r="KH1053" s="183"/>
      <c r="KI1053" s="183"/>
      <c r="KJ1053" s="183"/>
      <c r="KK1053" s="183"/>
      <c r="KL1053" s="183"/>
      <c r="KM1053" s="183"/>
      <c r="KN1053" s="183"/>
      <c r="KO1053" s="183"/>
      <c r="KP1053" s="183"/>
      <c r="KQ1053" s="183"/>
      <c r="KR1053" s="183"/>
      <c r="KS1053" s="183"/>
      <c r="KT1053" s="183"/>
    </row>
    <row r="1054" spans="8:306">
      <c r="H1054" s="183"/>
      <c r="K1054" s="183"/>
      <c r="L1054" s="183"/>
      <c r="M1054" s="183"/>
      <c r="N1054" s="183"/>
      <c r="O1054" s="183"/>
      <c r="P1054" s="183"/>
      <c r="Q1054" s="183"/>
      <c r="R1054" s="183"/>
      <c r="S1054" s="183"/>
      <c r="T1054" s="183"/>
      <c r="U1054" s="183"/>
      <c r="V1054" s="183"/>
      <c r="W1054" s="183"/>
      <c r="X1054" s="183"/>
      <c r="Y1054" s="183"/>
      <c r="Z1054" s="183"/>
      <c r="AA1054" s="183"/>
      <c r="AB1054" s="183"/>
      <c r="AC1054" s="183"/>
      <c r="AD1054" s="183"/>
      <c r="AE1054" s="183"/>
      <c r="AF1054" s="183"/>
      <c r="AG1054" s="183"/>
      <c r="AH1054" s="183"/>
      <c r="AI1054" s="183"/>
      <c r="AJ1054" s="183"/>
      <c r="AK1054" s="183"/>
      <c r="AL1054" s="183"/>
      <c r="AM1054" s="183"/>
      <c r="AN1054" s="183"/>
      <c r="AO1054" s="183"/>
      <c r="AP1054" s="183"/>
      <c r="AQ1054" s="183"/>
      <c r="AR1054" s="183"/>
      <c r="AS1054" s="183"/>
      <c r="AT1054" s="183"/>
      <c r="AU1054" s="183"/>
      <c r="AV1054" s="183"/>
      <c r="AW1054" s="183"/>
      <c r="AX1054" s="183"/>
      <c r="AY1054" s="183"/>
      <c r="AZ1054" s="183"/>
      <c r="BA1054" s="183"/>
      <c r="BB1054" s="183"/>
      <c r="BC1054" s="183"/>
      <c r="BD1054" s="183"/>
      <c r="BE1054" s="183"/>
      <c r="BF1054" s="183"/>
      <c r="BG1054" s="183"/>
      <c r="BH1054" s="183"/>
      <c r="BI1054" s="183"/>
      <c r="BJ1054" s="183"/>
      <c r="BK1054" s="183"/>
      <c r="BL1054" s="183"/>
      <c r="BM1054" s="183"/>
      <c r="BN1054" s="183"/>
      <c r="BO1054" s="183"/>
      <c r="BP1054" s="183"/>
      <c r="BQ1054" s="183"/>
      <c r="BR1054" s="183"/>
      <c r="BS1054" s="183"/>
      <c r="BT1054" s="183"/>
      <c r="BU1054" s="183"/>
      <c r="BV1054" s="183"/>
      <c r="BW1054" s="183"/>
      <c r="BX1054" s="183"/>
      <c r="BY1054" s="183"/>
      <c r="BZ1054" s="183"/>
      <c r="CA1054" s="183"/>
      <c r="CB1054" s="183"/>
      <c r="CC1054" s="183"/>
      <c r="CD1054" s="183"/>
      <c r="CE1054" s="183"/>
      <c r="CF1054" s="183"/>
      <c r="CG1054" s="183"/>
      <c r="CH1054" s="183"/>
      <c r="CI1054" s="183"/>
      <c r="CJ1054" s="183"/>
      <c r="CK1054" s="183"/>
      <c r="CL1054" s="183"/>
      <c r="CM1054" s="183"/>
      <c r="CN1054" s="183"/>
      <c r="CO1054" s="183"/>
      <c r="CP1054" s="183"/>
      <c r="CQ1054" s="183"/>
      <c r="CR1054" s="183"/>
      <c r="CS1054" s="183"/>
      <c r="CT1054" s="183"/>
      <c r="CU1054" s="183"/>
      <c r="CV1054" s="183"/>
      <c r="CW1054" s="183"/>
      <c r="CX1054" s="183"/>
      <c r="CY1054" s="183"/>
      <c r="CZ1054" s="183"/>
      <c r="DA1054" s="183"/>
      <c r="DB1054" s="183"/>
      <c r="DC1054" s="183"/>
      <c r="DD1054" s="183"/>
      <c r="DE1054" s="183"/>
      <c r="DF1054" s="183"/>
      <c r="DG1054" s="183"/>
      <c r="DH1054" s="183"/>
      <c r="DI1054" s="183"/>
      <c r="DJ1054" s="183"/>
      <c r="DK1054" s="183"/>
      <c r="DL1054" s="183"/>
      <c r="DM1054" s="183"/>
      <c r="DN1054" s="183"/>
      <c r="DO1054" s="183"/>
      <c r="DP1054" s="183"/>
      <c r="DQ1054" s="183"/>
      <c r="DR1054" s="183"/>
      <c r="DS1054" s="183"/>
      <c r="DT1054" s="183"/>
      <c r="DU1054" s="183"/>
      <c r="DV1054" s="183"/>
      <c r="DW1054" s="183"/>
      <c r="DX1054" s="183"/>
      <c r="DY1054" s="183"/>
      <c r="DZ1054" s="183"/>
      <c r="EA1054" s="183"/>
      <c r="EB1054" s="183"/>
      <c r="EC1054" s="183"/>
      <c r="ED1054" s="183"/>
      <c r="EE1054" s="183"/>
      <c r="EF1054" s="183"/>
      <c r="EG1054" s="183"/>
      <c r="EH1054" s="183"/>
      <c r="EI1054" s="183"/>
      <c r="EJ1054" s="183"/>
      <c r="EK1054" s="183"/>
      <c r="EL1054" s="183"/>
      <c r="EM1054" s="183"/>
      <c r="EN1054" s="183"/>
      <c r="EO1054" s="183"/>
      <c r="EP1054" s="183"/>
      <c r="EQ1054" s="183"/>
      <c r="ER1054" s="183"/>
      <c r="ES1054" s="183"/>
      <c r="ET1054" s="183"/>
      <c r="EU1054" s="183"/>
      <c r="EV1054" s="183"/>
      <c r="EW1054" s="183"/>
      <c r="EX1054" s="183"/>
      <c r="EY1054" s="183"/>
      <c r="EZ1054" s="183"/>
      <c r="FA1054" s="183"/>
      <c r="FB1054" s="183"/>
      <c r="FC1054" s="183"/>
      <c r="FD1054" s="183"/>
      <c r="FE1054" s="183"/>
      <c r="FF1054" s="183"/>
      <c r="FG1054" s="183"/>
      <c r="FH1054" s="183"/>
      <c r="FI1054" s="183"/>
      <c r="FJ1054" s="183"/>
      <c r="FK1054" s="183"/>
      <c r="FL1054" s="183"/>
      <c r="FM1054" s="183"/>
      <c r="FN1054" s="183"/>
      <c r="FO1054" s="183"/>
      <c r="FP1054" s="183"/>
      <c r="FQ1054" s="183"/>
      <c r="FR1054" s="183"/>
      <c r="FS1054" s="183"/>
      <c r="FT1054" s="183"/>
      <c r="FU1054" s="183"/>
      <c r="FV1054" s="183"/>
      <c r="FW1054" s="183"/>
      <c r="FX1054" s="183"/>
      <c r="FY1054" s="183"/>
      <c r="FZ1054" s="183"/>
      <c r="GA1054" s="183"/>
      <c r="GB1054" s="183"/>
      <c r="GC1054" s="183"/>
      <c r="GD1054" s="183"/>
      <c r="GE1054" s="183"/>
      <c r="GF1054" s="183"/>
      <c r="GG1054" s="183"/>
      <c r="GH1054" s="183"/>
      <c r="GI1054" s="183"/>
      <c r="GJ1054" s="183"/>
      <c r="GK1054" s="183"/>
      <c r="GL1054" s="183"/>
      <c r="GM1054" s="183"/>
      <c r="GN1054" s="183"/>
      <c r="GO1054" s="183"/>
      <c r="GP1054" s="183"/>
      <c r="GQ1054" s="183"/>
      <c r="GR1054" s="183"/>
      <c r="GS1054" s="183"/>
      <c r="GT1054" s="183"/>
      <c r="GU1054" s="183"/>
      <c r="GV1054" s="183"/>
      <c r="GW1054" s="183"/>
      <c r="GX1054" s="183"/>
      <c r="GY1054" s="183"/>
      <c r="GZ1054" s="183"/>
      <c r="HA1054" s="183"/>
      <c r="HB1054" s="183"/>
      <c r="HC1054" s="183"/>
      <c r="HD1054" s="183"/>
      <c r="HE1054" s="183"/>
      <c r="HF1054" s="183"/>
      <c r="HG1054" s="183"/>
      <c r="HH1054" s="183"/>
      <c r="HI1054" s="183"/>
      <c r="HJ1054" s="183"/>
      <c r="HK1054" s="183"/>
      <c r="HL1054" s="183"/>
      <c r="HM1054" s="183"/>
      <c r="HN1054" s="183"/>
      <c r="HO1054" s="183"/>
      <c r="HP1054" s="183"/>
      <c r="HQ1054" s="183"/>
      <c r="HR1054" s="183"/>
      <c r="HS1054" s="183"/>
      <c r="HT1054" s="183"/>
      <c r="HU1054" s="183"/>
      <c r="HV1054" s="183"/>
      <c r="HW1054" s="183"/>
      <c r="HX1054" s="183"/>
      <c r="HY1054" s="183"/>
      <c r="HZ1054" s="183"/>
      <c r="IA1054" s="183"/>
      <c r="IB1054" s="183"/>
      <c r="IC1054" s="183"/>
      <c r="ID1054" s="183"/>
      <c r="IE1054" s="183"/>
      <c r="IF1054" s="183"/>
      <c r="IG1054" s="183"/>
      <c r="IH1054" s="183"/>
      <c r="II1054" s="183"/>
      <c r="IJ1054" s="183"/>
      <c r="IK1054" s="183"/>
      <c r="IL1054" s="183"/>
      <c r="IM1054" s="183"/>
      <c r="IN1054" s="183"/>
      <c r="IO1054" s="183"/>
      <c r="IP1054" s="183"/>
      <c r="IQ1054" s="183"/>
      <c r="IR1054" s="183"/>
      <c r="IS1054" s="183"/>
      <c r="IT1054" s="183"/>
      <c r="IU1054" s="183"/>
      <c r="IV1054" s="183"/>
      <c r="IW1054" s="183"/>
      <c r="IX1054" s="183"/>
      <c r="IY1054" s="183"/>
      <c r="IZ1054" s="183"/>
      <c r="JA1054" s="183"/>
      <c r="JB1054" s="183"/>
      <c r="JC1054" s="183"/>
      <c r="JD1054" s="183"/>
      <c r="JE1054" s="183"/>
      <c r="JF1054" s="183"/>
      <c r="JG1054" s="183"/>
      <c r="JH1054" s="183"/>
      <c r="JI1054" s="183"/>
      <c r="JJ1054" s="183"/>
      <c r="JK1054" s="183"/>
      <c r="JL1054" s="183"/>
      <c r="JM1054" s="183"/>
      <c r="JN1054" s="183"/>
      <c r="JO1054" s="183"/>
      <c r="JP1054" s="183"/>
      <c r="JQ1054" s="183"/>
      <c r="JR1054" s="183"/>
      <c r="JS1054" s="183"/>
      <c r="JT1054" s="183"/>
      <c r="JU1054" s="183"/>
      <c r="JV1054" s="183"/>
      <c r="JW1054" s="183"/>
      <c r="JX1054" s="183"/>
      <c r="JY1054" s="183"/>
      <c r="JZ1054" s="183"/>
      <c r="KA1054" s="183"/>
      <c r="KB1054" s="183"/>
      <c r="KC1054" s="183"/>
      <c r="KD1054" s="183"/>
      <c r="KE1054" s="183"/>
      <c r="KF1054" s="183"/>
      <c r="KG1054" s="183"/>
      <c r="KH1054" s="183"/>
      <c r="KI1054" s="183"/>
      <c r="KJ1054" s="183"/>
      <c r="KK1054" s="183"/>
      <c r="KL1054" s="183"/>
      <c r="KM1054" s="183"/>
      <c r="KN1054" s="183"/>
      <c r="KO1054" s="183"/>
      <c r="KP1054" s="183"/>
      <c r="KQ1054" s="183"/>
      <c r="KR1054" s="183"/>
      <c r="KS1054" s="183"/>
      <c r="KT1054" s="183"/>
    </row>
    <row r="1055" spans="8:306">
      <c r="H1055" s="183"/>
      <c r="K1055" s="183"/>
      <c r="L1055" s="183"/>
      <c r="M1055" s="183"/>
      <c r="N1055" s="183"/>
      <c r="O1055" s="183"/>
      <c r="P1055" s="183"/>
      <c r="Q1055" s="183"/>
      <c r="R1055" s="183"/>
      <c r="S1055" s="183"/>
      <c r="T1055" s="183"/>
      <c r="U1055" s="183"/>
      <c r="V1055" s="183"/>
      <c r="W1055" s="183"/>
      <c r="X1055" s="183"/>
      <c r="Y1055" s="183"/>
      <c r="Z1055" s="183"/>
      <c r="AA1055" s="183"/>
      <c r="AB1055" s="183"/>
      <c r="AC1055" s="183"/>
      <c r="AD1055" s="183"/>
      <c r="AE1055" s="183"/>
      <c r="AF1055" s="183"/>
      <c r="AG1055" s="183"/>
      <c r="AH1055" s="183"/>
      <c r="AI1055" s="183"/>
      <c r="AJ1055" s="183"/>
      <c r="AK1055" s="183"/>
      <c r="AL1055" s="183"/>
      <c r="AM1055" s="183"/>
      <c r="AN1055" s="183"/>
      <c r="AO1055" s="183"/>
      <c r="AP1055" s="183"/>
      <c r="AQ1055" s="183"/>
      <c r="AR1055" s="183"/>
      <c r="AS1055" s="183"/>
      <c r="AT1055" s="183"/>
      <c r="AU1055" s="183"/>
      <c r="AV1055" s="183"/>
      <c r="AW1055" s="183"/>
      <c r="AX1055" s="183"/>
      <c r="AY1055" s="183"/>
      <c r="AZ1055" s="183"/>
      <c r="BA1055" s="183"/>
      <c r="BB1055" s="183"/>
      <c r="BC1055" s="183"/>
      <c r="BD1055" s="183"/>
      <c r="BE1055" s="183"/>
      <c r="BF1055" s="183"/>
      <c r="BG1055" s="183"/>
      <c r="BH1055" s="183"/>
      <c r="BI1055" s="183"/>
      <c r="BJ1055" s="183"/>
      <c r="BK1055" s="183"/>
      <c r="BL1055" s="183"/>
      <c r="BM1055" s="183"/>
      <c r="BN1055" s="183"/>
      <c r="BO1055" s="183"/>
      <c r="BP1055" s="183"/>
      <c r="BQ1055" s="183"/>
      <c r="BR1055" s="183"/>
      <c r="BS1055" s="183"/>
      <c r="BT1055" s="183"/>
      <c r="BU1055" s="183"/>
      <c r="BV1055" s="183"/>
      <c r="BW1055" s="183"/>
      <c r="BX1055" s="183"/>
      <c r="BY1055" s="183"/>
      <c r="BZ1055" s="183"/>
      <c r="CA1055" s="183"/>
      <c r="CB1055" s="183"/>
      <c r="CC1055" s="183"/>
      <c r="CD1055" s="183"/>
      <c r="CE1055" s="183"/>
      <c r="CF1055" s="183"/>
      <c r="CG1055" s="183"/>
      <c r="CH1055" s="183"/>
      <c r="CI1055" s="183"/>
      <c r="CJ1055" s="183"/>
      <c r="CK1055" s="183"/>
      <c r="CL1055" s="183"/>
      <c r="CM1055" s="183"/>
      <c r="CN1055" s="183"/>
      <c r="CO1055" s="183"/>
      <c r="CP1055" s="183"/>
      <c r="CQ1055" s="183"/>
      <c r="CR1055" s="183"/>
      <c r="CS1055" s="183"/>
      <c r="CT1055" s="183"/>
      <c r="CU1055" s="183"/>
      <c r="CV1055" s="183"/>
      <c r="CW1055" s="183"/>
      <c r="CX1055" s="183"/>
      <c r="CY1055" s="183"/>
      <c r="CZ1055" s="183"/>
      <c r="DA1055" s="183"/>
      <c r="DB1055" s="183"/>
      <c r="DC1055" s="183"/>
      <c r="DD1055" s="183"/>
      <c r="DE1055" s="183"/>
      <c r="DF1055" s="183"/>
      <c r="DG1055" s="183"/>
      <c r="DH1055" s="183"/>
      <c r="DI1055" s="183"/>
      <c r="DJ1055" s="183"/>
      <c r="DK1055" s="183"/>
      <c r="DL1055" s="183"/>
      <c r="DM1055" s="183"/>
      <c r="DN1055" s="183"/>
      <c r="DO1055" s="183"/>
      <c r="DP1055" s="183"/>
      <c r="DQ1055" s="183"/>
      <c r="DR1055" s="183"/>
      <c r="DS1055" s="183"/>
      <c r="DT1055" s="183"/>
      <c r="DU1055" s="183"/>
      <c r="DV1055" s="183"/>
      <c r="DW1055" s="183"/>
      <c r="DX1055" s="183"/>
      <c r="DY1055" s="183"/>
      <c r="DZ1055" s="183"/>
      <c r="EA1055" s="183"/>
      <c r="EB1055" s="183"/>
      <c r="EC1055" s="183"/>
      <c r="ED1055" s="183"/>
      <c r="EE1055" s="183"/>
      <c r="EF1055" s="183"/>
      <c r="EG1055" s="183"/>
      <c r="EH1055" s="183"/>
      <c r="EI1055" s="183"/>
      <c r="EJ1055" s="183"/>
      <c r="EK1055" s="183"/>
      <c r="EL1055" s="183"/>
      <c r="EM1055" s="183"/>
      <c r="EN1055" s="183"/>
      <c r="EO1055" s="183"/>
      <c r="EP1055" s="183"/>
      <c r="EQ1055" s="183"/>
      <c r="ER1055" s="183"/>
      <c r="ES1055" s="183"/>
      <c r="ET1055" s="183"/>
      <c r="EU1055" s="183"/>
      <c r="EV1055" s="183"/>
      <c r="EW1055" s="183"/>
      <c r="EX1055" s="183"/>
      <c r="EY1055" s="183"/>
      <c r="EZ1055" s="183"/>
      <c r="FA1055" s="183"/>
      <c r="FB1055" s="183"/>
      <c r="FC1055" s="183"/>
      <c r="FD1055" s="183"/>
      <c r="FE1055" s="183"/>
      <c r="FF1055" s="183"/>
      <c r="FG1055" s="183"/>
      <c r="FH1055" s="183"/>
      <c r="FI1055" s="183"/>
      <c r="FJ1055" s="183"/>
      <c r="FK1055" s="183"/>
      <c r="FL1055" s="183"/>
      <c r="FM1055" s="183"/>
      <c r="FN1055" s="183"/>
      <c r="FO1055" s="183"/>
      <c r="FP1055" s="183"/>
      <c r="FQ1055" s="183"/>
      <c r="FR1055" s="183"/>
      <c r="FS1055" s="183"/>
      <c r="FT1055" s="183"/>
      <c r="FU1055" s="183"/>
      <c r="FV1055" s="183"/>
      <c r="FW1055" s="183"/>
      <c r="FX1055" s="183"/>
      <c r="FY1055" s="183"/>
      <c r="FZ1055" s="183"/>
      <c r="GA1055" s="183"/>
      <c r="GB1055" s="183"/>
      <c r="GC1055" s="183"/>
      <c r="GD1055" s="183"/>
      <c r="GE1055" s="183"/>
      <c r="GF1055" s="183"/>
      <c r="GG1055" s="183"/>
      <c r="GH1055" s="183"/>
      <c r="GI1055" s="183"/>
      <c r="GJ1055" s="183"/>
      <c r="GK1055" s="183"/>
      <c r="GL1055" s="183"/>
      <c r="GM1055" s="183"/>
      <c r="GN1055" s="183"/>
      <c r="GO1055" s="183"/>
      <c r="GP1055" s="183"/>
      <c r="GQ1055" s="183"/>
      <c r="GR1055" s="183"/>
      <c r="GS1055" s="183"/>
      <c r="GT1055" s="183"/>
      <c r="GU1055" s="183"/>
      <c r="GV1055" s="183"/>
      <c r="GW1055" s="183"/>
      <c r="GX1055" s="183"/>
      <c r="GY1055" s="183"/>
      <c r="GZ1055" s="183"/>
      <c r="HA1055" s="183"/>
      <c r="HB1055" s="183"/>
      <c r="HC1055" s="183"/>
      <c r="HD1055" s="183"/>
      <c r="HE1055" s="183"/>
      <c r="HF1055" s="183"/>
      <c r="HG1055" s="183"/>
      <c r="HH1055" s="183"/>
      <c r="HI1055" s="183"/>
      <c r="HJ1055" s="183"/>
      <c r="HK1055" s="183"/>
      <c r="HL1055" s="183"/>
      <c r="HM1055" s="183"/>
      <c r="HN1055" s="183"/>
      <c r="HO1055" s="183"/>
      <c r="HP1055" s="183"/>
      <c r="HQ1055" s="183"/>
      <c r="HR1055" s="183"/>
      <c r="HS1055" s="183"/>
      <c r="HT1055" s="183"/>
      <c r="HU1055" s="183"/>
      <c r="HV1055" s="183"/>
      <c r="HW1055" s="183"/>
      <c r="HX1055" s="183"/>
      <c r="HY1055" s="183"/>
      <c r="HZ1055" s="183"/>
      <c r="IA1055" s="183"/>
      <c r="IB1055" s="183"/>
      <c r="IC1055" s="183"/>
      <c r="ID1055" s="183"/>
      <c r="IE1055" s="183"/>
      <c r="IF1055" s="183"/>
      <c r="IG1055" s="183"/>
      <c r="IH1055" s="183"/>
      <c r="II1055" s="183"/>
      <c r="IJ1055" s="183"/>
      <c r="IK1055" s="183"/>
      <c r="IL1055" s="183"/>
      <c r="IM1055" s="183"/>
      <c r="IN1055" s="183"/>
      <c r="IO1055" s="183"/>
      <c r="IP1055" s="183"/>
      <c r="IQ1055" s="183"/>
      <c r="IR1055" s="183"/>
      <c r="IS1055" s="183"/>
      <c r="IT1055" s="183"/>
      <c r="IU1055" s="183"/>
      <c r="IV1055" s="183"/>
      <c r="IW1055" s="183"/>
      <c r="IX1055" s="183"/>
      <c r="IY1055" s="183"/>
      <c r="IZ1055" s="183"/>
      <c r="JA1055" s="183"/>
      <c r="JB1055" s="183"/>
      <c r="JC1055" s="183"/>
      <c r="JD1055" s="183"/>
      <c r="JE1055" s="183"/>
      <c r="JF1055" s="183"/>
      <c r="JG1055" s="183"/>
      <c r="JH1055" s="183"/>
      <c r="JI1055" s="183"/>
      <c r="JJ1055" s="183"/>
      <c r="JK1055" s="183"/>
      <c r="JL1055" s="183"/>
      <c r="JM1055" s="183"/>
      <c r="JN1055" s="183"/>
      <c r="JO1055" s="183"/>
      <c r="JP1055" s="183"/>
      <c r="JQ1055" s="183"/>
      <c r="JR1055" s="183"/>
      <c r="JS1055" s="183"/>
      <c r="JT1055" s="183"/>
      <c r="JU1055" s="183"/>
      <c r="JV1055" s="183"/>
      <c r="JW1055" s="183"/>
      <c r="JX1055" s="183"/>
      <c r="JY1055" s="183"/>
      <c r="JZ1055" s="183"/>
      <c r="KA1055" s="183"/>
      <c r="KB1055" s="183"/>
      <c r="KC1055" s="183"/>
      <c r="KD1055" s="183"/>
      <c r="KE1055" s="183"/>
      <c r="KF1055" s="183"/>
      <c r="KG1055" s="183"/>
      <c r="KH1055" s="183"/>
      <c r="KI1055" s="183"/>
      <c r="KJ1055" s="183"/>
      <c r="KK1055" s="183"/>
      <c r="KL1055" s="183"/>
      <c r="KM1055" s="183"/>
      <c r="KN1055" s="183"/>
      <c r="KO1055" s="183"/>
      <c r="KP1055" s="183"/>
      <c r="KQ1055" s="183"/>
      <c r="KR1055" s="183"/>
      <c r="KS1055" s="183"/>
      <c r="KT1055" s="183"/>
    </row>
    <row r="1056" spans="8:306">
      <c r="H1056" s="183"/>
      <c r="K1056" s="183"/>
      <c r="L1056" s="183"/>
      <c r="M1056" s="183"/>
      <c r="N1056" s="183"/>
      <c r="O1056" s="183"/>
      <c r="P1056" s="183"/>
      <c r="Q1056" s="183"/>
      <c r="R1056" s="183"/>
      <c r="S1056" s="183"/>
      <c r="T1056" s="183"/>
      <c r="U1056" s="183"/>
      <c r="V1056" s="183"/>
      <c r="W1056" s="183"/>
      <c r="X1056" s="183"/>
      <c r="Y1056" s="183"/>
      <c r="Z1056" s="183"/>
      <c r="AA1056" s="183"/>
      <c r="AB1056" s="183"/>
      <c r="AC1056" s="183"/>
      <c r="AD1056" s="183"/>
      <c r="AE1056" s="183"/>
      <c r="AF1056" s="183"/>
      <c r="AG1056" s="183"/>
      <c r="AH1056" s="183"/>
      <c r="AI1056" s="183"/>
      <c r="AJ1056" s="183"/>
      <c r="AK1056" s="183"/>
      <c r="AL1056" s="183"/>
      <c r="AM1056" s="183"/>
      <c r="AN1056" s="183"/>
      <c r="AO1056" s="183"/>
      <c r="AP1056" s="183"/>
      <c r="AQ1056" s="183"/>
      <c r="AR1056" s="183"/>
      <c r="AS1056" s="183"/>
      <c r="AT1056" s="183"/>
      <c r="AU1056" s="183"/>
      <c r="AV1056" s="183"/>
      <c r="AW1056" s="183"/>
      <c r="AX1056" s="183"/>
      <c r="AY1056" s="183"/>
      <c r="AZ1056" s="183"/>
      <c r="BA1056" s="183"/>
      <c r="BB1056" s="183"/>
      <c r="BC1056" s="183"/>
      <c r="BD1056" s="183"/>
      <c r="BE1056" s="183"/>
      <c r="BF1056" s="183"/>
      <c r="BG1056" s="183"/>
      <c r="BH1056" s="183"/>
      <c r="BI1056" s="183"/>
      <c r="BJ1056" s="183"/>
      <c r="BK1056" s="183"/>
      <c r="BL1056" s="183"/>
      <c r="BM1056" s="183"/>
      <c r="BN1056" s="183"/>
      <c r="BO1056" s="183"/>
      <c r="BP1056" s="183"/>
      <c r="BQ1056" s="183"/>
      <c r="BR1056" s="183"/>
      <c r="BS1056" s="183"/>
      <c r="BT1056" s="183"/>
      <c r="BU1056" s="183"/>
      <c r="BV1056" s="183"/>
      <c r="BW1056" s="183"/>
      <c r="BX1056" s="183"/>
      <c r="BY1056" s="183"/>
      <c r="BZ1056" s="183"/>
      <c r="CA1056" s="183"/>
      <c r="CB1056" s="183"/>
      <c r="CC1056" s="183"/>
      <c r="CD1056" s="183"/>
      <c r="CE1056" s="183"/>
      <c r="CF1056" s="183"/>
      <c r="CG1056" s="183"/>
      <c r="CH1056" s="183"/>
      <c r="CI1056" s="183"/>
      <c r="CJ1056" s="183"/>
      <c r="CK1056" s="183"/>
      <c r="CL1056" s="183"/>
      <c r="CM1056" s="183"/>
      <c r="CN1056" s="183"/>
      <c r="CO1056" s="183"/>
      <c r="CP1056" s="183"/>
      <c r="CQ1056" s="183"/>
      <c r="CR1056" s="183"/>
      <c r="CS1056" s="183"/>
      <c r="CT1056" s="183"/>
      <c r="CU1056" s="183"/>
      <c r="CV1056" s="183"/>
      <c r="CW1056" s="183"/>
      <c r="CX1056" s="183"/>
      <c r="CY1056" s="183"/>
      <c r="CZ1056" s="183"/>
      <c r="DA1056" s="183"/>
      <c r="DB1056" s="183"/>
      <c r="DC1056" s="183"/>
      <c r="DD1056" s="183"/>
      <c r="DE1056" s="183"/>
      <c r="DF1056" s="183"/>
      <c r="DG1056" s="183"/>
      <c r="DH1056" s="183"/>
      <c r="DI1056" s="183"/>
      <c r="DJ1056" s="183"/>
      <c r="DK1056" s="183"/>
      <c r="DL1056" s="183"/>
      <c r="DM1056" s="183"/>
      <c r="DN1056" s="183"/>
      <c r="DO1056" s="183"/>
      <c r="DP1056" s="183"/>
      <c r="DQ1056" s="183"/>
      <c r="DR1056" s="183"/>
      <c r="DS1056" s="183"/>
      <c r="DT1056" s="183"/>
      <c r="DU1056" s="183"/>
      <c r="DV1056" s="183"/>
      <c r="DW1056" s="183"/>
      <c r="DX1056" s="183"/>
      <c r="DY1056" s="183"/>
      <c r="DZ1056" s="183"/>
      <c r="EA1056" s="183"/>
      <c r="EB1056" s="183"/>
      <c r="EC1056" s="183"/>
      <c r="ED1056" s="183"/>
      <c r="EE1056" s="183"/>
      <c r="EF1056" s="183"/>
      <c r="EG1056" s="183"/>
      <c r="EH1056" s="183"/>
      <c r="EI1056" s="183"/>
      <c r="EJ1056" s="183"/>
      <c r="EK1056" s="183"/>
      <c r="EL1056" s="183"/>
      <c r="EM1056" s="183"/>
      <c r="EN1056" s="183"/>
      <c r="EO1056" s="183"/>
      <c r="EP1056" s="183"/>
      <c r="EQ1056" s="183"/>
      <c r="ER1056" s="183"/>
      <c r="ES1056" s="183"/>
      <c r="ET1056" s="183"/>
      <c r="EU1056" s="183"/>
      <c r="EV1056" s="183"/>
      <c r="EW1056" s="183"/>
      <c r="EX1056" s="183"/>
      <c r="EY1056" s="183"/>
      <c r="EZ1056" s="183"/>
      <c r="FA1056" s="183"/>
      <c r="FB1056" s="183"/>
      <c r="FC1056" s="183"/>
      <c r="FD1056" s="183"/>
      <c r="FE1056" s="183"/>
      <c r="FF1056" s="183"/>
      <c r="FG1056" s="183"/>
      <c r="FH1056" s="183"/>
      <c r="FI1056" s="183"/>
      <c r="FJ1056" s="183"/>
      <c r="FK1056" s="183"/>
      <c r="FL1056" s="183"/>
      <c r="FM1056" s="183"/>
      <c r="FN1056" s="183"/>
      <c r="FO1056" s="183"/>
      <c r="FP1056" s="183"/>
      <c r="FQ1056" s="183"/>
      <c r="FR1056" s="183"/>
      <c r="FS1056" s="183"/>
      <c r="FT1056" s="183"/>
      <c r="FU1056" s="183"/>
      <c r="FV1056" s="183"/>
      <c r="FW1056" s="183"/>
      <c r="FX1056" s="183"/>
      <c r="FY1056" s="183"/>
      <c r="FZ1056" s="183"/>
      <c r="GA1056" s="183"/>
      <c r="GB1056" s="183"/>
      <c r="GC1056" s="183"/>
      <c r="GD1056" s="183"/>
      <c r="GE1056" s="183"/>
      <c r="GF1056" s="183"/>
      <c r="GG1056" s="183"/>
      <c r="GH1056" s="183"/>
      <c r="GI1056" s="183"/>
      <c r="GJ1056" s="183"/>
      <c r="GK1056" s="183"/>
      <c r="GL1056" s="183"/>
      <c r="GM1056" s="183"/>
      <c r="GN1056" s="183"/>
      <c r="GO1056" s="183"/>
      <c r="GP1056" s="183"/>
      <c r="GQ1056" s="183"/>
      <c r="GR1056" s="183"/>
      <c r="GS1056" s="183"/>
      <c r="GT1056" s="183"/>
      <c r="GU1056" s="183"/>
      <c r="GV1056" s="183"/>
      <c r="GW1056" s="183"/>
      <c r="GX1056" s="183"/>
      <c r="GY1056" s="183"/>
      <c r="GZ1056" s="183"/>
      <c r="HA1056" s="183"/>
      <c r="HB1056" s="183"/>
      <c r="HC1056" s="183"/>
      <c r="HD1056" s="183"/>
      <c r="HE1056" s="183"/>
      <c r="HF1056" s="183"/>
      <c r="HG1056" s="183"/>
      <c r="HH1056" s="183"/>
      <c r="HI1056" s="183"/>
      <c r="HJ1056" s="183"/>
      <c r="HK1056" s="183"/>
      <c r="HL1056" s="183"/>
      <c r="HM1056" s="183"/>
      <c r="HN1056" s="183"/>
      <c r="HO1056" s="183"/>
      <c r="HP1056" s="183"/>
      <c r="HQ1056" s="183"/>
      <c r="HR1056" s="183"/>
      <c r="HS1056" s="183"/>
      <c r="HT1056" s="183"/>
      <c r="HU1056" s="183"/>
      <c r="HV1056" s="183"/>
      <c r="HW1056" s="183"/>
      <c r="HX1056" s="183"/>
      <c r="HY1056" s="183"/>
      <c r="HZ1056" s="183"/>
      <c r="IA1056" s="183"/>
      <c r="IB1056" s="183"/>
      <c r="IC1056" s="183"/>
      <c r="ID1056" s="183"/>
      <c r="IE1056" s="183"/>
      <c r="IF1056" s="183"/>
      <c r="IG1056" s="183"/>
      <c r="IH1056" s="183"/>
      <c r="II1056" s="183"/>
      <c r="IJ1056" s="183"/>
      <c r="IK1056" s="183"/>
      <c r="IL1056" s="183"/>
      <c r="IM1056" s="183"/>
      <c r="IN1056" s="183"/>
      <c r="IO1056" s="183"/>
      <c r="IP1056" s="183"/>
      <c r="IQ1056" s="183"/>
      <c r="IR1056" s="183"/>
      <c r="IS1056" s="183"/>
      <c r="IT1056" s="183"/>
      <c r="IU1056" s="183"/>
      <c r="IV1056" s="183"/>
      <c r="IW1056" s="183"/>
      <c r="IX1056" s="183"/>
      <c r="IY1056" s="183"/>
      <c r="IZ1056" s="183"/>
      <c r="JA1056" s="183"/>
      <c r="JB1056" s="183"/>
      <c r="JC1056" s="183"/>
      <c r="JD1056" s="183"/>
      <c r="JE1056" s="183"/>
      <c r="JF1056" s="183"/>
      <c r="JG1056" s="183"/>
      <c r="JH1056" s="183"/>
      <c r="JI1056" s="183"/>
      <c r="JJ1056" s="183"/>
      <c r="JK1056" s="183"/>
      <c r="JL1056" s="183"/>
      <c r="JM1056" s="183"/>
      <c r="JN1056" s="183"/>
      <c r="JO1056" s="183"/>
      <c r="JP1056" s="183"/>
      <c r="JQ1056" s="183"/>
      <c r="JR1056" s="183"/>
      <c r="JS1056" s="183"/>
      <c r="JT1056" s="183"/>
      <c r="JU1056" s="183"/>
      <c r="JV1056" s="183"/>
      <c r="JW1056" s="183"/>
      <c r="JX1056" s="183"/>
      <c r="JY1056" s="183"/>
      <c r="JZ1056" s="183"/>
      <c r="KA1056" s="183"/>
      <c r="KB1056" s="183"/>
      <c r="KC1056" s="183"/>
      <c r="KD1056" s="183"/>
      <c r="KE1056" s="183"/>
      <c r="KF1056" s="183"/>
      <c r="KG1056" s="183"/>
      <c r="KH1056" s="183"/>
      <c r="KI1056" s="183"/>
      <c r="KJ1056" s="183"/>
      <c r="KK1056" s="183"/>
      <c r="KL1056" s="183"/>
      <c r="KM1056" s="183"/>
      <c r="KN1056" s="183"/>
      <c r="KO1056" s="183"/>
      <c r="KP1056" s="183"/>
      <c r="KQ1056" s="183"/>
      <c r="KR1056" s="183"/>
      <c r="KS1056" s="183"/>
      <c r="KT1056" s="183"/>
    </row>
    <row r="1057" spans="8:306">
      <c r="H1057" s="183"/>
      <c r="K1057" s="183"/>
      <c r="L1057" s="183"/>
      <c r="M1057" s="183"/>
      <c r="N1057" s="183"/>
      <c r="O1057" s="183"/>
      <c r="P1057" s="183"/>
      <c r="Q1057" s="183"/>
      <c r="R1057" s="183"/>
      <c r="S1057" s="183"/>
      <c r="T1057" s="183"/>
      <c r="U1057" s="183"/>
      <c r="V1057" s="183"/>
      <c r="W1057" s="183"/>
      <c r="X1057" s="183"/>
      <c r="Y1057" s="183"/>
      <c r="Z1057" s="183"/>
      <c r="AA1057" s="183"/>
      <c r="AB1057" s="183"/>
      <c r="AC1057" s="183"/>
      <c r="AD1057" s="183"/>
      <c r="AE1057" s="183"/>
      <c r="AF1057" s="183"/>
      <c r="AG1057" s="183"/>
      <c r="AH1057" s="183"/>
      <c r="AI1057" s="183"/>
      <c r="AJ1057" s="183"/>
      <c r="AK1057" s="183"/>
      <c r="AL1057" s="183"/>
      <c r="AM1057" s="183"/>
      <c r="AN1057" s="183"/>
      <c r="AO1057" s="183"/>
      <c r="AP1057" s="183"/>
      <c r="AQ1057" s="183"/>
      <c r="AR1057" s="183"/>
      <c r="AS1057" s="183"/>
      <c r="AT1057" s="183"/>
      <c r="AU1057" s="183"/>
      <c r="AV1057" s="183"/>
      <c r="AW1057" s="183"/>
      <c r="AX1057" s="183"/>
      <c r="AY1057" s="183"/>
      <c r="AZ1057" s="183"/>
      <c r="BA1057" s="183"/>
      <c r="BB1057" s="183"/>
      <c r="BC1057" s="183"/>
      <c r="BD1057" s="183"/>
      <c r="BE1057" s="183"/>
      <c r="BF1057" s="183"/>
      <c r="BG1057" s="183"/>
      <c r="BH1057" s="183"/>
      <c r="BI1057" s="183"/>
      <c r="BJ1057" s="183"/>
      <c r="BK1057" s="183"/>
      <c r="BL1057" s="183"/>
      <c r="BM1057" s="183"/>
      <c r="BN1057" s="183"/>
      <c r="BO1057" s="183"/>
      <c r="BP1057" s="183"/>
      <c r="BQ1057" s="183"/>
      <c r="BR1057" s="183"/>
      <c r="BS1057" s="183"/>
      <c r="BT1057" s="183"/>
      <c r="BU1057" s="183"/>
      <c r="BV1057" s="183"/>
      <c r="BW1057" s="183"/>
      <c r="BX1057" s="183"/>
      <c r="BY1057" s="183"/>
      <c r="BZ1057" s="183"/>
      <c r="CA1057" s="183"/>
      <c r="CB1057" s="183"/>
      <c r="CC1057" s="183"/>
      <c r="CD1057" s="183"/>
      <c r="CE1057" s="183"/>
      <c r="CF1057" s="183"/>
      <c r="CG1057" s="183"/>
      <c r="CH1057" s="183"/>
      <c r="CI1057" s="183"/>
      <c r="CJ1057" s="183"/>
      <c r="CK1057" s="183"/>
      <c r="CL1057" s="183"/>
      <c r="CM1057" s="183"/>
      <c r="CN1057" s="183"/>
      <c r="CO1057" s="183"/>
      <c r="CP1057" s="183"/>
      <c r="CQ1057" s="183"/>
      <c r="CR1057" s="183"/>
      <c r="CS1057" s="183"/>
      <c r="CT1057" s="183"/>
      <c r="CU1057" s="183"/>
      <c r="CV1057" s="183"/>
      <c r="CW1057" s="183"/>
      <c r="CX1057" s="183"/>
      <c r="CY1057" s="183"/>
      <c r="CZ1057" s="183"/>
      <c r="DA1057" s="183"/>
      <c r="DB1057" s="183"/>
      <c r="DC1057" s="183"/>
      <c r="DD1057" s="183"/>
      <c r="DE1057" s="183"/>
      <c r="DF1057" s="183"/>
      <c r="DG1057" s="183"/>
      <c r="DH1057" s="183"/>
      <c r="DI1057" s="183"/>
      <c r="DJ1057" s="183"/>
      <c r="DK1057" s="183"/>
      <c r="DL1057" s="183"/>
      <c r="DM1057" s="183"/>
      <c r="DN1057" s="183"/>
      <c r="DO1057" s="183"/>
      <c r="DP1057" s="183"/>
      <c r="DQ1057" s="183"/>
      <c r="DR1057" s="183"/>
      <c r="DS1057" s="183"/>
      <c r="DT1057" s="183"/>
      <c r="DU1057" s="183"/>
      <c r="DV1057" s="183"/>
      <c r="DW1057" s="183"/>
      <c r="DX1057" s="183"/>
      <c r="DY1057" s="183"/>
      <c r="DZ1057" s="183"/>
      <c r="EA1057" s="183"/>
      <c r="EB1057" s="183"/>
      <c r="EC1057" s="183"/>
      <c r="ED1057" s="183"/>
      <c r="EE1057" s="183"/>
      <c r="EF1057" s="183"/>
      <c r="EG1057" s="183"/>
      <c r="EH1057" s="183"/>
      <c r="EI1057" s="183"/>
      <c r="EJ1057" s="183"/>
      <c r="EK1057" s="183"/>
      <c r="EL1057" s="183"/>
      <c r="EM1057" s="183"/>
      <c r="EN1057" s="183"/>
      <c r="EO1057" s="183"/>
      <c r="EP1057" s="183"/>
      <c r="EQ1057" s="183"/>
      <c r="ER1057" s="183"/>
      <c r="ES1057" s="183"/>
      <c r="ET1057" s="183"/>
      <c r="EU1057" s="183"/>
      <c r="EV1057" s="183"/>
      <c r="EW1057" s="183"/>
      <c r="EX1057" s="183"/>
      <c r="EY1057" s="183"/>
      <c r="EZ1057" s="183"/>
      <c r="FA1057" s="183"/>
      <c r="FB1057" s="183"/>
      <c r="FC1057" s="183"/>
      <c r="FD1057" s="183"/>
      <c r="FE1057" s="183"/>
      <c r="FF1057" s="183"/>
      <c r="FG1057" s="183"/>
      <c r="FH1057" s="183"/>
      <c r="FI1057" s="183"/>
      <c r="FJ1057" s="183"/>
      <c r="FK1057" s="183"/>
      <c r="FL1057" s="183"/>
      <c r="FM1057" s="183"/>
      <c r="FN1057" s="183"/>
      <c r="FO1057" s="183"/>
      <c r="FP1057" s="183"/>
      <c r="FQ1057" s="183"/>
      <c r="FR1057" s="183"/>
      <c r="FS1057" s="183"/>
      <c r="FT1057" s="183"/>
      <c r="FU1057" s="183"/>
      <c r="FV1057" s="183"/>
      <c r="FW1057" s="183"/>
      <c r="FX1057" s="183"/>
      <c r="FY1057" s="183"/>
      <c r="FZ1057" s="183"/>
      <c r="GA1057" s="183"/>
      <c r="GB1057" s="183"/>
      <c r="GC1057" s="183"/>
      <c r="GD1057" s="183"/>
      <c r="GE1057" s="183"/>
      <c r="GF1057" s="183"/>
      <c r="GG1057" s="183"/>
      <c r="GH1057" s="183"/>
      <c r="GI1057" s="183"/>
      <c r="GJ1057" s="183"/>
      <c r="GK1057" s="183"/>
      <c r="GL1057" s="183"/>
      <c r="GM1057" s="183"/>
      <c r="GN1057" s="183"/>
      <c r="GO1057" s="183"/>
      <c r="GP1057" s="183"/>
      <c r="GQ1057" s="183"/>
      <c r="GR1057" s="183"/>
      <c r="GS1057" s="183"/>
      <c r="GT1057" s="183"/>
      <c r="GU1057" s="183"/>
      <c r="GV1057" s="183"/>
      <c r="GW1057" s="183"/>
      <c r="GX1057" s="183"/>
      <c r="GY1057" s="183"/>
      <c r="GZ1057" s="183"/>
      <c r="HA1057" s="183"/>
      <c r="HB1057" s="183"/>
      <c r="HC1057" s="183"/>
      <c r="HD1057" s="183"/>
      <c r="HE1057" s="183"/>
      <c r="HF1057" s="183"/>
      <c r="HG1057" s="183"/>
      <c r="HH1057" s="183"/>
      <c r="HI1057" s="183"/>
      <c r="HJ1057" s="183"/>
      <c r="HK1057" s="183"/>
      <c r="HL1057" s="183"/>
      <c r="HM1057" s="183"/>
      <c r="HN1057" s="183"/>
      <c r="HO1057" s="183"/>
      <c r="HP1057" s="183"/>
      <c r="HQ1057" s="183"/>
      <c r="HR1057" s="183"/>
      <c r="HS1057" s="183"/>
      <c r="HT1057" s="183"/>
      <c r="HU1057" s="183"/>
      <c r="HV1057" s="183"/>
      <c r="HW1057" s="183"/>
      <c r="HX1057" s="183"/>
      <c r="HY1057" s="183"/>
      <c r="HZ1057" s="183"/>
      <c r="IA1057" s="183"/>
      <c r="IB1057" s="183"/>
      <c r="IC1057" s="183"/>
      <c r="ID1057" s="183"/>
      <c r="IE1057" s="183"/>
      <c r="IF1057" s="183"/>
      <c r="IG1057" s="183"/>
      <c r="IH1057" s="183"/>
      <c r="II1057" s="183"/>
      <c r="IJ1057" s="183"/>
      <c r="IK1057" s="183"/>
      <c r="IL1057" s="183"/>
      <c r="IM1057" s="183"/>
      <c r="IN1057" s="183"/>
      <c r="IO1057" s="183"/>
      <c r="IP1057" s="183"/>
      <c r="IQ1057" s="183"/>
      <c r="IR1057" s="183"/>
      <c r="IS1057" s="183"/>
      <c r="IT1057" s="183"/>
      <c r="IU1057" s="183"/>
      <c r="IV1057" s="183"/>
      <c r="IW1057" s="183"/>
      <c r="IX1057" s="183"/>
      <c r="IY1057" s="183"/>
      <c r="IZ1057" s="183"/>
      <c r="JA1057" s="183"/>
      <c r="JB1057" s="183"/>
      <c r="JC1057" s="183"/>
      <c r="JD1057" s="183"/>
      <c r="JE1057" s="183"/>
      <c r="JF1057" s="183"/>
      <c r="JG1057" s="183"/>
      <c r="JH1057" s="183"/>
      <c r="JI1057" s="183"/>
      <c r="JJ1057" s="183"/>
      <c r="JK1057" s="183"/>
      <c r="JL1057" s="183"/>
      <c r="JM1057" s="183"/>
      <c r="JN1057" s="183"/>
      <c r="JO1057" s="183"/>
      <c r="JP1057" s="183"/>
      <c r="JQ1057" s="183"/>
      <c r="JR1057" s="183"/>
      <c r="JS1057" s="183"/>
      <c r="JT1057" s="183"/>
      <c r="JU1057" s="183"/>
      <c r="JV1057" s="183"/>
      <c r="JW1057" s="183"/>
      <c r="JX1057" s="183"/>
      <c r="JY1057" s="183"/>
      <c r="JZ1057" s="183"/>
      <c r="KA1057" s="183"/>
      <c r="KB1057" s="183"/>
      <c r="KC1057" s="183"/>
      <c r="KD1057" s="183"/>
      <c r="KE1057" s="183"/>
      <c r="KF1057" s="183"/>
      <c r="KG1057" s="183"/>
      <c r="KH1057" s="183"/>
      <c r="KI1057" s="183"/>
      <c r="KJ1057" s="183"/>
      <c r="KK1057" s="183"/>
      <c r="KL1057" s="183"/>
      <c r="KM1057" s="183"/>
      <c r="KN1057" s="183"/>
      <c r="KO1057" s="183"/>
      <c r="KP1057" s="183"/>
      <c r="KQ1057" s="183"/>
      <c r="KR1057" s="183"/>
      <c r="KS1057" s="183"/>
      <c r="KT1057" s="183"/>
    </row>
    <row r="1058" spans="8:306">
      <c r="H1058" s="183"/>
      <c r="K1058" s="183"/>
      <c r="L1058" s="183"/>
      <c r="M1058" s="183"/>
      <c r="N1058" s="183"/>
      <c r="O1058" s="183"/>
      <c r="P1058" s="183"/>
      <c r="Q1058" s="183"/>
      <c r="R1058" s="183"/>
      <c r="S1058" s="183"/>
      <c r="T1058" s="183"/>
      <c r="U1058" s="183"/>
      <c r="V1058" s="183"/>
      <c r="W1058" s="183"/>
      <c r="X1058" s="183"/>
      <c r="Y1058" s="183"/>
      <c r="Z1058" s="183"/>
      <c r="AA1058" s="183"/>
      <c r="AB1058" s="183"/>
      <c r="AC1058" s="183"/>
      <c r="AD1058" s="183"/>
      <c r="AE1058" s="183"/>
      <c r="AF1058" s="183"/>
      <c r="AG1058" s="183"/>
      <c r="AH1058" s="183"/>
      <c r="AI1058" s="183"/>
      <c r="AJ1058" s="183"/>
      <c r="AK1058" s="183"/>
      <c r="AL1058" s="183"/>
      <c r="AM1058" s="183"/>
      <c r="AN1058" s="183"/>
      <c r="AO1058" s="183"/>
      <c r="AP1058" s="183"/>
      <c r="AQ1058" s="183"/>
      <c r="AR1058" s="183"/>
      <c r="AS1058" s="183"/>
      <c r="AT1058" s="183"/>
      <c r="AU1058" s="183"/>
      <c r="AV1058" s="183"/>
      <c r="AW1058" s="183"/>
      <c r="AX1058" s="183"/>
      <c r="AY1058" s="183"/>
      <c r="AZ1058" s="183"/>
      <c r="BA1058" s="183"/>
      <c r="BB1058" s="183"/>
      <c r="BC1058" s="183"/>
      <c r="BD1058" s="183"/>
      <c r="BE1058" s="183"/>
      <c r="BF1058" s="183"/>
      <c r="BG1058" s="183"/>
      <c r="BH1058" s="183"/>
      <c r="BI1058" s="183"/>
      <c r="BJ1058" s="183"/>
      <c r="BK1058" s="183"/>
      <c r="BL1058" s="183"/>
      <c r="BM1058" s="183"/>
      <c r="BN1058" s="183"/>
      <c r="BO1058" s="183"/>
      <c r="BP1058" s="183"/>
      <c r="BQ1058" s="183"/>
      <c r="BR1058" s="183"/>
      <c r="BS1058" s="183"/>
      <c r="BT1058" s="183"/>
      <c r="BU1058" s="183"/>
      <c r="BV1058" s="183"/>
      <c r="BW1058" s="183"/>
      <c r="BX1058" s="183"/>
      <c r="BY1058" s="183"/>
      <c r="BZ1058" s="183"/>
      <c r="CA1058" s="183"/>
      <c r="CB1058" s="183"/>
      <c r="CC1058" s="183"/>
      <c r="CD1058" s="183"/>
      <c r="CE1058" s="183"/>
      <c r="CF1058" s="183"/>
      <c r="CG1058" s="183"/>
      <c r="CH1058" s="183"/>
      <c r="CI1058" s="183"/>
      <c r="CJ1058" s="183"/>
      <c r="CK1058" s="183"/>
      <c r="CL1058" s="183"/>
      <c r="CM1058" s="183"/>
      <c r="CN1058" s="183"/>
      <c r="CO1058" s="183"/>
      <c r="CP1058" s="183"/>
      <c r="CQ1058" s="183"/>
      <c r="CR1058" s="183"/>
      <c r="CS1058" s="183"/>
      <c r="CT1058" s="183"/>
      <c r="CU1058" s="183"/>
      <c r="CV1058" s="183"/>
      <c r="CW1058" s="183"/>
      <c r="CX1058" s="183"/>
      <c r="CY1058" s="183"/>
      <c r="CZ1058" s="183"/>
      <c r="DA1058" s="183"/>
      <c r="DB1058" s="183"/>
      <c r="DC1058" s="183"/>
      <c r="DD1058" s="183"/>
      <c r="DE1058" s="183"/>
      <c r="DF1058" s="183"/>
      <c r="DG1058" s="183"/>
      <c r="DH1058" s="183"/>
      <c r="DI1058" s="183"/>
      <c r="DJ1058" s="183"/>
      <c r="DK1058" s="183"/>
      <c r="DL1058" s="183"/>
      <c r="DM1058" s="183"/>
      <c r="DN1058" s="183"/>
      <c r="DO1058" s="183"/>
      <c r="DP1058" s="183"/>
      <c r="DQ1058" s="183"/>
      <c r="DR1058" s="183"/>
      <c r="DS1058" s="183"/>
      <c r="DT1058" s="183"/>
      <c r="DU1058" s="183"/>
      <c r="DV1058" s="183"/>
      <c r="DW1058" s="183"/>
      <c r="DX1058" s="183"/>
      <c r="DY1058" s="183"/>
      <c r="DZ1058" s="183"/>
      <c r="EA1058" s="183"/>
      <c r="EB1058" s="183"/>
      <c r="EC1058" s="183"/>
      <c r="ED1058" s="183"/>
      <c r="EE1058" s="183"/>
      <c r="EF1058" s="183"/>
      <c r="EG1058" s="183"/>
      <c r="EH1058" s="183"/>
      <c r="EI1058" s="183"/>
      <c r="EJ1058" s="183"/>
      <c r="EK1058" s="183"/>
      <c r="EL1058" s="183"/>
      <c r="EM1058" s="183"/>
      <c r="EN1058" s="183"/>
      <c r="EO1058" s="183"/>
      <c r="EP1058" s="183"/>
      <c r="EQ1058" s="183"/>
      <c r="ER1058" s="183"/>
      <c r="ES1058" s="183"/>
      <c r="ET1058" s="183"/>
      <c r="EU1058" s="183"/>
      <c r="EV1058" s="183"/>
      <c r="EW1058" s="183"/>
      <c r="EX1058" s="183"/>
      <c r="EY1058" s="183"/>
      <c r="EZ1058" s="183"/>
      <c r="FA1058" s="183"/>
      <c r="FB1058" s="183"/>
      <c r="FC1058" s="183"/>
      <c r="FD1058" s="183"/>
      <c r="FE1058" s="183"/>
      <c r="FF1058" s="183"/>
      <c r="FG1058" s="183"/>
      <c r="FH1058" s="183"/>
      <c r="FI1058" s="183"/>
      <c r="FJ1058" s="183"/>
      <c r="FK1058" s="183"/>
      <c r="FL1058" s="183"/>
      <c r="FM1058" s="183"/>
      <c r="FN1058" s="183"/>
      <c r="FO1058" s="183"/>
      <c r="FP1058" s="183"/>
      <c r="FQ1058" s="183"/>
      <c r="FR1058" s="183"/>
      <c r="FS1058" s="183"/>
      <c r="FT1058" s="183"/>
      <c r="FU1058" s="183"/>
      <c r="FV1058" s="183"/>
      <c r="FW1058" s="183"/>
      <c r="FX1058" s="183"/>
      <c r="FY1058" s="183"/>
      <c r="FZ1058" s="183"/>
      <c r="GA1058" s="183"/>
      <c r="GB1058" s="183"/>
      <c r="GC1058" s="183"/>
      <c r="GD1058" s="183"/>
      <c r="GE1058" s="183"/>
      <c r="GF1058" s="183"/>
      <c r="GG1058" s="183"/>
      <c r="GH1058" s="183"/>
      <c r="GI1058" s="183"/>
      <c r="GJ1058" s="183"/>
      <c r="GK1058" s="183"/>
      <c r="GL1058" s="183"/>
      <c r="GM1058" s="183"/>
      <c r="GN1058" s="183"/>
      <c r="GO1058" s="183"/>
      <c r="GP1058" s="183"/>
      <c r="GQ1058" s="183"/>
      <c r="GR1058" s="183"/>
      <c r="GS1058" s="183"/>
      <c r="GT1058" s="183"/>
      <c r="GU1058" s="183"/>
      <c r="GV1058" s="183"/>
      <c r="GW1058" s="183"/>
      <c r="GX1058" s="183"/>
      <c r="GY1058" s="183"/>
      <c r="GZ1058" s="183"/>
      <c r="HA1058" s="183"/>
      <c r="HB1058" s="183"/>
      <c r="HC1058" s="183"/>
      <c r="HD1058" s="183"/>
      <c r="HE1058" s="183"/>
      <c r="HF1058" s="183"/>
      <c r="HG1058" s="183"/>
      <c r="HH1058" s="183"/>
      <c r="HI1058" s="183"/>
      <c r="HJ1058" s="183"/>
      <c r="HK1058" s="183"/>
      <c r="HL1058" s="183"/>
      <c r="HM1058" s="183"/>
      <c r="HN1058" s="183"/>
      <c r="HO1058" s="183"/>
      <c r="HP1058" s="183"/>
      <c r="HQ1058" s="183"/>
      <c r="HR1058" s="183"/>
      <c r="HS1058" s="183"/>
      <c r="HT1058" s="183"/>
      <c r="HU1058" s="183"/>
      <c r="HV1058" s="183"/>
      <c r="HW1058" s="183"/>
      <c r="HX1058" s="183"/>
      <c r="HY1058" s="183"/>
      <c r="HZ1058" s="183"/>
      <c r="IA1058" s="183"/>
      <c r="IB1058" s="183"/>
      <c r="IC1058" s="183"/>
      <c r="ID1058" s="183"/>
      <c r="IE1058" s="183"/>
      <c r="IF1058" s="183"/>
      <c r="IG1058" s="183"/>
      <c r="IH1058" s="183"/>
      <c r="II1058" s="183"/>
      <c r="IJ1058" s="183"/>
      <c r="IK1058" s="183"/>
      <c r="IL1058" s="183"/>
      <c r="IM1058" s="183"/>
      <c r="IN1058" s="183"/>
      <c r="IO1058" s="183"/>
      <c r="IP1058" s="183"/>
      <c r="IQ1058" s="183"/>
      <c r="IR1058" s="183"/>
      <c r="IS1058" s="183"/>
      <c r="IT1058" s="183"/>
      <c r="IU1058" s="183"/>
      <c r="IV1058" s="183"/>
      <c r="IW1058" s="183"/>
      <c r="IX1058" s="183"/>
      <c r="IY1058" s="183"/>
      <c r="IZ1058" s="183"/>
      <c r="JA1058" s="183"/>
      <c r="JB1058" s="183"/>
      <c r="JC1058" s="183"/>
      <c r="JD1058" s="183"/>
      <c r="JE1058" s="183"/>
      <c r="JF1058" s="183"/>
      <c r="JG1058" s="183"/>
      <c r="JH1058" s="183"/>
      <c r="JI1058" s="183"/>
      <c r="JJ1058" s="183"/>
      <c r="JK1058" s="183"/>
      <c r="JL1058" s="183"/>
      <c r="JM1058" s="183"/>
      <c r="JN1058" s="183"/>
      <c r="JO1058" s="183"/>
      <c r="JP1058" s="183"/>
      <c r="JQ1058" s="183"/>
      <c r="JR1058" s="183"/>
      <c r="JS1058" s="183"/>
      <c r="JT1058" s="183"/>
      <c r="JU1058" s="183"/>
      <c r="JV1058" s="183"/>
      <c r="JW1058" s="183"/>
      <c r="JX1058" s="183"/>
      <c r="JY1058" s="183"/>
      <c r="JZ1058" s="183"/>
      <c r="KA1058" s="183"/>
      <c r="KB1058" s="183"/>
      <c r="KC1058" s="183"/>
      <c r="KD1058" s="183"/>
      <c r="KE1058" s="183"/>
      <c r="KF1058" s="183"/>
      <c r="KG1058" s="183"/>
      <c r="KH1058" s="183"/>
      <c r="KI1058" s="183"/>
      <c r="KJ1058" s="183"/>
      <c r="KK1058" s="183"/>
      <c r="KL1058" s="183"/>
      <c r="KM1058" s="183"/>
      <c r="KN1058" s="183"/>
      <c r="KO1058" s="183"/>
      <c r="KP1058" s="183"/>
      <c r="KQ1058" s="183"/>
      <c r="KR1058" s="183"/>
      <c r="KS1058" s="183"/>
      <c r="KT1058" s="183"/>
    </row>
    <row r="1059" spans="8:306">
      <c r="H1059" s="183"/>
      <c r="K1059" s="183"/>
      <c r="L1059" s="183"/>
      <c r="M1059" s="183"/>
      <c r="N1059" s="183"/>
      <c r="O1059" s="183"/>
      <c r="P1059" s="183"/>
      <c r="Q1059" s="183"/>
      <c r="R1059" s="183"/>
      <c r="S1059" s="183"/>
      <c r="T1059" s="183"/>
      <c r="U1059" s="183"/>
      <c r="V1059" s="183"/>
      <c r="W1059" s="183"/>
      <c r="X1059" s="183"/>
      <c r="Y1059" s="183"/>
      <c r="Z1059" s="183"/>
      <c r="AA1059" s="183"/>
      <c r="AB1059" s="183"/>
      <c r="AC1059" s="183"/>
      <c r="AD1059" s="183"/>
      <c r="AE1059" s="183"/>
      <c r="AF1059" s="183"/>
      <c r="AG1059" s="183"/>
      <c r="AH1059" s="183"/>
      <c r="AI1059" s="183"/>
      <c r="AJ1059" s="183"/>
      <c r="AK1059" s="183"/>
      <c r="AL1059" s="183"/>
      <c r="AM1059" s="183"/>
      <c r="AN1059" s="183"/>
      <c r="AO1059" s="183"/>
      <c r="AP1059" s="183"/>
      <c r="AQ1059" s="183"/>
      <c r="AR1059" s="183"/>
      <c r="AS1059" s="183"/>
      <c r="AT1059" s="183"/>
      <c r="AU1059" s="183"/>
      <c r="AV1059" s="183"/>
      <c r="AW1059" s="183"/>
      <c r="AX1059" s="183"/>
      <c r="AY1059" s="183"/>
      <c r="AZ1059" s="183"/>
      <c r="BA1059" s="183"/>
      <c r="BB1059" s="183"/>
      <c r="BC1059" s="183"/>
      <c r="BD1059" s="183"/>
      <c r="BE1059" s="183"/>
      <c r="BF1059" s="183"/>
      <c r="BG1059" s="183"/>
      <c r="BH1059" s="183"/>
      <c r="BI1059" s="183"/>
      <c r="BJ1059" s="183"/>
      <c r="BK1059" s="183"/>
      <c r="BL1059" s="183"/>
      <c r="BM1059" s="183"/>
      <c r="BN1059" s="183"/>
      <c r="BO1059" s="183"/>
      <c r="BP1059" s="183"/>
      <c r="BQ1059" s="183"/>
      <c r="BR1059" s="183"/>
      <c r="BS1059" s="183"/>
      <c r="BT1059" s="183"/>
      <c r="BU1059" s="183"/>
      <c r="BV1059" s="183"/>
      <c r="BW1059" s="183"/>
      <c r="BX1059" s="183"/>
      <c r="BY1059" s="183"/>
      <c r="BZ1059" s="183"/>
      <c r="CA1059" s="183"/>
      <c r="CB1059" s="183"/>
      <c r="CC1059" s="183"/>
      <c r="CD1059" s="183"/>
      <c r="CE1059" s="183"/>
      <c r="CF1059" s="183"/>
      <c r="CG1059" s="183"/>
      <c r="CH1059" s="183"/>
      <c r="CI1059" s="183"/>
      <c r="CJ1059" s="183"/>
      <c r="CK1059" s="183"/>
      <c r="CL1059" s="183"/>
      <c r="CM1059" s="183"/>
      <c r="CN1059" s="183"/>
      <c r="CO1059" s="183"/>
      <c r="CP1059" s="183"/>
      <c r="CQ1059" s="183"/>
      <c r="CR1059" s="183"/>
      <c r="CS1059" s="183"/>
      <c r="CT1059" s="183"/>
      <c r="CU1059" s="183"/>
      <c r="CV1059" s="183"/>
      <c r="CW1059" s="183"/>
      <c r="CX1059" s="183"/>
      <c r="CY1059" s="183"/>
      <c r="CZ1059" s="183"/>
      <c r="DA1059" s="183"/>
      <c r="DB1059" s="183"/>
      <c r="DC1059" s="183"/>
      <c r="DD1059" s="183"/>
      <c r="DE1059" s="183"/>
      <c r="DF1059" s="183"/>
      <c r="DG1059" s="183"/>
      <c r="DH1059" s="183"/>
      <c r="DI1059" s="183"/>
      <c r="DJ1059" s="183"/>
      <c r="DK1059" s="183"/>
      <c r="DL1059" s="183"/>
      <c r="DM1059" s="183"/>
      <c r="DN1059" s="183"/>
      <c r="DO1059" s="183"/>
      <c r="DP1059" s="183"/>
      <c r="DQ1059" s="183"/>
      <c r="DR1059" s="183"/>
      <c r="DS1059" s="183"/>
      <c r="DT1059" s="183"/>
      <c r="DU1059" s="183"/>
      <c r="DV1059" s="183"/>
      <c r="DW1059" s="183"/>
      <c r="DX1059" s="183"/>
      <c r="DY1059" s="183"/>
      <c r="DZ1059" s="183"/>
      <c r="EA1059" s="183"/>
      <c r="EB1059" s="183"/>
      <c r="EC1059" s="183"/>
      <c r="ED1059" s="183"/>
      <c r="EE1059" s="183"/>
      <c r="EF1059" s="183"/>
      <c r="EG1059" s="183"/>
      <c r="EH1059" s="183"/>
      <c r="EI1059" s="183"/>
      <c r="EJ1059" s="183"/>
      <c r="EK1059" s="183"/>
      <c r="EL1059" s="183"/>
      <c r="EM1059" s="183"/>
      <c r="EN1059" s="183"/>
      <c r="EO1059" s="183"/>
      <c r="EP1059" s="183"/>
      <c r="EQ1059" s="183"/>
      <c r="ER1059" s="183"/>
      <c r="ES1059" s="183"/>
      <c r="ET1059" s="183"/>
      <c r="EU1059" s="183"/>
      <c r="EV1059" s="183"/>
      <c r="EW1059" s="183"/>
      <c r="EX1059" s="183"/>
      <c r="EY1059" s="183"/>
      <c r="EZ1059" s="183"/>
      <c r="FA1059" s="183"/>
      <c r="FB1059" s="183"/>
      <c r="FC1059" s="183"/>
      <c r="FD1059" s="183"/>
      <c r="FE1059" s="183"/>
      <c r="FF1059" s="183"/>
      <c r="FG1059" s="183"/>
      <c r="FH1059" s="183"/>
      <c r="FI1059" s="183"/>
      <c r="FJ1059" s="183"/>
      <c r="FK1059" s="183"/>
      <c r="FL1059" s="183"/>
      <c r="FM1059" s="183"/>
      <c r="FN1059" s="183"/>
      <c r="FO1059" s="183"/>
      <c r="FP1059" s="183"/>
      <c r="FQ1059" s="183"/>
      <c r="FR1059" s="183"/>
      <c r="FS1059" s="183"/>
      <c r="FT1059" s="183"/>
      <c r="FU1059" s="183"/>
      <c r="FV1059" s="183"/>
      <c r="FW1059" s="183"/>
      <c r="FX1059" s="183"/>
      <c r="FY1059" s="183"/>
      <c r="FZ1059" s="183"/>
      <c r="GA1059" s="183"/>
      <c r="GB1059" s="183"/>
      <c r="GC1059" s="183"/>
      <c r="GD1059" s="183"/>
      <c r="GE1059" s="183"/>
      <c r="GF1059" s="183"/>
      <c r="GG1059" s="183"/>
      <c r="GH1059" s="183"/>
      <c r="GI1059" s="183"/>
      <c r="GJ1059" s="183"/>
      <c r="GK1059" s="183"/>
      <c r="GL1059" s="183"/>
      <c r="GM1059" s="183"/>
      <c r="GN1059" s="183"/>
      <c r="GO1059" s="183"/>
      <c r="GP1059" s="183"/>
      <c r="GQ1059" s="183"/>
      <c r="GR1059" s="183"/>
      <c r="GS1059" s="183"/>
      <c r="GT1059" s="183"/>
      <c r="GU1059" s="183"/>
      <c r="GV1059" s="183"/>
      <c r="GW1059" s="183"/>
      <c r="GX1059" s="183"/>
      <c r="GY1059" s="183"/>
      <c r="GZ1059" s="183"/>
      <c r="HA1059" s="183"/>
      <c r="HB1059" s="183"/>
      <c r="HC1059" s="183"/>
      <c r="HD1059" s="183"/>
      <c r="HE1059" s="183"/>
      <c r="HF1059" s="183"/>
      <c r="HG1059" s="183"/>
      <c r="HH1059" s="183"/>
      <c r="HI1059" s="183"/>
      <c r="HJ1059" s="183"/>
      <c r="HK1059" s="183"/>
      <c r="HL1059" s="183"/>
      <c r="HM1059" s="183"/>
      <c r="HN1059" s="183"/>
      <c r="HO1059" s="183"/>
      <c r="HP1059" s="183"/>
      <c r="HQ1059" s="183"/>
      <c r="HR1059" s="183"/>
      <c r="HS1059" s="183"/>
      <c r="HT1059" s="183"/>
      <c r="HU1059" s="183"/>
      <c r="HV1059" s="183"/>
      <c r="HW1059" s="183"/>
      <c r="HX1059" s="183"/>
      <c r="HY1059" s="183"/>
      <c r="HZ1059" s="183"/>
      <c r="IA1059" s="183"/>
      <c r="IB1059" s="183"/>
      <c r="IC1059" s="183"/>
      <c r="ID1059" s="183"/>
      <c r="IE1059" s="183"/>
      <c r="IF1059" s="183"/>
      <c r="IG1059" s="183"/>
      <c r="IH1059" s="183"/>
      <c r="II1059" s="183"/>
      <c r="IJ1059" s="183"/>
      <c r="IK1059" s="183"/>
      <c r="IL1059" s="183"/>
      <c r="IM1059" s="183"/>
      <c r="IN1059" s="183"/>
      <c r="IO1059" s="183"/>
      <c r="IP1059" s="183"/>
      <c r="IQ1059" s="183"/>
      <c r="IR1059" s="183"/>
      <c r="IS1059" s="183"/>
      <c r="IT1059" s="183"/>
      <c r="IU1059" s="183"/>
      <c r="IV1059" s="183"/>
      <c r="IW1059" s="183"/>
      <c r="IX1059" s="183"/>
      <c r="IY1059" s="183"/>
      <c r="IZ1059" s="183"/>
      <c r="JA1059" s="183"/>
      <c r="JB1059" s="183"/>
      <c r="JC1059" s="183"/>
      <c r="JD1059" s="183"/>
      <c r="JE1059" s="183"/>
      <c r="JF1059" s="183"/>
      <c r="JG1059" s="183"/>
      <c r="JH1059" s="183"/>
      <c r="JI1059" s="183"/>
      <c r="JJ1059" s="183"/>
      <c r="JK1059" s="183"/>
      <c r="JL1059" s="183"/>
      <c r="JM1059" s="183"/>
      <c r="JN1059" s="183"/>
      <c r="JO1059" s="183"/>
      <c r="JP1059" s="183"/>
      <c r="JQ1059" s="183"/>
      <c r="JR1059" s="183"/>
      <c r="JS1059" s="183"/>
      <c r="JT1059" s="183"/>
      <c r="JU1059" s="183"/>
      <c r="JV1059" s="183"/>
      <c r="JW1059" s="183"/>
      <c r="JX1059" s="183"/>
      <c r="JY1059" s="183"/>
      <c r="JZ1059" s="183"/>
      <c r="KA1059" s="183"/>
      <c r="KB1059" s="183"/>
      <c r="KC1059" s="183"/>
      <c r="KD1059" s="183"/>
      <c r="KE1059" s="183"/>
      <c r="KF1059" s="183"/>
      <c r="KG1059" s="183"/>
      <c r="KH1059" s="183"/>
      <c r="KI1059" s="183"/>
      <c r="KJ1059" s="183"/>
      <c r="KK1059" s="183"/>
      <c r="KL1059" s="183"/>
      <c r="KM1059" s="183"/>
      <c r="KN1059" s="183"/>
      <c r="KO1059" s="183"/>
      <c r="KP1059" s="183"/>
      <c r="KQ1059" s="183"/>
      <c r="KR1059" s="183"/>
      <c r="KS1059" s="183"/>
      <c r="KT1059" s="183"/>
    </row>
    <row r="1060" spans="8:306">
      <c r="H1060" s="183"/>
      <c r="K1060" s="183"/>
      <c r="L1060" s="183"/>
      <c r="M1060" s="183"/>
      <c r="N1060" s="183"/>
      <c r="O1060" s="183"/>
      <c r="P1060" s="183"/>
      <c r="Q1060" s="183"/>
      <c r="R1060" s="183"/>
      <c r="S1060" s="183"/>
      <c r="T1060" s="183"/>
      <c r="U1060" s="183"/>
      <c r="V1060" s="183"/>
      <c r="W1060" s="183"/>
      <c r="X1060" s="183"/>
      <c r="Y1060" s="183"/>
      <c r="Z1060" s="183"/>
      <c r="AA1060" s="183"/>
      <c r="AB1060" s="183"/>
      <c r="AC1060" s="183"/>
      <c r="AD1060" s="183"/>
      <c r="AE1060" s="183"/>
      <c r="AF1060" s="183"/>
      <c r="AG1060" s="183"/>
      <c r="AH1060" s="183"/>
      <c r="AI1060" s="183"/>
      <c r="AJ1060" s="183"/>
      <c r="AK1060" s="183"/>
      <c r="AL1060" s="183"/>
      <c r="AM1060" s="183"/>
      <c r="AN1060" s="183"/>
      <c r="AO1060" s="183"/>
      <c r="AP1060" s="183"/>
      <c r="AQ1060" s="183"/>
      <c r="AR1060" s="183"/>
      <c r="AS1060" s="183"/>
      <c r="AT1060" s="183"/>
      <c r="AU1060" s="183"/>
      <c r="AV1060" s="183"/>
      <c r="AW1060" s="183"/>
      <c r="AX1060" s="183"/>
      <c r="AY1060" s="183"/>
      <c r="AZ1060" s="183"/>
      <c r="BA1060" s="183"/>
      <c r="BB1060" s="183"/>
      <c r="BC1060" s="183"/>
      <c r="BD1060" s="183"/>
      <c r="BE1060" s="183"/>
      <c r="BF1060" s="183"/>
      <c r="BG1060" s="183"/>
      <c r="BH1060" s="183"/>
      <c r="BI1060" s="183"/>
      <c r="BJ1060" s="183"/>
      <c r="BK1060" s="183"/>
      <c r="BL1060" s="183"/>
      <c r="BM1060" s="183"/>
      <c r="BN1060" s="183"/>
      <c r="BO1060" s="183"/>
      <c r="BP1060" s="183"/>
      <c r="BQ1060" s="183"/>
      <c r="BR1060" s="183"/>
      <c r="BS1060" s="183"/>
      <c r="BT1060" s="183"/>
      <c r="BU1060" s="183"/>
      <c r="BV1060" s="183"/>
      <c r="BW1060" s="183"/>
      <c r="BX1060" s="183"/>
      <c r="BY1060" s="183"/>
      <c r="BZ1060" s="183"/>
      <c r="CA1060" s="183"/>
      <c r="CB1060" s="183"/>
      <c r="CC1060" s="183"/>
      <c r="CD1060" s="183"/>
      <c r="CE1060" s="183"/>
      <c r="CF1060" s="183"/>
      <c r="CG1060" s="183"/>
      <c r="CH1060" s="183"/>
      <c r="CI1060" s="183"/>
      <c r="CJ1060" s="183"/>
      <c r="CK1060" s="183"/>
      <c r="CL1060" s="183"/>
      <c r="CM1060" s="183"/>
      <c r="CN1060" s="183"/>
      <c r="CO1060" s="183"/>
      <c r="CP1060" s="183"/>
      <c r="CQ1060" s="183"/>
      <c r="CR1060" s="183"/>
      <c r="CS1060" s="183"/>
      <c r="CT1060" s="183"/>
      <c r="CU1060" s="183"/>
      <c r="CV1060" s="183"/>
      <c r="CW1060" s="183"/>
      <c r="CX1060" s="183"/>
      <c r="CY1060" s="183"/>
      <c r="CZ1060" s="183"/>
      <c r="DA1060" s="183"/>
      <c r="DB1060" s="183"/>
      <c r="DC1060" s="183"/>
      <c r="DD1060" s="183"/>
      <c r="DE1060" s="183"/>
      <c r="DF1060" s="183"/>
      <c r="DG1060" s="183"/>
      <c r="DH1060" s="183"/>
      <c r="DI1060" s="183"/>
      <c r="DJ1060" s="183"/>
      <c r="DK1060" s="183"/>
      <c r="DL1060" s="183"/>
      <c r="DM1060" s="183"/>
      <c r="DN1060" s="183"/>
      <c r="DO1060" s="183"/>
      <c r="DP1060" s="183"/>
      <c r="DQ1060" s="183"/>
      <c r="DR1060" s="183"/>
      <c r="DS1060" s="183"/>
      <c r="DT1060" s="183"/>
      <c r="DU1060" s="183"/>
      <c r="DV1060" s="183"/>
      <c r="DW1060" s="183"/>
      <c r="DX1060" s="183"/>
      <c r="DY1060" s="183"/>
      <c r="DZ1060" s="183"/>
      <c r="EA1060" s="183"/>
      <c r="EB1060" s="183"/>
      <c r="EC1060" s="183"/>
      <c r="ED1060" s="183"/>
      <c r="EE1060" s="183"/>
      <c r="EF1060" s="183"/>
      <c r="EG1060" s="183"/>
      <c r="EH1060" s="183"/>
      <c r="EI1060" s="183"/>
      <c r="EJ1060" s="183"/>
      <c r="EK1060" s="183"/>
      <c r="EL1060" s="183"/>
      <c r="EM1060" s="183"/>
      <c r="EN1060" s="183"/>
      <c r="EO1060" s="183"/>
      <c r="EP1060" s="183"/>
      <c r="EQ1060" s="183"/>
      <c r="ER1060" s="183"/>
      <c r="ES1060" s="183"/>
      <c r="ET1060" s="183"/>
      <c r="EU1060" s="183"/>
      <c r="EV1060" s="183"/>
      <c r="EW1060" s="183"/>
      <c r="EX1060" s="183"/>
      <c r="EY1060" s="183"/>
      <c r="EZ1060" s="183"/>
      <c r="FA1060" s="183"/>
      <c r="FB1060" s="183"/>
      <c r="FC1060" s="183"/>
      <c r="FD1060" s="183"/>
      <c r="FE1060" s="183"/>
      <c r="FF1060" s="183"/>
      <c r="FG1060" s="183"/>
      <c r="FH1060" s="183"/>
      <c r="FI1060" s="183"/>
      <c r="FJ1060" s="183"/>
      <c r="FK1060" s="183"/>
      <c r="FL1060" s="183"/>
      <c r="FM1060" s="183"/>
      <c r="FN1060" s="183"/>
      <c r="FO1060" s="183"/>
      <c r="FP1060" s="183"/>
      <c r="FQ1060" s="183"/>
      <c r="FR1060" s="183"/>
      <c r="FS1060" s="183"/>
      <c r="FT1060" s="183"/>
      <c r="FU1060" s="183"/>
      <c r="FV1060" s="183"/>
      <c r="FW1060" s="183"/>
      <c r="FX1060" s="183"/>
      <c r="FY1060" s="183"/>
      <c r="FZ1060" s="183"/>
      <c r="GA1060" s="183"/>
      <c r="GB1060" s="183"/>
      <c r="GC1060" s="183"/>
      <c r="GD1060" s="183"/>
      <c r="GE1060" s="183"/>
      <c r="GF1060" s="183"/>
      <c r="GG1060" s="183"/>
      <c r="GH1060" s="183"/>
      <c r="GI1060" s="183"/>
      <c r="GJ1060" s="183"/>
      <c r="GK1060" s="183"/>
      <c r="GL1060" s="183"/>
      <c r="GM1060" s="183"/>
      <c r="GN1060" s="183"/>
      <c r="GO1060" s="183"/>
      <c r="GP1060" s="183"/>
      <c r="GQ1060" s="183"/>
      <c r="GR1060" s="183"/>
      <c r="GS1060" s="183"/>
      <c r="GT1060" s="183"/>
      <c r="GU1060" s="183"/>
      <c r="GV1060" s="183"/>
      <c r="GW1060" s="183"/>
      <c r="GX1060" s="183"/>
      <c r="GY1060" s="183"/>
      <c r="GZ1060" s="183"/>
      <c r="HA1060" s="183"/>
      <c r="HB1060" s="183"/>
      <c r="HC1060" s="183"/>
      <c r="HD1060" s="183"/>
      <c r="HE1060" s="183"/>
      <c r="HF1060" s="183"/>
      <c r="HG1060" s="183"/>
      <c r="HH1060" s="183"/>
      <c r="HI1060" s="183"/>
      <c r="HJ1060" s="183"/>
      <c r="HK1060" s="183"/>
      <c r="HL1060" s="183"/>
      <c r="HM1060" s="183"/>
      <c r="HN1060" s="183"/>
      <c r="HO1060" s="183"/>
      <c r="HP1060" s="183"/>
      <c r="HQ1060" s="183"/>
      <c r="HR1060" s="183"/>
      <c r="HS1060" s="183"/>
      <c r="HT1060" s="183"/>
      <c r="HU1060" s="183"/>
      <c r="HV1060" s="183"/>
      <c r="HW1060" s="183"/>
      <c r="HX1060" s="183"/>
      <c r="HY1060" s="183"/>
      <c r="HZ1060" s="183"/>
      <c r="IA1060" s="183"/>
      <c r="IB1060" s="183"/>
      <c r="IC1060" s="183"/>
      <c r="ID1060" s="183"/>
      <c r="IE1060" s="183"/>
      <c r="IF1060" s="183"/>
      <c r="IG1060" s="183"/>
      <c r="IH1060" s="183"/>
      <c r="II1060" s="183"/>
      <c r="IJ1060" s="183"/>
      <c r="IK1060" s="183"/>
      <c r="IL1060" s="183"/>
      <c r="IM1060" s="183"/>
      <c r="IN1060" s="183"/>
      <c r="IO1060" s="183"/>
      <c r="IP1060" s="183"/>
      <c r="IQ1060" s="183"/>
      <c r="IR1060" s="183"/>
      <c r="IS1060" s="183"/>
      <c r="IT1060" s="183"/>
      <c r="IU1060" s="183"/>
      <c r="IV1060" s="183"/>
      <c r="IW1060" s="183"/>
      <c r="IX1060" s="183"/>
      <c r="IY1060" s="183"/>
      <c r="IZ1060" s="183"/>
      <c r="JA1060" s="183"/>
      <c r="JB1060" s="183"/>
      <c r="JC1060" s="183"/>
      <c r="JD1060" s="183"/>
      <c r="JE1060" s="183"/>
      <c r="JF1060" s="183"/>
      <c r="JG1060" s="183"/>
      <c r="JH1060" s="183"/>
      <c r="JI1060" s="183"/>
      <c r="JJ1060" s="183"/>
      <c r="JK1060" s="183"/>
      <c r="JL1060" s="183"/>
      <c r="JM1060" s="183"/>
      <c r="JN1060" s="183"/>
      <c r="JO1060" s="183"/>
      <c r="JP1060" s="183"/>
      <c r="JQ1060" s="183"/>
      <c r="JR1060" s="183"/>
      <c r="JS1060" s="183"/>
      <c r="JT1060" s="183"/>
      <c r="JU1060" s="183"/>
      <c r="JV1060" s="183"/>
      <c r="JW1060" s="183"/>
      <c r="JX1060" s="183"/>
      <c r="JY1060" s="183"/>
      <c r="JZ1060" s="183"/>
      <c r="KA1060" s="183"/>
      <c r="KB1060" s="183"/>
      <c r="KC1060" s="183"/>
      <c r="KD1060" s="183"/>
      <c r="KE1060" s="183"/>
      <c r="KF1060" s="183"/>
      <c r="KG1060" s="183"/>
      <c r="KH1060" s="183"/>
      <c r="KI1060" s="183"/>
      <c r="KJ1060" s="183"/>
      <c r="KK1060" s="183"/>
      <c r="KL1060" s="183"/>
      <c r="KM1060" s="183"/>
      <c r="KN1060" s="183"/>
      <c r="KO1060" s="183"/>
      <c r="KP1060" s="183"/>
      <c r="KQ1060" s="183"/>
      <c r="KR1060" s="183"/>
      <c r="KS1060" s="183"/>
      <c r="KT1060" s="183"/>
    </row>
    <row r="1061" spans="8:306">
      <c r="H1061" s="183"/>
      <c r="K1061" s="183"/>
      <c r="L1061" s="183"/>
      <c r="M1061" s="183"/>
      <c r="N1061" s="183"/>
      <c r="O1061" s="183"/>
      <c r="P1061" s="183"/>
      <c r="Q1061" s="183"/>
      <c r="R1061" s="183"/>
      <c r="S1061" s="183"/>
      <c r="T1061" s="183"/>
      <c r="U1061" s="183"/>
      <c r="V1061" s="183"/>
      <c r="W1061" s="183"/>
      <c r="X1061" s="183"/>
      <c r="Y1061" s="183"/>
      <c r="Z1061" s="183"/>
      <c r="AA1061" s="183"/>
      <c r="AB1061" s="183"/>
      <c r="AC1061" s="183"/>
      <c r="AD1061" s="183"/>
      <c r="AE1061" s="183"/>
      <c r="AF1061" s="183"/>
      <c r="AG1061" s="183"/>
      <c r="AH1061" s="183"/>
      <c r="AI1061" s="183"/>
      <c r="AJ1061" s="183"/>
      <c r="AK1061" s="183"/>
      <c r="AL1061" s="183"/>
      <c r="AM1061" s="183"/>
      <c r="AN1061" s="183"/>
      <c r="AO1061" s="183"/>
      <c r="AP1061" s="183"/>
      <c r="AQ1061" s="183"/>
      <c r="AR1061" s="183"/>
      <c r="AS1061" s="183"/>
      <c r="AT1061" s="183"/>
      <c r="AU1061" s="183"/>
      <c r="AV1061" s="183"/>
      <c r="AW1061" s="183"/>
      <c r="AX1061" s="183"/>
      <c r="AY1061" s="183"/>
      <c r="AZ1061" s="183"/>
      <c r="BA1061" s="183"/>
      <c r="BB1061" s="183"/>
      <c r="BC1061" s="183"/>
      <c r="BD1061" s="183"/>
      <c r="BE1061" s="183"/>
      <c r="BF1061" s="183"/>
      <c r="BG1061" s="183"/>
      <c r="BH1061" s="183"/>
      <c r="BI1061" s="183"/>
      <c r="BJ1061" s="183"/>
      <c r="BK1061" s="183"/>
      <c r="BL1061" s="183"/>
      <c r="BM1061" s="183"/>
      <c r="BN1061" s="183"/>
      <c r="BO1061" s="183"/>
      <c r="BP1061" s="183"/>
      <c r="BQ1061" s="183"/>
      <c r="BR1061" s="183"/>
      <c r="BS1061" s="183"/>
      <c r="BT1061" s="183"/>
      <c r="BU1061" s="183"/>
      <c r="BV1061" s="183"/>
      <c r="BW1061" s="183"/>
      <c r="BX1061" s="183"/>
      <c r="BY1061" s="183"/>
      <c r="BZ1061" s="183"/>
      <c r="CA1061" s="183"/>
      <c r="CB1061" s="183"/>
      <c r="CC1061" s="183"/>
      <c r="CD1061" s="183"/>
      <c r="CE1061" s="183"/>
      <c r="CF1061" s="183"/>
      <c r="CG1061" s="183"/>
      <c r="CH1061" s="183"/>
      <c r="CI1061" s="183"/>
      <c r="CJ1061" s="183"/>
      <c r="CK1061" s="183"/>
      <c r="CL1061" s="183"/>
      <c r="CM1061" s="183"/>
      <c r="CN1061" s="183"/>
      <c r="CO1061" s="183"/>
      <c r="CP1061" s="183"/>
      <c r="CQ1061" s="183"/>
      <c r="CR1061" s="183"/>
      <c r="CS1061" s="183"/>
      <c r="CT1061" s="183"/>
      <c r="CU1061" s="183"/>
      <c r="CV1061" s="183"/>
      <c r="CW1061" s="183"/>
      <c r="CX1061" s="183"/>
      <c r="CY1061" s="183"/>
      <c r="CZ1061" s="183"/>
      <c r="DA1061" s="183"/>
      <c r="DB1061" s="183"/>
      <c r="DC1061" s="183"/>
      <c r="DD1061" s="183"/>
      <c r="DE1061" s="183"/>
      <c r="DF1061" s="183"/>
      <c r="DG1061" s="183"/>
      <c r="DH1061" s="183"/>
      <c r="DI1061" s="183"/>
      <c r="DJ1061" s="183"/>
      <c r="DK1061" s="183"/>
      <c r="DL1061" s="183"/>
      <c r="DM1061" s="183"/>
      <c r="DN1061" s="183"/>
      <c r="DO1061" s="183"/>
      <c r="DP1061" s="183"/>
      <c r="DQ1061" s="183"/>
      <c r="DR1061" s="183"/>
      <c r="DS1061" s="183"/>
      <c r="DT1061" s="183"/>
      <c r="DU1061" s="183"/>
      <c r="DV1061" s="183"/>
      <c r="DW1061" s="183"/>
      <c r="DX1061" s="183"/>
      <c r="DY1061" s="183"/>
      <c r="DZ1061" s="183"/>
      <c r="EA1061" s="183"/>
      <c r="EB1061" s="183"/>
      <c r="EC1061" s="183"/>
      <c r="ED1061" s="183"/>
      <c r="EE1061" s="183"/>
      <c r="EF1061" s="183"/>
      <c r="EG1061" s="183"/>
      <c r="EH1061" s="183"/>
      <c r="EI1061" s="183"/>
      <c r="EJ1061" s="183"/>
      <c r="EK1061" s="183"/>
      <c r="EL1061" s="183"/>
      <c r="EM1061" s="183"/>
      <c r="EN1061" s="183"/>
      <c r="EO1061" s="183"/>
      <c r="EP1061" s="183"/>
      <c r="EQ1061" s="183"/>
      <c r="ER1061" s="183"/>
      <c r="ES1061" s="183"/>
      <c r="ET1061" s="183"/>
      <c r="EU1061" s="183"/>
      <c r="EV1061" s="183"/>
      <c r="EW1061" s="183"/>
      <c r="EX1061" s="183"/>
      <c r="EY1061" s="183"/>
      <c r="EZ1061" s="183"/>
      <c r="FA1061" s="183"/>
      <c r="FB1061" s="183"/>
      <c r="FC1061" s="183"/>
      <c r="FD1061" s="183"/>
      <c r="FE1061" s="183"/>
      <c r="FF1061" s="183"/>
      <c r="FG1061" s="183"/>
      <c r="FH1061" s="183"/>
      <c r="FI1061" s="183"/>
      <c r="FJ1061" s="183"/>
      <c r="FK1061" s="183"/>
      <c r="FL1061" s="183"/>
      <c r="FM1061" s="183"/>
      <c r="FN1061" s="183"/>
      <c r="FO1061" s="183"/>
      <c r="FP1061" s="183"/>
      <c r="FQ1061" s="183"/>
      <c r="FR1061" s="183"/>
      <c r="FS1061" s="183"/>
      <c r="FT1061" s="183"/>
      <c r="FU1061" s="183"/>
      <c r="FV1061" s="183"/>
      <c r="FW1061" s="183"/>
      <c r="FX1061" s="183"/>
      <c r="FY1061" s="183"/>
      <c r="FZ1061" s="183"/>
      <c r="GA1061" s="183"/>
      <c r="GB1061" s="183"/>
      <c r="GC1061" s="183"/>
      <c r="GD1061" s="183"/>
      <c r="GE1061" s="183"/>
      <c r="GF1061" s="183"/>
      <c r="GG1061" s="183"/>
      <c r="GH1061" s="183"/>
      <c r="GI1061" s="183"/>
      <c r="GJ1061" s="183"/>
      <c r="GK1061" s="183"/>
      <c r="GL1061" s="183"/>
      <c r="GM1061" s="183"/>
      <c r="GN1061" s="183"/>
      <c r="GO1061" s="183"/>
      <c r="GP1061" s="183"/>
      <c r="GQ1061" s="183"/>
      <c r="GR1061" s="183"/>
      <c r="GS1061" s="183"/>
      <c r="GT1061" s="183"/>
      <c r="GU1061" s="183"/>
      <c r="GV1061" s="183"/>
      <c r="GW1061" s="183"/>
      <c r="GX1061" s="183"/>
      <c r="GY1061" s="183"/>
      <c r="GZ1061" s="183"/>
      <c r="HA1061" s="183"/>
      <c r="HB1061" s="183"/>
      <c r="HC1061" s="183"/>
      <c r="HD1061" s="183"/>
      <c r="HE1061" s="183"/>
      <c r="HF1061" s="183"/>
      <c r="HG1061" s="183"/>
      <c r="HH1061" s="183"/>
      <c r="HI1061" s="183"/>
      <c r="HJ1061" s="183"/>
      <c r="HK1061" s="183"/>
      <c r="HL1061" s="183"/>
      <c r="HM1061" s="183"/>
      <c r="HN1061" s="183"/>
      <c r="HO1061" s="183"/>
      <c r="HP1061" s="183"/>
      <c r="HQ1061" s="183"/>
      <c r="HR1061" s="183"/>
      <c r="HS1061" s="183"/>
      <c r="HT1061" s="183"/>
      <c r="HU1061" s="183"/>
      <c r="HV1061" s="183"/>
      <c r="HW1061" s="183"/>
      <c r="HX1061" s="183"/>
      <c r="HY1061" s="183"/>
      <c r="HZ1061" s="183"/>
      <c r="IA1061" s="183"/>
      <c r="IB1061" s="183"/>
      <c r="IC1061" s="183"/>
      <c r="ID1061" s="183"/>
      <c r="IE1061" s="183"/>
      <c r="IF1061" s="183"/>
      <c r="IG1061" s="183"/>
      <c r="IH1061" s="183"/>
      <c r="II1061" s="183"/>
      <c r="IJ1061" s="183"/>
      <c r="IK1061" s="183"/>
      <c r="IL1061" s="183"/>
      <c r="IM1061" s="183"/>
      <c r="IN1061" s="183"/>
      <c r="IO1061" s="183"/>
      <c r="IP1061" s="183"/>
      <c r="IQ1061" s="183"/>
      <c r="IR1061" s="183"/>
      <c r="IS1061" s="183"/>
      <c r="IT1061" s="183"/>
      <c r="IU1061" s="183"/>
      <c r="IV1061" s="183"/>
      <c r="IW1061" s="183"/>
      <c r="IX1061" s="183"/>
      <c r="IY1061" s="183"/>
      <c r="IZ1061" s="183"/>
      <c r="JA1061" s="183"/>
      <c r="JB1061" s="183"/>
      <c r="JC1061" s="183"/>
      <c r="JD1061" s="183"/>
      <c r="JE1061" s="183"/>
      <c r="JF1061" s="183"/>
      <c r="JG1061" s="183"/>
      <c r="JH1061" s="183"/>
      <c r="JI1061" s="183"/>
      <c r="JJ1061" s="183"/>
      <c r="JK1061" s="183"/>
      <c r="JL1061" s="183"/>
      <c r="JM1061" s="183"/>
      <c r="JN1061" s="183"/>
      <c r="JO1061" s="183"/>
      <c r="JP1061" s="183"/>
      <c r="JQ1061" s="183"/>
      <c r="JR1061" s="183"/>
      <c r="JS1061" s="183"/>
      <c r="JT1061" s="183"/>
      <c r="JU1061" s="183"/>
      <c r="JV1061" s="183"/>
      <c r="JW1061" s="183"/>
      <c r="JX1061" s="183"/>
      <c r="JY1061" s="183"/>
      <c r="JZ1061" s="183"/>
      <c r="KA1061" s="183"/>
      <c r="KB1061" s="183"/>
      <c r="KC1061" s="183"/>
      <c r="KD1061" s="183"/>
      <c r="KE1061" s="183"/>
      <c r="KF1061" s="183"/>
      <c r="KG1061" s="183"/>
      <c r="KH1061" s="183"/>
      <c r="KI1061" s="183"/>
      <c r="KJ1061" s="183"/>
      <c r="KK1061" s="183"/>
      <c r="KL1061" s="183"/>
      <c r="KM1061" s="183"/>
      <c r="KN1061" s="183"/>
      <c r="KO1061" s="183"/>
      <c r="KP1061" s="183"/>
      <c r="KQ1061" s="183"/>
      <c r="KR1061" s="183"/>
      <c r="KS1061" s="183"/>
      <c r="KT1061" s="183"/>
    </row>
    <row r="1062" spans="8:306">
      <c r="H1062" s="183"/>
      <c r="K1062" s="183"/>
      <c r="L1062" s="183"/>
      <c r="M1062" s="183"/>
      <c r="N1062" s="183"/>
      <c r="O1062" s="183"/>
      <c r="P1062" s="183"/>
      <c r="Q1062" s="183"/>
      <c r="R1062" s="183"/>
      <c r="S1062" s="183"/>
      <c r="T1062" s="183"/>
      <c r="U1062" s="183"/>
      <c r="V1062" s="183"/>
      <c r="W1062" s="183"/>
      <c r="X1062" s="183"/>
      <c r="Y1062" s="183"/>
      <c r="Z1062" s="183"/>
      <c r="AA1062" s="183"/>
      <c r="AB1062" s="183"/>
      <c r="AC1062" s="183"/>
      <c r="AD1062" s="183"/>
      <c r="AE1062" s="183"/>
      <c r="AF1062" s="183"/>
      <c r="AG1062" s="183"/>
      <c r="AH1062" s="183"/>
      <c r="AI1062" s="183"/>
      <c r="AJ1062" s="183"/>
      <c r="AK1062" s="183"/>
      <c r="AL1062" s="183"/>
      <c r="AM1062" s="183"/>
      <c r="AN1062" s="183"/>
      <c r="AO1062" s="183"/>
      <c r="AP1062" s="183"/>
      <c r="AQ1062" s="183"/>
      <c r="AR1062" s="183"/>
      <c r="AS1062" s="183"/>
      <c r="AT1062" s="183"/>
      <c r="AU1062" s="183"/>
      <c r="AV1062" s="183"/>
      <c r="AW1062" s="183"/>
      <c r="AX1062" s="183"/>
      <c r="AY1062" s="183"/>
      <c r="AZ1062" s="183"/>
      <c r="BA1062" s="183"/>
      <c r="BB1062" s="183"/>
      <c r="BC1062" s="183"/>
      <c r="BD1062" s="183"/>
      <c r="BE1062" s="183"/>
      <c r="BF1062" s="183"/>
      <c r="BG1062" s="183"/>
      <c r="BH1062" s="183"/>
      <c r="BI1062" s="183"/>
      <c r="BJ1062" s="183"/>
      <c r="BK1062" s="183"/>
      <c r="BL1062" s="183"/>
      <c r="BM1062" s="183"/>
      <c r="BN1062" s="183"/>
      <c r="BO1062" s="183"/>
      <c r="BP1062" s="183"/>
      <c r="BQ1062" s="183"/>
      <c r="BR1062" s="183"/>
      <c r="BS1062" s="183"/>
      <c r="BT1062" s="183"/>
      <c r="BU1062" s="183"/>
      <c r="BV1062" s="183"/>
      <c r="BW1062" s="183"/>
      <c r="BX1062" s="183"/>
      <c r="BY1062" s="183"/>
      <c r="BZ1062" s="183"/>
      <c r="CA1062" s="183"/>
      <c r="CB1062" s="183"/>
      <c r="CC1062" s="183"/>
      <c r="CD1062" s="183"/>
      <c r="CE1062" s="183"/>
      <c r="CF1062" s="183"/>
      <c r="CG1062" s="183"/>
      <c r="CH1062" s="183"/>
      <c r="CI1062" s="183"/>
      <c r="CJ1062" s="183"/>
      <c r="CK1062" s="183"/>
      <c r="CL1062" s="183"/>
      <c r="CM1062" s="183"/>
      <c r="CN1062" s="183"/>
      <c r="CO1062" s="183"/>
      <c r="CP1062" s="183"/>
      <c r="CQ1062" s="183"/>
      <c r="CR1062" s="183"/>
      <c r="CS1062" s="183"/>
      <c r="CT1062" s="183"/>
      <c r="CU1062" s="183"/>
      <c r="CV1062" s="183"/>
      <c r="CW1062" s="183"/>
      <c r="CX1062" s="183"/>
      <c r="CY1062" s="183"/>
      <c r="CZ1062" s="183"/>
      <c r="DA1062" s="183"/>
      <c r="DB1062" s="183"/>
      <c r="DC1062" s="183"/>
      <c r="DD1062" s="183"/>
      <c r="DE1062" s="183"/>
      <c r="DF1062" s="183"/>
      <c r="DG1062" s="183"/>
      <c r="DH1062" s="183"/>
      <c r="DI1062" s="183"/>
      <c r="DJ1062" s="183"/>
      <c r="DK1062" s="183"/>
      <c r="DL1062" s="183"/>
      <c r="DM1062" s="183"/>
      <c r="DN1062" s="183"/>
      <c r="DO1062" s="183"/>
      <c r="DP1062" s="183"/>
      <c r="DQ1062" s="183"/>
      <c r="DR1062" s="183"/>
      <c r="DS1062" s="183"/>
      <c r="DT1062" s="183"/>
      <c r="DU1062" s="183"/>
      <c r="DV1062" s="183"/>
      <c r="DW1062" s="183"/>
      <c r="DX1062" s="183"/>
      <c r="DY1062" s="183"/>
      <c r="DZ1062" s="183"/>
      <c r="EA1062" s="183"/>
      <c r="EB1062" s="183"/>
      <c r="EC1062" s="183"/>
      <c r="ED1062" s="183"/>
      <c r="EE1062" s="183"/>
      <c r="EF1062" s="183"/>
      <c r="EG1062" s="183"/>
      <c r="EH1062" s="183"/>
      <c r="EI1062" s="183"/>
      <c r="EJ1062" s="183"/>
      <c r="EK1062" s="183"/>
      <c r="EL1062" s="183"/>
      <c r="EM1062" s="183"/>
      <c r="EN1062" s="183"/>
      <c r="EO1062" s="183"/>
      <c r="EP1062" s="183"/>
      <c r="EQ1062" s="183"/>
      <c r="ER1062" s="183"/>
      <c r="ES1062" s="183"/>
      <c r="ET1062" s="183"/>
      <c r="EU1062" s="183"/>
      <c r="EV1062" s="183"/>
      <c r="EW1062" s="183"/>
      <c r="EX1062" s="183"/>
      <c r="EY1062" s="183"/>
      <c r="EZ1062" s="183"/>
      <c r="FA1062" s="183"/>
      <c r="FB1062" s="183"/>
      <c r="FC1062" s="183"/>
      <c r="FD1062" s="183"/>
      <c r="FE1062" s="183"/>
      <c r="FF1062" s="183"/>
      <c r="FG1062" s="183"/>
      <c r="FH1062" s="183"/>
      <c r="FI1062" s="183"/>
      <c r="FJ1062" s="183"/>
      <c r="FK1062" s="183"/>
      <c r="FL1062" s="183"/>
      <c r="FM1062" s="183"/>
      <c r="FN1062" s="183"/>
      <c r="FO1062" s="183"/>
      <c r="FP1062" s="183"/>
      <c r="FQ1062" s="183"/>
      <c r="FR1062" s="183"/>
      <c r="FS1062" s="183"/>
      <c r="FT1062" s="183"/>
      <c r="FU1062" s="183"/>
      <c r="FV1062" s="183"/>
      <c r="FW1062" s="183"/>
      <c r="FX1062" s="183"/>
      <c r="FY1062" s="183"/>
      <c r="FZ1062" s="183"/>
      <c r="GA1062" s="183"/>
      <c r="GB1062" s="183"/>
      <c r="GC1062" s="183"/>
      <c r="GD1062" s="183"/>
      <c r="GE1062" s="183"/>
      <c r="GF1062" s="183"/>
      <c r="GG1062" s="183"/>
      <c r="GH1062" s="183"/>
      <c r="GI1062" s="183"/>
      <c r="GJ1062" s="183"/>
      <c r="GK1062" s="183"/>
      <c r="GL1062" s="183"/>
      <c r="GM1062" s="183"/>
      <c r="GN1062" s="183"/>
      <c r="GO1062" s="183"/>
      <c r="GP1062" s="183"/>
      <c r="GQ1062" s="183"/>
      <c r="GR1062" s="183"/>
      <c r="GS1062" s="183"/>
      <c r="GT1062" s="183"/>
      <c r="GU1062" s="183"/>
      <c r="GV1062" s="183"/>
      <c r="GW1062" s="183"/>
      <c r="GX1062" s="183"/>
      <c r="GY1062" s="183"/>
      <c r="GZ1062" s="183"/>
      <c r="HA1062" s="183"/>
      <c r="HB1062" s="183"/>
      <c r="HC1062" s="183"/>
      <c r="HD1062" s="183"/>
      <c r="HE1062" s="183"/>
      <c r="HF1062" s="183"/>
      <c r="HG1062" s="183"/>
      <c r="HH1062" s="183"/>
      <c r="HI1062" s="183"/>
      <c r="HJ1062" s="183"/>
      <c r="HK1062" s="183"/>
      <c r="HL1062" s="183"/>
      <c r="HM1062" s="183"/>
      <c r="HN1062" s="183"/>
      <c r="HO1062" s="183"/>
      <c r="HP1062" s="183"/>
      <c r="HQ1062" s="183"/>
      <c r="HR1062" s="183"/>
      <c r="HS1062" s="183"/>
      <c r="HT1062" s="183"/>
      <c r="HU1062" s="183"/>
      <c r="HV1062" s="183"/>
      <c r="HW1062" s="183"/>
      <c r="HX1062" s="183"/>
      <c r="HY1062" s="183"/>
      <c r="HZ1062" s="183"/>
      <c r="IA1062" s="183"/>
      <c r="IB1062" s="183"/>
      <c r="IC1062" s="183"/>
      <c r="ID1062" s="183"/>
      <c r="IE1062" s="183"/>
      <c r="IF1062" s="183"/>
      <c r="IG1062" s="183"/>
      <c r="IH1062" s="183"/>
      <c r="II1062" s="183"/>
      <c r="IJ1062" s="183"/>
      <c r="IK1062" s="183"/>
      <c r="IL1062" s="183"/>
      <c r="IM1062" s="183"/>
      <c r="IN1062" s="183"/>
      <c r="IO1062" s="183"/>
      <c r="IP1062" s="183"/>
      <c r="IQ1062" s="183"/>
      <c r="IR1062" s="183"/>
      <c r="IS1062" s="183"/>
      <c r="IT1062" s="183"/>
      <c r="IU1062" s="183"/>
      <c r="IV1062" s="183"/>
      <c r="IW1062" s="183"/>
      <c r="IX1062" s="183"/>
      <c r="IY1062" s="183"/>
      <c r="IZ1062" s="183"/>
      <c r="JA1062" s="183"/>
      <c r="JB1062" s="183"/>
      <c r="JC1062" s="183"/>
      <c r="JD1062" s="183"/>
      <c r="JE1062" s="183"/>
      <c r="JF1062" s="183"/>
      <c r="JG1062" s="183"/>
      <c r="JH1062" s="183"/>
      <c r="JI1062" s="183"/>
      <c r="JJ1062" s="183"/>
      <c r="JK1062" s="183"/>
      <c r="JL1062" s="183"/>
      <c r="JM1062" s="183"/>
      <c r="JN1062" s="183"/>
      <c r="JO1062" s="183"/>
      <c r="JP1062" s="183"/>
      <c r="JQ1062" s="183"/>
      <c r="JR1062" s="183"/>
      <c r="JS1062" s="183"/>
      <c r="JT1062" s="183"/>
      <c r="JU1062" s="183"/>
      <c r="JV1062" s="183"/>
      <c r="JW1062" s="183"/>
      <c r="JX1062" s="183"/>
      <c r="JY1062" s="183"/>
      <c r="JZ1062" s="183"/>
      <c r="KA1062" s="183"/>
      <c r="KB1062" s="183"/>
      <c r="KC1062" s="183"/>
      <c r="KD1062" s="183"/>
      <c r="KE1062" s="183"/>
      <c r="KF1062" s="183"/>
      <c r="KG1062" s="183"/>
      <c r="KH1062" s="183"/>
      <c r="KI1062" s="183"/>
      <c r="KJ1062" s="183"/>
      <c r="KK1062" s="183"/>
      <c r="KL1062" s="183"/>
      <c r="KM1062" s="183"/>
      <c r="KN1062" s="183"/>
      <c r="KO1062" s="183"/>
      <c r="KP1062" s="183"/>
      <c r="KQ1062" s="183"/>
      <c r="KR1062" s="183"/>
      <c r="KS1062" s="183"/>
      <c r="KT1062" s="183"/>
    </row>
    <row r="1063" spans="8:306">
      <c r="H1063" s="183"/>
      <c r="K1063" s="183"/>
      <c r="L1063" s="183"/>
      <c r="M1063" s="183"/>
      <c r="N1063" s="183"/>
      <c r="O1063" s="183"/>
      <c r="P1063" s="183"/>
      <c r="Q1063" s="183"/>
      <c r="R1063" s="183"/>
      <c r="S1063" s="183"/>
      <c r="T1063" s="183"/>
      <c r="U1063" s="183"/>
      <c r="V1063" s="183"/>
      <c r="W1063" s="183"/>
      <c r="X1063" s="183"/>
      <c r="Y1063" s="183"/>
      <c r="Z1063" s="183"/>
      <c r="AA1063" s="183"/>
      <c r="AB1063" s="183"/>
      <c r="AC1063" s="183"/>
      <c r="AD1063" s="183"/>
      <c r="AE1063" s="183"/>
      <c r="AF1063" s="183"/>
      <c r="AG1063" s="183"/>
      <c r="AH1063" s="183"/>
      <c r="AI1063" s="183"/>
      <c r="AJ1063" s="183"/>
      <c r="AK1063" s="183"/>
      <c r="AL1063" s="183"/>
      <c r="AM1063" s="183"/>
      <c r="AN1063" s="183"/>
      <c r="AO1063" s="183"/>
      <c r="AP1063" s="183"/>
      <c r="AQ1063" s="183"/>
      <c r="AR1063" s="183"/>
      <c r="AS1063" s="183"/>
      <c r="AT1063" s="183"/>
      <c r="AU1063" s="183"/>
      <c r="AV1063" s="183"/>
      <c r="AW1063" s="183"/>
      <c r="AX1063" s="183"/>
      <c r="AY1063" s="183"/>
      <c r="AZ1063" s="183"/>
      <c r="BA1063" s="183"/>
      <c r="BB1063" s="183"/>
      <c r="BC1063" s="183"/>
      <c r="BD1063" s="183"/>
      <c r="BE1063" s="183"/>
      <c r="BF1063" s="183"/>
      <c r="BG1063" s="183"/>
      <c r="BH1063" s="183"/>
      <c r="BI1063" s="183"/>
      <c r="BJ1063" s="183"/>
      <c r="BK1063" s="183"/>
      <c r="BL1063" s="183"/>
      <c r="BM1063" s="183"/>
      <c r="BN1063" s="183"/>
      <c r="BO1063" s="183"/>
      <c r="BP1063" s="183"/>
      <c r="BQ1063" s="183"/>
      <c r="BR1063" s="183"/>
      <c r="BS1063" s="183"/>
      <c r="BT1063" s="183"/>
      <c r="BU1063" s="183"/>
      <c r="BV1063" s="183"/>
      <c r="BW1063" s="183"/>
      <c r="BX1063" s="183"/>
      <c r="BY1063" s="183"/>
      <c r="BZ1063" s="183"/>
      <c r="CA1063" s="183"/>
      <c r="CB1063" s="183"/>
      <c r="CC1063" s="183"/>
      <c r="CD1063" s="183"/>
      <c r="CE1063" s="183"/>
      <c r="CF1063" s="183"/>
      <c r="CG1063" s="183"/>
      <c r="CH1063" s="183"/>
      <c r="CI1063" s="183"/>
      <c r="CJ1063" s="183"/>
      <c r="CK1063" s="183"/>
      <c r="CL1063" s="183"/>
      <c r="CM1063" s="183"/>
      <c r="CN1063" s="183"/>
      <c r="CO1063" s="183"/>
      <c r="CP1063" s="183"/>
      <c r="CQ1063" s="183"/>
      <c r="CR1063" s="183"/>
      <c r="CS1063" s="183"/>
      <c r="CT1063" s="183"/>
      <c r="CU1063" s="183"/>
      <c r="CV1063" s="183"/>
      <c r="CW1063" s="183"/>
      <c r="CX1063" s="183"/>
      <c r="CY1063" s="183"/>
      <c r="CZ1063" s="183"/>
      <c r="DA1063" s="183"/>
      <c r="DB1063" s="183"/>
      <c r="DC1063" s="183"/>
      <c r="DD1063" s="183"/>
      <c r="DE1063" s="183"/>
      <c r="DF1063" s="183"/>
      <c r="DG1063" s="183"/>
      <c r="DH1063" s="183"/>
      <c r="DI1063" s="183"/>
      <c r="DJ1063" s="183"/>
      <c r="DK1063" s="183"/>
      <c r="DL1063" s="183"/>
      <c r="DM1063" s="183"/>
      <c r="DN1063" s="183"/>
      <c r="DO1063" s="183"/>
      <c r="DP1063" s="183"/>
      <c r="DQ1063" s="183"/>
      <c r="DR1063" s="183"/>
      <c r="DS1063" s="183"/>
      <c r="DT1063" s="183"/>
      <c r="DU1063" s="183"/>
      <c r="DV1063" s="183"/>
      <c r="DW1063" s="183"/>
      <c r="DX1063" s="183"/>
      <c r="DY1063" s="183"/>
      <c r="DZ1063" s="183"/>
      <c r="EA1063" s="183"/>
      <c r="EB1063" s="183"/>
      <c r="EC1063" s="183"/>
      <c r="ED1063" s="183"/>
      <c r="EE1063" s="183"/>
      <c r="EF1063" s="183"/>
      <c r="EG1063" s="183"/>
      <c r="EH1063" s="183"/>
      <c r="EI1063" s="183"/>
      <c r="EJ1063" s="183"/>
      <c r="EK1063" s="183"/>
      <c r="EL1063" s="183"/>
      <c r="EM1063" s="183"/>
      <c r="EN1063" s="183"/>
      <c r="EO1063" s="183"/>
      <c r="EP1063" s="183"/>
      <c r="EQ1063" s="183"/>
      <c r="ER1063" s="183"/>
      <c r="ES1063" s="183"/>
      <c r="ET1063" s="183"/>
      <c r="EU1063" s="183"/>
      <c r="EV1063" s="183"/>
      <c r="EW1063" s="183"/>
      <c r="EX1063" s="183"/>
      <c r="EY1063" s="183"/>
      <c r="EZ1063" s="183"/>
      <c r="FA1063" s="183"/>
      <c r="FB1063" s="183"/>
      <c r="FC1063" s="183"/>
      <c r="FD1063" s="183"/>
      <c r="FE1063" s="183"/>
      <c r="FF1063" s="183"/>
      <c r="FG1063" s="183"/>
      <c r="FH1063" s="183"/>
      <c r="FI1063" s="183"/>
      <c r="FJ1063" s="183"/>
      <c r="FK1063" s="183"/>
      <c r="FL1063" s="183"/>
      <c r="FM1063" s="183"/>
      <c r="FN1063" s="183"/>
      <c r="FO1063" s="183"/>
      <c r="FP1063" s="183"/>
      <c r="FQ1063" s="183"/>
      <c r="FR1063" s="183"/>
      <c r="FS1063" s="183"/>
      <c r="FT1063" s="183"/>
      <c r="FU1063" s="183"/>
      <c r="FV1063" s="183"/>
      <c r="FW1063" s="183"/>
      <c r="FX1063" s="183"/>
      <c r="FY1063" s="183"/>
      <c r="FZ1063" s="183"/>
      <c r="GA1063" s="183"/>
      <c r="GB1063" s="183"/>
      <c r="GC1063" s="183"/>
      <c r="GD1063" s="183"/>
      <c r="GE1063" s="183"/>
      <c r="GF1063" s="183"/>
      <c r="GG1063" s="183"/>
      <c r="GH1063" s="183"/>
      <c r="GI1063" s="183"/>
      <c r="GJ1063" s="183"/>
      <c r="GK1063" s="183"/>
      <c r="GL1063" s="183"/>
      <c r="GM1063" s="183"/>
      <c r="GN1063" s="183"/>
      <c r="GO1063" s="183"/>
      <c r="GP1063" s="183"/>
      <c r="GQ1063" s="183"/>
      <c r="GR1063" s="183"/>
      <c r="GS1063" s="183"/>
      <c r="GT1063" s="183"/>
      <c r="GU1063" s="183"/>
      <c r="GV1063" s="183"/>
      <c r="GW1063" s="183"/>
      <c r="GX1063" s="183"/>
      <c r="GY1063" s="183"/>
      <c r="GZ1063" s="183"/>
      <c r="HA1063" s="183"/>
      <c r="HB1063" s="183"/>
      <c r="HC1063" s="183"/>
      <c r="HD1063" s="183"/>
      <c r="HE1063" s="183"/>
      <c r="HF1063" s="183"/>
      <c r="HG1063" s="183"/>
      <c r="HH1063" s="183"/>
      <c r="HI1063" s="183"/>
      <c r="HJ1063" s="183"/>
      <c r="HK1063" s="183"/>
      <c r="HL1063" s="183"/>
      <c r="HM1063" s="183"/>
      <c r="HN1063" s="183"/>
      <c r="HO1063" s="183"/>
      <c r="HP1063" s="183"/>
      <c r="HQ1063" s="183"/>
      <c r="HR1063" s="183"/>
      <c r="HS1063" s="183"/>
      <c r="HT1063" s="183"/>
      <c r="HU1063" s="183"/>
      <c r="HV1063" s="183"/>
      <c r="HW1063" s="183"/>
      <c r="HX1063" s="183"/>
      <c r="HY1063" s="183"/>
      <c r="HZ1063" s="183"/>
      <c r="IA1063" s="183"/>
      <c r="IB1063" s="183"/>
      <c r="IC1063" s="183"/>
      <c r="ID1063" s="183"/>
      <c r="IE1063" s="183"/>
      <c r="IF1063" s="183"/>
      <c r="IG1063" s="183"/>
      <c r="IH1063" s="183"/>
      <c r="II1063" s="183"/>
      <c r="IJ1063" s="183"/>
      <c r="IK1063" s="183"/>
      <c r="IL1063" s="183"/>
      <c r="IM1063" s="183"/>
      <c r="IN1063" s="183"/>
      <c r="IO1063" s="183"/>
      <c r="IP1063" s="183"/>
      <c r="IQ1063" s="183"/>
      <c r="IR1063" s="183"/>
      <c r="IS1063" s="183"/>
      <c r="IT1063" s="183"/>
      <c r="IU1063" s="183"/>
      <c r="IV1063" s="183"/>
      <c r="IW1063" s="183"/>
      <c r="IX1063" s="183"/>
      <c r="IY1063" s="183"/>
      <c r="IZ1063" s="183"/>
      <c r="JA1063" s="183"/>
      <c r="JB1063" s="183"/>
      <c r="JC1063" s="183"/>
      <c r="JD1063" s="183"/>
      <c r="JE1063" s="183"/>
      <c r="JF1063" s="183"/>
      <c r="JG1063" s="183"/>
      <c r="JH1063" s="183"/>
      <c r="JI1063" s="183"/>
      <c r="JJ1063" s="183"/>
      <c r="JK1063" s="183"/>
      <c r="JL1063" s="183"/>
      <c r="JM1063" s="183"/>
      <c r="JN1063" s="183"/>
      <c r="JO1063" s="183"/>
      <c r="JP1063" s="183"/>
      <c r="JQ1063" s="183"/>
      <c r="JR1063" s="183"/>
      <c r="JS1063" s="183"/>
      <c r="JT1063" s="183"/>
      <c r="JU1063" s="183"/>
      <c r="JV1063" s="183"/>
      <c r="JW1063" s="183"/>
      <c r="JX1063" s="183"/>
      <c r="JY1063" s="183"/>
      <c r="JZ1063" s="183"/>
      <c r="KA1063" s="183"/>
      <c r="KB1063" s="183"/>
      <c r="KC1063" s="183"/>
      <c r="KD1063" s="183"/>
      <c r="KE1063" s="183"/>
      <c r="KF1063" s="183"/>
      <c r="KG1063" s="183"/>
      <c r="KH1063" s="183"/>
      <c r="KI1063" s="183"/>
      <c r="KJ1063" s="183"/>
      <c r="KK1063" s="183"/>
      <c r="KL1063" s="183"/>
      <c r="KM1063" s="183"/>
      <c r="KN1063" s="183"/>
      <c r="KO1063" s="183"/>
      <c r="KP1063" s="183"/>
      <c r="KQ1063" s="183"/>
      <c r="KR1063" s="183"/>
      <c r="KS1063" s="183"/>
      <c r="KT1063" s="183"/>
    </row>
    <row r="1064" spans="8:306">
      <c r="H1064" s="183"/>
      <c r="K1064" s="183"/>
      <c r="L1064" s="183"/>
      <c r="M1064" s="183"/>
      <c r="N1064" s="183"/>
      <c r="O1064" s="183"/>
      <c r="P1064" s="183"/>
      <c r="Q1064" s="183"/>
      <c r="R1064" s="183"/>
      <c r="S1064" s="183"/>
      <c r="T1064" s="183"/>
      <c r="U1064" s="183"/>
      <c r="V1064" s="183"/>
      <c r="W1064" s="183"/>
      <c r="X1064" s="183"/>
      <c r="Y1064" s="183"/>
      <c r="Z1064" s="183"/>
      <c r="AA1064" s="183"/>
      <c r="AB1064" s="183"/>
      <c r="AC1064" s="183"/>
      <c r="AD1064" s="183"/>
      <c r="AE1064" s="183"/>
      <c r="AF1064" s="183"/>
      <c r="AG1064" s="183"/>
      <c r="AH1064" s="183"/>
      <c r="AI1064" s="183"/>
      <c r="AJ1064" s="183"/>
      <c r="AK1064" s="183"/>
      <c r="AL1064" s="183"/>
      <c r="AM1064" s="183"/>
      <c r="AN1064" s="183"/>
      <c r="AO1064" s="183"/>
      <c r="AP1064" s="183"/>
      <c r="AQ1064" s="183"/>
      <c r="AR1064" s="183"/>
      <c r="AS1064" s="183"/>
      <c r="AT1064" s="183"/>
      <c r="AU1064" s="183"/>
      <c r="AV1064" s="183"/>
      <c r="AW1064" s="183"/>
      <c r="AX1064" s="183"/>
      <c r="AY1064" s="183"/>
      <c r="AZ1064" s="183"/>
      <c r="BA1064" s="183"/>
      <c r="BB1064" s="183"/>
      <c r="BC1064" s="183"/>
      <c r="BD1064" s="183"/>
      <c r="BE1064" s="183"/>
      <c r="BF1064" s="183"/>
      <c r="BG1064" s="183"/>
      <c r="BH1064" s="183"/>
      <c r="BI1064" s="183"/>
      <c r="BJ1064" s="183"/>
      <c r="BK1064" s="183"/>
      <c r="BL1064" s="183"/>
      <c r="BM1064" s="183"/>
      <c r="BN1064" s="183"/>
      <c r="BO1064" s="183"/>
      <c r="BP1064" s="183"/>
      <c r="BQ1064" s="183"/>
      <c r="BR1064" s="183"/>
      <c r="BS1064" s="183"/>
      <c r="BT1064" s="183"/>
      <c r="BU1064" s="183"/>
      <c r="BV1064" s="183"/>
      <c r="BW1064" s="183"/>
      <c r="BX1064" s="183"/>
      <c r="BY1064" s="183"/>
      <c r="BZ1064" s="183"/>
      <c r="CA1064" s="183"/>
      <c r="CB1064" s="183"/>
      <c r="CC1064" s="183"/>
      <c r="CD1064" s="183"/>
      <c r="CE1064" s="183"/>
      <c r="CF1064" s="183"/>
      <c r="CG1064" s="183"/>
      <c r="CH1064" s="183"/>
      <c r="CI1064" s="183"/>
      <c r="CJ1064" s="183"/>
      <c r="CK1064" s="183"/>
      <c r="CL1064" s="183"/>
      <c r="CM1064" s="183"/>
      <c r="CN1064" s="183"/>
      <c r="CO1064" s="183"/>
      <c r="CP1064" s="183"/>
      <c r="CQ1064" s="183"/>
      <c r="CR1064" s="183"/>
      <c r="CS1064" s="183"/>
      <c r="CT1064" s="183"/>
      <c r="CU1064" s="183"/>
      <c r="CV1064" s="183"/>
      <c r="CW1064" s="183"/>
      <c r="CX1064" s="183"/>
      <c r="CY1064" s="183"/>
      <c r="CZ1064" s="183"/>
      <c r="DA1064" s="183"/>
      <c r="DB1064" s="183"/>
      <c r="DC1064" s="183"/>
      <c r="DD1064" s="183"/>
      <c r="DE1064" s="183"/>
      <c r="DF1064" s="183"/>
      <c r="DG1064" s="183"/>
      <c r="DH1064" s="183"/>
      <c r="DI1064" s="183"/>
      <c r="DJ1064" s="183"/>
      <c r="DK1064" s="183"/>
      <c r="DL1064" s="183"/>
      <c r="DM1064" s="183"/>
      <c r="DN1064" s="183"/>
      <c r="DO1064" s="183"/>
      <c r="DP1064" s="183"/>
      <c r="DQ1064" s="183"/>
      <c r="DR1064" s="183"/>
      <c r="DS1064" s="183"/>
      <c r="DT1064" s="183"/>
      <c r="DU1064" s="183"/>
      <c r="DV1064" s="183"/>
      <c r="DW1064" s="183"/>
      <c r="DX1064" s="183"/>
      <c r="DY1064" s="183"/>
      <c r="DZ1064" s="183"/>
      <c r="EA1064" s="183"/>
      <c r="EB1064" s="183"/>
      <c r="EC1064" s="183"/>
      <c r="ED1064" s="183"/>
      <c r="EE1064" s="183"/>
      <c r="EF1064" s="183"/>
      <c r="EG1064" s="183"/>
      <c r="EH1064" s="183"/>
      <c r="EI1064" s="183"/>
      <c r="EJ1064" s="183"/>
      <c r="EK1064" s="183"/>
      <c r="EL1064" s="183"/>
      <c r="EM1064" s="183"/>
      <c r="EN1064" s="183"/>
      <c r="EO1064" s="183"/>
      <c r="EP1064" s="183"/>
      <c r="EQ1064" s="183"/>
      <c r="ER1064" s="183"/>
      <c r="ES1064" s="183"/>
      <c r="ET1064" s="183"/>
      <c r="EU1064" s="183"/>
      <c r="EV1064" s="183"/>
      <c r="EW1064" s="183"/>
      <c r="EX1064" s="183"/>
      <c r="EY1064" s="183"/>
      <c r="EZ1064" s="183"/>
      <c r="FA1064" s="183"/>
      <c r="FB1064" s="183"/>
      <c r="FC1064" s="183"/>
      <c r="FD1064" s="183"/>
      <c r="FE1064" s="183"/>
      <c r="FF1064" s="183"/>
      <c r="FG1064" s="183"/>
      <c r="FH1064" s="183"/>
      <c r="FI1064" s="183"/>
      <c r="FJ1064" s="183"/>
      <c r="FK1064" s="183"/>
      <c r="FL1064" s="183"/>
      <c r="FM1064" s="183"/>
      <c r="FN1064" s="183"/>
      <c r="FO1064" s="183"/>
      <c r="FP1064" s="183"/>
      <c r="FQ1064" s="183"/>
      <c r="FR1064" s="183"/>
      <c r="FS1064" s="183"/>
      <c r="FT1064" s="183"/>
      <c r="FU1064" s="183"/>
      <c r="FV1064" s="183"/>
      <c r="FW1064" s="183"/>
      <c r="FX1064" s="183"/>
      <c r="FY1064" s="183"/>
      <c r="FZ1064" s="183"/>
      <c r="GA1064" s="183"/>
      <c r="GB1064" s="183"/>
      <c r="GC1064" s="183"/>
      <c r="GD1064" s="183"/>
      <c r="GE1064" s="183"/>
      <c r="GF1064" s="183"/>
      <c r="GG1064" s="183"/>
      <c r="GH1064" s="183"/>
      <c r="GI1064" s="183"/>
      <c r="GJ1064" s="183"/>
      <c r="GK1064" s="183"/>
      <c r="GL1064" s="183"/>
      <c r="GM1064" s="183"/>
      <c r="GN1064" s="183"/>
      <c r="GO1064" s="183"/>
      <c r="GP1064" s="183"/>
      <c r="GQ1064" s="183"/>
      <c r="GR1064" s="183"/>
      <c r="GS1064" s="183"/>
      <c r="GT1064" s="183"/>
      <c r="GU1064" s="183"/>
      <c r="GV1064" s="183"/>
      <c r="GW1064" s="183"/>
      <c r="GX1064" s="183"/>
      <c r="GY1064" s="183"/>
      <c r="GZ1064" s="183"/>
      <c r="HA1064" s="183"/>
      <c r="HB1064" s="183"/>
      <c r="HC1064" s="183"/>
      <c r="HD1064" s="183"/>
      <c r="HE1064" s="183"/>
      <c r="HF1064" s="183"/>
      <c r="HG1064" s="183"/>
      <c r="HH1064" s="183"/>
      <c r="HI1064" s="183"/>
      <c r="HJ1064" s="183"/>
      <c r="HK1064" s="183"/>
      <c r="HL1064" s="183"/>
      <c r="HM1064" s="183"/>
      <c r="HN1064" s="183"/>
      <c r="HO1064" s="183"/>
      <c r="HP1064" s="183"/>
      <c r="HQ1064" s="183"/>
      <c r="HR1064" s="183"/>
      <c r="HS1064" s="183"/>
      <c r="HT1064" s="183"/>
      <c r="HU1064" s="183"/>
      <c r="HV1064" s="183"/>
      <c r="HW1064" s="183"/>
      <c r="HX1064" s="183"/>
      <c r="HY1064" s="183"/>
      <c r="HZ1064" s="183"/>
      <c r="IA1064" s="183"/>
      <c r="IB1064" s="183"/>
      <c r="IC1064" s="183"/>
      <c r="ID1064" s="183"/>
      <c r="IE1064" s="183"/>
      <c r="IF1064" s="183"/>
      <c r="IG1064" s="183"/>
      <c r="IH1064" s="183"/>
      <c r="II1064" s="183"/>
      <c r="IJ1064" s="183"/>
      <c r="IK1064" s="183"/>
      <c r="IL1064" s="183"/>
      <c r="IM1064" s="183"/>
      <c r="IN1064" s="183"/>
      <c r="IO1064" s="183"/>
      <c r="IP1064" s="183"/>
      <c r="IQ1064" s="183"/>
      <c r="IR1064" s="183"/>
      <c r="IS1064" s="183"/>
      <c r="IT1064" s="183"/>
      <c r="IU1064" s="183"/>
      <c r="IV1064" s="183"/>
      <c r="IW1064" s="183"/>
      <c r="IX1064" s="183"/>
      <c r="IY1064" s="183"/>
      <c r="IZ1064" s="183"/>
      <c r="JA1064" s="183"/>
      <c r="JB1064" s="183"/>
      <c r="JC1064" s="183"/>
      <c r="JD1064" s="183"/>
      <c r="JE1064" s="183"/>
      <c r="JF1064" s="183"/>
      <c r="JG1064" s="183"/>
      <c r="JH1064" s="183"/>
      <c r="JI1064" s="183"/>
      <c r="JJ1064" s="183"/>
      <c r="JK1064" s="183"/>
      <c r="JL1064" s="183"/>
      <c r="JM1064" s="183"/>
      <c r="JN1064" s="183"/>
      <c r="JO1064" s="183"/>
      <c r="JP1064" s="183"/>
      <c r="JQ1064" s="183"/>
      <c r="JR1064" s="183"/>
      <c r="JS1064" s="183"/>
      <c r="JT1064" s="183"/>
      <c r="JU1064" s="183"/>
      <c r="JV1064" s="183"/>
      <c r="JW1064" s="183"/>
      <c r="JX1064" s="183"/>
      <c r="JY1064" s="183"/>
      <c r="JZ1064" s="183"/>
      <c r="KA1064" s="183"/>
      <c r="KB1064" s="183"/>
      <c r="KC1064" s="183"/>
      <c r="KD1064" s="183"/>
      <c r="KE1064" s="183"/>
      <c r="KF1064" s="183"/>
      <c r="KG1064" s="183"/>
      <c r="KH1064" s="183"/>
      <c r="KI1064" s="183"/>
      <c r="KJ1064" s="183"/>
      <c r="KK1064" s="183"/>
      <c r="KL1064" s="183"/>
      <c r="KM1064" s="183"/>
      <c r="KN1064" s="183"/>
      <c r="KO1064" s="183"/>
      <c r="KP1064" s="183"/>
      <c r="KQ1064" s="183"/>
      <c r="KR1064" s="183"/>
      <c r="KS1064" s="183"/>
      <c r="KT1064" s="183"/>
    </row>
    <row r="1065" spans="8:306">
      <c r="H1065" s="183"/>
      <c r="K1065" s="183"/>
      <c r="L1065" s="183"/>
      <c r="M1065" s="183"/>
      <c r="N1065" s="183"/>
      <c r="O1065" s="183"/>
      <c r="P1065" s="183"/>
      <c r="Q1065" s="183"/>
      <c r="R1065" s="183"/>
      <c r="S1065" s="183"/>
      <c r="T1065" s="183"/>
      <c r="U1065" s="183"/>
      <c r="V1065" s="183"/>
      <c r="W1065" s="183"/>
      <c r="X1065" s="183"/>
      <c r="Y1065" s="183"/>
      <c r="Z1065" s="183"/>
      <c r="AA1065" s="183"/>
      <c r="AB1065" s="183"/>
      <c r="AC1065" s="183"/>
      <c r="AD1065" s="183"/>
      <c r="AE1065" s="183"/>
      <c r="AF1065" s="183"/>
      <c r="AG1065" s="183"/>
      <c r="AH1065" s="183"/>
      <c r="AI1065" s="183"/>
      <c r="AJ1065" s="183"/>
      <c r="AK1065" s="183"/>
      <c r="AL1065" s="183"/>
      <c r="AM1065" s="183"/>
      <c r="AN1065" s="183"/>
      <c r="AO1065" s="183"/>
      <c r="AP1065" s="183"/>
      <c r="AQ1065" s="183"/>
      <c r="AR1065" s="183"/>
      <c r="AS1065" s="183"/>
      <c r="AT1065" s="183"/>
      <c r="AU1065" s="183"/>
      <c r="AV1065" s="183"/>
      <c r="AW1065" s="183"/>
      <c r="AX1065" s="183"/>
      <c r="AY1065" s="183"/>
      <c r="AZ1065" s="183"/>
      <c r="BA1065" s="183"/>
      <c r="BB1065" s="183"/>
      <c r="BC1065" s="183"/>
      <c r="BD1065" s="183"/>
      <c r="BE1065" s="183"/>
      <c r="BF1065" s="183"/>
      <c r="BG1065" s="183"/>
      <c r="BH1065" s="183"/>
      <c r="BI1065" s="183"/>
      <c r="BJ1065" s="183"/>
      <c r="BK1065" s="183"/>
      <c r="BL1065" s="183"/>
      <c r="BM1065" s="183"/>
      <c r="BN1065" s="183"/>
      <c r="BO1065" s="183"/>
      <c r="BP1065" s="183"/>
      <c r="BQ1065" s="183"/>
      <c r="BR1065" s="183"/>
      <c r="BS1065" s="183"/>
      <c r="BT1065" s="183"/>
      <c r="BU1065" s="183"/>
      <c r="BV1065" s="183"/>
      <c r="BW1065" s="183"/>
      <c r="BX1065" s="183"/>
      <c r="BY1065" s="183"/>
      <c r="BZ1065" s="183"/>
      <c r="CA1065" s="183"/>
      <c r="CB1065" s="183"/>
      <c r="CC1065" s="183"/>
      <c r="CD1065" s="183"/>
      <c r="CE1065" s="183"/>
      <c r="CF1065" s="183"/>
      <c r="CG1065" s="183"/>
      <c r="CH1065" s="183"/>
      <c r="CI1065" s="183"/>
      <c r="CJ1065" s="183"/>
      <c r="CK1065" s="183"/>
      <c r="CL1065" s="183"/>
      <c r="CM1065" s="183"/>
      <c r="CN1065" s="183"/>
      <c r="CO1065" s="183"/>
      <c r="CP1065" s="183"/>
      <c r="CQ1065" s="183"/>
      <c r="CR1065" s="183"/>
      <c r="CS1065" s="183"/>
      <c r="CT1065" s="183"/>
      <c r="CU1065" s="183"/>
      <c r="CV1065" s="183"/>
      <c r="CW1065" s="183"/>
      <c r="CX1065" s="183"/>
      <c r="CY1065" s="183"/>
      <c r="CZ1065" s="183"/>
      <c r="DA1065" s="183"/>
      <c r="DB1065" s="183"/>
      <c r="DC1065" s="183"/>
      <c r="DD1065" s="183"/>
      <c r="DE1065" s="183"/>
      <c r="DF1065" s="183"/>
      <c r="DG1065" s="183"/>
      <c r="DH1065" s="183"/>
      <c r="DI1065" s="183"/>
      <c r="DJ1065" s="183"/>
      <c r="DK1065" s="183"/>
      <c r="DL1065" s="183"/>
      <c r="DM1065" s="183"/>
      <c r="DN1065" s="183"/>
      <c r="DO1065" s="183"/>
      <c r="DP1065" s="183"/>
      <c r="DQ1065" s="183"/>
      <c r="DR1065" s="183"/>
      <c r="DS1065" s="183"/>
      <c r="DT1065" s="183"/>
      <c r="DU1065" s="183"/>
      <c r="DV1065" s="183"/>
      <c r="DW1065" s="183"/>
      <c r="DX1065" s="183"/>
      <c r="DY1065" s="183"/>
      <c r="DZ1065" s="183"/>
      <c r="EA1065" s="183"/>
      <c r="EB1065" s="183"/>
      <c r="EC1065" s="183"/>
      <c r="ED1065" s="183"/>
      <c r="EE1065" s="183"/>
      <c r="EF1065" s="183"/>
      <c r="EG1065" s="183"/>
      <c r="EH1065" s="183"/>
      <c r="EI1065" s="183"/>
      <c r="EJ1065" s="183"/>
      <c r="EK1065" s="183"/>
      <c r="EL1065" s="183"/>
      <c r="EM1065" s="183"/>
      <c r="EN1065" s="183"/>
      <c r="EO1065" s="183"/>
      <c r="EP1065" s="183"/>
      <c r="EQ1065" s="183"/>
      <c r="ER1065" s="183"/>
      <c r="ES1065" s="183"/>
      <c r="ET1065" s="183"/>
      <c r="EU1065" s="183"/>
      <c r="EV1065" s="183"/>
      <c r="EW1065" s="183"/>
      <c r="EX1065" s="183"/>
      <c r="EY1065" s="183"/>
      <c r="EZ1065" s="183"/>
      <c r="FA1065" s="183"/>
      <c r="FB1065" s="183"/>
      <c r="FC1065" s="183"/>
      <c r="FD1065" s="183"/>
      <c r="FE1065" s="183"/>
      <c r="FF1065" s="183"/>
      <c r="FG1065" s="183"/>
      <c r="FH1065" s="183"/>
      <c r="FI1065" s="183"/>
      <c r="FJ1065" s="183"/>
      <c r="FK1065" s="183"/>
      <c r="FL1065" s="183"/>
      <c r="FM1065" s="183"/>
      <c r="FN1065" s="183"/>
      <c r="FO1065" s="183"/>
      <c r="FP1065" s="183"/>
      <c r="FQ1065" s="183"/>
      <c r="FR1065" s="183"/>
      <c r="FS1065" s="183"/>
      <c r="FT1065" s="183"/>
      <c r="FU1065" s="183"/>
      <c r="FV1065" s="183"/>
      <c r="FW1065" s="183"/>
      <c r="FX1065" s="183"/>
      <c r="FY1065" s="183"/>
      <c r="FZ1065" s="183"/>
      <c r="GA1065" s="183"/>
      <c r="GB1065" s="183"/>
      <c r="GC1065" s="183"/>
      <c r="GD1065" s="183"/>
      <c r="GE1065" s="183"/>
      <c r="GF1065" s="183"/>
      <c r="GG1065" s="183"/>
      <c r="GH1065" s="183"/>
      <c r="GI1065" s="183"/>
      <c r="GJ1065" s="183"/>
      <c r="GK1065" s="183"/>
      <c r="GL1065" s="183"/>
      <c r="GM1065" s="183"/>
      <c r="GN1065" s="183"/>
      <c r="GO1065" s="183"/>
      <c r="GP1065" s="183"/>
      <c r="GQ1065" s="183"/>
      <c r="GR1065" s="183"/>
      <c r="GS1065" s="183"/>
      <c r="GT1065" s="183"/>
      <c r="GU1065" s="183"/>
      <c r="GV1065" s="183"/>
      <c r="GW1065" s="183"/>
      <c r="GX1065" s="183"/>
      <c r="GY1065" s="183"/>
      <c r="GZ1065" s="183"/>
      <c r="HA1065" s="183"/>
      <c r="HB1065" s="183"/>
      <c r="HC1065" s="183"/>
      <c r="HD1065" s="183"/>
      <c r="HE1065" s="183"/>
      <c r="HF1065" s="183"/>
      <c r="HG1065" s="183"/>
      <c r="HH1065" s="183"/>
      <c r="HI1065" s="183"/>
      <c r="HJ1065" s="183"/>
      <c r="HK1065" s="183"/>
      <c r="HL1065" s="183"/>
      <c r="HM1065" s="183"/>
      <c r="HN1065" s="183"/>
      <c r="HO1065" s="183"/>
      <c r="HP1065" s="183"/>
      <c r="HQ1065" s="183"/>
      <c r="HR1065" s="183"/>
      <c r="HS1065" s="183"/>
      <c r="HT1065" s="183"/>
      <c r="HU1065" s="183"/>
      <c r="HV1065" s="183"/>
      <c r="HW1065" s="183"/>
      <c r="HX1065" s="183"/>
      <c r="HY1065" s="183"/>
      <c r="HZ1065" s="183"/>
      <c r="IA1065" s="183"/>
      <c r="IB1065" s="183"/>
      <c r="IC1065" s="183"/>
      <c r="ID1065" s="183"/>
      <c r="IE1065" s="183"/>
      <c r="IF1065" s="183"/>
      <c r="IG1065" s="183"/>
      <c r="IH1065" s="183"/>
      <c r="II1065" s="183"/>
      <c r="IJ1065" s="183"/>
      <c r="IK1065" s="183"/>
      <c r="IL1065" s="183"/>
      <c r="IM1065" s="183"/>
      <c r="IN1065" s="183"/>
      <c r="IO1065" s="183"/>
      <c r="IP1065" s="183"/>
      <c r="IQ1065" s="183"/>
      <c r="IR1065" s="183"/>
      <c r="IS1065" s="183"/>
      <c r="IT1065" s="183"/>
      <c r="IU1065" s="183"/>
      <c r="IV1065" s="183"/>
      <c r="IW1065" s="183"/>
      <c r="IX1065" s="183"/>
      <c r="IY1065" s="183"/>
      <c r="IZ1065" s="183"/>
      <c r="JA1065" s="183"/>
      <c r="JB1065" s="183"/>
      <c r="JC1065" s="183"/>
      <c r="JD1065" s="183"/>
      <c r="JE1065" s="183"/>
      <c r="JF1065" s="183"/>
      <c r="JG1065" s="183"/>
      <c r="JH1065" s="183"/>
      <c r="JI1065" s="183"/>
      <c r="JJ1065" s="183"/>
      <c r="JK1065" s="183"/>
      <c r="JL1065" s="183"/>
      <c r="JM1065" s="183"/>
      <c r="JN1065" s="183"/>
      <c r="JO1065" s="183"/>
      <c r="JP1065" s="183"/>
      <c r="JQ1065" s="183"/>
      <c r="JR1065" s="183"/>
      <c r="JS1065" s="183"/>
      <c r="JT1065" s="183"/>
      <c r="JU1065" s="183"/>
      <c r="JV1065" s="183"/>
      <c r="JW1065" s="183"/>
      <c r="JX1065" s="183"/>
      <c r="JY1065" s="183"/>
      <c r="JZ1065" s="183"/>
      <c r="KA1065" s="183"/>
      <c r="KB1065" s="183"/>
      <c r="KC1065" s="183"/>
      <c r="KD1065" s="183"/>
      <c r="KE1065" s="183"/>
      <c r="KF1065" s="183"/>
      <c r="KG1065" s="183"/>
      <c r="KH1065" s="183"/>
      <c r="KI1065" s="183"/>
      <c r="KJ1065" s="183"/>
      <c r="KK1065" s="183"/>
      <c r="KL1065" s="183"/>
      <c r="KM1065" s="183"/>
      <c r="KN1065" s="183"/>
      <c r="KO1065" s="183"/>
      <c r="KP1065" s="183"/>
      <c r="KQ1065" s="183"/>
      <c r="KR1065" s="183"/>
      <c r="KS1065" s="183"/>
      <c r="KT1065" s="183"/>
    </row>
    <row r="1066" spans="8:306">
      <c r="H1066" s="183"/>
      <c r="K1066" s="183"/>
      <c r="L1066" s="183"/>
      <c r="M1066" s="183"/>
      <c r="N1066" s="183"/>
      <c r="O1066" s="183"/>
      <c r="P1066" s="183"/>
      <c r="Q1066" s="183"/>
      <c r="R1066" s="183"/>
      <c r="S1066" s="183"/>
      <c r="T1066" s="183"/>
      <c r="U1066" s="183"/>
      <c r="V1066" s="183"/>
      <c r="W1066" s="183"/>
      <c r="X1066" s="183"/>
      <c r="Y1066" s="183"/>
      <c r="Z1066" s="183"/>
      <c r="AA1066" s="183"/>
      <c r="AB1066" s="183"/>
      <c r="AC1066" s="183"/>
      <c r="AD1066" s="183"/>
      <c r="AE1066" s="183"/>
      <c r="AF1066" s="183"/>
      <c r="AG1066" s="183"/>
      <c r="AH1066" s="183"/>
      <c r="AI1066" s="183"/>
      <c r="AJ1066" s="183"/>
      <c r="AK1066" s="183"/>
      <c r="AL1066" s="183"/>
      <c r="AM1066" s="183"/>
      <c r="AN1066" s="183"/>
      <c r="AO1066" s="183"/>
      <c r="AP1066" s="183"/>
      <c r="AQ1066" s="183"/>
      <c r="AR1066" s="183"/>
      <c r="AS1066" s="183"/>
      <c r="AT1066" s="183"/>
      <c r="AU1066" s="183"/>
      <c r="AV1066" s="183"/>
      <c r="AW1066" s="183"/>
      <c r="AX1066" s="183"/>
      <c r="AY1066" s="183"/>
      <c r="AZ1066" s="183"/>
      <c r="BA1066" s="183"/>
      <c r="BB1066" s="183"/>
      <c r="BC1066" s="183"/>
      <c r="BD1066" s="183"/>
      <c r="BE1066" s="183"/>
      <c r="BF1066" s="183"/>
      <c r="BG1066" s="183"/>
      <c r="BH1066" s="183"/>
      <c r="BI1066" s="183"/>
      <c r="BJ1066" s="183"/>
      <c r="BK1066" s="183"/>
      <c r="BL1066" s="183"/>
      <c r="BM1066" s="183"/>
      <c r="BN1066" s="183"/>
      <c r="BO1066" s="183"/>
      <c r="BP1066" s="183"/>
      <c r="BQ1066" s="183"/>
      <c r="BR1066" s="183"/>
      <c r="BS1066" s="183"/>
      <c r="BT1066" s="183"/>
      <c r="BU1066" s="183"/>
      <c r="BV1066" s="183"/>
      <c r="BW1066" s="183"/>
      <c r="BX1066" s="183"/>
      <c r="BY1066" s="183"/>
      <c r="BZ1066" s="183"/>
      <c r="CA1066" s="183"/>
      <c r="CB1066" s="183"/>
      <c r="CC1066" s="183"/>
      <c r="CD1066" s="183"/>
      <c r="CE1066" s="183"/>
      <c r="CF1066" s="183"/>
      <c r="CG1066" s="183"/>
      <c r="CH1066" s="183"/>
      <c r="CI1066" s="183"/>
      <c r="CJ1066" s="183"/>
      <c r="CK1066" s="183"/>
      <c r="CL1066" s="183"/>
      <c r="CM1066" s="183"/>
      <c r="CN1066" s="183"/>
      <c r="CO1066" s="183"/>
      <c r="CP1066" s="183"/>
      <c r="CQ1066" s="183"/>
      <c r="CR1066" s="183"/>
      <c r="CS1066" s="183"/>
      <c r="CT1066" s="183"/>
      <c r="CU1066" s="183"/>
      <c r="CV1066" s="183"/>
      <c r="CW1066" s="183"/>
      <c r="CX1066" s="183"/>
      <c r="CY1066" s="183"/>
      <c r="CZ1066" s="183"/>
      <c r="DA1066" s="183"/>
      <c r="DB1066" s="183"/>
      <c r="DC1066" s="183"/>
      <c r="DD1066" s="183"/>
      <c r="DE1066" s="183"/>
      <c r="DF1066" s="183"/>
      <c r="DG1066" s="183"/>
      <c r="DH1066" s="183"/>
      <c r="DI1066" s="183"/>
      <c r="DJ1066" s="183"/>
      <c r="DK1066" s="183"/>
      <c r="DL1066" s="183"/>
      <c r="DM1066" s="183"/>
      <c r="DN1066" s="183"/>
      <c r="DO1066" s="183"/>
      <c r="DP1066" s="183"/>
      <c r="DQ1066" s="183"/>
      <c r="DR1066" s="183"/>
      <c r="DS1066" s="183"/>
      <c r="DT1066" s="183"/>
      <c r="DU1066" s="183"/>
      <c r="DV1066" s="183"/>
      <c r="DW1066" s="183"/>
      <c r="DX1066" s="183"/>
      <c r="DY1066" s="183"/>
      <c r="DZ1066" s="183"/>
      <c r="EA1066" s="183"/>
      <c r="EB1066" s="183"/>
      <c r="EC1066" s="183"/>
      <c r="ED1066" s="183"/>
      <c r="EE1066" s="183"/>
      <c r="EF1066" s="183"/>
      <c r="EG1066" s="183"/>
      <c r="EH1066" s="183"/>
      <c r="EI1066" s="183"/>
      <c r="EJ1066" s="183"/>
      <c r="EK1066" s="183"/>
      <c r="EL1066" s="183"/>
      <c r="EM1066" s="183"/>
      <c r="EN1066" s="183"/>
      <c r="EO1066" s="183"/>
      <c r="EP1066" s="183"/>
      <c r="EQ1066" s="183"/>
      <c r="ER1066" s="183"/>
      <c r="ES1066" s="183"/>
      <c r="ET1066" s="183"/>
      <c r="EU1066" s="183"/>
      <c r="EV1066" s="183"/>
      <c r="EW1066" s="183"/>
      <c r="EX1066" s="183"/>
      <c r="EY1066" s="183"/>
      <c r="EZ1066" s="183"/>
      <c r="FA1066" s="183"/>
      <c r="FB1066" s="183"/>
      <c r="FC1066" s="183"/>
      <c r="FD1066" s="183"/>
      <c r="FE1066" s="183"/>
      <c r="FF1066" s="183"/>
      <c r="FG1066" s="183"/>
      <c r="FH1066" s="183"/>
      <c r="FI1066" s="183"/>
      <c r="FJ1066" s="183"/>
      <c r="FK1066" s="183"/>
      <c r="FL1066" s="183"/>
      <c r="FM1066" s="183"/>
      <c r="FN1066" s="183"/>
      <c r="FO1066" s="183"/>
      <c r="FP1066" s="183"/>
      <c r="FQ1066" s="183"/>
      <c r="FR1066" s="183"/>
      <c r="FS1066" s="183"/>
      <c r="FT1066" s="183"/>
      <c r="FU1066" s="183"/>
      <c r="FV1066" s="183"/>
      <c r="FW1066" s="183"/>
      <c r="FX1066" s="183"/>
      <c r="FY1066" s="183"/>
      <c r="FZ1066" s="183"/>
      <c r="GA1066" s="183"/>
      <c r="GB1066" s="183"/>
      <c r="GC1066" s="183"/>
      <c r="GD1066" s="183"/>
      <c r="GE1066" s="183"/>
      <c r="GF1066" s="183"/>
      <c r="GG1066" s="183"/>
      <c r="GH1066" s="183"/>
      <c r="GI1066" s="183"/>
      <c r="GJ1066" s="183"/>
      <c r="GK1066" s="183"/>
      <c r="GL1066" s="183"/>
      <c r="GM1066" s="183"/>
      <c r="GN1066" s="183"/>
      <c r="GO1066" s="183"/>
      <c r="GP1066" s="183"/>
      <c r="GQ1066" s="183"/>
      <c r="GR1066" s="183"/>
      <c r="GS1066" s="183"/>
      <c r="GT1066" s="183"/>
      <c r="GU1066" s="183"/>
      <c r="GV1066" s="183"/>
      <c r="GW1066" s="183"/>
      <c r="GX1066" s="183"/>
      <c r="GY1066" s="183"/>
      <c r="GZ1066" s="183"/>
      <c r="HA1066" s="183"/>
      <c r="HB1066" s="183"/>
      <c r="HC1066" s="183"/>
      <c r="HD1066" s="183"/>
      <c r="HE1066" s="183"/>
      <c r="HF1066" s="183"/>
      <c r="HG1066" s="183"/>
      <c r="HH1066" s="183"/>
      <c r="HI1066" s="183"/>
      <c r="HJ1066" s="183"/>
      <c r="HK1066" s="183"/>
      <c r="HL1066" s="183"/>
      <c r="HM1066" s="183"/>
      <c r="HN1066" s="183"/>
      <c r="HO1066" s="183"/>
      <c r="HP1066" s="183"/>
      <c r="HQ1066" s="183"/>
      <c r="HR1066" s="183"/>
      <c r="HS1066" s="183"/>
      <c r="HT1066" s="183"/>
      <c r="HU1066" s="183"/>
      <c r="HV1066" s="183"/>
      <c r="HW1066" s="183"/>
      <c r="HX1066" s="183"/>
      <c r="HY1066" s="183"/>
      <c r="HZ1066" s="183"/>
      <c r="IA1066" s="183"/>
      <c r="IB1066" s="183"/>
      <c r="IC1066" s="183"/>
      <c r="ID1066" s="183"/>
      <c r="IE1066" s="183"/>
      <c r="IF1066" s="183"/>
      <c r="IG1066" s="183"/>
      <c r="IH1066" s="183"/>
      <c r="II1066" s="183"/>
      <c r="IJ1066" s="183"/>
      <c r="IK1066" s="183"/>
      <c r="IL1066" s="183"/>
      <c r="IM1066" s="183"/>
      <c r="IN1066" s="183"/>
      <c r="IO1066" s="183"/>
      <c r="IP1066" s="183"/>
      <c r="IQ1066" s="183"/>
      <c r="IR1066" s="183"/>
      <c r="IS1066" s="183"/>
      <c r="IT1066" s="183"/>
      <c r="IU1066" s="183"/>
      <c r="IV1066" s="183"/>
      <c r="IW1066" s="183"/>
      <c r="IX1066" s="183"/>
      <c r="IY1066" s="183"/>
      <c r="IZ1066" s="183"/>
      <c r="JA1066" s="183"/>
      <c r="JB1066" s="183"/>
      <c r="JC1066" s="183"/>
      <c r="JD1066" s="183"/>
      <c r="JE1066" s="183"/>
      <c r="JF1066" s="183"/>
      <c r="JG1066" s="183"/>
      <c r="JH1066" s="183"/>
      <c r="JI1066" s="183"/>
      <c r="JJ1066" s="183"/>
      <c r="JK1066" s="183"/>
      <c r="JL1066" s="183"/>
      <c r="JM1066" s="183"/>
      <c r="JN1066" s="183"/>
      <c r="JO1066" s="183"/>
      <c r="JP1066" s="183"/>
      <c r="JQ1066" s="183"/>
      <c r="JR1066" s="183"/>
      <c r="JS1066" s="183"/>
      <c r="JT1066" s="183"/>
      <c r="JU1066" s="183"/>
      <c r="JV1066" s="183"/>
      <c r="JW1066" s="183"/>
      <c r="JX1066" s="183"/>
      <c r="JY1066" s="183"/>
      <c r="JZ1066" s="183"/>
      <c r="KA1066" s="183"/>
      <c r="KB1066" s="183"/>
      <c r="KC1066" s="183"/>
      <c r="KD1066" s="183"/>
      <c r="KE1066" s="183"/>
      <c r="KF1066" s="183"/>
      <c r="KG1066" s="183"/>
      <c r="KH1066" s="183"/>
      <c r="KI1066" s="183"/>
      <c r="KJ1066" s="183"/>
      <c r="KK1066" s="183"/>
      <c r="KL1066" s="183"/>
      <c r="KM1066" s="183"/>
      <c r="KN1066" s="183"/>
      <c r="KO1066" s="183"/>
      <c r="KP1066" s="183"/>
      <c r="KQ1066" s="183"/>
      <c r="KR1066" s="183"/>
      <c r="KS1066" s="183"/>
      <c r="KT1066" s="183"/>
    </row>
    <row r="1067" spans="8:306">
      <c r="H1067" s="183"/>
      <c r="K1067" s="183"/>
      <c r="L1067" s="183"/>
      <c r="M1067" s="183"/>
      <c r="N1067" s="183"/>
      <c r="O1067" s="183"/>
      <c r="P1067" s="183"/>
      <c r="Q1067" s="183"/>
      <c r="R1067" s="183"/>
      <c r="S1067" s="183"/>
      <c r="T1067" s="183"/>
      <c r="U1067" s="183"/>
      <c r="V1067" s="183"/>
      <c r="W1067" s="183"/>
      <c r="X1067" s="183"/>
      <c r="Y1067" s="183"/>
      <c r="Z1067" s="183"/>
      <c r="AA1067" s="183"/>
      <c r="AB1067" s="183"/>
      <c r="AC1067" s="183"/>
      <c r="AD1067" s="183"/>
      <c r="AE1067" s="183"/>
      <c r="AF1067" s="183"/>
      <c r="AG1067" s="183"/>
      <c r="AH1067" s="183"/>
      <c r="AI1067" s="183"/>
      <c r="AJ1067" s="183"/>
      <c r="AK1067" s="183"/>
      <c r="AL1067" s="183"/>
      <c r="AM1067" s="183"/>
      <c r="AN1067" s="183"/>
      <c r="AO1067" s="183"/>
      <c r="AP1067" s="183"/>
      <c r="AQ1067" s="183"/>
      <c r="AR1067" s="183"/>
      <c r="AS1067" s="183"/>
      <c r="AT1067" s="183"/>
      <c r="AU1067" s="183"/>
      <c r="AV1067" s="183"/>
      <c r="AW1067" s="183"/>
      <c r="AX1067" s="183"/>
      <c r="AY1067" s="183"/>
      <c r="AZ1067" s="183"/>
      <c r="BA1067" s="183"/>
      <c r="BB1067" s="183"/>
      <c r="BC1067" s="183"/>
      <c r="BD1067" s="183"/>
      <c r="BE1067" s="183"/>
      <c r="BF1067" s="183"/>
      <c r="BG1067" s="183"/>
      <c r="BH1067" s="183"/>
      <c r="BI1067" s="183"/>
      <c r="BJ1067" s="183"/>
      <c r="BK1067" s="183"/>
      <c r="BL1067" s="183"/>
      <c r="BM1067" s="183"/>
      <c r="BN1067" s="183"/>
      <c r="BO1067" s="183"/>
      <c r="BP1067" s="183"/>
      <c r="BQ1067" s="183"/>
      <c r="BR1067" s="183"/>
      <c r="BS1067" s="183"/>
      <c r="BT1067" s="183"/>
      <c r="BU1067" s="183"/>
      <c r="BV1067" s="183"/>
      <c r="BW1067" s="183"/>
      <c r="BX1067" s="183"/>
      <c r="BY1067" s="183"/>
      <c r="BZ1067" s="183"/>
      <c r="CA1067" s="183"/>
      <c r="CB1067" s="183"/>
      <c r="CC1067" s="183"/>
      <c r="CD1067" s="183"/>
      <c r="CE1067" s="183"/>
      <c r="CF1067" s="183"/>
      <c r="CG1067" s="183"/>
      <c r="CH1067" s="183"/>
      <c r="CI1067" s="183"/>
      <c r="CJ1067" s="183"/>
      <c r="CK1067" s="183"/>
      <c r="CL1067" s="183"/>
      <c r="CM1067" s="183"/>
      <c r="CN1067" s="183"/>
      <c r="CO1067" s="183"/>
      <c r="CP1067" s="183"/>
      <c r="CQ1067" s="183"/>
      <c r="CR1067" s="183"/>
      <c r="CS1067" s="183"/>
      <c r="CT1067" s="183"/>
      <c r="CU1067" s="183"/>
      <c r="CV1067" s="183"/>
      <c r="CW1067" s="183"/>
      <c r="CX1067" s="183"/>
      <c r="CY1067" s="183"/>
      <c r="CZ1067" s="183"/>
      <c r="DA1067" s="183"/>
      <c r="DB1067" s="183"/>
      <c r="DC1067" s="183"/>
      <c r="DD1067" s="183"/>
      <c r="DE1067" s="183"/>
      <c r="DF1067" s="183"/>
      <c r="DG1067" s="183"/>
      <c r="DH1067" s="183"/>
      <c r="DI1067" s="183"/>
      <c r="DJ1067" s="183"/>
      <c r="DK1067" s="183"/>
      <c r="DL1067" s="183"/>
      <c r="DM1067" s="183"/>
      <c r="DN1067" s="183"/>
      <c r="DO1067" s="183"/>
      <c r="DP1067" s="183"/>
      <c r="DQ1067" s="183"/>
      <c r="DR1067" s="183"/>
      <c r="DS1067" s="183"/>
      <c r="DT1067" s="183"/>
      <c r="DU1067" s="183"/>
      <c r="DV1067" s="183"/>
      <c r="DW1067" s="183"/>
      <c r="DX1067" s="183"/>
      <c r="DY1067" s="183"/>
      <c r="DZ1067" s="183"/>
      <c r="EA1067" s="183"/>
      <c r="EB1067" s="183"/>
      <c r="EC1067" s="183"/>
      <c r="ED1067" s="183"/>
      <c r="EE1067" s="183"/>
      <c r="EF1067" s="183"/>
      <c r="EG1067" s="183"/>
      <c r="EH1067" s="183"/>
      <c r="EI1067" s="183"/>
      <c r="EJ1067" s="183"/>
      <c r="EK1067" s="183"/>
      <c r="EL1067" s="183"/>
      <c r="EM1067" s="183"/>
      <c r="EN1067" s="183"/>
      <c r="EO1067" s="183"/>
      <c r="EP1067" s="183"/>
      <c r="EQ1067" s="183"/>
      <c r="ER1067" s="183"/>
      <c r="ES1067" s="183"/>
      <c r="ET1067" s="183"/>
      <c r="EU1067" s="183"/>
      <c r="EV1067" s="183"/>
      <c r="EW1067" s="183"/>
      <c r="EX1067" s="183"/>
      <c r="EY1067" s="183"/>
      <c r="EZ1067" s="183"/>
      <c r="FA1067" s="183"/>
      <c r="FB1067" s="183"/>
      <c r="FC1067" s="183"/>
      <c r="FD1067" s="183"/>
      <c r="FE1067" s="183"/>
      <c r="FF1067" s="183"/>
      <c r="FG1067" s="183"/>
      <c r="FH1067" s="183"/>
      <c r="FI1067" s="183"/>
      <c r="FJ1067" s="183"/>
      <c r="FK1067" s="183"/>
      <c r="FL1067" s="183"/>
      <c r="FM1067" s="183"/>
      <c r="FN1067" s="183"/>
      <c r="FO1067" s="183"/>
      <c r="FP1067" s="183"/>
      <c r="FQ1067" s="183"/>
      <c r="FR1067" s="183"/>
      <c r="FS1067" s="183"/>
      <c r="FT1067" s="183"/>
      <c r="FU1067" s="183"/>
      <c r="FV1067" s="183"/>
      <c r="FW1067" s="183"/>
      <c r="FX1067" s="183"/>
      <c r="FY1067" s="183"/>
      <c r="FZ1067" s="183"/>
      <c r="GA1067" s="183"/>
      <c r="GB1067" s="183"/>
      <c r="GC1067" s="183"/>
      <c r="GD1067" s="183"/>
      <c r="GE1067" s="183"/>
      <c r="GF1067" s="183"/>
      <c r="GG1067" s="183"/>
      <c r="GH1067" s="183"/>
      <c r="GI1067" s="183"/>
      <c r="GJ1067" s="183"/>
      <c r="GK1067" s="183"/>
      <c r="GL1067" s="183"/>
      <c r="GM1067" s="183"/>
      <c r="GN1067" s="183"/>
      <c r="GO1067" s="183"/>
      <c r="GP1067" s="183"/>
      <c r="GQ1067" s="183"/>
      <c r="GR1067" s="183"/>
      <c r="GS1067" s="183"/>
      <c r="GT1067" s="183"/>
      <c r="GU1067" s="183"/>
      <c r="GV1067" s="183"/>
      <c r="GW1067" s="183"/>
      <c r="GX1067" s="183"/>
      <c r="GY1067" s="183"/>
      <c r="GZ1067" s="183"/>
      <c r="HA1067" s="183"/>
      <c r="HB1067" s="183"/>
      <c r="HC1067" s="183"/>
      <c r="HD1067" s="183"/>
      <c r="HE1067" s="183"/>
      <c r="HF1067" s="183"/>
      <c r="HG1067" s="183"/>
      <c r="HH1067" s="183"/>
      <c r="HI1067" s="183"/>
      <c r="HJ1067" s="183"/>
      <c r="HK1067" s="183"/>
      <c r="HL1067" s="183"/>
      <c r="HM1067" s="183"/>
      <c r="HN1067" s="183"/>
      <c r="HO1067" s="183"/>
      <c r="HP1067" s="183"/>
      <c r="HQ1067" s="183"/>
      <c r="HR1067" s="183"/>
      <c r="HS1067" s="183"/>
      <c r="HT1067" s="183"/>
      <c r="HU1067" s="183"/>
      <c r="HV1067" s="183"/>
      <c r="HW1067" s="183"/>
      <c r="HX1067" s="183"/>
      <c r="HY1067" s="183"/>
      <c r="HZ1067" s="183"/>
      <c r="IA1067" s="183"/>
      <c r="IB1067" s="183"/>
      <c r="IC1067" s="183"/>
      <c r="ID1067" s="183"/>
      <c r="IE1067" s="183"/>
      <c r="IF1067" s="183"/>
      <c r="IG1067" s="183"/>
      <c r="IH1067" s="183"/>
      <c r="II1067" s="183"/>
      <c r="IJ1067" s="183"/>
      <c r="IK1067" s="183"/>
      <c r="IL1067" s="183"/>
      <c r="IM1067" s="183"/>
      <c r="IN1067" s="183"/>
      <c r="IO1067" s="183"/>
      <c r="IP1067" s="183"/>
      <c r="IQ1067" s="183"/>
      <c r="IR1067" s="183"/>
      <c r="IS1067" s="183"/>
      <c r="IT1067" s="183"/>
      <c r="IU1067" s="183"/>
      <c r="IV1067" s="183"/>
      <c r="IW1067" s="183"/>
      <c r="IX1067" s="183"/>
      <c r="IY1067" s="183"/>
      <c r="IZ1067" s="183"/>
      <c r="JA1067" s="183"/>
      <c r="JB1067" s="183"/>
      <c r="JC1067" s="183"/>
      <c r="JD1067" s="183"/>
      <c r="JE1067" s="183"/>
      <c r="JF1067" s="183"/>
      <c r="JG1067" s="183"/>
      <c r="JH1067" s="183"/>
      <c r="JI1067" s="183"/>
      <c r="JJ1067" s="183"/>
      <c r="JK1067" s="183"/>
      <c r="JL1067" s="183"/>
      <c r="JM1067" s="183"/>
      <c r="JN1067" s="183"/>
      <c r="JO1067" s="183"/>
      <c r="JP1067" s="183"/>
      <c r="JQ1067" s="183"/>
      <c r="JR1067" s="183"/>
      <c r="JS1067" s="183"/>
      <c r="JT1067" s="183"/>
      <c r="JU1067" s="183"/>
      <c r="JV1067" s="183"/>
      <c r="JW1067" s="183"/>
      <c r="JX1067" s="183"/>
      <c r="JY1067" s="183"/>
      <c r="JZ1067" s="183"/>
      <c r="KA1067" s="183"/>
      <c r="KB1067" s="183"/>
      <c r="KC1067" s="183"/>
      <c r="KD1067" s="183"/>
      <c r="KE1067" s="183"/>
      <c r="KF1067" s="183"/>
      <c r="KG1067" s="183"/>
      <c r="KH1067" s="183"/>
      <c r="KI1067" s="183"/>
      <c r="KJ1067" s="183"/>
      <c r="KK1067" s="183"/>
      <c r="KL1067" s="183"/>
      <c r="KM1067" s="183"/>
      <c r="KN1067" s="183"/>
      <c r="KO1067" s="183"/>
      <c r="KP1067" s="183"/>
      <c r="KQ1067" s="183"/>
      <c r="KR1067" s="183"/>
      <c r="KS1067" s="183"/>
      <c r="KT1067" s="183"/>
    </row>
    <row r="1068" spans="8:306">
      <c r="H1068" s="183"/>
      <c r="K1068" s="183"/>
      <c r="L1068" s="183"/>
      <c r="M1068" s="183"/>
      <c r="N1068" s="183"/>
      <c r="O1068" s="183"/>
      <c r="P1068" s="183"/>
      <c r="Q1068" s="183"/>
      <c r="R1068" s="183"/>
      <c r="S1068" s="183"/>
      <c r="T1068" s="183"/>
      <c r="U1068" s="183"/>
      <c r="V1068" s="183"/>
      <c r="W1068" s="183"/>
      <c r="X1068" s="183"/>
      <c r="Y1068" s="183"/>
      <c r="Z1068" s="183"/>
      <c r="AA1068" s="183"/>
      <c r="AB1068" s="183"/>
      <c r="AC1068" s="183"/>
      <c r="AD1068" s="183"/>
      <c r="AE1068" s="183"/>
      <c r="AF1068" s="183"/>
      <c r="AG1068" s="183"/>
      <c r="AH1068" s="183"/>
      <c r="AI1068" s="183"/>
      <c r="AJ1068" s="183"/>
      <c r="AK1068" s="183"/>
      <c r="AL1068" s="183"/>
      <c r="AM1068" s="183"/>
      <c r="AN1068" s="183"/>
      <c r="AO1068" s="183"/>
      <c r="AP1068" s="183"/>
      <c r="AQ1068" s="183"/>
      <c r="AR1068" s="183"/>
      <c r="AS1068" s="183"/>
      <c r="AT1068" s="183"/>
      <c r="AU1068" s="183"/>
      <c r="AV1068" s="183"/>
      <c r="AW1068" s="183"/>
      <c r="AX1068" s="183"/>
      <c r="AY1068" s="183"/>
      <c r="AZ1068" s="183"/>
      <c r="BA1068" s="183"/>
      <c r="BB1068" s="183"/>
      <c r="BC1068" s="183"/>
      <c r="BD1068" s="183"/>
      <c r="BE1068" s="183"/>
      <c r="BF1068" s="183"/>
      <c r="BG1068" s="183"/>
      <c r="BH1068" s="183"/>
      <c r="BI1068" s="183"/>
      <c r="BJ1068" s="183"/>
      <c r="BK1068" s="183"/>
      <c r="BL1068" s="183"/>
      <c r="BM1068" s="183"/>
      <c r="BN1068" s="183"/>
      <c r="BO1068" s="183"/>
      <c r="BP1068" s="183"/>
      <c r="BQ1068" s="183"/>
      <c r="BR1068" s="183"/>
      <c r="BS1068" s="183"/>
      <c r="BT1068" s="183"/>
      <c r="BU1068" s="183"/>
      <c r="BV1068" s="183"/>
      <c r="BW1068" s="183"/>
      <c r="BX1068" s="183"/>
      <c r="BY1068" s="183"/>
      <c r="BZ1068" s="183"/>
      <c r="CA1068" s="183"/>
      <c r="CB1068" s="183"/>
      <c r="CC1068" s="183"/>
      <c r="CD1068" s="183"/>
      <c r="CE1068" s="183"/>
      <c r="CF1068" s="183"/>
      <c r="CG1068" s="183"/>
      <c r="CH1068" s="183"/>
      <c r="CI1068" s="183"/>
      <c r="CJ1068" s="183"/>
      <c r="CK1068" s="183"/>
      <c r="CL1068" s="183"/>
      <c r="CM1068" s="183"/>
      <c r="CN1068" s="183"/>
      <c r="CO1068" s="183"/>
      <c r="CP1068" s="183"/>
      <c r="CQ1068" s="183"/>
      <c r="CR1068" s="183"/>
      <c r="CS1068" s="183"/>
      <c r="CT1068" s="183"/>
      <c r="CU1068" s="183"/>
      <c r="CV1068" s="183"/>
      <c r="CW1068" s="183"/>
      <c r="CX1068" s="183"/>
      <c r="CY1068" s="183"/>
      <c r="CZ1068" s="183"/>
      <c r="DA1068" s="183"/>
      <c r="DB1068" s="183"/>
      <c r="DC1068" s="183"/>
      <c r="DD1068" s="183"/>
      <c r="DE1068" s="183"/>
      <c r="DF1068" s="183"/>
      <c r="DG1068" s="183"/>
      <c r="DH1068" s="183"/>
      <c r="DI1068" s="183"/>
      <c r="DJ1068" s="183"/>
      <c r="DK1068" s="183"/>
      <c r="DL1068" s="183"/>
      <c r="DM1068" s="183"/>
      <c r="DN1068" s="183"/>
      <c r="DO1068" s="183"/>
      <c r="DP1068" s="183"/>
      <c r="DQ1068" s="183"/>
      <c r="DR1068" s="183"/>
      <c r="DS1068" s="183"/>
      <c r="DT1068" s="183"/>
      <c r="DU1068" s="183"/>
      <c r="DV1068" s="183"/>
      <c r="DW1068" s="183"/>
      <c r="DX1068" s="183"/>
      <c r="DY1068" s="183"/>
      <c r="DZ1068" s="183"/>
      <c r="EA1068" s="183"/>
      <c r="EB1068" s="183"/>
      <c r="EC1068" s="183"/>
      <c r="ED1068" s="183"/>
      <c r="EE1068" s="183"/>
      <c r="EF1068" s="183"/>
      <c r="EG1068" s="183"/>
      <c r="EH1068" s="183"/>
      <c r="EI1068" s="183"/>
      <c r="EJ1068" s="183"/>
      <c r="EK1068" s="183"/>
      <c r="EL1068" s="183"/>
      <c r="EM1068" s="183"/>
      <c r="EN1068" s="183"/>
      <c r="EO1068" s="183"/>
      <c r="EP1068" s="183"/>
      <c r="EQ1068" s="183"/>
      <c r="ER1068" s="183"/>
      <c r="ES1068" s="183"/>
      <c r="ET1068" s="183"/>
      <c r="EU1068" s="183"/>
      <c r="EV1068" s="183"/>
      <c r="EW1068" s="183"/>
      <c r="EX1068" s="183"/>
      <c r="EY1068" s="183"/>
      <c r="EZ1068" s="183"/>
      <c r="FA1068" s="183"/>
      <c r="FB1068" s="183"/>
      <c r="FC1068" s="183"/>
      <c r="FD1068" s="183"/>
      <c r="FE1068" s="183"/>
      <c r="FF1068" s="183"/>
      <c r="FG1068" s="183"/>
      <c r="FH1068" s="183"/>
      <c r="FI1068" s="183"/>
      <c r="FJ1068" s="183"/>
      <c r="FK1068" s="183"/>
      <c r="FL1068" s="183"/>
      <c r="FM1068" s="183"/>
      <c r="FN1068" s="183"/>
      <c r="FO1068" s="183"/>
      <c r="FP1068" s="183"/>
      <c r="FQ1068" s="183"/>
      <c r="FR1068" s="183"/>
      <c r="FS1068" s="183"/>
      <c r="FT1068" s="183"/>
      <c r="FU1068" s="183"/>
      <c r="FV1068" s="183"/>
      <c r="FW1068" s="183"/>
      <c r="FX1068" s="183"/>
      <c r="FY1068" s="183"/>
      <c r="FZ1068" s="183"/>
      <c r="GA1068" s="183"/>
      <c r="GB1068" s="183"/>
      <c r="GC1068" s="183"/>
      <c r="GD1068" s="183"/>
      <c r="GE1068" s="183"/>
      <c r="GF1068" s="183"/>
      <c r="GG1068" s="183"/>
      <c r="GH1068" s="183"/>
      <c r="GI1068" s="183"/>
      <c r="GJ1068" s="183"/>
      <c r="GK1068" s="183"/>
      <c r="GL1068" s="183"/>
      <c r="GM1068" s="183"/>
      <c r="GN1068" s="183"/>
      <c r="GO1068" s="183"/>
      <c r="GP1068" s="183"/>
      <c r="GQ1068" s="183"/>
      <c r="GR1068" s="183"/>
      <c r="GS1068" s="183"/>
      <c r="GT1068" s="183"/>
      <c r="GU1068" s="183"/>
      <c r="GV1068" s="183"/>
      <c r="GW1068" s="183"/>
      <c r="GX1068" s="183"/>
      <c r="GY1068" s="183"/>
      <c r="GZ1068" s="183"/>
      <c r="HA1068" s="183"/>
      <c r="HB1068" s="183"/>
      <c r="HC1068" s="183"/>
      <c r="HD1068" s="183"/>
      <c r="HE1068" s="183"/>
      <c r="HF1068" s="183"/>
      <c r="HG1068" s="183"/>
      <c r="HH1068" s="183"/>
      <c r="HI1068" s="183"/>
      <c r="HJ1068" s="183"/>
      <c r="HK1068" s="183"/>
      <c r="HL1068" s="183"/>
      <c r="HM1068" s="183"/>
      <c r="HN1068" s="183"/>
      <c r="HO1068" s="183"/>
      <c r="HP1068" s="183"/>
      <c r="HQ1068" s="183"/>
      <c r="HR1068" s="183"/>
      <c r="HS1068" s="183"/>
      <c r="HT1068" s="183"/>
      <c r="HU1068" s="183"/>
      <c r="HV1068" s="183"/>
      <c r="HW1068" s="183"/>
      <c r="HX1068" s="183"/>
      <c r="HY1068" s="183"/>
      <c r="HZ1068" s="183"/>
      <c r="IA1068" s="183"/>
      <c r="IB1068" s="183"/>
      <c r="IC1068" s="183"/>
      <c r="ID1068" s="183"/>
      <c r="IE1068" s="183"/>
      <c r="IF1068" s="183"/>
      <c r="IG1068" s="183"/>
      <c r="IH1068" s="183"/>
      <c r="II1068" s="183"/>
      <c r="IJ1068" s="183"/>
      <c r="IK1068" s="183"/>
      <c r="IL1068" s="183"/>
      <c r="IM1068" s="183"/>
      <c r="IN1068" s="183"/>
      <c r="IO1068" s="183"/>
      <c r="IP1068" s="183"/>
      <c r="IQ1068" s="183"/>
      <c r="IR1068" s="183"/>
      <c r="IS1068" s="183"/>
      <c r="IT1068" s="183"/>
      <c r="IU1068" s="183"/>
      <c r="IV1068" s="183"/>
      <c r="IW1068" s="183"/>
      <c r="IX1068" s="183"/>
      <c r="IY1068" s="183"/>
      <c r="IZ1068" s="183"/>
      <c r="JA1068" s="183"/>
      <c r="JB1068" s="183"/>
      <c r="JC1068" s="183"/>
      <c r="JD1068" s="183"/>
      <c r="JE1068" s="183"/>
      <c r="JF1068" s="183"/>
      <c r="JG1068" s="183"/>
      <c r="JH1068" s="183"/>
      <c r="JI1068" s="183"/>
      <c r="JJ1068" s="183"/>
      <c r="JK1068" s="183"/>
      <c r="JL1068" s="183"/>
      <c r="JM1068" s="183"/>
      <c r="JN1068" s="183"/>
      <c r="JO1068" s="183"/>
      <c r="JP1068" s="183"/>
      <c r="JQ1068" s="183"/>
      <c r="JR1068" s="183"/>
      <c r="JS1068" s="183"/>
      <c r="JT1068" s="183"/>
      <c r="JU1068" s="183"/>
      <c r="JV1068" s="183"/>
      <c r="JW1068" s="183"/>
      <c r="JX1068" s="183"/>
      <c r="JY1068" s="183"/>
      <c r="JZ1068" s="183"/>
      <c r="KA1068" s="183"/>
      <c r="KB1068" s="183"/>
      <c r="KC1068" s="183"/>
      <c r="KD1068" s="183"/>
      <c r="KE1068" s="183"/>
      <c r="KF1068" s="183"/>
      <c r="KG1068" s="183"/>
      <c r="KH1068" s="183"/>
      <c r="KI1068" s="183"/>
      <c r="KJ1068" s="183"/>
      <c r="KK1068" s="183"/>
      <c r="KL1068" s="183"/>
      <c r="KM1068" s="183"/>
      <c r="KN1068" s="183"/>
      <c r="KO1068" s="183"/>
      <c r="KP1068" s="183"/>
      <c r="KQ1068" s="183"/>
      <c r="KR1068" s="183"/>
      <c r="KS1068" s="183"/>
      <c r="KT1068" s="183"/>
    </row>
    <row r="1069" spans="8:306">
      <c r="H1069" s="183"/>
      <c r="K1069" s="183"/>
      <c r="L1069" s="183"/>
      <c r="M1069" s="183"/>
      <c r="N1069" s="183"/>
      <c r="O1069" s="183"/>
      <c r="P1069" s="183"/>
      <c r="Q1069" s="183"/>
      <c r="R1069" s="183"/>
      <c r="S1069" s="183"/>
      <c r="T1069" s="183"/>
      <c r="U1069" s="183"/>
      <c r="V1069" s="183"/>
      <c r="W1069" s="183"/>
      <c r="X1069" s="183"/>
      <c r="Y1069" s="183"/>
      <c r="Z1069" s="183"/>
      <c r="AA1069" s="183"/>
      <c r="AB1069" s="183"/>
      <c r="AC1069" s="183"/>
      <c r="AD1069" s="183"/>
      <c r="AE1069" s="183"/>
      <c r="AF1069" s="183"/>
      <c r="AG1069" s="183"/>
      <c r="AH1069" s="183"/>
      <c r="AI1069" s="183"/>
      <c r="AJ1069" s="183"/>
      <c r="AK1069" s="183"/>
      <c r="AL1069" s="183"/>
      <c r="AM1069" s="183"/>
      <c r="AN1069" s="183"/>
      <c r="AO1069" s="183"/>
      <c r="AP1069" s="183"/>
      <c r="AQ1069" s="183"/>
      <c r="AR1069" s="183"/>
      <c r="AS1069" s="183"/>
      <c r="AT1069" s="183"/>
      <c r="AU1069" s="183"/>
      <c r="AV1069" s="183"/>
      <c r="AW1069" s="183"/>
      <c r="AX1069" s="183"/>
      <c r="AY1069" s="183"/>
      <c r="AZ1069" s="183"/>
      <c r="BA1069" s="183"/>
      <c r="BB1069" s="183"/>
      <c r="BC1069" s="183"/>
      <c r="BD1069" s="183"/>
      <c r="BE1069" s="183"/>
      <c r="BF1069" s="183"/>
      <c r="BG1069" s="183"/>
      <c r="BH1069" s="183"/>
      <c r="BI1069" s="183"/>
      <c r="BJ1069" s="183"/>
      <c r="BK1069" s="183"/>
      <c r="BL1069" s="183"/>
      <c r="BM1069" s="183"/>
      <c r="BN1069" s="183"/>
      <c r="BO1069" s="183"/>
      <c r="BP1069" s="183"/>
      <c r="BQ1069" s="183"/>
      <c r="BR1069" s="183"/>
      <c r="BS1069" s="183"/>
      <c r="BT1069" s="183"/>
      <c r="BU1069" s="183"/>
      <c r="BV1069" s="183"/>
      <c r="BW1069" s="183"/>
      <c r="BX1069" s="183"/>
      <c r="BY1069" s="183"/>
      <c r="BZ1069" s="183"/>
      <c r="CA1069" s="183"/>
      <c r="CB1069" s="183"/>
      <c r="CC1069" s="183"/>
      <c r="CD1069" s="183"/>
      <c r="CE1069" s="183"/>
      <c r="CF1069" s="183"/>
      <c r="CG1069" s="183"/>
      <c r="CH1069" s="183"/>
      <c r="CI1069" s="183"/>
      <c r="CJ1069" s="183"/>
      <c r="CK1069" s="183"/>
      <c r="CL1069" s="183"/>
      <c r="CM1069" s="183"/>
      <c r="CN1069" s="183"/>
      <c r="CO1069" s="183"/>
      <c r="CP1069" s="183"/>
      <c r="CQ1069" s="183"/>
      <c r="CR1069" s="183"/>
      <c r="CS1069" s="183"/>
      <c r="CT1069" s="183"/>
      <c r="CU1069" s="183"/>
      <c r="CV1069" s="183"/>
      <c r="CW1069" s="183"/>
      <c r="CX1069" s="183"/>
      <c r="CY1069" s="183"/>
      <c r="CZ1069" s="183"/>
      <c r="DA1069" s="183"/>
      <c r="DB1069" s="183"/>
      <c r="DC1069" s="183"/>
      <c r="DD1069" s="183"/>
      <c r="DE1069" s="183"/>
      <c r="DF1069" s="183"/>
      <c r="DG1069" s="183"/>
      <c r="DH1069" s="183"/>
      <c r="DI1069" s="183"/>
      <c r="DJ1069" s="183"/>
      <c r="DK1069" s="183"/>
      <c r="DL1069" s="183"/>
      <c r="DM1069" s="183"/>
      <c r="DN1069" s="183"/>
      <c r="DO1069" s="183"/>
      <c r="DP1069" s="183"/>
      <c r="DQ1069" s="183"/>
      <c r="DR1069" s="183"/>
      <c r="DS1069" s="183"/>
      <c r="DT1069" s="183"/>
      <c r="DU1069" s="183"/>
      <c r="DV1069" s="183"/>
      <c r="DW1069" s="183"/>
      <c r="DX1069" s="183"/>
      <c r="DY1069" s="183"/>
      <c r="DZ1069" s="183"/>
      <c r="EA1069" s="183"/>
      <c r="EB1069" s="183"/>
      <c r="EC1069" s="183"/>
      <c r="ED1069" s="183"/>
      <c r="EE1069" s="183"/>
      <c r="EF1069" s="183"/>
      <c r="EG1069" s="183"/>
      <c r="EH1069" s="183"/>
      <c r="EI1069" s="183"/>
      <c r="EJ1069" s="183"/>
      <c r="EK1069" s="183"/>
      <c r="EL1069" s="183"/>
      <c r="EM1069" s="183"/>
      <c r="EN1069" s="183"/>
      <c r="EO1069" s="183"/>
      <c r="EP1069" s="183"/>
      <c r="EQ1069" s="183"/>
      <c r="ER1069" s="183"/>
      <c r="ES1069" s="183"/>
      <c r="ET1069" s="183"/>
      <c r="EU1069" s="183"/>
      <c r="EV1069" s="183"/>
      <c r="EW1069" s="183"/>
      <c r="EX1069" s="183"/>
      <c r="EY1069" s="183"/>
      <c r="EZ1069" s="183"/>
      <c r="FA1069" s="183"/>
      <c r="FB1069" s="183"/>
      <c r="FC1069" s="183"/>
      <c r="FD1069" s="183"/>
      <c r="FE1069" s="183"/>
      <c r="FF1069" s="183"/>
      <c r="FG1069" s="183"/>
      <c r="FH1069" s="183"/>
      <c r="FI1069" s="183"/>
      <c r="FJ1069" s="183"/>
      <c r="FK1069" s="183"/>
      <c r="FL1069" s="183"/>
      <c r="FM1069" s="183"/>
      <c r="FN1069" s="183"/>
      <c r="FO1069" s="183"/>
      <c r="FP1069" s="183"/>
      <c r="FQ1069" s="183"/>
      <c r="FR1069" s="183"/>
      <c r="FS1069" s="183"/>
      <c r="FT1069" s="183"/>
      <c r="FU1069" s="183"/>
      <c r="FV1069" s="183"/>
      <c r="FW1069" s="183"/>
      <c r="FX1069" s="183"/>
      <c r="FY1069" s="183"/>
      <c r="FZ1069" s="183"/>
      <c r="GA1069" s="183"/>
      <c r="GB1069" s="183"/>
      <c r="GC1069" s="183"/>
      <c r="GD1069" s="183"/>
      <c r="GE1069" s="183"/>
      <c r="GF1069" s="183"/>
      <c r="GG1069" s="183"/>
      <c r="GH1069" s="183"/>
      <c r="GI1069" s="183"/>
      <c r="GJ1069" s="183"/>
      <c r="GK1069" s="183"/>
      <c r="GL1069" s="183"/>
      <c r="GM1069" s="183"/>
      <c r="GN1069" s="183"/>
      <c r="GO1069" s="183"/>
      <c r="GP1069" s="183"/>
      <c r="GQ1069" s="183"/>
      <c r="GR1069" s="183"/>
      <c r="GS1069" s="183"/>
      <c r="GT1069" s="183"/>
      <c r="GU1069" s="183"/>
      <c r="GV1069" s="183"/>
      <c r="GW1069" s="183"/>
      <c r="GX1069" s="183"/>
      <c r="GY1069" s="183"/>
      <c r="GZ1069" s="183"/>
      <c r="HA1069" s="183"/>
      <c r="HB1069" s="183"/>
      <c r="HC1069" s="183"/>
      <c r="HD1069" s="183"/>
      <c r="HE1069" s="183"/>
      <c r="HF1069" s="183"/>
      <c r="HG1069" s="183"/>
      <c r="HH1069" s="183"/>
      <c r="HI1069" s="183"/>
      <c r="HJ1069" s="183"/>
      <c r="HK1069" s="183"/>
      <c r="HL1069" s="183"/>
      <c r="HM1069" s="183"/>
      <c r="HN1069" s="183"/>
      <c r="HO1069" s="183"/>
      <c r="HP1069" s="183"/>
      <c r="HQ1069" s="183"/>
      <c r="HR1069" s="183"/>
      <c r="HS1069" s="183"/>
      <c r="HT1069" s="183"/>
      <c r="HU1069" s="183"/>
      <c r="HV1069" s="183"/>
      <c r="HW1069" s="183"/>
      <c r="HX1069" s="183"/>
      <c r="HY1069" s="183"/>
      <c r="HZ1069" s="183"/>
      <c r="IA1069" s="183"/>
      <c r="IB1069" s="183"/>
      <c r="IC1069" s="183"/>
      <c r="ID1069" s="183"/>
      <c r="IE1069" s="183"/>
      <c r="IF1069" s="183"/>
      <c r="IG1069" s="183"/>
      <c r="IH1069" s="183"/>
      <c r="II1069" s="183"/>
      <c r="IJ1069" s="183"/>
      <c r="IK1069" s="183"/>
      <c r="IL1069" s="183"/>
      <c r="IM1069" s="183"/>
      <c r="IN1069" s="183"/>
      <c r="IO1069" s="183"/>
      <c r="IP1069" s="183"/>
      <c r="IQ1069" s="183"/>
      <c r="IR1069" s="183"/>
      <c r="IS1069" s="183"/>
      <c r="IT1069" s="183"/>
      <c r="IU1069" s="183"/>
      <c r="IV1069" s="183"/>
      <c r="IW1069" s="183"/>
      <c r="IX1069" s="183"/>
      <c r="IY1069" s="183"/>
      <c r="IZ1069" s="183"/>
      <c r="JA1069" s="183"/>
      <c r="JB1069" s="183"/>
      <c r="JC1069" s="183"/>
      <c r="JD1069" s="183"/>
      <c r="JE1069" s="183"/>
      <c r="JF1069" s="183"/>
      <c r="JG1069" s="183"/>
      <c r="JH1069" s="183"/>
      <c r="JI1069" s="183"/>
      <c r="JJ1069" s="183"/>
      <c r="JK1069" s="183"/>
      <c r="JL1069" s="183"/>
      <c r="JM1069" s="183"/>
      <c r="JN1069" s="183"/>
      <c r="JO1069" s="183"/>
      <c r="JP1069" s="183"/>
      <c r="JQ1069" s="183"/>
      <c r="JR1069" s="183"/>
      <c r="JS1069" s="183"/>
      <c r="JT1069" s="183"/>
      <c r="JU1069" s="183"/>
      <c r="JV1069" s="183"/>
      <c r="JW1069" s="183"/>
      <c r="JX1069" s="183"/>
      <c r="JY1069" s="183"/>
      <c r="JZ1069" s="183"/>
      <c r="KA1069" s="183"/>
      <c r="KB1069" s="183"/>
      <c r="KC1069" s="183"/>
      <c r="KD1069" s="183"/>
      <c r="KE1069" s="183"/>
      <c r="KF1069" s="183"/>
      <c r="KG1069" s="183"/>
      <c r="KH1069" s="183"/>
      <c r="KI1069" s="183"/>
      <c r="KJ1069" s="183"/>
      <c r="KK1069" s="183"/>
      <c r="KL1069" s="183"/>
      <c r="KM1069" s="183"/>
      <c r="KN1069" s="183"/>
      <c r="KO1069" s="183"/>
      <c r="KP1069" s="183"/>
      <c r="KQ1069" s="183"/>
      <c r="KR1069" s="183"/>
      <c r="KS1069" s="183"/>
      <c r="KT1069" s="183"/>
    </row>
    <row r="1070" spans="8:306">
      <c r="H1070" s="183"/>
      <c r="K1070" s="183"/>
      <c r="L1070" s="183"/>
      <c r="M1070" s="183"/>
      <c r="N1070" s="183"/>
      <c r="O1070" s="183"/>
      <c r="P1070" s="183"/>
      <c r="Q1070" s="183"/>
      <c r="R1070" s="183"/>
      <c r="S1070" s="183"/>
      <c r="T1070" s="183"/>
      <c r="U1070" s="183"/>
      <c r="V1070" s="183"/>
      <c r="W1070" s="183"/>
      <c r="X1070" s="183"/>
      <c r="Y1070" s="183"/>
      <c r="Z1070" s="183"/>
      <c r="AA1070" s="183"/>
      <c r="AB1070" s="183"/>
      <c r="AC1070" s="183"/>
      <c r="AD1070" s="183"/>
      <c r="AE1070" s="183"/>
      <c r="AF1070" s="183"/>
      <c r="AG1070" s="183"/>
      <c r="AH1070" s="183"/>
      <c r="AI1070" s="183"/>
      <c r="AJ1070" s="183"/>
      <c r="AK1070" s="183"/>
      <c r="AL1070" s="183"/>
      <c r="AM1070" s="183"/>
      <c r="AN1070" s="183"/>
      <c r="AO1070" s="183"/>
      <c r="AP1070" s="183"/>
      <c r="AQ1070" s="183"/>
      <c r="AR1070" s="183"/>
      <c r="AS1070" s="183"/>
      <c r="AT1070" s="183"/>
      <c r="AU1070" s="183"/>
      <c r="AV1070" s="183"/>
      <c r="AW1070" s="183"/>
      <c r="AX1070" s="183"/>
      <c r="AY1070" s="183"/>
      <c r="AZ1070" s="183"/>
      <c r="BA1070" s="183"/>
      <c r="BB1070" s="183"/>
      <c r="BC1070" s="183"/>
      <c r="BD1070" s="183"/>
      <c r="BE1070" s="183"/>
      <c r="BF1070" s="183"/>
      <c r="BG1070" s="183"/>
      <c r="BH1070" s="183"/>
      <c r="BI1070" s="183"/>
      <c r="BJ1070" s="183"/>
      <c r="BK1070" s="183"/>
      <c r="BL1070" s="183"/>
      <c r="BM1070" s="183"/>
      <c r="BN1070" s="183"/>
      <c r="BO1070" s="183"/>
      <c r="BP1070" s="183"/>
      <c r="BQ1070" s="183"/>
      <c r="BR1070" s="183"/>
      <c r="BS1070" s="183"/>
      <c r="BT1070" s="183"/>
      <c r="BU1070" s="183"/>
      <c r="BV1070" s="183"/>
      <c r="BW1070" s="183"/>
      <c r="BX1070" s="183"/>
      <c r="BY1070" s="183"/>
      <c r="BZ1070" s="183"/>
      <c r="CA1070" s="183"/>
      <c r="CB1070" s="183"/>
      <c r="CC1070" s="183"/>
      <c r="CD1070" s="183"/>
      <c r="CE1070" s="183"/>
      <c r="CF1070" s="183"/>
      <c r="CG1070" s="183"/>
      <c r="CH1070" s="183"/>
      <c r="CI1070" s="183"/>
      <c r="CJ1070" s="183"/>
      <c r="CK1070" s="183"/>
      <c r="CL1070" s="183"/>
      <c r="CM1070" s="183"/>
      <c r="CN1070" s="183"/>
      <c r="CO1070" s="183"/>
      <c r="CP1070" s="183"/>
      <c r="CQ1070" s="183"/>
      <c r="CR1070" s="183"/>
      <c r="CS1070" s="183"/>
      <c r="CT1070" s="183"/>
      <c r="CU1070" s="183"/>
      <c r="CV1070" s="183"/>
      <c r="CW1070" s="183"/>
      <c r="CX1070" s="183"/>
      <c r="CY1070" s="183"/>
      <c r="CZ1070" s="183"/>
      <c r="DA1070" s="183"/>
      <c r="DB1070" s="183"/>
      <c r="DC1070" s="183"/>
      <c r="DD1070" s="183"/>
      <c r="DE1070" s="183"/>
      <c r="DF1070" s="183"/>
      <c r="DG1070" s="183"/>
      <c r="DH1070" s="183"/>
      <c r="DI1070" s="183"/>
      <c r="DJ1070" s="183"/>
      <c r="DK1070" s="183"/>
      <c r="DL1070" s="183"/>
      <c r="DM1070" s="183"/>
      <c r="DN1070" s="183"/>
      <c r="DO1070" s="183"/>
      <c r="DP1070" s="183"/>
      <c r="DQ1070" s="183"/>
      <c r="DR1070" s="183"/>
      <c r="DS1070" s="183"/>
      <c r="DT1070" s="183"/>
      <c r="DU1070" s="183"/>
      <c r="DV1070" s="183"/>
      <c r="DW1070" s="183"/>
      <c r="DX1070" s="183"/>
      <c r="DY1070" s="183"/>
      <c r="DZ1070" s="183"/>
      <c r="EA1070" s="183"/>
      <c r="EB1070" s="183"/>
      <c r="EC1070" s="183"/>
      <c r="ED1070" s="183"/>
      <c r="EE1070" s="183"/>
      <c r="EF1070" s="183"/>
      <c r="EG1070" s="183"/>
      <c r="EH1070" s="183"/>
      <c r="EI1070" s="183"/>
      <c r="EJ1070" s="183"/>
      <c r="EK1070" s="183"/>
      <c r="EL1070" s="183"/>
      <c r="EM1070" s="183"/>
      <c r="EN1070" s="183"/>
      <c r="EO1070" s="183"/>
      <c r="EP1070" s="183"/>
      <c r="EQ1070" s="183"/>
      <c r="ER1070" s="183"/>
      <c r="ES1070" s="183"/>
      <c r="ET1070" s="183"/>
      <c r="EU1070" s="183"/>
      <c r="EV1070" s="183"/>
      <c r="EW1070" s="183"/>
      <c r="EX1070" s="183"/>
      <c r="EY1070" s="183"/>
      <c r="EZ1070" s="183"/>
      <c r="FA1070" s="183"/>
      <c r="FB1070" s="183"/>
      <c r="FC1070" s="183"/>
      <c r="FD1070" s="183"/>
      <c r="FE1070" s="183"/>
      <c r="FF1070" s="183"/>
      <c r="FG1070" s="183"/>
      <c r="FH1070" s="183"/>
      <c r="FI1070" s="183"/>
      <c r="FJ1070" s="183"/>
      <c r="FK1070" s="183"/>
      <c r="FL1070" s="183"/>
      <c r="FM1070" s="183"/>
      <c r="FN1070" s="183"/>
      <c r="FO1070" s="183"/>
      <c r="FP1070" s="183"/>
      <c r="FQ1070" s="183"/>
      <c r="FR1070" s="183"/>
      <c r="FS1070" s="183"/>
      <c r="FT1070" s="183"/>
      <c r="FU1070" s="183"/>
      <c r="FV1070" s="183"/>
      <c r="FW1070" s="183"/>
      <c r="FX1070" s="183"/>
      <c r="FY1070" s="183"/>
      <c r="FZ1070" s="183"/>
      <c r="GA1070" s="183"/>
      <c r="GB1070" s="183"/>
      <c r="GC1070" s="183"/>
      <c r="GD1070" s="183"/>
      <c r="GE1070" s="183"/>
      <c r="GF1070" s="183"/>
      <c r="GG1070" s="183"/>
      <c r="GH1070" s="183"/>
      <c r="GI1070" s="183"/>
      <c r="GJ1070" s="183"/>
      <c r="GK1070" s="183"/>
      <c r="GL1070" s="183"/>
      <c r="GM1070" s="183"/>
      <c r="GN1070" s="183"/>
      <c r="GO1070" s="183"/>
      <c r="GP1070" s="183"/>
      <c r="GQ1070" s="183"/>
      <c r="GR1070" s="183"/>
      <c r="GS1070" s="183"/>
      <c r="GT1070" s="183"/>
      <c r="GU1070" s="183"/>
      <c r="GV1070" s="183"/>
      <c r="GW1070" s="183"/>
      <c r="GX1070" s="183"/>
      <c r="GY1070" s="183"/>
      <c r="GZ1070" s="183"/>
      <c r="HA1070" s="183"/>
      <c r="HB1070" s="183"/>
      <c r="HC1070" s="183"/>
      <c r="HD1070" s="183"/>
      <c r="HE1070" s="183"/>
      <c r="HF1070" s="183"/>
      <c r="HG1070" s="183"/>
      <c r="HH1070" s="183"/>
      <c r="HI1070" s="183"/>
      <c r="HJ1070" s="183"/>
      <c r="HK1070" s="183"/>
      <c r="HL1070" s="183"/>
      <c r="HM1070" s="183"/>
      <c r="HN1070" s="183"/>
      <c r="HO1070" s="183"/>
      <c r="HP1070" s="183"/>
      <c r="HQ1070" s="183"/>
      <c r="HR1070" s="183"/>
      <c r="HS1070" s="183"/>
      <c r="HT1070" s="183"/>
      <c r="HU1070" s="183"/>
      <c r="HV1070" s="183"/>
      <c r="HW1070" s="183"/>
      <c r="HX1070" s="183"/>
      <c r="HY1070" s="183"/>
      <c r="HZ1070" s="183"/>
      <c r="IA1070" s="183"/>
      <c r="IB1070" s="183"/>
      <c r="IC1070" s="183"/>
      <c r="ID1070" s="183"/>
      <c r="IE1070" s="183"/>
      <c r="IF1070" s="183"/>
      <c r="IG1070" s="183"/>
      <c r="IH1070" s="183"/>
      <c r="II1070" s="183"/>
      <c r="IJ1070" s="183"/>
      <c r="IK1070" s="183"/>
      <c r="IL1070" s="183"/>
      <c r="IM1070" s="183"/>
      <c r="IN1070" s="183"/>
      <c r="IO1070" s="183"/>
      <c r="IP1070" s="183"/>
      <c r="IQ1070" s="183"/>
      <c r="IR1070" s="183"/>
      <c r="IS1070" s="183"/>
      <c r="IT1070" s="183"/>
      <c r="IU1070" s="183"/>
      <c r="IV1070" s="183"/>
      <c r="IW1070" s="183"/>
      <c r="IX1070" s="183"/>
      <c r="IY1070" s="183"/>
      <c r="IZ1070" s="183"/>
      <c r="JA1070" s="183"/>
      <c r="JB1070" s="183"/>
      <c r="JC1070" s="183"/>
      <c r="JD1070" s="183"/>
      <c r="JE1070" s="183"/>
      <c r="JF1070" s="183"/>
      <c r="JG1070" s="183"/>
      <c r="JH1070" s="183"/>
      <c r="JI1070" s="183"/>
      <c r="JJ1070" s="183"/>
      <c r="JK1070" s="183"/>
      <c r="JL1070" s="183"/>
      <c r="JM1070" s="183"/>
      <c r="JN1070" s="183"/>
      <c r="JO1070" s="183"/>
      <c r="JP1070" s="183"/>
      <c r="JQ1070" s="183"/>
      <c r="JR1070" s="183"/>
      <c r="JS1070" s="183"/>
      <c r="JT1070" s="183"/>
      <c r="JU1070" s="183"/>
      <c r="JV1070" s="183"/>
      <c r="JW1070" s="183"/>
      <c r="JX1070" s="183"/>
      <c r="JY1070" s="183"/>
      <c r="JZ1070" s="183"/>
      <c r="KA1070" s="183"/>
      <c r="KB1070" s="183"/>
      <c r="KC1070" s="183"/>
      <c r="KD1070" s="183"/>
      <c r="KE1070" s="183"/>
      <c r="KF1070" s="183"/>
      <c r="KG1070" s="183"/>
      <c r="KH1070" s="183"/>
      <c r="KI1070" s="183"/>
      <c r="KJ1070" s="183"/>
      <c r="KK1070" s="183"/>
      <c r="KL1070" s="183"/>
      <c r="KM1070" s="183"/>
      <c r="KN1070" s="183"/>
      <c r="KO1070" s="183"/>
      <c r="KP1070" s="183"/>
      <c r="KQ1070" s="183"/>
      <c r="KR1070" s="183"/>
      <c r="KS1070" s="183"/>
      <c r="KT1070" s="183"/>
    </row>
    <row r="1071" spans="8:306">
      <c r="H1071" s="183"/>
      <c r="K1071" s="183"/>
      <c r="L1071" s="183"/>
      <c r="M1071" s="183"/>
      <c r="N1071" s="183"/>
      <c r="O1071" s="183"/>
      <c r="P1071" s="183"/>
      <c r="Q1071" s="183"/>
      <c r="R1071" s="183"/>
      <c r="S1071" s="183"/>
      <c r="T1071" s="183"/>
      <c r="U1071" s="183"/>
      <c r="V1071" s="183"/>
      <c r="W1071" s="183"/>
      <c r="X1071" s="183"/>
      <c r="Y1071" s="183"/>
      <c r="Z1071" s="183"/>
      <c r="AA1071" s="183"/>
      <c r="AB1071" s="183"/>
      <c r="AC1071" s="183"/>
      <c r="AD1071" s="183"/>
      <c r="AE1071" s="183"/>
      <c r="AF1071" s="183"/>
      <c r="AG1071" s="183"/>
      <c r="AH1071" s="183"/>
      <c r="AI1071" s="183"/>
      <c r="AJ1071" s="183"/>
      <c r="AK1071" s="183"/>
      <c r="AL1071" s="183"/>
      <c r="AM1071" s="183"/>
      <c r="AN1071" s="183"/>
      <c r="AO1071" s="183"/>
      <c r="AP1071" s="183"/>
      <c r="AQ1071" s="183"/>
      <c r="AR1071" s="183"/>
      <c r="AS1071" s="183"/>
      <c r="AT1071" s="183"/>
      <c r="AU1071" s="183"/>
      <c r="AV1071" s="183"/>
      <c r="AW1071" s="183"/>
      <c r="AX1071" s="183"/>
      <c r="AY1071" s="183"/>
      <c r="AZ1071" s="183"/>
      <c r="BA1071" s="183"/>
      <c r="BB1071" s="183"/>
      <c r="BC1071" s="183"/>
      <c r="BD1071" s="183"/>
      <c r="BE1071" s="183"/>
      <c r="BF1071" s="183"/>
      <c r="BG1071" s="183"/>
      <c r="BH1071" s="183"/>
      <c r="BI1071" s="183"/>
      <c r="BJ1071" s="183"/>
      <c r="BK1071" s="183"/>
      <c r="BL1071" s="183"/>
      <c r="BM1071" s="183"/>
      <c r="BN1071" s="183"/>
      <c r="BO1071" s="183"/>
      <c r="BP1071" s="183"/>
      <c r="BQ1071" s="183"/>
      <c r="BR1071" s="183"/>
      <c r="BS1071" s="183"/>
      <c r="BT1071" s="183"/>
      <c r="BU1071" s="183"/>
      <c r="BV1071" s="183"/>
      <c r="BW1071" s="183"/>
      <c r="BX1071" s="183"/>
      <c r="BY1071" s="183"/>
      <c r="BZ1071" s="183"/>
      <c r="CA1071" s="183"/>
      <c r="CB1071" s="183"/>
      <c r="CC1071" s="183"/>
      <c r="CD1071" s="183"/>
      <c r="CE1071" s="183"/>
      <c r="CF1071" s="183"/>
      <c r="CG1071" s="183"/>
      <c r="CH1071" s="183"/>
      <c r="CI1071" s="183"/>
      <c r="CJ1071" s="183"/>
      <c r="CK1071" s="183"/>
      <c r="CL1071" s="183"/>
      <c r="CM1071" s="183"/>
      <c r="CN1071" s="183"/>
      <c r="CO1071" s="183"/>
      <c r="CP1071" s="183"/>
      <c r="CQ1071" s="183"/>
      <c r="CR1071" s="183"/>
      <c r="CS1071" s="183"/>
      <c r="CT1071" s="183"/>
      <c r="CU1071" s="183"/>
      <c r="CV1071" s="183"/>
      <c r="CW1071" s="183"/>
      <c r="CX1071" s="183"/>
      <c r="CY1071" s="183"/>
      <c r="CZ1071" s="183"/>
      <c r="DA1071" s="183"/>
      <c r="DB1071" s="183"/>
      <c r="DC1071" s="183"/>
      <c r="DD1071" s="183"/>
      <c r="DE1071" s="183"/>
      <c r="DF1071" s="183"/>
      <c r="DG1071" s="183"/>
      <c r="DH1071" s="183"/>
      <c r="DI1071" s="183"/>
      <c r="DJ1071" s="183"/>
      <c r="DK1071" s="183"/>
      <c r="DL1071" s="183"/>
      <c r="DM1071" s="183"/>
      <c r="DN1071" s="183"/>
      <c r="DO1071" s="183"/>
      <c r="DP1071" s="183"/>
      <c r="DQ1071" s="183"/>
      <c r="DR1071" s="183"/>
      <c r="DS1071" s="183"/>
      <c r="DT1071" s="183"/>
      <c r="DU1071" s="183"/>
      <c r="DV1071" s="183"/>
      <c r="DW1071" s="183"/>
      <c r="DX1071" s="183"/>
      <c r="DY1071" s="183"/>
      <c r="DZ1071" s="183"/>
      <c r="EA1071" s="183"/>
      <c r="EB1071" s="183"/>
      <c r="EC1071" s="183"/>
      <c r="ED1071" s="183"/>
      <c r="EE1071" s="183"/>
      <c r="EF1071" s="183"/>
      <c r="EG1071" s="183"/>
      <c r="EH1071" s="183"/>
      <c r="EI1071" s="183"/>
      <c r="EJ1071" s="183"/>
      <c r="EK1071" s="183"/>
      <c r="EL1071" s="183"/>
      <c r="EM1071" s="183"/>
      <c r="EN1071" s="183"/>
      <c r="EO1071" s="183"/>
      <c r="EP1071" s="183"/>
      <c r="EQ1071" s="183"/>
      <c r="ER1071" s="183"/>
      <c r="ES1071" s="183"/>
      <c r="ET1071" s="183"/>
      <c r="EU1071" s="183"/>
      <c r="EV1071" s="183"/>
      <c r="EW1071" s="183"/>
      <c r="EX1071" s="183"/>
      <c r="EY1071" s="183"/>
      <c r="EZ1071" s="183"/>
      <c r="FA1071" s="183"/>
      <c r="FB1071" s="183"/>
      <c r="FC1071" s="183"/>
      <c r="FD1071" s="183"/>
      <c r="FE1071" s="183"/>
      <c r="FF1071" s="183"/>
      <c r="FG1071" s="183"/>
      <c r="FH1071" s="183"/>
      <c r="FI1071" s="183"/>
      <c r="FJ1071" s="183"/>
      <c r="FK1071" s="183"/>
      <c r="FL1071" s="183"/>
      <c r="FM1071" s="183"/>
      <c r="FN1071" s="183"/>
      <c r="FO1071" s="183"/>
      <c r="FP1071" s="183"/>
      <c r="FQ1071" s="183"/>
      <c r="FR1071" s="183"/>
      <c r="FS1071" s="183"/>
      <c r="FT1071" s="183"/>
      <c r="FU1071" s="183"/>
      <c r="FV1071" s="183"/>
      <c r="FW1071" s="183"/>
      <c r="FX1071" s="183"/>
      <c r="FY1071" s="183"/>
      <c r="FZ1071" s="183"/>
      <c r="GA1071" s="183"/>
      <c r="GB1071" s="183"/>
      <c r="GC1071" s="183"/>
      <c r="GD1071" s="183"/>
      <c r="GE1071" s="183"/>
      <c r="GF1071" s="183"/>
      <c r="GG1071" s="183"/>
      <c r="GH1071" s="183"/>
      <c r="GI1071" s="183"/>
      <c r="GJ1071" s="183"/>
      <c r="GK1071" s="183"/>
      <c r="GL1071" s="183"/>
      <c r="GM1071" s="183"/>
      <c r="GN1071" s="183"/>
      <c r="GO1071" s="183"/>
      <c r="GP1071" s="183"/>
      <c r="GQ1071" s="183"/>
      <c r="GR1071" s="183"/>
      <c r="GS1071" s="183"/>
      <c r="GT1071" s="183"/>
      <c r="GU1071" s="183"/>
      <c r="GV1071" s="183"/>
      <c r="GW1071" s="183"/>
      <c r="GX1071" s="183"/>
      <c r="GY1071" s="183"/>
      <c r="GZ1071" s="183"/>
      <c r="HA1071" s="183"/>
      <c r="HB1071" s="183"/>
      <c r="HC1071" s="183"/>
      <c r="HD1071" s="183"/>
      <c r="HE1071" s="183"/>
      <c r="HF1071" s="183"/>
      <c r="HG1071" s="183"/>
      <c r="HH1071" s="183"/>
      <c r="HI1071" s="183"/>
      <c r="HJ1071" s="183"/>
      <c r="HK1071" s="183"/>
      <c r="HL1071" s="183"/>
      <c r="HM1071" s="183"/>
      <c r="HN1071" s="183"/>
      <c r="HO1071" s="183"/>
      <c r="HP1071" s="183"/>
      <c r="HQ1071" s="183"/>
      <c r="HR1071" s="183"/>
      <c r="HS1071" s="183"/>
      <c r="HT1071" s="183"/>
      <c r="HU1071" s="183"/>
      <c r="HV1071" s="183"/>
      <c r="HW1071" s="183"/>
      <c r="HX1071" s="183"/>
      <c r="HY1071" s="183"/>
      <c r="HZ1071" s="183"/>
      <c r="IA1071" s="183"/>
      <c r="IB1071" s="183"/>
      <c r="IC1071" s="183"/>
      <c r="ID1071" s="183"/>
      <c r="IE1071" s="183"/>
      <c r="IF1071" s="183"/>
      <c r="IG1071" s="183"/>
      <c r="IH1071" s="183"/>
      <c r="II1071" s="183"/>
      <c r="IJ1071" s="183"/>
      <c r="IK1071" s="183"/>
      <c r="IL1071" s="183"/>
      <c r="IM1071" s="183"/>
      <c r="IN1071" s="183"/>
      <c r="IO1071" s="183"/>
      <c r="IP1071" s="183"/>
      <c r="IQ1071" s="183"/>
      <c r="IR1071" s="183"/>
      <c r="IS1071" s="183"/>
      <c r="IT1071" s="183"/>
      <c r="IU1071" s="183"/>
      <c r="IV1071" s="183"/>
      <c r="IW1071" s="183"/>
      <c r="IX1071" s="183"/>
      <c r="IY1071" s="183"/>
      <c r="IZ1071" s="183"/>
      <c r="JA1071" s="183"/>
      <c r="JB1071" s="183"/>
      <c r="JC1071" s="183"/>
      <c r="JD1071" s="183"/>
      <c r="JE1071" s="183"/>
      <c r="JF1071" s="183"/>
      <c r="JG1071" s="183"/>
      <c r="JH1071" s="183"/>
      <c r="JI1071" s="183"/>
      <c r="JJ1071" s="183"/>
      <c r="JK1071" s="183"/>
      <c r="JL1071" s="183"/>
      <c r="JM1071" s="183"/>
      <c r="JN1071" s="183"/>
      <c r="JO1071" s="183"/>
      <c r="JP1071" s="183"/>
      <c r="JQ1071" s="183"/>
      <c r="JR1071" s="183"/>
      <c r="JS1071" s="183"/>
      <c r="JT1071" s="183"/>
      <c r="JU1071" s="183"/>
      <c r="JV1071" s="183"/>
      <c r="JW1071" s="183"/>
      <c r="JX1071" s="183"/>
      <c r="JY1071" s="183"/>
      <c r="JZ1071" s="183"/>
      <c r="KA1071" s="183"/>
      <c r="KB1071" s="183"/>
      <c r="KC1071" s="183"/>
      <c r="KD1071" s="183"/>
      <c r="KE1071" s="183"/>
      <c r="KF1071" s="183"/>
      <c r="KG1071" s="183"/>
      <c r="KH1071" s="183"/>
      <c r="KI1071" s="183"/>
      <c r="KJ1071" s="183"/>
      <c r="KK1071" s="183"/>
      <c r="KL1071" s="183"/>
      <c r="KM1071" s="183"/>
      <c r="KN1071" s="183"/>
      <c r="KO1071" s="183"/>
      <c r="KP1071" s="183"/>
      <c r="KQ1071" s="183"/>
      <c r="KR1071" s="183"/>
      <c r="KS1071" s="183"/>
      <c r="KT1071" s="183"/>
    </row>
    <row r="1072" spans="8:306">
      <c r="H1072" s="183"/>
      <c r="K1072" s="183"/>
      <c r="L1072" s="183"/>
      <c r="M1072" s="183"/>
      <c r="N1072" s="183"/>
      <c r="O1072" s="183"/>
      <c r="P1072" s="183"/>
      <c r="Q1072" s="183"/>
      <c r="R1072" s="183"/>
      <c r="S1072" s="183"/>
      <c r="T1072" s="183"/>
      <c r="U1072" s="183"/>
      <c r="V1072" s="183"/>
      <c r="W1072" s="183"/>
      <c r="X1072" s="183"/>
      <c r="Y1072" s="183"/>
      <c r="Z1072" s="183"/>
      <c r="AA1072" s="183"/>
      <c r="AB1072" s="183"/>
      <c r="AC1072" s="183"/>
      <c r="AD1072" s="183"/>
      <c r="AE1072" s="183"/>
      <c r="AF1072" s="183"/>
      <c r="AG1072" s="183"/>
      <c r="AH1072" s="183"/>
      <c r="AI1072" s="183"/>
      <c r="AJ1072" s="183"/>
      <c r="AK1072" s="183"/>
      <c r="AL1072" s="183"/>
      <c r="AM1072" s="183"/>
      <c r="AN1072" s="183"/>
      <c r="AO1072" s="183"/>
      <c r="AP1072" s="183"/>
      <c r="AQ1072" s="183"/>
      <c r="AR1072" s="183"/>
      <c r="AS1072" s="183"/>
      <c r="AT1072" s="183"/>
      <c r="AU1072" s="183"/>
      <c r="AV1072" s="183"/>
      <c r="AW1072" s="183"/>
      <c r="AX1072" s="183"/>
      <c r="AY1072" s="183"/>
      <c r="AZ1072" s="183"/>
      <c r="BA1072" s="183"/>
      <c r="BB1072" s="183"/>
      <c r="BC1072" s="183"/>
      <c r="BD1072" s="183"/>
      <c r="BE1072" s="183"/>
      <c r="BF1072" s="183"/>
      <c r="BG1072" s="183"/>
      <c r="BH1072" s="183"/>
      <c r="BI1072" s="183"/>
      <c r="BJ1072" s="183"/>
      <c r="BK1072" s="183"/>
      <c r="BL1072" s="183"/>
      <c r="BM1072" s="183"/>
      <c r="BN1072" s="183"/>
      <c r="BO1072" s="183"/>
      <c r="BP1072" s="183"/>
      <c r="BQ1072" s="183"/>
      <c r="BR1072" s="183"/>
      <c r="BS1072" s="183"/>
      <c r="BT1072" s="183"/>
      <c r="BU1072" s="183"/>
      <c r="BV1072" s="183"/>
      <c r="BW1072" s="183"/>
      <c r="BX1072" s="183"/>
      <c r="BY1072" s="183"/>
      <c r="BZ1072" s="183"/>
      <c r="CA1072" s="183"/>
      <c r="CB1072" s="183"/>
      <c r="CC1072" s="183"/>
      <c r="CD1072" s="183"/>
      <c r="CE1072" s="183"/>
      <c r="CF1072" s="183"/>
      <c r="CG1072" s="183"/>
      <c r="CH1072" s="183"/>
      <c r="CI1072" s="183"/>
      <c r="CJ1072" s="183"/>
      <c r="CK1072" s="183"/>
      <c r="CL1072" s="183"/>
      <c r="CM1072" s="183"/>
      <c r="CN1072" s="183"/>
      <c r="CO1072" s="183"/>
      <c r="CP1072" s="183"/>
      <c r="CQ1072" s="183"/>
      <c r="CR1072" s="183"/>
      <c r="CS1072" s="183"/>
      <c r="CT1072" s="183"/>
      <c r="CU1072" s="183"/>
      <c r="CV1072" s="183"/>
      <c r="CW1072" s="183"/>
      <c r="CX1072" s="183"/>
      <c r="CY1072" s="183"/>
      <c r="CZ1072" s="183"/>
      <c r="DA1072" s="183"/>
      <c r="DB1072" s="183"/>
      <c r="DC1072" s="183"/>
      <c r="DD1072" s="183"/>
      <c r="DE1072" s="183"/>
      <c r="DF1072" s="183"/>
      <c r="DG1072" s="183"/>
      <c r="DH1072" s="183"/>
      <c r="DI1072" s="183"/>
      <c r="DJ1072" s="183"/>
      <c r="DK1072" s="183"/>
      <c r="DL1072" s="183"/>
      <c r="DM1072" s="183"/>
      <c r="DN1072" s="183"/>
      <c r="DO1072" s="183"/>
      <c r="DP1072" s="183"/>
      <c r="DQ1072" s="183"/>
      <c r="DR1072" s="183"/>
      <c r="DS1072" s="183"/>
      <c r="DT1072" s="183"/>
      <c r="DU1072" s="183"/>
      <c r="DV1072" s="183"/>
      <c r="DW1072" s="183"/>
      <c r="DX1072" s="183"/>
      <c r="DY1072" s="183"/>
      <c r="DZ1072" s="183"/>
      <c r="EA1072" s="183"/>
      <c r="EB1072" s="183"/>
      <c r="EC1072" s="183"/>
      <c r="ED1072" s="183"/>
      <c r="EE1072" s="183"/>
      <c r="EF1072" s="183"/>
      <c r="EG1072" s="183"/>
      <c r="EH1072" s="183"/>
      <c r="EI1072" s="183"/>
      <c r="EJ1072" s="183"/>
      <c r="EK1072" s="183"/>
      <c r="EL1072" s="183"/>
      <c r="EM1072" s="183"/>
      <c r="EN1072" s="183"/>
      <c r="EO1072" s="183"/>
      <c r="EP1072" s="183"/>
      <c r="EQ1072" s="183"/>
      <c r="ER1072" s="183"/>
      <c r="ES1072" s="183"/>
      <c r="ET1072" s="183"/>
      <c r="EU1072" s="183"/>
      <c r="EV1072" s="183"/>
      <c r="EW1072" s="183"/>
      <c r="EX1072" s="183"/>
      <c r="EY1072" s="183"/>
      <c r="EZ1072" s="183"/>
      <c r="FA1072" s="183"/>
      <c r="FB1072" s="183"/>
      <c r="FC1072" s="183"/>
      <c r="FD1072" s="183"/>
      <c r="FE1072" s="183"/>
      <c r="FF1072" s="183"/>
      <c r="FG1072" s="183"/>
      <c r="FH1072" s="183"/>
      <c r="FI1072" s="183"/>
      <c r="FJ1072" s="183"/>
      <c r="FK1072" s="183"/>
      <c r="FL1072" s="183"/>
      <c r="FM1072" s="183"/>
      <c r="FN1072" s="183"/>
      <c r="FO1072" s="183"/>
      <c r="FP1072" s="183"/>
      <c r="FQ1072" s="183"/>
      <c r="FR1072" s="183"/>
      <c r="FS1072" s="183"/>
      <c r="FT1072" s="183"/>
      <c r="FU1072" s="183"/>
      <c r="FV1072" s="183"/>
      <c r="FW1072" s="183"/>
      <c r="FX1072" s="183"/>
      <c r="FY1072" s="183"/>
      <c r="FZ1072" s="183"/>
      <c r="GA1072" s="183"/>
      <c r="GB1072" s="183"/>
      <c r="GC1072" s="183"/>
      <c r="GD1072" s="183"/>
      <c r="GE1072" s="183"/>
      <c r="GF1072" s="183"/>
      <c r="GG1072" s="183"/>
      <c r="GH1072" s="183"/>
      <c r="GI1072" s="183"/>
      <c r="GJ1072" s="183"/>
      <c r="GK1072" s="183"/>
      <c r="GL1072" s="183"/>
      <c r="GM1072" s="183"/>
      <c r="GN1072" s="183"/>
      <c r="GO1072" s="183"/>
      <c r="GP1072" s="183"/>
      <c r="GQ1072" s="183"/>
      <c r="GR1072" s="183"/>
      <c r="GS1072" s="183"/>
      <c r="GT1072" s="183"/>
      <c r="GU1072" s="183"/>
      <c r="GV1072" s="183"/>
      <c r="GW1072" s="183"/>
      <c r="GX1072" s="183"/>
      <c r="GY1072" s="183"/>
      <c r="GZ1072" s="183"/>
      <c r="HA1072" s="183"/>
      <c r="HB1072" s="183"/>
      <c r="HC1072" s="183"/>
      <c r="HD1072" s="183"/>
      <c r="HE1072" s="183"/>
      <c r="HF1072" s="183"/>
      <c r="HG1072" s="183"/>
      <c r="HH1072" s="183"/>
      <c r="HI1072" s="183"/>
      <c r="HJ1072" s="183"/>
      <c r="HK1072" s="183"/>
      <c r="HL1072" s="183"/>
      <c r="HM1072" s="183"/>
      <c r="HN1072" s="183"/>
      <c r="HO1072" s="183"/>
      <c r="HP1072" s="183"/>
      <c r="HQ1072" s="183"/>
      <c r="HR1072" s="183"/>
      <c r="HS1072" s="183"/>
      <c r="HT1072" s="183"/>
      <c r="HU1072" s="183"/>
      <c r="HV1072" s="183"/>
      <c r="HW1072" s="183"/>
      <c r="HX1072" s="183"/>
      <c r="HY1072" s="183"/>
      <c r="HZ1072" s="183"/>
      <c r="IA1072" s="183"/>
      <c r="IB1072" s="183"/>
      <c r="IC1072" s="183"/>
      <c r="ID1072" s="183"/>
      <c r="IE1072" s="183"/>
      <c r="IF1072" s="183"/>
      <c r="IG1072" s="183"/>
      <c r="IH1072" s="183"/>
      <c r="II1072" s="183"/>
      <c r="IJ1072" s="183"/>
      <c r="IK1072" s="183"/>
      <c r="IL1072" s="183"/>
      <c r="IM1072" s="183"/>
      <c r="IN1072" s="183"/>
      <c r="IO1072" s="183"/>
      <c r="IP1072" s="183"/>
      <c r="IQ1072" s="183"/>
      <c r="IR1072" s="183"/>
      <c r="IS1072" s="183"/>
      <c r="IT1072" s="183"/>
      <c r="IU1072" s="183"/>
      <c r="IV1072" s="183"/>
      <c r="IW1072" s="183"/>
      <c r="IX1072" s="183"/>
      <c r="IY1072" s="183"/>
      <c r="IZ1072" s="183"/>
      <c r="JA1072" s="183"/>
      <c r="JB1072" s="183"/>
      <c r="JC1072" s="183"/>
      <c r="JD1072" s="183"/>
      <c r="JE1072" s="183"/>
      <c r="JF1072" s="183"/>
      <c r="JG1072" s="183"/>
      <c r="JH1072" s="183"/>
      <c r="JI1072" s="183"/>
      <c r="JJ1072" s="183"/>
      <c r="JK1072" s="183"/>
      <c r="JL1072" s="183"/>
      <c r="JM1072" s="183"/>
      <c r="JN1072" s="183"/>
      <c r="JO1072" s="183"/>
      <c r="JP1072" s="183"/>
      <c r="JQ1072" s="183"/>
      <c r="JR1072" s="183"/>
      <c r="JS1072" s="183"/>
      <c r="JT1072" s="183"/>
      <c r="JU1072" s="183"/>
      <c r="JV1072" s="183"/>
      <c r="JW1072" s="183"/>
      <c r="JX1072" s="183"/>
      <c r="JY1072" s="183"/>
      <c r="JZ1072" s="183"/>
      <c r="KA1072" s="183"/>
      <c r="KB1072" s="183"/>
      <c r="KC1072" s="183"/>
      <c r="KD1072" s="183"/>
      <c r="KE1072" s="183"/>
      <c r="KF1072" s="183"/>
      <c r="KG1072" s="183"/>
      <c r="KH1072" s="183"/>
      <c r="KI1072" s="183"/>
      <c r="KJ1072" s="183"/>
      <c r="KK1072" s="183"/>
      <c r="KL1072" s="183"/>
      <c r="KM1072" s="183"/>
      <c r="KN1072" s="183"/>
      <c r="KO1072" s="183"/>
      <c r="KP1072" s="183"/>
      <c r="KQ1072" s="183"/>
      <c r="KR1072" s="183"/>
      <c r="KS1072" s="183"/>
      <c r="KT1072" s="183"/>
    </row>
    <row r="1073" spans="8:306">
      <c r="H1073" s="183"/>
      <c r="K1073" s="183"/>
      <c r="L1073" s="183"/>
      <c r="M1073" s="183"/>
      <c r="N1073" s="183"/>
      <c r="O1073" s="183"/>
      <c r="P1073" s="183"/>
      <c r="Q1073" s="183"/>
      <c r="R1073" s="183"/>
      <c r="S1073" s="183"/>
      <c r="T1073" s="183"/>
      <c r="U1073" s="183"/>
      <c r="V1073" s="183"/>
      <c r="W1073" s="183"/>
      <c r="X1073" s="183"/>
      <c r="Y1073" s="183"/>
      <c r="Z1073" s="183"/>
      <c r="AA1073" s="183"/>
      <c r="AB1073" s="183"/>
      <c r="AC1073" s="183"/>
      <c r="AD1073" s="183"/>
      <c r="AE1073" s="183"/>
      <c r="AF1073" s="183"/>
      <c r="AG1073" s="183"/>
      <c r="AH1073" s="183"/>
      <c r="AI1073" s="183"/>
      <c r="AJ1073" s="183"/>
      <c r="AK1073" s="183"/>
      <c r="AL1073" s="183"/>
      <c r="AM1073" s="183"/>
      <c r="AN1073" s="183"/>
      <c r="AO1073" s="183"/>
      <c r="AP1073" s="183"/>
      <c r="AQ1073" s="183"/>
      <c r="AR1073" s="183"/>
      <c r="AS1073" s="183"/>
      <c r="AT1073" s="183"/>
      <c r="AU1073" s="183"/>
      <c r="AV1073" s="183"/>
      <c r="AW1073" s="183"/>
      <c r="AX1073" s="183"/>
      <c r="AY1073" s="183"/>
      <c r="AZ1073" s="183"/>
      <c r="BA1073" s="183"/>
      <c r="BB1073" s="183"/>
      <c r="BC1073" s="183"/>
      <c r="BD1073" s="183"/>
      <c r="BE1073" s="183"/>
      <c r="BF1073" s="183"/>
      <c r="BG1073" s="183"/>
      <c r="BH1073" s="183"/>
      <c r="BI1073" s="183"/>
      <c r="BJ1073" s="183"/>
      <c r="BK1073" s="183"/>
      <c r="BL1073" s="183"/>
      <c r="BM1073" s="183"/>
      <c r="BN1073" s="183"/>
      <c r="BO1073" s="183"/>
      <c r="BP1073" s="183"/>
      <c r="BQ1073" s="183"/>
      <c r="BR1073" s="183"/>
      <c r="BS1073" s="183"/>
      <c r="BT1073" s="183"/>
      <c r="BU1073" s="183"/>
      <c r="BV1073" s="183"/>
      <c r="BW1073" s="183"/>
      <c r="BX1073" s="183"/>
      <c r="BY1073" s="183"/>
      <c r="BZ1073" s="183"/>
      <c r="CA1073" s="183"/>
      <c r="CB1073" s="183"/>
      <c r="CC1073" s="183"/>
      <c r="CD1073" s="183"/>
      <c r="CE1073" s="183"/>
      <c r="CF1073" s="183"/>
      <c r="CG1073" s="183"/>
      <c r="CH1073" s="183"/>
      <c r="CI1073" s="183"/>
      <c r="CJ1073" s="183"/>
      <c r="CK1073" s="183"/>
      <c r="CL1073" s="183"/>
      <c r="CM1073" s="183"/>
      <c r="CN1073" s="183"/>
      <c r="CO1073" s="183"/>
      <c r="CP1073" s="183"/>
      <c r="CQ1073" s="183"/>
      <c r="CR1073" s="183"/>
      <c r="CS1073" s="183"/>
      <c r="CT1073" s="183"/>
      <c r="CU1073" s="183"/>
      <c r="CV1073" s="183"/>
      <c r="CW1073" s="183"/>
      <c r="CX1073" s="183"/>
      <c r="CY1073" s="183"/>
      <c r="CZ1073" s="183"/>
      <c r="DA1073" s="183"/>
      <c r="DB1073" s="183"/>
      <c r="DC1073" s="183"/>
      <c r="DD1073" s="183"/>
      <c r="DE1073" s="183"/>
      <c r="DF1073" s="183"/>
      <c r="DG1073" s="183"/>
      <c r="DH1073" s="183"/>
      <c r="DI1073" s="183"/>
      <c r="DJ1073" s="183"/>
      <c r="DK1073" s="183"/>
      <c r="DL1073" s="183"/>
      <c r="DM1073" s="183"/>
      <c r="DN1073" s="183"/>
      <c r="DO1073" s="183"/>
      <c r="DP1073" s="183"/>
      <c r="DQ1073" s="183"/>
      <c r="DR1073" s="183"/>
      <c r="DS1073" s="183"/>
      <c r="DT1073" s="183"/>
      <c r="DU1073" s="183"/>
      <c r="DV1073" s="183"/>
      <c r="DW1073" s="183"/>
      <c r="DX1073" s="183"/>
      <c r="DY1073" s="183"/>
      <c r="DZ1073" s="183"/>
      <c r="EA1073" s="183"/>
      <c r="EB1073" s="183"/>
      <c r="EC1073" s="183"/>
      <c r="ED1073" s="183"/>
      <c r="EE1073" s="183"/>
      <c r="EF1073" s="183"/>
      <c r="EG1073" s="183"/>
      <c r="EH1073" s="183"/>
      <c r="EI1073" s="183"/>
      <c r="EJ1073" s="183"/>
      <c r="EK1073" s="183"/>
      <c r="EL1073" s="183"/>
      <c r="EM1073" s="183"/>
      <c r="EN1073" s="183"/>
      <c r="EO1073" s="183"/>
      <c r="EP1073" s="183"/>
      <c r="EQ1073" s="183"/>
      <c r="ER1073" s="183"/>
      <c r="ES1073" s="183"/>
      <c r="ET1073" s="183"/>
      <c r="EU1073" s="183"/>
      <c r="EV1073" s="183"/>
      <c r="EW1073" s="183"/>
      <c r="EX1073" s="183"/>
      <c r="EY1073" s="183"/>
      <c r="EZ1073" s="183"/>
      <c r="FA1073" s="183"/>
      <c r="FB1073" s="183"/>
      <c r="FC1073" s="183"/>
      <c r="FD1073" s="183"/>
      <c r="FE1073" s="183"/>
      <c r="FF1073" s="183"/>
      <c r="FG1073" s="183"/>
      <c r="FH1073" s="183"/>
      <c r="FI1073" s="183"/>
      <c r="FJ1073" s="183"/>
      <c r="FK1073" s="183"/>
      <c r="FL1073" s="183"/>
      <c r="FM1073" s="183"/>
      <c r="FN1073" s="183"/>
      <c r="FO1073" s="183"/>
      <c r="FP1073" s="183"/>
      <c r="FQ1073" s="183"/>
      <c r="FR1073" s="183"/>
      <c r="FS1073" s="183"/>
      <c r="FT1073" s="183"/>
      <c r="FU1073" s="183"/>
      <c r="FV1073" s="183"/>
      <c r="FW1073" s="183"/>
      <c r="FX1073" s="183"/>
      <c r="FY1073" s="183"/>
      <c r="FZ1073" s="183"/>
      <c r="GA1073" s="183"/>
      <c r="GB1073" s="183"/>
      <c r="GC1073" s="183"/>
      <c r="GD1073" s="183"/>
      <c r="GE1073" s="183"/>
      <c r="GF1073" s="183"/>
      <c r="GG1073" s="183"/>
      <c r="GH1073" s="183"/>
      <c r="GI1073" s="183"/>
      <c r="GJ1073" s="183"/>
      <c r="GK1073" s="183"/>
      <c r="GL1073" s="183"/>
      <c r="GM1073" s="183"/>
      <c r="GN1073" s="183"/>
      <c r="GO1073" s="183"/>
      <c r="GP1073" s="183"/>
      <c r="GQ1073" s="183"/>
      <c r="GR1073" s="183"/>
      <c r="GS1073" s="183"/>
      <c r="GT1073" s="183"/>
      <c r="GU1073" s="183"/>
      <c r="GV1073" s="183"/>
      <c r="GW1073" s="183"/>
      <c r="GX1073" s="183"/>
      <c r="GY1073" s="183"/>
      <c r="GZ1073" s="183"/>
      <c r="HA1073" s="183"/>
      <c r="HB1073" s="183"/>
      <c r="HC1073" s="183"/>
      <c r="HD1073" s="183"/>
      <c r="HE1073" s="183"/>
      <c r="HF1073" s="183"/>
      <c r="HG1073" s="183"/>
      <c r="HH1073" s="183"/>
      <c r="HI1073" s="183"/>
      <c r="HJ1073" s="183"/>
      <c r="HK1073" s="183"/>
      <c r="HL1073" s="183"/>
      <c r="HM1073" s="183"/>
      <c r="HN1073" s="183"/>
      <c r="HO1073" s="183"/>
      <c r="HP1073" s="183"/>
      <c r="HQ1073" s="183"/>
      <c r="HR1073" s="183"/>
      <c r="HS1073" s="183"/>
      <c r="HT1073" s="183"/>
      <c r="HU1073" s="183"/>
      <c r="HV1073" s="183"/>
      <c r="HW1073" s="183"/>
      <c r="HX1073" s="183"/>
      <c r="HY1073" s="183"/>
      <c r="HZ1073" s="183"/>
      <c r="IA1073" s="183"/>
      <c r="IB1073" s="183"/>
      <c r="IC1073" s="183"/>
      <c r="ID1073" s="183"/>
      <c r="IE1073" s="183"/>
      <c r="IF1073" s="183"/>
      <c r="IG1073" s="183"/>
      <c r="IH1073" s="183"/>
      <c r="II1073" s="183"/>
      <c r="IJ1073" s="183"/>
      <c r="IK1073" s="183"/>
      <c r="IL1073" s="183"/>
      <c r="IM1073" s="183"/>
      <c r="IN1073" s="183"/>
      <c r="IO1073" s="183"/>
      <c r="IP1073" s="183"/>
      <c r="IQ1073" s="183"/>
      <c r="IR1073" s="183"/>
      <c r="IS1073" s="183"/>
      <c r="IT1073" s="183"/>
      <c r="IU1073" s="183"/>
      <c r="IV1073" s="183"/>
      <c r="IW1073" s="183"/>
      <c r="IX1073" s="183"/>
      <c r="IY1073" s="183"/>
      <c r="IZ1073" s="183"/>
      <c r="JA1073" s="183"/>
      <c r="JB1073" s="183"/>
      <c r="JC1073" s="183"/>
      <c r="JD1073" s="183"/>
      <c r="JE1073" s="183"/>
      <c r="JF1073" s="183"/>
      <c r="JG1073" s="183"/>
      <c r="JH1073" s="183"/>
      <c r="JI1073" s="183"/>
      <c r="JJ1073" s="183"/>
      <c r="JK1073" s="183"/>
      <c r="JL1073" s="183"/>
      <c r="JM1073" s="183"/>
      <c r="JN1073" s="183"/>
      <c r="JO1073" s="183"/>
      <c r="JP1073" s="183"/>
      <c r="JQ1073" s="183"/>
      <c r="JR1073" s="183"/>
      <c r="JS1073" s="183"/>
      <c r="JT1073" s="183"/>
      <c r="JU1073" s="183"/>
      <c r="JV1073" s="183"/>
      <c r="JW1073" s="183"/>
      <c r="JX1073" s="183"/>
      <c r="JY1073" s="183"/>
      <c r="JZ1073" s="183"/>
      <c r="KA1073" s="183"/>
      <c r="KB1073" s="183"/>
      <c r="KC1073" s="183"/>
      <c r="KD1073" s="183"/>
      <c r="KE1073" s="183"/>
      <c r="KF1073" s="183"/>
      <c r="KG1073" s="183"/>
      <c r="KH1073" s="183"/>
      <c r="KI1073" s="183"/>
      <c r="KJ1073" s="183"/>
      <c r="KK1073" s="183"/>
      <c r="KL1073" s="183"/>
      <c r="KM1073" s="183"/>
      <c r="KN1073" s="183"/>
      <c r="KO1073" s="183"/>
      <c r="KP1073" s="183"/>
      <c r="KQ1073" s="183"/>
      <c r="KR1073" s="183"/>
      <c r="KS1073" s="183"/>
      <c r="KT1073" s="183"/>
    </row>
    <row r="1074" spans="8:306">
      <c r="H1074" s="183"/>
      <c r="K1074" s="183"/>
      <c r="L1074" s="183"/>
      <c r="M1074" s="183"/>
      <c r="N1074" s="183"/>
      <c r="O1074" s="183"/>
      <c r="P1074" s="183"/>
      <c r="Q1074" s="183"/>
      <c r="R1074" s="183"/>
      <c r="S1074" s="183"/>
      <c r="T1074" s="183"/>
      <c r="U1074" s="183"/>
      <c r="V1074" s="183"/>
      <c r="W1074" s="183"/>
      <c r="X1074" s="183"/>
      <c r="Y1074" s="183"/>
      <c r="Z1074" s="183"/>
      <c r="AA1074" s="183"/>
      <c r="AB1074" s="183"/>
      <c r="AC1074" s="183"/>
      <c r="AD1074" s="183"/>
      <c r="AE1074" s="183"/>
      <c r="AF1074" s="183"/>
      <c r="AG1074" s="183"/>
      <c r="AH1074" s="183"/>
      <c r="AI1074" s="183"/>
      <c r="AJ1074" s="183"/>
      <c r="AK1074" s="183"/>
      <c r="AL1074" s="183"/>
      <c r="AM1074" s="183"/>
      <c r="AN1074" s="183"/>
      <c r="AO1074" s="183"/>
      <c r="AP1074" s="183"/>
      <c r="AQ1074" s="183"/>
      <c r="AR1074" s="183"/>
      <c r="AS1074" s="183"/>
      <c r="AT1074" s="183"/>
      <c r="AU1074" s="183"/>
      <c r="AV1074" s="183"/>
      <c r="AW1074" s="183"/>
      <c r="AX1074" s="183"/>
      <c r="AY1074" s="183"/>
      <c r="AZ1074" s="183"/>
      <c r="BA1074" s="183"/>
      <c r="BB1074" s="183"/>
      <c r="BC1074" s="183"/>
      <c r="BD1074" s="183"/>
      <c r="BE1074" s="183"/>
      <c r="BF1074" s="183"/>
      <c r="BG1074" s="183"/>
      <c r="BH1074" s="183"/>
      <c r="BI1074" s="183"/>
      <c r="BJ1074" s="183"/>
      <c r="BK1074" s="183"/>
      <c r="BL1074" s="183"/>
      <c r="BM1074" s="183"/>
      <c r="BN1074" s="183"/>
      <c r="BO1074" s="183"/>
      <c r="BP1074" s="183"/>
      <c r="BQ1074" s="183"/>
      <c r="BR1074" s="183"/>
      <c r="BS1074" s="183"/>
      <c r="BT1074" s="183"/>
      <c r="BU1074" s="183"/>
      <c r="BV1074" s="183"/>
      <c r="BW1074" s="183"/>
      <c r="BX1074" s="183"/>
      <c r="BY1074" s="183"/>
      <c r="BZ1074" s="183"/>
      <c r="CA1074" s="183"/>
      <c r="CB1074" s="183"/>
      <c r="CC1074" s="183"/>
      <c r="CD1074" s="183"/>
      <c r="CE1074" s="183"/>
      <c r="CF1074" s="183"/>
      <c r="CG1074" s="183"/>
      <c r="CH1074" s="183"/>
      <c r="CI1074" s="183"/>
      <c r="CJ1074" s="183"/>
      <c r="CK1074" s="183"/>
      <c r="CL1074" s="183"/>
      <c r="CM1074" s="183"/>
      <c r="CN1074" s="183"/>
      <c r="CO1074" s="183"/>
      <c r="CP1074" s="183"/>
      <c r="CQ1074" s="183"/>
      <c r="CR1074" s="183"/>
      <c r="CS1074" s="183"/>
      <c r="CT1074" s="183"/>
      <c r="CU1074" s="183"/>
      <c r="CV1074" s="183"/>
      <c r="CW1074" s="183"/>
      <c r="CX1074" s="183"/>
      <c r="CY1074" s="183"/>
      <c r="CZ1074" s="183"/>
      <c r="DA1074" s="183"/>
      <c r="DB1074" s="183"/>
      <c r="DC1074" s="183"/>
      <c r="DD1074" s="183"/>
      <c r="DE1074" s="183"/>
      <c r="DF1074" s="183"/>
      <c r="DG1074" s="183"/>
      <c r="DH1074" s="183"/>
      <c r="DI1074" s="183"/>
      <c r="DJ1074" s="183"/>
      <c r="DK1074" s="183"/>
      <c r="DL1074" s="183"/>
      <c r="DM1074" s="183"/>
      <c r="DN1074" s="183"/>
      <c r="DO1074" s="183"/>
      <c r="DP1074" s="183"/>
      <c r="DQ1074" s="183"/>
      <c r="DR1074" s="183"/>
      <c r="DS1074" s="183"/>
      <c r="DT1074" s="183"/>
      <c r="DU1074" s="183"/>
      <c r="DV1074" s="183"/>
      <c r="DW1074" s="183"/>
      <c r="DX1074" s="183"/>
      <c r="DY1074" s="183"/>
      <c r="DZ1074" s="183"/>
      <c r="EA1074" s="183"/>
      <c r="EB1074" s="183"/>
      <c r="EC1074" s="183"/>
      <c r="ED1074" s="183"/>
      <c r="EE1074" s="183"/>
      <c r="EF1074" s="183"/>
      <c r="EG1074" s="183"/>
      <c r="EH1074" s="183"/>
      <c r="EI1074" s="183"/>
      <c r="EJ1074" s="183"/>
      <c r="EK1074" s="183"/>
      <c r="EL1074" s="183"/>
      <c r="EM1074" s="183"/>
      <c r="EN1074" s="183"/>
      <c r="EO1074" s="183"/>
      <c r="EP1074" s="183"/>
      <c r="EQ1074" s="183"/>
      <c r="ER1074" s="183"/>
      <c r="ES1074" s="183"/>
      <c r="ET1074" s="183"/>
      <c r="EU1074" s="183"/>
      <c r="EV1074" s="183"/>
      <c r="EW1074" s="183"/>
      <c r="EX1074" s="183"/>
      <c r="EY1074" s="183"/>
      <c r="EZ1074" s="183"/>
      <c r="FA1074" s="183"/>
      <c r="FB1074" s="183"/>
      <c r="FC1074" s="183"/>
      <c r="FD1074" s="183"/>
      <c r="FE1074" s="183"/>
      <c r="FF1074" s="183"/>
      <c r="FG1074" s="183"/>
      <c r="FH1074" s="183"/>
      <c r="FI1074" s="183"/>
      <c r="FJ1074" s="183"/>
      <c r="FK1074" s="183"/>
      <c r="FL1074" s="183"/>
      <c r="FM1074" s="183"/>
      <c r="FN1074" s="183"/>
      <c r="FO1074" s="183"/>
      <c r="FP1074" s="183"/>
      <c r="FQ1074" s="183"/>
      <c r="FR1074" s="183"/>
      <c r="FS1074" s="183"/>
      <c r="FT1074" s="183"/>
      <c r="FU1074" s="183"/>
      <c r="FV1074" s="183"/>
      <c r="FW1074" s="183"/>
      <c r="FX1074" s="183"/>
      <c r="FY1074" s="183"/>
      <c r="FZ1074" s="183"/>
      <c r="GA1074" s="183"/>
      <c r="GB1074" s="183"/>
      <c r="GC1074" s="183"/>
      <c r="GD1074" s="183"/>
      <c r="GE1074" s="183"/>
      <c r="GF1074" s="183"/>
      <c r="GG1074" s="183"/>
      <c r="GH1074" s="183"/>
      <c r="GI1074" s="183"/>
      <c r="GJ1074" s="183"/>
      <c r="GK1074" s="183"/>
      <c r="GL1074" s="183"/>
      <c r="GM1074" s="183"/>
      <c r="GN1074" s="183"/>
      <c r="GO1074" s="183"/>
      <c r="GP1074" s="183"/>
      <c r="GQ1074" s="183"/>
      <c r="GR1074" s="183"/>
      <c r="GS1074" s="183"/>
      <c r="GT1074" s="183"/>
      <c r="GU1074" s="183"/>
      <c r="GV1074" s="183"/>
      <c r="GW1074" s="183"/>
      <c r="GX1074" s="183"/>
      <c r="GY1074" s="183"/>
      <c r="GZ1074" s="183"/>
      <c r="HA1074" s="183"/>
      <c r="HB1074" s="183"/>
      <c r="HC1074" s="183"/>
      <c r="HD1074" s="183"/>
      <c r="HE1074" s="183"/>
      <c r="HF1074" s="183"/>
      <c r="HG1074" s="183"/>
      <c r="HH1074" s="183"/>
      <c r="HI1074" s="183"/>
      <c r="HJ1074" s="183"/>
      <c r="HK1074" s="183"/>
      <c r="HL1074" s="183"/>
      <c r="HM1074" s="183"/>
      <c r="HN1074" s="183"/>
      <c r="HO1074" s="183"/>
      <c r="HP1074" s="183"/>
      <c r="HQ1074" s="183"/>
      <c r="HR1074" s="183"/>
      <c r="HS1074" s="183"/>
      <c r="HT1074" s="183"/>
      <c r="HU1074" s="183"/>
      <c r="HV1074" s="183"/>
      <c r="HW1074" s="183"/>
      <c r="HX1074" s="183"/>
      <c r="HY1074" s="183"/>
      <c r="HZ1074" s="183"/>
      <c r="IA1074" s="183"/>
      <c r="IB1074" s="183"/>
      <c r="IC1074" s="183"/>
      <c r="ID1074" s="183"/>
      <c r="IE1074" s="183"/>
      <c r="IF1074" s="183"/>
      <c r="IG1074" s="183"/>
      <c r="IH1074" s="183"/>
      <c r="II1074" s="183"/>
      <c r="IJ1074" s="183"/>
      <c r="IK1074" s="183"/>
      <c r="IL1074" s="183"/>
      <c r="IM1074" s="183"/>
      <c r="IN1074" s="183"/>
      <c r="IO1074" s="183"/>
      <c r="IP1074" s="183"/>
      <c r="IQ1074" s="183"/>
      <c r="IR1074" s="183"/>
      <c r="IS1074" s="183"/>
      <c r="IT1074" s="183"/>
      <c r="IU1074" s="183"/>
      <c r="IV1074" s="183"/>
      <c r="IW1074" s="183"/>
      <c r="IX1074" s="183"/>
      <c r="IY1074" s="183"/>
      <c r="IZ1074" s="183"/>
      <c r="JA1074" s="183"/>
      <c r="JB1074" s="183"/>
      <c r="JC1074" s="183"/>
      <c r="JD1074" s="183"/>
      <c r="JE1074" s="183"/>
      <c r="JF1074" s="183"/>
      <c r="JG1074" s="183"/>
      <c r="JH1074" s="183"/>
      <c r="JI1074" s="183"/>
      <c r="JJ1074" s="183"/>
      <c r="JK1074" s="183"/>
      <c r="JL1074" s="183"/>
      <c r="JM1074" s="183"/>
      <c r="JN1074" s="183"/>
      <c r="JO1074" s="183"/>
      <c r="JP1074" s="183"/>
      <c r="JQ1074" s="183"/>
      <c r="JR1074" s="183"/>
      <c r="JS1074" s="183"/>
      <c r="JT1074" s="183"/>
      <c r="JU1074" s="183"/>
      <c r="JV1074" s="183"/>
      <c r="JW1074" s="183"/>
      <c r="JX1074" s="183"/>
      <c r="JY1074" s="183"/>
      <c r="JZ1074" s="183"/>
      <c r="KA1074" s="183"/>
      <c r="KB1074" s="183"/>
      <c r="KC1074" s="183"/>
      <c r="KD1074" s="183"/>
      <c r="KE1074" s="183"/>
      <c r="KF1074" s="183"/>
      <c r="KG1074" s="183"/>
      <c r="KH1074" s="183"/>
      <c r="KI1074" s="183"/>
      <c r="KJ1074" s="183"/>
      <c r="KK1074" s="183"/>
      <c r="KL1074" s="183"/>
      <c r="KM1074" s="183"/>
      <c r="KN1074" s="183"/>
      <c r="KO1074" s="183"/>
      <c r="KP1074" s="183"/>
      <c r="KQ1074" s="183"/>
      <c r="KR1074" s="183"/>
      <c r="KS1074" s="183"/>
      <c r="KT1074" s="183"/>
    </row>
    <row r="1075" spans="8:306">
      <c r="H1075" s="183"/>
      <c r="K1075" s="183"/>
      <c r="L1075" s="183"/>
      <c r="M1075" s="183"/>
      <c r="N1075" s="183"/>
      <c r="O1075" s="183"/>
      <c r="P1075" s="183"/>
      <c r="Q1075" s="183"/>
      <c r="R1075" s="183"/>
      <c r="S1075" s="183"/>
      <c r="T1075" s="183"/>
      <c r="U1075" s="183"/>
      <c r="V1075" s="183"/>
      <c r="W1075" s="183"/>
      <c r="X1075" s="183"/>
      <c r="Y1075" s="183"/>
      <c r="Z1075" s="183"/>
      <c r="AA1075" s="183"/>
      <c r="AB1075" s="183"/>
      <c r="AC1075" s="183"/>
      <c r="AD1075" s="183"/>
      <c r="AE1075" s="183"/>
      <c r="AF1075" s="183"/>
      <c r="AG1075" s="183"/>
      <c r="AH1075" s="183"/>
      <c r="AI1075" s="183"/>
      <c r="AJ1075" s="183"/>
      <c r="AK1075" s="183"/>
      <c r="AL1075" s="183"/>
      <c r="AM1075" s="183"/>
      <c r="AN1075" s="183"/>
      <c r="AO1075" s="183"/>
      <c r="AP1075" s="183"/>
      <c r="AQ1075" s="183"/>
      <c r="AR1075" s="183"/>
      <c r="AS1075" s="183"/>
      <c r="AT1075" s="183"/>
      <c r="AU1075" s="183"/>
      <c r="AV1075" s="183"/>
      <c r="AW1075" s="183"/>
      <c r="AX1075" s="183"/>
      <c r="AY1075" s="183"/>
      <c r="AZ1075" s="183"/>
      <c r="BA1075" s="183"/>
      <c r="BB1075" s="183"/>
      <c r="BC1075" s="183"/>
      <c r="BD1075" s="183"/>
      <c r="BE1075" s="183"/>
      <c r="BF1075" s="183"/>
      <c r="BG1075" s="183"/>
      <c r="BH1075" s="183"/>
      <c r="BI1075" s="183"/>
      <c r="BJ1075" s="183"/>
      <c r="BK1075" s="183"/>
      <c r="BL1075" s="183"/>
      <c r="BM1075" s="183"/>
      <c r="BN1075" s="183"/>
      <c r="BO1075" s="183"/>
      <c r="BP1075" s="183"/>
      <c r="BQ1075" s="183"/>
      <c r="BR1075" s="183"/>
      <c r="BS1075" s="183"/>
      <c r="BT1075" s="183"/>
      <c r="BU1075" s="183"/>
      <c r="BV1075" s="183"/>
      <c r="BW1075" s="183"/>
      <c r="BX1075" s="183"/>
      <c r="BY1075" s="183"/>
      <c r="BZ1075" s="183"/>
      <c r="CA1075" s="183"/>
      <c r="CB1075" s="183"/>
      <c r="CC1075" s="183"/>
      <c r="CD1075" s="183"/>
      <c r="CE1075" s="183"/>
      <c r="CF1075" s="183"/>
      <c r="CG1075" s="183"/>
      <c r="CH1075" s="183"/>
      <c r="CI1075" s="183"/>
      <c r="CJ1075" s="183"/>
      <c r="CK1075" s="183"/>
      <c r="CL1075" s="183"/>
      <c r="CM1075" s="183"/>
      <c r="CN1075" s="183"/>
      <c r="CO1075" s="183"/>
      <c r="CP1075" s="183"/>
      <c r="CQ1075" s="183"/>
      <c r="CR1075" s="183"/>
      <c r="CS1075" s="183"/>
      <c r="CT1075" s="183"/>
      <c r="CU1075" s="183"/>
      <c r="CV1075" s="183"/>
      <c r="CW1075" s="183"/>
      <c r="CX1075" s="183"/>
      <c r="CY1075" s="183"/>
      <c r="CZ1075" s="183"/>
      <c r="DA1075" s="183"/>
      <c r="DB1075" s="183"/>
      <c r="DC1075" s="183"/>
      <c r="DD1075" s="183"/>
      <c r="DE1075" s="183"/>
      <c r="DF1075" s="183"/>
      <c r="DG1075" s="183"/>
      <c r="DH1075" s="183"/>
      <c r="DI1075" s="183"/>
      <c r="DJ1075" s="183"/>
      <c r="DK1075" s="183"/>
      <c r="DL1075" s="183"/>
      <c r="DM1075" s="183"/>
      <c r="DN1075" s="183"/>
      <c r="DO1075" s="183"/>
      <c r="DP1075" s="183"/>
      <c r="DQ1075" s="183"/>
      <c r="DR1075" s="183"/>
      <c r="DS1075" s="183"/>
      <c r="DT1075" s="183"/>
      <c r="DU1075" s="183"/>
      <c r="DV1075" s="183"/>
      <c r="DW1075" s="183"/>
      <c r="DX1075" s="183"/>
      <c r="DY1075" s="183"/>
      <c r="DZ1075" s="183"/>
      <c r="EA1075" s="183"/>
      <c r="EB1075" s="183"/>
      <c r="EC1075" s="183"/>
      <c r="ED1075" s="183"/>
      <c r="EE1075" s="183"/>
      <c r="EF1075" s="183"/>
      <c r="EG1075" s="183"/>
      <c r="EH1075" s="183"/>
      <c r="EI1075" s="183"/>
      <c r="EJ1075" s="183"/>
      <c r="EK1075" s="183"/>
      <c r="EL1075" s="183"/>
      <c r="EM1075" s="183"/>
      <c r="EN1075" s="183"/>
      <c r="EO1075" s="183"/>
      <c r="EP1075" s="183"/>
      <c r="EQ1075" s="183"/>
      <c r="ER1075" s="183"/>
      <c r="ES1075" s="183"/>
      <c r="ET1075" s="183"/>
      <c r="EU1075" s="183"/>
      <c r="EV1075" s="183"/>
      <c r="EW1075" s="183"/>
      <c r="EX1075" s="183"/>
      <c r="EY1075" s="183"/>
      <c r="EZ1075" s="183"/>
      <c r="FA1075" s="183"/>
      <c r="FB1075" s="183"/>
      <c r="FC1075" s="183"/>
      <c r="FD1075" s="183"/>
      <c r="FE1075" s="183"/>
      <c r="FF1075" s="183"/>
      <c r="FG1075" s="183"/>
      <c r="FH1075" s="183"/>
      <c r="FI1075" s="183"/>
      <c r="FJ1075" s="183"/>
      <c r="FK1075" s="183"/>
      <c r="FL1075" s="183"/>
      <c r="FM1075" s="183"/>
      <c r="FN1075" s="183"/>
      <c r="FO1075" s="183"/>
      <c r="FP1075" s="183"/>
      <c r="FQ1075" s="183"/>
      <c r="FR1075" s="183"/>
      <c r="FS1075" s="183"/>
      <c r="FT1075" s="183"/>
      <c r="FU1075" s="183"/>
      <c r="FV1075" s="183"/>
      <c r="FW1075" s="183"/>
      <c r="FX1075" s="183"/>
      <c r="FY1075" s="183"/>
      <c r="FZ1075" s="183"/>
      <c r="GA1075" s="183"/>
      <c r="GB1075" s="183"/>
      <c r="GC1075" s="183"/>
      <c r="GD1075" s="183"/>
      <c r="GE1075" s="183"/>
      <c r="GF1075" s="183"/>
      <c r="GG1075" s="183"/>
      <c r="GH1075" s="183"/>
      <c r="GI1075" s="183"/>
      <c r="GJ1075" s="183"/>
      <c r="GK1075" s="183"/>
      <c r="GL1075" s="183"/>
      <c r="GM1075" s="183"/>
      <c r="GN1075" s="183"/>
      <c r="GO1075" s="183"/>
      <c r="GP1075" s="183"/>
      <c r="GQ1075" s="183"/>
      <c r="GR1075" s="183"/>
      <c r="GS1075" s="183"/>
      <c r="GT1075" s="183"/>
      <c r="GU1075" s="183"/>
      <c r="GV1075" s="183"/>
      <c r="GW1075" s="183"/>
      <c r="GX1075" s="183"/>
      <c r="GY1075" s="183"/>
      <c r="GZ1075" s="183"/>
      <c r="HA1075" s="183"/>
      <c r="HB1075" s="183"/>
      <c r="HC1075" s="183"/>
      <c r="HD1075" s="183"/>
      <c r="HE1075" s="183"/>
      <c r="HF1075" s="183"/>
      <c r="HG1075" s="183"/>
      <c r="HH1075" s="183"/>
      <c r="HI1075" s="183"/>
      <c r="HJ1075" s="183"/>
      <c r="HK1075" s="183"/>
      <c r="HL1075" s="183"/>
      <c r="HM1075" s="183"/>
      <c r="HN1075" s="183"/>
      <c r="HO1075" s="183"/>
      <c r="HP1075" s="183"/>
      <c r="HQ1075" s="183"/>
      <c r="HR1075" s="183"/>
      <c r="HS1075" s="183"/>
      <c r="HT1075" s="183"/>
      <c r="HU1075" s="183"/>
      <c r="HV1075" s="183"/>
      <c r="HW1075" s="183"/>
      <c r="HX1075" s="183"/>
      <c r="HY1075" s="183"/>
      <c r="HZ1075" s="183"/>
      <c r="IA1075" s="183"/>
      <c r="IB1075" s="183"/>
      <c r="IC1075" s="183"/>
      <c r="ID1075" s="183"/>
      <c r="IE1075" s="183"/>
      <c r="IF1075" s="183"/>
      <c r="IG1075" s="183"/>
      <c r="IH1075" s="183"/>
      <c r="II1075" s="183"/>
      <c r="IJ1075" s="183"/>
      <c r="IK1075" s="183"/>
      <c r="IL1075" s="183"/>
      <c r="IM1075" s="183"/>
      <c r="IN1075" s="183"/>
      <c r="IO1075" s="183"/>
      <c r="IP1075" s="183"/>
      <c r="IQ1075" s="183"/>
      <c r="IR1075" s="183"/>
      <c r="IS1075" s="183"/>
      <c r="IT1075" s="183"/>
      <c r="IU1075" s="183"/>
      <c r="IV1075" s="183"/>
      <c r="IW1075" s="183"/>
      <c r="IX1075" s="183"/>
      <c r="IY1075" s="183"/>
      <c r="IZ1075" s="183"/>
      <c r="JA1075" s="183"/>
      <c r="JB1075" s="183"/>
      <c r="JC1075" s="183"/>
      <c r="JD1075" s="183"/>
      <c r="JE1075" s="183"/>
      <c r="JF1075" s="183"/>
      <c r="JG1075" s="183"/>
      <c r="JH1075" s="183"/>
      <c r="JI1075" s="183"/>
      <c r="JJ1075" s="183"/>
      <c r="JK1075" s="183"/>
      <c r="JL1075" s="183"/>
      <c r="JM1075" s="183"/>
      <c r="JN1075" s="183"/>
      <c r="JO1075" s="183"/>
      <c r="JP1075" s="183"/>
      <c r="JQ1075" s="183"/>
      <c r="JR1075" s="183"/>
      <c r="JS1075" s="183"/>
      <c r="JT1075" s="183"/>
      <c r="JU1075" s="183"/>
      <c r="JV1075" s="183"/>
      <c r="JW1075" s="183"/>
      <c r="JX1075" s="183"/>
      <c r="JY1075" s="183"/>
      <c r="JZ1075" s="183"/>
      <c r="KA1075" s="183"/>
      <c r="KB1075" s="183"/>
      <c r="KC1075" s="183"/>
      <c r="KD1075" s="183"/>
      <c r="KE1075" s="183"/>
      <c r="KF1075" s="183"/>
      <c r="KG1075" s="183"/>
      <c r="KH1075" s="183"/>
      <c r="KI1075" s="183"/>
      <c r="KJ1075" s="183"/>
      <c r="KK1075" s="183"/>
      <c r="KL1075" s="183"/>
      <c r="KM1075" s="183"/>
      <c r="KN1075" s="183"/>
      <c r="KO1075" s="183"/>
      <c r="KP1075" s="183"/>
      <c r="KQ1075" s="183"/>
      <c r="KR1075" s="183"/>
      <c r="KS1075" s="183"/>
      <c r="KT1075" s="183"/>
    </row>
    <row r="1076" spans="8:306">
      <c r="H1076" s="183"/>
      <c r="K1076" s="183"/>
      <c r="L1076" s="183"/>
      <c r="M1076" s="183"/>
      <c r="N1076" s="183"/>
      <c r="O1076" s="183"/>
      <c r="P1076" s="183"/>
      <c r="Q1076" s="183"/>
      <c r="R1076" s="183"/>
      <c r="S1076" s="183"/>
      <c r="T1076" s="183"/>
      <c r="U1076" s="183"/>
      <c r="V1076" s="183"/>
      <c r="W1076" s="183"/>
      <c r="X1076" s="183"/>
      <c r="Y1076" s="183"/>
      <c r="Z1076" s="183"/>
      <c r="AA1076" s="183"/>
      <c r="AB1076" s="183"/>
      <c r="AC1076" s="183"/>
      <c r="AD1076" s="183"/>
      <c r="AE1076" s="183"/>
      <c r="AF1076" s="183"/>
      <c r="AG1076" s="183"/>
      <c r="AH1076" s="183"/>
      <c r="AI1076" s="183"/>
      <c r="AJ1076" s="183"/>
      <c r="AK1076" s="183"/>
      <c r="AL1076" s="183"/>
      <c r="AM1076" s="183"/>
      <c r="AN1076" s="183"/>
      <c r="AO1076" s="183"/>
      <c r="AP1076" s="183"/>
      <c r="AQ1076" s="183"/>
      <c r="AR1076" s="183"/>
      <c r="AS1076" s="183"/>
      <c r="AT1076" s="183"/>
      <c r="AU1076" s="183"/>
      <c r="AV1076" s="183"/>
      <c r="AW1076" s="183"/>
      <c r="AX1076" s="183"/>
      <c r="AY1076" s="183"/>
      <c r="AZ1076" s="183"/>
      <c r="BA1076" s="183"/>
      <c r="BB1076" s="183"/>
      <c r="BC1076" s="183"/>
      <c r="BD1076" s="183"/>
      <c r="BE1076" s="183"/>
      <c r="BF1076" s="183"/>
      <c r="BG1076" s="183"/>
      <c r="BH1076" s="183"/>
      <c r="BI1076" s="183"/>
      <c r="BJ1076" s="183"/>
      <c r="BK1076" s="183"/>
      <c r="BL1076" s="183"/>
      <c r="BM1076" s="183"/>
      <c r="BN1076" s="183"/>
      <c r="BO1076" s="183"/>
      <c r="BP1076" s="183"/>
      <c r="BQ1076" s="183"/>
      <c r="BR1076" s="183"/>
      <c r="BS1076" s="183"/>
      <c r="BT1076" s="183"/>
      <c r="BU1076" s="183"/>
      <c r="BV1076" s="183"/>
      <c r="BW1076" s="183"/>
      <c r="BX1076" s="183"/>
      <c r="BY1076" s="183"/>
      <c r="BZ1076" s="183"/>
      <c r="CA1076" s="183"/>
      <c r="CB1076" s="183"/>
      <c r="CC1076" s="183"/>
      <c r="CD1076" s="183"/>
      <c r="CE1076" s="183"/>
      <c r="CF1076" s="183"/>
      <c r="CG1076" s="183"/>
      <c r="CH1076" s="183"/>
      <c r="CI1076" s="183"/>
      <c r="CJ1076" s="183"/>
      <c r="CK1076" s="183"/>
      <c r="CL1076" s="183"/>
      <c r="CM1076" s="183"/>
      <c r="CN1076" s="183"/>
      <c r="CO1076" s="183"/>
      <c r="CP1076" s="183"/>
      <c r="CQ1076" s="183"/>
      <c r="CR1076" s="183"/>
      <c r="CS1076" s="183"/>
      <c r="CT1076" s="183"/>
      <c r="CU1076" s="183"/>
      <c r="CV1076" s="183"/>
      <c r="CW1076" s="183"/>
      <c r="CX1076" s="183"/>
      <c r="CY1076" s="183"/>
      <c r="CZ1076" s="183"/>
      <c r="DA1076" s="183"/>
      <c r="DB1076" s="183"/>
      <c r="DC1076" s="183"/>
      <c r="DD1076" s="183"/>
      <c r="DE1076" s="183"/>
      <c r="DF1076" s="183"/>
      <c r="DG1076" s="183"/>
      <c r="DH1076" s="183"/>
      <c r="DI1076" s="183"/>
      <c r="DJ1076" s="183"/>
      <c r="DK1076" s="183"/>
      <c r="DL1076" s="183"/>
      <c r="DM1076" s="183"/>
      <c r="DN1076" s="183"/>
      <c r="DO1076" s="183"/>
      <c r="DP1076" s="183"/>
      <c r="DQ1076" s="183"/>
      <c r="DR1076" s="183"/>
      <c r="DS1076" s="183"/>
      <c r="DT1076" s="183"/>
      <c r="DU1076" s="183"/>
      <c r="DV1076" s="183"/>
      <c r="DW1076" s="183"/>
      <c r="DX1076" s="183"/>
      <c r="DY1076" s="183"/>
      <c r="DZ1076" s="183"/>
      <c r="EA1076" s="183"/>
      <c r="EB1076" s="183"/>
      <c r="EC1076" s="183"/>
      <c r="ED1076" s="183"/>
      <c r="EE1076" s="183"/>
      <c r="EF1076" s="183"/>
      <c r="EG1076" s="183"/>
      <c r="EH1076" s="183"/>
      <c r="EI1076" s="183"/>
      <c r="EJ1076" s="183"/>
      <c r="EK1076" s="183"/>
      <c r="EL1076" s="183"/>
      <c r="EM1076" s="183"/>
      <c r="EN1076" s="183"/>
      <c r="EO1076" s="183"/>
      <c r="EP1076" s="183"/>
      <c r="EQ1076" s="183"/>
      <c r="ER1076" s="183"/>
      <c r="ES1076" s="183"/>
      <c r="ET1076" s="183"/>
      <c r="EU1076" s="183"/>
      <c r="EV1076" s="183"/>
      <c r="EW1076" s="183"/>
      <c r="EX1076" s="183"/>
      <c r="EY1076" s="183"/>
      <c r="EZ1076" s="183"/>
      <c r="FA1076" s="183"/>
      <c r="FB1076" s="183"/>
      <c r="FC1076" s="183"/>
      <c r="FD1076" s="183"/>
      <c r="FE1076" s="183"/>
      <c r="FF1076" s="183"/>
      <c r="FG1076" s="183"/>
      <c r="FH1076" s="183"/>
      <c r="FI1076" s="183"/>
      <c r="FJ1076" s="183"/>
      <c r="FK1076" s="183"/>
      <c r="FL1076" s="183"/>
      <c r="FM1076" s="183"/>
      <c r="FN1076" s="183"/>
      <c r="FO1076" s="183"/>
      <c r="FP1076" s="183"/>
      <c r="FQ1076" s="183"/>
      <c r="FR1076" s="183"/>
      <c r="FS1076" s="183"/>
      <c r="FT1076" s="183"/>
      <c r="FU1076" s="183"/>
      <c r="FV1076" s="183"/>
      <c r="FW1076" s="183"/>
      <c r="FX1076" s="183"/>
      <c r="FY1076" s="183"/>
      <c r="FZ1076" s="183"/>
      <c r="GA1076" s="183"/>
      <c r="GB1076" s="183"/>
      <c r="GC1076" s="183"/>
      <c r="GD1076" s="183"/>
      <c r="GE1076" s="183"/>
      <c r="GF1076" s="183"/>
      <c r="GG1076" s="183"/>
      <c r="GH1076" s="183"/>
      <c r="GI1076" s="183"/>
      <c r="GJ1076" s="183"/>
      <c r="GK1076" s="183"/>
      <c r="GL1076" s="183"/>
      <c r="GM1076" s="183"/>
      <c r="GN1076" s="183"/>
      <c r="GO1076" s="183"/>
      <c r="GP1076" s="183"/>
      <c r="GQ1076" s="183"/>
      <c r="GR1076" s="183"/>
      <c r="GS1076" s="183"/>
      <c r="GT1076" s="183"/>
      <c r="GU1076" s="183"/>
      <c r="GV1076" s="183"/>
      <c r="GW1076" s="183"/>
      <c r="GX1076" s="183"/>
      <c r="GY1076" s="183"/>
      <c r="GZ1076" s="183"/>
      <c r="HA1076" s="183"/>
      <c r="HB1076" s="183"/>
      <c r="HC1076" s="183"/>
      <c r="HD1076" s="183"/>
      <c r="HE1076" s="183"/>
      <c r="HF1076" s="183"/>
      <c r="HG1076" s="183"/>
      <c r="HH1076" s="183"/>
      <c r="HI1076" s="183"/>
      <c r="HJ1076" s="183"/>
      <c r="HK1076" s="183"/>
      <c r="HL1076" s="183"/>
      <c r="HM1076" s="183"/>
      <c r="HN1076" s="183"/>
      <c r="HO1076" s="183"/>
      <c r="HP1076" s="183"/>
      <c r="HQ1076" s="183"/>
      <c r="HR1076" s="183"/>
      <c r="HS1076" s="183"/>
      <c r="HT1076" s="183"/>
      <c r="HU1076" s="183"/>
      <c r="HV1076" s="183"/>
      <c r="HW1076" s="183"/>
      <c r="HX1076" s="183"/>
      <c r="HY1076" s="183"/>
      <c r="HZ1076" s="183"/>
      <c r="IA1076" s="183"/>
      <c r="IB1076" s="183"/>
      <c r="IC1076" s="183"/>
      <c r="ID1076" s="183"/>
      <c r="IE1076" s="183"/>
      <c r="IF1076" s="183"/>
      <c r="IG1076" s="183"/>
      <c r="IH1076" s="183"/>
      <c r="II1076" s="183"/>
      <c r="IJ1076" s="183"/>
      <c r="IK1076" s="183"/>
      <c r="IL1076" s="183"/>
      <c r="IM1076" s="183"/>
      <c r="IN1076" s="183"/>
      <c r="IO1076" s="183"/>
      <c r="IP1076" s="183"/>
      <c r="IQ1076" s="183"/>
      <c r="IR1076" s="183"/>
      <c r="IS1076" s="183"/>
      <c r="IT1076" s="183"/>
      <c r="IU1076" s="183"/>
      <c r="IV1076" s="183"/>
      <c r="IW1076" s="183"/>
      <c r="IX1076" s="183"/>
      <c r="IY1076" s="183"/>
      <c r="IZ1076" s="183"/>
      <c r="JA1076" s="183"/>
      <c r="JB1076" s="183"/>
      <c r="JC1076" s="183"/>
      <c r="JD1076" s="183"/>
      <c r="JE1076" s="183"/>
      <c r="JF1076" s="183"/>
      <c r="JG1076" s="183"/>
      <c r="JH1076" s="183"/>
      <c r="JI1076" s="183"/>
      <c r="JJ1076" s="183"/>
      <c r="JK1076" s="183"/>
      <c r="JL1076" s="183"/>
      <c r="JM1076" s="183"/>
      <c r="JN1076" s="183"/>
      <c r="JO1076" s="183"/>
      <c r="JP1076" s="183"/>
      <c r="JQ1076" s="183"/>
      <c r="JR1076" s="183"/>
      <c r="JS1076" s="183"/>
      <c r="JT1076" s="183"/>
      <c r="JU1076" s="183"/>
      <c r="JV1076" s="183"/>
      <c r="JW1076" s="183"/>
      <c r="JX1076" s="183"/>
      <c r="JY1076" s="183"/>
      <c r="JZ1076" s="183"/>
      <c r="KA1076" s="183"/>
      <c r="KB1076" s="183"/>
      <c r="KC1076" s="183"/>
      <c r="KD1076" s="183"/>
      <c r="KE1076" s="183"/>
      <c r="KF1076" s="183"/>
      <c r="KG1076" s="183"/>
      <c r="KH1076" s="183"/>
      <c r="KI1076" s="183"/>
      <c r="KJ1076" s="183"/>
      <c r="KK1076" s="183"/>
      <c r="KL1076" s="183"/>
      <c r="KM1076" s="183"/>
      <c r="KN1076" s="183"/>
      <c r="KO1076" s="183"/>
      <c r="KP1076" s="183"/>
      <c r="KQ1076" s="183"/>
      <c r="KR1076" s="183"/>
      <c r="KS1076" s="183"/>
      <c r="KT1076" s="183"/>
    </row>
    <row r="1077" spans="8:306">
      <c r="H1077" s="183"/>
      <c r="K1077" s="183"/>
      <c r="L1077" s="183"/>
      <c r="M1077" s="183"/>
      <c r="N1077" s="183"/>
      <c r="O1077" s="183"/>
      <c r="P1077" s="183"/>
      <c r="Q1077" s="183"/>
      <c r="R1077" s="183"/>
      <c r="S1077" s="183"/>
      <c r="T1077" s="183"/>
      <c r="U1077" s="183"/>
      <c r="V1077" s="183"/>
      <c r="W1077" s="183"/>
      <c r="X1077" s="183"/>
      <c r="Y1077" s="183"/>
      <c r="Z1077" s="183"/>
      <c r="AA1077" s="183"/>
      <c r="AB1077" s="183"/>
      <c r="AC1077" s="183"/>
      <c r="AD1077" s="183"/>
      <c r="AE1077" s="183"/>
      <c r="AF1077" s="183"/>
      <c r="AG1077" s="183"/>
      <c r="AH1077" s="183"/>
      <c r="AI1077" s="183"/>
      <c r="AJ1077" s="183"/>
      <c r="AK1077" s="183"/>
      <c r="AL1077" s="183"/>
      <c r="AM1077" s="183"/>
      <c r="AN1077" s="183"/>
      <c r="AO1077" s="183"/>
      <c r="AP1077" s="183"/>
      <c r="AQ1077" s="183"/>
      <c r="AR1077" s="183"/>
      <c r="AS1077" s="183"/>
      <c r="AT1077" s="183"/>
      <c r="AU1077" s="183"/>
      <c r="AV1077" s="183"/>
      <c r="AW1077" s="183"/>
      <c r="AX1077" s="183"/>
      <c r="AY1077" s="183"/>
      <c r="AZ1077" s="183"/>
      <c r="BA1077" s="183"/>
      <c r="BB1077" s="183"/>
      <c r="BC1077" s="183"/>
      <c r="BD1077" s="183"/>
      <c r="BE1077" s="183"/>
      <c r="BF1077" s="183"/>
      <c r="BG1077" s="183"/>
      <c r="BH1077" s="183"/>
      <c r="BI1077" s="183"/>
      <c r="BJ1077" s="183"/>
      <c r="BK1077" s="183"/>
      <c r="BL1077" s="183"/>
      <c r="BM1077" s="183"/>
      <c r="BN1077" s="183"/>
      <c r="BO1077" s="183"/>
      <c r="BP1077" s="183"/>
      <c r="BQ1077" s="183"/>
      <c r="BR1077" s="183"/>
      <c r="BS1077" s="183"/>
      <c r="BT1077" s="183"/>
      <c r="BU1077" s="183"/>
      <c r="BV1077" s="183"/>
      <c r="BW1077" s="183"/>
      <c r="BX1077" s="183"/>
      <c r="BY1077" s="183"/>
      <c r="BZ1077" s="183"/>
      <c r="CA1077" s="183"/>
      <c r="CB1077" s="183"/>
      <c r="CC1077" s="183"/>
      <c r="CD1077" s="183"/>
      <c r="CE1077" s="183"/>
      <c r="CF1077" s="183"/>
      <c r="CG1077" s="183"/>
      <c r="CH1077" s="183"/>
      <c r="CI1077" s="183"/>
      <c r="CJ1077" s="183"/>
      <c r="CK1077" s="183"/>
      <c r="CL1077" s="183"/>
      <c r="CM1077" s="183"/>
      <c r="CN1077" s="183"/>
      <c r="CO1077" s="183"/>
      <c r="CP1077" s="183"/>
      <c r="CQ1077" s="183"/>
      <c r="CR1077" s="183"/>
      <c r="CS1077" s="183"/>
      <c r="CT1077" s="183"/>
      <c r="CU1077" s="183"/>
      <c r="CV1077" s="183"/>
      <c r="CW1077" s="183"/>
      <c r="CX1077" s="183"/>
      <c r="CY1077" s="183"/>
      <c r="CZ1077" s="183"/>
      <c r="DA1077" s="183"/>
      <c r="DB1077" s="183"/>
      <c r="DC1077" s="183"/>
      <c r="DD1077" s="183"/>
      <c r="DE1077" s="183"/>
      <c r="DF1077" s="183"/>
      <c r="DG1077" s="183"/>
      <c r="DH1077" s="183"/>
      <c r="DI1077" s="183"/>
      <c r="DJ1077" s="183"/>
      <c r="DK1077" s="183"/>
      <c r="DL1077" s="183"/>
      <c r="DM1077" s="183"/>
      <c r="DN1077" s="183"/>
      <c r="DO1077" s="183"/>
      <c r="DP1077" s="183"/>
      <c r="DQ1077" s="183"/>
      <c r="DR1077" s="183"/>
      <c r="DS1077" s="183"/>
      <c r="DT1077" s="183"/>
      <c r="DU1077" s="183"/>
      <c r="DV1077" s="183"/>
      <c r="DW1077" s="183"/>
      <c r="DX1077" s="183"/>
      <c r="DY1077" s="183"/>
      <c r="DZ1077" s="183"/>
      <c r="EA1077" s="183"/>
      <c r="EB1077" s="183"/>
      <c r="EC1077" s="183"/>
      <c r="ED1077" s="183"/>
      <c r="EE1077" s="183"/>
      <c r="EF1077" s="183"/>
      <c r="EG1077" s="183"/>
      <c r="EH1077" s="183"/>
      <c r="EI1077" s="183"/>
      <c r="EJ1077" s="183"/>
      <c r="EK1077" s="183"/>
      <c r="EL1077" s="183"/>
      <c r="EM1077" s="183"/>
      <c r="EN1077" s="183"/>
      <c r="EO1077" s="183"/>
      <c r="EP1077" s="183"/>
      <c r="EQ1077" s="183"/>
      <c r="ER1077" s="183"/>
      <c r="ES1077" s="183"/>
      <c r="ET1077" s="183"/>
      <c r="EU1077" s="183"/>
      <c r="EV1077" s="183"/>
      <c r="EW1077" s="183"/>
      <c r="EX1077" s="183"/>
      <c r="EY1077" s="183"/>
      <c r="EZ1077" s="183"/>
      <c r="FA1077" s="183"/>
      <c r="FB1077" s="183"/>
      <c r="FC1077" s="183"/>
      <c r="FD1077" s="183"/>
      <c r="FE1077" s="183"/>
      <c r="FF1077" s="183"/>
      <c r="FG1077" s="183"/>
      <c r="FH1077" s="183"/>
      <c r="FI1077" s="183"/>
      <c r="FJ1077" s="183"/>
      <c r="FK1077" s="183"/>
      <c r="FL1077" s="183"/>
      <c r="FM1077" s="183"/>
      <c r="FN1077" s="183"/>
      <c r="FO1077" s="183"/>
      <c r="FP1077" s="183"/>
      <c r="FQ1077" s="183"/>
      <c r="FR1077" s="183"/>
      <c r="FS1077" s="183"/>
      <c r="FT1077" s="183"/>
      <c r="FU1077" s="183"/>
      <c r="FV1077" s="183"/>
      <c r="FW1077" s="183"/>
      <c r="FX1077" s="183"/>
      <c r="FY1077" s="183"/>
      <c r="FZ1077" s="183"/>
      <c r="GA1077" s="183"/>
      <c r="GB1077" s="183"/>
      <c r="GC1077" s="183"/>
      <c r="GD1077" s="183"/>
      <c r="GE1077" s="183"/>
      <c r="GF1077" s="183"/>
      <c r="GG1077" s="183"/>
      <c r="GH1077" s="183"/>
      <c r="GI1077" s="183"/>
      <c r="GJ1077" s="183"/>
      <c r="GK1077" s="183"/>
      <c r="GL1077" s="183"/>
      <c r="GM1077" s="183"/>
      <c r="GN1077" s="183"/>
      <c r="GO1077" s="183"/>
      <c r="GP1077" s="183"/>
      <c r="GQ1077" s="183"/>
      <c r="GR1077" s="183"/>
      <c r="GS1077" s="183"/>
      <c r="GT1077" s="183"/>
      <c r="GU1077" s="183"/>
      <c r="GV1077" s="183"/>
      <c r="GW1077" s="183"/>
      <c r="GX1077" s="183"/>
      <c r="GY1077" s="183"/>
      <c r="GZ1077" s="183"/>
      <c r="HA1077" s="183"/>
      <c r="HB1077" s="183"/>
      <c r="HC1077" s="183"/>
      <c r="HD1077" s="183"/>
      <c r="HE1077" s="183"/>
      <c r="HF1077" s="183"/>
      <c r="HG1077" s="183"/>
      <c r="HH1077" s="183"/>
      <c r="HI1077" s="183"/>
      <c r="HJ1077" s="183"/>
      <c r="HK1077" s="183"/>
      <c r="HL1077" s="183"/>
      <c r="HM1077" s="183"/>
      <c r="HN1077" s="183"/>
      <c r="HO1077" s="183"/>
      <c r="HP1077" s="183"/>
      <c r="HQ1077" s="183"/>
      <c r="HR1077" s="183"/>
      <c r="HS1077" s="183"/>
      <c r="HT1077" s="183"/>
      <c r="HU1077" s="183"/>
      <c r="HV1077" s="183"/>
      <c r="HW1077" s="183"/>
      <c r="HX1077" s="183"/>
      <c r="HY1077" s="183"/>
      <c r="HZ1077" s="183"/>
      <c r="IA1077" s="183"/>
      <c r="IB1077" s="183"/>
      <c r="IC1077" s="183"/>
      <c r="ID1077" s="183"/>
      <c r="IE1077" s="183"/>
      <c r="IF1077" s="183"/>
      <c r="IG1077" s="183"/>
      <c r="IH1077" s="183"/>
      <c r="II1077" s="183"/>
      <c r="IJ1077" s="183"/>
      <c r="IK1077" s="183"/>
      <c r="IL1077" s="183"/>
      <c r="IM1077" s="183"/>
      <c r="IN1077" s="183"/>
      <c r="IO1077" s="183"/>
      <c r="IP1077" s="183"/>
      <c r="IQ1077" s="183"/>
      <c r="IR1077" s="183"/>
      <c r="IS1077" s="183"/>
      <c r="IT1077" s="183"/>
      <c r="IU1077" s="183"/>
      <c r="IV1077" s="183"/>
      <c r="IW1077" s="183"/>
      <c r="IX1077" s="183"/>
      <c r="IY1077" s="183"/>
      <c r="IZ1077" s="183"/>
      <c r="JA1077" s="183"/>
      <c r="JB1077" s="183"/>
      <c r="JC1077" s="183"/>
      <c r="JD1077" s="183"/>
      <c r="JE1077" s="183"/>
      <c r="JF1077" s="183"/>
      <c r="JG1077" s="183"/>
      <c r="JH1077" s="183"/>
      <c r="JI1077" s="183"/>
      <c r="JJ1077" s="183"/>
      <c r="JK1077" s="183"/>
      <c r="JL1077" s="183"/>
      <c r="JM1077" s="183"/>
      <c r="JN1077" s="183"/>
      <c r="JO1077" s="183"/>
      <c r="JP1077" s="183"/>
      <c r="JQ1077" s="183"/>
      <c r="JR1077" s="183"/>
      <c r="JS1077" s="183"/>
      <c r="JT1077" s="183"/>
      <c r="JU1077" s="183"/>
      <c r="JV1077" s="183"/>
      <c r="JW1077" s="183"/>
      <c r="JX1077" s="183"/>
      <c r="JY1077" s="183"/>
      <c r="JZ1077" s="183"/>
      <c r="KA1077" s="183"/>
      <c r="KB1077" s="183"/>
      <c r="KC1077" s="183"/>
      <c r="KD1077" s="183"/>
      <c r="KE1077" s="183"/>
      <c r="KF1077" s="183"/>
      <c r="KG1077" s="183"/>
      <c r="KH1077" s="183"/>
      <c r="KI1077" s="183"/>
      <c r="KJ1077" s="183"/>
      <c r="KK1077" s="183"/>
      <c r="KL1077" s="183"/>
      <c r="KM1077" s="183"/>
      <c r="KN1077" s="183"/>
      <c r="KO1077" s="183"/>
      <c r="KP1077" s="183"/>
      <c r="KQ1077" s="183"/>
      <c r="KR1077" s="183"/>
      <c r="KS1077" s="183"/>
      <c r="KT1077" s="183"/>
    </row>
    <row r="1078" spans="8:306">
      <c r="H1078" s="183"/>
      <c r="K1078" s="183"/>
      <c r="L1078" s="183"/>
      <c r="M1078" s="183"/>
      <c r="N1078" s="183"/>
      <c r="O1078" s="183"/>
      <c r="P1078" s="183"/>
      <c r="Q1078" s="183"/>
      <c r="R1078" s="183"/>
      <c r="S1078" s="183"/>
      <c r="T1078" s="183"/>
      <c r="U1078" s="183"/>
      <c r="V1078" s="183"/>
      <c r="W1078" s="183"/>
      <c r="X1078" s="183"/>
      <c r="Y1078" s="183"/>
      <c r="Z1078" s="183"/>
      <c r="AA1078" s="183"/>
      <c r="AB1078" s="183"/>
      <c r="AC1078" s="183"/>
      <c r="AD1078" s="183"/>
      <c r="AE1078" s="183"/>
      <c r="AF1078" s="183"/>
      <c r="AG1078" s="183"/>
      <c r="AH1078" s="183"/>
      <c r="AI1078" s="183"/>
      <c r="AJ1078" s="183"/>
      <c r="AK1078" s="183"/>
      <c r="AL1078" s="183"/>
      <c r="AM1078" s="183"/>
      <c r="AN1078" s="183"/>
      <c r="AO1078" s="183"/>
      <c r="AP1078" s="183"/>
      <c r="AQ1078" s="183"/>
      <c r="AR1078" s="183"/>
      <c r="AS1078" s="183"/>
      <c r="AT1078" s="183"/>
      <c r="AU1078" s="183"/>
      <c r="AV1078" s="183"/>
      <c r="AW1078" s="183"/>
      <c r="AX1078" s="183"/>
      <c r="AY1078" s="183"/>
      <c r="AZ1078" s="183"/>
      <c r="BA1078" s="183"/>
      <c r="BB1078" s="183"/>
      <c r="BC1078" s="183"/>
      <c r="BD1078" s="183"/>
      <c r="BE1078" s="183"/>
      <c r="BF1078" s="183"/>
      <c r="BG1078" s="183"/>
      <c r="BH1078" s="183"/>
      <c r="BI1078" s="183"/>
      <c r="BJ1078" s="183"/>
      <c r="BK1078" s="183"/>
      <c r="BL1078" s="183"/>
      <c r="BM1078" s="183"/>
      <c r="BN1078" s="183"/>
      <c r="BO1078" s="183"/>
      <c r="BP1078" s="183"/>
      <c r="BQ1078" s="183"/>
      <c r="BR1078" s="183"/>
      <c r="BS1078" s="183"/>
      <c r="BT1078" s="183"/>
      <c r="BU1078" s="183"/>
      <c r="BV1078" s="183"/>
      <c r="BW1078" s="183"/>
      <c r="BX1078" s="183"/>
      <c r="BY1078" s="183"/>
      <c r="BZ1078" s="183"/>
      <c r="CA1078" s="183"/>
      <c r="CB1078" s="183"/>
      <c r="CC1078" s="183"/>
      <c r="CD1078" s="183"/>
      <c r="CE1078" s="183"/>
      <c r="CF1078" s="183"/>
      <c r="CG1078" s="183"/>
      <c r="CH1078" s="183"/>
      <c r="CI1078" s="183"/>
      <c r="CJ1078" s="183"/>
      <c r="CK1078" s="183"/>
      <c r="CL1078" s="183"/>
      <c r="CM1078" s="183"/>
      <c r="CN1078" s="183"/>
      <c r="CO1078" s="183"/>
      <c r="CP1078" s="183"/>
      <c r="CQ1078" s="183"/>
      <c r="CR1078" s="183"/>
      <c r="CS1078" s="183"/>
      <c r="CT1078" s="183"/>
      <c r="CU1078" s="183"/>
      <c r="CV1078" s="183"/>
      <c r="CW1078" s="183"/>
      <c r="CX1078" s="183"/>
      <c r="CY1078" s="183"/>
      <c r="CZ1078" s="183"/>
      <c r="DA1078" s="183"/>
      <c r="DB1078" s="183"/>
      <c r="DC1078" s="183"/>
      <c r="DD1078" s="183"/>
      <c r="DE1078" s="183"/>
      <c r="DF1078" s="183"/>
      <c r="DG1078" s="183"/>
      <c r="DH1078" s="183"/>
      <c r="DI1078" s="183"/>
      <c r="DJ1078" s="183"/>
      <c r="DK1078" s="183"/>
      <c r="DL1078" s="183"/>
      <c r="DM1078" s="183"/>
      <c r="DN1078" s="183"/>
      <c r="DO1078" s="183"/>
      <c r="DP1078" s="183"/>
      <c r="DQ1078" s="183"/>
      <c r="DR1078" s="183"/>
      <c r="DS1078" s="183"/>
      <c r="DT1078" s="183"/>
      <c r="DU1078" s="183"/>
      <c r="DV1078" s="183"/>
      <c r="DW1078" s="183"/>
      <c r="DX1078" s="183"/>
      <c r="DY1078" s="183"/>
      <c r="DZ1078" s="183"/>
      <c r="EA1078" s="183"/>
      <c r="EB1078" s="183"/>
      <c r="EC1078" s="183"/>
      <c r="ED1078" s="183"/>
      <c r="EE1078" s="183"/>
      <c r="EF1078" s="183"/>
      <c r="EG1078" s="183"/>
      <c r="EH1078" s="183"/>
      <c r="EI1078" s="183"/>
      <c r="EJ1078" s="183"/>
      <c r="EK1078" s="183"/>
      <c r="EL1078" s="183"/>
      <c r="EM1078" s="183"/>
      <c r="EN1078" s="183"/>
      <c r="EO1078" s="183"/>
      <c r="EP1078" s="183"/>
      <c r="EQ1078" s="183"/>
      <c r="ER1078" s="183"/>
      <c r="ES1078" s="183"/>
      <c r="ET1078" s="183"/>
      <c r="EU1078" s="183"/>
      <c r="EV1078" s="183"/>
      <c r="EW1078" s="183"/>
      <c r="EX1078" s="183"/>
      <c r="EY1078" s="183"/>
      <c r="EZ1078" s="183"/>
      <c r="FA1078" s="183"/>
      <c r="FB1078" s="183"/>
      <c r="FC1078" s="183"/>
      <c r="FD1078" s="183"/>
      <c r="FE1078" s="183"/>
      <c r="FF1078" s="183"/>
      <c r="FG1078" s="183"/>
      <c r="FH1078" s="183"/>
      <c r="FI1078" s="183"/>
      <c r="FJ1078" s="183"/>
      <c r="FK1078" s="183"/>
      <c r="FL1078" s="183"/>
      <c r="FM1078" s="183"/>
      <c r="FN1078" s="183"/>
      <c r="FO1078" s="183"/>
      <c r="FP1078" s="183"/>
      <c r="FQ1078" s="183"/>
      <c r="FR1078" s="183"/>
      <c r="FS1078" s="183"/>
      <c r="FT1078" s="183"/>
      <c r="FU1078" s="183"/>
      <c r="FV1078" s="183"/>
      <c r="FW1078" s="183"/>
      <c r="FX1078" s="183"/>
      <c r="FY1078" s="183"/>
      <c r="FZ1078" s="183"/>
      <c r="GA1078" s="183"/>
      <c r="GB1078" s="183"/>
      <c r="GC1078" s="183"/>
      <c r="GD1078" s="183"/>
      <c r="GE1078" s="183"/>
      <c r="GF1078" s="183"/>
      <c r="GG1078" s="183"/>
      <c r="GH1078" s="183"/>
      <c r="GI1078" s="183"/>
      <c r="GJ1078" s="183"/>
      <c r="GK1078" s="183"/>
      <c r="GL1078" s="183"/>
      <c r="GM1078" s="183"/>
      <c r="GN1078" s="183"/>
      <c r="GO1078" s="183"/>
      <c r="GP1078" s="183"/>
      <c r="GQ1078" s="183"/>
      <c r="GR1078" s="183"/>
      <c r="GS1078" s="183"/>
      <c r="GT1078" s="183"/>
      <c r="GU1078" s="183"/>
      <c r="GV1078" s="183"/>
      <c r="GW1078" s="183"/>
      <c r="GX1078" s="183"/>
      <c r="GY1078" s="183"/>
      <c r="GZ1078" s="183"/>
      <c r="HA1078" s="183"/>
      <c r="HB1078" s="183"/>
      <c r="HC1078" s="183"/>
      <c r="HD1078" s="183"/>
      <c r="HE1078" s="183"/>
      <c r="HF1078" s="183"/>
      <c r="HG1078" s="183"/>
      <c r="HH1078" s="183"/>
      <c r="HI1078" s="183"/>
      <c r="HJ1078" s="183"/>
      <c r="HK1078" s="183"/>
      <c r="HL1078" s="183"/>
      <c r="HM1078" s="183"/>
      <c r="HN1078" s="183"/>
      <c r="HO1078" s="183"/>
      <c r="HP1078" s="183"/>
      <c r="HQ1078" s="183"/>
      <c r="HR1078" s="183"/>
      <c r="HS1078" s="183"/>
      <c r="HT1078" s="183"/>
      <c r="HU1078" s="183"/>
      <c r="HV1078" s="183"/>
      <c r="HW1078" s="183"/>
      <c r="HX1078" s="183"/>
      <c r="HY1078" s="183"/>
      <c r="HZ1078" s="183"/>
      <c r="IA1078" s="183"/>
      <c r="IB1078" s="183"/>
      <c r="IC1078" s="183"/>
      <c r="ID1078" s="183"/>
      <c r="IE1078" s="183"/>
      <c r="IF1078" s="183"/>
      <c r="IG1078" s="183"/>
      <c r="IH1078" s="183"/>
      <c r="II1078" s="183"/>
      <c r="IJ1078" s="183"/>
      <c r="IK1078" s="183"/>
      <c r="IL1078" s="183"/>
      <c r="IM1078" s="183"/>
      <c r="IN1078" s="183"/>
      <c r="IO1078" s="183"/>
      <c r="IP1078" s="183"/>
      <c r="IQ1078" s="183"/>
      <c r="IR1078" s="183"/>
      <c r="IS1078" s="183"/>
      <c r="IT1078" s="183"/>
      <c r="IU1078" s="183"/>
      <c r="IV1078" s="183"/>
      <c r="IW1078" s="183"/>
      <c r="IX1078" s="183"/>
      <c r="IY1078" s="183"/>
      <c r="IZ1078" s="183"/>
      <c r="JA1078" s="183"/>
      <c r="JB1078" s="183"/>
      <c r="JC1078" s="183"/>
      <c r="JD1078" s="183"/>
      <c r="JE1078" s="183"/>
      <c r="JF1078" s="183"/>
      <c r="JG1078" s="183"/>
      <c r="JH1078" s="183"/>
      <c r="JI1078" s="183"/>
      <c r="JJ1078" s="183"/>
      <c r="JK1078" s="183"/>
      <c r="JL1078" s="183"/>
      <c r="JM1078" s="183"/>
      <c r="JN1078" s="183"/>
      <c r="JO1078" s="183"/>
      <c r="JP1078" s="183"/>
      <c r="JQ1078" s="183"/>
      <c r="JR1078" s="183"/>
      <c r="JS1078" s="183"/>
      <c r="JT1078" s="183"/>
      <c r="JU1078" s="183"/>
      <c r="JV1078" s="183"/>
      <c r="JW1078" s="183"/>
      <c r="JX1078" s="183"/>
      <c r="JY1078" s="183"/>
      <c r="JZ1078" s="183"/>
      <c r="KA1078" s="183"/>
      <c r="KB1078" s="183"/>
      <c r="KC1078" s="183"/>
      <c r="KD1078" s="183"/>
      <c r="KE1078" s="183"/>
      <c r="KF1078" s="183"/>
      <c r="KG1078" s="183"/>
      <c r="KH1078" s="183"/>
      <c r="KI1078" s="183"/>
      <c r="KJ1078" s="183"/>
      <c r="KK1078" s="183"/>
      <c r="KL1078" s="183"/>
      <c r="KM1078" s="183"/>
      <c r="KN1078" s="183"/>
      <c r="KO1078" s="183"/>
      <c r="KP1078" s="183"/>
      <c r="KQ1078" s="183"/>
      <c r="KR1078" s="183"/>
      <c r="KS1078" s="183"/>
      <c r="KT1078" s="183"/>
    </row>
    <row r="1079" spans="8:306">
      <c r="H1079" s="183"/>
      <c r="K1079" s="183"/>
      <c r="L1079" s="183"/>
      <c r="M1079" s="183"/>
      <c r="N1079" s="183"/>
      <c r="O1079" s="183"/>
      <c r="P1079" s="183"/>
      <c r="Q1079" s="183"/>
      <c r="R1079" s="183"/>
      <c r="S1079" s="183"/>
      <c r="T1079" s="183"/>
      <c r="U1079" s="183"/>
      <c r="V1079" s="183"/>
      <c r="W1079" s="183"/>
      <c r="X1079" s="183"/>
      <c r="Y1079" s="183"/>
      <c r="Z1079" s="183"/>
      <c r="AA1079" s="183"/>
      <c r="AB1079" s="183"/>
      <c r="AC1079" s="183"/>
      <c r="AD1079" s="183"/>
      <c r="AE1079" s="183"/>
      <c r="AF1079" s="183"/>
      <c r="AG1079" s="183"/>
      <c r="AH1079" s="183"/>
      <c r="AI1079" s="183"/>
      <c r="AJ1079" s="183"/>
      <c r="AK1079" s="183"/>
      <c r="AL1079" s="183"/>
      <c r="AM1079" s="183"/>
      <c r="AN1079" s="183"/>
      <c r="AO1079" s="183"/>
      <c r="AP1079" s="183"/>
      <c r="AQ1079" s="183"/>
      <c r="AR1079" s="183"/>
      <c r="AS1079" s="183"/>
      <c r="AT1079" s="183"/>
      <c r="AU1079" s="183"/>
      <c r="AV1079" s="183"/>
      <c r="AW1079" s="183"/>
      <c r="AX1079" s="183"/>
      <c r="AY1079" s="183"/>
      <c r="AZ1079" s="183"/>
      <c r="BA1079" s="183"/>
      <c r="BB1079" s="183"/>
      <c r="BC1079" s="183"/>
      <c r="BD1079" s="183"/>
      <c r="BE1079" s="183"/>
      <c r="BF1079" s="183"/>
      <c r="BG1079" s="183"/>
      <c r="BH1079" s="183"/>
      <c r="BI1079" s="183"/>
      <c r="BJ1079" s="183"/>
      <c r="BK1079" s="183"/>
      <c r="BL1079" s="183"/>
      <c r="BM1079" s="183"/>
      <c r="BN1079" s="183"/>
      <c r="BO1079" s="183"/>
      <c r="BP1079" s="183"/>
      <c r="BQ1079" s="183"/>
      <c r="BR1079" s="183"/>
      <c r="BS1079" s="183"/>
      <c r="BT1079" s="183"/>
      <c r="BU1079" s="183"/>
      <c r="BV1079" s="183"/>
      <c r="BW1079" s="183"/>
      <c r="BX1079" s="183"/>
      <c r="BY1079" s="183"/>
      <c r="BZ1079" s="183"/>
      <c r="CA1079" s="183"/>
      <c r="CB1079" s="183"/>
      <c r="CC1079" s="183"/>
      <c r="CD1079" s="183"/>
      <c r="CE1079" s="183"/>
      <c r="CF1079" s="183"/>
      <c r="CG1079" s="183"/>
      <c r="CH1079" s="183"/>
      <c r="CI1079" s="183"/>
      <c r="CJ1079" s="183"/>
      <c r="CK1079" s="183"/>
      <c r="CL1079" s="183"/>
      <c r="CM1079" s="183"/>
      <c r="CN1079" s="183"/>
      <c r="CO1079" s="183"/>
      <c r="CP1079" s="183"/>
      <c r="CQ1079" s="183"/>
      <c r="CR1079" s="183"/>
      <c r="CS1079" s="183"/>
      <c r="CT1079" s="183"/>
      <c r="CU1079" s="183"/>
      <c r="CV1079" s="183"/>
      <c r="CW1079" s="183"/>
      <c r="CX1079" s="183"/>
      <c r="CY1079" s="183"/>
      <c r="CZ1079" s="183"/>
      <c r="DA1079" s="183"/>
      <c r="DB1079" s="183"/>
      <c r="DC1079" s="183"/>
      <c r="DD1079" s="183"/>
      <c r="DE1079" s="183"/>
      <c r="DF1079" s="183"/>
      <c r="DG1079" s="183"/>
      <c r="DH1079" s="183"/>
      <c r="DI1079" s="183"/>
      <c r="DJ1079" s="183"/>
      <c r="DK1079" s="183"/>
      <c r="DL1079" s="183"/>
      <c r="DM1079" s="183"/>
      <c r="DN1079" s="183"/>
      <c r="DO1079" s="183"/>
      <c r="DP1079" s="183"/>
      <c r="DQ1079" s="183"/>
      <c r="DR1079" s="183"/>
      <c r="DS1079" s="183"/>
      <c r="DT1079" s="183"/>
      <c r="DU1079" s="183"/>
      <c r="DV1079" s="183"/>
      <c r="DW1079" s="183"/>
      <c r="DX1079" s="183"/>
      <c r="DY1079" s="183"/>
      <c r="DZ1079" s="183"/>
      <c r="EA1079" s="183"/>
      <c r="EB1079" s="183"/>
      <c r="EC1079" s="183"/>
      <c r="ED1079" s="183"/>
      <c r="EE1079" s="183"/>
      <c r="EF1079" s="183"/>
      <c r="EG1079" s="183"/>
      <c r="EH1079" s="183"/>
      <c r="EI1079" s="183"/>
      <c r="EJ1079" s="183"/>
      <c r="EK1079" s="183"/>
      <c r="EL1079" s="183"/>
      <c r="EM1079" s="183"/>
      <c r="EN1079" s="183"/>
      <c r="EO1079" s="183"/>
      <c r="EP1079" s="183"/>
      <c r="EQ1079" s="183"/>
      <c r="ER1079" s="183"/>
      <c r="ES1079" s="183"/>
      <c r="ET1079" s="183"/>
      <c r="EU1079" s="183"/>
      <c r="EV1079" s="183"/>
      <c r="EW1079" s="183"/>
      <c r="EX1079" s="183"/>
      <c r="EY1079" s="183"/>
      <c r="EZ1079" s="183"/>
      <c r="FA1079" s="183"/>
      <c r="FB1079" s="183"/>
      <c r="FC1079" s="183"/>
      <c r="FD1079" s="183"/>
      <c r="FE1079" s="183"/>
      <c r="FF1079" s="183"/>
      <c r="FG1079" s="183"/>
      <c r="FH1079" s="183"/>
      <c r="FI1079" s="183"/>
      <c r="FJ1079" s="183"/>
      <c r="FK1079" s="183"/>
      <c r="FL1079" s="183"/>
      <c r="FM1079" s="183"/>
      <c r="FN1079" s="183"/>
      <c r="FO1079" s="183"/>
      <c r="FP1079" s="183"/>
      <c r="FQ1079" s="183"/>
      <c r="FR1079" s="183"/>
      <c r="FS1079" s="183"/>
      <c r="FT1079" s="183"/>
      <c r="FU1079" s="183"/>
      <c r="FV1079" s="183"/>
      <c r="FW1079" s="183"/>
      <c r="FX1079" s="183"/>
      <c r="FY1079" s="183"/>
      <c r="FZ1079" s="183"/>
      <c r="GA1079" s="183"/>
      <c r="GB1079" s="183"/>
      <c r="GC1079" s="183"/>
      <c r="GD1079" s="183"/>
      <c r="GE1079" s="183"/>
      <c r="GF1079" s="183"/>
      <c r="GG1079" s="183"/>
      <c r="GH1079" s="183"/>
      <c r="GI1079" s="183"/>
      <c r="GJ1079" s="183"/>
      <c r="GK1079" s="183"/>
      <c r="GL1079" s="183"/>
      <c r="GM1079" s="183"/>
      <c r="GN1079" s="183"/>
      <c r="GO1079" s="183"/>
      <c r="GP1079" s="183"/>
      <c r="GQ1079" s="183"/>
      <c r="GR1079" s="183"/>
      <c r="GS1079" s="183"/>
      <c r="GT1079" s="183"/>
      <c r="GU1079" s="183"/>
      <c r="GV1079" s="183"/>
      <c r="GW1079" s="183"/>
      <c r="GX1079" s="183"/>
      <c r="GY1079" s="183"/>
      <c r="GZ1079" s="183"/>
      <c r="HA1079" s="183"/>
      <c r="HB1079" s="183"/>
      <c r="HC1079" s="183"/>
      <c r="HD1079" s="183"/>
      <c r="HE1079" s="183"/>
      <c r="HF1079" s="183"/>
      <c r="HG1079" s="183"/>
      <c r="HH1079" s="183"/>
      <c r="HI1079" s="183"/>
      <c r="HJ1079" s="183"/>
      <c r="HK1079" s="183"/>
      <c r="HL1079" s="183"/>
      <c r="HM1079" s="183"/>
      <c r="HN1079" s="183"/>
      <c r="HO1079" s="183"/>
      <c r="HP1079" s="183"/>
      <c r="HQ1079" s="183"/>
      <c r="HR1079" s="183"/>
      <c r="HS1079" s="183"/>
      <c r="HT1079" s="183"/>
      <c r="HU1079" s="183"/>
      <c r="HV1079" s="183"/>
      <c r="HW1079" s="183"/>
      <c r="HX1079" s="183"/>
      <c r="HY1079" s="183"/>
      <c r="HZ1079" s="183"/>
      <c r="IA1079" s="183"/>
      <c r="IB1079" s="183"/>
      <c r="IC1079" s="183"/>
      <c r="ID1079" s="183"/>
      <c r="IE1079" s="183"/>
      <c r="IF1079" s="183"/>
      <c r="IG1079" s="183"/>
      <c r="IH1079" s="183"/>
      <c r="II1079" s="183"/>
      <c r="IJ1079" s="183"/>
      <c r="IK1079" s="183"/>
      <c r="IL1079" s="183"/>
      <c r="IM1079" s="183"/>
      <c r="IN1079" s="183"/>
      <c r="IO1079" s="183"/>
      <c r="IP1079" s="183"/>
      <c r="IQ1079" s="183"/>
      <c r="IR1079" s="183"/>
      <c r="IS1079" s="183"/>
      <c r="IT1079" s="183"/>
      <c r="IU1079" s="183"/>
      <c r="IV1079" s="183"/>
      <c r="IW1079" s="183"/>
      <c r="IX1079" s="183"/>
      <c r="IY1079" s="183"/>
      <c r="IZ1079" s="183"/>
      <c r="JA1079" s="183"/>
      <c r="JB1079" s="183"/>
      <c r="JC1079" s="183"/>
      <c r="JD1079" s="183"/>
      <c r="JE1079" s="183"/>
      <c r="JF1079" s="183"/>
      <c r="JG1079" s="183"/>
      <c r="JH1079" s="183"/>
      <c r="JI1079" s="183"/>
      <c r="JJ1079" s="183"/>
      <c r="JK1079" s="183"/>
      <c r="JL1079" s="183"/>
      <c r="JM1079" s="183"/>
      <c r="JN1079" s="183"/>
      <c r="JO1079" s="183"/>
      <c r="JP1079" s="183"/>
      <c r="JQ1079" s="183"/>
      <c r="JR1079" s="183"/>
      <c r="JS1079" s="183"/>
      <c r="JT1079" s="183"/>
      <c r="JU1079" s="183"/>
      <c r="JV1079" s="183"/>
      <c r="JW1079" s="183"/>
      <c r="JX1079" s="183"/>
      <c r="JY1079" s="183"/>
      <c r="JZ1079" s="183"/>
      <c r="KA1079" s="183"/>
      <c r="KB1079" s="183"/>
      <c r="KC1079" s="183"/>
      <c r="KD1079" s="183"/>
      <c r="KE1079" s="183"/>
      <c r="KF1079" s="183"/>
      <c r="KG1079" s="183"/>
      <c r="KH1079" s="183"/>
      <c r="KI1079" s="183"/>
      <c r="KJ1079" s="183"/>
      <c r="KK1079" s="183"/>
      <c r="KL1079" s="183"/>
      <c r="KM1079" s="183"/>
      <c r="KN1079" s="183"/>
      <c r="KO1079" s="183"/>
      <c r="KP1079" s="183"/>
      <c r="KQ1079" s="183"/>
      <c r="KR1079" s="183"/>
      <c r="KS1079" s="183"/>
      <c r="KT1079" s="183"/>
    </row>
    <row r="1080" spans="8:306">
      <c r="H1080" s="183"/>
      <c r="K1080" s="183"/>
      <c r="L1080" s="183"/>
      <c r="M1080" s="183"/>
      <c r="N1080" s="183"/>
      <c r="O1080" s="183"/>
      <c r="P1080" s="183"/>
      <c r="Q1080" s="183"/>
      <c r="R1080" s="183"/>
      <c r="S1080" s="183"/>
      <c r="T1080" s="183"/>
      <c r="U1080" s="183"/>
      <c r="V1080" s="183"/>
      <c r="W1080" s="183"/>
      <c r="X1080" s="183"/>
      <c r="Y1080" s="183"/>
      <c r="Z1080" s="183"/>
      <c r="AA1080" s="183"/>
      <c r="AB1080" s="183"/>
      <c r="AC1080" s="183"/>
      <c r="AD1080" s="183"/>
      <c r="AE1080" s="183"/>
      <c r="AF1080" s="183"/>
      <c r="AG1080" s="183"/>
      <c r="AH1080" s="183"/>
      <c r="AI1080" s="183"/>
      <c r="AJ1080" s="183"/>
      <c r="AK1080" s="183"/>
      <c r="AL1080" s="183"/>
      <c r="AM1080" s="183"/>
      <c r="AN1080" s="183"/>
      <c r="AO1080" s="183"/>
      <c r="AP1080" s="183"/>
      <c r="AQ1080" s="183"/>
      <c r="AR1080" s="183"/>
      <c r="AS1080" s="183"/>
      <c r="AT1080" s="183"/>
      <c r="AU1080" s="183"/>
      <c r="AV1080" s="183"/>
      <c r="AW1080" s="183"/>
      <c r="AX1080" s="183"/>
      <c r="AY1080" s="183"/>
      <c r="AZ1080" s="183"/>
      <c r="BA1080" s="183"/>
      <c r="BB1080" s="183"/>
      <c r="BC1080" s="183"/>
      <c r="BD1080" s="183"/>
      <c r="BE1080" s="183"/>
      <c r="BF1080" s="183"/>
      <c r="BG1080" s="183"/>
      <c r="BH1080" s="183"/>
      <c r="BI1080" s="183"/>
      <c r="BJ1080" s="183"/>
      <c r="BK1080" s="183"/>
      <c r="BL1080" s="183"/>
      <c r="BM1080" s="183"/>
      <c r="BN1080" s="183"/>
      <c r="BO1080" s="183"/>
      <c r="BP1080" s="183"/>
      <c r="BQ1080" s="183"/>
      <c r="BR1080" s="183"/>
      <c r="BS1080" s="183"/>
      <c r="BT1080" s="183"/>
      <c r="BU1080" s="183"/>
      <c r="BV1080" s="183"/>
      <c r="BW1080" s="183"/>
      <c r="BX1080" s="183"/>
      <c r="BY1080" s="183"/>
      <c r="BZ1080" s="183"/>
      <c r="CA1080" s="183"/>
      <c r="CB1080" s="183"/>
      <c r="CC1080" s="183"/>
      <c r="CD1080" s="183"/>
      <c r="CE1080" s="183"/>
      <c r="CF1080" s="183"/>
      <c r="CG1080" s="183"/>
      <c r="CH1080" s="183"/>
      <c r="CI1080" s="183"/>
      <c r="CJ1080" s="183"/>
      <c r="CK1080" s="183"/>
      <c r="CL1080" s="183"/>
      <c r="CM1080" s="183"/>
      <c r="CN1080" s="183"/>
      <c r="CO1080" s="183"/>
      <c r="CP1080" s="183"/>
      <c r="CQ1080" s="183"/>
      <c r="CR1080" s="183"/>
      <c r="CS1080" s="183"/>
      <c r="CT1080" s="183"/>
      <c r="CU1080" s="183"/>
      <c r="CV1080" s="183"/>
      <c r="CW1080" s="183"/>
      <c r="CX1080" s="183"/>
      <c r="CY1080" s="183"/>
      <c r="CZ1080" s="183"/>
      <c r="DA1080" s="183"/>
      <c r="DB1080" s="183"/>
      <c r="DC1080" s="183"/>
      <c r="DD1080" s="183"/>
      <c r="DE1080" s="183"/>
      <c r="DF1080" s="183"/>
      <c r="DG1080" s="183"/>
      <c r="DH1080" s="183"/>
      <c r="DI1080" s="183"/>
      <c r="DJ1080" s="183"/>
      <c r="DK1080" s="183"/>
      <c r="DL1080" s="183"/>
      <c r="DM1080" s="183"/>
      <c r="DN1080" s="183"/>
      <c r="DO1080" s="183"/>
      <c r="DP1080" s="183"/>
      <c r="DQ1080" s="183"/>
      <c r="DR1080" s="183"/>
      <c r="DS1080" s="183"/>
      <c r="DT1080" s="183"/>
      <c r="DU1080" s="183"/>
      <c r="DV1080" s="183"/>
      <c r="DW1080" s="183"/>
      <c r="DX1080" s="183"/>
      <c r="DY1080" s="183"/>
      <c r="DZ1080" s="183"/>
      <c r="EA1080" s="183"/>
      <c r="EB1080" s="183"/>
      <c r="EC1080" s="183"/>
      <c r="ED1080" s="183"/>
      <c r="EE1080" s="183"/>
      <c r="EF1080" s="183"/>
      <c r="EG1080" s="183"/>
      <c r="EH1080" s="183"/>
      <c r="EI1080" s="183"/>
      <c r="EJ1080" s="183"/>
      <c r="EK1080" s="183"/>
      <c r="EL1080" s="183"/>
      <c r="EM1080" s="183"/>
      <c r="EN1080" s="183"/>
      <c r="EO1080" s="183"/>
      <c r="EP1080" s="183"/>
      <c r="EQ1080" s="183"/>
      <c r="ER1080" s="183"/>
      <c r="ES1080" s="183"/>
      <c r="ET1080" s="183"/>
      <c r="EU1080" s="183"/>
      <c r="EV1080" s="183"/>
      <c r="EW1080" s="183"/>
      <c r="EX1080" s="183"/>
      <c r="EY1080" s="183"/>
      <c r="EZ1080" s="183"/>
      <c r="FA1080" s="183"/>
      <c r="FB1080" s="183"/>
      <c r="FC1080" s="183"/>
      <c r="FD1080" s="183"/>
      <c r="FE1080" s="183"/>
      <c r="FF1080" s="183"/>
      <c r="FG1080" s="183"/>
      <c r="FH1080" s="183"/>
      <c r="FI1080" s="183"/>
      <c r="FJ1080" s="183"/>
      <c r="FK1080" s="183"/>
      <c r="FL1080" s="183"/>
      <c r="FM1080" s="183"/>
      <c r="FN1080" s="183"/>
      <c r="FO1080" s="183"/>
      <c r="FP1080" s="183"/>
      <c r="FQ1080" s="183"/>
      <c r="FR1080" s="183"/>
      <c r="FS1080" s="183"/>
      <c r="FT1080" s="183"/>
      <c r="FU1080" s="183"/>
      <c r="FV1080" s="183"/>
      <c r="FW1080" s="183"/>
      <c r="FX1080" s="183"/>
      <c r="FY1080" s="183"/>
      <c r="FZ1080" s="183"/>
      <c r="GA1080" s="183"/>
      <c r="GB1080" s="183"/>
      <c r="GC1080" s="183"/>
      <c r="GD1080" s="183"/>
      <c r="GE1080" s="183"/>
      <c r="GF1080" s="183"/>
      <c r="GG1080" s="183"/>
      <c r="GH1080" s="183"/>
      <c r="GI1080" s="183"/>
      <c r="GJ1080" s="183"/>
      <c r="GK1080" s="183"/>
      <c r="GL1080" s="183"/>
      <c r="GM1080" s="183"/>
      <c r="GN1080" s="183"/>
      <c r="GO1080" s="183"/>
      <c r="GP1080" s="183"/>
      <c r="GQ1080" s="183"/>
      <c r="GR1080" s="183"/>
      <c r="GS1080" s="183"/>
      <c r="GT1080" s="183"/>
      <c r="GU1080" s="183"/>
      <c r="GV1080" s="183"/>
      <c r="GW1080" s="183"/>
      <c r="GX1080" s="183"/>
      <c r="GY1080" s="183"/>
      <c r="GZ1080" s="183"/>
      <c r="HA1080" s="183"/>
      <c r="HB1080" s="183"/>
      <c r="HC1080" s="183"/>
      <c r="HD1080" s="183"/>
      <c r="HE1080" s="183"/>
      <c r="HF1080" s="183"/>
      <c r="HG1080" s="183"/>
      <c r="HH1080" s="183"/>
      <c r="HI1080" s="183"/>
      <c r="HJ1080" s="183"/>
      <c r="HK1080" s="183"/>
      <c r="HL1080" s="183"/>
      <c r="HM1080" s="183"/>
      <c r="HN1080" s="183"/>
      <c r="HO1080" s="183"/>
      <c r="HP1080" s="183"/>
      <c r="HQ1080" s="183"/>
      <c r="HR1080" s="183"/>
      <c r="HS1080" s="183"/>
      <c r="HT1080" s="183"/>
      <c r="HU1080" s="183"/>
      <c r="HV1080" s="183"/>
      <c r="HW1080" s="183"/>
      <c r="HX1080" s="183"/>
      <c r="HY1080" s="183"/>
      <c r="HZ1080" s="183"/>
      <c r="IA1080" s="183"/>
      <c r="IB1080" s="183"/>
      <c r="IC1080" s="183"/>
      <c r="ID1080" s="183"/>
      <c r="IE1080" s="183"/>
      <c r="IF1080" s="183"/>
      <c r="IG1080" s="183"/>
      <c r="IH1080" s="183"/>
      <c r="II1080" s="183"/>
      <c r="IJ1080" s="183"/>
      <c r="IK1080" s="183"/>
      <c r="IL1080" s="183"/>
      <c r="IM1080" s="183"/>
      <c r="IN1080" s="183"/>
      <c r="IO1080" s="183"/>
      <c r="IP1080" s="183"/>
      <c r="IQ1080" s="183"/>
      <c r="IR1080" s="183"/>
      <c r="IS1080" s="183"/>
      <c r="IT1080" s="183"/>
      <c r="IU1080" s="183"/>
      <c r="IV1080" s="183"/>
      <c r="IW1080" s="183"/>
      <c r="IX1080" s="183"/>
      <c r="IY1080" s="183"/>
      <c r="IZ1080" s="183"/>
      <c r="JA1080" s="183"/>
      <c r="JB1080" s="183"/>
      <c r="JC1080" s="183"/>
      <c r="JD1080" s="183"/>
      <c r="JE1080" s="183"/>
      <c r="JF1080" s="183"/>
      <c r="JG1080" s="183"/>
      <c r="JH1080" s="183"/>
      <c r="JI1080" s="183"/>
      <c r="JJ1080" s="183"/>
      <c r="JK1080" s="183"/>
      <c r="JL1080" s="183"/>
      <c r="JM1080" s="183"/>
      <c r="JN1080" s="183"/>
      <c r="JO1080" s="183"/>
      <c r="JP1080" s="183"/>
      <c r="JQ1080" s="183"/>
      <c r="JR1080" s="183"/>
      <c r="JS1080" s="183"/>
      <c r="JT1080" s="183"/>
      <c r="JU1080" s="183"/>
      <c r="JV1080" s="183"/>
      <c r="JW1080" s="183"/>
      <c r="JX1080" s="183"/>
      <c r="JY1080" s="183"/>
      <c r="JZ1080" s="183"/>
      <c r="KA1080" s="183"/>
      <c r="KB1080" s="183"/>
      <c r="KC1080" s="183"/>
      <c r="KD1080" s="183"/>
      <c r="KE1080" s="183"/>
      <c r="KF1080" s="183"/>
      <c r="KG1080" s="183"/>
      <c r="KH1080" s="183"/>
      <c r="KI1080" s="183"/>
      <c r="KJ1080" s="183"/>
      <c r="KK1080" s="183"/>
      <c r="KL1080" s="183"/>
      <c r="KM1080" s="183"/>
      <c r="KN1080" s="183"/>
      <c r="KO1080" s="183"/>
      <c r="KP1080" s="183"/>
      <c r="KQ1080" s="183"/>
      <c r="KR1080" s="183"/>
      <c r="KS1080" s="183"/>
      <c r="KT1080" s="183"/>
    </row>
    <row r="1081" spans="8:306">
      <c r="H1081" s="183"/>
      <c r="K1081" s="183"/>
      <c r="L1081" s="183"/>
      <c r="M1081" s="183"/>
      <c r="N1081" s="183"/>
      <c r="O1081" s="183"/>
      <c r="P1081" s="183"/>
      <c r="Q1081" s="183"/>
      <c r="R1081" s="183"/>
      <c r="S1081" s="183"/>
      <c r="T1081" s="183"/>
      <c r="U1081" s="183"/>
      <c r="V1081" s="183"/>
      <c r="W1081" s="183"/>
      <c r="X1081" s="183"/>
      <c r="Y1081" s="183"/>
      <c r="Z1081" s="183"/>
      <c r="AA1081" s="183"/>
      <c r="AB1081" s="183"/>
      <c r="AC1081" s="183"/>
      <c r="AD1081" s="183"/>
      <c r="AE1081" s="183"/>
      <c r="AF1081" s="183"/>
      <c r="AG1081" s="183"/>
      <c r="AH1081" s="183"/>
      <c r="AI1081" s="183"/>
      <c r="AJ1081" s="183"/>
      <c r="AK1081" s="183"/>
      <c r="AL1081" s="183"/>
      <c r="AM1081" s="183"/>
      <c r="AN1081" s="183"/>
      <c r="AO1081" s="183"/>
      <c r="AP1081" s="183"/>
      <c r="AQ1081" s="183"/>
      <c r="AR1081" s="183"/>
      <c r="AS1081" s="183"/>
      <c r="AT1081" s="183"/>
      <c r="AU1081" s="183"/>
      <c r="AV1081" s="183"/>
      <c r="AW1081" s="183"/>
      <c r="AX1081" s="183"/>
      <c r="AY1081" s="183"/>
      <c r="AZ1081" s="183"/>
      <c r="BA1081" s="183"/>
      <c r="BB1081" s="183"/>
      <c r="BC1081" s="183"/>
      <c r="BD1081" s="183"/>
      <c r="BE1081" s="183"/>
      <c r="BF1081" s="183"/>
      <c r="BG1081" s="183"/>
      <c r="BH1081" s="183"/>
      <c r="BI1081" s="183"/>
      <c r="BJ1081" s="183"/>
      <c r="BK1081" s="183"/>
      <c r="BL1081" s="183"/>
      <c r="BM1081" s="183"/>
      <c r="BN1081" s="183"/>
      <c r="BO1081" s="183"/>
      <c r="BP1081" s="183"/>
      <c r="BQ1081" s="183"/>
      <c r="BR1081" s="183"/>
      <c r="BS1081" s="183"/>
      <c r="BT1081" s="183"/>
      <c r="BU1081" s="183"/>
      <c r="BV1081" s="183"/>
      <c r="BW1081" s="183"/>
      <c r="BX1081" s="183"/>
      <c r="BY1081" s="183"/>
      <c r="BZ1081" s="183"/>
      <c r="CA1081" s="183"/>
      <c r="CB1081" s="183"/>
      <c r="CC1081" s="183"/>
      <c r="CD1081" s="183"/>
      <c r="CE1081" s="183"/>
      <c r="CF1081" s="183"/>
      <c r="CG1081" s="183"/>
      <c r="CH1081" s="183"/>
      <c r="CI1081" s="183"/>
      <c r="CJ1081" s="183"/>
      <c r="CK1081" s="183"/>
      <c r="CL1081" s="183"/>
      <c r="CM1081" s="183"/>
      <c r="CN1081" s="183"/>
      <c r="CO1081" s="183"/>
      <c r="CP1081" s="183"/>
      <c r="CQ1081" s="183"/>
      <c r="CR1081" s="183"/>
      <c r="CS1081" s="183"/>
      <c r="CT1081" s="183"/>
      <c r="CU1081" s="183"/>
      <c r="CV1081" s="183"/>
      <c r="CW1081" s="183"/>
      <c r="CX1081" s="183"/>
      <c r="CY1081" s="183"/>
      <c r="CZ1081" s="183"/>
      <c r="DA1081" s="183"/>
      <c r="DB1081" s="183"/>
      <c r="DC1081" s="183"/>
      <c r="DD1081" s="183"/>
      <c r="DE1081" s="183"/>
      <c r="DF1081" s="183"/>
      <c r="DG1081" s="183"/>
      <c r="DH1081" s="183"/>
      <c r="DI1081" s="183"/>
      <c r="DJ1081" s="183"/>
      <c r="DK1081" s="183"/>
      <c r="DL1081" s="183"/>
      <c r="DM1081" s="183"/>
      <c r="DN1081" s="183"/>
      <c r="DO1081" s="183"/>
      <c r="DP1081" s="183"/>
      <c r="DQ1081" s="183"/>
      <c r="DR1081" s="183"/>
      <c r="DS1081" s="183"/>
      <c r="DT1081" s="183"/>
      <c r="DU1081" s="183"/>
      <c r="DV1081" s="183"/>
      <c r="DW1081" s="183"/>
      <c r="DX1081" s="183"/>
      <c r="DY1081" s="183"/>
      <c r="DZ1081" s="183"/>
      <c r="EA1081" s="183"/>
      <c r="EB1081" s="183"/>
      <c r="EC1081" s="183"/>
      <c r="ED1081" s="183"/>
      <c r="EE1081" s="183"/>
      <c r="EF1081" s="183"/>
      <c r="EG1081" s="183"/>
      <c r="EH1081" s="183"/>
      <c r="EI1081" s="183"/>
      <c r="EJ1081" s="183"/>
      <c r="EK1081" s="183"/>
      <c r="EL1081" s="183"/>
      <c r="EM1081" s="183"/>
      <c r="EN1081" s="183"/>
      <c r="EO1081" s="183"/>
      <c r="EP1081" s="183"/>
      <c r="EQ1081" s="183"/>
      <c r="ER1081" s="183"/>
      <c r="ES1081" s="183"/>
      <c r="ET1081" s="183"/>
      <c r="EU1081" s="183"/>
      <c r="EV1081" s="183"/>
      <c r="EW1081" s="183"/>
      <c r="EX1081" s="183"/>
      <c r="EY1081" s="183"/>
      <c r="EZ1081" s="183"/>
      <c r="FA1081" s="183"/>
      <c r="FB1081" s="183"/>
      <c r="FC1081" s="183"/>
      <c r="FD1081" s="183"/>
      <c r="FE1081" s="183"/>
      <c r="FF1081" s="183"/>
      <c r="FG1081" s="183"/>
      <c r="FH1081" s="183"/>
      <c r="FI1081" s="183"/>
      <c r="FJ1081" s="183"/>
      <c r="FK1081" s="183"/>
      <c r="FL1081" s="183"/>
      <c r="FM1081" s="183"/>
      <c r="FN1081" s="183"/>
      <c r="FO1081" s="183"/>
      <c r="FP1081" s="183"/>
      <c r="FQ1081" s="183"/>
      <c r="FR1081" s="183"/>
      <c r="FS1081" s="183"/>
      <c r="FT1081" s="183"/>
      <c r="FU1081" s="183"/>
      <c r="FV1081" s="183"/>
      <c r="FW1081" s="183"/>
      <c r="FX1081" s="183"/>
      <c r="FY1081" s="183"/>
      <c r="FZ1081" s="183"/>
      <c r="GA1081" s="183"/>
      <c r="GB1081" s="183"/>
      <c r="GC1081" s="183"/>
      <c r="GD1081" s="183"/>
      <c r="GE1081" s="183"/>
      <c r="GF1081" s="183"/>
      <c r="GG1081" s="183"/>
      <c r="GH1081" s="183"/>
      <c r="GI1081" s="183"/>
      <c r="GJ1081" s="183"/>
      <c r="GK1081" s="183"/>
      <c r="GL1081" s="183"/>
      <c r="GM1081" s="183"/>
      <c r="GN1081" s="183"/>
      <c r="GO1081" s="183"/>
      <c r="GP1081" s="183"/>
      <c r="GQ1081" s="183"/>
      <c r="GR1081" s="183"/>
      <c r="GS1081" s="183"/>
      <c r="GT1081" s="183"/>
      <c r="GU1081" s="183"/>
      <c r="GV1081" s="183"/>
      <c r="GW1081" s="183"/>
      <c r="GX1081" s="183"/>
      <c r="GY1081" s="183"/>
      <c r="GZ1081" s="183"/>
      <c r="HA1081" s="183"/>
      <c r="HB1081" s="183"/>
      <c r="HC1081" s="183"/>
      <c r="HD1081" s="183"/>
      <c r="HE1081" s="183"/>
      <c r="HF1081" s="183"/>
      <c r="HG1081" s="183"/>
      <c r="HH1081" s="183"/>
      <c r="HI1081" s="183"/>
      <c r="HJ1081" s="183"/>
      <c r="HK1081" s="183"/>
      <c r="HL1081" s="183"/>
      <c r="HM1081" s="183"/>
      <c r="HN1081" s="183"/>
      <c r="HO1081" s="183"/>
      <c r="HP1081" s="183"/>
      <c r="HQ1081" s="183"/>
      <c r="HR1081" s="183"/>
      <c r="HS1081" s="183"/>
      <c r="HT1081" s="183"/>
      <c r="HU1081" s="183"/>
      <c r="HV1081" s="183"/>
      <c r="HW1081" s="183"/>
      <c r="HX1081" s="183"/>
      <c r="HY1081" s="183"/>
      <c r="HZ1081" s="183"/>
      <c r="IA1081" s="183"/>
      <c r="IB1081" s="183"/>
      <c r="IC1081" s="183"/>
      <c r="ID1081" s="183"/>
      <c r="IE1081" s="183"/>
      <c r="IF1081" s="183"/>
      <c r="IG1081" s="183"/>
      <c r="IH1081" s="183"/>
      <c r="II1081" s="183"/>
      <c r="IJ1081" s="183"/>
      <c r="IK1081" s="183"/>
      <c r="IL1081" s="183"/>
      <c r="IM1081" s="183"/>
      <c r="IN1081" s="183"/>
      <c r="IO1081" s="183"/>
      <c r="IP1081" s="183"/>
      <c r="IQ1081" s="183"/>
      <c r="IR1081" s="183"/>
      <c r="IS1081" s="183"/>
      <c r="IT1081" s="183"/>
      <c r="IU1081" s="183"/>
      <c r="IV1081" s="183"/>
      <c r="IW1081" s="183"/>
      <c r="IX1081" s="183"/>
      <c r="IY1081" s="183"/>
      <c r="IZ1081" s="183"/>
      <c r="JA1081" s="183"/>
      <c r="JB1081" s="183"/>
      <c r="JC1081" s="183"/>
      <c r="JD1081" s="183"/>
      <c r="JE1081" s="183"/>
      <c r="JF1081" s="183"/>
      <c r="JG1081" s="183"/>
      <c r="JH1081" s="183"/>
      <c r="JI1081" s="183"/>
      <c r="JJ1081" s="183"/>
      <c r="JK1081" s="183"/>
      <c r="JL1081" s="183"/>
      <c r="JM1081" s="183"/>
      <c r="JN1081" s="183"/>
      <c r="JO1081" s="183"/>
      <c r="JP1081" s="183"/>
      <c r="JQ1081" s="183"/>
      <c r="JR1081" s="183"/>
      <c r="JS1081" s="183"/>
      <c r="JT1081" s="183"/>
      <c r="JU1081" s="183"/>
      <c r="JV1081" s="183"/>
      <c r="JW1081" s="183"/>
      <c r="JX1081" s="183"/>
      <c r="JY1081" s="183"/>
      <c r="JZ1081" s="183"/>
      <c r="KA1081" s="183"/>
      <c r="KB1081" s="183"/>
      <c r="KC1081" s="183"/>
      <c r="KD1081" s="183"/>
      <c r="KE1081" s="183"/>
      <c r="KF1081" s="183"/>
      <c r="KG1081" s="183"/>
      <c r="KH1081" s="183"/>
      <c r="KI1081" s="183"/>
      <c r="KJ1081" s="183"/>
      <c r="KK1081" s="183"/>
      <c r="KL1081" s="183"/>
      <c r="KM1081" s="183"/>
      <c r="KN1081" s="183"/>
      <c r="KO1081" s="183"/>
      <c r="KP1081" s="183"/>
      <c r="KQ1081" s="183"/>
      <c r="KR1081" s="183"/>
      <c r="KS1081" s="183"/>
      <c r="KT1081" s="183"/>
    </row>
    <row r="1082" spans="8:306">
      <c r="H1082" s="183"/>
      <c r="K1082" s="183"/>
      <c r="L1082" s="183"/>
      <c r="M1082" s="183"/>
      <c r="N1082" s="183"/>
      <c r="O1082" s="183"/>
      <c r="P1082" s="183"/>
      <c r="Q1082" s="183"/>
      <c r="R1082" s="183"/>
      <c r="S1082" s="183"/>
      <c r="T1082" s="183"/>
      <c r="U1082" s="183"/>
      <c r="V1082" s="183"/>
      <c r="W1082" s="183"/>
      <c r="X1082" s="183"/>
      <c r="Y1082" s="183"/>
      <c r="Z1082" s="183"/>
      <c r="AA1082" s="183"/>
      <c r="AB1082" s="183"/>
      <c r="AC1082" s="183"/>
      <c r="AD1082" s="183"/>
      <c r="AE1082" s="183"/>
      <c r="AF1082" s="183"/>
      <c r="AG1082" s="183"/>
      <c r="AH1082" s="183"/>
      <c r="AI1082" s="183"/>
      <c r="AJ1082" s="183"/>
      <c r="AK1082" s="183"/>
      <c r="AL1082" s="183"/>
      <c r="AM1082" s="183"/>
      <c r="AN1082" s="183"/>
      <c r="AO1082" s="183"/>
      <c r="AP1082" s="183"/>
      <c r="AQ1082" s="183"/>
      <c r="AR1082" s="183"/>
      <c r="AS1082" s="183"/>
      <c r="AT1082" s="183"/>
      <c r="AU1082" s="183"/>
      <c r="AV1082" s="183"/>
      <c r="AW1082" s="183"/>
      <c r="AX1082" s="183"/>
      <c r="AY1082" s="183"/>
      <c r="AZ1082" s="183"/>
      <c r="BA1082" s="183"/>
      <c r="BB1082" s="183"/>
      <c r="BC1082" s="183"/>
      <c r="BD1082" s="183"/>
      <c r="BE1082" s="183"/>
      <c r="BF1082" s="183"/>
      <c r="BG1082" s="183"/>
      <c r="BH1082" s="183"/>
      <c r="BI1082" s="183"/>
      <c r="BJ1082" s="183"/>
      <c r="BK1082" s="183"/>
      <c r="BL1082" s="183"/>
      <c r="BM1082" s="183"/>
      <c r="BN1082" s="183"/>
      <c r="BO1082" s="183"/>
      <c r="BP1082" s="183"/>
      <c r="BQ1082" s="183"/>
      <c r="BR1082" s="183"/>
      <c r="BS1082" s="183"/>
      <c r="BT1082" s="183"/>
      <c r="BU1082" s="183"/>
      <c r="BV1082" s="183"/>
      <c r="BW1082" s="183"/>
      <c r="BX1082" s="183"/>
      <c r="BY1082" s="183"/>
      <c r="BZ1082" s="183"/>
      <c r="CA1082" s="183"/>
      <c r="CB1082" s="183"/>
      <c r="CC1082" s="183"/>
      <c r="CD1082" s="183"/>
      <c r="CE1082" s="183"/>
      <c r="CF1082" s="183"/>
      <c r="CG1082" s="183"/>
      <c r="CH1082" s="183"/>
      <c r="CI1082" s="183"/>
      <c r="CJ1082" s="183"/>
      <c r="CK1082" s="183"/>
      <c r="CL1082" s="183"/>
      <c r="CM1082" s="183"/>
      <c r="CN1082" s="183"/>
      <c r="CO1082" s="183"/>
      <c r="CP1082" s="183"/>
      <c r="CQ1082" s="183"/>
      <c r="CR1082" s="183"/>
      <c r="CS1082" s="183"/>
      <c r="CT1082" s="183"/>
      <c r="CU1082" s="183"/>
      <c r="CV1082" s="183"/>
      <c r="CW1082" s="183"/>
      <c r="CX1082" s="183"/>
      <c r="CY1082" s="183"/>
      <c r="CZ1082" s="183"/>
      <c r="DA1082" s="183"/>
      <c r="DB1082" s="183"/>
      <c r="DC1082" s="183"/>
      <c r="DD1082" s="183"/>
      <c r="DE1082" s="183"/>
      <c r="DF1082" s="183"/>
      <c r="DG1082" s="183"/>
      <c r="DH1082" s="183"/>
      <c r="DI1082" s="183"/>
      <c r="DJ1082" s="183"/>
      <c r="DK1082" s="183"/>
      <c r="DL1082" s="183"/>
      <c r="DM1082" s="183"/>
      <c r="DN1082" s="183"/>
      <c r="DO1082" s="183"/>
      <c r="DP1082" s="183"/>
      <c r="DQ1082" s="183"/>
      <c r="DR1082" s="183"/>
      <c r="DS1082" s="183"/>
      <c r="DT1082" s="183"/>
      <c r="DU1082" s="183"/>
      <c r="DV1082" s="183"/>
      <c r="DW1082" s="183"/>
      <c r="DX1082" s="183"/>
      <c r="DY1082" s="183"/>
      <c r="DZ1082" s="183"/>
      <c r="EA1082" s="183"/>
      <c r="EB1082" s="183"/>
      <c r="EC1082" s="183"/>
      <c r="ED1082" s="183"/>
      <c r="EE1082" s="183"/>
      <c r="EF1082" s="183"/>
      <c r="EG1082" s="183"/>
      <c r="EH1082" s="183"/>
      <c r="EI1082" s="183"/>
      <c r="EJ1082" s="183"/>
      <c r="EK1082" s="183"/>
      <c r="EL1082" s="183"/>
      <c r="EM1082" s="183"/>
      <c r="EN1082" s="183"/>
      <c r="EO1082" s="183"/>
      <c r="EP1082" s="183"/>
      <c r="EQ1082" s="183"/>
      <c r="ER1082" s="183"/>
      <c r="ES1082" s="183"/>
      <c r="ET1082" s="183"/>
      <c r="EU1082" s="183"/>
      <c r="EV1082" s="183"/>
      <c r="EW1082" s="183"/>
      <c r="EX1082" s="183"/>
      <c r="EY1082" s="183"/>
      <c r="EZ1082" s="183"/>
      <c r="FA1082" s="183"/>
      <c r="FB1082" s="183"/>
      <c r="FC1082" s="183"/>
      <c r="FD1082" s="183"/>
      <c r="FE1082" s="183"/>
      <c r="FF1082" s="183"/>
      <c r="FG1082" s="183"/>
      <c r="FH1082" s="183"/>
      <c r="FI1082" s="183"/>
      <c r="FJ1082" s="183"/>
      <c r="FK1082" s="183"/>
      <c r="FL1082" s="183"/>
      <c r="FM1082" s="183"/>
      <c r="FN1082" s="183"/>
      <c r="FO1082" s="183"/>
      <c r="FP1082" s="183"/>
      <c r="FQ1082" s="183"/>
      <c r="FR1082" s="183"/>
      <c r="FS1082" s="183"/>
      <c r="FT1082" s="183"/>
      <c r="FU1082" s="183"/>
      <c r="FV1082" s="183"/>
      <c r="FW1082" s="183"/>
      <c r="FX1082" s="183"/>
      <c r="FY1082" s="183"/>
      <c r="FZ1082" s="183"/>
      <c r="GA1082" s="183"/>
      <c r="GB1082" s="183"/>
      <c r="GC1082" s="183"/>
      <c r="GD1082" s="183"/>
      <c r="GE1082" s="183"/>
      <c r="GF1082" s="183"/>
      <c r="GG1082" s="183"/>
      <c r="GH1082" s="183"/>
      <c r="GI1082" s="183"/>
      <c r="GJ1082" s="183"/>
      <c r="GK1082" s="183"/>
      <c r="GL1082" s="183"/>
      <c r="GM1082" s="183"/>
      <c r="GN1082" s="183"/>
      <c r="GO1082" s="183"/>
      <c r="GP1082" s="183"/>
      <c r="GQ1082" s="183"/>
      <c r="GR1082" s="183"/>
      <c r="GS1082" s="183"/>
      <c r="GT1082" s="183"/>
      <c r="GU1082" s="183"/>
      <c r="GV1082" s="183"/>
      <c r="GW1082" s="183"/>
      <c r="GX1082" s="183"/>
      <c r="GY1082" s="183"/>
      <c r="GZ1082" s="183"/>
      <c r="HA1082" s="183"/>
      <c r="HB1082" s="183"/>
      <c r="HC1082" s="183"/>
      <c r="HD1082" s="183"/>
      <c r="HE1082" s="183"/>
      <c r="HF1082" s="183"/>
      <c r="HG1082" s="183"/>
      <c r="HH1082" s="183"/>
      <c r="HI1082" s="183"/>
      <c r="HJ1082" s="183"/>
      <c r="HK1082" s="183"/>
      <c r="HL1082" s="183"/>
      <c r="HM1082" s="183"/>
      <c r="HN1082" s="183"/>
      <c r="HO1082" s="183"/>
      <c r="HP1082" s="183"/>
      <c r="HQ1082" s="183"/>
      <c r="HR1082" s="183"/>
      <c r="HS1082" s="183"/>
      <c r="HT1082" s="183"/>
      <c r="HU1082" s="183"/>
      <c r="HV1082" s="183"/>
      <c r="HW1082" s="183"/>
      <c r="HX1082" s="183"/>
      <c r="HY1082" s="183"/>
      <c r="HZ1082" s="183"/>
      <c r="IA1082" s="183"/>
      <c r="IB1082" s="183"/>
      <c r="IC1082" s="183"/>
      <c r="ID1082" s="183"/>
      <c r="IE1082" s="183"/>
      <c r="IF1082" s="183"/>
      <c r="IG1082" s="183"/>
      <c r="IH1082" s="183"/>
      <c r="II1082" s="183"/>
      <c r="IJ1082" s="183"/>
      <c r="IK1082" s="183"/>
      <c r="IL1082" s="183"/>
      <c r="IM1082" s="183"/>
      <c r="IN1082" s="183"/>
      <c r="IO1082" s="183"/>
      <c r="IP1082" s="183"/>
      <c r="IQ1082" s="183"/>
      <c r="IR1082" s="183"/>
      <c r="IS1082" s="183"/>
      <c r="IT1082" s="183"/>
      <c r="IU1082" s="183"/>
      <c r="IV1082" s="183"/>
      <c r="IW1082" s="183"/>
      <c r="IX1082" s="183"/>
      <c r="IY1082" s="183"/>
      <c r="IZ1082" s="183"/>
      <c r="JA1082" s="183"/>
      <c r="JB1082" s="183"/>
      <c r="JC1082" s="183"/>
      <c r="JD1082" s="183"/>
      <c r="JE1082" s="183"/>
      <c r="JF1082" s="183"/>
      <c r="JG1082" s="183"/>
      <c r="JH1082" s="183"/>
      <c r="JI1082" s="183"/>
      <c r="JJ1082" s="183"/>
      <c r="JK1082" s="183"/>
      <c r="JL1082" s="183"/>
      <c r="JM1082" s="183"/>
      <c r="JN1082" s="183"/>
      <c r="JO1082" s="183"/>
      <c r="JP1082" s="183"/>
      <c r="JQ1082" s="183"/>
      <c r="JR1082" s="183"/>
      <c r="JS1082" s="183"/>
      <c r="JT1082" s="183"/>
      <c r="JU1082" s="183"/>
      <c r="JV1082" s="183"/>
      <c r="JW1082" s="183"/>
      <c r="JX1082" s="183"/>
      <c r="JY1082" s="183"/>
      <c r="JZ1082" s="183"/>
      <c r="KA1082" s="183"/>
      <c r="KB1082" s="183"/>
      <c r="KC1082" s="183"/>
      <c r="KD1082" s="183"/>
      <c r="KE1082" s="183"/>
      <c r="KF1082" s="183"/>
      <c r="KG1082" s="183"/>
      <c r="KH1082" s="183"/>
      <c r="KI1082" s="183"/>
      <c r="KJ1082" s="183"/>
      <c r="KK1082" s="183"/>
      <c r="KL1082" s="183"/>
      <c r="KM1082" s="183"/>
      <c r="KN1082" s="183"/>
      <c r="KO1082" s="183"/>
      <c r="KP1082" s="183"/>
      <c r="KQ1082" s="183"/>
      <c r="KR1082" s="183"/>
      <c r="KS1082" s="183"/>
      <c r="KT1082" s="183"/>
    </row>
    <row r="1083" spans="8:306">
      <c r="H1083" s="183"/>
      <c r="K1083" s="183"/>
      <c r="L1083" s="183"/>
      <c r="M1083" s="183"/>
      <c r="N1083" s="183"/>
      <c r="O1083" s="183"/>
      <c r="P1083" s="183"/>
      <c r="Q1083" s="183"/>
      <c r="R1083" s="183"/>
      <c r="S1083" s="183"/>
      <c r="T1083" s="183"/>
      <c r="U1083" s="183"/>
      <c r="V1083" s="183"/>
      <c r="W1083" s="183"/>
      <c r="X1083" s="183"/>
      <c r="Y1083" s="183"/>
      <c r="Z1083" s="183"/>
      <c r="AA1083" s="183"/>
      <c r="AB1083" s="183"/>
      <c r="AC1083" s="183"/>
      <c r="AD1083" s="183"/>
      <c r="AE1083" s="183"/>
      <c r="AF1083" s="183"/>
      <c r="AG1083" s="183"/>
      <c r="AH1083" s="183"/>
      <c r="AI1083" s="183"/>
      <c r="AJ1083" s="183"/>
      <c r="AK1083" s="183"/>
      <c r="AL1083" s="183"/>
      <c r="AM1083" s="183"/>
      <c r="AN1083" s="183"/>
      <c r="AO1083" s="183"/>
      <c r="AP1083" s="183"/>
      <c r="AQ1083" s="183"/>
      <c r="AR1083" s="183"/>
      <c r="AS1083" s="183"/>
      <c r="AT1083" s="183"/>
      <c r="AU1083" s="183"/>
      <c r="AV1083" s="183"/>
      <c r="AW1083" s="183"/>
      <c r="AX1083" s="183"/>
      <c r="AY1083" s="183"/>
      <c r="AZ1083" s="183"/>
      <c r="BA1083" s="183"/>
      <c r="BB1083" s="183"/>
      <c r="BC1083" s="183"/>
      <c r="BD1083" s="183"/>
      <c r="BE1083" s="183"/>
      <c r="BF1083" s="183"/>
      <c r="BG1083" s="183"/>
      <c r="BH1083" s="183"/>
      <c r="BI1083" s="183"/>
      <c r="BJ1083" s="183"/>
      <c r="BK1083" s="183"/>
      <c r="BL1083" s="183"/>
      <c r="BM1083" s="183"/>
      <c r="BN1083" s="183"/>
      <c r="BO1083" s="183"/>
      <c r="BP1083" s="183"/>
      <c r="BQ1083" s="183"/>
      <c r="BR1083" s="183"/>
      <c r="BS1083" s="183"/>
      <c r="BT1083" s="183"/>
      <c r="BU1083" s="183"/>
      <c r="BV1083" s="183"/>
      <c r="BW1083" s="183"/>
      <c r="BX1083" s="183"/>
      <c r="BY1083" s="183"/>
      <c r="BZ1083" s="183"/>
      <c r="CA1083" s="183"/>
      <c r="CB1083" s="183"/>
      <c r="CC1083" s="183"/>
      <c r="CD1083" s="183"/>
      <c r="CE1083" s="183"/>
      <c r="CF1083" s="183"/>
      <c r="CG1083" s="183"/>
      <c r="CH1083" s="183"/>
      <c r="CI1083" s="183"/>
      <c r="CJ1083" s="183"/>
      <c r="CK1083" s="183"/>
      <c r="CL1083" s="183"/>
      <c r="CM1083" s="183"/>
      <c r="CN1083" s="183"/>
      <c r="CO1083" s="183"/>
      <c r="CP1083" s="183"/>
      <c r="CQ1083" s="183"/>
      <c r="CR1083" s="183"/>
      <c r="CS1083" s="183"/>
      <c r="CT1083" s="183"/>
      <c r="CU1083" s="183"/>
      <c r="CV1083" s="183"/>
      <c r="CW1083" s="183"/>
      <c r="CX1083" s="183"/>
      <c r="CY1083" s="183"/>
      <c r="CZ1083" s="183"/>
      <c r="DA1083" s="183"/>
      <c r="DB1083" s="183"/>
      <c r="DC1083" s="183"/>
      <c r="DD1083" s="183"/>
      <c r="DE1083" s="183"/>
      <c r="DF1083" s="183"/>
      <c r="DG1083" s="183"/>
      <c r="DH1083" s="183"/>
      <c r="DI1083" s="183"/>
      <c r="DJ1083" s="183"/>
      <c r="DK1083" s="183"/>
      <c r="DL1083" s="183"/>
      <c r="DM1083" s="183"/>
      <c r="DN1083" s="183"/>
      <c r="DO1083" s="183"/>
      <c r="DP1083" s="183"/>
      <c r="DQ1083" s="183"/>
      <c r="DR1083" s="183"/>
      <c r="DS1083" s="183"/>
      <c r="DT1083" s="183"/>
      <c r="DU1083" s="183"/>
      <c r="DV1083" s="183"/>
      <c r="DW1083" s="183"/>
      <c r="DX1083" s="183"/>
      <c r="DY1083" s="183"/>
      <c r="DZ1083" s="183"/>
      <c r="EA1083" s="183"/>
      <c r="EB1083" s="183"/>
      <c r="EC1083" s="183"/>
      <c r="ED1083" s="183"/>
      <c r="EE1083" s="183"/>
      <c r="EF1083" s="183"/>
      <c r="EG1083" s="183"/>
      <c r="EH1083" s="183"/>
      <c r="EI1083" s="183"/>
      <c r="EJ1083" s="183"/>
      <c r="EK1083" s="183"/>
      <c r="EL1083" s="183"/>
      <c r="EM1083" s="183"/>
      <c r="EN1083" s="183"/>
      <c r="EO1083" s="183"/>
      <c r="EP1083" s="183"/>
      <c r="EQ1083" s="183"/>
      <c r="ER1083" s="183"/>
      <c r="ES1083" s="183"/>
      <c r="ET1083" s="183"/>
      <c r="EU1083" s="183"/>
      <c r="EV1083" s="183"/>
      <c r="EW1083" s="183"/>
      <c r="EX1083" s="183"/>
      <c r="EY1083" s="183"/>
      <c r="EZ1083" s="183"/>
      <c r="FA1083" s="183"/>
      <c r="FB1083" s="183"/>
      <c r="FC1083" s="183"/>
      <c r="FD1083" s="183"/>
      <c r="FE1083" s="183"/>
      <c r="FF1083" s="183"/>
      <c r="FG1083" s="183"/>
      <c r="FH1083" s="183"/>
      <c r="FI1083" s="183"/>
      <c r="FJ1083" s="183"/>
      <c r="FK1083" s="183"/>
      <c r="FL1083" s="183"/>
      <c r="FM1083" s="183"/>
      <c r="FN1083" s="183"/>
      <c r="FO1083" s="183"/>
      <c r="FP1083" s="183"/>
      <c r="FQ1083" s="183"/>
      <c r="FR1083" s="183"/>
      <c r="FS1083" s="183"/>
      <c r="FT1083" s="183"/>
      <c r="FU1083" s="183"/>
      <c r="FV1083" s="183"/>
      <c r="FW1083" s="183"/>
      <c r="FX1083" s="183"/>
      <c r="FY1083" s="183"/>
      <c r="FZ1083" s="183"/>
      <c r="GA1083" s="183"/>
      <c r="GB1083" s="183"/>
      <c r="GC1083" s="183"/>
      <c r="GD1083" s="183"/>
      <c r="GE1083" s="183"/>
      <c r="GF1083" s="183"/>
      <c r="GG1083" s="183"/>
      <c r="GH1083" s="183"/>
      <c r="GI1083" s="183"/>
      <c r="GJ1083" s="183"/>
      <c r="GK1083" s="183"/>
      <c r="GL1083" s="183"/>
      <c r="GM1083" s="183"/>
      <c r="GN1083" s="183"/>
      <c r="GO1083" s="183"/>
      <c r="GP1083" s="183"/>
      <c r="GQ1083" s="183"/>
      <c r="GR1083" s="183"/>
      <c r="GS1083" s="183"/>
      <c r="GT1083" s="183"/>
      <c r="GU1083" s="183"/>
      <c r="GV1083" s="183"/>
      <c r="GW1083" s="183"/>
      <c r="GX1083" s="183"/>
      <c r="GY1083" s="183"/>
      <c r="GZ1083" s="183"/>
      <c r="HA1083" s="183"/>
      <c r="HB1083" s="183"/>
      <c r="HC1083" s="183"/>
      <c r="HD1083" s="183"/>
      <c r="HE1083" s="183"/>
      <c r="HF1083" s="183"/>
      <c r="HG1083" s="183"/>
      <c r="HH1083" s="183"/>
      <c r="HI1083" s="183"/>
      <c r="HJ1083" s="183"/>
      <c r="HK1083" s="183"/>
      <c r="HL1083" s="183"/>
      <c r="HM1083" s="183"/>
      <c r="HN1083" s="183"/>
      <c r="HO1083" s="183"/>
      <c r="HP1083" s="183"/>
      <c r="HQ1083" s="183"/>
      <c r="HR1083" s="183"/>
      <c r="HS1083" s="183"/>
      <c r="HT1083" s="183"/>
      <c r="HU1083" s="183"/>
      <c r="HV1083" s="183"/>
      <c r="HW1083" s="183"/>
      <c r="HX1083" s="183"/>
      <c r="HY1083" s="183"/>
      <c r="HZ1083" s="183"/>
      <c r="IA1083" s="183"/>
      <c r="IB1083" s="183"/>
      <c r="IC1083" s="183"/>
      <c r="ID1083" s="183"/>
      <c r="IE1083" s="183"/>
      <c r="IF1083" s="183"/>
      <c r="IG1083" s="183"/>
      <c r="IH1083" s="183"/>
      <c r="II1083" s="183"/>
      <c r="IJ1083" s="183"/>
      <c r="IK1083" s="183"/>
      <c r="IL1083" s="183"/>
      <c r="IM1083" s="183"/>
      <c r="IN1083" s="183"/>
      <c r="IO1083" s="183"/>
      <c r="IP1083" s="183"/>
      <c r="IQ1083" s="183"/>
      <c r="IR1083" s="183"/>
      <c r="IS1083" s="183"/>
      <c r="IT1083" s="183"/>
      <c r="IU1083" s="183"/>
      <c r="IV1083" s="183"/>
      <c r="IW1083" s="183"/>
      <c r="IX1083" s="183"/>
      <c r="IY1083" s="183"/>
      <c r="IZ1083" s="183"/>
      <c r="JA1083" s="183"/>
      <c r="JB1083" s="183"/>
      <c r="JC1083" s="183"/>
      <c r="JD1083" s="183"/>
      <c r="JE1083" s="183"/>
      <c r="JF1083" s="183"/>
      <c r="JG1083" s="183"/>
      <c r="JH1083" s="183"/>
      <c r="JI1083" s="183"/>
      <c r="JJ1083" s="183"/>
      <c r="JK1083" s="183"/>
      <c r="JL1083" s="183"/>
      <c r="JM1083" s="183"/>
      <c r="JN1083" s="183"/>
      <c r="JO1083" s="183"/>
      <c r="JP1083" s="183"/>
      <c r="JQ1083" s="183"/>
      <c r="JR1083" s="183"/>
      <c r="JS1083" s="183"/>
      <c r="JT1083" s="183"/>
      <c r="JU1083" s="183"/>
      <c r="JV1083" s="183"/>
      <c r="JW1083" s="183"/>
      <c r="JX1083" s="183"/>
      <c r="JY1083" s="183"/>
      <c r="JZ1083" s="183"/>
      <c r="KA1083" s="183"/>
      <c r="KB1083" s="183"/>
      <c r="KC1083" s="183"/>
      <c r="KD1083" s="183"/>
      <c r="KE1083" s="183"/>
      <c r="KF1083" s="183"/>
      <c r="KG1083" s="183"/>
      <c r="KH1083" s="183"/>
      <c r="KI1083" s="183"/>
      <c r="KJ1083" s="183"/>
      <c r="KK1083" s="183"/>
      <c r="KL1083" s="183"/>
      <c r="KM1083" s="183"/>
      <c r="KN1083" s="183"/>
      <c r="KO1083" s="183"/>
      <c r="KP1083" s="183"/>
      <c r="KQ1083" s="183"/>
      <c r="KR1083" s="183"/>
      <c r="KS1083" s="183"/>
      <c r="KT1083" s="183"/>
    </row>
    <row r="1084" spans="8:306">
      <c r="H1084" s="183"/>
      <c r="K1084" s="183"/>
      <c r="L1084" s="183"/>
      <c r="M1084" s="183"/>
      <c r="N1084" s="183"/>
      <c r="O1084" s="183"/>
      <c r="P1084" s="183"/>
      <c r="Q1084" s="183"/>
      <c r="R1084" s="183"/>
      <c r="S1084" s="183"/>
      <c r="T1084" s="183"/>
      <c r="U1084" s="183"/>
      <c r="V1084" s="183"/>
      <c r="W1084" s="183"/>
      <c r="X1084" s="183"/>
      <c r="Y1084" s="183"/>
      <c r="Z1084" s="183"/>
      <c r="AA1084" s="183"/>
      <c r="AB1084" s="183"/>
      <c r="AC1084" s="183"/>
      <c r="AD1084" s="183"/>
      <c r="AE1084" s="183"/>
      <c r="AF1084" s="183"/>
      <c r="AG1084" s="183"/>
      <c r="AH1084" s="183"/>
      <c r="AI1084" s="183"/>
      <c r="AJ1084" s="183"/>
      <c r="AK1084" s="183"/>
      <c r="AL1084" s="183"/>
      <c r="AM1084" s="183"/>
      <c r="AN1084" s="183"/>
      <c r="AO1084" s="183"/>
      <c r="AP1084" s="183"/>
      <c r="AQ1084" s="183"/>
      <c r="AR1084" s="183"/>
      <c r="AS1084" s="183"/>
      <c r="AT1084" s="183"/>
      <c r="AU1084" s="183"/>
      <c r="AV1084" s="183"/>
      <c r="AW1084" s="183"/>
      <c r="AX1084" s="183"/>
      <c r="AY1084" s="183"/>
      <c r="AZ1084" s="183"/>
      <c r="BA1084" s="183"/>
      <c r="BB1084" s="183"/>
      <c r="BC1084" s="183"/>
      <c r="BD1084" s="183"/>
      <c r="BE1084" s="183"/>
      <c r="BF1084" s="183"/>
      <c r="BG1084" s="183"/>
      <c r="BH1084" s="183"/>
      <c r="BI1084" s="183"/>
      <c r="BJ1084" s="183"/>
      <c r="BK1084" s="183"/>
      <c r="BL1084" s="183"/>
      <c r="BM1084" s="183"/>
      <c r="BN1084" s="183"/>
      <c r="BO1084" s="183"/>
      <c r="BP1084" s="183"/>
      <c r="BQ1084" s="183"/>
      <c r="BR1084" s="183"/>
      <c r="BS1084" s="183"/>
      <c r="BT1084" s="183"/>
      <c r="BU1084" s="183"/>
      <c r="BV1084" s="183"/>
      <c r="BW1084" s="183"/>
      <c r="BX1084" s="183"/>
      <c r="BY1084" s="183"/>
      <c r="BZ1084" s="183"/>
      <c r="CA1084" s="183"/>
      <c r="CB1084" s="183"/>
      <c r="CC1084" s="183"/>
      <c r="CD1084" s="183"/>
      <c r="CE1084" s="183"/>
      <c r="CF1084" s="183"/>
      <c r="CG1084" s="183"/>
      <c r="CH1084" s="183"/>
      <c r="CI1084" s="183"/>
      <c r="CJ1084" s="183"/>
      <c r="CK1084" s="183"/>
      <c r="CL1084" s="183"/>
      <c r="CM1084" s="183"/>
      <c r="CN1084" s="183"/>
      <c r="CO1084" s="183"/>
      <c r="CP1084" s="183"/>
      <c r="CQ1084" s="183"/>
      <c r="CR1084" s="183"/>
      <c r="CS1084" s="183"/>
      <c r="CT1084" s="183"/>
      <c r="CU1084" s="183"/>
      <c r="CV1084" s="183"/>
      <c r="CW1084" s="183"/>
      <c r="CX1084" s="183"/>
      <c r="CY1084" s="183"/>
      <c r="CZ1084" s="183"/>
      <c r="DA1084" s="183"/>
      <c r="DB1084" s="183"/>
      <c r="DC1084" s="183"/>
      <c r="DD1084" s="183"/>
      <c r="DE1084" s="183"/>
      <c r="DF1084" s="183"/>
      <c r="DG1084" s="183"/>
      <c r="DH1084" s="183"/>
      <c r="DI1084" s="183"/>
      <c r="DJ1084" s="183"/>
      <c r="DK1084" s="183"/>
      <c r="DL1084" s="183"/>
      <c r="DM1084" s="183"/>
      <c r="DN1084" s="183"/>
      <c r="DO1084" s="183"/>
      <c r="DP1084" s="183"/>
      <c r="DQ1084" s="183"/>
      <c r="DR1084" s="183"/>
      <c r="DS1084" s="183"/>
      <c r="DT1084" s="183"/>
      <c r="DU1084" s="183"/>
      <c r="DV1084" s="183"/>
      <c r="DW1084" s="183"/>
      <c r="DX1084" s="183"/>
      <c r="DY1084" s="183"/>
      <c r="DZ1084" s="183"/>
      <c r="EA1084" s="183"/>
      <c r="EB1084" s="183"/>
      <c r="EC1084" s="183"/>
      <c r="ED1084" s="183"/>
      <c r="EE1084" s="183"/>
      <c r="EF1084" s="183"/>
      <c r="EG1084" s="183"/>
      <c r="EH1084" s="183"/>
      <c r="EI1084" s="183"/>
      <c r="EJ1084" s="183"/>
      <c r="EK1084" s="183"/>
      <c r="EL1084" s="183"/>
      <c r="EM1084" s="183"/>
      <c r="EN1084" s="183"/>
      <c r="EO1084" s="183"/>
      <c r="EP1084" s="183"/>
      <c r="EQ1084" s="183"/>
      <c r="ER1084" s="183"/>
      <c r="ES1084" s="183"/>
      <c r="ET1084" s="183"/>
      <c r="EU1084" s="183"/>
      <c r="EV1084" s="183"/>
      <c r="EW1084" s="183"/>
      <c r="EX1084" s="183"/>
      <c r="EY1084" s="183"/>
      <c r="EZ1084" s="183"/>
      <c r="FA1084" s="183"/>
      <c r="FB1084" s="183"/>
      <c r="FC1084" s="183"/>
      <c r="FD1084" s="183"/>
      <c r="FE1084" s="183"/>
      <c r="FF1084" s="183"/>
      <c r="FG1084" s="183"/>
      <c r="FH1084" s="183"/>
      <c r="FI1084" s="183"/>
      <c r="FJ1084" s="183"/>
      <c r="FK1084" s="183"/>
      <c r="FL1084" s="183"/>
      <c r="FM1084" s="183"/>
      <c r="FN1084" s="183"/>
      <c r="FO1084" s="183"/>
      <c r="FP1084" s="183"/>
      <c r="FQ1084" s="183"/>
      <c r="FR1084" s="183"/>
      <c r="FS1084" s="183"/>
      <c r="FT1084" s="183"/>
      <c r="FU1084" s="183"/>
      <c r="FV1084" s="183"/>
      <c r="FW1084" s="183"/>
      <c r="FX1084" s="183"/>
      <c r="FY1084" s="183"/>
      <c r="FZ1084" s="183"/>
      <c r="GA1084" s="183"/>
      <c r="GB1084" s="183"/>
      <c r="GC1084" s="183"/>
      <c r="GD1084" s="183"/>
      <c r="GE1084" s="183"/>
      <c r="GF1084" s="183"/>
      <c r="GG1084" s="183"/>
      <c r="GH1084" s="183"/>
      <c r="GI1084" s="183"/>
      <c r="GJ1084" s="183"/>
      <c r="GK1084" s="183"/>
      <c r="GL1084" s="183"/>
      <c r="GM1084" s="183"/>
      <c r="GN1084" s="183"/>
      <c r="GO1084" s="183"/>
      <c r="GP1084" s="183"/>
      <c r="GQ1084" s="183"/>
      <c r="GR1084" s="183"/>
      <c r="GS1084" s="183"/>
      <c r="GT1084" s="183"/>
      <c r="GU1084" s="183"/>
      <c r="GV1084" s="183"/>
      <c r="GW1084" s="183"/>
      <c r="GX1084" s="183"/>
      <c r="GY1084" s="183"/>
      <c r="GZ1084" s="183"/>
      <c r="HA1084" s="183"/>
      <c r="HB1084" s="183"/>
      <c r="HC1084" s="183"/>
      <c r="HD1084" s="183"/>
      <c r="HE1084" s="183"/>
      <c r="HF1084" s="183"/>
      <c r="HG1084" s="183"/>
      <c r="HH1084" s="183"/>
      <c r="HI1084" s="183"/>
      <c r="HJ1084" s="183"/>
      <c r="HK1084" s="183"/>
      <c r="HL1084" s="183"/>
      <c r="HM1084" s="183"/>
      <c r="HN1084" s="183"/>
      <c r="HO1084" s="183"/>
      <c r="HP1084" s="183"/>
      <c r="HQ1084" s="183"/>
      <c r="HR1084" s="183"/>
      <c r="HS1084" s="183"/>
      <c r="HT1084" s="183"/>
      <c r="HU1084" s="183"/>
      <c r="HV1084" s="183"/>
      <c r="HW1084" s="183"/>
      <c r="HX1084" s="183"/>
      <c r="HY1084" s="183"/>
      <c r="HZ1084" s="183"/>
      <c r="IA1084" s="183"/>
      <c r="IB1084" s="183"/>
      <c r="IC1084" s="183"/>
      <c r="ID1084" s="183"/>
      <c r="IE1084" s="183"/>
      <c r="IF1084" s="183"/>
      <c r="IG1084" s="183"/>
      <c r="IH1084" s="183"/>
      <c r="II1084" s="183"/>
      <c r="IJ1084" s="183"/>
      <c r="IK1084" s="183"/>
      <c r="IL1084" s="183"/>
      <c r="IM1084" s="183"/>
      <c r="IN1084" s="183"/>
      <c r="IO1084" s="183"/>
      <c r="IP1084" s="183"/>
      <c r="IQ1084" s="183"/>
      <c r="IR1084" s="183"/>
      <c r="IS1084" s="183"/>
      <c r="IT1084" s="183"/>
      <c r="IU1084" s="183"/>
      <c r="IV1084" s="183"/>
      <c r="IW1084" s="183"/>
      <c r="IX1084" s="183"/>
      <c r="IY1084" s="183"/>
      <c r="IZ1084" s="183"/>
      <c r="JA1084" s="183"/>
      <c r="JB1084" s="183"/>
      <c r="JC1084" s="183"/>
      <c r="JD1084" s="183"/>
      <c r="JE1084" s="183"/>
      <c r="JF1084" s="183"/>
      <c r="JG1084" s="183"/>
      <c r="JH1084" s="183"/>
      <c r="JI1084" s="183"/>
      <c r="JJ1084" s="183"/>
      <c r="JK1084" s="183"/>
      <c r="JL1084" s="183"/>
      <c r="JM1084" s="183"/>
      <c r="JN1084" s="183"/>
      <c r="JO1084" s="183"/>
      <c r="JP1084" s="183"/>
      <c r="JQ1084" s="183"/>
      <c r="JR1084" s="183"/>
      <c r="JS1084" s="183"/>
      <c r="JT1084" s="183"/>
      <c r="JU1084" s="183"/>
      <c r="JV1084" s="183"/>
      <c r="JW1084" s="183"/>
      <c r="JX1084" s="183"/>
      <c r="JY1084" s="183"/>
      <c r="JZ1084" s="183"/>
      <c r="KA1084" s="183"/>
      <c r="KB1084" s="183"/>
      <c r="KC1084" s="183"/>
      <c r="KD1084" s="183"/>
      <c r="KE1084" s="183"/>
      <c r="KF1084" s="183"/>
      <c r="KG1084" s="183"/>
      <c r="KH1084" s="183"/>
      <c r="KI1084" s="183"/>
      <c r="KJ1084" s="183"/>
      <c r="KK1084" s="183"/>
      <c r="KL1084" s="183"/>
      <c r="KM1084" s="183"/>
      <c r="KN1084" s="183"/>
      <c r="KO1084" s="183"/>
      <c r="KP1084" s="183"/>
      <c r="KQ1084" s="183"/>
      <c r="KR1084" s="183"/>
      <c r="KS1084" s="183"/>
      <c r="KT1084" s="183"/>
    </row>
    <row r="1085" spans="8:306">
      <c r="H1085" s="183"/>
      <c r="K1085" s="183"/>
      <c r="L1085" s="183"/>
      <c r="M1085" s="183"/>
      <c r="N1085" s="183"/>
      <c r="O1085" s="183"/>
      <c r="P1085" s="183"/>
      <c r="Q1085" s="183"/>
      <c r="R1085" s="183"/>
      <c r="S1085" s="183"/>
      <c r="T1085" s="183"/>
      <c r="U1085" s="183"/>
      <c r="V1085" s="183"/>
      <c r="W1085" s="183"/>
      <c r="X1085" s="183"/>
      <c r="Y1085" s="183"/>
      <c r="Z1085" s="183"/>
      <c r="AA1085" s="183"/>
      <c r="AB1085" s="183"/>
      <c r="AC1085" s="183"/>
      <c r="AD1085" s="183"/>
      <c r="AE1085" s="183"/>
      <c r="AF1085" s="183"/>
      <c r="AG1085" s="183"/>
      <c r="AH1085" s="183"/>
      <c r="AI1085" s="183"/>
      <c r="AJ1085" s="183"/>
      <c r="AK1085" s="183"/>
      <c r="AL1085" s="183"/>
      <c r="AM1085" s="183"/>
      <c r="AN1085" s="183"/>
      <c r="AO1085" s="183"/>
      <c r="AP1085" s="183"/>
      <c r="AQ1085" s="183"/>
      <c r="AR1085" s="183"/>
      <c r="AS1085" s="183"/>
      <c r="AT1085" s="183"/>
      <c r="AU1085" s="183"/>
      <c r="AV1085" s="183"/>
      <c r="AW1085" s="183"/>
      <c r="AX1085" s="183"/>
      <c r="AY1085" s="183"/>
      <c r="AZ1085" s="183"/>
      <c r="BA1085" s="183"/>
      <c r="BB1085" s="183"/>
      <c r="BC1085" s="183"/>
      <c r="BD1085" s="183"/>
      <c r="BE1085" s="183"/>
      <c r="BF1085" s="183"/>
      <c r="BG1085" s="183"/>
      <c r="BH1085" s="183"/>
      <c r="BI1085" s="183"/>
      <c r="BJ1085" s="183"/>
      <c r="BK1085" s="183"/>
      <c r="BL1085" s="183"/>
      <c r="BM1085" s="183"/>
      <c r="BN1085" s="183"/>
      <c r="BO1085" s="183"/>
      <c r="BP1085" s="183"/>
      <c r="BQ1085" s="183"/>
      <c r="BR1085" s="183"/>
      <c r="BS1085" s="183"/>
      <c r="BT1085" s="183"/>
      <c r="BU1085" s="183"/>
      <c r="BV1085" s="183"/>
      <c r="BW1085" s="183"/>
      <c r="BX1085" s="183"/>
      <c r="BY1085" s="183"/>
      <c r="BZ1085" s="183"/>
      <c r="CA1085" s="183"/>
      <c r="CB1085" s="183"/>
      <c r="CC1085" s="183"/>
      <c r="CD1085" s="183"/>
      <c r="CE1085" s="183"/>
      <c r="CF1085" s="183"/>
      <c r="CG1085" s="183"/>
      <c r="CH1085" s="183"/>
      <c r="CI1085" s="183"/>
      <c r="CJ1085" s="183"/>
      <c r="CK1085" s="183"/>
      <c r="CL1085" s="183"/>
      <c r="CM1085" s="183"/>
      <c r="CN1085" s="183"/>
      <c r="CO1085" s="183"/>
      <c r="CP1085" s="183"/>
      <c r="CQ1085" s="183"/>
      <c r="CR1085" s="183"/>
      <c r="CS1085" s="183"/>
      <c r="CT1085" s="183"/>
      <c r="CU1085" s="183"/>
      <c r="CV1085" s="183"/>
      <c r="CW1085" s="183"/>
      <c r="CX1085" s="183"/>
      <c r="CY1085" s="183"/>
      <c r="CZ1085" s="183"/>
      <c r="DA1085" s="183"/>
      <c r="DB1085" s="183"/>
      <c r="DC1085" s="183"/>
      <c r="DD1085" s="183"/>
      <c r="DE1085" s="183"/>
      <c r="DF1085" s="183"/>
      <c r="DG1085" s="183"/>
      <c r="DH1085" s="183"/>
      <c r="DI1085" s="183"/>
      <c r="DJ1085" s="183"/>
      <c r="DK1085" s="183"/>
      <c r="DL1085" s="183"/>
      <c r="DM1085" s="183"/>
      <c r="DN1085" s="183"/>
      <c r="DO1085" s="183"/>
      <c r="DP1085" s="183"/>
      <c r="DQ1085" s="183"/>
      <c r="DR1085" s="183"/>
      <c r="DS1085" s="183"/>
      <c r="DT1085" s="183"/>
      <c r="DU1085" s="183"/>
      <c r="DV1085" s="183"/>
      <c r="DW1085" s="183"/>
      <c r="DX1085" s="183"/>
      <c r="DY1085" s="183"/>
      <c r="DZ1085" s="183"/>
      <c r="EA1085" s="183"/>
      <c r="EB1085" s="183"/>
      <c r="EC1085" s="183"/>
      <c r="ED1085" s="183"/>
      <c r="EE1085" s="183"/>
      <c r="EF1085" s="183"/>
      <c r="EG1085" s="183"/>
      <c r="EH1085" s="183"/>
      <c r="EI1085" s="183"/>
      <c r="EJ1085" s="183"/>
      <c r="EK1085" s="183"/>
      <c r="EL1085" s="183"/>
      <c r="EM1085" s="183"/>
      <c r="EN1085" s="183"/>
      <c r="EO1085" s="183"/>
      <c r="EP1085" s="183"/>
      <c r="EQ1085" s="183"/>
      <c r="ER1085" s="183"/>
      <c r="ES1085" s="183"/>
      <c r="ET1085" s="183"/>
      <c r="EU1085" s="183"/>
      <c r="EV1085" s="183"/>
      <c r="EW1085" s="183"/>
      <c r="EX1085" s="183"/>
      <c r="EY1085" s="183"/>
      <c r="EZ1085" s="183"/>
      <c r="FA1085" s="183"/>
      <c r="FB1085" s="183"/>
      <c r="FC1085" s="183"/>
      <c r="FD1085" s="183"/>
      <c r="FE1085" s="183"/>
      <c r="FF1085" s="183"/>
      <c r="FG1085" s="183"/>
      <c r="FH1085" s="183"/>
      <c r="FI1085" s="183"/>
      <c r="FJ1085" s="183"/>
      <c r="FK1085" s="183"/>
      <c r="FL1085" s="183"/>
      <c r="FM1085" s="183"/>
      <c r="FN1085" s="183"/>
      <c r="FO1085" s="183"/>
      <c r="FP1085" s="183"/>
      <c r="FQ1085" s="183"/>
      <c r="FR1085" s="183"/>
      <c r="FS1085" s="183"/>
      <c r="FT1085" s="183"/>
      <c r="FU1085" s="183"/>
      <c r="FV1085" s="183"/>
      <c r="FW1085" s="183"/>
      <c r="FX1085" s="183"/>
      <c r="FY1085" s="183"/>
      <c r="FZ1085" s="183"/>
      <c r="GA1085" s="183"/>
      <c r="GB1085" s="183"/>
      <c r="GC1085" s="183"/>
      <c r="GD1085" s="183"/>
      <c r="GE1085" s="183"/>
      <c r="GF1085" s="183"/>
      <c r="GG1085" s="183"/>
      <c r="GH1085" s="183"/>
      <c r="GI1085" s="183"/>
      <c r="GJ1085" s="183"/>
      <c r="GK1085" s="183"/>
      <c r="GL1085" s="183"/>
      <c r="GM1085" s="183"/>
      <c r="GN1085" s="183"/>
      <c r="GO1085" s="183"/>
      <c r="GP1085" s="183"/>
      <c r="GQ1085" s="183"/>
      <c r="GR1085" s="183"/>
      <c r="GS1085" s="183"/>
      <c r="GT1085" s="183"/>
      <c r="GU1085" s="183"/>
      <c r="GV1085" s="183"/>
      <c r="GW1085" s="183"/>
      <c r="GX1085" s="183"/>
      <c r="GY1085" s="183"/>
      <c r="GZ1085" s="183"/>
      <c r="HA1085" s="183"/>
      <c r="HB1085" s="183"/>
      <c r="HC1085" s="183"/>
      <c r="HD1085" s="183"/>
      <c r="HE1085" s="183"/>
      <c r="HF1085" s="183"/>
      <c r="HG1085" s="183"/>
      <c r="HH1085" s="183"/>
      <c r="HI1085" s="183"/>
      <c r="HJ1085" s="183"/>
      <c r="HK1085" s="183"/>
      <c r="HL1085" s="183"/>
      <c r="HM1085" s="183"/>
      <c r="HN1085" s="183"/>
      <c r="HO1085" s="183"/>
      <c r="HP1085" s="183"/>
      <c r="HQ1085" s="183"/>
      <c r="HR1085" s="183"/>
      <c r="HS1085" s="183"/>
      <c r="HT1085" s="183"/>
      <c r="HU1085" s="183"/>
      <c r="HV1085" s="183"/>
      <c r="HW1085" s="183"/>
      <c r="HX1085" s="183"/>
      <c r="HY1085" s="183"/>
      <c r="HZ1085" s="183"/>
      <c r="IA1085" s="183"/>
      <c r="IB1085" s="183"/>
      <c r="IC1085" s="183"/>
      <c r="ID1085" s="183"/>
      <c r="IE1085" s="183"/>
      <c r="IF1085" s="183"/>
      <c r="IG1085" s="183"/>
      <c r="IH1085" s="183"/>
      <c r="II1085" s="183"/>
      <c r="IJ1085" s="183"/>
      <c r="IK1085" s="183"/>
      <c r="IL1085" s="183"/>
      <c r="IM1085" s="183"/>
      <c r="IN1085" s="183"/>
      <c r="IO1085" s="183"/>
      <c r="IP1085" s="183"/>
      <c r="IQ1085" s="183"/>
      <c r="IR1085" s="183"/>
      <c r="IS1085" s="183"/>
      <c r="IT1085" s="183"/>
      <c r="IU1085" s="183"/>
      <c r="IV1085" s="183"/>
      <c r="IW1085" s="183"/>
      <c r="IX1085" s="183"/>
      <c r="IY1085" s="183"/>
      <c r="IZ1085" s="183"/>
      <c r="JA1085" s="183"/>
      <c r="JB1085" s="183"/>
      <c r="JC1085" s="183"/>
      <c r="JD1085" s="183"/>
      <c r="JE1085" s="183"/>
      <c r="JF1085" s="183"/>
      <c r="JG1085" s="183"/>
      <c r="JH1085" s="183"/>
      <c r="JI1085" s="183"/>
      <c r="JJ1085" s="183"/>
      <c r="JK1085" s="183"/>
      <c r="JL1085" s="183"/>
      <c r="JM1085" s="183"/>
      <c r="JN1085" s="183"/>
      <c r="JO1085" s="183"/>
      <c r="JP1085" s="183"/>
      <c r="JQ1085" s="183"/>
      <c r="JR1085" s="183"/>
      <c r="JS1085" s="183"/>
      <c r="JT1085" s="183"/>
      <c r="JU1085" s="183"/>
      <c r="JV1085" s="183"/>
      <c r="JW1085" s="183"/>
      <c r="JX1085" s="183"/>
      <c r="JY1085" s="183"/>
      <c r="JZ1085" s="183"/>
      <c r="KA1085" s="183"/>
      <c r="KB1085" s="183"/>
      <c r="KC1085" s="183"/>
      <c r="KD1085" s="183"/>
      <c r="KE1085" s="183"/>
      <c r="KF1085" s="183"/>
      <c r="KG1085" s="183"/>
      <c r="KH1085" s="183"/>
      <c r="KI1085" s="183"/>
      <c r="KJ1085" s="183"/>
      <c r="KK1085" s="183"/>
      <c r="KL1085" s="183"/>
      <c r="KM1085" s="183"/>
      <c r="KN1085" s="183"/>
      <c r="KO1085" s="183"/>
      <c r="KP1085" s="183"/>
      <c r="KQ1085" s="183"/>
      <c r="KR1085" s="183"/>
      <c r="KS1085" s="183"/>
      <c r="KT1085" s="183"/>
    </row>
    <row r="1086" spans="8:306">
      <c r="H1086" s="183"/>
      <c r="K1086" s="183"/>
      <c r="L1086" s="183"/>
      <c r="M1086" s="183"/>
      <c r="N1086" s="183"/>
      <c r="O1086" s="183"/>
      <c r="P1086" s="183"/>
      <c r="Q1086" s="183"/>
      <c r="R1086" s="183"/>
      <c r="S1086" s="183"/>
      <c r="T1086" s="183"/>
      <c r="U1086" s="183"/>
      <c r="V1086" s="183"/>
      <c r="W1086" s="183"/>
      <c r="X1086" s="183"/>
      <c r="Y1086" s="183"/>
      <c r="Z1086" s="183"/>
      <c r="AA1086" s="183"/>
      <c r="AB1086" s="183"/>
      <c r="AC1086" s="183"/>
      <c r="AD1086" s="183"/>
      <c r="AE1086" s="183"/>
      <c r="AF1086" s="183"/>
      <c r="AG1086" s="183"/>
      <c r="AH1086" s="183"/>
      <c r="AI1086" s="183"/>
      <c r="AJ1086" s="183"/>
      <c r="AK1086" s="183"/>
      <c r="AL1086" s="183"/>
      <c r="AM1086" s="183"/>
      <c r="AN1086" s="183"/>
      <c r="AO1086" s="183"/>
      <c r="AP1086" s="183"/>
      <c r="AQ1086" s="183"/>
      <c r="AR1086" s="183"/>
      <c r="AS1086" s="183"/>
      <c r="AT1086" s="183"/>
      <c r="AU1086" s="183"/>
      <c r="AV1086" s="183"/>
      <c r="AW1086" s="183"/>
      <c r="AX1086" s="183"/>
      <c r="AY1086" s="183"/>
      <c r="AZ1086" s="183"/>
      <c r="BA1086" s="183"/>
      <c r="BB1086" s="183"/>
      <c r="BC1086" s="183"/>
      <c r="BD1086" s="183"/>
      <c r="BE1086" s="183"/>
      <c r="BF1086" s="183"/>
      <c r="BG1086" s="183"/>
      <c r="BH1086" s="183"/>
      <c r="BI1086" s="183"/>
      <c r="BJ1086" s="183"/>
      <c r="BK1086" s="183"/>
      <c r="BL1086" s="183"/>
      <c r="BM1086" s="183"/>
      <c r="BN1086" s="183"/>
      <c r="BO1086" s="183"/>
      <c r="BP1086" s="183"/>
      <c r="BQ1086" s="183"/>
      <c r="BR1086" s="183"/>
      <c r="BS1086" s="183"/>
      <c r="BT1086" s="183"/>
      <c r="BU1086" s="183"/>
      <c r="BV1086" s="183"/>
      <c r="BW1086" s="183"/>
      <c r="BX1086" s="183"/>
      <c r="BY1086" s="183"/>
      <c r="BZ1086" s="183"/>
      <c r="CA1086" s="183"/>
      <c r="CB1086" s="183"/>
      <c r="CC1086" s="183"/>
      <c r="CD1086" s="183"/>
      <c r="CE1086" s="183"/>
      <c r="CF1086" s="183"/>
      <c r="CG1086" s="183"/>
      <c r="CH1086" s="183"/>
      <c r="CI1086" s="183"/>
      <c r="CJ1086" s="183"/>
      <c r="CK1086" s="183"/>
      <c r="CL1086" s="183"/>
      <c r="CM1086" s="183"/>
      <c r="CN1086" s="183"/>
      <c r="CO1086" s="183"/>
      <c r="CP1086" s="183"/>
      <c r="CQ1086" s="183"/>
      <c r="CR1086" s="183"/>
      <c r="CS1086" s="183"/>
      <c r="CT1086" s="183"/>
      <c r="CU1086" s="183"/>
      <c r="CV1086" s="183"/>
      <c r="CW1086" s="183"/>
      <c r="CX1086" s="183"/>
      <c r="CY1086" s="183"/>
      <c r="CZ1086" s="183"/>
      <c r="DA1086" s="183"/>
      <c r="DB1086" s="183"/>
      <c r="DC1086" s="183"/>
      <c r="DD1086" s="183"/>
      <c r="DE1086" s="183"/>
      <c r="DF1086" s="183"/>
      <c r="DG1086" s="183"/>
      <c r="DH1086" s="183"/>
      <c r="DI1086" s="183"/>
      <c r="DJ1086" s="183"/>
      <c r="DK1086" s="183"/>
      <c r="DL1086" s="183"/>
      <c r="DM1086" s="183"/>
      <c r="DN1086" s="183"/>
      <c r="DO1086" s="183"/>
      <c r="DP1086" s="183"/>
      <c r="DQ1086" s="183"/>
      <c r="DR1086" s="183"/>
      <c r="DS1086" s="183"/>
      <c r="DT1086" s="183"/>
      <c r="DU1086" s="183"/>
      <c r="DV1086" s="183"/>
      <c r="DW1086" s="183"/>
      <c r="DX1086" s="183"/>
      <c r="DY1086" s="183"/>
      <c r="DZ1086" s="183"/>
      <c r="EA1086" s="183"/>
      <c r="EB1086" s="183"/>
      <c r="EC1086" s="183"/>
      <c r="ED1086" s="183"/>
      <c r="EE1086" s="183"/>
      <c r="EF1086" s="183"/>
      <c r="EG1086" s="183"/>
      <c r="EH1086" s="183"/>
      <c r="EI1086" s="183"/>
      <c r="EJ1086" s="183"/>
      <c r="EK1086" s="183"/>
      <c r="EL1086" s="183"/>
      <c r="EM1086" s="183"/>
      <c r="EN1086" s="183"/>
      <c r="EO1086" s="183"/>
      <c r="EP1086" s="183"/>
      <c r="EQ1086" s="183"/>
      <c r="ER1086" s="183"/>
      <c r="ES1086" s="183"/>
      <c r="ET1086" s="183"/>
      <c r="EU1086" s="183"/>
      <c r="EV1086" s="183"/>
      <c r="EW1086" s="183"/>
      <c r="EX1086" s="183"/>
      <c r="EY1086" s="183"/>
      <c r="EZ1086" s="183"/>
      <c r="FA1086" s="183"/>
      <c r="FB1086" s="183"/>
      <c r="FC1086" s="183"/>
      <c r="FD1086" s="183"/>
      <c r="FE1086" s="183"/>
      <c r="FF1086" s="183"/>
      <c r="FG1086" s="183"/>
      <c r="FH1086" s="183"/>
      <c r="FI1086" s="183"/>
      <c r="FJ1086" s="183"/>
      <c r="FK1086" s="183"/>
      <c r="FL1086" s="183"/>
      <c r="FM1086" s="183"/>
      <c r="FN1086" s="183"/>
      <c r="FO1086" s="183"/>
      <c r="FP1086" s="183"/>
      <c r="FQ1086" s="183"/>
      <c r="FR1086" s="183"/>
      <c r="FS1086" s="183"/>
      <c r="FT1086" s="183"/>
      <c r="FU1086" s="183"/>
      <c r="FV1086" s="183"/>
      <c r="FW1086" s="183"/>
      <c r="FX1086" s="183"/>
      <c r="FY1086" s="183"/>
      <c r="FZ1086" s="183"/>
      <c r="GA1086" s="183"/>
      <c r="GB1086" s="183"/>
      <c r="GC1086" s="183"/>
      <c r="GD1086" s="183"/>
      <c r="GE1086" s="183"/>
      <c r="GF1086" s="183"/>
      <c r="GG1086" s="183"/>
      <c r="GH1086" s="183"/>
      <c r="GI1086" s="183"/>
      <c r="GJ1086" s="183"/>
      <c r="GK1086" s="183"/>
      <c r="GL1086" s="183"/>
      <c r="GM1086" s="183"/>
      <c r="GN1086" s="183"/>
      <c r="GO1086" s="183"/>
      <c r="GP1086" s="183"/>
      <c r="GQ1086" s="183"/>
      <c r="GR1086" s="183"/>
      <c r="GS1086" s="183"/>
      <c r="GT1086" s="183"/>
      <c r="GU1086" s="183"/>
      <c r="GV1086" s="183"/>
      <c r="GW1086" s="183"/>
      <c r="GX1086" s="183"/>
      <c r="GY1086" s="183"/>
      <c r="GZ1086" s="183"/>
      <c r="HA1086" s="183"/>
      <c r="HB1086" s="183"/>
      <c r="HC1086" s="183"/>
      <c r="HD1086" s="183"/>
      <c r="HE1086" s="183"/>
      <c r="HF1086" s="183"/>
      <c r="HG1086" s="183"/>
      <c r="HH1086" s="183"/>
      <c r="HI1086" s="183"/>
      <c r="HJ1086" s="183"/>
      <c r="HK1086" s="183"/>
      <c r="HL1086" s="183"/>
      <c r="HM1086" s="183"/>
      <c r="HN1086" s="183"/>
      <c r="HO1086" s="183"/>
      <c r="HP1086" s="183"/>
      <c r="HQ1086" s="183"/>
      <c r="HR1086" s="183"/>
      <c r="HS1086" s="183"/>
      <c r="HT1086" s="183"/>
      <c r="HU1086" s="183"/>
      <c r="HV1086" s="183"/>
      <c r="HW1086" s="183"/>
      <c r="HX1086" s="183"/>
      <c r="HY1086" s="183"/>
      <c r="HZ1086" s="183"/>
      <c r="IA1086" s="183"/>
      <c r="IB1086" s="183"/>
      <c r="IC1086" s="183"/>
      <c r="ID1086" s="183"/>
      <c r="IE1086" s="183"/>
      <c r="IF1086" s="183"/>
      <c r="IG1086" s="183"/>
      <c r="IH1086" s="183"/>
      <c r="II1086" s="183"/>
      <c r="IJ1086" s="183"/>
      <c r="IK1086" s="183"/>
      <c r="IL1086" s="183"/>
      <c r="IM1086" s="183"/>
      <c r="IN1086" s="183"/>
      <c r="IO1086" s="183"/>
      <c r="IP1086" s="183"/>
      <c r="IQ1086" s="183"/>
      <c r="IR1086" s="183"/>
      <c r="IS1086" s="183"/>
      <c r="IT1086" s="183"/>
      <c r="IU1086" s="183"/>
      <c r="IV1086" s="183"/>
      <c r="IW1086" s="183"/>
      <c r="IX1086" s="183"/>
      <c r="IY1086" s="183"/>
      <c r="IZ1086" s="183"/>
      <c r="JA1086" s="183"/>
      <c r="JB1086" s="183"/>
      <c r="JC1086" s="183"/>
      <c r="JD1086" s="183"/>
      <c r="JE1086" s="183"/>
      <c r="JF1086" s="183"/>
      <c r="JG1086" s="183"/>
      <c r="JH1086" s="183"/>
      <c r="JI1086" s="183"/>
      <c r="JJ1086" s="183"/>
      <c r="JK1086" s="183"/>
      <c r="JL1086" s="183"/>
      <c r="JM1086" s="183"/>
      <c r="JN1086" s="183"/>
      <c r="JO1086" s="183"/>
      <c r="JP1086" s="183"/>
      <c r="JQ1086" s="183"/>
      <c r="JR1086" s="183"/>
      <c r="JS1086" s="183"/>
      <c r="JT1086" s="183"/>
      <c r="JU1086" s="183"/>
      <c r="JV1086" s="183"/>
      <c r="JW1086" s="183"/>
      <c r="JX1086" s="183"/>
      <c r="JY1086" s="183"/>
      <c r="JZ1086" s="183"/>
      <c r="KA1086" s="183"/>
      <c r="KB1086" s="183"/>
      <c r="KC1086" s="183"/>
      <c r="KD1086" s="183"/>
      <c r="KE1086" s="183"/>
      <c r="KF1086" s="183"/>
      <c r="KG1086" s="183"/>
      <c r="KH1086" s="183"/>
      <c r="KI1086" s="183"/>
      <c r="KJ1086" s="183"/>
      <c r="KK1086" s="183"/>
      <c r="KL1086" s="183"/>
      <c r="KM1086" s="183"/>
      <c r="KN1086" s="183"/>
      <c r="KO1086" s="183"/>
      <c r="KP1086" s="183"/>
      <c r="KQ1086" s="183"/>
      <c r="KR1086" s="183"/>
      <c r="KS1086" s="183"/>
      <c r="KT1086" s="183"/>
    </row>
    <row r="1087" spans="8:306">
      <c r="H1087" s="183"/>
      <c r="K1087" s="183"/>
      <c r="L1087" s="183"/>
      <c r="M1087" s="183"/>
      <c r="N1087" s="183"/>
      <c r="O1087" s="183"/>
      <c r="P1087" s="183"/>
      <c r="Q1087" s="183"/>
      <c r="R1087" s="183"/>
      <c r="S1087" s="183"/>
      <c r="T1087" s="183"/>
      <c r="U1087" s="183"/>
      <c r="V1087" s="183"/>
      <c r="W1087" s="183"/>
      <c r="X1087" s="183"/>
      <c r="Y1087" s="183"/>
      <c r="Z1087" s="183"/>
      <c r="AA1087" s="183"/>
      <c r="AB1087" s="183"/>
      <c r="AC1087" s="183"/>
      <c r="AD1087" s="183"/>
      <c r="AE1087" s="183"/>
      <c r="AF1087" s="183"/>
      <c r="AG1087" s="183"/>
      <c r="AH1087" s="183"/>
      <c r="AI1087" s="183"/>
      <c r="AJ1087" s="183"/>
      <c r="AK1087" s="183"/>
      <c r="AL1087" s="183"/>
      <c r="AM1087" s="183"/>
      <c r="AN1087" s="183"/>
      <c r="AO1087" s="183"/>
      <c r="AP1087" s="183"/>
      <c r="AQ1087" s="183"/>
      <c r="AR1087" s="183"/>
      <c r="AS1087" s="183"/>
      <c r="AT1087" s="183"/>
      <c r="AU1087" s="183"/>
      <c r="AV1087" s="183"/>
      <c r="AW1087" s="183"/>
      <c r="AX1087" s="183"/>
      <c r="AY1087" s="183"/>
      <c r="AZ1087" s="183"/>
      <c r="BA1087" s="183"/>
      <c r="BB1087" s="183"/>
      <c r="BC1087" s="183"/>
      <c r="BD1087" s="183"/>
      <c r="BE1087" s="183"/>
      <c r="BF1087" s="183"/>
      <c r="BG1087" s="183"/>
      <c r="BH1087" s="183"/>
      <c r="BI1087" s="183"/>
      <c r="BJ1087" s="183"/>
      <c r="BK1087" s="183"/>
      <c r="BL1087" s="183"/>
      <c r="BM1087" s="183"/>
      <c r="BN1087" s="183"/>
      <c r="BO1087" s="183"/>
      <c r="BP1087" s="183"/>
      <c r="BQ1087" s="183"/>
      <c r="BR1087" s="183"/>
      <c r="BS1087" s="183"/>
      <c r="BT1087" s="183"/>
      <c r="BU1087" s="183"/>
      <c r="BV1087" s="183"/>
      <c r="BW1087" s="183"/>
      <c r="BX1087" s="183"/>
      <c r="BY1087" s="183"/>
      <c r="BZ1087" s="183"/>
      <c r="CA1087" s="183"/>
      <c r="CB1087" s="183"/>
      <c r="CC1087" s="183"/>
      <c r="CD1087" s="183"/>
      <c r="CE1087" s="183"/>
      <c r="CF1087" s="183"/>
      <c r="CG1087" s="183"/>
      <c r="CH1087" s="183"/>
      <c r="CI1087" s="183"/>
      <c r="CJ1087" s="183"/>
      <c r="CK1087" s="183"/>
      <c r="CL1087" s="183"/>
      <c r="CM1087" s="183"/>
      <c r="CN1087" s="183"/>
      <c r="CO1087" s="183"/>
      <c r="CP1087" s="183"/>
      <c r="CQ1087" s="183"/>
      <c r="CR1087" s="183"/>
      <c r="CS1087" s="183"/>
      <c r="CT1087" s="183"/>
      <c r="CU1087" s="183"/>
      <c r="CV1087" s="183"/>
      <c r="CW1087" s="183"/>
      <c r="CX1087" s="183"/>
      <c r="CY1087" s="183"/>
      <c r="CZ1087" s="183"/>
      <c r="DA1087" s="183"/>
      <c r="DB1087" s="183"/>
      <c r="DC1087" s="183"/>
      <c r="DD1087" s="183"/>
      <c r="DE1087" s="183"/>
      <c r="DF1087" s="183"/>
      <c r="DG1087" s="183"/>
      <c r="DH1087" s="183"/>
      <c r="DI1087" s="183"/>
      <c r="DJ1087" s="183"/>
      <c r="DK1087" s="183"/>
      <c r="DL1087" s="183"/>
      <c r="DM1087" s="183"/>
      <c r="DN1087" s="183"/>
      <c r="DO1087" s="183"/>
      <c r="DP1087" s="183"/>
      <c r="DQ1087" s="183"/>
      <c r="DR1087" s="183"/>
      <c r="DS1087" s="183"/>
      <c r="DT1087" s="183"/>
      <c r="DU1087" s="183"/>
      <c r="DV1087" s="183"/>
      <c r="DW1087" s="183"/>
      <c r="DX1087" s="183"/>
      <c r="DY1087" s="183"/>
      <c r="DZ1087" s="183"/>
      <c r="EA1087" s="183"/>
      <c r="EB1087" s="183"/>
      <c r="EC1087" s="183"/>
      <c r="ED1087" s="183"/>
      <c r="EE1087" s="183"/>
      <c r="EF1087" s="183"/>
      <c r="EG1087" s="183"/>
      <c r="EH1087" s="183"/>
      <c r="EI1087" s="183"/>
      <c r="EJ1087" s="183"/>
      <c r="EK1087" s="183"/>
      <c r="EL1087" s="183"/>
      <c r="EM1087" s="183"/>
      <c r="EN1087" s="183"/>
      <c r="EO1087" s="183"/>
      <c r="EP1087" s="183"/>
      <c r="EQ1087" s="183"/>
      <c r="ER1087" s="183"/>
      <c r="ES1087" s="183"/>
      <c r="ET1087" s="183"/>
      <c r="EU1087" s="183"/>
      <c r="EV1087" s="183"/>
      <c r="EW1087" s="183"/>
      <c r="EX1087" s="183"/>
      <c r="EY1087" s="183"/>
      <c r="EZ1087" s="183"/>
      <c r="FA1087" s="183"/>
      <c r="FB1087" s="183"/>
      <c r="FC1087" s="183"/>
      <c r="FD1087" s="183"/>
      <c r="FE1087" s="183"/>
      <c r="FF1087" s="183"/>
      <c r="FG1087" s="183"/>
      <c r="FH1087" s="183"/>
      <c r="FI1087" s="183"/>
      <c r="FJ1087" s="183"/>
      <c r="FK1087" s="183"/>
      <c r="FL1087" s="183"/>
      <c r="FM1087" s="183"/>
      <c r="FN1087" s="183"/>
      <c r="FO1087" s="183"/>
      <c r="FP1087" s="183"/>
      <c r="FQ1087" s="183"/>
      <c r="FR1087" s="183"/>
      <c r="FS1087" s="183"/>
      <c r="FT1087" s="183"/>
      <c r="FU1087" s="183"/>
      <c r="FV1087" s="183"/>
      <c r="FW1087" s="183"/>
      <c r="FX1087" s="183"/>
      <c r="FY1087" s="183"/>
      <c r="FZ1087" s="183"/>
      <c r="GA1087" s="183"/>
      <c r="GB1087" s="183"/>
      <c r="GC1087" s="183"/>
      <c r="GD1087" s="183"/>
      <c r="GE1087" s="183"/>
      <c r="GF1087" s="183"/>
      <c r="GG1087" s="183"/>
      <c r="GH1087" s="183"/>
      <c r="GI1087" s="183"/>
      <c r="GJ1087" s="183"/>
      <c r="GK1087" s="183"/>
      <c r="GL1087" s="183"/>
      <c r="GM1087" s="183"/>
      <c r="GN1087" s="183"/>
      <c r="GO1087" s="183"/>
      <c r="GP1087" s="183"/>
      <c r="GQ1087" s="183"/>
      <c r="GR1087" s="183"/>
      <c r="GS1087" s="183"/>
      <c r="GT1087" s="183"/>
      <c r="GU1087" s="183"/>
      <c r="GV1087" s="183"/>
      <c r="GW1087" s="183"/>
      <c r="GX1087" s="183"/>
      <c r="GY1087" s="183"/>
      <c r="GZ1087" s="183"/>
      <c r="HA1087" s="183"/>
      <c r="HB1087" s="183"/>
      <c r="HC1087" s="183"/>
      <c r="HD1087" s="183"/>
      <c r="HE1087" s="183"/>
      <c r="HF1087" s="183"/>
      <c r="HG1087" s="183"/>
      <c r="HH1087" s="183"/>
      <c r="HI1087" s="183"/>
      <c r="HJ1087" s="183"/>
      <c r="HK1087" s="183"/>
      <c r="HL1087" s="183"/>
      <c r="HM1087" s="183"/>
      <c r="HN1087" s="183"/>
      <c r="HO1087" s="183"/>
      <c r="HP1087" s="183"/>
      <c r="HQ1087" s="183"/>
      <c r="HR1087" s="183"/>
      <c r="HS1087" s="183"/>
      <c r="HT1087" s="183"/>
      <c r="HU1087" s="183"/>
      <c r="HV1087" s="183"/>
      <c r="HW1087" s="183"/>
      <c r="HX1087" s="183"/>
      <c r="HY1087" s="183"/>
      <c r="HZ1087" s="183"/>
      <c r="IA1087" s="183"/>
      <c r="IB1087" s="183"/>
      <c r="IC1087" s="183"/>
      <c r="ID1087" s="183"/>
      <c r="IE1087" s="183"/>
      <c r="IF1087" s="183"/>
      <c r="IG1087" s="183"/>
      <c r="IH1087" s="183"/>
      <c r="II1087" s="183"/>
      <c r="IJ1087" s="183"/>
      <c r="IK1087" s="183"/>
      <c r="IL1087" s="183"/>
      <c r="IM1087" s="183"/>
      <c r="IN1087" s="183"/>
      <c r="IO1087" s="183"/>
      <c r="IP1087" s="183"/>
      <c r="IQ1087" s="183"/>
      <c r="IR1087" s="183"/>
      <c r="IS1087" s="183"/>
      <c r="IT1087" s="183"/>
      <c r="IU1087" s="183"/>
      <c r="IV1087" s="183"/>
      <c r="IW1087" s="183"/>
      <c r="IX1087" s="183"/>
      <c r="IY1087" s="183"/>
      <c r="IZ1087" s="183"/>
      <c r="JA1087" s="183"/>
      <c r="JB1087" s="183"/>
      <c r="JC1087" s="183"/>
      <c r="JD1087" s="183"/>
      <c r="JE1087" s="183"/>
      <c r="JF1087" s="183"/>
      <c r="JG1087" s="183"/>
      <c r="JH1087" s="183"/>
      <c r="JI1087" s="183"/>
      <c r="JJ1087" s="183"/>
      <c r="JK1087" s="183"/>
      <c r="JL1087" s="183"/>
      <c r="JM1087" s="183"/>
      <c r="JN1087" s="183"/>
      <c r="JO1087" s="183"/>
      <c r="JP1087" s="183"/>
      <c r="JQ1087" s="183"/>
      <c r="JR1087" s="183"/>
      <c r="JS1087" s="183"/>
      <c r="JT1087" s="183"/>
      <c r="JU1087" s="183"/>
      <c r="JV1087" s="183"/>
      <c r="JW1087" s="183"/>
      <c r="JX1087" s="183"/>
      <c r="JY1087" s="183"/>
      <c r="JZ1087" s="183"/>
      <c r="KA1087" s="183"/>
      <c r="KB1087" s="183"/>
      <c r="KC1087" s="183"/>
      <c r="KD1087" s="183"/>
      <c r="KE1087" s="183"/>
      <c r="KF1087" s="183"/>
      <c r="KG1087" s="183"/>
      <c r="KH1087" s="183"/>
      <c r="KI1087" s="183"/>
      <c r="KJ1087" s="183"/>
      <c r="KK1087" s="183"/>
      <c r="KL1087" s="183"/>
      <c r="KM1087" s="183"/>
      <c r="KN1087" s="183"/>
      <c r="KO1087" s="183"/>
      <c r="KP1087" s="183"/>
      <c r="KQ1087" s="183"/>
      <c r="KR1087" s="183"/>
      <c r="KS1087" s="183"/>
      <c r="KT1087" s="183"/>
    </row>
    <row r="1088" spans="8:306">
      <c r="H1088" s="183"/>
      <c r="K1088" s="183"/>
      <c r="L1088" s="183"/>
      <c r="M1088" s="183"/>
      <c r="N1088" s="183"/>
      <c r="O1088" s="183"/>
      <c r="P1088" s="183"/>
      <c r="Q1088" s="183"/>
      <c r="R1088" s="183"/>
      <c r="S1088" s="183"/>
      <c r="T1088" s="183"/>
      <c r="U1088" s="183"/>
      <c r="V1088" s="183"/>
      <c r="W1088" s="183"/>
      <c r="X1088" s="183"/>
      <c r="Y1088" s="183"/>
      <c r="Z1088" s="183"/>
      <c r="AA1088" s="183"/>
      <c r="AB1088" s="183"/>
      <c r="AC1088" s="183"/>
      <c r="AD1088" s="183"/>
      <c r="AE1088" s="183"/>
      <c r="AF1088" s="183"/>
      <c r="AG1088" s="183"/>
      <c r="AH1088" s="183"/>
      <c r="AI1088" s="183"/>
      <c r="AJ1088" s="183"/>
      <c r="AK1088" s="183"/>
      <c r="AL1088" s="183"/>
      <c r="AM1088" s="183"/>
      <c r="AN1088" s="183"/>
      <c r="AO1088" s="183"/>
      <c r="AP1088" s="183"/>
      <c r="AQ1088" s="183"/>
      <c r="AR1088" s="183"/>
      <c r="AS1088" s="183"/>
      <c r="AT1088" s="183"/>
      <c r="AU1088" s="183"/>
      <c r="AV1088" s="183"/>
      <c r="AW1088" s="183"/>
      <c r="AX1088" s="183"/>
      <c r="AY1088" s="183"/>
      <c r="AZ1088" s="183"/>
      <c r="BA1088" s="183"/>
      <c r="BB1088" s="183"/>
      <c r="BC1088" s="183"/>
      <c r="BD1088" s="183"/>
      <c r="BE1088" s="183"/>
      <c r="BF1088" s="183"/>
      <c r="BG1088" s="183"/>
      <c r="BH1088" s="183"/>
      <c r="BI1088" s="183"/>
      <c r="BJ1088" s="183"/>
      <c r="BK1088" s="183"/>
      <c r="BL1088" s="183"/>
      <c r="BM1088" s="183"/>
      <c r="BN1088" s="183"/>
      <c r="BO1088" s="183"/>
      <c r="BP1088" s="183"/>
      <c r="BQ1088" s="183"/>
      <c r="BR1088" s="183"/>
      <c r="BS1088" s="183"/>
      <c r="BT1088" s="183"/>
      <c r="BU1088" s="183"/>
      <c r="BV1088" s="183"/>
      <c r="BW1088" s="183"/>
      <c r="BX1088" s="183"/>
      <c r="BY1088" s="183"/>
      <c r="BZ1088" s="183"/>
      <c r="CA1088" s="183"/>
      <c r="CB1088" s="183"/>
      <c r="CC1088" s="183"/>
      <c r="CD1088" s="183"/>
      <c r="CE1088" s="183"/>
      <c r="CF1088" s="183"/>
      <c r="CG1088" s="183"/>
      <c r="CH1088" s="183"/>
      <c r="CI1088" s="183"/>
      <c r="CJ1088" s="183"/>
      <c r="CK1088" s="183"/>
      <c r="CL1088" s="183"/>
      <c r="CM1088" s="183"/>
      <c r="CN1088" s="183"/>
      <c r="CO1088" s="183"/>
      <c r="CP1088" s="183"/>
      <c r="CQ1088" s="183"/>
      <c r="CR1088" s="183"/>
      <c r="CS1088" s="183"/>
      <c r="CT1088" s="183"/>
      <c r="CU1088" s="183"/>
      <c r="CV1088" s="183"/>
      <c r="CW1088" s="183"/>
      <c r="CX1088" s="183"/>
      <c r="CY1088" s="183"/>
      <c r="CZ1088" s="183"/>
      <c r="DA1088" s="183"/>
      <c r="DB1088" s="183"/>
      <c r="DC1088" s="183"/>
      <c r="DD1088" s="183"/>
      <c r="DE1088" s="183"/>
      <c r="DF1088" s="183"/>
      <c r="DG1088" s="183"/>
      <c r="DH1088" s="183"/>
      <c r="DI1088" s="183"/>
      <c r="DJ1088" s="183"/>
      <c r="DK1088" s="183"/>
      <c r="DL1088" s="183"/>
      <c r="DM1088" s="183"/>
      <c r="DN1088" s="183"/>
      <c r="DO1088" s="183"/>
      <c r="DP1088" s="183"/>
      <c r="DQ1088" s="183"/>
      <c r="DR1088" s="183"/>
      <c r="DS1088" s="183"/>
      <c r="DT1088" s="183"/>
      <c r="DU1088" s="183"/>
      <c r="DV1088" s="183"/>
      <c r="DW1088" s="183"/>
      <c r="DX1088" s="183"/>
      <c r="DY1088" s="183"/>
      <c r="DZ1088" s="183"/>
      <c r="EA1088" s="183"/>
      <c r="EB1088" s="183"/>
      <c r="EC1088" s="183"/>
      <c r="ED1088" s="183"/>
      <c r="EE1088" s="183"/>
      <c r="EF1088" s="183"/>
      <c r="EG1088" s="183"/>
      <c r="EH1088" s="183"/>
      <c r="EI1088" s="183"/>
      <c r="EJ1088" s="183"/>
      <c r="EK1088" s="183"/>
      <c r="EL1088" s="183"/>
      <c r="EM1088" s="183"/>
      <c r="EN1088" s="183"/>
      <c r="EO1088" s="183"/>
      <c r="EP1088" s="183"/>
      <c r="EQ1088" s="183"/>
      <c r="ER1088" s="183"/>
      <c r="ES1088" s="183"/>
      <c r="ET1088" s="183"/>
      <c r="EU1088" s="183"/>
      <c r="EV1088" s="183"/>
      <c r="EW1088" s="183"/>
      <c r="EX1088" s="183"/>
      <c r="EY1088" s="183"/>
      <c r="EZ1088" s="183"/>
      <c r="FA1088" s="183"/>
      <c r="FB1088" s="183"/>
      <c r="FC1088" s="183"/>
      <c r="FD1088" s="183"/>
      <c r="FE1088" s="183"/>
      <c r="FF1088" s="183"/>
      <c r="FG1088" s="183"/>
      <c r="FH1088" s="183"/>
      <c r="FI1088" s="183"/>
      <c r="FJ1088" s="183"/>
      <c r="FK1088" s="183"/>
      <c r="FL1088" s="183"/>
      <c r="FM1088" s="183"/>
      <c r="FN1088" s="183"/>
      <c r="FO1088" s="183"/>
      <c r="FP1088" s="183"/>
      <c r="FQ1088" s="183"/>
      <c r="FR1088" s="183"/>
      <c r="FS1088" s="183"/>
      <c r="FT1088" s="183"/>
      <c r="FU1088" s="183"/>
      <c r="FV1088" s="183"/>
      <c r="FW1088" s="183"/>
      <c r="FX1088" s="183"/>
      <c r="FY1088" s="183"/>
      <c r="FZ1088" s="183"/>
      <c r="GA1088" s="183"/>
      <c r="GB1088" s="183"/>
      <c r="GC1088" s="183"/>
      <c r="GD1088" s="183"/>
      <c r="GE1088" s="183"/>
      <c r="GF1088" s="183"/>
      <c r="GG1088" s="183"/>
      <c r="GH1088" s="183"/>
      <c r="GI1088" s="183"/>
      <c r="GJ1088" s="183"/>
      <c r="GK1088" s="183"/>
      <c r="GL1088" s="183"/>
      <c r="GM1088" s="183"/>
      <c r="GN1088" s="183"/>
      <c r="GO1088" s="183"/>
      <c r="GP1088" s="183"/>
      <c r="GQ1088" s="183"/>
      <c r="GR1088" s="183"/>
      <c r="GS1088" s="183"/>
      <c r="GT1088" s="183"/>
      <c r="GU1088" s="183"/>
      <c r="GV1088" s="183"/>
      <c r="GW1088" s="183"/>
      <c r="GX1088" s="183"/>
      <c r="GY1088" s="183"/>
      <c r="GZ1088" s="183"/>
      <c r="HA1088" s="183"/>
      <c r="HB1088" s="183"/>
      <c r="HC1088" s="183"/>
      <c r="HD1088" s="183"/>
      <c r="HE1088" s="183"/>
      <c r="HF1088" s="183"/>
      <c r="HG1088" s="183"/>
      <c r="HH1088" s="183"/>
      <c r="HI1088" s="183"/>
      <c r="HJ1088" s="183"/>
      <c r="HK1088" s="183"/>
      <c r="HL1088" s="183"/>
      <c r="HM1088" s="183"/>
      <c r="HN1088" s="183"/>
      <c r="HO1088" s="183"/>
      <c r="HP1088" s="183"/>
      <c r="HQ1088" s="183"/>
      <c r="HR1088" s="183"/>
      <c r="HS1088" s="183"/>
      <c r="HT1088" s="183"/>
      <c r="HU1088" s="183"/>
      <c r="HV1088" s="183"/>
      <c r="HW1088" s="183"/>
      <c r="HX1088" s="183"/>
      <c r="HY1088" s="183"/>
      <c r="HZ1088" s="183"/>
      <c r="IA1088" s="183"/>
      <c r="IB1088" s="183"/>
      <c r="IC1088" s="183"/>
      <c r="ID1088" s="183"/>
      <c r="IE1088" s="183"/>
      <c r="IF1088" s="183"/>
      <c r="IG1088" s="183"/>
      <c r="IH1088" s="183"/>
      <c r="II1088" s="183"/>
      <c r="IJ1088" s="183"/>
      <c r="IK1088" s="183"/>
      <c r="IL1088" s="183"/>
      <c r="IM1088" s="183"/>
      <c r="IN1088" s="183"/>
      <c r="IO1088" s="183"/>
      <c r="IP1088" s="183"/>
      <c r="IQ1088" s="183"/>
      <c r="IR1088" s="183"/>
      <c r="IS1088" s="183"/>
      <c r="IT1088" s="183"/>
      <c r="IU1088" s="183"/>
      <c r="IV1088" s="183"/>
      <c r="IW1088" s="183"/>
      <c r="IX1088" s="183"/>
      <c r="IY1088" s="183"/>
      <c r="IZ1088" s="183"/>
      <c r="JA1088" s="183"/>
      <c r="JB1088" s="183"/>
      <c r="JC1088" s="183"/>
      <c r="JD1088" s="183"/>
      <c r="JE1088" s="183"/>
      <c r="JF1088" s="183"/>
      <c r="JG1088" s="183"/>
      <c r="JH1088" s="183"/>
      <c r="JI1088" s="183"/>
      <c r="JJ1088" s="183"/>
      <c r="JK1088" s="183"/>
      <c r="JL1088" s="183"/>
      <c r="JM1088" s="183"/>
      <c r="JN1088" s="183"/>
      <c r="JO1088" s="183"/>
      <c r="JP1088" s="183"/>
      <c r="JQ1088" s="183"/>
      <c r="JR1088" s="183"/>
      <c r="JS1088" s="183"/>
      <c r="JT1088" s="183"/>
      <c r="JU1088" s="183"/>
      <c r="JV1088" s="183"/>
      <c r="JW1088" s="183"/>
      <c r="JX1088" s="183"/>
      <c r="JY1088" s="183"/>
      <c r="JZ1088" s="183"/>
      <c r="KA1088" s="183"/>
      <c r="KB1088" s="183"/>
      <c r="KC1088" s="183"/>
      <c r="KD1088" s="183"/>
      <c r="KE1088" s="183"/>
      <c r="KF1088" s="183"/>
      <c r="KG1088" s="183"/>
      <c r="KH1088" s="183"/>
      <c r="KI1088" s="183"/>
      <c r="KJ1088" s="183"/>
      <c r="KK1088" s="183"/>
      <c r="KL1088" s="183"/>
      <c r="KM1088" s="183"/>
      <c r="KN1088" s="183"/>
      <c r="KO1088" s="183"/>
      <c r="KP1088" s="183"/>
      <c r="KQ1088" s="183"/>
      <c r="KR1088" s="183"/>
      <c r="KS1088" s="183"/>
      <c r="KT1088" s="183"/>
    </row>
    <row r="1089" spans="8:306">
      <c r="H1089" s="183"/>
      <c r="K1089" s="183"/>
      <c r="L1089" s="183"/>
      <c r="M1089" s="183"/>
      <c r="N1089" s="183"/>
      <c r="O1089" s="183"/>
      <c r="P1089" s="183"/>
      <c r="Q1089" s="183"/>
      <c r="R1089" s="183"/>
      <c r="S1089" s="183"/>
      <c r="T1089" s="183"/>
      <c r="U1089" s="183"/>
      <c r="V1089" s="183"/>
      <c r="W1089" s="183"/>
      <c r="X1089" s="183"/>
      <c r="Y1089" s="183"/>
      <c r="Z1089" s="183"/>
      <c r="AA1089" s="183"/>
      <c r="AB1089" s="183"/>
      <c r="AC1089" s="183"/>
      <c r="AD1089" s="183"/>
      <c r="AE1089" s="183"/>
      <c r="AF1089" s="183"/>
      <c r="AG1089" s="183"/>
      <c r="AH1089" s="183"/>
      <c r="AI1089" s="183"/>
      <c r="AJ1089" s="183"/>
      <c r="AK1089" s="183"/>
      <c r="AL1089" s="183"/>
      <c r="AM1089" s="183"/>
      <c r="AN1089" s="183"/>
      <c r="AO1089" s="183"/>
      <c r="AP1089" s="183"/>
      <c r="AQ1089" s="183"/>
      <c r="AR1089" s="183"/>
      <c r="AS1089" s="183"/>
      <c r="AT1089" s="183"/>
      <c r="AU1089" s="183"/>
      <c r="AV1089" s="183"/>
      <c r="AW1089" s="183"/>
      <c r="AX1089" s="183"/>
      <c r="AY1089" s="183"/>
      <c r="AZ1089" s="183"/>
      <c r="BA1089" s="183"/>
      <c r="BB1089" s="183"/>
      <c r="BC1089" s="183"/>
      <c r="BD1089" s="183"/>
      <c r="BE1089" s="183"/>
      <c r="BF1089" s="183"/>
      <c r="BG1089" s="183"/>
      <c r="BH1089" s="183"/>
      <c r="BI1089" s="183"/>
      <c r="BJ1089" s="183"/>
      <c r="BK1089" s="183"/>
      <c r="BL1089" s="183"/>
      <c r="BM1089" s="183"/>
      <c r="BN1089" s="183"/>
      <c r="BO1089" s="183"/>
      <c r="BP1089" s="183"/>
      <c r="BQ1089" s="183"/>
      <c r="BR1089" s="183"/>
      <c r="BS1089" s="183"/>
      <c r="BT1089" s="183"/>
      <c r="BU1089" s="183"/>
      <c r="BV1089" s="183"/>
      <c r="BW1089" s="183"/>
      <c r="BX1089" s="183"/>
      <c r="BY1089" s="183"/>
      <c r="BZ1089" s="183"/>
      <c r="CA1089" s="183"/>
      <c r="CB1089" s="183"/>
      <c r="CC1089" s="183"/>
      <c r="CD1089" s="183"/>
      <c r="CE1089" s="183"/>
      <c r="CF1089" s="183"/>
      <c r="CG1089" s="183"/>
      <c r="CH1089" s="183"/>
      <c r="CI1089" s="183"/>
      <c r="CJ1089" s="183"/>
      <c r="CK1089" s="183"/>
      <c r="CL1089" s="183"/>
      <c r="CM1089" s="183"/>
      <c r="CN1089" s="183"/>
      <c r="CO1089" s="183"/>
      <c r="CP1089" s="183"/>
      <c r="CQ1089" s="183"/>
      <c r="CR1089" s="183"/>
      <c r="CS1089" s="183"/>
      <c r="CT1089" s="183"/>
      <c r="CU1089" s="183"/>
      <c r="CV1089" s="183"/>
      <c r="CW1089" s="183"/>
      <c r="CX1089" s="183"/>
      <c r="CY1089" s="183"/>
      <c r="CZ1089" s="183"/>
      <c r="DA1089" s="183"/>
      <c r="DB1089" s="183"/>
      <c r="DC1089" s="183"/>
      <c r="DD1089" s="183"/>
      <c r="DE1089" s="183"/>
      <c r="DF1089" s="183"/>
      <c r="DG1089" s="183"/>
      <c r="DH1089" s="183"/>
      <c r="DI1089" s="183"/>
      <c r="DJ1089" s="183"/>
      <c r="DK1089" s="183"/>
      <c r="DL1089" s="183"/>
      <c r="DM1089" s="183"/>
      <c r="DN1089" s="183"/>
      <c r="DO1089" s="183"/>
      <c r="DP1089" s="183"/>
      <c r="DQ1089" s="183"/>
      <c r="DR1089" s="183"/>
      <c r="DS1089" s="183"/>
      <c r="DT1089" s="183"/>
      <c r="DU1089" s="183"/>
      <c r="DV1089" s="183"/>
      <c r="DW1089" s="183"/>
      <c r="DX1089" s="183"/>
      <c r="DY1089" s="183"/>
      <c r="DZ1089" s="183"/>
      <c r="EA1089" s="183"/>
      <c r="EB1089" s="183"/>
      <c r="EC1089" s="183"/>
      <c r="ED1089" s="183"/>
      <c r="EE1089" s="183"/>
      <c r="EF1089" s="183"/>
      <c r="EG1089" s="183"/>
      <c r="EH1089" s="183"/>
      <c r="EI1089" s="183"/>
      <c r="EJ1089" s="183"/>
      <c r="EK1089" s="183"/>
      <c r="EL1089" s="183"/>
      <c r="EM1089" s="183"/>
      <c r="EN1089" s="183"/>
      <c r="EO1089" s="183"/>
      <c r="EP1089" s="183"/>
      <c r="EQ1089" s="183"/>
      <c r="ER1089" s="183"/>
      <c r="ES1089" s="183"/>
      <c r="ET1089" s="183"/>
      <c r="EU1089" s="183"/>
      <c r="EV1089" s="183"/>
      <c r="EW1089" s="183"/>
      <c r="EX1089" s="183"/>
      <c r="EY1089" s="183"/>
      <c r="EZ1089" s="183"/>
      <c r="FA1089" s="183"/>
      <c r="FB1089" s="183"/>
      <c r="FC1089" s="183"/>
      <c r="FD1089" s="183"/>
      <c r="FE1089" s="183"/>
      <c r="FF1089" s="183"/>
      <c r="FG1089" s="183"/>
      <c r="FH1089" s="183"/>
      <c r="FI1089" s="183"/>
      <c r="FJ1089" s="183"/>
      <c r="FK1089" s="183"/>
      <c r="FL1089" s="183"/>
      <c r="FM1089" s="183"/>
      <c r="FN1089" s="183"/>
      <c r="FO1089" s="183"/>
      <c r="FP1089" s="183"/>
      <c r="FQ1089" s="183"/>
      <c r="FR1089" s="183"/>
      <c r="FS1089" s="183"/>
      <c r="FT1089" s="183"/>
      <c r="FU1089" s="183"/>
      <c r="FV1089" s="183"/>
      <c r="FW1089" s="183"/>
      <c r="FX1089" s="183"/>
      <c r="FY1089" s="183"/>
      <c r="FZ1089" s="183"/>
      <c r="GA1089" s="183"/>
      <c r="GB1089" s="183"/>
      <c r="GC1089" s="183"/>
      <c r="GD1089" s="183"/>
      <c r="GE1089" s="183"/>
      <c r="GF1089" s="183"/>
      <c r="GG1089" s="183"/>
      <c r="GH1089" s="183"/>
      <c r="GI1089" s="183"/>
      <c r="GJ1089" s="183"/>
      <c r="GK1089" s="183"/>
      <c r="GL1089" s="183"/>
      <c r="GM1089" s="183"/>
      <c r="GN1089" s="183"/>
      <c r="GO1089" s="183"/>
      <c r="GP1089" s="183"/>
      <c r="GQ1089" s="183"/>
      <c r="GR1089" s="183"/>
      <c r="GS1089" s="183"/>
      <c r="GT1089" s="183"/>
      <c r="GU1089" s="183"/>
      <c r="GV1089" s="183"/>
      <c r="GW1089" s="183"/>
      <c r="GX1089" s="183"/>
      <c r="GY1089" s="183"/>
      <c r="GZ1089" s="183"/>
      <c r="HA1089" s="183"/>
      <c r="HB1089" s="183"/>
      <c r="HC1089" s="183"/>
      <c r="HD1089" s="183"/>
      <c r="HE1089" s="183"/>
      <c r="HF1089" s="183"/>
      <c r="HG1089" s="183"/>
      <c r="HH1089" s="183"/>
      <c r="HI1089" s="183"/>
      <c r="HJ1089" s="183"/>
      <c r="HK1089" s="183"/>
      <c r="HL1089" s="183"/>
      <c r="HM1089" s="183"/>
      <c r="HN1089" s="183"/>
      <c r="HO1089" s="183"/>
      <c r="HP1089" s="183"/>
      <c r="HQ1089" s="183"/>
      <c r="HR1089" s="183"/>
      <c r="HS1089" s="183"/>
      <c r="HT1089" s="183"/>
      <c r="HU1089" s="183"/>
      <c r="HV1089" s="183"/>
      <c r="HW1089" s="183"/>
      <c r="HX1089" s="183"/>
      <c r="HY1089" s="183"/>
      <c r="HZ1089" s="183"/>
      <c r="IA1089" s="183"/>
      <c r="IB1089" s="183"/>
      <c r="IC1089" s="183"/>
      <c r="ID1089" s="183"/>
      <c r="IE1089" s="183"/>
      <c r="IF1089" s="183"/>
      <c r="IG1089" s="183"/>
      <c r="IH1089" s="183"/>
      <c r="II1089" s="183"/>
      <c r="IJ1089" s="183"/>
      <c r="IK1089" s="183"/>
      <c r="IL1089" s="183"/>
      <c r="IM1089" s="183"/>
      <c r="IN1089" s="183"/>
      <c r="IO1089" s="183"/>
      <c r="IP1089" s="183"/>
      <c r="IQ1089" s="183"/>
      <c r="IR1089" s="183"/>
      <c r="IS1089" s="183"/>
      <c r="IT1089" s="183"/>
      <c r="IU1089" s="183"/>
      <c r="IV1089" s="183"/>
      <c r="IW1089" s="183"/>
      <c r="IX1089" s="183"/>
      <c r="IY1089" s="183"/>
      <c r="IZ1089" s="183"/>
      <c r="JA1089" s="183"/>
      <c r="JB1089" s="183"/>
      <c r="JC1089" s="183"/>
      <c r="JD1089" s="183"/>
      <c r="JE1089" s="183"/>
      <c r="JF1089" s="183"/>
      <c r="JG1089" s="183"/>
      <c r="JH1089" s="183"/>
      <c r="JI1089" s="183"/>
      <c r="JJ1089" s="183"/>
      <c r="JK1089" s="183"/>
      <c r="JL1089" s="183"/>
      <c r="JM1089" s="183"/>
      <c r="JN1089" s="183"/>
      <c r="JO1089" s="183"/>
      <c r="JP1089" s="183"/>
      <c r="JQ1089" s="183"/>
      <c r="JR1089" s="183"/>
      <c r="JS1089" s="183"/>
      <c r="JT1089" s="183"/>
      <c r="JU1089" s="183"/>
      <c r="JV1089" s="183"/>
      <c r="JW1089" s="183"/>
      <c r="JX1089" s="183"/>
      <c r="JY1089" s="183"/>
      <c r="JZ1089" s="183"/>
      <c r="KA1089" s="183"/>
      <c r="KB1089" s="183"/>
      <c r="KC1089" s="183"/>
      <c r="KD1089" s="183"/>
      <c r="KE1089" s="183"/>
      <c r="KF1089" s="183"/>
      <c r="KG1089" s="183"/>
      <c r="KH1089" s="183"/>
      <c r="KI1089" s="183"/>
      <c r="KJ1089" s="183"/>
      <c r="KK1089" s="183"/>
      <c r="KL1089" s="183"/>
      <c r="KM1089" s="183"/>
      <c r="KN1089" s="183"/>
      <c r="KO1089" s="183"/>
      <c r="KP1089" s="183"/>
      <c r="KQ1089" s="183"/>
      <c r="KR1089" s="183"/>
      <c r="KS1089" s="183"/>
      <c r="KT1089" s="183"/>
    </row>
    <row r="1090" spans="8:306">
      <c r="H1090" s="183"/>
      <c r="K1090" s="183"/>
      <c r="L1090" s="183"/>
      <c r="M1090" s="183"/>
      <c r="N1090" s="183"/>
      <c r="O1090" s="183"/>
      <c r="P1090" s="183"/>
      <c r="Q1090" s="183"/>
      <c r="R1090" s="183"/>
      <c r="S1090" s="183"/>
      <c r="T1090" s="183"/>
      <c r="U1090" s="183"/>
      <c r="V1090" s="183"/>
      <c r="W1090" s="183"/>
      <c r="X1090" s="183"/>
      <c r="Y1090" s="183"/>
      <c r="Z1090" s="183"/>
      <c r="AA1090" s="183"/>
      <c r="AB1090" s="183"/>
      <c r="AC1090" s="183"/>
      <c r="AD1090" s="183"/>
      <c r="AE1090" s="183"/>
      <c r="AF1090" s="183"/>
      <c r="AG1090" s="183"/>
      <c r="AH1090" s="183"/>
      <c r="AI1090" s="183"/>
      <c r="AJ1090" s="183"/>
      <c r="AK1090" s="183"/>
      <c r="AL1090" s="183"/>
      <c r="AM1090" s="183"/>
      <c r="AN1090" s="183"/>
      <c r="AO1090" s="183"/>
      <c r="AP1090" s="183"/>
      <c r="AQ1090" s="183"/>
      <c r="AR1090" s="183"/>
      <c r="AS1090" s="183"/>
      <c r="AT1090" s="183"/>
      <c r="AU1090" s="183"/>
      <c r="AV1090" s="183"/>
      <c r="AW1090" s="183"/>
      <c r="AX1090" s="183"/>
      <c r="AY1090" s="183"/>
      <c r="AZ1090" s="183"/>
      <c r="BA1090" s="183"/>
      <c r="BB1090" s="183"/>
      <c r="BC1090" s="183"/>
      <c r="BD1090" s="183"/>
      <c r="BE1090" s="183"/>
      <c r="BF1090" s="183"/>
      <c r="BG1090" s="183"/>
      <c r="BH1090" s="183"/>
      <c r="BI1090" s="183"/>
      <c r="BJ1090" s="183"/>
      <c r="BK1090" s="183"/>
      <c r="BL1090" s="183"/>
      <c r="BM1090" s="183"/>
      <c r="BN1090" s="183"/>
      <c r="BO1090" s="183"/>
      <c r="BP1090" s="183"/>
      <c r="BQ1090" s="183"/>
      <c r="BR1090" s="183"/>
      <c r="BS1090" s="183"/>
      <c r="BT1090" s="183"/>
      <c r="BU1090" s="183"/>
      <c r="BV1090" s="183"/>
      <c r="BW1090" s="183"/>
      <c r="BX1090" s="183"/>
      <c r="BY1090" s="183"/>
      <c r="BZ1090" s="183"/>
      <c r="CA1090" s="183"/>
      <c r="CB1090" s="183"/>
      <c r="CC1090" s="183"/>
      <c r="CD1090" s="183"/>
      <c r="CE1090" s="183"/>
      <c r="CF1090" s="183"/>
      <c r="CG1090" s="183"/>
      <c r="CH1090" s="183"/>
      <c r="CI1090" s="183"/>
      <c r="CJ1090" s="183"/>
      <c r="CK1090" s="183"/>
      <c r="CL1090" s="183"/>
      <c r="CM1090" s="183"/>
      <c r="CN1090" s="183"/>
      <c r="CO1090" s="183"/>
      <c r="CP1090" s="183"/>
      <c r="CQ1090" s="183"/>
      <c r="CR1090" s="183"/>
      <c r="CS1090" s="183"/>
      <c r="CT1090" s="183"/>
      <c r="CU1090" s="183"/>
      <c r="CV1090" s="183"/>
      <c r="CW1090" s="183"/>
      <c r="CX1090" s="183"/>
      <c r="CY1090" s="183"/>
      <c r="CZ1090" s="183"/>
      <c r="DA1090" s="183"/>
      <c r="DB1090" s="183"/>
      <c r="DC1090" s="183"/>
      <c r="DD1090" s="183"/>
      <c r="DE1090" s="183"/>
      <c r="DF1090" s="183"/>
      <c r="DG1090" s="183"/>
      <c r="DH1090" s="183"/>
      <c r="DI1090" s="183"/>
      <c r="DJ1090" s="183"/>
      <c r="DK1090" s="183"/>
      <c r="DL1090" s="183"/>
      <c r="DM1090" s="183"/>
      <c r="DN1090" s="183"/>
      <c r="DO1090" s="183"/>
      <c r="DP1090" s="183"/>
      <c r="DQ1090" s="183"/>
      <c r="DR1090" s="183"/>
      <c r="DS1090" s="183"/>
      <c r="DT1090" s="183"/>
      <c r="DU1090" s="183"/>
      <c r="DV1090" s="183"/>
      <c r="DW1090" s="183"/>
      <c r="DX1090" s="183"/>
      <c r="DY1090" s="183"/>
      <c r="DZ1090" s="183"/>
      <c r="EA1090" s="183"/>
      <c r="EB1090" s="183"/>
      <c r="EC1090" s="183"/>
      <c r="ED1090" s="183"/>
      <c r="EE1090" s="183"/>
      <c r="EF1090" s="183"/>
      <c r="EG1090" s="183"/>
      <c r="EH1090" s="183"/>
      <c r="EI1090" s="183"/>
      <c r="EJ1090" s="183"/>
      <c r="EK1090" s="183"/>
      <c r="EL1090" s="183"/>
      <c r="EM1090" s="183"/>
      <c r="EN1090" s="183"/>
      <c r="EO1090" s="183"/>
      <c r="EP1090" s="183"/>
      <c r="EQ1090" s="183"/>
      <c r="ER1090" s="183"/>
      <c r="ES1090" s="183"/>
      <c r="ET1090" s="183"/>
      <c r="EU1090" s="183"/>
      <c r="EV1090" s="183"/>
      <c r="EW1090" s="183"/>
      <c r="EX1090" s="183"/>
      <c r="EY1090" s="183"/>
      <c r="EZ1090" s="183"/>
      <c r="FA1090" s="183"/>
      <c r="FB1090" s="183"/>
      <c r="FC1090" s="183"/>
      <c r="FD1090" s="183"/>
      <c r="FE1090" s="183"/>
      <c r="FF1090" s="183"/>
      <c r="FG1090" s="183"/>
      <c r="FH1090" s="183"/>
      <c r="FI1090" s="183"/>
      <c r="FJ1090" s="183"/>
      <c r="FK1090" s="183"/>
      <c r="FL1090" s="183"/>
      <c r="FM1090" s="183"/>
      <c r="FN1090" s="183"/>
      <c r="FO1090" s="183"/>
      <c r="FP1090" s="183"/>
      <c r="FQ1090" s="183"/>
      <c r="FR1090" s="183"/>
      <c r="FS1090" s="183"/>
      <c r="FT1090" s="183"/>
      <c r="FU1090" s="183"/>
      <c r="FV1090" s="183"/>
      <c r="FW1090" s="183"/>
      <c r="FX1090" s="183"/>
      <c r="FY1090" s="183"/>
      <c r="FZ1090" s="183"/>
      <c r="GA1090" s="183"/>
      <c r="GB1090" s="183"/>
      <c r="GC1090" s="183"/>
      <c r="GD1090" s="183"/>
      <c r="GE1090" s="183"/>
      <c r="GF1090" s="183"/>
      <c r="GG1090" s="183"/>
      <c r="GH1090" s="183"/>
      <c r="GI1090" s="183"/>
      <c r="GJ1090" s="183"/>
      <c r="GK1090" s="183"/>
      <c r="GL1090" s="183"/>
      <c r="GM1090" s="183"/>
      <c r="GN1090" s="183"/>
      <c r="GO1090" s="183"/>
      <c r="GP1090" s="183"/>
      <c r="GQ1090" s="183"/>
      <c r="GR1090" s="183"/>
      <c r="GS1090" s="183"/>
      <c r="GT1090" s="183"/>
      <c r="GU1090" s="183"/>
      <c r="GV1090" s="183"/>
      <c r="GW1090" s="183"/>
      <c r="GX1090" s="183"/>
      <c r="GY1090" s="183"/>
      <c r="GZ1090" s="183"/>
      <c r="HA1090" s="183"/>
      <c r="HB1090" s="183"/>
      <c r="HC1090" s="183"/>
      <c r="HD1090" s="183"/>
      <c r="HE1090" s="183"/>
      <c r="HF1090" s="183"/>
      <c r="HG1090" s="183"/>
      <c r="HH1090" s="183"/>
      <c r="HI1090" s="183"/>
      <c r="HJ1090" s="183"/>
      <c r="HK1090" s="183"/>
      <c r="HL1090" s="183"/>
      <c r="HM1090" s="183"/>
      <c r="HN1090" s="183"/>
      <c r="HO1090" s="183"/>
      <c r="HP1090" s="183"/>
      <c r="HQ1090" s="183"/>
      <c r="HR1090" s="183"/>
      <c r="HS1090" s="183"/>
      <c r="HT1090" s="183"/>
      <c r="HU1090" s="183"/>
      <c r="HV1090" s="183"/>
      <c r="HW1090" s="183"/>
      <c r="HX1090" s="183"/>
      <c r="HY1090" s="183"/>
      <c r="HZ1090" s="183"/>
      <c r="IA1090" s="183"/>
      <c r="IB1090" s="183"/>
      <c r="IC1090" s="183"/>
      <c r="ID1090" s="183"/>
      <c r="IE1090" s="183"/>
      <c r="IF1090" s="183"/>
      <c r="IG1090" s="183"/>
      <c r="IH1090" s="183"/>
      <c r="II1090" s="183"/>
      <c r="IJ1090" s="183"/>
      <c r="IK1090" s="183"/>
      <c r="IL1090" s="183"/>
      <c r="IM1090" s="183"/>
      <c r="IN1090" s="183"/>
      <c r="IO1090" s="183"/>
      <c r="IP1090" s="183"/>
      <c r="IQ1090" s="183"/>
      <c r="IR1090" s="183"/>
      <c r="IS1090" s="183"/>
      <c r="IT1090" s="183"/>
      <c r="IU1090" s="183"/>
      <c r="IV1090" s="183"/>
      <c r="IW1090" s="183"/>
      <c r="IX1090" s="183"/>
      <c r="IY1090" s="183"/>
      <c r="IZ1090" s="183"/>
      <c r="JA1090" s="183"/>
      <c r="JB1090" s="183"/>
      <c r="JC1090" s="183"/>
      <c r="JD1090" s="183"/>
      <c r="JE1090" s="183"/>
      <c r="JF1090" s="183"/>
      <c r="JG1090" s="183"/>
      <c r="JH1090" s="183"/>
      <c r="JI1090" s="183"/>
      <c r="JJ1090" s="183"/>
      <c r="JK1090" s="183"/>
      <c r="JL1090" s="183"/>
      <c r="JM1090" s="183"/>
      <c r="JN1090" s="183"/>
      <c r="JO1090" s="183"/>
      <c r="JP1090" s="183"/>
      <c r="JQ1090" s="183"/>
      <c r="JR1090" s="183"/>
      <c r="JS1090" s="183"/>
      <c r="JT1090" s="183"/>
      <c r="JU1090" s="183"/>
      <c r="JV1090" s="183"/>
      <c r="JW1090" s="183"/>
      <c r="JX1090" s="183"/>
      <c r="JY1090" s="183"/>
      <c r="JZ1090" s="183"/>
      <c r="KA1090" s="183"/>
      <c r="KB1090" s="183"/>
      <c r="KC1090" s="183"/>
      <c r="KD1090" s="183"/>
      <c r="KE1090" s="183"/>
      <c r="KF1090" s="183"/>
      <c r="KG1090" s="183"/>
      <c r="KH1090" s="183"/>
      <c r="KI1090" s="183"/>
      <c r="KJ1090" s="183"/>
      <c r="KK1090" s="183"/>
      <c r="KL1090" s="183"/>
      <c r="KM1090" s="183"/>
      <c r="KN1090" s="183"/>
      <c r="KO1090" s="183"/>
      <c r="KP1090" s="183"/>
      <c r="KQ1090" s="183"/>
      <c r="KR1090" s="183"/>
      <c r="KS1090" s="183"/>
      <c r="KT1090" s="183"/>
    </row>
    <row r="1091" spans="8:306">
      <c r="H1091" s="183"/>
      <c r="K1091" s="183"/>
      <c r="L1091" s="183"/>
      <c r="M1091" s="183"/>
      <c r="N1091" s="183"/>
      <c r="O1091" s="183"/>
      <c r="P1091" s="183"/>
      <c r="Q1091" s="183"/>
      <c r="R1091" s="183"/>
      <c r="S1091" s="183"/>
      <c r="T1091" s="183"/>
      <c r="U1091" s="183"/>
      <c r="V1091" s="183"/>
      <c r="W1091" s="183"/>
      <c r="X1091" s="183"/>
      <c r="Y1091" s="183"/>
      <c r="Z1091" s="183"/>
      <c r="AA1091" s="183"/>
      <c r="AB1091" s="183"/>
      <c r="AC1091" s="183"/>
      <c r="AD1091" s="183"/>
      <c r="AE1091" s="183"/>
      <c r="AF1091" s="183"/>
      <c r="AG1091" s="183"/>
      <c r="AH1091" s="183"/>
      <c r="AI1091" s="183"/>
      <c r="AJ1091" s="183"/>
      <c r="AK1091" s="183"/>
      <c r="AL1091" s="183"/>
      <c r="AM1091" s="183"/>
      <c r="AN1091" s="183"/>
      <c r="AO1091" s="183"/>
      <c r="AP1091" s="183"/>
      <c r="AQ1091" s="183"/>
      <c r="AR1091" s="183"/>
      <c r="AS1091" s="183"/>
      <c r="AT1091" s="183"/>
      <c r="AU1091" s="183"/>
      <c r="AV1091" s="183"/>
      <c r="AW1091" s="183"/>
      <c r="AX1091" s="183"/>
      <c r="AY1091" s="183"/>
      <c r="AZ1091" s="183"/>
      <c r="BA1091" s="183"/>
      <c r="BB1091" s="183"/>
      <c r="BC1091" s="183"/>
      <c r="BD1091" s="183"/>
      <c r="BE1091" s="183"/>
      <c r="BF1091" s="183"/>
      <c r="BG1091" s="183"/>
      <c r="BH1091" s="183"/>
      <c r="BI1091" s="183"/>
      <c r="BJ1091" s="183"/>
      <c r="BK1091" s="183"/>
      <c r="BL1091" s="183"/>
      <c r="BM1091" s="183"/>
      <c r="BN1091" s="183"/>
      <c r="BO1091" s="183"/>
      <c r="BP1091" s="183"/>
      <c r="BQ1091" s="183"/>
      <c r="BR1091" s="183"/>
      <c r="BS1091" s="183"/>
      <c r="BT1091" s="183"/>
      <c r="BU1091" s="183"/>
      <c r="BV1091" s="183"/>
      <c r="BW1091" s="183"/>
      <c r="BX1091" s="183"/>
      <c r="BY1091" s="183"/>
      <c r="BZ1091" s="183"/>
      <c r="CA1091" s="183"/>
      <c r="CB1091" s="183"/>
      <c r="CC1091" s="183"/>
      <c r="CD1091" s="183"/>
      <c r="CE1091" s="183"/>
      <c r="CF1091" s="183"/>
      <c r="CG1091" s="183"/>
      <c r="CH1091" s="183"/>
      <c r="CI1091" s="183"/>
      <c r="CJ1091" s="183"/>
      <c r="CK1091" s="183"/>
      <c r="CL1091" s="183"/>
      <c r="CM1091" s="183"/>
      <c r="CN1091" s="183"/>
      <c r="CO1091" s="183"/>
      <c r="CP1091" s="183"/>
      <c r="CQ1091" s="183"/>
      <c r="CR1091" s="183"/>
      <c r="CS1091" s="183"/>
      <c r="CT1091" s="183"/>
      <c r="CU1091" s="183"/>
      <c r="CV1091" s="183"/>
      <c r="CW1091" s="183"/>
      <c r="CX1091" s="183"/>
      <c r="CY1091" s="183"/>
      <c r="CZ1091" s="183"/>
      <c r="DA1091" s="183"/>
      <c r="DB1091" s="183"/>
      <c r="DC1091" s="183"/>
      <c r="DD1091" s="183"/>
      <c r="DE1091" s="183"/>
      <c r="DF1091" s="183"/>
      <c r="DG1091" s="183"/>
      <c r="DH1091" s="183"/>
      <c r="DI1091" s="183"/>
      <c r="DJ1091" s="183"/>
      <c r="DK1091" s="183"/>
      <c r="DL1091" s="183"/>
      <c r="DM1091" s="183"/>
      <c r="DN1091" s="183"/>
      <c r="DO1091" s="183"/>
      <c r="DP1091" s="183"/>
      <c r="DQ1091" s="183"/>
      <c r="DR1091" s="183"/>
      <c r="DS1091" s="183"/>
      <c r="DT1091" s="183"/>
      <c r="DU1091" s="183"/>
      <c r="DV1091" s="183"/>
      <c r="DW1091" s="183"/>
      <c r="DX1091" s="183"/>
      <c r="DY1091" s="183"/>
      <c r="DZ1091" s="183"/>
      <c r="EA1091" s="183"/>
      <c r="EB1091" s="183"/>
      <c r="EC1091" s="183"/>
      <c r="ED1091" s="183"/>
      <c r="EE1091" s="183"/>
      <c r="EF1091" s="183"/>
      <c r="EG1091" s="183"/>
      <c r="EH1091" s="183"/>
      <c r="EI1091" s="183"/>
      <c r="EJ1091" s="183"/>
      <c r="EK1091" s="183"/>
      <c r="EL1091" s="183"/>
      <c r="EM1091" s="183"/>
      <c r="EN1091" s="183"/>
      <c r="EO1091" s="183"/>
      <c r="EP1091" s="183"/>
      <c r="EQ1091" s="183"/>
      <c r="ER1091" s="183"/>
      <c r="ES1091" s="183"/>
      <c r="ET1091" s="183"/>
      <c r="EU1091" s="183"/>
      <c r="EV1091" s="183"/>
      <c r="EW1091" s="183"/>
      <c r="EX1091" s="183"/>
      <c r="EY1091" s="183"/>
      <c r="EZ1091" s="183"/>
      <c r="FA1091" s="183"/>
      <c r="FB1091" s="183"/>
      <c r="FC1091" s="183"/>
      <c r="FD1091" s="183"/>
      <c r="FE1091" s="183"/>
      <c r="FF1091" s="183"/>
      <c r="FG1091" s="183"/>
      <c r="FH1091" s="183"/>
      <c r="FI1091" s="183"/>
      <c r="FJ1091" s="183"/>
      <c r="FK1091" s="183"/>
      <c r="FL1091" s="183"/>
      <c r="FM1091" s="183"/>
      <c r="FN1091" s="183"/>
      <c r="FO1091" s="183"/>
      <c r="FP1091" s="183"/>
      <c r="FQ1091" s="183"/>
      <c r="FR1091" s="183"/>
      <c r="FS1091" s="183"/>
      <c r="FT1091" s="183"/>
      <c r="FU1091" s="183"/>
      <c r="FV1091" s="183"/>
      <c r="FW1091" s="183"/>
      <c r="FX1091" s="183"/>
      <c r="FY1091" s="183"/>
      <c r="FZ1091" s="183"/>
      <c r="GA1091" s="183"/>
      <c r="GB1091" s="183"/>
      <c r="GC1091" s="183"/>
      <c r="GD1091" s="183"/>
      <c r="GE1091" s="183"/>
      <c r="GF1091" s="183"/>
      <c r="GG1091" s="183"/>
      <c r="GH1091" s="183"/>
      <c r="GI1091" s="183"/>
      <c r="GJ1091" s="183"/>
      <c r="GK1091" s="183"/>
      <c r="GL1091" s="183"/>
      <c r="GM1091" s="183"/>
      <c r="GN1091" s="183"/>
      <c r="GO1091" s="183"/>
      <c r="GP1091" s="183"/>
      <c r="GQ1091" s="183"/>
      <c r="GR1091" s="183"/>
      <c r="GS1091" s="183"/>
      <c r="GT1091" s="183"/>
      <c r="GU1091" s="183"/>
      <c r="GV1091" s="183"/>
      <c r="GW1091" s="183"/>
      <c r="GX1091" s="183"/>
      <c r="GY1091" s="183"/>
      <c r="GZ1091" s="183"/>
      <c r="HA1091" s="183"/>
      <c r="HB1091" s="183"/>
      <c r="HC1091" s="183"/>
      <c r="HD1091" s="183"/>
      <c r="HE1091" s="183"/>
      <c r="HF1091" s="183"/>
      <c r="HG1091" s="183"/>
      <c r="HH1091" s="183"/>
      <c r="HI1091" s="183"/>
      <c r="HJ1091" s="183"/>
      <c r="HK1091" s="183"/>
      <c r="HL1091" s="183"/>
      <c r="HM1091" s="183"/>
      <c r="HN1091" s="183"/>
      <c r="HO1091" s="183"/>
      <c r="HP1091" s="183"/>
      <c r="HQ1091" s="183"/>
      <c r="HR1091" s="183"/>
      <c r="HS1091" s="183"/>
      <c r="HT1091" s="183"/>
      <c r="HU1091" s="183"/>
      <c r="HV1091" s="183"/>
      <c r="HW1091" s="183"/>
      <c r="HX1091" s="183"/>
      <c r="HY1091" s="183"/>
      <c r="HZ1091" s="183"/>
      <c r="IA1091" s="183"/>
      <c r="IB1091" s="183"/>
      <c r="IC1091" s="183"/>
      <c r="ID1091" s="183"/>
      <c r="IE1091" s="183"/>
      <c r="IF1091" s="183"/>
      <c r="IG1091" s="183"/>
      <c r="IH1091" s="183"/>
      <c r="II1091" s="183"/>
      <c r="IJ1091" s="183"/>
      <c r="IK1091" s="183"/>
      <c r="IL1091" s="183"/>
      <c r="IM1091" s="183"/>
      <c r="IN1091" s="183"/>
      <c r="IO1091" s="183"/>
      <c r="IP1091" s="183"/>
      <c r="IQ1091" s="183"/>
      <c r="IR1091" s="183"/>
      <c r="IS1091" s="183"/>
      <c r="IT1091" s="183"/>
      <c r="IU1091" s="183"/>
      <c r="IV1091" s="183"/>
      <c r="IW1091" s="183"/>
      <c r="IX1091" s="183"/>
      <c r="IY1091" s="183"/>
      <c r="IZ1091" s="183"/>
      <c r="JA1091" s="183"/>
      <c r="JB1091" s="183"/>
      <c r="JC1091" s="183"/>
      <c r="JD1091" s="183"/>
      <c r="JE1091" s="183"/>
      <c r="JF1091" s="183"/>
      <c r="JG1091" s="183"/>
      <c r="JH1091" s="183"/>
      <c r="JI1091" s="183"/>
      <c r="JJ1091" s="183"/>
      <c r="JK1091" s="183"/>
      <c r="JL1091" s="183"/>
      <c r="JM1091" s="183"/>
      <c r="JN1091" s="183"/>
      <c r="JO1091" s="183"/>
      <c r="JP1091" s="183"/>
      <c r="JQ1091" s="183"/>
      <c r="JR1091" s="183"/>
      <c r="JS1091" s="183"/>
      <c r="JT1091" s="183"/>
      <c r="JU1091" s="183"/>
      <c r="JV1091" s="183"/>
      <c r="JW1091" s="183"/>
      <c r="JX1091" s="183"/>
      <c r="JY1091" s="183"/>
      <c r="JZ1091" s="183"/>
      <c r="KA1091" s="183"/>
      <c r="KB1091" s="183"/>
      <c r="KC1091" s="183"/>
      <c r="KD1091" s="183"/>
      <c r="KE1091" s="183"/>
      <c r="KF1091" s="183"/>
      <c r="KG1091" s="183"/>
      <c r="KH1091" s="183"/>
      <c r="KI1091" s="183"/>
      <c r="KJ1091" s="183"/>
      <c r="KK1091" s="183"/>
      <c r="KL1091" s="183"/>
      <c r="KM1091" s="183"/>
      <c r="KN1091" s="183"/>
      <c r="KO1091" s="183"/>
      <c r="KP1091" s="183"/>
      <c r="KQ1091" s="183"/>
      <c r="KR1091" s="183"/>
      <c r="KS1091" s="183"/>
      <c r="KT1091" s="183"/>
    </row>
    <row r="1092" spans="8:306">
      <c r="H1092" s="183"/>
      <c r="K1092" s="183"/>
      <c r="L1092" s="183"/>
      <c r="M1092" s="183"/>
      <c r="N1092" s="183"/>
      <c r="O1092" s="183"/>
      <c r="P1092" s="183"/>
      <c r="Q1092" s="183"/>
      <c r="R1092" s="183"/>
      <c r="S1092" s="183"/>
      <c r="T1092" s="183"/>
      <c r="U1092" s="183"/>
      <c r="V1092" s="183"/>
      <c r="W1092" s="183"/>
      <c r="X1092" s="183"/>
      <c r="Y1092" s="183"/>
      <c r="Z1092" s="183"/>
      <c r="AA1092" s="183"/>
      <c r="AB1092" s="183"/>
      <c r="AC1092" s="183"/>
      <c r="AD1092" s="183"/>
      <c r="AE1092" s="183"/>
      <c r="AF1092" s="183"/>
      <c r="AG1092" s="183"/>
      <c r="AH1092" s="183"/>
      <c r="AI1092" s="183"/>
      <c r="AJ1092" s="183"/>
      <c r="AK1092" s="183"/>
      <c r="AL1092" s="183"/>
      <c r="AM1092" s="183"/>
      <c r="AN1092" s="183"/>
      <c r="AO1092" s="183"/>
      <c r="AP1092" s="183"/>
      <c r="AQ1092" s="183"/>
      <c r="AR1092" s="183"/>
      <c r="AS1092" s="183"/>
      <c r="AT1092" s="183"/>
      <c r="AU1092" s="183"/>
      <c r="AV1092" s="183"/>
      <c r="AW1092" s="183"/>
      <c r="AX1092" s="183"/>
      <c r="AY1092" s="183"/>
      <c r="AZ1092" s="183"/>
      <c r="BA1092" s="183"/>
      <c r="BB1092" s="183"/>
      <c r="BC1092" s="183"/>
      <c r="BD1092" s="183"/>
      <c r="BE1092" s="183"/>
      <c r="BF1092" s="183"/>
      <c r="BG1092" s="183"/>
      <c r="BH1092" s="183"/>
      <c r="BI1092" s="183"/>
      <c r="BJ1092" s="183"/>
      <c r="BK1092" s="183"/>
      <c r="BL1092" s="183"/>
      <c r="BM1092" s="183"/>
      <c r="BN1092" s="183"/>
      <c r="BO1092" s="183"/>
      <c r="BP1092" s="183"/>
      <c r="BQ1092" s="183"/>
      <c r="BR1092" s="183"/>
      <c r="BS1092" s="183"/>
      <c r="BT1092" s="183"/>
      <c r="BU1092" s="183"/>
      <c r="BV1092" s="183"/>
      <c r="BW1092" s="183"/>
      <c r="BX1092" s="183"/>
      <c r="BY1092" s="183"/>
      <c r="BZ1092" s="183"/>
      <c r="CA1092" s="183"/>
      <c r="CB1092" s="183"/>
      <c r="CC1092" s="183"/>
      <c r="CD1092" s="183"/>
      <c r="CE1092" s="183"/>
      <c r="CF1092" s="183"/>
      <c r="CG1092" s="183"/>
      <c r="CH1092" s="183"/>
      <c r="CI1092" s="183"/>
      <c r="CJ1092" s="183"/>
      <c r="CK1092" s="183"/>
      <c r="CL1092" s="183"/>
      <c r="CM1092" s="183"/>
      <c r="CN1092" s="183"/>
      <c r="CO1092" s="183"/>
      <c r="CP1092" s="183"/>
      <c r="CQ1092" s="183"/>
      <c r="CR1092" s="183"/>
      <c r="CS1092" s="183"/>
      <c r="CT1092" s="183"/>
      <c r="CU1092" s="183"/>
      <c r="CV1092" s="183"/>
      <c r="CW1092" s="183"/>
      <c r="CX1092" s="183"/>
      <c r="CY1092" s="183"/>
      <c r="CZ1092" s="183"/>
      <c r="DA1092" s="183"/>
      <c r="DB1092" s="183"/>
      <c r="DC1092" s="183"/>
      <c r="DD1092" s="183"/>
      <c r="DE1092" s="183"/>
      <c r="DF1092" s="183"/>
      <c r="DG1092" s="183"/>
      <c r="DH1092" s="183"/>
      <c r="DI1092" s="183"/>
      <c r="DJ1092" s="183"/>
      <c r="DK1092" s="183"/>
      <c r="DL1092" s="183"/>
      <c r="DM1092" s="183"/>
      <c r="DN1092" s="183"/>
      <c r="DO1092" s="183"/>
      <c r="DP1092" s="183"/>
      <c r="DQ1092" s="183"/>
      <c r="DR1092" s="183"/>
      <c r="DS1092" s="183"/>
      <c r="DT1092" s="183"/>
      <c r="DU1092" s="183"/>
      <c r="DV1092" s="183"/>
      <c r="DW1092" s="183"/>
      <c r="DX1092" s="183"/>
      <c r="DY1092" s="183"/>
      <c r="DZ1092" s="183"/>
      <c r="EA1092" s="183"/>
      <c r="EB1092" s="183"/>
      <c r="EC1092" s="183"/>
      <c r="ED1092" s="183"/>
      <c r="EE1092" s="183"/>
      <c r="EF1092" s="183"/>
      <c r="EG1092" s="183"/>
      <c r="EH1092" s="183"/>
      <c r="EI1092" s="183"/>
      <c r="EJ1092" s="183"/>
      <c r="EK1092" s="183"/>
      <c r="EL1092" s="183"/>
      <c r="EM1092" s="183"/>
      <c r="EN1092" s="183"/>
      <c r="EO1092" s="183"/>
      <c r="EP1092" s="183"/>
      <c r="EQ1092" s="183"/>
      <c r="ER1092" s="183"/>
      <c r="ES1092" s="183"/>
      <c r="ET1092" s="183"/>
      <c r="EU1092" s="183"/>
      <c r="EV1092" s="183"/>
      <c r="EW1092" s="183"/>
      <c r="EX1092" s="183"/>
      <c r="EY1092" s="183"/>
      <c r="EZ1092" s="183"/>
      <c r="FA1092" s="183"/>
      <c r="FB1092" s="183"/>
      <c r="FC1092" s="183"/>
      <c r="FD1092" s="183"/>
      <c r="FE1092" s="183"/>
      <c r="FF1092" s="183"/>
      <c r="FG1092" s="183"/>
      <c r="FH1092" s="183"/>
      <c r="FI1092" s="183"/>
      <c r="FJ1092" s="183"/>
      <c r="FK1092" s="183"/>
      <c r="FL1092" s="183"/>
      <c r="FM1092" s="183"/>
      <c r="FN1092" s="183"/>
      <c r="FO1092" s="183"/>
      <c r="FP1092" s="183"/>
      <c r="FQ1092" s="183"/>
      <c r="FR1092" s="183"/>
      <c r="FS1092" s="183"/>
      <c r="FT1092" s="183"/>
      <c r="FU1092" s="183"/>
      <c r="FV1092" s="183"/>
      <c r="FW1092" s="183"/>
      <c r="FX1092" s="183"/>
      <c r="FY1092" s="183"/>
      <c r="FZ1092" s="183"/>
      <c r="GA1092" s="183"/>
      <c r="GB1092" s="183"/>
      <c r="GC1092" s="183"/>
      <c r="GD1092" s="183"/>
      <c r="GE1092" s="183"/>
      <c r="GF1092" s="183"/>
      <c r="GG1092" s="183"/>
      <c r="GH1092" s="183"/>
      <c r="GI1092" s="183"/>
      <c r="GJ1092" s="183"/>
      <c r="GK1092" s="183"/>
      <c r="GL1092" s="183"/>
      <c r="GM1092" s="183"/>
      <c r="GN1092" s="183"/>
      <c r="GO1092" s="183"/>
      <c r="GP1092" s="183"/>
      <c r="GQ1092" s="183"/>
      <c r="GR1092" s="183"/>
      <c r="GS1092" s="183"/>
      <c r="GT1092" s="183"/>
      <c r="GU1092" s="183"/>
      <c r="GV1092" s="183"/>
      <c r="GW1092" s="183"/>
      <c r="GX1092" s="183"/>
      <c r="GY1092" s="183"/>
      <c r="GZ1092" s="183"/>
      <c r="HA1092" s="183"/>
      <c r="HB1092" s="183"/>
      <c r="HC1092" s="183"/>
      <c r="HD1092" s="183"/>
      <c r="HE1092" s="183"/>
      <c r="HF1092" s="183"/>
      <c r="HG1092" s="183"/>
      <c r="HH1092" s="183"/>
      <c r="HI1092" s="183"/>
      <c r="HJ1092" s="183"/>
      <c r="HK1092" s="183"/>
      <c r="HL1092" s="183"/>
      <c r="HM1092" s="183"/>
      <c r="HN1092" s="183"/>
      <c r="HO1092" s="183"/>
      <c r="HP1092" s="183"/>
      <c r="HQ1092" s="183"/>
      <c r="HR1092" s="183"/>
      <c r="HS1092" s="183"/>
      <c r="HT1092" s="183"/>
      <c r="HU1092" s="183"/>
      <c r="HV1092" s="183"/>
      <c r="HW1092" s="183"/>
      <c r="HX1092" s="183"/>
      <c r="HY1092" s="183"/>
      <c r="HZ1092" s="183"/>
      <c r="IA1092" s="183"/>
      <c r="IB1092" s="183"/>
      <c r="IC1092" s="183"/>
      <c r="ID1092" s="183"/>
      <c r="IE1092" s="183"/>
      <c r="IF1092" s="183"/>
      <c r="IG1092" s="183"/>
      <c r="IH1092" s="183"/>
      <c r="II1092" s="183"/>
      <c r="IJ1092" s="183"/>
      <c r="IK1092" s="183"/>
      <c r="IL1092" s="183"/>
      <c r="IM1092" s="183"/>
      <c r="IN1092" s="183"/>
      <c r="IO1092" s="183"/>
      <c r="IP1092" s="183"/>
      <c r="IQ1092" s="183"/>
      <c r="IR1092" s="183"/>
      <c r="IS1092" s="183"/>
      <c r="IT1092" s="183"/>
      <c r="IU1092" s="183"/>
      <c r="IV1092" s="183"/>
      <c r="IW1092" s="183"/>
      <c r="IX1092" s="183"/>
      <c r="IY1092" s="183"/>
      <c r="IZ1092" s="183"/>
      <c r="JA1092" s="183"/>
      <c r="JB1092" s="183"/>
      <c r="JC1092" s="183"/>
      <c r="JD1092" s="183"/>
      <c r="JE1092" s="183"/>
      <c r="JF1092" s="183"/>
      <c r="JG1092" s="183"/>
      <c r="JH1092" s="183"/>
      <c r="JI1092" s="183"/>
      <c r="JJ1092" s="183"/>
      <c r="JK1092" s="183"/>
      <c r="JL1092" s="183"/>
      <c r="JM1092" s="183"/>
      <c r="JN1092" s="183"/>
      <c r="JO1092" s="183"/>
      <c r="JP1092" s="183"/>
      <c r="JQ1092" s="183"/>
      <c r="JR1092" s="183"/>
      <c r="JS1092" s="183"/>
      <c r="JT1092" s="183"/>
      <c r="JU1092" s="183"/>
      <c r="JV1092" s="183"/>
      <c r="JW1092" s="183"/>
      <c r="JX1092" s="183"/>
      <c r="JY1092" s="183"/>
      <c r="JZ1092" s="183"/>
      <c r="KA1092" s="183"/>
      <c r="KB1092" s="183"/>
      <c r="KC1092" s="183"/>
      <c r="KD1092" s="183"/>
      <c r="KE1092" s="183"/>
      <c r="KF1092" s="183"/>
      <c r="KG1092" s="183"/>
      <c r="KH1092" s="183"/>
      <c r="KI1092" s="183"/>
      <c r="KJ1092" s="183"/>
      <c r="KK1092" s="183"/>
      <c r="KL1092" s="183"/>
      <c r="KM1092" s="183"/>
      <c r="KN1092" s="183"/>
      <c r="KO1092" s="183"/>
      <c r="KP1092" s="183"/>
      <c r="KQ1092" s="183"/>
      <c r="KR1092" s="183"/>
      <c r="KS1092" s="183"/>
      <c r="KT1092" s="183"/>
    </row>
    <row r="1093" spans="8:306">
      <c r="H1093" s="183"/>
      <c r="K1093" s="183"/>
      <c r="L1093" s="183"/>
      <c r="M1093" s="183"/>
      <c r="N1093" s="183"/>
      <c r="O1093" s="183"/>
      <c r="P1093" s="183"/>
      <c r="Q1093" s="183"/>
      <c r="R1093" s="183"/>
      <c r="S1093" s="183"/>
      <c r="T1093" s="183"/>
      <c r="U1093" s="183"/>
      <c r="V1093" s="183"/>
      <c r="W1093" s="183"/>
      <c r="X1093" s="183"/>
      <c r="Y1093" s="183"/>
      <c r="Z1093" s="183"/>
      <c r="AA1093" s="183"/>
      <c r="AB1093" s="183"/>
      <c r="AC1093" s="183"/>
      <c r="AD1093" s="183"/>
      <c r="AE1093" s="183"/>
      <c r="AF1093" s="183"/>
      <c r="AG1093" s="183"/>
      <c r="AH1093" s="183"/>
      <c r="AI1093" s="183"/>
      <c r="AJ1093" s="183"/>
      <c r="AK1093" s="183"/>
      <c r="AL1093" s="183"/>
      <c r="AM1093" s="183"/>
      <c r="AN1093" s="183"/>
      <c r="AO1093" s="183"/>
      <c r="AP1093" s="183"/>
      <c r="AQ1093" s="183"/>
      <c r="AR1093" s="183"/>
      <c r="AS1093" s="183"/>
      <c r="AT1093" s="183"/>
      <c r="AU1093" s="183"/>
      <c r="AV1093" s="183"/>
      <c r="AW1093" s="183"/>
      <c r="AX1093" s="183"/>
      <c r="AY1093" s="183"/>
      <c r="AZ1093" s="183"/>
      <c r="BA1093" s="183"/>
      <c r="BB1093" s="183"/>
      <c r="BC1093" s="183"/>
      <c r="BD1093" s="183"/>
      <c r="BE1093" s="183"/>
      <c r="BF1093" s="183"/>
      <c r="BG1093" s="183"/>
      <c r="BH1093" s="183"/>
      <c r="BI1093" s="183"/>
      <c r="BJ1093" s="183"/>
      <c r="BK1093" s="183"/>
      <c r="BL1093" s="183"/>
      <c r="BM1093" s="183"/>
      <c r="BN1093" s="183"/>
      <c r="BO1093" s="183"/>
      <c r="BP1093" s="183"/>
      <c r="BQ1093" s="183"/>
      <c r="BR1093" s="183"/>
      <c r="BS1093" s="183"/>
      <c r="BT1093" s="183"/>
      <c r="BU1093" s="183"/>
      <c r="BV1093" s="183"/>
      <c r="BW1093" s="183"/>
      <c r="BX1093" s="183"/>
      <c r="BY1093" s="183"/>
      <c r="BZ1093" s="183"/>
      <c r="CA1093" s="183"/>
      <c r="CB1093" s="183"/>
      <c r="CC1093" s="183"/>
      <c r="CD1093" s="183"/>
      <c r="CE1093" s="183"/>
      <c r="CF1093" s="183"/>
      <c r="CG1093" s="183"/>
      <c r="CH1093" s="183"/>
      <c r="CI1093" s="183"/>
      <c r="CJ1093" s="183"/>
      <c r="CK1093" s="183"/>
      <c r="CL1093" s="183"/>
      <c r="CM1093" s="183"/>
      <c r="CN1093" s="183"/>
      <c r="CO1093" s="183"/>
      <c r="CP1093" s="183"/>
      <c r="CQ1093" s="183"/>
      <c r="CR1093" s="183"/>
      <c r="CS1093" s="183"/>
      <c r="CT1093" s="183"/>
      <c r="CU1093" s="183"/>
      <c r="CV1093" s="183"/>
      <c r="CW1093" s="183"/>
      <c r="CX1093" s="183"/>
      <c r="CY1093" s="183"/>
      <c r="CZ1093" s="183"/>
      <c r="DA1093" s="183"/>
      <c r="DB1093" s="183"/>
      <c r="DC1093" s="183"/>
      <c r="DD1093" s="183"/>
      <c r="DE1093" s="183"/>
      <c r="DF1093" s="183"/>
      <c r="DG1093" s="183"/>
      <c r="DH1093" s="183"/>
      <c r="DI1093" s="183"/>
      <c r="DJ1093" s="183"/>
      <c r="DK1093" s="183"/>
      <c r="DL1093" s="183"/>
      <c r="DM1093" s="183"/>
      <c r="DN1093" s="183"/>
      <c r="DO1093" s="183"/>
      <c r="DP1093" s="183"/>
      <c r="DQ1093" s="183"/>
      <c r="DR1093" s="183"/>
      <c r="DS1093" s="183"/>
      <c r="DT1093" s="183"/>
      <c r="DU1093" s="183"/>
      <c r="DV1093" s="183"/>
      <c r="DW1093" s="183"/>
      <c r="DX1093" s="183"/>
      <c r="DY1093" s="183"/>
      <c r="DZ1093" s="183"/>
      <c r="EA1093" s="183"/>
      <c r="EB1093" s="183"/>
      <c r="EC1093" s="183"/>
      <c r="ED1093" s="183"/>
      <c r="EE1093" s="183"/>
      <c r="EF1093" s="183"/>
      <c r="EG1093" s="183"/>
      <c r="EH1093" s="183"/>
      <c r="EI1093" s="183"/>
      <c r="EJ1093" s="183"/>
      <c r="EK1093" s="183"/>
      <c r="EL1093" s="183"/>
      <c r="EM1093" s="183"/>
      <c r="EN1093" s="183"/>
      <c r="EO1093" s="183"/>
      <c r="EP1093" s="183"/>
      <c r="EQ1093" s="183"/>
      <c r="ER1093" s="183"/>
      <c r="ES1093" s="183"/>
      <c r="ET1093" s="183"/>
      <c r="EU1093" s="183"/>
      <c r="EV1093" s="183"/>
      <c r="EW1093" s="183"/>
      <c r="EX1093" s="183"/>
      <c r="EY1093" s="183"/>
      <c r="EZ1093" s="183"/>
      <c r="FA1093" s="183"/>
      <c r="FB1093" s="183"/>
      <c r="FC1093" s="183"/>
      <c r="FD1093" s="183"/>
      <c r="FE1093" s="183"/>
      <c r="FF1093" s="183"/>
      <c r="FG1093" s="183"/>
      <c r="FH1093" s="183"/>
      <c r="FI1093" s="183"/>
      <c r="FJ1093" s="183"/>
      <c r="FK1093" s="183"/>
      <c r="FL1093" s="183"/>
      <c r="FM1093" s="183"/>
      <c r="FN1093" s="183"/>
      <c r="FO1093" s="183"/>
      <c r="FP1093" s="183"/>
      <c r="FQ1093" s="183"/>
      <c r="FR1093" s="183"/>
      <c r="FS1093" s="183"/>
      <c r="FT1093" s="183"/>
      <c r="FU1093" s="183"/>
      <c r="FV1093" s="183"/>
      <c r="FW1093" s="183"/>
      <c r="FX1093" s="183"/>
      <c r="FY1093" s="183"/>
      <c r="FZ1093" s="183"/>
      <c r="GA1093" s="183"/>
      <c r="GB1093" s="183"/>
      <c r="GC1093" s="183"/>
      <c r="GD1093" s="183"/>
      <c r="GE1093" s="183"/>
      <c r="GF1093" s="183"/>
      <c r="GG1093" s="183"/>
      <c r="GH1093" s="183"/>
      <c r="GI1093" s="183"/>
      <c r="GJ1093" s="183"/>
      <c r="GK1093" s="183"/>
      <c r="GL1093" s="183"/>
      <c r="GM1093" s="183"/>
      <c r="GN1093" s="183"/>
      <c r="GO1093" s="183"/>
      <c r="GP1093" s="183"/>
      <c r="GQ1093" s="183"/>
      <c r="GR1093" s="183"/>
      <c r="GS1093" s="183"/>
      <c r="GT1093" s="183"/>
      <c r="GU1093" s="183"/>
      <c r="GV1093" s="183"/>
      <c r="GW1093" s="183"/>
      <c r="GX1093" s="183"/>
      <c r="GY1093" s="183"/>
      <c r="GZ1093" s="183"/>
      <c r="HA1093" s="183"/>
      <c r="HB1093" s="183"/>
      <c r="HC1093" s="183"/>
      <c r="HD1093" s="183"/>
      <c r="HE1093" s="183"/>
      <c r="HF1093" s="183"/>
      <c r="HG1093" s="183"/>
      <c r="HH1093" s="183"/>
      <c r="HI1093" s="183"/>
      <c r="HJ1093" s="183"/>
      <c r="HK1093" s="183"/>
      <c r="HL1093" s="183"/>
      <c r="HM1093" s="183"/>
      <c r="HN1093" s="183"/>
      <c r="HO1093" s="183"/>
      <c r="HP1093" s="183"/>
      <c r="HQ1093" s="183"/>
      <c r="HR1093" s="183"/>
      <c r="HS1093" s="183"/>
      <c r="HT1093" s="183"/>
      <c r="HU1093" s="183"/>
      <c r="HV1093" s="183"/>
      <c r="HW1093" s="183"/>
      <c r="HX1093" s="183"/>
      <c r="HY1093" s="183"/>
      <c r="HZ1093" s="183"/>
      <c r="IA1093" s="183"/>
      <c r="IB1093" s="183"/>
      <c r="IC1093" s="183"/>
      <c r="ID1093" s="183"/>
      <c r="IE1093" s="183"/>
      <c r="IF1093" s="183"/>
      <c r="IG1093" s="183"/>
      <c r="IH1093" s="183"/>
      <c r="II1093" s="183"/>
      <c r="IJ1093" s="183"/>
      <c r="IK1093" s="183"/>
      <c r="IL1093" s="183"/>
      <c r="IM1093" s="183"/>
      <c r="IN1093" s="183"/>
      <c r="IO1093" s="183"/>
      <c r="IP1093" s="183"/>
      <c r="IQ1093" s="183"/>
      <c r="IR1093" s="183"/>
      <c r="IS1093" s="183"/>
      <c r="IT1093" s="183"/>
      <c r="IU1093" s="183"/>
      <c r="IV1093" s="183"/>
      <c r="IW1093" s="183"/>
      <c r="IX1093" s="183"/>
      <c r="IY1093" s="183"/>
      <c r="IZ1093" s="183"/>
      <c r="JA1093" s="183"/>
      <c r="JB1093" s="183"/>
      <c r="JC1093" s="183"/>
      <c r="JD1093" s="183"/>
      <c r="JE1093" s="183"/>
      <c r="JF1093" s="183"/>
      <c r="JG1093" s="183"/>
      <c r="JH1093" s="183"/>
      <c r="JI1093" s="183"/>
      <c r="JJ1093" s="183"/>
      <c r="JK1093" s="183"/>
      <c r="JL1093" s="183"/>
      <c r="JM1093" s="183"/>
      <c r="JN1093" s="183"/>
      <c r="JO1093" s="183"/>
      <c r="JP1093" s="183"/>
      <c r="JQ1093" s="183"/>
      <c r="JR1093" s="183"/>
      <c r="JS1093" s="183"/>
      <c r="JT1093" s="183"/>
      <c r="JU1093" s="183"/>
      <c r="JV1093" s="183"/>
      <c r="JW1093" s="183"/>
      <c r="JX1093" s="183"/>
      <c r="JY1093" s="183"/>
      <c r="JZ1093" s="183"/>
      <c r="KA1093" s="183"/>
      <c r="KB1093" s="183"/>
      <c r="KC1093" s="183"/>
      <c r="KD1093" s="183"/>
      <c r="KE1093" s="183"/>
      <c r="KF1093" s="183"/>
      <c r="KG1093" s="183"/>
      <c r="KH1093" s="183"/>
      <c r="KI1093" s="183"/>
      <c r="KJ1093" s="183"/>
      <c r="KK1093" s="183"/>
      <c r="KL1093" s="183"/>
      <c r="KM1093" s="183"/>
      <c r="KN1093" s="183"/>
      <c r="KO1093" s="183"/>
      <c r="KP1093" s="183"/>
      <c r="KQ1093" s="183"/>
      <c r="KR1093" s="183"/>
      <c r="KS1093" s="183"/>
      <c r="KT1093" s="183"/>
    </row>
    <row r="1094" spans="8:306">
      <c r="H1094" s="183"/>
      <c r="K1094" s="183"/>
      <c r="L1094" s="183"/>
      <c r="M1094" s="183"/>
      <c r="N1094" s="183"/>
      <c r="O1094" s="183"/>
      <c r="P1094" s="183"/>
      <c r="Q1094" s="183"/>
      <c r="R1094" s="183"/>
      <c r="S1094" s="183"/>
      <c r="T1094" s="183"/>
      <c r="U1094" s="183"/>
      <c r="V1094" s="183"/>
      <c r="W1094" s="183"/>
      <c r="X1094" s="183"/>
      <c r="Y1094" s="183"/>
      <c r="Z1094" s="183"/>
      <c r="AA1094" s="183"/>
      <c r="AB1094" s="183"/>
      <c r="AC1094" s="183"/>
      <c r="AD1094" s="183"/>
      <c r="AE1094" s="183"/>
      <c r="AF1094" s="183"/>
      <c r="AG1094" s="183"/>
      <c r="AH1094" s="183"/>
      <c r="AI1094" s="183"/>
      <c r="AJ1094" s="183"/>
      <c r="AK1094" s="183"/>
      <c r="AL1094" s="183"/>
      <c r="AM1094" s="183"/>
      <c r="AN1094" s="183"/>
      <c r="AO1094" s="183"/>
      <c r="AP1094" s="183"/>
      <c r="AQ1094" s="183"/>
      <c r="AR1094" s="183"/>
      <c r="AS1094" s="183"/>
      <c r="AT1094" s="183"/>
      <c r="AU1094" s="183"/>
      <c r="AV1094" s="183"/>
      <c r="AW1094" s="183"/>
      <c r="AX1094" s="183"/>
      <c r="AY1094" s="183"/>
      <c r="AZ1094" s="183"/>
      <c r="BA1094" s="183"/>
      <c r="BB1094" s="183"/>
      <c r="BC1094" s="183"/>
      <c r="BD1094" s="183"/>
      <c r="BE1094" s="183"/>
      <c r="BF1094" s="183"/>
      <c r="BG1094" s="183"/>
      <c r="BH1094" s="183"/>
      <c r="BI1094" s="183"/>
      <c r="BJ1094" s="183"/>
      <c r="BK1094" s="183"/>
      <c r="BL1094" s="183"/>
      <c r="BM1094" s="183"/>
      <c r="BN1094" s="183"/>
      <c r="BO1094" s="183"/>
      <c r="BP1094" s="183"/>
      <c r="BQ1094" s="183"/>
      <c r="BR1094" s="183"/>
      <c r="BS1094" s="183"/>
      <c r="BT1094" s="183"/>
      <c r="BU1094" s="183"/>
      <c r="BV1094" s="183"/>
      <c r="BW1094" s="183"/>
      <c r="BX1094" s="183"/>
      <c r="BY1094" s="183"/>
      <c r="BZ1094" s="183"/>
      <c r="CA1094" s="183"/>
      <c r="CB1094" s="183"/>
      <c r="CC1094" s="183"/>
      <c r="CD1094" s="183"/>
      <c r="CE1094" s="183"/>
      <c r="CF1094" s="183"/>
      <c r="CG1094" s="183"/>
      <c r="CH1094" s="183"/>
      <c r="CI1094" s="183"/>
      <c r="CJ1094" s="183"/>
      <c r="CK1094" s="183"/>
      <c r="CL1094" s="183"/>
      <c r="CM1094" s="183"/>
      <c r="CN1094" s="183"/>
      <c r="CO1094" s="183"/>
      <c r="CP1094" s="183"/>
      <c r="CQ1094" s="183"/>
      <c r="CR1094" s="183"/>
      <c r="CS1094" s="183"/>
      <c r="CT1094" s="183"/>
      <c r="CU1094" s="183"/>
      <c r="CV1094" s="183"/>
      <c r="CW1094" s="183"/>
      <c r="CX1094" s="183"/>
      <c r="CY1094" s="183"/>
      <c r="CZ1094" s="183"/>
      <c r="DA1094" s="183"/>
      <c r="DB1094" s="183"/>
      <c r="DC1094" s="183"/>
      <c r="DD1094" s="183"/>
      <c r="DE1094" s="183"/>
      <c r="DF1094" s="183"/>
      <c r="DG1094" s="183"/>
      <c r="DH1094" s="183"/>
      <c r="DI1094" s="183"/>
      <c r="DJ1094" s="183"/>
      <c r="DK1094" s="183"/>
      <c r="DL1094" s="183"/>
      <c r="DM1094" s="183"/>
      <c r="DN1094" s="183"/>
      <c r="DO1094" s="183"/>
      <c r="DP1094" s="183"/>
      <c r="DQ1094" s="183"/>
      <c r="DR1094" s="183"/>
      <c r="DS1094" s="183"/>
      <c r="DT1094" s="183"/>
      <c r="DU1094" s="183"/>
      <c r="DV1094" s="183"/>
      <c r="DW1094" s="183"/>
      <c r="DX1094" s="183"/>
      <c r="DY1094" s="183"/>
      <c r="DZ1094" s="183"/>
      <c r="EA1094" s="183"/>
      <c r="EB1094" s="183"/>
      <c r="EC1094" s="183"/>
      <c r="ED1094" s="183"/>
      <c r="EE1094" s="183"/>
      <c r="EF1094" s="183"/>
      <c r="EG1094" s="183"/>
      <c r="EH1094" s="183"/>
      <c r="EI1094" s="183"/>
      <c r="EJ1094" s="183"/>
      <c r="EK1094" s="183"/>
      <c r="EL1094" s="183"/>
      <c r="EM1094" s="183"/>
      <c r="EN1094" s="183"/>
      <c r="EO1094" s="183"/>
      <c r="EP1094" s="183"/>
      <c r="EQ1094" s="183"/>
      <c r="ER1094" s="183"/>
      <c r="ES1094" s="183"/>
      <c r="ET1094" s="183"/>
      <c r="EU1094" s="183"/>
      <c r="EV1094" s="183"/>
      <c r="EW1094" s="183"/>
      <c r="EX1094" s="183"/>
      <c r="EY1094" s="183"/>
      <c r="EZ1094" s="183"/>
      <c r="FA1094" s="183"/>
      <c r="FB1094" s="183"/>
      <c r="FC1094" s="183"/>
      <c r="FD1094" s="183"/>
      <c r="FE1094" s="183"/>
      <c r="FF1094" s="183"/>
      <c r="FG1094" s="183"/>
      <c r="FH1094" s="183"/>
      <c r="FI1094" s="183"/>
      <c r="FJ1094" s="183"/>
      <c r="FK1094" s="183"/>
      <c r="FL1094" s="183"/>
      <c r="FM1094" s="183"/>
      <c r="FN1094" s="183"/>
      <c r="FO1094" s="183"/>
      <c r="FP1094" s="183"/>
      <c r="FQ1094" s="183"/>
      <c r="FR1094" s="183"/>
      <c r="FS1094" s="183"/>
      <c r="FT1094" s="183"/>
      <c r="FU1094" s="183"/>
      <c r="FV1094" s="183"/>
      <c r="FW1094" s="183"/>
      <c r="FX1094" s="183"/>
      <c r="FY1094" s="183"/>
      <c r="FZ1094" s="183"/>
      <c r="GA1094" s="183"/>
      <c r="GB1094" s="183"/>
      <c r="GC1094" s="183"/>
      <c r="GD1094" s="183"/>
      <c r="GE1094" s="183"/>
      <c r="GF1094" s="183"/>
      <c r="GG1094" s="183"/>
      <c r="GH1094" s="183"/>
      <c r="GI1094" s="183"/>
      <c r="GJ1094" s="183"/>
      <c r="GK1094" s="183"/>
      <c r="GL1094" s="183"/>
      <c r="GM1094" s="183"/>
      <c r="GN1094" s="183"/>
      <c r="GO1094" s="183"/>
      <c r="GP1094" s="183"/>
      <c r="GQ1094" s="183"/>
      <c r="GR1094" s="183"/>
      <c r="GS1094" s="183"/>
      <c r="GT1094" s="183"/>
      <c r="GU1094" s="183"/>
      <c r="GV1094" s="183"/>
      <c r="GW1094" s="183"/>
      <c r="GX1094" s="183"/>
      <c r="GY1094" s="183"/>
      <c r="GZ1094" s="183"/>
      <c r="HA1094" s="183"/>
      <c r="HB1094" s="183"/>
      <c r="HC1094" s="183"/>
      <c r="HD1094" s="183"/>
      <c r="HE1094" s="183"/>
      <c r="HF1094" s="183"/>
      <c r="HG1094" s="183"/>
      <c r="HH1094" s="183"/>
      <c r="HI1094" s="183"/>
      <c r="HJ1094" s="183"/>
      <c r="HK1094" s="183"/>
      <c r="HL1094" s="183"/>
      <c r="HM1094" s="183"/>
      <c r="HN1094" s="183"/>
      <c r="HO1094" s="183"/>
      <c r="HP1094" s="183"/>
      <c r="HQ1094" s="183"/>
      <c r="HR1094" s="183"/>
      <c r="HS1094" s="183"/>
      <c r="HT1094" s="183"/>
      <c r="HU1094" s="183"/>
      <c r="HV1094" s="183"/>
      <c r="HW1094" s="183"/>
      <c r="HX1094" s="183"/>
      <c r="HY1094" s="183"/>
      <c r="HZ1094" s="183"/>
      <c r="IA1094" s="183"/>
      <c r="IB1094" s="183"/>
      <c r="IC1094" s="183"/>
      <c r="ID1094" s="183"/>
      <c r="IE1094" s="183"/>
      <c r="IF1094" s="183"/>
      <c r="IG1094" s="183"/>
      <c r="IH1094" s="183"/>
      <c r="II1094" s="183"/>
      <c r="IJ1094" s="183"/>
      <c r="IK1094" s="183"/>
      <c r="IL1094" s="183"/>
      <c r="IM1094" s="183"/>
      <c r="IN1094" s="183"/>
      <c r="IO1094" s="183"/>
      <c r="IP1094" s="183"/>
      <c r="IQ1094" s="183"/>
      <c r="IR1094" s="183"/>
      <c r="IS1094" s="183"/>
      <c r="IT1094" s="183"/>
      <c r="IU1094" s="183"/>
      <c r="IV1094" s="183"/>
      <c r="IW1094" s="183"/>
      <c r="IX1094" s="183"/>
      <c r="IY1094" s="183"/>
      <c r="IZ1094" s="183"/>
      <c r="JA1094" s="183"/>
      <c r="JB1094" s="183"/>
      <c r="JC1094" s="183"/>
      <c r="JD1094" s="183"/>
      <c r="JE1094" s="183"/>
      <c r="JF1094" s="183"/>
      <c r="JG1094" s="183"/>
      <c r="JH1094" s="183"/>
      <c r="JI1094" s="183"/>
      <c r="JJ1094" s="183"/>
      <c r="JK1094" s="183"/>
      <c r="JL1094" s="183"/>
      <c r="JM1094" s="183"/>
      <c r="JN1094" s="183"/>
      <c r="JO1094" s="183"/>
      <c r="JP1094" s="183"/>
      <c r="JQ1094" s="183"/>
      <c r="JR1094" s="183"/>
      <c r="JS1094" s="183"/>
      <c r="JT1094" s="183"/>
      <c r="JU1094" s="183"/>
      <c r="JV1094" s="183"/>
      <c r="JW1094" s="183"/>
      <c r="JX1094" s="183"/>
      <c r="JY1094" s="183"/>
      <c r="JZ1094" s="183"/>
      <c r="KA1094" s="183"/>
      <c r="KB1094" s="183"/>
      <c r="KC1094" s="183"/>
      <c r="KD1094" s="183"/>
      <c r="KE1094" s="183"/>
      <c r="KF1094" s="183"/>
      <c r="KG1094" s="183"/>
      <c r="KH1094" s="183"/>
      <c r="KI1094" s="183"/>
      <c r="KJ1094" s="183"/>
      <c r="KK1094" s="183"/>
      <c r="KL1094" s="183"/>
      <c r="KM1094" s="183"/>
      <c r="KN1094" s="183"/>
      <c r="KO1094" s="183"/>
      <c r="KP1094" s="183"/>
      <c r="KQ1094" s="183"/>
      <c r="KR1094" s="183"/>
      <c r="KS1094" s="183"/>
      <c r="KT1094" s="183"/>
    </row>
    <row r="1095" spans="8:306">
      <c r="H1095" s="183"/>
      <c r="K1095" s="183"/>
      <c r="L1095" s="183"/>
      <c r="M1095" s="183"/>
      <c r="N1095" s="183"/>
      <c r="O1095" s="183"/>
      <c r="P1095" s="183"/>
      <c r="Q1095" s="183"/>
      <c r="R1095" s="183"/>
      <c r="S1095" s="183"/>
      <c r="T1095" s="183"/>
      <c r="U1095" s="183"/>
      <c r="V1095" s="183"/>
      <c r="W1095" s="183"/>
      <c r="X1095" s="183"/>
      <c r="Y1095" s="183"/>
      <c r="Z1095" s="183"/>
      <c r="AA1095" s="183"/>
      <c r="AB1095" s="183"/>
      <c r="AC1095" s="183"/>
      <c r="AD1095" s="183"/>
      <c r="AE1095" s="183"/>
      <c r="AF1095" s="183"/>
      <c r="AG1095" s="183"/>
      <c r="AH1095" s="183"/>
      <c r="AI1095" s="183"/>
      <c r="AJ1095" s="183"/>
      <c r="AK1095" s="183"/>
      <c r="AL1095" s="183"/>
      <c r="AM1095" s="183"/>
      <c r="AN1095" s="183"/>
      <c r="AO1095" s="183"/>
      <c r="AP1095" s="183"/>
      <c r="AQ1095" s="183"/>
      <c r="AR1095" s="183"/>
      <c r="AS1095" s="183"/>
      <c r="AT1095" s="183"/>
      <c r="AU1095" s="183"/>
      <c r="AV1095" s="183"/>
      <c r="AW1095" s="183"/>
      <c r="AX1095" s="183"/>
      <c r="AY1095" s="183"/>
      <c r="AZ1095" s="183"/>
      <c r="BA1095" s="183"/>
      <c r="BB1095" s="183"/>
      <c r="BC1095" s="183"/>
      <c r="BD1095" s="183"/>
      <c r="BE1095" s="183"/>
      <c r="BF1095" s="183"/>
      <c r="BG1095" s="183"/>
      <c r="BH1095" s="183"/>
      <c r="BI1095" s="183"/>
      <c r="BJ1095" s="183"/>
      <c r="BK1095" s="183"/>
      <c r="BL1095" s="183"/>
      <c r="BM1095" s="183"/>
      <c r="BN1095" s="183"/>
      <c r="BO1095" s="183"/>
      <c r="BP1095" s="183"/>
      <c r="BQ1095" s="183"/>
      <c r="BR1095" s="183"/>
      <c r="BS1095" s="183"/>
      <c r="BT1095" s="183"/>
      <c r="BU1095" s="183"/>
      <c r="BV1095" s="183"/>
      <c r="BW1095" s="183"/>
      <c r="BX1095" s="183"/>
      <c r="BY1095" s="183"/>
      <c r="BZ1095" s="183"/>
      <c r="CA1095" s="183"/>
      <c r="CB1095" s="183"/>
      <c r="CC1095" s="183"/>
      <c r="CD1095" s="183"/>
      <c r="CE1095" s="183"/>
      <c r="CF1095" s="183"/>
      <c r="CG1095" s="183"/>
      <c r="CH1095" s="183"/>
      <c r="CI1095" s="183"/>
      <c r="CJ1095" s="183"/>
      <c r="CK1095" s="183"/>
      <c r="CL1095" s="183"/>
      <c r="CM1095" s="183"/>
      <c r="CN1095" s="183"/>
      <c r="CO1095" s="183"/>
      <c r="CP1095" s="183"/>
      <c r="CQ1095" s="183"/>
      <c r="CR1095" s="183"/>
      <c r="CS1095" s="183"/>
      <c r="CT1095" s="183"/>
      <c r="CU1095" s="183"/>
      <c r="CV1095" s="183"/>
      <c r="CW1095" s="183"/>
      <c r="CX1095" s="183"/>
      <c r="CY1095" s="183"/>
      <c r="CZ1095" s="183"/>
      <c r="DA1095" s="183"/>
      <c r="DB1095" s="183"/>
      <c r="DC1095" s="183"/>
      <c r="DD1095" s="183"/>
      <c r="DE1095" s="183"/>
      <c r="DF1095" s="183"/>
      <c r="DG1095" s="183"/>
      <c r="DH1095" s="183"/>
      <c r="DI1095" s="183"/>
      <c r="DJ1095" s="183"/>
      <c r="DK1095" s="183"/>
      <c r="DL1095" s="183"/>
      <c r="DM1095" s="183"/>
      <c r="DN1095" s="183"/>
      <c r="DO1095" s="183"/>
      <c r="DP1095" s="183"/>
      <c r="DQ1095" s="183"/>
      <c r="DR1095" s="183"/>
      <c r="DS1095" s="183"/>
      <c r="DT1095" s="183"/>
      <c r="DU1095" s="183"/>
      <c r="DV1095" s="183"/>
      <c r="DW1095" s="183"/>
      <c r="DX1095" s="183"/>
      <c r="DY1095" s="183"/>
      <c r="DZ1095" s="183"/>
      <c r="EA1095" s="183"/>
      <c r="EB1095" s="183"/>
      <c r="EC1095" s="183"/>
      <c r="ED1095" s="183"/>
      <c r="EE1095" s="183"/>
      <c r="EF1095" s="183"/>
      <c r="EG1095" s="183"/>
      <c r="EH1095" s="183"/>
      <c r="EI1095" s="183"/>
      <c r="EJ1095" s="183"/>
      <c r="EK1095" s="183"/>
      <c r="EL1095" s="183"/>
      <c r="EM1095" s="183"/>
      <c r="EN1095" s="183"/>
      <c r="EO1095" s="183"/>
      <c r="EP1095" s="183"/>
      <c r="EQ1095" s="183"/>
      <c r="ER1095" s="183"/>
      <c r="ES1095" s="183"/>
      <c r="ET1095" s="183"/>
      <c r="EU1095" s="183"/>
      <c r="EV1095" s="183"/>
      <c r="EW1095" s="183"/>
      <c r="EX1095" s="183"/>
      <c r="EY1095" s="183"/>
      <c r="EZ1095" s="183"/>
      <c r="FA1095" s="183"/>
      <c r="FB1095" s="183"/>
      <c r="FC1095" s="183"/>
      <c r="FD1095" s="183"/>
      <c r="FE1095" s="183"/>
      <c r="FF1095" s="183"/>
      <c r="FG1095" s="183"/>
      <c r="FH1095" s="183"/>
      <c r="FI1095" s="183"/>
      <c r="FJ1095" s="183"/>
      <c r="FK1095" s="183"/>
      <c r="FL1095" s="183"/>
      <c r="FM1095" s="183"/>
      <c r="FN1095" s="183"/>
      <c r="FO1095" s="183"/>
      <c r="FP1095" s="183"/>
      <c r="FQ1095" s="183"/>
      <c r="FR1095" s="183"/>
      <c r="FS1095" s="183"/>
      <c r="FT1095" s="183"/>
      <c r="FU1095" s="183"/>
      <c r="FV1095" s="183"/>
      <c r="FW1095" s="183"/>
      <c r="FX1095" s="183"/>
      <c r="FY1095" s="183"/>
      <c r="FZ1095" s="183"/>
      <c r="GA1095" s="183"/>
      <c r="GB1095" s="183"/>
      <c r="GC1095" s="183"/>
      <c r="GD1095" s="183"/>
      <c r="GE1095" s="183"/>
      <c r="GF1095" s="183"/>
      <c r="GG1095" s="183"/>
      <c r="GH1095" s="183"/>
      <c r="GI1095" s="183"/>
      <c r="GJ1095" s="183"/>
      <c r="GK1095" s="183"/>
      <c r="GL1095" s="183"/>
      <c r="GM1095" s="183"/>
      <c r="GN1095" s="183"/>
      <c r="GO1095" s="183"/>
      <c r="GP1095" s="183"/>
      <c r="GQ1095" s="183"/>
      <c r="GR1095" s="183"/>
      <c r="GS1095" s="183"/>
      <c r="GT1095" s="183"/>
      <c r="GU1095" s="183"/>
      <c r="GV1095" s="183"/>
      <c r="GW1095" s="183"/>
      <c r="GX1095" s="183"/>
      <c r="GY1095" s="183"/>
      <c r="GZ1095" s="183"/>
      <c r="HA1095" s="183"/>
      <c r="HB1095" s="183"/>
      <c r="HC1095" s="183"/>
      <c r="HD1095" s="183"/>
      <c r="HE1095" s="183"/>
      <c r="HF1095" s="183"/>
      <c r="HG1095" s="183"/>
      <c r="HH1095" s="183"/>
      <c r="HI1095" s="183"/>
      <c r="HJ1095" s="183"/>
      <c r="HK1095" s="183"/>
      <c r="HL1095" s="183"/>
      <c r="HM1095" s="183"/>
      <c r="HN1095" s="183"/>
      <c r="HO1095" s="183"/>
      <c r="HP1095" s="183"/>
      <c r="HQ1095" s="183"/>
      <c r="HR1095" s="183"/>
      <c r="HS1095" s="183"/>
      <c r="HT1095" s="183"/>
      <c r="HU1095" s="183"/>
      <c r="HV1095" s="183"/>
      <c r="HW1095" s="183"/>
      <c r="HX1095" s="183"/>
      <c r="HY1095" s="183"/>
      <c r="HZ1095" s="183"/>
      <c r="IA1095" s="183"/>
      <c r="IB1095" s="183"/>
      <c r="IC1095" s="183"/>
      <c r="ID1095" s="183"/>
      <c r="IE1095" s="183"/>
      <c r="IF1095" s="183"/>
      <c r="IG1095" s="183"/>
      <c r="IH1095" s="183"/>
      <c r="II1095" s="183"/>
      <c r="IJ1095" s="183"/>
      <c r="IK1095" s="183"/>
      <c r="IL1095" s="183"/>
      <c r="IM1095" s="183"/>
      <c r="IN1095" s="183"/>
      <c r="IO1095" s="183"/>
      <c r="IP1095" s="183"/>
      <c r="IQ1095" s="183"/>
      <c r="IR1095" s="183"/>
      <c r="IS1095" s="183"/>
      <c r="IT1095" s="183"/>
      <c r="IU1095" s="183"/>
      <c r="IV1095" s="183"/>
      <c r="IW1095" s="183"/>
      <c r="IX1095" s="183"/>
      <c r="IY1095" s="183"/>
      <c r="IZ1095" s="183"/>
      <c r="JA1095" s="183"/>
      <c r="JB1095" s="183"/>
      <c r="JC1095" s="183"/>
      <c r="JD1095" s="183"/>
      <c r="JE1095" s="183"/>
      <c r="JF1095" s="183"/>
      <c r="JG1095" s="183"/>
      <c r="JH1095" s="183"/>
      <c r="JI1095" s="183"/>
      <c r="JJ1095" s="183"/>
      <c r="JK1095" s="183"/>
      <c r="JL1095" s="183"/>
      <c r="JM1095" s="183"/>
      <c r="JN1095" s="183"/>
      <c r="JO1095" s="183"/>
      <c r="JP1095" s="183"/>
      <c r="JQ1095" s="183"/>
      <c r="JR1095" s="183"/>
      <c r="JS1095" s="183"/>
      <c r="JT1095" s="183"/>
      <c r="JU1095" s="183"/>
      <c r="JV1095" s="183"/>
      <c r="JW1095" s="183"/>
      <c r="JX1095" s="183"/>
      <c r="JY1095" s="183"/>
      <c r="JZ1095" s="183"/>
      <c r="KA1095" s="183"/>
      <c r="KB1095" s="183"/>
      <c r="KC1095" s="183"/>
      <c r="KD1095" s="183"/>
      <c r="KE1095" s="183"/>
      <c r="KF1095" s="183"/>
      <c r="KG1095" s="183"/>
      <c r="KH1095" s="183"/>
      <c r="KI1095" s="183"/>
      <c r="KJ1095" s="183"/>
      <c r="KK1095" s="183"/>
      <c r="KL1095" s="183"/>
      <c r="KM1095" s="183"/>
      <c r="KN1095" s="183"/>
      <c r="KO1095" s="183"/>
      <c r="KP1095" s="183"/>
      <c r="KQ1095" s="183"/>
      <c r="KR1095" s="183"/>
      <c r="KS1095" s="183"/>
      <c r="KT1095" s="183"/>
    </row>
    <row r="1096" spans="8:306">
      <c r="H1096" s="183"/>
      <c r="K1096" s="183"/>
      <c r="L1096" s="183"/>
      <c r="M1096" s="183"/>
      <c r="N1096" s="183"/>
      <c r="O1096" s="183"/>
      <c r="P1096" s="183"/>
      <c r="Q1096" s="183"/>
      <c r="R1096" s="183"/>
      <c r="S1096" s="183"/>
      <c r="T1096" s="183"/>
      <c r="U1096" s="183"/>
      <c r="V1096" s="183"/>
      <c r="W1096" s="183"/>
      <c r="X1096" s="183"/>
      <c r="Y1096" s="183"/>
      <c r="Z1096" s="183"/>
      <c r="AA1096" s="183"/>
      <c r="AB1096" s="183"/>
      <c r="AC1096" s="183"/>
      <c r="AD1096" s="183"/>
      <c r="AE1096" s="183"/>
      <c r="AF1096" s="183"/>
      <c r="AG1096" s="183"/>
      <c r="AH1096" s="183"/>
      <c r="AI1096" s="183"/>
      <c r="AJ1096" s="183"/>
      <c r="AK1096" s="183"/>
      <c r="AL1096" s="183"/>
      <c r="AM1096" s="183"/>
      <c r="AN1096" s="183"/>
      <c r="AO1096" s="183"/>
      <c r="AP1096" s="183"/>
      <c r="AQ1096" s="183"/>
      <c r="AR1096" s="183"/>
      <c r="AS1096" s="183"/>
      <c r="AT1096" s="183"/>
      <c r="AU1096" s="183"/>
      <c r="AV1096" s="183"/>
      <c r="AW1096" s="183"/>
      <c r="AX1096" s="183"/>
      <c r="AY1096" s="183"/>
      <c r="AZ1096" s="183"/>
      <c r="BA1096" s="183"/>
      <c r="BB1096" s="183"/>
      <c r="BC1096" s="183"/>
      <c r="BD1096" s="183"/>
      <c r="BE1096" s="183"/>
      <c r="BF1096" s="183"/>
      <c r="BG1096" s="183"/>
      <c r="BH1096" s="183"/>
      <c r="BI1096" s="183"/>
      <c r="BJ1096" s="183"/>
      <c r="BK1096" s="183"/>
      <c r="BL1096" s="183"/>
      <c r="BM1096" s="183"/>
      <c r="BN1096" s="183"/>
      <c r="BO1096" s="183"/>
      <c r="BP1096" s="183"/>
      <c r="BQ1096" s="183"/>
      <c r="BR1096" s="183"/>
      <c r="BS1096" s="183"/>
      <c r="BT1096" s="183"/>
      <c r="BU1096" s="183"/>
      <c r="BV1096" s="183"/>
      <c r="BW1096" s="183"/>
      <c r="BX1096" s="183"/>
      <c r="BY1096" s="183"/>
      <c r="BZ1096" s="183"/>
      <c r="CA1096" s="183"/>
      <c r="CB1096" s="183"/>
      <c r="CC1096" s="183"/>
      <c r="CD1096" s="183"/>
      <c r="CE1096" s="183"/>
      <c r="CF1096" s="183"/>
      <c r="CG1096" s="183"/>
      <c r="CH1096" s="183"/>
      <c r="CI1096" s="183"/>
      <c r="CJ1096" s="183"/>
      <c r="CK1096" s="183"/>
      <c r="CL1096" s="183"/>
      <c r="CM1096" s="183"/>
      <c r="CN1096" s="183"/>
      <c r="CO1096" s="183"/>
      <c r="CP1096" s="183"/>
      <c r="CQ1096" s="183"/>
      <c r="CR1096" s="183"/>
      <c r="CS1096" s="183"/>
      <c r="CT1096" s="183"/>
      <c r="CU1096" s="183"/>
      <c r="CV1096" s="183"/>
      <c r="CW1096" s="183"/>
      <c r="CX1096" s="183"/>
      <c r="CY1096" s="183"/>
      <c r="CZ1096" s="183"/>
      <c r="DA1096" s="183"/>
      <c r="DB1096" s="183"/>
      <c r="DC1096" s="183"/>
      <c r="DD1096" s="183"/>
      <c r="DE1096" s="183"/>
      <c r="DF1096" s="183"/>
      <c r="DG1096" s="183"/>
      <c r="DH1096" s="183"/>
      <c r="DI1096" s="183"/>
      <c r="DJ1096" s="183"/>
      <c r="DK1096" s="183"/>
      <c r="DL1096" s="183"/>
      <c r="DM1096" s="183"/>
      <c r="DN1096" s="183"/>
      <c r="DO1096" s="183"/>
      <c r="DP1096" s="183"/>
      <c r="DQ1096" s="183"/>
      <c r="DR1096" s="183"/>
      <c r="DS1096" s="183"/>
      <c r="DT1096" s="183"/>
      <c r="DU1096" s="183"/>
      <c r="DV1096" s="183"/>
      <c r="DW1096" s="183"/>
      <c r="DX1096" s="183"/>
      <c r="DY1096" s="183"/>
      <c r="DZ1096" s="183"/>
      <c r="EA1096" s="183"/>
      <c r="EB1096" s="183"/>
      <c r="EC1096" s="183"/>
      <c r="ED1096" s="183"/>
      <c r="EE1096" s="183"/>
      <c r="EF1096" s="183"/>
      <c r="EG1096" s="183"/>
      <c r="EH1096" s="183"/>
      <c r="EI1096" s="183"/>
      <c r="EJ1096" s="183"/>
      <c r="EK1096" s="183"/>
      <c r="EL1096" s="183"/>
      <c r="EM1096" s="183"/>
      <c r="EN1096" s="183"/>
      <c r="EO1096" s="183"/>
      <c r="EP1096" s="183"/>
      <c r="EQ1096" s="183"/>
      <c r="ER1096" s="183"/>
      <c r="ES1096" s="183"/>
      <c r="ET1096" s="183"/>
      <c r="EU1096" s="183"/>
      <c r="EV1096" s="183"/>
      <c r="EW1096" s="183"/>
      <c r="EX1096" s="183"/>
      <c r="EY1096" s="183"/>
      <c r="EZ1096" s="183"/>
      <c r="FA1096" s="183"/>
      <c r="FB1096" s="183"/>
      <c r="FC1096" s="183"/>
      <c r="FD1096" s="183"/>
      <c r="FE1096" s="183"/>
      <c r="FF1096" s="183"/>
      <c r="FG1096" s="183"/>
      <c r="FH1096" s="183"/>
      <c r="FI1096" s="183"/>
      <c r="FJ1096" s="183"/>
      <c r="FK1096" s="183"/>
      <c r="FL1096" s="183"/>
      <c r="FM1096" s="183"/>
      <c r="FN1096" s="183"/>
      <c r="FO1096" s="183"/>
      <c r="FP1096" s="183"/>
      <c r="FQ1096" s="183"/>
      <c r="FR1096" s="183"/>
      <c r="FS1096" s="183"/>
      <c r="FT1096" s="183"/>
      <c r="FU1096" s="183"/>
      <c r="FV1096" s="183"/>
      <c r="FW1096" s="183"/>
      <c r="FX1096" s="183"/>
      <c r="FY1096" s="183"/>
      <c r="FZ1096" s="183"/>
      <c r="GA1096" s="183"/>
      <c r="GB1096" s="183"/>
      <c r="GC1096" s="183"/>
      <c r="GD1096" s="183"/>
      <c r="GE1096" s="183"/>
      <c r="GF1096" s="183"/>
      <c r="GG1096" s="183"/>
      <c r="GH1096" s="183"/>
      <c r="GI1096" s="183"/>
      <c r="GJ1096" s="183"/>
      <c r="GK1096" s="183"/>
      <c r="GL1096" s="183"/>
      <c r="GM1096" s="183"/>
      <c r="GN1096" s="183"/>
      <c r="GO1096" s="183"/>
      <c r="GP1096" s="183"/>
      <c r="GQ1096" s="183"/>
      <c r="GR1096" s="183"/>
      <c r="GS1096" s="183"/>
      <c r="GT1096" s="183"/>
      <c r="GU1096" s="183"/>
      <c r="GV1096" s="183"/>
      <c r="GW1096" s="183"/>
      <c r="GX1096" s="183"/>
      <c r="GY1096" s="183"/>
      <c r="GZ1096" s="183"/>
      <c r="HA1096" s="183"/>
      <c r="HB1096" s="183"/>
      <c r="HC1096" s="183"/>
      <c r="HD1096" s="183"/>
      <c r="HE1096" s="183"/>
      <c r="HF1096" s="183"/>
      <c r="HG1096" s="183"/>
      <c r="HH1096" s="183"/>
      <c r="HI1096" s="183"/>
      <c r="HJ1096" s="183"/>
      <c r="HK1096" s="183"/>
      <c r="HL1096" s="183"/>
      <c r="HM1096" s="183"/>
      <c r="HN1096" s="183"/>
      <c r="HO1096" s="183"/>
      <c r="HP1096" s="183"/>
      <c r="HQ1096" s="183"/>
      <c r="HR1096" s="183"/>
      <c r="HS1096" s="183"/>
      <c r="HT1096" s="183"/>
      <c r="HU1096" s="183"/>
      <c r="HV1096" s="183"/>
      <c r="HW1096" s="183"/>
      <c r="HX1096" s="183"/>
      <c r="HY1096" s="183"/>
      <c r="HZ1096" s="183"/>
      <c r="IA1096" s="183"/>
      <c r="IB1096" s="183"/>
      <c r="IC1096" s="183"/>
      <c r="ID1096" s="183"/>
      <c r="IE1096" s="183"/>
      <c r="IF1096" s="183"/>
      <c r="IG1096" s="183"/>
      <c r="IH1096" s="183"/>
      <c r="II1096" s="183"/>
      <c r="IJ1096" s="183"/>
      <c r="IK1096" s="183"/>
      <c r="IL1096" s="183"/>
      <c r="IM1096" s="183"/>
      <c r="IN1096" s="183"/>
      <c r="IO1096" s="183"/>
      <c r="IP1096" s="183"/>
      <c r="IQ1096" s="183"/>
      <c r="IR1096" s="183"/>
      <c r="IS1096" s="183"/>
      <c r="IT1096" s="183"/>
      <c r="IU1096" s="183"/>
      <c r="IV1096" s="183"/>
      <c r="IW1096" s="183"/>
      <c r="IX1096" s="183"/>
      <c r="IY1096" s="183"/>
      <c r="IZ1096" s="183"/>
      <c r="JA1096" s="183"/>
      <c r="JB1096" s="183"/>
      <c r="JC1096" s="183"/>
      <c r="JD1096" s="183"/>
      <c r="JE1096" s="183"/>
      <c r="JF1096" s="183"/>
      <c r="JG1096" s="183"/>
      <c r="JH1096" s="183"/>
      <c r="JI1096" s="183"/>
      <c r="JJ1096" s="183"/>
      <c r="JK1096" s="183"/>
      <c r="JL1096" s="183"/>
      <c r="JM1096" s="183"/>
      <c r="JN1096" s="183"/>
      <c r="JO1096" s="183"/>
      <c r="JP1096" s="183"/>
      <c r="JQ1096" s="183"/>
      <c r="JR1096" s="183"/>
      <c r="JS1096" s="183"/>
      <c r="JT1096" s="183"/>
      <c r="JU1096" s="183"/>
      <c r="JV1096" s="183"/>
      <c r="JW1096" s="183"/>
      <c r="JX1096" s="183"/>
      <c r="JY1096" s="183"/>
      <c r="JZ1096" s="183"/>
      <c r="KA1096" s="183"/>
      <c r="KB1096" s="183"/>
      <c r="KC1096" s="183"/>
      <c r="KD1096" s="183"/>
      <c r="KE1096" s="183"/>
      <c r="KF1096" s="183"/>
      <c r="KG1096" s="183"/>
      <c r="KH1096" s="183"/>
      <c r="KI1096" s="183"/>
      <c r="KJ1096" s="183"/>
      <c r="KK1096" s="183"/>
      <c r="KL1096" s="183"/>
      <c r="KM1096" s="183"/>
      <c r="KN1096" s="183"/>
      <c r="KO1096" s="183"/>
      <c r="KP1096" s="183"/>
      <c r="KQ1096" s="183"/>
      <c r="KR1096" s="183"/>
      <c r="KS1096" s="183"/>
      <c r="KT1096" s="183"/>
    </row>
    <row r="1097" spans="8:306">
      <c r="H1097" s="183"/>
      <c r="K1097" s="183"/>
      <c r="L1097" s="183"/>
      <c r="M1097" s="183"/>
      <c r="N1097" s="183"/>
      <c r="O1097" s="183"/>
      <c r="P1097" s="183"/>
      <c r="Q1097" s="183"/>
      <c r="R1097" s="183"/>
      <c r="S1097" s="183"/>
      <c r="T1097" s="183"/>
      <c r="U1097" s="183"/>
      <c r="V1097" s="183"/>
      <c r="W1097" s="183"/>
      <c r="X1097" s="183"/>
      <c r="Y1097" s="183"/>
      <c r="Z1097" s="183"/>
      <c r="AA1097" s="183"/>
      <c r="AB1097" s="183"/>
      <c r="AC1097" s="183"/>
      <c r="AD1097" s="183"/>
      <c r="AE1097" s="183"/>
      <c r="AF1097" s="183"/>
      <c r="AG1097" s="183"/>
      <c r="AH1097" s="183"/>
      <c r="AI1097" s="183"/>
      <c r="AJ1097" s="183"/>
      <c r="AK1097" s="183"/>
      <c r="AL1097" s="183"/>
      <c r="AM1097" s="183"/>
      <c r="AN1097" s="183"/>
      <c r="AO1097" s="183"/>
      <c r="AP1097" s="183"/>
      <c r="AQ1097" s="183"/>
      <c r="AR1097" s="183"/>
      <c r="AS1097" s="183"/>
      <c r="AT1097" s="183"/>
      <c r="AU1097" s="183"/>
      <c r="AV1097" s="183"/>
      <c r="AW1097" s="183"/>
      <c r="AX1097" s="183"/>
      <c r="AY1097" s="183"/>
      <c r="AZ1097" s="183"/>
      <c r="BA1097" s="183"/>
      <c r="BB1097" s="183"/>
      <c r="BC1097" s="183"/>
      <c r="BD1097" s="183"/>
      <c r="BE1097" s="183"/>
      <c r="BF1097" s="183"/>
      <c r="BG1097" s="183"/>
      <c r="BH1097" s="183"/>
      <c r="BI1097" s="183"/>
      <c r="BJ1097" s="183"/>
      <c r="BK1097" s="183"/>
      <c r="BL1097" s="183"/>
      <c r="BM1097" s="183"/>
      <c r="BN1097" s="183"/>
      <c r="BO1097" s="183"/>
      <c r="BP1097" s="183"/>
      <c r="BQ1097" s="183"/>
      <c r="BR1097" s="183"/>
      <c r="BS1097" s="183"/>
      <c r="BT1097" s="183"/>
      <c r="BU1097" s="183"/>
      <c r="BV1097" s="183"/>
      <c r="BW1097" s="183"/>
      <c r="BX1097" s="183"/>
      <c r="BY1097" s="183"/>
      <c r="BZ1097" s="183"/>
      <c r="CA1097" s="183"/>
      <c r="CB1097" s="183"/>
      <c r="CC1097" s="183"/>
      <c r="CD1097" s="183"/>
      <c r="CE1097" s="183"/>
      <c r="CF1097" s="183"/>
      <c r="CG1097" s="183"/>
      <c r="CH1097" s="183"/>
      <c r="CI1097" s="183"/>
      <c r="CJ1097" s="183"/>
      <c r="CK1097" s="183"/>
      <c r="CL1097" s="183"/>
      <c r="CM1097" s="183"/>
      <c r="CN1097" s="183"/>
      <c r="CO1097" s="183"/>
      <c r="CP1097" s="183"/>
      <c r="CQ1097" s="183"/>
      <c r="CR1097" s="183"/>
      <c r="CS1097" s="183"/>
      <c r="CT1097" s="183"/>
      <c r="CU1097" s="183"/>
      <c r="CV1097" s="183"/>
      <c r="CW1097" s="183"/>
      <c r="CX1097" s="183"/>
      <c r="CY1097" s="183"/>
      <c r="CZ1097" s="183"/>
      <c r="DA1097" s="183"/>
      <c r="DB1097" s="183"/>
      <c r="DC1097" s="183"/>
      <c r="DD1097" s="183"/>
      <c r="DE1097" s="183"/>
      <c r="DF1097" s="183"/>
      <c r="DG1097" s="183"/>
      <c r="DH1097" s="183"/>
      <c r="DI1097" s="183"/>
      <c r="DJ1097" s="183"/>
      <c r="DK1097" s="183"/>
      <c r="DL1097" s="183"/>
      <c r="DM1097" s="183"/>
      <c r="DN1097" s="183"/>
      <c r="DO1097" s="183"/>
      <c r="DP1097" s="183"/>
      <c r="DQ1097" s="183"/>
      <c r="DR1097" s="183"/>
      <c r="DS1097" s="183"/>
      <c r="DT1097" s="183"/>
      <c r="DU1097" s="183"/>
      <c r="DV1097" s="183"/>
      <c r="DW1097" s="183"/>
      <c r="DX1097" s="183"/>
      <c r="DY1097" s="183"/>
      <c r="DZ1097" s="183"/>
      <c r="EA1097" s="183"/>
      <c r="EB1097" s="183"/>
      <c r="EC1097" s="183"/>
      <c r="ED1097" s="183"/>
      <c r="EE1097" s="183"/>
      <c r="EF1097" s="183"/>
      <c r="EG1097" s="183"/>
      <c r="EH1097" s="183"/>
      <c r="EI1097" s="183"/>
      <c r="EJ1097" s="183"/>
      <c r="EK1097" s="183"/>
      <c r="EL1097" s="183"/>
      <c r="EM1097" s="183"/>
      <c r="EN1097" s="183"/>
      <c r="EO1097" s="183"/>
      <c r="EP1097" s="183"/>
      <c r="EQ1097" s="183"/>
      <c r="ER1097" s="183"/>
      <c r="ES1097" s="183"/>
      <c r="ET1097" s="183"/>
      <c r="EU1097" s="183"/>
      <c r="EV1097" s="183"/>
      <c r="EW1097" s="183"/>
      <c r="EX1097" s="183"/>
      <c r="EY1097" s="183"/>
      <c r="EZ1097" s="183"/>
      <c r="FA1097" s="183"/>
      <c r="FB1097" s="183"/>
      <c r="FC1097" s="183"/>
      <c r="FD1097" s="183"/>
      <c r="FE1097" s="183"/>
      <c r="FF1097" s="183"/>
      <c r="FG1097" s="183"/>
      <c r="FH1097" s="183"/>
      <c r="FI1097" s="183"/>
      <c r="FJ1097" s="183"/>
      <c r="FK1097" s="183"/>
      <c r="FL1097" s="183"/>
      <c r="FM1097" s="183"/>
      <c r="FN1097" s="183"/>
      <c r="FO1097" s="183"/>
      <c r="FP1097" s="183"/>
      <c r="FQ1097" s="183"/>
      <c r="FR1097" s="183"/>
      <c r="FS1097" s="183"/>
      <c r="FT1097" s="183"/>
      <c r="FU1097" s="183"/>
      <c r="FV1097" s="183"/>
      <c r="FW1097" s="183"/>
      <c r="FX1097" s="183"/>
      <c r="FY1097" s="183"/>
      <c r="FZ1097" s="183"/>
      <c r="GA1097" s="183"/>
      <c r="GB1097" s="183"/>
      <c r="GC1097" s="183"/>
      <c r="GD1097" s="183"/>
      <c r="GE1097" s="183"/>
      <c r="GF1097" s="183"/>
      <c r="GG1097" s="183"/>
      <c r="GH1097" s="183"/>
      <c r="GI1097" s="183"/>
      <c r="GJ1097" s="183"/>
      <c r="GK1097" s="183"/>
      <c r="GL1097" s="183"/>
      <c r="GM1097" s="183"/>
      <c r="GN1097" s="183"/>
      <c r="GO1097" s="183"/>
      <c r="GP1097" s="183"/>
      <c r="GQ1097" s="183"/>
      <c r="GR1097" s="183"/>
      <c r="GS1097" s="183"/>
      <c r="GT1097" s="183"/>
      <c r="GU1097" s="183"/>
      <c r="GV1097" s="183"/>
      <c r="GW1097" s="183"/>
      <c r="GX1097" s="183"/>
      <c r="GY1097" s="183"/>
      <c r="GZ1097" s="183"/>
      <c r="HA1097" s="183"/>
      <c r="HB1097" s="183"/>
      <c r="HC1097" s="183"/>
      <c r="HD1097" s="183"/>
      <c r="HE1097" s="183"/>
      <c r="HF1097" s="183"/>
      <c r="HG1097" s="183"/>
      <c r="HH1097" s="183"/>
      <c r="HI1097" s="183"/>
      <c r="HJ1097" s="183"/>
      <c r="HK1097" s="183"/>
      <c r="HL1097" s="183"/>
      <c r="HM1097" s="183"/>
      <c r="HN1097" s="183"/>
      <c r="HO1097" s="183"/>
      <c r="HP1097" s="183"/>
      <c r="HQ1097" s="183"/>
      <c r="HR1097" s="183"/>
      <c r="HS1097" s="183"/>
      <c r="HT1097" s="183"/>
      <c r="HU1097" s="183"/>
      <c r="HV1097" s="183"/>
      <c r="HW1097" s="183"/>
      <c r="HX1097" s="183"/>
      <c r="HY1097" s="183"/>
      <c r="HZ1097" s="183"/>
      <c r="IA1097" s="183"/>
      <c r="IB1097" s="183"/>
      <c r="IC1097" s="183"/>
      <c r="ID1097" s="183"/>
      <c r="IE1097" s="183"/>
      <c r="IF1097" s="183"/>
      <c r="IG1097" s="183"/>
      <c r="IH1097" s="183"/>
      <c r="II1097" s="183"/>
      <c r="IJ1097" s="183"/>
      <c r="IK1097" s="183"/>
      <c r="IL1097" s="183"/>
      <c r="IM1097" s="183"/>
      <c r="IN1097" s="183"/>
      <c r="IO1097" s="183"/>
      <c r="IP1097" s="183"/>
      <c r="IQ1097" s="183"/>
      <c r="IR1097" s="183"/>
      <c r="IS1097" s="183"/>
      <c r="IT1097" s="183"/>
      <c r="IU1097" s="183"/>
      <c r="IV1097" s="183"/>
      <c r="IW1097" s="183"/>
      <c r="IX1097" s="183"/>
      <c r="IY1097" s="183"/>
      <c r="IZ1097" s="183"/>
      <c r="JA1097" s="183"/>
      <c r="JB1097" s="183"/>
      <c r="JC1097" s="183"/>
      <c r="JD1097" s="183"/>
      <c r="JE1097" s="183"/>
      <c r="JF1097" s="183"/>
      <c r="JG1097" s="183"/>
      <c r="JH1097" s="183"/>
      <c r="JI1097" s="183"/>
      <c r="JJ1097" s="183"/>
      <c r="JK1097" s="183"/>
      <c r="JL1097" s="183"/>
      <c r="JM1097" s="183"/>
      <c r="JN1097" s="183"/>
      <c r="JO1097" s="183"/>
      <c r="JP1097" s="183"/>
      <c r="JQ1097" s="183"/>
      <c r="JR1097" s="183"/>
      <c r="JS1097" s="183"/>
      <c r="JT1097" s="183"/>
      <c r="JU1097" s="183"/>
      <c r="JV1097" s="183"/>
      <c r="JW1097" s="183"/>
      <c r="JX1097" s="183"/>
      <c r="JY1097" s="183"/>
      <c r="JZ1097" s="183"/>
      <c r="KA1097" s="183"/>
      <c r="KB1097" s="183"/>
      <c r="KC1097" s="183"/>
      <c r="KD1097" s="183"/>
      <c r="KE1097" s="183"/>
      <c r="KF1097" s="183"/>
      <c r="KG1097" s="183"/>
      <c r="KH1097" s="183"/>
      <c r="KI1097" s="183"/>
      <c r="KJ1097" s="183"/>
      <c r="KK1097" s="183"/>
      <c r="KL1097" s="183"/>
      <c r="KM1097" s="183"/>
      <c r="KN1097" s="183"/>
      <c r="KO1097" s="183"/>
      <c r="KP1097" s="183"/>
      <c r="KQ1097" s="183"/>
      <c r="KR1097" s="183"/>
      <c r="KS1097" s="183"/>
      <c r="KT1097" s="183"/>
    </row>
    <row r="1098" spans="8:306">
      <c r="H1098" s="183"/>
      <c r="K1098" s="183"/>
      <c r="L1098" s="183"/>
      <c r="M1098" s="183"/>
      <c r="N1098" s="183"/>
      <c r="O1098" s="183"/>
      <c r="P1098" s="183"/>
      <c r="Q1098" s="183"/>
      <c r="R1098" s="183"/>
      <c r="S1098" s="183"/>
      <c r="T1098" s="183"/>
      <c r="U1098" s="183"/>
      <c r="V1098" s="183"/>
      <c r="W1098" s="183"/>
      <c r="X1098" s="183"/>
      <c r="Y1098" s="183"/>
      <c r="Z1098" s="183"/>
      <c r="AA1098" s="183"/>
      <c r="AB1098" s="183"/>
      <c r="AC1098" s="183"/>
      <c r="AD1098" s="183"/>
      <c r="AE1098" s="183"/>
      <c r="AF1098" s="183"/>
      <c r="AG1098" s="183"/>
      <c r="AH1098" s="183"/>
      <c r="AI1098" s="183"/>
      <c r="AJ1098" s="183"/>
      <c r="AK1098" s="183"/>
      <c r="AL1098" s="183"/>
      <c r="AM1098" s="183"/>
      <c r="AN1098" s="183"/>
      <c r="AO1098" s="183"/>
      <c r="AP1098" s="183"/>
      <c r="AQ1098" s="183"/>
      <c r="AR1098" s="183"/>
      <c r="AS1098" s="183"/>
      <c r="AT1098" s="183"/>
      <c r="AU1098" s="183"/>
      <c r="AV1098" s="183"/>
      <c r="AW1098" s="183"/>
      <c r="AX1098" s="183"/>
      <c r="AY1098" s="183"/>
      <c r="AZ1098" s="183"/>
      <c r="BA1098" s="183"/>
      <c r="BB1098" s="183"/>
      <c r="BC1098" s="183"/>
      <c r="BD1098" s="183"/>
      <c r="BE1098" s="183"/>
      <c r="BF1098" s="183"/>
      <c r="BG1098" s="183"/>
      <c r="BH1098" s="183"/>
      <c r="BI1098" s="183"/>
      <c r="BJ1098" s="183"/>
      <c r="BK1098" s="183"/>
      <c r="BL1098" s="183"/>
      <c r="BM1098" s="183"/>
      <c r="BN1098" s="183"/>
      <c r="BO1098" s="183"/>
      <c r="BP1098" s="183"/>
      <c r="BQ1098" s="183"/>
      <c r="BR1098" s="183"/>
      <c r="BS1098" s="183"/>
      <c r="BT1098" s="183"/>
      <c r="BU1098" s="183"/>
      <c r="BV1098" s="183"/>
      <c r="BW1098" s="183"/>
      <c r="BX1098" s="183"/>
      <c r="BY1098" s="183"/>
      <c r="BZ1098" s="183"/>
      <c r="CA1098" s="183"/>
      <c r="CB1098" s="183"/>
      <c r="CC1098" s="183"/>
      <c r="CD1098" s="183"/>
      <c r="CE1098" s="183"/>
      <c r="CF1098" s="183"/>
      <c r="CG1098" s="183"/>
      <c r="CH1098" s="183"/>
      <c r="CI1098" s="183"/>
      <c r="CJ1098" s="183"/>
      <c r="CK1098" s="183"/>
      <c r="CL1098" s="183"/>
      <c r="CM1098" s="183"/>
      <c r="CN1098" s="183"/>
      <c r="CO1098" s="183"/>
      <c r="CP1098" s="183"/>
      <c r="CQ1098" s="183"/>
      <c r="CR1098" s="183"/>
      <c r="CS1098" s="183"/>
      <c r="CT1098" s="183"/>
      <c r="CU1098" s="183"/>
      <c r="CV1098" s="183"/>
      <c r="CW1098" s="183"/>
      <c r="CX1098" s="183"/>
      <c r="CY1098" s="183"/>
      <c r="CZ1098" s="183"/>
      <c r="DA1098" s="183"/>
      <c r="DB1098" s="183"/>
      <c r="DC1098" s="183"/>
      <c r="DD1098" s="183"/>
      <c r="DE1098" s="183"/>
      <c r="DF1098" s="183"/>
      <c r="DG1098" s="183"/>
      <c r="DH1098" s="183"/>
      <c r="DI1098" s="183"/>
      <c r="DJ1098" s="183"/>
      <c r="DK1098" s="183"/>
      <c r="DL1098" s="183"/>
      <c r="DM1098" s="183"/>
      <c r="DN1098" s="183"/>
      <c r="DO1098" s="183"/>
      <c r="DP1098" s="183"/>
      <c r="DQ1098" s="183"/>
      <c r="DR1098" s="183"/>
      <c r="DS1098" s="183"/>
      <c r="DT1098" s="183"/>
      <c r="DU1098" s="183"/>
      <c r="DV1098" s="183"/>
      <c r="DW1098" s="183"/>
      <c r="DX1098" s="183"/>
      <c r="DY1098" s="183"/>
      <c r="DZ1098" s="183"/>
      <c r="EA1098" s="183"/>
      <c r="EB1098" s="183"/>
      <c r="EC1098" s="183"/>
      <c r="ED1098" s="183"/>
      <c r="EE1098" s="183"/>
      <c r="EF1098" s="183"/>
      <c r="EG1098" s="183"/>
      <c r="EH1098" s="183"/>
      <c r="EI1098" s="183"/>
      <c r="EJ1098" s="183"/>
      <c r="EK1098" s="183"/>
      <c r="EL1098" s="183"/>
      <c r="EM1098" s="183"/>
      <c r="EN1098" s="183"/>
      <c r="EO1098" s="183"/>
      <c r="EP1098" s="183"/>
      <c r="EQ1098" s="183"/>
      <c r="ER1098" s="183"/>
      <c r="ES1098" s="183"/>
      <c r="ET1098" s="183"/>
      <c r="EU1098" s="183"/>
      <c r="EV1098" s="183"/>
      <c r="EW1098" s="183"/>
      <c r="EX1098" s="183"/>
      <c r="EY1098" s="183"/>
      <c r="EZ1098" s="183"/>
      <c r="FA1098" s="183"/>
      <c r="FB1098" s="183"/>
      <c r="FC1098" s="183"/>
      <c r="FD1098" s="183"/>
      <c r="FE1098" s="183"/>
      <c r="FF1098" s="183"/>
      <c r="FG1098" s="183"/>
      <c r="FH1098" s="183"/>
      <c r="FI1098" s="183"/>
      <c r="FJ1098" s="183"/>
      <c r="FK1098" s="183"/>
      <c r="FL1098" s="183"/>
      <c r="FM1098" s="183"/>
      <c r="FN1098" s="183"/>
      <c r="FO1098" s="183"/>
      <c r="FP1098" s="183"/>
      <c r="FQ1098" s="183"/>
      <c r="FR1098" s="183"/>
      <c r="FS1098" s="183"/>
      <c r="FT1098" s="183"/>
      <c r="FU1098" s="183"/>
      <c r="FV1098" s="183"/>
      <c r="FW1098" s="183"/>
      <c r="FX1098" s="183"/>
      <c r="FY1098" s="183"/>
      <c r="FZ1098" s="183"/>
      <c r="GA1098" s="183"/>
      <c r="GB1098" s="183"/>
      <c r="GC1098" s="183"/>
      <c r="GD1098" s="183"/>
      <c r="GE1098" s="183"/>
      <c r="GF1098" s="183"/>
      <c r="GG1098" s="183"/>
      <c r="GH1098" s="183"/>
      <c r="GI1098" s="183"/>
      <c r="GJ1098" s="183"/>
      <c r="GK1098" s="183"/>
      <c r="GL1098" s="183"/>
      <c r="GM1098" s="183"/>
      <c r="GN1098" s="183"/>
      <c r="GO1098" s="183"/>
      <c r="GP1098" s="183"/>
      <c r="GQ1098" s="183"/>
      <c r="GR1098" s="183"/>
      <c r="GS1098" s="183"/>
      <c r="GT1098" s="183"/>
      <c r="GU1098" s="183"/>
      <c r="GV1098" s="183"/>
      <c r="GW1098" s="183"/>
      <c r="GX1098" s="183"/>
      <c r="GY1098" s="183"/>
      <c r="GZ1098" s="183"/>
      <c r="HA1098" s="183"/>
      <c r="HB1098" s="183"/>
      <c r="HC1098" s="183"/>
      <c r="HD1098" s="183"/>
      <c r="HE1098" s="183"/>
      <c r="HF1098" s="183"/>
      <c r="HG1098" s="183"/>
      <c r="HH1098" s="183"/>
      <c r="HI1098" s="183"/>
      <c r="HJ1098" s="183"/>
      <c r="HK1098" s="183"/>
      <c r="HL1098" s="183"/>
      <c r="HM1098" s="183"/>
      <c r="HN1098" s="183"/>
      <c r="HO1098" s="183"/>
      <c r="HP1098" s="183"/>
      <c r="HQ1098" s="183"/>
      <c r="HR1098" s="183"/>
      <c r="HS1098" s="183"/>
      <c r="HT1098" s="183"/>
      <c r="HU1098" s="183"/>
      <c r="HV1098" s="183"/>
      <c r="HW1098" s="183"/>
      <c r="HX1098" s="183"/>
      <c r="HY1098" s="183"/>
      <c r="HZ1098" s="183"/>
      <c r="IA1098" s="183"/>
      <c r="IB1098" s="183"/>
      <c r="IC1098" s="183"/>
      <c r="ID1098" s="183"/>
      <c r="IE1098" s="183"/>
      <c r="IF1098" s="183"/>
      <c r="IG1098" s="183"/>
      <c r="IH1098" s="183"/>
      <c r="II1098" s="183"/>
      <c r="IJ1098" s="183"/>
      <c r="IK1098" s="183"/>
      <c r="IL1098" s="183"/>
      <c r="IM1098" s="183"/>
      <c r="IN1098" s="183"/>
      <c r="IO1098" s="183"/>
      <c r="IP1098" s="183"/>
      <c r="IQ1098" s="183"/>
      <c r="IR1098" s="183"/>
      <c r="IS1098" s="183"/>
      <c r="IT1098" s="183"/>
      <c r="IU1098" s="183"/>
      <c r="IV1098" s="183"/>
      <c r="IW1098" s="183"/>
      <c r="IX1098" s="183"/>
      <c r="IY1098" s="183"/>
      <c r="IZ1098" s="183"/>
      <c r="JA1098" s="183"/>
      <c r="JB1098" s="183"/>
      <c r="JC1098" s="183"/>
      <c r="JD1098" s="183"/>
      <c r="JE1098" s="183"/>
      <c r="JF1098" s="183"/>
      <c r="JG1098" s="183"/>
      <c r="JH1098" s="183"/>
      <c r="JI1098" s="183"/>
      <c r="JJ1098" s="183"/>
      <c r="JK1098" s="183"/>
      <c r="JL1098" s="183"/>
      <c r="JM1098" s="183"/>
      <c r="JN1098" s="183"/>
      <c r="JO1098" s="183"/>
      <c r="JP1098" s="183"/>
      <c r="JQ1098" s="183"/>
      <c r="JR1098" s="183"/>
      <c r="JS1098" s="183"/>
      <c r="JT1098" s="183"/>
      <c r="JU1098" s="183"/>
      <c r="JV1098" s="183"/>
      <c r="JW1098" s="183"/>
      <c r="JX1098" s="183"/>
      <c r="JY1098" s="183"/>
      <c r="JZ1098" s="183"/>
      <c r="KA1098" s="183"/>
      <c r="KB1098" s="183"/>
      <c r="KC1098" s="183"/>
      <c r="KD1098" s="183"/>
      <c r="KE1098" s="183"/>
      <c r="KF1098" s="183"/>
      <c r="KG1098" s="183"/>
      <c r="KH1098" s="183"/>
      <c r="KI1098" s="183"/>
      <c r="KJ1098" s="183"/>
      <c r="KK1098" s="183"/>
      <c r="KL1098" s="183"/>
      <c r="KM1098" s="183"/>
      <c r="KN1098" s="183"/>
      <c r="KO1098" s="183"/>
      <c r="KP1098" s="183"/>
      <c r="KQ1098" s="183"/>
      <c r="KR1098" s="183"/>
      <c r="KS1098" s="183"/>
      <c r="KT1098" s="183"/>
    </row>
    <row r="1099" spans="8:306">
      <c r="H1099" s="183"/>
      <c r="K1099" s="183"/>
      <c r="L1099" s="183"/>
      <c r="M1099" s="183"/>
      <c r="N1099" s="183"/>
      <c r="O1099" s="183"/>
      <c r="P1099" s="183"/>
      <c r="Q1099" s="183"/>
      <c r="R1099" s="183"/>
      <c r="S1099" s="183"/>
      <c r="T1099" s="183"/>
      <c r="U1099" s="183"/>
      <c r="V1099" s="183"/>
      <c r="W1099" s="183"/>
      <c r="X1099" s="183"/>
      <c r="Y1099" s="183"/>
      <c r="Z1099" s="183"/>
      <c r="AA1099" s="183"/>
      <c r="AB1099" s="183"/>
      <c r="AC1099" s="183"/>
      <c r="AD1099" s="183"/>
      <c r="AE1099" s="183"/>
      <c r="AF1099" s="183"/>
      <c r="AG1099" s="183"/>
      <c r="AH1099" s="183"/>
      <c r="AI1099" s="183"/>
      <c r="AJ1099" s="183"/>
      <c r="AK1099" s="183"/>
      <c r="AL1099" s="183"/>
      <c r="AM1099" s="183"/>
      <c r="AN1099" s="183"/>
      <c r="AO1099" s="183"/>
      <c r="AP1099" s="183"/>
      <c r="AQ1099" s="183"/>
      <c r="AR1099" s="183"/>
      <c r="AS1099" s="183"/>
      <c r="AT1099" s="183"/>
      <c r="AU1099" s="183"/>
      <c r="AV1099" s="183"/>
      <c r="AW1099" s="183"/>
      <c r="AX1099" s="183"/>
      <c r="AY1099" s="183"/>
      <c r="AZ1099" s="183"/>
      <c r="BA1099" s="183"/>
      <c r="BB1099" s="183"/>
      <c r="BC1099" s="183"/>
      <c r="BD1099" s="183"/>
      <c r="BE1099" s="183"/>
      <c r="BF1099" s="183"/>
      <c r="BG1099" s="183"/>
      <c r="BH1099" s="183"/>
      <c r="BI1099" s="183"/>
      <c r="BJ1099" s="183"/>
      <c r="BK1099" s="183"/>
      <c r="BL1099" s="183"/>
      <c r="BM1099" s="183"/>
      <c r="BN1099" s="183"/>
      <c r="BO1099" s="183"/>
      <c r="BP1099" s="183"/>
      <c r="BQ1099" s="183"/>
      <c r="BR1099" s="183"/>
      <c r="BS1099" s="183"/>
      <c r="BT1099" s="183"/>
      <c r="BU1099" s="183"/>
      <c r="BV1099" s="183"/>
      <c r="BW1099" s="183"/>
      <c r="BX1099" s="183"/>
      <c r="BY1099" s="183"/>
      <c r="BZ1099" s="183"/>
      <c r="CA1099" s="183"/>
      <c r="CB1099" s="183"/>
      <c r="CC1099" s="183"/>
      <c r="CD1099" s="183"/>
      <c r="CE1099" s="183"/>
      <c r="CF1099" s="183"/>
      <c r="CG1099" s="183"/>
      <c r="CH1099" s="183"/>
      <c r="CI1099" s="183"/>
      <c r="CJ1099" s="183"/>
      <c r="CK1099" s="183"/>
      <c r="CL1099" s="183"/>
      <c r="CM1099" s="183"/>
      <c r="CN1099" s="183"/>
      <c r="CO1099" s="183"/>
      <c r="CP1099" s="183"/>
      <c r="CQ1099" s="183"/>
      <c r="CR1099" s="183"/>
      <c r="CS1099" s="183"/>
      <c r="CT1099" s="183"/>
      <c r="CU1099" s="183"/>
      <c r="CV1099" s="183"/>
      <c r="CW1099" s="183"/>
      <c r="CX1099" s="183"/>
      <c r="CY1099" s="183"/>
      <c r="CZ1099" s="183"/>
      <c r="DA1099" s="183"/>
      <c r="DB1099" s="183"/>
      <c r="DC1099" s="183"/>
      <c r="DD1099" s="183"/>
      <c r="DE1099" s="183"/>
      <c r="DF1099" s="183"/>
      <c r="DG1099" s="183"/>
      <c r="DH1099" s="183"/>
      <c r="DI1099" s="183"/>
      <c r="DJ1099" s="183"/>
      <c r="DK1099" s="183"/>
      <c r="DL1099" s="183"/>
      <c r="DM1099" s="183"/>
      <c r="DN1099" s="183"/>
      <c r="DO1099" s="183"/>
      <c r="DP1099" s="183"/>
      <c r="DQ1099" s="183"/>
      <c r="DR1099" s="183"/>
      <c r="DS1099" s="183"/>
      <c r="DT1099" s="183"/>
      <c r="DU1099" s="183"/>
      <c r="DV1099" s="183"/>
      <c r="DW1099" s="183"/>
      <c r="DX1099" s="183"/>
      <c r="DY1099" s="183"/>
      <c r="DZ1099" s="183"/>
      <c r="EA1099" s="183"/>
      <c r="EB1099" s="183"/>
      <c r="EC1099" s="183"/>
      <c r="ED1099" s="183"/>
      <c r="EE1099" s="183"/>
      <c r="EF1099" s="183"/>
      <c r="EG1099" s="183"/>
      <c r="EH1099" s="183"/>
      <c r="EI1099" s="183"/>
      <c r="EJ1099" s="183"/>
      <c r="EK1099" s="183"/>
      <c r="EL1099" s="183"/>
      <c r="EM1099" s="183"/>
      <c r="EN1099" s="183"/>
      <c r="EO1099" s="183"/>
      <c r="EP1099" s="183"/>
      <c r="EQ1099" s="183"/>
      <c r="ER1099" s="183"/>
      <c r="ES1099" s="183"/>
      <c r="ET1099" s="183"/>
      <c r="EU1099" s="183"/>
      <c r="EV1099" s="183"/>
      <c r="EW1099" s="183"/>
      <c r="EX1099" s="183"/>
      <c r="EY1099" s="183"/>
      <c r="EZ1099" s="183"/>
      <c r="FA1099" s="183"/>
      <c r="FB1099" s="183"/>
      <c r="FC1099" s="183"/>
      <c r="FD1099" s="183"/>
      <c r="FE1099" s="183"/>
      <c r="FF1099" s="183"/>
      <c r="FG1099" s="183"/>
      <c r="FH1099" s="183"/>
      <c r="FI1099" s="183"/>
      <c r="FJ1099" s="183"/>
      <c r="FK1099" s="183"/>
      <c r="FL1099" s="183"/>
      <c r="FM1099" s="183"/>
      <c r="FN1099" s="183"/>
      <c r="FO1099" s="183"/>
      <c r="FP1099" s="183"/>
      <c r="FQ1099" s="183"/>
      <c r="FR1099" s="183"/>
      <c r="FS1099" s="183"/>
      <c r="FT1099" s="183"/>
      <c r="FU1099" s="183"/>
      <c r="FV1099" s="183"/>
      <c r="FW1099" s="183"/>
      <c r="FX1099" s="183"/>
      <c r="FY1099" s="183"/>
      <c r="FZ1099" s="183"/>
      <c r="GA1099" s="183"/>
      <c r="GB1099" s="183"/>
      <c r="GC1099" s="183"/>
      <c r="GD1099" s="183"/>
      <c r="GE1099" s="183"/>
      <c r="GF1099" s="183"/>
      <c r="GG1099" s="183"/>
      <c r="GH1099" s="183"/>
      <c r="GI1099" s="183"/>
      <c r="GJ1099" s="183"/>
      <c r="GK1099" s="183"/>
      <c r="GL1099" s="183"/>
      <c r="GM1099" s="183"/>
      <c r="GN1099" s="183"/>
      <c r="GO1099" s="183"/>
      <c r="GP1099" s="183"/>
      <c r="GQ1099" s="183"/>
      <c r="GR1099" s="183"/>
      <c r="GS1099" s="183"/>
      <c r="GT1099" s="183"/>
      <c r="GU1099" s="183"/>
      <c r="GV1099" s="183"/>
      <c r="GW1099" s="183"/>
      <c r="GX1099" s="183"/>
      <c r="GY1099" s="183"/>
      <c r="GZ1099" s="183"/>
      <c r="HA1099" s="183"/>
      <c r="HB1099" s="183"/>
      <c r="HC1099" s="183"/>
      <c r="HD1099" s="183"/>
      <c r="HE1099" s="183"/>
      <c r="HF1099" s="183"/>
      <c r="HG1099" s="183"/>
      <c r="HH1099" s="183"/>
      <c r="HI1099" s="183"/>
      <c r="HJ1099" s="183"/>
      <c r="HK1099" s="183"/>
      <c r="HL1099" s="183"/>
      <c r="HM1099" s="183"/>
      <c r="HN1099" s="183"/>
      <c r="HO1099" s="183"/>
      <c r="HP1099" s="183"/>
      <c r="HQ1099" s="183"/>
      <c r="HR1099" s="183"/>
      <c r="HS1099" s="183"/>
      <c r="HT1099" s="183"/>
      <c r="HU1099" s="183"/>
      <c r="HV1099" s="183"/>
      <c r="HW1099" s="183"/>
      <c r="HX1099" s="183"/>
      <c r="HY1099" s="183"/>
      <c r="HZ1099" s="183"/>
      <c r="IA1099" s="183"/>
      <c r="IB1099" s="183"/>
      <c r="IC1099" s="183"/>
      <c r="ID1099" s="183"/>
      <c r="IE1099" s="183"/>
      <c r="IF1099" s="183"/>
      <c r="IG1099" s="183"/>
      <c r="IH1099" s="183"/>
      <c r="II1099" s="183"/>
      <c r="IJ1099" s="183"/>
      <c r="IK1099" s="183"/>
      <c r="IL1099" s="183"/>
      <c r="IM1099" s="183"/>
      <c r="IN1099" s="183"/>
      <c r="IO1099" s="183"/>
      <c r="IP1099" s="183"/>
      <c r="IQ1099" s="183"/>
      <c r="IR1099" s="183"/>
      <c r="IS1099" s="183"/>
      <c r="IT1099" s="183"/>
      <c r="IU1099" s="183"/>
      <c r="IV1099" s="183"/>
      <c r="IW1099" s="183"/>
      <c r="IX1099" s="183"/>
      <c r="IY1099" s="183"/>
      <c r="IZ1099" s="183"/>
      <c r="JA1099" s="183"/>
      <c r="JB1099" s="183"/>
      <c r="JC1099" s="183"/>
      <c r="JD1099" s="183"/>
      <c r="JE1099" s="183"/>
      <c r="JF1099" s="183"/>
      <c r="JG1099" s="183"/>
      <c r="JH1099" s="183"/>
      <c r="JI1099" s="183"/>
      <c r="JJ1099" s="183"/>
      <c r="JK1099" s="183"/>
      <c r="JL1099" s="183"/>
      <c r="JM1099" s="183"/>
      <c r="JN1099" s="183"/>
      <c r="JO1099" s="183"/>
      <c r="JP1099" s="183"/>
      <c r="JQ1099" s="183"/>
      <c r="JR1099" s="183"/>
      <c r="JS1099" s="183"/>
      <c r="JT1099" s="183"/>
      <c r="JU1099" s="183"/>
      <c r="JV1099" s="183"/>
      <c r="JW1099" s="183"/>
      <c r="JX1099" s="183"/>
      <c r="JY1099" s="183"/>
      <c r="JZ1099" s="183"/>
      <c r="KA1099" s="183"/>
      <c r="KB1099" s="183"/>
      <c r="KC1099" s="183"/>
      <c r="KD1099" s="183"/>
      <c r="KE1099" s="183"/>
      <c r="KF1099" s="183"/>
      <c r="KG1099" s="183"/>
      <c r="KH1099" s="183"/>
      <c r="KI1099" s="183"/>
      <c r="KJ1099" s="183"/>
      <c r="KK1099" s="183"/>
      <c r="KL1099" s="183"/>
      <c r="KM1099" s="183"/>
      <c r="KN1099" s="183"/>
      <c r="KO1099" s="183"/>
      <c r="KP1099" s="183"/>
      <c r="KQ1099" s="183"/>
      <c r="KR1099" s="183"/>
      <c r="KS1099" s="183"/>
      <c r="KT1099" s="183"/>
    </row>
    <row r="1100" spans="8:306">
      <c r="H1100" s="183"/>
      <c r="K1100" s="183"/>
      <c r="L1100" s="183"/>
      <c r="M1100" s="183"/>
      <c r="N1100" s="183"/>
      <c r="O1100" s="183"/>
      <c r="P1100" s="183"/>
      <c r="Q1100" s="183"/>
      <c r="R1100" s="183"/>
      <c r="S1100" s="183"/>
      <c r="T1100" s="183"/>
      <c r="U1100" s="183"/>
      <c r="V1100" s="183"/>
      <c r="W1100" s="183"/>
      <c r="X1100" s="183"/>
      <c r="Y1100" s="183"/>
      <c r="Z1100" s="183"/>
      <c r="AA1100" s="183"/>
      <c r="AB1100" s="183"/>
      <c r="AC1100" s="183"/>
      <c r="AD1100" s="183"/>
      <c r="AE1100" s="183"/>
      <c r="AF1100" s="183"/>
      <c r="AG1100" s="183"/>
      <c r="AH1100" s="183"/>
      <c r="AI1100" s="183"/>
      <c r="AJ1100" s="183"/>
      <c r="AK1100" s="183"/>
      <c r="AL1100" s="183"/>
      <c r="AM1100" s="183"/>
      <c r="AN1100" s="183"/>
      <c r="AO1100" s="183"/>
      <c r="AP1100" s="183"/>
      <c r="AQ1100" s="183"/>
      <c r="AR1100" s="183"/>
      <c r="AS1100" s="183"/>
      <c r="AT1100" s="183"/>
      <c r="AU1100" s="183"/>
      <c r="AV1100" s="183"/>
      <c r="AW1100" s="183"/>
      <c r="AX1100" s="183"/>
      <c r="AY1100" s="183"/>
      <c r="AZ1100" s="183"/>
      <c r="BA1100" s="183"/>
      <c r="BB1100" s="183"/>
      <c r="BC1100" s="183"/>
      <c r="BD1100" s="183"/>
      <c r="BE1100" s="183"/>
      <c r="BF1100" s="183"/>
      <c r="BG1100" s="183"/>
      <c r="BH1100" s="183"/>
      <c r="BI1100" s="183"/>
      <c r="BJ1100" s="183"/>
      <c r="BK1100" s="183"/>
      <c r="BL1100" s="183"/>
      <c r="BM1100" s="183"/>
      <c r="BN1100" s="183"/>
      <c r="BO1100" s="183"/>
      <c r="BP1100" s="183"/>
      <c r="BQ1100" s="183"/>
      <c r="BR1100" s="183"/>
      <c r="BS1100" s="183"/>
      <c r="BT1100" s="183"/>
      <c r="BU1100" s="183"/>
      <c r="BV1100" s="183"/>
      <c r="BW1100" s="183"/>
      <c r="BX1100" s="183"/>
      <c r="BY1100" s="183"/>
      <c r="BZ1100" s="183"/>
      <c r="CA1100" s="183"/>
      <c r="CB1100" s="183"/>
      <c r="CC1100" s="183"/>
      <c r="CD1100" s="183"/>
      <c r="CE1100" s="183"/>
      <c r="CF1100" s="183"/>
      <c r="CG1100" s="183"/>
      <c r="CH1100" s="183"/>
      <c r="CI1100" s="183"/>
      <c r="CJ1100" s="183"/>
      <c r="CK1100" s="183"/>
      <c r="CL1100" s="183"/>
      <c r="CM1100" s="183"/>
      <c r="CN1100" s="183"/>
      <c r="CO1100" s="183"/>
      <c r="CP1100" s="183"/>
      <c r="CQ1100" s="183"/>
      <c r="CR1100" s="183"/>
      <c r="CS1100" s="183"/>
      <c r="CT1100" s="183"/>
      <c r="CU1100" s="183"/>
      <c r="CV1100" s="183"/>
      <c r="CW1100" s="183"/>
      <c r="CX1100" s="183"/>
      <c r="CY1100" s="183"/>
      <c r="CZ1100" s="183"/>
      <c r="DA1100" s="183"/>
      <c r="DB1100" s="183"/>
      <c r="DC1100" s="183"/>
      <c r="DD1100" s="183"/>
      <c r="DE1100" s="183"/>
      <c r="DF1100" s="183"/>
      <c r="DG1100" s="183"/>
      <c r="DH1100" s="183"/>
      <c r="DI1100" s="183"/>
      <c r="DJ1100" s="183"/>
      <c r="DK1100" s="183"/>
      <c r="DL1100" s="183"/>
      <c r="DM1100" s="183"/>
      <c r="DN1100" s="183"/>
      <c r="DO1100" s="183"/>
      <c r="DP1100" s="183"/>
      <c r="DQ1100" s="183"/>
      <c r="DR1100" s="183"/>
      <c r="DS1100" s="183"/>
      <c r="DT1100" s="183"/>
      <c r="DU1100" s="183"/>
      <c r="DV1100" s="183"/>
      <c r="DW1100" s="183"/>
      <c r="DX1100" s="183"/>
      <c r="DY1100" s="183"/>
      <c r="DZ1100" s="183"/>
      <c r="EA1100" s="183"/>
      <c r="EB1100" s="183"/>
      <c r="EC1100" s="183"/>
      <c r="ED1100" s="183"/>
      <c r="EE1100" s="183"/>
      <c r="EF1100" s="183"/>
      <c r="EG1100" s="183"/>
      <c r="EH1100" s="183"/>
      <c r="EI1100" s="183"/>
      <c r="EJ1100" s="183"/>
      <c r="EK1100" s="183"/>
      <c r="EL1100" s="183"/>
      <c r="EM1100" s="183"/>
      <c r="EN1100" s="183"/>
      <c r="EO1100" s="183"/>
      <c r="EP1100" s="183"/>
      <c r="EQ1100" s="183"/>
      <c r="ER1100" s="183"/>
      <c r="ES1100" s="183"/>
      <c r="ET1100" s="183"/>
      <c r="EU1100" s="183"/>
      <c r="EV1100" s="183"/>
      <c r="EW1100" s="183"/>
      <c r="EX1100" s="183"/>
      <c r="EY1100" s="183"/>
      <c r="EZ1100" s="183"/>
      <c r="FA1100" s="183"/>
      <c r="FB1100" s="183"/>
      <c r="FC1100" s="183"/>
      <c r="FD1100" s="183"/>
      <c r="FE1100" s="183"/>
      <c r="FF1100" s="183"/>
      <c r="FG1100" s="183"/>
      <c r="FH1100" s="183"/>
      <c r="FI1100" s="183"/>
      <c r="FJ1100" s="183"/>
      <c r="FK1100" s="183"/>
      <c r="FL1100" s="183"/>
      <c r="FM1100" s="183"/>
      <c r="FN1100" s="183"/>
      <c r="FO1100" s="183"/>
      <c r="FP1100" s="183"/>
      <c r="FQ1100" s="183"/>
      <c r="FR1100" s="183"/>
      <c r="FS1100" s="183"/>
      <c r="FT1100" s="183"/>
      <c r="FU1100" s="183"/>
      <c r="FV1100" s="183"/>
      <c r="FW1100" s="183"/>
      <c r="FX1100" s="183"/>
      <c r="FY1100" s="183"/>
      <c r="FZ1100" s="183"/>
      <c r="GA1100" s="183"/>
      <c r="GB1100" s="183"/>
      <c r="GC1100" s="183"/>
      <c r="GD1100" s="183"/>
      <c r="GE1100" s="183"/>
      <c r="GF1100" s="183"/>
      <c r="GG1100" s="183"/>
      <c r="GH1100" s="183"/>
      <c r="GI1100" s="183"/>
      <c r="GJ1100" s="183"/>
      <c r="GK1100" s="183"/>
      <c r="GL1100" s="183"/>
      <c r="GM1100" s="183"/>
      <c r="GN1100" s="183"/>
      <c r="GO1100" s="183"/>
      <c r="GP1100" s="183"/>
      <c r="GQ1100" s="183"/>
      <c r="GR1100" s="183"/>
      <c r="GS1100" s="183"/>
      <c r="GT1100" s="183"/>
      <c r="GU1100" s="183"/>
      <c r="GV1100" s="183"/>
      <c r="GW1100" s="183"/>
      <c r="GX1100" s="183"/>
      <c r="GY1100" s="183"/>
      <c r="GZ1100" s="183"/>
      <c r="HA1100" s="183"/>
      <c r="HB1100" s="183"/>
      <c r="HC1100" s="183"/>
      <c r="HD1100" s="183"/>
      <c r="HE1100" s="183"/>
      <c r="HF1100" s="183"/>
      <c r="HG1100" s="183"/>
      <c r="HH1100" s="183"/>
      <c r="HI1100" s="183"/>
      <c r="HJ1100" s="183"/>
      <c r="HK1100" s="183"/>
      <c r="HL1100" s="183"/>
      <c r="HM1100" s="183"/>
      <c r="HN1100" s="183"/>
      <c r="HO1100" s="183"/>
      <c r="HP1100" s="183"/>
      <c r="HQ1100" s="183"/>
      <c r="HR1100" s="183"/>
      <c r="HS1100" s="183"/>
      <c r="HT1100" s="183"/>
      <c r="HU1100" s="183"/>
      <c r="HV1100" s="183"/>
      <c r="HW1100" s="183"/>
      <c r="HX1100" s="183"/>
      <c r="HY1100" s="183"/>
      <c r="HZ1100" s="183"/>
      <c r="IA1100" s="183"/>
      <c r="IB1100" s="183"/>
      <c r="IC1100" s="183"/>
      <c r="ID1100" s="183"/>
      <c r="IE1100" s="183"/>
      <c r="IF1100" s="183"/>
      <c r="IG1100" s="183"/>
      <c r="IH1100" s="183"/>
      <c r="II1100" s="183"/>
      <c r="IJ1100" s="183"/>
      <c r="IK1100" s="183"/>
      <c r="IL1100" s="183"/>
      <c r="IM1100" s="183"/>
      <c r="IN1100" s="183"/>
      <c r="IO1100" s="183"/>
      <c r="IP1100" s="183"/>
      <c r="IQ1100" s="183"/>
      <c r="IR1100" s="183"/>
      <c r="IS1100" s="183"/>
      <c r="IT1100" s="183"/>
      <c r="IU1100" s="183"/>
      <c r="IV1100" s="183"/>
      <c r="IW1100" s="183"/>
      <c r="IX1100" s="183"/>
      <c r="IY1100" s="183"/>
      <c r="IZ1100" s="183"/>
      <c r="JA1100" s="183"/>
      <c r="JB1100" s="183"/>
      <c r="JC1100" s="183"/>
      <c r="JD1100" s="183"/>
      <c r="JE1100" s="183"/>
      <c r="JF1100" s="183"/>
      <c r="JG1100" s="183"/>
      <c r="JH1100" s="183"/>
      <c r="JI1100" s="183"/>
      <c r="JJ1100" s="183"/>
      <c r="JK1100" s="183"/>
      <c r="JL1100" s="183"/>
      <c r="JM1100" s="183"/>
      <c r="JN1100" s="183"/>
      <c r="JO1100" s="183"/>
      <c r="JP1100" s="183"/>
      <c r="JQ1100" s="183"/>
      <c r="JR1100" s="183"/>
      <c r="JS1100" s="183"/>
      <c r="JT1100" s="183"/>
      <c r="JU1100" s="183"/>
      <c r="JV1100" s="183"/>
      <c r="JW1100" s="183"/>
      <c r="JX1100" s="183"/>
      <c r="JY1100" s="183"/>
      <c r="JZ1100" s="183"/>
      <c r="KA1100" s="183"/>
      <c r="KB1100" s="183"/>
      <c r="KC1100" s="183"/>
      <c r="KD1100" s="183"/>
      <c r="KE1100" s="183"/>
      <c r="KF1100" s="183"/>
      <c r="KG1100" s="183"/>
      <c r="KH1100" s="183"/>
      <c r="KI1100" s="183"/>
      <c r="KJ1100" s="183"/>
      <c r="KK1100" s="183"/>
      <c r="KL1100" s="183"/>
      <c r="KM1100" s="183"/>
      <c r="KN1100" s="183"/>
      <c r="KO1100" s="183"/>
      <c r="KP1100" s="183"/>
      <c r="KQ1100" s="183"/>
      <c r="KR1100" s="183"/>
      <c r="KS1100" s="183"/>
      <c r="KT1100" s="183"/>
    </row>
    <row r="1101" spans="8:306">
      <c r="H1101" s="183"/>
      <c r="K1101" s="183"/>
      <c r="L1101" s="183"/>
      <c r="M1101" s="183"/>
      <c r="N1101" s="183"/>
      <c r="O1101" s="183"/>
      <c r="P1101" s="183"/>
      <c r="Q1101" s="183"/>
      <c r="R1101" s="183"/>
      <c r="S1101" s="183"/>
      <c r="T1101" s="183"/>
      <c r="U1101" s="183"/>
      <c r="V1101" s="183"/>
      <c r="W1101" s="183"/>
      <c r="X1101" s="183"/>
      <c r="Y1101" s="183"/>
      <c r="Z1101" s="183"/>
      <c r="AA1101" s="183"/>
      <c r="AB1101" s="183"/>
      <c r="AC1101" s="183"/>
      <c r="AD1101" s="183"/>
      <c r="AE1101" s="183"/>
      <c r="AF1101" s="183"/>
      <c r="AG1101" s="183"/>
      <c r="AH1101" s="183"/>
      <c r="AI1101" s="183"/>
      <c r="AJ1101" s="183"/>
      <c r="AK1101" s="183"/>
      <c r="AL1101" s="183"/>
      <c r="AM1101" s="183"/>
      <c r="AN1101" s="183"/>
      <c r="AO1101" s="183"/>
      <c r="AP1101" s="183"/>
      <c r="AQ1101" s="183"/>
      <c r="AR1101" s="183"/>
      <c r="AS1101" s="183"/>
      <c r="AT1101" s="183"/>
      <c r="AU1101" s="183"/>
      <c r="AV1101" s="183"/>
      <c r="AW1101" s="183"/>
      <c r="AX1101" s="183"/>
      <c r="AY1101" s="183"/>
      <c r="AZ1101" s="183"/>
      <c r="BA1101" s="183"/>
      <c r="BB1101" s="183"/>
      <c r="BC1101" s="183"/>
      <c r="BD1101" s="183"/>
      <c r="BE1101" s="183"/>
      <c r="BF1101" s="183"/>
      <c r="BG1101" s="183"/>
      <c r="BH1101" s="183"/>
      <c r="BI1101" s="183"/>
      <c r="BJ1101" s="183"/>
      <c r="BK1101" s="183"/>
      <c r="BL1101" s="183"/>
      <c r="BM1101" s="183"/>
      <c r="BN1101" s="183"/>
      <c r="BO1101" s="183"/>
      <c r="BP1101" s="183"/>
      <c r="BQ1101" s="183"/>
      <c r="BR1101" s="183"/>
      <c r="BS1101" s="183"/>
      <c r="BT1101" s="183"/>
      <c r="BU1101" s="183"/>
      <c r="BV1101" s="183"/>
      <c r="BW1101" s="183"/>
      <c r="BX1101" s="183"/>
      <c r="BY1101" s="183"/>
      <c r="BZ1101" s="183"/>
      <c r="CA1101" s="183"/>
      <c r="CB1101" s="183"/>
      <c r="CC1101" s="183"/>
      <c r="CD1101" s="183"/>
      <c r="CE1101" s="183"/>
      <c r="CF1101" s="183"/>
      <c r="CG1101" s="183"/>
      <c r="CH1101" s="183"/>
      <c r="CI1101" s="183"/>
      <c r="CJ1101" s="183"/>
      <c r="CK1101" s="183"/>
      <c r="CL1101" s="183"/>
      <c r="CM1101" s="183"/>
      <c r="CN1101" s="183"/>
      <c r="CO1101" s="183"/>
      <c r="CP1101" s="183"/>
      <c r="CQ1101" s="183"/>
      <c r="CR1101" s="183"/>
      <c r="CS1101" s="183"/>
      <c r="CT1101" s="183"/>
      <c r="CU1101" s="183"/>
      <c r="CV1101" s="183"/>
      <c r="CW1101" s="183"/>
      <c r="CX1101" s="183"/>
      <c r="CY1101" s="183"/>
      <c r="CZ1101" s="183"/>
      <c r="DA1101" s="183"/>
      <c r="DB1101" s="183"/>
      <c r="DC1101" s="183"/>
      <c r="DD1101" s="183"/>
      <c r="DE1101" s="183"/>
      <c r="DF1101" s="183"/>
      <c r="DG1101" s="183"/>
      <c r="DH1101" s="183"/>
      <c r="DI1101" s="183"/>
      <c r="DJ1101" s="183"/>
      <c r="DK1101" s="183"/>
      <c r="DL1101" s="183"/>
      <c r="DM1101" s="183"/>
      <c r="DN1101" s="183"/>
      <c r="DO1101" s="183"/>
      <c r="DP1101" s="183"/>
      <c r="DQ1101" s="183"/>
      <c r="DR1101" s="183"/>
      <c r="DS1101" s="183"/>
      <c r="DT1101" s="183"/>
      <c r="DU1101" s="183"/>
      <c r="DV1101" s="183"/>
      <c r="DW1101" s="183"/>
      <c r="DX1101" s="183"/>
      <c r="DY1101" s="183"/>
      <c r="DZ1101" s="183"/>
      <c r="EA1101" s="183"/>
      <c r="EB1101" s="183"/>
      <c r="EC1101" s="183"/>
      <c r="ED1101" s="183"/>
      <c r="EE1101" s="183"/>
      <c r="EF1101" s="183"/>
      <c r="EG1101" s="183"/>
      <c r="EH1101" s="183"/>
      <c r="EI1101" s="183"/>
      <c r="EJ1101" s="183"/>
      <c r="EK1101" s="183"/>
      <c r="EL1101" s="183"/>
      <c r="EM1101" s="183"/>
      <c r="EN1101" s="183"/>
      <c r="EO1101" s="183"/>
      <c r="EP1101" s="183"/>
      <c r="EQ1101" s="183"/>
      <c r="ER1101" s="183"/>
      <c r="ES1101" s="183"/>
      <c r="ET1101" s="183"/>
      <c r="EU1101" s="183"/>
      <c r="EV1101" s="183"/>
      <c r="EW1101" s="183"/>
      <c r="EX1101" s="183"/>
      <c r="EY1101" s="183"/>
      <c r="EZ1101" s="183"/>
      <c r="FA1101" s="183"/>
      <c r="FB1101" s="183"/>
      <c r="FC1101" s="183"/>
      <c r="FD1101" s="183"/>
      <c r="FE1101" s="183"/>
      <c r="FF1101" s="183"/>
      <c r="FG1101" s="183"/>
      <c r="FH1101" s="183"/>
      <c r="FI1101" s="183"/>
      <c r="FJ1101" s="183"/>
      <c r="FK1101" s="183"/>
      <c r="FL1101" s="183"/>
      <c r="FM1101" s="183"/>
      <c r="FN1101" s="183"/>
      <c r="FO1101" s="183"/>
      <c r="FP1101" s="183"/>
      <c r="FQ1101" s="183"/>
      <c r="FR1101" s="183"/>
      <c r="FS1101" s="183"/>
      <c r="FT1101" s="183"/>
      <c r="FU1101" s="183"/>
      <c r="FV1101" s="183"/>
      <c r="FW1101" s="183"/>
      <c r="FX1101" s="183"/>
      <c r="FY1101" s="183"/>
      <c r="FZ1101" s="183"/>
      <c r="GA1101" s="183"/>
      <c r="GB1101" s="183"/>
      <c r="GC1101" s="183"/>
      <c r="GD1101" s="183"/>
      <c r="GE1101" s="183"/>
      <c r="GF1101" s="183"/>
      <c r="GG1101" s="183"/>
      <c r="GH1101" s="183"/>
      <c r="GI1101" s="183"/>
      <c r="GJ1101" s="183"/>
      <c r="GK1101" s="183"/>
      <c r="GL1101" s="183"/>
      <c r="GM1101" s="183"/>
      <c r="GN1101" s="183"/>
      <c r="GO1101" s="183"/>
      <c r="GP1101" s="183"/>
      <c r="GQ1101" s="183"/>
      <c r="GR1101" s="183"/>
      <c r="GS1101" s="183"/>
      <c r="GT1101" s="183"/>
      <c r="GU1101" s="183"/>
      <c r="GV1101" s="183"/>
      <c r="GW1101" s="183"/>
      <c r="GX1101" s="183"/>
      <c r="GY1101" s="183"/>
      <c r="GZ1101" s="183"/>
      <c r="HA1101" s="183"/>
      <c r="HB1101" s="183"/>
      <c r="HC1101" s="183"/>
      <c r="HD1101" s="183"/>
      <c r="HE1101" s="183"/>
      <c r="HF1101" s="183"/>
      <c r="HG1101" s="183"/>
      <c r="HH1101" s="183"/>
      <c r="HI1101" s="183"/>
      <c r="HJ1101" s="183"/>
      <c r="HK1101" s="183"/>
      <c r="HL1101" s="183"/>
      <c r="HM1101" s="183"/>
      <c r="HN1101" s="183"/>
      <c r="HO1101" s="183"/>
      <c r="HP1101" s="183"/>
      <c r="HQ1101" s="183"/>
      <c r="HR1101" s="183"/>
      <c r="HS1101" s="183"/>
      <c r="HT1101" s="183"/>
      <c r="HU1101" s="183"/>
      <c r="HV1101" s="183"/>
      <c r="HW1101" s="183"/>
      <c r="HX1101" s="183"/>
      <c r="HY1101" s="183"/>
      <c r="HZ1101" s="183"/>
      <c r="IA1101" s="183"/>
      <c r="IB1101" s="183"/>
      <c r="IC1101" s="183"/>
      <c r="ID1101" s="183"/>
      <c r="IE1101" s="183"/>
      <c r="IF1101" s="183"/>
      <c r="IG1101" s="183"/>
      <c r="IH1101" s="183"/>
      <c r="II1101" s="183"/>
      <c r="IJ1101" s="183"/>
      <c r="IK1101" s="183"/>
      <c r="IL1101" s="183"/>
      <c r="IM1101" s="183"/>
      <c r="IN1101" s="183"/>
      <c r="IO1101" s="183"/>
      <c r="IP1101" s="183"/>
      <c r="IQ1101" s="183"/>
      <c r="IR1101" s="183"/>
      <c r="IS1101" s="183"/>
      <c r="IT1101" s="183"/>
      <c r="IU1101" s="183"/>
      <c r="IV1101" s="183"/>
      <c r="IW1101" s="183"/>
      <c r="IX1101" s="183"/>
      <c r="IY1101" s="183"/>
      <c r="IZ1101" s="183"/>
      <c r="JA1101" s="183"/>
      <c r="JB1101" s="183"/>
      <c r="JC1101" s="183"/>
      <c r="JD1101" s="183"/>
      <c r="JE1101" s="183"/>
      <c r="JF1101" s="183"/>
      <c r="JG1101" s="183"/>
      <c r="JH1101" s="183"/>
      <c r="JI1101" s="183"/>
      <c r="JJ1101" s="183"/>
      <c r="JK1101" s="183"/>
      <c r="JL1101" s="183"/>
      <c r="JM1101" s="183"/>
      <c r="JN1101" s="183"/>
      <c r="JO1101" s="183"/>
      <c r="JP1101" s="183"/>
      <c r="JQ1101" s="183"/>
      <c r="JR1101" s="183"/>
      <c r="JS1101" s="183"/>
      <c r="JT1101" s="183"/>
      <c r="JU1101" s="183"/>
      <c r="JV1101" s="183"/>
      <c r="JW1101" s="183"/>
      <c r="JX1101" s="183"/>
      <c r="JY1101" s="183"/>
      <c r="JZ1101" s="183"/>
      <c r="KA1101" s="183"/>
      <c r="KB1101" s="183"/>
      <c r="KC1101" s="183"/>
      <c r="KD1101" s="183"/>
      <c r="KE1101" s="183"/>
      <c r="KF1101" s="183"/>
      <c r="KG1101" s="183"/>
      <c r="KH1101" s="183"/>
      <c r="KI1101" s="183"/>
      <c r="KJ1101" s="183"/>
      <c r="KK1101" s="183"/>
      <c r="KL1101" s="183"/>
      <c r="KM1101" s="183"/>
      <c r="KN1101" s="183"/>
      <c r="KO1101" s="183"/>
      <c r="KP1101" s="183"/>
      <c r="KQ1101" s="183"/>
      <c r="KR1101" s="183"/>
      <c r="KS1101" s="183"/>
      <c r="KT1101" s="183"/>
    </row>
    <row r="1102" spans="8:306">
      <c r="H1102" s="183"/>
      <c r="K1102" s="183"/>
      <c r="L1102" s="183"/>
      <c r="M1102" s="183"/>
      <c r="N1102" s="183"/>
      <c r="O1102" s="183"/>
      <c r="P1102" s="183"/>
      <c r="Q1102" s="183"/>
      <c r="R1102" s="183"/>
      <c r="S1102" s="183"/>
      <c r="T1102" s="183"/>
      <c r="U1102" s="183"/>
      <c r="V1102" s="183"/>
      <c r="W1102" s="183"/>
      <c r="X1102" s="183"/>
      <c r="Y1102" s="183"/>
      <c r="Z1102" s="183"/>
      <c r="AA1102" s="183"/>
      <c r="AB1102" s="183"/>
      <c r="AC1102" s="183"/>
      <c r="AD1102" s="183"/>
      <c r="AE1102" s="183"/>
      <c r="AF1102" s="183"/>
      <c r="AG1102" s="183"/>
      <c r="AH1102" s="183"/>
      <c r="AI1102" s="183"/>
      <c r="AJ1102" s="183"/>
      <c r="AK1102" s="183"/>
      <c r="AL1102" s="183"/>
      <c r="AM1102" s="183"/>
      <c r="AN1102" s="183"/>
      <c r="AO1102" s="183"/>
      <c r="AP1102" s="183"/>
      <c r="AQ1102" s="183"/>
      <c r="AR1102" s="183"/>
      <c r="AS1102" s="183"/>
      <c r="AT1102" s="183"/>
      <c r="AU1102" s="183"/>
      <c r="AV1102" s="183"/>
      <c r="AW1102" s="183"/>
      <c r="AX1102" s="183"/>
      <c r="AY1102" s="183"/>
      <c r="AZ1102" s="183"/>
      <c r="BA1102" s="183"/>
      <c r="BB1102" s="183"/>
      <c r="BC1102" s="183"/>
      <c r="BD1102" s="183"/>
      <c r="BE1102" s="183"/>
      <c r="BF1102" s="183"/>
      <c r="BG1102" s="183"/>
      <c r="BH1102" s="183"/>
      <c r="BI1102" s="183"/>
      <c r="BJ1102" s="183"/>
      <c r="BK1102" s="183"/>
      <c r="BL1102" s="183"/>
      <c r="BM1102" s="183"/>
      <c r="BN1102" s="183"/>
      <c r="BO1102" s="183"/>
      <c r="BP1102" s="183"/>
      <c r="BQ1102" s="183"/>
      <c r="BR1102" s="183"/>
      <c r="BS1102" s="183"/>
      <c r="BT1102" s="183"/>
      <c r="BU1102" s="183"/>
      <c r="BV1102" s="183"/>
      <c r="BW1102" s="183"/>
      <c r="BX1102" s="183"/>
      <c r="BY1102" s="183"/>
      <c r="BZ1102" s="183"/>
      <c r="CA1102" s="183"/>
      <c r="CB1102" s="183"/>
      <c r="CC1102" s="183"/>
      <c r="CD1102" s="183"/>
      <c r="CE1102" s="183"/>
      <c r="CF1102" s="183"/>
      <c r="CG1102" s="183"/>
      <c r="CH1102" s="183"/>
      <c r="CI1102" s="183"/>
      <c r="CJ1102" s="183"/>
      <c r="CK1102" s="183"/>
      <c r="CL1102" s="183"/>
      <c r="CM1102" s="183"/>
      <c r="CN1102" s="183"/>
      <c r="CO1102" s="183"/>
      <c r="CP1102" s="183"/>
      <c r="CQ1102" s="183"/>
      <c r="CR1102" s="183"/>
      <c r="CS1102" s="183"/>
      <c r="CT1102" s="183"/>
      <c r="CU1102" s="183"/>
      <c r="CV1102" s="183"/>
      <c r="CW1102" s="183"/>
      <c r="CX1102" s="183"/>
      <c r="CY1102" s="183"/>
      <c r="CZ1102" s="183"/>
      <c r="DA1102" s="183"/>
      <c r="DB1102" s="183"/>
      <c r="DC1102" s="183"/>
      <c r="DD1102" s="183"/>
      <c r="DE1102" s="183"/>
      <c r="DF1102" s="183"/>
      <c r="DG1102" s="183"/>
      <c r="DH1102" s="183"/>
      <c r="DI1102" s="183"/>
      <c r="DJ1102" s="183"/>
      <c r="DK1102" s="183"/>
      <c r="DL1102" s="183"/>
      <c r="DM1102" s="183"/>
      <c r="DN1102" s="183"/>
      <c r="DO1102" s="183"/>
      <c r="DP1102" s="183"/>
      <c r="DQ1102" s="183"/>
      <c r="DR1102" s="183"/>
      <c r="DS1102" s="183"/>
      <c r="DT1102" s="183"/>
      <c r="DU1102" s="183"/>
      <c r="DV1102" s="183"/>
      <c r="DW1102" s="183"/>
      <c r="DX1102" s="183"/>
      <c r="DY1102" s="183"/>
      <c r="DZ1102" s="183"/>
      <c r="EA1102" s="183"/>
      <c r="EB1102" s="183"/>
      <c r="EC1102" s="183"/>
      <c r="ED1102" s="183"/>
      <c r="EE1102" s="183"/>
      <c r="EF1102" s="183"/>
      <c r="EG1102" s="183"/>
      <c r="EH1102" s="183"/>
      <c r="EI1102" s="183"/>
      <c r="EJ1102" s="183"/>
      <c r="EK1102" s="183"/>
      <c r="EL1102" s="183"/>
      <c r="EM1102" s="183"/>
      <c r="EN1102" s="183"/>
      <c r="EO1102" s="183"/>
      <c r="EP1102" s="183"/>
      <c r="EQ1102" s="183"/>
      <c r="ER1102" s="183"/>
      <c r="ES1102" s="183"/>
      <c r="ET1102" s="183"/>
      <c r="EU1102" s="183"/>
      <c r="EV1102" s="183"/>
      <c r="EW1102" s="183"/>
      <c r="EX1102" s="183"/>
      <c r="EY1102" s="183"/>
      <c r="EZ1102" s="183"/>
      <c r="FA1102" s="183"/>
      <c r="FB1102" s="183"/>
      <c r="FC1102" s="183"/>
      <c r="FD1102" s="183"/>
      <c r="FE1102" s="183"/>
      <c r="FF1102" s="183"/>
      <c r="FG1102" s="183"/>
      <c r="FH1102" s="183"/>
      <c r="FI1102" s="183"/>
      <c r="FJ1102" s="183"/>
      <c r="FK1102" s="183"/>
      <c r="FL1102" s="183"/>
      <c r="FM1102" s="183"/>
      <c r="FN1102" s="183"/>
      <c r="FO1102" s="183"/>
      <c r="FP1102" s="183"/>
      <c r="FQ1102" s="183"/>
      <c r="FR1102" s="183"/>
      <c r="FS1102" s="183"/>
      <c r="FT1102" s="183"/>
      <c r="FU1102" s="183"/>
      <c r="FV1102" s="183"/>
      <c r="FW1102" s="183"/>
      <c r="FX1102" s="183"/>
      <c r="FY1102" s="183"/>
      <c r="FZ1102" s="183"/>
      <c r="GA1102" s="183"/>
      <c r="GB1102" s="183"/>
      <c r="GC1102" s="183"/>
      <c r="GD1102" s="183"/>
      <c r="GE1102" s="183"/>
      <c r="GF1102" s="183"/>
      <c r="GG1102" s="183"/>
      <c r="GH1102" s="183"/>
      <c r="GI1102" s="183"/>
      <c r="GJ1102" s="183"/>
      <c r="GK1102" s="183"/>
      <c r="GL1102" s="183"/>
      <c r="GM1102" s="183"/>
      <c r="GN1102" s="183"/>
      <c r="GO1102" s="183"/>
      <c r="GP1102" s="183"/>
      <c r="GQ1102" s="183"/>
      <c r="GR1102" s="183"/>
      <c r="GS1102" s="183"/>
      <c r="GT1102" s="183"/>
      <c r="GU1102" s="183"/>
      <c r="GV1102" s="183"/>
      <c r="GW1102" s="183"/>
      <c r="GX1102" s="183"/>
      <c r="GY1102" s="183"/>
      <c r="GZ1102" s="183"/>
      <c r="HA1102" s="183"/>
      <c r="HB1102" s="183"/>
      <c r="HC1102" s="183"/>
      <c r="HD1102" s="183"/>
      <c r="HE1102" s="183"/>
      <c r="HF1102" s="183"/>
      <c r="HG1102" s="183"/>
      <c r="HH1102" s="183"/>
      <c r="HI1102" s="183"/>
      <c r="HJ1102" s="183"/>
      <c r="HK1102" s="183"/>
      <c r="HL1102" s="183"/>
      <c r="HM1102" s="183"/>
      <c r="HN1102" s="183"/>
      <c r="HO1102" s="183"/>
      <c r="HP1102" s="183"/>
      <c r="HQ1102" s="183"/>
      <c r="HR1102" s="183"/>
      <c r="HS1102" s="183"/>
      <c r="HT1102" s="183"/>
      <c r="HU1102" s="183"/>
      <c r="HV1102" s="183"/>
      <c r="HW1102" s="183"/>
      <c r="HX1102" s="183"/>
      <c r="HY1102" s="183"/>
      <c r="HZ1102" s="183"/>
      <c r="IA1102" s="183"/>
      <c r="IB1102" s="183"/>
      <c r="IC1102" s="183"/>
      <c r="ID1102" s="183"/>
      <c r="IE1102" s="183"/>
      <c r="IF1102" s="183"/>
      <c r="IG1102" s="183"/>
      <c r="IH1102" s="183"/>
      <c r="II1102" s="183"/>
      <c r="IJ1102" s="183"/>
      <c r="IK1102" s="183"/>
      <c r="IL1102" s="183"/>
      <c r="IM1102" s="183"/>
      <c r="IN1102" s="183"/>
      <c r="IO1102" s="183"/>
      <c r="IP1102" s="183"/>
      <c r="IQ1102" s="183"/>
      <c r="IR1102" s="183"/>
      <c r="IS1102" s="183"/>
      <c r="IT1102" s="183"/>
      <c r="IU1102" s="183"/>
      <c r="IV1102" s="183"/>
      <c r="IW1102" s="183"/>
      <c r="IX1102" s="183"/>
      <c r="IY1102" s="183"/>
      <c r="IZ1102" s="183"/>
      <c r="JA1102" s="183"/>
      <c r="JB1102" s="183"/>
      <c r="JC1102" s="183"/>
      <c r="JD1102" s="183"/>
      <c r="JE1102" s="183"/>
      <c r="JF1102" s="183"/>
      <c r="JG1102" s="183"/>
      <c r="JH1102" s="183"/>
      <c r="JI1102" s="183"/>
      <c r="JJ1102" s="183"/>
      <c r="JK1102" s="183"/>
      <c r="JL1102" s="183"/>
      <c r="JM1102" s="183"/>
      <c r="JN1102" s="183"/>
      <c r="JO1102" s="183"/>
      <c r="JP1102" s="183"/>
      <c r="JQ1102" s="183"/>
      <c r="JR1102" s="183"/>
      <c r="JS1102" s="183"/>
      <c r="JT1102" s="183"/>
      <c r="JU1102" s="183"/>
      <c r="JV1102" s="183"/>
      <c r="JW1102" s="183"/>
      <c r="JX1102" s="183"/>
      <c r="JY1102" s="183"/>
      <c r="JZ1102" s="183"/>
      <c r="KA1102" s="183"/>
      <c r="KB1102" s="183"/>
      <c r="KC1102" s="183"/>
      <c r="KD1102" s="183"/>
      <c r="KE1102" s="183"/>
      <c r="KF1102" s="183"/>
      <c r="KG1102" s="183"/>
      <c r="KH1102" s="183"/>
      <c r="KI1102" s="183"/>
      <c r="KJ1102" s="183"/>
      <c r="KK1102" s="183"/>
      <c r="KL1102" s="183"/>
      <c r="KM1102" s="183"/>
      <c r="KN1102" s="183"/>
      <c r="KO1102" s="183"/>
      <c r="KP1102" s="183"/>
      <c r="KQ1102" s="183"/>
      <c r="KR1102" s="183"/>
      <c r="KS1102" s="183"/>
      <c r="KT1102" s="183"/>
    </row>
    <row r="1103" spans="8:306">
      <c r="H1103" s="183"/>
      <c r="K1103" s="183"/>
      <c r="L1103" s="183"/>
      <c r="M1103" s="183"/>
      <c r="N1103" s="183"/>
      <c r="O1103" s="183"/>
      <c r="P1103" s="183"/>
      <c r="Q1103" s="183"/>
      <c r="R1103" s="183"/>
      <c r="S1103" s="183"/>
      <c r="T1103" s="183"/>
      <c r="U1103" s="183"/>
      <c r="V1103" s="183"/>
      <c r="W1103" s="183"/>
      <c r="X1103" s="183"/>
      <c r="Y1103" s="183"/>
      <c r="Z1103" s="183"/>
      <c r="AA1103" s="183"/>
      <c r="AB1103" s="183"/>
      <c r="AC1103" s="183"/>
      <c r="AD1103" s="183"/>
      <c r="AE1103" s="183"/>
      <c r="AF1103" s="183"/>
      <c r="AG1103" s="183"/>
      <c r="AH1103" s="183"/>
      <c r="AI1103" s="183"/>
      <c r="AJ1103" s="183"/>
      <c r="AK1103" s="183"/>
      <c r="AL1103" s="183"/>
      <c r="AM1103" s="183"/>
      <c r="AN1103" s="183"/>
      <c r="AO1103" s="183"/>
      <c r="AP1103" s="183"/>
      <c r="AQ1103" s="183"/>
      <c r="AR1103" s="183"/>
      <c r="AS1103" s="183"/>
      <c r="AT1103" s="183"/>
      <c r="AU1103" s="183"/>
      <c r="AV1103" s="183"/>
      <c r="AW1103" s="183"/>
      <c r="AX1103" s="183"/>
      <c r="AY1103" s="183"/>
      <c r="AZ1103" s="183"/>
      <c r="BA1103" s="183"/>
      <c r="BB1103" s="183"/>
      <c r="BC1103" s="183"/>
      <c r="BD1103" s="183"/>
      <c r="BE1103" s="183"/>
      <c r="BF1103" s="183"/>
      <c r="BG1103" s="183"/>
      <c r="BH1103" s="183"/>
      <c r="BI1103" s="183"/>
      <c r="BJ1103" s="183"/>
      <c r="BK1103" s="183"/>
      <c r="BL1103" s="183"/>
      <c r="BM1103" s="183"/>
      <c r="BN1103" s="183"/>
      <c r="BO1103" s="183"/>
      <c r="BP1103" s="183"/>
      <c r="BQ1103" s="183"/>
      <c r="BR1103" s="183"/>
      <c r="BS1103" s="183"/>
      <c r="BT1103" s="183"/>
      <c r="BU1103" s="183"/>
      <c r="BV1103" s="183"/>
      <c r="BW1103" s="183"/>
      <c r="BX1103" s="183"/>
      <c r="BY1103" s="183"/>
      <c r="BZ1103" s="183"/>
      <c r="CA1103" s="183"/>
      <c r="CB1103" s="183"/>
      <c r="CC1103" s="183"/>
      <c r="CD1103" s="183"/>
      <c r="CE1103" s="183"/>
      <c r="CF1103" s="183"/>
      <c r="CG1103" s="183"/>
      <c r="CH1103" s="183"/>
      <c r="CI1103" s="183"/>
      <c r="CJ1103" s="183"/>
      <c r="CK1103" s="183"/>
      <c r="CL1103" s="183"/>
      <c r="CM1103" s="183"/>
      <c r="CN1103" s="183"/>
      <c r="CO1103" s="183"/>
      <c r="CP1103" s="183"/>
      <c r="CQ1103" s="183"/>
      <c r="CR1103" s="183"/>
      <c r="CS1103" s="183"/>
      <c r="CT1103" s="183"/>
      <c r="CU1103" s="183"/>
      <c r="CV1103" s="183"/>
      <c r="CW1103" s="183"/>
      <c r="CX1103" s="183"/>
      <c r="CY1103" s="183"/>
      <c r="CZ1103" s="183"/>
      <c r="DA1103" s="183"/>
      <c r="DB1103" s="183"/>
      <c r="DC1103" s="183"/>
      <c r="DD1103" s="183"/>
      <c r="DE1103" s="183"/>
      <c r="DF1103" s="183"/>
      <c r="DG1103" s="183"/>
      <c r="DH1103" s="183"/>
      <c r="DI1103" s="183"/>
      <c r="DJ1103" s="183"/>
      <c r="DK1103" s="183"/>
      <c r="DL1103" s="183"/>
      <c r="DM1103" s="183"/>
      <c r="DN1103" s="183"/>
      <c r="DO1103" s="183"/>
      <c r="DP1103" s="183"/>
      <c r="DQ1103" s="183"/>
      <c r="DR1103" s="183"/>
      <c r="DS1103" s="183"/>
      <c r="DT1103" s="183"/>
      <c r="DU1103" s="183"/>
      <c r="DV1103" s="183"/>
      <c r="DW1103" s="183"/>
      <c r="DX1103" s="183"/>
      <c r="DY1103" s="183"/>
      <c r="DZ1103" s="183"/>
      <c r="EA1103" s="183"/>
      <c r="EB1103" s="183"/>
      <c r="EC1103" s="183"/>
      <c r="ED1103" s="183"/>
      <c r="EE1103" s="183"/>
      <c r="EF1103" s="183"/>
      <c r="EG1103" s="183"/>
      <c r="EH1103" s="183"/>
      <c r="EI1103" s="183"/>
      <c r="EJ1103" s="183"/>
      <c r="EK1103" s="183"/>
      <c r="EL1103" s="183"/>
      <c r="EM1103" s="183"/>
      <c r="EN1103" s="183"/>
      <c r="EO1103" s="183"/>
      <c r="EP1103" s="183"/>
      <c r="EQ1103" s="183"/>
      <c r="ER1103" s="183"/>
      <c r="ES1103" s="183"/>
      <c r="ET1103" s="183"/>
      <c r="EU1103" s="183"/>
      <c r="EV1103" s="183"/>
      <c r="EW1103" s="183"/>
      <c r="EX1103" s="183"/>
      <c r="EY1103" s="183"/>
      <c r="EZ1103" s="183"/>
      <c r="FA1103" s="183"/>
      <c r="FB1103" s="183"/>
      <c r="FC1103" s="183"/>
      <c r="FD1103" s="183"/>
      <c r="FE1103" s="183"/>
      <c r="FF1103" s="183"/>
      <c r="FG1103" s="183"/>
      <c r="FH1103" s="183"/>
      <c r="FI1103" s="183"/>
      <c r="FJ1103" s="183"/>
      <c r="FK1103" s="183"/>
      <c r="FL1103" s="183"/>
      <c r="FM1103" s="183"/>
      <c r="FN1103" s="183"/>
      <c r="FO1103" s="183"/>
      <c r="FP1103" s="183"/>
      <c r="FQ1103" s="183"/>
      <c r="FR1103" s="183"/>
      <c r="FS1103" s="183"/>
      <c r="FT1103" s="183"/>
      <c r="FU1103" s="183"/>
      <c r="FV1103" s="183"/>
      <c r="FW1103" s="183"/>
      <c r="FX1103" s="183"/>
      <c r="FY1103" s="183"/>
      <c r="FZ1103" s="183"/>
      <c r="GA1103" s="183"/>
      <c r="GB1103" s="183"/>
      <c r="GC1103" s="183"/>
      <c r="GD1103" s="183"/>
      <c r="GE1103" s="183"/>
      <c r="GF1103" s="183"/>
      <c r="GG1103" s="183"/>
      <c r="GH1103" s="183"/>
      <c r="GI1103" s="183"/>
      <c r="GJ1103" s="183"/>
      <c r="GK1103" s="183"/>
      <c r="GL1103" s="183"/>
      <c r="GM1103" s="183"/>
      <c r="GN1103" s="183"/>
      <c r="GO1103" s="183"/>
      <c r="GP1103" s="183"/>
      <c r="GQ1103" s="183"/>
      <c r="GR1103" s="183"/>
      <c r="GS1103" s="183"/>
      <c r="GT1103" s="183"/>
      <c r="GU1103" s="183"/>
      <c r="GV1103" s="183"/>
      <c r="GW1103" s="183"/>
      <c r="GX1103" s="183"/>
      <c r="GY1103" s="183"/>
      <c r="GZ1103" s="183"/>
      <c r="HA1103" s="183"/>
      <c r="HB1103" s="183"/>
      <c r="HC1103" s="183"/>
      <c r="HD1103" s="183"/>
      <c r="HE1103" s="183"/>
      <c r="HF1103" s="183"/>
      <c r="HG1103" s="183"/>
      <c r="HH1103" s="183"/>
      <c r="HI1103" s="183"/>
      <c r="HJ1103" s="183"/>
      <c r="HK1103" s="183"/>
      <c r="HL1103" s="183"/>
      <c r="HM1103" s="183"/>
      <c r="HN1103" s="183"/>
      <c r="HO1103" s="183"/>
      <c r="HP1103" s="183"/>
      <c r="HQ1103" s="183"/>
      <c r="HR1103" s="183"/>
      <c r="HS1103" s="183"/>
      <c r="HT1103" s="183"/>
      <c r="HU1103" s="183"/>
      <c r="HV1103" s="183"/>
      <c r="HW1103" s="183"/>
      <c r="HX1103" s="183"/>
      <c r="HY1103" s="183"/>
      <c r="HZ1103" s="183"/>
      <c r="IA1103" s="183"/>
      <c r="IB1103" s="183"/>
      <c r="IC1103" s="183"/>
      <c r="ID1103" s="183"/>
      <c r="IE1103" s="183"/>
      <c r="IF1103" s="183"/>
      <c r="IG1103" s="183"/>
      <c r="IH1103" s="183"/>
      <c r="II1103" s="183"/>
      <c r="IJ1103" s="183"/>
      <c r="IK1103" s="183"/>
      <c r="IL1103" s="183"/>
      <c r="IM1103" s="183"/>
      <c r="IN1103" s="183"/>
      <c r="IO1103" s="183"/>
      <c r="IP1103" s="183"/>
      <c r="IQ1103" s="183"/>
      <c r="IR1103" s="183"/>
      <c r="IS1103" s="183"/>
      <c r="IT1103" s="183"/>
      <c r="IU1103" s="183"/>
      <c r="IV1103" s="183"/>
      <c r="IW1103" s="183"/>
      <c r="IX1103" s="183"/>
      <c r="IY1103" s="183"/>
      <c r="IZ1103" s="183"/>
      <c r="JA1103" s="183"/>
      <c r="JB1103" s="183"/>
      <c r="JC1103" s="183"/>
      <c r="JD1103" s="183"/>
      <c r="JE1103" s="183"/>
      <c r="JF1103" s="183"/>
      <c r="JG1103" s="183"/>
      <c r="JH1103" s="183"/>
      <c r="JI1103" s="183"/>
      <c r="JJ1103" s="183"/>
      <c r="JK1103" s="183"/>
      <c r="JL1103" s="183"/>
      <c r="JM1103" s="183"/>
      <c r="JN1103" s="183"/>
      <c r="JO1103" s="183"/>
      <c r="JP1103" s="183"/>
      <c r="JQ1103" s="183"/>
      <c r="JR1103" s="183"/>
      <c r="JS1103" s="183"/>
      <c r="JT1103" s="183"/>
      <c r="JU1103" s="183"/>
      <c r="JV1103" s="183"/>
      <c r="JW1103" s="183"/>
      <c r="JX1103" s="183"/>
      <c r="JY1103" s="183"/>
      <c r="JZ1103" s="183"/>
      <c r="KA1103" s="183"/>
      <c r="KB1103" s="183"/>
      <c r="KC1103" s="183"/>
      <c r="KD1103" s="183"/>
      <c r="KE1103" s="183"/>
      <c r="KF1103" s="183"/>
      <c r="KG1103" s="183"/>
      <c r="KH1103" s="183"/>
      <c r="KI1103" s="183"/>
      <c r="KJ1103" s="183"/>
      <c r="KK1103" s="183"/>
      <c r="KL1103" s="183"/>
      <c r="KM1103" s="183"/>
      <c r="KN1103" s="183"/>
      <c r="KO1103" s="183"/>
      <c r="KP1103" s="183"/>
      <c r="KQ1103" s="183"/>
      <c r="KR1103" s="183"/>
      <c r="KS1103" s="183"/>
      <c r="KT1103" s="183"/>
    </row>
    <row r="1104" spans="8:306">
      <c r="H1104" s="183"/>
      <c r="K1104" s="183"/>
      <c r="L1104" s="183"/>
      <c r="M1104" s="183"/>
      <c r="N1104" s="183"/>
      <c r="O1104" s="183"/>
      <c r="P1104" s="183"/>
      <c r="Q1104" s="183"/>
      <c r="R1104" s="183"/>
      <c r="S1104" s="183"/>
      <c r="T1104" s="183"/>
      <c r="U1104" s="183"/>
      <c r="V1104" s="183"/>
      <c r="W1104" s="183"/>
      <c r="X1104" s="183"/>
      <c r="Y1104" s="183"/>
      <c r="Z1104" s="183"/>
      <c r="AA1104" s="183"/>
      <c r="AB1104" s="183"/>
      <c r="AC1104" s="183"/>
      <c r="AD1104" s="183"/>
      <c r="AE1104" s="183"/>
      <c r="AF1104" s="183"/>
      <c r="AG1104" s="183"/>
      <c r="AH1104" s="183"/>
      <c r="AI1104" s="183"/>
      <c r="AJ1104" s="183"/>
      <c r="AK1104" s="183"/>
      <c r="AL1104" s="183"/>
      <c r="AM1104" s="183"/>
      <c r="AN1104" s="183"/>
      <c r="AO1104" s="183"/>
      <c r="AP1104" s="183"/>
      <c r="AQ1104" s="183"/>
      <c r="AR1104" s="183"/>
      <c r="AS1104" s="183"/>
      <c r="AT1104" s="183"/>
      <c r="AU1104" s="183"/>
      <c r="AV1104" s="183"/>
      <c r="AW1104" s="183"/>
      <c r="AX1104" s="183"/>
      <c r="AY1104" s="183"/>
      <c r="AZ1104" s="183"/>
      <c r="BA1104" s="183"/>
      <c r="BB1104" s="183"/>
      <c r="BC1104" s="183"/>
      <c r="BD1104" s="183"/>
      <c r="BE1104" s="183"/>
      <c r="BF1104" s="183"/>
      <c r="BG1104" s="183"/>
      <c r="BH1104" s="183"/>
      <c r="BI1104" s="183"/>
      <c r="BJ1104" s="183"/>
      <c r="BK1104" s="183"/>
      <c r="BL1104" s="183"/>
      <c r="BM1104" s="183"/>
      <c r="BN1104" s="183"/>
      <c r="BO1104" s="183"/>
      <c r="BP1104" s="183"/>
      <c r="BQ1104" s="183"/>
      <c r="BR1104" s="183"/>
      <c r="BS1104" s="183"/>
      <c r="BT1104" s="183"/>
      <c r="BU1104" s="183"/>
      <c r="BV1104" s="183"/>
      <c r="BW1104" s="183"/>
      <c r="BX1104" s="183"/>
      <c r="BY1104" s="183"/>
      <c r="BZ1104" s="183"/>
      <c r="CA1104" s="183"/>
      <c r="CB1104" s="183"/>
      <c r="CC1104" s="183"/>
      <c r="CD1104" s="183"/>
      <c r="CE1104" s="183"/>
      <c r="CF1104" s="183"/>
      <c r="CG1104" s="183"/>
      <c r="CH1104" s="183"/>
      <c r="CI1104" s="183"/>
      <c r="CJ1104" s="183"/>
      <c r="CK1104" s="183"/>
      <c r="CL1104" s="183"/>
      <c r="CM1104" s="183"/>
      <c r="CN1104" s="183"/>
      <c r="CO1104" s="183"/>
      <c r="CP1104" s="183"/>
      <c r="CQ1104" s="183"/>
      <c r="CR1104" s="183"/>
      <c r="CS1104" s="183"/>
      <c r="CT1104" s="183"/>
      <c r="CU1104" s="183"/>
      <c r="CV1104" s="183"/>
      <c r="CW1104" s="183"/>
      <c r="CX1104" s="183"/>
      <c r="CY1104" s="183"/>
      <c r="CZ1104" s="183"/>
      <c r="DA1104" s="183"/>
      <c r="DB1104" s="183"/>
      <c r="DC1104" s="183"/>
      <c r="DD1104" s="183"/>
      <c r="DE1104" s="183"/>
      <c r="DF1104" s="183"/>
      <c r="DG1104" s="183"/>
      <c r="DH1104" s="183"/>
      <c r="DI1104" s="183"/>
      <c r="DJ1104" s="183"/>
      <c r="DK1104" s="183"/>
      <c r="DL1104" s="183"/>
      <c r="DM1104" s="183"/>
      <c r="DN1104" s="183"/>
      <c r="DO1104" s="183"/>
      <c r="DP1104" s="183"/>
      <c r="DQ1104" s="183"/>
      <c r="DR1104" s="183"/>
      <c r="DS1104" s="183"/>
      <c r="DT1104" s="183"/>
      <c r="DU1104" s="183"/>
      <c r="DV1104" s="183"/>
      <c r="DW1104" s="183"/>
      <c r="DX1104" s="183"/>
      <c r="DY1104" s="183"/>
      <c r="DZ1104" s="183"/>
      <c r="EA1104" s="183"/>
      <c r="EB1104" s="183"/>
      <c r="EC1104" s="183"/>
      <c r="ED1104" s="183"/>
      <c r="EE1104" s="183"/>
      <c r="EF1104" s="183"/>
      <c r="EG1104" s="183"/>
      <c r="EH1104" s="183"/>
      <c r="EI1104" s="183"/>
      <c r="EJ1104" s="183"/>
      <c r="EK1104" s="183"/>
      <c r="EL1104" s="183"/>
      <c r="EM1104" s="183"/>
      <c r="EN1104" s="183"/>
      <c r="EO1104" s="183"/>
      <c r="EP1104" s="183"/>
      <c r="EQ1104" s="183"/>
      <c r="ER1104" s="183"/>
      <c r="ES1104" s="183"/>
      <c r="ET1104" s="183"/>
      <c r="EU1104" s="183"/>
      <c r="EV1104" s="183"/>
      <c r="EW1104" s="183"/>
      <c r="EX1104" s="183"/>
      <c r="EY1104" s="183"/>
      <c r="EZ1104" s="183"/>
      <c r="FA1104" s="183"/>
      <c r="FB1104" s="183"/>
      <c r="FC1104" s="183"/>
      <c r="FD1104" s="183"/>
      <c r="FE1104" s="183"/>
      <c r="FF1104" s="183"/>
      <c r="FG1104" s="183"/>
      <c r="FH1104" s="183"/>
      <c r="FI1104" s="183"/>
      <c r="FJ1104" s="183"/>
      <c r="FK1104" s="183"/>
      <c r="FL1104" s="183"/>
      <c r="FM1104" s="183"/>
      <c r="FN1104" s="183"/>
      <c r="FO1104" s="183"/>
      <c r="FP1104" s="183"/>
      <c r="FQ1104" s="183"/>
      <c r="FR1104" s="183"/>
      <c r="FS1104" s="183"/>
      <c r="FT1104" s="183"/>
      <c r="FU1104" s="183"/>
      <c r="FV1104" s="183"/>
      <c r="FW1104" s="183"/>
      <c r="FX1104" s="183"/>
      <c r="FY1104" s="183"/>
      <c r="FZ1104" s="183"/>
      <c r="GA1104" s="183"/>
      <c r="GB1104" s="183"/>
      <c r="GC1104" s="183"/>
      <c r="GD1104" s="183"/>
      <c r="GE1104" s="183"/>
      <c r="GF1104" s="183"/>
      <c r="GG1104" s="183"/>
      <c r="GH1104" s="183"/>
      <c r="GI1104" s="183"/>
      <c r="GJ1104" s="183"/>
      <c r="GK1104" s="183"/>
      <c r="GL1104" s="183"/>
      <c r="GM1104" s="183"/>
      <c r="GN1104" s="183"/>
      <c r="GO1104" s="183"/>
      <c r="GP1104" s="183"/>
      <c r="GQ1104" s="183"/>
      <c r="GR1104" s="183"/>
      <c r="GS1104" s="183"/>
      <c r="GT1104" s="183"/>
      <c r="GU1104" s="183"/>
      <c r="GV1104" s="183"/>
      <c r="GW1104" s="183"/>
      <c r="GX1104" s="183"/>
      <c r="GY1104" s="183"/>
      <c r="GZ1104" s="183"/>
      <c r="HA1104" s="183"/>
      <c r="HB1104" s="183"/>
      <c r="HC1104" s="183"/>
      <c r="HD1104" s="183"/>
      <c r="HE1104" s="183"/>
      <c r="HF1104" s="183"/>
      <c r="HG1104" s="183"/>
      <c r="HH1104" s="183"/>
      <c r="HI1104" s="183"/>
      <c r="HJ1104" s="183"/>
      <c r="HK1104" s="183"/>
      <c r="HL1104" s="183"/>
      <c r="HM1104" s="183"/>
      <c r="HN1104" s="183"/>
      <c r="HO1104" s="183"/>
      <c r="HP1104" s="183"/>
      <c r="HQ1104" s="183"/>
      <c r="HR1104" s="183"/>
      <c r="HS1104" s="183"/>
      <c r="HT1104" s="183"/>
      <c r="HU1104" s="183"/>
      <c r="HV1104" s="183"/>
      <c r="HW1104" s="183"/>
      <c r="HX1104" s="183"/>
      <c r="HY1104" s="183"/>
      <c r="HZ1104" s="183"/>
      <c r="IA1104" s="183"/>
      <c r="IB1104" s="183"/>
      <c r="IC1104" s="183"/>
      <c r="ID1104" s="183"/>
      <c r="IE1104" s="183"/>
      <c r="IF1104" s="183"/>
      <c r="IG1104" s="183"/>
      <c r="IH1104" s="183"/>
      <c r="II1104" s="183"/>
      <c r="IJ1104" s="183"/>
      <c r="IK1104" s="183"/>
      <c r="IL1104" s="183"/>
      <c r="IM1104" s="183"/>
      <c r="IN1104" s="183"/>
      <c r="IO1104" s="183"/>
      <c r="IP1104" s="183"/>
      <c r="IQ1104" s="183"/>
      <c r="IR1104" s="183"/>
      <c r="IS1104" s="183"/>
      <c r="IT1104" s="183"/>
      <c r="IU1104" s="183"/>
      <c r="IV1104" s="183"/>
      <c r="IW1104" s="183"/>
      <c r="IX1104" s="183"/>
      <c r="IY1104" s="183"/>
      <c r="IZ1104" s="183"/>
      <c r="JA1104" s="183"/>
      <c r="JB1104" s="183"/>
      <c r="JC1104" s="183"/>
      <c r="JD1104" s="183"/>
      <c r="JE1104" s="183"/>
      <c r="JF1104" s="183"/>
      <c r="JG1104" s="183"/>
      <c r="JH1104" s="183"/>
      <c r="JI1104" s="183"/>
      <c r="JJ1104" s="183"/>
      <c r="JK1104" s="183"/>
      <c r="JL1104" s="183"/>
      <c r="JM1104" s="183"/>
      <c r="JN1104" s="183"/>
      <c r="JO1104" s="183"/>
      <c r="JP1104" s="183"/>
      <c r="JQ1104" s="183"/>
      <c r="JR1104" s="183"/>
      <c r="JS1104" s="183"/>
      <c r="JT1104" s="183"/>
      <c r="JU1104" s="183"/>
      <c r="JV1104" s="183"/>
      <c r="JW1104" s="183"/>
      <c r="JX1104" s="183"/>
      <c r="JY1104" s="183"/>
      <c r="JZ1104" s="183"/>
      <c r="KA1104" s="183"/>
      <c r="KB1104" s="183"/>
      <c r="KC1104" s="183"/>
      <c r="KD1104" s="183"/>
      <c r="KE1104" s="183"/>
      <c r="KF1104" s="183"/>
      <c r="KG1104" s="183"/>
      <c r="KH1104" s="183"/>
      <c r="KI1104" s="183"/>
      <c r="KJ1104" s="183"/>
      <c r="KK1104" s="183"/>
      <c r="KL1104" s="183"/>
      <c r="KM1104" s="183"/>
      <c r="KN1104" s="183"/>
      <c r="KO1104" s="183"/>
      <c r="KP1104" s="183"/>
      <c r="KQ1104" s="183"/>
      <c r="KR1104" s="183"/>
      <c r="KS1104" s="183"/>
      <c r="KT1104" s="183"/>
    </row>
    <row r="1105" spans="8:306">
      <c r="H1105" s="183"/>
      <c r="K1105" s="183"/>
      <c r="L1105" s="183"/>
      <c r="M1105" s="183"/>
      <c r="N1105" s="183"/>
      <c r="O1105" s="183"/>
      <c r="P1105" s="183"/>
      <c r="Q1105" s="183"/>
      <c r="R1105" s="183"/>
      <c r="S1105" s="183"/>
      <c r="T1105" s="183"/>
      <c r="U1105" s="183"/>
      <c r="V1105" s="183"/>
      <c r="W1105" s="183"/>
      <c r="X1105" s="183"/>
      <c r="Y1105" s="183"/>
      <c r="Z1105" s="183"/>
      <c r="AA1105" s="183"/>
      <c r="AB1105" s="183"/>
      <c r="AC1105" s="183"/>
      <c r="AD1105" s="183"/>
      <c r="AE1105" s="183"/>
      <c r="AF1105" s="183"/>
      <c r="AG1105" s="183"/>
      <c r="AH1105" s="183"/>
      <c r="AI1105" s="183"/>
      <c r="AJ1105" s="183"/>
      <c r="AK1105" s="183"/>
      <c r="AL1105" s="183"/>
      <c r="AM1105" s="183"/>
      <c r="AN1105" s="183"/>
      <c r="AO1105" s="183"/>
      <c r="AP1105" s="183"/>
      <c r="AQ1105" s="183"/>
      <c r="AR1105" s="183"/>
      <c r="AS1105" s="183"/>
      <c r="AT1105" s="183"/>
      <c r="AU1105" s="183"/>
      <c r="AV1105" s="183"/>
      <c r="AW1105" s="183"/>
      <c r="AX1105" s="183"/>
      <c r="AY1105" s="183"/>
      <c r="AZ1105" s="183"/>
      <c r="BA1105" s="183"/>
      <c r="BB1105" s="183"/>
      <c r="BC1105" s="183"/>
      <c r="BD1105" s="183"/>
      <c r="BE1105" s="183"/>
      <c r="BF1105" s="183"/>
      <c r="BG1105" s="183"/>
      <c r="BH1105" s="183"/>
      <c r="BI1105" s="183"/>
      <c r="BJ1105" s="183"/>
      <c r="BK1105" s="183"/>
      <c r="BL1105" s="183"/>
      <c r="BM1105" s="183"/>
      <c r="BN1105" s="183"/>
      <c r="BO1105" s="183"/>
      <c r="BP1105" s="183"/>
      <c r="BQ1105" s="183"/>
      <c r="BR1105" s="183"/>
      <c r="BS1105" s="183"/>
      <c r="BT1105" s="183"/>
      <c r="BU1105" s="183"/>
      <c r="BV1105" s="183"/>
      <c r="BW1105" s="183"/>
      <c r="BX1105" s="183"/>
      <c r="BY1105" s="183"/>
      <c r="BZ1105" s="183"/>
      <c r="CA1105" s="183"/>
      <c r="CB1105" s="183"/>
      <c r="CC1105" s="183"/>
      <c r="CD1105" s="183"/>
      <c r="CE1105" s="183"/>
      <c r="CF1105" s="183"/>
      <c r="CG1105" s="183"/>
      <c r="CH1105" s="183"/>
      <c r="CI1105" s="183"/>
      <c r="CJ1105" s="183"/>
      <c r="CK1105" s="183"/>
      <c r="CL1105" s="183"/>
      <c r="CM1105" s="183"/>
      <c r="CN1105" s="183"/>
      <c r="CO1105" s="183"/>
      <c r="CP1105" s="183"/>
      <c r="CQ1105" s="183"/>
      <c r="CR1105" s="183"/>
      <c r="CS1105" s="183"/>
      <c r="CT1105" s="183"/>
      <c r="CU1105" s="183"/>
      <c r="CV1105" s="183"/>
      <c r="CW1105" s="183"/>
      <c r="CX1105" s="183"/>
      <c r="CY1105" s="183"/>
      <c r="CZ1105" s="183"/>
      <c r="DA1105" s="183"/>
      <c r="DB1105" s="183"/>
      <c r="DC1105" s="183"/>
      <c r="DD1105" s="183"/>
      <c r="DE1105" s="183"/>
      <c r="DF1105" s="183"/>
      <c r="DG1105" s="183"/>
      <c r="DH1105" s="183"/>
      <c r="DI1105" s="183"/>
      <c r="DJ1105" s="183"/>
      <c r="DK1105" s="183"/>
      <c r="DL1105" s="183"/>
      <c r="DM1105" s="183"/>
      <c r="DN1105" s="183"/>
      <c r="DO1105" s="183"/>
      <c r="DP1105" s="183"/>
      <c r="DQ1105" s="183"/>
      <c r="DR1105" s="183"/>
      <c r="DS1105" s="183"/>
      <c r="DT1105" s="183"/>
      <c r="DU1105" s="183"/>
      <c r="DV1105" s="183"/>
      <c r="DW1105" s="183"/>
      <c r="DX1105" s="183"/>
      <c r="DY1105" s="183"/>
      <c r="DZ1105" s="183"/>
      <c r="EA1105" s="183"/>
      <c r="EB1105" s="183"/>
      <c r="EC1105" s="183"/>
      <c r="ED1105" s="183"/>
      <c r="EE1105" s="183"/>
      <c r="EF1105" s="183"/>
      <c r="EG1105" s="183"/>
      <c r="EH1105" s="183"/>
      <c r="EI1105" s="183"/>
      <c r="EJ1105" s="183"/>
      <c r="EK1105" s="183"/>
      <c r="EL1105" s="183"/>
      <c r="EM1105" s="183"/>
      <c r="EN1105" s="183"/>
      <c r="EO1105" s="183"/>
      <c r="EP1105" s="183"/>
      <c r="EQ1105" s="183"/>
      <c r="ER1105" s="183"/>
      <c r="ES1105" s="183"/>
      <c r="ET1105" s="183"/>
      <c r="EU1105" s="183"/>
      <c r="EV1105" s="183"/>
      <c r="EW1105" s="183"/>
      <c r="EX1105" s="183"/>
      <c r="EY1105" s="183"/>
      <c r="EZ1105" s="183"/>
      <c r="FA1105" s="183"/>
      <c r="FB1105" s="183"/>
      <c r="FC1105" s="183"/>
      <c r="FD1105" s="183"/>
      <c r="FE1105" s="183"/>
      <c r="FF1105" s="183"/>
      <c r="FG1105" s="183"/>
      <c r="FH1105" s="183"/>
      <c r="FI1105" s="183"/>
      <c r="FJ1105" s="183"/>
      <c r="FK1105" s="183"/>
      <c r="FL1105" s="183"/>
      <c r="FM1105" s="183"/>
      <c r="FN1105" s="183"/>
      <c r="FO1105" s="183"/>
      <c r="FP1105" s="183"/>
      <c r="FQ1105" s="183"/>
      <c r="FR1105" s="183"/>
      <c r="FS1105" s="183"/>
      <c r="FT1105" s="183"/>
      <c r="FU1105" s="183"/>
      <c r="FV1105" s="183"/>
      <c r="FW1105" s="183"/>
      <c r="FX1105" s="183"/>
      <c r="FY1105" s="183"/>
      <c r="FZ1105" s="183"/>
      <c r="GA1105" s="183"/>
      <c r="GB1105" s="183"/>
      <c r="GC1105" s="183"/>
      <c r="GD1105" s="183"/>
      <c r="GE1105" s="183"/>
      <c r="GF1105" s="183"/>
      <c r="GG1105" s="183"/>
      <c r="GH1105" s="183"/>
      <c r="GI1105" s="183"/>
      <c r="GJ1105" s="183"/>
      <c r="GK1105" s="183"/>
      <c r="GL1105" s="183"/>
      <c r="GM1105" s="183"/>
      <c r="GN1105" s="183"/>
      <c r="GO1105" s="183"/>
      <c r="GP1105" s="183"/>
      <c r="GQ1105" s="183"/>
      <c r="GR1105" s="183"/>
      <c r="GS1105" s="183"/>
      <c r="GT1105" s="183"/>
      <c r="GU1105" s="183"/>
      <c r="GV1105" s="183"/>
      <c r="GW1105" s="183"/>
      <c r="GX1105" s="183"/>
      <c r="GY1105" s="183"/>
      <c r="GZ1105" s="183"/>
      <c r="HA1105" s="183"/>
      <c r="HB1105" s="183"/>
      <c r="HC1105" s="183"/>
      <c r="HD1105" s="183"/>
      <c r="HE1105" s="183"/>
      <c r="HF1105" s="183"/>
      <c r="HG1105" s="183"/>
      <c r="HH1105" s="183"/>
      <c r="HI1105" s="183"/>
      <c r="HJ1105" s="183"/>
      <c r="HK1105" s="183"/>
      <c r="HL1105" s="183"/>
      <c r="HM1105" s="183"/>
      <c r="HN1105" s="183"/>
      <c r="HO1105" s="183"/>
      <c r="HP1105" s="183"/>
      <c r="HQ1105" s="183"/>
      <c r="HR1105" s="183"/>
      <c r="HS1105" s="183"/>
      <c r="HT1105" s="183"/>
      <c r="HU1105" s="183"/>
      <c r="HV1105" s="183"/>
      <c r="HW1105" s="183"/>
      <c r="HX1105" s="183"/>
      <c r="HY1105" s="183"/>
      <c r="HZ1105" s="183"/>
      <c r="IA1105" s="183"/>
      <c r="IB1105" s="183"/>
      <c r="IC1105" s="183"/>
      <c r="ID1105" s="183"/>
      <c r="IE1105" s="183"/>
      <c r="IF1105" s="183"/>
      <c r="IG1105" s="183"/>
      <c r="IH1105" s="183"/>
      <c r="II1105" s="183"/>
      <c r="IJ1105" s="183"/>
      <c r="IK1105" s="183"/>
      <c r="IL1105" s="183"/>
      <c r="IM1105" s="183"/>
      <c r="IN1105" s="183"/>
      <c r="IO1105" s="183"/>
      <c r="IP1105" s="183"/>
      <c r="IQ1105" s="183"/>
      <c r="IR1105" s="183"/>
      <c r="IS1105" s="183"/>
      <c r="IT1105" s="183"/>
      <c r="IU1105" s="183"/>
      <c r="IV1105" s="183"/>
      <c r="IW1105" s="183"/>
      <c r="IX1105" s="183"/>
      <c r="IY1105" s="183"/>
      <c r="IZ1105" s="183"/>
      <c r="JA1105" s="183"/>
      <c r="JB1105" s="183"/>
      <c r="JC1105" s="183"/>
      <c r="JD1105" s="183"/>
      <c r="JE1105" s="183"/>
      <c r="JF1105" s="183"/>
      <c r="JG1105" s="183"/>
      <c r="JH1105" s="183"/>
      <c r="JI1105" s="183"/>
      <c r="JJ1105" s="183"/>
      <c r="JK1105" s="183"/>
      <c r="JL1105" s="183"/>
      <c r="JM1105" s="183"/>
      <c r="JN1105" s="183"/>
      <c r="JO1105" s="183"/>
      <c r="JP1105" s="183"/>
      <c r="JQ1105" s="183"/>
      <c r="JR1105" s="183"/>
      <c r="JS1105" s="183"/>
      <c r="JT1105" s="183"/>
      <c r="JU1105" s="183"/>
      <c r="JV1105" s="183"/>
      <c r="JW1105" s="183"/>
      <c r="JX1105" s="183"/>
      <c r="JY1105" s="183"/>
      <c r="JZ1105" s="183"/>
      <c r="KA1105" s="183"/>
      <c r="KB1105" s="183"/>
      <c r="KC1105" s="183"/>
      <c r="KD1105" s="183"/>
      <c r="KE1105" s="183"/>
      <c r="KF1105" s="183"/>
      <c r="KG1105" s="183"/>
      <c r="KH1105" s="183"/>
      <c r="KI1105" s="183"/>
      <c r="KJ1105" s="183"/>
      <c r="KK1105" s="183"/>
      <c r="KL1105" s="183"/>
      <c r="KM1105" s="183"/>
      <c r="KN1105" s="183"/>
      <c r="KO1105" s="183"/>
      <c r="KP1105" s="183"/>
      <c r="KQ1105" s="183"/>
      <c r="KR1105" s="183"/>
      <c r="KS1105" s="183"/>
      <c r="KT1105" s="183"/>
    </row>
    <row r="1106" spans="8:306">
      <c r="H1106" s="183"/>
      <c r="K1106" s="183"/>
      <c r="L1106" s="183"/>
      <c r="M1106" s="183"/>
      <c r="N1106" s="183"/>
      <c r="O1106" s="183"/>
      <c r="P1106" s="183"/>
      <c r="Q1106" s="183"/>
      <c r="R1106" s="183"/>
      <c r="S1106" s="183"/>
      <c r="T1106" s="183"/>
      <c r="U1106" s="183"/>
      <c r="V1106" s="183"/>
      <c r="W1106" s="183"/>
      <c r="X1106" s="183"/>
      <c r="Y1106" s="183"/>
      <c r="Z1106" s="183"/>
      <c r="AA1106" s="183"/>
      <c r="AB1106" s="183"/>
      <c r="AC1106" s="183"/>
      <c r="AD1106" s="183"/>
      <c r="AE1106" s="183"/>
      <c r="AF1106" s="183"/>
      <c r="AG1106" s="183"/>
      <c r="AH1106" s="183"/>
      <c r="AI1106" s="183"/>
      <c r="AJ1106" s="183"/>
      <c r="AK1106" s="183"/>
      <c r="AL1106" s="183"/>
      <c r="AM1106" s="183"/>
      <c r="AN1106" s="183"/>
      <c r="AO1106" s="183"/>
      <c r="AP1106" s="183"/>
      <c r="AQ1106" s="183"/>
      <c r="AR1106" s="183"/>
      <c r="AS1106" s="183"/>
      <c r="AT1106" s="183"/>
      <c r="AU1106" s="183"/>
      <c r="AV1106" s="183"/>
      <c r="AW1106" s="183"/>
      <c r="AX1106" s="183"/>
      <c r="AY1106" s="183"/>
      <c r="AZ1106" s="183"/>
      <c r="BA1106" s="183"/>
      <c r="BB1106" s="183"/>
      <c r="BC1106" s="183"/>
      <c r="BD1106" s="183"/>
      <c r="BE1106" s="183"/>
      <c r="BF1106" s="183"/>
      <c r="BG1106" s="183"/>
      <c r="BH1106" s="183"/>
      <c r="BI1106" s="183"/>
      <c r="BJ1106" s="183"/>
      <c r="BK1106" s="183"/>
      <c r="BL1106" s="183"/>
      <c r="BM1106" s="183"/>
      <c r="BN1106" s="183"/>
      <c r="BO1106" s="183"/>
      <c r="BP1106" s="183"/>
      <c r="BQ1106" s="183"/>
      <c r="BR1106" s="183"/>
      <c r="BS1106" s="183"/>
      <c r="BT1106" s="183"/>
      <c r="BU1106" s="183"/>
      <c r="BV1106" s="183"/>
      <c r="BW1106" s="183"/>
      <c r="BX1106" s="183"/>
      <c r="BY1106" s="183"/>
      <c r="BZ1106" s="183"/>
      <c r="CA1106" s="183"/>
      <c r="CB1106" s="183"/>
      <c r="CC1106" s="183"/>
      <c r="CD1106" s="183"/>
      <c r="CE1106" s="183"/>
      <c r="CF1106" s="183"/>
      <c r="CG1106" s="183"/>
      <c r="CH1106" s="183"/>
      <c r="CI1106" s="183"/>
      <c r="CJ1106" s="183"/>
      <c r="CK1106" s="183"/>
      <c r="CL1106" s="183"/>
      <c r="CM1106" s="183"/>
      <c r="CN1106" s="183"/>
      <c r="CO1106" s="183"/>
      <c r="CP1106" s="183"/>
      <c r="CQ1106" s="183"/>
      <c r="CR1106" s="183"/>
      <c r="CS1106" s="183"/>
      <c r="CT1106" s="183"/>
      <c r="CU1106" s="183"/>
      <c r="CV1106" s="183"/>
      <c r="CW1106" s="183"/>
      <c r="CX1106" s="183"/>
      <c r="CY1106" s="183"/>
      <c r="CZ1106" s="183"/>
      <c r="DA1106" s="183"/>
      <c r="DB1106" s="183"/>
      <c r="DC1106" s="183"/>
      <c r="DD1106" s="183"/>
      <c r="DE1106" s="183"/>
      <c r="DF1106" s="183"/>
      <c r="DG1106" s="183"/>
      <c r="DH1106" s="183"/>
      <c r="DI1106" s="183"/>
      <c r="DJ1106" s="183"/>
      <c r="DK1106" s="183"/>
      <c r="DL1106" s="183"/>
      <c r="DM1106" s="183"/>
      <c r="DN1106" s="183"/>
      <c r="DO1106" s="183"/>
      <c r="DP1106" s="183"/>
      <c r="DQ1106" s="183"/>
      <c r="DR1106" s="183"/>
      <c r="DS1106" s="183"/>
      <c r="DT1106" s="183"/>
      <c r="DU1106" s="183"/>
      <c r="DV1106" s="183"/>
      <c r="DW1106" s="183"/>
      <c r="DX1106" s="183"/>
      <c r="DY1106" s="183"/>
      <c r="DZ1106" s="183"/>
      <c r="EA1106" s="183"/>
      <c r="EB1106" s="183"/>
      <c r="EC1106" s="183"/>
      <c r="ED1106" s="183"/>
      <c r="EE1106" s="183"/>
      <c r="EF1106" s="183"/>
      <c r="EG1106" s="183"/>
      <c r="EH1106" s="183"/>
      <c r="EI1106" s="183"/>
      <c r="EJ1106" s="183"/>
      <c r="EK1106" s="183"/>
      <c r="EL1106" s="183"/>
      <c r="EM1106" s="183"/>
      <c r="EN1106" s="183"/>
      <c r="EO1106" s="183"/>
      <c r="EP1106" s="183"/>
      <c r="EQ1106" s="183"/>
      <c r="ER1106" s="183"/>
      <c r="ES1106" s="183"/>
      <c r="ET1106" s="183"/>
      <c r="EU1106" s="183"/>
      <c r="EV1106" s="183"/>
      <c r="EW1106" s="183"/>
      <c r="EX1106" s="183"/>
      <c r="EY1106" s="183"/>
      <c r="EZ1106" s="183"/>
      <c r="FA1106" s="183"/>
      <c r="FB1106" s="183"/>
      <c r="FC1106" s="183"/>
      <c r="FD1106" s="183"/>
      <c r="FE1106" s="183"/>
      <c r="FF1106" s="183"/>
      <c r="FG1106" s="183"/>
      <c r="FH1106" s="183"/>
      <c r="FI1106" s="183"/>
      <c r="FJ1106" s="183"/>
      <c r="FK1106" s="183"/>
      <c r="FL1106" s="183"/>
      <c r="FM1106" s="183"/>
      <c r="FN1106" s="183"/>
      <c r="FO1106" s="183"/>
      <c r="FP1106" s="183"/>
      <c r="FQ1106" s="183"/>
      <c r="FR1106" s="183"/>
      <c r="FS1106" s="183"/>
      <c r="FT1106" s="183"/>
      <c r="FU1106" s="183"/>
      <c r="FV1106" s="183"/>
      <c r="FW1106" s="183"/>
      <c r="FX1106" s="183"/>
      <c r="FY1106" s="183"/>
      <c r="FZ1106" s="183"/>
      <c r="GA1106" s="183"/>
      <c r="GB1106" s="183"/>
      <c r="GC1106" s="183"/>
      <c r="GD1106" s="183"/>
      <c r="GE1106" s="183"/>
      <c r="GF1106" s="183"/>
      <c r="GG1106" s="183"/>
      <c r="GH1106" s="183"/>
      <c r="GI1106" s="183"/>
      <c r="GJ1106" s="183"/>
      <c r="GK1106" s="183"/>
      <c r="GL1106" s="183"/>
      <c r="GM1106" s="183"/>
      <c r="GN1106" s="183"/>
      <c r="GO1106" s="183"/>
      <c r="GP1106" s="183"/>
      <c r="GQ1106" s="183"/>
      <c r="GR1106" s="183"/>
      <c r="GS1106" s="183"/>
      <c r="GT1106" s="183"/>
      <c r="GU1106" s="183"/>
      <c r="GV1106" s="183"/>
      <c r="GW1106" s="183"/>
      <c r="GX1106" s="183"/>
      <c r="GY1106" s="183"/>
      <c r="GZ1106" s="183"/>
      <c r="HA1106" s="183"/>
      <c r="HB1106" s="183"/>
      <c r="HC1106" s="183"/>
      <c r="HD1106" s="183"/>
      <c r="HE1106" s="183"/>
      <c r="HF1106" s="183"/>
      <c r="HG1106" s="183"/>
      <c r="HH1106" s="183"/>
      <c r="HI1106" s="183"/>
      <c r="HJ1106" s="183"/>
      <c r="HK1106" s="183"/>
      <c r="HL1106" s="183"/>
      <c r="HM1106" s="183"/>
      <c r="HN1106" s="183"/>
      <c r="HO1106" s="183"/>
      <c r="HP1106" s="183"/>
      <c r="HQ1106" s="183"/>
      <c r="HR1106" s="183"/>
      <c r="HS1106" s="183"/>
      <c r="HT1106" s="183"/>
      <c r="HU1106" s="183"/>
      <c r="HV1106" s="183"/>
      <c r="HW1106" s="183"/>
      <c r="HX1106" s="183"/>
      <c r="HY1106" s="183"/>
      <c r="HZ1106" s="183"/>
      <c r="IA1106" s="183"/>
      <c r="IB1106" s="183"/>
      <c r="IC1106" s="183"/>
      <c r="ID1106" s="183"/>
      <c r="IE1106" s="183"/>
      <c r="IF1106" s="183"/>
      <c r="IG1106" s="183"/>
      <c r="IH1106" s="183"/>
      <c r="II1106" s="183"/>
      <c r="IJ1106" s="183"/>
      <c r="IK1106" s="183"/>
      <c r="IL1106" s="183"/>
      <c r="IM1106" s="183"/>
      <c r="IN1106" s="183"/>
      <c r="IO1106" s="183"/>
      <c r="IP1106" s="183"/>
      <c r="IQ1106" s="183"/>
      <c r="IR1106" s="183"/>
      <c r="IS1106" s="183"/>
      <c r="IT1106" s="183"/>
      <c r="IU1106" s="183"/>
      <c r="IV1106" s="183"/>
      <c r="IW1106" s="183"/>
      <c r="IX1106" s="183"/>
      <c r="IY1106" s="183"/>
      <c r="IZ1106" s="183"/>
      <c r="JA1106" s="183"/>
      <c r="JB1106" s="183"/>
      <c r="JC1106" s="183"/>
      <c r="JD1106" s="183"/>
      <c r="JE1106" s="183"/>
      <c r="JF1106" s="183"/>
      <c r="JG1106" s="183"/>
      <c r="JH1106" s="183"/>
      <c r="JI1106" s="183"/>
      <c r="JJ1106" s="183"/>
      <c r="JK1106" s="183"/>
      <c r="JL1106" s="183"/>
      <c r="JM1106" s="183"/>
      <c r="JN1106" s="183"/>
      <c r="JO1106" s="183"/>
      <c r="JP1106" s="183"/>
      <c r="JQ1106" s="183"/>
      <c r="JR1106" s="183"/>
      <c r="JS1106" s="183"/>
      <c r="JT1106" s="183"/>
      <c r="JU1106" s="183"/>
      <c r="JV1106" s="183"/>
      <c r="JW1106" s="183"/>
      <c r="JX1106" s="183"/>
      <c r="JY1106" s="183"/>
      <c r="JZ1106" s="183"/>
      <c r="KA1106" s="183"/>
      <c r="KB1106" s="183"/>
      <c r="KC1106" s="183"/>
      <c r="KD1106" s="183"/>
      <c r="KE1106" s="183"/>
      <c r="KF1106" s="183"/>
      <c r="KG1106" s="183"/>
      <c r="KH1106" s="183"/>
      <c r="KI1106" s="183"/>
      <c r="KJ1106" s="183"/>
      <c r="KK1106" s="183"/>
      <c r="KL1106" s="183"/>
      <c r="KM1106" s="183"/>
      <c r="KN1106" s="183"/>
      <c r="KO1106" s="183"/>
      <c r="KP1106" s="183"/>
      <c r="KQ1106" s="183"/>
      <c r="KR1106" s="183"/>
      <c r="KS1106" s="183"/>
      <c r="KT1106" s="183"/>
    </row>
    <row r="1107" spans="8:306">
      <c r="H1107" s="183"/>
      <c r="K1107" s="183"/>
      <c r="L1107" s="183"/>
      <c r="M1107" s="183"/>
      <c r="N1107" s="183"/>
      <c r="O1107" s="183"/>
      <c r="P1107" s="183"/>
      <c r="Q1107" s="183"/>
      <c r="R1107" s="183"/>
      <c r="S1107" s="183"/>
      <c r="T1107" s="183"/>
      <c r="U1107" s="183"/>
      <c r="V1107" s="183"/>
      <c r="W1107" s="183"/>
      <c r="X1107" s="183"/>
      <c r="Y1107" s="183"/>
      <c r="Z1107" s="183"/>
      <c r="AA1107" s="183"/>
      <c r="AB1107" s="183"/>
      <c r="AC1107" s="183"/>
      <c r="AD1107" s="183"/>
      <c r="AE1107" s="183"/>
      <c r="AF1107" s="183"/>
      <c r="AG1107" s="183"/>
      <c r="AH1107" s="183"/>
      <c r="AI1107" s="183"/>
      <c r="AJ1107" s="183"/>
      <c r="AK1107" s="183"/>
      <c r="AL1107" s="183"/>
      <c r="AM1107" s="183"/>
      <c r="AN1107" s="183"/>
      <c r="AO1107" s="183"/>
      <c r="AP1107" s="183"/>
      <c r="AQ1107" s="183"/>
      <c r="AR1107" s="183"/>
      <c r="AS1107" s="183"/>
      <c r="AT1107" s="183"/>
      <c r="AU1107" s="183"/>
      <c r="AV1107" s="183"/>
      <c r="AW1107" s="183"/>
      <c r="AX1107" s="183"/>
      <c r="AY1107" s="183"/>
      <c r="AZ1107" s="183"/>
      <c r="BA1107" s="183"/>
      <c r="BB1107" s="183"/>
      <c r="BC1107" s="183"/>
      <c r="BD1107" s="183"/>
      <c r="BE1107" s="183"/>
      <c r="BF1107" s="183"/>
      <c r="BG1107" s="183"/>
      <c r="BH1107" s="183"/>
      <c r="BI1107" s="183"/>
      <c r="BJ1107" s="183"/>
      <c r="BK1107" s="183"/>
      <c r="BL1107" s="183"/>
      <c r="BM1107" s="183"/>
      <c r="BN1107" s="183"/>
      <c r="BO1107" s="183"/>
      <c r="BP1107" s="183"/>
      <c r="BQ1107" s="183"/>
      <c r="BR1107" s="183"/>
      <c r="BS1107" s="183"/>
      <c r="BT1107" s="183"/>
      <c r="BU1107" s="183"/>
      <c r="BV1107" s="183"/>
      <c r="BW1107" s="183"/>
      <c r="BX1107" s="183"/>
      <c r="BY1107" s="183"/>
      <c r="BZ1107" s="183"/>
      <c r="CA1107" s="183"/>
      <c r="CB1107" s="183"/>
      <c r="CC1107" s="183"/>
      <c r="CD1107" s="183"/>
      <c r="CE1107" s="183"/>
      <c r="CF1107" s="183"/>
      <c r="CG1107" s="183"/>
      <c r="CH1107" s="183"/>
      <c r="CI1107" s="183"/>
      <c r="CJ1107" s="183"/>
      <c r="CK1107" s="183"/>
      <c r="CL1107" s="183"/>
      <c r="CM1107" s="183"/>
      <c r="CN1107" s="183"/>
      <c r="CO1107" s="183"/>
      <c r="CP1107" s="183"/>
      <c r="CQ1107" s="183"/>
      <c r="CR1107" s="183"/>
      <c r="CS1107" s="183"/>
      <c r="CT1107" s="183"/>
      <c r="CU1107" s="183"/>
      <c r="CV1107" s="183"/>
      <c r="CW1107" s="183"/>
      <c r="CX1107" s="183"/>
      <c r="CY1107" s="183"/>
      <c r="CZ1107" s="183"/>
      <c r="DA1107" s="183"/>
      <c r="DB1107" s="183"/>
      <c r="DC1107" s="183"/>
      <c r="DD1107" s="183"/>
      <c r="DE1107" s="183"/>
      <c r="DF1107" s="183"/>
      <c r="DG1107" s="183"/>
      <c r="DH1107" s="183"/>
      <c r="DI1107" s="183"/>
      <c r="DJ1107" s="183"/>
      <c r="DK1107" s="183"/>
      <c r="DL1107" s="183"/>
      <c r="DM1107" s="183"/>
      <c r="DN1107" s="183"/>
      <c r="DO1107" s="183"/>
      <c r="DP1107" s="183"/>
      <c r="DQ1107" s="183"/>
      <c r="DR1107" s="183"/>
      <c r="DS1107" s="183"/>
      <c r="DT1107" s="183"/>
      <c r="DU1107" s="183"/>
      <c r="DV1107" s="183"/>
      <c r="DW1107" s="183"/>
      <c r="DX1107" s="183"/>
      <c r="DY1107" s="183"/>
      <c r="DZ1107" s="183"/>
      <c r="EA1107" s="183"/>
      <c r="EB1107" s="183"/>
      <c r="EC1107" s="183"/>
      <c r="ED1107" s="183"/>
      <c r="EE1107" s="183"/>
      <c r="EF1107" s="183"/>
      <c r="EG1107" s="183"/>
      <c r="EH1107" s="183"/>
      <c r="EI1107" s="183"/>
      <c r="EJ1107" s="183"/>
      <c r="EK1107" s="183"/>
      <c r="EL1107" s="183"/>
      <c r="EM1107" s="183"/>
      <c r="EN1107" s="183"/>
      <c r="EO1107" s="183"/>
      <c r="EP1107" s="183"/>
      <c r="EQ1107" s="183"/>
      <c r="ER1107" s="183"/>
      <c r="ES1107" s="183"/>
      <c r="ET1107" s="183"/>
      <c r="EU1107" s="183"/>
      <c r="EV1107" s="183"/>
      <c r="EW1107" s="183"/>
      <c r="EX1107" s="183"/>
      <c r="EY1107" s="183"/>
      <c r="EZ1107" s="183"/>
      <c r="FA1107" s="183"/>
      <c r="FB1107" s="183"/>
      <c r="FC1107" s="183"/>
      <c r="FD1107" s="183"/>
      <c r="FE1107" s="183"/>
      <c r="FF1107" s="183"/>
      <c r="FG1107" s="183"/>
      <c r="FH1107" s="183"/>
      <c r="FI1107" s="183"/>
      <c r="FJ1107" s="183"/>
      <c r="FK1107" s="183"/>
      <c r="FL1107" s="183"/>
      <c r="FM1107" s="183"/>
      <c r="FN1107" s="183"/>
      <c r="FO1107" s="183"/>
      <c r="FP1107" s="183"/>
      <c r="FQ1107" s="183"/>
      <c r="FR1107" s="183"/>
      <c r="FS1107" s="183"/>
      <c r="FT1107" s="183"/>
      <c r="FU1107" s="183"/>
      <c r="FV1107" s="183"/>
      <c r="FW1107" s="183"/>
      <c r="FX1107" s="183"/>
      <c r="FY1107" s="183"/>
      <c r="FZ1107" s="183"/>
      <c r="GA1107" s="183"/>
      <c r="GB1107" s="183"/>
      <c r="GC1107" s="183"/>
      <c r="GD1107" s="183"/>
      <c r="GE1107" s="183"/>
      <c r="GF1107" s="183"/>
      <c r="GG1107" s="183"/>
      <c r="GH1107" s="183"/>
      <c r="GI1107" s="183"/>
      <c r="GJ1107" s="183"/>
      <c r="GK1107" s="183"/>
      <c r="GL1107" s="183"/>
      <c r="GM1107" s="183"/>
      <c r="GN1107" s="183"/>
      <c r="GO1107" s="183"/>
      <c r="GP1107" s="183"/>
      <c r="GQ1107" s="183"/>
      <c r="GR1107" s="183"/>
      <c r="GS1107" s="183"/>
      <c r="GT1107" s="183"/>
      <c r="GU1107" s="183"/>
      <c r="GV1107" s="183"/>
      <c r="GW1107" s="183"/>
      <c r="GX1107" s="183"/>
      <c r="GY1107" s="183"/>
      <c r="GZ1107" s="183"/>
      <c r="HA1107" s="183"/>
      <c r="HB1107" s="183"/>
      <c r="HC1107" s="183"/>
      <c r="HD1107" s="183"/>
      <c r="HE1107" s="183"/>
      <c r="HF1107" s="183"/>
      <c r="HG1107" s="183"/>
      <c r="HH1107" s="183"/>
      <c r="HI1107" s="183"/>
      <c r="HJ1107" s="183"/>
      <c r="HK1107" s="183"/>
      <c r="HL1107" s="183"/>
      <c r="HM1107" s="183"/>
      <c r="HN1107" s="183"/>
      <c r="HO1107" s="183"/>
      <c r="HP1107" s="183"/>
      <c r="HQ1107" s="183"/>
      <c r="HR1107" s="183"/>
      <c r="HS1107" s="183"/>
      <c r="HT1107" s="183"/>
      <c r="HU1107" s="183"/>
      <c r="HV1107" s="183"/>
      <c r="HW1107" s="183"/>
      <c r="HX1107" s="183"/>
      <c r="HY1107" s="183"/>
      <c r="HZ1107" s="183"/>
      <c r="IA1107" s="183"/>
      <c r="IB1107" s="183"/>
      <c r="IC1107" s="183"/>
      <c r="ID1107" s="183"/>
      <c r="IE1107" s="183"/>
      <c r="IF1107" s="183"/>
      <c r="IG1107" s="183"/>
      <c r="IH1107" s="183"/>
      <c r="II1107" s="183"/>
      <c r="IJ1107" s="183"/>
      <c r="IK1107" s="183"/>
      <c r="IL1107" s="183"/>
      <c r="IM1107" s="183"/>
      <c r="IN1107" s="183"/>
      <c r="IO1107" s="183"/>
      <c r="IP1107" s="183"/>
      <c r="IQ1107" s="183"/>
      <c r="IR1107" s="183"/>
      <c r="IS1107" s="183"/>
      <c r="IT1107" s="183"/>
      <c r="IU1107" s="183"/>
      <c r="IV1107" s="183"/>
      <c r="IW1107" s="183"/>
      <c r="IX1107" s="183"/>
      <c r="IY1107" s="183"/>
      <c r="IZ1107" s="183"/>
      <c r="JA1107" s="183"/>
      <c r="JB1107" s="183"/>
      <c r="JC1107" s="183"/>
      <c r="JD1107" s="183"/>
      <c r="JE1107" s="183"/>
      <c r="JF1107" s="183"/>
      <c r="JG1107" s="183"/>
      <c r="JH1107" s="183"/>
      <c r="JI1107" s="183"/>
      <c r="JJ1107" s="183"/>
      <c r="JK1107" s="183"/>
      <c r="JL1107" s="183"/>
      <c r="JM1107" s="183"/>
      <c r="JN1107" s="183"/>
      <c r="JO1107" s="183"/>
      <c r="JP1107" s="183"/>
      <c r="JQ1107" s="183"/>
      <c r="JR1107" s="183"/>
      <c r="JS1107" s="183"/>
      <c r="JT1107" s="183"/>
      <c r="JU1107" s="183"/>
      <c r="JV1107" s="183"/>
      <c r="JW1107" s="183"/>
      <c r="JX1107" s="183"/>
      <c r="JY1107" s="183"/>
      <c r="JZ1107" s="183"/>
      <c r="KA1107" s="183"/>
      <c r="KB1107" s="183"/>
      <c r="KC1107" s="183"/>
      <c r="KD1107" s="183"/>
      <c r="KE1107" s="183"/>
      <c r="KF1107" s="183"/>
      <c r="KG1107" s="183"/>
      <c r="KH1107" s="183"/>
      <c r="KI1107" s="183"/>
      <c r="KJ1107" s="183"/>
      <c r="KK1107" s="183"/>
      <c r="KL1107" s="183"/>
      <c r="KM1107" s="183"/>
      <c r="KN1107" s="183"/>
      <c r="KO1107" s="183"/>
      <c r="KP1107" s="183"/>
      <c r="KQ1107" s="183"/>
      <c r="KR1107" s="183"/>
      <c r="KS1107" s="183"/>
      <c r="KT1107" s="183"/>
    </row>
    <row r="1108" spans="8:306">
      <c r="H1108" s="183"/>
      <c r="K1108" s="183"/>
      <c r="L1108" s="183"/>
      <c r="M1108" s="183"/>
      <c r="N1108" s="183"/>
      <c r="O1108" s="183"/>
      <c r="P1108" s="183"/>
      <c r="Q1108" s="183"/>
      <c r="R1108" s="183"/>
      <c r="S1108" s="183"/>
      <c r="T1108" s="183"/>
      <c r="U1108" s="183"/>
      <c r="V1108" s="183"/>
      <c r="W1108" s="183"/>
      <c r="X1108" s="183"/>
      <c r="Y1108" s="183"/>
      <c r="Z1108" s="183"/>
      <c r="AA1108" s="183"/>
      <c r="AB1108" s="183"/>
      <c r="AC1108" s="183"/>
      <c r="AD1108" s="183"/>
      <c r="AE1108" s="183"/>
      <c r="AF1108" s="183"/>
      <c r="AG1108" s="183"/>
      <c r="AH1108" s="183"/>
      <c r="AI1108" s="183"/>
      <c r="AJ1108" s="183"/>
      <c r="AK1108" s="183"/>
      <c r="AL1108" s="183"/>
      <c r="AM1108" s="183"/>
      <c r="AN1108" s="183"/>
      <c r="AO1108" s="183"/>
      <c r="AP1108" s="183"/>
      <c r="AQ1108" s="183"/>
      <c r="AR1108" s="183"/>
      <c r="AS1108" s="183"/>
      <c r="AT1108" s="183"/>
      <c r="AU1108" s="183"/>
      <c r="AV1108" s="183"/>
      <c r="AW1108" s="183"/>
      <c r="AX1108" s="183"/>
      <c r="AY1108" s="183"/>
      <c r="AZ1108" s="183"/>
      <c r="BA1108" s="183"/>
      <c r="BB1108" s="183"/>
      <c r="BC1108" s="183"/>
      <c r="BD1108" s="183"/>
      <c r="BE1108" s="183"/>
      <c r="BF1108" s="183"/>
      <c r="BG1108" s="183"/>
      <c r="BH1108" s="183"/>
      <c r="BI1108" s="183"/>
      <c r="BJ1108" s="183"/>
      <c r="BK1108" s="183"/>
      <c r="BL1108" s="183"/>
      <c r="BM1108" s="183"/>
      <c r="BN1108" s="183"/>
      <c r="BO1108" s="183"/>
      <c r="BP1108" s="183"/>
      <c r="BQ1108" s="183"/>
      <c r="BR1108" s="183"/>
      <c r="BS1108" s="183"/>
      <c r="BT1108" s="183"/>
      <c r="BU1108" s="183"/>
      <c r="BV1108" s="183"/>
      <c r="BW1108" s="183"/>
      <c r="BX1108" s="183"/>
      <c r="BY1108" s="183"/>
      <c r="BZ1108" s="183"/>
      <c r="CA1108" s="183"/>
      <c r="CB1108" s="183"/>
      <c r="CC1108" s="183"/>
      <c r="CD1108" s="183"/>
      <c r="CE1108" s="183"/>
      <c r="CF1108" s="183"/>
      <c r="CG1108" s="183"/>
      <c r="CH1108" s="183"/>
      <c r="CI1108" s="183"/>
      <c r="CJ1108" s="183"/>
      <c r="CK1108" s="183"/>
      <c r="CL1108" s="183"/>
      <c r="CM1108" s="183"/>
      <c r="CN1108" s="183"/>
      <c r="CO1108" s="183"/>
      <c r="CP1108" s="183"/>
      <c r="CQ1108" s="183"/>
      <c r="CR1108" s="183"/>
      <c r="CS1108" s="183"/>
      <c r="CT1108" s="183"/>
      <c r="CU1108" s="183"/>
      <c r="CV1108" s="183"/>
      <c r="CW1108" s="183"/>
      <c r="CX1108" s="183"/>
      <c r="CY1108" s="183"/>
      <c r="CZ1108" s="183"/>
      <c r="DA1108" s="183"/>
      <c r="DB1108" s="183"/>
      <c r="DC1108" s="183"/>
      <c r="DD1108" s="183"/>
      <c r="DE1108" s="183"/>
      <c r="DF1108" s="183"/>
      <c r="DG1108" s="183"/>
      <c r="DH1108" s="183"/>
      <c r="DI1108" s="183"/>
      <c r="DJ1108" s="183"/>
      <c r="DK1108" s="183"/>
      <c r="DL1108" s="183"/>
      <c r="DM1108" s="183"/>
      <c r="DN1108" s="183"/>
      <c r="DO1108" s="183"/>
      <c r="DP1108" s="183"/>
      <c r="DQ1108" s="183"/>
      <c r="DR1108" s="183"/>
      <c r="DS1108" s="183"/>
      <c r="DT1108" s="183"/>
      <c r="DU1108" s="183"/>
      <c r="DV1108" s="183"/>
      <c r="DW1108" s="183"/>
      <c r="DX1108" s="183"/>
      <c r="DY1108" s="183"/>
      <c r="DZ1108" s="183"/>
      <c r="EA1108" s="183"/>
      <c r="EB1108" s="183"/>
      <c r="EC1108" s="183"/>
      <c r="ED1108" s="183"/>
      <c r="EE1108" s="183"/>
      <c r="EF1108" s="183"/>
      <c r="EG1108" s="183"/>
      <c r="EH1108" s="183"/>
      <c r="EI1108" s="183"/>
      <c r="EJ1108" s="183"/>
      <c r="EK1108" s="183"/>
      <c r="EL1108" s="183"/>
      <c r="EM1108" s="183"/>
      <c r="EN1108" s="183"/>
      <c r="EO1108" s="183"/>
      <c r="EP1108" s="183"/>
      <c r="EQ1108" s="183"/>
      <c r="ER1108" s="183"/>
      <c r="ES1108" s="183"/>
      <c r="ET1108" s="183"/>
      <c r="EU1108" s="183"/>
      <c r="EV1108" s="183"/>
      <c r="EW1108" s="183"/>
      <c r="EX1108" s="183"/>
      <c r="EY1108" s="183"/>
      <c r="EZ1108" s="183"/>
      <c r="FA1108" s="183"/>
      <c r="FB1108" s="183"/>
      <c r="FC1108" s="183"/>
      <c r="FD1108" s="183"/>
      <c r="FE1108" s="183"/>
      <c r="FF1108" s="183"/>
      <c r="FG1108" s="183"/>
      <c r="FH1108" s="183"/>
      <c r="FI1108" s="183"/>
      <c r="FJ1108" s="183"/>
      <c r="FK1108" s="183"/>
      <c r="FL1108" s="183"/>
      <c r="FM1108" s="183"/>
      <c r="FN1108" s="183"/>
      <c r="FO1108" s="183"/>
      <c r="FP1108" s="183"/>
      <c r="FQ1108" s="183"/>
      <c r="FR1108" s="183"/>
      <c r="FS1108" s="183"/>
      <c r="FT1108" s="183"/>
      <c r="FU1108" s="183"/>
      <c r="FV1108" s="183"/>
      <c r="FW1108" s="183"/>
      <c r="FX1108" s="183"/>
      <c r="FY1108" s="183"/>
      <c r="FZ1108" s="183"/>
      <c r="GA1108" s="183"/>
      <c r="GB1108" s="183"/>
      <c r="GC1108" s="183"/>
      <c r="GD1108" s="183"/>
      <c r="GE1108" s="183"/>
      <c r="GF1108" s="183"/>
      <c r="GG1108" s="183"/>
      <c r="GH1108" s="183"/>
      <c r="GI1108" s="183"/>
      <c r="GJ1108" s="183"/>
      <c r="GK1108" s="183"/>
      <c r="GL1108" s="183"/>
      <c r="GM1108" s="183"/>
      <c r="GN1108" s="183"/>
      <c r="GO1108" s="183"/>
      <c r="GP1108" s="183"/>
      <c r="GQ1108" s="183"/>
      <c r="GR1108" s="183"/>
      <c r="GS1108" s="183"/>
      <c r="GT1108" s="183"/>
      <c r="GU1108" s="183"/>
      <c r="GV1108" s="183"/>
      <c r="GW1108" s="183"/>
      <c r="GX1108" s="183"/>
      <c r="GY1108" s="183"/>
      <c r="GZ1108" s="183"/>
      <c r="HA1108" s="183"/>
      <c r="HB1108" s="183"/>
      <c r="HC1108" s="183"/>
      <c r="HD1108" s="183"/>
      <c r="HE1108" s="183"/>
      <c r="HF1108" s="183"/>
      <c r="HG1108" s="183"/>
      <c r="HH1108" s="183"/>
      <c r="HI1108" s="183"/>
      <c r="HJ1108" s="183"/>
      <c r="HK1108" s="183"/>
      <c r="HL1108" s="183"/>
      <c r="HM1108" s="183"/>
      <c r="HN1108" s="183"/>
      <c r="HO1108" s="183"/>
      <c r="HP1108" s="183"/>
      <c r="HQ1108" s="183"/>
      <c r="HR1108" s="183"/>
      <c r="HS1108" s="183"/>
      <c r="HT1108" s="183"/>
      <c r="HU1108" s="183"/>
      <c r="HV1108" s="183"/>
      <c r="HW1108" s="183"/>
      <c r="HX1108" s="183"/>
      <c r="HY1108" s="183"/>
      <c r="HZ1108" s="183"/>
      <c r="IA1108" s="183"/>
      <c r="IB1108" s="183"/>
      <c r="IC1108" s="183"/>
      <c r="ID1108" s="183"/>
      <c r="IE1108" s="183"/>
      <c r="IF1108" s="183"/>
      <c r="IG1108" s="183"/>
      <c r="IH1108" s="183"/>
      <c r="II1108" s="183"/>
      <c r="IJ1108" s="183"/>
      <c r="IK1108" s="183"/>
      <c r="IL1108" s="183"/>
      <c r="IM1108" s="183"/>
      <c r="IN1108" s="183"/>
      <c r="IO1108" s="183"/>
      <c r="IP1108" s="183"/>
      <c r="IQ1108" s="183"/>
      <c r="IR1108" s="183"/>
      <c r="IS1108" s="183"/>
      <c r="IT1108" s="183"/>
      <c r="IU1108" s="183"/>
      <c r="IV1108" s="183"/>
      <c r="IW1108" s="183"/>
      <c r="IX1108" s="183"/>
      <c r="IY1108" s="183"/>
      <c r="IZ1108" s="183"/>
      <c r="JA1108" s="183"/>
      <c r="JB1108" s="183"/>
      <c r="JC1108" s="183"/>
      <c r="JD1108" s="183"/>
      <c r="JE1108" s="183"/>
      <c r="JF1108" s="183"/>
      <c r="JG1108" s="183"/>
      <c r="JH1108" s="183"/>
      <c r="JI1108" s="183"/>
      <c r="JJ1108" s="183"/>
      <c r="JK1108" s="183"/>
      <c r="JL1108" s="183"/>
      <c r="JM1108" s="183"/>
      <c r="JN1108" s="183"/>
      <c r="JO1108" s="183"/>
      <c r="JP1108" s="183"/>
      <c r="JQ1108" s="183"/>
      <c r="JR1108" s="183"/>
      <c r="JS1108" s="183"/>
      <c r="JT1108" s="183"/>
      <c r="JU1108" s="183"/>
      <c r="JV1108" s="183"/>
      <c r="JW1108" s="183"/>
      <c r="JX1108" s="183"/>
      <c r="JY1108" s="183"/>
      <c r="JZ1108" s="183"/>
      <c r="KA1108" s="183"/>
      <c r="KB1108" s="183"/>
      <c r="KC1108" s="183"/>
      <c r="KD1108" s="183"/>
      <c r="KE1108" s="183"/>
      <c r="KF1108" s="183"/>
      <c r="KG1108" s="183"/>
      <c r="KH1108" s="183"/>
      <c r="KI1108" s="183"/>
      <c r="KJ1108" s="183"/>
      <c r="KK1108" s="183"/>
      <c r="KL1108" s="183"/>
      <c r="KM1108" s="183"/>
      <c r="KN1108" s="183"/>
      <c r="KO1108" s="183"/>
      <c r="KP1108" s="183"/>
      <c r="KQ1108" s="183"/>
      <c r="KR1108" s="183"/>
      <c r="KS1108" s="183"/>
      <c r="KT1108" s="183"/>
    </row>
    <row r="1109" spans="8:306">
      <c r="H1109" s="183"/>
      <c r="K1109" s="183"/>
      <c r="L1109" s="183"/>
      <c r="M1109" s="183"/>
      <c r="N1109" s="183"/>
      <c r="O1109" s="183"/>
      <c r="P1109" s="183"/>
      <c r="Q1109" s="183"/>
      <c r="R1109" s="183"/>
      <c r="S1109" s="183"/>
      <c r="T1109" s="183"/>
      <c r="U1109" s="183"/>
      <c r="V1109" s="183"/>
      <c r="W1109" s="183"/>
      <c r="X1109" s="183"/>
      <c r="Y1109" s="183"/>
      <c r="Z1109" s="183"/>
      <c r="AA1109" s="183"/>
      <c r="AB1109" s="183"/>
      <c r="AC1109" s="183"/>
      <c r="AD1109" s="183"/>
      <c r="AE1109" s="183"/>
      <c r="AF1109" s="183"/>
      <c r="AG1109" s="183"/>
      <c r="AH1109" s="183"/>
      <c r="AI1109" s="183"/>
      <c r="AJ1109" s="183"/>
      <c r="AK1109" s="183"/>
      <c r="AL1109" s="183"/>
      <c r="AM1109" s="183"/>
      <c r="AN1109" s="183"/>
      <c r="AO1109" s="183"/>
      <c r="AP1109" s="183"/>
      <c r="AQ1109" s="183"/>
      <c r="AR1109" s="183"/>
      <c r="AS1109" s="183"/>
      <c r="AT1109" s="183"/>
      <c r="AU1109" s="183"/>
      <c r="AV1109" s="183"/>
      <c r="AW1109" s="183"/>
      <c r="AX1109" s="183"/>
      <c r="AY1109" s="183"/>
      <c r="AZ1109" s="183"/>
      <c r="BA1109" s="183"/>
      <c r="BB1109" s="183"/>
      <c r="BC1109" s="183"/>
      <c r="BD1109" s="183"/>
      <c r="BE1109" s="183"/>
      <c r="BF1109" s="183"/>
      <c r="BG1109" s="183"/>
      <c r="BH1109" s="183"/>
      <c r="BI1109" s="183"/>
      <c r="BJ1109" s="183"/>
      <c r="BK1109" s="183"/>
      <c r="BL1109" s="183"/>
      <c r="BM1109" s="183"/>
      <c r="BN1109" s="183"/>
      <c r="BO1109" s="183"/>
      <c r="BP1109" s="183"/>
      <c r="BQ1109" s="183"/>
      <c r="BR1109" s="183"/>
      <c r="BS1109" s="183"/>
      <c r="BT1109" s="183"/>
      <c r="BU1109" s="183"/>
      <c r="BV1109" s="183"/>
      <c r="BW1109" s="183"/>
      <c r="BX1109" s="183"/>
      <c r="BY1109" s="183"/>
      <c r="BZ1109" s="183"/>
      <c r="CA1109" s="183"/>
      <c r="CB1109" s="183"/>
      <c r="CC1109" s="183"/>
      <c r="CD1109" s="183"/>
      <c r="CE1109" s="183"/>
      <c r="CF1109" s="183"/>
      <c r="CG1109" s="183"/>
      <c r="CH1109" s="183"/>
      <c r="CI1109" s="183"/>
      <c r="CJ1109" s="183"/>
      <c r="CK1109" s="183"/>
      <c r="CL1109" s="183"/>
      <c r="CM1109" s="183"/>
      <c r="CN1109" s="183"/>
      <c r="CO1109" s="183"/>
      <c r="CP1109" s="183"/>
      <c r="CQ1109" s="183"/>
      <c r="CR1109" s="183"/>
      <c r="CS1109" s="183"/>
      <c r="CT1109" s="183"/>
      <c r="CU1109" s="183"/>
      <c r="CV1109" s="183"/>
      <c r="CW1109" s="183"/>
      <c r="CX1109" s="183"/>
      <c r="CY1109" s="183"/>
      <c r="CZ1109" s="183"/>
      <c r="DA1109" s="183"/>
      <c r="DB1109" s="183"/>
      <c r="DC1109" s="183"/>
      <c r="DD1109" s="183"/>
      <c r="DE1109" s="183"/>
      <c r="DF1109" s="183"/>
      <c r="DG1109" s="183"/>
      <c r="DH1109" s="183"/>
      <c r="DI1109" s="183"/>
      <c r="DJ1109" s="183"/>
      <c r="DK1109" s="183"/>
      <c r="DL1109" s="183"/>
      <c r="DM1109" s="183"/>
      <c r="DN1109" s="183"/>
      <c r="DO1109" s="183"/>
      <c r="DP1109" s="183"/>
      <c r="DQ1109" s="183"/>
      <c r="DR1109" s="183"/>
      <c r="DS1109" s="183"/>
      <c r="DT1109" s="183"/>
      <c r="DU1109" s="183"/>
      <c r="DV1109" s="183"/>
      <c r="DW1109" s="183"/>
      <c r="DX1109" s="183"/>
      <c r="DY1109" s="183"/>
      <c r="DZ1109" s="183"/>
      <c r="EA1109" s="183"/>
      <c r="EB1109" s="183"/>
      <c r="EC1109" s="183"/>
      <c r="ED1109" s="183"/>
      <c r="EE1109" s="183"/>
      <c r="EF1109" s="183"/>
      <c r="EG1109" s="183"/>
      <c r="EH1109" s="183"/>
      <c r="EI1109" s="183"/>
      <c r="EJ1109" s="183"/>
      <c r="EK1109" s="183"/>
      <c r="EL1109" s="183"/>
      <c r="EM1109" s="183"/>
      <c r="EN1109" s="183"/>
      <c r="EO1109" s="183"/>
      <c r="EP1109" s="183"/>
      <c r="EQ1109" s="183"/>
      <c r="ER1109" s="183"/>
      <c r="ES1109" s="183"/>
      <c r="ET1109" s="183"/>
      <c r="EU1109" s="183"/>
      <c r="EV1109" s="183"/>
      <c r="EW1109" s="183"/>
      <c r="EX1109" s="183"/>
      <c r="EY1109" s="183"/>
      <c r="EZ1109" s="183"/>
      <c r="FA1109" s="183"/>
      <c r="FB1109" s="183"/>
      <c r="FC1109" s="183"/>
      <c r="FD1109" s="183"/>
      <c r="FE1109" s="183"/>
      <c r="FF1109" s="183"/>
      <c r="FG1109" s="183"/>
      <c r="FH1109" s="183"/>
      <c r="FI1109" s="183"/>
      <c r="FJ1109" s="183"/>
      <c r="FK1109" s="183"/>
      <c r="FL1109" s="183"/>
      <c r="FM1109" s="183"/>
      <c r="FN1109" s="183"/>
      <c r="FO1109" s="183"/>
      <c r="FP1109" s="183"/>
      <c r="FQ1109" s="183"/>
      <c r="FR1109" s="183"/>
      <c r="FS1109" s="183"/>
      <c r="FT1109" s="183"/>
      <c r="FU1109" s="183"/>
      <c r="FV1109" s="183"/>
      <c r="FW1109" s="183"/>
      <c r="FX1109" s="183"/>
      <c r="FY1109" s="183"/>
      <c r="FZ1109" s="183"/>
      <c r="GA1109" s="183"/>
      <c r="GB1109" s="183"/>
      <c r="GC1109" s="183"/>
      <c r="GD1109" s="183"/>
      <c r="GE1109" s="183"/>
      <c r="GF1109" s="183"/>
      <c r="GG1109" s="183"/>
      <c r="GH1109" s="183"/>
      <c r="GI1109" s="183"/>
      <c r="GJ1109" s="183"/>
      <c r="GK1109" s="183"/>
      <c r="GL1109" s="183"/>
      <c r="GM1109" s="183"/>
      <c r="GN1109" s="183"/>
      <c r="GO1109" s="183"/>
      <c r="GP1109" s="183"/>
      <c r="GQ1109" s="183"/>
      <c r="GR1109" s="183"/>
      <c r="GS1109" s="183"/>
      <c r="GT1109" s="183"/>
      <c r="GU1109" s="183"/>
      <c r="GV1109" s="183"/>
      <c r="GW1109" s="183"/>
      <c r="GX1109" s="183"/>
      <c r="GY1109" s="183"/>
      <c r="GZ1109" s="183"/>
      <c r="HA1109" s="183"/>
      <c r="HB1109" s="183"/>
      <c r="HC1109" s="183"/>
      <c r="HD1109" s="183"/>
      <c r="HE1109" s="183"/>
      <c r="HF1109" s="183"/>
      <c r="HG1109" s="183"/>
      <c r="HH1109" s="183"/>
      <c r="HI1109" s="183"/>
      <c r="HJ1109" s="183"/>
      <c r="HK1109" s="183"/>
      <c r="HL1109" s="183"/>
      <c r="HM1109" s="183"/>
      <c r="HN1109" s="183"/>
      <c r="HO1109" s="183"/>
      <c r="HP1109" s="183"/>
      <c r="HQ1109" s="183"/>
      <c r="HR1109" s="183"/>
      <c r="HS1109" s="183"/>
      <c r="HT1109" s="183"/>
      <c r="HU1109" s="183"/>
      <c r="HV1109" s="183"/>
      <c r="HW1109" s="183"/>
      <c r="HX1109" s="183"/>
      <c r="HY1109" s="183"/>
      <c r="HZ1109" s="183"/>
      <c r="IA1109" s="183"/>
      <c r="IB1109" s="183"/>
      <c r="IC1109" s="183"/>
      <c r="ID1109" s="183"/>
      <c r="IE1109" s="183"/>
      <c r="IF1109" s="183"/>
      <c r="IG1109" s="183"/>
      <c r="IH1109" s="183"/>
      <c r="II1109" s="183"/>
      <c r="IJ1109" s="183"/>
      <c r="IK1109" s="183"/>
      <c r="IL1109" s="183"/>
      <c r="IM1109" s="183"/>
      <c r="IN1109" s="183"/>
      <c r="IO1109" s="183"/>
      <c r="IP1109" s="183"/>
      <c r="IQ1109" s="183"/>
      <c r="IR1109" s="183"/>
      <c r="IS1109" s="183"/>
      <c r="IT1109" s="183"/>
      <c r="IU1109" s="183"/>
      <c r="IV1109" s="183"/>
      <c r="IW1109" s="183"/>
      <c r="IX1109" s="183"/>
      <c r="IY1109" s="183"/>
      <c r="IZ1109" s="183"/>
      <c r="JA1109" s="183"/>
      <c r="JB1109" s="183"/>
      <c r="JC1109" s="183"/>
      <c r="JD1109" s="183"/>
      <c r="JE1109" s="183"/>
      <c r="JF1109" s="183"/>
      <c r="JG1109" s="183"/>
      <c r="JH1109" s="183"/>
      <c r="JI1109" s="183"/>
      <c r="JJ1109" s="183"/>
      <c r="JK1109" s="183"/>
      <c r="JL1109" s="183"/>
      <c r="JM1109" s="183"/>
      <c r="JN1109" s="183"/>
      <c r="JO1109" s="183"/>
      <c r="JP1109" s="183"/>
      <c r="JQ1109" s="183"/>
      <c r="JR1109" s="183"/>
      <c r="JS1109" s="183"/>
      <c r="JT1109" s="183"/>
      <c r="JU1109" s="183"/>
      <c r="JV1109" s="183"/>
      <c r="JW1109" s="183"/>
      <c r="JX1109" s="183"/>
      <c r="JY1109" s="183"/>
      <c r="JZ1109" s="183"/>
      <c r="KA1109" s="183"/>
      <c r="KB1109" s="183"/>
      <c r="KC1109" s="183"/>
      <c r="KD1109" s="183"/>
      <c r="KE1109" s="183"/>
      <c r="KF1109" s="183"/>
      <c r="KG1109" s="183"/>
      <c r="KH1109" s="183"/>
      <c r="KI1109" s="183"/>
      <c r="KJ1109" s="183"/>
      <c r="KK1109" s="183"/>
      <c r="KL1109" s="183"/>
      <c r="KM1109" s="183"/>
      <c r="KN1109" s="183"/>
      <c r="KO1109" s="183"/>
      <c r="KP1109" s="183"/>
      <c r="KQ1109" s="183"/>
      <c r="KR1109" s="183"/>
      <c r="KS1109" s="183"/>
      <c r="KT1109" s="183"/>
    </row>
    <row r="1110" spans="8:306">
      <c r="H1110" s="183"/>
      <c r="K1110" s="183"/>
      <c r="L1110" s="183"/>
      <c r="M1110" s="183"/>
      <c r="N1110" s="183"/>
      <c r="O1110" s="183"/>
      <c r="P1110" s="183"/>
      <c r="Q1110" s="183"/>
      <c r="R1110" s="183"/>
      <c r="S1110" s="183"/>
      <c r="T1110" s="183"/>
      <c r="U1110" s="183"/>
      <c r="V1110" s="183"/>
      <c r="W1110" s="183"/>
      <c r="X1110" s="183"/>
      <c r="Y1110" s="183"/>
      <c r="Z1110" s="183"/>
      <c r="AA1110" s="183"/>
      <c r="AB1110" s="183"/>
      <c r="AC1110" s="183"/>
      <c r="AD1110" s="183"/>
      <c r="AE1110" s="183"/>
      <c r="AF1110" s="183"/>
      <c r="AG1110" s="183"/>
      <c r="AH1110" s="183"/>
      <c r="AI1110" s="183"/>
      <c r="AJ1110" s="183"/>
      <c r="AK1110" s="183"/>
      <c r="AL1110" s="183"/>
      <c r="AM1110" s="183"/>
      <c r="AN1110" s="183"/>
      <c r="AO1110" s="183"/>
      <c r="AP1110" s="183"/>
      <c r="AQ1110" s="183"/>
      <c r="AR1110" s="183"/>
      <c r="AS1110" s="183"/>
      <c r="AT1110" s="183"/>
      <c r="AU1110" s="183"/>
      <c r="AV1110" s="183"/>
      <c r="AW1110" s="183"/>
      <c r="AX1110" s="183"/>
      <c r="AY1110" s="183"/>
      <c r="AZ1110" s="183"/>
      <c r="BA1110" s="183"/>
      <c r="BB1110" s="183"/>
      <c r="BC1110" s="183"/>
      <c r="BD1110" s="183"/>
      <c r="BE1110" s="183"/>
      <c r="BF1110" s="183"/>
      <c r="BG1110" s="183"/>
      <c r="BH1110" s="183"/>
      <c r="BI1110" s="183"/>
      <c r="BJ1110" s="183"/>
      <c r="BK1110" s="183"/>
      <c r="BL1110" s="183"/>
      <c r="BM1110" s="183"/>
      <c r="BN1110" s="183"/>
      <c r="BO1110" s="183"/>
      <c r="BP1110" s="183"/>
      <c r="BQ1110" s="183"/>
      <c r="BR1110" s="183"/>
      <c r="BS1110" s="183"/>
      <c r="BT1110" s="183"/>
      <c r="BU1110" s="183"/>
      <c r="BV1110" s="183"/>
      <c r="BW1110" s="183"/>
      <c r="BX1110" s="183"/>
      <c r="BY1110" s="183"/>
      <c r="BZ1110" s="183"/>
      <c r="CA1110" s="183"/>
      <c r="CB1110" s="183"/>
      <c r="CC1110" s="183"/>
      <c r="CD1110" s="183"/>
      <c r="CE1110" s="183"/>
      <c r="CF1110" s="183"/>
      <c r="CG1110" s="183"/>
      <c r="CH1110" s="183"/>
      <c r="CI1110" s="183"/>
      <c r="CJ1110" s="183"/>
      <c r="CK1110" s="183"/>
      <c r="CL1110" s="183"/>
      <c r="CM1110" s="183"/>
      <c r="CN1110" s="183"/>
      <c r="CO1110" s="183"/>
      <c r="CP1110" s="183"/>
      <c r="CQ1110" s="183"/>
      <c r="CR1110" s="183"/>
      <c r="CS1110" s="183"/>
      <c r="CT1110" s="183"/>
      <c r="CU1110" s="183"/>
      <c r="CV1110" s="183"/>
      <c r="CW1110" s="183"/>
      <c r="CX1110" s="183"/>
      <c r="CY1110" s="183"/>
      <c r="CZ1110" s="183"/>
      <c r="DA1110" s="183"/>
      <c r="DB1110" s="183"/>
      <c r="DC1110" s="183"/>
      <c r="DD1110" s="183"/>
      <c r="DE1110" s="183"/>
      <c r="DF1110" s="183"/>
      <c r="DG1110" s="183"/>
      <c r="DH1110" s="183"/>
      <c r="DI1110" s="183"/>
      <c r="DJ1110" s="183"/>
      <c r="DK1110" s="183"/>
      <c r="DL1110" s="183"/>
      <c r="DM1110" s="183"/>
      <c r="DN1110" s="183"/>
      <c r="DO1110" s="183"/>
      <c r="DP1110" s="183"/>
      <c r="DQ1110" s="183"/>
      <c r="DR1110" s="183"/>
      <c r="DS1110" s="183"/>
      <c r="DT1110" s="183"/>
      <c r="DU1110" s="183"/>
      <c r="DV1110" s="183"/>
      <c r="DW1110" s="183"/>
      <c r="DX1110" s="183"/>
      <c r="DY1110" s="183"/>
      <c r="DZ1110" s="183"/>
      <c r="EA1110" s="183"/>
      <c r="EB1110" s="183"/>
      <c r="EC1110" s="183"/>
      <c r="ED1110" s="183"/>
      <c r="EE1110" s="183"/>
      <c r="EF1110" s="183"/>
      <c r="EG1110" s="183"/>
      <c r="EH1110" s="183"/>
      <c r="EI1110" s="183"/>
      <c r="EJ1110" s="183"/>
      <c r="EK1110" s="183"/>
      <c r="EL1110" s="183"/>
      <c r="EM1110" s="183"/>
      <c r="EN1110" s="183"/>
      <c r="EO1110" s="183"/>
      <c r="EP1110" s="183"/>
      <c r="EQ1110" s="183"/>
      <c r="ER1110" s="183"/>
      <c r="ES1110" s="183"/>
      <c r="ET1110" s="183"/>
      <c r="EU1110" s="183"/>
      <c r="EV1110" s="183"/>
      <c r="EW1110" s="183"/>
      <c r="EX1110" s="183"/>
      <c r="EY1110" s="183"/>
      <c r="EZ1110" s="183"/>
      <c r="FA1110" s="183"/>
      <c r="FB1110" s="183"/>
      <c r="FC1110" s="183"/>
      <c r="FD1110" s="183"/>
      <c r="FE1110" s="183"/>
      <c r="FF1110" s="183"/>
      <c r="FG1110" s="183"/>
      <c r="FH1110" s="183"/>
      <c r="FI1110" s="183"/>
      <c r="FJ1110" s="183"/>
      <c r="FK1110" s="183"/>
      <c r="FL1110" s="183"/>
      <c r="FM1110" s="183"/>
      <c r="FN1110" s="183"/>
      <c r="FO1110" s="183"/>
      <c r="FP1110" s="183"/>
      <c r="FQ1110" s="183"/>
      <c r="FR1110" s="183"/>
      <c r="FS1110" s="183"/>
      <c r="FT1110" s="183"/>
      <c r="FU1110" s="183"/>
      <c r="FV1110" s="183"/>
      <c r="FW1110" s="183"/>
      <c r="FX1110" s="183"/>
      <c r="FY1110" s="183"/>
      <c r="FZ1110" s="183"/>
      <c r="GA1110" s="183"/>
      <c r="GB1110" s="183"/>
      <c r="GC1110" s="183"/>
      <c r="GD1110" s="183"/>
      <c r="GE1110" s="183"/>
      <c r="GF1110" s="183"/>
      <c r="GG1110" s="183"/>
      <c r="GH1110" s="183"/>
      <c r="GI1110" s="183"/>
      <c r="GJ1110" s="183"/>
      <c r="GK1110" s="183"/>
      <c r="GL1110" s="183"/>
      <c r="GM1110" s="183"/>
      <c r="GN1110" s="183"/>
      <c r="GO1110" s="183"/>
      <c r="GP1110" s="183"/>
      <c r="GQ1110" s="183"/>
      <c r="GR1110" s="183"/>
      <c r="GS1110" s="183"/>
      <c r="GT1110" s="183"/>
      <c r="GU1110" s="183"/>
      <c r="GV1110" s="183"/>
      <c r="GW1110" s="183"/>
      <c r="GX1110" s="183"/>
      <c r="GY1110" s="183"/>
      <c r="GZ1110" s="183"/>
      <c r="HA1110" s="183"/>
      <c r="HB1110" s="183"/>
      <c r="HC1110" s="183"/>
      <c r="HD1110" s="183"/>
      <c r="HE1110" s="183"/>
      <c r="HF1110" s="183"/>
      <c r="HG1110" s="183"/>
      <c r="HH1110" s="183"/>
      <c r="HI1110" s="183"/>
      <c r="HJ1110" s="183"/>
      <c r="HK1110" s="183"/>
      <c r="HL1110" s="183"/>
      <c r="HM1110" s="183"/>
      <c r="HN1110" s="183"/>
      <c r="HO1110" s="183"/>
      <c r="HP1110" s="183"/>
      <c r="HQ1110" s="183"/>
      <c r="HR1110" s="183"/>
      <c r="HS1110" s="183"/>
      <c r="HT1110" s="183"/>
      <c r="HU1110" s="183"/>
      <c r="HV1110" s="183"/>
      <c r="HW1110" s="183"/>
      <c r="HX1110" s="183"/>
      <c r="HY1110" s="183"/>
      <c r="HZ1110" s="183"/>
      <c r="IA1110" s="183"/>
      <c r="IB1110" s="183"/>
      <c r="IC1110" s="183"/>
      <c r="ID1110" s="183"/>
      <c r="IE1110" s="183"/>
      <c r="IF1110" s="183"/>
      <c r="IG1110" s="183"/>
      <c r="IH1110" s="183"/>
      <c r="II1110" s="183"/>
      <c r="IJ1110" s="183"/>
      <c r="IK1110" s="183"/>
      <c r="IL1110" s="183"/>
      <c r="IM1110" s="183"/>
      <c r="IN1110" s="183"/>
      <c r="IO1110" s="183"/>
      <c r="IP1110" s="183"/>
      <c r="IQ1110" s="183"/>
      <c r="IR1110" s="183"/>
      <c r="IS1110" s="183"/>
      <c r="IT1110" s="183"/>
      <c r="IU1110" s="183"/>
      <c r="IV1110" s="183"/>
      <c r="IW1110" s="183"/>
      <c r="IX1110" s="183"/>
      <c r="IY1110" s="183"/>
      <c r="IZ1110" s="183"/>
      <c r="JA1110" s="183"/>
      <c r="JB1110" s="183"/>
      <c r="JC1110" s="183"/>
      <c r="JD1110" s="183"/>
      <c r="JE1110" s="183"/>
      <c r="JF1110" s="183"/>
      <c r="JG1110" s="183"/>
      <c r="JH1110" s="183"/>
      <c r="JI1110" s="183"/>
      <c r="JJ1110" s="183"/>
      <c r="JK1110" s="183"/>
      <c r="JL1110" s="183"/>
      <c r="JM1110" s="183"/>
      <c r="JN1110" s="183"/>
      <c r="JO1110" s="183"/>
      <c r="JP1110" s="183"/>
      <c r="JQ1110" s="183"/>
      <c r="JR1110" s="183"/>
      <c r="JS1110" s="183"/>
      <c r="JT1110" s="183"/>
      <c r="JU1110" s="183"/>
      <c r="JV1110" s="183"/>
      <c r="JW1110" s="183"/>
      <c r="JX1110" s="183"/>
      <c r="JY1110" s="183"/>
      <c r="JZ1110" s="183"/>
      <c r="KA1110" s="183"/>
      <c r="KB1110" s="183"/>
      <c r="KC1110" s="183"/>
      <c r="KD1110" s="183"/>
      <c r="KE1110" s="183"/>
      <c r="KF1110" s="183"/>
      <c r="KG1110" s="183"/>
      <c r="KH1110" s="183"/>
      <c r="KI1110" s="183"/>
      <c r="KJ1110" s="183"/>
      <c r="KK1110" s="183"/>
      <c r="KL1110" s="183"/>
      <c r="KM1110" s="183"/>
      <c r="KN1110" s="183"/>
      <c r="KO1110" s="183"/>
      <c r="KP1110" s="183"/>
      <c r="KQ1110" s="183"/>
      <c r="KR1110" s="183"/>
      <c r="KS1110" s="183"/>
      <c r="KT1110" s="183"/>
    </row>
    <row r="1111" spans="8:306">
      <c r="H1111" s="183"/>
      <c r="K1111" s="183"/>
      <c r="L1111" s="183"/>
      <c r="M1111" s="183"/>
      <c r="N1111" s="183"/>
      <c r="O1111" s="183"/>
      <c r="P1111" s="183"/>
      <c r="Q1111" s="183"/>
      <c r="R1111" s="183"/>
      <c r="S1111" s="183"/>
      <c r="T1111" s="183"/>
      <c r="U1111" s="183"/>
      <c r="V1111" s="183"/>
      <c r="W1111" s="183"/>
      <c r="X1111" s="183"/>
      <c r="Y1111" s="183"/>
      <c r="Z1111" s="183"/>
      <c r="AA1111" s="183"/>
      <c r="AB1111" s="183"/>
      <c r="AC1111" s="183"/>
      <c r="AD1111" s="183"/>
      <c r="AE1111" s="183"/>
      <c r="AF1111" s="183"/>
      <c r="AG1111" s="183"/>
      <c r="AH1111" s="183"/>
      <c r="AI1111" s="183"/>
      <c r="AJ1111" s="183"/>
      <c r="AK1111" s="183"/>
      <c r="AL1111" s="183"/>
      <c r="AM1111" s="183"/>
      <c r="AN1111" s="183"/>
      <c r="AO1111" s="183"/>
      <c r="AP1111" s="183"/>
      <c r="AQ1111" s="183"/>
      <c r="AR1111" s="183"/>
      <c r="AS1111" s="183"/>
      <c r="AT1111" s="183"/>
      <c r="AU1111" s="183"/>
      <c r="AV1111" s="183"/>
      <c r="AW1111" s="183"/>
      <c r="AX1111" s="183"/>
      <c r="AY1111" s="183"/>
      <c r="AZ1111" s="183"/>
      <c r="BA1111" s="183"/>
      <c r="BB1111" s="183"/>
      <c r="BC1111" s="183"/>
      <c r="BD1111" s="183"/>
      <c r="BE1111" s="183"/>
      <c r="BF1111" s="183"/>
      <c r="BG1111" s="183"/>
      <c r="BH1111" s="183"/>
      <c r="BI1111" s="183"/>
      <c r="BJ1111" s="183"/>
      <c r="BK1111" s="183"/>
      <c r="BL1111" s="183"/>
      <c r="BM1111" s="183"/>
      <c r="BN1111" s="183"/>
      <c r="BO1111" s="183"/>
      <c r="BP1111" s="183"/>
      <c r="BQ1111" s="183"/>
      <c r="BR1111" s="183"/>
      <c r="BS1111" s="183"/>
      <c r="BT1111" s="183"/>
      <c r="BU1111" s="183"/>
      <c r="BV1111" s="183"/>
      <c r="BW1111" s="183"/>
      <c r="BX1111" s="183"/>
      <c r="BY1111" s="183"/>
      <c r="BZ1111" s="183"/>
      <c r="CA1111" s="183"/>
      <c r="CB1111" s="183"/>
      <c r="CC1111" s="183"/>
      <c r="CD1111" s="183"/>
      <c r="CE1111" s="183"/>
      <c r="CF1111" s="183"/>
      <c r="CG1111" s="183"/>
      <c r="CH1111" s="183"/>
      <c r="CI1111" s="183"/>
      <c r="CJ1111" s="183"/>
      <c r="CK1111" s="183"/>
      <c r="CL1111" s="183"/>
      <c r="CM1111" s="183"/>
      <c r="CN1111" s="183"/>
      <c r="CO1111" s="183"/>
      <c r="CP1111" s="183"/>
      <c r="CQ1111" s="183"/>
      <c r="CR1111" s="183"/>
      <c r="CS1111" s="183"/>
      <c r="CT1111" s="183"/>
      <c r="CU1111" s="183"/>
      <c r="CV1111" s="183"/>
      <c r="CW1111" s="183"/>
      <c r="CX1111" s="183"/>
      <c r="CY1111" s="183"/>
      <c r="CZ1111" s="183"/>
      <c r="DA1111" s="183"/>
      <c r="DB1111" s="183"/>
      <c r="DC1111" s="183"/>
      <c r="DD1111" s="183"/>
      <c r="DE1111" s="183"/>
      <c r="DF1111" s="183"/>
      <c r="DG1111" s="183"/>
      <c r="DH1111" s="183"/>
      <c r="DI1111" s="183"/>
      <c r="DJ1111" s="183"/>
      <c r="DK1111" s="183"/>
      <c r="DL1111" s="183"/>
      <c r="DM1111" s="183"/>
      <c r="DN1111" s="183"/>
      <c r="DO1111" s="183"/>
      <c r="DP1111" s="183"/>
      <c r="DQ1111" s="183"/>
      <c r="DR1111" s="183"/>
      <c r="DS1111" s="183"/>
      <c r="DT1111" s="183"/>
      <c r="DU1111" s="183"/>
      <c r="DV1111" s="183"/>
      <c r="DW1111" s="183"/>
      <c r="DX1111" s="183"/>
      <c r="DY1111" s="183"/>
      <c r="DZ1111" s="183"/>
      <c r="EA1111" s="183"/>
      <c r="EB1111" s="183"/>
      <c r="EC1111" s="183"/>
      <c r="ED1111" s="183"/>
      <c r="EE1111" s="183"/>
      <c r="EF1111" s="183"/>
      <c r="EG1111" s="183"/>
      <c r="EH1111" s="183"/>
      <c r="EI1111" s="183"/>
      <c r="EJ1111" s="183"/>
      <c r="EK1111" s="183"/>
      <c r="EL1111" s="183"/>
      <c r="EM1111" s="183"/>
      <c r="EN1111" s="183"/>
      <c r="EO1111" s="183"/>
      <c r="EP1111" s="183"/>
      <c r="EQ1111" s="183"/>
      <c r="ER1111" s="183"/>
      <c r="ES1111" s="183"/>
      <c r="ET1111" s="183"/>
      <c r="EU1111" s="183"/>
      <c r="EV1111" s="183"/>
      <c r="EW1111" s="183"/>
      <c r="EX1111" s="183"/>
      <c r="EY1111" s="183"/>
      <c r="EZ1111" s="183"/>
      <c r="FA1111" s="183"/>
      <c r="FB1111" s="183"/>
      <c r="FC1111" s="183"/>
      <c r="FD1111" s="183"/>
      <c r="FE1111" s="183"/>
      <c r="FF1111" s="183"/>
      <c r="FG1111" s="183"/>
      <c r="FH1111" s="183"/>
      <c r="FI1111" s="183"/>
      <c r="FJ1111" s="183"/>
      <c r="FK1111" s="183"/>
      <c r="FL1111" s="183"/>
      <c r="FM1111" s="183"/>
      <c r="FN1111" s="183"/>
      <c r="FO1111" s="183"/>
      <c r="FP1111" s="183"/>
      <c r="FQ1111" s="183"/>
      <c r="FR1111" s="183"/>
      <c r="FS1111" s="183"/>
      <c r="FT1111" s="183"/>
      <c r="FU1111" s="183"/>
      <c r="FV1111" s="183"/>
      <c r="FW1111" s="183"/>
      <c r="FX1111" s="183"/>
      <c r="FY1111" s="183"/>
      <c r="FZ1111" s="183"/>
      <c r="GA1111" s="183"/>
      <c r="GB1111" s="183"/>
      <c r="GC1111" s="183"/>
      <c r="GD1111" s="183"/>
      <c r="GE1111" s="183"/>
      <c r="GF1111" s="183"/>
      <c r="GG1111" s="183"/>
      <c r="GH1111" s="183"/>
      <c r="GI1111" s="183"/>
      <c r="GJ1111" s="183"/>
      <c r="GK1111" s="183"/>
      <c r="GL1111" s="183"/>
      <c r="GM1111" s="183"/>
      <c r="GN1111" s="183"/>
      <c r="GO1111" s="183"/>
      <c r="GP1111" s="183"/>
      <c r="GQ1111" s="183"/>
      <c r="GR1111" s="183"/>
      <c r="GS1111" s="183"/>
      <c r="GT1111" s="183"/>
      <c r="GU1111" s="183"/>
      <c r="GV1111" s="183"/>
      <c r="GW1111" s="183"/>
      <c r="GX1111" s="183"/>
      <c r="GY1111" s="183"/>
      <c r="GZ1111" s="183"/>
      <c r="HA1111" s="183"/>
      <c r="HB1111" s="183"/>
      <c r="HC1111" s="183"/>
      <c r="HD1111" s="183"/>
      <c r="HE1111" s="183"/>
      <c r="HF1111" s="183"/>
      <c r="HG1111" s="183"/>
      <c r="HH1111" s="183"/>
      <c r="HI1111" s="183"/>
      <c r="HJ1111" s="183"/>
      <c r="HK1111" s="183"/>
      <c r="HL1111" s="183"/>
      <c r="HM1111" s="183"/>
      <c r="HN1111" s="183"/>
      <c r="HO1111" s="183"/>
      <c r="HP1111" s="183"/>
      <c r="HQ1111" s="183"/>
      <c r="HR1111" s="183"/>
      <c r="HS1111" s="183"/>
      <c r="HT1111" s="183"/>
      <c r="HU1111" s="183"/>
      <c r="HV1111" s="183"/>
      <c r="HW1111" s="183"/>
      <c r="HX1111" s="183"/>
      <c r="HY1111" s="183"/>
      <c r="HZ1111" s="183"/>
      <c r="IA1111" s="183"/>
      <c r="IB1111" s="183"/>
      <c r="IC1111" s="183"/>
      <c r="ID1111" s="183"/>
      <c r="IE1111" s="183"/>
      <c r="IF1111" s="183"/>
      <c r="IG1111" s="183"/>
      <c r="IH1111" s="183"/>
      <c r="II1111" s="183"/>
      <c r="IJ1111" s="183"/>
      <c r="IK1111" s="183"/>
      <c r="IL1111" s="183"/>
      <c r="IM1111" s="183"/>
      <c r="IN1111" s="183"/>
      <c r="IO1111" s="183"/>
      <c r="IP1111" s="183"/>
      <c r="IQ1111" s="183"/>
      <c r="IR1111" s="183"/>
      <c r="IS1111" s="183"/>
      <c r="IT1111" s="183"/>
      <c r="IU1111" s="183"/>
      <c r="IV1111" s="183"/>
      <c r="IW1111" s="183"/>
      <c r="IX1111" s="183"/>
      <c r="IY1111" s="183"/>
      <c r="IZ1111" s="183"/>
      <c r="JA1111" s="183"/>
      <c r="JB1111" s="183"/>
      <c r="JC1111" s="183"/>
      <c r="JD1111" s="183"/>
      <c r="JE1111" s="183"/>
      <c r="JF1111" s="183"/>
      <c r="JG1111" s="183"/>
      <c r="JH1111" s="183"/>
      <c r="JI1111" s="183"/>
      <c r="JJ1111" s="183"/>
      <c r="JK1111" s="183"/>
      <c r="JL1111" s="183"/>
      <c r="JM1111" s="183"/>
      <c r="JN1111" s="183"/>
      <c r="JO1111" s="183"/>
      <c r="JP1111" s="183"/>
      <c r="JQ1111" s="183"/>
      <c r="JR1111" s="183"/>
      <c r="JS1111" s="183"/>
      <c r="JT1111" s="183"/>
      <c r="JU1111" s="183"/>
      <c r="JV1111" s="183"/>
      <c r="JW1111" s="183"/>
      <c r="JX1111" s="183"/>
      <c r="JY1111" s="183"/>
      <c r="JZ1111" s="183"/>
      <c r="KA1111" s="183"/>
      <c r="KB1111" s="183"/>
      <c r="KC1111" s="183"/>
      <c r="KD1111" s="183"/>
      <c r="KE1111" s="183"/>
      <c r="KF1111" s="183"/>
      <c r="KG1111" s="183"/>
      <c r="KH1111" s="183"/>
      <c r="KI1111" s="183"/>
      <c r="KJ1111" s="183"/>
      <c r="KK1111" s="183"/>
      <c r="KL1111" s="183"/>
      <c r="KM1111" s="183"/>
      <c r="KN1111" s="183"/>
      <c r="KO1111" s="183"/>
      <c r="KP1111" s="183"/>
      <c r="KQ1111" s="183"/>
      <c r="KR1111" s="183"/>
      <c r="KS1111" s="183"/>
      <c r="KT1111" s="183"/>
    </row>
    <row r="1112" spans="8:306">
      <c r="H1112" s="183"/>
      <c r="K1112" s="183"/>
      <c r="L1112" s="183"/>
      <c r="M1112" s="183"/>
      <c r="N1112" s="183"/>
      <c r="O1112" s="183"/>
      <c r="P1112" s="183"/>
      <c r="Q1112" s="183"/>
      <c r="R1112" s="183"/>
      <c r="S1112" s="183"/>
      <c r="T1112" s="183"/>
      <c r="U1112" s="183"/>
      <c r="V1112" s="183"/>
      <c r="W1112" s="183"/>
      <c r="X1112" s="183"/>
      <c r="Y1112" s="183"/>
      <c r="Z1112" s="183"/>
      <c r="AA1112" s="183"/>
      <c r="AB1112" s="183"/>
      <c r="AC1112" s="183"/>
      <c r="AD1112" s="183"/>
      <c r="AE1112" s="183"/>
      <c r="AF1112" s="183"/>
      <c r="AG1112" s="183"/>
      <c r="AH1112" s="183"/>
      <c r="AI1112" s="183"/>
      <c r="AJ1112" s="183"/>
      <c r="AK1112" s="183"/>
      <c r="AL1112" s="183"/>
      <c r="AM1112" s="183"/>
      <c r="AN1112" s="183"/>
      <c r="AO1112" s="183"/>
      <c r="AP1112" s="183"/>
      <c r="AQ1112" s="183"/>
      <c r="AR1112" s="183"/>
      <c r="AS1112" s="183"/>
      <c r="AT1112" s="183"/>
      <c r="AU1112" s="183"/>
      <c r="AV1112" s="183"/>
      <c r="AW1112" s="183"/>
      <c r="AX1112" s="183"/>
      <c r="AY1112" s="183"/>
      <c r="AZ1112" s="183"/>
      <c r="BA1112" s="183"/>
      <c r="BB1112" s="183"/>
      <c r="BC1112" s="183"/>
      <c r="BD1112" s="183"/>
      <c r="BE1112" s="183"/>
      <c r="BF1112" s="183"/>
      <c r="BG1112" s="183"/>
      <c r="BH1112" s="183"/>
      <c r="BI1112" s="183"/>
      <c r="BJ1112" s="183"/>
      <c r="BK1112" s="183"/>
      <c r="BL1112" s="183"/>
      <c r="BM1112" s="183"/>
      <c r="BN1112" s="183"/>
      <c r="BO1112" s="183"/>
      <c r="BP1112" s="183"/>
      <c r="BQ1112" s="183"/>
      <c r="BR1112" s="183"/>
      <c r="BS1112" s="183"/>
      <c r="BT1112" s="183"/>
      <c r="BU1112" s="183"/>
      <c r="BV1112" s="183"/>
      <c r="BW1112" s="183"/>
      <c r="BX1112" s="183"/>
      <c r="BY1112" s="183"/>
      <c r="BZ1112" s="183"/>
      <c r="CA1112" s="183"/>
      <c r="CB1112" s="183"/>
      <c r="CC1112" s="183"/>
      <c r="CD1112" s="183"/>
      <c r="CE1112" s="183"/>
      <c r="CF1112" s="183"/>
      <c r="CG1112" s="183"/>
      <c r="CH1112" s="183"/>
      <c r="CI1112" s="183"/>
      <c r="CJ1112" s="183"/>
      <c r="CK1112" s="183"/>
      <c r="CL1112" s="183"/>
      <c r="CM1112" s="183"/>
      <c r="CN1112" s="183"/>
      <c r="CO1112" s="183"/>
      <c r="CP1112" s="183"/>
      <c r="CQ1112" s="183"/>
      <c r="CR1112" s="183"/>
      <c r="CS1112" s="183"/>
      <c r="CT1112" s="183"/>
      <c r="CU1112" s="183"/>
      <c r="CV1112" s="183"/>
      <c r="CW1112" s="183"/>
      <c r="CX1112" s="183"/>
      <c r="CY1112" s="183"/>
      <c r="CZ1112" s="183"/>
      <c r="DA1112" s="183"/>
      <c r="DB1112" s="183"/>
      <c r="DC1112" s="183"/>
      <c r="DD1112" s="183"/>
      <c r="DE1112" s="183"/>
      <c r="DF1112" s="183"/>
      <c r="DG1112" s="183"/>
      <c r="DH1112" s="183"/>
      <c r="DI1112" s="183"/>
      <c r="DJ1112" s="183"/>
      <c r="DK1112" s="183"/>
      <c r="DL1112" s="183"/>
      <c r="DM1112" s="183"/>
      <c r="DN1112" s="183"/>
      <c r="DO1112" s="183"/>
      <c r="DP1112" s="183"/>
      <c r="DQ1112" s="183"/>
      <c r="DR1112" s="183"/>
      <c r="DS1112" s="183"/>
      <c r="DT1112" s="183"/>
      <c r="DU1112" s="183"/>
      <c r="DV1112" s="183"/>
      <c r="DW1112" s="183"/>
      <c r="DX1112" s="183"/>
      <c r="DY1112" s="183"/>
      <c r="DZ1112" s="183"/>
      <c r="EA1112" s="183"/>
      <c r="EB1112" s="183"/>
      <c r="EC1112" s="183"/>
      <c r="ED1112" s="183"/>
      <c r="EE1112" s="183"/>
      <c r="EF1112" s="183"/>
      <c r="EG1112" s="183"/>
      <c r="EH1112" s="183"/>
      <c r="EI1112" s="183"/>
      <c r="EJ1112" s="183"/>
      <c r="EK1112" s="183"/>
      <c r="EL1112" s="183"/>
      <c r="EM1112" s="183"/>
      <c r="EN1112" s="183"/>
      <c r="EO1112" s="183"/>
      <c r="EP1112" s="183"/>
      <c r="EQ1112" s="183"/>
      <c r="ER1112" s="183"/>
      <c r="ES1112" s="183"/>
      <c r="ET1112" s="183"/>
      <c r="EU1112" s="183"/>
      <c r="EV1112" s="183"/>
      <c r="EW1112" s="183"/>
      <c r="EX1112" s="183"/>
      <c r="EY1112" s="183"/>
      <c r="EZ1112" s="183"/>
      <c r="FA1112" s="183"/>
      <c r="FB1112" s="183"/>
      <c r="FC1112" s="183"/>
      <c r="FD1112" s="183"/>
      <c r="FE1112" s="183"/>
      <c r="FF1112" s="183"/>
      <c r="FG1112" s="183"/>
      <c r="FH1112" s="183"/>
      <c r="FI1112" s="183"/>
      <c r="FJ1112" s="183"/>
      <c r="FK1112" s="183"/>
      <c r="FL1112" s="183"/>
      <c r="FM1112" s="183"/>
      <c r="FN1112" s="183"/>
      <c r="FO1112" s="183"/>
      <c r="FP1112" s="183"/>
      <c r="FQ1112" s="183"/>
      <c r="FR1112" s="183"/>
      <c r="FS1112" s="183"/>
      <c r="FT1112" s="183"/>
      <c r="FU1112" s="183"/>
      <c r="FV1112" s="183"/>
      <c r="FW1112" s="183"/>
      <c r="FX1112" s="183"/>
      <c r="FY1112" s="183"/>
      <c r="FZ1112" s="183"/>
      <c r="GA1112" s="183"/>
      <c r="GB1112" s="183"/>
      <c r="GC1112" s="183"/>
      <c r="GD1112" s="183"/>
      <c r="GE1112" s="183"/>
      <c r="GF1112" s="183"/>
      <c r="GG1112" s="183"/>
      <c r="GH1112" s="183"/>
      <c r="GI1112" s="183"/>
      <c r="GJ1112" s="183"/>
      <c r="GK1112" s="183"/>
      <c r="GL1112" s="183"/>
      <c r="GM1112" s="183"/>
      <c r="GN1112" s="183"/>
      <c r="GO1112" s="183"/>
      <c r="GP1112" s="183"/>
      <c r="GQ1112" s="183"/>
      <c r="GR1112" s="183"/>
      <c r="GS1112" s="183"/>
      <c r="GT1112" s="183"/>
      <c r="GU1112" s="183"/>
      <c r="GV1112" s="183"/>
      <c r="GW1112" s="183"/>
      <c r="GX1112" s="183"/>
      <c r="GY1112" s="183"/>
      <c r="GZ1112" s="183"/>
      <c r="HA1112" s="183"/>
      <c r="HB1112" s="183"/>
      <c r="HC1112" s="183"/>
      <c r="HD1112" s="183"/>
      <c r="HE1112" s="183"/>
      <c r="HF1112" s="183"/>
      <c r="HG1112" s="183"/>
      <c r="HH1112" s="183"/>
      <c r="HI1112" s="183"/>
      <c r="HJ1112" s="183"/>
      <c r="HK1112" s="183"/>
      <c r="HL1112" s="183"/>
      <c r="HM1112" s="183"/>
      <c r="HN1112" s="183"/>
      <c r="HO1112" s="183"/>
      <c r="HP1112" s="183"/>
      <c r="HQ1112" s="183"/>
      <c r="HR1112" s="183"/>
      <c r="HS1112" s="183"/>
      <c r="HT1112" s="183"/>
      <c r="HU1112" s="183"/>
      <c r="HV1112" s="183"/>
      <c r="HW1112" s="183"/>
      <c r="HX1112" s="183"/>
      <c r="HY1112" s="183"/>
      <c r="HZ1112" s="183"/>
      <c r="IA1112" s="183"/>
      <c r="IB1112" s="183"/>
      <c r="IC1112" s="183"/>
      <c r="ID1112" s="183"/>
      <c r="IE1112" s="183"/>
      <c r="IF1112" s="183"/>
      <c r="IG1112" s="183"/>
      <c r="IH1112" s="183"/>
      <c r="II1112" s="183"/>
      <c r="IJ1112" s="183"/>
      <c r="IK1112" s="183"/>
      <c r="IL1112" s="183"/>
      <c r="IM1112" s="183"/>
      <c r="IN1112" s="183"/>
      <c r="IO1112" s="183"/>
      <c r="IP1112" s="183"/>
      <c r="IQ1112" s="183"/>
      <c r="IR1112" s="183"/>
      <c r="IS1112" s="183"/>
      <c r="IT1112" s="183"/>
      <c r="IU1112" s="183"/>
      <c r="IV1112" s="183"/>
      <c r="IW1112" s="183"/>
      <c r="IX1112" s="183"/>
      <c r="IY1112" s="183"/>
      <c r="IZ1112" s="183"/>
      <c r="JA1112" s="183"/>
      <c r="JB1112" s="183"/>
      <c r="JC1112" s="183"/>
      <c r="JD1112" s="183"/>
      <c r="JE1112" s="183"/>
      <c r="JF1112" s="183"/>
      <c r="JG1112" s="183"/>
      <c r="JH1112" s="183"/>
      <c r="JI1112" s="183"/>
      <c r="JJ1112" s="183"/>
      <c r="JK1112" s="183"/>
      <c r="JL1112" s="183"/>
      <c r="JM1112" s="183"/>
      <c r="JN1112" s="183"/>
      <c r="JO1112" s="183"/>
      <c r="JP1112" s="183"/>
      <c r="JQ1112" s="183"/>
      <c r="JR1112" s="183"/>
      <c r="JS1112" s="183"/>
      <c r="JT1112" s="183"/>
      <c r="JU1112" s="183"/>
      <c r="JV1112" s="183"/>
      <c r="JW1112" s="183"/>
      <c r="JX1112" s="183"/>
      <c r="JY1112" s="183"/>
      <c r="JZ1112" s="183"/>
      <c r="KA1112" s="183"/>
      <c r="KB1112" s="183"/>
      <c r="KC1112" s="183"/>
      <c r="KD1112" s="183"/>
      <c r="KE1112" s="183"/>
      <c r="KF1112" s="183"/>
      <c r="KG1112" s="183"/>
      <c r="KH1112" s="183"/>
      <c r="KI1112" s="183"/>
      <c r="KJ1112" s="183"/>
      <c r="KK1112" s="183"/>
      <c r="KL1112" s="183"/>
      <c r="KM1112" s="183"/>
      <c r="KN1112" s="183"/>
      <c r="KO1112" s="183"/>
      <c r="KP1112" s="183"/>
      <c r="KQ1112" s="183"/>
      <c r="KR1112" s="183"/>
      <c r="KS1112" s="183"/>
      <c r="KT1112" s="183"/>
    </row>
    <row r="1113" spans="8:306">
      <c r="H1113" s="183"/>
      <c r="K1113" s="183"/>
      <c r="L1113" s="183"/>
      <c r="M1113" s="183"/>
      <c r="N1113" s="183"/>
      <c r="O1113" s="183"/>
      <c r="P1113" s="183"/>
      <c r="Q1113" s="183"/>
      <c r="R1113" s="183"/>
      <c r="S1113" s="183"/>
      <c r="T1113" s="183"/>
      <c r="U1113" s="183"/>
      <c r="V1113" s="183"/>
      <c r="W1113" s="183"/>
      <c r="X1113" s="183"/>
      <c r="Y1113" s="183"/>
      <c r="Z1113" s="183"/>
      <c r="AA1113" s="183"/>
      <c r="AB1113" s="183"/>
      <c r="AC1113" s="183"/>
      <c r="AD1113" s="183"/>
      <c r="AE1113" s="183"/>
      <c r="AF1113" s="183"/>
      <c r="AG1113" s="183"/>
      <c r="AH1113" s="183"/>
      <c r="AI1113" s="183"/>
      <c r="AJ1113" s="183"/>
      <c r="AK1113" s="183"/>
      <c r="AL1113" s="183"/>
      <c r="AM1113" s="183"/>
      <c r="AN1113" s="183"/>
      <c r="AO1113" s="183"/>
      <c r="AP1113" s="183"/>
      <c r="AQ1113" s="183"/>
      <c r="AR1113" s="183"/>
      <c r="AS1113" s="183"/>
      <c r="AT1113" s="183"/>
      <c r="AU1113" s="183"/>
      <c r="AV1113" s="183"/>
      <c r="AW1113" s="183"/>
      <c r="AX1113" s="183"/>
      <c r="AY1113" s="183"/>
      <c r="AZ1113" s="183"/>
      <c r="BA1113" s="183"/>
      <c r="BB1113" s="183"/>
      <c r="BC1113" s="183"/>
      <c r="BD1113" s="183"/>
      <c r="BE1113" s="183"/>
      <c r="BF1113" s="183"/>
      <c r="BG1113" s="183"/>
      <c r="BH1113" s="183"/>
      <c r="BI1113" s="183"/>
      <c r="BJ1113" s="183"/>
      <c r="BK1113" s="183"/>
      <c r="BL1113" s="183"/>
      <c r="BM1113" s="183"/>
      <c r="BN1113" s="183"/>
      <c r="BO1113" s="183"/>
      <c r="BP1113" s="183"/>
      <c r="BQ1113" s="183"/>
      <c r="BR1113" s="183"/>
      <c r="BS1113" s="183"/>
      <c r="BT1113" s="183"/>
      <c r="BU1113" s="183"/>
      <c r="BV1113" s="183"/>
      <c r="BW1113" s="183"/>
      <c r="BX1113" s="183"/>
      <c r="BY1113" s="183"/>
      <c r="BZ1113" s="183"/>
      <c r="CA1113" s="183"/>
      <c r="CB1113" s="183"/>
      <c r="CC1113" s="183"/>
      <c r="CD1113" s="183"/>
      <c r="CE1113" s="183"/>
      <c r="CF1113" s="183"/>
      <c r="CG1113" s="183"/>
      <c r="CH1113" s="183"/>
      <c r="CI1113" s="183"/>
      <c r="CJ1113" s="183"/>
      <c r="CK1113" s="183"/>
      <c r="CL1113" s="183"/>
      <c r="CM1113" s="183"/>
      <c r="CN1113" s="183"/>
      <c r="CO1113" s="183"/>
      <c r="CP1113" s="183"/>
      <c r="CQ1113" s="183"/>
      <c r="CR1113" s="183"/>
      <c r="CS1113" s="183"/>
      <c r="CT1113" s="183"/>
      <c r="CU1113" s="183"/>
      <c r="CV1113" s="183"/>
      <c r="CW1113" s="183"/>
      <c r="CX1113" s="183"/>
      <c r="CY1113" s="183"/>
      <c r="CZ1113" s="183"/>
      <c r="DA1113" s="183"/>
      <c r="DB1113" s="183"/>
      <c r="DC1113" s="183"/>
      <c r="DD1113" s="183"/>
      <c r="DE1113" s="183"/>
      <c r="DF1113" s="183"/>
      <c r="DG1113" s="183"/>
      <c r="DH1113" s="183"/>
      <c r="DI1113" s="183"/>
      <c r="DJ1113" s="183"/>
      <c r="DK1113" s="183"/>
      <c r="DL1113" s="183"/>
      <c r="DM1113" s="183"/>
      <c r="DN1113" s="183"/>
      <c r="DO1113" s="183"/>
      <c r="DP1113" s="183"/>
      <c r="DQ1113" s="183"/>
      <c r="DR1113" s="183"/>
      <c r="DS1113" s="183"/>
      <c r="DT1113" s="183"/>
      <c r="DU1113" s="183"/>
      <c r="DV1113" s="183"/>
      <c r="DW1113" s="183"/>
      <c r="DX1113" s="183"/>
      <c r="DY1113" s="183"/>
      <c r="DZ1113" s="183"/>
      <c r="EA1113" s="183"/>
      <c r="EB1113" s="183"/>
      <c r="EC1113" s="183"/>
      <c r="ED1113" s="183"/>
      <c r="EE1113" s="183"/>
      <c r="EF1113" s="183"/>
      <c r="EG1113" s="183"/>
      <c r="EH1113" s="183"/>
      <c r="EI1113" s="183"/>
      <c r="EJ1113" s="183"/>
      <c r="EK1113" s="183"/>
      <c r="EL1113" s="183"/>
      <c r="EM1113" s="183"/>
      <c r="EN1113" s="183"/>
      <c r="EO1113" s="183"/>
      <c r="EP1113" s="183"/>
      <c r="EQ1113" s="183"/>
      <c r="ER1113" s="183"/>
      <c r="ES1113" s="183"/>
      <c r="ET1113" s="183"/>
      <c r="EU1113" s="183"/>
      <c r="EV1113" s="183"/>
      <c r="EW1113" s="183"/>
      <c r="EX1113" s="183"/>
      <c r="EY1113" s="183"/>
      <c r="EZ1113" s="183"/>
      <c r="FA1113" s="183"/>
      <c r="FB1113" s="183"/>
      <c r="FC1113" s="183"/>
      <c r="FD1113" s="183"/>
      <c r="FE1113" s="183"/>
      <c r="FF1113" s="183"/>
      <c r="FG1113" s="183"/>
      <c r="FH1113" s="183"/>
      <c r="FI1113" s="183"/>
      <c r="FJ1113" s="183"/>
      <c r="FK1113" s="183"/>
      <c r="FL1113" s="183"/>
      <c r="FM1113" s="183"/>
      <c r="FN1113" s="183"/>
      <c r="FO1113" s="183"/>
      <c r="FP1113" s="183"/>
      <c r="FQ1113" s="183"/>
      <c r="FR1113" s="183"/>
      <c r="FS1113" s="183"/>
      <c r="FT1113" s="183"/>
      <c r="FU1113" s="183"/>
      <c r="FV1113" s="183"/>
      <c r="FW1113" s="183"/>
      <c r="FX1113" s="183"/>
      <c r="FY1113" s="183"/>
      <c r="FZ1113" s="183"/>
      <c r="GA1113" s="183"/>
      <c r="GB1113" s="183"/>
      <c r="GC1113" s="183"/>
      <c r="GD1113" s="183"/>
      <c r="GE1113" s="183"/>
      <c r="GF1113" s="183"/>
      <c r="GG1113" s="183"/>
      <c r="GH1113" s="183"/>
      <c r="GI1113" s="183"/>
      <c r="GJ1113" s="183"/>
      <c r="GK1113" s="183"/>
      <c r="GL1113" s="183"/>
      <c r="GM1113" s="183"/>
      <c r="GN1113" s="183"/>
      <c r="GO1113" s="183"/>
      <c r="GP1113" s="183"/>
      <c r="GQ1113" s="183"/>
      <c r="GR1113" s="183"/>
      <c r="GS1113" s="183"/>
      <c r="GT1113" s="183"/>
      <c r="GU1113" s="183"/>
      <c r="GV1113" s="183"/>
      <c r="GW1113" s="183"/>
      <c r="GX1113" s="183"/>
      <c r="GY1113" s="183"/>
      <c r="GZ1113" s="183"/>
      <c r="HA1113" s="183"/>
      <c r="HB1113" s="183"/>
      <c r="HC1113" s="183"/>
      <c r="HD1113" s="183"/>
      <c r="HE1113" s="183"/>
      <c r="HF1113" s="183"/>
      <c r="HG1113" s="183"/>
      <c r="HH1113" s="183"/>
      <c r="HI1113" s="183"/>
      <c r="HJ1113" s="183"/>
      <c r="HK1113" s="183"/>
      <c r="HL1113" s="183"/>
      <c r="HM1113" s="183"/>
      <c r="HN1113" s="183"/>
      <c r="HO1113" s="183"/>
      <c r="HP1113" s="183"/>
      <c r="HQ1113" s="183"/>
      <c r="HR1113" s="183"/>
      <c r="HS1113" s="183"/>
      <c r="HT1113" s="183"/>
      <c r="HU1113" s="183"/>
      <c r="HV1113" s="183"/>
      <c r="HW1113" s="183"/>
      <c r="HX1113" s="183"/>
      <c r="HY1113" s="183"/>
      <c r="HZ1113" s="183"/>
      <c r="IA1113" s="183"/>
      <c r="IB1113" s="183"/>
      <c r="IC1113" s="183"/>
      <c r="ID1113" s="183"/>
      <c r="IE1113" s="183"/>
      <c r="IF1113" s="183"/>
      <c r="IG1113" s="183"/>
      <c r="IH1113" s="183"/>
      <c r="II1113" s="183"/>
      <c r="IJ1113" s="183"/>
      <c r="IK1113" s="183"/>
      <c r="IL1113" s="183"/>
      <c r="IM1113" s="183"/>
      <c r="IN1113" s="183"/>
      <c r="IO1113" s="183"/>
      <c r="IP1113" s="183"/>
      <c r="IQ1113" s="183"/>
      <c r="IR1113" s="183"/>
      <c r="IS1113" s="183"/>
      <c r="IT1113" s="183"/>
      <c r="IU1113" s="183"/>
      <c r="IV1113" s="183"/>
      <c r="IW1113" s="183"/>
      <c r="IX1113" s="183"/>
      <c r="IY1113" s="183"/>
      <c r="IZ1113" s="183"/>
      <c r="JA1113" s="183"/>
      <c r="JB1113" s="183"/>
      <c r="JC1113" s="183"/>
      <c r="JD1113" s="183"/>
      <c r="JE1113" s="183"/>
      <c r="JF1113" s="183"/>
      <c r="JG1113" s="183"/>
      <c r="JH1113" s="183"/>
      <c r="JI1113" s="183"/>
      <c r="JJ1113" s="183"/>
      <c r="JK1113" s="183"/>
      <c r="JL1113" s="183"/>
      <c r="JM1113" s="183"/>
      <c r="JN1113" s="183"/>
      <c r="JO1113" s="183"/>
      <c r="JP1113" s="183"/>
      <c r="JQ1113" s="183"/>
      <c r="JR1113" s="183"/>
      <c r="JS1113" s="183"/>
      <c r="JT1113" s="183"/>
      <c r="JU1113" s="183"/>
      <c r="JV1113" s="183"/>
      <c r="JW1113" s="183"/>
      <c r="JX1113" s="183"/>
      <c r="JY1113" s="183"/>
      <c r="JZ1113" s="183"/>
      <c r="KA1113" s="183"/>
      <c r="KB1113" s="183"/>
      <c r="KC1113" s="183"/>
      <c r="KD1113" s="183"/>
      <c r="KE1113" s="183"/>
      <c r="KF1113" s="183"/>
      <c r="KG1113" s="183"/>
      <c r="KH1113" s="183"/>
      <c r="KI1113" s="183"/>
      <c r="KJ1113" s="183"/>
      <c r="KK1113" s="183"/>
      <c r="KL1113" s="183"/>
      <c r="KM1113" s="183"/>
      <c r="KN1113" s="183"/>
      <c r="KO1113" s="183"/>
      <c r="KP1113" s="183"/>
      <c r="KQ1113" s="183"/>
      <c r="KR1113" s="183"/>
      <c r="KS1113" s="183"/>
      <c r="KT1113" s="183"/>
    </row>
    <row r="1114" spans="8:306">
      <c r="H1114" s="183"/>
      <c r="K1114" s="183"/>
      <c r="L1114" s="183"/>
      <c r="M1114" s="183"/>
      <c r="N1114" s="183"/>
      <c r="O1114" s="183"/>
      <c r="P1114" s="183"/>
      <c r="Q1114" s="183"/>
      <c r="R1114" s="183"/>
      <c r="S1114" s="183"/>
      <c r="T1114" s="183"/>
      <c r="U1114" s="183"/>
      <c r="V1114" s="183"/>
      <c r="W1114" s="183"/>
      <c r="X1114" s="183"/>
      <c r="Y1114" s="183"/>
      <c r="Z1114" s="183"/>
      <c r="AA1114" s="183"/>
      <c r="AB1114" s="183"/>
      <c r="AC1114" s="183"/>
      <c r="AD1114" s="183"/>
      <c r="AE1114" s="183"/>
      <c r="AF1114" s="183"/>
      <c r="AG1114" s="183"/>
      <c r="AH1114" s="183"/>
      <c r="AI1114" s="183"/>
      <c r="AJ1114" s="183"/>
      <c r="AK1114" s="183"/>
      <c r="AL1114" s="183"/>
      <c r="AM1114" s="183"/>
      <c r="AN1114" s="183"/>
      <c r="AO1114" s="183"/>
      <c r="AP1114" s="183"/>
      <c r="AQ1114" s="183"/>
      <c r="AR1114" s="183"/>
      <c r="AS1114" s="183"/>
      <c r="AT1114" s="183"/>
      <c r="AU1114" s="183"/>
      <c r="AV1114" s="183"/>
      <c r="AW1114" s="183"/>
      <c r="AX1114" s="183"/>
      <c r="AY1114" s="183"/>
      <c r="AZ1114" s="183"/>
      <c r="BA1114" s="183"/>
      <c r="BB1114" s="183"/>
      <c r="BC1114" s="183"/>
      <c r="BD1114" s="183"/>
      <c r="BE1114" s="183"/>
      <c r="BF1114" s="183"/>
      <c r="BG1114" s="183"/>
      <c r="BH1114" s="183"/>
      <c r="BI1114" s="183"/>
      <c r="BJ1114" s="183"/>
      <c r="BK1114" s="183"/>
      <c r="BL1114" s="183"/>
      <c r="BM1114" s="183"/>
      <c r="BN1114" s="183"/>
      <c r="BO1114" s="183"/>
      <c r="BP1114" s="183"/>
      <c r="BQ1114" s="183"/>
      <c r="BR1114" s="183"/>
      <c r="BS1114" s="183"/>
      <c r="BT1114" s="183"/>
      <c r="BU1114" s="183"/>
      <c r="BV1114" s="183"/>
      <c r="BW1114" s="183"/>
      <c r="BX1114" s="183"/>
      <c r="BY1114" s="183"/>
      <c r="BZ1114" s="183"/>
      <c r="CA1114" s="183"/>
      <c r="CB1114" s="183"/>
      <c r="CC1114" s="183"/>
      <c r="CD1114" s="183"/>
      <c r="CE1114" s="183"/>
      <c r="CF1114" s="183"/>
      <c r="CG1114" s="183"/>
      <c r="CH1114" s="183"/>
      <c r="CI1114" s="183"/>
      <c r="CJ1114" s="183"/>
      <c r="CK1114" s="183"/>
      <c r="CL1114" s="183"/>
      <c r="CM1114" s="183"/>
      <c r="CN1114" s="183"/>
      <c r="CO1114" s="183"/>
      <c r="CP1114" s="183"/>
      <c r="CQ1114" s="183"/>
      <c r="CR1114" s="183"/>
      <c r="CS1114" s="183"/>
      <c r="CT1114" s="183"/>
      <c r="CU1114" s="183"/>
      <c r="CV1114" s="183"/>
      <c r="CW1114" s="183"/>
      <c r="CX1114" s="183"/>
      <c r="CY1114" s="183"/>
      <c r="CZ1114" s="183"/>
      <c r="DA1114" s="183"/>
      <c r="DB1114" s="183"/>
      <c r="DC1114" s="183"/>
      <c r="DD1114" s="183"/>
      <c r="DE1114" s="183"/>
      <c r="DF1114" s="183"/>
      <c r="DG1114" s="183"/>
      <c r="DH1114" s="183"/>
      <c r="DI1114" s="183"/>
      <c r="DJ1114" s="183"/>
      <c r="DK1114" s="183"/>
      <c r="DL1114" s="183"/>
      <c r="DM1114" s="183"/>
      <c r="DN1114" s="183"/>
      <c r="DO1114" s="183"/>
      <c r="DP1114" s="183"/>
      <c r="DQ1114" s="183"/>
      <c r="DR1114" s="183"/>
      <c r="DS1114" s="183"/>
      <c r="DT1114" s="183"/>
      <c r="DU1114" s="183"/>
      <c r="DV1114" s="183"/>
      <c r="DW1114" s="183"/>
      <c r="DX1114" s="183"/>
      <c r="DY1114" s="183"/>
      <c r="DZ1114" s="183"/>
      <c r="EA1114" s="183"/>
      <c r="EB1114" s="183"/>
      <c r="EC1114" s="183"/>
      <c r="ED1114" s="183"/>
      <c r="EE1114" s="183"/>
      <c r="EF1114" s="183"/>
      <c r="EG1114" s="183"/>
      <c r="EH1114" s="183"/>
      <c r="EI1114" s="183"/>
      <c r="EJ1114" s="183"/>
      <c r="EK1114" s="183"/>
      <c r="EL1114" s="183"/>
      <c r="EM1114" s="183"/>
      <c r="EN1114" s="183"/>
      <c r="EO1114" s="183"/>
      <c r="EP1114" s="183"/>
      <c r="EQ1114" s="183"/>
      <c r="ER1114" s="183"/>
      <c r="ES1114" s="183"/>
      <c r="ET1114" s="183"/>
      <c r="EU1114" s="183"/>
      <c r="EV1114" s="183"/>
      <c r="EW1114" s="183"/>
      <c r="EX1114" s="183"/>
      <c r="EY1114" s="183"/>
      <c r="EZ1114" s="183"/>
      <c r="FA1114" s="183"/>
      <c r="FB1114" s="183"/>
      <c r="FC1114" s="183"/>
      <c r="FD1114" s="183"/>
      <c r="FE1114" s="183"/>
      <c r="FF1114" s="183"/>
      <c r="FG1114" s="183"/>
      <c r="FH1114" s="183"/>
      <c r="FI1114" s="183"/>
      <c r="FJ1114" s="183"/>
      <c r="FK1114" s="183"/>
      <c r="FL1114" s="183"/>
      <c r="FM1114" s="183"/>
      <c r="FN1114" s="183"/>
      <c r="FO1114" s="183"/>
      <c r="FP1114" s="183"/>
      <c r="FQ1114" s="183"/>
      <c r="FR1114" s="183"/>
      <c r="FS1114" s="183"/>
      <c r="FT1114" s="183"/>
      <c r="FU1114" s="183"/>
      <c r="FV1114" s="183"/>
      <c r="FW1114" s="183"/>
      <c r="FX1114" s="183"/>
      <c r="FY1114" s="183"/>
      <c r="FZ1114" s="183"/>
      <c r="GA1114" s="183"/>
      <c r="GB1114" s="183"/>
      <c r="GC1114" s="183"/>
      <c r="GD1114" s="183"/>
      <c r="GE1114" s="183"/>
      <c r="GF1114" s="183"/>
      <c r="GG1114" s="183"/>
      <c r="GH1114" s="183"/>
      <c r="GI1114" s="183"/>
      <c r="GJ1114" s="183"/>
      <c r="GK1114" s="183"/>
      <c r="GL1114" s="183"/>
      <c r="GM1114" s="183"/>
      <c r="GN1114" s="183"/>
      <c r="GO1114" s="183"/>
      <c r="GP1114" s="183"/>
      <c r="GQ1114" s="183"/>
      <c r="GR1114" s="183"/>
      <c r="GS1114" s="183"/>
      <c r="GT1114" s="183"/>
      <c r="GU1114" s="183"/>
      <c r="GV1114" s="183"/>
      <c r="GW1114" s="183"/>
      <c r="GX1114" s="183"/>
      <c r="GY1114" s="183"/>
      <c r="GZ1114" s="183"/>
      <c r="HA1114" s="183"/>
      <c r="HB1114" s="183"/>
      <c r="HC1114" s="183"/>
      <c r="HD1114" s="183"/>
      <c r="HE1114" s="183"/>
      <c r="HF1114" s="183"/>
      <c r="HG1114" s="183"/>
      <c r="HH1114" s="183"/>
      <c r="HI1114" s="183"/>
      <c r="HJ1114" s="183"/>
      <c r="HK1114" s="183"/>
      <c r="HL1114" s="183"/>
      <c r="HM1114" s="183"/>
      <c r="HN1114" s="183"/>
      <c r="HO1114" s="183"/>
      <c r="HP1114" s="183"/>
      <c r="HQ1114" s="183"/>
      <c r="HR1114" s="183"/>
      <c r="HS1114" s="183"/>
      <c r="HT1114" s="183"/>
      <c r="HU1114" s="183"/>
      <c r="HV1114" s="183"/>
      <c r="HW1114" s="183"/>
      <c r="HX1114" s="183"/>
      <c r="HY1114" s="183"/>
      <c r="HZ1114" s="183"/>
      <c r="IA1114" s="183"/>
      <c r="IB1114" s="183"/>
      <c r="IC1114" s="183"/>
      <c r="ID1114" s="183"/>
      <c r="IE1114" s="183"/>
      <c r="IF1114" s="183"/>
      <c r="IG1114" s="183"/>
      <c r="IH1114" s="183"/>
      <c r="II1114" s="183"/>
      <c r="IJ1114" s="183"/>
      <c r="IK1114" s="183"/>
      <c r="IL1114" s="183"/>
      <c r="IM1114" s="183"/>
      <c r="IN1114" s="183"/>
      <c r="IO1114" s="183"/>
      <c r="IP1114" s="183"/>
      <c r="IQ1114" s="183"/>
      <c r="IR1114" s="183"/>
      <c r="IS1114" s="183"/>
      <c r="IT1114" s="183"/>
      <c r="IU1114" s="183"/>
      <c r="IV1114" s="183"/>
      <c r="IW1114" s="183"/>
      <c r="IX1114" s="183"/>
      <c r="IY1114" s="183"/>
      <c r="IZ1114" s="183"/>
      <c r="JA1114" s="183"/>
      <c r="JB1114" s="183"/>
      <c r="JC1114" s="183"/>
      <c r="JD1114" s="183"/>
      <c r="JE1114" s="183"/>
      <c r="JF1114" s="183"/>
      <c r="JG1114" s="183"/>
      <c r="JH1114" s="183"/>
      <c r="JI1114" s="183"/>
      <c r="JJ1114" s="183"/>
      <c r="JK1114" s="183"/>
      <c r="JL1114" s="183"/>
      <c r="JM1114" s="183"/>
      <c r="JN1114" s="183"/>
      <c r="JO1114" s="183"/>
      <c r="JP1114" s="183"/>
      <c r="JQ1114" s="183"/>
      <c r="JR1114" s="183"/>
      <c r="JS1114" s="183"/>
      <c r="JT1114" s="183"/>
      <c r="JU1114" s="183"/>
      <c r="JV1114" s="183"/>
      <c r="JW1114" s="183"/>
      <c r="JX1114" s="183"/>
      <c r="JY1114" s="183"/>
      <c r="JZ1114" s="183"/>
      <c r="KA1114" s="183"/>
      <c r="KB1114" s="183"/>
      <c r="KC1114" s="183"/>
      <c r="KD1114" s="183"/>
      <c r="KE1114" s="183"/>
      <c r="KF1114" s="183"/>
      <c r="KG1114" s="183"/>
      <c r="KH1114" s="183"/>
      <c r="KI1114" s="183"/>
      <c r="KJ1114" s="183"/>
      <c r="KK1114" s="183"/>
      <c r="KL1114" s="183"/>
      <c r="KM1114" s="183"/>
      <c r="KN1114" s="183"/>
      <c r="KO1114" s="183"/>
      <c r="KP1114" s="183"/>
      <c r="KQ1114" s="183"/>
      <c r="KR1114" s="183"/>
      <c r="KS1114" s="183"/>
      <c r="KT1114" s="183"/>
    </row>
    <row r="1115" spans="8:306">
      <c r="H1115" s="183"/>
      <c r="K1115" s="183"/>
      <c r="L1115" s="183"/>
      <c r="M1115" s="183"/>
      <c r="N1115" s="183"/>
      <c r="O1115" s="183"/>
      <c r="P1115" s="183"/>
      <c r="Q1115" s="183"/>
      <c r="R1115" s="183"/>
      <c r="S1115" s="183"/>
      <c r="T1115" s="183"/>
      <c r="U1115" s="183"/>
      <c r="V1115" s="183"/>
      <c r="W1115" s="183"/>
      <c r="X1115" s="183"/>
      <c r="Y1115" s="183"/>
      <c r="Z1115" s="183"/>
      <c r="AA1115" s="183"/>
      <c r="AB1115" s="183"/>
      <c r="AC1115" s="183"/>
      <c r="AD1115" s="183"/>
      <c r="AE1115" s="183"/>
      <c r="AF1115" s="183"/>
      <c r="AG1115" s="183"/>
      <c r="AH1115" s="183"/>
      <c r="AI1115" s="183"/>
      <c r="AJ1115" s="183"/>
      <c r="AK1115" s="183"/>
      <c r="AL1115" s="183"/>
      <c r="AM1115" s="183"/>
      <c r="AN1115" s="183"/>
      <c r="AO1115" s="183"/>
      <c r="AP1115" s="183"/>
      <c r="AQ1115" s="183"/>
      <c r="AR1115" s="183"/>
      <c r="AS1115" s="183"/>
      <c r="AT1115" s="183"/>
      <c r="AU1115" s="183"/>
      <c r="AV1115" s="183"/>
      <c r="AW1115" s="183"/>
      <c r="AX1115" s="183"/>
      <c r="AY1115" s="183"/>
      <c r="AZ1115" s="183"/>
      <c r="BA1115" s="183"/>
      <c r="BB1115" s="183"/>
      <c r="BC1115" s="183"/>
      <c r="BD1115" s="183"/>
      <c r="BE1115" s="183"/>
      <c r="BF1115" s="183"/>
      <c r="BG1115" s="183"/>
      <c r="BH1115" s="183"/>
      <c r="BI1115" s="183"/>
      <c r="BJ1115" s="183"/>
      <c r="BK1115" s="183"/>
      <c r="BL1115" s="183"/>
      <c r="BM1115" s="183"/>
      <c r="BN1115" s="183"/>
      <c r="BO1115" s="183"/>
      <c r="BP1115" s="183"/>
      <c r="BQ1115" s="183"/>
      <c r="BR1115" s="183"/>
      <c r="BS1115" s="183"/>
      <c r="BT1115" s="183"/>
      <c r="BU1115" s="183"/>
      <c r="BV1115" s="183"/>
      <c r="BW1115" s="183"/>
      <c r="BX1115" s="183"/>
      <c r="BY1115" s="183"/>
      <c r="BZ1115" s="183"/>
      <c r="CA1115" s="183"/>
      <c r="CB1115" s="183"/>
      <c r="CC1115" s="183"/>
      <c r="CD1115" s="183"/>
      <c r="CE1115" s="183"/>
      <c r="CF1115" s="183"/>
      <c r="CG1115" s="183"/>
      <c r="CH1115" s="183"/>
      <c r="CI1115" s="183"/>
      <c r="CJ1115" s="183"/>
      <c r="CK1115" s="183"/>
      <c r="CL1115" s="183"/>
      <c r="CM1115" s="183"/>
      <c r="CN1115" s="183"/>
      <c r="CO1115" s="183"/>
      <c r="CP1115" s="183"/>
      <c r="CQ1115" s="183"/>
      <c r="CR1115" s="183"/>
      <c r="CS1115" s="183"/>
      <c r="CT1115" s="183"/>
      <c r="CU1115" s="183"/>
      <c r="CV1115" s="183"/>
      <c r="CW1115" s="183"/>
      <c r="CX1115" s="183"/>
      <c r="CY1115" s="183"/>
      <c r="CZ1115" s="183"/>
      <c r="DA1115" s="183"/>
      <c r="DB1115" s="183"/>
      <c r="DC1115" s="183"/>
      <c r="DD1115" s="183"/>
      <c r="DE1115" s="183"/>
      <c r="DF1115" s="183"/>
      <c r="DG1115" s="183"/>
      <c r="DH1115" s="183"/>
      <c r="DI1115" s="183"/>
      <c r="DJ1115" s="183"/>
      <c r="DK1115" s="183"/>
      <c r="DL1115" s="183"/>
      <c r="DM1115" s="183"/>
      <c r="DN1115" s="183"/>
      <c r="DO1115" s="183"/>
      <c r="DP1115" s="183"/>
      <c r="DQ1115" s="183"/>
      <c r="DR1115" s="183"/>
      <c r="DS1115" s="183"/>
      <c r="DT1115" s="183"/>
      <c r="DU1115" s="183"/>
      <c r="DV1115" s="183"/>
      <c r="DW1115" s="183"/>
      <c r="DX1115" s="183"/>
      <c r="DY1115" s="183"/>
      <c r="DZ1115" s="183"/>
      <c r="EA1115" s="183"/>
      <c r="EB1115" s="183"/>
      <c r="EC1115" s="183"/>
      <c r="ED1115" s="183"/>
      <c r="EE1115" s="183"/>
      <c r="EF1115" s="183"/>
      <c r="EG1115" s="183"/>
      <c r="EH1115" s="183"/>
      <c r="EI1115" s="183"/>
      <c r="EJ1115" s="183"/>
      <c r="EK1115" s="183"/>
      <c r="EL1115" s="183"/>
      <c r="EM1115" s="183"/>
      <c r="EN1115" s="183"/>
      <c r="EO1115" s="183"/>
      <c r="EP1115" s="183"/>
      <c r="EQ1115" s="183"/>
      <c r="ER1115" s="183"/>
      <c r="ES1115" s="183"/>
      <c r="ET1115" s="183"/>
      <c r="EU1115" s="183"/>
      <c r="EV1115" s="183"/>
      <c r="EW1115" s="183"/>
      <c r="EX1115" s="183"/>
      <c r="EY1115" s="183"/>
      <c r="EZ1115" s="183"/>
      <c r="FA1115" s="183"/>
      <c r="FB1115" s="183"/>
      <c r="FC1115" s="183"/>
      <c r="FD1115" s="183"/>
      <c r="FE1115" s="183"/>
      <c r="FF1115" s="183"/>
      <c r="FG1115" s="183"/>
      <c r="FH1115" s="183"/>
      <c r="FI1115" s="183"/>
      <c r="FJ1115" s="183"/>
      <c r="FK1115" s="183"/>
      <c r="FL1115" s="183"/>
      <c r="FM1115" s="183"/>
      <c r="FN1115" s="183"/>
      <c r="FO1115" s="183"/>
      <c r="FP1115" s="183"/>
      <c r="FQ1115" s="183"/>
      <c r="FR1115" s="183"/>
      <c r="FS1115" s="183"/>
      <c r="FT1115" s="183"/>
      <c r="FU1115" s="183"/>
      <c r="FV1115" s="183"/>
      <c r="FW1115" s="183"/>
      <c r="FX1115" s="183"/>
      <c r="FY1115" s="183"/>
      <c r="FZ1115" s="183"/>
      <c r="GA1115" s="183"/>
      <c r="GB1115" s="183"/>
      <c r="GC1115" s="183"/>
      <c r="GD1115" s="183"/>
      <c r="GE1115" s="183"/>
      <c r="GF1115" s="183"/>
      <c r="GG1115" s="183"/>
      <c r="GH1115" s="183"/>
      <c r="GI1115" s="183"/>
      <c r="GJ1115" s="183"/>
      <c r="GK1115" s="183"/>
      <c r="GL1115" s="183"/>
      <c r="GM1115" s="183"/>
      <c r="GN1115" s="183"/>
      <c r="GO1115" s="183"/>
      <c r="GP1115" s="183"/>
      <c r="GQ1115" s="183"/>
      <c r="GR1115" s="183"/>
      <c r="GS1115" s="183"/>
      <c r="GT1115" s="183"/>
      <c r="GU1115" s="183"/>
      <c r="GV1115" s="183"/>
      <c r="GW1115" s="183"/>
      <c r="GX1115" s="183"/>
      <c r="GY1115" s="183"/>
      <c r="GZ1115" s="183"/>
      <c r="HA1115" s="183"/>
      <c r="HB1115" s="183"/>
      <c r="HC1115" s="183"/>
      <c r="HD1115" s="183"/>
      <c r="HE1115" s="183"/>
      <c r="HF1115" s="183"/>
      <c r="HG1115" s="183"/>
      <c r="HH1115" s="183"/>
      <c r="HI1115" s="183"/>
      <c r="HJ1115" s="183"/>
      <c r="HK1115" s="183"/>
      <c r="HL1115" s="183"/>
      <c r="HM1115" s="183"/>
      <c r="HN1115" s="183"/>
      <c r="HO1115" s="183"/>
      <c r="HP1115" s="183"/>
      <c r="HQ1115" s="183"/>
      <c r="HR1115" s="183"/>
      <c r="HS1115" s="183"/>
      <c r="HT1115" s="183"/>
      <c r="HU1115" s="183"/>
      <c r="HV1115" s="183"/>
      <c r="HW1115" s="183"/>
      <c r="HX1115" s="183"/>
      <c r="HY1115" s="183"/>
      <c r="HZ1115" s="183"/>
      <c r="IA1115" s="183"/>
      <c r="IB1115" s="183"/>
      <c r="IC1115" s="183"/>
      <c r="ID1115" s="183"/>
      <c r="IE1115" s="183"/>
      <c r="IF1115" s="183"/>
      <c r="IG1115" s="183"/>
      <c r="IH1115" s="183"/>
      <c r="II1115" s="183"/>
      <c r="IJ1115" s="183"/>
      <c r="IK1115" s="183"/>
      <c r="IL1115" s="183"/>
      <c r="IM1115" s="183"/>
      <c r="IN1115" s="183"/>
      <c r="IO1115" s="183"/>
      <c r="IP1115" s="183"/>
      <c r="IQ1115" s="183"/>
      <c r="IR1115" s="183"/>
      <c r="IS1115" s="183"/>
      <c r="IT1115" s="183"/>
      <c r="IU1115" s="183"/>
      <c r="IV1115" s="183"/>
      <c r="IW1115" s="183"/>
      <c r="IX1115" s="183"/>
      <c r="IY1115" s="183"/>
      <c r="IZ1115" s="183"/>
      <c r="JA1115" s="183"/>
      <c r="JB1115" s="183"/>
      <c r="JC1115" s="183"/>
      <c r="JD1115" s="183"/>
      <c r="JE1115" s="183"/>
      <c r="JF1115" s="183"/>
      <c r="JG1115" s="183"/>
      <c r="JH1115" s="183"/>
      <c r="JI1115" s="183"/>
      <c r="JJ1115" s="183"/>
      <c r="JK1115" s="183"/>
      <c r="JL1115" s="183"/>
      <c r="JM1115" s="183"/>
      <c r="JN1115" s="183"/>
      <c r="JO1115" s="183"/>
      <c r="JP1115" s="183"/>
      <c r="JQ1115" s="183"/>
      <c r="JR1115" s="183"/>
      <c r="JS1115" s="183"/>
      <c r="JT1115" s="183"/>
      <c r="JU1115" s="183"/>
      <c r="JV1115" s="183"/>
      <c r="JW1115" s="183"/>
      <c r="JX1115" s="183"/>
      <c r="JY1115" s="183"/>
      <c r="JZ1115" s="183"/>
      <c r="KA1115" s="183"/>
      <c r="KB1115" s="183"/>
      <c r="KC1115" s="183"/>
      <c r="KD1115" s="183"/>
      <c r="KE1115" s="183"/>
      <c r="KF1115" s="183"/>
      <c r="KG1115" s="183"/>
      <c r="KH1115" s="183"/>
      <c r="KI1115" s="183"/>
      <c r="KJ1115" s="183"/>
      <c r="KK1115" s="183"/>
      <c r="KL1115" s="183"/>
      <c r="KM1115" s="183"/>
      <c r="KN1115" s="183"/>
      <c r="KO1115" s="183"/>
      <c r="KP1115" s="183"/>
      <c r="KQ1115" s="183"/>
      <c r="KR1115" s="183"/>
      <c r="KS1115" s="183"/>
      <c r="KT1115" s="183"/>
    </row>
    <row r="1116" spans="8:306">
      <c r="H1116" s="183"/>
      <c r="K1116" s="183"/>
      <c r="L1116" s="183"/>
      <c r="M1116" s="183"/>
      <c r="N1116" s="183"/>
      <c r="O1116" s="183"/>
      <c r="P1116" s="183"/>
      <c r="Q1116" s="183"/>
      <c r="R1116" s="183"/>
      <c r="S1116" s="183"/>
      <c r="T1116" s="183"/>
      <c r="U1116" s="183"/>
      <c r="V1116" s="183"/>
      <c r="W1116" s="183"/>
      <c r="X1116" s="183"/>
      <c r="Y1116" s="183"/>
      <c r="Z1116" s="183"/>
      <c r="AA1116" s="183"/>
      <c r="AB1116" s="183"/>
      <c r="AC1116" s="183"/>
      <c r="AD1116" s="183"/>
      <c r="AE1116" s="183"/>
      <c r="AF1116" s="183"/>
      <c r="AG1116" s="183"/>
      <c r="AH1116" s="183"/>
      <c r="AI1116" s="183"/>
      <c r="AJ1116" s="183"/>
      <c r="AK1116" s="183"/>
      <c r="AL1116" s="183"/>
      <c r="AM1116" s="183"/>
      <c r="AN1116" s="183"/>
      <c r="AO1116" s="183"/>
      <c r="AP1116" s="183"/>
      <c r="AQ1116" s="183"/>
      <c r="AR1116" s="183"/>
      <c r="AS1116" s="183"/>
      <c r="AT1116" s="183"/>
      <c r="AU1116" s="183"/>
      <c r="AV1116" s="183"/>
      <c r="AW1116" s="183"/>
      <c r="AX1116" s="183"/>
      <c r="AY1116" s="183"/>
      <c r="AZ1116" s="183"/>
      <c r="BA1116" s="183"/>
      <c r="BB1116" s="183"/>
      <c r="BC1116" s="183"/>
      <c r="BD1116" s="183"/>
      <c r="BE1116" s="183"/>
      <c r="BF1116" s="183"/>
      <c r="BG1116" s="183"/>
      <c r="BH1116" s="183"/>
      <c r="BI1116" s="183"/>
      <c r="BJ1116" s="183"/>
      <c r="BK1116" s="183"/>
      <c r="BL1116" s="183"/>
      <c r="BM1116" s="183"/>
      <c r="BN1116" s="183"/>
      <c r="BO1116" s="183"/>
      <c r="BP1116" s="183"/>
      <c r="BQ1116" s="183"/>
      <c r="BR1116" s="183"/>
      <c r="BS1116" s="183"/>
      <c r="BT1116" s="183"/>
      <c r="BU1116" s="183"/>
      <c r="BV1116" s="183"/>
      <c r="BW1116" s="183"/>
      <c r="BX1116" s="183"/>
      <c r="BY1116" s="183"/>
      <c r="BZ1116" s="183"/>
      <c r="CA1116" s="183"/>
      <c r="CB1116" s="183"/>
      <c r="CC1116" s="183"/>
      <c r="CD1116" s="183"/>
      <c r="CE1116" s="183"/>
      <c r="CF1116" s="183"/>
      <c r="CG1116" s="183"/>
      <c r="CH1116" s="183"/>
      <c r="CI1116" s="183"/>
      <c r="CJ1116" s="183"/>
      <c r="CK1116" s="183"/>
      <c r="CL1116" s="183"/>
      <c r="CM1116" s="183"/>
      <c r="CN1116" s="183"/>
      <c r="CO1116" s="183"/>
      <c r="CP1116" s="183"/>
      <c r="CQ1116" s="183"/>
      <c r="CR1116" s="183"/>
      <c r="CS1116" s="183"/>
      <c r="CT1116" s="183"/>
      <c r="CU1116" s="183"/>
      <c r="CV1116" s="183"/>
      <c r="CW1116" s="183"/>
      <c r="CX1116" s="183"/>
      <c r="CY1116" s="183"/>
      <c r="CZ1116" s="183"/>
      <c r="DA1116" s="183"/>
      <c r="DB1116" s="183"/>
      <c r="DC1116" s="183"/>
      <c r="DD1116" s="183"/>
      <c r="DE1116" s="183"/>
      <c r="DF1116" s="183"/>
      <c r="DG1116" s="183"/>
      <c r="DH1116" s="183"/>
      <c r="DI1116" s="183"/>
      <c r="DJ1116" s="183"/>
      <c r="DK1116" s="183"/>
      <c r="DL1116" s="183"/>
      <c r="DM1116" s="183"/>
      <c r="DN1116" s="183"/>
      <c r="DO1116" s="183"/>
      <c r="DP1116" s="183"/>
      <c r="DQ1116" s="183"/>
      <c r="DR1116" s="183"/>
      <c r="DS1116" s="183"/>
      <c r="DT1116" s="183"/>
      <c r="DU1116" s="183"/>
      <c r="DV1116" s="183"/>
      <c r="DW1116" s="183"/>
      <c r="DX1116" s="183"/>
      <c r="DY1116" s="183"/>
      <c r="DZ1116" s="183"/>
      <c r="EA1116" s="183"/>
      <c r="EB1116" s="183"/>
      <c r="EC1116" s="183"/>
      <c r="ED1116" s="183"/>
      <c r="EE1116" s="183"/>
      <c r="EF1116" s="183"/>
      <c r="EG1116" s="183"/>
      <c r="EH1116" s="183"/>
      <c r="EI1116" s="183"/>
      <c r="EJ1116" s="183"/>
      <c r="EK1116" s="183"/>
      <c r="EL1116" s="183"/>
      <c r="EM1116" s="183"/>
      <c r="EN1116" s="183"/>
      <c r="EO1116" s="183"/>
      <c r="EP1116" s="183"/>
      <c r="EQ1116" s="183"/>
      <c r="ER1116" s="183"/>
      <c r="ES1116" s="183"/>
      <c r="ET1116" s="183"/>
      <c r="EU1116" s="183"/>
      <c r="EV1116" s="183"/>
      <c r="EW1116" s="183"/>
      <c r="EX1116" s="183"/>
      <c r="EY1116" s="183"/>
      <c r="EZ1116" s="183"/>
      <c r="FA1116" s="183"/>
      <c r="FB1116" s="183"/>
      <c r="FC1116" s="183"/>
      <c r="FD1116" s="183"/>
      <c r="FE1116" s="183"/>
      <c r="FF1116" s="183"/>
      <c r="FG1116" s="183"/>
      <c r="FH1116" s="183"/>
      <c r="FI1116" s="183"/>
      <c r="FJ1116" s="183"/>
      <c r="FK1116" s="183"/>
      <c r="FL1116" s="183"/>
      <c r="FM1116" s="183"/>
      <c r="FN1116" s="183"/>
      <c r="FO1116" s="183"/>
      <c r="FP1116" s="183"/>
      <c r="FQ1116" s="183"/>
      <c r="FR1116" s="183"/>
      <c r="FS1116" s="183"/>
      <c r="FT1116" s="183"/>
      <c r="FU1116" s="183"/>
      <c r="FV1116" s="183"/>
      <c r="FW1116" s="183"/>
      <c r="FX1116" s="183"/>
      <c r="FY1116" s="183"/>
      <c r="FZ1116" s="183"/>
      <c r="GA1116" s="183"/>
      <c r="GB1116" s="183"/>
      <c r="GC1116" s="183"/>
      <c r="GD1116" s="183"/>
      <c r="GE1116" s="183"/>
      <c r="GF1116" s="183"/>
      <c r="GG1116" s="183"/>
      <c r="GH1116" s="183"/>
      <c r="GI1116" s="183"/>
      <c r="GJ1116" s="183"/>
      <c r="GK1116" s="183"/>
      <c r="GL1116" s="183"/>
      <c r="GM1116" s="183"/>
      <c r="GN1116" s="183"/>
      <c r="GO1116" s="183"/>
      <c r="GP1116" s="183"/>
      <c r="GQ1116" s="183"/>
      <c r="GR1116" s="183"/>
      <c r="GS1116" s="183"/>
      <c r="GT1116" s="183"/>
      <c r="GU1116" s="183"/>
      <c r="GV1116" s="183"/>
      <c r="GW1116" s="183"/>
      <c r="GX1116" s="183"/>
      <c r="GY1116" s="183"/>
      <c r="GZ1116" s="183"/>
      <c r="HA1116" s="183"/>
      <c r="HB1116" s="183"/>
      <c r="HC1116" s="183"/>
      <c r="HD1116" s="183"/>
      <c r="HE1116" s="183"/>
      <c r="HF1116" s="183"/>
      <c r="HG1116" s="183"/>
      <c r="HH1116" s="183"/>
      <c r="HI1116" s="183"/>
      <c r="HJ1116" s="183"/>
      <c r="HK1116" s="183"/>
      <c r="HL1116" s="183"/>
      <c r="HM1116" s="183"/>
      <c r="HN1116" s="183"/>
      <c r="HO1116" s="183"/>
      <c r="HP1116" s="183"/>
      <c r="HQ1116" s="183"/>
      <c r="HR1116" s="183"/>
      <c r="HS1116" s="183"/>
      <c r="HT1116" s="183"/>
      <c r="HU1116" s="183"/>
      <c r="HV1116" s="183"/>
      <c r="HW1116" s="183"/>
      <c r="HX1116" s="183"/>
      <c r="HY1116" s="183"/>
      <c r="HZ1116" s="183"/>
      <c r="IA1116" s="183"/>
      <c r="IB1116" s="183"/>
      <c r="IC1116" s="183"/>
      <c r="ID1116" s="183"/>
      <c r="IE1116" s="183"/>
      <c r="IF1116" s="183"/>
      <c r="IG1116" s="183"/>
      <c r="IH1116" s="183"/>
      <c r="II1116" s="183"/>
      <c r="IJ1116" s="183"/>
      <c r="IK1116" s="183"/>
      <c r="IL1116" s="183"/>
      <c r="IM1116" s="183"/>
      <c r="IN1116" s="183"/>
      <c r="IO1116" s="183"/>
      <c r="IP1116" s="183"/>
      <c r="IQ1116" s="183"/>
      <c r="IR1116" s="183"/>
      <c r="IS1116" s="183"/>
      <c r="IT1116" s="183"/>
      <c r="IU1116" s="183"/>
      <c r="IV1116" s="183"/>
      <c r="IW1116" s="183"/>
      <c r="IX1116" s="183"/>
      <c r="IY1116" s="183"/>
      <c r="IZ1116" s="183"/>
      <c r="JA1116" s="183"/>
      <c r="JB1116" s="183"/>
      <c r="JC1116" s="183"/>
      <c r="JD1116" s="183"/>
      <c r="JE1116" s="183"/>
      <c r="JF1116" s="183"/>
      <c r="JG1116" s="183"/>
      <c r="JH1116" s="183"/>
      <c r="JI1116" s="183"/>
      <c r="JJ1116" s="183"/>
      <c r="JK1116" s="183"/>
      <c r="JL1116" s="183"/>
      <c r="JM1116" s="183"/>
      <c r="JN1116" s="183"/>
      <c r="JO1116" s="183"/>
      <c r="JP1116" s="183"/>
      <c r="JQ1116" s="183"/>
      <c r="JR1116" s="183"/>
      <c r="JS1116" s="183"/>
      <c r="JT1116" s="183"/>
      <c r="JU1116" s="183"/>
      <c r="JV1116" s="183"/>
      <c r="JW1116" s="183"/>
      <c r="JX1116" s="183"/>
      <c r="JY1116" s="183"/>
      <c r="JZ1116" s="183"/>
      <c r="KA1116" s="183"/>
      <c r="KB1116" s="183"/>
      <c r="KC1116" s="183"/>
      <c r="KD1116" s="183"/>
      <c r="KE1116" s="183"/>
      <c r="KF1116" s="183"/>
      <c r="KG1116" s="183"/>
      <c r="KH1116" s="183"/>
      <c r="KI1116" s="183"/>
      <c r="KJ1116" s="183"/>
      <c r="KK1116" s="183"/>
      <c r="KL1116" s="183"/>
      <c r="KM1116" s="183"/>
      <c r="KN1116" s="183"/>
      <c r="KO1116" s="183"/>
      <c r="KP1116" s="183"/>
      <c r="KQ1116" s="183"/>
      <c r="KR1116" s="183"/>
      <c r="KS1116" s="183"/>
      <c r="KT1116" s="183"/>
    </row>
    <row r="1117" spans="8:306">
      <c r="H1117" s="183"/>
      <c r="K1117" s="183"/>
      <c r="L1117" s="183"/>
      <c r="M1117" s="183"/>
      <c r="N1117" s="183"/>
      <c r="O1117" s="183"/>
      <c r="P1117" s="183"/>
      <c r="Q1117" s="183"/>
      <c r="R1117" s="183"/>
      <c r="S1117" s="183"/>
      <c r="T1117" s="183"/>
      <c r="U1117" s="183"/>
      <c r="V1117" s="183"/>
      <c r="W1117" s="183"/>
      <c r="X1117" s="183"/>
      <c r="Y1117" s="183"/>
      <c r="Z1117" s="183"/>
      <c r="AA1117" s="183"/>
      <c r="AB1117" s="183"/>
      <c r="AC1117" s="183"/>
      <c r="AD1117" s="183"/>
      <c r="AE1117" s="183"/>
      <c r="AF1117" s="183"/>
      <c r="AG1117" s="183"/>
      <c r="AH1117" s="183"/>
      <c r="AI1117" s="183"/>
      <c r="AJ1117" s="183"/>
      <c r="AK1117" s="183"/>
      <c r="AL1117" s="183"/>
      <c r="AM1117" s="183"/>
      <c r="AN1117" s="183"/>
      <c r="AO1117" s="183"/>
      <c r="AP1117" s="183"/>
      <c r="AQ1117" s="183"/>
      <c r="AR1117" s="183"/>
      <c r="AS1117" s="183"/>
      <c r="AT1117" s="183"/>
      <c r="AU1117" s="183"/>
      <c r="AV1117" s="183"/>
      <c r="AW1117" s="183"/>
      <c r="AX1117" s="183"/>
      <c r="AY1117" s="183"/>
      <c r="AZ1117" s="183"/>
      <c r="BA1117" s="183"/>
      <c r="BB1117" s="183"/>
      <c r="BC1117" s="183"/>
      <c r="BD1117" s="183"/>
      <c r="BE1117" s="183"/>
      <c r="BF1117" s="183"/>
      <c r="BG1117" s="183"/>
      <c r="BH1117" s="183"/>
      <c r="BI1117" s="183"/>
      <c r="BJ1117" s="183"/>
      <c r="BK1117" s="183"/>
      <c r="BL1117" s="183"/>
      <c r="BM1117" s="183"/>
      <c r="BN1117" s="183"/>
      <c r="BO1117" s="183"/>
      <c r="BP1117" s="183"/>
      <c r="BQ1117" s="183"/>
      <c r="BR1117" s="183"/>
      <c r="BS1117" s="183"/>
      <c r="BT1117" s="183"/>
      <c r="BU1117" s="183"/>
      <c r="BV1117" s="183"/>
      <c r="BW1117" s="183"/>
      <c r="BX1117" s="183"/>
      <c r="BY1117" s="183"/>
      <c r="BZ1117" s="183"/>
      <c r="CA1117" s="183"/>
      <c r="CB1117" s="183"/>
      <c r="CC1117" s="183"/>
      <c r="CD1117" s="183"/>
      <c r="CE1117" s="183"/>
      <c r="CF1117" s="183"/>
      <c r="CG1117" s="183"/>
      <c r="CH1117" s="183"/>
      <c r="CI1117" s="183"/>
      <c r="CJ1117" s="183"/>
      <c r="CK1117" s="183"/>
      <c r="CL1117" s="183"/>
      <c r="CM1117" s="183"/>
      <c r="CN1117" s="183"/>
      <c r="CO1117" s="183"/>
      <c r="CP1117" s="183"/>
      <c r="CQ1117" s="183"/>
      <c r="CR1117" s="183"/>
      <c r="CS1117" s="183"/>
      <c r="CT1117" s="183"/>
      <c r="CU1117" s="183"/>
      <c r="CV1117" s="183"/>
      <c r="CW1117" s="183"/>
      <c r="CX1117" s="183"/>
      <c r="CY1117" s="183"/>
      <c r="CZ1117" s="183"/>
      <c r="DA1117" s="183"/>
      <c r="DB1117" s="183"/>
      <c r="DC1117" s="183"/>
      <c r="DD1117" s="183"/>
      <c r="DE1117" s="183"/>
      <c r="DF1117" s="183"/>
      <c r="DG1117" s="183"/>
      <c r="DH1117" s="183"/>
      <c r="DI1117" s="183"/>
      <c r="DJ1117" s="183"/>
      <c r="DK1117" s="183"/>
      <c r="DL1117" s="183"/>
      <c r="DM1117" s="183"/>
      <c r="DN1117" s="183"/>
      <c r="DO1117" s="183"/>
      <c r="DP1117" s="183"/>
      <c r="DQ1117" s="183"/>
      <c r="DR1117" s="183"/>
      <c r="DS1117" s="183"/>
      <c r="DT1117" s="183"/>
      <c r="DU1117" s="183"/>
      <c r="DV1117" s="183"/>
      <c r="DW1117" s="183"/>
      <c r="DX1117" s="183"/>
      <c r="DY1117" s="183"/>
      <c r="DZ1117" s="183"/>
      <c r="EA1117" s="183"/>
      <c r="EB1117" s="183"/>
      <c r="EC1117" s="183"/>
      <c r="ED1117" s="183"/>
      <c r="EE1117" s="183"/>
      <c r="EF1117" s="183"/>
      <c r="EG1117" s="183"/>
      <c r="EH1117" s="183"/>
      <c r="EI1117" s="183"/>
      <c r="EJ1117" s="183"/>
      <c r="EK1117" s="183"/>
      <c r="EL1117" s="183"/>
      <c r="EM1117" s="183"/>
      <c r="EN1117" s="183"/>
      <c r="EO1117" s="183"/>
      <c r="EP1117" s="183"/>
      <c r="EQ1117" s="183"/>
      <c r="ER1117" s="183"/>
      <c r="ES1117" s="183"/>
      <c r="ET1117" s="183"/>
      <c r="EU1117" s="183"/>
      <c r="EV1117" s="183"/>
      <c r="EW1117" s="183"/>
      <c r="EX1117" s="183"/>
      <c r="EY1117" s="183"/>
      <c r="EZ1117" s="183"/>
      <c r="FA1117" s="183"/>
      <c r="FB1117" s="183"/>
      <c r="FC1117" s="183"/>
      <c r="FD1117" s="183"/>
      <c r="FE1117" s="183"/>
      <c r="FF1117" s="183"/>
      <c r="FG1117" s="183"/>
      <c r="FH1117" s="183"/>
      <c r="FI1117" s="183"/>
      <c r="FJ1117" s="183"/>
      <c r="FK1117" s="183"/>
      <c r="FL1117" s="183"/>
      <c r="FM1117" s="183"/>
      <c r="FN1117" s="183"/>
      <c r="FO1117" s="183"/>
      <c r="FP1117" s="183"/>
      <c r="FQ1117" s="183"/>
      <c r="FR1117" s="183"/>
      <c r="FS1117" s="183"/>
      <c r="FT1117" s="183"/>
      <c r="FU1117" s="183"/>
      <c r="FV1117" s="183"/>
      <c r="FW1117" s="183"/>
      <c r="FX1117" s="183"/>
      <c r="FY1117" s="183"/>
      <c r="FZ1117" s="183"/>
      <c r="GA1117" s="183"/>
      <c r="GB1117" s="183"/>
      <c r="GC1117" s="183"/>
      <c r="GD1117" s="183"/>
      <c r="GE1117" s="183"/>
      <c r="GF1117" s="183"/>
      <c r="GG1117" s="183"/>
      <c r="GH1117" s="183"/>
      <c r="GI1117" s="183"/>
      <c r="GJ1117" s="183"/>
      <c r="GK1117" s="183"/>
      <c r="GL1117" s="183"/>
      <c r="GM1117" s="183"/>
      <c r="GN1117" s="183"/>
      <c r="GO1117" s="183"/>
      <c r="GP1117" s="183"/>
      <c r="GQ1117" s="183"/>
      <c r="GR1117" s="183"/>
      <c r="GS1117" s="183"/>
      <c r="GT1117" s="183"/>
      <c r="GU1117" s="183"/>
      <c r="GV1117" s="183"/>
      <c r="GW1117" s="183"/>
      <c r="GX1117" s="183"/>
      <c r="GY1117" s="183"/>
      <c r="GZ1117" s="183"/>
      <c r="HA1117" s="183"/>
      <c r="HB1117" s="183"/>
      <c r="HC1117" s="183"/>
      <c r="HD1117" s="183"/>
      <c r="HE1117" s="183"/>
      <c r="HF1117" s="183"/>
      <c r="HG1117" s="183"/>
      <c r="HH1117" s="183"/>
      <c r="HI1117" s="183"/>
      <c r="HJ1117" s="183"/>
      <c r="HK1117" s="183"/>
      <c r="HL1117" s="183"/>
      <c r="HM1117" s="183"/>
      <c r="HN1117" s="183"/>
      <c r="HO1117" s="183"/>
      <c r="HP1117" s="183"/>
      <c r="HQ1117" s="183"/>
      <c r="HR1117" s="183"/>
      <c r="HS1117" s="183"/>
      <c r="HT1117" s="183"/>
      <c r="HU1117" s="183"/>
      <c r="HV1117" s="183"/>
      <c r="HW1117" s="183"/>
      <c r="HX1117" s="183"/>
      <c r="HY1117" s="183"/>
      <c r="HZ1117" s="183"/>
      <c r="IA1117" s="183"/>
      <c r="IB1117" s="183"/>
      <c r="IC1117" s="183"/>
      <c r="ID1117" s="183"/>
      <c r="IE1117" s="183"/>
      <c r="IF1117" s="183"/>
      <c r="IG1117" s="183"/>
      <c r="IH1117" s="183"/>
      <c r="II1117" s="183"/>
      <c r="IJ1117" s="183"/>
      <c r="IK1117" s="183"/>
      <c r="IL1117" s="183"/>
      <c r="IM1117" s="183"/>
      <c r="IN1117" s="183"/>
      <c r="IO1117" s="183"/>
      <c r="IP1117" s="183"/>
      <c r="IQ1117" s="183"/>
      <c r="IR1117" s="183"/>
      <c r="IS1117" s="183"/>
      <c r="IT1117" s="183"/>
      <c r="IU1117" s="183"/>
      <c r="IV1117" s="183"/>
      <c r="IW1117" s="183"/>
      <c r="IX1117" s="183"/>
      <c r="IY1117" s="183"/>
      <c r="IZ1117" s="183"/>
      <c r="JA1117" s="183"/>
      <c r="JB1117" s="183"/>
      <c r="JC1117" s="183"/>
      <c r="JD1117" s="183"/>
      <c r="JE1117" s="183"/>
      <c r="JF1117" s="183"/>
      <c r="JG1117" s="183"/>
      <c r="JH1117" s="183"/>
      <c r="JI1117" s="183"/>
      <c r="JJ1117" s="183"/>
      <c r="JK1117" s="183"/>
      <c r="JL1117" s="183"/>
      <c r="JM1117" s="183"/>
      <c r="JN1117" s="183"/>
      <c r="JO1117" s="183"/>
      <c r="JP1117" s="183"/>
      <c r="JQ1117" s="183"/>
      <c r="JR1117" s="183"/>
      <c r="JS1117" s="183"/>
      <c r="JT1117" s="183"/>
      <c r="JU1117" s="183"/>
      <c r="JV1117" s="183"/>
      <c r="JW1117" s="183"/>
      <c r="JX1117" s="183"/>
      <c r="JY1117" s="183"/>
      <c r="JZ1117" s="183"/>
      <c r="KA1117" s="183"/>
      <c r="KB1117" s="183"/>
      <c r="KC1117" s="183"/>
      <c r="KD1117" s="183"/>
      <c r="KE1117" s="183"/>
      <c r="KF1117" s="183"/>
      <c r="KG1117" s="183"/>
      <c r="KH1117" s="183"/>
      <c r="KI1117" s="183"/>
      <c r="KJ1117" s="183"/>
      <c r="KK1117" s="183"/>
      <c r="KL1117" s="183"/>
      <c r="KM1117" s="183"/>
      <c r="KN1117" s="183"/>
      <c r="KO1117" s="183"/>
      <c r="KP1117" s="183"/>
      <c r="KQ1117" s="183"/>
      <c r="KR1117" s="183"/>
      <c r="KS1117" s="183"/>
      <c r="KT1117" s="183"/>
    </row>
    <row r="1118" spans="8:306">
      <c r="H1118" s="183"/>
      <c r="K1118" s="183"/>
      <c r="L1118" s="183"/>
      <c r="M1118" s="183"/>
      <c r="N1118" s="183"/>
      <c r="O1118" s="183"/>
      <c r="P1118" s="183"/>
      <c r="Q1118" s="183"/>
      <c r="R1118" s="183"/>
      <c r="S1118" s="183"/>
      <c r="T1118" s="183"/>
      <c r="U1118" s="183"/>
      <c r="V1118" s="183"/>
      <c r="W1118" s="183"/>
      <c r="X1118" s="183"/>
      <c r="Y1118" s="183"/>
      <c r="Z1118" s="183"/>
      <c r="AA1118" s="183"/>
      <c r="AB1118" s="183"/>
      <c r="AC1118" s="183"/>
      <c r="AD1118" s="183"/>
      <c r="AE1118" s="183"/>
      <c r="AF1118" s="183"/>
      <c r="AG1118" s="183"/>
      <c r="AH1118" s="183"/>
      <c r="AI1118" s="183"/>
      <c r="AJ1118" s="183"/>
      <c r="AK1118" s="183"/>
      <c r="AL1118" s="183"/>
      <c r="AM1118" s="183"/>
      <c r="AN1118" s="183"/>
      <c r="AO1118" s="183"/>
      <c r="AP1118" s="183"/>
      <c r="AQ1118" s="183"/>
      <c r="AR1118" s="183"/>
      <c r="AS1118" s="183"/>
      <c r="AT1118" s="183"/>
      <c r="AU1118" s="183"/>
      <c r="AV1118" s="183"/>
      <c r="AW1118" s="183"/>
      <c r="AX1118" s="183"/>
      <c r="AY1118" s="183"/>
      <c r="AZ1118" s="183"/>
      <c r="BA1118" s="183"/>
      <c r="BB1118" s="183"/>
      <c r="BC1118" s="183"/>
      <c r="BD1118" s="183"/>
      <c r="BE1118" s="183"/>
      <c r="BF1118" s="183"/>
      <c r="BG1118" s="183"/>
      <c r="BH1118" s="183"/>
      <c r="BI1118" s="183"/>
      <c r="BJ1118" s="183"/>
      <c r="BK1118" s="183"/>
      <c r="BL1118" s="183"/>
      <c r="BM1118" s="183"/>
      <c r="BN1118" s="183"/>
      <c r="BO1118" s="183"/>
      <c r="BP1118" s="183"/>
      <c r="BQ1118" s="183"/>
      <c r="BR1118" s="183"/>
      <c r="BS1118" s="183"/>
      <c r="BT1118" s="183"/>
      <c r="BU1118" s="183"/>
      <c r="BV1118" s="183"/>
      <c r="BW1118" s="183"/>
      <c r="BX1118" s="183"/>
      <c r="BY1118" s="183"/>
      <c r="BZ1118" s="183"/>
      <c r="CA1118" s="183"/>
      <c r="CB1118" s="183"/>
      <c r="CC1118" s="183"/>
      <c r="CD1118" s="183"/>
      <c r="CE1118" s="183"/>
      <c r="CF1118" s="183"/>
      <c r="CG1118" s="183"/>
      <c r="CH1118" s="183"/>
      <c r="CI1118" s="183"/>
      <c r="CJ1118" s="183"/>
      <c r="CK1118" s="183"/>
      <c r="CL1118" s="183"/>
      <c r="CM1118" s="183"/>
      <c r="CN1118" s="183"/>
      <c r="CO1118" s="183"/>
      <c r="CP1118" s="183"/>
      <c r="CQ1118" s="183"/>
      <c r="CR1118" s="183"/>
      <c r="CS1118" s="183"/>
      <c r="CT1118" s="183"/>
      <c r="CU1118" s="183"/>
      <c r="CV1118" s="183"/>
      <c r="CW1118" s="183"/>
      <c r="CX1118" s="183"/>
      <c r="CY1118" s="183"/>
      <c r="CZ1118" s="183"/>
      <c r="DA1118" s="183"/>
      <c r="DB1118" s="183"/>
      <c r="DC1118" s="183"/>
      <c r="DD1118" s="183"/>
      <c r="DE1118" s="183"/>
      <c r="DF1118" s="183"/>
      <c r="DG1118" s="183"/>
      <c r="DH1118" s="183"/>
      <c r="DI1118" s="183"/>
      <c r="DJ1118" s="183"/>
      <c r="DK1118" s="183"/>
      <c r="DL1118" s="183"/>
      <c r="DM1118" s="183"/>
      <c r="DN1118" s="183"/>
      <c r="DO1118" s="183"/>
      <c r="DP1118" s="183"/>
      <c r="DQ1118" s="183"/>
      <c r="DR1118" s="183"/>
      <c r="DS1118" s="183"/>
      <c r="DT1118" s="183"/>
      <c r="DU1118" s="183"/>
      <c r="DV1118" s="183"/>
      <c r="DW1118" s="183"/>
      <c r="DX1118" s="183"/>
      <c r="DY1118" s="183"/>
      <c r="DZ1118" s="183"/>
      <c r="EA1118" s="183"/>
      <c r="EB1118" s="183"/>
      <c r="EC1118" s="183"/>
      <c r="ED1118" s="183"/>
      <c r="EE1118" s="183"/>
      <c r="EF1118" s="183"/>
      <c r="EG1118" s="183"/>
      <c r="EH1118" s="183"/>
      <c r="EI1118" s="183"/>
      <c r="EJ1118" s="183"/>
      <c r="EK1118" s="183"/>
      <c r="EL1118" s="183"/>
      <c r="EM1118" s="183"/>
      <c r="EN1118" s="183"/>
      <c r="EO1118" s="183"/>
      <c r="EP1118" s="183"/>
      <c r="EQ1118" s="183"/>
      <c r="ER1118" s="183"/>
      <c r="ES1118" s="183"/>
      <c r="ET1118" s="183"/>
      <c r="EU1118" s="183"/>
      <c r="EV1118" s="183"/>
      <c r="EW1118" s="183"/>
      <c r="EX1118" s="183"/>
      <c r="EY1118" s="183"/>
      <c r="EZ1118" s="183"/>
      <c r="FA1118" s="183"/>
      <c r="FB1118" s="183"/>
      <c r="FC1118" s="183"/>
      <c r="FD1118" s="183"/>
      <c r="FE1118" s="183"/>
      <c r="FF1118" s="183"/>
      <c r="FG1118" s="183"/>
      <c r="FH1118" s="183"/>
      <c r="FI1118" s="183"/>
      <c r="FJ1118" s="183"/>
      <c r="FK1118" s="183"/>
      <c r="FL1118" s="183"/>
      <c r="FM1118" s="183"/>
      <c r="FN1118" s="183"/>
      <c r="FO1118" s="183"/>
      <c r="FP1118" s="183"/>
      <c r="FQ1118" s="183"/>
      <c r="FR1118" s="183"/>
      <c r="FS1118" s="183"/>
      <c r="FT1118" s="183"/>
      <c r="FU1118" s="183"/>
      <c r="FV1118" s="183"/>
      <c r="FW1118" s="183"/>
      <c r="FX1118" s="183"/>
      <c r="FY1118" s="183"/>
      <c r="FZ1118" s="183"/>
      <c r="GA1118" s="183"/>
      <c r="GB1118" s="183"/>
      <c r="GC1118" s="183"/>
      <c r="GD1118" s="183"/>
      <c r="GE1118" s="183"/>
      <c r="GF1118" s="183"/>
      <c r="GG1118" s="183"/>
      <c r="GH1118" s="183"/>
      <c r="GI1118" s="183"/>
      <c r="GJ1118" s="183"/>
      <c r="GK1118" s="183"/>
      <c r="GL1118" s="183"/>
      <c r="GM1118" s="183"/>
      <c r="GN1118" s="183"/>
      <c r="GO1118" s="183"/>
      <c r="GP1118" s="183"/>
      <c r="GQ1118" s="183"/>
      <c r="GR1118" s="183"/>
      <c r="GS1118" s="183"/>
      <c r="GT1118" s="183"/>
      <c r="GU1118" s="183"/>
      <c r="GV1118" s="183"/>
      <c r="GW1118" s="183"/>
      <c r="GX1118" s="183"/>
      <c r="GY1118" s="183"/>
      <c r="GZ1118" s="183"/>
      <c r="HA1118" s="183"/>
      <c r="HB1118" s="183"/>
      <c r="HC1118" s="183"/>
      <c r="HD1118" s="183"/>
      <c r="HE1118" s="183"/>
      <c r="HF1118" s="183"/>
      <c r="HG1118" s="183"/>
      <c r="HH1118" s="183"/>
      <c r="HI1118" s="183"/>
      <c r="HJ1118" s="183"/>
      <c r="HK1118" s="183"/>
      <c r="HL1118" s="183"/>
      <c r="HM1118" s="183"/>
      <c r="HN1118" s="183"/>
      <c r="HO1118" s="183"/>
      <c r="HP1118" s="183"/>
      <c r="HQ1118" s="183"/>
      <c r="HR1118" s="183"/>
      <c r="HS1118" s="183"/>
      <c r="HT1118" s="183"/>
      <c r="HU1118" s="183"/>
      <c r="HV1118" s="183"/>
      <c r="HW1118" s="183"/>
      <c r="HX1118" s="183"/>
      <c r="HY1118" s="183"/>
      <c r="HZ1118" s="183"/>
      <c r="IA1118" s="183"/>
      <c r="IB1118" s="183"/>
      <c r="IC1118" s="183"/>
      <c r="ID1118" s="183"/>
      <c r="IE1118" s="183"/>
      <c r="IF1118" s="183"/>
      <c r="IG1118" s="183"/>
      <c r="IH1118" s="183"/>
      <c r="II1118" s="183"/>
      <c r="IJ1118" s="183"/>
      <c r="IK1118" s="183"/>
      <c r="IL1118" s="183"/>
      <c r="IM1118" s="183"/>
      <c r="IN1118" s="183"/>
      <c r="IO1118" s="183"/>
      <c r="IP1118" s="183"/>
      <c r="IQ1118" s="183"/>
      <c r="IR1118" s="183"/>
      <c r="IS1118" s="183"/>
      <c r="IT1118" s="183"/>
      <c r="IU1118" s="183"/>
      <c r="IV1118" s="183"/>
      <c r="IW1118" s="183"/>
      <c r="IX1118" s="183"/>
      <c r="IY1118" s="183"/>
      <c r="IZ1118" s="183"/>
      <c r="JA1118" s="183"/>
      <c r="JB1118" s="183"/>
      <c r="JC1118" s="183"/>
      <c r="JD1118" s="183"/>
      <c r="JE1118" s="183"/>
      <c r="JF1118" s="183"/>
      <c r="JG1118" s="183"/>
      <c r="JH1118" s="183"/>
      <c r="JI1118" s="183"/>
      <c r="JJ1118" s="183"/>
      <c r="JK1118" s="183"/>
      <c r="JL1118" s="183"/>
      <c r="JM1118" s="183"/>
      <c r="JN1118" s="183"/>
      <c r="JO1118" s="183"/>
      <c r="JP1118" s="183"/>
      <c r="JQ1118" s="183"/>
      <c r="JR1118" s="183"/>
      <c r="JS1118" s="183"/>
      <c r="JT1118" s="183"/>
      <c r="JU1118" s="183"/>
      <c r="JV1118" s="183"/>
      <c r="JW1118" s="183"/>
      <c r="JX1118" s="183"/>
      <c r="JY1118" s="183"/>
      <c r="JZ1118" s="183"/>
      <c r="KA1118" s="183"/>
      <c r="KB1118" s="183"/>
      <c r="KC1118" s="183"/>
      <c r="KD1118" s="183"/>
      <c r="KE1118" s="183"/>
      <c r="KF1118" s="183"/>
      <c r="KG1118" s="183"/>
      <c r="KH1118" s="183"/>
      <c r="KI1118" s="183"/>
      <c r="KJ1118" s="183"/>
      <c r="KK1118" s="183"/>
      <c r="KL1118" s="183"/>
      <c r="KM1118" s="183"/>
      <c r="KN1118" s="183"/>
      <c r="KO1118" s="183"/>
      <c r="KP1118" s="183"/>
      <c r="KQ1118" s="183"/>
      <c r="KR1118" s="183"/>
      <c r="KS1118" s="183"/>
      <c r="KT1118" s="183"/>
    </row>
    <row r="1119" spans="8:306">
      <c r="H1119" s="183"/>
      <c r="K1119" s="183"/>
      <c r="L1119" s="183"/>
      <c r="M1119" s="183"/>
      <c r="N1119" s="183"/>
      <c r="O1119" s="183"/>
      <c r="P1119" s="183"/>
      <c r="Q1119" s="183"/>
      <c r="R1119" s="183"/>
      <c r="S1119" s="183"/>
      <c r="T1119" s="183"/>
      <c r="U1119" s="183"/>
      <c r="V1119" s="183"/>
      <c r="W1119" s="183"/>
      <c r="X1119" s="183"/>
      <c r="Y1119" s="183"/>
      <c r="Z1119" s="183"/>
      <c r="AA1119" s="183"/>
      <c r="AB1119" s="183"/>
      <c r="AC1119" s="183"/>
      <c r="AD1119" s="183"/>
      <c r="AE1119" s="183"/>
      <c r="AF1119" s="183"/>
      <c r="AG1119" s="183"/>
      <c r="AH1119" s="183"/>
      <c r="AI1119" s="183"/>
      <c r="AJ1119" s="183"/>
      <c r="AK1119" s="183"/>
      <c r="AL1119" s="183"/>
      <c r="AM1119" s="183"/>
      <c r="AN1119" s="183"/>
      <c r="AO1119" s="183"/>
      <c r="AP1119" s="183"/>
      <c r="AQ1119" s="183"/>
      <c r="AR1119" s="183"/>
      <c r="AS1119" s="183"/>
      <c r="AT1119" s="183"/>
      <c r="AU1119" s="183"/>
      <c r="AV1119" s="183"/>
      <c r="AW1119" s="183"/>
      <c r="AX1119" s="183"/>
      <c r="AY1119" s="183"/>
      <c r="AZ1119" s="183"/>
      <c r="BA1119" s="183"/>
      <c r="BB1119" s="183"/>
      <c r="BC1119" s="183"/>
      <c r="BD1119" s="183"/>
      <c r="BE1119" s="183"/>
      <c r="BF1119" s="183"/>
      <c r="BG1119" s="183"/>
      <c r="BH1119" s="183"/>
      <c r="BI1119" s="183"/>
      <c r="BJ1119" s="183"/>
      <c r="BK1119" s="183"/>
      <c r="BL1119" s="183"/>
      <c r="BM1119" s="183"/>
      <c r="BN1119" s="183"/>
      <c r="BO1119" s="183"/>
      <c r="BP1119" s="183"/>
      <c r="BQ1119" s="183"/>
      <c r="BR1119" s="183"/>
      <c r="BS1119" s="183"/>
      <c r="BT1119" s="183"/>
      <c r="BU1119" s="183"/>
      <c r="BV1119" s="183"/>
      <c r="BW1119" s="183"/>
      <c r="BX1119" s="183"/>
      <c r="BY1119" s="183"/>
      <c r="BZ1119" s="183"/>
      <c r="CA1119" s="183"/>
      <c r="CB1119" s="183"/>
      <c r="CC1119" s="183"/>
      <c r="CD1119" s="183"/>
      <c r="CE1119" s="183"/>
      <c r="CF1119" s="183"/>
      <c r="CG1119" s="183"/>
      <c r="CH1119" s="183"/>
      <c r="CI1119" s="183"/>
      <c r="CJ1119" s="183"/>
      <c r="CK1119" s="183"/>
      <c r="CL1119" s="183"/>
      <c r="CM1119" s="183"/>
      <c r="CN1119" s="183"/>
      <c r="CO1119" s="183"/>
      <c r="CP1119" s="183"/>
      <c r="CQ1119" s="183"/>
      <c r="CR1119" s="183"/>
      <c r="CS1119" s="183"/>
      <c r="CT1119" s="183"/>
      <c r="CU1119" s="183"/>
      <c r="CV1119" s="183"/>
      <c r="CW1119" s="183"/>
      <c r="CX1119" s="183"/>
      <c r="CY1119" s="183"/>
      <c r="CZ1119" s="183"/>
      <c r="DA1119" s="183"/>
      <c r="DB1119" s="183"/>
      <c r="DC1119" s="183"/>
      <c r="DD1119" s="183"/>
      <c r="DE1119" s="183"/>
      <c r="DF1119" s="183"/>
      <c r="DG1119" s="183"/>
      <c r="DH1119" s="183"/>
      <c r="DI1119" s="183"/>
      <c r="DJ1119" s="183"/>
      <c r="DK1119" s="183"/>
      <c r="DL1119" s="183"/>
      <c r="DM1119" s="183"/>
      <c r="DN1119" s="183"/>
      <c r="DO1119" s="183"/>
      <c r="DP1119" s="183"/>
      <c r="DQ1119" s="183"/>
      <c r="DR1119" s="183"/>
      <c r="DS1119" s="183"/>
      <c r="DT1119" s="183"/>
      <c r="DU1119" s="183"/>
      <c r="DV1119" s="183"/>
      <c r="DW1119" s="183"/>
      <c r="DX1119" s="183"/>
      <c r="DY1119" s="183"/>
      <c r="DZ1119" s="183"/>
      <c r="EA1119" s="183"/>
      <c r="EB1119" s="183"/>
      <c r="EC1119" s="183"/>
      <c r="ED1119" s="183"/>
      <c r="EE1119" s="183"/>
      <c r="EF1119" s="183"/>
      <c r="EG1119" s="183"/>
      <c r="EH1119" s="183"/>
      <c r="EI1119" s="183"/>
      <c r="EJ1119" s="183"/>
      <c r="EK1119" s="183"/>
      <c r="EL1119" s="183"/>
      <c r="EM1119" s="183"/>
      <c r="EN1119" s="183"/>
      <c r="EO1119" s="183"/>
      <c r="EP1119" s="183"/>
      <c r="EQ1119" s="183"/>
      <c r="ER1119" s="183"/>
      <c r="ES1119" s="183"/>
      <c r="ET1119" s="183"/>
      <c r="EU1119" s="183"/>
      <c r="EV1119" s="183"/>
      <c r="EW1119" s="183"/>
      <c r="EX1119" s="183"/>
      <c r="EY1119" s="183"/>
      <c r="EZ1119" s="183"/>
      <c r="FA1119" s="183"/>
      <c r="FB1119" s="183"/>
      <c r="FC1119" s="183"/>
      <c r="FD1119" s="183"/>
      <c r="FE1119" s="183"/>
      <c r="FF1119" s="183"/>
      <c r="FG1119" s="183"/>
      <c r="FH1119" s="183"/>
      <c r="FI1119" s="183"/>
      <c r="FJ1119" s="183"/>
      <c r="FK1119" s="183"/>
      <c r="FL1119" s="183"/>
      <c r="FM1119" s="183"/>
      <c r="FN1119" s="183"/>
      <c r="FO1119" s="183"/>
      <c r="FP1119" s="183"/>
      <c r="FQ1119" s="183"/>
      <c r="FR1119" s="183"/>
      <c r="FS1119" s="183"/>
      <c r="FT1119" s="183"/>
      <c r="FU1119" s="183"/>
      <c r="FV1119" s="183"/>
      <c r="FW1119" s="183"/>
      <c r="FX1119" s="183"/>
      <c r="FY1119" s="183"/>
      <c r="FZ1119" s="183"/>
      <c r="GA1119" s="183"/>
      <c r="GB1119" s="183"/>
      <c r="GC1119" s="183"/>
      <c r="GD1119" s="183"/>
      <c r="GE1119" s="183"/>
      <c r="GF1119" s="183"/>
      <c r="GG1119" s="183"/>
      <c r="GH1119" s="183"/>
      <c r="GI1119" s="183"/>
      <c r="GJ1119" s="183"/>
      <c r="GK1119" s="183"/>
      <c r="GL1119" s="183"/>
      <c r="GM1119" s="183"/>
      <c r="GN1119" s="183"/>
      <c r="GO1119" s="183"/>
      <c r="GP1119" s="183"/>
      <c r="GQ1119" s="183"/>
      <c r="GR1119" s="183"/>
      <c r="GS1119" s="183"/>
      <c r="GT1119" s="183"/>
      <c r="GU1119" s="183"/>
      <c r="GV1119" s="183"/>
      <c r="GW1119" s="183"/>
      <c r="GX1119" s="183"/>
      <c r="GY1119" s="183"/>
      <c r="GZ1119" s="183"/>
      <c r="HA1119" s="183"/>
      <c r="HB1119" s="183"/>
      <c r="HC1119" s="183"/>
      <c r="HD1119" s="183"/>
      <c r="HE1119" s="183"/>
      <c r="HF1119" s="183"/>
      <c r="HG1119" s="183"/>
      <c r="HH1119" s="183"/>
      <c r="HI1119" s="183"/>
      <c r="HJ1119" s="183"/>
      <c r="HK1119" s="183"/>
      <c r="HL1119" s="183"/>
      <c r="HM1119" s="183"/>
      <c r="HN1119" s="183"/>
      <c r="HO1119" s="183"/>
      <c r="HP1119" s="183"/>
      <c r="HQ1119" s="183"/>
      <c r="HR1119" s="183"/>
      <c r="HS1119" s="183"/>
      <c r="HT1119" s="183"/>
      <c r="HU1119" s="183"/>
      <c r="HV1119" s="183"/>
      <c r="HW1119" s="183"/>
      <c r="HX1119" s="183"/>
      <c r="HY1119" s="183"/>
      <c r="HZ1119" s="183"/>
      <c r="IA1119" s="183"/>
      <c r="IB1119" s="183"/>
      <c r="IC1119" s="183"/>
      <c r="ID1119" s="183"/>
      <c r="IE1119" s="183"/>
      <c r="IF1119" s="183"/>
      <c r="IG1119" s="183"/>
      <c r="IH1119" s="183"/>
      <c r="II1119" s="183"/>
      <c r="IJ1119" s="183"/>
      <c r="IK1119" s="183"/>
      <c r="IL1119" s="183"/>
      <c r="IM1119" s="183"/>
      <c r="IN1119" s="183"/>
      <c r="IO1119" s="183"/>
      <c r="IP1119" s="183"/>
      <c r="IQ1119" s="183"/>
      <c r="IR1119" s="183"/>
      <c r="IS1119" s="183"/>
      <c r="IT1119" s="183"/>
      <c r="IU1119" s="183"/>
      <c r="IV1119" s="183"/>
      <c r="IW1119" s="183"/>
      <c r="IX1119" s="183"/>
      <c r="IY1119" s="183"/>
      <c r="IZ1119" s="183"/>
      <c r="JA1119" s="183"/>
      <c r="JB1119" s="183"/>
      <c r="JC1119" s="183"/>
      <c r="JD1119" s="183"/>
      <c r="JE1119" s="183"/>
      <c r="JF1119" s="183"/>
      <c r="JG1119" s="183"/>
      <c r="JH1119" s="183"/>
      <c r="JI1119" s="183"/>
      <c r="JJ1119" s="183"/>
      <c r="JK1119" s="183"/>
      <c r="JL1119" s="183"/>
      <c r="JM1119" s="183"/>
      <c r="JN1119" s="183"/>
      <c r="JO1119" s="183"/>
      <c r="JP1119" s="183"/>
      <c r="JQ1119" s="183"/>
      <c r="JR1119" s="183"/>
      <c r="JS1119" s="183"/>
      <c r="JT1119" s="183"/>
      <c r="JU1119" s="183"/>
      <c r="JV1119" s="183"/>
      <c r="JW1119" s="183"/>
      <c r="JX1119" s="183"/>
      <c r="JY1119" s="183"/>
      <c r="JZ1119" s="183"/>
      <c r="KA1119" s="183"/>
      <c r="KB1119" s="183"/>
      <c r="KC1119" s="183"/>
      <c r="KD1119" s="183"/>
      <c r="KE1119" s="183"/>
      <c r="KF1119" s="183"/>
      <c r="KG1119" s="183"/>
      <c r="KH1119" s="183"/>
      <c r="KI1119" s="183"/>
      <c r="KJ1119" s="183"/>
      <c r="KK1119" s="183"/>
      <c r="KL1119" s="183"/>
      <c r="KM1119" s="183"/>
      <c r="KN1119" s="183"/>
      <c r="KO1119" s="183"/>
      <c r="KP1119" s="183"/>
      <c r="KQ1119" s="183"/>
      <c r="KR1119" s="183"/>
      <c r="KS1119" s="183"/>
      <c r="KT1119" s="183"/>
    </row>
    <row r="1120" spans="8:306">
      <c r="H1120" s="183"/>
      <c r="K1120" s="183"/>
      <c r="L1120" s="183"/>
      <c r="M1120" s="183"/>
      <c r="N1120" s="183"/>
      <c r="O1120" s="183"/>
      <c r="P1120" s="183"/>
      <c r="Q1120" s="183"/>
      <c r="R1120" s="183"/>
      <c r="S1120" s="183"/>
      <c r="T1120" s="183"/>
      <c r="U1120" s="183"/>
      <c r="V1120" s="183"/>
      <c r="W1120" s="183"/>
      <c r="X1120" s="183"/>
      <c r="Y1120" s="183"/>
      <c r="Z1120" s="183"/>
      <c r="AA1120" s="183"/>
      <c r="AB1120" s="183"/>
      <c r="AC1120" s="183"/>
      <c r="AD1120" s="183"/>
      <c r="AE1120" s="183"/>
      <c r="AF1120" s="183"/>
      <c r="AG1120" s="183"/>
      <c r="AH1120" s="183"/>
      <c r="AI1120" s="183"/>
      <c r="AJ1120" s="183"/>
      <c r="AK1120" s="183"/>
      <c r="AL1120" s="183"/>
      <c r="AM1120" s="183"/>
      <c r="AN1120" s="183"/>
      <c r="AO1120" s="183"/>
      <c r="AP1120" s="183"/>
      <c r="AQ1120" s="183"/>
      <c r="AR1120" s="183"/>
      <c r="AS1120" s="183"/>
      <c r="AT1120" s="183"/>
      <c r="AU1120" s="183"/>
      <c r="AV1120" s="183"/>
      <c r="AW1120" s="183"/>
      <c r="AX1120" s="183"/>
      <c r="AY1120" s="183"/>
      <c r="AZ1120" s="183"/>
      <c r="BA1120" s="183"/>
      <c r="BB1120" s="183"/>
      <c r="BC1120" s="183"/>
      <c r="BD1120" s="183"/>
      <c r="BE1120" s="183"/>
      <c r="BF1120" s="183"/>
      <c r="BG1120" s="183"/>
      <c r="BH1120" s="183"/>
      <c r="BI1120" s="183"/>
      <c r="BJ1120" s="183"/>
      <c r="BK1120" s="183"/>
      <c r="BL1120" s="183"/>
      <c r="BM1120" s="183"/>
      <c r="BN1120" s="183"/>
      <c r="BO1120" s="183"/>
      <c r="BP1120" s="183"/>
      <c r="BQ1120" s="183"/>
      <c r="BR1120" s="183"/>
      <c r="BS1120" s="183"/>
      <c r="BT1120" s="183"/>
      <c r="BU1120" s="183"/>
      <c r="BV1120" s="183"/>
      <c r="BW1120" s="183"/>
      <c r="BX1120" s="183"/>
      <c r="BY1120" s="183"/>
      <c r="BZ1120" s="183"/>
      <c r="CA1120" s="183"/>
      <c r="CB1120" s="183"/>
      <c r="CC1120" s="183"/>
      <c r="CD1120" s="183"/>
      <c r="CE1120" s="183"/>
      <c r="CF1120" s="183"/>
      <c r="CG1120" s="183"/>
      <c r="CH1120" s="183"/>
      <c r="CI1120" s="183"/>
      <c r="CJ1120" s="183"/>
      <c r="CK1120" s="183"/>
      <c r="CL1120" s="183"/>
      <c r="CM1120" s="183"/>
      <c r="CN1120" s="183"/>
      <c r="CO1120" s="183"/>
      <c r="CP1120" s="183"/>
      <c r="CQ1120" s="183"/>
      <c r="CR1120" s="183"/>
      <c r="CS1120" s="183"/>
      <c r="CT1120" s="183"/>
      <c r="CU1120" s="183"/>
      <c r="CV1120" s="183"/>
      <c r="CW1120" s="183"/>
      <c r="CX1120" s="183"/>
      <c r="CY1120" s="183"/>
      <c r="CZ1120" s="183"/>
      <c r="DA1120" s="183"/>
      <c r="DB1120" s="183"/>
      <c r="DC1120" s="183"/>
      <c r="DD1120" s="183"/>
      <c r="DE1120" s="183"/>
      <c r="DF1120" s="183"/>
      <c r="DG1120" s="183"/>
      <c r="DH1120" s="183"/>
      <c r="DI1120" s="183"/>
      <c r="DJ1120" s="183"/>
      <c r="DK1120" s="183"/>
      <c r="DL1120" s="183"/>
      <c r="DM1120" s="183"/>
      <c r="DN1120" s="183"/>
      <c r="DO1120" s="183"/>
      <c r="DP1120" s="183"/>
      <c r="DQ1120" s="183"/>
      <c r="DR1120" s="183"/>
      <c r="DS1120" s="183"/>
      <c r="DT1120" s="183"/>
      <c r="DU1120" s="183"/>
      <c r="DV1120" s="183"/>
      <c r="DW1120" s="183"/>
      <c r="DX1120" s="183"/>
      <c r="DY1120" s="183"/>
      <c r="DZ1120" s="183"/>
      <c r="EA1120" s="183"/>
      <c r="EB1120" s="183"/>
      <c r="EC1120" s="183"/>
      <c r="ED1120" s="183"/>
      <c r="EE1120" s="183"/>
      <c r="EF1120" s="183"/>
      <c r="EG1120" s="183"/>
      <c r="EH1120" s="183"/>
      <c r="EI1120" s="183"/>
      <c r="EJ1120" s="183"/>
      <c r="EK1120" s="183"/>
      <c r="EL1120" s="183"/>
      <c r="EM1120" s="183"/>
      <c r="EN1120" s="183"/>
      <c r="EO1120" s="183"/>
      <c r="EP1120" s="183"/>
      <c r="EQ1120" s="183"/>
      <c r="ER1120" s="183"/>
      <c r="ES1120" s="183"/>
      <c r="ET1120" s="183"/>
      <c r="EU1120" s="183"/>
      <c r="EV1120" s="183"/>
      <c r="EW1120" s="183"/>
      <c r="EX1120" s="183"/>
      <c r="EY1120" s="183"/>
      <c r="EZ1120" s="183"/>
      <c r="FA1120" s="183"/>
      <c r="FB1120" s="183"/>
      <c r="FC1120" s="183"/>
      <c r="FD1120" s="183"/>
      <c r="FE1120" s="183"/>
      <c r="FF1120" s="183"/>
      <c r="FG1120" s="183"/>
      <c r="FH1120" s="183"/>
      <c r="FI1120" s="183"/>
      <c r="FJ1120" s="183"/>
      <c r="FK1120" s="183"/>
      <c r="FL1120" s="183"/>
      <c r="FM1120" s="183"/>
      <c r="FN1120" s="183"/>
      <c r="FO1120" s="183"/>
      <c r="FP1120" s="183"/>
      <c r="FQ1120" s="183"/>
      <c r="FR1120" s="183"/>
      <c r="FS1120" s="183"/>
      <c r="FT1120" s="183"/>
      <c r="FU1120" s="183"/>
      <c r="FV1120" s="183"/>
      <c r="FW1120" s="183"/>
      <c r="FX1120" s="183"/>
      <c r="FY1120" s="183"/>
      <c r="FZ1120" s="183"/>
      <c r="GA1120" s="183"/>
      <c r="GB1120" s="183"/>
      <c r="GC1120" s="183"/>
      <c r="GD1120" s="183"/>
      <c r="GE1120" s="183"/>
      <c r="GF1120" s="183"/>
      <c r="GG1120" s="183"/>
      <c r="GH1120" s="183"/>
      <c r="GI1120" s="183"/>
      <c r="GJ1120" s="183"/>
      <c r="GK1120" s="183"/>
      <c r="GL1120" s="183"/>
      <c r="GM1120" s="183"/>
      <c r="GN1120" s="183"/>
      <c r="GO1120" s="183"/>
      <c r="GP1120" s="183"/>
      <c r="GQ1120" s="183"/>
      <c r="GR1120" s="183"/>
      <c r="GS1120" s="183"/>
      <c r="GT1120" s="183"/>
      <c r="GU1120" s="183"/>
      <c r="GV1120" s="183"/>
      <c r="GW1120" s="183"/>
      <c r="GX1120" s="183"/>
      <c r="GY1120" s="183"/>
      <c r="GZ1120" s="183"/>
      <c r="HA1120" s="183"/>
      <c r="HB1120" s="183"/>
      <c r="HC1120" s="183"/>
      <c r="HD1120" s="183"/>
      <c r="HE1120" s="183"/>
      <c r="HF1120" s="183"/>
      <c r="HG1120" s="183"/>
      <c r="HH1120" s="183"/>
      <c r="HI1120" s="183"/>
      <c r="HJ1120" s="183"/>
      <c r="HK1120" s="183"/>
      <c r="HL1120" s="183"/>
      <c r="HM1120" s="183"/>
      <c r="HN1120" s="183"/>
      <c r="HO1120" s="183"/>
      <c r="HP1120" s="183"/>
      <c r="HQ1120" s="183"/>
      <c r="HR1120" s="183"/>
      <c r="HS1120" s="183"/>
      <c r="HT1120" s="183"/>
      <c r="HU1120" s="183"/>
      <c r="HV1120" s="183"/>
      <c r="HW1120" s="183"/>
      <c r="HX1120" s="183"/>
      <c r="HY1120" s="183"/>
      <c r="HZ1120" s="183"/>
      <c r="IA1120" s="183"/>
      <c r="IB1120" s="183"/>
      <c r="IC1120" s="183"/>
      <c r="ID1120" s="183"/>
      <c r="IE1120" s="183"/>
      <c r="IF1120" s="183"/>
      <c r="IG1120" s="183"/>
      <c r="IH1120" s="183"/>
      <c r="II1120" s="183"/>
      <c r="IJ1120" s="183"/>
      <c r="IK1120" s="183"/>
      <c r="IL1120" s="183"/>
      <c r="IM1120" s="183"/>
      <c r="IN1120" s="183"/>
      <c r="IO1120" s="183"/>
      <c r="IP1120" s="183"/>
      <c r="IQ1120" s="183"/>
      <c r="IR1120" s="183"/>
      <c r="IS1120" s="183"/>
      <c r="IT1120" s="183"/>
      <c r="IU1120" s="183"/>
      <c r="IV1120" s="183"/>
      <c r="IW1120" s="183"/>
      <c r="IX1120" s="183"/>
      <c r="IY1120" s="183"/>
      <c r="IZ1120" s="183"/>
      <c r="JA1120" s="183"/>
      <c r="JB1120" s="183"/>
      <c r="JC1120" s="183"/>
      <c r="JD1120" s="183"/>
      <c r="JE1120" s="183"/>
      <c r="JF1120" s="183"/>
      <c r="JG1120" s="183"/>
      <c r="JH1120" s="183"/>
      <c r="JI1120" s="183"/>
      <c r="JJ1120" s="183"/>
      <c r="JK1120" s="183"/>
      <c r="JL1120" s="183"/>
      <c r="JM1120" s="183"/>
      <c r="JN1120" s="183"/>
      <c r="JO1120" s="183"/>
      <c r="JP1120" s="183"/>
      <c r="JQ1120" s="183"/>
      <c r="JR1120" s="183"/>
      <c r="JS1120" s="183"/>
      <c r="JT1120" s="183"/>
      <c r="JU1120" s="183"/>
      <c r="JV1120" s="183"/>
      <c r="JW1120" s="183"/>
      <c r="JX1120" s="183"/>
      <c r="JY1120" s="183"/>
      <c r="JZ1120" s="183"/>
      <c r="KA1120" s="183"/>
      <c r="KB1120" s="183"/>
      <c r="KC1120" s="183"/>
      <c r="KD1120" s="183"/>
      <c r="KE1120" s="183"/>
      <c r="KF1120" s="183"/>
      <c r="KG1120" s="183"/>
      <c r="KH1120" s="183"/>
      <c r="KI1120" s="183"/>
      <c r="KJ1120" s="183"/>
      <c r="KK1120" s="183"/>
      <c r="KL1120" s="183"/>
      <c r="KM1120" s="183"/>
      <c r="KN1120" s="183"/>
      <c r="KO1120" s="183"/>
      <c r="KP1120" s="183"/>
      <c r="KQ1120" s="183"/>
      <c r="KR1120" s="183"/>
      <c r="KS1120" s="183"/>
      <c r="KT1120" s="183"/>
    </row>
    <row r="1121" spans="8:306">
      <c r="H1121" s="183"/>
      <c r="K1121" s="183"/>
      <c r="L1121" s="183"/>
      <c r="M1121" s="183"/>
      <c r="N1121" s="183"/>
      <c r="O1121" s="183"/>
      <c r="P1121" s="183"/>
      <c r="Q1121" s="183"/>
      <c r="R1121" s="183"/>
      <c r="S1121" s="183"/>
      <c r="T1121" s="183"/>
      <c r="U1121" s="183"/>
      <c r="V1121" s="183"/>
      <c r="W1121" s="183"/>
      <c r="X1121" s="183"/>
      <c r="Y1121" s="183"/>
      <c r="Z1121" s="183"/>
      <c r="AA1121" s="183"/>
      <c r="AB1121" s="183"/>
      <c r="AC1121" s="183"/>
      <c r="AD1121" s="183"/>
      <c r="AE1121" s="183"/>
      <c r="AF1121" s="183"/>
      <c r="AG1121" s="183"/>
      <c r="AH1121" s="183"/>
      <c r="AI1121" s="183"/>
      <c r="AJ1121" s="183"/>
      <c r="AK1121" s="183"/>
      <c r="AL1121" s="183"/>
      <c r="AM1121" s="183"/>
      <c r="AN1121" s="183"/>
      <c r="AO1121" s="183"/>
      <c r="AP1121" s="183"/>
      <c r="AQ1121" s="183"/>
      <c r="AR1121" s="183"/>
      <c r="AS1121" s="183"/>
      <c r="AT1121" s="183"/>
      <c r="AU1121" s="183"/>
      <c r="AV1121" s="183"/>
      <c r="AW1121" s="183"/>
      <c r="AX1121" s="183"/>
      <c r="AY1121" s="183"/>
      <c r="AZ1121" s="183"/>
      <c r="BA1121" s="183"/>
      <c r="BB1121" s="183"/>
      <c r="BC1121" s="183"/>
      <c r="BD1121" s="183"/>
      <c r="BE1121" s="183"/>
      <c r="BF1121" s="183"/>
      <c r="BG1121" s="183"/>
      <c r="BH1121" s="183"/>
      <c r="BI1121" s="183"/>
      <c r="BJ1121" s="183"/>
      <c r="BK1121" s="183"/>
      <c r="BL1121" s="183"/>
      <c r="BM1121" s="183"/>
      <c r="BN1121" s="183"/>
      <c r="BO1121" s="183"/>
      <c r="BP1121" s="183"/>
      <c r="BQ1121" s="183"/>
      <c r="BR1121" s="183"/>
      <c r="BS1121" s="183"/>
      <c r="BT1121" s="183"/>
      <c r="BU1121" s="183"/>
      <c r="BV1121" s="183"/>
      <c r="BW1121" s="183"/>
      <c r="BX1121" s="183"/>
      <c r="BY1121" s="183"/>
      <c r="BZ1121" s="183"/>
      <c r="CA1121" s="183"/>
      <c r="CB1121" s="183"/>
      <c r="CC1121" s="183"/>
      <c r="CD1121" s="183"/>
      <c r="CE1121" s="183"/>
      <c r="CF1121" s="183"/>
      <c r="CG1121" s="183"/>
      <c r="CH1121" s="183"/>
      <c r="CI1121" s="183"/>
      <c r="CJ1121" s="183"/>
      <c r="CK1121" s="183"/>
      <c r="CL1121" s="183"/>
      <c r="CM1121" s="183"/>
      <c r="CN1121" s="183"/>
      <c r="CO1121" s="183"/>
      <c r="CP1121" s="183"/>
      <c r="CQ1121" s="183"/>
      <c r="CR1121" s="183"/>
      <c r="CS1121" s="183"/>
      <c r="CT1121" s="183"/>
      <c r="CU1121" s="183"/>
      <c r="CV1121" s="183"/>
      <c r="CW1121" s="183"/>
      <c r="CX1121" s="183"/>
      <c r="CY1121" s="183"/>
      <c r="CZ1121" s="183"/>
      <c r="DA1121" s="183"/>
      <c r="DB1121" s="183"/>
      <c r="DC1121" s="183"/>
      <c r="DD1121" s="183"/>
      <c r="DE1121" s="183"/>
      <c r="DF1121" s="183"/>
      <c r="DG1121" s="183"/>
      <c r="DH1121" s="183"/>
      <c r="DI1121" s="183"/>
      <c r="DJ1121" s="183"/>
      <c r="DK1121" s="183"/>
      <c r="DL1121" s="183"/>
      <c r="DM1121" s="183"/>
      <c r="DN1121" s="183"/>
      <c r="DO1121" s="183"/>
      <c r="DP1121" s="183"/>
      <c r="DQ1121" s="183"/>
      <c r="DR1121" s="183"/>
      <c r="DS1121" s="183"/>
      <c r="DT1121" s="183"/>
      <c r="DU1121" s="183"/>
      <c r="DV1121" s="183"/>
      <c r="DW1121" s="183"/>
      <c r="DX1121" s="183"/>
      <c r="DY1121" s="183"/>
      <c r="DZ1121" s="183"/>
      <c r="EA1121" s="183"/>
      <c r="EB1121" s="183"/>
      <c r="EC1121" s="183"/>
      <c r="ED1121" s="183"/>
      <c r="EE1121" s="183"/>
      <c r="EF1121" s="183"/>
      <c r="EG1121" s="183"/>
      <c r="EH1121" s="183"/>
      <c r="EI1121" s="183"/>
      <c r="EJ1121" s="183"/>
      <c r="EK1121" s="183"/>
      <c r="EL1121" s="183"/>
      <c r="EM1121" s="183"/>
      <c r="EN1121" s="183"/>
      <c r="EO1121" s="183"/>
      <c r="EP1121" s="183"/>
      <c r="EQ1121" s="183"/>
      <c r="ER1121" s="183"/>
      <c r="ES1121" s="183"/>
      <c r="ET1121" s="183"/>
      <c r="EU1121" s="183"/>
      <c r="EV1121" s="183"/>
      <c r="EW1121" s="183"/>
      <c r="EX1121" s="183"/>
      <c r="EY1121" s="183"/>
      <c r="EZ1121" s="183"/>
      <c r="FA1121" s="183"/>
      <c r="FB1121" s="183"/>
      <c r="FC1121" s="183"/>
      <c r="FD1121" s="183"/>
      <c r="FE1121" s="183"/>
      <c r="FF1121" s="183"/>
      <c r="FG1121" s="183"/>
      <c r="FH1121" s="183"/>
      <c r="FI1121" s="183"/>
      <c r="FJ1121" s="183"/>
      <c r="FK1121" s="183"/>
      <c r="FL1121" s="183"/>
      <c r="FM1121" s="183"/>
      <c r="FN1121" s="183"/>
      <c r="FO1121" s="183"/>
      <c r="FP1121" s="183"/>
      <c r="FQ1121" s="183"/>
      <c r="FR1121" s="183"/>
      <c r="FS1121" s="183"/>
      <c r="FT1121" s="183"/>
      <c r="FU1121" s="183"/>
      <c r="FV1121" s="183"/>
      <c r="FW1121" s="183"/>
      <c r="FX1121" s="183"/>
      <c r="FY1121" s="183"/>
      <c r="FZ1121" s="183"/>
      <c r="GA1121" s="183"/>
      <c r="GB1121" s="183"/>
      <c r="GC1121" s="183"/>
      <c r="GD1121" s="183"/>
      <c r="GE1121" s="183"/>
      <c r="GF1121" s="183"/>
      <c r="GG1121" s="183"/>
      <c r="GH1121" s="183"/>
      <c r="GI1121" s="183"/>
      <c r="GJ1121" s="183"/>
      <c r="GK1121" s="183"/>
      <c r="GL1121" s="183"/>
      <c r="GM1121" s="183"/>
      <c r="GN1121" s="183"/>
      <c r="GO1121" s="183"/>
      <c r="GP1121" s="183"/>
      <c r="GQ1121" s="183"/>
      <c r="GR1121" s="183"/>
      <c r="GS1121" s="183"/>
      <c r="GT1121" s="183"/>
      <c r="GU1121" s="183"/>
      <c r="GV1121" s="183"/>
      <c r="GW1121" s="183"/>
      <c r="GX1121" s="183"/>
      <c r="GY1121" s="183"/>
      <c r="GZ1121" s="183"/>
      <c r="HA1121" s="183"/>
      <c r="HB1121" s="183"/>
      <c r="HC1121" s="183"/>
      <c r="HD1121" s="183"/>
      <c r="HE1121" s="183"/>
      <c r="HF1121" s="183"/>
      <c r="HG1121" s="183"/>
      <c r="HH1121" s="183"/>
      <c r="HI1121" s="183"/>
      <c r="HJ1121" s="183"/>
      <c r="HK1121" s="183"/>
      <c r="HL1121" s="183"/>
      <c r="HM1121" s="183"/>
      <c r="HN1121" s="183"/>
      <c r="HO1121" s="183"/>
      <c r="HP1121" s="183"/>
      <c r="HQ1121" s="183"/>
      <c r="HR1121" s="183"/>
      <c r="HS1121" s="183"/>
      <c r="HT1121" s="183"/>
      <c r="HU1121" s="183"/>
      <c r="HV1121" s="183"/>
      <c r="HW1121" s="183"/>
      <c r="HX1121" s="183"/>
      <c r="HY1121" s="183"/>
      <c r="HZ1121" s="183"/>
      <c r="IA1121" s="183"/>
      <c r="IB1121" s="183"/>
      <c r="IC1121" s="183"/>
      <c r="ID1121" s="183"/>
      <c r="IE1121" s="183"/>
      <c r="IF1121" s="183"/>
      <c r="IG1121" s="183"/>
      <c r="IH1121" s="183"/>
      <c r="II1121" s="183"/>
      <c r="IJ1121" s="183"/>
      <c r="IK1121" s="183"/>
      <c r="IL1121" s="183"/>
      <c r="IM1121" s="183"/>
      <c r="IN1121" s="183"/>
      <c r="IO1121" s="183"/>
      <c r="IP1121" s="183"/>
      <c r="IQ1121" s="183"/>
      <c r="IR1121" s="183"/>
      <c r="IS1121" s="183"/>
      <c r="IT1121" s="183"/>
      <c r="IU1121" s="183"/>
      <c r="IV1121" s="183"/>
      <c r="IW1121" s="183"/>
      <c r="IX1121" s="183"/>
      <c r="IY1121" s="183"/>
      <c r="IZ1121" s="183"/>
      <c r="JA1121" s="183"/>
      <c r="JB1121" s="183"/>
      <c r="JC1121" s="183"/>
      <c r="JD1121" s="183"/>
      <c r="JE1121" s="183"/>
      <c r="JF1121" s="183"/>
      <c r="JG1121" s="183"/>
      <c r="JH1121" s="183"/>
      <c r="JI1121" s="183"/>
      <c r="JJ1121" s="183"/>
      <c r="JK1121" s="183"/>
      <c r="JL1121" s="183"/>
      <c r="JM1121" s="183"/>
      <c r="JN1121" s="183"/>
      <c r="JO1121" s="183"/>
      <c r="JP1121" s="183"/>
      <c r="JQ1121" s="183"/>
      <c r="JR1121" s="183"/>
      <c r="JS1121" s="183"/>
      <c r="JT1121" s="183"/>
      <c r="JU1121" s="183"/>
      <c r="JV1121" s="183"/>
      <c r="JW1121" s="183"/>
      <c r="JX1121" s="183"/>
      <c r="JY1121" s="183"/>
      <c r="JZ1121" s="183"/>
      <c r="KA1121" s="183"/>
      <c r="KB1121" s="183"/>
      <c r="KC1121" s="183"/>
      <c r="KD1121" s="183"/>
      <c r="KE1121" s="183"/>
      <c r="KF1121" s="183"/>
      <c r="KG1121" s="183"/>
      <c r="KH1121" s="183"/>
      <c r="KI1121" s="183"/>
      <c r="KJ1121" s="183"/>
      <c r="KK1121" s="183"/>
      <c r="KL1121" s="183"/>
      <c r="KM1121" s="183"/>
      <c r="KN1121" s="183"/>
      <c r="KO1121" s="183"/>
      <c r="KP1121" s="183"/>
      <c r="KQ1121" s="183"/>
      <c r="KR1121" s="183"/>
      <c r="KS1121" s="183"/>
      <c r="KT1121" s="183"/>
    </row>
    <row r="1122" spans="8:306">
      <c r="H1122" s="183"/>
      <c r="K1122" s="183"/>
      <c r="L1122" s="183"/>
      <c r="M1122" s="183"/>
      <c r="N1122" s="183"/>
      <c r="O1122" s="183"/>
      <c r="P1122" s="183"/>
      <c r="Q1122" s="183"/>
      <c r="R1122" s="183"/>
      <c r="S1122" s="183"/>
      <c r="T1122" s="183"/>
      <c r="U1122" s="183"/>
      <c r="V1122" s="183"/>
      <c r="W1122" s="183"/>
      <c r="X1122" s="183"/>
      <c r="Y1122" s="183"/>
      <c r="Z1122" s="183"/>
      <c r="AA1122" s="183"/>
      <c r="AB1122" s="183"/>
      <c r="AC1122" s="183"/>
      <c r="AD1122" s="183"/>
      <c r="AE1122" s="183"/>
      <c r="AF1122" s="183"/>
      <c r="AG1122" s="183"/>
      <c r="AH1122" s="183"/>
      <c r="AI1122" s="183"/>
      <c r="AJ1122" s="183"/>
      <c r="AK1122" s="183"/>
      <c r="AL1122" s="183"/>
      <c r="AM1122" s="183"/>
      <c r="AN1122" s="183"/>
      <c r="AO1122" s="183"/>
      <c r="AP1122" s="183"/>
      <c r="AQ1122" s="183"/>
      <c r="AR1122" s="183"/>
      <c r="AS1122" s="183"/>
      <c r="AT1122" s="183"/>
      <c r="AU1122" s="183"/>
      <c r="AV1122" s="183"/>
      <c r="AW1122" s="183"/>
      <c r="AX1122" s="183"/>
      <c r="AY1122" s="183"/>
      <c r="AZ1122" s="183"/>
      <c r="BA1122" s="183"/>
      <c r="BB1122" s="183"/>
      <c r="BC1122" s="183"/>
      <c r="BD1122" s="183"/>
      <c r="BE1122" s="183"/>
      <c r="BF1122" s="183"/>
      <c r="BG1122" s="183"/>
      <c r="BH1122" s="183"/>
      <c r="BI1122" s="183"/>
      <c r="BJ1122" s="183"/>
      <c r="BK1122" s="183"/>
      <c r="BL1122" s="183"/>
      <c r="BM1122" s="183"/>
      <c r="BN1122" s="183"/>
      <c r="BO1122" s="183"/>
      <c r="BP1122" s="183"/>
      <c r="BQ1122" s="183"/>
      <c r="BR1122" s="183"/>
      <c r="BS1122" s="183"/>
      <c r="BT1122" s="183"/>
      <c r="BU1122" s="183"/>
      <c r="BV1122" s="183"/>
      <c r="BW1122" s="183"/>
      <c r="BX1122" s="183"/>
      <c r="BY1122" s="183"/>
      <c r="BZ1122" s="183"/>
      <c r="CA1122" s="183"/>
      <c r="CB1122" s="183"/>
      <c r="CC1122" s="183"/>
      <c r="CD1122" s="183"/>
      <c r="CE1122" s="183"/>
      <c r="CF1122" s="183"/>
      <c r="CG1122" s="183"/>
      <c r="CH1122" s="183"/>
      <c r="CI1122" s="183"/>
      <c r="CJ1122" s="183"/>
      <c r="CK1122" s="183"/>
      <c r="CL1122" s="183"/>
      <c r="CM1122" s="183"/>
      <c r="CN1122" s="183"/>
      <c r="CO1122" s="183"/>
      <c r="CP1122" s="183"/>
      <c r="CQ1122" s="183"/>
      <c r="CR1122" s="183"/>
      <c r="CS1122" s="183"/>
      <c r="CT1122" s="183"/>
      <c r="CU1122" s="183"/>
      <c r="CV1122" s="183"/>
      <c r="CW1122" s="183"/>
      <c r="CX1122" s="183"/>
      <c r="CY1122" s="183"/>
      <c r="CZ1122" s="183"/>
      <c r="DA1122" s="183"/>
      <c r="DB1122" s="183"/>
      <c r="DC1122" s="183"/>
      <c r="DD1122" s="183"/>
      <c r="DE1122" s="183"/>
      <c r="DF1122" s="183"/>
      <c r="DG1122" s="183"/>
      <c r="DH1122" s="183"/>
      <c r="DI1122" s="183"/>
      <c r="DJ1122" s="183"/>
      <c r="DK1122" s="183"/>
      <c r="DL1122" s="183"/>
      <c r="DM1122" s="183"/>
      <c r="DN1122" s="183"/>
      <c r="DO1122" s="183"/>
      <c r="DP1122" s="183"/>
      <c r="DQ1122" s="183"/>
      <c r="DR1122" s="183"/>
      <c r="DS1122" s="183"/>
      <c r="DT1122" s="183"/>
      <c r="DU1122" s="183"/>
      <c r="DV1122" s="183"/>
      <c r="DW1122" s="183"/>
      <c r="DX1122" s="183"/>
      <c r="DY1122" s="183"/>
      <c r="DZ1122" s="183"/>
      <c r="EA1122" s="183"/>
      <c r="EB1122" s="183"/>
      <c r="EC1122" s="183"/>
      <c r="ED1122" s="183"/>
      <c r="EE1122" s="183"/>
      <c r="EF1122" s="183"/>
      <c r="EG1122" s="183"/>
      <c r="EH1122" s="183"/>
      <c r="EI1122" s="183"/>
      <c r="EJ1122" s="183"/>
      <c r="EK1122" s="183"/>
      <c r="EL1122" s="183"/>
      <c r="EM1122" s="183"/>
      <c r="EN1122" s="183"/>
      <c r="EO1122" s="183"/>
      <c r="EP1122" s="183"/>
      <c r="EQ1122" s="183"/>
      <c r="ER1122" s="183"/>
      <c r="ES1122" s="183"/>
      <c r="ET1122" s="183"/>
      <c r="EU1122" s="183"/>
      <c r="EV1122" s="183"/>
      <c r="EW1122" s="183"/>
      <c r="EX1122" s="183"/>
      <c r="EY1122" s="183"/>
      <c r="EZ1122" s="183"/>
      <c r="FA1122" s="183"/>
      <c r="FB1122" s="183"/>
      <c r="FC1122" s="183"/>
      <c r="FD1122" s="183"/>
      <c r="FE1122" s="183"/>
      <c r="FF1122" s="183"/>
      <c r="FG1122" s="183"/>
      <c r="FH1122" s="183"/>
      <c r="FI1122" s="183"/>
      <c r="FJ1122" s="183"/>
      <c r="FK1122" s="183"/>
      <c r="FL1122" s="183"/>
      <c r="FM1122" s="183"/>
      <c r="FN1122" s="183"/>
      <c r="FO1122" s="183"/>
      <c r="FP1122" s="183"/>
      <c r="FQ1122" s="183"/>
      <c r="FR1122" s="183"/>
      <c r="FS1122" s="183"/>
      <c r="FT1122" s="183"/>
      <c r="FU1122" s="183"/>
      <c r="FV1122" s="183"/>
      <c r="FW1122" s="183"/>
      <c r="FX1122" s="183"/>
      <c r="FY1122" s="183"/>
      <c r="FZ1122" s="183"/>
      <c r="GA1122" s="183"/>
      <c r="GB1122" s="183"/>
      <c r="GC1122" s="183"/>
      <c r="GD1122" s="183"/>
      <c r="GE1122" s="183"/>
      <c r="GF1122" s="183"/>
      <c r="GG1122" s="183"/>
      <c r="GH1122" s="183"/>
      <c r="GI1122" s="183"/>
      <c r="GJ1122" s="183"/>
      <c r="GK1122" s="183"/>
      <c r="GL1122" s="183"/>
      <c r="GM1122" s="183"/>
      <c r="GN1122" s="183"/>
      <c r="GO1122" s="183"/>
      <c r="GP1122" s="183"/>
      <c r="GQ1122" s="183"/>
      <c r="GR1122" s="183"/>
      <c r="GS1122" s="183"/>
      <c r="GT1122" s="183"/>
      <c r="GU1122" s="183"/>
      <c r="GV1122" s="183"/>
      <c r="GW1122" s="183"/>
      <c r="GX1122" s="183"/>
      <c r="GY1122" s="183"/>
      <c r="GZ1122" s="183"/>
      <c r="HA1122" s="183"/>
      <c r="HB1122" s="183"/>
      <c r="HC1122" s="183"/>
      <c r="HD1122" s="183"/>
      <c r="HE1122" s="183"/>
      <c r="HF1122" s="183"/>
      <c r="HG1122" s="183"/>
      <c r="HH1122" s="183"/>
      <c r="HI1122" s="183"/>
      <c r="HJ1122" s="183"/>
      <c r="HK1122" s="183"/>
      <c r="HL1122" s="183"/>
      <c r="HM1122" s="183"/>
      <c r="HN1122" s="183"/>
      <c r="HO1122" s="183"/>
      <c r="HP1122" s="183"/>
      <c r="HQ1122" s="183"/>
      <c r="HR1122" s="183"/>
      <c r="HS1122" s="183"/>
      <c r="HT1122" s="183"/>
      <c r="HU1122" s="183"/>
      <c r="HV1122" s="183"/>
      <c r="HW1122" s="183"/>
      <c r="HX1122" s="183"/>
      <c r="HY1122" s="183"/>
      <c r="HZ1122" s="183"/>
      <c r="IA1122" s="183"/>
      <c r="IB1122" s="183"/>
      <c r="IC1122" s="183"/>
      <c r="ID1122" s="183"/>
      <c r="IE1122" s="183"/>
      <c r="IF1122" s="183"/>
      <c r="IG1122" s="183"/>
      <c r="IH1122" s="183"/>
      <c r="II1122" s="183"/>
      <c r="IJ1122" s="183"/>
      <c r="IK1122" s="183"/>
      <c r="IL1122" s="183"/>
      <c r="IM1122" s="183"/>
      <c r="IN1122" s="183"/>
      <c r="IO1122" s="183"/>
      <c r="IP1122" s="183"/>
      <c r="IQ1122" s="183"/>
      <c r="IR1122" s="183"/>
      <c r="IS1122" s="183"/>
      <c r="IT1122" s="183"/>
      <c r="IU1122" s="183"/>
      <c r="IV1122" s="183"/>
      <c r="IW1122" s="183"/>
      <c r="IX1122" s="183"/>
      <c r="IY1122" s="183"/>
      <c r="IZ1122" s="183"/>
      <c r="JA1122" s="183"/>
      <c r="JB1122" s="183"/>
      <c r="JC1122" s="183"/>
      <c r="JD1122" s="183"/>
      <c r="JE1122" s="183"/>
      <c r="JF1122" s="183"/>
      <c r="JG1122" s="183"/>
      <c r="JH1122" s="183"/>
      <c r="JI1122" s="183"/>
      <c r="JJ1122" s="183"/>
      <c r="JK1122" s="183"/>
      <c r="JL1122" s="183"/>
      <c r="JM1122" s="183"/>
      <c r="JN1122" s="183"/>
      <c r="JO1122" s="183"/>
      <c r="JP1122" s="183"/>
      <c r="JQ1122" s="183"/>
      <c r="JR1122" s="183"/>
      <c r="JS1122" s="183"/>
      <c r="JT1122" s="183"/>
      <c r="JU1122" s="183"/>
      <c r="JV1122" s="183"/>
      <c r="JW1122" s="183"/>
      <c r="JX1122" s="183"/>
      <c r="JY1122" s="183"/>
      <c r="JZ1122" s="183"/>
      <c r="KA1122" s="183"/>
      <c r="KB1122" s="183"/>
      <c r="KC1122" s="183"/>
      <c r="KD1122" s="183"/>
      <c r="KE1122" s="183"/>
      <c r="KF1122" s="183"/>
      <c r="KG1122" s="183"/>
      <c r="KH1122" s="183"/>
      <c r="KI1122" s="183"/>
      <c r="KJ1122" s="183"/>
      <c r="KK1122" s="183"/>
      <c r="KL1122" s="183"/>
      <c r="KM1122" s="183"/>
      <c r="KN1122" s="183"/>
      <c r="KO1122" s="183"/>
      <c r="KP1122" s="183"/>
      <c r="KQ1122" s="183"/>
      <c r="KR1122" s="183"/>
      <c r="KS1122" s="183"/>
      <c r="KT1122" s="183"/>
    </row>
    <row r="1123" spans="8:306">
      <c r="H1123" s="183"/>
      <c r="K1123" s="183"/>
      <c r="L1123" s="183"/>
      <c r="M1123" s="183"/>
      <c r="N1123" s="183"/>
      <c r="O1123" s="183"/>
      <c r="P1123" s="183"/>
      <c r="Q1123" s="183"/>
      <c r="R1123" s="183"/>
      <c r="S1123" s="183"/>
      <c r="T1123" s="183"/>
      <c r="U1123" s="183"/>
      <c r="V1123" s="183"/>
      <c r="W1123" s="183"/>
      <c r="X1123" s="183"/>
      <c r="Y1123" s="183"/>
      <c r="Z1123" s="183"/>
      <c r="AA1123" s="183"/>
      <c r="AB1123" s="183"/>
      <c r="AC1123" s="183"/>
      <c r="AD1123" s="183"/>
      <c r="AE1123" s="183"/>
      <c r="AF1123" s="183"/>
      <c r="AG1123" s="183"/>
      <c r="AH1123" s="183"/>
      <c r="AI1123" s="183"/>
      <c r="AJ1123" s="183"/>
      <c r="AK1123" s="183"/>
      <c r="AL1123" s="183"/>
      <c r="AM1123" s="183"/>
      <c r="AN1123" s="183"/>
      <c r="AO1123" s="183"/>
      <c r="AP1123" s="183"/>
      <c r="AQ1123" s="183"/>
      <c r="AR1123" s="183"/>
      <c r="AS1123" s="183"/>
      <c r="AT1123" s="183"/>
      <c r="AU1123" s="183"/>
      <c r="AV1123" s="183"/>
      <c r="AW1123" s="183"/>
      <c r="AX1123" s="183"/>
      <c r="AY1123" s="183"/>
      <c r="AZ1123" s="183"/>
      <c r="BA1123" s="183"/>
      <c r="BB1123" s="183"/>
      <c r="BC1123" s="183"/>
      <c r="BD1123" s="183"/>
      <c r="BE1123" s="183"/>
      <c r="BF1123" s="183"/>
      <c r="BG1123" s="183"/>
      <c r="BH1123" s="183"/>
      <c r="BI1123" s="183"/>
      <c r="BJ1123" s="183"/>
      <c r="BK1123" s="183"/>
      <c r="BL1123" s="183"/>
      <c r="BM1123" s="183"/>
      <c r="BN1123" s="183"/>
      <c r="BO1123" s="183"/>
      <c r="BP1123" s="183"/>
      <c r="BQ1123" s="183"/>
      <c r="BR1123" s="183"/>
      <c r="BS1123" s="183"/>
      <c r="BT1123" s="183"/>
      <c r="BU1123" s="183"/>
      <c r="BV1123" s="183"/>
      <c r="BW1123" s="183"/>
      <c r="BX1123" s="183"/>
      <c r="BY1123" s="183"/>
      <c r="BZ1123" s="183"/>
      <c r="CA1123" s="183"/>
      <c r="CB1123" s="183"/>
      <c r="CC1123" s="183"/>
      <c r="CD1123" s="183"/>
      <c r="CE1123" s="183"/>
      <c r="CF1123" s="183"/>
      <c r="CG1123" s="183"/>
      <c r="CH1123" s="183"/>
      <c r="CI1123" s="183"/>
      <c r="CJ1123" s="183"/>
      <c r="CK1123" s="183"/>
      <c r="CL1123" s="183"/>
      <c r="CM1123" s="183"/>
      <c r="CN1123" s="183"/>
      <c r="CO1123" s="183"/>
      <c r="CP1123" s="183"/>
      <c r="CQ1123" s="183"/>
      <c r="CR1123" s="183"/>
      <c r="CS1123" s="183"/>
      <c r="CT1123" s="183"/>
      <c r="CU1123" s="183"/>
      <c r="CV1123" s="183"/>
      <c r="CW1123" s="183"/>
      <c r="CX1123" s="183"/>
      <c r="CY1123" s="183"/>
      <c r="CZ1123" s="183"/>
      <c r="DA1123" s="183"/>
      <c r="DB1123" s="183"/>
      <c r="DC1123" s="183"/>
      <c r="DD1123" s="183"/>
      <c r="DE1123" s="183"/>
      <c r="DF1123" s="183"/>
      <c r="DG1123" s="183"/>
      <c r="DH1123" s="183"/>
      <c r="DI1123" s="183"/>
      <c r="DJ1123" s="183"/>
      <c r="DK1123" s="183"/>
      <c r="DL1123" s="183"/>
      <c r="DM1123" s="183"/>
      <c r="DN1123" s="183"/>
      <c r="DO1123" s="183"/>
      <c r="DP1123" s="183"/>
      <c r="DQ1123" s="183"/>
      <c r="DR1123" s="183"/>
      <c r="DS1123" s="183"/>
      <c r="DT1123" s="183"/>
      <c r="DU1123" s="183"/>
      <c r="DV1123" s="183"/>
      <c r="DW1123" s="183"/>
      <c r="DX1123" s="183"/>
      <c r="DY1123" s="183"/>
      <c r="DZ1123" s="183"/>
      <c r="EA1123" s="183"/>
      <c r="EB1123" s="183"/>
      <c r="EC1123" s="183"/>
      <c r="ED1123" s="183"/>
      <c r="EE1123" s="183"/>
      <c r="EF1123" s="183"/>
      <c r="EG1123" s="183"/>
      <c r="EH1123" s="183"/>
      <c r="EI1123" s="183"/>
      <c r="EJ1123" s="183"/>
      <c r="EK1123" s="183"/>
      <c r="EL1123" s="183"/>
      <c r="EM1123" s="183"/>
      <c r="EN1123" s="183"/>
      <c r="EO1123" s="183"/>
      <c r="EP1123" s="183"/>
      <c r="EQ1123" s="183"/>
      <c r="ER1123" s="183"/>
      <c r="ES1123" s="183"/>
      <c r="ET1123" s="183"/>
      <c r="EU1123" s="183"/>
      <c r="EV1123" s="183"/>
      <c r="EW1123" s="183"/>
      <c r="EX1123" s="183"/>
      <c r="EY1123" s="183"/>
      <c r="EZ1123" s="183"/>
      <c r="FA1123" s="183"/>
      <c r="FB1123" s="183"/>
      <c r="FC1123" s="183"/>
      <c r="FD1123" s="183"/>
      <c r="FE1123" s="183"/>
      <c r="FF1123" s="183"/>
      <c r="FG1123" s="183"/>
      <c r="FH1123" s="183"/>
      <c r="FI1123" s="183"/>
      <c r="FJ1123" s="183"/>
      <c r="FK1123" s="183"/>
      <c r="FL1123" s="183"/>
      <c r="FM1123" s="183"/>
      <c r="FN1123" s="183"/>
      <c r="FO1123" s="183"/>
      <c r="FP1123" s="183"/>
      <c r="FQ1123" s="183"/>
      <c r="FR1123" s="183"/>
      <c r="FS1123" s="183"/>
      <c r="FT1123" s="183"/>
      <c r="FU1123" s="183"/>
      <c r="FV1123" s="183"/>
      <c r="FW1123" s="183"/>
      <c r="FX1123" s="183"/>
      <c r="FY1123" s="183"/>
      <c r="FZ1123" s="183"/>
      <c r="GA1123" s="183"/>
      <c r="GB1123" s="183"/>
      <c r="GC1123" s="183"/>
      <c r="GD1123" s="183"/>
      <c r="GE1123" s="183"/>
      <c r="GF1123" s="183"/>
      <c r="GG1123" s="183"/>
      <c r="GH1123" s="183"/>
      <c r="GI1123" s="183"/>
      <c r="GJ1123" s="183"/>
      <c r="GK1123" s="183"/>
      <c r="GL1123" s="183"/>
      <c r="GM1123" s="183"/>
      <c r="GN1123" s="183"/>
      <c r="GO1123" s="183"/>
      <c r="GP1123" s="183"/>
      <c r="GQ1123" s="183"/>
      <c r="GR1123" s="183"/>
      <c r="GS1123" s="183"/>
      <c r="GT1123" s="183"/>
      <c r="GU1123" s="183"/>
      <c r="GV1123" s="183"/>
      <c r="GW1123" s="183"/>
      <c r="GX1123" s="183"/>
      <c r="GY1123" s="183"/>
      <c r="GZ1123" s="183"/>
      <c r="HA1123" s="183"/>
      <c r="HB1123" s="183"/>
      <c r="HC1123" s="183"/>
      <c r="HD1123" s="183"/>
      <c r="HE1123" s="183"/>
      <c r="HF1123" s="183"/>
      <c r="HG1123" s="183"/>
      <c r="HH1123" s="183"/>
      <c r="HI1123" s="183"/>
      <c r="HJ1123" s="183"/>
      <c r="HK1123" s="183"/>
      <c r="HL1123" s="183"/>
      <c r="HM1123" s="183"/>
      <c r="HN1123" s="183"/>
      <c r="HO1123" s="183"/>
      <c r="HP1123" s="183"/>
      <c r="HQ1123" s="183"/>
      <c r="HR1123" s="183"/>
      <c r="HS1123" s="183"/>
      <c r="HT1123" s="183"/>
      <c r="HU1123" s="183"/>
      <c r="HV1123" s="183"/>
      <c r="HW1123" s="183"/>
      <c r="HX1123" s="183"/>
      <c r="HY1123" s="183"/>
      <c r="HZ1123" s="183"/>
      <c r="IA1123" s="183"/>
      <c r="IB1123" s="183"/>
      <c r="IC1123" s="183"/>
      <c r="ID1123" s="183"/>
      <c r="IE1123" s="183"/>
      <c r="IF1123" s="183"/>
      <c r="IG1123" s="183"/>
      <c r="IH1123" s="183"/>
      <c r="II1123" s="183"/>
      <c r="IJ1123" s="183"/>
      <c r="IK1123" s="183"/>
      <c r="IL1123" s="183"/>
      <c r="IM1123" s="183"/>
      <c r="IN1123" s="183"/>
      <c r="IO1123" s="183"/>
      <c r="IP1123" s="183"/>
      <c r="IQ1123" s="183"/>
      <c r="IR1123" s="183"/>
      <c r="IS1123" s="183"/>
      <c r="IT1123" s="183"/>
      <c r="IU1123" s="183"/>
      <c r="IV1123" s="183"/>
      <c r="IW1123" s="183"/>
      <c r="IX1123" s="183"/>
      <c r="IY1123" s="183"/>
      <c r="IZ1123" s="183"/>
      <c r="JA1123" s="183"/>
      <c r="JB1123" s="183"/>
      <c r="JC1123" s="183"/>
      <c r="JD1123" s="183"/>
      <c r="JE1123" s="183"/>
      <c r="JF1123" s="183"/>
      <c r="JG1123" s="183"/>
      <c r="JH1123" s="183"/>
      <c r="JI1123" s="183"/>
      <c r="JJ1123" s="183"/>
      <c r="JK1123" s="183"/>
      <c r="JL1123" s="183"/>
      <c r="JM1123" s="183"/>
      <c r="JN1123" s="183"/>
      <c r="JO1123" s="183"/>
      <c r="JP1123" s="183"/>
      <c r="JQ1123" s="183"/>
      <c r="JR1123" s="183"/>
      <c r="JS1123" s="183"/>
      <c r="JT1123" s="183"/>
      <c r="JU1123" s="183"/>
      <c r="JV1123" s="183"/>
      <c r="JW1123" s="183"/>
      <c r="JX1123" s="183"/>
      <c r="JY1123" s="183"/>
      <c r="JZ1123" s="183"/>
      <c r="KA1123" s="183"/>
      <c r="KB1123" s="183"/>
      <c r="KC1123" s="183"/>
      <c r="KD1123" s="183"/>
      <c r="KE1123" s="183"/>
      <c r="KF1123" s="183"/>
      <c r="KG1123" s="183"/>
      <c r="KH1123" s="183"/>
      <c r="KI1123" s="183"/>
      <c r="KJ1123" s="183"/>
      <c r="KK1123" s="183"/>
      <c r="KL1123" s="183"/>
      <c r="KM1123" s="183"/>
      <c r="KN1123" s="183"/>
      <c r="KO1123" s="183"/>
      <c r="KP1123" s="183"/>
      <c r="KQ1123" s="183"/>
      <c r="KR1123" s="183"/>
      <c r="KS1123" s="183"/>
      <c r="KT1123" s="183"/>
    </row>
    <row r="1124" spans="8:306">
      <c r="H1124" s="183"/>
      <c r="K1124" s="183"/>
      <c r="L1124" s="183"/>
      <c r="M1124" s="183"/>
      <c r="N1124" s="183"/>
      <c r="O1124" s="183"/>
      <c r="P1124" s="183"/>
      <c r="Q1124" s="183"/>
      <c r="R1124" s="183"/>
      <c r="S1124" s="183"/>
      <c r="T1124" s="183"/>
      <c r="U1124" s="183"/>
      <c r="V1124" s="183"/>
      <c r="W1124" s="183"/>
      <c r="X1124" s="183"/>
      <c r="Y1124" s="183"/>
      <c r="Z1124" s="183"/>
      <c r="AA1124" s="183"/>
      <c r="AB1124" s="183"/>
      <c r="AC1124" s="183"/>
      <c r="AD1124" s="183"/>
      <c r="AE1124" s="183"/>
      <c r="AF1124" s="183"/>
      <c r="AG1124" s="183"/>
      <c r="AH1124" s="183"/>
      <c r="AI1124" s="183"/>
      <c r="AJ1124" s="183"/>
      <c r="AK1124" s="183"/>
      <c r="AL1124" s="183"/>
      <c r="AM1124" s="183"/>
      <c r="AN1124" s="183"/>
      <c r="AO1124" s="183"/>
      <c r="AP1124" s="183"/>
      <c r="AQ1124" s="183"/>
      <c r="AR1124" s="183"/>
      <c r="AS1124" s="183"/>
      <c r="AT1124" s="183"/>
      <c r="AU1124" s="183"/>
      <c r="AV1124" s="183"/>
      <c r="AW1124" s="183"/>
      <c r="AX1124" s="183"/>
      <c r="AY1124" s="183"/>
      <c r="AZ1124" s="183"/>
      <c r="BA1124" s="183"/>
      <c r="BB1124" s="183"/>
      <c r="BC1124" s="183"/>
      <c r="BD1124" s="183"/>
      <c r="BE1124" s="183"/>
      <c r="BF1124" s="183"/>
      <c r="BG1124" s="183"/>
      <c r="BH1124" s="183"/>
      <c r="BI1124" s="183"/>
      <c r="BJ1124" s="183"/>
      <c r="BK1124" s="183"/>
      <c r="BL1124" s="183"/>
      <c r="BM1124" s="183"/>
      <c r="BN1124" s="183"/>
      <c r="BO1124" s="183"/>
      <c r="BP1124" s="183"/>
      <c r="BQ1124" s="183"/>
      <c r="BR1124" s="183"/>
      <c r="BS1124" s="183"/>
      <c r="BT1124" s="183"/>
      <c r="BU1124" s="183"/>
      <c r="BV1124" s="183"/>
      <c r="BW1124" s="183"/>
      <c r="BX1124" s="183"/>
      <c r="BY1124" s="183"/>
      <c r="BZ1124" s="183"/>
      <c r="CA1124" s="183"/>
      <c r="CB1124" s="183"/>
      <c r="CC1124" s="183"/>
      <c r="CD1124" s="183"/>
      <c r="CE1124" s="183"/>
      <c r="CF1124" s="183"/>
      <c r="CG1124" s="183"/>
      <c r="CH1124" s="183"/>
      <c r="CI1124" s="183"/>
      <c r="CJ1124" s="183"/>
      <c r="CK1124" s="183"/>
      <c r="CL1124" s="183"/>
      <c r="CM1124" s="183"/>
      <c r="CN1124" s="183"/>
      <c r="CO1124" s="183"/>
      <c r="CP1124" s="183"/>
      <c r="CQ1124" s="183"/>
      <c r="CR1124" s="183"/>
      <c r="CS1124" s="183"/>
      <c r="CT1124" s="183"/>
      <c r="CU1124" s="183"/>
      <c r="CV1124" s="183"/>
      <c r="CW1124" s="183"/>
      <c r="CX1124" s="183"/>
      <c r="CY1124" s="183"/>
      <c r="CZ1124" s="183"/>
      <c r="DA1124" s="183"/>
      <c r="DB1124" s="183"/>
      <c r="DC1124" s="183"/>
      <c r="DD1124" s="183"/>
      <c r="DE1124" s="183"/>
      <c r="DF1124" s="183"/>
      <c r="DG1124" s="183"/>
      <c r="DH1124" s="183"/>
      <c r="DI1124" s="183"/>
      <c r="DJ1124" s="183"/>
      <c r="DK1124" s="183"/>
      <c r="DL1124" s="183"/>
      <c r="DM1124" s="183"/>
      <c r="DN1124" s="183"/>
      <c r="DO1124" s="183"/>
      <c r="DP1124" s="183"/>
      <c r="DQ1124" s="183"/>
      <c r="DR1124" s="183"/>
      <c r="DS1124" s="183"/>
      <c r="DT1124" s="183"/>
      <c r="DU1124" s="183"/>
      <c r="DV1124" s="183"/>
      <c r="DW1124" s="183"/>
      <c r="DX1124" s="183"/>
      <c r="DY1124" s="183"/>
      <c r="DZ1124" s="183"/>
      <c r="EA1124" s="183"/>
      <c r="EB1124" s="183"/>
      <c r="EC1124" s="183"/>
      <c r="ED1124" s="183"/>
      <c r="EE1124" s="183"/>
      <c r="EF1124" s="183"/>
      <c r="EG1124" s="183"/>
      <c r="EH1124" s="183"/>
      <c r="EI1124" s="183"/>
      <c r="EJ1124" s="183"/>
      <c r="EK1124" s="183"/>
      <c r="EL1124" s="183"/>
      <c r="EM1124" s="183"/>
      <c r="EN1124" s="183"/>
      <c r="EO1124" s="183"/>
      <c r="EP1124" s="183"/>
      <c r="EQ1124" s="183"/>
      <c r="ER1124" s="183"/>
      <c r="ES1124" s="183"/>
      <c r="ET1124" s="183"/>
      <c r="EU1124" s="183"/>
      <c r="EV1124" s="183"/>
      <c r="EW1124" s="183"/>
      <c r="EX1124" s="183"/>
      <c r="EY1124" s="183"/>
      <c r="EZ1124" s="183"/>
      <c r="FA1124" s="183"/>
      <c r="FB1124" s="183"/>
      <c r="FC1124" s="183"/>
      <c r="FD1124" s="183"/>
      <c r="FE1124" s="183"/>
      <c r="FF1124" s="183"/>
      <c r="FG1124" s="183"/>
      <c r="FH1124" s="183"/>
      <c r="FI1124" s="183"/>
      <c r="FJ1124" s="183"/>
      <c r="FK1124" s="183"/>
      <c r="FL1124" s="183"/>
      <c r="FM1124" s="183"/>
      <c r="FN1124" s="183"/>
      <c r="FO1124" s="183"/>
      <c r="FP1124" s="183"/>
      <c r="FQ1124" s="183"/>
      <c r="FR1124" s="183"/>
      <c r="FS1124" s="183"/>
      <c r="FT1124" s="183"/>
      <c r="FU1124" s="183"/>
      <c r="FV1124" s="183"/>
      <c r="FW1124" s="183"/>
      <c r="FX1124" s="183"/>
      <c r="FY1124" s="183"/>
      <c r="FZ1124" s="183"/>
      <c r="GA1124" s="183"/>
      <c r="GB1124" s="183"/>
      <c r="GC1124" s="183"/>
      <c r="GD1124" s="183"/>
      <c r="GE1124" s="183"/>
      <c r="GF1124" s="183"/>
      <c r="GG1124" s="183"/>
      <c r="GH1124" s="183"/>
      <c r="GI1124" s="183"/>
      <c r="GJ1124" s="183"/>
      <c r="GK1124" s="183"/>
      <c r="GL1124" s="183"/>
      <c r="GM1124" s="183"/>
      <c r="GN1124" s="183"/>
      <c r="GO1124" s="183"/>
      <c r="GP1124" s="183"/>
      <c r="GQ1124" s="183"/>
      <c r="GR1124" s="183"/>
      <c r="GS1124" s="183"/>
      <c r="GT1124" s="183"/>
      <c r="GU1124" s="183"/>
      <c r="GV1124" s="183"/>
      <c r="GW1124" s="183"/>
      <c r="GX1124" s="183"/>
      <c r="GY1124" s="183"/>
      <c r="GZ1124" s="183"/>
      <c r="HA1124" s="183"/>
      <c r="HB1124" s="183"/>
      <c r="HC1124" s="183"/>
      <c r="HD1124" s="183"/>
      <c r="HE1124" s="183"/>
      <c r="HF1124" s="183"/>
      <c r="HG1124" s="183"/>
      <c r="HH1124" s="183"/>
      <c r="HI1124" s="183"/>
      <c r="HJ1124" s="183"/>
      <c r="HK1124" s="183"/>
      <c r="HL1124" s="183"/>
      <c r="HM1124" s="183"/>
      <c r="HN1124" s="183"/>
      <c r="HO1124" s="183"/>
      <c r="HP1124" s="183"/>
      <c r="HQ1124" s="183"/>
      <c r="HR1124" s="183"/>
      <c r="HS1124" s="183"/>
      <c r="HT1124" s="183"/>
      <c r="HU1124" s="183"/>
      <c r="HV1124" s="183"/>
      <c r="HW1124" s="183"/>
      <c r="HX1124" s="183"/>
      <c r="HY1124" s="183"/>
      <c r="HZ1124" s="183"/>
      <c r="IA1124" s="183"/>
      <c r="IB1124" s="183"/>
      <c r="IC1124" s="183"/>
      <c r="ID1124" s="183"/>
      <c r="IE1124" s="183"/>
      <c r="IF1124" s="183"/>
      <c r="IG1124" s="183"/>
      <c r="IH1124" s="183"/>
      <c r="II1124" s="183"/>
      <c r="IJ1124" s="183"/>
      <c r="IK1124" s="183"/>
      <c r="IL1124" s="183"/>
      <c r="IM1124" s="183"/>
      <c r="IN1124" s="183"/>
      <c r="IO1124" s="183"/>
      <c r="IP1124" s="183"/>
      <c r="IQ1124" s="183"/>
      <c r="IR1124" s="183"/>
      <c r="IS1124" s="183"/>
      <c r="IT1124" s="183"/>
      <c r="IU1124" s="183"/>
      <c r="IV1124" s="183"/>
      <c r="IW1124" s="183"/>
      <c r="IX1124" s="183"/>
      <c r="IY1124" s="183"/>
      <c r="IZ1124" s="183"/>
      <c r="JA1124" s="183"/>
      <c r="JB1124" s="183"/>
      <c r="JC1124" s="183"/>
      <c r="JD1124" s="183"/>
      <c r="JE1124" s="183"/>
      <c r="JF1124" s="183"/>
      <c r="JG1124" s="183"/>
      <c r="JH1124" s="183"/>
      <c r="JI1124" s="183"/>
      <c r="JJ1124" s="183"/>
      <c r="JK1124" s="183"/>
      <c r="JL1124" s="183"/>
      <c r="JM1124" s="183"/>
      <c r="JN1124" s="183"/>
      <c r="JO1124" s="183"/>
      <c r="JP1124" s="183"/>
      <c r="JQ1124" s="183"/>
      <c r="JR1124" s="183"/>
      <c r="JS1124" s="183"/>
      <c r="JT1124" s="183"/>
      <c r="JU1124" s="183"/>
      <c r="JV1124" s="183"/>
      <c r="JW1124" s="183"/>
      <c r="JX1124" s="183"/>
      <c r="JY1124" s="183"/>
      <c r="JZ1124" s="183"/>
      <c r="KA1124" s="183"/>
      <c r="KB1124" s="183"/>
      <c r="KC1124" s="183"/>
      <c r="KD1124" s="183"/>
      <c r="KE1124" s="183"/>
      <c r="KF1124" s="183"/>
      <c r="KG1124" s="183"/>
      <c r="KH1124" s="183"/>
      <c r="KI1124" s="183"/>
      <c r="KJ1124" s="183"/>
      <c r="KK1124" s="183"/>
      <c r="KL1124" s="183"/>
      <c r="KM1124" s="183"/>
      <c r="KN1124" s="183"/>
      <c r="KO1124" s="183"/>
      <c r="KP1124" s="183"/>
      <c r="KQ1124" s="183"/>
      <c r="KR1124" s="183"/>
      <c r="KS1124" s="183"/>
      <c r="KT1124" s="183"/>
    </row>
    <row r="1125" spans="8:306">
      <c r="H1125" s="183"/>
      <c r="K1125" s="183"/>
      <c r="L1125" s="183"/>
      <c r="M1125" s="183"/>
      <c r="N1125" s="183"/>
      <c r="O1125" s="183"/>
      <c r="P1125" s="183"/>
      <c r="Q1125" s="183"/>
      <c r="R1125" s="183"/>
      <c r="S1125" s="183"/>
      <c r="T1125" s="183"/>
      <c r="U1125" s="183"/>
      <c r="V1125" s="183"/>
      <c r="W1125" s="183"/>
      <c r="X1125" s="183"/>
      <c r="Y1125" s="183"/>
      <c r="Z1125" s="183"/>
      <c r="AA1125" s="183"/>
      <c r="AB1125" s="183"/>
      <c r="AC1125" s="183"/>
      <c r="AD1125" s="183"/>
      <c r="AE1125" s="183"/>
      <c r="AF1125" s="183"/>
      <c r="AG1125" s="183"/>
      <c r="AH1125" s="183"/>
      <c r="AI1125" s="183"/>
      <c r="AJ1125" s="183"/>
      <c r="AK1125" s="183"/>
      <c r="AL1125" s="183"/>
      <c r="AM1125" s="183"/>
      <c r="AN1125" s="183"/>
      <c r="AO1125" s="183"/>
      <c r="AP1125" s="183"/>
      <c r="AQ1125" s="183"/>
      <c r="AR1125" s="183"/>
      <c r="AS1125" s="183"/>
      <c r="AT1125" s="183"/>
      <c r="AU1125" s="183"/>
      <c r="AV1125" s="183"/>
      <c r="AW1125" s="183"/>
      <c r="AX1125" s="183"/>
      <c r="AY1125" s="183"/>
      <c r="AZ1125" s="183"/>
      <c r="BA1125" s="183"/>
      <c r="BB1125" s="183"/>
      <c r="BC1125" s="183"/>
      <c r="BD1125" s="183"/>
      <c r="BE1125" s="183"/>
      <c r="BF1125" s="183"/>
      <c r="BG1125" s="183"/>
      <c r="BH1125" s="183"/>
      <c r="BI1125" s="183"/>
      <c r="BJ1125" s="183"/>
      <c r="BK1125" s="183"/>
      <c r="BL1125" s="183"/>
      <c r="BM1125" s="183"/>
      <c r="BN1125" s="183"/>
      <c r="BO1125" s="183"/>
      <c r="BP1125" s="183"/>
      <c r="BQ1125" s="183"/>
      <c r="BR1125" s="183"/>
      <c r="BS1125" s="183"/>
      <c r="BT1125" s="183"/>
      <c r="BU1125" s="183"/>
      <c r="BV1125" s="183"/>
      <c r="BW1125" s="183"/>
      <c r="BX1125" s="183"/>
      <c r="BY1125" s="183"/>
      <c r="BZ1125" s="183"/>
      <c r="CA1125" s="183"/>
      <c r="CB1125" s="183"/>
      <c r="CC1125" s="183"/>
      <c r="CD1125" s="183"/>
      <c r="CE1125" s="183"/>
      <c r="CF1125" s="183"/>
      <c r="CG1125" s="183"/>
      <c r="CH1125" s="183"/>
      <c r="CI1125" s="183"/>
      <c r="CJ1125" s="183"/>
      <c r="CK1125" s="183"/>
      <c r="CL1125" s="183"/>
      <c r="CM1125" s="183"/>
      <c r="CN1125" s="183"/>
      <c r="CO1125" s="183"/>
      <c r="CP1125" s="183"/>
      <c r="CQ1125" s="183"/>
      <c r="CR1125" s="183"/>
      <c r="CS1125" s="183"/>
      <c r="CT1125" s="183"/>
      <c r="CU1125" s="183"/>
      <c r="CV1125" s="183"/>
      <c r="CW1125" s="183"/>
      <c r="CX1125" s="183"/>
      <c r="CY1125" s="183"/>
      <c r="CZ1125" s="183"/>
      <c r="DA1125" s="183"/>
      <c r="DB1125" s="183"/>
      <c r="DC1125" s="183"/>
      <c r="DD1125" s="183"/>
      <c r="DE1125" s="183"/>
      <c r="DF1125" s="183"/>
      <c r="DG1125" s="183"/>
      <c r="DH1125" s="183"/>
      <c r="DI1125" s="183"/>
      <c r="DJ1125" s="183"/>
      <c r="DK1125" s="183"/>
      <c r="DL1125" s="183"/>
      <c r="DM1125" s="183"/>
      <c r="DN1125" s="183"/>
      <c r="DO1125" s="183"/>
      <c r="DP1125" s="183"/>
      <c r="DQ1125" s="183"/>
      <c r="DR1125" s="183"/>
      <c r="DS1125" s="183"/>
      <c r="DT1125" s="183"/>
      <c r="DU1125" s="183"/>
      <c r="DV1125" s="183"/>
      <c r="DW1125" s="183"/>
      <c r="DX1125" s="183"/>
      <c r="DY1125" s="183"/>
      <c r="DZ1125" s="183"/>
      <c r="EA1125" s="183"/>
      <c r="EB1125" s="183"/>
      <c r="EC1125" s="183"/>
      <c r="ED1125" s="183"/>
      <c r="EE1125" s="183"/>
      <c r="EF1125" s="183"/>
      <c r="EG1125" s="183"/>
      <c r="EH1125" s="183"/>
      <c r="EI1125" s="183"/>
      <c r="EJ1125" s="183"/>
      <c r="EK1125" s="183"/>
      <c r="EL1125" s="183"/>
      <c r="EM1125" s="183"/>
      <c r="EN1125" s="183"/>
      <c r="EO1125" s="183"/>
      <c r="EP1125" s="183"/>
      <c r="EQ1125" s="183"/>
      <c r="ER1125" s="183"/>
      <c r="ES1125" s="183"/>
      <c r="ET1125" s="183"/>
      <c r="EU1125" s="183"/>
      <c r="EV1125" s="183"/>
      <c r="EW1125" s="183"/>
      <c r="EX1125" s="183"/>
      <c r="EY1125" s="183"/>
      <c r="EZ1125" s="183"/>
      <c r="FA1125" s="183"/>
      <c r="FB1125" s="183"/>
      <c r="FC1125" s="183"/>
      <c r="FD1125" s="183"/>
      <c r="FE1125" s="183"/>
      <c r="FF1125" s="183"/>
      <c r="FG1125" s="183"/>
      <c r="FH1125" s="183"/>
      <c r="FI1125" s="183"/>
      <c r="FJ1125" s="183"/>
      <c r="FK1125" s="183"/>
      <c r="FL1125" s="183"/>
      <c r="FM1125" s="183"/>
      <c r="FN1125" s="183"/>
      <c r="FO1125" s="183"/>
      <c r="FP1125" s="183"/>
      <c r="FQ1125" s="183"/>
      <c r="FR1125" s="183"/>
      <c r="FS1125" s="183"/>
      <c r="FT1125" s="183"/>
      <c r="FU1125" s="183"/>
      <c r="FV1125" s="183"/>
      <c r="FW1125" s="183"/>
      <c r="FX1125" s="183"/>
      <c r="FY1125" s="183"/>
      <c r="FZ1125" s="183"/>
      <c r="GA1125" s="183"/>
      <c r="GB1125" s="183"/>
      <c r="GC1125" s="183"/>
      <c r="GD1125" s="183"/>
      <c r="GE1125" s="183"/>
      <c r="GF1125" s="183"/>
      <c r="GG1125" s="183"/>
      <c r="GH1125" s="183"/>
      <c r="GI1125" s="183"/>
      <c r="GJ1125" s="183"/>
      <c r="GK1125" s="183"/>
      <c r="GL1125" s="183"/>
      <c r="GM1125" s="183"/>
      <c r="GN1125" s="183"/>
      <c r="GO1125" s="183"/>
      <c r="GP1125" s="183"/>
      <c r="GQ1125" s="183"/>
      <c r="GR1125" s="183"/>
      <c r="GS1125" s="183"/>
      <c r="GT1125" s="183"/>
      <c r="GU1125" s="183"/>
      <c r="GV1125" s="183"/>
      <c r="GW1125" s="183"/>
      <c r="GX1125" s="183"/>
      <c r="GY1125" s="183"/>
      <c r="GZ1125" s="183"/>
      <c r="HA1125" s="183"/>
      <c r="HB1125" s="183"/>
      <c r="HC1125" s="183"/>
      <c r="HD1125" s="183"/>
      <c r="HE1125" s="183"/>
      <c r="HF1125" s="183"/>
      <c r="HG1125" s="183"/>
      <c r="HH1125" s="183"/>
      <c r="HI1125" s="183"/>
      <c r="HJ1125" s="183"/>
      <c r="HK1125" s="183"/>
      <c r="HL1125" s="183"/>
      <c r="HM1125" s="183"/>
      <c r="HN1125" s="183"/>
      <c r="HO1125" s="183"/>
      <c r="HP1125" s="183"/>
      <c r="HQ1125" s="183"/>
      <c r="HR1125" s="183"/>
      <c r="HS1125" s="183"/>
      <c r="HT1125" s="183"/>
      <c r="HU1125" s="183"/>
      <c r="HV1125" s="183"/>
      <c r="HW1125" s="183"/>
      <c r="HX1125" s="183"/>
      <c r="HY1125" s="183"/>
      <c r="HZ1125" s="183"/>
      <c r="IA1125" s="183"/>
      <c r="IB1125" s="183"/>
      <c r="IC1125" s="183"/>
      <c r="ID1125" s="183"/>
      <c r="IE1125" s="183"/>
      <c r="IF1125" s="183"/>
      <c r="IG1125" s="183"/>
      <c r="IH1125" s="183"/>
      <c r="II1125" s="183"/>
      <c r="IJ1125" s="183"/>
      <c r="IK1125" s="183"/>
      <c r="IL1125" s="183"/>
      <c r="IM1125" s="183"/>
      <c r="IN1125" s="183"/>
      <c r="IO1125" s="183"/>
      <c r="IP1125" s="183"/>
      <c r="IQ1125" s="183"/>
      <c r="IR1125" s="183"/>
      <c r="IS1125" s="183"/>
      <c r="IT1125" s="183"/>
      <c r="IU1125" s="183"/>
      <c r="IV1125" s="183"/>
      <c r="IW1125" s="183"/>
      <c r="IX1125" s="183"/>
      <c r="IY1125" s="183"/>
      <c r="IZ1125" s="183"/>
      <c r="JA1125" s="183"/>
      <c r="JB1125" s="183"/>
      <c r="JC1125" s="183"/>
      <c r="JD1125" s="183"/>
      <c r="JE1125" s="183"/>
      <c r="JF1125" s="183"/>
      <c r="JG1125" s="183"/>
      <c r="JH1125" s="183"/>
      <c r="JI1125" s="183"/>
      <c r="JJ1125" s="183"/>
      <c r="JK1125" s="183"/>
      <c r="JL1125" s="183"/>
      <c r="JM1125" s="183"/>
      <c r="JN1125" s="183"/>
      <c r="JO1125" s="183"/>
      <c r="JP1125" s="183"/>
      <c r="JQ1125" s="183"/>
      <c r="JR1125" s="183"/>
      <c r="JS1125" s="183"/>
      <c r="JT1125" s="183"/>
      <c r="JU1125" s="183"/>
      <c r="JV1125" s="183"/>
      <c r="JW1125" s="183"/>
      <c r="JX1125" s="183"/>
      <c r="JY1125" s="183"/>
      <c r="JZ1125" s="183"/>
      <c r="KA1125" s="183"/>
      <c r="KB1125" s="183"/>
      <c r="KC1125" s="183"/>
      <c r="KD1125" s="183"/>
      <c r="KE1125" s="183"/>
      <c r="KF1125" s="183"/>
      <c r="KG1125" s="183"/>
      <c r="KH1125" s="183"/>
      <c r="KI1125" s="183"/>
      <c r="KJ1125" s="183"/>
      <c r="KK1125" s="183"/>
      <c r="KL1125" s="183"/>
      <c r="KM1125" s="183"/>
      <c r="KN1125" s="183"/>
      <c r="KO1125" s="183"/>
      <c r="KP1125" s="183"/>
      <c r="KQ1125" s="183"/>
      <c r="KR1125" s="183"/>
      <c r="KS1125" s="183"/>
      <c r="KT1125" s="183"/>
    </row>
    <row r="1126" spans="8:306">
      <c r="H1126" s="183"/>
      <c r="K1126" s="183"/>
      <c r="L1126" s="183"/>
      <c r="M1126" s="183"/>
      <c r="N1126" s="183"/>
      <c r="O1126" s="183"/>
      <c r="P1126" s="183"/>
      <c r="Q1126" s="183"/>
      <c r="R1126" s="183"/>
      <c r="S1126" s="183"/>
      <c r="T1126" s="183"/>
      <c r="U1126" s="183"/>
      <c r="V1126" s="183"/>
      <c r="W1126" s="183"/>
      <c r="X1126" s="183"/>
      <c r="Y1126" s="183"/>
      <c r="Z1126" s="183"/>
      <c r="AA1126" s="183"/>
      <c r="AB1126" s="183"/>
      <c r="AC1126" s="183"/>
      <c r="AD1126" s="183"/>
      <c r="AE1126" s="183"/>
      <c r="AF1126" s="183"/>
      <c r="AG1126" s="183"/>
      <c r="AH1126" s="183"/>
      <c r="AI1126" s="183"/>
      <c r="AJ1126" s="183"/>
      <c r="AK1126" s="183"/>
      <c r="AL1126" s="183"/>
      <c r="AM1126" s="183"/>
      <c r="AN1126" s="183"/>
      <c r="AO1126" s="183"/>
      <c r="AP1126" s="183"/>
      <c r="AQ1126" s="183"/>
      <c r="AR1126" s="183"/>
      <c r="AS1126" s="183"/>
      <c r="AT1126" s="183"/>
      <c r="AU1126" s="183"/>
      <c r="AV1126" s="183"/>
      <c r="AW1126" s="183"/>
      <c r="AX1126" s="183"/>
      <c r="AY1126" s="183"/>
      <c r="AZ1126" s="183"/>
      <c r="BA1126" s="183"/>
      <c r="BB1126" s="183"/>
      <c r="BC1126" s="183"/>
      <c r="BD1126" s="183"/>
      <c r="BE1126" s="183"/>
      <c r="BF1126" s="183"/>
      <c r="BG1126" s="183"/>
      <c r="BH1126" s="183"/>
      <c r="BI1126" s="183"/>
      <c r="BJ1126" s="183"/>
      <c r="BK1126" s="183"/>
      <c r="BL1126" s="183"/>
      <c r="BM1126" s="183"/>
      <c r="BN1126" s="183"/>
      <c r="BO1126" s="183"/>
      <c r="BP1126" s="183"/>
      <c r="BQ1126" s="183"/>
      <c r="BR1126" s="183"/>
      <c r="BS1126" s="183"/>
      <c r="BT1126" s="183"/>
      <c r="BU1126" s="183"/>
      <c r="BV1126" s="183"/>
      <c r="BW1126" s="183"/>
      <c r="BX1126" s="183"/>
      <c r="BY1126" s="183"/>
      <c r="BZ1126" s="183"/>
      <c r="CA1126" s="183"/>
      <c r="CB1126" s="183"/>
      <c r="CC1126" s="183"/>
      <c r="CD1126" s="183"/>
      <c r="CE1126" s="183"/>
      <c r="CF1126" s="183"/>
      <c r="CG1126" s="183"/>
      <c r="CH1126" s="183"/>
      <c r="CI1126" s="183"/>
      <c r="CJ1126" s="183"/>
      <c r="CK1126" s="183"/>
      <c r="CL1126" s="183"/>
      <c r="CM1126" s="183"/>
      <c r="CN1126" s="183"/>
      <c r="CO1126" s="183"/>
      <c r="CP1126" s="183"/>
      <c r="CQ1126" s="183"/>
      <c r="CR1126" s="183"/>
      <c r="CS1126" s="183"/>
      <c r="CT1126" s="183"/>
      <c r="CU1126" s="183"/>
      <c r="CV1126" s="183"/>
      <c r="CW1126" s="183"/>
      <c r="CX1126" s="183"/>
      <c r="CY1126" s="183"/>
      <c r="CZ1126" s="183"/>
      <c r="DA1126" s="183"/>
      <c r="DB1126" s="183"/>
      <c r="DC1126" s="183"/>
      <c r="DD1126" s="183"/>
      <c r="DE1126" s="183"/>
      <c r="DF1126" s="183"/>
      <c r="DG1126" s="183"/>
      <c r="DH1126" s="183"/>
      <c r="DI1126" s="183"/>
      <c r="DJ1126" s="183"/>
      <c r="DK1126" s="183"/>
      <c r="DL1126" s="183"/>
      <c r="DM1126" s="183"/>
      <c r="DN1126" s="183"/>
      <c r="DO1126" s="183"/>
      <c r="DP1126" s="183"/>
      <c r="DQ1126" s="183"/>
      <c r="DR1126" s="183"/>
      <c r="DS1126" s="183"/>
      <c r="DT1126" s="183"/>
      <c r="DU1126" s="183"/>
      <c r="DV1126" s="183"/>
      <c r="DW1126" s="183"/>
      <c r="DX1126" s="183"/>
      <c r="DY1126" s="183"/>
      <c r="DZ1126" s="183"/>
      <c r="EA1126" s="183"/>
      <c r="EB1126" s="183"/>
      <c r="EC1126" s="183"/>
      <c r="ED1126" s="183"/>
      <c r="EE1126" s="183"/>
      <c r="EF1126" s="183"/>
      <c r="EG1126" s="183"/>
      <c r="EH1126" s="183"/>
      <c r="EI1126" s="183"/>
      <c r="EJ1126" s="183"/>
      <c r="EK1126" s="183"/>
      <c r="EL1126" s="183"/>
      <c r="EM1126" s="183"/>
      <c r="EN1126" s="183"/>
      <c r="EO1126" s="183"/>
      <c r="EP1126" s="183"/>
      <c r="EQ1126" s="183"/>
      <c r="ER1126" s="183"/>
      <c r="ES1126" s="183"/>
      <c r="ET1126" s="183"/>
      <c r="EU1126" s="183"/>
      <c r="EV1126" s="183"/>
      <c r="EW1126" s="183"/>
      <c r="EX1126" s="183"/>
      <c r="EY1126" s="183"/>
      <c r="EZ1126" s="183"/>
      <c r="FA1126" s="183"/>
      <c r="FB1126" s="183"/>
      <c r="FC1126" s="183"/>
      <c r="FD1126" s="183"/>
      <c r="FE1126" s="183"/>
      <c r="FF1126" s="183"/>
      <c r="FG1126" s="183"/>
      <c r="FH1126" s="183"/>
      <c r="FI1126" s="183"/>
      <c r="FJ1126" s="183"/>
      <c r="FK1126" s="183"/>
      <c r="FL1126" s="183"/>
      <c r="FM1126" s="183"/>
      <c r="FN1126" s="183"/>
      <c r="FO1126" s="183"/>
      <c r="FP1126" s="183"/>
      <c r="FQ1126" s="183"/>
      <c r="FR1126" s="183"/>
      <c r="FS1126" s="183"/>
      <c r="FT1126" s="183"/>
      <c r="FU1126" s="183"/>
      <c r="FV1126" s="183"/>
      <c r="FW1126" s="183"/>
      <c r="FX1126" s="183"/>
      <c r="FY1126" s="183"/>
      <c r="FZ1126" s="183"/>
      <c r="GA1126" s="183"/>
      <c r="GB1126" s="183"/>
      <c r="GC1126" s="183"/>
      <c r="GD1126" s="183"/>
      <c r="GE1126" s="183"/>
      <c r="GF1126" s="183"/>
      <c r="GG1126" s="183"/>
      <c r="GH1126" s="183"/>
      <c r="GI1126" s="183"/>
      <c r="GJ1126" s="183"/>
      <c r="GK1126" s="183"/>
      <c r="GL1126" s="183"/>
      <c r="GM1126" s="183"/>
      <c r="GN1126" s="183"/>
      <c r="GO1126" s="183"/>
      <c r="GP1126" s="183"/>
      <c r="GQ1126" s="183"/>
      <c r="GR1126" s="183"/>
      <c r="GS1126" s="183"/>
      <c r="GT1126" s="183"/>
      <c r="GU1126" s="183"/>
      <c r="GV1126" s="183"/>
      <c r="GW1126" s="183"/>
      <c r="GX1126" s="183"/>
      <c r="GY1126" s="183"/>
      <c r="GZ1126" s="183"/>
      <c r="HA1126" s="183"/>
      <c r="HB1126" s="183"/>
      <c r="HC1126" s="183"/>
      <c r="HD1126" s="183"/>
      <c r="HE1126" s="183"/>
      <c r="HF1126" s="183"/>
      <c r="HG1126" s="183"/>
      <c r="HH1126" s="183"/>
      <c r="HI1126" s="183"/>
      <c r="HJ1126" s="183"/>
      <c r="HK1126" s="183"/>
      <c r="HL1126" s="183"/>
      <c r="HM1126" s="183"/>
      <c r="HN1126" s="183"/>
      <c r="HO1126" s="183"/>
      <c r="HP1126" s="183"/>
      <c r="HQ1126" s="183"/>
      <c r="HR1126" s="183"/>
      <c r="HS1126" s="183"/>
      <c r="HT1126" s="183"/>
      <c r="HU1126" s="183"/>
      <c r="HV1126" s="183"/>
      <c r="HW1126" s="183"/>
      <c r="HX1126" s="183"/>
      <c r="HY1126" s="183"/>
      <c r="HZ1126" s="183"/>
      <c r="IA1126" s="183"/>
      <c r="IB1126" s="183"/>
      <c r="IC1126" s="183"/>
      <c r="ID1126" s="183"/>
      <c r="IE1126" s="183"/>
      <c r="IF1126" s="183"/>
      <c r="IG1126" s="183"/>
      <c r="IH1126" s="183"/>
      <c r="II1126" s="183"/>
      <c r="IJ1126" s="183"/>
      <c r="IK1126" s="183"/>
      <c r="IL1126" s="183"/>
      <c r="IM1126" s="183"/>
      <c r="IN1126" s="183"/>
      <c r="IO1126" s="183"/>
      <c r="IP1126" s="183"/>
      <c r="IQ1126" s="183"/>
      <c r="IR1126" s="183"/>
      <c r="IS1126" s="183"/>
      <c r="IT1126" s="183"/>
      <c r="IU1126" s="183"/>
      <c r="IV1126" s="183"/>
      <c r="IW1126" s="183"/>
      <c r="IX1126" s="183"/>
      <c r="IY1126" s="183"/>
      <c r="IZ1126" s="183"/>
      <c r="JA1126" s="183"/>
      <c r="JB1126" s="183"/>
      <c r="JC1126" s="183"/>
      <c r="JD1126" s="183"/>
      <c r="JE1126" s="183"/>
      <c r="JF1126" s="183"/>
      <c r="JG1126" s="183"/>
      <c r="JH1126" s="183"/>
      <c r="JI1126" s="183"/>
      <c r="JJ1126" s="183"/>
      <c r="JK1126" s="183"/>
      <c r="JL1126" s="183"/>
      <c r="JM1126" s="183"/>
      <c r="JN1126" s="183"/>
      <c r="JO1126" s="183"/>
      <c r="JP1126" s="183"/>
      <c r="JQ1126" s="183"/>
      <c r="JR1126" s="183"/>
      <c r="JS1126" s="183"/>
      <c r="JT1126" s="183"/>
      <c r="JU1126" s="183"/>
      <c r="JV1126" s="183"/>
      <c r="JW1126" s="183"/>
      <c r="JX1126" s="183"/>
      <c r="JY1126" s="183"/>
      <c r="JZ1126" s="183"/>
      <c r="KA1126" s="183"/>
      <c r="KB1126" s="183"/>
      <c r="KC1126" s="183"/>
      <c r="KD1126" s="183"/>
      <c r="KE1126" s="183"/>
      <c r="KF1126" s="183"/>
      <c r="KG1126" s="183"/>
      <c r="KH1126" s="183"/>
      <c r="KI1126" s="183"/>
      <c r="KJ1126" s="183"/>
      <c r="KK1126" s="183"/>
      <c r="KL1126" s="183"/>
      <c r="KM1126" s="183"/>
      <c r="KN1126" s="183"/>
      <c r="KO1126" s="183"/>
      <c r="KP1126" s="183"/>
      <c r="KQ1126" s="183"/>
      <c r="KR1126" s="183"/>
      <c r="KS1126" s="183"/>
      <c r="KT1126" s="183"/>
    </row>
    <row r="1127" spans="8:306">
      <c r="H1127" s="183"/>
      <c r="K1127" s="183"/>
      <c r="L1127" s="183"/>
      <c r="M1127" s="183"/>
      <c r="N1127" s="183"/>
      <c r="O1127" s="183"/>
      <c r="P1127" s="183"/>
      <c r="Q1127" s="183"/>
      <c r="R1127" s="183"/>
      <c r="S1127" s="183"/>
      <c r="T1127" s="183"/>
      <c r="U1127" s="183"/>
      <c r="V1127" s="183"/>
      <c r="W1127" s="183"/>
      <c r="X1127" s="183"/>
      <c r="Y1127" s="183"/>
      <c r="Z1127" s="183"/>
      <c r="AA1127" s="183"/>
      <c r="AB1127" s="183"/>
      <c r="AC1127" s="183"/>
      <c r="AD1127" s="183"/>
      <c r="AE1127" s="183"/>
      <c r="AF1127" s="183"/>
      <c r="AG1127" s="183"/>
      <c r="AH1127" s="183"/>
      <c r="AI1127" s="183"/>
      <c r="AJ1127" s="183"/>
      <c r="AK1127" s="183"/>
      <c r="AL1127" s="183"/>
      <c r="AM1127" s="183"/>
      <c r="AN1127" s="183"/>
      <c r="AO1127" s="183"/>
      <c r="AP1127" s="183"/>
      <c r="AQ1127" s="183"/>
      <c r="AR1127" s="183"/>
      <c r="AS1127" s="183"/>
      <c r="AT1127" s="183"/>
      <c r="AU1127" s="183"/>
      <c r="AV1127" s="183"/>
      <c r="AW1127" s="183"/>
      <c r="AX1127" s="183"/>
      <c r="AY1127" s="183"/>
      <c r="AZ1127" s="183"/>
      <c r="BA1127" s="183"/>
      <c r="BB1127" s="183"/>
      <c r="BC1127" s="183"/>
      <c r="BD1127" s="183"/>
      <c r="BE1127" s="183"/>
      <c r="BF1127" s="183"/>
      <c r="BG1127" s="183"/>
      <c r="BH1127" s="183"/>
      <c r="BI1127" s="183"/>
      <c r="BJ1127" s="183"/>
      <c r="BK1127" s="183"/>
      <c r="BL1127" s="183"/>
      <c r="BM1127" s="183"/>
      <c r="BN1127" s="183"/>
      <c r="BO1127" s="183"/>
      <c r="BP1127" s="183"/>
      <c r="BQ1127" s="183"/>
      <c r="BR1127" s="183"/>
      <c r="BS1127" s="183"/>
      <c r="BT1127" s="183"/>
      <c r="BU1127" s="183"/>
      <c r="BV1127" s="183"/>
      <c r="BW1127" s="183"/>
      <c r="BX1127" s="183"/>
      <c r="BY1127" s="183"/>
      <c r="BZ1127" s="183"/>
      <c r="CA1127" s="183"/>
      <c r="CB1127" s="183"/>
      <c r="CC1127" s="183"/>
      <c r="CD1127" s="183"/>
      <c r="CE1127" s="183"/>
      <c r="CF1127" s="183"/>
      <c r="CG1127" s="183"/>
      <c r="CH1127" s="183"/>
      <c r="CI1127" s="183"/>
      <c r="CJ1127" s="183"/>
      <c r="CK1127" s="183"/>
      <c r="CL1127" s="183"/>
      <c r="CM1127" s="183"/>
      <c r="CN1127" s="183"/>
      <c r="CO1127" s="183"/>
      <c r="CP1127" s="183"/>
      <c r="CQ1127" s="183"/>
      <c r="CR1127" s="183"/>
      <c r="CS1127" s="183"/>
      <c r="CT1127" s="183"/>
      <c r="CU1127" s="183"/>
      <c r="CV1127" s="183"/>
      <c r="CW1127" s="183"/>
      <c r="CX1127" s="183"/>
      <c r="CY1127" s="183"/>
      <c r="CZ1127" s="183"/>
      <c r="DA1127" s="183"/>
      <c r="DB1127" s="183"/>
      <c r="DC1127" s="183"/>
      <c r="DD1127" s="183"/>
      <c r="DE1127" s="183"/>
      <c r="DF1127" s="183"/>
      <c r="DG1127" s="183"/>
      <c r="DH1127" s="183"/>
      <c r="DI1127" s="183"/>
      <c r="DJ1127" s="183"/>
      <c r="DK1127" s="183"/>
      <c r="DL1127" s="183"/>
      <c r="DM1127" s="183"/>
      <c r="DN1127" s="183"/>
      <c r="DO1127" s="183"/>
      <c r="DP1127" s="183"/>
      <c r="DQ1127" s="183"/>
      <c r="DR1127" s="183"/>
      <c r="DS1127" s="183"/>
      <c r="DT1127" s="183"/>
      <c r="DU1127" s="183"/>
      <c r="DV1127" s="183"/>
      <c r="DW1127" s="183"/>
      <c r="DX1127" s="183"/>
      <c r="DY1127" s="183"/>
      <c r="DZ1127" s="183"/>
      <c r="EA1127" s="183"/>
      <c r="EB1127" s="183"/>
      <c r="EC1127" s="183"/>
      <c r="ED1127" s="183"/>
      <c r="EE1127" s="183"/>
      <c r="EF1127" s="183"/>
      <c r="EG1127" s="183"/>
      <c r="EH1127" s="183"/>
      <c r="EI1127" s="183"/>
      <c r="EJ1127" s="183"/>
      <c r="EK1127" s="183"/>
      <c r="EL1127" s="183"/>
      <c r="EM1127" s="183"/>
      <c r="EN1127" s="183"/>
      <c r="EO1127" s="183"/>
      <c r="EP1127" s="183"/>
      <c r="EQ1127" s="183"/>
      <c r="ER1127" s="183"/>
      <c r="ES1127" s="183"/>
      <c r="ET1127" s="183"/>
      <c r="EU1127" s="183"/>
      <c r="EV1127" s="183"/>
      <c r="EW1127" s="183"/>
      <c r="EX1127" s="183"/>
      <c r="EY1127" s="183"/>
      <c r="EZ1127" s="183"/>
      <c r="FA1127" s="183"/>
      <c r="FB1127" s="183"/>
      <c r="FC1127" s="183"/>
      <c r="FD1127" s="183"/>
      <c r="FE1127" s="183"/>
      <c r="FF1127" s="183"/>
      <c r="FG1127" s="183"/>
      <c r="FH1127" s="183"/>
      <c r="FI1127" s="183"/>
      <c r="FJ1127" s="183"/>
      <c r="FK1127" s="183"/>
      <c r="FL1127" s="183"/>
      <c r="FM1127" s="183"/>
      <c r="FN1127" s="183"/>
      <c r="FO1127" s="183"/>
      <c r="FP1127" s="183"/>
      <c r="FQ1127" s="183"/>
      <c r="FR1127" s="183"/>
      <c r="FS1127" s="183"/>
      <c r="FT1127" s="183"/>
      <c r="FU1127" s="183"/>
      <c r="FV1127" s="183"/>
      <c r="FW1127" s="183"/>
      <c r="FX1127" s="183"/>
      <c r="FY1127" s="183"/>
      <c r="FZ1127" s="183"/>
      <c r="GA1127" s="183"/>
      <c r="GB1127" s="183"/>
      <c r="GC1127" s="183"/>
      <c r="GD1127" s="183"/>
      <c r="GE1127" s="183"/>
      <c r="GF1127" s="183"/>
      <c r="GG1127" s="183"/>
      <c r="GH1127" s="183"/>
      <c r="GI1127" s="183"/>
      <c r="GJ1127" s="183"/>
      <c r="GK1127" s="183"/>
      <c r="GL1127" s="183"/>
      <c r="GM1127" s="183"/>
      <c r="GN1127" s="183"/>
      <c r="GO1127" s="183"/>
      <c r="GP1127" s="183"/>
      <c r="GQ1127" s="183"/>
      <c r="GR1127" s="183"/>
      <c r="GS1127" s="183"/>
      <c r="GT1127" s="183"/>
      <c r="GU1127" s="183"/>
      <c r="GV1127" s="183"/>
      <c r="GW1127" s="183"/>
      <c r="GX1127" s="183"/>
      <c r="GY1127" s="183"/>
      <c r="GZ1127" s="183"/>
      <c r="HA1127" s="183"/>
      <c r="HB1127" s="183"/>
      <c r="HC1127" s="183"/>
      <c r="HD1127" s="183"/>
      <c r="HE1127" s="183"/>
      <c r="HF1127" s="183"/>
      <c r="HG1127" s="183"/>
      <c r="HH1127" s="183"/>
      <c r="HI1127" s="183"/>
      <c r="HJ1127" s="183"/>
      <c r="HK1127" s="183"/>
      <c r="HL1127" s="183"/>
      <c r="HM1127" s="183"/>
      <c r="HN1127" s="183"/>
      <c r="HO1127" s="183"/>
      <c r="HP1127" s="183"/>
      <c r="HQ1127" s="183"/>
      <c r="HR1127" s="183"/>
      <c r="HS1127" s="183"/>
      <c r="HT1127" s="183"/>
      <c r="HU1127" s="183"/>
      <c r="HV1127" s="183"/>
      <c r="HW1127" s="183"/>
      <c r="HX1127" s="183"/>
      <c r="HY1127" s="183"/>
      <c r="HZ1127" s="183"/>
      <c r="IA1127" s="183"/>
      <c r="IB1127" s="183"/>
      <c r="IC1127" s="183"/>
      <c r="ID1127" s="183"/>
      <c r="IE1127" s="183"/>
      <c r="IF1127" s="183"/>
      <c r="IG1127" s="183"/>
      <c r="IH1127" s="183"/>
      <c r="II1127" s="183"/>
      <c r="IJ1127" s="183"/>
      <c r="IK1127" s="183"/>
      <c r="IL1127" s="183"/>
      <c r="IM1127" s="183"/>
      <c r="IN1127" s="183"/>
      <c r="IO1127" s="183"/>
      <c r="IP1127" s="183"/>
      <c r="IQ1127" s="183"/>
      <c r="IR1127" s="183"/>
      <c r="IS1127" s="183"/>
      <c r="IT1127" s="183"/>
      <c r="IU1127" s="183"/>
      <c r="IV1127" s="183"/>
      <c r="IW1127" s="183"/>
      <c r="IX1127" s="183"/>
      <c r="IY1127" s="183"/>
      <c r="IZ1127" s="183"/>
      <c r="JA1127" s="183"/>
      <c r="JB1127" s="183"/>
      <c r="JC1127" s="183"/>
      <c r="JD1127" s="183"/>
      <c r="JE1127" s="183"/>
      <c r="JF1127" s="183"/>
      <c r="JG1127" s="183"/>
      <c r="JH1127" s="183"/>
      <c r="JI1127" s="183"/>
      <c r="JJ1127" s="183"/>
      <c r="JK1127" s="183"/>
      <c r="JL1127" s="183"/>
      <c r="JM1127" s="183"/>
      <c r="JN1127" s="183"/>
      <c r="JO1127" s="183"/>
      <c r="JP1127" s="183"/>
      <c r="JQ1127" s="183"/>
      <c r="JR1127" s="183"/>
      <c r="JS1127" s="183"/>
      <c r="JT1127" s="183"/>
      <c r="JU1127" s="183"/>
      <c r="JV1127" s="183"/>
      <c r="JW1127" s="183"/>
      <c r="JX1127" s="183"/>
      <c r="JY1127" s="183"/>
      <c r="JZ1127" s="183"/>
      <c r="KA1127" s="183"/>
      <c r="KB1127" s="183"/>
      <c r="KC1127" s="183"/>
      <c r="KD1127" s="183"/>
      <c r="KE1127" s="183"/>
      <c r="KF1127" s="183"/>
      <c r="KG1127" s="183"/>
      <c r="KH1127" s="183"/>
      <c r="KI1127" s="183"/>
      <c r="KJ1127" s="183"/>
      <c r="KK1127" s="183"/>
      <c r="KL1127" s="183"/>
      <c r="KM1127" s="183"/>
      <c r="KN1127" s="183"/>
      <c r="KO1127" s="183"/>
      <c r="KP1127" s="183"/>
      <c r="KQ1127" s="183"/>
      <c r="KR1127" s="183"/>
      <c r="KS1127" s="183"/>
      <c r="KT1127" s="183"/>
    </row>
    <row r="1128" spans="8:306">
      <c r="H1128" s="183"/>
      <c r="K1128" s="183"/>
      <c r="L1128" s="183"/>
      <c r="M1128" s="183"/>
      <c r="N1128" s="183"/>
      <c r="O1128" s="183"/>
      <c r="P1128" s="183"/>
      <c r="Q1128" s="183"/>
      <c r="R1128" s="183"/>
      <c r="S1128" s="183"/>
      <c r="T1128" s="183"/>
      <c r="U1128" s="183"/>
      <c r="V1128" s="183"/>
      <c r="W1128" s="183"/>
      <c r="X1128" s="183"/>
      <c r="Y1128" s="183"/>
      <c r="Z1128" s="183"/>
      <c r="AA1128" s="183"/>
      <c r="AB1128" s="183"/>
      <c r="AC1128" s="183"/>
      <c r="AD1128" s="183"/>
      <c r="AE1128" s="183"/>
      <c r="AF1128" s="183"/>
      <c r="AG1128" s="183"/>
      <c r="AH1128" s="183"/>
      <c r="AI1128" s="183"/>
      <c r="AJ1128" s="183"/>
      <c r="AK1128" s="183"/>
      <c r="AL1128" s="183"/>
      <c r="AM1128" s="183"/>
      <c r="AN1128" s="183"/>
      <c r="AO1128" s="183"/>
      <c r="AP1128" s="183"/>
      <c r="AQ1128" s="183"/>
      <c r="AR1128" s="183"/>
      <c r="AS1128" s="183"/>
      <c r="AT1128" s="183"/>
      <c r="AU1128" s="183"/>
      <c r="AV1128" s="183"/>
      <c r="AW1128" s="183"/>
      <c r="AX1128" s="183"/>
      <c r="AY1128" s="183"/>
      <c r="AZ1128" s="183"/>
      <c r="BA1128" s="183"/>
      <c r="BB1128" s="183"/>
      <c r="BC1128" s="183"/>
      <c r="BD1128" s="183"/>
      <c r="BE1128" s="183"/>
      <c r="BF1128" s="183"/>
      <c r="BG1128" s="183"/>
      <c r="BH1128" s="183"/>
      <c r="BI1128" s="183"/>
      <c r="BJ1128" s="183"/>
      <c r="BK1128" s="183"/>
      <c r="BL1128" s="183"/>
      <c r="BM1128" s="183"/>
      <c r="BN1128" s="183"/>
      <c r="BO1128" s="183"/>
      <c r="BP1128" s="183"/>
      <c r="BQ1128" s="183"/>
      <c r="BR1128" s="183"/>
      <c r="BS1128" s="183"/>
      <c r="BT1128" s="183"/>
      <c r="BU1128" s="183"/>
      <c r="BV1128" s="183"/>
      <c r="BW1128" s="183"/>
      <c r="BX1128" s="183"/>
      <c r="BY1128" s="183"/>
      <c r="BZ1128" s="183"/>
      <c r="CA1128" s="183"/>
      <c r="CB1128" s="183"/>
      <c r="CC1128" s="183"/>
      <c r="CD1128" s="183"/>
      <c r="CE1128" s="183"/>
      <c r="CF1128" s="183"/>
      <c r="CG1128" s="183"/>
      <c r="CH1128" s="183"/>
      <c r="CI1128" s="183"/>
      <c r="CJ1128" s="183"/>
      <c r="CK1128" s="183"/>
      <c r="CL1128" s="183"/>
      <c r="CM1128" s="183"/>
      <c r="CN1128" s="183"/>
      <c r="CO1128" s="183"/>
      <c r="CP1128" s="183"/>
      <c r="CQ1128" s="183"/>
      <c r="CR1128" s="183"/>
      <c r="CS1128" s="183"/>
      <c r="CT1128" s="183"/>
      <c r="CU1128" s="183"/>
      <c r="CV1128" s="183"/>
      <c r="CW1128" s="183"/>
      <c r="CX1128" s="183"/>
      <c r="CY1128" s="183"/>
      <c r="CZ1128" s="183"/>
      <c r="DA1128" s="183"/>
      <c r="DB1128" s="183"/>
      <c r="DC1128" s="183"/>
      <c r="DD1128" s="183"/>
      <c r="DE1128" s="183"/>
      <c r="DF1128" s="183"/>
      <c r="DG1128" s="183"/>
      <c r="DH1128" s="183"/>
      <c r="DI1128" s="183"/>
      <c r="DJ1128" s="183"/>
      <c r="DK1128" s="183"/>
      <c r="DL1128" s="183"/>
      <c r="DM1128" s="183"/>
      <c r="DN1128" s="183"/>
      <c r="DO1128" s="183"/>
      <c r="DP1128" s="183"/>
      <c r="DQ1128" s="183"/>
      <c r="DR1128" s="183"/>
      <c r="DS1128" s="183"/>
      <c r="DT1128" s="183"/>
      <c r="DU1128" s="183"/>
      <c r="DV1128" s="183"/>
      <c r="DW1128" s="183"/>
      <c r="DX1128" s="183"/>
      <c r="DY1128" s="183"/>
      <c r="DZ1128" s="183"/>
      <c r="EA1128" s="183"/>
      <c r="EB1128" s="183"/>
      <c r="EC1128" s="183"/>
      <c r="ED1128" s="183"/>
      <c r="EE1128" s="183"/>
      <c r="EF1128" s="183"/>
      <c r="EG1128" s="183"/>
      <c r="EH1128" s="183"/>
      <c r="EI1128" s="183"/>
      <c r="EJ1128" s="183"/>
      <c r="EK1128" s="183"/>
      <c r="EL1128" s="183"/>
      <c r="EM1128" s="183"/>
      <c r="EN1128" s="183"/>
      <c r="EO1128" s="183"/>
      <c r="EP1128" s="183"/>
      <c r="EQ1128" s="183"/>
      <c r="ER1128" s="183"/>
      <c r="ES1128" s="183"/>
      <c r="ET1128" s="183"/>
      <c r="EU1128" s="183"/>
      <c r="EV1128" s="183"/>
      <c r="EW1128" s="183"/>
      <c r="EX1128" s="183"/>
      <c r="EY1128" s="183"/>
      <c r="EZ1128" s="183"/>
      <c r="FA1128" s="183"/>
      <c r="FB1128" s="183"/>
      <c r="FC1128" s="183"/>
      <c r="FD1128" s="183"/>
      <c r="FE1128" s="183"/>
      <c r="FF1128" s="183"/>
      <c r="FG1128" s="183"/>
      <c r="FH1128" s="183"/>
      <c r="FI1128" s="183"/>
      <c r="FJ1128" s="183"/>
      <c r="FK1128" s="183"/>
      <c r="FL1128" s="183"/>
      <c r="FM1128" s="183"/>
      <c r="FN1128" s="183"/>
      <c r="FO1128" s="183"/>
      <c r="FP1128" s="183"/>
      <c r="FQ1128" s="183"/>
      <c r="FR1128" s="183"/>
      <c r="FS1128" s="183"/>
      <c r="FT1128" s="183"/>
      <c r="FU1128" s="183"/>
      <c r="FV1128" s="183"/>
      <c r="FW1128" s="183"/>
      <c r="FX1128" s="183"/>
      <c r="FY1128" s="183"/>
      <c r="FZ1128" s="183"/>
      <c r="GA1128" s="183"/>
      <c r="GB1128" s="183"/>
      <c r="GC1128" s="183"/>
      <c r="GD1128" s="183"/>
      <c r="GE1128" s="183"/>
      <c r="GF1128" s="183"/>
      <c r="GG1128" s="183"/>
      <c r="GH1128" s="183"/>
      <c r="GI1128" s="183"/>
      <c r="GJ1128" s="183"/>
      <c r="GK1128" s="183"/>
      <c r="GL1128" s="183"/>
      <c r="GM1128" s="183"/>
      <c r="GN1128" s="183"/>
      <c r="GO1128" s="183"/>
      <c r="GP1128" s="183"/>
      <c r="GQ1128" s="183"/>
      <c r="GR1128" s="183"/>
      <c r="GS1128" s="183"/>
      <c r="GT1128" s="183"/>
      <c r="GU1128" s="183"/>
      <c r="GV1128" s="183"/>
      <c r="GW1128" s="183"/>
      <c r="GX1128" s="183"/>
      <c r="GY1128" s="183"/>
      <c r="GZ1128" s="183"/>
      <c r="HA1128" s="183"/>
      <c r="HB1128" s="183"/>
      <c r="HC1128" s="183"/>
      <c r="HD1128" s="183"/>
      <c r="HE1128" s="183"/>
      <c r="HF1128" s="183"/>
      <c r="HG1128" s="183"/>
      <c r="HH1128" s="183"/>
      <c r="HI1128" s="183"/>
      <c r="HJ1128" s="183"/>
      <c r="HK1128" s="183"/>
      <c r="HL1128" s="183"/>
      <c r="HM1128" s="183"/>
      <c r="HN1128" s="183"/>
      <c r="HO1128" s="183"/>
      <c r="HP1128" s="183"/>
      <c r="HQ1128" s="183"/>
      <c r="HR1128" s="183"/>
      <c r="HS1128" s="183"/>
      <c r="HT1128" s="183"/>
      <c r="HU1128" s="183"/>
      <c r="HV1128" s="183"/>
      <c r="HW1128" s="183"/>
      <c r="HX1128" s="183"/>
      <c r="HY1128" s="183"/>
      <c r="HZ1128" s="183"/>
      <c r="IA1128" s="183"/>
      <c r="IB1128" s="183"/>
      <c r="IC1128" s="183"/>
      <c r="ID1128" s="183"/>
      <c r="IE1128" s="183"/>
      <c r="IF1128" s="183"/>
      <c r="IG1128" s="183"/>
      <c r="IH1128" s="183"/>
      <c r="II1128" s="183"/>
      <c r="IJ1128" s="183"/>
      <c r="IK1128" s="183"/>
      <c r="IL1128" s="183"/>
      <c r="IM1128" s="183"/>
      <c r="IN1128" s="183"/>
      <c r="IO1128" s="183"/>
      <c r="IP1128" s="183"/>
      <c r="IQ1128" s="183"/>
      <c r="IR1128" s="183"/>
      <c r="IS1128" s="183"/>
      <c r="IT1128" s="183"/>
      <c r="IU1128" s="183"/>
      <c r="IV1128" s="183"/>
      <c r="IW1128" s="183"/>
      <c r="IX1128" s="183"/>
      <c r="IY1128" s="183"/>
      <c r="IZ1128" s="183"/>
      <c r="JA1128" s="183"/>
      <c r="JB1128" s="183"/>
      <c r="JC1128" s="183"/>
      <c r="JD1128" s="183"/>
      <c r="JE1128" s="183"/>
      <c r="JF1128" s="183"/>
      <c r="JG1128" s="183"/>
      <c r="JH1128" s="183"/>
      <c r="JI1128" s="183"/>
      <c r="JJ1128" s="183"/>
      <c r="JK1128" s="183"/>
      <c r="JL1128" s="183"/>
      <c r="JM1128" s="183"/>
      <c r="JN1128" s="183"/>
      <c r="JO1128" s="183"/>
      <c r="JP1128" s="183"/>
      <c r="JQ1128" s="183"/>
      <c r="JR1128" s="183"/>
      <c r="JS1128" s="183"/>
      <c r="JT1128" s="183"/>
      <c r="JU1128" s="183"/>
      <c r="JV1128" s="183"/>
      <c r="JW1128" s="183"/>
      <c r="JX1128" s="183"/>
      <c r="JY1128" s="183"/>
      <c r="JZ1128" s="183"/>
      <c r="KA1128" s="183"/>
      <c r="KB1128" s="183"/>
      <c r="KC1128" s="183"/>
      <c r="KD1128" s="183"/>
      <c r="KE1128" s="183"/>
      <c r="KF1128" s="183"/>
      <c r="KG1128" s="183"/>
      <c r="KH1128" s="183"/>
      <c r="KI1128" s="183"/>
      <c r="KJ1128" s="183"/>
      <c r="KK1128" s="183"/>
      <c r="KL1128" s="183"/>
      <c r="KM1128" s="183"/>
      <c r="KN1128" s="183"/>
      <c r="KO1128" s="183"/>
      <c r="KP1128" s="183"/>
      <c r="KQ1128" s="183"/>
      <c r="KR1128" s="183"/>
      <c r="KS1128" s="183"/>
      <c r="KT1128" s="183"/>
    </row>
    <row r="1129" spans="8:306">
      <c r="H1129" s="183"/>
      <c r="K1129" s="183"/>
      <c r="L1129" s="183"/>
      <c r="M1129" s="183"/>
      <c r="N1129" s="183"/>
      <c r="O1129" s="183"/>
      <c r="P1129" s="183"/>
      <c r="Q1129" s="183"/>
      <c r="R1129" s="183"/>
      <c r="S1129" s="183"/>
      <c r="T1129" s="183"/>
      <c r="U1129" s="183"/>
      <c r="V1129" s="183"/>
      <c r="W1129" s="183"/>
      <c r="X1129" s="183"/>
      <c r="Y1129" s="183"/>
      <c r="Z1129" s="183"/>
      <c r="AA1129" s="183"/>
      <c r="AB1129" s="183"/>
      <c r="AC1129" s="183"/>
      <c r="AD1129" s="183"/>
      <c r="AE1129" s="183"/>
      <c r="AF1129" s="183"/>
      <c r="AG1129" s="183"/>
      <c r="AH1129" s="183"/>
      <c r="AI1129" s="183"/>
      <c r="AJ1129" s="183"/>
      <c r="AK1129" s="183"/>
      <c r="AL1129" s="183"/>
      <c r="AM1129" s="183"/>
      <c r="AN1129" s="183"/>
      <c r="AO1129" s="183"/>
      <c r="AP1129" s="183"/>
      <c r="AQ1129" s="183"/>
      <c r="AR1129" s="183"/>
      <c r="AS1129" s="183"/>
      <c r="AT1129" s="183"/>
      <c r="AU1129" s="183"/>
      <c r="AV1129" s="183"/>
      <c r="AW1129" s="183"/>
      <c r="AX1129" s="183"/>
      <c r="AY1129" s="183"/>
      <c r="AZ1129" s="183"/>
      <c r="BA1129" s="183"/>
      <c r="BB1129" s="183"/>
      <c r="BC1129" s="183"/>
      <c r="BD1129" s="183"/>
      <c r="BE1129" s="183"/>
      <c r="BF1129" s="183"/>
      <c r="BG1129" s="183"/>
      <c r="BH1129" s="183"/>
      <c r="BI1129" s="183"/>
      <c r="BJ1129" s="183"/>
      <c r="BK1129" s="183"/>
      <c r="BL1129" s="183"/>
      <c r="BM1129" s="183"/>
      <c r="BN1129" s="183"/>
      <c r="BO1129" s="183"/>
      <c r="BP1129" s="183"/>
      <c r="BQ1129" s="183"/>
      <c r="BR1129" s="183"/>
      <c r="BS1129" s="183"/>
      <c r="BT1129" s="183"/>
      <c r="BU1129" s="183"/>
      <c r="BV1129" s="183"/>
      <c r="BW1129" s="183"/>
      <c r="BX1129" s="183"/>
      <c r="BY1129" s="183"/>
      <c r="BZ1129" s="183"/>
      <c r="CA1129" s="183"/>
      <c r="CB1129" s="183"/>
      <c r="CC1129" s="183"/>
      <c r="CD1129" s="183"/>
      <c r="CE1129" s="183"/>
      <c r="CF1129" s="183"/>
      <c r="CG1129" s="183"/>
      <c r="CH1129" s="183"/>
      <c r="CI1129" s="183"/>
      <c r="CJ1129" s="183"/>
      <c r="CK1129" s="183"/>
      <c r="CL1129" s="183"/>
      <c r="CM1129" s="183"/>
      <c r="CN1129" s="183"/>
      <c r="CO1129" s="183"/>
      <c r="CP1129" s="183"/>
      <c r="CQ1129" s="183"/>
      <c r="CR1129" s="183"/>
      <c r="CS1129" s="183"/>
      <c r="CT1129" s="183"/>
      <c r="CU1129" s="183"/>
      <c r="CV1129" s="183"/>
      <c r="CW1129" s="183"/>
      <c r="CX1129" s="183"/>
      <c r="CY1129" s="183"/>
      <c r="CZ1129" s="183"/>
      <c r="DA1129" s="183"/>
      <c r="DB1129" s="183"/>
      <c r="DC1129" s="183"/>
      <c r="DD1129" s="183"/>
      <c r="DE1129" s="183"/>
      <c r="DF1129" s="183"/>
      <c r="DG1129" s="183"/>
      <c r="DH1129" s="183"/>
      <c r="DI1129" s="183"/>
      <c r="DJ1129" s="183"/>
      <c r="DK1129" s="183"/>
      <c r="DL1129" s="183"/>
      <c r="DM1129" s="183"/>
      <c r="DN1129" s="183"/>
      <c r="DO1129" s="183"/>
      <c r="DP1129" s="183"/>
      <c r="DQ1129" s="183"/>
      <c r="DR1129" s="183"/>
      <c r="DS1129" s="183"/>
      <c r="DT1129" s="183"/>
      <c r="DU1129" s="183"/>
      <c r="DV1129" s="183"/>
      <c r="DW1129" s="183"/>
      <c r="DX1129" s="183"/>
      <c r="DY1129" s="183"/>
      <c r="DZ1129" s="183"/>
      <c r="EA1129" s="183"/>
      <c r="EB1129" s="183"/>
      <c r="EC1129" s="183"/>
      <c r="ED1129" s="183"/>
      <c r="EE1129" s="183"/>
      <c r="EF1129" s="183"/>
      <c r="EG1129" s="183"/>
      <c r="EH1129" s="183"/>
      <c r="EI1129" s="183"/>
      <c r="EJ1129" s="183"/>
      <c r="EK1129" s="183"/>
      <c r="EL1129" s="183"/>
      <c r="EM1129" s="183"/>
      <c r="EN1129" s="183"/>
      <c r="EO1129" s="183"/>
      <c r="EP1129" s="183"/>
      <c r="EQ1129" s="183"/>
      <c r="ER1129" s="183"/>
      <c r="ES1129" s="183"/>
      <c r="ET1129" s="183"/>
      <c r="EU1129" s="183"/>
      <c r="EV1129" s="183"/>
      <c r="EW1129" s="183"/>
      <c r="EX1129" s="183"/>
      <c r="EY1129" s="183"/>
      <c r="EZ1129" s="183"/>
      <c r="FA1129" s="183"/>
      <c r="FB1129" s="183"/>
      <c r="FC1129" s="183"/>
      <c r="FD1129" s="183"/>
      <c r="FE1129" s="183"/>
      <c r="FF1129" s="183"/>
      <c r="FG1129" s="183"/>
      <c r="FH1129" s="183"/>
      <c r="FI1129" s="183"/>
      <c r="FJ1129" s="183"/>
      <c r="FK1129" s="183"/>
      <c r="FL1129" s="183"/>
      <c r="FM1129" s="183"/>
      <c r="FN1129" s="183"/>
      <c r="FO1129" s="183"/>
      <c r="FP1129" s="183"/>
      <c r="FQ1129" s="183"/>
      <c r="FR1129" s="183"/>
      <c r="FS1129" s="183"/>
      <c r="FT1129" s="183"/>
      <c r="FU1129" s="183"/>
      <c r="FV1129" s="183"/>
      <c r="FW1129" s="183"/>
      <c r="FX1129" s="183"/>
      <c r="FY1129" s="183"/>
      <c r="FZ1129" s="183"/>
      <c r="GA1129" s="183"/>
      <c r="GB1129" s="183"/>
      <c r="GC1129" s="183"/>
      <c r="GD1129" s="183"/>
      <c r="GE1129" s="183"/>
      <c r="GF1129" s="183"/>
      <c r="GG1129" s="183"/>
      <c r="GH1129" s="183"/>
      <c r="GI1129" s="183"/>
      <c r="GJ1129" s="183"/>
      <c r="GK1129" s="183"/>
      <c r="GL1129" s="183"/>
      <c r="GM1129" s="183"/>
      <c r="GN1129" s="183"/>
      <c r="GO1129" s="183"/>
      <c r="GP1129" s="183"/>
      <c r="GQ1129" s="183"/>
      <c r="GR1129" s="183"/>
      <c r="GS1129" s="183"/>
      <c r="GT1129" s="183"/>
      <c r="GU1129" s="183"/>
      <c r="GV1129" s="183"/>
      <c r="GW1129" s="183"/>
      <c r="GX1129" s="183"/>
      <c r="GY1129" s="183"/>
      <c r="GZ1129" s="183"/>
      <c r="HA1129" s="183"/>
      <c r="HB1129" s="183"/>
      <c r="HC1129" s="183"/>
      <c r="HD1129" s="183"/>
      <c r="HE1129" s="183"/>
      <c r="HF1129" s="183"/>
      <c r="HG1129" s="183"/>
      <c r="HH1129" s="183"/>
      <c r="HI1129" s="183"/>
      <c r="HJ1129" s="183"/>
      <c r="HK1129" s="183"/>
      <c r="HL1129" s="183"/>
      <c r="HM1129" s="183"/>
      <c r="HN1129" s="183"/>
      <c r="HO1129" s="183"/>
      <c r="HP1129" s="183"/>
      <c r="HQ1129" s="183"/>
      <c r="HR1129" s="183"/>
      <c r="HS1129" s="183"/>
      <c r="HT1129" s="183"/>
      <c r="HU1129" s="183"/>
      <c r="HV1129" s="183"/>
      <c r="HW1129" s="183"/>
      <c r="HX1129" s="183"/>
      <c r="HY1129" s="183"/>
      <c r="HZ1129" s="183"/>
      <c r="IA1129" s="183"/>
      <c r="IB1129" s="183"/>
      <c r="IC1129" s="183"/>
      <c r="ID1129" s="183"/>
      <c r="IE1129" s="183"/>
      <c r="IF1129" s="183"/>
      <c r="IG1129" s="183"/>
      <c r="IH1129" s="183"/>
      <c r="II1129" s="183"/>
      <c r="IJ1129" s="183"/>
      <c r="IK1129" s="183"/>
      <c r="IL1129" s="183"/>
      <c r="IM1129" s="183"/>
      <c r="IN1129" s="183"/>
      <c r="IO1129" s="183"/>
      <c r="IP1129" s="183"/>
      <c r="IQ1129" s="183"/>
      <c r="IR1129" s="183"/>
      <c r="IS1129" s="183"/>
      <c r="IT1129" s="183"/>
      <c r="IU1129" s="183"/>
      <c r="IV1129" s="183"/>
      <c r="IW1129" s="183"/>
      <c r="IX1129" s="183"/>
      <c r="IY1129" s="183"/>
      <c r="IZ1129" s="183"/>
      <c r="JA1129" s="183"/>
      <c r="JB1129" s="183"/>
      <c r="JC1129" s="183"/>
      <c r="JD1129" s="183"/>
      <c r="JE1129" s="183"/>
      <c r="JF1129" s="183"/>
      <c r="JG1129" s="183"/>
      <c r="JH1129" s="183"/>
      <c r="JI1129" s="183"/>
      <c r="JJ1129" s="183"/>
      <c r="JK1129" s="183"/>
      <c r="JL1129" s="183"/>
      <c r="JM1129" s="183"/>
      <c r="JN1129" s="183"/>
      <c r="JO1129" s="183"/>
      <c r="JP1129" s="183"/>
      <c r="JQ1129" s="183"/>
      <c r="JR1129" s="183"/>
      <c r="JS1129" s="183"/>
      <c r="JT1129" s="183"/>
      <c r="JU1129" s="183"/>
      <c r="JV1129" s="183"/>
      <c r="JW1129" s="183"/>
      <c r="JX1129" s="183"/>
      <c r="JY1129" s="183"/>
      <c r="JZ1129" s="183"/>
      <c r="KA1129" s="183"/>
      <c r="KB1129" s="183"/>
      <c r="KC1129" s="183"/>
      <c r="KD1129" s="183"/>
      <c r="KE1129" s="183"/>
      <c r="KF1129" s="183"/>
      <c r="KG1129" s="183"/>
      <c r="KH1129" s="183"/>
      <c r="KI1129" s="183"/>
      <c r="KJ1129" s="183"/>
      <c r="KK1129" s="183"/>
      <c r="KL1129" s="183"/>
      <c r="KM1129" s="183"/>
      <c r="KN1129" s="183"/>
      <c r="KO1129" s="183"/>
      <c r="KP1129" s="183"/>
      <c r="KQ1129" s="183"/>
      <c r="KR1129" s="183"/>
      <c r="KS1129" s="183"/>
      <c r="KT1129" s="183"/>
    </row>
    <row r="1130" spans="8:306">
      <c r="H1130" s="183"/>
      <c r="K1130" s="183"/>
      <c r="L1130" s="183"/>
      <c r="M1130" s="183"/>
      <c r="N1130" s="183"/>
      <c r="O1130" s="183"/>
      <c r="P1130" s="183"/>
      <c r="Q1130" s="183"/>
      <c r="R1130" s="183"/>
      <c r="S1130" s="183"/>
      <c r="T1130" s="183"/>
      <c r="U1130" s="183"/>
      <c r="V1130" s="183"/>
      <c r="W1130" s="183"/>
      <c r="X1130" s="183"/>
      <c r="Y1130" s="183"/>
      <c r="Z1130" s="183"/>
      <c r="AA1130" s="183"/>
      <c r="AB1130" s="183"/>
      <c r="AC1130" s="183"/>
      <c r="AD1130" s="183"/>
      <c r="AE1130" s="183"/>
      <c r="AF1130" s="183"/>
      <c r="AG1130" s="183"/>
      <c r="AH1130" s="183"/>
      <c r="AI1130" s="183"/>
      <c r="AJ1130" s="183"/>
      <c r="AK1130" s="183"/>
      <c r="AL1130" s="183"/>
      <c r="AM1130" s="183"/>
      <c r="AN1130" s="183"/>
      <c r="AO1130" s="183"/>
      <c r="AP1130" s="183"/>
      <c r="AQ1130" s="183"/>
      <c r="AR1130" s="183"/>
      <c r="AS1130" s="183"/>
      <c r="AT1130" s="183"/>
      <c r="AU1130" s="183"/>
      <c r="AV1130" s="183"/>
      <c r="AW1130" s="183"/>
      <c r="AX1130" s="183"/>
      <c r="AY1130" s="183"/>
      <c r="AZ1130" s="183"/>
      <c r="BA1130" s="183"/>
      <c r="BB1130" s="183"/>
      <c r="BC1130" s="183"/>
      <c r="BD1130" s="183"/>
      <c r="BE1130" s="183"/>
      <c r="BF1130" s="183"/>
      <c r="BG1130" s="183"/>
      <c r="BH1130" s="183"/>
      <c r="BI1130" s="183"/>
      <c r="BJ1130" s="183"/>
      <c r="BK1130" s="183"/>
      <c r="BL1130" s="183"/>
      <c r="BM1130" s="183"/>
      <c r="BN1130" s="183"/>
      <c r="BO1130" s="183"/>
      <c r="BP1130" s="183"/>
      <c r="BQ1130" s="183"/>
      <c r="BR1130" s="183"/>
      <c r="BS1130" s="183"/>
      <c r="BT1130" s="183"/>
      <c r="BU1130" s="183"/>
      <c r="BV1130" s="183"/>
      <c r="BW1130" s="183"/>
      <c r="BX1130" s="183"/>
      <c r="BY1130" s="183"/>
      <c r="BZ1130" s="183"/>
      <c r="CA1130" s="183"/>
      <c r="CB1130" s="183"/>
      <c r="CC1130" s="183"/>
      <c r="CD1130" s="183"/>
      <c r="CE1130" s="183"/>
      <c r="CF1130" s="183"/>
      <c r="CG1130" s="183"/>
      <c r="CH1130" s="183"/>
      <c r="CI1130" s="183"/>
      <c r="CJ1130" s="183"/>
      <c r="CK1130" s="183"/>
      <c r="CL1130" s="183"/>
      <c r="CM1130" s="183"/>
      <c r="CN1130" s="183"/>
      <c r="CO1130" s="183"/>
      <c r="CP1130" s="183"/>
      <c r="CQ1130" s="183"/>
      <c r="CR1130" s="183"/>
      <c r="CS1130" s="183"/>
      <c r="CT1130" s="183"/>
      <c r="CU1130" s="183"/>
      <c r="CV1130" s="183"/>
      <c r="CW1130" s="183"/>
      <c r="CX1130" s="183"/>
      <c r="CY1130" s="183"/>
      <c r="CZ1130" s="183"/>
      <c r="DA1130" s="183"/>
      <c r="DB1130" s="183"/>
      <c r="DC1130" s="183"/>
      <c r="DD1130" s="183"/>
      <c r="DE1130" s="183"/>
      <c r="DF1130" s="183"/>
      <c r="DG1130" s="183"/>
      <c r="DH1130" s="183"/>
      <c r="DI1130" s="183"/>
      <c r="DJ1130" s="183"/>
      <c r="DK1130" s="183"/>
      <c r="DL1130" s="183"/>
      <c r="DM1130" s="183"/>
      <c r="DN1130" s="183"/>
      <c r="DO1130" s="183"/>
      <c r="DP1130" s="183"/>
      <c r="DQ1130" s="183"/>
      <c r="DR1130" s="183"/>
      <c r="DS1130" s="183"/>
      <c r="DT1130" s="183"/>
      <c r="DU1130" s="183"/>
      <c r="DV1130" s="183"/>
      <c r="DW1130" s="183"/>
      <c r="DX1130" s="183"/>
      <c r="DY1130" s="183"/>
      <c r="DZ1130" s="183"/>
      <c r="EA1130" s="183"/>
      <c r="EB1130" s="183"/>
      <c r="EC1130" s="183"/>
      <c r="ED1130" s="183"/>
      <c r="EE1130" s="183"/>
      <c r="EF1130" s="183"/>
      <c r="EG1130" s="183"/>
      <c r="EH1130" s="183"/>
      <c r="EI1130" s="183"/>
      <c r="EJ1130" s="183"/>
      <c r="EK1130" s="183"/>
      <c r="EL1130" s="183"/>
      <c r="EM1130" s="183"/>
      <c r="EN1130" s="183"/>
      <c r="EO1130" s="183"/>
      <c r="EP1130" s="183"/>
      <c r="EQ1130" s="183"/>
      <c r="ER1130" s="183"/>
      <c r="ES1130" s="183"/>
      <c r="ET1130" s="183"/>
      <c r="EU1130" s="183"/>
      <c r="EV1130" s="183"/>
      <c r="EW1130" s="183"/>
      <c r="EX1130" s="183"/>
      <c r="EY1130" s="183"/>
      <c r="EZ1130" s="183"/>
      <c r="FA1130" s="183"/>
      <c r="FB1130" s="183"/>
      <c r="FC1130" s="183"/>
      <c r="FD1130" s="183"/>
      <c r="FE1130" s="183"/>
      <c r="FF1130" s="183"/>
      <c r="FG1130" s="183"/>
      <c r="FH1130" s="183"/>
      <c r="FI1130" s="183"/>
      <c r="FJ1130" s="183"/>
      <c r="FK1130" s="183"/>
      <c r="FL1130" s="183"/>
      <c r="FM1130" s="183"/>
      <c r="FN1130" s="183"/>
      <c r="FO1130" s="183"/>
      <c r="FP1130" s="183"/>
      <c r="FQ1130" s="183"/>
      <c r="FR1130" s="183"/>
      <c r="FS1130" s="183"/>
      <c r="FT1130" s="183"/>
      <c r="FU1130" s="183"/>
      <c r="FV1130" s="183"/>
      <c r="FW1130" s="183"/>
      <c r="FX1130" s="183"/>
      <c r="FY1130" s="183"/>
      <c r="FZ1130" s="183"/>
      <c r="GA1130" s="183"/>
      <c r="GB1130" s="183"/>
      <c r="GC1130" s="183"/>
      <c r="GD1130" s="183"/>
      <c r="GE1130" s="183"/>
      <c r="GF1130" s="183"/>
      <c r="GG1130" s="183"/>
      <c r="GH1130" s="183"/>
      <c r="GI1130" s="183"/>
      <c r="GJ1130" s="183"/>
      <c r="GK1130" s="183"/>
      <c r="GL1130" s="183"/>
      <c r="GM1130" s="183"/>
      <c r="GN1130" s="183"/>
      <c r="GO1130" s="183"/>
      <c r="GP1130" s="183"/>
      <c r="GQ1130" s="183"/>
      <c r="GR1130" s="183"/>
      <c r="GS1130" s="183"/>
      <c r="GT1130" s="183"/>
      <c r="GU1130" s="183"/>
      <c r="GV1130" s="183"/>
      <c r="GW1130" s="183"/>
      <c r="GX1130" s="183"/>
      <c r="GY1130" s="183"/>
      <c r="GZ1130" s="183"/>
      <c r="HA1130" s="183"/>
      <c r="HB1130" s="183"/>
      <c r="HC1130" s="183"/>
      <c r="HD1130" s="183"/>
      <c r="HE1130" s="183"/>
      <c r="HF1130" s="183"/>
      <c r="HG1130" s="183"/>
      <c r="HH1130" s="183"/>
      <c r="HI1130" s="183"/>
      <c r="HJ1130" s="183"/>
      <c r="HK1130" s="183"/>
      <c r="HL1130" s="183"/>
      <c r="HM1130" s="183"/>
      <c r="HN1130" s="183"/>
      <c r="HO1130" s="183"/>
      <c r="HP1130" s="183"/>
      <c r="HQ1130" s="183"/>
      <c r="HR1130" s="183"/>
      <c r="HS1130" s="183"/>
      <c r="HT1130" s="183"/>
      <c r="HU1130" s="183"/>
      <c r="HV1130" s="183"/>
      <c r="HW1130" s="183"/>
      <c r="HX1130" s="183"/>
      <c r="HY1130" s="183"/>
      <c r="HZ1130" s="183"/>
      <c r="IA1130" s="183"/>
      <c r="IB1130" s="183"/>
      <c r="IC1130" s="183"/>
      <c r="ID1130" s="183"/>
      <c r="IE1130" s="183"/>
      <c r="IF1130" s="183"/>
      <c r="IG1130" s="183"/>
      <c r="IH1130" s="183"/>
      <c r="II1130" s="183"/>
      <c r="IJ1130" s="183"/>
      <c r="IK1130" s="183"/>
      <c r="IL1130" s="183"/>
      <c r="IM1130" s="183"/>
      <c r="IN1130" s="183"/>
      <c r="IO1130" s="183"/>
      <c r="IP1130" s="183"/>
      <c r="IQ1130" s="183"/>
      <c r="IR1130" s="183"/>
      <c r="IS1130" s="183"/>
      <c r="IT1130" s="183"/>
      <c r="IU1130" s="183"/>
      <c r="IV1130" s="183"/>
      <c r="IW1130" s="183"/>
      <c r="IX1130" s="183"/>
      <c r="IY1130" s="183"/>
      <c r="IZ1130" s="183"/>
      <c r="JA1130" s="183"/>
      <c r="JB1130" s="183"/>
      <c r="JC1130" s="183"/>
      <c r="JD1130" s="183"/>
      <c r="JE1130" s="183"/>
      <c r="JF1130" s="183"/>
      <c r="JG1130" s="183"/>
      <c r="JH1130" s="183"/>
      <c r="JI1130" s="183"/>
      <c r="JJ1130" s="183"/>
      <c r="JK1130" s="183"/>
      <c r="JL1130" s="183"/>
      <c r="JM1130" s="183"/>
      <c r="JN1130" s="183"/>
      <c r="JO1130" s="183"/>
      <c r="JP1130" s="183"/>
      <c r="JQ1130" s="183"/>
      <c r="JR1130" s="183"/>
      <c r="JS1130" s="183"/>
      <c r="JT1130" s="183"/>
      <c r="JU1130" s="183"/>
      <c r="JV1130" s="183"/>
      <c r="JW1130" s="183"/>
      <c r="JX1130" s="183"/>
      <c r="JY1130" s="183"/>
      <c r="JZ1130" s="183"/>
      <c r="KA1130" s="183"/>
      <c r="KB1130" s="183"/>
      <c r="KC1130" s="183"/>
      <c r="KD1130" s="183"/>
      <c r="KE1130" s="183"/>
      <c r="KF1130" s="183"/>
      <c r="KG1130" s="183"/>
      <c r="KH1130" s="183"/>
      <c r="KI1130" s="183"/>
      <c r="KJ1130" s="183"/>
      <c r="KK1130" s="183"/>
      <c r="KL1130" s="183"/>
      <c r="KM1130" s="183"/>
      <c r="KN1130" s="183"/>
      <c r="KO1130" s="183"/>
      <c r="KP1130" s="183"/>
      <c r="KQ1130" s="183"/>
      <c r="KR1130" s="183"/>
      <c r="KS1130" s="183"/>
      <c r="KT1130" s="183"/>
    </row>
    <row r="1131" spans="8:306">
      <c r="H1131" s="183"/>
      <c r="K1131" s="183"/>
      <c r="L1131" s="183"/>
      <c r="M1131" s="183"/>
      <c r="N1131" s="183"/>
      <c r="O1131" s="183"/>
      <c r="P1131" s="183"/>
      <c r="Q1131" s="183"/>
      <c r="R1131" s="183"/>
      <c r="S1131" s="183"/>
      <c r="T1131" s="183"/>
      <c r="U1131" s="183"/>
      <c r="V1131" s="183"/>
      <c r="W1131" s="183"/>
      <c r="X1131" s="183"/>
      <c r="Y1131" s="183"/>
      <c r="Z1131" s="183"/>
      <c r="AA1131" s="183"/>
      <c r="AB1131" s="183"/>
      <c r="AC1131" s="183"/>
      <c r="AD1131" s="183"/>
      <c r="AE1131" s="183"/>
      <c r="AF1131" s="183"/>
      <c r="AG1131" s="183"/>
      <c r="AH1131" s="183"/>
      <c r="AI1131" s="183"/>
      <c r="AJ1131" s="183"/>
      <c r="AK1131" s="183"/>
      <c r="AL1131" s="183"/>
      <c r="AM1131" s="183"/>
      <c r="AN1131" s="183"/>
      <c r="AO1131" s="183"/>
      <c r="AP1131" s="183"/>
      <c r="AQ1131" s="183"/>
      <c r="AR1131" s="183"/>
      <c r="AS1131" s="183"/>
      <c r="AT1131" s="183"/>
      <c r="AU1131" s="183"/>
      <c r="AV1131" s="183"/>
      <c r="AW1131" s="183"/>
      <c r="AX1131" s="183"/>
      <c r="AY1131" s="183"/>
      <c r="AZ1131" s="183"/>
      <c r="BA1131" s="183"/>
      <c r="BB1131" s="183"/>
      <c r="BC1131" s="183"/>
      <c r="BD1131" s="183"/>
      <c r="BE1131" s="183"/>
      <c r="BF1131" s="183"/>
      <c r="BG1131" s="183"/>
      <c r="BH1131" s="183"/>
      <c r="BI1131" s="183"/>
      <c r="BJ1131" s="183"/>
      <c r="BK1131" s="183"/>
      <c r="BL1131" s="183"/>
      <c r="BM1131" s="183"/>
      <c r="BN1131" s="183"/>
      <c r="BO1131" s="183"/>
      <c r="BP1131" s="183"/>
      <c r="BQ1131" s="183"/>
      <c r="BR1131" s="183"/>
      <c r="BS1131" s="183"/>
      <c r="BT1131" s="183"/>
      <c r="BU1131" s="183"/>
      <c r="BV1131" s="183"/>
      <c r="BW1131" s="183"/>
      <c r="BX1131" s="183"/>
      <c r="BY1131" s="183"/>
      <c r="BZ1131" s="183"/>
      <c r="CA1131" s="183"/>
      <c r="CB1131" s="183"/>
      <c r="CC1131" s="183"/>
      <c r="CD1131" s="183"/>
      <c r="CE1131" s="183"/>
      <c r="CF1131" s="183"/>
      <c r="CG1131" s="183"/>
      <c r="CH1131" s="183"/>
      <c r="CI1131" s="183"/>
      <c r="CJ1131" s="183"/>
      <c r="CK1131" s="183"/>
      <c r="CL1131" s="183"/>
      <c r="CM1131" s="183"/>
      <c r="CN1131" s="183"/>
      <c r="CO1131" s="183"/>
      <c r="CP1131" s="183"/>
      <c r="CQ1131" s="183"/>
      <c r="CR1131" s="183"/>
      <c r="CS1131" s="183"/>
      <c r="CT1131" s="183"/>
      <c r="CU1131" s="183"/>
      <c r="CV1131" s="183"/>
      <c r="CW1131" s="183"/>
      <c r="CX1131" s="183"/>
      <c r="CY1131" s="183"/>
      <c r="CZ1131" s="183"/>
      <c r="DA1131" s="183"/>
      <c r="DB1131" s="183"/>
      <c r="DC1131" s="183"/>
      <c r="DD1131" s="183"/>
      <c r="DE1131" s="183"/>
      <c r="DF1131" s="183"/>
      <c r="DG1131" s="183"/>
      <c r="DH1131" s="183"/>
      <c r="DI1131" s="183"/>
      <c r="DJ1131" s="183"/>
      <c r="DK1131" s="183"/>
      <c r="DL1131" s="183"/>
      <c r="DM1131" s="183"/>
      <c r="DN1131" s="183"/>
      <c r="DO1131" s="183"/>
      <c r="DP1131" s="183"/>
      <c r="DQ1131" s="183"/>
      <c r="DR1131" s="183"/>
      <c r="DS1131" s="183"/>
      <c r="DT1131" s="183"/>
      <c r="DU1131" s="183"/>
      <c r="DV1131" s="183"/>
      <c r="DW1131" s="183"/>
      <c r="DX1131" s="183"/>
      <c r="DY1131" s="183"/>
      <c r="DZ1131" s="183"/>
      <c r="EA1131" s="183"/>
      <c r="EB1131" s="183"/>
      <c r="EC1131" s="183"/>
      <c r="ED1131" s="183"/>
      <c r="EE1131" s="183"/>
      <c r="EF1131" s="183"/>
      <c r="EG1131" s="183"/>
      <c r="EH1131" s="183"/>
      <c r="EI1131" s="183"/>
      <c r="EJ1131" s="183"/>
      <c r="EK1131" s="183"/>
      <c r="EL1131" s="183"/>
      <c r="EM1131" s="183"/>
      <c r="EN1131" s="183"/>
      <c r="EO1131" s="183"/>
      <c r="EP1131" s="183"/>
      <c r="EQ1131" s="183"/>
      <c r="ER1131" s="183"/>
      <c r="ES1131" s="183"/>
      <c r="ET1131" s="183"/>
      <c r="EU1131" s="183"/>
      <c r="EV1131" s="183"/>
      <c r="EW1131" s="183"/>
      <c r="EX1131" s="183"/>
      <c r="EY1131" s="183"/>
      <c r="EZ1131" s="183"/>
      <c r="FA1131" s="183"/>
      <c r="FB1131" s="183"/>
      <c r="FC1131" s="183"/>
      <c r="FD1131" s="183"/>
      <c r="FE1131" s="183"/>
      <c r="FF1131" s="183"/>
      <c r="FG1131" s="183"/>
      <c r="FH1131" s="183"/>
      <c r="FI1131" s="183"/>
      <c r="FJ1131" s="183"/>
      <c r="FK1131" s="183"/>
      <c r="FL1131" s="183"/>
      <c r="FM1131" s="183"/>
      <c r="FN1131" s="183"/>
      <c r="FO1131" s="183"/>
      <c r="FP1131" s="183"/>
      <c r="FQ1131" s="183"/>
      <c r="FR1131" s="183"/>
      <c r="FS1131" s="183"/>
      <c r="FT1131" s="183"/>
      <c r="FU1131" s="183"/>
      <c r="FV1131" s="183"/>
      <c r="FW1131" s="183"/>
      <c r="FX1131" s="183"/>
      <c r="FY1131" s="183"/>
      <c r="FZ1131" s="183"/>
      <c r="GA1131" s="183"/>
      <c r="GB1131" s="183"/>
      <c r="GC1131" s="183"/>
      <c r="GD1131" s="183"/>
      <c r="GE1131" s="183"/>
      <c r="GF1131" s="183"/>
      <c r="GG1131" s="183"/>
      <c r="GH1131" s="183"/>
      <c r="GI1131" s="183"/>
      <c r="GJ1131" s="183"/>
      <c r="GK1131" s="183"/>
      <c r="GL1131" s="183"/>
      <c r="GM1131" s="183"/>
      <c r="GN1131" s="183"/>
      <c r="GO1131" s="183"/>
      <c r="GP1131" s="183"/>
      <c r="GQ1131" s="183"/>
      <c r="GR1131" s="183"/>
      <c r="GS1131" s="183"/>
      <c r="GT1131" s="183"/>
      <c r="GU1131" s="183"/>
      <c r="GV1131" s="183"/>
      <c r="GW1131" s="183"/>
      <c r="GX1131" s="183"/>
      <c r="GY1131" s="183"/>
      <c r="GZ1131" s="183"/>
      <c r="HA1131" s="183"/>
      <c r="HB1131" s="183"/>
      <c r="HC1131" s="183"/>
      <c r="HD1131" s="183"/>
      <c r="HE1131" s="183"/>
      <c r="HF1131" s="183"/>
      <c r="HG1131" s="183"/>
      <c r="HH1131" s="183"/>
      <c r="HI1131" s="183"/>
      <c r="HJ1131" s="183"/>
      <c r="HK1131" s="183"/>
      <c r="HL1131" s="183"/>
      <c r="HM1131" s="183"/>
      <c r="HN1131" s="183"/>
      <c r="HO1131" s="183"/>
      <c r="HP1131" s="183"/>
      <c r="HQ1131" s="183"/>
      <c r="HR1131" s="183"/>
      <c r="HS1131" s="183"/>
      <c r="HT1131" s="183"/>
      <c r="HU1131" s="183"/>
      <c r="HV1131" s="183"/>
      <c r="HW1131" s="183"/>
      <c r="HX1131" s="183"/>
      <c r="HY1131" s="183"/>
      <c r="HZ1131" s="183"/>
      <c r="IA1131" s="183"/>
      <c r="IB1131" s="183"/>
      <c r="IC1131" s="183"/>
      <c r="ID1131" s="183"/>
      <c r="IE1131" s="183"/>
      <c r="IF1131" s="183"/>
      <c r="IG1131" s="183"/>
      <c r="IH1131" s="183"/>
      <c r="II1131" s="183"/>
      <c r="IJ1131" s="183"/>
      <c r="IK1131" s="183"/>
      <c r="IL1131" s="183"/>
      <c r="IM1131" s="183"/>
      <c r="IN1131" s="183"/>
      <c r="IO1131" s="183"/>
      <c r="IP1131" s="183"/>
      <c r="IQ1131" s="183"/>
      <c r="IR1131" s="183"/>
      <c r="IS1131" s="183"/>
      <c r="IT1131" s="183"/>
      <c r="IU1131" s="183"/>
      <c r="IV1131" s="183"/>
      <c r="IW1131" s="183"/>
      <c r="IX1131" s="183"/>
      <c r="IY1131" s="183"/>
      <c r="IZ1131" s="183"/>
      <c r="JA1131" s="183"/>
      <c r="JB1131" s="183"/>
      <c r="JC1131" s="183"/>
      <c r="JD1131" s="183"/>
      <c r="JE1131" s="183"/>
      <c r="JF1131" s="183"/>
      <c r="JG1131" s="183"/>
      <c r="JH1131" s="183"/>
      <c r="JI1131" s="183"/>
      <c r="JJ1131" s="183"/>
      <c r="JK1131" s="183"/>
      <c r="JL1131" s="183"/>
      <c r="JM1131" s="183"/>
      <c r="JN1131" s="183"/>
      <c r="JO1131" s="183"/>
      <c r="JP1131" s="183"/>
      <c r="JQ1131" s="183"/>
      <c r="JR1131" s="183"/>
      <c r="JS1131" s="183"/>
      <c r="JT1131" s="183"/>
      <c r="JU1131" s="183"/>
      <c r="JV1131" s="183"/>
      <c r="JW1131" s="183"/>
      <c r="JX1131" s="183"/>
      <c r="JY1131" s="183"/>
      <c r="JZ1131" s="183"/>
      <c r="KA1131" s="183"/>
      <c r="KB1131" s="183"/>
      <c r="KC1131" s="183"/>
      <c r="KD1131" s="183"/>
      <c r="KE1131" s="183"/>
      <c r="KF1131" s="183"/>
      <c r="KG1131" s="183"/>
      <c r="KH1131" s="183"/>
      <c r="KI1131" s="183"/>
      <c r="KJ1131" s="183"/>
      <c r="KK1131" s="183"/>
      <c r="KL1131" s="183"/>
      <c r="KM1131" s="183"/>
      <c r="KN1131" s="183"/>
      <c r="KO1131" s="183"/>
      <c r="KP1131" s="183"/>
      <c r="KQ1131" s="183"/>
      <c r="KR1131" s="183"/>
      <c r="KS1131" s="183"/>
      <c r="KT1131" s="183"/>
    </row>
    <row r="1132" spans="8:306">
      <c r="H1132" s="183"/>
      <c r="K1132" s="183"/>
      <c r="L1132" s="183"/>
      <c r="M1132" s="183"/>
      <c r="N1132" s="183"/>
      <c r="O1132" s="183"/>
      <c r="P1132" s="183"/>
      <c r="Q1132" s="183"/>
      <c r="R1132" s="183"/>
      <c r="S1132" s="183"/>
      <c r="T1132" s="183"/>
      <c r="U1132" s="183"/>
      <c r="V1132" s="183"/>
      <c r="W1132" s="183"/>
      <c r="X1132" s="183"/>
      <c r="Y1132" s="183"/>
      <c r="Z1132" s="183"/>
      <c r="AA1132" s="183"/>
      <c r="AB1132" s="183"/>
      <c r="AC1132" s="183"/>
      <c r="AD1132" s="183"/>
      <c r="AE1132" s="183"/>
      <c r="AF1132" s="183"/>
      <c r="AG1132" s="183"/>
      <c r="AH1132" s="183"/>
      <c r="AI1132" s="183"/>
      <c r="AJ1132" s="183"/>
      <c r="AK1132" s="183"/>
      <c r="AL1132" s="183"/>
      <c r="AM1132" s="183"/>
      <c r="AN1132" s="183"/>
      <c r="AO1132" s="183"/>
      <c r="AP1132" s="183"/>
      <c r="AQ1132" s="183"/>
      <c r="AR1132" s="183"/>
      <c r="AS1132" s="183"/>
      <c r="AT1132" s="183"/>
      <c r="AU1132" s="183"/>
      <c r="AV1132" s="183"/>
      <c r="AW1132" s="183"/>
      <c r="AX1132" s="183"/>
      <c r="AY1132" s="183"/>
      <c r="AZ1132" s="183"/>
      <c r="BA1132" s="183"/>
      <c r="BB1132" s="183"/>
      <c r="BC1132" s="183"/>
      <c r="BD1132" s="183"/>
      <c r="BE1132" s="183"/>
      <c r="BF1132" s="183"/>
      <c r="BG1132" s="183"/>
      <c r="BH1132" s="183"/>
      <c r="BI1132" s="183"/>
      <c r="BJ1132" s="183"/>
      <c r="BK1132" s="183"/>
      <c r="BL1132" s="183"/>
      <c r="BM1132" s="183"/>
      <c r="BN1132" s="183"/>
      <c r="BO1132" s="183"/>
      <c r="BP1132" s="183"/>
      <c r="BQ1132" s="183"/>
      <c r="BR1132" s="183"/>
      <c r="BS1132" s="183"/>
      <c r="BT1132" s="183"/>
      <c r="BU1132" s="183"/>
      <c r="BV1132" s="183"/>
      <c r="BW1132" s="183"/>
      <c r="BX1132" s="183"/>
      <c r="BY1132" s="183"/>
      <c r="BZ1132" s="183"/>
      <c r="CA1132" s="183"/>
      <c r="CB1132" s="183"/>
      <c r="CC1132" s="183"/>
      <c r="CD1132" s="183"/>
      <c r="CE1132" s="183"/>
      <c r="CF1132" s="183"/>
      <c r="CG1132" s="183"/>
      <c r="CH1132" s="183"/>
      <c r="CI1132" s="183"/>
      <c r="CJ1132" s="183"/>
      <c r="CK1132" s="183"/>
      <c r="CL1132" s="183"/>
      <c r="CM1132" s="183"/>
      <c r="CN1132" s="183"/>
      <c r="CO1132" s="183"/>
      <c r="CP1132" s="183"/>
      <c r="CQ1132" s="183"/>
      <c r="CR1132" s="183"/>
      <c r="CS1132" s="183"/>
      <c r="CT1132" s="183"/>
      <c r="CU1132" s="183"/>
      <c r="CV1132" s="183"/>
      <c r="CW1132" s="183"/>
      <c r="CX1132" s="183"/>
      <c r="CY1132" s="183"/>
      <c r="CZ1132" s="183"/>
      <c r="DA1132" s="183"/>
      <c r="DB1132" s="183"/>
      <c r="DC1132" s="183"/>
      <c r="DD1132" s="183"/>
      <c r="DE1132" s="183"/>
      <c r="DF1132" s="183"/>
      <c r="DG1132" s="183"/>
      <c r="DH1132" s="183"/>
      <c r="DI1132" s="183"/>
      <c r="DJ1132" s="183"/>
      <c r="DK1132" s="183"/>
      <c r="DL1132" s="183"/>
      <c r="DM1132" s="183"/>
      <c r="DN1132" s="183"/>
      <c r="DO1132" s="183"/>
      <c r="DP1132" s="183"/>
      <c r="DQ1132" s="183"/>
      <c r="DR1132" s="183"/>
      <c r="DS1132" s="183"/>
      <c r="DT1132" s="183"/>
      <c r="DU1132" s="183"/>
      <c r="DV1132" s="183"/>
      <c r="DW1132" s="183"/>
      <c r="DX1132" s="183"/>
      <c r="DY1132" s="183"/>
      <c r="DZ1132" s="183"/>
      <c r="EA1132" s="183"/>
      <c r="EB1132" s="183"/>
      <c r="EC1132" s="183"/>
      <c r="ED1132" s="183"/>
      <c r="EE1132" s="183"/>
      <c r="EF1132" s="183"/>
      <c r="EG1132" s="183"/>
      <c r="EH1132" s="183"/>
      <c r="EI1132" s="183"/>
      <c r="EJ1132" s="183"/>
      <c r="EK1132" s="183"/>
      <c r="EL1132" s="183"/>
      <c r="EM1132" s="183"/>
      <c r="EN1132" s="183"/>
      <c r="EO1132" s="183"/>
      <c r="EP1132" s="183"/>
      <c r="EQ1132" s="183"/>
      <c r="ER1132" s="183"/>
      <c r="ES1132" s="183"/>
      <c r="ET1132" s="183"/>
      <c r="EU1132" s="183"/>
      <c r="EV1132" s="183"/>
      <c r="EW1132" s="183"/>
      <c r="EX1132" s="183"/>
      <c r="EY1132" s="183"/>
      <c r="EZ1132" s="183"/>
      <c r="FA1132" s="183"/>
      <c r="FB1132" s="183"/>
      <c r="FC1132" s="183"/>
      <c r="FD1132" s="183"/>
      <c r="FE1132" s="183"/>
      <c r="FF1132" s="183"/>
      <c r="FG1132" s="183"/>
      <c r="FH1132" s="183"/>
      <c r="FI1132" s="183"/>
      <c r="FJ1132" s="183"/>
      <c r="FK1132" s="183"/>
      <c r="FL1132" s="183"/>
      <c r="FM1132" s="183"/>
      <c r="FN1132" s="183"/>
      <c r="FO1132" s="183"/>
      <c r="FP1132" s="183"/>
      <c r="FQ1132" s="183"/>
      <c r="FR1132" s="183"/>
      <c r="FS1132" s="183"/>
      <c r="FT1132" s="183"/>
      <c r="FU1132" s="183"/>
      <c r="FV1132" s="183"/>
      <c r="FW1132" s="183"/>
      <c r="FX1132" s="183"/>
      <c r="FY1132" s="183"/>
      <c r="FZ1132" s="183"/>
      <c r="GA1132" s="183"/>
      <c r="GB1132" s="183"/>
      <c r="GC1132" s="183"/>
      <c r="GD1132" s="183"/>
      <c r="GE1132" s="183"/>
      <c r="GF1132" s="183"/>
      <c r="GG1132" s="183"/>
      <c r="GH1132" s="183"/>
      <c r="GI1132" s="183"/>
      <c r="GJ1132" s="183"/>
      <c r="GK1132" s="183"/>
      <c r="GL1132" s="183"/>
      <c r="GM1132" s="183"/>
      <c r="GN1132" s="183"/>
      <c r="GO1132" s="183"/>
      <c r="GP1132" s="183"/>
      <c r="GQ1132" s="183"/>
      <c r="GR1132" s="183"/>
      <c r="GS1132" s="183"/>
      <c r="GT1132" s="183"/>
      <c r="GU1132" s="183"/>
      <c r="GV1132" s="183"/>
      <c r="GW1132" s="183"/>
      <c r="GX1132" s="183"/>
      <c r="GY1132" s="183"/>
      <c r="GZ1132" s="183"/>
      <c r="HA1132" s="183"/>
      <c r="HB1132" s="183"/>
      <c r="HC1132" s="183"/>
      <c r="HD1132" s="183"/>
      <c r="HE1132" s="183"/>
      <c r="HF1132" s="183"/>
      <c r="HG1132" s="183"/>
      <c r="HH1132" s="183"/>
      <c r="HI1132" s="183"/>
      <c r="HJ1132" s="183"/>
      <c r="HK1132" s="183"/>
      <c r="HL1132" s="183"/>
      <c r="HM1132" s="183"/>
      <c r="HN1132" s="183"/>
      <c r="HO1132" s="183"/>
      <c r="HP1132" s="183"/>
      <c r="HQ1132" s="183"/>
      <c r="HR1132" s="183"/>
      <c r="HS1132" s="183"/>
      <c r="HT1132" s="183"/>
      <c r="HU1132" s="183"/>
      <c r="HV1132" s="183"/>
      <c r="HW1132" s="183"/>
      <c r="HX1132" s="183"/>
      <c r="HY1132" s="183"/>
      <c r="HZ1132" s="183"/>
      <c r="IA1132" s="183"/>
      <c r="IB1132" s="183"/>
      <c r="IC1132" s="183"/>
      <c r="ID1132" s="183"/>
      <c r="IE1132" s="183"/>
      <c r="IF1132" s="183"/>
      <c r="IG1132" s="183"/>
      <c r="IH1132" s="183"/>
      <c r="II1132" s="183"/>
      <c r="IJ1132" s="183"/>
      <c r="IK1132" s="183"/>
      <c r="IL1132" s="183"/>
      <c r="IM1132" s="183"/>
      <c r="IN1132" s="183"/>
      <c r="IO1132" s="183"/>
      <c r="IP1132" s="183"/>
      <c r="IQ1132" s="183"/>
      <c r="IR1132" s="183"/>
      <c r="IS1132" s="183"/>
      <c r="IT1132" s="183"/>
      <c r="IU1132" s="183"/>
      <c r="IV1132" s="183"/>
      <c r="IW1132" s="183"/>
      <c r="IX1132" s="183"/>
      <c r="IY1132" s="183"/>
      <c r="IZ1132" s="183"/>
      <c r="JA1132" s="183"/>
      <c r="JB1132" s="183"/>
      <c r="JC1132" s="183"/>
      <c r="JD1132" s="183"/>
      <c r="JE1132" s="183"/>
      <c r="JF1132" s="183"/>
      <c r="JG1132" s="183"/>
      <c r="JH1132" s="183"/>
      <c r="JI1132" s="183"/>
      <c r="JJ1132" s="183"/>
      <c r="JK1132" s="183"/>
      <c r="JL1132" s="183"/>
      <c r="JM1132" s="183"/>
      <c r="JN1132" s="183"/>
      <c r="JO1132" s="183"/>
      <c r="JP1132" s="183"/>
      <c r="JQ1132" s="183"/>
      <c r="JR1132" s="183"/>
      <c r="JS1132" s="183"/>
      <c r="JT1132" s="183"/>
      <c r="JU1132" s="183"/>
      <c r="JV1132" s="183"/>
      <c r="JW1132" s="183"/>
      <c r="JX1132" s="183"/>
      <c r="JY1132" s="183"/>
      <c r="JZ1132" s="183"/>
      <c r="KA1132" s="183"/>
      <c r="KB1132" s="183"/>
      <c r="KC1132" s="183"/>
      <c r="KD1132" s="183"/>
      <c r="KE1132" s="183"/>
      <c r="KF1132" s="183"/>
      <c r="KG1132" s="183"/>
      <c r="KH1132" s="183"/>
      <c r="KI1132" s="183"/>
      <c r="KJ1132" s="183"/>
      <c r="KK1132" s="183"/>
      <c r="KL1132" s="183"/>
      <c r="KM1132" s="183"/>
      <c r="KN1132" s="183"/>
      <c r="KO1132" s="183"/>
      <c r="KP1132" s="183"/>
      <c r="KQ1132" s="183"/>
      <c r="KR1132" s="183"/>
      <c r="KS1132" s="183"/>
      <c r="KT1132" s="183"/>
    </row>
    <row r="1133" spans="8:306">
      <c r="H1133" s="183"/>
      <c r="K1133" s="183"/>
      <c r="L1133" s="183"/>
      <c r="M1133" s="183"/>
      <c r="N1133" s="183"/>
      <c r="O1133" s="183"/>
      <c r="P1133" s="183"/>
      <c r="Q1133" s="183"/>
      <c r="R1133" s="183"/>
      <c r="S1133" s="183"/>
      <c r="T1133" s="183"/>
      <c r="U1133" s="183"/>
      <c r="V1133" s="183"/>
      <c r="W1133" s="183"/>
      <c r="X1133" s="183"/>
      <c r="Y1133" s="183"/>
      <c r="Z1133" s="183"/>
      <c r="AA1133" s="183"/>
      <c r="AB1133" s="183"/>
      <c r="AC1133" s="183"/>
      <c r="AD1133" s="183"/>
      <c r="AE1133" s="183"/>
      <c r="AF1133" s="183"/>
      <c r="AG1133" s="183"/>
      <c r="AH1133" s="183"/>
      <c r="AI1133" s="183"/>
      <c r="AJ1133" s="183"/>
      <c r="AK1133" s="183"/>
      <c r="AL1133" s="183"/>
      <c r="AM1133" s="183"/>
      <c r="AN1133" s="183"/>
      <c r="AO1133" s="183"/>
      <c r="AP1133" s="183"/>
      <c r="AQ1133" s="183"/>
      <c r="AR1133" s="183"/>
      <c r="AS1133" s="183"/>
      <c r="AT1133" s="183"/>
      <c r="AU1133" s="183"/>
      <c r="AV1133" s="183"/>
      <c r="AW1133" s="183"/>
      <c r="AX1133" s="183"/>
      <c r="AY1133" s="183"/>
      <c r="AZ1133" s="183"/>
      <c r="BA1133" s="183"/>
      <c r="BB1133" s="183"/>
      <c r="BC1133" s="183"/>
      <c r="BD1133" s="183"/>
      <c r="BE1133" s="183"/>
      <c r="BF1133" s="183"/>
      <c r="BG1133" s="183"/>
      <c r="BH1133" s="183"/>
      <c r="BI1133" s="183"/>
      <c r="BJ1133" s="183"/>
      <c r="BK1133" s="183"/>
      <c r="BL1133" s="183"/>
      <c r="BM1133" s="183"/>
      <c r="BN1133" s="183"/>
      <c r="BO1133" s="183"/>
      <c r="BP1133" s="183"/>
      <c r="BQ1133" s="183"/>
      <c r="BR1133" s="183"/>
      <c r="BS1133" s="183"/>
      <c r="BT1133" s="183"/>
      <c r="BU1133" s="183"/>
      <c r="BV1133" s="183"/>
      <c r="BW1133" s="183"/>
      <c r="BX1133" s="183"/>
      <c r="BY1133" s="183"/>
      <c r="BZ1133" s="183"/>
      <c r="CA1133" s="183"/>
      <c r="CB1133" s="183"/>
      <c r="CC1133" s="183"/>
      <c r="CD1133" s="183"/>
      <c r="CE1133" s="183"/>
      <c r="CF1133" s="183"/>
      <c r="CG1133" s="183"/>
      <c r="CH1133" s="183"/>
      <c r="CI1133" s="183"/>
      <c r="CJ1133" s="183"/>
      <c r="CK1133" s="183"/>
      <c r="CL1133" s="183"/>
      <c r="CM1133" s="183"/>
      <c r="CN1133" s="183"/>
      <c r="CO1133" s="183"/>
      <c r="CP1133" s="183"/>
      <c r="CQ1133" s="183"/>
      <c r="CR1133" s="183"/>
      <c r="CS1133" s="183"/>
      <c r="CT1133" s="183"/>
      <c r="CU1133" s="183"/>
      <c r="CV1133" s="183"/>
      <c r="CW1133" s="183"/>
      <c r="CX1133" s="183"/>
      <c r="CY1133" s="183"/>
      <c r="CZ1133" s="183"/>
      <c r="DA1133" s="183"/>
      <c r="DB1133" s="183"/>
      <c r="DC1133" s="183"/>
      <c r="DD1133" s="183"/>
      <c r="DE1133" s="183"/>
      <c r="DF1133" s="183"/>
      <c r="DG1133" s="183"/>
      <c r="DH1133" s="183"/>
      <c r="DI1133" s="183"/>
      <c r="DJ1133" s="183"/>
      <c r="DK1133" s="183"/>
      <c r="DL1133" s="183"/>
      <c r="DM1133" s="183"/>
      <c r="DN1133" s="183"/>
      <c r="DO1133" s="183"/>
      <c r="DP1133" s="183"/>
      <c r="DQ1133" s="183"/>
      <c r="DR1133" s="183"/>
      <c r="DS1133" s="183"/>
      <c r="DT1133" s="183"/>
      <c r="DU1133" s="183"/>
      <c r="DV1133" s="183"/>
      <c r="DW1133" s="183"/>
      <c r="DX1133" s="183"/>
      <c r="DY1133" s="183"/>
      <c r="DZ1133" s="183"/>
      <c r="EA1133" s="183"/>
      <c r="EB1133" s="183"/>
      <c r="EC1133" s="183"/>
      <c r="ED1133" s="183"/>
      <c r="EE1133" s="183"/>
      <c r="EF1133" s="183"/>
      <c r="EG1133" s="183"/>
      <c r="EH1133" s="183"/>
      <c r="EI1133" s="183"/>
      <c r="EJ1133" s="183"/>
      <c r="EK1133" s="183"/>
      <c r="EL1133" s="183"/>
      <c r="EM1133" s="183"/>
      <c r="EN1133" s="183"/>
      <c r="EO1133" s="183"/>
      <c r="EP1133" s="183"/>
      <c r="EQ1133" s="183"/>
      <c r="ER1133" s="183"/>
      <c r="ES1133" s="183"/>
      <c r="ET1133" s="183"/>
      <c r="EU1133" s="183"/>
      <c r="EV1133" s="183"/>
      <c r="EW1133" s="183"/>
      <c r="EX1133" s="183"/>
      <c r="EY1133" s="183"/>
      <c r="EZ1133" s="183"/>
      <c r="FA1133" s="183"/>
      <c r="FB1133" s="183"/>
      <c r="FC1133" s="183"/>
      <c r="FD1133" s="183"/>
      <c r="FE1133" s="183"/>
      <c r="FF1133" s="183"/>
      <c r="FG1133" s="183"/>
      <c r="FH1133" s="183"/>
      <c r="FI1133" s="183"/>
      <c r="FJ1133" s="183"/>
      <c r="FK1133" s="183"/>
      <c r="FL1133" s="183"/>
      <c r="FM1133" s="183"/>
      <c r="FN1133" s="183"/>
      <c r="FO1133" s="183"/>
      <c r="FP1133" s="183"/>
      <c r="FQ1133" s="183"/>
      <c r="FR1133" s="183"/>
      <c r="FS1133" s="183"/>
      <c r="FT1133" s="183"/>
      <c r="FU1133" s="183"/>
      <c r="FV1133" s="183"/>
      <c r="FW1133" s="183"/>
      <c r="FX1133" s="183"/>
      <c r="FY1133" s="183"/>
      <c r="FZ1133" s="183"/>
      <c r="GA1133" s="183"/>
      <c r="GB1133" s="183"/>
      <c r="GC1133" s="183"/>
      <c r="GD1133" s="183"/>
      <c r="GE1133" s="183"/>
      <c r="GF1133" s="183"/>
      <c r="GG1133" s="183"/>
      <c r="GH1133" s="183"/>
      <c r="GI1133" s="183"/>
      <c r="GJ1133" s="183"/>
      <c r="GK1133" s="183"/>
      <c r="GL1133" s="183"/>
      <c r="GM1133" s="183"/>
      <c r="GN1133" s="183"/>
      <c r="GO1133" s="183"/>
      <c r="GP1133" s="183"/>
      <c r="GQ1133" s="183"/>
      <c r="GR1133" s="183"/>
      <c r="GS1133" s="183"/>
      <c r="GT1133" s="183"/>
      <c r="GU1133" s="183"/>
      <c r="GV1133" s="183"/>
      <c r="GW1133" s="183"/>
      <c r="GX1133" s="183"/>
      <c r="GY1133" s="183"/>
      <c r="GZ1133" s="183"/>
      <c r="HA1133" s="183"/>
      <c r="HB1133" s="183"/>
      <c r="HC1133" s="183"/>
      <c r="HD1133" s="183"/>
      <c r="HE1133" s="183"/>
      <c r="HF1133" s="183"/>
      <c r="HG1133" s="183"/>
      <c r="HH1133" s="183"/>
      <c r="HI1133" s="183"/>
      <c r="HJ1133" s="183"/>
      <c r="HK1133" s="183"/>
      <c r="HL1133" s="183"/>
      <c r="HM1133" s="183"/>
      <c r="HN1133" s="183"/>
      <c r="HO1133" s="183"/>
      <c r="HP1133" s="183"/>
      <c r="HQ1133" s="183"/>
      <c r="HR1133" s="183"/>
      <c r="HS1133" s="183"/>
      <c r="HT1133" s="183"/>
      <c r="HU1133" s="183"/>
      <c r="HV1133" s="183"/>
      <c r="HW1133" s="183"/>
      <c r="HX1133" s="183"/>
      <c r="HY1133" s="183"/>
      <c r="HZ1133" s="183"/>
      <c r="IA1133" s="183"/>
      <c r="IB1133" s="183"/>
      <c r="IC1133" s="183"/>
      <c r="ID1133" s="183"/>
      <c r="IE1133" s="183"/>
      <c r="IF1133" s="183"/>
      <c r="IG1133" s="183"/>
      <c r="IH1133" s="183"/>
      <c r="II1133" s="183"/>
      <c r="IJ1133" s="183"/>
      <c r="IK1133" s="183"/>
      <c r="IL1133" s="183"/>
      <c r="IM1133" s="183"/>
      <c r="IN1133" s="183"/>
      <c r="IO1133" s="183"/>
      <c r="IP1133" s="183"/>
      <c r="IQ1133" s="183"/>
      <c r="IR1133" s="183"/>
      <c r="IS1133" s="183"/>
      <c r="IT1133" s="183"/>
      <c r="IU1133" s="183"/>
      <c r="IV1133" s="183"/>
      <c r="IW1133" s="183"/>
      <c r="IX1133" s="183"/>
      <c r="IY1133" s="183"/>
      <c r="IZ1133" s="183"/>
      <c r="JA1133" s="183"/>
      <c r="JB1133" s="183"/>
      <c r="JC1133" s="183"/>
      <c r="JD1133" s="183"/>
      <c r="JE1133" s="183"/>
      <c r="JF1133" s="183"/>
      <c r="JG1133" s="183"/>
      <c r="JH1133" s="183"/>
      <c r="JI1133" s="183"/>
      <c r="JJ1133" s="183"/>
      <c r="JK1133" s="183"/>
      <c r="JL1133" s="183"/>
      <c r="JM1133" s="183"/>
      <c r="JN1133" s="183"/>
      <c r="JO1133" s="183"/>
      <c r="JP1133" s="183"/>
      <c r="JQ1133" s="183"/>
      <c r="JR1133" s="183"/>
      <c r="JS1133" s="183"/>
      <c r="JT1133" s="183"/>
      <c r="JU1133" s="183"/>
      <c r="JV1133" s="183"/>
      <c r="JW1133" s="183"/>
      <c r="JX1133" s="183"/>
      <c r="JY1133" s="183"/>
      <c r="JZ1133" s="183"/>
      <c r="KA1133" s="183"/>
      <c r="KB1133" s="183"/>
      <c r="KC1133" s="183"/>
      <c r="KD1133" s="183"/>
      <c r="KE1133" s="183"/>
      <c r="KF1133" s="183"/>
      <c r="KG1133" s="183"/>
      <c r="KH1133" s="183"/>
      <c r="KI1133" s="183"/>
      <c r="KJ1133" s="183"/>
      <c r="KK1133" s="183"/>
      <c r="KL1133" s="183"/>
      <c r="KM1133" s="183"/>
      <c r="KN1133" s="183"/>
      <c r="KO1133" s="183"/>
      <c r="KP1133" s="183"/>
      <c r="KQ1133" s="183"/>
      <c r="KR1133" s="183"/>
      <c r="KS1133" s="183"/>
      <c r="KT1133" s="183"/>
    </row>
    <row r="1134" spans="8:306">
      <c r="H1134" s="183"/>
      <c r="K1134" s="183"/>
      <c r="L1134" s="183"/>
      <c r="M1134" s="183"/>
      <c r="N1134" s="183"/>
      <c r="O1134" s="183"/>
      <c r="P1134" s="183"/>
      <c r="Q1134" s="183"/>
      <c r="R1134" s="183"/>
      <c r="S1134" s="183"/>
      <c r="T1134" s="183"/>
      <c r="U1134" s="183"/>
      <c r="V1134" s="183"/>
      <c r="W1134" s="183"/>
      <c r="X1134" s="183"/>
      <c r="Y1134" s="183"/>
      <c r="Z1134" s="183"/>
      <c r="AA1134" s="183"/>
      <c r="AB1134" s="183"/>
      <c r="AC1134" s="183"/>
      <c r="AD1134" s="183"/>
      <c r="AE1134" s="183"/>
      <c r="AF1134" s="183"/>
      <c r="AG1134" s="183"/>
      <c r="AH1134" s="183"/>
      <c r="AI1134" s="183"/>
      <c r="AJ1134" s="183"/>
      <c r="AK1134" s="183"/>
      <c r="AL1134" s="183"/>
      <c r="AM1134" s="183"/>
      <c r="AN1134" s="183"/>
      <c r="AO1134" s="183"/>
      <c r="AP1134" s="183"/>
      <c r="AQ1134" s="183"/>
      <c r="AR1134" s="183"/>
      <c r="AS1134" s="183"/>
      <c r="AT1134" s="183"/>
      <c r="AU1134" s="183"/>
      <c r="AV1134" s="183"/>
      <c r="AW1134" s="183"/>
      <c r="AX1134" s="183"/>
      <c r="AY1134" s="183"/>
      <c r="AZ1134" s="183"/>
      <c r="BA1134" s="183"/>
      <c r="BB1134" s="183"/>
      <c r="BC1134" s="183"/>
      <c r="BD1134" s="183"/>
      <c r="BE1134" s="183"/>
      <c r="BF1134" s="183"/>
      <c r="BG1134" s="183"/>
      <c r="BH1134" s="183"/>
      <c r="BI1134" s="183"/>
      <c r="BJ1134" s="183"/>
      <c r="BK1134" s="183"/>
      <c r="BL1134" s="183"/>
      <c r="BM1134" s="183"/>
      <c r="BN1134" s="183"/>
      <c r="BO1134" s="183"/>
      <c r="BP1134" s="183"/>
      <c r="BQ1134" s="183"/>
      <c r="BR1134" s="183"/>
      <c r="BS1134" s="183"/>
      <c r="BT1134" s="183"/>
      <c r="BU1134" s="183"/>
      <c r="BV1134" s="183"/>
      <c r="BW1134" s="183"/>
      <c r="BX1134" s="183"/>
      <c r="BY1134" s="183"/>
      <c r="BZ1134" s="183"/>
      <c r="CA1134" s="183"/>
      <c r="CB1134" s="183"/>
      <c r="CC1134" s="183"/>
      <c r="CD1134" s="183"/>
      <c r="CE1134" s="183"/>
      <c r="CF1134" s="183"/>
      <c r="CG1134" s="183"/>
      <c r="CH1134" s="183"/>
      <c r="CI1134" s="183"/>
      <c r="CJ1134" s="183"/>
      <c r="CK1134" s="183"/>
      <c r="CL1134" s="183"/>
      <c r="CM1134" s="183"/>
      <c r="CN1134" s="183"/>
      <c r="CO1134" s="183"/>
      <c r="CP1134" s="183"/>
      <c r="CQ1134" s="183"/>
      <c r="CR1134" s="183"/>
      <c r="CS1134" s="183"/>
      <c r="CT1134" s="183"/>
      <c r="CU1134" s="183"/>
      <c r="CV1134" s="183"/>
      <c r="CW1134" s="183"/>
      <c r="CX1134" s="183"/>
      <c r="CY1134" s="183"/>
      <c r="CZ1134" s="183"/>
      <c r="DA1134" s="183"/>
      <c r="DB1134" s="183"/>
      <c r="DC1134" s="183"/>
      <c r="DD1134" s="183"/>
      <c r="DE1134" s="183"/>
      <c r="DF1134" s="183"/>
      <c r="DG1134" s="183"/>
      <c r="DH1134" s="183"/>
      <c r="DI1134" s="183"/>
      <c r="DJ1134" s="183"/>
      <c r="DK1134" s="183"/>
      <c r="DL1134" s="183"/>
      <c r="DM1134" s="183"/>
      <c r="DN1134" s="183"/>
      <c r="DO1134" s="183"/>
      <c r="DP1134" s="183"/>
      <c r="DQ1134" s="183"/>
      <c r="DR1134" s="183"/>
      <c r="DS1134" s="183"/>
      <c r="DT1134" s="183"/>
      <c r="DU1134" s="183"/>
      <c r="DV1134" s="183"/>
      <c r="DW1134" s="183"/>
      <c r="DX1134" s="183"/>
      <c r="DY1134" s="183"/>
      <c r="DZ1134" s="183"/>
      <c r="EA1134" s="183"/>
      <c r="EB1134" s="183"/>
      <c r="EC1134" s="183"/>
      <c r="ED1134" s="183"/>
      <c r="EE1134" s="183"/>
      <c r="EF1134" s="183"/>
      <c r="EG1134" s="183"/>
      <c r="EH1134" s="183"/>
      <c r="EI1134" s="183"/>
      <c r="EJ1134" s="183"/>
      <c r="EK1134" s="183"/>
      <c r="EL1134" s="183"/>
      <c r="EM1134" s="183"/>
      <c r="EN1134" s="183"/>
      <c r="EO1134" s="183"/>
      <c r="EP1134" s="183"/>
      <c r="EQ1134" s="183"/>
      <c r="ER1134" s="183"/>
      <c r="ES1134" s="183"/>
      <c r="ET1134" s="183"/>
      <c r="EU1134" s="183"/>
      <c r="EV1134" s="183"/>
      <c r="EW1134" s="183"/>
      <c r="EX1134" s="183"/>
      <c r="EY1134" s="183"/>
      <c r="EZ1134" s="183"/>
      <c r="FA1134" s="183"/>
      <c r="FB1134" s="183"/>
      <c r="FC1134" s="183"/>
      <c r="FD1134" s="183"/>
      <c r="FE1134" s="183"/>
      <c r="FF1134" s="183"/>
      <c r="FG1134" s="183"/>
      <c r="FH1134" s="183"/>
      <c r="FI1134" s="183"/>
      <c r="FJ1134" s="183"/>
      <c r="FK1134" s="183"/>
      <c r="FL1134" s="183"/>
      <c r="FM1134" s="183"/>
      <c r="FN1134" s="183"/>
      <c r="FO1134" s="183"/>
      <c r="FP1134" s="183"/>
      <c r="FQ1134" s="183"/>
      <c r="FR1134" s="183"/>
      <c r="FS1134" s="183"/>
      <c r="FT1134" s="183"/>
      <c r="FU1134" s="183"/>
      <c r="FV1134" s="183"/>
      <c r="FW1134" s="183"/>
      <c r="FX1134" s="183"/>
      <c r="FY1134" s="183"/>
      <c r="FZ1134" s="183"/>
      <c r="GA1134" s="183"/>
      <c r="GB1134" s="183"/>
      <c r="GC1134" s="183"/>
      <c r="GD1134" s="183"/>
      <c r="GE1134" s="183"/>
      <c r="GF1134" s="183"/>
      <c r="GG1134" s="183"/>
      <c r="GH1134" s="183"/>
      <c r="GI1134" s="183"/>
      <c r="GJ1134" s="183"/>
      <c r="GK1134" s="183"/>
      <c r="GL1134" s="183"/>
      <c r="GM1134" s="183"/>
      <c r="GN1134" s="183"/>
      <c r="GO1134" s="183"/>
      <c r="GP1134" s="183"/>
      <c r="GQ1134" s="183"/>
      <c r="GR1134" s="183"/>
      <c r="GS1134" s="183"/>
      <c r="GT1134" s="183"/>
      <c r="GU1134" s="183"/>
      <c r="GV1134" s="183"/>
      <c r="GW1134" s="183"/>
      <c r="GX1134" s="183"/>
      <c r="GY1134" s="183"/>
      <c r="GZ1134" s="183"/>
      <c r="HA1134" s="183"/>
      <c r="HB1134" s="183"/>
      <c r="HC1134" s="183"/>
      <c r="HD1134" s="183"/>
      <c r="HE1134" s="183"/>
      <c r="HF1134" s="183"/>
      <c r="HG1134" s="183"/>
      <c r="HH1134" s="183"/>
      <c r="HI1134" s="183"/>
      <c r="HJ1134" s="183"/>
      <c r="HK1134" s="183"/>
      <c r="HL1134" s="183"/>
      <c r="HM1134" s="183"/>
      <c r="HN1134" s="183"/>
      <c r="HO1134" s="183"/>
      <c r="HP1134" s="183"/>
      <c r="HQ1134" s="183"/>
      <c r="HR1134" s="183"/>
      <c r="HS1134" s="183"/>
      <c r="HT1134" s="183"/>
      <c r="HU1134" s="183"/>
      <c r="HV1134" s="183"/>
      <c r="HW1134" s="183"/>
      <c r="HX1134" s="183"/>
      <c r="HY1134" s="183"/>
      <c r="HZ1134" s="183"/>
      <c r="IA1134" s="183"/>
      <c r="IB1134" s="183"/>
      <c r="IC1134" s="183"/>
      <c r="ID1134" s="183"/>
      <c r="IE1134" s="183"/>
      <c r="IF1134" s="183"/>
      <c r="IG1134" s="183"/>
      <c r="IH1134" s="183"/>
      <c r="II1134" s="183"/>
      <c r="IJ1134" s="183"/>
      <c r="IK1134" s="183"/>
      <c r="IL1134" s="183"/>
      <c r="IM1134" s="183"/>
      <c r="IN1134" s="183"/>
      <c r="IO1134" s="183"/>
      <c r="IP1134" s="183"/>
      <c r="IQ1134" s="183"/>
      <c r="IR1134" s="183"/>
      <c r="IS1134" s="183"/>
      <c r="IT1134" s="183"/>
      <c r="IU1134" s="183"/>
      <c r="IV1134" s="183"/>
      <c r="IW1134" s="183"/>
      <c r="IX1134" s="183"/>
      <c r="IY1134" s="183"/>
      <c r="IZ1134" s="183"/>
      <c r="JA1134" s="183"/>
      <c r="JB1134" s="183"/>
      <c r="JC1134" s="183"/>
      <c r="JD1134" s="183"/>
      <c r="JE1134" s="183"/>
      <c r="JF1134" s="183"/>
      <c r="JG1134" s="183"/>
      <c r="JH1134" s="183"/>
      <c r="JI1134" s="183"/>
      <c r="JJ1134" s="183"/>
      <c r="JK1134" s="183"/>
      <c r="JL1134" s="183"/>
      <c r="JM1134" s="183"/>
      <c r="JN1134" s="183"/>
      <c r="JO1134" s="183"/>
      <c r="JP1134" s="183"/>
      <c r="JQ1134" s="183"/>
      <c r="JR1134" s="183"/>
      <c r="JS1134" s="183"/>
      <c r="JT1134" s="183"/>
      <c r="JU1134" s="183"/>
      <c r="JV1134" s="183"/>
      <c r="JW1134" s="183"/>
      <c r="JX1134" s="183"/>
      <c r="JY1134" s="183"/>
      <c r="JZ1134" s="183"/>
      <c r="KA1134" s="183"/>
      <c r="KB1134" s="183"/>
      <c r="KC1134" s="183"/>
      <c r="KD1134" s="183"/>
      <c r="KE1134" s="183"/>
      <c r="KF1134" s="183"/>
      <c r="KG1134" s="183"/>
      <c r="KH1134" s="183"/>
      <c r="KI1134" s="183"/>
      <c r="KJ1134" s="183"/>
      <c r="KK1134" s="183"/>
      <c r="KL1134" s="183"/>
      <c r="KM1134" s="183"/>
      <c r="KN1134" s="183"/>
      <c r="KO1134" s="183"/>
      <c r="KP1134" s="183"/>
      <c r="KQ1134" s="183"/>
      <c r="KR1134" s="183"/>
      <c r="KS1134" s="183"/>
      <c r="KT1134" s="183"/>
    </row>
    <row r="1135" spans="8:306">
      <c r="H1135" s="183"/>
      <c r="K1135" s="183"/>
      <c r="L1135" s="183"/>
      <c r="M1135" s="183"/>
      <c r="N1135" s="183"/>
      <c r="O1135" s="183"/>
      <c r="P1135" s="183"/>
      <c r="Q1135" s="183"/>
      <c r="R1135" s="183"/>
      <c r="S1135" s="183"/>
      <c r="T1135" s="183"/>
      <c r="U1135" s="183"/>
      <c r="V1135" s="183"/>
      <c r="W1135" s="183"/>
      <c r="X1135" s="183"/>
      <c r="Y1135" s="183"/>
      <c r="Z1135" s="183"/>
      <c r="AA1135" s="183"/>
      <c r="AB1135" s="183"/>
      <c r="AC1135" s="183"/>
      <c r="AD1135" s="183"/>
      <c r="AE1135" s="183"/>
      <c r="AF1135" s="183"/>
      <c r="AG1135" s="183"/>
      <c r="AH1135" s="183"/>
      <c r="AI1135" s="183"/>
      <c r="AJ1135" s="183"/>
      <c r="AK1135" s="183"/>
      <c r="AL1135" s="183"/>
      <c r="AM1135" s="183"/>
      <c r="AN1135" s="183"/>
      <c r="AO1135" s="183"/>
      <c r="AP1135" s="183"/>
      <c r="AQ1135" s="183"/>
      <c r="AR1135" s="183"/>
      <c r="AS1135" s="183"/>
      <c r="AT1135" s="183"/>
      <c r="AU1135" s="183"/>
      <c r="AV1135" s="183"/>
      <c r="AW1135" s="183"/>
      <c r="AX1135" s="183"/>
      <c r="AY1135" s="183"/>
      <c r="AZ1135" s="183"/>
      <c r="BA1135" s="183"/>
      <c r="BB1135" s="183"/>
      <c r="BC1135" s="183"/>
      <c r="BD1135" s="183"/>
      <c r="BE1135" s="183"/>
      <c r="BF1135" s="183"/>
      <c r="BG1135" s="183"/>
      <c r="BH1135" s="183"/>
      <c r="BI1135" s="183"/>
      <c r="BJ1135" s="183"/>
      <c r="BK1135" s="183"/>
      <c r="BL1135" s="183"/>
      <c r="BM1135" s="183"/>
      <c r="BN1135" s="183"/>
      <c r="BO1135" s="183"/>
      <c r="BP1135" s="183"/>
      <c r="BQ1135" s="183"/>
      <c r="BR1135" s="183"/>
      <c r="BS1135" s="183"/>
      <c r="BT1135" s="183"/>
      <c r="BU1135" s="183"/>
      <c r="BV1135" s="183"/>
      <c r="BW1135" s="183"/>
      <c r="BX1135" s="183"/>
      <c r="BY1135" s="183"/>
      <c r="BZ1135" s="183"/>
      <c r="CA1135" s="183"/>
      <c r="CB1135" s="183"/>
      <c r="CC1135" s="183"/>
      <c r="CD1135" s="183"/>
      <c r="CE1135" s="183"/>
      <c r="CF1135" s="183"/>
      <c r="CG1135" s="183"/>
      <c r="CH1135" s="183"/>
      <c r="CI1135" s="183"/>
      <c r="CJ1135" s="183"/>
      <c r="CK1135" s="183"/>
      <c r="CL1135" s="183"/>
      <c r="CM1135" s="183"/>
      <c r="CN1135" s="183"/>
      <c r="CO1135" s="183"/>
      <c r="CP1135" s="183"/>
      <c r="CQ1135" s="183"/>
      <c r="CR1135" s="183"/>
      <c r="CS1135" s="183"/>
      <c r="CT1135" s="183"/>
      <c r="CU1135" s="183"/>
      <c r="CV1135" s="183"/>
      <c r="CW1135" s="183"/>
      <c r="CX1135" s="183"/>
      <c r="CY1135" s="183"/>
      <c r="CZ1135" s="183"/>
      <c r="DA1135" s="183"/>
      <c r="DB1135" s="183"/>
      <c r="DC1135" s="183"/>
      <c r="DD1135" s="183"/>
      <c r="DE1135" s="183"/>
      <c r="DF1135" s="183"/>
      <c r="DG1135" s="183"/>
      <c r="DH1135" s="183"/>
      <c r="DI1135" s="183"/>
      <c r="DJ1135" s="183"/>
      <c r="DK1135" s="183"/>
      <c r="DL1135" s="183"/>
      <c r="DM1135" s="183"/>
      <c r="DN1135" s="183"/>
      <c r="DO1135" s="183"/>
      <c r="DP1135" s="183"/>
      <c r="DQ1135" s="183"/>
      <c r="DR1135" s="183"/>
      <c r="DS1135" s="183"/>
      <c r="DT1135" s="183"/>
      <c r="DU1135" s="183"/>
      <c r="DV1135" s="183"/>
      <c r="DW1135" s="183"/>
      <c r="DX1135" s="183"/>
      <c r="DY1135" s="183"/>
      <c r="DZ1135" s="183"/>
      <c r="EA1135" s="183"/>
      <c r="EB1135" s="183"/>
      <c r="EC1135" s="183"/>
      <c r="ED1135" s="183"/>
      <c r="EE1135" s="183"/>
      <c r="EF1135" s="183"/>
      <c r="EG1135" s="183"/>
      <c r="EH1135" s="183"/>
      <c r="EI1135" s="183"/>
      <c r="EJ1135" s="183"/>
      <c r="EK1135" s="183"/>
      <c r="EL1135" s="183"/>
      <c r="EM1135" s="183"/>
      <c r="EN1135" s="183"/>
      <c r="EO1135" s="183"/>
      <c r="EP1135" s="183"/>
      <c r="EQ1135" s="183"/>
      <c r="ER1135" s="183"/>
      <c r="ES1135" s="183"/>
      <c r="ET1135" s="183"/>
      <c r="EU1135" s="183"/>
      <c r="EV1135" s="183"/>
      <c r="EW1135" s="183"/>
      <c r="EX1135" s="183"/>
      <c r="EY1135" s="183"/>
      <c r="EZ1135" s="183"/>
      <c r="FA1135" s="183"/>
      <c r="FB1135" s="183"/>
      <c r="FC1135" s="183"/>
      <c r="FD1135" s="183"/>
      <c r="FE1135" s="183"/>
      <c r="FF1135" s="183"/>
      <c r="FG1135" s="183"/>
      <c r="FH1135" s="183"/>
      <c r="FI1135" s="183"/>
      <c r="FJ1135" s="183"/>
      <c r="FK1135" s="183"/>
      <c r="FL1135" s="183"/>
      <c r="FM1135" s="183"/>
      <c r="FN1135" s="183"/>
      <c r="FO1135" s="183"/>
      <c r="FP1135" s="183"/>
      <c r="FQ1135" s="183"/>
      <c r="FR1135" s="183"/>
      <c r="FS1135" s="183"/>
      <c r="FT1135" s="183"/>
      <c r="FU1135" s="183"/>
      <c r="FV1135" s="183"/>
      <c r="FW1135" s="183"/>
      <c r="FX1135" s="183"/>
      <c r="FY1135" s="183"/>
      <c r="FZ1135" s="183"/>
      <c r="GA1135" s="183"/>
      <c r="GB1135" s="183"/>
      <c r="GC1135" s="183"/>
      <c r="GD1135" s="183"/>
      <c r="GE1135" s="183"/>
      <c r="GF1135" s="183"/>
      <c r="GG1135" s="183"/>
      <c r="GH1135" s="183"/>
      <c r="GI1135" s="183"/>
      <c r="GJ1135" s="183"/>
      <c r="GK1135" s="183"/>
      <c r="GL1135" s="183"/>
      <c r="GM1135" s="183"/>
      <c r="GN1135" s="183"/>
      <c r="GO1135" s="183"/>
      <c r="GP1135" s="183"/>
      <c r="GQ1135" s="183"/>
      <c r="GR1135" s="183"/>
      <c r="GS1135" s="183"/>
      <c r="GT1135" s="183"/>
      <c r="GU1135" s="183"/>
      <c r="GV1135" s="183"/>
      <c r="GW1135" s="183"/>
      <c r="GX1135" s="183"/>
      <c r="GY1135" s="183"/>
      <c r="GZ1135" s="183"/>
      <c r="HA1135" s="183"/>
      <c r="HB1135" s="183"/>
      <c r="HC1135" s="183"/>
      <c r="HD1135" s="183"/>
      <c r="HE1135" s="183"/>
      <c r="HF1135" s="183"/>
      <c r="HG1135" s="183"/>
      <c r="HH1135" s="183"/>
      <c r="HI1135" s="183"/>
      <c r="HJ1135" s="183"/>
      <c r="HK1135" s="183"/>
      <c r="HL1135" s="183"/>
      <c r="HM1135" s="183"/>
      <c r="HN1135" s="183"/>
      <c r="HO1135" s="183"/>
      <c r="HP1135" s="183"/>
      <c r="HQ1135" s="183"/>
      <c r="HR1135" s="183"/>
      <c r="HS1135" s="183"/>
      <c r="HT1135" s="183"/>
      <c r="HU1135" s="183"/>
      <c r="HV1135" s="183"/>
      <c r="HW1135" s="183"/>
      <c r="HX1135" s="183"/>
      <c r="HY1135" s="183"/>
      <c r="HZ1135" s="183"/>
      <c r="IA1135" s="183"/>
      <c r="IB1135" s="183"/>
      <c r="IC1135" s="183"/>
      <c r="ID1135" s="183"/>
      <c r="IE1135" s="183"/>
      <c r="IF1135" s="183"/>
      <c r="IG1135" s="183"/>
      <c r="IH1135" s="183"/>
      <c r="II1135" s="183"/>
      <c r="IJ1135" s="183"/>
      <c r="IK1135" s="183"/>
      <c r="IL1135" s="183"/>
      <c r="IM1135" s="183"/>
      <c r="IN1135" s="183"/>
      <c r="IO1135" s="183"/>
      <c r="IP1135" s="183"/>
      <c r="IQ1135" s="183"/>
      <c r="IR1135" s="183"/>
      <c r="IS1135" s="183"/>
      <c r="IT1135" s="183"/>
      <c r="IU1135" s="183"/>
      <c r="IV1135" s="183"/>
      <c r="IW1135" s="183"/>
      <c r="IX1135" s="183"/>
      <c r="IY1135" s="183"/>
      <c r="IZ1135" s="183"/>
      <c r="JA1135" s="183"/>
      <c r="JB1135" s="183"/>
      <c r="JC1135" s="183"/>
      <c r="JD1135" s="183"/>
      <c r="JE1135" s="183"/>
      <c r="JF1135" s="183"/>
      <c r="JG1135" s="183"/>
      <c r="JH1135" s="183"/>
      <c r="JI1135" s="183"/>
      <c r="JJ1135" s="183"/>
      <c r="JK1135" s="183"/>
      <c r="JL1135" s="183"/>
      <c r="JM1135" s="183"/>
      <c r="JN1135" s="183"/>
      <c r="JO1135" s="183"/>
      <c r="JP1135" s="183"/>
      <c r="JQ1135" s="183"/>
      <c r="JR1135" s="183"/>
      <c r="JS1135" s="183"/>
      <c r="JT1135" s="183"/>
      <c r="JU1135" s="183"/>
      <c r="JV1135" s="183"/>
      <c r="JW1135" s="183"/>
      <c r="JX1135" s="183"/>
      <c r="JY1135" s="183"/>
      <c r="JZ1135" s="183"/>
      <c r="KA1135" s="183"/>
      <c r="KB1135" s="183"/>
      <c r="KC1135" s="183"/>
      <c r="KD1135" s="183"/>
      <c r="KE1135" s="183"/>
      <c r="KF1135" s="183"/>
      <c r="KG1135" s="183"/>
      <c r="KH1135" s="183"/>
      <c r="KI1135" s="183"/>
      <c r="KJ1135" s="183"/>
      <c r="KK1135" s="183"/>
      <c r="KL1135" s="183"/>
      <c r="KM1135" s="183"/>
      <c r="KN1135" s="183"/>
      <c r="KO1135" s="183"/>
      <c r="KP1135" s="183"/>
      <c r="KQ1135" s="183"/>
      <c r="KR1135" s="183"/>
      <c r="KS1135" s="183"/>
      <c r="KT1135" s="183"/>
    </row>
    <row r="1136" spans="8:306">
      <c r="H1136" s="183"/>
      <c r="K1136" s="183"/>
      <c r="L1136" s="183"/>
      <c r="M1136" s="183"/>
      <c r="N1136" s="183"/>
      <c r="O1136" s="183"/>
      <c r="P1136" s="183"/>
      <c r="Q1136" s="183"/>
      <c r="R1136" s="183"/>
      <c r="S1136" s="183"/>
      <c r="T1136" s="183"/>
      <c r="U1136" s="183"/>
      <c r="V1136" s="183"/>
      <c r="W1136" s="183"/>
      <c r="X1136" s="183"/>
      <c r="Y1136" s="183"/>
      <c r="Z1136" s="183"/>
      <c r="AA1136" s="183"/>
      <c r="AB1136" s="183"/>
      <c r="AC1136" s="183"/>
      <c r="AD1136" s="183"/>
      <c r="AE1136" s="183"/>
      <c r="AF1136" s="183"/>
      <c r="AG1136" s="183"/>
      <c r="AH1136" s="183"/>
      <c r="AI1136" s="183"/>
      <c r="AJ1136" s="183"/>
      <c r="AK1136" s="183"/>
      <c r="AL1136" s="183"/>
      <c r="AM1136" s="183"/>
      <c r="AN1136" s="183"/>
      <c r="AO1136" s="183"/>
      <c r="AP1136" s="183"/>
      <c r="AQ1136" s="183"/>
      <c r="AR1136" s="183"/>
      <c r="AS1136" s="183"/>
      <c r="AT1136" s="183"/>
      <c r="AU1136" s="183"/>
      <c r="AV1136" s="183"/>
      <c r="AW1136" s="183"/>
      <c r="AX1136" s="183"/>
      <c r="AY1136" s="183"/>
      <c r="AZ1136" s="183"/>
      <c r="BA1136" s="183"/>
      <c r="BB1136" s="183"/>
      <c r="BC1136" s="183"/>
      <c r="BD1136" s="183"/>
      <c r="BE1136" s="183"/>
      <c r="BF1136" s="183"/>
      <c r="BG1136" s="183"/>
      <c r="BH1136" s="183"/>
      <c r="BI1136" s="183"/>
      <c r="BJ1136" s="183"/>
      <c r="BK1136" s="183"/>
      <c r="BL1136" s="183"/>
      <c r="BM1136" s="183"/>
      <c r="BN1136" s="183"/>
      <c r="BO1136" s="183"/>
      <c r="BP1136" s="183"/>
      <c r="BQ1136" s="183"/>
      <c r="BR1136" s="183"/>
      <c r="BS1136" s="183"/>
      <c r="BT1136" s="183"/>
      <c r="BU1136" s="183"/>
      <c r="BV1136" s="183"/>
      <c r="BW1136" s="183"/>
      <c r="BX1136" s="183"/>
      <c r="BY1136" s="183"/>
      <c r="BZ1136" s="183"/>
      <c r="CA1136" s="183"/>
      <c r="CB1136" s="183"/>
      <c r="CC1136" s="183"/>
      <c r="CD1136" s="183"/>
      <c r="CE1136" s="183"/>
      <c r="CF1136" s="183"/>
      <c r="CG1136" s="183"/>
      <c r="CH1136" s="183"/>
      <c r="CI1136" s="183"/>
      <c r="CJ1136" s="183"/>
      <c r="CK1136" s="183"/>
      <c r="CL1136" s="183"/>
      <c r="CM1136" s="183"/>
      <c r="CN1136" s="183"/>
      <c r="CO1136" s="183"/>
      <c r="CP1136" s="183"/>
      <c r="CQ1136" s="183"/>
      <c r="CR1136" s="183"/>
      <c r="CS1136" s="183"/>
      <c r="CT1136" s="183"/>
      <c r="CU1136" s="183"/>
      <c r="CV1136" s="183"/>
      <c r="CW1136" s="183"/>
      <c r="CX1136" s="183"/>
      <c r="CY1136" s="183"/>
      <c r="CZ1136" s="183"/>
      <c r="DA1136" s="183"/>
      <c r="DB1136" s="183"/>
      <c r="DC1136" s="183"/>
      <c r="DD1136" s="183"/>
      <c r="DE1136" s="183"/>
      <c r="DF1136" s="183"/>
      <c r="DG1136" s="183"/>
      <c r="DH1136" s="183"/>
      <c r="DI1136" s="183"/>
      <c r="DJ1136" s="183"/>
      <c r="DK1136" s="183"/>
      <c r="DL1136" s="183"/>
      <c r="DM1136" s="183"/>
      <c r="DN1136" s="183"/>
      <c r="DO1136" s="183"/>
      <c r="DP1136" s="183"/>
      <c r="DQ1136" s="183"/>
      <c r="DR1136" s="183"/>
      <c r="DS1136" s="183"/>
      <c r="DT1136" s="183"/>
      <c r="DU1136" s="183"/>
      <c r="DV1136" s="183"/>
      <c r="DW1136" s="183"/>
      <c r="DX1136" s="183"/>
      <c r="DY1136" s="183"/>
      <c r="DZ1136" s="183"/>
      <c r="EA1136" s="183"/>
      <c r="EB1136" s="183"/>
      <c r="EC1136" s="183"/>
      <c r="ED1136" s="183"/>
      <c r="EE1136" s="183"/>
      <c r="EF1136" s="183"/>
      <c r="EG1136" s="183"/>
      <c r="EH1136" s="183"/>
      <c r="EI1136" s="183"/>
      <c r="EJ1136" s="183"/>
      <c r="EK1136" s="183"/>
      <c r="EL1136" s="183"/>
      <c r="EM1136" s="183"/>
      <c r="EN1136" s="183"/>
      <c r="EO1136" s="183"/>
      <c r="EP1136" s="183"/>
      <c r="EQ1136" s="183"/>
      <c r="ER1136" s="183"/>
      <c r="ES1136" s="183"/>
      <c r="ET1136" s="183"/>
      <c r="EU1136" s="183"/>
      <c r="EV1136" s="183"/>
      <c r="EW1136" s="183"/>
      <c r="EX1136" s="183"/>
      <c r="EY1136" s="183"/>
      <c r="EZ1136" s="183"/>
      <c r="FA1136" s="183"/>
      <c r="FB1136" s="183"/>
      <c r="FC1136" s="183"/>
      <c r="FD1136" s="183"/>
      <c r="FE1136" s="183"/>
      <c r="FF1136" s="183"/>
      <c r="FG1136" s="183"/>
      <c r="FH1136" s="183"/>
      <c r="FI1136" s="183"/>
      <c r="FJ1136" s="183"/>
      <c r="FK1136" s="183"/>
      <c r="FL1136" s="183"/>
      <c r="FM1136" s="183"/>
      <c r="FN1136" s="183"/>
      <c r="FO1136" s="183"/>
      <c r="FP1136" s="183"/>
      <c r="FQ1136" s="183"/>
      <c r="FR1136" s="183"/>
      <c r="FS1136" s="183"/>
      <c r="FT1136" s="183"/>
      <c r="FU1136" s="183"/>
      <c r="FV1136" s="183"/>
      <c r="FW1136" s="183"/>
      <c r="FX1136" s="183"/>
      <c r="FY1136" s="183"/>
      <c r="FZ1136" s="183"/>
      <c r="GA1136" s="183"/>
      <c r="GB1136" s="183"/>
      <c r="GC1136" s="183"/>
      <c r="GD1136" s="183"/>
      <c r="GE1136" s="183"/>
      <c r="GF1136" s="183"/>
      <c r="GG1136" s="183"/>
      <c r="GH1136" s="183"/>
      <c r="GI1136" s="183"/>
      <c r="GJ1136" s="183"/>
      <c r="GK1136" s="183"/>
      <c r="GL1136" s="183"/>
      <c r="GM1136" s="183"/>
      <c r="GN1136" s="183"/>
      <c r="GO1136" s="183"/>
      <c r="GP1136" s="183"/>
      <c r="GQ1136" s="183"/>
      <c r="GR1136" s="183"/>
      <c r="GS1136" s="183"/>
      <c r="GT1136" s="183"/>
      <c r="GU1136" s="183"/>
      <c r="GV1136" s="183"/>
      <c r="GW1136" s="183"/>
      <c r="GX1136" s="183"/>
      <c r="GY1136" s="183"/>
      <c r="GZ1136" s="183"/>
      <c r="HA1136" s="183"/>
      <c r="HB1136" s="183"/>
      <c r="HC1136" s="183"/>
      <c r="HD1136" s="183"/>
      <c r="HE1136" s="183"/>
      <c r="HF1136" s="183"/>
      <c r="HG1136" s="183"/>
      <c r="HH1136" s="183"/>
      <c r="HI1136" s="183"/>
      <c r="HJ1136" s="183"/>
      <c r="HK1136" s="183"/>
      <c r="HL1136" s="183"/>
      <c r="HM1136" s="183"/>
      <c r="HN1136" s="183"/>
      <c r="HO1136" s="183"/>
      <c r="HP1136" s="183"/>
      <c r="HQ1136" s="183"/>
      <c r="HR1136" s="183"/>
      <c r="HS1136" s="183"/>
      <c r="HT1136" s="183"/>
      <c r="HU1136" s="183"/>
      <c r="HV1136" s="183"/>
      <c r="HW1136" s="183"/>
      <c r="HX1136" s="183"/>
      <c r="HY1136" s="183"/>
      <c r="HZ1136" s="183"/>
      <c r="IA1136" s="183"/>
      <c r="IB1136" s="183"/>
      <c r="IC1136" s="183"/>
      <c r="ID1136" s="183"/>
      <c r="IE1136" s="183"/>
      <c r="IF1136" s="183"/>
      <c r="IG1136" s="183"/>
      <c r="IH1136" s="183"/>
      <c r="II1136" s="183"/>
      <c r="IJ1136" s="183"/>
      <c r="IK1136" s="183"/>
      <c r="IL1136" s="183"/>
      <c r="IM1136" s="183"/>
      <c r="IN1136" s="183"/>
      <c r="IO1136" s="183"/>
      <c r="IP1136" s="183"/>
      <c r="IQ1136" s="183"/>
      <c r="IR1136" s="183"/>
      <c r="IS1136" s="183"/>
      <c r="IT1136" s="183"/>
      <c r="IU1136" s="183"/>
      <c r="IV1136" s="183"/>
      <c r="IW1136" s="183"/>
      <c r="IX1136" s="183"/>
      <c r="IY1136" s="183"/>
      <c r="IZ1136" s="183"/>
      <c r="JA1136" s="183"/>
      <c r="JB1136" s="183"/>
      <c r="JC1136" s="183"/>
      <c r="JD1136" s="183"/>
      <c r="JE1136" s="183"/>
      <c r="JF1136" s="183"/>
      <c r="JG1136" s="183"/>
      <c r="JH1136" s="183"/>
      <c r="JI1136" s="183"/>
      <c r="JJ1136" s="183"/>
      <c r="JK1136" s="183"/>
      <c r="JL1136" s="183"/>
      <c r="JM1136" s="183"/>
      <c r="JN1136" s="183"/>
      <c r="JO1136" s="183"/>
      <c r="JP1136" s="183"/>
      <c r="JQ1136" s="183"/>
      <c r="JR1136" s="183"/>
      <c r="JS1136" s="183"/>
      <c r="JT1136" s="183"/>
      <c r="JU1136" s="183"/>
      <c r="JV1136" s="183"/>
      <c r="JW1136" s="183"/>
      <c r="JX1136" s="183"/>
      <c r="JY1136" s="183"/>
      <c r="JZ1136" s="183"/>
      <c r="KA1136" s="183"/>
      <c r="KB1136" s="183"/>
      <c r="KC1136" s="183"/>
      <c r="KD1136" s="183"/>
      <c r="KE1136" s="183"/>
      <c r="KF1136" s="183"/>
      <c r="KG1136" s="183"/>
      <c r="KH1136" s="183"/>
      <c r="KI1136" s="183"/>
      <c r="KJ1136" s="183"/>
      <c r="KK1136" s="183"/>
      <c r="KL1136" s="183"/>
      <c r="KM1136" s="183"/>
      <c r="KN1136" s="183"/>
      <c r="KO1136" s="183"/>
      <c r="KP1136" s="183"/>
      <c r="KQ1136" s="183"/>
      <c r="KR1136" s="183"/>
      <c r="KS1136" s="183"/>
      <c r="KT1136" s="183"/>
    </row>
    <row r="1137" spans="8:306">
      <c r="H1137" s="183"/>
      <c r="K1137" s="183"/>
      <c r="L1137" s="183"/>
      <c r="M1137" s="183"/>
      <c r="N1137" s="183"/>
      <c r="O1137" s="183"/>
      <c r="P1137" s="183"/>
      <c r="Q1137" s="183"/>
      <c r="R1137" s="183"/>
      <c r="S1137" s="183"/>
      <c r="T1137" s="183"/>
      <c r="U1137" s="183"/>
      <c r="V1137" s="183"/>
      <c r="W1137" s="183"/>
      <c r="X1137" s="183"/>
      <c r="Y1137" s="183"/>
      <c r="Z1137" s="183"/>
      <c r="AA1137" s="183"/>
      <c r="AB1137" s="183"/>
      <c r="AC1137" s="183"/>
      <c r="AD1137" s="183"/>
      <c r="AE1137" s="183"/>
      <c r="AF1137" s="183"/>
      <c r="AG1137" s="183"/>
      <c r="AH1137" s="183"/>
      <c r="AI1137" s="183"/>
      <c r="AJ1137" s="183"/>
      <c r="AK1137" s="183"/>
      <c r="AL1137" s="183"/>
      <c r="AM1137" s="183"/>
      <c r="AN1137" s="183"/>
      <c r="AO1137" s="183"/>
      <c r="AP1137" s="183"/>
      <c r="AQ1137" s="183"/>
      <c r="AR1137" s="183"/>
      <c r="AS1137" s="183"/>
      <c r="AT1137" s="183"/>
      <c r="AU1137" s="183"/>
      <c r="AV1137" s="183"/>
      <c r="AW1137" s="183"/>
      <c r="AX1137" s="183"/>
      <c r="AY1137" s="183"/>
      <c r="AZ1137" s="183"/>
      <c r="BA1137" s="183"/>
      <c r="BB1137" s="183"/>
      <c r="BC1137" s="183"/>
      <c r="BD1137" s="183"/>
      <c r="BE1137" s="183"/>
      <c r="BF1137" s="183"/>
      <c r="BG1137" s="183"/>
      <c r="BH1137" s="183"/>
      <c r="BI1137" s="183"/>
      <c r="BJ1137" s="183"/>
      <c r="BK1137" s="183"/>
      <c r="BL1137" s="183"/>
      <c r="BM1137" s="183"/>
      <c r="BN1137" s="183"/>
      <c r="BO1137" s="183"/>
      <c r="BP1137" s="183"/>
      <c r="BQ1137" s="183"/>
      <c r="BR1137" s="183"/>
      <c r="BS1137" s="183"/>
      <c r="BT1137" s="183"/>
      <c r="BU1137" s="183"/>
      <c r="BV1137" s="183"/>
      <c r="BW1137" s="183"/>
      <c r="BX1137" s="183"/>
      <c r="BY1137" s="183"/>
      <c r="BZ1137" s="183"/>
      <c r="CA1137" s="183"/>
      <c r="CB1137" s="183"/>
      <c r="CC1137" s="183"/>
      <c r="CD1137" s="183"/>
      <c r="CE1137" s="183"/>
      <c r="CF1137" s="183"/>
      <c r="CG1137" s="183"/>
      <c r="CH1137" s="183"/>
      <c r="CI1137" s="183"/>
      <c r="CJ1137" s="183"/>
      <c r="CK1137" s="183"/>
      <c r="CL1137" s="183"/>
      <c r="CM1137" s="183"/>
      <c r="CN1137" s="183"/>
      <c r="CO1137" s="183"/>
      <c r="CP1137" s="183"/>
      <c r="CQ1137" s="183"/>
      <c r="CR1137" s="183"/>
      <c r="CS1137" s="183"/>
      <c r="CT1137" s="183"/>
      <c r="CU1137" s="183"/>
      <c r="CV1137" s="183"/>
      <c r="CW1137" s="183"/>
      <c r="CX1137" s="183"/>
      <c r="CY1137" s="183"/>
      <c r="CZ1137" s="183"/>
      <c r="DA1137" s="183"/>
      <c r="DB1137" s="183"/>
      <c r="DC1137" s="183"/>
      <c r="DD1137" s="183"/>
      <c r="DE1137" s="183"/>
      <c r="DF1137" s="183"/>
      <c r="DG1137" s="183"/>
      <c r="DH1137" s="183"/>
      <c r="DI1137" s="183"/>
      <c r="DJ1137" s="183"/>
      <c r="DK1137" s="183"/>
      <c r="DL1137" s="183"/>
      <c r="DM1137" s="183"/>
      <c r="DN1137" s="183"/>
      <c r="DO1137" s="183"/>
      <c r="DP1137" s="183"/>
      <c r="DQ1137" s="183"/>
      <c r="DR1137" s="183"/>
      <c r="DS1137" s="183"/>
      <c r="DT1137" s="183"/>
      <c r="DU1137" s="183"/>
      <c r="DV1137" s="183"/>
      <c r="DW1137" s="183"/>
      <c r="DX1137" s="183"/>
      <c r="DY1137" s="183"/>
      <c r="DZ1137" s="183"/>
      <c r="EA1137" s="183"/>
      <c r="EB1137" s="183"/>
      <c r="EC1137" s="183"/>
      <c r="ED1137" s="183"/>
      <c r="EE1137" s="183"/>
      <c r="EF1137" s="183"/>
      <c r="EG1137" s="183"/>
      <c r="EH1137" s="183"/>
      <c r="EI1137" s="183"/>
      <c r="EJ1137" s="183"/>
      <c r="EK1137" s="183"/>
      <c r="EL1137" s="183"/>
      <c r="EM1137" s="183"/>
      <c r="EN1137" s="183"/>
      <c r="EO1137" s="183"/>
      <c r="EP1137" s="183"/>
      <c r="EQ1137" s="183"/>
      <c r="ER1137" s="183"/>
      <c r="ES1137" s="183"/>
      <c r="ET1137" s="183"/>
      <c r="EU1137" s="183"/>
      <c r="EV1137" s="183"/>
      <c r="EW1137" s="183"/>
      <c r="EX1137" s="183"/>
      <c r="EY1137" s="183"/>
      <c r="EZ1137" s="183"/>
      <c r="FA1137" s="183"/>
      <c r="FB1137" s="183"/>
      <c r="FC1137" s="183"/>
      <c r="FD1137" s="183"/>
      <c r="FE1137" s="183"/>
      <c r="FF1137" s="183"/>
      <c r="FG1137" s="183"/>
      <c r="FH1137" s="183"/>
      <c r="FI1137" s="183"/>
      <c r="FJ1137" s="183"/>
      <c r="FK1137" s="183"/>
      <c r="FL1137" s="183"/>
      <c r="FM1137" s="183"/>
      <c r="FN1137" s="183"/>
      <c r="FO1137" s="183"/>
      <c r="FP1137" s="183"/>
      <c r="FQ1137" s="183"/>
      <c r="FR1137" s="183"/>
      <c r="FS1137" s="183"/>
      <c r="FT1137" s="183"/>
      <c r="FU1137" s="183"/>
      <c r="FV1137" s="183"/>
      <c r="FW1137" s="183"/>
      <c r="FX1137" s="183"/>
      <c r="FY1137" s="183"/>
      <c r="FZ1137" s="183"/>
      <c r="GA1137" s="183"/>
      <c r="GB1137" s="183"/>
      <c r="GC1137" s="183"/>
      <c r="GD1137" s="183"/>
      <c r="GE1137" s="183"/>
      <c r="GF1137" s="183"/>
      <c r="GG1137" s="183"/>
      <c r="GH1137" s="183"/>
      <c r="GI1137" s="183"/>
      <c r="GJ1137" s="183"/>
      <c r="GK1137" s="183"/>
      <c r="GL1137" s="183"/>
      <c r="GM1137" s="183"/>
      <c r="GN1137" s="183"/>
      <c r="GO1137" s="183"/>
      <c r="GP1137" s="183"/>
      <c r="GQ1137" s="183"/>
      <c r="GR1137" s="183"/>
      <c r="GS1137" s="183"/>
      <c r="GT1137" s="183"/>
      <c r="GU1137" s="183"/>
      <c r="GV1137" s="183"/>
      <c r="GW1137" s="183"/>
      <c r="GX1137" s="183"/>
      <c r="GY1137" s="183"/>
      <c r="GZ1137" s="183"/>
      <c r="HA1137" s="183"/>
      <c r="HB1137" s="183"/>
      <c r="HC1137" s="183"/>
      <c r="HD1137" s="183"/>
      <c r="HE1137" s="183"/>
      <c r="HF1137" s="183"/>
      <c r="HG1137" s="183"/>
      <c r="HH1137" s="183"/>
      <c r="HI1137" s="183"/>
      <c r="HJ1137" s="183"/>
      <c r="HK1137" s="183"/>
      <c r="HL1137" s="183"/>
      <c r="HM1137" s="183"/>
      <c r="HN1137" s="183"/>
      <c r="HO1137" s="183"/>
      <c r="HP1137" s="183"/>
      <c r="HQ1137" s="183"/>
      <c r="HR1137" s="183"/>
      <c r="HS1137" s="183"/>
      <c r="HT1137" s="183"/>
      <c r="HU1137" s="183"/>
      <c r="HV1137" s="183"/>
      <c r="HW1137" s="183"/>
      <c r="HX1137" s="183"/>
      <c r="HY1137" s="183"/>
      <c r="HZ1137" s="183"/>
      <c r="IA1137" s="183"/>
      <c r="IB1137" s="183"/>
      <c r="IC1137" s="183"/>
      <c r="ID1137" s="183"/>
      <c r="IE1137" s="183"/>
      <c r="IF1137" s="183"/>
      <c r="IG1137" s="183"/>
      <c r="IH1137" s="183"/>
      <c r="II1137" s="183"/>
      <c r="IJ1137" s="183"/>
      <c r="IK1137" s="183"/>
      <c r="IL1137" s="183"/>
      <c r="IM1137" s="183"/>
      <c r="IN1137" s="183"/>
      <c r="IO1137" s="183"/>
      <c r="IP1137" s="183"/>
      <c r="IQ1137" s="183"/>
      <c r="IR1137" s="183"/>
      <c r="IS1137" s="183"/>
      <c r="IT1137" s="183"/>
      <c r="IU1137" s="183"/>
      <c r="IV1137" s="183"/>
      <c r="IW1137" s="183"/>
      <c r="IX1137" s="183"/>
      <c r="IY1137" s="183"/>
      <c r="IZ1137" s="183"/>
      <c r="JA1137" s="183"/>
      <c r="JB1137" s="183"/>
      <c r="JC1137" s="183"/>
      <c r="JD1137" s="183"/>
      <c r="JE1137" s="183"/>
      <c r="JF1137" s="183"/>
      <c r="JG1137" s="183"/>
      <c r="JH1137" s="183"/>
      <c r="JI1137" s="183"/>
      <c r="JJ1137" s="183"/>
      <c r="JK1137" s="183"/>
      <c r="JL1137" s="183"/>
      <c r="JM1137" s="183"/>
      <c r="JN1137" s="183"/>
      <c r="JO1137" s="183"/>
      <c r="JP1137" s="183"/>
      <c r="JQ1137" s="183"/>
      <c r="JR1137" s="183"/>
      <c r="JS1137" s="183"/>
      <c r="JT1137" s="183"/>
      <c r="JU1137" s="183"/>
      <c r="JV1137" s="183"/>
      <c r="JW1137" s="183"/>
      <c r="JX1137" s="183"/>
      <c r="JY1137" s="183"/>
      <c r="JZ1137" s="183"/>
      <c r="KA1137" s="183"/>
      <c r="KB1137" s="183"/>
      <c r="KC1137" s="183"/>
      <c r="KD1137" s="183"/>
      <c r="KE1137" s="183"/>
      <c r="KF1137" s="183"/>
      <c r="KG1137" s="183"/>
      <c r="KH1137" s="183"/>
      <c r="KI1137" s="183"/>
      <c r="KJ1137" s="183"/>
      <c r="KK1137" s="183"/>
      <c r="KL1137" s="183"/>
      <c r="KM1137" s="183"/>
      <c r="KN1137" s="183"/>
      <c r="KO1137" s="183"/>
      <c r="KP1137" s="183"/>
      <c r="KQ1137" s="183"/>
      <c r="KR1137" s="183"/>
      <c r="KS1137" s="183"/>
      <c r="KT1137" s="183"/>
    </row>
    <row r="1138" spans="8:306">
      <c r="H1138" s="183"/>
      <c r="K1138" s="183"/>
      <c r="L1138" s="183"/>
      <c r="M1138" s="183"/>
      <c r="N1138" s="183"/>
      <c r="O1138" s="183"/>
      <c r="P1138" s="183"/>
      <c r="Q1138" s="183"/>
      <c r="R1138" s="183"/>
      <c r="S1138" s="183"/>
      <c r="T1138" s="183"/>
      <c r="U1138" s="183"/>
      <c r="V1138" s="183"/>
      <c r="W1138" s="183"/>
      <c r="X1138" s="183"/>
      <c r="Y1138" s="183"/>
      <c r="Z1138" s="183"/>
      <c r="AA1138" s="183"/>
      <c r="AB1138" s="183"/>
      <c r="AC1138" s="183"/>
      <c r="AD1138" s="183"/>
      <c r="AE1138" s="183"/>
      <c r="AF1138" s="183"/>
      <c r="AG1138" s="183"/>
      <c r="AH1138" s="183"/>
      <c r="AI1138" s="183"/>
      <c r="AJ1138" s="183"/>
      <c r="AK1138" s="183"/>
      <c r="AL1138" s="183"/>
      <c r="AM1138" s="183"/>
      <c r="AN1138" s="183"/>
      <c r="AO1138" s="183"/>
      <c r="AP1138" s="183"/>
      <c r="AQ1138" s="183"/>
      <c r="AR1138" s="183"/>
      <c r="AS1138" s="183"/>
      <c r="AT1138" s="183"/>
      <c r="AU1138" s="183"/>
      <c r="AV1138" s="183"/>
      <c r="AW1138" s="183"/>
      <c r="AX1138" s="183"/>
      <c r="AY1138" s="183"/>
      <c r="AZ1138" s="183"/>
      <c r="BA1138" s="183"/>
      <c r="BB1138" s="183"/>
      <c r="BC1138" s="183"/>
      <c r="BD1138" s="183"/>
      <c r="BE1138" s="183"/>
      <c r="BF1138" s="183"/>
      <c r="BG1138" s="183"/>
      <c r="BH1138" s="183"/>
      <c r="BI1138" s="183"/>
      <c r="BJ1138" s="183"/>
      <c r="BK1138" s="183"/>
      <c r="BL1138" s="183"/>
      <c r="BM1138" s="183"/>
      <c r="BN1138" s="183"/>
      <c r="BO1138" s="183"/>
      <c r="BP1138" s="183"/>
      <c r="BQ1138" s="183"/>
      <c r="BR1138" s="183"/>
      <c r="BS1138" s="183"/>
      <c r="BT1138" s="183"/>
      <c r="BU1138" s="183"/>
      <c r="BV1138" s="183"/>
      <c r="BW1138" s="183"/>
      <c r="BX1138" s="183"/>
      <c r="BY1138" s="183"/>
      <c r="BZ1138" s="183"/>
      <c r="CA1138" s="183"/>
      <c r="CB1138" s="183"/>
      <c r="CC1138" s="183"/>
      <c r="CD1138" s="183"/>
      <c r="CE1138" s="183"/>
      <c r="CF1138" s="183"/>
      <c r="CG1138" s="183"/>
      <c r="CH1138" s="183"/>
      <c r="CI1138" s="183"/>
      <c r="CJ1138" s="183"/>
      <c r="CK1138" s="183"/>
      <c r="CL1138" s="183"/>
      <c r="CM1138" s="183"/>
      <c r="CN1138" s="183"/>
      <c r="CO1138" s="183"/>
      <c r="CP1138" s="183"/>
      <c r="CQ1138" s="183"/>
      <c r="CR1138" s="183"/>
      <c r="CS1138" s="183"/>
      <c r="CT1138" s="183"/>
      <c r="CU1138" s="183"/>
      <c r="CV1138" s="183"/>
      <c r="CW1138" s="183"/>
      <c r="CX1138" s="183"/>
      <c r="CY1138" s="183"/>
      <c r="CZ1138" s="183"/>
      <c r="DA1138" s="183"/>
      <c r="DB1138" s="183"/>
      <c r="DC1138" s="183"/>
      <c r="DD1138" s="183"/>
      <c r="DE1138" s="183"/>
      <c r="DF1138" s="183"/>
      <c r="DG1138" s="183"/>
      <c r="DH1138" s="183"/>
      <c r="DI1138" s="183"/>
      <c r="DJ1138" s="183"/>
      <c r="DK1138" s="183"/>
      <c r="DL1138" s="183"/>
      <c r="DM1138" s="183"/>
      <c r="DN1138" s="183"/>
      <c r="DO1138" s="183"/>
      <c r="DP1138" s="183"/>
      <c r="DQ1138" s="183"/>
      <c r="DR1138" s="183"/>
      <c r="DS1138" s="183"/>
      <c r="DT1138" s="183"/>
      <c r="DU1138" s="183"/>
      <c r="DV1138" s="183"/>
      <c r="DW1138" s="183"/>
      <c r="DX1138" s="183"/>
      <c r="DY1138" s="183"/>
      <c r="DZ1138" s="183"/>
      <c r="EA1138" s="183"/>
      <c r="EB1138" s="183"/>
      <c r="EC1138" s="183"/>
      <c r="ED1138" s="183"/>
      <c r="EE1138" s="183"/>
      <c r="EF1138" s="183"/>
      <c r="EG1138" s="183"/>
      <c r="EH1138" s="183"/>
      <c r="EI1138" s="183"/>
      <c r="EJ1138" s="183"/>
      <c r="EK1138" s="183"/>
      <c r="EL1138" s="183"/>
      <c r="EM1138" s="183"/>
      <c r="EN1138" s="183"/>
      <c r="EO1138" s="183"/>
      <c r="EP1138" s="183"/>
      <c r="EQ1138" s="183"/>
      <c r="ER1138" s="183"/>
      <c r="ES1138" s="183"/>
      <c r="ET1138" s="183"/>
      <c r="EU1138" s="183"/>
      <c r="EV1138" s="183"/>
      <c r="EW1138" s="183"/>
      <c r="EX1138" s="183"/>
      <c r="EY1138" s="183"/>
      <c r="EZ1138" s="183"/>
      <c r="FA1138" s="183"/>
      <c r="FB1138" s="183"/>
      <c r="FC1138" s="183"/>
      <c r="FD1138" s="183"/>
      <c r="FE1138" s="183"/>
      <c r="FF1138" s="183"/>
      <c r="FG1138" s="183"/>
      <c r="FH1138" s="183"/>
      <c r="FI1138" s="183"/>
      <c r="FJ1138" s="183"/>
      <c r="FK1138" s="183"/>
      <c r="FL1138" s="183"/>
      <c r="FM1138" s="183"/>
      <c r="FN1138" s="183"/>
      <c r="FO1138" s="183"/>
      <c r="FP1138" s="183"/>
      <c r="FQ1138" s="183"/>
      <c r="FR1138" s="183"/>
      <c r="FS1138" s="183"/>
      <c r="FT1138" s="183"/>
      <c r="FU1138" s="183"/>
      <c r="FV1138" s="183"/>
      <c r="FW1138" s="183"/>
      <c r="FX1138" s="183"/>
      <c r="FY1138" s="183"/>
      <c r="FZ1138" s="183"/>
      <c r="GA1138" s="183"/>
      <c r="GB1138" s="183"/>
      <c r="GC1138" s="183"/>
      <c r="GD1138" s="183"/>
      <c r="GE1138" s="183"/>
      <c r="GF1138" s="183"/>
      <c r="GG1138" s="183"/>
      <c r="GH1138" s="183"/>
      <c r="GI1138" s="183"/>
      <c r="GJ1138" s="183"/>
      <c r="GK1138" s="183"/>
      <c r="GL1138" s="183"/>
      <c r="GM1138" s="183"/>
      <c r="GN1138" s="183"/>
      <c r="GO1138" s="183"/>
      <c r="GP1138" s="183"/>
      <c r="GQ1138" s="183"/>
      <c r="GR1138" s="183"/>
      <c r="GS1138" s="183"/>
      <c r="GT1138" s="183"/>
      <c r="GU1138" s="183"/>
      <c r="GV1138" s="183"/>
      <c r="GW1138" s="183"/>
      <c r="GX1138" s="183"/>
      <c r="GY1138" s="183"/>
      <c r="GZ1138" s="183"/>
      <c r="HA1138" s="183"/>
      <c r="HB1138" s="183"/>
      <c r="HC1138" s="183"/>
      <c r="HD1138" s="183"/>
      <c r="HE1138" s="183"/>
      <c r="HF1138" s="183"/>
      <c r="HG1138" s="183"/>
      <c r="HH1138" s="183"/>
      <c r="HI1138" s="183"/>
      <c r="HJ1138" s="183"/>
      <c r="HK1138" s="183"/>
      <c r="HL1138" s="183"/>
      <c r="HM1138" s="183"/>
      <c r="HN1138" s="183"/>
      <c r="HO1138" s="183"/>
      <c r="HP1138" s="183"/>
      <c r="HQ1138" s="183"/>
      <c r="HR1138" s="183"/>
      <c r="HS1138" s="183"/>
      <c r="HT1138" s="183"/>
      <c r="HU1138" s="183"/>
      <c r="HV1138" s="183"/>
      <c r="HW1138" s="183"/>
      <c r="HX1138" s="183"/>
      <c r="HY1138" s="183"/>
      <c r="HZ1138" s="183"/>
      <c r="IA1138" s="183"/>
      <c r="IB1138" s="183"/>
      <c r="IC1138" s="183"/>
      <c r="ID1138" s="183"/>
      <c r="IE1138" s="183"/>
      <c r="IF1138" s="183"/>
      <c r="IG1138" s="183"/>
      <c r="IH1138" s="183"/>
      <c r="II1138" s="183"/>
      <c r="IJ1138" s="183"/>
      <c r="IK1138" s="183"/>
      <c r="IL1138" s="183"/>
      <c r="IM1138" s="183"/>
      <c r="IN1138" s="183"/>
      <c r="IO1138" s="183"/>
      <c r="IP1138" s="183"/>
      <c r="IQ1138" s="183"/>
      <c r="IR1138" s="183"/>
      <c r="IS1138" s="183"/>
      <c r="IT1138" s="183"/>
      <c r="IU1138" s="183"/>
      <c r="IV1138" s="183"/>
      <c r="IW1138" s="183"/>
      <c r="IX1138" s="183"/>
      <c r="IY1138" s="183"/>
      <c r="IZ1138" s="183"/>
      <c r="JA1138" s="183"/>
      <c r="JB1138" s="183"/>
      <c r="JC1138" s="183"/>
      <c r="JD1138" s="183"/>
      <c r="JE1138" s="183"/>
      <c r="JF1138" s="183"/>
      <c r="JG1138" s="183"/>
      <c r="JH1138" s="183"/>
      <c r="JI1138" s="183"/>
      <c r="JJ1138" s="183"/>
      <c r="JK1138" s="183"/>
      <c r="JL1138" s="183"/>
      <c r="JM1138" s="183"/>
      <c r="JN1138" s="183"/>
      <c r="JO1138" s="183"/>
      <c r="JP1138" s="183"/>
      <c r="JQ1138" s="183"/>
      <c r="JR1138" s="183"/>
      <c r="JS1138" s="183"/>
      <c r="JT1138" s="183"/>
      <c r="JU1138" s="183"/>
      <c r="JV1138" s="183"/>
      <c r="JW1138" s="183"/>
      <c r="JX1138" s="183"/>
      <c r="JY1138" s="183"/>
      <c r="JZ1138" s="183"/>
      <c r="KA1138" s="183"/>
      <c r="KB1138" s="183"/>
      <c r="KC1138" s="183"/>
      <c r="KD1138" s="183"/>
      <c r="KE1138" s="183"/>
      <c r="KF1138" s="183"/>
      <c r="KG1138" s="183"/>
      <c r="KH1138" s="183"/>
      <c r="KI1138" s="183"/>
      <c r="KJ1138" s="183"/>
      <c r="KK1138" s="183"/>
      <c r="KL1138" s="183"/>
      <c r="KM1138" s="183"/>
      <c r="KN1138" s="183"/>
      <c r="KO1138" s="183"/>
      <c r="KP1138" s="183"/>
      <c r="KQ1138" s="183"/>
      <c r="KR1138" s="183"/>
      <c r="KS1138" s="183"/>
      <c r="KT1138" s="183"/>
    </row>
    <row r="1139" spans="8:306">
      <c r="H1139" s="183"/>
      <c r="K1139" s="183"/>
      <c r="L1139" s="183"/>
      <c r="M1139" s="183"/>
      <c r="N1139" s="183"/>
      <c r="O1139" s="183"/>
      <c r="P1139" s="183"/>
      <c r="Q1139" s="183"/>
      <c r="R1139" s="183"/>
      <c r="S1139" s="183"/>
      <c r="T1139" s="183"/>
      <c r="U1139" s="183"/>
      <c r="V1139" s="183"/>
      <c r="W1139" s="183"/>
      <c r="X1139" s="183"/>
      <c r="Y1139" s="183"/>
      <c r="Z1139" s="183"/>
      <c r="AA1139" s="183"/>
      <c r="AB1139" s="183"/>
      <c r="AC1139" s="183"/>
      <c r="AD1139" s="183"/>
      <c r="AE1139" s="183"/>
      <c r="AF1139" s="183"/>
      <c r="AG1139" s="183"/>
      <c r="AH1139" s="183"/>
      <c r="AI1139" s="183"/>
      <c r="AJ1139" s="183"/>
      <c r="AK1139" s="183"/>
      <c r="AL1139" s="183"/>
      <c r="AM1139" s="183"/>
      <c r="AN1139" s="183"/>
      <c r="AO1139" s="183"/>
      <c r="AP1139" s="183"/>
      <c r="AQ1139" s="183"/>
      <c r="AR1139" s="183"/>
      <c r="AS1139" s="183"/>
      <c r="AT1139" s="183"/>
      <c r="AU1139" s="183"/>
      <c r="AV1139" s="183"/>
      <c r="AW1139" s="183"/>
      <c r="AX1139" s="183"/>
      <c r="AY1139" s="183"/>
      <c r="AZ1139" s="183"/>
      <c r="BA1139" s="183"/>
      <c r="BB1139" s="183"/>
      <c r="BC1139" s="183"/>
      <c r="BD1139" s="183"/>
      <c r="BE1139" s="183"/>
      <c r="BF1139" s="183"/>
      <c r="BG1139" s="183"/>
      <c r="BH1139" s="183"/>
      <c r="BI1139" s="183"/>
      <c r="BJ1139" s="183"/>
      <c r="BK1139" s="183"/>
      <c r="BL1139" s="183"/>
      <c r="BM1139" s="183"/>
      <c r="BN1139" s="183"/>
      <c r="BO1139" s="183"/>
      <c r="BP1139" s="183"/>
      <c r="BQ1139" s="183"/>
      <c r="BR1139" s="183"/>
      <c r="BS1139" s="183"/>
      <c r="BT1139" s="183"/>
      <c r="BU1139" s="183"/>
      <c r="BV1139" s="183"/>
      <c r="BW1139" s="183"/>
      <c r="BX1139" s="183"/>
      <c r="BY1139" s="183"/>
      <c r="BZ1139" s="183"/>
      <c r="CA1139" s="183"/>
      <c r="CB1139" s="183"/>
      <c r="CC1139" s="183"/>
      <c r="CD1139" s="183"/>
      <c r="CE1139" s="183"/>
      <c r="CF1139" s="183"/>
      <c r="CG1139" s="183"/>
      <c r="CH1139" s="183"/>
      <c r="CI1139" s="183"/>
      <c r="CJ1139" s="183"/>
      <c r="CK1139" s="183"/>
      <c r="CL1139" s="183"/>
      <c r="CM1139" s="183"/>
      <c r="CN1139" s="183"/>
      <c r="CO1139" s="183"/>
      <c r="CP1139" s="183"/>
      <c r="CQ1139" s="183"/>
      <c r="CR1139" s="183"/>
      <c r="CS1139" s="183"/>
      <c r="CT1139" s="183"/>
      <c r="CU1139" s="183"/>
      <c r="CV1139" s="183"/>
      <c r="CW1139" s="183"/>
      <c r="CX1139" s="183"/>
      <c r="CY1139" s="183"/>
      <c r="CZ1139" s="183"/>
      <c r="DA1139" s="183"/>
      <c r="DB1139" s="183"/>
      <c r="DC1139" s="183"/>
      <c r="DD1139" s="183"/>
      <c r="DE1139" s="183"/>
      <c r="DF1139" s="183"/>
      <c r="DG1139" s="183"/>
      <c r="DH1139" s="183"/>
      <c r="DI1139" s="183"/>
      <c r="DJ1139" s="183"/>
      <c r="DK1139" s="183"/>
      <c r="DL1139" s="183"/>
      <c r="DM1139" s="183"/>
      <c r="DN1139" s="183"/>
      <c r="DO1139" s="183"/>
      <c r="DP1139" s="183"/>
      <c r="DQ1139" s="183"/>
      <c r="DR1139" s="183"/>
      <c r="DS1139" s="183"/>
      <c r="DT1139" s="183"/>
      <c r="DU1139" s="183"/>
      <c r="DV1139" s="183"/>
      <c r="DW1139" s="183"/>
      <c r="DX1139" s="183"/>
      <c r="DY1139" s="183"/>
      <c r="DZ1139" s="183"/>
      <c r="EA1139" s="183"/>
      <c r="EB1139" s="183"/>
      <c r="EC1139" s="183"/>
      <c r="ED1139" s="183"/>
      <c r="EE1139" s="183"/>
      <c r="EF1139" s="183"/>
      <c r="EG1139" s="183"/>
      <c r="EH1139" s="183"/>
      <c r="EI1139" s="183"/>
      <c r="EJ1139" s="183"/>
      <c r="EK1139" s="183"/>
      <c r="EL1139" s="183"/>
      <c r="EM1139" s="183"/>
      <c r="EN1139" s="183"/>
      <c r="EO1139" s="183"/>
      <c r="EP1139" s="183"/>
      <c r="EQ1139" s="183"/>
      <c r="ER1139" s="183"/>
      <c r="ES1139" s="183"/>
      <c r="ET1139" s="183"/>
      <c r="EU1139" s="183"/>
      <c r="EV1139" s="183"/>
      <c r="EW1139" s="183"/>
      <c r="EX1139" s="183"/>
      <c r="EY1139" s="183"/>
      <c r="EZ1139" s="183"/>
      <c r="FA1139" s="183"/>
      <c r="FB1139" s="183"/>
      <c r="FC1139" s="183"/>
      <c r="FD1139" s="183"/>
      <c r="FE1139" s="183"/>
      <c r="FF1139" s="183"/>
      <c r="FG1139" s="183"/>
      <c r="FH1139" s="183"/>
      <c r="FI1139" s="183"/>
      <c r="FJ1139" s="183"/>
      <c r="FK1139" s="183"/>
      <c r="FL1139" s="183"/>
      <c r="FM1139" s="183"/>
      <c r="FN1139" s="183"/>
      <c r="FO1139" s="183"/>
      <c r="FP1139" s="183"/>
      <c r="FQ1139" s="183"/>
      <c r="FR1139" s="183"/>
      <c r="FS1139" s="183"/>
      <c r="FT1139" s="183"/>
      <c r="FU1139" s="183"/>
      <c r="FV1139" s="183"/>
      <c r="FW1139" s="183"/>
      <c r="FX1139" s="183"/>
      <c r="FY1139" s="183"/>
      <c r="FZ1139" s="183"/>
      <c r="GA1139" s="183"/>
      <c r="GB1139" s="183"/>
      <c r="GC1139" s="183"/>
      <c r="GD1139" s="183"/>
      <c r="GE1139" s="183"/>
      <c r="GF1139" s="183"/>
      <c r="GG1139" s="183"/>
      <c r="GH1139" s="183"/>
      <c r="GI1139" s="183"/>
      <c r="GJ1139" s="183"/>
      <c r="GK1139" s="183"/>
      <c r="GL1139" s="183"/>
      <c r="GM1139" s="183"/>
      <c r="GN1139" s="183"/>
      <c r="GO1139" s="183"/>
      <c r="GP1139" s="183"/>
      <c r="GQ1139" s="183"/>
      <c r="GR1139" s="183"/>
      <c r="GS1139" s="183"/>
      <c r="GT1139" s="183"/>
      <c r="GU1139" s="183"/>
      <c r="GV1139" s="183"/>
      <c r="GW1139" s="183"/>
      <c r="GX1139" s="183"/>
      <c r="GY1139" s="183"/>
      <c r="GZ1139" s="183"/>
      <c r="HA1139" s="183"/>
      <c r="HB1139" s="183"/>
      <c r="HC1139" s="183"/>
      <c r="HD1139" s="183"/>
      <c r="HE1139" s="183"/>
      <c r="HF1139" s="183"/>
      <c r="HG1139" s="183"/>
      <c r="HH1139" s="183"/>
      <c r="HI1139" s="183"/>
      <c r="HJ1139" s="183"/>
      <c r="HK1139" s="183"/>
      <c r="HL1139" s="183"/>
      <c r="HM1139" s="183"/>
      <c r="HN1139" s="183"/>
      <c r="HO1139" s="183"/>
      <c r="HP1139" s="183"/>
      <c r="HQ1139" s="183"/>
      <c r="HR1139" s="183"/>
      <c r="HS1139" s="183"/>
      <c r="HT1139" s="183"/>
      <c r="HU1139" s="183"/>
      <c r="HV1139" s="183"/>
      <c r="HW1139" s="183"/>
      <c r="HX1139" s="183"/>
      <c r="HY1139" s="183"/>
      <c r="HZ1139" s="183"/>
      <c r="IA1139" s="183"/>
      <c r="IB1139" s="183"/>
      <c r="IC1139" s="183"/>
      <c r="ID1139" s="183"/>
      <c r="IE1139" s="183"/>
      <c r="IF1139" s="183"/>
      <c r="IG1139" s="183"/>
      <c r="IH1139" s="183"/>
      <c r="II1139" s="183"/>
      <c r="IJ1139" s="183"/>
      <c r="IK1139" s="183"/>
      <c r="IL1139" s="183"/>
      <c r="IM1139" s="183"/>
      <c r="IN1139" s="183"/>
      <c r="IO1139" s="183"/>
      <c r="IP1139" s="183"/>
      <c r="IQ1139" s="183"/>
      <c r="IR1139" s="183"/>
      <c r="IS1139" s="183"/>
      <c r="IT1139" s="183"/>
      <c r="IU1139" s="183"/>
      <c r="IV1139" s="183"/>
      <c r="IW1139" s="183"/>
      <c r="IX1139" s="183"/>
      <c r="IY1139" s="183"/>
      <c r="IZ1139" s="183"/>
      <c r="JA1139" s="183"/>
      <c r="JB1139" s="183"/>
      <c r="JC1139" s="183"/>
      <c r="JD1139" s="183"/>
      <c r="JE1139" s="183"/>
      <c r="JF1139" s="183"/>
      <c r="JG1139" s="183"/>
      <c r="JH1139" s="183"/>
      <c r="JI1139" s="183"/>
      <c r="JJ1139" s="183"/>
      <c r="JK1139" s="183"/>
      <c r="JL1139" s="183"/>
      <c r="JM1139" s="183"/>
      <c r="JN1139" s="183"/>
      <c r="JO1139" s="183"/>
      <c r="JP1139" s="183"/>
      <c r="JQ1139" s="183"/>
      <c r="JR1139" s="183"/>
      <c r="JS1139" s="183"/>
      <c r="JT1139" s="183"/>
      <c r="JU1139" s="183"/>
      <c r="JV1139" s="183"/>
      <c r="JW1139" s="183"/>
      <c r="JX1139" s="183"/>
      <c r="JY1139" s="183"/>
      <c r="JZ1139" s="183"/>
      <c r="KA1139" s="183"/>
      <c r="KB1139" s="183"/>
      <c r="KC1139" s="183"/>
      <c r="KD1139" s="183"/>
      <c r="KE1139" s="183"/>
      <c r="KF1139" s="183"/>
      <c r="KG1139" s="183"/>
      <c r="KH1139" s="183"/>
      <c r="KI1139" s="183"/>
      <c r="KJ1139" s="183"/>
      <c r="KK1139" s="183"/>
      <c r="KL1139" s="183"/>
      <c r="KM1139" s="183"/>
      <c r="KN1139" s="183"/>
      <c r="KO1139" s="183"/>
      <c r="KP1139" s="183"/>
      <c r="KQ1139" s="183"/>
      <c r="KR1139" s="183"/>
      <c r="KS1139" s="183"/>
      <c r="KT1139" s="183"/>
    </row>
    <row r="1140" spans="8:306">
      <c r="H1140" s="183"/>
      <c r="K1140" s="183"/>
      <c r="L1140" s="183"/>
      <c r="M1140" s="183"/>
      <c r="N1140" s="183"/>
      <c r="O1140" s="183"/>
      <c r="P1140" s="183"/>
      <c r="Q1140" s="183"/>
      <c r="R1140" s="183"/>
      <c r="S1140" s="183"/>
      <c r="T1140" s="183"/>
      <c r="U1140" s="183"/>
      <c r="V1140" s="183"/>
      <c r="W1140" s="183"/>
      <c r="X1140" s="183"/>
      <c r="Y1140" s="183"/>
      <c r="Z1140" s="183"/>
      <c r="AA1140" s="183"/>
      <c r="AB1140" s="183"/>
      <c r="AC1140" s="183"/>
      <c r="AD1140" s="183"/>
      <c r="AE1140" s="183"/>
      <c r="AF1140" s="183"/>
      <c r="AG1140" s="183"/>
      <c r="AH1140" s="183"/>
      <c r="AI1140" s="183"/>
      <c r="AJ1140" s="183"/>
      <c r="AK1140" s="183"/>
      <c r="AL1140" s="183"/>
      <c r="AM1140" s="183"/>
      <c r="AN1140" s="183"/>
      <c r="AO1140" s="183"/>
      <c r="AP1140" s="183"/>
      <c r="AQ1140" s="183"/>
      <c r="AR1140" s="183"/>
      <c r="AS1140" s="183"/>
      <c r="AT1140" s="183"/>
      <c r="AU1140" s="183"/>
      <c r="AV1140" s="183"/>
      <c r="AW1140" s="183"/>
      <c r="AX1140" s="183"/>
      <c r="AY1140" s="183"/>
      <c r="AZ1140" s="183"/>
      <c r="BA1140" s="183"/>
      <c r="BB1140" s="183"/>
      <c r="BC1140" s="183"/>
      <c r="BD1140" s="183"/>
      <c r="BE1140" s="183"/>
      <c r="BF1140" s="183"/>
      <c r="BG1140" s="183"/>
      <c r="BH1140" s="183"/>
      <c r="BI1140" s="183"/>
      <c r="BJ1140" s="183"/>
      <c r="BK1140" s="183"/>
      <c r="BL1140" s="183"/>
      <c r="BM1140" s="183"/>
      <c r="BN1140" s="183"/>
      <c r="BO1140" s="183"/>
      <c r="BP1140" s="183"/>
      <c r="BQ1140" s="183"/>
      <c r="BR1140" s="183"/>
      <c r="BS1140" s="183"/>
      <c r="BT1140" s="183"/>
      <c r="BU1140" s="183"/>
      <c r="BV1140" s="183"/>
      <c r="BW1140" s="183"/>
      <c r="BX1140" s="183"/>
      <c r="BY1140" s="183"/>
      <c r="BZ1140" s="183"/>
      <c r="CA1140" s="183"/>
      <c r="CB1140" s="183"/>
      <c r="CC1140" s="183"/>
      <c r="CD1140" s="183"/>
      <c r="CE1140" s="183"/>
      <c r="CF1140" s="183"/>
      <c r="CG1140" s="183"/>
      <c r="CH1140" s="183"/>
      <c r="CI1140" s="183"/>
      <c r="CJ1140" s="183"/>
      <c r="CK1140" s="183"/>
      <c r="CL1140" s="183"/>
      <c r="CM1140" s="183"/>
      <c r="CN1140" s="183"/>
      <c r="CO1140" s="183"/>
      <c r="CP1140" s="183"/>
      <c r="CQ1140" s="183"/>
      <c r="CR1140" s="183"/>
      <c r="CS1140" s="183"/>
      <c r="CT1140" s="183"/>
      <c r="CU1140" s="183"/>
      <c r="CV1140" s="183"/>
      <c r="CW1140" s="183"/>
      <c r="CX1140" s="183"/>
      <c r="CY1140" s="183"/>
      <c r="CZ1140" s="183"/>
      <c r="DA1140" s="183"/>
      <c r="DB1140" s="183"/>
      <c r="DC1140" s="183"/>
      <c r="DD1140" s="183"/>
      <c r="DE1140" s="183"/>
      <c r="DF1140" s="183"/>
      <c r="DG1140" s="183"/>
      <c r="DH1140" s="183"/>
      <c r="DI1140" s="183"/>
      <c r="DJ1140" s="183"/>
      <c r="DK1140" s="183"/>
      <c r="DL1140" s="183"/>
      <c r="DM1140" s="183"/>
      <c r="DN1140" s="183"/>
      <c r="DO1140" s="183"/>
      <c r="DP1140" s="183"/>
      <c r="DQ1140" s="183"/>
      <c r="DR1140" s="183"/>
      <c r="DS1140" s="183"/>
      <c r="DT1140" s="183"/>
      <c r="DU1140" s="183"/>
      <c r="DV1140" s="183"/>
      <c r="DW1140" s="183"/>
      <c r="DX1140" s="183"/>
      <c r="DY1140" s="183"/>
      <c r="DZ1140" s="183"/>
      <c r="EA1140" s="183"/>
      <c r="EB1140" s="183"/>
      <c r="EC1140" s="183"/>
      <c r="ED1140" s="183"/>
      <c r="EE1140" s="183"/>
      <c r="EF1140" s="183"/>
      <c r="EG1140" s="183"/>
      <c r="EH1140" s="183"/>
      <c r="EI1140" s="183"/>
      <c r="EJ1140" s="183"/>
      <c r="EK1140" s="183"/>
      <c r="EL1140" s="183"/>
      <c r="EM1140" s="183"/>
      <c r="EN1140" s="183"/>
      <c r="EO1140" s="183"/>
      <c r="EP1140" s="183"/>
      <c r="EQ1140" s="183"/>
      <c r="ER1140" s="183"/>
      <c r="ES1140" s="183"/>
      <c r="ET1140" s="183"/>
      <c r="EU1140" s="183"/>
      <c r="EV1140" s="183"/>
      <c r="EW1140" s="183"/>
      <c r="EX1140" s="183"/>
      <c r="EY1140" s="183"/>
      <c r="EZ1140" s="183"/>
      <c r="FA1140" s="183"/>
      <c r="FB1140" s="183"/>
      <c r="FC1140" s="183"/>
      <c r="FD1140" s="183"/>
      <c r="FE1140" s="183"/>
      <c r="FF1140" s="183"/>
      <c r="FG1140" s="183"/>
      <c r="FH1140" s="183"/>
      <c r="FI1140" s="183"/>
      <c r="FJ1140" s="183"/>
      <c r="FK1140" s="183"/>
      <c r="FL1140" s="183"/>
      <c r="FM1140" s="183"/>
      <c r="FN1140" s="183"/>
      <c r="FO1140" s="183"/>
      <c r="FP1140" s="183"/>
      <c r="FQ1140" s="183"/>
      <c r="FR1140" s="183"/>
      <c r="FS1140" s="183"/>
      <c r="FT1140" s="183"/>
      <c r="FU1140" s="183"/>
      <c r="FV1140" s="183"/>
      <c r="FW1140" s="183"/>
      <c r="FX1140" s="183"/>
      <c r="FY1140" s="183"/>
      <c r="FZ1140" s="183"/>
      <c r="GA1140" s="183"/>
      <c r="GB1140" s="183"/>
      <c r="GC1140" s="183"/>
      <c r="GD1140" s="183"/>
      <c r="GE1140" s="183"/>
      <c r="GF1140" s="183"/>
      <c r="GG1140" s="183"/>
      <c r="GH1140" s="183"/>
      <c r="GI1140" s="183"/>
      <c r="GJ1140" s="183"/>
      <c r="GK1140" s="183"/>
      <c r="GL1140" s="183"/>
      <c r="GM1140" s="183"/>
      <c r="GN1140" s="183"/>
      <c r="GO1140" s="183"/>
      <c r="GP1140" s="183"/>
      <c r="GQ1140" s="183"/>
      <c r="GR1140" s="183"/>
      <c r="GS1140" s="183"/>
      <c r="GT1140" s="183"/>
      <c r="GU1140" s="183"/>
      <c r="GV1140" s="183"/>
      <c r="GW1140" s="183"/>
      <c r="GX1140" s="183"/>
      <c r="GY1140" s="183"/>
      <c r="GZ1140" s="183"/>
      <c r="HA1140" s="183"/>
      <c r="HB1140" s="183"/>
      <c r="HC1140" s="183"/>
      <c r="HD1140" s="183"/>
      <c r="HE1140" s="183"/>
      <c r="HF1140" s="183"/>
      <c r="HG1140" s="183"/>
      <c r="HH1140" s="183"/>
      <c r="HI1140" s="183"/>
      <c r="HJ1140" s="183"/>
      <c r="HK1140" s="183"/>
      <c r="HL1140" s="183"/>
      <c r="HM1140" s="183"/>
      <c r="HN1140" s="183"/>
      <c r="HO1140" s="183"/>
      <c r="HP1140" s="183"/>
      <c r="HQ1140" s="183"/>
      <c r="HR1140" s="183"/>
      <c r="HS1140" s="183"/>
      <c r="HT1140" s="183"/>
      <c r="HU1140" s="183"/>
      <c r="HV1140" s="183"/>
      <c r="HW1140" s="183"/>
      <c r="HX1140" s="183"/>
      <c r="HY1140" s="183"/>
      <c r="HZ1140" s="183"/>
      <c r="IA1140" s="183"/>
      <c r="IB1140" s="183"/>
      <c r="IC1140" s="183"/>
      <c r="ID1140" s="183"/>
      <c r="IE1140" s="183"/>
      <c r="IF1140" s="183"/>
      <c r="IG1140" s="183"/>
      <c r="IH1140" s="183"/>
      <c r="II1140" s="183"/>
      <c r="IJ1140" s="183"/>
      <c r="IK1140" s="183"/>
      <c r="IL1140" s="183"/>
      <c r="IM1140" s="183"/>
      <c r="IN1140" s="183"/>
      <c r="IO1140" s="183"/>
      <c r="IP1140" s="183"/>
      <c r="IQ1140" s="183"/>
      <c r="IR1140" s="183"/>
      <c r="IS1140" s="183"/>
      <c r="IT1140" s="183"/>
      <c r="IU1140" s="183"/>
      <c r="IV1140" s="183"/>
      <c r="IW1140" s="183"/>
      <c r="IX1140" s="183"/>
      <c r="IY1140" s="183"/>
      <c r="IZ1140" s="183"/>
      <c r="JA1140" s="183"/>
      <c r="JB1140" s="183"/>
      <c r="JC1140" s="183"/>
      <c r="JD1140" s="183"/>
      <c r="JE1140" s="183"/>
      <c r="JF1140" s="183"/>
      <c r="JG1140" s="183"/>
      <c r="JH1140" s="183"/>
      <c r="JI1140" s="183"/>
      <c r="JJ1140" s="183"/>
      <c r="JK1140" s="183"/>
      <c r="JL1140" s="183"/>
      <c r="JM1140" s="183"/>
      <c r="JN1140" s="183"/>
      <c r="JO1140" s="183"/>
      <c r="JP1140" s="183"/>
      <c r="JQ1140" s="183"/>
      <c r="JR1140" s="183"/>
      <c r="JS1140" s="183"/>
      <c r="JT1140" s="183"/>
      <c r="JU1140" s="183"/>
      <c r="JV1140" s="183"/>
      <c r="JW1140" s="183"/>
      <c r="JX1140" s="183"/>
      <c r="JY1140" s="183"/>
      <c r="JZ1140" s="183"/>
      <c r="KA1140" s="183"/>
      <c r="KB1140" s="183"/>
      <c r="KC1140" s="183"/>
      <c r="KD1140" s="183"/>
      <c r="KE1140" s="183"/>
      <c r="KF1140" s="183"/>
      <c r="KG1140" s="183"/>
      <c r="KH1140" s="183"/>
      <c r="KI1140" s="183"/>
      <c r="KJ1140" s="183"/>
      <c r="KK1140" s="183"/>
      <c r="KL1140" s="183"/>
      <c r="KM1140" s="183"/>
      <c r="KN1140" s="183"/>
      <c r="KO1140" s="183"/>
      <c r="KP1140" s="183"/>
      <c r="KQ1140" s="183"/>
      <c r="KR1140" s="183"/>
      <c r="KS1140" s="183"/>
      <c r="KT1140" s="183"/>
    </row>
    <row r="1141" spans="8:306">
      <c r="H1141" s="183"/>
      <c r="K1141" s="183"/>
      <c r="L1141" s="183"/>
      <c r="M1141" s="183"/>
      <c r="N1141" s="183"/>
      <c r="O1141" s="183"/>
      <c r="P1141" s="183"/>
      <c r="Q1141" s="183"/>
      <c r="R1141" s="183"/>
      <c r="S1141" s="183"/>
      <c r="T1141" s="183"/>
      <c r="U1141" s="183"/>
      <c r="V1141" s="183"/>
      <c r="W1141" s="183"/>
      <c r="X1141" s="183"/>
      <c r="Y1141" s="183"/>
      <c r="Z1141" s="183"/>
      <c r="AA1141" s="183"/>
      <c r="AB1141" s="183"/>
      <c r="AC1141" s="183"/>
      <c r="AD1141" s="183"/>
      <c r="AE1141" s="183"/>
      <c r="AF1141" s="183"/>
      <c r="AG1141" s="183"/>
      <c r="AH1141" s="183"/>
      <c r="AI1141" s="183"/>
      <c r="AJ1141" s="183"/>
      <c r="AK1141" s="183"/>
      <c r="AL1141" s="183"/>
      <c r="AM1141" s="183"/>
      <c r="AN1141" s="183"/>
      <c r="AO1141" s="183"/>
      <c r="AP1141" s="183"/>
      <c r="AQ1141" s="183"/>
      <c r="AR1141" s="183"/>
      <c r="AS1141" s="183"/>
      <c r="AT1141" s="183"/>
      <c r="AU1141" s="183"/>
      <c r="AV1141" s="183"/>
      <c r="AW1141" s="183"/>
      <c r="AX1141" s="183"/>
      <c r="AY1141" s="183"/>
      <c r="AZ1141" s="183"/>
      <c r="BA1141" s="183"/>
      <c r="BB1141" s="183"/>
      <c r="BC1141" s="183"/>
      <c r="BD1141" s="183"/>
      <c r="BE1141" s="183"/>
      <c r="BF1141" s="183"/>
      <c r="BG1141" s="183"/>
      <c r="BH1141" s="183"/>
      <c r="BI1141" s="183"/>
      <c r="BJ1141" s="183"/>
      <c r="BK1141" s="183"/>
      <c r="BL1141" s="183"/>
      <c r="BM1141" s="183"/>
      <c r="BN1141" s="183"/>
      <c r="BO1141" s="183"/>
      <c r="BP1141" s="183"/>
      <c r="BQ1141" s="183"/>
      <c r="BR1141" s="183"/>
      <c r="BS1141" s="183"/>
      <c r="BT1141" s="183"/>
      <c r="BU1141" s="183"/>
      <c r="BV1141" s="183"/>
      <c r="BW1141" s="183"/>
      <c r="BX1141" s="183"/>
      <c r="BY1141" s="183"/>
      <c r="BZ1141" s="183"/>
      <c r="CA1141" s="183"/>
      <c r="CB1141" s="183"/>
      <c r="CC1141" s="183"/>
      <c r="CD1141" s="183"/>
      <c r="CE1141" s="183"/>
      <c r="CF1141" s="183"/>
      <c r="CG1141" s="183"/>
      <c r="CH1141" s="183"/>
      <c r="CI1141" s="183"/>
      <c r="CJ1141" s="183"/>
      <c r="CK1141" s="183"/>
      <c r="CL1141" s="183"/>
      <c r="CM1141" s="183"/>
      <c r="CN1141" s="183"/>
      <c r="CO1141" s="183"/>
      <c r="CP1141" s="183"/>
      <c r="CQ1141" s="183"/>
      <c r="CR1141" s="183"/>
      <c r="CS1141" s="183"/>
      <c r="CT1141" s="183"/>
      <c r="CU1141" s="183"/>
      <c r="CV1141" s="183"/>
      <c r="CW1141" s="183"/>
      <c r="CX1141" s="183"/>
      <c r="CY1141" s="183"/>
      <c r="CZ1141" s="183"/>
      <c r="DA1141" s="183"/>
      <c r="DB1141" s="183"/>
      <c r="DC1141" s="183"/>
      <c r="DD1141" s="183"/>
      <c r="DE1141" s="183"/>
      <c r="DF1141" s="183"/>
      <c r="DG1141" s="183"/>
      <c r="DH1141" s="183"/>
      <c r="DI1141" s="183"/>
      <c r="DJ1141" s="183"/>
      <c r="DK1141" s="183"/>
      <c r="DL1141" s="183"/>
      <c r="DM1141" s="183"/>
      <c r="DN1141" s="183"/>
      <c r="DO1141" s="183"/>
      <c r="DP1141" s="183"/>
      <c r="DQ1141" s="183"/>
      <c r="DR1141" s="183"/>
      <c r="DS1141" s="183"/>
      <c r="DT1141" s="183"/>
      <c r="DU1141" s="183"/>
      <c r="DV1141" s="183"/>
      <c r="DW1141" s="183"/>
      <c r="DX1141" s="183"/>
      <c r="DY1141" s="183"/>
      <c r="DZ1141" s="183"/>
      <c r="EA1141" s="183"/>
      <c r="EB1141" s="183"/>
      <c r="EC1141" s="183"/>
      <c r="ED1141" s="183"/>
      <c r="EE1141" s="183"/>
      <c r="EF1141" s="183"/>
      <c r="EG1141" s="183"/>
      <c r="EH1141" s="183"/>
      <c r="EI1141" s="183"/>
      <c r="EJ1141" s="183"/>
      <c r="EK1141" s="183"/>
      <c r="EL1141" s="183"/>
      <c r="EM1141" s="183"/>
      <c r="EN1141" s="183"/>
      <c r="EO1141" s="183"/>
      <c r="EP1141" s="183"/>
      <c r="EQ1141" s="183"/>
      <c r="ER1141" s="183"/>
      <c r="ES1141" s="183"/>
      <c r="ET1141" s="183"/>
      <c r="EU1141" s="183"/>
      <c r="EV1141" s="183"/>
      <c r="EW1141" s="183"/>
      <c r="EX1141" s="183"/>
      <c r="EY1141" s="183"/>
      <c r="EZ1141" s="183"/>
      <c r="FA1141" s="183"/>
      <c r="FB1141" s="183"/>
      <c r="FC1141" s="183"/>
      <c r="FD1141" s="183"/>
      <c r="FE1141" s="183"/>
      <c r="FF1141" s="183"/>
      <c r="FG1141" s="183"/>
      <c r="FH1141" s="183"/>
      <c r="FI1141" s="183"/>
      <c r="FJ1141" s="183"/>
      <c r="FK1141" s="183"/>
      <c r="FL1141" s="183"/>
      <c r="FM1141" s="183"/>
      <c r="FN1141" s="183"/>
      <c r="FO1141" s="183"/>
      <c r="FP1141" s="183"/>
      <c r="FQ1141" s="183"/>
      <c r="FR1141" s="183"/>
      <c r="FS1141" s="183"/>
      <c r="FT1141" s="183"/>
      <c r="FU1141" s="183"/>
      <c r="FV1141" s="183"/>
      <c r="FW1141" s="183"/>
      <c r="FX1141" s="183"/>
      <c r="FY1141" s="183"/>
      <c r="FZ1141" s="183"/>
      <c r="GA1141" s="183"/>
      <c r="GB1141" s="183"/>
      <c r="GC1141" s="183"/>
      <c r="GD1141" s="183"/>
      <c r="GE1141" s="183"/>
      <c r="GF1141" s="183"/>
      <c r="GG1141" s="183"/>
      <c r="GH1141" s="183"/>
      <c r="GI1141" s="183"/>
      <c r="GJ1141" s="183"/>
      <c r="GK1141" s="183"/>
      <c r="GL1141" s="183"/>
      <c r="GM1141" s="183"/>
      <c r="GN1141" s="183"/>
      <c r="GO1141" s="183"/>
      <c r="GP1141" s="183"/>
      <c r="GQ1141" s="183"/>
      <c r="GR1141" s="183"/>
      <c r="GS1141" s="183"/>
      <c r="GT1141" s="183"/>
      <c r="GU1141" s="183"/>
      <c r="GV1141" s="183"/>
      <c r="GW1141" s="183"/>
      <c r="GX1141" s="183"/>
      <c r="GY1141" s="183"/>
      <c r="GZ1141" s="183"/>
      <c r="HA1141" s="183"/>
      <c r="HB1141" s="183"/>
      <c r="HC1141" s="183"/>
      <c r="HD1141" s="183"/>
      <c r="HE1141" s="183"/>
      <c r="HF1141" s="183"/>
      <c r="HG1141" s="183"/>
      <c r="HH1141" s="183"/>
      <c r="HI1141" s="183"/>
      <c r="HJ1141" s="183"/>
      <c r="HK1141" s="183"/>
      <c r="HL1141" s="183"/>
      <c r="HM1141" s="183"/>
      <c r="HN1141" s="183"/>
      <c r="HO1141" s="183"/>
      <c r="HP1141" s="183"/>
      <c r="HQ1141" s="183"/>
      <c r="HR1141" s="183"/>
      <c r="HS1141" s="183"/>
      <c r="HT1141" s="183"/>
      <c r="HU1141" s="183"/>
      <c r="HV1141" s="183"/>
      <c r="HW1141" s="183"/>
      <c r="HX1141" s="183"/>
      <c r="HY1141" s="183"/>
      <c r="HZ1141" s="183"/>
      <c r="IA1141" s="183"/>
      <c r="IB1141" s="183"/>
      <c r="IC1141" s="183"/>
      <c r="ID1141" s="183"/>
      <c r="IE1141" s="183"/>
      <c r="IF1141" s="183"/>
      <c r="IG1141" s="183"/>
      <c r="IH1141" s="183"/>
      <c r="II1141" s="183"/>
      <c r="IJ1141" s="183"/>
      <c r="IK1141" s="183"/>
      <c r="IL1141" s="183"/>
      <c r="IM1141" s="183"/>
      <c r="IN1141" s="183"/>
      <c r="IO1141" s="183"/>
      <c r="IP1141" s="183"/>
      <c r="IQ1141" s="183"/>
      <c r="IR1141" s="183"/>
      <c r="IS1141" s="183"/>
      <c r="IT1141" s="183"/>
      <c r="IU1141" s="183"/>
      <c r="IV1141" s="183"/>
      <c r="IW1141" s="183"/>
      <c r="IX1141" s="183"/>
      <c r="IY1141" s="183"/>
      <c r="IZ1141" s="183"/>
      <c r="JA1141" s="183"/>
      <c r="JB1141" s="183"/>
      <c r="JC1141" s="183"/>
      <c r="JD1141" s="183"/>
      <c r="JE1141" s="183"/>
      <c r="JF1141" s="183"/>
      <c r="JG1141" s="183"/>
      <c r="JH1141" s="183"/>
      <c r="JI1141" s="183"/>
      <c r="JJ1141" s="183"/>
      <c r="JK1141" s="183"/>
      <c r="JL1141" s="183"/>
      <c r="JM1141" s="183"/>
      <c r="JN1141" s="183"/>
      <c r="JO1141" s="183"/>
      <c r="JP1141" s="183"/>
      <c r="JQ1141" s="183"/>
      <c r="JR1141" s="183"/>
      <c r="JS1141" s="183"/>
      <c r="JT1141" s="183"/>
      <c r="JU1141" s="183"/>
      <c r="JV1141" s="183"/>
      <c r="JW1141" s="183"/>
      <c r="JX1141" s="183"/>
      <c r="JY1141" s="183"/>
      <c r="JZ1141" s="183"/>
      <c r="KA1141" s="183"/>
      <c r="KB1141" s="183"/>
      <c r="KC1141" s="183"/>
      <c r="KD1141" s="183"/>
      <c r="KE1141" s="183"/>
      <c r="KF1141" s="183"/>
      <c r="KG1141" s="183"/>
      <c r="KH1141" s="183"/>
      <c r="KI1141" s="183"/>
      <c r="KJ1141" s="183"/>
      <c r="KK1141" s="183"/>
      <c r="KL1141" s="183"/>
      <c r="KM1141" s="183"/>
      <c r="KN1141" s="183"/>
      <c r="KO1141" s="183"/>
      <c r="KP1141" s="183"/>
      <c r="KQ1141" s="183"/>
      <c r="KR1141" s="183"/>
      <c r="KS1141" s="183"/>
      <c r="KT1141" s="183"/>
    </row>
    <row r="1142" spans="8:306">
      <c r="H1142" s="183"/>
      <c r="K1142" s="183"/>
      <c r="L1142" s="183"/>
      <c r="M1142" s="183"/>
      <c r="N1142" s="183"/>
      <c r="O1142" s="183"/>
      <c r="P1142" s="183"/>
      <c r="Q1142" s="183"/>
      <c r="R1142" s="183"/>
      <c r="S1142" s="183"/>
      <c r="T1142" s="183"/>
      <c r="U1142" s="183"/>
      <c r="V1142" s="183"/>
      <c r="W1142" s="183"/>
      <c r="X1142" s="183"/>
      <c r="Y1142" s="183"/>
      <c r="Z1142" s="183"/>
      <c r="AA1142" s="183"/>
      <c r="AB1142" s="183"/>
      <c r="AC1142" s="183"/>
      <c r="AD1142" s="183"/>
      <c r="AE1142" s="183"/>
      <c r="AF1142" s="183"/>
      <c r="AG1142" s="183"/>
      <c r="AH1142" s="183"/>
      <c r="AI1142" s="183"/>
      <c r="AJ1142" s="183"/>
      <c r="AK1142" s="183"/>
      <c r="AL1142" s="183"/>
      <c r="AM1142" s="183"/>
      <c r="AN1142" s="183"/>
      <c r="AO1142" s="183"/>
      <c r="AP1142" s="183"/>
      <c r="AQ1142" s="183"/>
      <c r="AR1142" s="183"/>
      <c r="AS1142" s="183"/>
      <c r="AT1142" s="183"/>
      <c r="AU1142" s="183"/>
      <c r="AV1142" s="183"/>
      <c r="AW1142" s="183"/>
      <c r="AX1142" s="183"/>
      <c r="AY1142" s="183"/>
      <c r="AZ1142" s="183"/>
      <c r="BA1142" s="183"/>
      <c r="BB1142" s="183"/>
      <c r="BC1142" s="183"/>
      <c r="BD1142" s="183"/>
      <c r="BE1142" s="183"/>
      <c r="BF1142" s="183"/>
      <c r="BG1142" s="183"/>
      <c r="BH1142" s="183"/>
      <c r="BI1142" s="183"/>
      <c r="BJ1142" s="183"/>
      <c r="BK1142" s="183"/>
      <c r="BL1142" s="183"/>
      <c r="BM1142" s="183"/>
      <c r="BN1142" s="183"/>
      <c r="BO1142" s="183"/>
      <c r="BP1142" s="183"/>
      <c r="BQ1142" s="183"/>
      <c r="BR1142" s="183"/>
      <c r="BS1142" s="183"/>
      <c r="BT1142" s="183"/>
      <c r="BU1142" s="183"/>
      <c r="BV1142" s="183"/>
      <c r="BW1142" s="183"/>
      <c r="BX1142" s="183"/>
      <c r="BY1142" s="183"/>
      <c r="BZ1142" s="183"/>
      <c r="CA1142" s="183"/>
      <c r="CB1142" s="183"/>
      <c r="CC1142" s="183"/>
      <c r="CD1142" s="183"/>
      <c r="CE1142" s="183"/>
      <c r="CF1142" s="183"/>
      <c r="CG1142" s="183"/>
      <c r="CH1142" s="183"/>
      <c r="CI1142" s="183"/>
      <c r="CJ1142" s="183"/>
      <c r="CK1142" s="183"/>
      <c r="CL1142" s="183"/>
      <c r="CM1142" s="183"/>
      <c r="CN1142" s="183"/>
      <c r="CO1142" s="183"/>
      <c r="CP1142" s="183"/>
      <c r="CQ1142" s="183"/>
      <c r="CR1142" s="183"/>
      <c r="CS1142" s="183"/>
      <c r="CT1142" s="183"/>
      <c r="CU1142" s="183"/>
      <c r="CV1142" s="183"/>
      <c r="CW1142" s="183"/>
      <c r="CX1142" s="183"/>
      <c r="CY1142" s="183"/>
      <c r="CZ1142" s="183"/>
      <c r="DA1142" s="183"/>
      <c r="DB1142" s="183"/>
      <c r="DC1142" s="183"/>
      <c r="DD1142" s="183"/>
      <c r="DE1142" s="183"/>
      <c r="DF1142" s="183"/>
      <c r="DG1142" s="183"/>
      <c r="DH1142" s="183"/>
      <c r="DI1142" s="183"/>
      <c r="DJ1142" s="183"/>
      <c r="DK1142" s="183"/>
      <c r="DL1142" s="183"/>
      <c r="DM1142" s="183"/>
      <c r="DN1142" s="183"/>
      <c r="DO1142" s="183"/>
      <c r="DP1142" s="183"/>
      <c r="DQ1142" s="183"/>
      <c r="DR1142" s="183"/>
      <c r="DS1142" s="183"/>
      <c r="DT1142" s="183"/>
      <c r="DU1142" s="183"/>
      <c r="DV1142" s="183"/>
      <c r="DW1142" s="183"/>
      <c r="DX1142" s="183"/>
      <c r="DY1142" s="183"/>
      <c r="DZ1142" s="183"/>
      <c r="EA1142" s="183"/>
      <c r="EB1142" s="183"/>
      <c r="EC1142" s="183"/>
      <c r="ED1142" s="183"/>
      <c r="EE1142" s="183"/>
      <c r="EF1142" s="183"/>
      <c r="EG1142" s="183"/>
      <c r="EH1142" s="183"/>
      <c r="EI1142" s="183"/>
      <c r="EJ1142" s="183"/>
      <c r="EK1142" s="183"/>
      <c r="EL1142" s="183"/>
      <c r="EM1142" s="183"/>
      <c r="EN1142" s="183"/>
      <c r="EO1142" s="183"/>
      <c r="EP1142" s="183"/>
      <c r="EQ1142" s="183"/>
      <c r="ER1142" s="183"/>
      <c r="ES1142" s="183"/>
      <c r="ET1142" s="183"/>
      <c r="EU1142" s="183"/>
      <c r="EV1142" s="183"/>
      <c r="EW1142" s="183"/>
      <c r="EX1142" s="183"/>
      <c r="EY1142" s="183"/>
      <c r="EZ1142" s="183"/>
      <c r="FA1142" s="183"/>
      <c r="FB1142" s="183"/>
      <c r="FC1142" s="183"/>
      <c r="FD1142" s="183"/>
      <c r="FE1142" s="183"/>
      <c r="FF1142" s="183"/>
      <c r="FG1142" s="183"/>
      <c r="FH1142" s="183"/>
      <c r="FI1142" s="183"/>
      <c r="FJ1142" s="183"/>
      <c r="FK1142" s="183"/>
      <c r="FL1142" s="183"/>
      <c r="FM1142" s="183"/>
      <c r="FN1142" s="183"/>
      <c r="FO1142" s="183"/>
      <c r="FP1142" s="183"/>
      <c r="FQ1142" s="183"/>
      <c r="FR1142" s="183"/>
      <c r="FS1142" s="183"/>
      <c r="FT1142" s="183"/>
      <c r="FU1142" s="183"/>
      <c r="FV1142" s="183"/>
      <c r="FW1142" s="183"/>
      <c r="FX1142" s="183"/>
      <c r="FY1142" s="183"/>
      <c r="FZ1142" s="183"/>
      <c r="GA1142" s="183"/>
      <c r="GB1142" s="183"/>
      <c r="GC1142" s="183"/>
      <c r="GD1142" s="183"/>
      <c r="GE1142" s="183"/>
      <c r="GF1142" s="183"/>
      <c r="GG1142" s="183"/>
      <c r="GH1142" s="183"/>
      <c r="GI1142" s="183"/>
      <c r="GJ1142" s="183"/>
      <c r="GK1142" s="183"/>
      <c r="GL1142" s="183"/>
      <c r="GM1142" s="183"/>
      <c r="GN1142" s="183"/>
      <c r="GO1142" s="183"/>
      <c r="GP1142" s="183"/>
      <c r="GQ1142" s="183"/>
      <c r="GR1142" s="183"/>
      <c r="GS1142" s="183"/>
      <c r="GT1142" s="183"/>
      <c r="GU1142" s="183"/>
      <c r="GV1142" s="183"/>
      <c r="GW1142" s="183"/>
      <c r="GX1142" s="183"/>
      <c r="GY1142" s="183"/>
      <c r="GZ1142" s="183"/>
      <c r="HA1142" s="183"/>
      <c r="HB1142" s="183"/>
      <c r="HC1142" s="183"/>
      <c r="HD1142" s="183"/>
      <c r="HE1142" s="183"/>
      <c r="HF1142" s="183"/>
      <c r="HG1142" s="183"/>
      <c r="HH1142" s="183"/>
      <c r="HI1142" s="183"/>
      <c r="HJ1142" s="183"/>
      <c r="HK1142" s="183"/>
      <c r="HL1142" s="183"/>
      <c r="HM1142" s="183"/>
      <c r="HN1142" s="183"/>
      <c r="HO1142" s="183"/>
      <c r="HP1142" s="183"/>
      <c r="HQ1142" s="183"/>
      <c r="HR1142" s="183"/>
      <c r="HS1142" s="183"/>
      <c r="HT1142" s="183"/>
      <c r="HU1142" s="183"/>
      <c r="HV1142" s="183"/>
      <c r="HW1142" s="183"/>
      <c r="HX1142" s="183"/>
      <c r="HY1142" s="183"/>
      <c r="HZ1142" s="183"/>
      <c r="IA1142" s="183"/>
      <c r="IB1142" s="183"/>
      <c r="IC1142" s="183"/>
      <c r="ID1142" s="183"/>
      <c r="IE1142" s="183"/>
      <c r="IF1142" s="183"/>
      <c r="IG1142" s="183"/>
      <c r="IH1142" s="183"/>
      <c r="II1142" s="183"/>
      <c r="IJ1142" s="183"/>
      <c r="IK1142" s="183"/>
      <c r="IL1142" s="183"/>
      <c r="IM1142" s="183"/>
      <c r="IN1142" s="183"/>
      <c r="IO1142" s="183"/>
      <c r="IP1142" s="183"/>
      <c r="IQ1142" s="183"/>
      <c r="IR1142" s="183"/>
      <c r="IS1142" s="183"/>
      <c r="IT1142" s="183"/>
      <c r="IU1142" s="183"/>
      <c r="IV1142" s="183"/>
      <c r="IW1142" s="183"/>
      <c r="IX1142" s="183"/>
      <c r="IY1142" s="183"/>
      <c r="IZ1142" s="183"/>
      <c r="JA1142" s="183"/>
      <c r="JB1142" s="183"/>
      <c r="JC1142" s="183"/>
      <c r="JD1142" s="183"/>
      <c r="JE1142" s="183"/>
      <c r="JF1142" s="183"/>
      <c r="JG1142" s="183"/>
      <c r="JH1142" s="183"/>
      <c r="JI1142" s="183"/>
      <c r="JJ1142" s="183"/>
      <c r="JK1142" s="183"/>
      <c r="JL1142" s="183"/>
      <c r="JM1142" s="183"/>
      <c r="JN1142" s="183"/>
      <c r="JO1142" s="183"/>
      <c r="JP1142" s="183"/>
      <c r="JQ1142" s="183"/>
      <c r="JR1142" s="183"/>
      <c r="JS1142" s="183"/>
      <c r="JT1142" s="183"/>
      <c r="JU1142" s="183"/>
      <c r="JV1142" s="183"/>
      <c r="JW1142" s="183"/>
      <c r="JX1142" s="183"/>
      <c r="JY1142" s="183"/>
      <c r="JZ1142" s="183"/>
      <c r="KA1142" s="183"/>
      <c r="KB1142" s="183"/>
      <c r="KC1142" s="183"/>
      <c r="KD1142" s="183"/>
      <c r="KE1142" s="183"/>
      <c r="KF1142" s="183"/>
      <c r="KG1142" s="183"/>
      <c r="KH1142" s="183"/>
      <c r="KI1142" s="183"/>
      <c r="KJ1142" s="183"/>
      <c r="KK1142" s="183"/>
      <c r="KL1142" s="183"/>
      <c r="KM1142" s="183"/>
      <c r="KN1142" s="183"/>
      <c r="KO1142" s="183"/>
      <c r="KP1142" s="183"/>
      <c r="KQ1142" s="183"/>
      <c r="KR1142" s="183"/>
      <c r="KS1142" s="183"/>
      <c r="KT1142" s="183"/>
    </row>
    <row r="1143" spans="8:306">
      <c r="H1143" s="183"/>
      <c r="K1143" s="183"/>
      <c r="L1143" s="183"/>
      <c r="M1143" s="183"/>
      <c r="N1143" s="183"/>
      <c r="O1143" s="183"/>
      <c r="P1143" s="183"/>
      <c r="Q1143" s="183"/>
      <c r="R1143" s="183"/>
      <c r="S1143" s="183"/>
      <c r="T1143" s="183"/>
      <c r="U1143" s="183"/>
      <c r="V1143" s="183"/>
      <c r="W1143" s="183"/>
      <c r="X1143" s="183"/>
      <c r="Y1143" s="183"/>
      <c r="Z1143" s="183"/>
      <c r="AA1143" s="183"/>
      <c r="AB1143" s="183"/>
      <c r="AC1143" s="183"/>
      <c r="AD1143" s="183"/>
      <c r="AE1143" s="183"/>
      <c r="AF1143" s="183"/>
      <c r="AG1143" s="183"/>
      <c r="AH1143" s="183"/>
      <c r="AI1143" s="183"/>
      <c r="AJ1143" s="183"/>
      <c r="AK1143" s="183"/>
      <c r="AL1143" s="183"/>
      <c r="AM1143" s="183"/>
      <c r="AN1143" s="183"/>
      <c r="AO1143" s="183"/>
      <c r="AP1143" s="183"/>
      <c r="AQ1143" s="183"/>
      <c r="AR1143" s="183"/>
      <c r="AS1143" s="183"/>
      <c r="AT1143" s="183"/>
      <c r="AU1143" s="183"/>
      <c r="AV1143" s="183"/>
      <c r="AW1143" s="183"/>
      <c r="AX1143" s="183"/>
      <c r="AY1143" s="183"/>
      <c r="AZ1143" s="183"/>
      <c r="BA1143" s="183"/>
      <c r="BB1143" s="183"/>
      <c r="BC1143" s="183"/>
      <c r="BD1143" s="183"/>
      <c r="BE1143" s="183"/>
      <c r="BF1143" s="183"/>
      <c r="BG1143" s="183"/>
      <c r="BH1143" s="183"/>
      <c r="BI1143" s="183"/>
      <c r="BJ1143" s="183"/>
      <c r="BK1143" s="183"/>
      <c r="BL1143" s="183"/>
      <c r="BM1143" s="183"/>
      <c r="BN1143" s="183"/>
      <c r="BO1143" s="183"/>
      <c r="BP1143" s="183"/>
      <c r="BQ1143" s="183"/>
      <c r="BR1143" s="183"/>
      <c r="BS1143" s="183"/>
      <c r="BT1143" s="183"/>
      <c r="BU1143" s="183"/>
      <c r="BV1143" s="183"/>
      <c r="BW1143" s="183"/>
      <c r="BX1143" s="183"/>
      <c r="BY1143" s="183"/>
      <c r="BZ1143" s="183"/>
      <c r="CA1143" s="183"/>
      <c r="CB1143" s="183"/>
      <c r="CC1143" s="183"/>
      <c r="CD1143" s="183"/>
      <c r="CE1143" s="183"/>
      <c r="CF1143" s="183"/>
      <c r="CG1143" s="183"/>
      <c r="CH1143" s="183"/>
      <c r="CI1143" s="183"/>
      <c r="CJ1143" s="183"/>
      <c r="CK1143" s="183"/>
      <c r="CL1143" s="183"/>
      <c r="CM1143" s="183"/>
      <c r="CN1143" s="183"/>
      <c r="CO1143" s="183"/>
      <c r="CP1143" s="183"/>
      <c r="CQ1143" s="183"/>
      <c r="CR1143" s="183"/>
      <c r="CS1143" s="183"/>
      <c r="CT1143" s="183"/>
      <c r="CU1143" s="183"/>
      <c r="CV1143" s="183"/>
      <c r="CW1143" s="183"/>
      <c r="CX1143" s="183"/>
      <c r="CY1143" s="183"/>
      <c r="CZ1143" s="183"/>
      <c r="DA1143" s="183"/>
      <c r="DB1143" s="183"/>
      <c r="DC1143" s="183"/>
      <c r="DD1143" s="183"/>
      <c r="DE1143" s="183"/>
      <c r="DF1143" s="183"/>
      <c r="DG1143" s="183"/>
      <c r="DH1143" s="183"/>
      <c r="DI1143" s="183"/>
      <c r="DJ1143" s="183"/>
      <c r="DK1143" s="183"/>
      <c r="DL1143" s="183"/>
      <c r="DM1143" s="183"/>
      <c r="DN1143" s="183"/>
      <c r="DO1143" s="183"/>
      <c r="DP1143" s="183"/>
      <c r="DQ1143" s="183"/>
      <c r="DR1143" s="183"/>
      <c r="DS1143" s="183"/>
      <c r="DT1143" s="183"/>
      <c r="DU1143" s="183"/>
      <c r="DV1143" s="183"/>
      <c r="DW1143" s="183"/>
      <c r="DX1143" s="183"/>
      <c r="DY1143" s="183"/>
      <c r="DZ1143" s="183"/>
      <c r="EA1143" s="183"/>
      <c r="EB1143" s="183"/>
      <c r="EC1143" s="183"/>
      <c r="ED1143" s="183"/>
      <c r="EE1143" s="183"/>
      <c r="EF1143" s="183"/>
      <c r="EG1143" s="183"/>
      <c r="EH1143" s="183"/>
      <c r="EI1143" s="183"/>
      <c r="EJ1143" s="183"/>
      <c r="EK1143" s="183"/>
      <c r="EL1143" s="183"/>
      <c r="EM1143" s="183"/>
      <c r="EN1143" s="183"/>
      <c r="EO1143" s="183"/>
      <c r="EP1143" s="183"/>
      <c r="EQ1143" s="183"/>
      <c r="ER1143" s="183"/>
      <c r="ES1143" s="183"/>
      <c r="ET1143" s="183"/>
      <c r="EU1143" s="183"/>
      <c r="EV1143" s="183"/>
      <c r="EW1143" s="183"/>
      <c r="EX1143" s="183"/>
      <c r="EY1143" s="183"/>
      <c r="EZ1143" s="183"/>
      <c r="FA1143" s="183"/>
      <c r="FB1143" s="183"/>
      <c r="FC1143" s="183"/>
      <c r="FD1143" s="183"/>
      <c r="FE1143" s="183"/>
      <c r="FF1143" s="183"/>
      <c r="FG1143" s="183"/>
      <c r="FH1143" s="183"/>
      <c r="FI1143" s="183"/>
      <c r="FJ1143" s="183"/>
      <c r="FK1143" s="183"/>
      <c r="FL1143" s="183"/>
      <c r="FM1143" s="183"/>
      <c r="FN1143" s="183"/>
      <c r="FO1143" s="183"/>
      <c r="FP1143" s="183"/>
      <c r="FQ1143" s="183"/>
      <c r="FR1143" s="183"/>
      <c r="FS1143" s="183"/>
      <c r="FT1143" s="183"/>
      <c r="FU1143" s="183"/>
      <c r="FV1143" s="183"/>
      <c r="FW1143" s="183"/>
      <c r="FX1143" s="183"/>
      <c r="FY1143" s="183"/>
      <c r="FZ1143" s="183"/>
      <c r="GA1143" s="183"/>
      <c r="GB1143" s="183"/>
      <c r="GC1143" s="183"/>
      <c r="GD1143" s="183"/>
      <c r="GE1143" s="183"/>
      <c r="GF1143" s="183"/>
      <c r="GG1143" s="183"/>
      <c r="GH1143" s="183"/>
      <c r="GI1143" s="183"/>
      <c r="GJ1143" s="183"/>
      <c r="GK1143" s="183"/>
      <c r="GL1143" s="183"/>
      <c r="GM1143" s="183"/>
      <c r="GN1143" s="183"/>
      <c r="GO1143" s="183"/>
      <c r="GP1143" s="183"/>
      <c r="GQ1143" s="183"/>
      <c r="GR1143" s="183"/>
      <c r="GS1143" s="183"/>
      <c r="GT1143" s="183"/>
      <c r="GU1143" s="183"/>
      <c r="GV1143" s="183"/>
      <c r="GW1143" s="183"/>
      <c r="GX1143" s="183"/>
      <c r="GY1143" s="183"/>
      <c r="GZ1143" s="183"/>
      <c r="HA1143" s="183"/>
      <c r="HB1143" s="183"/>
      <c r="HC1143" s="183"/>
      <c r="HD1143" s="183"/>
      <c r="HE1143" s="183"/>
      <c r="HF1143" s="183"/>
      <c r="HG1143" s="183"/>
      <c r="HH1143" s="183"/>
      <c r="HI1143" s="183"/>
      <c r="HJ1143" s="183"/>
      <c r="HK1143" s="183"/>
      <c r="HL1143" s="183"/>
      <c r="HM1143" s="183"/>
      <c r="HN1143" s="183"/>
      <c r="HO1143" s="183"/>
      <c r="HP1143" s="183"/>
      <c r="HQ1143" s="183"/>
      <c r="HR1143" s="183"/>
      <c r="HS1143" s="183"/>
      <c r="HT1143" s="183"/>
      <c r="HU1143" s="183"/>
      <c r="HV1143" s="183"/>
      <c r="HW1143" s="183"/>
      <c r="HX1143" s="183"/>
      <c r="HY1143" s="183"/>
      <c r="HZ1143" s="183"/>
      <c r="IA1143" s="183"/>
      <c r="IB1143" s="183"/>
      <c r="IC1143" s="183"/>
      <c r="ID1143" s="183"/>
      <c r="IE1143" s="183"/>
      <c r="IF1143" s="183"/>
      <c r="IG1143" s="183"/>
      <c r="IH1143" s="183"/>
      <c r="II1143" s="183"/>
      <c r="IJ1143" s="183"/>
      <c r="IK1143" s="183"/>
      <c r="IL1143" s="183"/>
      <c r="IM1143" s="183"/>
      <c r="IN1143" s="183"/>
      <c r="IO1143" s="183"/>
      <c r="IP1143" s="183"/>
      <c r="IQ1143" s="183"/>
      <c r="IR1143" s="183"/>
      <c r="IS1143" s="183"/>
      <c r="IT1143" s="183"/>
      <c r="IU1143" s="183"/>
      <c r="IV1143" s="183"/>
      <c r="IW1143" s="183"/>
      <c r="IX1143" s="183"/>
      <c r="IY1143" s="183"/>
      <c r="IZ1143" s="183"/>
      <c r="JA1143" s="183"/>
      <c r="JB1143" s="183"/>
      <c r="JC1143" s="183"/>
      <c r="JD1143" s="183"/>
      <c r="JE1143" s="183"/>
      <c r="JF1143" s="183"/>
      <c r="JG1143" s="183"/>
      <c r="JH1143" s="183"/>
      <c r="JI1143" s="183"/>
      <c r="JJ1143" s="183"/>
      <c r="JK1143" s="183"/>
      <c r="JL1143" s="183"/>
      <c r="JM1143" s="183"/>
      <c r="JN1143" s="183"/>
      <c r="JO1143" s="183"/>
      <c r="JP1143" s="183"/>
      <c r="JQ1143" s="183"/>
      <c r="JR1143" s="183"/>
      <c r="JS1143" s="183"/>
      <c r="JT1143" s="183"/>
      <c r="JU1143" s="183"/>
      <c r="JV1143" s="183"/>
      <c r="JW1143" s="183"/>
      <c r="JX1143" s="183"/>
      <c r="JY1143" s="183"/>
      <c r="JZ1143" s="183"/>
      <c r="KA1143" s="183"/>
      <c r="KB1143" s="183"/>
      <c r="KC1143" s="183"/>
      <c r="KD1143" s="183"/>
      <c r="KE1143" s="183"/>
      <c r="KF1143" s="183"/>
      <c r="KG1143" s="183"/>
      <c r="KH1143" s="183"/>
      <c r="KI1143" s="183"/>
      <c r="KJ1143" s="183"/>
      <c r="KK1143" s="183"/>
      <c r="KL1143" s="183"/>
      <c r="KM1143" s="183"/>
      <c r="KN1143" s="183"/>
      <c r="KO1143" s="183"/>
      <c r="KP1143" s="183"/>
      <c r="KQ1143" s="183"/>
      <c r="KR1143" s="183"/>
      <c r="KS1143" s="183"/>
      <c r="KT1143" s="183"/>
    </row>
    <row r="1144" spans="8:306">
      <c r="H1144" s="183"/>
      <c r="K1144" s="183"/>
      <c r="L1144" s="183"/>
      <c r="M1144" s="183"/>
      <c r="N1144" s="183"/>
      <c r="O1144" s="183"/>
      <c r="P1144" s="183"/>
      <c r="Q1144" s="183"/>
      <c r="R1144" s="183"/>
      <c r="S1144" s="183"/>
      <c r="T1144" s="183"/>
      <c r="U1144" s="183"/>
      <c r="V1144" s="183"/>
      <c r="W1144" s="183"/>
      <c r="X1144" s="183"/>
      <c r="Y1144" s="183"/>
      <c r="Z1144" s="183"/>
      <c r="AA1144" s="183"/>
      <c r="AB1144" s="183"/>
      <c r="AC1144" s="183"/>
      <c r="AD1144" s="183"/>
      <c r="AE1144" s="183"/>
      <c r="AF1144" s="183"/>
      <c r="AG1144" s="183"/>
      <c r="AH1144" s="183"/>
      <c r="AI1144" s="183"/>
      <c r="AJ1144" s="183"/>
      <c r="AK1144" s="183"/>
      <c r="AL1144" s="183"/>
      <c r="AM1144" s="183"/>
      <c r="AN1144" s="183"/>
      <c r="AO1144" s="183"/>
      <c r="AP1144" s="183"/>
      <c r="AQ1144" s="183"/>
      <c r="AR1144" s="183"/>
      <c r="AS1144" s="183"/>
      <c r="AT1144" s="183"/>
      <c r="AU1144" s="183"/>
      <c r="AV1144" s="183"/>
      <c r="AW1144" s="183"/>
      <c r="AX1144" s="183"/>
      <c r="AY1144" s="183"/>
      <c r="AZ1144" s="183"/>
      <c r="BA1144" s="183"/>
      <c r="BB1144" s="183"/>
      <c r="BC1144" s="183"/>
      <c r="BD1144" s="183"/>
      <c r="BE1144" s="183"/>
      <c r="BF1144" s="183"/>
      <c r="BG1144" s="183"/>
      <c r="BH1144" s="183"/>
      <c r="BI1144" s="183"/>
      <c r="BJ1144" s="183"/>
      <c r="BK1144" s="183"/>
      <c r="BL1144" s="183"/>
      <c r="BM1144" s="183"/>
      <c r="BN1144" s="183"/>
      <c r="BO1144" s="183"/>
      <c r="BP1144" s="183"/>
      <c r="BQ1144" s="183"/>
      <c r="BR1144" s="183"/>
      <c r="BS1144" s="183"/>
      <c r="BT1144" s="183"/>
      <c r="BU1144" s="183"/>
      <c r="BV1144" s="183"/>
      <c r="BW1144" s="183"/>
      <c r="BX1144" s="183"/>
      <c r="BY1144" s="183"/>
      <c r="BZ1144" s="183"/>
      <c r="CA1144" s="183"/>
      <c r="CB1144" s="183"/>
      <c r="CC1144" s="183"/>
      <c r="CD1144" s="183"/>
      <c r="CE1144" s="183"/>
      <c r="CF1144" s="183"/>
      <c r="CG1144" s="183"/>
      <c r="CH1144" s="183"/>
      <c r="CI1144" s="183"/>
      <c r="CJ1144" s="183"/>
      <c r="CK1144" s="183"/>
      <c r="CL1144" s="183"/>
      <c r="CM1144" s="183"/>
      <c r="CN1144" s="183"/>
      <c r="CO1144" s="183"/>
      <c r="CP1144" s="183"/>
      <c r="CQ1144" s="183"/>
      <c r="CR1144" s="183"/>
      <c r="CS1144" s="183"/>
      <c r="CT1144" s="183"/>
      <c r="CU1144" s="183"/>
      <c r="CV1144" s="183"/>
      <c r="CW1144" s="183"/>
      <c r="CX1144" s="183"/>
      <c r="CY1144" s="183"/>
      <c r="CZ1144" s="183"/>
      <c r="DA1144" s="183"/>
      <c r="DB1144" s="183"/>
      <c r="DC1144" s="183"/>
      <c r="DD1144" s="183"/>
      <c r="DE1144" s="183"/>
      <c r="DF1144" s="183"/>
      <c r="DG1144" s="183"/>
      <c r="DH1144" s="183"/>
      <c r="DI1144" s="183"/>
      <c r="DJ1144" s="183"/>
      <c r="DK1144" s="183"/>
      <c r="DL1144" s="183"/>
      <c r="DM1144" s="183"/>
      <c r="DN1144" s="183"/>
      <c r="DO1144" s="183"/>
      <c r="DP1144" s="183"/>
      <c r="DQ1144" s="183"/>
      <c r="DR1144" s="183"/>
      <c r="DS1144" s="183"/>
      <c r="DT1144" s="183"/>
      <c r="DU1144" s="183"/>
      <c r="DV1144" s="183"/>
      <c r="DW1144" s="183"/>
      <c r="DX1144" s="183"/>
      <c r="DY1144" s="183"/>
      <c r="DZ1144" s="183"/>
      <c r="EA1144" s="183"/>
      <c r="EB1144" s="183"/>
      <c r="EC1144" s="183"/>
      <c r="ED1144" s="183"/>
      <c r="EE1144" s="183"/>
      <c r="EF1144" s="183"/>
      <c r="EG1144" s="183"/>
      <c r="EH1144" s="183"/>
      <c r="EI1144" s="183"/>
      <c r="EJ1144" s="183"/>
      <c r="EK1144" s="183"/>
      <c r="EL1144" s="183"/>
      <c r="EM1144" s="183"/>
      <c r="EN1144" s="183"/>
      <c r="EO1144" s="183"/>
      <c r="EP1144" s="183"/>
      <c r="EQ1144" s="183"/>
      <c r="ER1144" s="183"/>
      <c r="ES1144" s="183"/>
      <c r="ET1144" s="183"/>
      <c r="EU1144" s="183"/>
      <c r="EV1144" s="183"/>
      <c r="EW1144" s="183"/>
      <c r="EX1144" s="183"/>
      <c r="EY1144" s="183"/>
      <c r="EZ1144" s="183"/>
      <c r="FA1144" s="183"/>
      <c r="FB1144" s="183"/>
      <c r="FC1144" s="183"/>
      <c r="FD1144" s="183"/>
      <c r="FE1144" s="183"/>
      <c r="FF1144" s="183"/>
      <c r="FG1144" s="183"/>
      <c r="FH1144" s="183"/>
      <c r="FI1144" s="183"/>
      <c r="FJ1144" s="183"/>
      <c r="FK1144" s="183"/>
      <c r="FL1144" s="183"/>
      <c r="FM1144" s="183"/>
      <c r="FN1144" s="183"/>
      <c r="FO1144" s="183"/>
      <c r="FP1144" s="183"/>
      <c r="FQ1144" s="183"/>
      <c r="FR1144" s="183"/>
      <c r="FS1144" s="183"/>
      <c r="FT1144" s="183"/>
      <c r="FU1144" s="183"/>
      <c r="FV1144" s="183"/>
      <c r="FW1144" s="183"/>
      <c r="FX1144" s="183"/>
      <c r="FY1144" s="183"/>
      <c r="FZ1144" s="183"/>
      <c r="GA1144" s="183"/>
      <c r="GB1144" s="183"/>
      <c r="GC1144" s="183"/>
      <c r="GD1144" s="183"/>
      <c r="GE1144" s="183"/>
      <c r="GF1144" s="183"/>
      <c r="GG1144" s="183"/>
      <c r="GH1144" s="183"/>
      <c r="GI1144" s="183"/>
      <c r="GJ1144" s="183"/>
      <c r="GK1144" s="183"/>
      <c r="GL1144" s="183"/>
      <c r="GM1144" s="183"/>
      <c r="GN1144" s="183"/>
      <c r="GO1144" s="183"/>
      <c r="GP1144" s="183"/>
      <c r="GQ1144" s="183"/>
      <c r="GR1144" s="183"/>
      <c r="GS1144" s="183"/>
      <c r="GT1144" s="183"/>
      <c r="GU1144" s="183"/>
      <c r="GV1144" s="183"/>
      <c r="GW1144" s="183"/>
      <c r="GX1144" s="183"/>
      <c r="GY1144" s="183"/>
      <c r="GZ1144" s="183"/>
      <c r="HA1144" s="183"/>
      <c r="HB1144" s="183"/>
      <c r="HC1144" s="183"/>
      <c r="HD1144" s="183"/>
      <c r="HE1144" s="183"/>
      <c r="HF1144" s="183"/>
      <c r="HG1144" s="183"/>
      <c r="HH1144" s="183"/>
      <c r="HI1144" s="183"/>
      <c r="HJ1144" s="183"/>
      <c r="HK1144" s="183"/>
      <c r="HL1144" s="183"/>
      <c r="HM1144" s="183"/>
      <c r="HN1144" s="183"/>
      <c r="HO1144" s="183"/>
      <c r="HP1144" s="183"/>
      <c r="HQ1144" s="183"/>
      <c r="HR1144" s="183"/>
      <c r="HS1144" s="183"/>
      <c r="HT1144" s="183"/>
      <c r="HU1144" s="183"/>
      <c r="HV1144" s="183"/>
      <c r="HW1144" s="183"/>
      <c r="HX1144" s="183"/>
      <c r="HY1144" s="183"/>
      <c r="HZ1144" s="183"/>
      <c r="IA1144" s="183"/>
      <c r="IB1144" s="183"/>
      <c r="IC1144" s="183"/>
      <c r="ID1144" s="183"/>
      <c r="IE1144" s="183"/>
      <c r="IF1144" s="183"/>
      <c r="IG1144" s="183"/>
      <c r="IH1144" s="183"/>
      <c r="II1144" s="183"/>
      <c r="IJ1144" s="183"/>
      <c r="IK1144" s="183"/>
      <c r="IL1144" s="183"/>
      <c r="IM1144" s="183"/>
      <c r="IN1144" s="183"/>
      <c r="IO1144" s="183"/>
      <c r="IP1144" s="183"/>
      <c r="IQ1144" s="183"/>
      <c r="IR1144" s="183"/>
      <c r="IS1144" s="183"/>
      <c r="IT1144" s="183"/>
      <c r="IU1144" s="183"/>
      <c r="IV1144" s="183"/>
      <c r="IW1144" s="183"/>
      <c r="IX1144" s="183"/>
      <c r="IY1144" s="183"/>
      <c r="IZ1144" s="183"/>
      <c r="JA1144" s="183"/>
      <c r="JB1144" s="183"/>
      <c r="JC1144" s="183"/>
      <c r="JD1144" s="183"/>
      <c r="JE1144" s="183"/>
      <c r="JF1144" s="183"/>
      <c r="JG1144" s="183"/>
      <c r="JH1144" s="183"/>
      <c r="JI1144" s="183"/>
      <c r="JJ1144" s="183"/>
      <c r="JK1144" s="183"/>
      <c r="JL1144" s="183"/>
      <c r="JM1144" s="183"/>
      <c r="JN1144" s="183"/>
      <c r="JO1144" s="183"/>
      <c r="JP1144" s="183"/>
      <c r="JQ1144" s="183"/>
      <c r="JR1144" s="183"/>
      <c r="JS1144" s="183"/>
      <c r="JT1144" s="183"/>
      <c r="JU1144" s="183"/>
      <c r="JV1144" s="183"/>
      <c r="JW1144" s="183"/>
      <c r="JX1144" s="183"/>
      <c r="JY1144" s="183"/>
      <c r="JZ1144" s="183"/>
      <c r="KA1144" s="183"/>
      <c r="KB1144" s="183"/>
      <c r="KC1144" s="183"/>
      <c r="KD1144" s="183"/>
      <c r="KE1144" s="183"/>
      <c r="KF1144" s="183"/>
      <c r="KG1144" s="183"/>
      <c r="KH1144" s="183"/>
      <c r="KI1144" s="183"/>
      <c r="KJ1144" s="183"/>
      <c r="KK1144" s="183"/>
      <c r="KL1144" s="183"/>
      <c r="KM1144" s="183"/>
      <c r="KN1144" s="183"/>
      <c r="KO1144" s="183"/>
      <c r="KP1144" s="183"/>
      <c r="KQ1144" s="183"/>
      <c r="KR1144" s="183"/>
      <c r="KS1144" s="183"/>
      <c r="KT1144" s="183"/>
    </row>
    <row r="1145" spans="8:306">
      <c r="H1145" s="183"/>
      <c r="K1145" s="183"/>
      <c r="L1145" s="183"/>
      <c r="M1145" s="183"/>
      <c r="N1145" s="183"/>
      <c r="O1145" s="183"/>
      <c r="P1145" s="183"/>
      <c r="Q1145" s="183"/>
      <c r="R1145" s="183"/>
      <c r="S1145" s="183"/>
      <c r="T1145" s="183"/>
      <c r="U1145" s="183"/>
      <c r="V1145" s="183"/>
      <c r="W1145" s="183"/>
      <c r="X1145" s="183"/>
      <c r="Y1145" s="183"/>
      <c r="Z1145" s="183"/>
      <c r="AA1145" s="183"/>
      <c r="AB1145" s="183"/>
      <c r="AC1145" s="183"/>
      <c r="AD1145" s="183"/>
      <c r="AE1145" s="183"/>
      <c r="AF1145" s="183"/>
      <c r="AG1145" s="183"/>
      <c r="AH1145" s="183"/>
      <c r="AI1145" s="183"/>
      <c r="AJ1145" s="183"/>
      <c r="AK1145" s="183"/>
      <c r="AL1145" s="183"/>
      <c r="AM1145" s="183"/>
      <c r="AN1145" s="183"/>
      <c r="AO1145" s="183"/>
      <c r="AP1145" s="183"/>
      <c r="AQ1145" s="183"/>
      <c r="AR1145" s="183"/>
      <c r="AS1145" s="183"/>
      <c r="AT1145" s="183"/>
      <c r="AU1145" s="183"/>
      <c r="AV1145" s="183"/>
      <c r="AW1145" s="183"/>
      <c r="AX1145" s="183"/>
      <c r="AY1145" s="183"/>
      <c r="AZ1145" s="183"/>
      <c r="BA1145" s="183"/>
      <c r="BB1145" s="183"/>
      <c r="BC1145" s="183"/>
      <c r="BD1145" s="183"/>
      <c r="BE1145" s="183"/>
      <c r="BF1145" s="183"/>
      <c r="BG1145" s="183"/>
      <c r="BH1145" s="183"/>
      <c r="BI1145" s="183"/>
      <c r="BJ1145" s="183"/>
      <c r="BK1145" s="183"/>
      <c r="BL1145" s="183"/>
      <c r="BM1145" s="183"/>
      <c r="BN1145" s="183"/>
      <c r="BO1145" s="183"/>
      <c r="BP1145" s="183"/>
      <c r="BQ1145" s="183"/>
      <c r="BR1145" s="183"/>
      <c r="BS1145" s="183"/>
      <c r="BT1145" s="183"/>
      <c r="BU1145" s="183"/>
      <c r="BV1145" s="183"/>
      <c r="BW1145" s="183"/>
      <c r="BX1145" s="183"/>
      <c r="BY1145" s="183"/>
      <c r="BZ1145" s="183"/>
      <c r="CA1145" s="183"/>
      <c r="CB1145" s="183"/>
      <c r="CC1145" s="183"/>
      <c r="CD1145" s="183"/>
      <c r="CE1145" s="183"/>
      <c r="CF1145" s="183"/>
      <c r="CG1145" s="183"/>
      <c r="CH1145" s="183"/>
      <c r="CI1145" s="183"/>
      <c r="CJ1145" s="183"/>
      <c r="CK1145" s="183"/>
      <c r="CL1145" s="183"/>
      <c r="CM1145" s="183"/>
      <c r="CN1145" s="183"/>
      <c r="CO1145" s="183"/>
      <c r="CP1145" s="183"/>
      <c r="CQ1145" s="183"/>
      <c r="CR1145" s="183"/>
      <c r="CS1145" s="183"/>
      <c r="CT1145" s="183"/>
      <c r="CU1145" s="183"/>
      <c r="CV1145" s="183"/>
      <c r="CW1145" s="183"/>
      <c r="CX1145" s="183"/>
      <c r="CY1145" s="183"/>
      <c r="CZ1145" s="183"/>
      <c r="DA1145" s="183"/>
      <c r="DB1145" s="183"/>
      <c r="DC1145" s="183"/>
      <c r="DD1145" s="183"/>
      <c r="DE1145" s="183"/>
      <c r="DF1145" s="183"/>
      <c r="DG1145" s="183"/>
      <c r="DH1145" s="183"/>
      <c r="DI1145" s="183"/>
      <c r="DJ1145" s="183"/>
      <c r="DK1145" s="183"/>
      <c r="DL1145" s="183"/>
      <c r="DM1145" s="183"/>
      <c r="DN1145" s="183"/>
      <c r="DO1145" s="183"/>
      <c r="DP1145" s="183"/>
      <c r="DQ1145" s="183"/>
      <c r="DR1145" s="183"/>
      <c r="DS1145" s="183"/>
      <c r="DT1145" s="183"/>
      <c r="DU1145" s="183"/>
      <c r="DV1145" s="183"/>
      <c r="DW1145" s="183"/>
      <c r="DX1145" s="183"/>
      <c r="DY1145" s="183"/>
      <c r="DZ1145" s="183"/>
      <c r="EA1145" s="183"/>
      <c r="EB1145" s="183"/>
      <c r="EC1145" s="183"/>
      <c r="ED1145" s="183"/>
      <c r="EE1145" s="183"/>
      <c r="EF1145" s="183"/>
      <c r="EG1145" s="183"/>
      <c r="EH1145" s="183"/>
      <c r="EI1145" s="183"/>
      <c r="EJ1145" s="183"/>
      <c r="EK1145" s="183"/>
      <c r="EL1145" s="183"/>
      <c r="EM1145" s="183"/>
      <c r="EN1145" s="183"/>
      <c r="EO1145" s="183"/>
      <c r="EP1145" s="183"/>
      <c r="EQ1145" s="183"/>
      <c r="ER1145" s="183"/>
      <c r="ES1145" s="183"/>
      <c r="ET1145" s="183"/>
      <c r="EU1145" s="183"/>
      <c r="EV1145" s="183"/>
      <c r="EW1145" s="183"/>
      <c r="EX1145" s="183"/>
      <c r="EY1145" s="183"/>
      <c r="EZ1145" s="183"/>
      <c r="FA1145" s="183"/>
      <c r="FB1145" s="183"/>
      <c r="FC1145" s="183"/>
      <c r="FD1145" s="183"/>
      <c r="FE1145" s="183"/>
      <c r="FF1145" s="183"/>
      <c r="FG1145" s="183"/>
      <c r="FH1145" s="183"/>
      <c r="FI1145" s="183"/>
      <c r="FJ1145" s="183"/>
      <c r="FK1145" s="183"/>
      <c r="FL1145" s="183"/>
      <c r="FM1145" s="183"/>
      <c r="FN1145" s="183"/>
      <c r="FO1145" s="183"/>
      <c r="FP1145" s="183"/>
      <c r="FQ1145" s="183"/>
      <c r="FR1145" s="183"/>
      <c r="FS1145" s="183"/>
      <c r="FT1145" s="183"/>
      <c r="FU1145" s="183"/>
      <c r="FV1145" s="183"/>
      <c r="FW1145" s="183"/>
      <c r="FX1145" s="183"/>
      <c r="FY1145" s="183"/>
      <c r="FZ1145" s="183"/>
      <c r="GA1145" s="183"/>
      <c r="GB1145" s="183"/>
      <c r="GC1145" s="183"/>
      <c r="GD1145" s="183"/>
      <c r="GE1145" s="183"/>
      <c r="GF1145" s="183"/>
      <c r="GG1145" s="183"/>
      <c r="GH1145" s="183"/>
      <c r="GI1145" s="183"/>
      <c r="GJ1145" s="183"/>
      <c r="GK1145" s="183"/>
      <c r="GL1145" s="183"/>
      <c r="GM1145" s="183"/>
      <c r="GN1145" s="183"/>
      <c r="GO1145" s="183"/>
      <c r="GP1145" s="183"/>
      <c r="GQ1145" s="183"/>
      <c r="GR1145" s="183"/>
      <c r="GS1145" s="183"/>
      <c r="GT1145" s="183"/>
      <c r="GU1145" s="183"/>
      <c r="GV1145" s="183"/>
      <c r="GW1145" s="183"/>
      <c r="GX1145" s="183"/>
      <c r="GY1145" s="183"/>
      <c r="GZ1145" s="183"/>
      <c r="HA1145" s="183"/>
      <c r="HB1145" s="183"/>
      <c r="HC1145" s="183"/>
      <c r="HD1145" s="183"/>
      <c r="HE1145" s="183"/>
      <c r="HF1145" s="183"/>
      <c r="HG1145" s="183"/>
      <c r="HH1145" s="183"/>
      <c r="HI1145" s="183"/>
      <c r="HJ1145" s="183"/>
      <c r="HK1145" s="183"/>
      <c r="HL1145" s="183"/>
      <c r="HM1145" s="183"/>
      <c r="HN1145" s="183"/>
      <c r="HO1145" s="183"/>
      <c r="HP1145" s="183"/>
      <c r="HQ1145" s="183"/>
      <c r="HR1145" s="183"/>
      <c r="HS1145" s="183"/>
      <c r="HT1145" s="183"/>
      <c r="HU1145" s="183"/>
      <c r="HV1145" s="183"/>
      <c r="HW1145" s="183"/>
      <c r="HX1145" s="183"/>
      <c r="HY1145" s="183"/>
      <c r="HZ1145" s="183"/>
      <c r="IA1145" s="183"/>
      <c r="IB1145" s="183"/>
      <c r="IC1145" s="183"/>
      <c r="ID1145" s="183"/>
      <c r="IE1145" s="183"/>
      <c r="IF1145" s="183"/>
      <c r="IG1145" s="183"/>
      <c r="IH1145" s="183"/>
      <c r="II1145" s="183"/>
      <c r="IJ1145" s="183"/>
      <c r="IK1145" s="183"/>
      <c r="IL1145" s="183"/>
      <c r="IM1145" s="183"/>
      <c r="IN1145" s="183"/>
      <c r="IO1145" s="183"/>
      <c r="IP1145" s="183"/>
      <c r="IQ1145" s="183"/>
      <c r="IR1145" s="183"/>
      <c r="IS1145" s="183"/>
      <c r="IT1145" s="183"/>
      <c r="IU1145" s="183"/>
      <c r="IV1145" s="183"/>
      <c r="IW1145" s="183"/>
      <c r="IX1145" s="183"/>
      <c r="IY1145" s="183"/>
      <c r="IZ1145" s="183"/>
      <c r="JA1145" s="183"/>
      <c r="JB1145" s="183"/>
      <c r="JC1145" s="183"/>
      <c r="JD1145" s="183"/>
      <c r="JE1145" s="183"/>
      <c r="JF1145" s="183"/>
      <c r="JG1145" s="183"/>
      <c r="JH1145" s="183"/>
      <c r="JI1145" s="183"/>
      <c r="JJ1145" s="183"/>
      <c r="JK1145" s="183"/>
      <c r="JL1145" s="183"/>
      <c r="JM1145" s="183"/>
      <c r="JN1145" s="183"/>
      <c r="JO1145" s="183"/>
      <c r="JP1145" s="183"/>
      <c r="JQ1145" s="183"/>
      <c r="JR1145" s="183"/>
      <c r="JS1145" s="183"/>
      <c r="JT1145" s="183"/>
      <c r="JU1145" s="183"/>
      <c r="JV1145" s="183"/>
      <c r="JW1145" s="183"/>
      <c r="JX1145" s="183"/>
      <c r="JY1145" s="183"/>
      <c r="JZ1145" s="183"/>
      <c r="KA1145" s="183"/>
      <c r="KB1145" s="183"/>
      <c r="KC1145" s="183"/>
      <c r="KD1145" s="183"/>
      <c r="KE1145" s="183"/>
      <c r="KF1145" s="183"/>
      <c r="KG1145" s="183"/>
      <c r="KH1145" s="183"/>
      <c r="KI1145" s="183"/>
      <c r="KJ1145" s="183"/>
      <c r="KK1145" s="183"/>
      <c r="KL1145" s="183"/>
      <c r="KM1145" s="183"/>
      <c r="KN1145" s="183"/>
      <c r="KO1145" s="183"/>
      <c r="KP1145" s="183"/>
      <c r="KQ1145" s="183"/>
      <c r="KR1145" s="183"/>
      <c r="KS1145" s="183"/>
      <c r="KT1145" s="183"/>
    </row>
    <row r="1146" spans="8:306">
      <c r="H1146" s="183"/>
      <c r="K1146" s="183"/>
      <c r="L1146" s="183"/>
      <c r="M1146" s="183"/>
      <c r="N1146" s="183"/>
      <c r="O1146" s="183"/>
      <c r="P1146" s="183"/>
      <c r="Q1146" s="183"/>
      <c r="R1146" s="183"/>
      <c r="S1146" s="183"/>
      <c r="T1146" s="183"/>
      <c r="U1146" s="183"/>
      <c r="V1146" s="183"/>
      <c r="W1146" s="183"/>
      <c r="X1146" s="183"/>
      <c r="Y1146" s="183"/>
      <c r="Z1146" s="183"/>
      <c r="AA1146" s="183"/>
      <c r="AB1146" s="183"/>
      <c r="AC1146" s="183"/>
      <c r="AD1146" s="183"/>
      <c r="AE1146" s="183"/>
      <c r="AF1146" s="183"/>
      <c r="AG1146" s="183"/>
      <c r="AH1146" s="183"/>
      <c r="AI1146" s="183"/>
      <c r="AJ1146" s="183"/>
      <c r="AK1146" s="183"/>
      <c r="AL1146" s="183"/>
      <c r="AM1146" s="183"/>
      <c r="AN1146" s="183"/>
      <c r="AO1146" s="183"/>
      <c r="AP1146" s="183"/>
      <c r="AQ1146" s="183"/>
      <c r="AR1146" s="183"/>
      <c r="AS1146" s="183"/>
      <c r="AT1146" s="183"/>
      <c r="AU1146" s="183"/>
      <c r="AV1146" s="183"/>
      <c r="AW1146" s="183"/>
      <c r="AX1146" s="183"/>
      <c r="AY1146" s="183"/>
      <c r="AZ1146" s="183"/>
      <c r="BA1146" s="183"/>
      <c r="BB1146" s="183"/>
      <c r="BC1146" s="183"/>
      <c r="BD1146" s="183"/>
      <c r="BE1146" s="183"/>
      <c r="BF1146" s="183"/>
      <c r="BG1146" s="183"/>
      <c r="BH1146" s="183"/>
      <c r="BI1146" s="183"/>
      <c r="BJ1146" s="183"/>
      <c r="BK1146" s="183"/>
      <c r="BL1146" s="183"/>
      <c r="BM1146" s="183"/>
      <c r="BN1146" s="183"/>
      <c r="BO1146" s="183"/>
      <c r="BP1146" s="183"/>
      <c r="BQ1146" s="183"/>
      <c r="BR1146" s="183"/>
      <c r="BS1146" s="183"/>
      <c r="BT1146" s="183"/>
      <c r="BU1146" s="183"/>
      <c r="BV1146" s="183"/>
      <c r="BW1146" s="183"/>
      <c r="BX1146" s="183"/>
      <c r="BY1146" s="183"/>
      <c r="BZ1146" s="183"/>
      <c r="CA1146" s="183"/>
      <c r="CB1146" s="183"/>
      <c r="CC1146" s="183"/>
      <c r="CD1146" s="183"/>
      <c r="CE1146" s="183"/>
      <c r="CF1146" s="183"/>
      <c r="CG1146" s="183"/>
      <c r="CH1146" s="183"/>
      <c r="CI1146" s="183"/>
      <c r="CJ1146" s="183"/>
      <c r="CK1146" s="183"/>
      <c r="CL1146" s="183"/>
      <c r="CM1146" s="183"/>
      <c r="CN1146" s="183"/>
      <c r="CO1146" s="183"/>
      <c r="CP1146" s="183"/>
      <c r="CQ1146" s="183"/>
      <c r="CR1146" s="183"/>
      <c r="CS1146" s="183"/>
      <c r="CT1146" s="183"/>
      <c r="CU1146" s="183"/>
      <c r="CV1146" s="183"/>
      <c r="CW1146" s="183"/>
      <c r="CX1146" s="183"/>
      <c r="CY1146" s="183"/>
      <c r="CZ1146" s="183"/>
      <c r="DA1146" s="183"/>
      <c r="DB1146" s="183"/>
      <c r="DC1146" s="183"/>
      <c r="DD1146" s="183"/>
      <c r="DE1146" s="183"/>
      <c r="DF1146" s="183"/>
      <c r="DG1146" s="183"/>
      <c r="DH1146" s="183"/>
      <c r="DI1146" s="183"/>
      <c r="DJ1146" s="183"/>
      <c r="DK1146" s="183"/>
      <c r="DL1146" s="183"/>
      <c r="DM1146" s="183"/>
      <c r="DN1146" s="183"/>
      <c r="DO1146" s="183"/>
      <c r="DP1146" s="183"/>
      <c r="DQ1146" s="183"/>
      <c r="DR1146" s="183"/>
      <c r="DS1146" s="183"/>
      <c r="DT1146" s="183"/>
      <c r="DU1146" s="183"/>
      <c r="DV1146" s="183"/>
      <c r="DW1146" s="183"/>
      <c r="DX1146" s="183"/>
      <c r="DY1146" s="183"/>
      <c r="DZ1146" s="183"/>
      <c r="EA1146" s="183"/>
      <c r="EB1146" s="183"/>
      <c r="EC1146" s="183"/>
      <c r="ED1146" s="183"/>
      <c r="EE1146" s="183"/>
      <c r="EF1146" s="183"/>
      <c r="EG1146" s="183"/>
      <c r="EH1146" s="183"/>
      <c r="EI1146" s="183"/>
      <c r="EJ1146" s="183"/>
      <c r="EK1146" s="183"/>
      <c r="EL1146" s="183"/>
      <c r="EM1146" s="183"/>
      <c r="EN1146" s="183"/>
      <c r="EO1146" s="183"/>
      <c r="EP1146" s="183"/>
      <c r="EQ1146" s="183"/>
      <c r="ER1146" s="183"/>
      <c r="ES1146" s="183"/>
      <c r="ET1146" s="183"/>
      <c r="EU1146" s="183"/>
      <c r="EV1146" s="183"/>
      <c r="EW1146" s="183"/>
      <c r="EX1146" s="183"/>
      <c r="EY1146" s="183"/>
      <c r="EZ1146" s="183"/>
      <c r="FA1146" s="183"/>
      <c r="FB1146" s="183"/>
      <c r="FC1146" s="183"/>
      <c r="FD1146" s="183"/>
      <c r="FE1146" s="183"/>
      <c r="FF1146" s="183"/>
      <c r="FG1146" s="183"/>
      <c r="FH1146" s="183"/>
      <c r="FI1146" s="183"/>
      <c r="FJ1146" s="183"/>
      <c r="FK1146" s="183"/>
      <c r="FL1146" s="183"/>
      <c r="FM1146" s="183"/>
      <c r="FN1146" s="183"/>
      <c r="FO1146" s="183"/>
      <c r="FP1146" s="183"/>
      <c r="FQ1146" s="183"/>
      <c r="FR1146" s="183"/>
      <c r="FS1146" s="183"/>
      <c r="FT1146" s="183"/>
      <c r="FU1146" s="183"/>
      <c r="FV1146" s="183"/>
      <c r="FW1146" s="183"/>
      <c r="FX1146" s="183"/>
      <c r="FY1146" s="183"/>
      <c r="FZ1146" s="183"/>
      <c r="GA1146" s="183"/>
      <c r="GB1146" s="183"/>
      <c r="GC1146" s="183"/>
      <c r="GD1146" s="183"/>
      <c r="GE1146" s="183"/>
      <c r="GF1146" s="183"/>
      <c r="GG1146" s="183"/>
      <c r="GH1146" s="183"/>
      <c r="GI1146" s="183"/>
      <c r="GJ1146" s="183"/>
      <c r="GK1146" s="183"/>
      <c r="GL1146" s="183"/>
      <c r="GM1146" s="183"/>
      <c r="GN1146" s="183"/>
      <c r="GO1146" s="183"/>
      <c r="GP1146" s="183"/>
      <c r="GQ1146" s="183"/>
      <c r="GR1146" s="183"/>
      <c r="GS1146" s="183"/>
      <c r="GT1146" s="183"/>
      <c r="GU1146" s="183"/>
      <c r="GV1146" s="183"/>
      <c r="GW1146" s="183"/>
      <c r="GX1146" s="183"/>
      <c r="GY1146" s="183"/>
      <c r="GZ1146" s="183"/>
      <c r="HA1146" s="183"/>
      <c r="HB1146" s="183"/>
      <c r="HC1146" s="183"/>
      <c r="HD1146" s="183"/>
      <c r="HE1146" s="183"/>
      <c r="HF1146" s="183"/>
      <c r="HG1146" s="183"/>
      <c r="HH1146" s="183"/>
      <c r="HI1146" s="183"/>
      <c r="HJ1146" s="183"/>
      <c r="HK1146" s="183"/>
      <c r="HL1146" s="183"/>
      <c r="HM1146" s="183"/>
      <c r="HN1146" s="183"/>
      <c r="HO1146" s="183"/>
      <c r="HP1146" s="183"/>
      <c r="HQ1146" s="183"/>
      <c r="HR1146" s="183"/>
      <c r="HS1146" s="183"/>
      <c r="HT1146" s="183"/>
      <c r="HU1146" s="183"/>
      <c r="HV1146" s="183"/>
      <c r="HW1146" s="183"/>
      <c r="HX1146" s="183"/>
      <c r="HY1146" s="183"/>
      <c r="HZ1146" s="183"/>
      <c r="IA1146" s="183"/>
      <c r="IB1146" s="183"/>
      <c r="IC1146" s="183"/>
      <c r="ID1146" s="183"/>
      <c r="IE1146" s="183"/>
      <c r="IF1146" s="183"/>
      <c r="IG1146" s="183"/>
      <c r="IH1146" s="183"/>
      <c r="II1146" s="183"/>
      <c r="IJ1146" s="183"/>
      <c r="IK1146" s="183"/>
      <c r="IL1146" s="183"/>
      <c r="IM1146" s="183"/>
      <c r="IN1146" s="183"/>
      <c r="IO1146" s="183"/>
      <c r="IP1146" s="183"/>
      <c r="IQ1146" s="183"/>
      <c r="IR1146" s="183"/>
      <c r="IS1146" s="183"/>
      <c r="IT1146" s="183"/>
      <c r="IU1146" s="183"/>
      <c r="IV1146" s="183"/>
      <c r="IW1146" s="183"/>
      <c r="IX1146" s="183"/>
      <c r="IY1146" s="183"/>
      <c r="IZ1146" s="183"/>
      <c r="JA1146" s="183"/>
      <c r="JB1146" s="183"/>
      <c r="JC1146" s="183"/>
      <c r="JD1146" s="183"/>
      <c r="JE1146" s="183"/>
      <c r="JF1146" s="183"/>
      <c r="JG1146" s="183"/>
      <c r="JH1146" s="183"/>
      <c r="JI1146" s="183"/>
      <c r="JJ1146" s="183"/>
      <c r="JK1146" s="183"/>
      <c r="JL1146" s="183"/>
      <c r="JM1146" s="183"/>
      <c r="JN1146" s="183"/>
      <c r="JO1146" s="183"/>
      <c r="JP1146" s="183"/>
      <c r="JQ1146" s="183"/>
      <c r="JR1146" s="183"/>
      <c r="JS1146" s="183"/>
      <c r="JT1146" s="183"/>
      <c r="JU1146" s="183"/>
      <c r="JV1146" s="183"/>
      <c r="JW1146" s="183"/>
      <c r="JX1146" s="183"/>
      <c r="JY1146" s="183"/>
      <c r="JZ1146" s="183"/>
      <c r="KA1146" s="183"/>
      <c r="KB1146" s="183"/>
      <c r="KC1146" s="183"/>
      <c r="KD1146" s="183"/>
      <c r="KE1146" s="183"/>
      <c r="KF1146" s="183"/>
      <c r="KG1146" s="183"/>
      <c r="KH1146" s="183"/>
      <c r="KI1146" s="183"/>
      <c r="KJ1146" s="183"/>
      <c r="KK1146" s="183"/>
      <c r="KL1146" s="183"/>
      <c r="KM1146" s="183"/>
      <c r="KN1146" s="183"/>
      <c r="KO1146" s="183"/>
      <c r="KP1146" s="183"/>
      <c r="KQ1146" s="183"/>
      <c r="KR1146" s="183"/>
      <c r="KS1146" s="183"/>
      <c r="KT1146" s="183"/>
    </row>
    <row r="1147" spans="8:306">
      <c r="H1147" s="183"/>
      <c r="K1147" s="183"/>
      <c r="L1147" s="183"/>
      <c r="M1147" s="183"/>
      <c r="N1147" s="183"/>
      <c r="O1147" s="183"/>
      <c r="P1147" s="183"/>
      <c r="Q1147" s="183"/>
      <c r="R1147" s="183"/>
      <c r="S1147" s="183"/>
      <c r="T1147" s="183"/>
      <c r="U1147" s="183"/>
      <c r="V1147" s="183"/>
      <c r="W1147" s="183"/>
      <c r="X1147" s="183"/>
      <c r="Y1147" s="183"/>
      <c r="Z1147" s="183"/>
      <c r="AA1147" s="183"/>
      <c r="AB1147" s="183"/>
      <c r="AC1147" s="183"/>
      <c r="AD1147" s="183"/>
      <c r="AE1147" s="183"/>
      <c r="AF1147" s="183"/>
      <c r="AG1147" s="183"/>
      <c r="AH1147" s="183"/>
      <c r="AI1147" s="183"/>
      <c r="AJ1147" s="183"/>
      <c r="AK1147" s="183"/>
      <c r="AL1147" s="183"/>
      <c r="AM1147" s="183"/>
      <c r="AN1147" s="183"/>
      <c r="AO1147" s="183"/>
      <c r="AP1147" s="183"/>
      <c r="AQ1147" s="183"/>
      <c r="AR1147" s="183"/>
      <c r="AS1147" s="183"/>
      <c r="AT1147" s="183"/>
      <c r="AU1147" s="183"/>
      <c r="AV1147" s="183"/>
      <c r="AW1147" s="183"/>
      <c r="AX1147" s="183"/>
      <c r="AY1147" s="183"/>
      <c r="AZ1147" s="183"/>
      <c r="BA1147" s="183"/>
      <c r="BB1147" s="183"/>
      <c r="BC1147" s="183"/>
      <c r="BD1147" s="183"/>
      <c r="BE1147" s="183"/>
      <c r="BF1147" s="183"/>
      <c r="BG1147" s="183"/>
      <c r="BH1147" s="183"/>
      <c r="BI1147" s="183"/>
      <c r="BJ1147" s="183"/>
      <c r="BK1147" s="183"/>
      <c r="BL1147" s="183"/>
      <c r="BM1147" s="183"/>
      <c r="BN1147" s="183"/>
      <c r="BO1147" s="183"/>
      <c r="BP1147" s="183"/>
      <c r="BQ1147" s="183"/>
      <c r="BR1147" s="183"/>
      <c r="BS1147" s="183"/>
      <c r="BT1147" s="183"/>
      <c r="BU1147" s="183"/>
      <c r="BV1147" s="183"/>
      <c r="BW1147" s="183"/>
      <c r="BX1147" s="183"/>
      <c r="BY1147" s="183"/>
      <c r="BZ1147" s="183"/>
      <c r="CA1147" s="183"/>
      <c r="CB1147" s="183"/>
      <c r="CC1147" s="183"/>
      <c r="CD1147" s="183"/>
      <c r="CE1147" s="183"/>
      <c r="CF1147" s="183"/>
      <c r="CG1147" s="183"/>
      <c r="CH1147" s="183"/>
      <c r="CI1147" s="183"/>
      <c r="CJ1147" s="183"/>
      <c r="CK1147" s="183"/>
      <c r="CL1147" s="183"/>
      <c r="CM1147" s="183"/>
      <c r="CN1147" s="183"/>
      <c r="CO1147" s="183"/>
      <c r="CP1147" s="183"/>
      <c r="CQ1147" s="183"/>
      <c r="CR1147" s="183"/>
      <c r="CS1147" s="183"/>
      <c r="CT1147" s="183"/>
      <c r="CU1147" s="183"/>
      <c r="CV1147" s="183"/>
      <c r="CW1147" s="183"/>
      <c r="CX1147" s="183"/>
      <c r="CY1147" s="183"/>
      <c r="CZ1147" s="183"/>
      <c r="DA1147" s="183"/>
      <c r="DB1147" s="183"/>
      <c r="DC1147" s="183"/>
      <c r="DD1147" s="183"/>
      <c r="DE1147" s="183"/>
      <c r="DF1147" s="183"/>
      <c r="DG1147" s="183"/>
      <c r="DH1147" s="183"/>
      <c r="DI1147" s="183"/>
      <c r="DJ1147" s="183"/>
      <c r="DK1147" s="183"/>
      <c r="DL1147" s="183"/>
      <c r="DM1147" s="183"/>
      <c r="DN1147" s="183"/>
      <c r="DO1147" s="183"/>
      <c r="DP1147" s="183"/>
      <c r="DQ1147" s="183"/>
      <c r="DR1147" s="183"/>
      <c r="DS1147" s="183"/>
      <c r="DT1147" s="183"/>
      <c r="DU1147" s="183"/>
      <c r="DV1147" s="183"/>
      <c r="DW1147" s="183"/>
      <c r="DX1147" s="183"/>
      <c r="DY1147" s="183"/>
      <c r="DZ1147" s="183"/>
      <c r="EA1147" s="183"/>
      <c r="EB1147" s="183"/>
      <c r="EC1147" s="183"/>
      <c r="ED1147" s="183"/>
      <c r="EE1147" s="183"/>
      <c r="EF1147" s="183"/>
      <c r="EG1147" s="183"/>
      <c r="EH1147" s="183"/>
      <c r="EI1147" s="183"/>
      <c r="EJ1147" s="183"/>
      <c r="EK1147" s="183"/>
      <c r="EL1147" s="183"/>
      <c r="EM1147" s="183"/>
      <c r="EN1147" s="183"/>
      <c r="EO1147" s="183"/>
      <c r="EP1147" s="183"/>
      <c r="EQ1147" s="183"/>
      <c r="ER1147" s="183"/>
      <c r="ES1147" s="183"/>
      <c r="ET1147" s="183"/>
      <c r="EU1147" s="183"/>
      <c r="EV1147" s="183"/>
      <c r="EW1147" s="183"/>
      <c r="EX1147" s="183"/>
      <c r="EY1147" s="183"/>
      <c r="EZ1147" s="183"/>
      <c r="FA1147" s="183"/>
      <c r="FB1147" s="183"/>
      <c r="FC1147" s="183"/>
      <c r="FD1147" s="183"/>
      <c r="FE1147" s="183"/>
      <c r="FF1147" s="183"/>
      <c r="FG1147" s="183"/>
      <c r="FH1147" s="183"/>
      <c r="FI1147" s="183"/>
      <c r="FJ1147" s="183"/>
      <c r="FK1147" s="183"/>
      <c r="FL1147" s="183"/>
      <c r="FM1147" s="183"/>
      <c r="FN1147" s="183"/>
      <c r="FO1147" s="183"/>
      <c r="FP1147" s="183"/>
      <c r="FQ1147" s="183"/>
      <c r="FR1147" s="183"/>
      <c r="FS1147" s="183"/>
      <c r="FT1147" s="183"/>
      <c r="FU1147" s="183"/>
      <c r="FV1147" s="183"/>
      <c r="FW1147" s="183"/>
      <c r="FX1147" s="183"/>
      <c r="FY1147" s="183"/>
      <c r="FZ1147" s="183"/>
      <c r="GA1147" s="183"/>
      <c r="GB1147" s="183"/>
      <c r="GC1147" s="183"/>
      <c r="GD1147" s="183"/>
      <c r="GE1147" s="183"/>
      <c r="GF1147" s="183"/>
      <c r="GG1147" s="183"/>
      <c r="GH1147" s="183"/>
      <c r="GI1147" s="183"/>
      <c r="GJ1147" s="183"/>
      <c r="GK1147" s="183"/>
      <c r="GL1147" s="183"/>
      <c r="GM1147" s="183"/>
      <c r="GN1147" s="183"/>
      <c r="GO1147" s="183"/>
      <c r="GP1147" s="183"/>
      <c r="GQ1147" s="183"/>
      <c r="GR1147" s="183"/>
      <c r="GS1147" s="183"/>
      <c r="GT1147" s="183"/>
      <c r="GU1147" s="183"/>
      <c r="GV1147" s="183"/>
      <c r="GW1147" s="183"/>
      <c r="GX1147" s="183"/>
      <c r="GY1147" s="183"/>
      <c r="GZ1147" s="183"/>
      <c r="HA1147" s="183"/>
      <c r="HB1147" s="183"/>
      <c r="HC1147" s="183"/>
      <c r="HD1147" s="183"/>
      <c r="HE1147" s="183"/>
      <c r="HF1147" s="183"/>
      <c r="HG1147" s="183"/>
      <c r="HH1147" s="183"/>
      <c r="HI1147" s="183"/>
      <c r="HJ1147" s="183"/>
      <c r="HK1147" s="183"/>
      <c r="HL1147" s="183"/>
      <c r="HM1147" s="183"/>
      <c r="HN1147" s="183"/>
      <c r="HO1147" s="183"/>
      <c r="HP1147" s="183"/>
      <c r="HQ1147" s="183"/>
      <c r="HR1147" s="183"/>
      <c r="HS1147" s="183"/>
      <c r="HT1147" s="183"/>
      <c r="HU1147" s="183"/>
      <c r="HV1147" s="183"/>
      <c r="HW1147" s="183"/>
      <c r="HX1147" s="183"/>
      <c r="HY1147" s="183"/>
      <c r="HZ1147" s="183"/>
      <c r="IA1147" s="183"/>
      <c r="IB1147" s="183"/>
      <c r="IC1147" s="183"/>
      <c r="ID1147" s="183"/>
      <c r="IE1147" s="183"/>
      <c r="IF1147" s="183"/>
      <c r="IG1147" s="183"/>
      <c r="IH1147" s="183"/>
      <c r="II1147" s="183"/>
      <c r="IJ1147" s="183"/>
      <c r="IK1147" s="183"/>
      <c r="IL1147" s="183"/>
      <c r="IM1147" s="183"/>
      <c r="IN1147" s="183"/>
      <c r="IO1147" s="183"/>
      <c r="IP1147" s="183"/>
      <c r="IQ1147" s="183"/>
      <c r="IR1147" s="183"/>
      <c r="IS1147" s="183"/>
      <c r="IT1147" s="183"/>
      <c r="IU1147" s="183"/>
      <c r="IV1147" s="183"/>
      <c r="IW1147" s="183"/>
      <c r="IX1147" s="183"/>
      <c r="IY1147" s="183"/>
      <c r="IZ1147" s="183"/>
      <c r="JA1147" s="183"/>
      <c r="JB1147" s="183"/>
      <c r="JC1147" s="183"/>
      <c r="JD1147" s="183"/>
      <c r="JE1147" s="183"/>
      <c r="JF1147" s="183"/>
      <c r="JG1147" s="183"/>
      <c r="JH1147" s="183"/>
      <c r="JI1147" s="183"/>
      <c r="JJ1147" s="183"/>
      <c r="JK1147" s="183"/>
      <c r="JL1147" s="183"/>
      <c r="JM1147" s="183"/>
      <c r="JN1147" s="183"/>
      <c r="JO1147" s="183"/>
      <c r="JP1147" s="183"/>
      <c r="JQ1147" s="183"/>
      <c r="JR1147" s="183"/>
      <c r="JS1147" s="183"/>
      <c r="JT1147" s="183"/>
      <c r="JU1147" s="183"/>
      <c r="JV1147" s="183"/>
      <c r="JW1147" s="183"/>
      <c r="JX1147" s="183"/>
      <c r="JY1147" s="183"/>
      <c r="JZ1147" s="183"/>
      <c r="KA1147" s="183"/>
      <c r="KB1147" s="183"/>
      <c r="KC1147" s="183"/>
      <c r="KD1147" s="183"/>
      <c r="KE1147" s="183"/>
      <c r="KF1147" s="183"/>
      <c r="KG1147" s="183"/>
      <c r="KH1147" s="183"/>
      <c r="KI1147" s="183"/>
      <c r="KJ1147" s="183"/>
      <c r="KK1147" s="183"/>
      <c r="KL1147" s="183"/>
      <c r="KM1147" s="183"/>
      <c r="KN1147" s="183"/>
      <c r="KO1147" s="183"/>
      <c r="KP1147" s="183"/>
      <c r="KQ1147" s="183"/>
      <c r="KR1147" s="183"/>
      <c r="KS1147" s="183"/>
      <c r="KT1147" s="183"/>
    </row>
    <row r="1148" spans="8:306">
      <c r="H1148" s="183"/>
      <c r="K1148" s="183"/>
      <c r="L1148" s="183"/>
      <c r="M1148" s="183"/>
      <c r="N1148" s="183"/>
      <c r="O1148" s="183"/>
      <c r="P1148" s="183"/>
      <c r="Q1148" s="183"/>
      <c r="R1148" s="183"/>
      <c r="S1148" s="183"/>
      <c r="T1148" s="183"/>
      <c r="U1148" s="183"/>
      <c r="V1148" s="183"/>
      <c r="W1148" s="183"/>
      <c r="X1148" s="183"/>
      <c r="Y1148" s="183"/>
      <c r="Z1148" s="183"/>
      <c r="AA1148" s="183"/>
      <c r="AB1148" s="183"/>
      <c r="AC1148" s="183"/>
      <c r="AD1148" s="183"/>
      <c r="AE1148" s="183"/>
      <c r="AF1148" s="183"/>
      <c r="AG1148" s="183"/>
      <c r="AH1148" s="183"/>
      <c r="AI1148" s="183"/>
      <c r="AJ1148" s="183"/>
      <c r="AK1148" s="183"/>
      <c r="AL1148" s="183"/>
      <c r="AM1148" s="183"/>
      <c r="AN1148" s="183"/>
      <c r="AO1148" s="183"/>
      <c r="AP1148" s="183"/>
      <c r="AQ1148" s="183"/>
      <c r="AR1148" s="183"/>
      <c r="AS1148" s="183"/>
      <c r="AT1148" s="183"/>
      <c r="AU1148" s="183"/>
      <c r="AV1148" s="183"/>
      <c r="AW1148" s="183"/>
      <c r="AX1148" s="183"/>
      <c r="AY1148" s="183"/>
      <c r="AZ1148" s="183"/>
      <c r="BA1148" s="183"/>
      <c r="BB1148" s="183"/>
      <c r="BC1148" s="183"/>
      <c r="BD1148" s="183"/>
      <c r="BE1148" s="183"/>
      <c r="BF1148" s="183"/>
      <c r="BG1148" s="183"/>
      <c r="BH1148" s="183"/>
      <c r="BI1148" s="183"/>
      <c r="BJ1148" s="183"/>
      <c r="BK1148" s="183"/>
      <c r="BL1148" s="183"/>
      <c r="BM1148" s="183"/>
      <c r="BN1148" s="183"/>
      <c r="BO1148" s="183"/>
      <c r="BP1148" s="183"/>
      <c r="BQ1148" s="183"/>
      <c r="BR1148" s="183"/>
      <c r="BS1148" s="183"/>
      <c r="BT1148" s="183"/>
      <c r="BU1148" s="183"/>
      <c r="BV1148" s="183"/>
      <c r="BW1148" s="183"/>
      <c r="BX1148" s="183"/>
      <c r="BY1148" s="183"/>
      <c r="BZ1148" s="183"/>
      <c r="CA1148" s="183"/>
      <c r="CB1148" s="183"/>
      <c r="CC1148" s="183"/>
      <c r="CD1148" s="183"/>
      <c r="CE1148" s="183"/>
      <c r="CF1148" s="183"/>
      <c r="CG1148" s="183"/>
      <c r="CH1148" s="183"/>
      <c r="CI1148" s="183"/>
      <c r="CJ1148" s="183"/>
      <c r="CK1148" s="183"/>
      <c r="CL1148" s="183"/>
      <c r="CM1148" s="183"/>
      <c r="CN1148" s="183"/>
      <c r="CO1148" s="183"/>
      <c r="CP1148" s="183"/>
      <c r="CQ1148" s="183"/>
      <c r="CR1148" s="183"/>
      <c r="CS1148" s="183"/>
      <c r="CT1148" s="183"/>
      <c r="CU1148" s="183"/>
      <c r="CV1148" s="183"/>
      <c r="CW1148" s="183"/>
      <c r="CX1148" s="183"/>
      <c r="CY1148" s="183"/>
      <c r="CZ1148" s="183"/>
      <c r="DA1148" s="183"/>
      <c r="DB1148" s="183"/>
      <c r="DC1148" s="183"/>
      <c r="DD1148" s="183"/>
      <c r="DE1148" s="183"/>
      <c r="DF1148" s="183"/>
      <c r="DG1148" s="183"/>
      <c r="DH1148" s="183"/>
      <c r="DI1148" s="183"/>
      <c r="DJ1148" s="183"/>
      <c r="DK1148" s="183"/>
      <c r="DL1148" s="183"/>
      <c r="DM1148" s="183"/>
      <c r="DN1148" s="183"/>
      <c r="DO1148" s="183"/>
      <c r="DP1148" s="183"/>
      <c r="DQ1148" s="183"/>
      <c r="DR1148" s="183"/>
      <c r="DS1148" s="183"/>
      <c r="DT1148" s="183"/>
      <c r="DU1148" s="183"/>
      <c r="DV1148" s="183"/>
      <c r="DW1148" s="183"/>
      <c r="DX1148" s="183"/>
      <c r="DY1148" s="183"/>
      <c r="DZ1148" s="183"/>
      <c r="EA1148" s="183"/>
      <c r="EB1148" s="183"/>
      <c r="EC1148" s="183"/>
      <c r="ED1148" s="183"/>
      <c r="EE1148" s="183"/>
      <c r="EF1148" s="183"/>
      <c r="EG1148" s="183"/>
      <c r="EH1148" s="183"/>
      <c r="EI1148" s="183"/>
      <c r="EJ1148" s="183"/>
      <c r="EK1148" s="183"/>
      <c r="EL1148" s="183"/>
      <c r="EM1148" s="183"/>
      <c r="EN1148" s="183"/>
      <c r="EO1148" s="183"/>
      <c r="EP1148" s="183"/>
      <c r="EQ1148" s="183"/>
      <c r="ER1148" s="183"/>
      <c r="ES1148" s="183"/>
      <c r="ET1148" s="183"/>
      <c r="EU1148" s="183"/>
      <c r="EV1148" s="183"/>
      <c r="EW1148" s="183"/>
      <c r="EX1148" s="183"/>
      <c r="EY1148" s="183"/>
      <c r="EZ1148" s="183"/>
      <c r="FA1148" s="183"/>
      <c r="FB1148" s="183"/>
      <c r="FC1148" s="183"/>
      <c r="FD1148" s="183"/>
      <c r="FE1148" s="183"/>
      <c r="FF1148" s="183"/>
      <c r="FG1148" s="183"/>
      <c r="FH1148" s="183"/>
      <c r="FI1148" s="183"/>
      <c r="FJ1148" s="183"/>
      <c r="FK1148" s="183"/>
      <c r="FL1148" s="183"/>
      <c r="FM1148" s="183"/>
      <c r="FN1148" s="183"/>
      <c r="FO1148" s="183"/>
      <c r="FP1148" s="183"/>
      <c r="FQ1148" s="183"/>
      <c r="FR1148" s="183"/>
      <c r="FS1148" s="183"/>
      <c r="FT1148" s="183"/>
      <c r="FU1148" s="183"/>
      <c r="FV1148" s="183"/>
      <c r="FW1148" s="183"/>
      <c r="FX1148" s="183"/>
      <c r="FY1148" s="183"/>
      <c r="FZ1148" s="183"/>
      <c r="GA1148" s="183"/>
      <c r="GB1148" s="183"/>
      <c r="GC1148" s="183"/>
      <c r="GD1148" s="183"/>
      <c r="GE1148" s="183"/>
      <c r="GF1148" s="183"/>
      <c r="GG1148" s="183"/>
      <c r="GH1148" s="183"/>
      <c r="GI1148" s="183"/>
      <c r="GJ1148" s="183"/>
      <c r="GK1148" s="183"/>
      <c r="GL1148" s="183"/>
      <c r="GM1148" s="183"/>
      <c r="GN1148" s="183"/>
      <c r="GO1148" s="183"/>
      <c r="GP1148" s="183"/>
      <c r="GQ1148" s="183"/>
      <c r="GR1148" s="183"/>
      <c r="GS1148" s="183"/>
      <c r="GT1148" s="183"/>
      <c r="GU1148" s="183"/>
      <c r="GV1148" s="183"/>
      <c r="GW1148" s="183"/>
      <c r="GX1148" s="183"/>
      <c r="GY1148" s="183"/>
      <c r="GZ1148" s="183"/>
      <c r="HA1148" s="183"/>
      <c r="HB1148" s="183"/>
      <c r="HC1148" s="183"/>
      <c r="HD1148" s="183"/>
      <c r="HE1148" s="183"/>
      <c r="HF1148" s="183"/>
      <c r="HG1148" s="183"/>
      <c r="HH1148" s="183"/>
      <c r="HI1148" s="183"/>
      <c r="HJ1148" s="183"/>
      <c r="HK1148" s="183"/>
      <c r="HL1148" s="183"/>
      <c r="HM1148" s="183"/>
      <c r="HN1148" s="183"/>
      <c r="HO1148" s="183"/>
      <c r="HP1148" s="183"/>
      <c r="HQ1148" s="183"/>
      <c r="HR1148" s="183"/>
      <c r="HS1148" s="183"/>
      <c r="HT1148" s="183"/>
      <c r="HU1148" s="183"/>
      <c r="HV1148" s="183"/>
      <c r="HW1148" s="183"/>
      <c r="HX1148" s="183"/>
      <c r="HY1148" s="183"/>
      <c r="HZ1148" s="183"/>
      <c r="IA1148" s="183"/>
      <c r="IB1148" s="183"/>
      <c r="IC1148" s="183"/>
      <c r="ID1148" s="183"/>
      <c r="IE1148" s="183"/>
      <c r="IF1148" s="183"/>
      <c r="IG1148" s="183"/>
      <c r="IH1148" s="183"/>
      <c r="II1148" s="183"/>
      <c r="IJ1148" s="183"/>
      <c r="IK1148" s="183"/>
      <c r="IL1148" s="183"/>
      <c r="IM1148" s="183"/>
      <c r="IN1148" s="183"/>
      <c r="IO1148" s="183"/>
      <c r="IP1148" s="183"/>
      <c r="IQ1148" s="183"/>
      <c r="IR1148" s="183"/>
      <c r="IS1148" s="183"/>
      <c r="IT1148" s="183"/>
      <c r="IU1148" s="183"/>
      <c r="IV1148" s="183"/>
      <c r="IW1148" s="183"/>
      <c r="IX1148" s="183"/>
      <c r="IY1148" s="183"/>
      <c r="IZ1148" s="183"/>
      <c r="JA1148" s="183"/>
      <c r="JB1148" s="183"/>
      <c r="JC1148" s="183"/>
      <c r="JD1148" s="183"/>
      <c r="JE1148" s="183"/>
      <c r="JF1148" s="183"/>
      <c r="JG1148" s="183"/>
      <c r="JH1148" s="183"/>
      <c r="JI1148" s="183"/>
      <c r="JJ1148" s="183"/>
      <c r="JK1148" s="183"/>
      <c r="JL1148" s="183"/>
      <c r="JM1148" s="183"/>
      <c r="JN1148" s="183"/>
      <c r="JO1148" s="183"/>
      <c r="JP1148" s="183"/>
      <c r="JQ1148" s="183"/>
      <c r="JR1148" s="183"/>
      <c r="JS1148" s="183"/>
      <c r="JT1148" s="183"/>
      <c r="JU1148" s="183"/>
      <c r="JV1148" s="183"/>
      <c r="JW1148" s="183"/>
      <c r="JX1148" s="183"/>
      <c r="JY1148" s="183"/>
      <c r="JZ1148" s="183"/>
      <c r="KA1148" s="183"/>
      <c r="KB1148" s="183"/>
      <c r="KC1148" s="183"/>
      <c r="KD1148" s="183"/>
      <c r="KE1148" s="183"/>
      <c r="KF1148" s="183"/>
      <c r="KG1148" s="183"/>
      <c r="KH1148" s="183"/>
      <c r="KI1148" s="183"/>
      <c r="KJ1148" s="183"/>
      <c r="KK1148" s="183"/>
      <c r="KL1148" s="183"/>
      <c r="KM1148" s="183"/>
      <c r="KN1148" s="183"/>
      <c r="KO1148" s="183"/>
      <c r="KP1148" s="183"/>
      <c r="KQ1148" s="183"/>
      <c r="KR1148" s="183"/>
      <c r="KS1148" s="183"/>
      <c r="KT1148" s="183"/>
    </row>
    <row r="1149" spans="8:306">
      <c r="H1149" s="183"/>
      <c r="K1149" s="183"/>
      <c r="L1149" s="183"/>
      <c r="M1149" s="183"/>
      <c r="N1149" s="183"/>
      <c r="O1149" s="183"/>
      <c r="P1149" s="183"/>
      <c r="Q1149" s="183"/>
      <c r="R1149" s="183"/>
      <c r="S1149" s="183"/>
      <c r="T1149" s="183"/>
      <c r="U1149" s="183"/>
      <c r="V1149" s="183"/>
      <c r="W1149" s="183"/>
      <c r="X1149" s="183"/>
      <c r="Y1149" s="183"/>
      <c r="Z1149" s="183"/>
      <c r="AA1149" s="183"/>
      <c r="AB1149" s="183"/>
      <c r="AC1149" s="183"/>
      <c r="AD1149" s="183"/>
      <c r="AE1149" s="183"/>
      <c r="AF1149" s="183"/>
      <c r="AG1149" s="183"/>
      <c r="AH1149" s="183"/>
      <c r="AI1149" s="183"/>
      <c r="AJ1149" s="183"/>
      <c r="AK1149" s="183"/>
      <c r="AL1149" s="183"/>
      <c r="AM1149" s="183"/>
      <c r="AN1149" s="183"/>
      <c r="AO1149" s="183"/>
      <c r="AP1149" s="183"/>
      <c r="AQ1149" s="183"/>
      <c r="AR1149" s="183"/>
      <c r="AS1149" s="183"/>
      <c r="AT1149" s="183"/>
      <c r="AU1149" s="183"/>
      <c r="AV1149" s="183"/>
      <c r="AW1149" s="183"/>
      <c r="AX1149" s="183"/>
      <c r="AY1149" s="183"/>
      <c r="AZ1149" s="183"/>
      <c r="BA1149" s="183"/>
      <c r="BB1149" s="183"/>
      <c r="BC1149" s="183"/>
      <c r="BD1149" s="183"/>
      <c r="BE1149" s="183"/>
      <c r="BF1149" s="183"/>
      <c r="BG1149" s="183"/>
      <c r="BH1149" s="183"/>
      <c r="BI1149" s="183"/>
      <c r="BJ1149" s="183"/>
      <c r="BK1149" s="183"/>
      <c r="BL1149" s="183"/>
      <c r="BM1149" s="183"/>
      <c r="BN1149" s="183"/>
      <c r="BO1149" s="183"/>
      <c r="BP1149" s="183"/>
      <c r="BQ1149" s="183"/>
      <c r="BR1149" s="183"/>
      <c r="BS1149" s="183"/>
      <c r="BT1149" s="183"/>
      <c r="BU1149" s="183"/>
      <c r="BV1149" s="183"/>
      <c r="BW1149" s="183"/>
      <c r="BX1149" s="183"/>
      <c r="BY1149" s="183"/>
      <c r="BZ1149" s="183"/>
      <c r="CA1149" s="183"/>
      <c r="CB1149" s="183"/>
      <c r="CC1149" s="183"/>
      <c r="CD1149" s="183"/>
      <c r="CE1149" s="183"/>
      <c r="CF1149" s="183"/>
      <c r="CG1149" s="183"/>
      <c r="CH1149" s="183"/>
      <c r="CI1149" s="183"/>
      <c r="CJ1149" s="183"/>
      <c r="CK1149" s="183"/>
      <c r="CL1149" s="183"/>
      <c r="CM1149" s="183"/>
      <c r="CN1149" s="183"/>
      <c r="CO1149" s="183"/>
      <c r="CP1149" s="183"/>
      <c r="CQ1149" s="183"/>
      <c r="CR1149" s="183"/>
      <c r="CS1149" s="183"/>
      <c r="CT1149" s="183"/>
      <c r="CU1149" s="183"/>
      <c r="CV1149" s="183"/>
      <c r="CW1149" s="183"/>
      <c r="CX1149" s="183"/>
      <c r="CY1149" s="183"/>
      <c r="CZ1149" s="183"/>
      <c r="DA1149" s="183"/>
      <c r="DB1149" s="183"/>
      <c r="DC1149" s="183"/>
      <c r="DD1149" s="183"/>
      <c r="DE1149" s="183"/>
      <c r="DF1149" s="183"/>
      <c r="DG1149" s="183"/>
      <c r="DH1149" s="183"/>
      <c r="DI1149" s="183"/>
      <c r="DJ1149" s="183"/>
      <c r="DK1149" s="183"/>
      <c r="DL1149" s="183"/>
      <c r="DM1149" s="183"/>
      <c r="DN1149" s="183"/>
      <c r="DO1149" s="183"/>
      <c r="DP1149" s="183"/>
      <c r="DQ1149" s="183"/>
      <c r="DR1149" s="183"/>
      <c r="DS1149" s="183"/>
      <c r="DT1149" s="183"/>
      <c r="DU1149" s="183"/>
      <c r="DV1149" s="183"/>
      <c r="DW1149" s="183"/>
      <c r="DX1149" s="183"/>
      <c r="DY1149" s="183"/>
      <c r="DZ1149" s="183"/>
      <c r="EA1149" s="183"/>
      <c r="EB1149" s="183"/>
      <c r="EC1149" s="183"/>
      <c r="ED1149" s="183"/>
      <c r="EE1149" s="183"/>
      <c r="EF1149" s="183"/>
      <c r="EG1149" s="183"/>
      <c r="EH1149" s="183"/>
      <c r="EI1149" s="183"/>
      <c r="EJ1149" s="183"/>
      <c r="EK1149" s="183"/>
      <c r="EL1149" s="183"/>
      <c r="EM1149" s="183"/>
      <c r="EN1149" s="183"/>
      <c r="EO1149" s="183"/>
      <c r="EP1149" s="183"/>
      <c r="EQ1149" s="183"/>
      <c r="ER1149" s="183"/>
      <c r="ES1149" s="183"/>
      <c r="ET1149" s="183"/>
      <c r="EU1149" s="183"/>
      <c r="EV1149" s="183"/>
      <c r="EW1149" s="183"/>
      <c r="EX1149" s="183"/>
      <c r="EY1149" s="183"/>
      <c r="EZ1149" s="183"/>
      <c r="FA1149" s="183"/>
      <c r="FB1149" s="183"/>
      <c r="FC1149" s="183"/>
      <c r="FD1149" s="183"/>
      <c r="FE1149" s="183"/>
      <c r="FF1149" s="183"/>
      <c r="FG1149" s="183"/>
      <c r="FH1149" s="183"/>
      <c r="FI1149" s="183"/>
      <c r="FJ1149" s="183"/>
      <c r="FK1149" s="183"/>
      <c r="FL1149" s="183"/>
      <c r="FM1149" s="183"/>
      <c r="FN1149" s="183"/>
      <c r="FO1149" s="183"/>
      <c r="FP1149" s="183"/>
      <c r="FQ1149" s="183"/>
      <c r="FR1149" s="183"/>
      <c r="FS1149" s="183"/>
      <c r="FT1149" s="183"/>
      <c r="FU1149" s="183"/>
      <c r="FV1149" s="183"/>
      <c r="FW1149" s="183"/>
      <c r="FX1149" s="183"/>
      <c r="FY1149" s="183"/>
      <c r="FZ1149" s="183"/>
      <c r="GA1149" s="183"/>
      <c r="GB1149" s="183"/>
      <c r="GC1149" s="183"/>
      <c r="GD1149" s="183"/>
      <c r="GE1149" s="183"/>
      <c r="GF1149" s="183"/>
      <c r="GG1149" s="183"/>
      <c r="GH1149" s="183"/>
      <c r="GI1149" s="183"/>
      <c r="GJ1149" s="183"/>
      <c r="GK1149" s="183"/>
      <c r="GL1149" s="183"/>
      <c r="GM1149" s="183"/>
      <c r="GN1149" s="183"/>
      <c r="GO1149" s="183"/>
      <c r="GP1149" s="183"/>
      <c r="GQ1149" s="183"/>
      <c r="GR1149" s="183"/>
      <c r="GS1149" s="183"/>
      <c r="GT1149" s="183"/>
      <c r="GU1149" s="183"/>
      <c r="GV1149" s="183"/>
      <c r="GW1149" s="183"/>
      <c r="GX1149" s="183"/>
      <c r="GY1149" s="183"/>
      <c r="GZ1149" s="183"/>
      <c r="HA1149" s="183"/>
      <c r="HB1149" s="183"/>
      <c r="HC1149" s="183"/>
      <c r="HD1149" s="183"/>
      <c r="HE1149" s="183"/>
      <c r="HF1149" s="183"/>
      <c r="HG1149" s="183"/>
      <c r="HH1149" s="183"/>
      <c r="HI1149" s="183"/>
      <c r="HJ1149" s="183"/>
      <c r="HK1149" s="183"/>
      <c r="HL1149" s="183"/>
      <c r="HM1149" s="183"/>
      <c r="HN1149" s="183"/>
      <c r="HO1149" s="183"/>
      <c r="HP1149" s="183"/>
      <c r="HQ1149" s="183"/>
      <c r="HR1149" s="183"/>
      <c r="HS1149" s="183"/>
      <c r="HT1149" s="183"/>
      <c r="HU1149" s="183"/>
      <c r="HV1149" s="183"/>
      <c r="HW1149" s="183"/>
      <c r="HX1149" s="183"/>
      <c r="HY1149" s="183"/>
      <c r="HZ1149" s="183"/>
      <c r="IA1149" s="183"/>
      <c r="IB1149" s="183"/>
      <c r="IC1149" s="183"/>
      <c r="ID1149" s="183"/>
      <c r="IE1149" s="183"/>
      <c r="IF1149" s="183"/>
      <c r="IG1149" s="183"/>
      <c r="IH1149" s="183"/>
      <c r="II1149" s="183"/>
      <c r="IJ1149" s="183"/>
      <c r="IK1149" s="183"/>
      <c r="IL1149" s="183"/>
      <c r="IM1149" s="183"/>
      <c r="IN1149" s="183"/>
      <c r="IO1149" s="183"/>
      <c r="IP1149" s="183"/>
      <c r="IQ1149" s="183"/>
      <c r="IR1149" s="183"/>
      <c r="IS1149" s="183"/>
      <c r="IT1149" s="183"/>
      <c r="IU1149" s="183"/>
      <c r="IV1149" s="183"/>
      <c r="IW1149" s="183"/>
      <c r="IX1149" s="183"/>
      <c r="IY1149" s="183"/>
      <c r="IZ1149" s="183"/>
      <c r="JA1149" s="183"/>
      <c r="JB1149" s="183"/>
      <c r="JC1149" s="183"/>
      <c r="JD1149" s="183"/>
      <c r="JE1149" s="183"/>
      <c r="JF1149" s="183"/>
      <c r="JG1149" s="183"/>
      <c r="JH1149" s="183"/>
      <c r="JI1149" s="183"/>
      <c r="JJ1149" s="183"/>
      <c r="JK1149" s="183"/>
      <c r="JL1149" s="183"/>
      <c r="JM1149" s="183"/>
      <c r="JN1149" s="183"/>
      <c r="JO1149" s="183"/>
      <c r="JP1149" s="183"/>
      <c r="JQ1149" s="183"/>
      <c r="JR1149" s="183"/>
      <c r="JS1149" s="183"/>
      <c r="JT1149" s="183"/>
      <c r="JU1149" s="183"/>
      <c r="JV1149" s="183"/>
      <c r="JW1149" s="183"/>
      <c r="JX1149" s="183"/>
      <c r="JY1149" s="183"/>
      <c r="JZ1149" s="183"/>
      <c r="KA1149" s="183"/>
      <c r="KB1149" s="183"/>
      <c r="KC1149" s="183"/>
      <c r="KD1149" s="183"/>
      <c r="KE1149" s="183"/>
      <c r="KF1149" s="183"/>
      <c r="KG1149" s="183"/>
      <c r="KH1149" s="183"/>
      <c r="KI1149" s="183"/>
      <c r="KJ1149" s="183"/>
      <c r="KK1149" s="183"/>
      <c r="KL1149" s="183"/>
      <c r="KM1149" s="183"/>
      <c r="KN1149" s="183"/>
      <c r="KO1149" s="183"/>
      <c r="KP1149" s="183"/>
      <c r="KQ1149" s="183"/>
      <c r="KR1149" s="183"/>
      <c r="KS1149" s="183"/>
      <c r="KT1149" s="183"/>
    </row>
    <row r="1150" spans="8:306">
      <c r="H1150" s="183"/>
      <c r="K1150" s="183"/>
      <c r="L1150" s="183"/>
      <c r="M1150" s="183"/>
      <c r="N1150" s="183"/>
      <c r="O1150" s="183"/>
      <c r="P1150" s="183"/>
      <c r="Q1150" s="183"/>
      <c r="R1150" s="183"/>
      <c r="S1150" s="183"/>
      <c r="T1150" s="183"/>
      <c r="U1150" s="183"/>
      <c r="V1150" s="183"/>
      <c r="W1150" s="183"/>
      <c r="X1150" s="183"/>
      <c r="Y1150" s="183"/>
      <c r="Z1150" s="183"/>
      <c r="AA1150" s="183"/>
      <c r="AB1150" s="183"/>
      <c r="AC1150" s="183"/>
      <c r="AD1150" s="183"/>
      <c r="AE1150" s="183"/>
      <c r="AF1150" s="183"/>
      <c r="AG1150" s="183"/>
      <c r="AH1150" s="183"/>
      <c r="AI1150" s="183"/>
      <c r="AJ1150" s="183"/>
      <c r="AK1150" s="183"/>
      <c r="AL1150" s="183"/>
      <c r="AM1150" s="183"/>
      <c r="AN1150" s="183"/>
      <c r="AO1150" s="183"/>
      <c r="AP1150" s="183"/>
      <c r="AQ1150" s="183"/>
      <c r="AR1150" s="183"/>
      <c r="AS1150" s="183"/>
      <c r="AT1150" s="183"/>
      <c r="AU1150" s="183"/>
      <c r="AV1150" s="183"/>
      <c r="AW1150" s="183"/>
      <c r="AX1150" s="183"/>
      <c r="AY1150" s="183"/>
      <c r="AZ1150" s="183"/>
      <c r="BA1150" s="183"/>
      <c r="BB1150" s="183"/>
      <c r="BC1150" s="183"/>
      <c r="BD1150" s="183"/>
      <c r="BE1150" s="183"/>
      <c r="BF1150" s="183"/>
      <c r="BG1150" s="183"/>
      <c r="BH1150" s="183"/>
      <c r="BI1150" s="183"/>
      <c r="BJ1150" s="183"/>
      <c r="BK1150" s="183"/>
      <c r="BL1150" s="183"/>
      <c r="BM1150" s="183"/>
      <c r="BN1150" s="183"/>
      <c r="BO1150" s="183"/>
      <c r="BP1150" s="183"/>
      <c r="BQ1150" s="183"/>
      <c r="BR1150" s="183"/>
      <c r="BS1150" s="183"/>
      <c r="BT1150" s="183"/>
      <c r="BU1150" s="183"/>
      <c r="BV1150" s="183"/>
      <c r="BW1150" s="183"/>
      <c r="BX1150" s="183"/>
      <c r="BY1150" s="183"/>
      <c r="BZ1150" s="183"/>
      <c r="CA1150" s="183"/>
      <c r="CB1150" s="183"/>
      <c r="CC1150" s="183"/>
      <c r="CD1150" s="183"/>
      <c r="CE1150" s="183"/>
      <c r="CF1150" s="183"/>
      <c r="CG1150" s="183"/>
      <c r="CH1150" s="183"/>
      <c r="CI1150" s="183"/>
      <c r="CJ1150" s="183"/>
      <c r="CK1150" s="183"/>
      <c r="CL1150" s="183"/>
      <c r="CM1150" s="183"/>
      <c r="CN1150" s="183"/>
      <c r="CO1150" s="183"/>
      <c r="CP1150" s="183"/>
      <c r="CQ1150" s="183"/>
      <c r="CR1150" s="183"/>
      <c r="CS1150" s="183"/>
      <c r="CT1150" s="183"/>
      <c r="CU1150" s="183"/>
      <c r="CV1150" s="183"/>
      <c r="CW1150" s="183"/>
      <c r="CX1150" s="183"/>
      <c r="CY1150" s="183"/>
      <c r="CZ1150" s="183"/>
      <c r="DA1150" s="183"/>
      <c r="DB1150" s="183"/>
      <c r="DC1150" s="183"/>
      <c r="DD1150" s="183"/>
      <c r="DE1150" s="183"/>
      <c r="DF1150" s="183"/>
      <c r="DG1150" s="183"/>
      <c r="DH1150" s="183"/>
      <c r="DI1150" s="183"/>
      <c r="DJ1150" s="183"/>
      <c r="DK1150" s="183"/>
      <c r="DL1150" s="183"/>
      <c r="DM1150" s="183"/>
      <c r="DN1150" s="183"/>
      <c r="DO1150" s="183"/>
      <c r="DP1150" s="183"/>
      <c r="DQ1150" s="183"/>
      <c r="DR1150" s="183"/>
      <c r="DS1150" s="183"/>
      <c r="DT1150" s="183"/>
      <c r="DU1150" s="183"/>
      <c r="DV1150" s="183"/>
      <c r="DW1150" s="183"/>
      <c r="DX1150" s="183"/>
      <c r="DY1150" s="183"/>
      <c r="DZ1150" s="183"/>
      <c r="EA1150" s="183"/>
      <c r="EB1150" s="183"/>
      <c r="EC1150" s="183"/>
      <c r="ED1150" s="183"/>
      <c r="EE1150" s="183"/>
      <c r="EF1150" s="183"/>
      <c r="EG1150" s="183"/>
      <c r="EH1150" s="183"/>
      <c r="EI1150" s="183"/>
      <c r="EJ1150" s="183"/>
      <c r="EK1150" s="183"/>
      <c r="EL1150" s="183"/>
      <c r="EM1150" s="183"/>
      <c r="EN1150" s="183"/>
      <c r="EO1150" s="183"/>
      <c r="EP1150" s="183"/>
      <c r="EQ1150" s="183"/>
      <c r="ER1150" s="183"/>
      <c r="ES1150" s="183"/>
      <c r="ET1150" s="183"/>
      <c r="EU1150" s="183"/>
      <c r="EV1150" s="183"/>
      <c r="EW1150" s="183"/>
      <c r="EX1150" s="183"/>
      <c r="EY1150" s="183"/>
      <c r="EZ1150" s="183"/>
      <c r="FA1150" s="183"/>
      <c r="FB1150" s="183"/>
      <c r="FC1150" s="183"/>
      <c r="FD1150" s="183"/>
      <c r="FE1150" s="183"/>
      <c r="FF1150" s="183"/>
      <c r="FG1150" s="183"/>
      <c r="FH1150" s="183"/>
      <c r="FI1150" s="183"/>
      <c r="FJ1150" s="183"/>
      <c r="FK1150" s="183"/>
      <c r="FL1150" s="183"/>
      <c r="FM1150" s="183"/>
      <c r="FN1150" s="183"/>
      <c r="FO1150" s="183"/>
      <c r="FP1150" s="183"/>
      <c r="FQ1150" s="183"/>
      <c r="FR1150" s="183"/>
      <c r="FS1150" s="183"/>
      <c r="FT1150" s="183"/>
      <c r="FU1150" s="183"/>
      <c r="FV1150" s="183"/>
      <c r="FW1150" s="183"/>
      <c r="FX1150" s="183"/>
      <c r="FY1150" s="183"/>
      <c r="FZ1150" s="183"/>
      <c r="GA1150" s="183"/>
      <c r="GB1150" s="183"/>
      <c r="GC1150" s="183"/>
      <c r="GD1150" s="183"/>
      <c r="GE1150" s="183"/>
      <c r="GF1150" s="183"/>
      <c r="GG1150" s="183"/>
      <c r="GH1150" s="183"/>
      <c r="GI1150" s="183"/>
      <c r="GJ1150" s="183"/>
      <c r="GK1150" s="183"/>
      <c r="GL1150" s="183"/>
      <c r="GM1150" s="183"/>
      <c r="GN1150" s="183"/>
      <c r="GO1150" s="183"/>
      <c r="GP1150" s="183"/>
      <c r="GQ1150" s="183"/>
      <c r="GR1150" s="183"/>
      <c r="GS1150" s="183"/>
      <c r="GT1150" s="183"/>
      <c r="GU1150" s="183"/>
      <c r="GV1150" s="183"/>
      <c r="GW1150" s="183"/>
      <c r="GX1150" s="183"/>
      <c r="GY1150" s="183"/>
      <c r="GZ1150" s="183"/>
      <c r="HA1150" s="183"/>
      <c r="HB1150" s="183"/>
      <c r="HC1150" s="183"/>
      <c r="HD1150" s="183"/>
      <c r="HE1150" s="183"/>
      <c r="HF1150" s="183"/>
      <c r="HG1150" s="183"/>
      <c r="HH1150" s="183"/>
      <c r="HI1150" s="183"/>
      <c r="HJ1150" s="183"/>
      <c r="HK1150" s="183"/>
      <c r="HL1150" s="183"/>
      <c r="HM1150" s="183"/>
      <c r="HN1150" s="183"/>
      <c r="HO1150" s="183"/>
      <c r="HP1150" s="183"/>
      <c r="HQ1150" s="183"/>
      <c r="HR1150" s="183"/>
      <c r="HS1150" s="183"/>
      <c r="HT1150" s="183"/>
      <c r="HU1150" s="183"/>
      <c r="HV1150" s="183"/>
      <c r="HW1150" s="183"/>
      <c r="HX1150" s="183"/>
      <c r="HY1150" s="183"/>
      <c r="HZ1150" s="183"/>
      <c r="IA1150" s="183"/>
      <c r="IB1150" s="183"/>
      <c r="IC1150" s="183"/>
      <c r="ID1150" s="183"/>
      <c r="IE1150" s="183"/>
      <c r="IF1150" s="183"/>
      <c r="IG1150" s="183"/>
      <c r="IH1150" s="183"/>
      <c r="II1150" s="183"/>
      <c r="IJ1150" s="183"/>
      <c r="IK1150" s="183"/>
      <c r="IL1150" s="183"/>
      <c r="IM1150" s="183"/>
      <c r="IN1150" s="183"/>
      <c r="IO1150" s="183"/>
      <c r="IP1150" s="183"/>
      <c r="IQ1150" s="183"/>
      <c r="IR1150" s="183"/>
      <c r="IS1150" s="183"/>
      <c r="IT1150" s="183"/>
      <c r="IU1150" s="183"/>
      <c r="IV1150" s="183"/>
      <c r="IW1150" s="183"/>
      <c r="IX1150" s="183"/>
      <c r="IY1150" s="183"/>
      <c r="IZ1150" s="183"/>
      <c r="JA1150" s="183"/>
      <c r="JB1150" s="183"/>
      <c r="JC1150" s="183"/>
      <c r="JD1150" s="183"/>
      <c r="JE1150" s="183"/>
      <c r="JF1150" s="183"/>
      <c r="JG1150" s="183"/>
      <c r="JH1150" s="183"/>
      <c r="JI1150" s="183"/>
      <c r="JJ1150" s="183"/>
      <c r="JK1150" s="183"/>
      <c r="JL1150" s="183"/>
      <c r="JM1150" s="183"/>
      <c r="JN1150" s="183"/>
      <c r="JO1150" s="183"/>
      <c r="JP1150" s="183"/>
      <c r="JQ1150" s="183"/>
      <c r="JR1150" s="183"/>
      <c r="JS1150" s="183"/>
      <c r="JT1150" s="183"/>
      <c r="JU1150" s="183"/>
      <c r="JV1150" s="183"/>
      <c r="JW1150" s="183"/>
      <c r="JX1150" s="183"/>
      <c r="JY1150" s="183"/>
      <c r="JZ1150" s="183"/>
      <c r="KA1150" s="183"/>
      <c r="KB1150" s="183"/>
      <c r="KC1150" s="183"/>
      <c r="KD1150" s="183"/>
      <c r="KE1150" s="183"/>
      <c r="KF1150" s="183"/>
      <c r="KG1150" s="183"/>
      <c r="KH1150" s="183"/>
      <c r="KI1150" s="183"/>
      <c r="KJ1150" s="183"/>
      <c r="KK1150" s="183"/>
      <c r="KL1150" s="183"/>
      <c r="KM1150" s="183"/>
      <c r="KN1150" s="183"/>
      <c r="KO1150" s="183"/>
      <c r="KP1150" s="183"/>
      <c r="KQ1150" s="183"/>
      <c r="KR1150" s="183"/>
      <c r="KS1150" s="183"/>
      <c r="KT1150" s="183"/>
    </row>
    <row r="1151" spans="8:306">
      <c r="H1151" s="183"/>
      <c r="K1151" s="183"/>
      <c r="L1151" s="183"/>
      <c r="M1151" s="183"/>
      <c r="N1151" s="183"/>
      <c r="O1151" s="183"/>
      <c r="P1151" s="183"/>
      <c r="Q1151" s="183"/>
      <c r="R1151" s="183"/>
      <c r="S1151" s="183"/>
      <c r="T1151" s="183"/>
      <c r="U1151" s="183"/>
      <c r="V1151" s="183"/>
      <c r="W1151" s="183"/>
      <c r="X1151" s="183"/>
      <c r="Y1151" s="183"/>
      <c r="Z1151" s="183"/>
      <c r="AA1151" s="183"/>
      <c r="AB1151" s="183"/>
      <c r="AC1151" s="183"/>
      <c r="AD1151" s="183"/>
      <c r="AE1151" s="183"/>
      <c r="AF1151" s="183"/>
      <c r="AG1151" s="183"/>
      <c r="AH1151" s="183"/>
      <c r="AI1151" s="183"/>
      <c r="AJ1151" s="183"/>
      <c r="AK1151" s="183"/>
      <c r="AL1151" s="183"/>
      <c r="AM1151" s="183"/>
      <c r="AN1151" s="183"/>
      <c r="AO1151" s="183"/>
      <c r="AP1151" s="183"/>
      <c r="AQ1151" s="183"/>
      <c r="AR1151" s="183"/>
      <c r="AS1151" s="183"/>
      <c r="AT1151" s="183"/>
      <c r="AU1151" s="183"/>
      <c r="AV1151" s="183"/>
      <c r="AW1151" s="183"/>
      <c r="AX1151" s="183"/>
      <c r="AY1151" s="183"/>
      <c r="AZ1151" s="183"/>
      <c r="BA1151" s="183"/>
      <c r="BB1151" s="183"/>
      <c r="BC1151" s="183"/>
      <c r="BD1151" s="183"/>
      <c r="BE1151" s="183"/>
      <c r="BF1151" s="183"/>
      <c r="BG1151" s="183"/>
      <c r="BH1151" s="183"/>
      <c r="BI1151" s="183"/>
      <c r="BJ1151" s="183"/>
      <c r="BK1151" s="183"/>
      <c r="BL1151" s="183"/>
      <c r="BM1151" s="183"/>
      <c r="BN1151" s="183"/>
      <c r="BO1151" s="183"/>
      <c r="BP1151" s="183"/>
      <c r="BQ1151" s="183"/>
      <c r="BR1151" s="183"/>
      <c r="BS1151" s="183"/>
      <c r="BT1151" s="183"/>
      <c r="BU1151" s="183"/>
      <c r="BV1151" s="183"/>
      <c r="BW1151" s="183"/>
      <c r="BX1151" s="183"/>
      <c r="BY1151" s="183"/>
      <c r="BZ1151" s="183"/>
      <c r="CA1151" s="183"/>
      <c r="CB1151" s="183"/>
      <c r="CC1151" s="183"/>
      <c r="CD1151" s="183"/>
      <c r="CE1151" s="183"/>
      <c r="CF1151" s="183"/>
      <c r="CG1151" s="183"/>
      <c r="CH1151" s="183"/>
      <c r="CI1151" s="183"/>
      <c r="CJ1151" s="183"/>
      <c r="CK1151" s="183"/>
      <c r="CL1151" s="183"/>
      <c r="CM1151" s="183"/>
      <c r="CN1151" s="183"/>
      <c r="CO1151" s="183"/>
      <c r="CP1151" s="183"/>
      <c r="CQ1151" s="183"/>
      <c r="CR1151" s="183"/>
      <c r="CS1151" s="183"/>
      <c r="CT1151" s="183"/>
      <c r="CU1151" s="183"/>
      <c r="CV1151" s="183"/>
      <c r="CW1151" s="183"/>
      <c r="CX1151" s="183"/>
      <c r="CY1151" s="183"/>
      <c r="CZ1151" s="183"/>
      <c r="DA1151" s="183"/>
      <c r="DB1151" s="183"/>
      <c r="DC1151" s="183"/>
      <c r="DD1151" s="183"/>
      <c r="DE1151" s="183"/>
      <c r="DF1151" s="183"/>
      <c r="DG1151" s="183"/>
      <c r="DH1151" s="183"/>
      <c r="DI1151" s="183"/>
      <c r="DJ1151" s="183"/>
      <c r="DK1151" s="183"/>
      <c r="DL1151" s="183"/>
      <c r="DM1151" s="183"/>
      <c r="DN1151" s="183"/>
      <c r="DO1151" s="183"/>
      <c r="DP1151" s="183"/>
      <c r="DQ1151" s="183"/>
      <c r="DR1151" s="183"/>
      <c r="DS1151" s="183"/>
      <c r="DT1151" s="183"/>
      <c r="DU1151" s="183"/>
      <c r="DV1151" s="183"/>
      <c r="DW1151" s="183"/>
      <c r="DX1151" s="183"/>
      <c r="DY1151" s="183"/>
      <c r="DZ1151" s="183"/>
      <c r="EA1151" s="183"/>
      <c r="EB1151" s="183"/>
      <c r="EC1151" s="183"/>
      <c r="ED1151" s="183"/>
      <c r="EE1151" s="183"/>
      <c r="EF1151" s="183"/>
      <c r="EG1151" s="183"/>
      <c r="EH1151" s="183"/>
      <c r="EI1151" s="183"/>
      <c r="EJ1151" s="183"/>
      <c r="EK1151" s="183"/>
      <c r="EL1151" s="183"/>
      <c r="EM1151" s="183"/>
      <c r="EN1151" s="183"/>
      <c r="EO1151" s="183"/>
      <c r="EP1151" s="183"/>
      <c r="EQ1151" s="183"/>
      <c r="ER1151" s="183"/>
      <c r="ES1151" s="183"/>
      <c r="ET1151" s="183"/>
      <c r="EU1151" s="183"/>
      <c r="EV1151" s="183"/>
      <c r="EW1151" s="183"/>
      <c r="EX1151" s="183"/>
      <c r="EY1151" s="183"/>
      <c r="EZ1151" s="183"/>
      <c r="FA1151" s="183"/>
      <c r="FB1151" s="183"/>
      <c r="FC1151" s="183"/>
      <c r="FD1151" s="183"/>
      <c r="FE1151" s="183"/>
      <c r="FF1151" s="183"/>
      <c r="FG1151" s="183"/>
      <c r="FH1151" s="183"/>
      <c r="FI1151" s="183"/>
      <c r="FJ1151" s="183"/>
      <c r="FK1151" s="183"/>
      <c r="FL1151" s="183"/>
      <c r="FM1151" s="183"/>
      <c r="FN1151" s="183"/>
      <c r="FO1151" s="183"/>
      <c r="FP1151" s="183"/>
      <c r="FQ1151" s="183"/>
      <c r="FR1151" s="183"/>
      <c r="FS1151" s="183"/>
      <c r="FT1151" s="183"/>
      <c r="FU1151" s="183"/>
      <c r="FV1151" s="183"/>
      <c r="FW1151" s="183"/>
      <c r="FX1151" s="183"/>
      <c r="FY1151" s="183"/>
      <c r="FZ1151" s="183"/>
      <c r="GA1151" s="183"/>
      <c r="GB1151" s="183"/>
      <c r="GC1151" s="183"/>
      <c r="GD1151" s="183"/>
      <c r="GE1151" s="183"/>
      <c r="GF1151" s="183"/>
      <c r="GG1151" s="183"/>
      <c r="GH1151" s="183"/>
      <c r="GI1151" s="183"/>
      <c r="GJ1151" s="183"/>
      <c r="GK1151" s="183"/>
      <c r="GL1151" s="183"/>
      <c r="GM1151" s="183"/>
      <c r="GN1151" s="183"/>
      <c r="GO1151" s="183"/>
      <c r="GP1151" s="183"/>
      <c r="GQ1151" s="183"/>
      <c r="GR1151" s="183"/>
      <c r="GS1151" s="183"/>
      <c r="GT1151" s="183"/>
      <c r="GU1151" s="183"/>
      <c r="GV1151" s="183"/>
      <c r="GW1151" s="183"/>
      <c r="GX1151" s="183"/>
      <c r="GY1151" s="183"/>
      <c r="GZ1151" s="183"/>
      <c r="HA1151" s="183"/>
      <c r="HB1151" s="183"/>
      <c r="HC1151" s="183"/>
      <c r="HD1151" s="183"/>
      <c r="HE1151" s="183"/>
      <c r="HF1151" s="183"/>
      <c r="HG1151" s="183"/>
      <c r="HH1151" s="183"/>
      <c r="HI1151" s="183"/>
      <c r="HJ1151" s="183"/>
      <c r="HK1151" s="183"/>
      <c r="HL1151" s="183"/>
      <c r="HM1151" s="183"/>
      <c r="HN1151" s="183"/>
      <c r="HO1151" s="183"/>
      <c r="HP1151" s="183"/>
      <c r="HQ1151" s="183"/>
      <c r="HR1151" s="183"/>
      <c r="HS1151" s="183"/>
      <c r="HT1151" s="183"/>
      <c r="HU1151" s="183"/>
      <c r="HV1151" s="183"/>
      <c r="HW1151" s="183"/>
      <c r="HX1151" s="183"/>
      <c r="HY1151" s="183"/>
      <c r="HZ1151" s="183"/>
      <c r="IA1151" s="183"/>
      <c r="IB1151" s="183"/>
      <c r="IC1151" s="183"/>
      <c r="ID1151" s="183"/>
      <c r="IE1151" s="183"/>
      <c r="IF1151" s="183"/>
      <c r="IG1151" s="183"/>
      <c r="IH1151" s="183"/>
      <c r="II1151" s="183"/>
      <c r="IJ1151" s="183"/>
      <c r="IK1151" s="183"/>
      <c r="IL1151" s="183"/>
      <c r="IM1151" s="183"/>
      <c r="IN1151" s="183"/>
      <c r="IO1151" s="183"/>
      <c r="IP1151" s="183"/>
      <c r="IQ1151" s="183"/>
      <c r="IR1151" s="183"/>
      <c r="IS1151" s="183"/>
      <c r="IT1151" s="183"/>
      <c r="IU1151" s="183"/>
      <c r="IV1151" s="183"/>
      <c r="IW1151" s="183"/>
      <c r="IX1151" s="183"/>
      <c r="IY1151" s="183"/>
      <c r="IZ1151" s="183"/>
      <c r="JA1151" s="183"/>
      <c r="JB1151" s="183"/>
      <c r="JC1151" s="183"/>
      <c r="JD1151" s="183"/>
      <c r="JE1151" s="183"/>
      <c r="JF1151" s="183"/>
      <c r="JG1151" s="183"/>
      <c r="JH1151" s="183"/>
      <c r="JI1151" s="183"/>
      <c r="JJ1151" s="183"/>
      <c r="JK1151" s="183"/>
      <c r="JL1151" s="183"/>
      <c r="JM1151" s="183"/>
      <c r="JN1151" s="183"/>
      <c r="JO1151" s="183"/>
      <c r="JP1151" s="183"/>
      <c r="JQ1151" s="183"/>
      <c r="JR1151" s="183"/>
      <c r="JS1151" s="183"/>
      <c r="JT1151" s="183"/>
      <c r="JU1151" s="183"/>
      <c r="JV1151" s="183"/>
      <c r="JW1151" s="183"/>
      <c r="JX1151" s="183"/>
      <c r="JY1151" s="183"/>
      <c r="JZ1151" s="183"/>
      <c r="KA1151" s="183"/>
      <c r="KB1151" s="183"/>
      <c r="KC1151" s="183"/>
      <c r="KD1151" s="183"/>
      <c r="KE1151" s="183"/>
      <c r="KF1151" s="183"/>
      <c r="KG1151" s="183"/>
      <c r="KH1151" s="183"/>
      <c r="KI1151" s="183"/>
      <c r="KJ1151" s="183"/>
      <c r="KK1151" s="183"/>
      <c r="KL1151" s="183"/>
      <c r="KM1151" s="183"/>
      <c r="KN1151" s="183"/>
      <c r="KO1151" s="183"/>
      <c r="KP1151" s="183"/>
      <c r="KQ1151" s="183"/>
      <c r="KR1151" s="183"/>
      <c r="KS1151" s="183"/>
      <c r="KT1151" s="183"/>
    </row>
    <row r="1152" spans="8:306">
      <c r="H1152" s="183"/>
      <c r="K1152" s="183"/>
      <c r="L1152" s="183"/>
      <c r="M1152" s="183"/>
      <c r="N1152" s="183"/>
      <c r="O1152" s="183"/>
      <c r="P1152" s="183"/>
      <c r="Q1152" s="183"/>
      <c r="R1152" s="183"/>
      <c r="S1152" s="183"/>
      <c r="T1152" s="183"/>
      <c r="U1152" s="183"/>
      <c r="V1152" s="183"/>
      <c r="W1152" s="183"/>
      <c r="X1152" s="183"/>
      <c r="Y1152" s="183"/>
      <c r="Z1152" s="183"/>
      <c r="AA1152" s="183"/>
      <c r="AB1152" s="183"/>
      <c r="AC1152" s="183"/>
      <c r="AD1152" s="183"/>
      <c r="AE1152" s="183"/>
      <c r="AF1152" s="183"/>
      <c r="AG1152" s="183"/>
      <c r="AH1152" s="183"/>
      <c r="AI1152" s="183"/>
      <c r="AJ1152" s="183"/>
      <c r="AK1152" s="183"/>
      <c r="AL1152" s="183"/>
      <c r="AM1152" s="183"/>
      <c r="AN1152" s="183"/>
      <c r="AO1152" s="183"/>
      <c r="AP1152" s="183"/>
      <c r="AQ1152" s="183"/>
      <c r="AR1152" s="183"/>
      <c r="AS1152" s="183"/>
      <c r="AT1152" s="183"/>
      <c r="AU1152" s="183"/>
      <c r="AV1152" s="183"/>
      <c r="AW1152" s="183"/>
      <c r="AX1152" s="183"/>
      <c r="AY1152" s="183"/>
      <c r="AZ1152" s="183"/>
      <c r="BA1152" s="183"/>
      <c r="BB1152" s="183"/>
      <c r="BC1152" s="183"/>
      <c r="BD1152" s="183"/>
      <c r="BE1152" s="183"/>
      <c r="BF1152" s="183"/>
      <c r="BG1152" s="183"/>
      <c r="BH1152" s="183"/>
      <c r="BI1152" s="183"/>
      <c r="BJ1152" s="183"/>
      <c r="BK1152" s="183"/>
      <c r="BL1152" s="183"/>
      <c r="BM1152" s="183"/>
      <c r="BN1152" s="183"/>
      <c r="BO1152" s="183"/>
      <c r="BP1152" s="183"/>
      <c r="BQ1152" s="183"/>
      <c r="BR1152" s="183"/>
      <c r="BS1152" s="183"/>
      <c r="BT1152" s="183"/>
      <c r="BU1152" s="183"/>
      <c r="BV1152" s="183"/>
      <c r="BW1152" s="183"/>
      <c r="BX1152" s="183"/>
      <c r="BY1152" s="183"/>
      <c r="BZ1152" s="183"/>
      <c r="CA1152" s="183"/>
      <c r="CB1152" s="183"/>
      <c r="CC1152" s="183"/>
      <c r="CD1152" s="183"/>
      <c r="CE1152" s="183"/>
      <c r="CF1152" s="183"/>
      <c r="CG1152" s="183"/>
      <c r="CH1152" s="183"/>
      <c r="CI1152" s="183"/>
      <c r="CJ1152" s="183"/>
      <c r="CK1152" s="183"/>
      <c r="CL1152" s="183"/>
      <c r="CM1152" s="183"/>
      <c r="CN1152" s="183"/>
      <c r="CO1152" s="183"/>
      <c r="CP1152" s="183"/>
      <c r="CQ1152" s="183"/>
      <c r="CR1152" s="183"/>
      <c r="CS1152" s="183"/>
      <c r="CT1152" s="183"/>
      <c r="CU1152" s="183"/>
      <c r="CV1152" s="183"/>
      <c r="CW1152" s="183"/>
      <c r="CX1152" s="183"/>
      <c r="CY1152" s="183"/>
      <c r="CZ1152" s="183"/>
      <c r="DA1152" s="183"/>
      <c r="DB1152" s="183"/>
      <c r="DC1152" s="183"/>
      <c r="DD1152" s="183"/>
      <c r="DE1152" s="183"/>
      <c r="DF1152" s="183"/>
      <c r="DG1152" s="183"/>
      <c r="DH1152" s="183"/>
      <c r="DI1152" s="183"/>
      <c r="DJ1152" s="183"/>
      <c r="DK1152" s="183"/>
      <c r="DL1152" s="183"/>
      <c r="DM1152" s="183"/>
      <c r="DN1152" s="183"/>
      <c r="DO1152" s="183"/>
      <c r="DP1152" s="183"/>
      <c r="DQ1152" s="183"/>
      <c r="DR1152" s="183"/>
      <c r="DS1152" s="183"/>
      <c r="DT1152" s="183"/>
      <c r="DU1152" s="183"/>
      <c r="DV1152" s="183"/>
      <c r="DW1152" s="183"/>
      <c r="DX1152" s="183"/>
      <c r="DY1152" s="183"/>
      <c r="DZ1152" s="183"/>
      <c r="EA1152" s="183"/>
      <c r="EB1152" s="183"/>
      <c r="EC1152" s="183"/>
      <c r="ED1152" s="183"/>
      <c r="EE1152" s="183"/>
      <c r="EF1152" s="183"/>
      <c r="EG1152" s="183"/>
      <c r="EH1152" s="183"/>
      <c r="EI1152" s="183"/>
      <c r="EJ1152" s="183"/>
      <c r="EK1152" s="183"/>
      <c r="EL1152" s="183"/>
      <c r="EM1152" s="183"/>
      <c r="EN1152" s="183"/>
      <c r="EO1152" s="183"/>
      <c r="EP1152" s="183"/>
      <c r="EQ1152" s="183"/>
      <c r="ER1152" s="183"/>
      <c r="ES1152" s="183"/>
      <c r="ET1152" s="183"/>
      <c r="EU1152" s="183"/>
      <c r="EV1152" s="183"/>
      <c r="EW1152" s="183"/>
      <c r="EX1152" s="183"/>
      <c r="EY1152" s="183"/>
      <c r="EZ1152" s="183"/>
      <c r="FA1152" s="183"/>
      <c r="FB1152" s="183"/>
      <c r="FC1152" s="183"/>
      <c r="FD1152" s="183"/>
      <c r="FE1152" s="183"/>
      <c r="FF1152" s="183"/>
      <c r="FG1152" s="183"/>
      <c r="FH1152" s="183"/>
      <c r="FI1152" s="183"/>
      <c r="FJ1152" s="183"/>
      <c r="FK1152" s="183"/>
      <c r="FL1152" s="183"/>
      <c r="FM1152" s="183"/>
      <c r="FN1152" s="183"/>
      <c r="FO1152" s="183"/>
      <c r="FP1152" s="183"/>
      <c r="FQ1152" s="183"/>
      <c r="FR1152" s="183"/>
      <c r="FS1152" s="183"/>
      <c r="FT1152" s="183"/>
      <c r="FU1152" s="183"/>
      <c r="FV1152" s="183"/>
      <c r="FW1152" s="183"/>
      <c r="FX1152" s="183"/>
      <c r="FY1152" s="183"/>
      <c r="FZ1152" s="183"/>
      <c r="GA1152" s="183"/>
      <c r="GB1152" s="183"/>
      <c r="GC1152" s="183"/>
      <c r="GD1152" s="183"/>
      <c r="GE1152" s="183"/>
      <c r="GF1152" s="183"/>
      <c r="GG1152" s="183"/>
      <c r="GH1152" s="183"/>
      <c r="GI1152" s="183"/>
      <c r="GJ1152" s="183"/>
      <c r="GK1152" s="183"/>
      <c r="GL1152" s="183"/>
      <c r="GM1152" s="183"/>
      <c r="GN1152" s="183"/>
      <c r="GO1152" s="183"/>
      <c r="GP1152" s="183"/>
      <c r="GQ1152" s="183"/>
      <c r="GR1152" s="183"/>
      <c r="GS1152" s="183"/>
      <c r="GT1152" s="183"/>
      <c r="GU1152" s="183"/>
      <c r="GV1152" s="183"/>
      <c r="GW1152" s="183"/>
      <c r="GX1152" s="183"/>
      <c r="GY1152" s="183"/>
      <c r="GZ1152" s="183"/>
      <c r="HA1152" s="183"/>
      <c r="HB1152" s="183"/>
      <c r="HC1152" s="183"/>
      <c r="HD1152" s="183"/>
      <c r="HE1152" s="183"/>
      <c r="HF1152" s="183"/>
      <c r="HG1152" s="183"/>
      <c r="HH1152" s="183"/>
      <c r="HI1152" s="183"/>
      <c r="HJ1152" s="183"/>
      <c r="HK1152" s="183"/>
      <c r="HL1152" s="183"/>
      <c r="HM1152" s="183"/>
      <c r="HN1152" s="183"/>
      <c r="HO1152" s="183"/>
      <c r="HP1152" s="183"/>
      <c r="HQ1152" s="183"/>
      <c r="HR1152" s="183"/>
      <c r="HS1152" s="183"/>
      <c r="HT1152" s="183"/>
      <c r="HU1152" s="183"/>
      <c r="HV1152" s="183"/>
      <c r="HW1152" s="183"/>
      <c r="HX1152" s="183"/>
      <c r="HY1152" s="183"/>
      <c r="HZ1152" s="183"/>
      <c r="IA1152" s="183"/>
      <c r="IB1152" s="183"/>
      <c r="IC1152" s="183"/>
      <c r="ID1152" s="183"/>
      <c r="IE1152" s="183"/>
      <c r="IF1152" s="183"/>
      <c r="IG1152" s="183"/>
      <c r="IH1152" s="183"/>
      <c r="II1152" s="183"/>
      <c r="IJ1152" s="183"/>
      <c r="IK1152" s="183"/>
      <c r="IL1152" s="183"/>
      <c r="IM1152" s="183"/>
      <c r="IN1152" s="183"/>
      <c r="IO1152" s="183"/>
      <c r="IP1152" s="183"/>
      <c r="IQ1152" s="183"/>
      <c r="IR1152" s="183"/>
      <c r="IS1152" s="183"/>
      <c r="IT1152" s="183"/>
      <c r="IU1152" s="183"/>
      <c r="IV1152" s="183"/>
      <c r="IW1152" s="183"/>
      <c r="IX1152" s="183"/>
      <c r="IY1152" s="183"/>
      <c r="IZ1152" s="183"/>
      <c r="JA1152" s="183"/>
      <c r="JB1152" s="183"/>
      <c r="JC1152" s="183"/>
      <c r="JD1152" s="183"/>
      <c r="JE1152" s="183"/>
      <c r="JF1152" s="183"/>
      <c r="JG1152" s="183"/>
      <c r="JH1152" s="183"/>
      <c r="JI1152" s="183"/>
      <c r="JJ1152" s="183"/>
      <c r="JK1152" s="183"/>
      <c r="JL1152" s="183"/>
      <c r="JM1152" s="183"/>
      <c r="JN1152" s="183"/>
      <c r="JO1152" s="183"/>
      <c r="JP1152" s="183"/>
      <c r="JQ1152" s="183"/>
      <c r="JR1152" s="183"/>
      <c r="JS1152" s="183"/>
      <c r="JT1152" s="183"/>
      <c r="JU1152" s="183"/>
      <c r="JV1152" s="183"/>
      <c r="JW1152" s="183"/>
      <c r="JX1152" s="183"/>
      <c r="JY1152" s="183"/>
      <c r="JZ1152" s="183"/>
      <c r="KA1152" s="183"/>
      <c r="KB1152" s="183"/>
      <c r="KC1152" s="183"/>
      <c r="KD1152" s="183"/>
      <c r="KE1152" s="183"/>
      <c r="KF1152" s="183"/>
      <c r="KG1152" s="183"/>
      <c r="KH1152" s="183"/>
      <c r="KI1152" s="183"/>
      <c r="KJ1152" s="183"/>
      <c r="KK1152" s="183"/>
      <c r="KL1152" s="183"/>
      <c r="KM1152" s="183"/>
      <c r="KN1152" s="183"/>
      <c r="KO1152" s="183"/>
      <c r="KP1152" s="183"/>
      <c r="KQ1152" s="183"/>
      <c r="KR1152" s="183"/>
      <c r="KS1152" s="183"/>
      <c r="KT1152" s="183"/>
    </row>
    <row r="1153" spans="8:306">
      <c r="H1153" s="183"/>
      <c r="K1153" s="183"/>
      <c r="L1153" s="183"/>
      <c r="M1153" s="183"/>
      <c r="N1153" s="183"/>
      <c r="O1153" s="183"/>
      <c r="P1153" s="183"/>
      <c r="Q1153" s="183"/>
      <c r="R1153" s="183"/>
      <c r="S1153" s="183"/>
      <c r="T1153" s="183"/>
      <c r="U1153" s="183"/>
      <c r="V1153" s="183"/>
      <c r="W1153" s="183"/>
      <c r="X1153" s="183"/>
      <c r="Y1153" s="183"/>
      <c r="Z1153" s="183"/>
      <c r="AA1153" s="183"/>
      <c r="AB1153" s="183"/>
      <c r="AC1153" s="183"/>
      <c r="AD1153" s="183"/>
      <c r="AE1153" s="183"/>
      <c r="AF1153" s="183"/>
      <c r="AG1153" s="183"/>
      <c r="AH1153" s="183"/>
      <c r="AI1153" s="183"/>
      <c r="AJ1153" s="183"/>
      <c r="AK1153" s="183"/>
      <c r="AL1153" s="183"/>
      <c r="AM1153" s="183"/>
      <c r="AN1153" s="183"/>
      <c r="AO1153" s="183"/>
      <c r="AP1153" s="183"/>
      <c r="AQ1153" s="183"/>
      <c r="AR1153" s="183"/>
      <c r="AS1153" s="183"/>
      <c r="AT1153" s="183"/>
      <c r="AU1153" s="183"/>
      <c r="AV1153" s="183"/>
      <c r="AW1153" s="183"/>
      <c r="AX1153" s="183"/>
      <c r="AY1153" s="183"/>
      <c r="AZ1153" s="183"/>
      <c r="BA1153" s="183"/>
      <c r="BB1153" s="183"/>
      <c r="BC1153" s="183"/>
      <c r="BD1153" s="183"/>
      <c r="BE1153" s="183"/>
      <c r="BF1153" s="183"/>
      <c r="BG1153" s="183"/>
      <c r="BH1153" s="183"/>
      <c r="BI1153" s="183"/>
      <c r="BJ1153" s="183"/>
      <c r="BK1153" s="183"/>
      <c r="BL1153" s="183"/>
      <c r="BM1153" s="183"/>
      <c r="BN1153" s="183"/>
      <c r="BO1153" s="183"/>
      <c r="BP1153" s="183"/>
      <c r="BQ1153" s="183"/>
      <c r="BR1153" s="183"/>
      <c r="BS1153" s="183"/>
      <c r="BT1153" s="183"/>
      <c r="BU1153" s="183"/>
      <c r="BV1153" s="183"/>
      <c r="BW1153" s="183"/>
      <c r="BX1153" s="183"/>
      <c r="BY1153" s="183"/>
      <c r="BZ1153" s="183"/>
      <c r="CA1153" s="183"/>
      <c r="CB1153" s="183"/>
      <c r="CC1153" s="183"/>
      <c r="CD1153" s="183"/>
      <c r="CE1153" s="183"/>
      <c r="CF1153" s="183"/>
      <c r="CG1153" s="183"/>
      <c r="CH1153" s="183"/>
      <c r="CI1153" s="183"/>
      <c r="CJ1153" s="183"/>
      <c r="CK1153" s="183"/>
      <c r="CL1153" s="183"/>
      <c r="CM1153" s="183"/>
      <c r="CN1153" s="183"/>
      <c r="CO1153" s="183"/>
      <c r="CP1153" s="183"/>
      <c r="CQ1153" s="183"/>
      <c r="CR1153" s="183"/>
      <c r="CS1153" s="183"/>
      <c r="CT1153" s="183"/>
      <c r="CU1153" s="183"/>
      <c r="CV1153" s="183"/>
      <c r="CW1153" s="183"/>
      <c r="CX1153" s="183"/>
      <c r="CY1153" s="183"/>
      <c r="CZ1153" s="183"/>
      <c r="DA1153" s="183"/>
      <c r="DB1153" s="183"/>
      <c r="DC1153" s="183"/>
      <c r="DD1153" s="183"/>
      <c r="DE1153" s="183"/>
      <c r="DF1153" s="183"/>
      <c r="DG1153" s="183"/>
      <c r="DH1153" s="183"/>
      <c r="DI1153" s="183"/>
      <c r="DJ1153" s="183"/>
      <c r="DK1153" s="183"/>
      <c r="DL1153" s="183"/>
      <c r="DM1153" s="183"/>
      <c r="DN1153" s="183"/>
      <c r="DO1153" s="183"/>
      <c r="DP1153" s="183"/>
      <c r="DQ1153" s="183"/>
      <c r="DR1153" s="183"/>
      <c r="DS1153" s="183"/>
      <c r="DT1153" s="183"/>
      <c r="DU1153" s="183"/>
      <c r="DV1153" s="183"/>
      <c r="DW1153" s="183"/>
      <c r="DX1153" s="183"/>
      <c r="DY1153" s="183"/>
      <c r="DZ1153" s="183"/>
      <c r="EA1153" s="183"/>
      <c r="EB1153" s="183"/>
      <c r="EC1153" s="183"/>
      <c r="ED1153" s="183"/>
      <c r="EE1153" s="183"/>
      <c r="EF1153" s="183"/>
      <c r="EG1153" s="183"/>
      <c r="EH1153" s="183"/>
      <c r="EI1153" s="183"/>
      <c r="EJ1153" s="183"/>
      <c r="EK1153" s="183"/>
      <c r="EL1153" s="183"/>
      <c r="EM1153" s="183"/>
      <c r="EN1153" s="183"/>
      <c r="EO1153" s="183"/>
      <c r="EP1153" s="183"/>
      <c r="EQ1153" s="183"/>
      <c r="ER1153" s="183"/>
      <c r="ES1153" s="183"/>
      <c r="ET1153" s="183"/>
      <c r="EU1153" s="183"/>
      <c r="EV1153" s="183"/>
      <c r="EW1153" s="183"/>
      <c r="EX1153" s="183"/>
      <c r="EY1153" s="183"/>
      <c r="EZ1153" s="183"/>
      <c r="FA1153" s="183"/>
      <c r="FB1153" s="183"/>
      <c r="FC1153" s="183"/>
      <c r="FD1153" s="183"/>
      <c r="FE1153" s="183"/>
      <c r="FF1153" s="183"/>
      <c r="FG1153" s="183"/>
      <c r="FH1153" s="183"/>
      <c r="FI1153" s="183"/>
      <c r="FJ1153" s="183"/>
      <c r="FK1153" s="183"/>
      <c r="FL1153" s="183"/>
      <c r="FM1153" s="183"/>
      <c r="FN1153" s="183"/>
      <c r="FO1153" s="183"/>
      <c r="FP1153" s="183"/>
      <c r="FQ1153" s="183"/>
      <c r="FR1153" s="183"/>
      <c r="FS1153" s="183"/>
      <c r="FT1153" s="183"/>
      <c r="FU1153" s="183"/>
      <c r="FV1153" s="183"/>
      <c r="FW1153" s="183"/>
      <c r="FX1153" s="183"/>
      <c r="FY1153" s="183"/>
      <c r="FZ1153" s="183"/>
      <c r="GA1153" s="183"/>
      <c r="GB1153" s="183"/>
      <c r="GC1153" s="183"/>
      <c r="GD1153" s="183"/>
      <c r="GE1153" s="183"/>
      <c r="GF1153" s="183"/>
      <c r="GG1153" s="183"/>
      <c r="GH1153" s="183"/>
      <c r="GI1153" s="183"/>
      <c r="GJ1153" s="183"/>
      <c r="GK1153" s="183"/>
      <c r="GL1153" s="183"/>
      <c r="GM1153" s="183"/>
      <c r="GN1153" s="183"/>
      <c r="GO1153" s="183"/>
      <c r="GP1153" s="183"/>
      <c r="GQ1153" s="183"/>
      <c r="GR1153" s="183"/>
      <c r="GS1153" s="183"/>
      <c r="GT1153" s="183"/>
      <c r="GU1153" s="183"/>
      <c r="GV1153" s="183"/>
      <c r="GW1153" s="183"/>
      <c r="GX1153" s="183"/>
      <c r="GY1153" s="183"/>
      <c r="GZ1153" s="183"/>
      <c r="HA1153" s="183"/>
      <c r="HB1153" s="183"/>
      <c r="HC1153" s="183"/>
      <c r="HD1153" s="183"/>
      <c r="HE1153" s="183"/>
      <c r="HF1153" s="183"/>
      <c r="HG1153" s="183"/>
      <c r="HH1153" s="183"/>
      <c r="HI1153" s="183"/>
      <c r="HJ1153" s="183"/>
      <c r="HK1153" s="183"/>
      <c r="HL1153" s="183"/>
      <c r="HM1153" s="183"/>
      <c r="HN1153" s="183"/>
      <c r="HO1153" s="183"/>
      <c r="HP1153" s="183"/>
      <c r="HQ1153" s="183"/>
      <c r="HR1153" s="183"/>
      <c r="HS1153" s="183"/>
      <c r="HT1153" s="183"/>
      <c r="HU1153" s="183"/>
      <c r="HV1153" s="183"/>
      <c r="HW1153" s="183"/>
      <c r="HX1153" s="183"/>
      <c r="HY1153" s="183"/>
      <c r="HZ1153" s="183"/>
      <c r="IA1153" s="183"/>
      <c r="IB1153" s="183"/>
      <c r="IC1153" s="183"/>
      <c r="ID1153" s="183"/>
      <c r="IE1153" s="183"/>
      <c r="IF1153" s="183"/>
      <c r="IG1153" s="183"/>
      <c r="IH1153" s="183"/>
      <c r="II1153" s="183"/>
      <c r="IJ1153" s="183"/>
      <c r="IK1153" s="183"/>
      <c r="IL1153" s="183"/>
      <c r="IM1153" s="183"/>
      <c r="IN1153" s="183"/>
      <c r="IO1153" s="183"/>
      <c r="IP1153" s="183"/>
      <c r="IQ1153" s="183"/>
      <c r="IR1153" s="183"/>
      <c r="IS1153" s="183"/>
      <c r="IT1153" s="183"/>
      <c r="IU1153" s="183"/>
      <c r="IV1153" s="183"/>
      <c r="IW1153" s="183"/>
      <c r="IX1153" s="183"/>
      <c r="IY1153" s="183"/>
      <c r="IZ1153" s="183"/>
      <c r="JA1153" s="183"/>
      <c r="JB1153" s="183"/>
      <c r="JC1153" s="183"/>
      <c r="JD1153" s="183"/>
      <c r="JE1153" s="183"/>
      <c r="JF1153" s="183"/>
      <c r="JG1153" s="183"/>
      <c r="JH1153" s="183"/>
      <c r="JI1153" s="183"/>
      <c r="JJ1153" s="183"/>
      <c r="JK1153" s="183"/>
      <c r="JL1153" s="183"/>
      <c r="JM1153" s="183"/>
      <c r="JN1153" s="183"/>
      <c r="JO1153" s="183"/>
      <c r="JP1153" s="183"/>
      <c r="JQ1153" s="183"/>
      <c r="JR1153" s="183"/>
      <c r="JS1153" s="183"/>
      <c r="JT1153" s="183"/>
      <c r="JU1153" s="183"/>
      <c r="JV1153" s="183"/>
      <c r="JW1153" s="183"/>
      <c r="JX1153" s="183"/>
      <c r="JY1153" s="183"/>
      <c r="JZ1153" s="183"/>
      <c r="KA1153" s="183"/>
      <c r="KB1153" s="183"/>
      <c r="KC1153" s="183"/>
      <c r="KD1153" s="183"/>
      <c r="KE1153" s="183"/>
      <c r="KF1153" s="183"/>
      <c r="KG1153" s="183"/>
      <c r="KH1153" s="183"/>
      <c r="KI1153" s="183"/>
      <c r="KJ1153" s="183"/>
      <c r="KK1153" s="183"/>
      <c r="KL1153" s="183"/>
      <c r="KM1153" s="183"/>
      <c r="KN1153" s="183"/>
      <c r="KO1153" s="183"/>
      <c r="KP1153" s="183"/>
      <c r="KQ1153" s="183"/>
      <c r="KR1153" s="183"/>
      <c r="KS1153" s="183"/>
      <c r="KT1153" s="183"/>
    </row>
    <row r="1154" spans="8:306">
      <c r="H1154" s="183"/>
      <c r="K1154" s="183"/>
      <c r="L1154" s="183"/>
      <c r="M1154" s="183"/>
      <c r="N1154" s="183"/>
      <c r="O1154" s="183"/>
      <c r="P1154" s="183"/>
      <c r="Q1154" s="183"/>
      <c r="R1154" s="183"/>
      <c r="S1154" s="183"/>
      <c r="T1154" s="183"/>
      <c r="U1154" s="183"/>
      <c r="V1154" s="183"/>
      <c r="W1154" s="183"/>
      <c r="X1154" s="183"/>
      <c r="Y1154" s="183"/>
      <c r="Z1154" s="183"/>
      <c r="AA1154" s="183"/>
      <c r="AB1154" s="183"/>
      <c r="AC1154" s="183"/>
      <c r="AD1154" s="183"/>
      <c r="AE1154" s="183"/>
      <c r="AF1154" s="183"/>
      <c r="AG1154" s="183"/>
      <c r="AH1154" s="183"/>
      <c r="AI1154" s="183"/>
      <c r="AJ1154" s="183"/>
      <c r="AK1154" s="183"/>
      <c r="AL1154" s="183"/>
      <c r="AM1154" s="183"/>
      <c r="AN1154" s="183"/>
      <c r="AO1154" s="183"/>
      <c r="AP1154" s="183"/>
      <c r="AQ1154" s="183"/>
      <c r="AR1154" s="183"/>
      <c r="AS1154" s="183"/>
      <c r="AT1154" s="183"/>
      <c r="AU1154" s="183"/>
      <c r="AV1154" s="183"/>
      <c r="AW1154" s="183"/>
      <c r="AX1154" s="183"/>
      <c r="AY1154" s="183"/>
      <c r="AZ1154" s="183"/>
      <c r="BA1154" s="183"/>
      <c r="BB1154" s="183"/>
      <c r="BC1154" s="183"/>
      <c r="BD1154" s="183"/>
      <c r="BE1154" s="183"/>
      <c r="BF1154" s="183"/>
      <c r="BG1154" s="183"/>
      <c r="BH1154" s="183"/>
      <c r="BI1154" s="183"/>
      <c r="BJ1154" s="183"/>
      <c r="BK1154" s="183"/>
      <c r="BL1154" s="183"/>
      <c r="BM1154" s="183"/>
      <c r="BN1154" s="183"/>
      <c r="BO1154" s="183"/>
      <c r="BP1154" s="183"/>
      <c r="BQ1154" s="183"/>
      <c r="BR1154" s="183"/>
      <c r="BS1154" s="183"/>
      <c r="BT1154" s="183"/>
      <c r="BU1154" s="183"/>
      <c r="BV1154" s="183"/>
      <c r="BW1154" s="183"/>
      <c r="BX1154" s="183"/>
      <c r="BY1154" s="183"/>
      <c r="BZ1154" s="183"/>
      <c r="CA1154" s="183"/>
      <c r="CB1154" s="183"/>
      <c r="CC1154" s="183"/>
      <c r="CD1154" s="183"/>
      <c r="CE1154" s="183"/>
      <c r="CF1154" s="183"/>
      <c r="CG1154" s="183"/>
      <c r="CH1154" s="183"/>
      <c r="CI1154" s="183"/>
      <c r="CJ1154" s="183"/>
      <c r="CK1154" s="183"/>
      <c r="CL1154" s="183"/>
      <c r="CM1154" s="183"/>
      <c r="CN1154" s="183"/>
      <c r="CO1154" s="183"/>
      <c r="CP1154" s="183"/>
      <c r="CQ1154" s="183"/>
      <c r="CR1154" s="183"/>
      <c r="CS1154" s="183"/>
      <c r="CT1154" s="183"/>
      <c r="CU1154" s="183"/>
      <c r="CV1154" s="183"/>
      <c r="CW1154" s="183"/>
      <c r="CX1154" s="183"/>
      <c r="CY1154" s="183"/>
      <c r="CZ1154" s="183"/>
      <c r="DA1154" s="183"/>
      <c r="DB1154" s="183"/>
      <c r="DC1154" s="183"/>
      <c r="DD1154" s="183"/>
      <c r="DE1154" s="183"/>
      <c r="DF1154" s="183"/>
      <c r="DG1154" s="183"/>
      <c r="DH1154" s="183"/>
      <c r="DI1154" s="183"/>
      <c r="DJ1154" s="183"/>
      <c r="DK1154" s="183"/>
      <c r="DL1154" s="183"/>
      <c r="DM1154" s="183"/>
      <c r="DN1154" s="183"/>
      <c r="DO1154" s="183"/>
      <c r="DP1154" s="183"/>
      <c r="DQ1154" s="183"/>
      <c r="DR1154" s="183"/>
      <c r="DS1154" s="183"/>
      <c r="DT1154" s="183"/>
      <c r="DU1154" s="183"/>
      <c r="DV1154" s="183"/>
      <c r="DW1154" s="183"/>
      <c r="DX1154" s="183"/>
      <c r="DY1154" s="183"/>
      <c r="DZ1154" s="183"/>
      <c r="EA1154" s="183"/>
      <c r="EB1154" s="183"/>
      <c r="EC1154" s="183"/>
      <c r="ED1154" s="183"/>
      <c r="EE1154" s="183"/>
      <c r="EF1154" s="183"/>
      <c r="EG1154" s="183"/>
      <c r="EH1154" s="183"/>
      <c r="EI1154" s="183"/>
      <c r="EJ1154" s="183"/>
      <c r="EK1154" s="183"/>
      <c r="EL1154" s="183"/>
      <c r="EM1154" s="183"/>
      <c r="EN1154" s="183"/>
      <c r="EO1154" s="183"/>
      <c r="EP1154" s="183"/>
      <c r="EQ1154" s="183"/>
      <c r="ER1154" s="183"/>
      <c r="ES1154" s="183"/>
      <c r="ET1154" s="183"/>
      <c r="EU1154" s="183"/>
      <c r="EV1154" s="183"/>
      <c r="EW1154" s="183"/>
      <c r="EX1154" s="183"/>
      <c r="EY1154" s="183"/>
      <c r="EZ1154" s="183"/>
      <c r="FA1154" s="183"/>
      <c r="FB1154" s="183"/>
      <c r="FC1154" s="183"/>
      <c r="FD1154" s="183"/>
      <c r="FE1154" s="183"/>
      <c r="FF1154" s="183"/>
      <c r="FG1154" s="183"/>
      <c r="FH1154" s="183"/>
      <c r="FI1154" s="183"/>
      <c r="FJ1154" s="183"/>
      <c r="FK1154" s="183"/>
      <c r="FL1154" s="183"/>
      <c r="FM1154" s="183"/>
      <c r="FN1154" s="183"/>
      <c r="FO1154" s="183"/>
      <c r="FP1154" s="183"/>
      <c r="FQ1154" s="183"/>
      <c r="FR1154" s="183"/>
      <c r="FS1154" s="183"/>
      <c r="FT1154" s="183"/>
      <c r="FU1154" s="183"/>
      <c r="FV1154" s="183"/>
      <c r="FW1154" s="183"/>
      <c r="FX1154" s="183"/>
      <c r="FY1154" s="183"/>
      <c r="FZ1154" s="183"/>
      <c r="GA1154" s="183"/>
      <c r="GB1154" s="183"/>
      <c r="GC1154" s="183"/>
      <c r="GD1154" s="183"/>
      <c r="GE1154" s="183"/>
      <c r="GF1154" s="183"/>
      <c r="GG1154" s="183"/>
      <c r="GH1154" s="183"/>
      <c r="GI1154" s="183"/>
      <c r="GJ1154" s="183"/>
      <c r="GK1154" s="183"/>
      <c r="GL1154" s="183"/>
      <c r="GM1154" s="183"/>
      <c r="GN1154" s="183"/>
      <c r="GO1154" s="183"/>
      <c r="GP1154" s="183"/>
      <c r="GQ1154" s="183"/>
      <c r="GR1154" s="183"/>
      <c r="GS1154" s="183"/>
      <c r="GT1154" s="183"/>
      <c r="GU1154" s="183"/>
      <c r="GV1154" s="183"/>
      <c r="GW1154" s="183"/>
      <c r="GX1154" s="183"/>
      <c r="GY1154" s="183"/>
      <c r="GZ1154" s="183"/>
      <c r="HA1154" s="183"/>
      <c r="HB1154" s="183"/>
      <c r="HC1154" s="183"/>
      <c r="HD1154" s="183"/>
      <c r="HE1154" s="183"/>
      <c r="HF1154" s="183"/>
      <c r="HG1154" s="183"/>
      <c r="HH1154" s="183"/>
      <c r="HI1154" s="183"/>
      <c r="HJ1154" s="183"/>
      <c r="HK1154" s="183"/>
      <c r="HL1154" s="183"/>
      <c r="HM1154" s="183"/>
      <c r="HN1154" s="183"/>
      <c r="HO1154" s="183"/>
      <c r="HP1154" s="183"/>
      <c r="HQ1154" s="183"/>
      <c r="HR1154" s="183"/>
      <c r="HS1154" s="183"/>
      <c r="HT1154" s="183"/>
      <c r="HU1154" s="183"/>
      <c r="HV1154" s="183"/>
      <c r="HW1154" s="183"/>
      <c r="HX1154" s="183"/>
      <c r="HY1154" s="183"/>
      <c r="HZ1154" s="183"/>
      <c r="IA1154" s="183"/>
      <c r="IB1154" s="183"/>
      <c r="IC1154" s="183"/>
      <c r="ID1154" s="183"/>
      <c r="IE1154" s="183"/>
      <c r="IF1154" s="183"/>
      <c r="IG1154" s="183"/>
      <c r="IH1154" s="183"/>
      <c r="II1154" s="183"/>
      <c r="IJ1154" s="183"/>
      <c r="IK1154" s="183"/>
      <c r="IL1154" s="183"/>
      <c r="IM1154" s="183"/>
      <c r="IN1154" s="183"/>
      <c r="IO1154" s="183"/>
      <c r="IP1154" s="183"/>
      <c r="IQ1154" s="183"/>
      <c r="IR1154" s="183"/>
      <c r="IS1154" s="183"/>
      <c r="IT1154" s="183"/>
      <c r="IU1154" s="183"/>
      <c r="IV1154" s="183"/>
      <c r="IW1154" s="183"/>
      <c r="IX1154" s="183"/>
      <c r="IY1154" s="183"/>
      <c r="IZ1154" s="183"/>
      <c r="JA1154" s="183"/>
      <c r="JB1154" s="183"/>
      <c r="JC1154" s="183"/>
      <c r="JD1154" s="183"/>
      <c r="JE1154" s="183"/>
      <c r="JF1154" s="183"/>
      <c r="JG1154" s="183"/>
      <c r="JH1154" s="183"/>
      <c r="JI1154" s="183"/>
      <c r="JJ1154" s="183"/>
      <c r="JK1154" s="183"/>
      <c r="JL1154" s="183"/>
      <c r="JM1154" s="183"/>
      <c r="JN1154" s="183"/>
      <c r="JO1154" s="183"/>
      <c r="JP1154" s="183"/>
      <c r="JQ1154" s="183"/>
      <c r="JR1154" s="183"/>
      <c r="JS1154" s="183"/>
      <c r="JT1154" s="183"/>
      <c r="JU1154" s="183"/>
      <c r="JV1154" s="183"/>
      <c r="JW1154" s="183"/>
      <c r="JX1154" s="183"/>
      <c r="JY1154" s="183"/>
      <c r="JZ1154" s="183"/>
      <c r="KA1154" s="183"/>
      <c r="KB1154" s="183"/>
      <c r="KC1154" s="183"/>
      <c r="KD1154" s="183"/>
      <c r="KE1154" s="183"/>
      <c r="KF1154" s="183"/>
      <c r="KG1154" s="183"/>
      <c r="KH1154" s="183"/>
      <c r="KI1154" s="183"/>
      <c r="KJ1154" s="183"/>
      <c r="KK1154" s="183"/>
      <c r="KL1154" s="183"/>
      <c r="KM1154" s="183"/>
      <c r="KN1154" s="183"/>
      <c r="KO1154" s="183"/>
      <c r="KP1154" s="183"/>
      <c r="KQ1154" s="183"/>
      <c r="KR1154" s="183"/>
      <c r="KS1154" s="183"/>
      <c r="KT1154" s="183"/>
    </row>
    <row r="1155" spans="8:306">
      <c r="H1155" s="183"/>
      <c r="K1155" s="183"/>
      <c r="L1155" s="183"/>
      <c r="M1155" s="183"/>
      <c r="N1155" s="183"/>
      <c r="O1155" s="183"/>
      <c r="P1155" s="183"/>
      <c r="Q1155" s="183"/>
      <c r="R1155" s="183"/>
      <c r="S1155" s="183"/>
      <c r="T1155" s="183"/>
      <c r="U1155" s="183"/>
      <c r="V1155" s="183"/>
      <c r="W1155" s="183"/>
      <c r="X1155" s="183"/>
      <c r="Y1155" s="183"/>
      <c r="Z1155" s="183"/>
      <c r="AA1155" s="183"/>
      <c r="AB1155" s="183"/>
      <c r="AC1155" s="183"/>
      <c r="AD1155" s="183"/>
      <c r="AE1155" s="183"/>
      <c r="AF1155" s="183"/>
      <c r="AG1155" s="183"/>
      <c r="AH1155" s="183"/>
      <c r="AI1155" s="183"/>
      <c r="AJ1155" s="183"/>
      <c r="AK1155" s="183"/>
      <c r="AL1155" s="183"/>
      <c r="AM1155" s="183"/>
      <c r="AN1155" s="183"/>
      <c r="AO1155" s="183"/>
      <c r="AP1155" s="183"/>
      <c r="AQ1155" s="183"/>
      <c r="AR1155" s="183"/>
      <c r="AS1155" s="183"/>
      <c r="AT1155" s="183"/>
      <c r="AU1155" s="183"/>
      <c r="AV1155" s="183"/>
      <c r="AW1155" s="183"/>
      <c r="AX1155" s="183"/>
      <c r="AY1155" s="183"/>
      <c r="AZ1155" s="183"/>
      <c r="BA1155" s="183"/>
      <c r="BB1155" s="183"/>
      <c r="BC1155" s="183"/>
      <c r="BD1155" s="183"/>
      <c r="BE1155" s="183"/>
      <c r="BF1155" s="183"/>
      <c r="BG1155" s="183"/>
      <c r="BH1155" s="183"/>
      <c r="BI1155" s="183"/>
      <c r="BJ1155" s="183"/>
      <c r="BK1155" s="183"/>
      <c r="BL1155" s="183"/>
      <c r="BM1155" s="183"/>
      <c r="BN1155" s="183"/>
      <c r="BO1155" s="183"/>
      <c r="BP1155" s="183"/>
      <c r="BQ1155" s="183"/>
      <c r="BR1155" s="183"/>
      <c r="BS1155" s="183"/>
      <c r="BT1155" s="183"/>
      <c r="BU1155" s="183"/>
      <c r="BV1155" s="183"/>
      <c r="BW1155" s="183"/>
      <c r="BX1155" s="183"/>
      <c r="BY1155" s="183"/>
      <c r="BZ1155" s="183"/>
      <c r="CA1155" s="183"/>
      <c r="CB1155" s="183"/>
      <c r="CC1155" s="183"/>
      <c r="CD1155" s="183"/>
      <c r="CE1155" s="183"/>
      <c r="CF1155" s="183"/>
      <c r="CG1155" s="183"/>
      <c r="CH1155" s="183"/>
      <c r="CI1155" s="183"/>
      <c r="CJ1155" s="183"/>
      <c r="CK1155" s="183"/>
      <c r="CL1155" s="183"/>
      <c r="CM1155" s="183"/>
      <c r="CN1155" s="183"/>
      <c r="CO1155" s="183"/>
      <c r="CP1155" s="183"/>
      <c r="CQ1155" s="183"/>
      <c r="CR1155" s="183"/>
      <c r="CS1155" s="183"/>
      <c r="CT1155" s="183"/>
      <c r="CU1155" s="183"/>
      <c r="CV1155" s="183"/>
      <c r="CW1155" s="183"/>
      <c r="CX1155" s="183"/>
      <c r="CY1155" s="183"/>
      <c r="CZ1155" s="183"/>
      <c r="DA1155" s="183"/>
      <c r="DB1155" s="183"/>
      <c r="DC1155" s="183"/>
      <c r="DD1155" s="183"/>
      <c r="DE1155" s="183"/>
      <c r="DF1155" s="183"/>
      <c r="DG1155" s="183"/>
      <c r="DH1155" s="183"/>
      <c r="DI1155" s="183"/>
      <c r="DJ1155" s="183"/>
      <c r="DK1155" s="183"/>
      <c r="DL1155" s="183"/>
      <c r="DM1155" s="183"/>
      <c r="DN1155" s="183"/>
      <c r="DO1155" s="183"/>
      <c r="DP1155" s="183"/>
      <c r="DQ1155" s="183"/>
      <c r="DR1155" s="183"/>
      <c r="DS1155" s="183"/>
      <c r="DT1155" s="183"/>
      <c r="DU1155" s="183"/>
      <c r="DV1155" s="183"/>
      <c r="DW1155" s="183"/>
      <c r="DX1155" s="183"/>
      <c r="DY1155" s="183"/>
      <c r="DZ1155" s="183"/>
      <c r="EA1155" s="183"/>
      <c r="EB1155" s="183"/>
      <c r="EC1155" s="183"/>
      <c r="ED1155" s="183"/>
      <c r="EE1155" s="183"/>
      <c r="EF1155" s="183"/>
      <c r="EG1155" s="183"/>
      <c r="EH1155" s="183"/>
      <c r="EI1155" s="183"/>
      <c r="EJ1155" s="183"/>
      <c r="EK1155" s="183"/>
      <c r="EL1155" s="183"/>
      <c r="EM1155" s="183"/>
      <c r="EN1155" s="183"/>
      <c r="EO1155" s="183"/>
      <c r="EP1155" s="183"/>
      <c r="EQ1155" s="183"/>
      <c r="ER1155" s="183"/>
      <c r="ES1155" s="183"/>
      <c r="ET1155" s="183"/>
      <c r="EU1155" s="183"/>
      <c r="EV1155" s="183"/>
      <c r="EW1155" s="183"/>
      <c r="EX1155" s="183"/>
      <c r="EY1155" s="183"/>
      <c r="EZ1155" s="183"/>
      <c r="FA1155" s="183"/>
      <c r="FB1155" s="183"/>
      <c r="FC1155" s="183"/>
      <c r="FD1155" s="183"/>
      <c r="FE1155" s="183"/>
      <c r="FF1155" s="183"/>
      <c r="FG1155" s="183"/>
      <c r="FH1155" s="183"/>
      <c r="FI1155" s="183"/>
      <c r="FJ1155" s="183"/>
      <c r="FK1155" s="183"/>
      <c r="FL1155" s="183"/>
      <c r="FM1155" s="183"/>
      <c r="FN1155" s="183"/>
      <c r="FO1155" s="183"/>
      <c r="FP1155" s="183"/>
      <c r="FQ1155" s="183"/>
      <c r="FR1155" s="183"/>
      <c r="FS1155" s="183"/>
      <c r="FT1155" s="183"/>
      <c r="FU1155" s="183"/>
      <c r="FV1155" s="183"/>
      <c r="FW1155" s="183"/>
      <c r="FX1155" s="183"/>
      <c r="FY1155" s="183"/>
      <c r="FZ1155" s="183"/>
      <c r="GA1155" s="183"/>
      <c r="GB1155" s="183"/>
      <c r="GC1155" s="183"/>
      <c r="GD1155" s="183"/>
      <c r="GE1155" s="183"/>
      <c r="GF1155" s="183"/>
      <c r="GG1155" s="183"/>
      <c r="GH1155" s="183"/>
      <c r="GI1155" s="183"/>
      <c r="GJ1155" s="183"/>
      <c r="GK1155" s="183"/>
      <c r="GL1155" s="183"/>
      <c r="GM1155" s="183"/>
      <c r="GN1155" s="183"/>
      <c r="GO1155" s="183"/>
      <c r="GP1155" s="183"/>
      <c r="GQ1155" s="183"/>
      <c r="GR1155" s="183"/>
      <c r="GS1155" s="183"/>
      <c r="GT1155" s="183"/>
      <c r="GU1155" s="183"/>
      <c r="GV1155" s="183"/>
      <c r="GW1155" s="183"/>
      <c r="GX1155" s="183"/>
      <c r="GY1155" s="183"/>
      <c r="GZ1155" s="183"/>
      <c r="HA1155" s="183"/>
      <c r="HB1155" s="183"/>
      <c r="HC1155" s="183"/>
      <c r="HD1155" s="183"/>
      <c r="HE1155" s="183"/>
      <c r="HF1155" s="183"/>
      <c r="HG1155" s="183"/>
      <c r="HH1155" s="183"/>
      <c r="HI1155" s="183"/>
      <c r="HJ1155" s="183"/>
      <c r="HK1155" s="183"/>
      <c r="HL1155" s="183"/>
      <c r="HM1155" s="183"/>
      <c r="HN1155" s="183"/>
      <c r="HO1155" s="183"/>
      <c r="HP1155" s="183"/>
      <c r="HQ1155" s="183"/>
      <c r="HR1155" s="183"/>
      <c r="HS1155" s="183"/>
      <c r="HT1155" s="183"/>
      <c r="HU1155" s="183"/>
      <c r="HV1155" s="183"/>
      <c r="HW1155" s="183"/>
      <c r="HX1155" s="183"/>
      <c r="HY1155" s="183"/>
      <c r="HZ1155" s="183"/>
      <c r="IA1155" s="183"/>
      <c r="IB1155" s="183"/>
      <c r="IC1155" s="183"/>
      <c r="ID1155" s="183"/>
      <c r="IE1155" s="183"/>
      <c r="IF1155" s="183"/>
      <c r="IG1155" s="183"/>
      <c r="IH1155" s="183"/>
      <c r="II1155" s="183"/>
      <c r="IJ1155" s="183"/>
      <c r="IK1155" s="183"/>
      <c r="IL1155" s="183"/>
      <c r="IM1155" s="183"/>
      <c r="IN1155" s="183"/>
      <c r="IO1155" s="183"/>
      <c r="IP1155" s="183"/>
      <c r="IQ1155" s="183"/>
      <c r="IR1155" s="183"/>
      <c r="IS1155" s="183"/>
      <c r="IT1155" s="183"/>
      <c r="IU1155" s="183"/>
      <c r="IV1155" s="183"/>
      <c r="IW1155" s="183"/>
      <c r="IX1155" s="183"/>
      <c r="IY1155" s="183"/>
      <c r="IZ1155" s="183"/>
      <c r="JA1155" s="183"/>
      <c r="JB1155" s="183"/>
      <c r="JC1155" s="183"/>
      <c r="JD1155" s="183"/>
      <c r="JE1155" s="183"/>
      <c r="JF1155" s="183"/>
      <c r="JG1155" s="183"/>
      <c r="JH1155" s="183"/>
      <c r="JI1155" s="183"/>
      <c r="JJ1155" s="183"/>
      <c r="JK1155" s="183"/>
      <c r="JL1155" s="183"/>
      <c r="JM1155" s="183"/>
      <c r="JN1155" s="183"/>
      <c r="JO1155" s="183"/>
      <c r="JP1155" s="183"/>
      <c r="JQ1155" s="183"/>
      <c r="JR1155" s="183"/>
      <c r="JS1155" s="183"/>
      <c r="JT1155" s="183"/>
      <c r="JU1155" s="183"/>
      <c r="JV1155" s="183"/>
      <c r="JW1155" s="183"/>
      <c r="JX1155" s="183"/>
      <c r="JY1155" s="183"/>
      <c r="JZ1155" s="183"/>
      <c r="KA1155" s="183"/>
      <c r="KB1155" s="183"/>
      <c r="KC1155" s="183"/>
      <c r="KD1155" s="183"/>
      <c r="KE1155" s="183"/>
      <c r="KF1155" s="183"/>
      <c r="KG1155" s="183"/>
      <c r="KH1155" s="183"/>
      <c r="KI1155" s="183"/>
      <c r="KJ1155" s="183"/>
      <c r="KK1155" s="183"/>
      <c r="KL1155" s="183"/>
      <c r="KM1155" s="183"/>
      <c r="KN1155" s="183"/>
      <c r="KO1155" s="183"/>
      <c r="KP1155" s="183"/>
      <c r="KQ1155" s="183"/>
      <c r="KR1155" s="183"/>
      <c r="KS1155" s="183"/>
      <c r="KT1155" s="183"/>
    </row>
    <row r="1156" spans="8:306">
      <c r="H1156" s="183"/>
      <c r="K1156" s="183"/>
      <c r="L1156" s="183"/>
      <c r="M1156" s="183"/>
      <c r="N1156" s="183"/>
      <c r="O1156" s="183"/>
      <c r="P1156" s="183"/>
      <c r="Q1156" s="183"/>
      <c r="R1156" s="183"/>
      <c r="S1156" s="183"/>
      <c r="T1156" s="183"/>
      <c r="U1156" s="183"/>
      <c r="V1156" s="183"/>
      <c r="W1156" s="183"/>
      <c r="X1156" s="183"/>
      <c r="Y1156" s="183"/>
      <c r="Z1156" s="183"/>
      <c r="AA1156" s="183"/>
      <c r="AB1156" s="183"/>
      <c r="AC1156" s="183"/>
      <c r="AD1156" s="183"/>
      <c r="AE1156" s="183"/>
      <c r="AF1156" s="183"/>
      <c r="AG1156" s="183"/>
      <c r="AH1156" s="183"/>
      <c r="AI1156" s="183"/>
      <c r="AJ1156" s="183"/>
      <c r="AK1156" s="183"/>
      <c r="AL1156" s="183"/>
      <c r="AM1156" s="183"/>
      <c r="AN1156" s="183"/>
      <c r="AO1156" s="183"/>
      <c r="AP1156" s="183"/>
      <c r="AQ1156" s="183"/>
      <c r="AR1156" s="183"/>
      <c r="AS1156" s="183"/>
      <c r="AT1156" s="183"/>
      <c r="AU1156" s="183"/>
      <c r="AV1156" s="183"/>
      <c r="AW1156" s="183"/>
      <c r="AX1156" s="183"/>
      <c r="AY1156" s="183"/>
      <c r="AZ1156" s="183"/>
      <c r="BA1156" s="183"/>
      <c r="BB1156" s="183"/>
      <c r="BC1156" s="183"/>
      <c r="BD1156" s="183"/>
      <c r="BE1156" s="183"/>
      <c r="BF1156" s="183"/>
      <c r="BG1156" s="183"/>
      <c r="BH1156" s="183"/>
      <c r="BI1156" s="183"/>
      <c r="BJ1156" s="183"/>
      <c r="BK1156" s="183"/>
      <c r="BL1156" s="183"/>
      <c r="BM1156" s="183"/>
      <c r="BN1156" s="183"/>
      <c r="BO1156" s="183"/>
      <c r="BP1156" s="183"/>
      <c r="BQ1156" s="183"/>
      <c r="BR1156" s="183"/>
      <c r="BS1156" s="183"/>
      <c r="BT1156" s="183"/>
      <c r="BU1156" s="183"/>
      <c r="BV1156" s="183"/>
      <c r="BW1156" s="183"/>
      <c r="BX1156" s="183"/>
      <c r="BY1156" s="183"/>
      <c r="BZ1156" s="183"/>
      <c r="CA1156" s="183"/>
      <c r="CB1156" s="183"/>
      <c r="CC1156" s="183"/>
      <c r="CD1156" s="183"/>
      <c r="CE1156" s="183"/>
      <c r="CF1156" s="183"/>
      <c r="CG1156" s="183"/>
      <c r="CH1156" s="183"/>
      <c r="CI1156" s="183"/>
      <c r="CJ1156" s="183"/>
      <c r="CK1156" s="183"/>
      <c r="CL1156" s="183"/>
      <c r="CM1156" s="183"/>
      <c r="CN1156" s="183"/>
      <c r="CO1156" s="183"/>
      <c r="CP1156" s="183"/>
      <c r="CQ1156" s="183"/>
      <c r="CR1156" s="183"/>
      <c r="CS1156" s="183"/>
      <c r="CT1156" s="183"/>
      <c r="CU1156" s="183"/>
      <c r="CV1156" s="183"/>
      <c r="CW1156" s="183"/>
      <c r="CX1156" s="183"/>
      <c r="CY1156" s="183"/>
      <c r="CZ1156" s="183"/>
      <c r="DA1156" s="183"/>
      <c r="DB1156" s="183"/>
      <c r="DC1156" s="183"/>
      <c r="DD1156" s="183"/>
      <c r="DE1156" s="183"/>
      <c r="DF1156" s="183"/>
      <c r="DG1156" s="183"/>
      <c r="DH1156" s="183"/>
      <c r="DI1156" s="183"/>
      <c r="DJ1156" s="183"/>
      <c r="DK1156" s="183"/>
      <c r="DL1156" s="183"/>
      <c r="DM1156" s="183"/>
      <c r="DN1156" s="183"/>
      <c r="DO1156" s="183"/>
      <c r="DP1156" s="183"/>
      <c r="DQ1156" s="183"/>
      <c r="DR1156" s="183"/>
      <c r="DS1156" s="183"/>
      <c r="DT1156" s="183"/>
      <c r="DU1156" s="183"/>
      <c r="DV1156" s="183"/>
      <c r="DW1156" s="183"/>
      <c r="DX1156" s="183"/>
      <c r="DY1156" s="183"/>
      <c r="DZ1156" s="183"/>
      <c r="EA1156" s="183"/>
      <c r="EB1156" s="183"/>
      <c r="EC1156" s="183"/>
      <c r="ED1156" s="183"/>
      <c r="EE1156" s="183"/>
      <c r="EF1156" s="183"/>
      <c r="EG1156" s="183"/>
      <c r="EH1156" s="183"/>
      <c r="EI1156" s="183"/>
      <c r="EJ1156" s="183"/>
      <c r="EK1156" s="183"/>
      <c r="EL1156" s="183"/>
      <c r="EM1156" s="183"/>
      <c r="EN1156" s="183"/>
      <c r="EO1156" s="183"/>
      <c r="EP1156" s="183"/>
      <c r="EQ1156" s="183"/>
      <c r="ER1156" s="183"/>
      <c r="ES1156" s="183"/>
      <c r="ET1156" s="183"/>
      <c r="EU1156" s="183"/>
      <c r="EV1156" s="183"/>
      <c r="EW1156" s="183"/>
      <c r="EX1156" s="183"/>
      <c r="EY1156" s="183"/>
      <c r="EZ1156" s="183"/>
      <c r="FA1156" s="183"/>
      <c r="FB1156" s="183"/>
      <c r="FC1156" s="183"/>
      <c r="FD1156" s="183"/>
      <c r="FE1156" s="183"/>
      <c r="FF1156" s="183"/>
      <c r="FG1156" s="183"/>
      <c r="FH1156" s="183"/>
      <c r="FI1156" s="183"/>
      <c r="FJ1156" s="183"/>
      <c r="FK1156" s="183"/>
      <c r="FL1156" s="183"/>
      <c r="FM1156" s="183"/>
      <c r="FN1156" s="183"/>
      <c r="FO1156" s="183"/>
      <c r="FP1156" s="183"/>
      <c r="FQ1156" s="183"/>
      <c r="FR1156" s="183"/>
      <c r="FS1156" s="183"/>
      <c r="FT1156" s="183"/>
      <c r="FU1156" s="183"/>
      <c r="FV1156" s="183"/>
      <c r="FW1156" s="183"/>
      <c r="FX1156" s="183"/>
      <c r="FY1156" s="183"/>
      <c r="FZ1156" s="183"/>
      <c r="GA1156" s="183"/>
      <c r="GB1156" s="183"/>
      <c r="GC1156" s="183"/>
      <c r="GD1156" s="183"/>
      <c r="GE1156" s="183"/>
      <c r="GF1156" s="183"/>
      <c r="GG1156" s="183"/>
      <c r="GH1156" s="183"/>
      <c r="GI1156" s="183"/>
      <c r="GJ1156" s="183"/>
      <c r="GK1156" s="183"/>
      <c r="GL1156" s="183"/>
      <c r="GM1156" s="183"/>
      <c r="GN1156" s="183"/>
      <c r="GO1156" s="183"/>
      <c r="GP1156" s="183"/>
      <c r="GQ1156" s="183"/>
      <c r="GR1156" s="183"/>
      <c r="GS1156" s="183"/>
      <c r="GT1156" s="183"/>
      <c r="GU1156" s="183"/>
      <c r="GV1156" s="183"/>
      <c r="GW1156" s="183"/>
      <c r="GX1156" s="183"/>
      <c r="GY1156" s="183"/>
      <c r="GZ1156" s="183"/>
      <c r="HA1156" s="183"/>
      <c r="HB1156" s="183"/>
      <c r="HC1156" s="183"/>
      <c r="HD1156" s="183"/>
      <c r="HE1156" s="183"/>
      <c r="HF1156" s="183"/>
      <c r="HG1156" s="183"/>
      <c r="HH1156" s="183"/>
      <c r="HI1156" s="183"/>
      <c r="HJ1156" s="183"/>
      <c r="HK1156" s="183"/>
      <c r="HL1156" s="183"/>
      <c r="HM1156" s="183"/>
      <c r="HN1156" s="183"/>
      <c r="HO1156" s="183"/>
      <c r="HP1156" s="183"/>
      <c r="HQ1156" s="183"/>
      <c r="HR1156" s="183"/>
      <c r="HS1156" s="183"/>
      <c r="HT1156" s="183"/>
      <c r="HU1156" s="183"/>
      <c r="HV1156" s="183"/>
      <c r="HW1156" s="183"/>
      <c r="HX1156" s="183"/>
      <c r="HY1156" s="183"/>
      <c r="HZ1156" s="183"/>
      <c r="IA1156" s="183"/>
      <c r="IB1156" s="183"/>
      <c r="IC1156" s="183"/>
      <c r="ID1156" s="183"/>
      <c r="IE1156" s="183"/>
      <c r="IF1156" s="183"/>
      <c r="IG1156" s="183"/>
      <c r="IH1156" s="183"/>
      <c r="II1156" s="183"/>
      <c r="IJ1156" s="183"/>
      <c r="IK1156" s="183"/>
      <c r="IL1156" s="183"/>
      <c r="IM1156" s="183"/>
      <c r="IN1156" s="183"/>
      <c r="IO1156" s="183"/>
      <c r="IP1156" s="183"/>
      <c r="IQ1156" s="183"/>
      <c r="IR1156" s="183"/>
      <c r="IS1156" s="183"/>
      <c r="IT1156" s="183"/>
      <c r="IU1156" s="183"/>
      <c r="IV1156" s="183"/>
      <c r="IW1156" s="183"/>
      <c r="IX1156" s="183"/>
      <c r="IY1156" s="183"/>
      <c r="IZ1156" s="183"/>
      <c r="JA1156" s="183"/>
      <c r="JB1156" s="183"/>
      <c r="JC1156" s="183"/>
      <c r="JD1156" s="183"/>
      <c r="JE1156" s="183"/>
      <c r="JF1156" s="183"/>
      <c r="JG1156" s="183"/>
      <c r="JH1156" s="183"/>
      <c r="JI1156" s="183"/>
      <c r="JJ1156" s="183"/>
      <c r="JK1156" s="183"/>
      <c r="JL1156" s="183"/>
      <c r="JM1156" s="183"/>
      <c r="JN1156" s="183"/>
      <c r="JO1156" s="183"/>
      <c r="JP1156" s="183"/>
      <c r="JQ1156" s="183"/>
      <c r="JR1156" s="183"/>
      <c r="JS1156" s="183"/>
      <c r="JT1156" s="183"/>
      <c r="JU1156" s="183"/>
      <c r="JV1156" s="183"/>
      <c r="JW1156" s="183"/>
      <c r="JX1156" s="183"/>
      <c r="JY1156" s="183"/>
      <c r="JZ1156" s="183"/>
      <c r="KA1156" s="183"/>
      <c r="KB1156" s="183"/>
      <c r="KC1156" s="183"/>
      <c r="KD1156" s="183"/>
      <c r="KE1156" s="183"/>
      <c r="KF1156" s="183"/>
      <c r="KG1156" s="183"/>
      <c r="KH1156" s="183"/>
      <c r="KI1156" s="183"/>
      <c r="KJ1156" s="183"/>
      <c r="KK1156" s="183"/>
      <c r="KL1156" s="183"/>
      <c r="KM1156" s="183"/>
      <c r="KN1156" s="183"/>
      <c r="KO1156" s="183"/>
      <c r="KP1156" s="183"/>
      <c r="KQ1156" s="183"/>
      <c r="KR1156" s="183"/>
      <c r="KS1156" s="183"/>
      <c r="KT1156" s="183"/>
    </row>
    <row r="1157" spans="8:306">
      <c r="H1157" s="183"/>
      <c r="K1157" s="183"/>
      <c r="L1157" s="183"/>
      <c r="M1157" s="183"/>
      <c r="N1157" s="183"/>
      <c r="O1157" s="183"/>
      <c r="P1157" s="183"/>
      <c r="Q1157" s="183"/>
      <c r="R1157" s="183"/>
      <c r="S1157" s="183"/>
      <c r="T1157" s="183"/>
      <c r="U1157" s="183"/>
      <c r="V1157" s="183"/>
      <c r="W1157" s="183"/>
      <c r="X1157" s="183"/>
      <c r="Y1157" s="183"/>
      <c r="Z1157" s="183"/>
      <c r="AA1157" s="183"/>
      <c r="AB1157" s="183"/>
      <c r="AC1157" s="183"/>
      <c r="AD1157" s="183"/>
      <c r="AE1157" s="183"/>
      <c r="AF1157" s="183"/>
      <c r="AG1157" s="183"/>
      <c r="AH1157" s="183"/>
      <c r="AI1157" s="183"/>
      <c r="AJ1157" s="183"/>
      <c r="AK1157" s="183"/>
      <c r="AL1157" s="183"/>
      <c r="AM1157" s="183"/>
      <c r="AN1157" s="183"/>
      <c r="AO1157" s="183"/>
      <c r="AP1157" s="183"/>
      <c r="AQ1157" s="183"/>
      <c r="AR1157" s="183"/>
      <c r="AS1157" s="183"/>
      <c r="AT1157" s="183"/>
      <c r="AU1157" s="183"/>
      <c r="AV1157" s="183"/>
      <c r="AW1157" s="183"/>
      <c r="AX1157" s="183"/>
      <c r="AY1157" s="183"/>
      <c r="AZ1157" s="183"/>
      <c r="BA1157" s="183"/>
      <c r="BB1157" s="183"/>
      <c r="BC1157" s="183"/>
      <c r="BD1157" s="183"/>
      <c r="BE1157" s="183"/>
      <c r="BF1157" s="183"/>
      <c r="BG1157" s="183"/>
      <c r="BH1157" s="183"/>
      <c r="BI1157" s="183"/>
      <c r="BJ1157" s="183"/>
      <c r="BK1157" s="183"/>
      <c r="BL1157" s="183"/>
      <c r="BM1157" s="183"/>
      <c r="BN1157" s="183"/>
      <c r="BO1157" s="183"/>
      <c r="BP1157" s="183"/>
      <c r="BQ1157" s="183"/>
      <c r="BR1157" s="183"/>
      <c r="BS1157" s="183"/>
      <c r="BT1157" s="183"/>
      <c r="BU1157" s="183"/>
      <c r="BV1157" s="183"/>
      <c r="BW1157" s="183"/>
      <c r="BX1157" s="183"/>
      <c r="BY1157" s="183"/>
      <c r="BZ1157" s="183"/>
      <c r="CA1157" s="183"/>
      <c r="CB1157" s="183"/>
      <c r="CC1157" s="183"/>
      <c r="CD1157" s="183"/>
      <c r="CE1157" s="183"/>
      <c r="CF1157" s="183"/>
      <c r="CG1157" s="183"/>
      <c r="CH1157" s="183"/>
      <c r="CI1157" s="183"/>
      <c r="CJ1157" s="183"/>
      <c r="CK1157" s="183"/>
      <c r="CL1157" s="183"/>
      <c r="CM1157" s="183"/>
      <c r="CN1157" s="183"/>
      <c r="CO1157" s="183"/>
      <c r="CP1157" s="183"/>
      <c r="CQ1157" s="183"/>
      <c r="CR1157" s="183"/>
      <c r="CS1157" s="183"/>
      <c r="CT1157" s="183"/>
      <c r="CU1157" s="183"/>
      <c r="CV1157" s="183"/>
      <c r="CW1157" s="183"/>
      <c r="CX1157" s="183"/>
      <c r="CY1157" s="183"/>
      <c r="CZ1157" s="183"/>
      <c r="DA1157" s="183"/>
      <c r="DB1157" s="183"/>
      <c r="DC1157" s="183"/>
      <c r="DD1157" s="183"/>
      <c r="DE1157" s="183"/>
      <c r="DF1157" s="183"/>
      <c r="DG1157" s="183"/>
      <c r="DH1157" s="183"/>
      <c r="DI1157" s="183"/>
      <c r="DJ1157" s="183"/>
      <c r="DK1157" s="183"/>
      <c r="DL1157" s="183"/>
      <c r="DM1157" s="183"/>
      <c r="DN1157" s="183"/>
      <c r="DO1157" s="183"/>
      <c r="DP1157" s="183"/>
      <c r="DQ1157" s="183"/>
      <c r="DR1157" s="183"/>
      <c r="DS1157" s="183"/>
      <c r="DT1157" s="183"/>
      <c r="DU1157" s="183"/>
      <c r="DV1157" s="183"/>
      <c r="DW1157" s="183"/>
      <c r="DX1157" s="183"/>
      <c r="DY1157" s="183"/>
      <c r="DZ1157" s="183"/>
      <c r="EA1157" s="183"/>
      <c r="EB1157" s="183"/>
      <c r="EC1157" s="183"/>
      <c r="ED1157" s="183"/>
      <c r="EE1157" s="183"/>
      <c r="EF1157" s="183"/>
      <c r="EG1157" s="183"/>
      <c r="EH1157" s="183"/>
      <c r="EI1157" s="183"/>
      <c r="EJ1157" s="183"/>
      <c r="EK1157" s="183"/>
      <c r="EL1157" s="183"/>
      <c r="EM1157" s="183"/>
      <c r="EN1157" s="183"/>
      <c r="EO1157" s="183"/>
      <c r="EP1157" s="183"/>
      <c r="EQ1157" s="183"/>
      <c r="ER1157" s="183"/>
      <c r="ES1157" s="183"/>
      <c r="ET1157" s="183"/>
      <c r="EU1157" s="183"/>
      <c r="EV1157" s="183"/>
      <c r="EW1157" s="183"/>
      <c r="EX1157" s="183"/>
      <c r="EY1157" s="183"/>
      <c r="EZ1157" s="183"/>
      <c r="FA1157" s="183"/>
      <c r="FB1157" s="183"/>
      <c r="FC1157" s="183"/>
      <c r="FD1157" s="183"/>
      <c r="FE1157" s="183"/>
      <c r="FF1157" s="183"/>
      <c r="FG1157" s="183"/>
      <c r="FH1157" s="183"/>
      <c r="FI1157" s="183"/>
      <c r="FJ1157" s="183"/>
      <c r="FK1157" s="183"/>
      <c r="FL1157" s="183"/>
      <c r="FM1157" s="183"/>
      <c r="FN1157" s="183"/>
      <c r="FO1157" s="183"/>
      <c r="FP1157" s="183"/>
      <c r="FQ1157" s="183"/>
      <c r="FR1157" s="183"/>
      <c r="FS1157" s="183"/>
      <c r="FT1157" s="183"/>
      <c r="FU1157" s="183"/>
      <c r="FV1157" s="183"/>
      <c r="FW1157" s="183"/>
      <c r="FX1157" s="183"/>
      <c r="FY1157" s="183"/>
      <c r="FZ1157" s="183"/>
      <c r="GA1157" s="183"/>
      <c r="GB1157" s="183"/>
      <c r="GC1157" s="183"/>
      <c r="GD1157" s="183"/>
      <c r="GE1157" s="183"/>
      <c r="GF1157" s="183"/>
      <c r="GG1157" s="183"/>
      <c r="GH1157" s="183"/>
      <c r="GI1157" s="183"/>
      <c r="GJ1157" s="183"/>
      <c r="GK1157" s="183"/>
      <c r="GL1157" s="183"/>
      <c r="GM1157" s="183"/>
      <c r="GN1157" s="183"/>
      <c r="GO1157" s="183"/>
      <c r="GP1157" s="183"/>
      <c r="GQ1157" s="183"/>
      <c r="GR1157" s="183"/>
      <c r="GS1157" s="183"/>
      <c r="GT1157" s="183"/>
      <c r="GU1157" s="183"/>
      <c r="GV1157" s="183"/>
      <c r="GW1157" s="183"/>
      <c r="GX1157" s="183"/>
      <c r="GY1157" s="183"/>
      <c r="GZ1157" s="183"/>
      <c r="HA1157" s="183"/>
      <c r="HB1157" s="183"/>
      <c r="HC1157" s="183"/>
      <c r="HD1157" s="183"/>
      <c r="HE1157" s="183"/>
      <c r="HF1157" s="183"/>
      <c r="HG1157" s="183"/>
      <c r="HH1157" s="183"/>
      <c r="HI1157" s="183"/>
      <c r="HJ1157" s="183"/>
      <c r="HK1157" s="183"/>
      <c r="HL1157" s="183"/>
      <c r="HM1157" s="183"/>
      <c r="HN1157" s="183"/>
      <c r="HO1157" s="183"/>
      <c r="HP1157" s="183"/>
      <c r="HQ1157" s="183"/>
      <c r="HR1157" s="183"/>
      <c r="HS1157" s="183"/>
      <c r="HT1157" s="183"/>
      <c r="HU1157" s="183"/>
      <c r="HV1157" s="183"/>
      <c r="HW1157" s="183"/>
      <c r="HX1157" s="183"/>
      <c r="HY1157" s="183"/>
      <c r="HZ1157" s="183"/>
      <c r="IA1157" s="183"/>
      <c r="IB1157" s="183"/>
      <c r="IC1157" s="183"/>
      <c r="ID1157" s="183"/>
      <c r="IE1157" s="183"/>
      <c r="IF1157" s="183"/>
      <c r="IG1157" s="183"/>
      <c r="IH1157" s="183"/>
      <c r="II1157" s="183"/>
      <c r="IJ1157" s="183"/>
      <c r="IK1157" s="183"/>
      <c r="IL1157" s="183"/>
      <c r="IM1157" s="183"/>
      <c r="IN1157" s="183"/>
      <c r="IO1157" s="183"/>
      <c r="IP1157" s="183"/>
      <c r="IQ1157" s="183"/>
      <c r="IR1157" s="183"/>
      <c r="IS1157" s="183"/>
      <c r="IT1157" s="183"/>
      <c r="IU1157" s="183"/>
      <c r="IV1157" s="183"/>
      <c r="IW1157" s="183"/>
      <c r="IX1157" s="183"/>
      <c r="IY1157" s="183"/>
      <c r="IZ1157" s="183"/>
      <c r="JA1157" s="183"/>
      <c r="JB1157" s="183"/>
      <c r="JC1157" s="183"/>
      <c r="JD1157" s="183"/>
      <c r="JE1157" s="183"/>
      <c r="JF1157" s="183"/>
      <c r="JG1157" s="183"/>
      <c r="JH1157" s="183"/>
      <c r="JI1157" s="183"/>
      <c r="JJ1157" s="183"/>
      <c r="JK1157" s="183"/>
      <c r="JL1157" s="183"/>
      <c r="JM1157" s="183"/>
      <c r="JN1157" s="183"/>
      <c r="JO1157" s="183"/>
      <c r="JP1157" s="183"/>
      <c r="JQ1157" s="183"/>
      <c r="JR1157" s="183"/>
      <c r="JS1157" s="183"/>
      <c r="JT1157" s="183"/>
      <c r="JU1157" s="183"/>
      <c r="JV1157" s="183"/>
      <c r="JW1157" s="183"/>
      <c r="JX1157" s="183"/>
      <c r="JY1157" s="183"/>
      <c r="JZ1157" s="183"/>
      <c r="KA1157" s="183"/>
      <c r="KB1157" s="183"/>
      <c r="KC1157" s="183"/>
      <c r="KD1157" s="183"/>
      <c r="KE1157" s="183"/>
      <c r="KF1157" s="183"/>
      <c r="KG1157" s="183"/>
      <c r="KH1157" s="183"/>
      <c r="KI1157" s="183"/>
      <c r="KJ1157" s="183"/>
      <c r="KK1157" s="183"/>
      <c r="KL1157" s="183"/>
      <c r="KM1157" s="183"/>
      <c r="KN1157" s="183"/>
      <c r="KO1157" s="183"/>
      <c r="KP1157" s="183"/>
      <c r="KQ1157" s="183"/>
      <c r="KR1157" s="183"/>
      <c r="KS1157" s="183"/>
      <c r="KT1157" s="183"/>
    </row>
    <row r="1158" spans="8:306">
      <c r="H1158" s="183"/>
      <c r="K1158" s="183"/>
      <c r="L1158" s="183"/>
      <c r="M1158" s="183"/>
      <c r="N1158" s="183"/>
      <c r="O1158" s="183"/>
      <c r="P1158" s="183"/>
      <c r="Q1158" s="183"/>
      <c r="R1158" s="183"/>
      <c r="S1158" s="183"/>
      <c r="T1158" s="183"/>
      <c r="U1158" s="183"/>
      <c r="V1158" s="183"/>
      <c r="W1158" s="183"/>
      <c r="X1158" s="183"/>
      <c r="Y1158" s="183"/>
      <c r="Z1158" s="183"/>
      <c r="AA1158" s="183"/>
      <c r="AB1158" s="183"/>
      <c r="AC1158" s="183"/>
      <c r="AD1158" s="183"/>
      <c r="AE1158" s="183"/>
      <c r="AF1158" s="183"/>
      <c r="AG1158" s="183"/>
      <c r="AH1158" s="183"/>
      <c r="AI1158" s="183"/>
      <c r="AJ1158" s="183"/>
      <c r="AK1158" s="183"/>
      <c r="AL1158" s="183"/>
      <c r="AM1158" s="183"/>
      <c r="AN1158" s="183"/>
      <c r="AO1158" s="183"/>
      <c r="AP1158" s="183"/>
      <c r="AQ1158" s="183"/>
      <c r="AR1158" s="183"/>
      <c r="AS1158" s="183"/>
      <c r="AT1158" s="183"/>
      <c r="AU1158" s="183"/>
      <c r="AV1158" s="183"/>
      <c r="AW1158" s="183"/>
      <c r="AX1158" s="183"/>
      <c r="AY1158" s="183"/>
      <c r="AZ1158" s="183"/>
      <c r="BA1158" s="183"/>
      <c r="BB1158" s="183"/>
      <c r="BC1158" s="183"/>
      <c r="BD1158" s="183"/>
      <c r="BE1158" s="183"/>
      <c r="BF1158" s="183"/>
      <c r="BG1158" s="183"/>
      <c r="BH1158" s="183"/>
      <c r="BI1158" s="183"/>
      <c r="BJ1158" s="183"/>
      <c r="BK1158" s="183"/>
      <c r="BL1158" s="183"/>
      <c r="BM1158" s="183"/>
      <c r="BN1158" s="183"/>
      <c r="BO1158" s="183"/>
      <c r="BP1158" s="183"/>
      <c r="BQ1158" s="183"/>
      <c r="BR1158" s="183"/>
      <c r="BS1158" s="183"/>
      <c r="BT1158" s="183"/>
      <c r="BU1158" s="183"/>
      <c r="BV1158" s="183"/>
      <c r="BW1158" s="183"/>
      <c r="BX1158" s="183"/>
      <c r="BY1158" s="183"/>
      <c r="BZ1158" s="183"/>
      <c r="CA1158" s="183"/>
      <c r="CB1158" s="183"/>
      <c r="CC1158" s="183"/>
      <c r="CD1158" s="183"/>
      <c r="CE1158" s="183"/>
      <c r="CF1158" s="183"/>
      <c r="CG1158" s="183"/>
      <c r="CH1158" s="183"/>
      <c r="CI1158" s="183"/>
      <c r="CJ1158" s="183"/>
      <c r="CK1158" s="183"/>
      <c r="CL1158" s="183"/>
      <c r="CM1158" s="183"/>
      <c r="CN1158" s="183"/>
      <c r="CO1158" s="183"/>
      <c r="CP1158" s="183"/>
      <c r="CQ1158" s="183"/>
      <c r="CR1158" s="183"/>
      <c r="CS1158" s="183"/>
      <c r="CT1158" s="183"/>
      <c r="CU1158" s="183"/>
      <c r="CV1158" s="183"/>
      <c r="CW1158" s="183"/>
      <c r="CX1158" s="183"/>
      <c r="CY1158" s="183"/>
      <c r="CZ1158" s="183"/>
      <c r="DA1158" s="183"/>
      <c r="DB1158" s="183"/>
      <c r="DC1158" s="183"/>
      <c r="DD1158" s="183"/>
      <c r="DE1158" s="183"/>
      <c r="DF1158" s="183"/>
      <c r="DG1158" s="183"/>
      <c r="DH1158" s="183"/>
      <c r="DI1158" s="183"/>
      <c r="DJ1158" s="183"/>
      <c r="DK1158" s="183"/>
      <c r="DL1158" s="183"/>
      <c r="DM1158" s="183"/>
      <c r="DN1158" s="183"/>
      <c r="DO1158" s="183"/>
      <c r="DP1158" s="183"/>
      <c r="DQ1158" s="183"/>
      <c r="DR1158" s="183"/>
      <c r="DS1158" s="183"/>
      <c r="DT1158" s="183"/>
      <c r="DU1158" s="183"/>
      <c r="DV1158" s="183"/>
      <c r="DW1158" s="183"/>
      <c r="DX1158" s="183"/>
      <c r="DY1158" s="183"/>
      <c r="DZ1158" s="183"/>
      <c r="EA1158" s="183"/>
      <c r="EB1158" s="183"/>
      <c r="EC1158" s="183"/>
      <c r="ED1158" s="183"/>
      <c r="EE1158" s="183"/>
      <c r="EF1158" s="183"/>
      <c r="EG1158" s="183"/>
      <c r="EH1158" s="183"/>
      <c r="EI1158" s="183"/>
      <c r="EJ1158" s="183"/>
      <c r="EK1158" s="183"/>
      <c r="EL1158" s="183"/>
      <c r="EM1158" s="183"/>
      <c r="EN1158" s="183"/>
      <c r="EO1158" s="183"/>
      <c r="EP1158" s="183"/>
      <c r="EQ1158" s="183"/>
      <c r="ER1158" s="183"/>
      <c r="ES1158" s="183"/>
      <c r="ET1158" s="183"/>
      <c r="EU1158" s="183"/>
      <c r="EV1158" s="183"/>
      <c r="EW1158" s="183"/>
      <c r="EX1158" s="183"/>
      <c r="EY1158" s="183"/>
      <c r="EZ1158" s="183"/>
      <c r="FA1158" s="183"/>
      <c r="FB1158" s="183"/>
      <c r="FC1158" s="183"/>
      <c r="FD1158" s="183"/>
      <c r="FE1158" s="183"/>
      <c r="FF1158" s="183"/>
      <c r="FG1158" s="183"/>
      <c r="FH1158" s="183"/>
      <c r="FI1158" s="183"/>
      <c r="FJ1158" s="183"/>
      <c r="FK1158" s="183"/>
      <c r="FL1158" s="183"/>
      <c r="FM1158" s="183"/>
      <c r="FN1158" s="183"/>
      <c r="FO1158" s="183"/>
      <c r="FP1158" s="183"/>
      <c r="FQ1158" s="183"/>
      <c r="FR1158" s="183"/>
      <c r="FS1158" s="183"/>
      <c r="FT1158" s="183"/>
      <c r="FU1158" s="183"/>
      <c r="FV1158" s="183"/>
      <c r="FW1158" s="183"/>
      <c r="FX1158" s="183"/>
      <c r="FY1158" s="183"/>
      <c r="FZ1158" s="183"/>
      <c r="GA1158" s="183"/>
      <c r="GB1158" s="183"/>
      <c r="GC1158" s="183"/>
      <c r="GD1158" s="183"/>
      <c r="GE1158" s="183"/>
      <c r="GF1158" s="183"/>
      <c r="GG1158" s="183"/>
      <c r="GH1158" s="183"/>
      <c r="GI1158" s="183"/>
      <c r="GJ1158" s="183"/>
      <c r="GK1158" s="183"/>
      <c r="GL1158" s="183"/>
      <c r="GM1158" s="183"/>
      <c r="GN1158" s="183"/>
      <c r="GO1158" s="183"/>
      <c r="GP1158" s="183"/>
      <c r="GQ1158" s="183"/>
      <c r="GR1158" s="183"/>
      <c r="GS1158" s="183"/>
      <c r="GT1158" s="183"/>
      <c r="GU1158" s="183"/>
      <c r="GV1158" s="183"/>
      <c r="GW1158" s="183"/>
      <c r="GX1158" s="183"/>
      <c r="GY1158" s="183"/>
      <c r="GZ1158" s="183"/>
      <c r="HA1158" s="183"/>
      <c r="HB1158" s="183"/>
      <c r="HC1158" s="183"/>
      <c r="HD1158" s="183"/>
      <c r="HE1158" s="183"/>
      <c r="HF1158" s="183"/>
      <c r="HG1158" s="183"/>
      <c r="HH1158" s="183"/>
      <c r="HI1158" s="183"/>
      <c r="HJ1158" s="183"/>
      <c r="HK1158" s="183"/>
      <c r="HL1158" s="183"/>
      <c r="HM1158" s="183"/>
      <c r="HN1158" s="183"/>
      <c r="HO1158" s="183"/>
      <c r="HP1158" s="183"/>
      <c r="HQ1158" s="183"/>
      <c r="HR1158" s="183"/>
      <c r="HS1158" s="183"/>
      <c r="HT1158" s="183"/>
      <c r="HU1158" s="183"/>
      <c r="HV1158" s="183"/>
      <c r="HW1158" s="183"/>
      <c r="HX1158" s="183"/>
      <c r="HY1158" s="183"/>
      <c r="HZ1158" s="183"/>
      <c r="IA1158" s="183"/>
      <c r="IB1158" s="183"/>
      <c r="IC1158" s="183"/>
      <c r="ID1158" s="183"/>
      <c r="IE1158" s="183"/>
      <c r="IF1158" s="183"/>
      <c r="IG1158" s="183"/>
      <c r="IH1158" s="183"/>
      <c r="II1158" s="183"/>
      <c r="IJ1158" s="183"/>
      <c r="IK1158" s="183"/>
      <c r="IL1158" s="183"/>
      <c r="IM1158" s="183"/>
      <c r="IN1158" s="183"/>
      <c r="IO1158" s="183"/>
      <c r="IP1158" s="183"/>
      <c r="IQ1158" s="183"/>
      <c r="IR1158" s="183"/>
      <c r="IS1158" s="183"/>
      <c r="IT1158" s="183"/>
      <c r="IU1158" s="183"/>
      <c r="IV1158" s="183"/>
      <c r="IW1158" s="183"/>
      <c r="IX1158" s="183"/>
      <c r="IY1158" s="183"/>
      <c r="IZ1158" s="183"/>
      <c r="JA1158" s="183"/>
      <c r="JB1158" s="183"/>
      <c r="JC1158" s="183"/>
      <c r="JD1158" s="183"/>
      <c r="JE1158" s="183"/>
      <c r="JF1158" s="183"/>
      <c r="JG1158" s="183"/>
      <c r="JH1158" s="183"/>
      <c r="JI1158" s="183"/>
      <c r="JJ1158" s="183"/>
      <c r="JK1158" s="183"/>
      <c r="JL1158" s="183"/>
      <c r="JM1158" s="183"/>
      <c r="JN1158" s="183"/>
      <c r="JO1158" s="183"/>
      <c r="JP1158" s="183"/>
      <c r="JQ1158" s="183"/>
      <c r="JR1158" s="183"/>
      <c r="JS1158" s="183"/>
      <c r="JT1158" s="183"/>
      <c r="JU1158" s="183"/>
      <c r="JV1158" s="183"/>
      <c r="JW1158" s="183"/>
      <c r="JX1158" s="183"/>
      <c r="JY1158" s="183"/>
      <c r="JZ1158" s="183"/>
      <c r="KA1158" s="183"/>
      <c r="KB1158" s="183"/>
      <c r="KC1158" s="183"/>
      <c r="KD1158" s="183"/>
      <c r="KE1158" s="183"/>
      <c r="KF1158" s="183"/>
      <c r="KG1158" s="183"/>
      <c r="KH1158" s="183"/>
      <c r="KI1158" s="183"/>
      <c r="KJ1158" s="183"/>
      <c r="KK1158" s="183"/>
      <c r="KL1158" s="183"/>
      <c r="KM1158" s="183"/>
      <c r="KN1158" s="183"/>
      <c r="KO1158" s="183"/>
      <c r="KP1158" s="183"/>
      <c r="KQ1158" s="183"/>
      <c r="KR1158" s="183"/>
      <c r="KS1158" s="183"/>
      <c r="KT1158" s="183"/>
    </row>
    <row r="1159" spans="8:306">
      <c r="H1159" s="183"/>
      <c r="K1159" s="183"/>
      <c r="L1159" s="183"/>
      <c r="M1159" s="183"/>
      <c r="N1159" s="183"/>
      <c r="O1159" s="183"/>
      <c r="P1159" s="183"/>
      <c r="Q1159" s="183"/>
      <c r="R1159" s="183"/>
      <c r="S1159" s="183"/>
      <c r="T1159" s="183"/>
      <c r="U1159" s="183"/>
      <c r="V1159" s="183"/>
      <c r="W1159" s="183"/>
      <c r="X1159" s="183"/>
      <c r="Y1159" s="183"/>
      <c r="Z1159" s="183"/>
      <c r="AA1159" s="183"/>
      <c r="AB1159" s="183"/>
      <c r="AC1159" s="183"/>
      <c r="AD1159" s="183"/>
      <c r="AE1159" s="183"/>
      <c r="AF1159" s="183"/>
      <c r="AG1159" s="183"/>
      <c r="AH1159" s="183"/>
      <c r="AI1159" s="183"/>
      <c r="AJ1159" s="183"/>
      <c r="AK1159" s="183"/>
      <c r="AL1159" s="183"/>
      <c r="AM1159" s="183"/>
      <c r="AN1159" s="183"/>
      <c r="AO1159" s="183"/>
      <c r="AP1159" s="183"/>
      <c r="AQ1159" s="183"/>
      <c r="AR1159" s="183"/>
      <c r="AS1159" s="183"/>
      <c r="AT1159" s="183"/>
      <c r="AU1159" s="183"/>
      <c r="AV1159" s="183"/>
      <c r="AW1159" s="183"/>
      <c r="AX1159" s="183"/>
      <c r="AY1159" s="183"/>
      <c r="AZ1159" s="183"/>
      <c r="BA1159" s="183"/>
      <c r="BB1159" s="183"/>
      <c r="BC1159" s="183"/>
      <c r="BD1159" s="183"/>
      <c r="BE1159" s="183"/>
      <c r="BF1159" s="183"/>
      <c r="BG1159" s="183"/>
      <c r="BH1159" s="183"/>
      <c r="BI1159" s="183"/>
      <c r="BJ1159" s="183"/>
      <c r="BK1159" s="183"/>
      <c r="BL1159" s="183"/>
      <c r="BM1159" s="183"/>
      <c r="BN1159" s="183"/>
      <c r="BO1159" s="183"/>
      <c r="BP1159" s="183"/>
      <c r="BQ1159" s="183"/>
      <c r="BR1159" s="183"/>
      <c r="BS1159" s="183"/>
      <c r="BT1159" s="183"/>
      <c r="BU1159" s="183"/>
      <c r="BV1159" s="183"/>
      <c r="BW1159" s="183"/>
      <c r="BX1159" s="183"/>
      <c r="BY1159" s="183"/>
      <c r="BZ1159" s="183"/>
      <c r="CA1159" s="183"/>
      <c r="CB1159" s="183"/>
      <c r="CC1159" s="183"/>
      <c r="CD1159" s="183"/>
      <c r="CE1159" s="183"/>
      <c r="CF1159" s="183"/>
      <c r="CG1159" s="183"/>
      <c r="CH1159" s="183"/>
      <c r="CI1159" s="183"/>
      <c r="CJ1159" s="183"/>
      <c r="CK1159" s="183"/>
      <c r="CL1159" s="183"/>
      <c r="CM1159" s="183"/>
      <c r="CN1159" s="183"/>
      <c r="CO1159" s="183"/>
      <c r="CP1159" s="183"/>
      <c r="CQ1159" s="183"/>
      <c r="CR1159" s="183"/>
      <c r="CS1159" s="183"/>
      <c r="CT1159" s="183"/>
      <c r="CU1159" s="183"/>
      <c r="CV1159" s="183"/>
      <c r="CW1159" s="183"/>
      <c r="CX1159" s="183"/>
      <c r="CY1159" s="183"/>
      <c r="CZ1159" s="183"/>
      <c r="DA1159" s="183"/>
      <c r="DB1159" s="183"/>
      <c r="DC1159" s="183"/>
      <c r="DD1159" s="183"/>
      <c r="DE1159" s="183"/>
      <c r="DF1159" s="183"/>
      <c r="DG1159" s="183"/>
      <c r="DH1159" s="183"/>
      <c r="DI1159" s="183"/>
      <c r="DJ1159" s="183"/>
      <c r="DK1159" s="183"/>
      <c r="DL1159" s="183"/>
      <c r="DM1159" s="183"/>
      <c r="DN1159" s="183"/>
      <c r="DO1159" s="183"/>
      <c r="DP1159" s="183"/>
      <c r="DQ1159" s="183"/>
      <c r="DR1159" s="183"/>
      <c r="DS1159" s="183"/>
      <c r="DT1159" s="183"/>
      <c r="DU1159" s="183"/>
      <c r="DV1159" s="183"/>
      <c r="DW1159" s="183"/>
      <c r="DX1159" s="183"/>
      <c r="DY1159" s="183"/>
      <c r="DZ1159" s="183"/>
      <c r="EA1159" s="183"/>
      <c r="EB1159" s="183"/>
      <c r="EC1159" s="183"/>
      <c r="ED1159" s="183"/>
      <c r="EE1159" s="183"/>
      <c r="EF1159" s="183"/>
      <c r="EG1159" s="183"/>
      <c r="EH1159" s="183"/>
      <c r="EI1159" s="183"/>
      <c r="EJ1159" s="183"/>
      <c r="EK1159" s="183"/>
      <c r="EL1159" s="183"/>
      <c r="EM1159" s="183"/>
      <c r="EN1159" s="183"/>
      <c r="EO1159" s="183"/>
      <c r="EP1159" s="183"/>
      <c r="EQ1159" s="183"/>
      <c r="ER1159" s="183"/>
      <c r="ES1159" s="183"/>
      <c r="ET1159" s="183"/>
      <c r="EU1159" s="183"/>
      <c r="EV1159" s="183"/>
      <c r="EW1159" s="183"/>
      <c r="EX1159" s="183"/>
      <c r="EY1159" s="183"/>
      <c r="EZ1159" s="183"/>
      <c r="FA1159" s="183"/>
      <c r="FB1159" s="183"/>
      <c r="FC1159" s="183"/>
      <c r="FD1159" s="183"/>
      <c r="FE1159" s="183"/>
      <c r="FF1159" s="183"/>
      <c r="FG1159" s="183"/>
      <c r="FH1159" s="183"/>
      <c r="FI1159" s="183"/>
      <c r="FJ1159" s="183"/>
      <c r="FK1159" s="183"/>
      <c r="FL1159" s="183"/>
      <c r="FM1159" s="183"/>
      <c r="FN1159" s="183"/>
      <c r="FO1159" s="183"/>
      <c r="FP1159" s="183"/>
      <c r="FQ1159" s="183"/>
      <c r="FR1159" s="183"/>
      <c r="FS1159" s="183"/>
      <c r="FT1159" s="183"/>
      <c r="FU1159" s="183"/>
      <c r="FV1159" s="183"/>
      <c r="FW1159" s="183"/>
      <c r="FX1159" s="183"/>
      <c r="FY1159" s="183"/>
      <c r="FZ1159" s="183"/>
      <c r="GA1159" s="183"/>
      <c r="GB1159" s="183"/>
      <c r="GC1159" s="183"/>
      <c r="GD1159" s="183"/>
      <c r="GE1159" s="183"/>
      <c r="GF1159" s="183"/>
      <c r="GG1159" s="183"/>
      <c r="GH1159" s="183"/>
      <c r="GI1159" s="183"/>
      <c r="GJ1159" s="183"/>
      <c r="GK1159" s="183"/>
      <c r="GL1159" s="183"/>
      <c r="GM1159" s="183"/>
      <c r="GN1159" s="183"/>
      <c r="GO1159" s="183"/>
      <c r="GP1159" s="183"/>
      <c r="GQ1159" s="183"/>
      <c r="GR1159" s="183"/>
      <c r="GS1159" s="183"/>
      <c r="GT1159" s="183"/>
      <c r="GU1159" s="183"/>
      <c r="GV1159" s="183"/>
      <c r="GW1159" s="183"/>
      <c r="GX1159" s="183"/>
      <c r="GY1159" s="183"/>
      <c r="GZ1159" s="183"/>
      <c r="HA1159" s="183"/>
      <c r="HB1159" s="183"/>
      <c r="HC1159" s="183"/>
      <c r="HD1159" s="183"/>
      <c r="HE1159" s="183"/>
      <c r="HF1159" s="183"/>
      <c r="HG1159" s="183"/>
      <c r="HH1159" s="183"/>
      <c r="HI1159" s="183"/>
      <c r="HJ1159" s="183"/>
      <c r="HK1159" s="183"/>
      <c r="HL1159" s="183"/>
      <c r="HM1159" s="183"/>
      <c r="HN1159" s="183"/>
      <c r="HO1159" s="183"/>
      <c r="HP1159" s="183"/>
      <c r="HQ1159" s="183"/>
      <c r="HR1159" s="183"/>
      <c r="HS1159" s="183"/>
      <c r="HT1159" s="183"/>
      <c r="HU1159" s="183"/>
      <c r="HV1159" s="183"/>
      <c r="HW1159" s="183"/>
      <c r="HX1159" s="183"/>
      <c r="HY1159" s="183"/>
      <c r="HZ1159" s="183"/>
      <c r="IA1159" s="183"/>
      <c r="IB1159" s="183"/>
      <c r="IC1159" s="183"/>
      <c r="ID1159" s="183"/>
      <c r="IE1159" s="183"/>
      <c r="IF1159" s="183"/>
      <c r="IG1159" s="183"/>
      <c r="IH1159" s="183"/>
      <c r="II1159" s="183"/>
      <c r="IJ1159" s="183"/>
      <c r="IK1159" s="183"/>
      <c r="IL1159" s="183"/>
      <c r="IM1159" s="183"/>
      <c r="IN1159" s="183"/>
      <c r="IO1159" s="183"/>
      <c r="IP1159" s="183"/>
      <c r="IQ1159" s="183"/>
      <c r="IR1159" s="183"/>
      <c r="IS1159" s="183"/>
      <c r="IT1159" s="183"/>
      <c r="IU1159" s="183"/>
      <c r="IV1159" s="183"/>
      <c r="IW1159" s="183"/>
      <c r="IX1159" s="183"/>
      <c r="IY1159" s="183"/>
      <c r="IZ1159" s="183"/>
      <c r="JA1159" s="183"/>
      <c r="JB1159" s="183"/>
      <c r="JC1159" s="183"/>
      <c r="JD1159" s="183"/>
      <c r="JE1159" s="183"/>
      <c r="JF1159" s="183"/>
      <c r="JG1159" s="183"/>
      <c r="JH1159" s="183"/>
      <c r="JI1159" s="183"/>
      <c r="JJ1159" s="183"/>
      <c r="JK1159" s="183"/>
      <c r="JL1159" s="183"/>
      <c r="JM1159" s="183"/>
      <c r="JN1159" s="183"/>
      <c r="JO1159" s="183"/>
      <c r="JP1159" s="183"/>
      <c r="JQ1159" s="183"/>
      <c r="JR1159" s="183"/>
      <c r="JS1159" s="183"/>
      <c r="JT1159" s="183"/>
      <c r="JU1159" s="183"/>
      <c r="JV1159" s="183"/>
      <c r="JW1159" s="183"/>
      <c r="JX1159" s="183"/>
      <c r="JY1159" s="183"/>
      <c r="JZ1159" s="183"/>
      <c r="KA1159" s="183"/>
      <c r="KB1159" s="183"/>
      <c r="KC1159" s="183"/>
      <c r="KD1159" s="183"/>
      <c r="KE1159" s="183"/>
      <c r="KF1159" s="183"/>
      <c r="KG1159" s="183"/>
      <c r="KH1159" s="183"/>
      <c r="KI1159" s="183"/>
      <c r="KJ1159" s="183"/>
      <c r="KK1159" s="183"/>
      <c r="KL1159" s="183"/>
      <c r="KM1159" s="183"/>
      <c r="KN1159" s="183"/>
      <c r="KO1159" s="183"/>
      <c r="KP1159" s="183"/>
      <c r="KQ1159" s="183"/>
      <c r="KR1159" s="183"/>
      <c r="KS1159" s="183"/>
      <c r="KT1159" s="183"/>
    </row>
    <row r="1160" spans="8:306">
      <c r="H1160" s="183"/>
      <c r="K1160" s="183"/>
      <c r="L1160" s="183"/>
      <c r="M1160" s="183"/>
      <c r="N1160" s="183"/>
      <c r="O1160" s="183"/>
      <c r="P1160" s="183"/>
      <c r="Q1160" s="183"/>
      <c r="R1160" s="183"/>
      <c r="S1160" s="183"/>
      <c r="T1160" s="183"/>
      <c r="U1160" s="183"/>
      <c r="V1160" s="183"/>
      <c r="W1160" s="183"/>
      <c r="X1160" s="183"/>
      <c r="Y1160" s="183"/>
      <c r="Z1160" s="183"/>
      <c r="AA1160" s="183"/>
      <c r="AB1160" s="183"/>
      <c r="AC1160" s="183"/>
      <c r="AD1160" s="183"/>
      <c r="AE1160" s="183"/>
      <c r="AF1160" s="183"/>
      <c r="AG1160" s="183"/>
      <c r="AH1160" s="183"/>
      <c r="AI1160" s="183"/>
      <c r="AJ1160" s="183"/>
      <c r="AK1160" s="183"/>
      <c r="AL1160" s="183"/>
      <c r="AM1160" s="183"/>
      <c r="AN1160" s="183"/>
      <c r="AO1160" s="183"/>
      <c r="AP1160" s="183"/>
      <c r="AQ1160" s="183"/>
      <c r="AR1160" s="183"/>
      <c r="AS1160" s="183"/>
      <c r="AT1160" s="183"/>
      <c r="AU1160" s="183"/>
      <c r="AV1160" s="183"/>
      <c r="AW1160" s="183"/>
      <c r="AX1160" s="183"/>
      <c r="AY1160" s="183"/>
      <c r="AZ1160" s="183"/>
      <c r="BA1160" s="183"/>
      <c r="BB1160" s="183"/>
      <c r="BC1160" s="183"/>
      <c r="BD1160" s="183"/>
      <c r="BE1160" s="183"/>
      <c r="BF1160" s="183"/>
      <c r="BG1160" s="183"/>
      <c r="BH1160" s="183"/>
      <c r="BI1160" s="183"/>
      <c r="BJ1160" s="183"/>
      <c r="BK1160" s="183"/>
      <c r="BL1160" s="183"/>
      <c r="BM1160" s="183"/>
      <c r="BN1160" s="183"/>
      <c r="BO1160" s="183"/>
      <c r="BP1160" s="183"/>
      <c r="BQ1160" s="183"/>
      <c r="BR1160" s="183"/>
      <c r="BS1160" s="183"/>
      <c r="BT1160" s="183"/>
      <c r="BU1160" s="183"/>
      <c r="BV1160" s="183"/>
      <c r="BW1160" s="183"/>
      <c r="BX1160" s="183"/>
      <c r="BY1160" s="183"/>
      <c r="BZ1160" s="183"/>
      <c r="CA1160" s="183"/>
      <c r="CB1160" s="183"/>
      <c r="CC1160" s="183"/>
      <c r="CD1160" s="183"/>
      <c r="CE1160" s="183"/>
      <c r="CF1160" s="183"/>
      <c r="CG1160" s="183"/>
      <c r="CH1160" s="183"/>
      <c r="CI1160" s="183"/>
      <c r="CJ1160" s="183"/>
      <c r="CK1160" s="183"/>
      <c r="CL1160" s="183"/>
      <c r="CM1160" s="183"/>
      <c r="CN1160" s="183"/>
      <c r="CO1160" s="183"/>
      <c r="CP1160" s="183"/>
      <c r="CQ1160" s="183"/>
      <c r="CR1160" s="183"/>
      <c r="CS1160" s="183"/>
      <c r="CT1160" s="183"/>
      <c r="CU1160" s="183"/>
      <c r="CV1160" s="183"/>
      <c r="CW1160" s="183"/>
      <c r="CX1160" s="183"/>
      <c r="CY1160" s="183"/>
      <c r="CZ1160" s="183"/>
      <c r="DA1160" s="183"/>
      <c r="DB1160" s="183"/>
      <c r="DC1160" s="183"/>
      <c r="DD1160" s="183"/>
      <c r="DE1160" s="183"/>
      <c r="DF1160" s="183"/>
      <c r="DG1160" s="183"/>
      <c r="DH1160" s="183"/>
      <c r="DI1160" s="183"/>
      <c r="DJ1160" s="183"/>
      <c r="DK1160" s="183"/>
      <c r="DL1160" s="183"/>
      <c r="DM1160" s="183"/>
      <c r="DN1160" s="183"/>
      <c r="DO1160" s="183"/>
      <c r="DP1160" s="183"/>
      <c r="DQ1160" s="183"/>
      <c r="DR1160" s="183"/>
      <c r="DS1160" s="183"/>
      <c r="DT1160" s="183"/>
      <c r="DU1160" s="183"/>
      <c r="DV1160" s="183"/>
      <c r="DW1160" s="183"/>
      <c r="DX1160" s="183"/>
      <c r="DY1160" s="183"/>
      <c r="DZ1160" s="183"/>
      <c r="EA1160" s="183"/>
      <c r="EB1160" s="183"/>
      <c r="EC1160" s="183"/>
      <c r="ED1160" s="183"/>
      <c r="EE1160" s="183"/>
      <c r="EF1160" s="183"/>
      <c r="EG1160" s="183"/>
      <c r="EH1160" s="183"/>
      <c r="EI1160" s="183"/>
      <c r="EJ1160" s="183"/>
      <c r="EK1160" s="183"/>
      <c r="EL1160" s="183"/>
      <c r="EM1160" s="183"/>
      <c r="EN1160" s="183"/>
      <c r="EO1160" s="183"/>
      <c r="EP1160" s="183"/>
      <c r="EQ1160" s="183"/>
      <c r="ER1160" s="183"/>
      <c r="ES1160" s="183"/>
      <c r="ET1160" s="183"/>
      <c r="EU1160" s="183"/>
      <c r="EV1160" s="183"/>
      <c r="EW1160" s="183"/>
      <c r="EX1160" s="183"/>
      <c r="EY1160" s="183"/>
      <c r="EZ1160" s="183"/>
      <c r="FA1160" s="183"/>
      <c r="FB1160" s="183"/>
      <c r="FC1160" s="183"/>
      <c r="FD1160" s="183"/>
      <c r="FE1160" s="183"/>
      <c r="FF1160" s="183"/>
      <c r="FG1160" s="183"/>
      <c r="FH1160" s="183"/>
      <c r="FI1160" s="183"/>
      <c r="FJ1160" s="183"/>
      <c r="FK1160" s="183"/>
      <c r="FL1160" s="183"/>
      <c r="FM1160" s="183"/>
      <c r="FN1160" s="183"/>
      <c r="FO1160" s="183"/>
      <c r="FP1160" s="183"/>
      <c r="FQ1160" s="183"/>
      <c r="FR1160" s="183"/>
      <c r="FS1160" s="183"/>
      <c r="FT1160" s="183"/>
      <c r="FU1160" s="183"/>
      <c r="FV1160" s="183"/>
      <c r="FW1160" s="183"/>
      <c r="FX1160" s="183"/>
      <c r="FY1160" s="183"/>
      <c r="FZ1160" s="183"/>
      <c r="GA1160" s="183"/>
      <c r="GB1160" s="183"/>
      <c r="GC1160" s="183"/>
      <c r="GD1160" s="183"/>
      <c r="GE1160" s="183"/>
      <c r="GF1160" s="183"/>
      <c r="GG1160" s="183"/>
      <c r="GH1160" s="183"/>
      <c r="GI1160" s="183"/>
      <c r="GJ1160" s="183"/>
      <c r="GK1160" s="183"/>
      <c r="GL1160" s="183"/>
      <c r="GM1160" s="183"/>
      <c r="GN1160" s="183"/>
      <c r="GO1160" s="183"/>
      <c r="GP1160" s="183"/>
      <c r="GQ1160" s="183"/>
      <c r="GR1160" s="183"/>
      <c r="GS1160" s="183"/>
      <c r="GT1160" s="183"/>
      <c r="GU1160" s="183"/>
      <c r="GV1160" s="183"/>
      <c r="GW1160" s="183"/>
      <c r="GX1160" s="183"/>
      <c r="GY1160" s="183"/>
      <c r="GZ1160" s="183"/>
      <c r="HA1160" s="183"/>
      <c r="HB1160" s="183"/>
      <c r="HC1160" s="183"/>
      <c r="HD1160" s="183"/>
      <c r="HE1160" s="183"/>
      <c r="HF1160" s="183"/>
      <c r="HG1160" s="183"/>
      <c r="HH1160" s="183"/>
      <c r="HI1160" s="183"/>
      <c r="HJ1160" s="183"/>
      <c r="HK1160" s="183"/>
      <c r="HL1160" s="183"/>
      <c r="HM1160" s="183"/>
      <c r="HN1160" s="183"/>
      <c r="HO1160" s="183"/>
      <c r="HP1160" s="183"/>
      <c r="HQ1160" s="183"/>
      <c r="HR1160" s="183"/>
      <c r="HS1160" s="183"/>
      <c r="HT1160" s="183"/>
      <c r="HU1160" s="183"/>
      <c r="HV1160" s="183"/>
      <c r="HW1160" s="183"/>
      <c r="HX1160" s="183"/>
      <c r="HY1160" s="183"/>
      <c r="HZ1160" s="183"/>
      <c r="IA1160" s="183"/>
      <c r="IB1160" s="183"/>
      <c r="IC1160" s="183"/>
      <c r="ID1160" s="183"/>
      <c r="IE1160" s="183"/>
      <c r="IF1160" s="183"/>
      <c r="IG1160" s="183"/>
      <c r="IH1160" s="183"/>
      <c r="II1160" s="183"/>
      <c r="IJ1160" s="183"/>
      <c r="IK1160" s="183"/>
      <c r="IL1160" s="183"/>
      <c r="IM1160" s="183"/>
      <c r="IN1160" s="183"/>
      <c r="IO1160" s="183"/>
      <c r="IP1160" s="183"/>
      <c r="IQ1160" s="183"/>
      <c r="IR1160" s="183"/>
      <c r="IS1160" s="183"/>
      <c r="IT1160" s="183"/>
      <c r="IU1160" s="183"/>
      <c r="IV1160" s="183"/>
      <c r="IW1160" s="183"/>
      <c r="IX1160" s="183"/>
      <c r="IY1160" s="183"/>
      <c r="IZ1160" s="183"/>
      <c r="JA1160" s="183"/>
      <c r="JB1160" s="183"/>
      <c r="JC1160" s="183"/>
      <c r="JD1160" s="183"/>
      <c r="JE1160" s="183"/>
      <c r="JF1160" s="183"/>
      <c r="JG1160" s="183"/>
      <c r="JH1160" s="183"/>
      <c r="JI1160" s="183"/>
      <c r="JJ1160" s="183"/>
      <c r="JK1160" s="183"/>
      <c r="JL1160" s="183"/>
      <c r="JM1160" s="183"/>
      <c r="JN1160" s="183"/>
      <c r="JO1160" s="183"/>
      <c r="JP1160" s="183"/>
      <c r="JQ1160" s="183"/>
      <c r="JR1160" s="183"/>
      <c r="JS1160" s="183"/>
      <c r="JT1160" s="183"/>
      <c r="JU1160" s="183"/>
      <c r="JV1160" s="183"/>
      <c r="JW1160" s="183"/>
      <c r="JX1160" s="183"/>
      <c r="JY1160" s="183"/>
      <c r="JZ1160" s="183"/>
      <c r="KA1160" s="183"/>
      <c r="KB1160" s="183"/>
      <c r="KC1160" s="183"/>
      <c r="KD1160" s="183"/>
      <c r="KE1160" s="183"/>
      <c r="KF1160" s="183"/>
      <c r="KG1160" s="183"/>
      <c r="KH1160" s="183"/>
      <c r="KI1160" s="183"/>
      <c r="KJ1160" s="183"/>
      <c r="KK1160" s="183"/>
      <c r="KL1160" s="183"/>
      <c r="KM1160" s="183"/>
      <c r="KN1160" s="183"/>
      <c r="KO1160" s="183"/>
      <c r="KP1160" s="183"/>
      <c r="KQ1160" s="183"/>
      <c r="KR1160" s="183"/>
      <c r="KS1160" s="183"/>
      <c r="KT1160" s="183"/>
    </row>
    <row r="1161" spans="8:306">
      <c r="H1161" s="183"/>
      <c r="K1161" s="183"/>
      <c r="L1161" s="183"/>
      <c r="M1161" s="183"/>
      <c r="N1161" s="183"/>
      <c r="O1161" s="183"/>
      <c r="P1161" s="183"/>
      <c r="Q1161" s="183"/>
      <c r="R1161" s="183"/>
      <c r="S1161" s="183"/>
      <c r="T1161" s="183"/>
      <c r="U1161" s="183"/>
      <c r="V1161" s="183"/>
      <c r="W1161" s="183"/>
      <c r="X1161" s="183"/>
      <c r="Y1161" s="183"/>
      <c r="Z1161" s="183"/>
      <c r="AA1161" s="183"/>
      <c r="AB1161" s="183"/>
      <c r="AC1161" s="183"/>
      <c r="AD1161" s="183"/>
      <c r="AE1161" s="183"/>
      <c r="AF1161" s="183"/>
      <c r="AG1161" s="183"/>
      <c r="AH1161" s="183"/>
      <c r="AI1161" s="183"/>
      <c r="AJ1161" s="183"/>
      <c r="AK1161" s="183"/>
      <c r="AL1161" s="183"/>
      <c r="AM1161" s="183"/>
      <c r="AN1161" s="183"/>
      <c r="AO1161" s="183"/>
      <c r="AP1161" s="183"/>
      <c r="AQ1161" s="183"/>
      <c r="AR1161" s="183"/>
      <c r="AS1161" s="183"/>
      <c r="AT1161" s="183"/>
      <c r="AU1161" s="183"/>
      <c r="AV1161" s="183"/>
      <c r="AW1161" s="183"/>
      <c r="AX1161" s="183"/>
      <c r="AY1161" s="183"/>
      <c r="AZ1161" s="183"/>
      <c r="BA1161" s="183"/>
      <c r="BB1161" s="183"/>
      <c r="BC1161" s="183"/>
      <c r="BD1161" s="183"/>
      <c r="BE1161" s="183"/>
      <c r="BF1161" s="183"/>
      <c r="BG1161" s="183"/>
      <c r="BH1161" s="183"/>
      <c r="BI1161" s="183"/>
      <c r="BJ1161" s="183"/>
      <c r="BK1161" s="183"/>
      <c r="BL1161" s="183"/>
      <c r="BM1161" s="183"/>
      <c r="BN1161" s="183"/>
      <c r="BO1161" s="183"/>
      <c r="BP1161" s="183"/>
      <c r="BQ1161" s="183"/>
      <c r="BR1161" s="183"/>
      <c r="BS1161" s="183"/>
      <c r="BT1161" s="183"/>
      <c r="BU1161" s="183"/>
      <c r="BV1161" s="183"/>
      <c r="BW1161" s="183"/>
      <c r="BX1161" s="183"/>
      <c r="BY1161" s="183"/>
      <c r="BZ1161" s="183"/>
      <c r="CA1161" s="183"/>
      <c r="CB1161" s="183"/>
      <c r="CC1161" s="183"/>
      <c r="CD1161" s="183"/>
      <c r="CE1161" s="183"/>
      <c r="CF1161" s="183"/>
      <c r="CG1161" s="183"/>
      <c r="CH1161" s="183"/>
      <c r="CI1161" s="183"/>
      <c r="CJ1161" s="183"/>
      <c r="CK1161" s="183"/>
      <c r="CL1161" s="183"/>
      <c r="CM1161" s="183"/>
      <c r="CN1161" s="183"/>
      <c r="CO1161" s="183"/>
      <c r="CP1161" s="183"/>
      <c r="CQ1161" s="183"/>
      <c r="CR1161" s="183"/>
      <c r="CS1161" s="183"/>
      <c r="CT1161" s="183"/>
      <c r="CU1161" s="183"/>
      <c r="CV1161" s="183"/>
      <c r="CW1161" s="183"/>
      <c r="CX1161" s="183"/>
      <c r="CY1161" s="183"/>
      <c r="CZ1161" s="183"/>
      <c r="DA1161" s="183"/>
      <c r="DB1161" s="183"/>
      <c r="DC1161" s="183"/>
      <c r="DD1161" s="183"/>
      <c r="DE1161" s="183"/>
      <c r="DF1161" s="183"/>
      <c r="DG1161" s="183"/>
      <c r="DH1161" s="183"/>
      <c r="DI1161" s="183"/>
      <c r="DJ1161" s="183"/>
      <c r="DK1161" s="183"/>
      <c r="DL1161" s="183"/>
      <c r="DM1161" s="183"/>
      <c r="DN1161" s="183"/>
      <c r="DO1161" s="183"/>
      <c r="DP1161" s="183"/>
      <c r="DQ1161" s="183"/>
      <c r="DR1161" s="183"/>
      <c r="DS1161" s="183"/>
      <c r="DT1161" s="183"/>
      <c r="DU1161" s="183"/>
      <c r="DV1161" s="183"/>
      <c r="DW1161" s="183"/>
      <c r="DX1161" s="183"/>
      <c r="DY1161" s="183"/>
      <c r="DZ1161" s="183"/>
      <c r="EA1161" s="183"/>
      <c r="EB1161" s="183"/>
      <c r="EC1161" s="183"/>
      <c r="ED1161" s="183"/>
      <c r="EE1161" s="183"/>
      <c r="EF1161" s="183"/>
      <c r="EG1161" s="183"/>
      <c r="EH1161" s="183"/>
      <c r="EI1161" s="183"/>
      <c r="EJ1161" s="183"/>
      <c r="EK1161" s="183"/>
      <c r="EL1161" s="183"/>
      <c r="EM1161" s="183"/>
      <c r="EN1161" s="183"/>
      <c r="EO1161" s="183"/>
      <c r="EP1161" s="183"/>
      <c r="EQ1161" s="183"/>
      <c r="ER1161" s="183"/>
      <c r="ES1161" s="183"/>
      <c r="ET1161" s="183"/>
      <c r="EU1161" s="183"/>
      <c r="EV1161" s="183"/>
      <c r="EW1161" s="183"/>
      <c r="EX1161" s="183"/>
      <c r="EY1161" s="183"/>
      <c r="EZ1161" s="183"/>
      <c r="FA1161" s="183"/>
      <c r="FB1161" s="183"/>
      <c r="FC1161" s="183"/>
      <c r="FD1161" s="183"/>
      <c r="FE1161" s="183"/>
      <c r="FF1161" s="183"/>
      <c r="FG1161" s="183"/>
      <c r="FH1161" s="183"/>
      <c r="FI1161" s="183"/>
      <c r="FJ1161" s="183"/>
      <c r="FK1161" s="183"/>
      <c r="FL1161" s="183"/>
      <c r="FM1161" s="183"/>
      <c r="FN1161" s="183"/>
      <c r="FO1161" s="183"/>
      <c r="FP1161" s="183"/>
      <c r="FQ1161" s="183"/>
      <c r="FR1161" s="183"/>
      <c r="FS1161" s="183"/>
      <c r="FT1161" s="183"/>
      <c r="FU1161" s="183"/>
      <c r="FV1161" s="183"/>
      <c r="FW1161" s="183"/>
      <c r="FX1161" s="183"/>
      <c r="FY1161" s="183"/>
      <c r="FZ1161" s="183"/>
      <c r="GA1161" s="183"/>
      <c r="GB1161" s="183"/>
      <c r="GC1161" s="183"/>
      <c r="GD1161" s="183"/>
      <c r="GE1161" s="183"/>
      <c r="GF1161" s="183"/>
      <c r="GG1161" s="183"/>
      <c r="GH1161" s="183"/>
      <c r="GI1161" s="183"/>
      <c r="GJ1161" s="183"/>
      <c r="GK1161" s="183"/>
      <c r="GL1161" s="183"/>
      <c r="GM1161" s="183"/>
      <c r="GN1161" s="183"/>
      <c r="GO1161" s="183"/>
      <c r="GP1161" s="183"/>
      <c r="GQ1161" s="183"/>
      <c r="GR1161" s="183"/>
      <c r="GS1161" s="183"/>
      <c r="GT1161" s="183"/>
      <c r="GU1161" s="183"/>
      <c r="GV1161" s="183"/>
      <c r="GW1161" s="183"/>
      <c r="GX1161" s="183"/>
      <c r="GY1161" s="183"/>
      <c r="GZ1161" s="183"/>
      <c r="HA1161" s="183"/>
      <c r="HB1161" s="183"/>
      <c r="HC1161" s="183"/>
      <c r="HD1161" s="183"/>
      <c r="HE1161" s="183"/>
      <c r="HF1161" s="183"/>
      <c r="HG1161" s="183"/>
      <c r="HH1161" s="183"/>
      <c r="HI1161" s="183"/>
      <c r="HJ1161" s="183"/>
      <c r="HK1161" s="183"/>
      <c r="HL1161" s="183"/>
      <c r="HM1161" s="183"/>
      <c r="HN1161" s="183"/>
      <c r="HO1161" s="183"/>
      <c r="HP1161" s="183"/>
      <c r="HQ1161" s="183"/>
      <c r="HR1161" s="183"/>
      <c r="HS1161" s="183"/>
      <c r="HT1161" s="183"/>
      <c r="HU1161" s="183"/>
      <c r="HV1161" s="183"/>
      <c r="HW1161" s="183"/>
      <c r="HX1161" s="183"/>
      <c r="HY1161" s="183"/>
      <c r="HZ1161" s="183"/>
      <c r="IA1161" s="183"/>
      <c r="IB1161" s="183"/>
      <c r="IC1161" s="183"/>
      <c r="ID1161" s="183"/>
      <c r="IE1161" s="183"/>
      <c r="IF1161" s="183"/>
      <c r="IG1161" s="183"/>
      <c r="IH1161" s="183"/>
      <c r="II1161" s="183"/>
      <c r="IJ1161" s="183"/>
      <c r="IK1161" s="183"/>
      <c r="IL1161" s="183"/>
      <c r="IM1161" s="183"/>
      <c r="IN1161" s="183"/>
      <c r="IO1161" s="183"/>
      <c r="IP1161" s="183"/>
      <c r="IQ1161" s="183"/>
      <c r="IR1161" s="183"/>
      <c r="IS1161" s="183"/>
      <c r="IT1161" s="183"/>
      <c r="IU1161" s="183"/>
      <c r="IV1161" s="183"/>
      <c r="IW1161" s="183"/>
      <c r="IX1161" s="183"/>
      <c r="IY1161" s="183"/>
      <c r="IZ1161" s="183"/>
      <c r="JA1161" s="183"/>
      <c r="JB1161" s="183"/>
      <c r="JC1161" s="183"/>
      <c r="JD1161" s="183"/>
      <c r="JE1161" s="183"/>
      <c r="JF1161" s="183"/>
      <c r="JG1161" s="183"/>
      <c r="JH1161" s="183"/>
      <c r="JI1161" s="183"/>
      <c r="JJ1161" s="183"/>
      <c r="JK1161" s="183"/>
      <c r="JL1161" s="183"/>
      <c r="JM1161" s="183"/>
      <c r="JN1161" s="183"/>
      <c r="JO1161" s="183"/>
      <c r="JP1161" s="183"/>
      <c r="JQ1161" s="183"/>
      <c r="JR1161" s="183"/>
      <c r="JS1161" s="183"/>
      <c r="JT1161" s="183"/>
      <c r="JU1161" s="183"/>
      <c r="JV1161" s="183"/>
      <c r="JW1161" s="183"/>
      <c r="JX1161" s="183"/>
      <c r="JY1161" s="183"/>
      <c r="JZ1161" s="183"/>
      <c r="KA1161" s="183"/>
      <c r="KB1161" s="183"/>
      <c r="KC1161" s="183"/>
      <c r="KD1161" s="183"/>
      <c r="KE1161" s="183"/>
      <c r="KF1161" s="183"/>
      <c r="KG1161" s="183"/>
      <c r="KH1161" s="183"/>
      <c r="KI1161" s="183"/>
      <c r="KJ1161" s="183"/>
      <c r="KK1161" s="183"/>
      <c r="KL1161" s="183"/>
      <c r="KM1161" s="183"/>
      <c r="KN1161" s="183"/>
      <c r="KO1161" s="183"/>
      <c r="KP1161" s="183"/>
      <c r="KQ1161" s="183"/>
      <c r="KR1161" s="183"/>
      <c r="KS1161" s="183"/>
      <c r="KT1161" s="183"/>
    </row>
    <row r="1162" spans="8:306">
      <c r="H1162" s="183"/>
      <c r="K1162" s="183"/>
      <c r="L1162" s="183"/>
      <c r="M1162" s="183"/>
      <c r="N1162" s="183"/>
      <c r="O1162" s="183"/>
      <c r="P1162" s="183"/>
      <c r="Q1162" s="183"/>
      <c r="R1162" s="183"/>
      <c r="S1162" s="183"/>
      <c r="T1162" s="183"/>
      <c r="U1162" s="183"/>
      <c r="V1162" s="183"/>
      <c r="W1162" s="183"/>
      <c r="X1162" s="183"/>
      <c r="Y1162" s="183"/>
      <c r="Z1162" s="183"/>
      <c r="AA1162" s="183"/>
      <c r="AB1162" s="183"/>
      <c r="AC1162" s="183"/>
      <c r="AD1162" s="183"/>
      <c r="AE1162" s="183"/>
      <c r="AF1162" s="183"/>
      <c r="AG1162" s="183"/>
      <c r="AH1162" s="183"/>
      <c r="AI1162" s="183"/>
      <c r="AJ1162" s="183"/>
      <c r="AK1162" s="183"/>
      <c r="AL1162" s="183"/>
      <c r="AM1162" s="183"/>
      <c r="AN1162" s="183"/>
      <c r="AO1162" s="183"/>
      <c r="AP1162" s="183"/>
      <c r="AQ1162" s="183"/>
      <c r="AR1162" s="183"/>
      <c r="AS1162" s="183"/>
      <c r="AT1162" s="183"/>
      <c r="AU1162" s="183"/>
      <c r="AV1162" s="183"/>
      <c r="AW1162" s="183"/>
      <c r="AX1162" s="183"/>
      <c r="AY1162" s="183"/>
      <c r="AZ1162" s="183"/>
      <c r="BA1162" s="183"/>
      <c r="BB1162" s="183"/>
      <c r="BC1162" s="183"/>
      <c r="BD1162" s="183"/>
      <c r="BE1162" s="183"/>
      <c r="BF1162" s="183"/>
      <c r="BG1162" s="183"/>
      <c r="BH1162" s="183"/>
      <c r="BI1162" s="183"/>
      <c r="BJ1162" s="183"/>
      <c r="BK1162" s="183"/>
      <c r="BL1162" s="183"/>
      <c r="BM1162" s="183"/>
      <c r="BN1162" s="183"/>
      <c r="BO1162" s="183"/>
      <c r="BP1162" s="183"/>
      <c r="BQ1162" s="183"/>
      <c r="BR1162" s="183"/>
      <c r="BS1162" s="183"/>
      <c r="BT1162" s="183"/>
      <c r="BU1162" s="183"/>
      <c r="BV1162" s="183"/>
      <c r="BW1162" s="183"/>
      <c r="BX1162" s="183"/>
      <c r="BY1162" s="183"/>
      <c r="BZ1162" s="183"/>
      <c r="CA1162" s="183"/>
      <c r="CB1162" s="183"/>
      <c r="CC1162" s="183"/>
      <c r="CD1162" s="183"/>
      <c r="CE1162" s="183"/>
      <c r="CF1162" s="183"/>
      <c r="CG1162" s="183"/>
      <c r="CH1162" s="183"/>
      <c r="CI1162" s="183"/>
      <c r="CJ1162" s="183"/>
      <c r="CK1162" s="183"/>
      <c r="CL1162" s="183"/>
      <c r="CM1162" s="183"/>
      <c r="CN1162" s="183"/>
      <c r="CO1162" s="183"/>
      <c r="CP1162" s="183"/>
      <c r="CQ1162" s="183"/>
      <c r="CR1162" s="183"/>
      <c r="CS1162" s="183"/>
      <c r="CT1162" s="183"/>
      <c r="CU1162" s="183"/>
      <c r="CV1162" s="183"/>
      <c r="CW1162" s="183"/>
      <c r="CX1162" s="183"/>
      <c r="CY1162" s="183"/>
      <c r="CZ1162" s="183"/>
      <c r="DA1162" s="183"/>
      <c r="DB1162" s="183"/>
      <c r="DC1162" s="183"/>
      <c r="DD1162" s="183"/>
      <c r="DE1162" s="183"/>
      <c r="DF1162" s="183"/>
      <c r="DG1162" s="183"/>
      <c r="DH1162" s="183"/>
      <c r="DI1162" s="183"/>
      <c r="DJ1162" s="183"/>
      <c r="DK1162" s="183"/>
      <c r="DL1162" s="183"/>
      <c r="DM1162" s="183"/>
      <c r="DN1162" s="183"/>
      <c r="DO1162" s="183"/>
      <c r="DP1162" s="183"/>
      <c r="DQ1162" s="183"/>
      <c r="DR1162" s="183"/>
      <c r="DS1162" s="183"/>
      <c r="DT1162" s="183"/>
      <c r="DU1162" s="183"/>
      <c r="DV1162" s="183"/>
      <c r="DW1162" s="183"/>
      <c r="DX1162" s="183"/>
      <c r="DY1162" s="183"/>
      <c r="DZ1162" s="183"/>
      <c r="EA1162" s="183"/>
      <c r="EB1162" s="183"/>
      <c r="EC1162" s="183"/>
      <c r="ED1162" s="183"/>
      <c r="EE1162" s="183"/>
      <c r="EF1162" s="183"/>
      <c r="EG1162" s="183"/>
      <c r="EH1162" s="183"/>
      <c r="EI1162" s="183"/>
      <c r="EJ1162" s="183"/>
      <c r="EK1162" s="183"/>
      <c r="EL1162" s="183"/>
      <c r="EM1162" s="183"/>
      <c r="EN1162" s="183"/>
      <c r="EO1162" s="183"/>
      <c r="EP1162" s="183"/>
      <c r="EQ1162" s="183"/>
      <c r="ER1162" s="183"/>
      <c r="ES1162" s="183"/>
      <c r="ET1162" s="183"/>
      <c r="EU1162" s="183"/>
      <c r="EV1162" s="183"/>
      <c r="EW1162" s="183"/>
      <c r="EX1162" s="183"/>
      <c r="EY1162" s="183"/>
      <c r="EZ1162" s="183"/>
      <c r="FA1162" s="183"/>
      <c r="FB1162" s="183"/>
      <c r="FC1162" s="183"/>
      <c r="FD1162" s="183"/>
      <c r="FE1162" s="183"/>
      <c r="FF1162" s="183"/>
      <c r="FG1162" s="183"/>
      <c r="FH1162" s="183"/>
      <c r="FI1162" s="183"/>
      <c r="FJ1162" s="183"/>
      <c r="FK1162" s="183"/>
      <c r="FL1162" s="183"/>
      <c r="FM1162" s="183"/>
      <c r="FN1162" s="183"/>
      <c r="FO1162" s="183"/>
      <c r="FP1162" s="183"/>
      <c r="FQ1162" s="183"/>
      <c r="FR1162" s="183"/>
      <c r="FS1162" s="183"/>
      <c r="FT1162" s="183"/>
      <c r="FU1162" s="183"/>
      <c r="FV1162" s="183"/>
      <c r="FW1162" s="183"/>
      <c r="FX1162" s="183"/>
      <c r="FY1162" s="183"/>
      <c r="FZ1162" s="183"/>
      <c r="GA1162" s="183"/>
      <c r="GB1162" s="183"/>
      <c r="GC1162" s="183"/>
      <c r="GD1162" s="183"/>
      <c r="GE1162" s="183"/>
      <c r="GF1162" s="183"/>
      <c r="GG1162" s="183"/>
      <c r="GH1162" s="183"/>
      <c r="GI1162" s="183"/>
      <c r="GJ1162" s="183"/>
      <c r="GK1162" s="183"/>
      <c r="GL1162" s="183"/>
      <c r="GM1162" s="183"/>
      <c r="GN1162" s="183"/>
      <c r="GO1162" s="183"/>
      <c r="GP1162" s="183"/>
      <c r="GQ1162" s="183"/>
      <c r="GR1162" s="183"/>
      <c r="GS1162" s="183"/>
      <c r="GT1162" s="183"/>
      <c r="GU1162" s="183"/>
      <c r="GV1162" s="183"/>
      <c r="GW1162" s="183"/>
      <c r="GX1162" s="183"/>
      <c r="GY1162" s="183"/>
      <c r="GZ1162" s="183"/>
      <c r="HA1162" s="183"/>
      <c r="HB1162" s="183"/>
      <c r="HC1162" s="183"/>
      <c r="HD1162" s="183"/>
      <c r="HE1162" s="183"/>
      <c r="HF1162" s="183"/>
      <c r="HG1162" s="183"/>
      <c r="HH1162" s="183"/>
      <c r="HI1162" s="183"/>
      <c r="HJ1162" s="183"/>
      <c r="HK1162" s="183"/>
      <c r="HL1162" s="183"/>
      <c r="HM1162" s="183"/>
      <c r="HN1162" s="183"/>
      <c r="HO1162" s="183"/>
      <c r="HP1162" s="183"/>
      <c r="HQ1162" s="183"/>
      <c r="HR1162" s="183"/>
      <c r="HS1162" s="183"/>
      <c r="HT1162" s="183"/>
      <c r="HU1162" s="183"/>
      <c r="HV1162" s="183"/>
      <c r="HW1162" s="183"/>
      <c r="HX1162" s="183"/>
      <c r="HY1162" s="183"/>
      <c r="HZ1162" s="183"/>
      <c r="IA1162" s="183"/>
      <c r="IB1162" s="183"/>
      <c r="IC1162" s="183"/>
      <c r="ID1162" s="183"/>
      <c r="IE1162" s="183"/>
      <c r="IF1162" s="183"/>
      <c r="IG1162" s="183"/>
      <c r="IH1162" s="183"/>
      <c r="II1162" s="183"/>
      <c r="IJ1162" s="183"/>
      <c r="IK1162" s="183"/>
      <c r="IL1162" s="183"/>
      <c r="IM1162" s="183"/>
      <c r="IN1162" s="183"/>
      <c r="IO1162" s="183"/>
      <c r="IP1162" s="183"/>
      <c r="IQ1162" s="183"/>
      <c r="IR1162" s="183"/>
      <c r="IS1162" s="183"/>
      <c r="IT1162" s="183"/>
      <c r="IU1162" s="183"/>
      <c r="IV1162" s="183"/>
      <c r="IW1162" s="183"/>
      <c r="IX1162" s="183"/>
      <c r="IY1162" s="183"/>
      <c r="IZ1162" s="183"/>
      <c r="JA1162" s="183"/>
      <c r="JB1162" s="183"/>
      <c r="JC1162" s="183"/>
      <c r="JD1162" s="183"/>
      <c r="JE1162" s="183"/>
      <c r="JF1162" s="183"/>
      <c r="JG1162" s="183"/>
      <c r="JH1162" s="183"/>
      <c r="JI1162" s="183"/>
      <c r="JJ1162" s="183"/>
      <c r="JK1162" s="183"/>
      <c r="JL1162" s="183"/>
      <c r="JM1162" s="183"/>
      <c r="JN1162" s="183"/>
      <c r="JO1162" s="183"/>
      <c r="JP1162" s="183"/>
      <c r="JQ1162" s="183"/>
      <c r="JR1162" s="183"/>
      <c r="JS1162" s="183"/>
      <c r="JT1162" s="183"/>
      <c r="JU1162" s="183"/>
      <c r="JV1162" s="183"/>
      <c r="JW1162" s="183"/>
      <c r="JX1162" s="183"/>
      <c r="JY1162" s="183"/>
      <c r="JZ1162" s="183"/>
      <c r="KA1162" s="183"/>
      <c r="KB1162" s="183"/>
      <c r="KC1162" s="183"/>
      <c r="KD1162" s="183"/>
      <c r="KE1162" s="183"/>
      <c r="KF1162" s="183"/>
      <c r="KG1162" s="183"/>
      <c r="KH1162" s="183"/>
      <c r="KI1162" s="183"/>
      <c r="KJ1162" s="183"/>
      <c r="KK1162" s="183"/>
      <c r="KL1162" s="183"/>
      <c r="KM1162" s="183"/>
      <c r="KN1162" s="183"/>
      <c r="KO1162" s="183"/>
      <c r="KP1162" s="183"/>
      <c r="KQ1162" s="183"/>
      <c r="KR1162" s="183"/>
      <c r="KS1162" s="183"/>
      <c r="KT1162" s="183"/>
    </row>
    <row r="1163" spans="8:306">
      <c r="H1163" s="183"/>
      <c r="K1163" s="183"/>
      <c r="L1163" s="183"/>
      <c r="M1163" s="183"/>
      <c r="N1163" s="183"/>
      <c r="O1163" s="183"/>
      <c r="P1163" s="183"/>
      <c r="Q1163" s="183"/>
      <c r="R1163" s="183"/>
      <c r="S1163" s="183"/>
      <c r="T1163" s="183"/>
      <c r="U1163" s="183"/>
      <c r="V1163" s="183"/>
      <c r="W1163" s="183"/>
      <c r="X1163" s="183"/>
      <c r="Y1163" s="183"/>
      <c r="Z1163" s="183"/>
      <c r="AA1163" s="183"/>
      <c r="AB1163" s="183"/>
      <c r="AC1163" s="183"/>
      <c r="AD1163" s="183"/>
      <c r="AE1163" s="183"/>
      <c r="AF1163" s="183"/>
      <c r="AG1163" s="183"/>
      <c r="AH1163" s="183"/>
      <c r="AI1163" s="183"/>
      <c r="AJ1163" s="183"/>
      <c r="AK1163" s="183"/>
      <c r="AL1163" s="183"/>
      <c r="AM1163" s="183"/>
      <c r="AN1163" s="183"/>
      <c r="AO1163" s="183"/>
      <c r="AP1163" s="183"/>
      <c r="AQ1163" s="183"/>
      <c r="AR1163" s="183"/>
      <c r="AS1163" s="183"/>
      <c r="AT1163" s="183"/>
      <c r="AU1163" s="183"/>
      <c r="AV1163" s="183"/>
      <c r="AW1163" s="183"/>
      <c r="AX1163" s="183"/>
      <c r="AY1163" s="183"/>
      <c r="AZ1163" s="183"/>
      <c r="BA1163" s="183"/>
      <c r="BB1163" s="183"/>
      <c r="BC1163" s="183"/>
      <c r="BD1163" s="183"/>
      <c r="BE1163" s="183"/>
      <c r="BF1163" s="183"/>
      <c r="BG1163" s="183"/>
      <c r="BH1163" s="183"/>
      <c r="BI1163" s="183"/>
      <c r="BJ1163" s="183"/>
      <c r="BK1163" s="183"/>
      <c r="BL1163" s="183"/>
      <c r="BM1163" s="183"/>
      <c r="BN1163" s="183"/>
      <c r="BO1163" s="183"/>
      <c r="BP1163" s="183"/>
      <c r="BQ1163" s="183"/>
      <c r="BR1163" s="183"/>
      <c r="BS1163" s="183"/>
      <c r="BT1163" s="183"/>
      <c r="BU1163" s="183"/>
      <c r="BV1163" s="183"/>
      <c r="BW1163" s="183"/>
      <c r="BX1163" s="183"/>
      <c r="BY1163" s="183"/>
      <c r="BZ1163" s="183"/>
      <c r="CA1163" s="183"/>
      <c r="CB1163" s="183"/>
      <c r="CC1163" s="183"/>
      <c r="CD1163" s="183"/>
      <c r="CE1163" s="183"/>
      <c r="CF1163" s="183"/>
      <c r="CG1163" s="183"/>
      <c r="CH1163" s="183"/>
      <c r="CI1163" s="183"/>
      <c r="CJ1163" s="183"/>
      <c r="CK1163" s="183"/>
      <c r="CL1163" s="183"/>
      <c r="CM1163" s="183"/>
      <c r="CN1163" s="183"/>
      <c r="CO1163" s="183"/>
      <c r="CP1163" s="183"/>
      <c r="CQ1163" s="183"/>
      <c r="CR1163" s="183"/>
      <c r="CS1163" s="183"/>
      <c r="CT1163" s="183"/>
      <c r="CU1163" s="183"/>
      <c r="CV1163" s="183"/>
      <c r="CW1163" s="183"/>
      <c r="CX1163" s="183"/>
      <c r="CY1163" s="183"/>
      <c r="CZ1163" s="183"/>
      <c r="DA1163" s="183"/>
      <c r="DB1163" s="183"/>
      <c r="DC1163" s="183"/>
      <c r="DD1163" s="183"/>
      <c r="DE1163" s="183"/>
      <c r="DF1163" s="183"/>
      <c r="DG1163" s="183"/>
      <c r="DH1163" s="183"/>
      <c r="DI1163" s="183"/>
      <c r="DJ1163" s="183"/>
      <c r="DK1163" s="183"/>
      <c r="DL1163" s="183"/>
      <c r="DM1163" s="183"/>
      <c r="DN1163" s="183"/>
      <c r="DO1163" s="183"/>
      <c r="DP1163" s="183"/>
      <c r="DQ1163" s="183"/>
      <c r="DR1163" s="183"/>
      <c r="DS1163" s="183"/>
      <c r="DT1163" s="183"/>
      <c r="DU1163" s="183"/>
      <c r="DV1163" s="183"/>
      <c r="DW1163" s="183"/>
      <c r="DX1163" s="183"/>
      <c r="DY1163" s="183"/>
      <c r="DZ1163" s="183"/>
      <c r="EA1163" s="183"/>
      <c r="EB1163" s="183"/>
      <c r="EC1163" s="183"/>
      <c r="ED1163" s="183"/>
      <c r="EE1163" s="183"/>
      <c r="EF1163" s="183"/>
      <c r="EG1163" s="183"/>
      <c r="EH1163" s="183"/>
      <c r="EI1163" s="183"/>
      <c r="EJ1163" s="183"/>
      <c r="EK1163" s="183"/>
      <c r="EL1163" s="183"/>
      <c r="EM1163" s="183"/>
      <c r="EN1163" s="183"/>
      <c r="EO1163" s="183"/>
      <c r="EP1163" s="183"/>
      <c r="EQ1163" s="183"/>
      <c r="ER1163" s="183"/>
      <c r="ES1163" s="183"/>
      <c r="ET1163" s="183"/>
      <c r="EU1163" s="183"/>
      <c r="EV1163" s="183"/>
      <c r="EW1163" s="183"/>
      <c r="EX1163" s="183"/>
      <c r="EY1163" s="183"/>
      <c r="EZ1163" s="183"/>
      <c r="FA1163" s="183"/>
      <c r="FB1163" s="183"/>
      <c r="FC1163" s="183"/>
      <c r="FD1163" s="183"/>
      <c r="FE1163" s="183"/>
      <c r="FF1163" s="183"/>
      <c r="FG1163" s="183"/>
      <c r="FH1163" s="183"/>
      <c r="FI1163" s="183"/>
      <c r="FJ1163" s="183"/>
      <c r="FK1163" s="183"/>
      <c r="FL1163" s="183"/>
      <c r="FM1163" s="183"/>
      <c r="FN1163" s="183"/>
      <c r="FO1163" s="183"/>
      <c r="FP1163" s="183"/>
      <c r="FQ1163" s="183"/>
      <c r="FR1163" s="183"/>
      <c r="FS1163" s="183"/>
      <c r="FT1163" s="183"/>
      <c r="FU1163" s="183"/>
      <c r="FV1163" s="183"/>
      <c r="FW1163" s="183"/>
      <c r="FX1163" s="183"/>
      <c r="FY1163" s="183"/>
      <c r="FZ1163" s="183"/>
      <c r="GA1163" s="183"/>
      <c r="GB1163" s="183"/>
      <c r="GC1163" s="183"/>
      <c r="GD1163" s="183"/>
      <c r="GE1163" s="183"/>
      <c r="GF1163" s="183"/>
      <c r="GG1163" s="183"/>
      <c r="GH1163" s="183"/>
      <c r="GI1163" s="183"/>
      <c r="GJ1163" s="183"/>
      <c r="GK1163" s="183"/>
      <c r="GL1163" s="183"/>
      <c r="GM1163" s="183"/>
      <c r="GN1163" s="183"/>
      <c r="GO1163" s="183"/>
      <c r="GP1163" s="183"/>
      <c r="GQ1163" s="183"/>
      <c r="GR1163" s="183"/>
      <c r="GS1163" s="183"/>
      <c r="GT1163" s="183"/>
      <c r="GU1163" s="183"/>
      <c r="GV1163" s="183"/>
      <c r="GW1163" s="183"/>
      <c r="GX1163" s="183"/>
      <c r="GY1163" s="183"/>
      <c r="GZ1163" s="183"/>
      <c r="HA1163" s="183"/>
      <c r="HB1163" s="183"/>
      <c r="HC1163" s="183"/>
      <c r="HD1163" s="183"/>
      <c r="HE1163" s="183"/>
      <c r="HF1163" s="183"/>
      <c r="HG1163" s="183"/>
      <c r="HH1163" s="183"/>
      <c r="HI1163" s="183"/>
      <c r="HJ1163" s="183"/>
      <c r="HK1163" s="183"/>
      <c r="HL1163" s="183"/>
      <c r="HM1163" s="183"/>
      <c r="HN1163" s="183"/>
      <c r="HO1163" s="183"/>
      <c r="HP1163" s="183"/>
      <c r="HQ1163" s="183"/>
      <c r="HR1163" s="183"/>
      <c r="HS1163" s="183"/>
      <c r="HT1163" s="183"/>
      <c r="HU1163" s="183"/>
      <c r="HV1163" s="183"/>
      <c r="HW1163" s="183"/>
      <c r="HX1163" s="183"/>
      <c r="HY1163" s="183"/>
      <c r="HZ1163" s="183"/>
      <c r="IA1163" s="183"/>
      <c r="IB1163" s="183"/>
      <c r="IC1163" s="183"/>
      <c r="ID1163" s="183"/>
      <c r="IE1163" s="183"/>
      <c r="IF1163" s="183"/>
      <c r="IG1163" s="183"/>
      <c r="IH1163" s="183"/>
      <c r="II1163" s="183"/>
      <c r="IJ1163" s="183"/>
      <c r="IK1163" s="183"/>
      <c r="IL1163" s="183"/>
      <c r="IM1163" s="183"/>
      <c r="IN1163" s="183"/>
      <c r="IO1163" s="183"/>
      <c r="IP1163" s="183"/>
      <c r="IQ1163" s="183"/>
      <c r="IR1163" s="183"/>
      <c r="IS1163" s="183"/>
      <c r="IT1163" s="183"/>
      <c r="IU1163" s="183"/>
      <c r="IV1163" s="183"/>
      <c r="IW1163" s="183"/>
      <c r="IX1163" s="183"/>
      <c r="IY1163" s="183"/>
      <c r="IZ1163" s="183"/>
      <c r="JA1163" s="183"/>
      <c r="JB1163" s="183"/>
      <c r="JC1163" s="183"/>
      <c r="JD1163" s="183"/>
      <c r="JE1163" s="183"/>
      <c r="JF1163" s="183"/>
      <c r="JG1163" s="183"/>
      <c r="JH1163" s="183"/>
      <c r="JI1163" s="183"/>
      <c r="JJ1163" s="183"/>
      <c r="JK1163" s="183"/>
      <c r="JL1163" s="183"/>
      <c r="JM1163" s="183"/>
      <c r="JN1163" s="183"/>
      <c r="JO1163" s="183"/>
      <c r="JP1163" s="183"/>
      <c r="JQ1163" s="183"/>
      <c r="JR1163" s="183"/>
      <c r="JS1163" s="183"/>
      <c r="JT1163" s="183"/>
      <c r="JU1163" s="183"/>
      <c r="JV1163" s="183"/>
      <c r="JW1163" s="183"/>
      <c r="JX1163" s="183"/>
      <c r="JY1163" s="183"/>
      <c r="JZ1163" s="183"/>
      <c r="KA1163" s="183"/>
      <c r="KB1163" s="183"/>
      <c r="KC1163" s="183"/>
      <c r="KD1163" s="183"/>
      <c r="KE1163" s="183"/>
      <c r="KF1163" s="183"/>
      <c r="KG1163" s="183"/>
      <c r="KH1163" s="183"/>
      <c r="KI1163" s="183"/>
      <c r="KJ1163" s="183"/>
      <c r="KK1163" s="183"/>
      <c r="KL1163" s="183"/>
      <c r="KM1163" s="183"/>
      <c r="KN1163" s="183"/>
      <c r="KO1163" s="183"/>
      <c r="KP1163" s="183"/>
      <c r="KQ1163" s="183"/>
      <c r="KR1163" s="183"/>
      <c r="KS1163" s="183"/>
      <c r="KT1163" s="183"/>
    </row>
    <row r="1164" spans="8:306">
      <c r="H1164" s="183"/>
      <c r="K1164" s="183"/>
      <c r="L1164" s="183"/>
      <c r="M1164" s="183"/>
      <c r="N1164" s="183"/>
      <c r="O1164" s="183"/>
      <c r="P1164" s="183"/>
      <c r="Q1164" s="183"/>
      <c r="R1164" s="183"/>
      <c r="S1164" s="183"/>
      <c r="T1164" s="183"/>
      <c r="U1164" s="183"/>
      <c r="V1164" s="183"/>
      <c r="W1164" s="183"/>
      <c r="X1164" s="183"/>
      <c r="Y1164" s="183"/>
      <c r="Z1164" s="183"/>
      <c r="AA1164" s="183"/>
      <c r="AB1164" s="183"/>
      <c r="AC1164" s="183"/>
      <c r="AD1164" s="183"/>
      <c r="AE1164" s="183"/>
      <c r="AF1164" s="183"/>
      <c r="AG1164" s="183"/>
      <c r="AH1164" s="183"/>
      <c r="AI1164" s="183"/>
      <c r="AJ1164" s="183"/>
      <c r="AK1164" s="183"/>
      <c r="AL1164" s="183"/>
      <c r="AM1164" s="183"/>
      <c r="AN1164" s="183"/>
      <c r="AO1164" s="183"/>
      <c r="AP1164" s="183"/>
      <c r="AQ1164" s="183"/>
      <c r="AR1164" s="183"/>
      <c r="AS1164" s="183"/>
      <c r="AT1164" s="183"/>
      <c r="AU1164" s="183"/>
      <c r="AV1164" s="183"/>
      <c r="AW1164" s="183"/>
      <c r="AX1164" s="183"/>
      <c r="AY1164" s="183"/>
      <c r="AZ1164" s="183"/>
      <c r="BA1164" s="183"/>
      <c r="BB1164" s="183"/>
      <c r="BC1164" s="183"/>
      <c r="BD1164" s="183"/>
      <c r="BE1164" s="183"/>
      <c r="BF1164" s="183"/>
      <c r="BG1164" s="183"/>
      <c r="BH1164" s="183"/>
      <c r="BI1164" s="183"/>
      <c r="BJ1164" s="183"/>
      <c r="BK1164" s="183"/>
      <c r="BL1164" s="183"/>
      <c r="BM1164" s="183"/>
      <c r="BN1164" s="183"/>
      <c r="BO1164" s="183"/>
      <c r="BP1164" s="183"/>
      <c r="BQ1164" s="183"/>
      <c r="BR1164" s="183"/>
      <c r="BS1164" s="183"/>
      <c r="BT1164" s="183"/>
      <c r="BU1164" s="183"/>
      <c r="BV1164" s="183"/>
      <c r="BW1164" s="183"/>
      <c r="BX1164" s="183"/>
      <c r="BY1164" s="183"/>
      <c r="BZ1164" s="183"/>
      <c r="CA1164" s="183"/>
      <c r="CB1164" s="183"/>
      <c r="CC1164" s="183"/>
      <c r="CD1164" s="183"/>
      <c r="CE1164" s="183"/>
      <c r="CF1164" s="183"/>
      <c r="CG1164" s="183"/>
      <c r="CH1164" s="183"/>
      <c r="CI1164" s="183"/>
      <c r="CJ1164" s="183"/>
      <c r="CK1164" s="183"/>
      <c r="CL1164" s="183"/>
      <c r="CM1164" s="183"/>
      <c r="CN1164" s="183"/>
      <c r="CO1164" s="183"/>
      <c r="CP1164" s="183"/>
      <c r="CQ1164" s="183"/>
      <c r="CR1164" s="183"/>
      <c r="CS1164" s="183"/>
      <c r="CT1164" s="183"/>
      <c r="CU1164" s="183"/>
      <c r="CV1164" s="183"/>
      <c r="CW1164" s="183"/>
      <c r="CX1164" s="183"/>
      <c r="CY1164" s="183"/>
      <c r="CZ1164" s="183"/>
      <c r="DA1164" s="183"/>
      <c r="DB1164" s="183"/>
      <c r="DC1164" s="183"/>
      <c r="DD1164" s="183"/>
      <c r="DE1164" s="183"/>
      <c r="DF1164" s="183"/>
      <c r="DG1164" s="183"/>
      <c r="DH1164" s="183"/>
      <c r="DI1164" s="183"/>
      <c r="DJ1164" s="183"/>
      <c r="DK1164" s="183"/>
      <c r="DL1164" s="183"/>
      <c r="DM1164" s="183"/>
      <c r="DN1164" s="183"/>
      <c r="DO1164" s="183"/>
      <c r="DP1164" s="183"/>
      <c r="DQ1164" s="183"/>
      <c r="DR1164" s="183"/>
      <c r="DS1164" s="183"/>
      <c r="DT1164" s="183"/>
      <c r="DU1164" s="183"/>
      <c r="DV1164" s="183"/>
      <c r="DW1164" s="183"/>
      <c r="DX1164" s="183"/>
      <c r="DY1164" s="183"/>
      <c r="DZ1164" s="183"/>
      <c r="EA1164" s="183"/>
      <c r="EB1164" s="183"/>
      <c r="EC1164" s="183"/>
      <c r="ED1164" s="183"/>
      <c r="EE1164" s="183"/>
      <c r="EF1164" s="183"/>
      <c r="EG1164" s="183"/>
      <c r="EH1164" s="183"/>
      <c r="EI1164" s="183"/>
      <c r="EJ1164" s="183"/>
      <c r="EK1164" s="183"/>
      <c r="EL1164" s="183"/>
      <c r="EM1164" s="183"/>
      <c r="EN1164" s="183"/>
      <c r="EO1164" s="183"/>
      <c r="EP1164" s="183"/>
      <c r="EQ1164" s="183"/>
      <c r="ER1164" s="183"/>
      <c r="ES1164" s="183"/>
      <c r="ET1164" s="183"/>
      <c r="EU1164" s="183"/>
      <c r="EV1164" s="183"/>
      <c r="EW1164" s="183"/>
      <c r="EX1164" s="183"/>
      <c r="EY1164" s="183"/>
      <c r="EZ1164" s="183"/>
      <c r="FA1164" s="183"/>
      <c r="FB1164" s="183"/>
      <c r="FC1164" s="183"/>
      <c r="FD1164" s="183"/>
      <c r="FE1164" s="183"/>
      <c r="FF1164" s="183"/>
      <c r="FG1164" s="183"/>
      <c r="FH1164" s="183"/>
      <c r="FI1164" s="183"/>
      <c r="FJ1164" s="183"/>
      <c r="FK1164" s="183"/>
      <c r="FL1164" s="183"/>
      <c r="FM1164" s="183"/>
      <c r="FN1164" s="183"/>
      <c r="FO1164" s="183"/>
      <c r="FP1164" s="183"/>
      <c r="FQ1164" s="183"/>
      <c r="FR1164" s="183"/>
      <c r="FS1164" s="183"/>
      <c r="FT1164" s="183"/>
      <c r="FU1164" s="183"/>
      <c r="FV1164" s="183"/>
      <c r="FW1164" s="183"/>
      <c r="FX1164" s="183"/>
      <c r="FY1164" s="183"/>
      <c r="FZ1164" s="183"/>
      <c r="GA1164" s="183"/>
      <c r="GB1164" s="183"/>
      <c r="GC1164" s="183"/>
      <c r="GD1164" s="183"/>
      <c r="GE1164" s="183"/>
      <c r="GF1164" s="183"/>
      <c r="GG1164" s="183"/>
      <c r="GH1164" s="183"/>
      <c r="GI1164" s="183"/>
      <c r="GJ1164" s="183"/>
      <c r="GK1164" s="183"/>
      <c r="GL1164" s="183"/>
      <c r="GM1164" s="183"/>
      <c r="GN1164" s="183"/>
      <c r="GO1164" s="183"/>
      <c r="GP1164" s="183"/>
      <c r="GQ1164" s="183"/>
      <c r="GR1164" s="183"/>
      <c r="GS1164" s="183"/>
      <c r="GT1164" s="183"/>
      <c r="GU1164" s="183"/>
      <c r="GV1164" s="183"/>
      <c r="GW1164" s="183"/>
      <c r="GX1164" s="183"/>
      <c r="GY1164" s="183"/>
      <c r="GZ1164" s="183"/>
      <c r="HA1164" s="183"/>
      <c r="HB1164" s="183"/>
      <c r="HC1164" s="183"/>
      <c r="HD1164" s="183"/>
      <c r="HE1164" s="183"/>
      <c r="HF1164" s="183"/>
      <c r="HG1164" s="183"/>
      <c r="HH1164" s="183"/>
      <c r="HI1164" s="183"/>
      <c r="HJ1164" s="183"/>
      <c r="HK1164" s="183"/>
      <c r="HL1164" s="183"/>
      <c r="HM1164" s="183"/>
      <c r="HN1164" s="183"/>
      <c r="HO1164" s="183"/>
      <c r="HP1164" s="183"/>
      <c r="HQ1164" s="183"/>
      <c r="HR1164" s="183"/>
      <c r="HS1164" s="183"/>
      <c r="HT1164" s="183"/>
      <c r="HU1164" s="183"/>
      <c r="HV1164" s="183"/>
      <c r="HW1164" s="183"/>
      <c r="HX1164" s="183"/>
      <c r="HY1164" s="183"/>
      <c r="HZ1164" s="183"/>
      <c r="IA1164" s="183"/>
      <c r="IB1164" s="183"/>
      <c r="IC1164" s="183"/>
      <c r="ID1164" s="183"/>
      <c r="IE1164" s="183"/>
      <c r="IF1164" s="183"/>
      <c r="IG1164" s="183"/>
      <c r="IH1164" s="183"/>
      <c r="II1164" s="183"/>
      <c r="IJ1164" s="183"/>
      <c r="IK1164" s="183"/>
      <c r="IL1164" s="183"/>
      <c r="IM1164" s="183"/>
      <c r="IN1164" s="183"/>
      <c r="IO1164" s="183"/>
      <c r="IP1164" s="183"/>
      <c r="IQ1164" s="183"/>
      <c r="IR1164" s="183"/>
      <c r="IS1164" s="183"/>
      <c r="IT1164" s="183"/>
      <c r="IU1164" s="183"/>
      <c r="IV1164" s="183"/>
      <c r="IW1164" s="183"/>
      <c r="IX1164" s="183"/>
      <c r="IY1164" s="183"/>
      <c r="IZ1164" s="183"/>
      <c r="JA1164" s="183"/>
      <c r="JB1164" s="183"/>
      <c r="JC1164" s="183"/>
      <c r="JD1164" s="183"/>
      <c r="JE1164" s="183"/>
      <c r="JF1164" s="183"/>
      <c r="JG1164" s="183"/>
      <c r="JH1164" s="183"/>
      <c r="JI1164" s="183"/>
      <c r="JJ1164" s="183"/>
      <c r="JK1164" s="183"/>
      <c r="JL1164" s="183"/>
      <c r="JM1164" s="183"/>
      <c r="JN1164" s="183"/>
      <c r="JO1164" s="183"/>
      <c r="JP1164" s="183"/>
      <c r="JQ1164" s="183"/>
      <c r="JR1164" s="183"/>
      <c r="JS1164" s="183"/>
      <c r="JT1164" s="183"/>
      <c r="JU1164" s="183"/>
      <c r="JV1164" s="183"/>
      <c r="JW1164" s="183"/>
      <c r="JX1164" s="183"/>
      <c r="JY1164" s="183"/>
      <c r="JZ1164" s="183"/>
      <c r="KA1164" s="183"/>
      <c r="KB1164" s="183"/>
      <c r="KC1164" s="183"/>
      <c r="KD1164" s="183"/>
      <c r="KE1164" s="183"/>
      <c r="KF1164" s="183"/>
      <c r="KG1164" s="183"/>
      <c r="KH1164" s="183"/>
      <c r="KI1164" s="183"/>
      <c r="KJ1164" s="183"/>
      <c r="KK1164" s="183"/>
      <c r="KL1164" s="183"/>
      <c r="KM1164" s="183"/>
      <c r="KN1164" s="183"/>
      <c r="KO1164" s="183"/>
      <c r="KP1164" s="183"/>
      <c r="KQ1164" s="183"/>
      <c r="KR1164" s="183"/>
      <c r="KS1164" s="183"/>
      <c r="KT1164" s="183"/>
    </row>
    <row r="1165" spans="8:306">
      <c r="H1165" s="183"/>
      <c r="K1165" s="183"/>
      <c r="L1165" s="183"/>
      <c r="M1165" s="183"/>
      <c r="N1165" s="183"/>
      <c r="O1165" s="183"/>
      <c r="P1165" s="183"/>
      <c r="Q1165" s="183"/>
      <c r="R1165" s="183"/>
      <c r="S1165" s="183"/>
      <c r="T1165" s="183"/>
      <c r="U1165" s="183"/>
      <c r="V1165" s="183"/>
      <c r="W1165" s="183"/>
      <c r="X1165" s="183"/>
      <c r="Y1165" s="183"/>
      <c r="Z1165" s="183"/>
      <c r="AA1165" s="183"/>
      <c r="AB1165" s="183"/>
      <c r="AC1165" s="183"/>
      <c r="AD1165" s="183"/>
      <c r="AE1165" s="183"/>
      <c r="AF1165" s="183"/>
      <c r="AG1165" s="183"/>
      <c r="AH1165" s="183"/>
      <c r="AI1165" s="183"/>
      <c r="AJ1165" s="183"/>
      <c r="AK1165" s="183"/>
      <c r="AL1165" s="183"/>
      <c r="AM1165" s="183"/>
      <c r="AN1165" s="183"/>
      <c r="AO1165" s="183"/>
      <c r="AP1165" s="183"/>
      <c r="AQ1165" s="183"/>
      <c r="AR1165" s="183"/>
      <c r="AS1165" s="183"/>
      <c r="AT1165" s="183"/>
      <c r="AU1165" s="183"/>
      <c r="AV1165" s="183"/>
      <c r="AW1165" s="183"/>
      <c r="AX1165" s="183"/>
      <c r="AY1165" s="183"/>
      <c r="AZ1165" s="183"/>
      <c r="BA1165" s="183"/>
      <c r="BB1165" s="183"/>
      <c r="BC1165" s="183"/>
      <c r="BD1165" s="183"/>
      <c r="BE1165" s="183"/>
      <c r="BF1165" s="183"/>
      <c r="BG1165" s="183"/>
      <c r="BH1165" s="183"/>
      <c r="BI1165" s="183"/>
      <c r="BJ1165" s="183"/>
      <c r="BK1165" s="183"/>
      <c r="BL1165" s="183"/>
      <c r="BM1165" s="183"/>
      <c r="BN1165" s="183"/>
      <c r="BO1165" s="183"/>
      <c r="BP1165" s="183"/>
      <c r="BQ1165" s="183"/>
      <c r="BR1165" s="183"/>
      <c r="BS1165" s="183"/>
      <c r="BT1165" s="183"/>
      <c r="BU1165" s="183"/>
      <c r="BV1165" s="183"/>
      <c r="BW1165" s="183"/>
      <c r="BX1165" s="183"/>
      <c r="BY1165" s="183"/>
      <c r="BZ1165" s="183"/>
      <c r="CA1165" s="183"/>
      <c r="CB1165" s="183"/>
      <c r="CC1165" s="183"/>
      <c r="CD1165" s="183"/>
      <c r="CE1165" s="183"/>
      <c r="CF1165" s="183"/>
      <c r="CG1165" s="183"/>
      <c r="CH1165" s="183"/>
      <c r="CI1165" s="183"/>
      <c r="CJ1165" s="183"/>
      <c r="CK1165" s="183"/>
      <c r="CL1165" s="183"/>
      <c r="CM1165" s="183"/>
      <c r="CN1165" s="183"/>
      <c r="CO1165" s="183"/>
      <c r="CP1165" s="183"/>
      <c r="CQ1165" s="183"/>
      <c r="CR1165" s="183"/>
      <c r="CS1165" s="183"/>
      <c r="CT1165" s="183"/>
      <c r="CU1165" s="183"/>
      <c r="CV1165" s="183"/>
      <c r="CW1165" s="183"/>
      <c r="CX1165" s="183"/>
      <c r="CY1165" s="183"/>
      <c r="CZ1165" s="183"/>
      <c r="DA1165" s="183"/>
      <c r="DB1165" s="183"/>
      <c r="DC1165" s="183"/>
      <c r="DD1165" s="183"/>
      <c r="DE1165" s="183"/>
      <c r="DF1165" s="183"/>
      <c r="DG1165" s="183"/>
      <c r="DH1165" s="183"/>
      <c r="DI1165" s="183"/>
      <c r="DJ1165" s="183"/>
      <c r="DK1165" s="183"/>
      <c r="DL1165" s="183"/>
      <c r="DM1165" s="183"/>
      <c r="DN1165" s="183"/>
      <c r="DO1165" s="183"/>
      <c r="DP1165" s="183"/>
      <c r="DQ1165" s="183"/>
      <c r="DR1165" s="183"/>
      <c r="DS1165" s="183"/>
      <c r="DT1165" s="183"/>
      <c r="DU1165" s="183"/>
      <c r="DV1165" s="183"/>
      <c r="DW1165" s="183"/>
      <c r="DX1165" s="183"/>
      <c r="DY1165" s="183"/>
      <c r="DZ1165" s="183"/>
      <c r="EA1165" s="183"/>
      <c r="EB1165" s="183"/>
      <c r="EC1165" s="183"/>
      <c r="ED1165" s="183"/>
      <c r="EE1165" s="183"/>
      <c r="EF1165" s="183"/>
      <c r="EG1165" s="183"/>
      <c r="EH1165" s="183"/>
      <c r="EI1165" s="183"/>
      <c r="EJ1165" s="183"/>
      <c r="EK1165" s="183"/>
      <c r="EL1165" s="183"/>
      <c r="EM1165" s="183"/>
      <c r="EN1165" s="183"/>
      <c r="EO1165" s="183"/>
      <c r="EP1165" s="183"/>
      <c r="EQ1165" s="183"/>
      <c r="ER1165" s="183"/>
      <c r="ES1165" s="183"/>
      <c r="ET1165" s="183"/>
      <c r="EU1165" s="183"/>
      <c r="EV1165" s="183"/>
      <c r="EW1165" s="183"/>
      <c r="EX1165" s="183"/>
      <c r="EY1165" s="183"/>
      <c r="EZ1165" s="183"/>
      <c r="FA1165" s="183"/>
      <c r="FB1165" s="183"/>
      <c r="FC1165" s="183"/>
      <c r="FD1165" s="183"/>
      <c r="FE1165" s="183"/>
      <c r="FF1165" s="183"/>
      <c r="FG1165" s="183"/>
      <c r="FH1165" s="183"/>
      <c r="FI1165" s="183"/>
      <c r="FJ1165" s="183"/>
      <c r="FK1165" s="183"/>
      <c r="FL1165" s="183"/>
      <c r="FM1165" s="183"/>
      <c r="FN1165" s="183"/>
      <c r="FO1165" s="183"/>
      <c r="FP1165" s="183"/>
      <c r="FQ1165" s="183"/>
      <c r="FR1165" s="183"/>
      <c r="FS1165" s="183"/>
      <c r="FT1165" s="183"/>
      <c r="FU1165" s="183"/>
      <c r="FV1165" s="183"/>
      <c r="FW1165" s="183"/>
      <c r="FX1165" s="183"/>
      <c r="FY1165" s="183"/>
      <c r="FZ1165" s="183"/>
      <c r="GA1165" s="183"/>
      <c r="GB1165" s="183"/>
      <c r="GC1165" s="183"/>
      <c r="GD1165" s="183"/>
      <c r="GE1165" s="183"/>
      <c r="GF1165" s="183"/>
      <c r="GG1165" s="183"/>
      <c r="GH1165" s="183"/>
      <c r="GI1165" s="183"/>
      <c r="GJ1165" s="183"/>
      <c r="GK1165" s="183"/>
      <c r="GL1165" s="183"/>
      <c r="GM1165" s="183"/>
      <c r="GN1165" s="183"/>
      <c r="GO1165" s="183"/>
      <c r="GP1165" s="183"/>
      <c r="GQ1165" s="183"/>
      <c r="GR1165" s="183"/>
      <c r="GS1165" s="183"/>
      <c r="GT1165" s="183"/>
      <c r="GU1165" s="183"/>
      <c r="GV1165" s="183"/>
      <c r="GW1165" s="183"/>
      <c r="GX1165" s="183"/>
      <c r="GY1165" s="183"/>
      <c r="GZ1165" s="183"/>
      <c r="HA1165" s="183"/>
      <c r="HB1165" s="183"/>
      <c r="HC1165" s="183"/>
      <c r="HD1165" s="183"/>
      <c r="HE1165" s="183"/>
      <c r="HF1165" s="183"/>
      <c r="HG1165" s="183"/>
      <c r="HH1165" s="183"/>
      <c r="HI1165" s="183"/>
      <c r="HJ1165" s="183"/>
      <c r="HK1165" s="183"/>
      <c r="HL1165" s="183"/>
      <c r="HM1165" s="183"/>
      <c r="HN1165" s="183"/>
      <c r="HO1165" s="183"/>
      <c r="HP1165" s="183"/>
      <c r="HQ1165" s="183"/>
      <c r="HR1165" s="183"/>
      <c r="HS1165" s="183"/>
      <c r="HT1165" s="183"/>
      <c r="HU1165" s="183"/>
      <c r="HV1165" s="183"/>
      <c r="HW1165" s="183"/>
      <c r="HX1165" s="183"/>
      <c r="HY1165" s="183"/>
      <c r="HZ1165" s="183"/>
      <c r="IA1165" s="183"/>
      <c r="IB1165" s="183"/>
      <c r="IC1165" s="183"/>
      <c r="ID1165" s="183"/>
      <c r="IE1165" s="183"/>
      <c r="IF1165" s="183"/>
      <c r="IG1165" s="183"/>
      <c r="IH1165" s="183"/>
      <c r="II1165" s="183"/>
      <c r="IJ1165" s="183"/>
      <c r="IK1165" s="183"/>
      <c r="IL1165" s="183"/>
      <c r="IM1165" s="183"/>
      <c r="IN1165" s="183"/>
      <c r="IO1165" s="183"/>
      <c r="IP1165" s="183"/>
      <c r="IQ1165" s="183"/>
      <c r="IR1165" s="183"/>
      <c r="IS1165" s="183"/>
      <c r="IT1165" s="183"/>
      <c r="IU1165" s="183"/>
      <c r="IV1165" s="183"/>
      <c r="IW1165" s="183"/>
      <c r="IX1165" s="183"/>
      <c r="IY1165" s="183"/>
      <c r="IZ1165" s="183"/>
      <c r="JA1165" s="183"/>
      <c r="JB1165" s="183"/>
      <c r="JC1165" s="183"/>
      <c r="JD1165" s="183"/>
      <c r="JE1165" s="183"/>
      <c r="JF1165" s="183"/>
      <c r="JG1165" s="183"/>
      <c r="JH1165" s="183"/>
      <c r="JI1165" s="183"/>
      <c r="JJ1165" s="183"/>
      <c r="JK1165" s="183"/>
      <c r="JL1165" s="183"/>
      <c r="JM1165" s="183"/>
      <c r="JN1165" s="183"/>
      <c r="JO1165" s="183"/>
      <c r="JP1165" s="183"/>
      <c r="JQ1165" s="183"/>
      <c r="JR1165" s="183"/>
      <c r="JS1165" s="183"/>
      <c r="JT1165" s="183"/>
      <c r="JU1165" s="183"/>
      <c r="JV1165" s="183"/>
      <c r="JW1165" s="183"/>
      <c r="JX1165" s="183"/>
      <c r="JY1165" s="183"/>
      <c r="JZ1165" s="183"/>
      <c r="KA1165" s="183"/>
      <c r="KB1165" s="183"/>
      <c r="KC1165" s="183"/>
      <c r="KD1165" s="183"/>
      <c r="KE1165" s="183"/>
      <c r="KF1165" s="183"/>
      <c r="KG1165" s="183"/>
      <c r="KH1165" s="183"/>
      <c r="KI1165" s="183"/>
      <c r="KJ1165" s="183"/>
      <c r="KK1165" s="183"/>
      <c r="KL1165" s="183"/>
      <c r="KM1165" s="183"/>
      <c r="KN1165" s="183"/>
      <c r="KO1165" s="183"/>
      <c r="KP1165" s="183"/>
      <c r="KQ1165" s="183"/>
      <c r="KR1165" s="183"/>
      <c r="KS1165" s="183"/>
      <c r="KT1165" s="183"/>
    </row>
    <row r="1166" spans="8:306">
      <c r="H1166" s="183"/>
      <c r="K1166" s="183"/>
      <c r="L1166" s="183"/>
      <c r="M1166" s="183"/>
      <c r="N1166" s="183"/>
      <c r="O1166" s="183"/>
      <c r="P1166" s="183"/>
      <c r="Q1166" s="183"/>
      <c r="R1166" s="183"/>
      <c r="S1166" s="183"/>
      <c r="T1166" s="183"/>
      <c r="U1166" s="183"/>
      <c r="V1166" s="183"/>
      <c r="W1166" s="183"/>
      <c r="X1166" s="183"/>
      <c r="Y1166" s="183"/>
      <c r="Z1166" s="183"/>
      <c r="AA1166" s="183"/>
      <c r="AB1166" s="183"/>
      <c r="AC1166" s="183"/>
      <c r="AD1166" s="183"/>
      <c r="AE1166" s="183"/>
      <c r="AF1166" s="183"/>
      <c r="AG1166" s="183"/>
      <c r="AH1166" s="183"/>
      <c r="AI1166" s="183"/>
      <c r="AJ1166" s="183"/>
      <c r="AK1166" s="183"/>
      <c r="AL1166" s="183"/>
      <c r="AM1166" s="183"/>
      <c r="AN1166" s="183"/>
      <c r="AO1166" s="183"/>
      <c r="AP1166" s="183"/>
      <c r="AQ1166" s="183"/>
      <c r="AR1166" s="183"/>
      <c r="AS1166" s="183"/>
      <c r="AT1166" s="183"/>
      <c r="AU1166" s="183"/>
      <c r="AV1166" s="183"/>
      <c r="AW1166" s="183"/>
      <c r="AX1166" s="183"/>
      <c r="AY1166" s="183"/>
      <c r="AZ1166" s="183"/>
      <c r="BA1166" s="183"/>
      <c r="BB1166" s="183"/>
      <c r="BC1166" s="183"/>
      <c r="BD1166" s="183"/>
      <c r="BE1166" s="183"/>
      <c r="BF1166" s="183"/>
      <c r="BG1166" s="183"/>
      <c r="BH1166" s="183"/>
      <c r="BI1166" s="183"/>
      <c r="BJ1166" s="183"/>
      <c r="BK1166" s="183"/>
      <c r="BL1166" s="183"/>
      <c r="BM1166" s="183"/>
      <c r="BN1166" s="183"/>
      <c r="BO1166" s="183"/>
      <c r="BP1166" s="183"/>
      <c r="BQ1166" s="183"/>
      <c r="BR1166" s="183"/>
      <c r="BS1166" s="183"/>
      <c r="BT1166" s="183"/>
      <c r="BU1166" s="183"/>
      <c r="BV1166" s="183"/>
      <c r="BW1166" s="183"/>
      <c r="BX1166" s="183"/>
      <c r="BY1166" s="183"/>
      <c r="BZ1166" s="183"/>
      <c r="CA1166" s="183"/>
      <c r="CB1166" s="183"/>
      <c r="CC1166" s="183"/>
      <c r="CD1166" s="183"/>
      <c r="CE1166" s="183"/>
      <c r="CF1166" s="183"/>
      <c r="CG1166" s="183"/>
      <c r="CH1166" s="183"/>
      <c r="CI1166" s="183"/>
      <c r="CJ1166" s="183"/>
      <c r="CK1166" s="183"/>
      <c r="CL1166" s="183"/>
      <c r="CM1166" s="183"/>
      <c r="CN1166" s="183"/>
      <c r="CO1166" s="183"/>
      <c r="CP1166" s="183"/>
      <c r="CQ1166" s="183"/>
      <c r="CR1166" s="183"/>
      <c r="CS1166" s="183"/>
      <c r="CT1166" s="183"/>
      <c r="CU1166" s="183"/>
      <c r="CV1166" s="183"/>
      <c r="CW1166" s="183"/>
      <c r="CX1166" s="183"/>
      <c r="CY1166" s="183"/>
      <c r="CZ1166" s="183"/>
      <c r="DA1166" s="183"/>
      <c r="DB1166" s="183"/>
      <c r="DC1166" s="183"/>
      <c r="DD1166" s="183"/>
      <c r="DE1166" s="183"/>
      <c r="DF1166" s="183"/>
      <c r="DG1166" s="183"/>
      <c r="DH1166" s="183"/>
      <c r="DI1166" s="183"/>
      <c r="DJ1166" s="183"/>
      <c r="DK1166" s="183"/>
      <c r="DL1166" s="183"/>
      <c r="DM1166" s="183"/>
      <c r="DN1166" s="183"/>
      <c r="DO1166" s="183"/>
      <c r="DP1166" s="183"/>
      <c r="DQ1166" s="183"/>
      <c r="DR1166" s="183"/>
      <c r="DS1166" s="183"/>
      <c r="DT1166" s="183"/>
      <c r="DU1166" s="183"/>
      <c r="DV1166" s="183"/>
      <c r="DW1166" s="183"/>
      <c r="DX1166" s="183"/>
      <c r="DY1166" s="183"/>
      <c r="DZ1166" s="183"/>
      <c r="EA1166" s="183"/>
      <c r="EB1166" s="183"/>
      <c r="EC1166" s="183"/>
      <c r="ED1166" s="183"/>
      <c r="EE1166" s="183"/>
      <c r="EF1166" s="183"/>
      <c r="EG1166" s="183"/>
      <c r="EH1166" s="183"/>
      <c r="EI1166" s="183"/>
      <c r="EJ1166" s="183"/>
      <c r="EK1166" s="183"/>
      <c r="EL1166" s="183"/>
      <c r="EM1166" s="183"/>
      <c r="EN1166" s="183"/>
      <c r="EO1166" s="183"/>
      <c r="EP1166" s="183"/>
      <c r="EQ1166" s="183"/>
      <c r="ER1166" s="183"/>
      <c r="ES1166" s="183"/>
      <c r="ET1166" s="183"/>
      <c r="EU1166" s="183"/>
      <c r="EV1166" s="183"/>
      <c r="EW1166" s="183"/>
      <c r="EX1166" s="183"/>
      <c r="EY1166" s="183"/>
      <c r="EZ1166" s="183"/>
      <c r="FA1166" s="183"/>
      <c r="FB1166" s="183"/>
      <c r="FC1166" s="183"/>
      <c r="FD1166" s="183"/>
      <c r="FE1166" s="183"/>
      <c r="FF1166" s="183"/>
      <c r="FG1166" s="183"/>
      <c r="FH1166" s="183"/>
      <c r="FI1166" s="183"/>
      <c r="FJ1166" s="183"/>
      <c r="FK1166" s="183"/>
      <c r="FL1166" s="183"/>
      <c r="FM1166" s="183"/>
      <c r="FN1166" s="183"/>
      <c r="FO1166" s="183"/>
      <c r="FP1166" s="183"/>
      <c r="FQ1166" s="183"/>
      <c r="FR1166" s="183"/>
      <c r="FS1166" s="183"/>
      <c r="FT1166" s="183"/>
      <c r="FU1166" s="183"/>
      <c r="FV1166" s="183"/>
      <c r="FW1166" s="183"/>
      <c r="FX1166" s="183"/>
      <c r="FY1166" s="183"/>
      <c r="FZ1166" s="183"/>
      <c r="GA1166" s="183"/>
      <c r="GB1166" s="183"/>
      <c r="GC1166" s="183"/>
      <c r="GD1166" s="183"/>
      <c r="GE1166" s="183"/>
      <c r="GF1166" s="183"/>
      <c r="GG1166" s="183"/>
      <c r="GH1166" s="183"/>
      <c r="GI1166" s="183"/>
      <c r="GJ1166" s="183"/>
      <c r="GK1166" s="183"/>
      <c r="GL1166" s="183"/>
      <c r="GM1166" s="183"/>
      <c r="GN1166" s="183"/>
      <c r="GO1166" s="183"/>
      <c r="GP1166" s="183"/>
      <c r="GQ1166" s="183"/>
      <c r="GR1166" s="183"/>
      <c r="GS1166" s="183"/>
      <c r="GT1166" s="183"/>
      <c r="GU1166" s="183"/>
      <c r="GV1166" s="183"/>
      <c r="GW1166" s="183"/>
      <c r="GX1166" s="183"/>
      <c r="GY1166" s="183"/>
      <c r="GZ1166" s="183"/>
      <c r="HA1166" s="183"/>
      <c r="HB1166" s="183"/>
      <c r="HC1166" s="183"/>
      <c r="HD1166" s="183"/>
      <c r="HE1166" s="183"/>
      <c r="HF1166" s="183"/>
      <c r="HG1166" s="183"/>
      <c r="HH1166" s="183"/>
      <c r="HI1166" s="183"/>
      <c r="HJ1166" s="183"/>
      <c r="HK1166" s="183"/>
      <c r="HL1166" s="183"/>
      <c r="HM1166" s="183"/>
      <c r="HN1166" s="183"/>
      <c r="HO1166" s="183"/>
      <c r="HP1166" s="183"/>
      <c r="HQ1166" s="183"/>
      <c r="HR1166" s="183"/>
      <c r="HS1166" s="183"/>
      <c r="HT1166" s="183"/>
      <c r="HU1166" s="183"/>
      <c r="HV1166" s="183"/>
      <c r="HW1166" s="183"/>
      <c r="HX1166" s="183"/>
      <c r="HY1166" s="183"/>
      <c r="HZ1166" s="183"/>
      <c r="IA1166" s="183"/>
      <c r="IB1166" s="183"/>
      <c r="IC1166" s="183"/>
      <c r="ID1166" s="183"/>
      <c r="IE1166" s="183"/>
      <c r="IF1166" s="183"/>
      <c r="IG1166" s="183"/>
      <c r="IH1166" s="183"/>
      <c r="II1166" s="183"/>
      <c r="IJ1166" s="183"/>
      <c r="IK1166" s="183"/>
      <c r="IL1166" s="183"/>
      <c r="IM1166" s="183"/>
      <c r="IN1166" s="183"/>
      <c r="IO1166" s="183"/>
      <c r="IP1166" s="183"/>
      <c r="IQ1166" s="183"/>
      <c r="IR1166" s="183"/>
      <c r="IS1166" s="183"/>
      <c r="IT1166" s="183"/>
      <c r="IU1166" s="183"/>
      <c r="IV1166" s="183"/>
      <c r="IW1166" s="183"/>
      <c r="IX1166" s="183"/>
      <c r="IY1166" s="183"/>
      <c r="IZ1166" s="183"/>
      <c r="JA1166" s="183"/>
      <c r="JB1166" s="183"/>
      <c r="JC1166" s="183"/>
      <c r="JD1166" s="183"/>
      <c r="JE1166" s="183"/>
      <c r="JF1166" s="183"/>
      <c r="JG1166" s="183"/>
      <c r="JH1166" s="183"/>
      <c r="JI1166" s="183"/>
      <c r="JJ1166" s="183"/>
      <c r="JK1166" s="183"/>
      <c r="JL1166" s="183"/>
      <c r="JM1166" s="183"/>
      <c r="JN1166" s="183"/>
      <c r="JO1166" s="183"/>
      <c r="JP1166" s="183"/>
      <c r="JQ1166" s="183"/>
      <c r="JR1166" s="183"/>
      <c r="JS1166" s="183"/>
      <c r="JT1166" s="183"/>
      <c r="JU1166" s="183"/>
      <c r="JV1166" s="183"/>
      <c r="JW1166" s="183"/>
      <c r="JX1166" s="183"/>
      <c r="JY1166" s="183"/>
      <c r="JZ1166" s="183"/>
      <c r="KA1166" s="183"/>
      <c r="KB1166" s="183"/>
      <c r="KC1166" s="183"/>
      <c r="KD1166" s="183"/>
      <c r="KE1166" s="183"/>
      <c r="KF1166" s="183"/>
      <c r="KG1166" s="183"/>
      <c r="KH1166" s="183"/>
      <c r="KI1166" s="183"/>
      <c r="KJ1166" s="183"/>
      <c r="KK1166" s="183"/>
      <c r="KL1166" s="183"/>
      <c r="KM1166" s="183"/>
      <c r="KN1166" s="183"/>
      <c r="KO1166" s="183"/>
      <c r="KP1166" s="183"/>
      <c r="KQ1166" s="183"/>
      <c r="KR1166" s="183"/>
      <c r="KS1166" s="183"/>
      <c r="KT1166" s="183"/>
    </row>
    <row r="1167" spans="8:306">
      <c r="H1167" s="183"/>
      <c r="K1167" s="183"/>
      <c r="L1167" s="183"/>
      <c r="M1167" s="183"/>
      <c r="N1167" s="183"/>
      <c r="O1167" s="183"/>
      <c r="P1167" s="183"/>
      <c r="Q1167" s="183"/>
      <c r="R1167" s="183"/>
      <c r="S1167" s="183"/>
      <c r="T1167" s="183"/>
      <c r="U1167" s="183"/>
      <c r="V1167" s="183"/>
      <c r="W1167" s="183"/>
      <c r="X1167" s="183"/>
      <c r="Y1167" s="183"/>
      <c r="Z1167" s="183"/>
      <c r="AA1167" s="183"/>
      <c r="AB1167" s="183"/>
      <c r="AC1167" s="183"/>
      <c r="AD1167" s="183"/>
      <c r="AE1167" s="183"/>
      <c r="AF1167" s="183"/>
      <c r="AG1167" s="183"/>
      <c r="AH1167" s="183"/>
      <c r="AI1167" s="183"/>
      <c r="AJ1167" s="183"/>
      <c r="AK1167" s="183"/>
      <c r="AL1167" s="183"/>
      <c r="AM1167" s="183"/>
      <c r="AN1167" s="183"/>
      <c r="AO1167" s="183"/>
      <c r="AP1167" s="183"/>
      <c r="AQ1167" s="183"/>
      <c r="AR1167" s="183"/>
      <c r="AS1167" s="183"/>
      <c r="AT1167" s="183"/>
      <c r="AU1167" s="183"/>
      <c r="AV1167" s="183"/>
      <c r="AW1167" s="183"/>
      <c r="AX1167" s="183"/>
      <c r="AY1167" s="183"/>
      <c r="AZ1167" s="183"/>
      <c r="BA1167" s="183"/>
      <c r="BB1167" s="183"/>
      <c r="BC1167" s="183"/>
      <c r="BD1167" s="183"/>
      <c r="BE1167" s="183"/>
      <c r="BF1167" s="183"/>
      <c r="BG1167" s="183"/>
      <c r="BH1167" s="183"/>
      <c r="BI1167" s="183"/>
      <c r="BJ1167" s="183"/>
      <c r="BK1167" s="183"/>
      <c r="BL1167" s="183"/>
      <c r="BM1167" s="183"/>
      <c r="BN1167" s="183"/>
      <c r="BO1167" s="183"/>
      <c r="BP1167" s="183"/>
      <c r="BQ1167" s="183"/>
      <c r="BR1167" s="183"/>
      <c r="BS1167" s="183"/>
      <c r="BT1167" s="183"/>
      <c r="BU1167" s="183"/>
      <c r="BV1167" s="183"/>
      <c r="BW1167" s="183"/>
      <c r="BX1167" s="183"/>
      <c r="BY1167" s="183"/>
      <c r="BZ1167" s="183"/>
      <c r="CA1167" s="183"/>
      <c r="CB1167" s="183"/>
      <c r="CC1167" s="183"/>
      <c r="CD1167" s="183"/>
      <c r="CE1167" s="183"/>
      <c r="CF1167" s="183"/>
      <c r="CG1167" s="183"/>
      <c r="CH1167" s="183"/>
      <c r="CI1167" s="183"/>
      <c r="CJ1167" s="183"/>
      <c r="CK1167" s="183"/>
      <c r="CL1167" s="183"/>
      <c r="CM1167" s="183"/>
      <c r="CN1167" s="183"/>
      <c r="CO1167" s="183"/>
      <c r="CP1167" s="183"/>
      <c r="CQ1167" s="183"/>
      <c r="CR1167" s="183"/>
      <c r="CS1167" s="183"/>
      <c r="CT1167" s="183"/>
      <c r="CU1167" s="183"/>
      <c r="CV1167" s="183"/>
      <c r="CW1167" s="183"/>
      <c r="CX1167" s="183"/>
      <c r="CY1167" s="183"/>
      <c r="CZ1167" s="183"/>
      <c r="DA1167" s="183"/>
      <c r="DB1167" s="183"/>
      <c r="DC1167" s="183"/>
      <c r="DD1167" s="183"/>
      <c r="DE1167" s="183"/>
      <c r="DF1167" s="183"/>
      <c r="DG1167" s="183"/>
      <c r="DH1167" s="183"/>
      <c r="DI1167" s="183"/>
      <c r="DJ1167" s="183"/>
      <c r="DK1167" s="183"/>
      <c r="DL1167" s="183"/>
      <c r="DM1167" s="183"/>
      <c r="DN1167" s="183"/>
      <c r="DO1167" s="183"/>
      <c r="DP1167" s="183"/>
      <c r="DQ1167" s="183"/>
      <c r="DR1167" s="183"/>
      <c r="DS1167" s="183"/>
      <c r="DT1167" s="183"/>
      <c r="DU1167" s="183"/>
      <c r="DV1167" s="183"/>
      <c r="DW1167" s="183"/>
      <c r="DX1167" s="183"/>
      <c r="DY1167" s="183"/>
      <c r="DZ1167" s="183"/>
      <c r="EA1167" s="183"/>
      <c r="EB1167" s="183"/>
      <c r="EC1167" s="183"/>
      <c r="ED1167" s="183"/>
      <c r="EE1167" s="183"/>
      <c r="EF1167" s="183"/>
      <c r="EG1167" s="183"/>
      <c r="EH1167" s="183"/>
      <c r="EI1167" s="183"/>
      <c r="EJ1167" s="183"/>
      <c r="EK1167" s="183"/>
      <c r="EL1167" s="183"/>
      <c r="EM1167" s="183"/>
      <c r="EN1167" s="183"/>
      <c r="EO1167" s="183"/>
      <c r="EP1167" s="183"/>
      <c r="EQ1167" s="183"/>
      <c r="ER1167" s="183"/>
      <c r="ES1167" s="183"/>
      <c r="ET1167" s="183"/>
      <c r="EU1167" s="183"/>
      <c r="EV1167" s="183"/>
      <c r="EW1167" s="183"/>
      <c r="EX1167" s="183"/>
      <c r="EY1167" s="183"/>
      <c r="EZ1167" s="183"/>
      <c r="FA1167" s="183"/>
      <c r="FB1167" s="183"/>
      <c r="FC1167" s="183"/>
      <c r="FD1167" s="183"/>
      <c r="FE1167" s="183"/>
      <c r="FF1167" s="183"/>
      <c r="FG1167" s="183"/>
      <c r="FH1167" s="183"/>
      <c r="FI1167" s="183"/>
      <c r="FJ1167" s="183"/>
      <c r="FK1167" s="183"/>
      <c r="FL1167" s="183"/>
      <c r="FM1167" s="183"/>
      <c r="FN1167" s="183"/>
      <c r="FO1167" s="183"/>
      <c r="FP1167" s="183"/>
      <c r="FQ1167" s="183"/>
      <c r="FR1167" s="183"/>
      <c r="FS1167" s="183"/>
      <c r="FT1167" s="183"/>
      <c r="FU1167" s="183"/>
      <c r="FV1167" s="183"/>
      <c r="FW1167" s="183"/>
      <c r="FX1167" s="183"/>
      <c r="FY1167" s="183"/>
      <c r="FZ1167" s="183"/>
      <c r="GA1167" s="183"/>
      <c r="GB1167" s="183"/>
      <c r="GC1167" s="183"/>
      <c r="GD1167" s="183"/>
      <c r="GE1167" s="183"/>
      <c r="GF1167" s="183"/>
      <c r="GG1167" s="183"/>
      <c r="GH1167" s="183"/>
      <c r="GI1167" s="183"/>
      <c r="GJ1167" s="183"/>
      <c r="GK1167" s="183"/>
      <c r="GL1167" s="183"/>
      <c r="GM1167" s="183"/>
      <c r="GN1167" s="183"/>
      <c r="GO1167" s="183"/>
      <c r="GP1167" s="183"/>
      <c r="GQ1167" s="183"/>
      <c r="GR1167" s="183"/>
      <c r="GS1167" s="183"/>
      <c r="GT1167" s="183"/>
      <c r="GU1167" s="183"/>
      <c r="GV1167" s="183"/>
      <c r="GW1167" s="183"/>
      <c r="GX1167" s="183"/>
      <c r="GY1167" s="183"/>
      <c r="GZ1167" s="183"/>
      <c r="HA1167" s="183"/>
      <c r="HB1167" s="183"/>
      <c r="HC1167" s="183"/>
      <c r="HD1167" s="183"/>
      <c r="HE1167" s="183"/>
      <c r="HF1167" s="183"/>
      <c r="HG1167" s="183"/>
      <c r="HH1167" s="183"/>
      <c r="HI1167" s="183"/>
      <c r="HJ1167" s="183"/>
      <c r="HK1167" s="183"/>
      <c r="HL1167" s="183"/>
      <c r="HM1167" s="183"/>
      <c r="HN1167" s="183"/>
      <c r="HO1167" s="183"/>
      <c r="HP1167" s="183"/>
      <c r="HQ1167" s="183"/>
      <c r="HR1167" s="183"/>
      <c r="HS1167" s="183"/>
      <c r="HT1167" s="183"/>
      <c r="HU1167" s="183"/>
      <c r="HV1167" s="183"/>
      <c r="HW1167" s="183"/>
      <c r="HX1167" s="183"/>
      <c r="HY1167" s="183"/>
      <c r="HZ1167" s="183"/>
      <c r="IA1167" s="183"/>
      <c r="IB1167" s="183"/>
      <c r="IC1167" s="183"/>
      <c r="ID1167" s="183"/>
      <c r="IE1167" s="183"/>
      <c r="IF1167" s="183"/>
      <c r="IG1167" s="183"/>
      <c r="IH1167" s="183"/>
      <c r="II1167" s="183"/>
      <c r="IJ1167" s="183"/>
      <c r="IK1167" s="183"/>
      <c r="IL1167" s="183"/>
      <c r="IM1167" s="183"/>
      <c r="IN1167" s="183"/>
      <c r="IO1167" s="183"/>
      <c r="IP1167" s="183"/>
      <c r="IQ1167" s="183"/>
      <c r="IR1167" s="183"/>
      <c r="IS1167" s="183"/>
      <c r="IT1167" s="183"/>
      <c r="IU1167" s="183"/>
      <c r="IV1167" s="183"/>
      <c r="IW1167" s="183"/>
      <c r="IX1167" s="183"/>
      <c r="IY1167" s="183"/>
      <c r="IZ1167" s="183"/>
      <c r="JA1167" s="183"/>
      <c r="JB1167" s="183"/>
      <c r="JC1167" s="183"/>
      <c r="JD1167" s="183"/>
      <c r="JE1167" s="183"/>
      <c r="JF1167" s="183"/>
      <c r="JG1167" s="183"/>
      <c r="JH1167" s="183"/>
      <c r="JI1167" s="183"/>
      <c r="JJ1167" s="183"/>
      <c r="JK1167" s="183"/>
      <c r="JL1167" s="183"/>
      <c r="JM1167" s="183"/>
      <c r="JN1167" s="183"/>
      <c r="JO1167" s="183"/>
      <c r="JP1167" s="183"/>
      <c r="JQ1167" s="183"/>
      <c r="JR1167" s="183"/>
      <c r="JS1167" s="183"/>
      <c r="JT1167" s="183"/>
      <c r="JU1167" s="183"/>
      <c r="JV1167" s="183"/>
      <c r="JW1167" s="183"/>
      <c r="JX1167" s="183"/>
      <c r="JY1167" s="183"/>
      <c r="JZ1167" s="183"/>
      <c r="KA1167" s="183"/>
      <c r="KB1167" s="183"/>
      <c r="KC1167" s="183"/>
      <c r="KD1167" s="183"/>
      <c r="KE1167" s="183"/>
      <c r="KF1167" s="183"/>
      <c r="KG1167" s="183"/>
      <c r="KH1167" s="183"/>
      <c r="KI1167" s="183"/>
      <c r="KJ1167" s="183"/>
      <c r="KK1167" s="183"/>
      <c r="KL1167" s="183"/>
      <c r="KM1167" s="183"/>
      <c r="KN1167" s="183"/>
      <c r="KO1167" s="183"/>
      <c r="KP1167" s="183"/>
      <c r="KQ1167" s="183"/>
      <c r="KR1167" s="183"/>
      <c r="KS1167" s="183"/>
      <c r="KT1167" s="183"/>
    </row>
    <row r="1168" spans="8:306">
      <c r="H1168" s="183"/>
      <c r="K1168" s="183"/>
      <c r="L1168" s="183"/>
      <c r="M1168" s="183"/>
      <c r="N1168" s="183"/>
      <c r="O1168" s="183"/>
      <c r="P1168" s="183"/>
      <c r="Q1168" s="183"/>
      <c r="R1168" s="183"/>
      <c r="S1168" s="183"/>
      <c r="T1168" s="183"/>
      <c r="U1168" s="183"/>
      <c r="V1168" s="183"/>
      <c r="W1168" s="183"/>
      <c r="X1168" s="183"/>
      <c r="Y1168" s="183"/>
      <c r="Z1168" s="183"/>
      <c r="AA1168" s="183"/>
      <c r="AB1168" s="183"/>
      <c r="AC1168" s="183"/>
      <c r="AD1168" s="183"/>
      <c r="AE1168" s="183"/>
      <c r="AF1168" s="183"/>
      <c r="AG1168" s="183"/>
      <c r="AH1168" s="183"/>
      <c r="AI1168" s="183"/>
      <c r="AJ1168" s="183"/>
      <c r="AK1168" s="183"/>
      <c r="AL1168" s="183"/>
      <c r="AM1168" s="183"/>
      <c r="AN1168" s="183"/>
      <c r="AO1168" s="183"/>
      <c r="AP1168" s="183"/>
      <c r="AQ1168" s="183"/>
      <c r="AR1168" s="183"/>
      <c r="AS1168" s="183"/>
      <c r="AT1168" s="183"/>
      <c r="AU1168" s="183"/>
      <c r="AV1168" s="183"/>
      <c r="AW1168" s="183"/>
      <c r="AX1168" s="183"/>
      <c r="AY1168" s="183"/>
      <c r="AZ1168" s="183"/>
      <c r="BA1168" s="183"/>
      <c r="BB1168" s="183"/>
      <c r="BC1168" s="183"/>
      <c r="BD1168" s="183"/>
      <c r="BE1168" s="183"/>
      <c r="BF1168" s="183"/>
      <c r="BG1168" s="183"/>
      <c r="BH1168" s="183"/>
      <c r="BI1168" s="183"/>
      <c r="BJ1168" s="183"/>
      <c r="BK1168" s="183"/>
      <c r="BL1168" s="183"/>
      <c r="BM1168" s="183"/>
      <c r="BN1168" s="183"/>
      <c r="BO1168" s="183"/>
      <c r="BP1168" s="183"/>
      <c r="BQ1168" s="183"/>
      <c r="BR1168" s="183"/>
      <c r="BS1168" s="183"/>
      <c r="BT1168" s="183"/>
      <c r="BU1168" s="183"/>
      <c r="BV1168" s="183"/>
      <c r="BW1168" s="183"/>
      <c r="BX1168" s="183"/>
      <c r="BY1168" s="183"/>
      <c r="BZ1168" s="183"/>
      <c r="CA1168" s="183"/>
      <c r="CB1168" s="183"/>
      <c r="CC1168" s="183"/>
      <c r="CD1168" s="183"/>
      <c r="CE1168" s="183"/>
      <c r="CF1168" s="183"/>
      <c r="CG1168" s="183"/>
      <c r="CH1168" s="183"/>
      <c r="CI1168" s="183"/>
      <c r="CJ1168" s="183"/>
      <c r="CK1168" s="183"/>
      <c r="CL1168" s="183"/>
      <c r="CM1168" s="183"/>
      <c r="CN1168" s="183"/>
      <c r="CO1168" s="183"/>
      <c r="CP1168" s="183"/>
      <c r="CQ1168" s="183"/>
      <c r="CR1168" s="183"/>
      <c r="CS1168" s="183"/>
      <c r="CT1168" s="183"/>
      <c r="CU1168" s="183"/>
      <c r="CV1168" s="183"/>
      <c r="CW1168" s="183"/>
      <c r="CX1168" s="183"/>
      <c r="CY1168" s="183"/>
      <c r="CZ1168" s="183"/>
      <c r="DA1168" s="183"/>
      <c r="DB1168" s="183"/>
      <c r="DC1168" s="183"/>
      <c r="DD1168" s="183"/>
      <c r="DE1168" s="183"/>
      <c r="DF1168" s="183"/>
      <c r="DG1168" s="183"/>
      <c r="DH1168" s="183"/>
      <c r="DI1168" s="183"/>
      <c r="DJ1168" s="183"/>
      <c r="DK1168" s="183"/>
      <c r="DL1168" s="183"/>
      <c r="DM1168" s="183"/>
      <c r="DN1168" s="183"/>
      <c r="DO1168" s="183"/>
      <c r="DP1168" s="183"/>
      <c r="DQ1168" s="183"/>
      <c r="DR1168" s="183"/>
      <c r="DS1168" s="183"/>
      <c r="DT1168" s="183"/>
      <c r="DU1168" s="183"/>
      <c r="DV1168" s="183"/>
      <c r="DW1168" s="183"/>
      <c r="DX1168" s="183"/>
      <c r="DY1168" s="183"/>
      <c r="DZ1168" s="183"/>
      <c r="EA1168" s="183"/>
      <c r="EB1168" s="183"/>
      <c r="EC1168" s="183"/>
      <c r="ED1168" s="183"/>
      <c r="EE1168" s="183"/>
      <c r="EF1168" s="183"/>
      <c r="EG1168" s="183"/>
      <c r="EH1168" s="183"/>
      <c r="EI1168" s="183"/>
      <c r="EJ1168" s="183"/>
      <c r="EK1168" s="183"/>
      <c r="EL1168" s="183"/>
      <c r="EM1168" s="183"/>
      <c r="EN1168" s="183"/>
      <c r="EO1168" s="183"/>
      <c r="EP1168" s="183"/>
      <c r="EQ1168" s="183"/>
      <c r="ER1168" s="183"/>
      <c r="ES1168" s="183"/>
      <c r="ET1168" s="183"/>
      <c r="EU1168" s="183"/>
      <c r="EV1168" s="183"/>
      <c r="EW1168" s="183"/>
      <c r="EX1168" s="183"/>
      <c r="EY1168" s="183"/>
      <c r="EZ1168" s="183"/>
      <c r="FA1168" s="183"/>
      <c r="FB1168" s="183"/>
      <c r="FC1168" s="183"/>
      <c r="FD1168" s="183"/>
      <c r="FE1168" s="183"/>
      <c r="FF1168" s="183"/>
      <c r="FG1168" s="183"/>
      <c r="FH1168" s="183"/>
      <c r="FI1168" s="183"/>
      <c r="FJ1168" s="183"/>
      <c r="FK1168" s="183"/>
      <c r="FL1168" s="183"/>
      <c r="FM1168" s="183"/>
      <c r="FN1168" s="183"/>
      <c r="FO1168" s="183"/>
      <c r="FP1168" s="183"/>
      <c r="FQ1168" s="183"/>
      <c r="FR1168" s="183"/>
      <c r="FS1168" s="183"/>
      <c r="FT1168" s="183"/>
      <c r="FU1168" s="183"/>
      <c r="FV1168" s="183"/>
      <c r="FW1168" s="183"/>
      <c r="FX1168" s="183"/>
      <c r="FY1168" s="183"/>
      <c r="FZ1168" s="183"/>
      <c r="GA1168" s="183"/>
      <c r="GB1168" s="183"/>
      <c r="GC1168" s="183"/>
      <c r="GD1168" s="183"/>
      <c r="GE1168" s="183"/>
      <c r="GF1168" s="183"/>
      <c r="GG1168" s="183"/>
      <c r="GH1168" s="183"/>
      <c r="GI1168" s="183"/>
      <c r="GJ1168" s="183"/>
      <c r="GK1168" s="183"/>
      <c r="GL1168" s="183"/>
      <c r="GM1168" s="183"/>
      <c r="GN1168" s="183"/>
      <c r="GO1168" s="183"/>
      <c r="GP1168" s="183"/>
      <c r="GQ1168" s="183"/>
      <c r="GR1168" s="183"/>
      <c r="GS1168" s="183"/>
      <c r="GT1168" s="183"/>
      <c r="GU1168" s="183"/>
      <c r="GV1168" s="183"/>
      <c r="GW1168" s="183"/>
      <c r="GX1168" s="183"/>
      <c r="GY1168" s="183"/>
      <c r="GZ1168" s="183"/>
      <c r="HA1168" s="183"/>
      <c r="HB1168" s="183"/>
      <c r="HC1168" s="183"/>
      <c r="HD1168" s="183"/>
      <c r="HE1168" s="183"/>
      <c r="HF1168" s="183"/>
      <c r="HG1168" s="183"/>
      <c r="HH1168" s="183"/>
      <c r="HI1168" s="183"/>
      <c r="HJ1168" s="183"/>
      <c r="HK1168" s="183"/>
      <c r="HL1168" s="183"/>
      <c r="HM1168" s="183"/>
      <c r="HN1168" s="183"/>
      <c r="HO1168" s="183"/>
      <c r="HP1168" s="183"/>
      <c r="HQ1168" s="183"/>
      <c r="HR1168" s="183"/>
      <c r="HS1168" s="183"/>
      <c r="HT1168" s="183"/>
      <c r="HU1168" s="183"/>
      <c r="HV1168" s="183"/>
      <c r="HW1168" s="183"/>
      <c r="HX1168" s="183"/>
      <c r="HY1168" s="183"/>
      <c r="HZ1168" s="183"/>
      <c r="IA1168" s="183"/>
      <c r="IB1168" s="183"/>
      <c r="IC1168" s="183"/>
      <c r="ID1168" s="183"/>
      <c r="IE1168" s="183"/>
      <c r="IF1168" s="183"/>
      <c r="IG1168" s="183"/>
      <c r="IH1168" s="183"/>
      <c r="II1168" s="183"/>
      <c r="IJ1168" s="183"/>
      <c r="IK1168" s="183"/>
      <c r="IL1168" s="183"/>
      <c r="IM1168" s="183"/>
      <c r="IN1168" s="183"/>
      <c r="IO1168" s="183"/>
      <c r="IP1168" s="183"/>
      <c r="IQ1168" s="183"/>
      <c r="IR1168" s="183"/>
      <c r="IS1168" s="183"/>
      <c r="IT1168" s="183"/>
      <c r="IU1168" s="183"/>
      <c r="IV1168" s="183"/>
      <c r="IW1168" s="183"/>
      <c r="IX1168" s="183"/>
      <c r="IY1168" s="183"/>
      <c r="IZ1168" s="183"/>
      <c r="JA1168" s="183"/>
      <c r="JB1168" s="183"/>
      <c r="JC1168" s="183"/>
      <c r="JD1168" s="183"/>
      <c r="JE1168" s="183"/>
      <c r="JF1168" s="183"/>
      <c r="JG1168" s="183"/>
      <c r="JH1168" s="183"/>
      <c r="JI1168" s="183"/>
      <c r="JJ1168" s="183"/>
      <c r="JK1168" s="183"/>
      <c r="JL1168" s="183"/>
      <c r="JM1168" s="183"/>
      <c r="JN1168" s="183"/>
      <c r="JO1168" s="183"/>
      <c r="JP1168" s="183"/>
      <c r="JQ1168" s="183"/>
      <c r="JR1168" s="183"/>
      <c r="JS1168" s="183"/>
      <c r="JT1168" s="183"/>
      <c r="JU1168" s="183"/>
      <c r="JV1168" s="183"/>
      <c r="JW1168" s="183"/>
      <c r="JX1168" s="183"/>
      <c r="JY1168" s="183"/>
      <c r="JZ1168" s="183"/>
      <c r="KA1168" s="183"/>
      <c r="KB1168" s="183"/>
      <c r="KC1168" s="183"/>
      <c r="KD1168" s="183"/>
      <c r="KE1168" s="183"/>
      <c r="KF1168" s="183"/>
      <c r="KG1168" s="183"/>
      <c r="KH1168" s="183"/>
      <c r="KI1168" s="183"/>
      <c r="KJ1168" s="183"/>
      <c r="KK1168" s="183"/>
      <c r="KL1168" s="183"/>
      <c r="KM1168" s="183"/>
      <c r="KN1168" s="183"/>
      <c r="KO1168" s="183"/>
      <c r="KP1168" s="183"/>
      <c r="KQ1168" s="183"/>
      <c r="KR1168" s="183"/>
      <c r="KS1168" s="183"/>
      <c r="KT1168" s="183"/>
    </row>
    <row r="1169" spans="8:306">
      <c r="H1169" s="183"/>
      <c r="K1169" s="183"/>
      <c r="L1169" s="183"/>
      <c r="M1169" s="183"/>
      <c r="N1169" s="183"/>
      <c r="O1169" s="183"/>
      <c r="P1169" s="183"/>
      <c r="Q1169" s="183"/>
      <c r="R1169" s="183"/>
      <c r="S1169" s="183"/>
      <c r="T1169" s="183"/>
      <c r="U1169" s="183"/>
      <c r="V1169" s="183"/>
      <c r="W1169" s="183"/>
      <c r="X1169" s="183"/>
      <c r="Y1169" s="183"/>
      <c r="Z1169" s="183"/>
      <c r="AA1169" s="183"/>
      <c r="AB1169" s="183"/>
      <c r="AC1169" s="183"/>
      <c r="AD1169" s="183"/>
      <c r="AE1169" s="183"/>
      <c r="AF1169" s="183"/>
      <c r="AG1169" s="183"/>
      <c r="AH1169" s="183"/>
      <c r="AI1169" s="183"/>
      <c r="AJ1169" s="183"/>
      <c r="AK1169" s="183"/>
      <c r="AL1169" s="183"/>
      <c r="AM1169" s="183"/>
      <c r="AN1169" s="183"/>
      <c r="AO1169" s="183"/>
      <c r="AP1169" s="183"/>
      <c r="AQ1169" s="183"/>
      <c r="AR1169" s="183"/>
      <c r="AS1169" s="183"/>
      <c r="AT1169" s="183"/>
      <c r="AU1169" s="183"/>
      <c r="AV1169" s="183"/>
      <c r="AW1169" s="183"/>
      <c r="AX1169" s="183"/>
      <c r="AY1169" s="183"/>
      <c r="AZ1169" s="183"/>
      <c r="BA1169" s="183"/>
      <c r="BB1169" s="183"/>
      <c r="BC1169" s="183"/>
      <c r="BD1169" s="183"/>
      <c r="BE1169" s="183"/>
      <c r="BF1169" s="183"/>
      <c r="BG1169" s="183"/>
      <c r="BH1169" s="183"/>
      <c r="BI1169" s="183"/>
      <c r="BJ1169" s="183"/>
      <c r="BK1169" s="183"/>
      <c r="BL1169" s="183"/>
      <c r="BM1169" s="183"/>
      <c r="BN1169" s="183"/>
      <c r="BO1169" s="183"/>
      <c r="BP1169" s="183"/>
      <c r="BQ1169" s="183"/>
      <c r="BR1169" s="183"/>
      <c r="BS1169" s="183"/>
      <c r="BT1169" s="183"/>
      <c r="BU1169" s="183"/>
      <c r="BV1169" s="183"/>
      <c r="BW1169" s="183"/>
      <c r="BX1169" s="183"/>
      <c r="BY1169" s="183"/>
      <c r="BZ1169" s="183"/>
      <c r="CA1169" s="183"/>
      <c r="CB1169" s="183"/>
      <c r="CC1169" s="183"/>
      <c r="CD1169" s="183"/>
      <c r="CE1169" s="183"/>
      <c r="CF1169" s="183"/>
      <c r="CG1169" s="183"/>
      <c r="CH1169" s="183"/>
      <c r="CI1169" s="183"/>
      <c r="CJ1169" s="183"/>
      <c r="CK1169" s="183"/>
      <c r="CL1169" s="183"/>
      <c r="CM1169" s="183"/>
      <c r="CN1169" s="183"/>
      <c r="CO1169" s="183"/>
      <c r="CP1169" s="183"/>
      <c r="CQ1169" s="183"/>
      <c r="CR1169" s="183"/>
      <c r="CS1169" s="183"/>
      <c r="CT1169" s="183"/>
      <c r="CU1169" s="183"/>
      <c r="CV1169" s="183"/>
      <c r="CW1169" s="183"/>
      <c r="CX1169" s="183"/>
      <c r="CY1169" s="183"/>
      <c r="CZ1169" s="183"/>
      <c r="DA1169" s="183"/>
      <c r="DB1169" s="183"/>
      <c r="DC1169" s="183"/>
      <c r="DD1169" s="183"/>
      <c r="DE1169" s="183"/>
      <c r="DF1169" s="183"/>
      <c r="DG1169" s="183"/>
      <c r="DH1169" s="183"/>
      <c r="DI1169" s="183"/>
      <c r="DJ1169" s="183"/>
      <c r="DK1169" s="183"/>
      <c r="DL1169" s="183"/>
      <c r="DM1169" s="183"/>
      <c r="DN1169" s="183"/>
      <c r="DO1169" s="183"/>
      <c r="DP1169" s="183"/>
      <c r="DQ1169" s="183"/>
      <c r="DR1169" s="183"/>
      <c r="DS1169" s="183"/>
      <c r="DT1169" s="183"/>
      <c r="DU1169" s="183"/>
      <c r="DV1169" s="183"/>
      <c r="DW1169" s="183"/>
      <c r="DX1169" s="183"/>
      <c r="DY1169" s="183"/>
      <c r="DZ1169" s="183"/>
      <c r="EA1169" s="183"/>
      <c r="EB1169" s="183"/>
      <c r="EC1169" s="183"/>
      <c r="ED1169" s="183"/>
      <c r="EE1169" s="183"/>
      <c r="EF1169" s="183"/>
      <c r="EG1169" s="183"/>
      <c r="EH1169" s="183"/>
      <c r="EI1169" s="183"/>
      <c r="EJ1169" s="183"/>
      <c r="EK1169" s="183"/>
      <c r="EL1169" s="183"/>
      <c r="EM1169" s="183"/>
      <c r="EN1169" s="183"/>
      <c r="EO1169" s="183"/>
      <c r="EP1169" s="183"/>
      <c r="EQ1169" s="183"/>
      <c r="ER1169" s="183"/>
      <c r="ES1169" s="183"/>
      <c r="ET1169" s="183"/>
      <c r="EU1169" s="183"/>
      <c r="EV1169" s="183"/>
      <c r="EW1169" s="183"/>
      <c r="EX1169" s="183"/>
      <c r="EY1169" s="183"/>
      <c r="EZ1169" s="183"/>
      <c r="FA1169" s="183"/>
      <c r="FB1169" s="183"/>
      <c r="FC1169" s="183"/>
      <c r="FD1169" s="183"/>
      <c r="FE1169" s="183"/>
      <c r="FF1169" s="183"/>
      <c r="FG1169" s="183"/>
      <c r="FH1169" s="183"/>
      <c r="FI1169" s="183"/>
      <c r="FJ1169" s="183"/>
      <c r="FK1169" s="183"/>
      <c r="FL1169" s="183"/>
      <c r="FM1169" s="183"/>
      <c r="FN1169" s="183"/>
      <c r="FO1169" s="183"/>
      <c r="FP1169" s="183"/>
      <c r="FQ1169" s="183"/>
      <c r="FR1169" s="183"/>
      <c r="FS1169" s="183"/>
      <c r="FT1169" s="183"/>
      <c r="FU1169" s="183"/>
      <c r="FV1169" s="183"/>
      <c r="FW1169" s="183"/>
      <c r="FX1169" s="183"/>
      <c r="FY1169" s="183"/>
      <c r="FZ1169" s="183"/>
      <c r="GA1169" s="183"/>
      <c r="GB1169" s="183"/>
      <c r="GC1169" s="183"/>
      <c r="GD1169" s="183"/>
      <c r="GE1169" s="183"/>
      <c r="GF1169" s="183"/>
      <c r="GG1169" s="183"/>
      <c r="GH1169" s="183"/>
      <c r="GI1169" s="183"/>
      <c r="GJ1169" s="183"/>
      <c r="GK1169" s="183"/>
      <c r="GL1169" s="183"/>
      <c r="GM1169" s="183"/>
      <c r="GN1169" s="183"/>
      <c r="GO1169" s="183"/>
      <c r="GP1169" s="183"/>
      <c r="GQ1169" s="183"/>
      <c r="GR1169" s="183"/>
      <c r="GS1169" s="183"/>
      <c r="GT1169" s="183"/>
      <c r="GU1169" s="183"/>
      <c r="GV1169" s="183"/>
      <c r="GW1169" s="183"/>
      <c r="GX1169" s="183"/>
      <c r="GY1169" s="183"/>
      <c r="GZ1169" s="183"/>
      <c r="HA1169" s="183"/>
      <c r="HB1169" s="183"/>
      <c r="HC1169" s="183"/>
      <c r="HD1169" s="183"/>
      <c r="HE1169" s="183"/>
      <c r="HF1169" s="183"/>
      <c r="HG1169" s="183"/>
      <c r="HH1169" s="183"/>
      <c r="HI1169" s="183"/>
      <c r="HJ1169" s="183"/>
      <c r="HK1169" s="183"/>
      <c r="HL1169" s="183"/>
      <c r="HM1169" s="183"/>
      <c r="HN1169" s="183"/>
      <c r="HO1169" s="183"/>
      <c r="HP1169" s="183"/>
      <c r="HQ1169" s="183"/>
      <c r="HR1169" s="183"/>
      <c r="HS1169" s="183"/>
      <c r="HT1169" s="183"/>
      <c r="HU1169" s="183"/>
      <c r="HV1169" s="183"/>
      <c r="HW1169" s="183"/>
      <c r="HX1169" s="183"/>
      <c r="HY1169" s="183"/>
      <c r="HZ1169" s="183"/>
      <c r="IA1169" s="183"/>
      <c r="IB1169" s="183"/>
      <c r="IC1169" s="183"/>
      <c r="ID1169" s="183"/>
      <c r="IE1169" s="183"/>
      <c r="IF1169" s="183"/>
      <c r="IG1169" s="183"/>
      <c r="IH1169" s="183"/>
      <c r="II1169" s="183"/>
      <c r="IJ1169" s="183"/>
      <c r="IK1169" s="183"/>
      <c r="IL1169" s="183"/>
      <c r="IM1169" s="183"/>
      <c r="IN1169" s="183"/>
      <c r="IO1169" s="183"/>
      <c r="IP1169" s="183"/>
      <c r="IQ1169" s="183"/>
      <c r="IR1169" s="183"/>
      <c r="IS1169" s="183"/>
      <c r="IT1169" s="183"/>
      <c r="IU1169" s="183"/>
      <c r="IV1169" s="183"/>
      <c r="IW1169" s="183"/>
      <c r="IX1169" s="183"/>
      <c r="IY1169" s="183"/>
      <c r="IZ1169" s="183"/>
      <c r="JA1169" s="183"/>
      <c r="JB1169" s="183"/>
      <c r="JC1169" s="183"/>
      <c r="JD1169" s="183"/>
      <c r="JE1169" s="183"/>
      <c r="JF1169" s="183"/>
      <c r="JG1169" s="183"/>
      <c r="JH1169" s="183"/>
      <c r="JI1169" s="183"/>
      <c r="JJ1169" s="183"/>
      <c r="JK1169" s="183"/>
      <c r="JL1169" s="183"/>
      <c r="JM1169" s="183"/>
      <c r="JN1169" s="183"/>
      <c r="JO1169" s="183"/>
      <c r="JP1169" s="183"/>
      <c r="JQ1169" s="183"/>
      <c r="JR1169" s="183"/>
      <c r="JS1169" s="183"/>
      <c r="JT1169" s="183"/>
      <c r="JU1169" s="183"/>
      <c r="JV1169" s="183"/>
      <c r="JW1169" s="183"/>
      <c r="JX1169" s="183"/>
      <c r="JY1169" s="183"/>
      <c r="JZ1169" s="183"/>
      <c r="KA1169" s="183"/>
      <c r="KB1169" s="183"/>
      <c r="KC1169" s="183"/>
      <c r="KD1169" s="183"/>
      <c r="KE1169" s="183"/>
      <c r="KF1169" s="183"/>
      <c r="KG1169" s="183"/>
      <c r="KH1169" s="183"/>
      <c r="KI1169" s="183"/>
      <c r="KJ1169" s="183"/>
      <c r="KK1169" s="183"/>
      <c r="KL1169" s="183"/>
      <c r="KM1169" s="183"/>
      <c r="KN1169" s="183"/>
      <c r="KO1169" s="183"/>
      <c r="KP1169" s="183"/>
      <c r="KQ1169" s="183"/>
      <c r="KR1169" s="183"/>
      <c r="KS1169" s="183"/>
      <c r="KT1169" s="183"/>
    </row>
    <row r="1170" spans="8:306">
      <c r="H1170" s="183"/>
      <c r="K1170" s="183"/>
      <c r="L1170" s="183"/>
      <c r="M1170" s="183"/>
      <c r="N1170" s="183"/>
      <c r="O1170" s="183"/>
      <c r="P1170" s="183"/>
      <c r="Q1170" s="183"/>
      <c r="R1170" s="183"/>
      <c r="S1170" s="183"/>
      <c r="T1170" s="183"/>
      <c r="U1170" s="183"/>
      <c r="V1170" s="183"/>
      <c r="W1170" s="183"/>
      <c r="X1170" s="183"/>
      <c r="Y1170" s="183"/>
      <c r="Z1170" s="183"/>
      <c r="AA1170" s="183"/>
      <c r="AB1170" s="183"/>
      <c r="AC1170" s="183"/>
      <c r="AD1170" s="183"/>
      <c r="AE1170" s="183"/>
      <c r="AF1170" s="183"/>
      <c r="AG1170" s="183"/>
      <c r="AH1170" s="183"/>
      <c r="AI1170" s="183"/>
      <c r="AJ1170" s="183"/>
      <c r="AK1170" s="183"/>
      <c r="AL1170" s="183"/>
      <c r="AM1170" s="183"/>
      <c r="AN1170" s="183"/>
      <c r="AO1170" s="183"/>
      <c r="AP1170" s="183"/>
      <c r="AQ1170" s="183"/>
      <c r="AR1170" s="183"/>
      <c r="AS1170" s="183"/>
      <c r="AT1170" s="183"/>
      <c r="AU1170" s="183"/>
      <c r="AV1170" s="183"/>
      <c r="AW1170" s="183"/>
      <c r="AX1170" s="183"/>
      <c r="AY1170" s="183"/>
      <c r="AZ1170" s="183"/>
      <c r="BA1170" s="183"/>
      <c r="BB1170" s="183"/>
      <c r="BC1170" s="183"/>
      <c r="BD1170" s="183"/>
      <c r="BE1170" s="183"/>
      <c r="BF1170" s="183"/>
      <c r="BG1170" s="183"/>
      <c r="BH1170" s="183"/>
      <c r="BI1170" s="183"/>
      <c r="BJ1170" s="183"/>
      <c r="BK1170" s="183"/>
      <c r="BL1170" s="183"/>
      <c r="BM1170" s="183"/>
      <c r="BN1170" s="183"/>
      <c r="BO1170" s="183"/>
      <c r="BP1170" s="183"/>
      <c r="BQ1170" s="183"/>
      <c r="BR1170" s="183"/>
      <c r="BS1170" s="183"/>
      <c r="BT1170" s="183"/>
      <c r="BU1170" s="183"/>
      <c r="BV1170" s="183"/>
      <c r="BW1170" s="183"/>
      <c r="BX1170" s="183"/>
      <c r="BY1170" s="183"/>
      <c r="BZ1170" s="183"/>
      <c r="CA1170" s="183"/>
      <c r="CB1170" s="183"/>
      <c r="CC1170" s="183"/>
      <c r="CD1170" s="183"/>
      <c r="CE1170" s="183"/>
      <c r="CF1170" s="183"/>
      <c r="CG1170" s="183"/>
      <c r="CH1170" s="183"/>
      <c r="CI1170" s="183"/>
      <c r="CJ1170" s="183"/>
      <c r="CK1170" s="183"/>
      <c r="CL1170" s="183"/>
      <c r="CM1170" s="183"/>
      <c r="CN1170" s="183"/>
      <c r="CO1170" s="183"/>
      <c r="CP1170" s="183"/>
      <c r="CQ1170" s="183"/>
      <c r="CR1170" s="183"/>
      <c r="CS1170" s="183"/>
      <c r="CT1170" s="183"/>
      <c r="CU1170" s="183"/>
      <c r="CV1170" s="183"/>
      <c r="CW1170" s="183"/>
      <c r="CX1170" s="183"/>
      <c r="CY1170" s="183"/>
      <c r="CZ1170" s="183"/>
      <c r="DA1170" s="183"/>
      <c r="DB1170" s="183"/>
      <c r="DC1170" s="183"/>
      <c r="DD1170" s="183"/>
      <c r="DE1170" s="183"/>
      <c r="DF1170" s="183"/>
      <c r="DG1170" s="183"/>
      <c r="DH1170" s="183"/>
      <c r="DI1170" s="183"/>
      <c r="DJ1170" s="183"/>
      <c r="DK1170" s="183"/>
      <c r="DL1170" s="183"/>
      <c r="DM1170" s="183"/>
      <c r="DN1170" s="183"/>
      <c r="DO1170" s="183"/>
      <c r="DP1170" s="183"/>
      <c r="DQ1170" s="183"/>
      <c r="DR1170" s="183"/>
      <c r="DS1170" s="183"/>
      <c r="DT1170" s="183"/>
      <c r="DU1170" s="183"/>
      <c r="DV1170" s="183"/>
      <c r="DW1170" s="183"/>
      <c r="DX1170" s="183"/>
      <c r="DY1170" s="183"/>
      <c r="DZ1170" s="183"/>
      <c r="EA1170" s="183"/>
      <c r="EB1170" s="183"/>
      <c r="EC1170" s="183"/>
      <c r="ED1170" s="183"/>
      <c r="EE1170" s="183"/>
      <c r="EF1170" s="183"/>
      <c r="EG1170" s="183"/>
      <c r="EH1170" s="183"/>
      <c r="EI1170" s="183"/>
      <c r="EJ1170" s="183"/>
      <c r="EK1170" s="183"/>
      <c r="EL1170" s="183"/>
      <c r="EM1170" s="183"/>
      <c r="EN1170" s="183"/>
      <c r="EO1170" s="183"/>
      <c r="EP1170" s="183"/>
      <c r="EQ1170" s="183"/>
      <c r="ER1170" s="183"/>
      <c r="ES1170" s="183"/>
      <c r="ET1170" s="183"/>
      <c r="EU1170" s="183"/>
      <c r="EV1170" s="183"/>
      <c r="EW1170" s="183"/>
      <c r="EX1170" s="183"/>
      <c r="EY1170" s="183"/>
      <c r="EZ1170" s="183"/>
      <c r="FA1170" s="183"/>
      <c r="FB1170" s="183"/>
      <c r="FC1170" s="183"/>
      <c r="FD1170" s="183"/>
      <c r="FE1170" s="183"/>
      <c r="FF1170" s="183"/>
      <c r="FG1170" s="183"/>
      <c r="FH1170" s="183"/>
      <c r="FI1170" s="183"/>
      <c r="FJ1170" s="183"/>
      <c r="FK1170" s="183"/>
      <c r="FL1170" s="183"/>
      <c r="FM1170" s="183"/>
      <c r="FN1170" s="183"/>
      <c r="FO1170" s="183"/>
      <c r="FP1170" s="183"/>
      <c r="FQ1170" s="183"/>
      <c r="FR1170" s="183"/>
      <c r="FS1170" s="183"/>
      <c r="FT1170" s="183"/>
      <c r="FU1170" s="183"/>
      <c r="FV1170" s="183"/>
      <c r="FW1170" s="183"/>
      <c r="FX1170" s="183"/>
      <c r="FY1170" s="183"/>
      <c r="FZ1170" s="183"/>
      <c r="GA1170" s="183"/>
      <c r="GB1170" s="183"/>
      <c r="GC1170" s="183"/>
      <c r="GD1170" s="183"/>
      <c r="GE1170" s="183"/>
      <c r="GF1170" s="183"/>
      <c r="GG1170" s="183"/>
      <c r="GH1170" s="183"/>
      <c r="GI1170" s="183"/>
      <c r="GJ1170" s="183"/>
      <c r="GK1170" s="183"/>
      <c r="GL1170" s="183"/>
      <c r="GM1170" s="183"/>
      <c r="GN1170" s="183"/>
      <c r="GO1170" s="183"/>
      <c r="GP1170" s="183"/>
      <c r="GQ1170" s="183"/>
      <c r="GR1170" s="183"/>
      <c r="GS1170" s="183"/>
      <c r="GT1170" s="183"/>
      <c r="GU1170" s="183"/>
      <c r="GV1170" s="183"/>
      <c r="GW1170" s="183"/>
      <c r="GX1170" s="183"/>
      <c r="GY1170" s="183"/>
      <c r="GZ1170" s="183"/>
      <c r="HA1170" s="183"/>
      <c r="HB1170" s="183"/>
      <c r="HC1170" s="183"/>
      <c r="HD1170" s="183"/>
      <c r="HE1170" s="183"/>
      <c r="HF1170" s="183"/>
      <c r="HG1170" s="183"/>
      <c r="HH1170" s="183"/>
      <c r="HI1170" s="183"/>
      <c r="HJ1170" s="183"/>
      <c r="HK1170" s="183"/>
      <c r="HL1170" s="183"/>
      <c r="HM1170" s="183"/>
      <c r="HN1170" s="183"/>
      <c r="HO1170" s="183"/>
      <c r="HP1170" s="183"/>
      <c r="HQ1170" s="183"/>
      <c r="HR1170" s="183"/>
      <c r="HS1170" s="183"/>
      <c r="HT1170" s="183"/>
      <c r="HU1170" s="183"/>
      <c r="HV1170" s="183"/>
      <c r="HW1170" s="183"/>
      <c r="HX1170" s="183"/>
      <c r="HY1170" s="183"/>
      <c r="HZ1170" s="183"/>
      <c r="IA1170" s="183"/>
      <c r="IB1170" s="183"/>
      <c r="IC1170" s="183"/>
      <c r="ID1170" s="183"/>
      <c r="IE1170" s="183"/>
      <c r="IF1170" s="183"/>
      <c r="IG1170" s="183"/>
      <c r="IH1170" s="183"/>
      <c r="II1170" s="183"/>
      <c r="IJ1170" s="183"/>
      <c r="IK1170" s="183"/>
      <c r="IL1170" s="183"/>
      <c r="IM1170" s="183"/>
      <c r="IN1170" s="183"/>
      <c r="IO1170" s="183"/>
      <c r="IP1170" s="183"/>
      <c r="IQ1170" s="183"/>
      <c r="IR1170" s="183"/>
      <c r="IS1170" s="183"/>
      <c r="IT1170" s="183"/>
      <c r="IU1170" s="183"/>
      <c r="IV1170" s="183"/>
      <c r="IW1170" s="183"/>
      <c r="IX1170" s="183"/>
      <c r="IY1170" s="183"/>
      <c r="IZ1170" s="183"/>
      <c r="JA1170" s="183"/>
      <c r="JB1170" s="183"/>
      <c r="JC1170" s="183"/>
      <c r="JD1170" s="183"/>
      <c r="JE1170" s="183"/>
      <c r="JF1170" s="183"/>
      <c r="JG1170" s="183"/>
      <c r="JH1170" s="183"/>
      <c r="JI1170" s="183"/>
      <c r="JJ1170" s="183"/>
      <c r="JK1170" s="183"/>
      <c r="JL1170" s="183"/>
      <c r="JM1170" s="183"/>
      <c r="JN1170" s="183"/>
      <c r="JO1170" s="183"/>
      <c r="JP1170" s="183"/>
      <c r="JQ1170" s="183"/>
      <c r="JR1170" s="183"/>
      <c r="JS1170" s="183"/>
      <c r="JT1170" s="183"/>
      <c r="JU1170" s="183"/>
      <c r="JV1170" s="183"/>
      <c r="JW1170" s="183"/>
      <c r="JX1170" s="183"/>
      <c r="JY1170" s="183"/>
      <c r="JZ1170" s="183"/>
      <c r="KA1170" s="183"/>
      <c r="KB1170" s="183"/>
      <c r="KC1170" s="183"/>
      <c r="KD1170" s="183"/>
      <c r="KE1170" s="183"/>
      <c r="KF1170" s="183"/>
      <c r="KG1170" s="183"/>
      <c r="KH1170" s="183"/>
      <c r="KI1170" s="183"/>
      <c r="KJ1170" s="183"/>
      <c r="KK1170" s="183"/>
      <c r="KL1170" s="183"/>
      <c r="KM1170" s="183"/>
      <c r="KN1170" s="183"/>
      <c r="KO1170" s="183"/>
      <c r="KP1170" s="183"/>
      <c r="KQ1170" s="183"/>
      <c r="KR1170" s="183"/>
      <c r="KS1170" s="183"/>
      <c r="KT1170" s="183"/>
    </row>
    <row r="1171" spans="8:306">
      <c r="H1171" s="183"/>
      <c r="K1171" s="183"/>
      <c r="L1171" s="183"/>
      <c r="M1171" s="183"/>
      <c r="N1171" s="183"/>
      <c r="O1171" s="183"/>
      <c r="P1171" s="183"/>
      <c r="Q1171" s="183"/>
      <c r="R1171" s="183"/>
      <c r="S1171" s="183"/>
      <c r="T1171" s="183"/>
      <c r="U1171" s="183"/>
      <c r="V1171" s="183"/>
      <c r="W1171" s="183"/>
      <c r="X1171" s="183"/>
      <c r="Y1171" s="183"/>
      <c r="Z1171" s="183"/>
      <c r="AA1171" s="183"/>
      <c r="AB1171" s="183"/>
      <c r="AC1171" s="183"/>
      <c r="AD1171" s="183"/>
      <c r="AE1171" s="183"/>
      <c r="AF1171" s="183"/>
      <c r="AG1171" s="183"/>
      <c r="AH1171" s="183"/>
      <c r="AI1171" s="183"/>
      <c r="AJ1171" s="183"/>
      <c r="AK1171" s="183"/>
      <c r="AL1171" s="183"/>
      <c r="AM1171" s="183"/>
      <c r="AN1171" s="183"/>
      <c r="AO1171" s="183"/>
      <c r="AP1171" s="183"/>
      <c r="AQ1171" s="183"/>
      <c r="AR1171" s="183"/>
      <c r="AS1171" s="183"/>
      <c r="AT1171" s="183"/>
      <c r="AU1171" s="183"/>
      <c r="AV1171" s="183"/>
      <c r="AW1171" s="183"/>
      <c r="AX1171" s="183"/>
      <c r="AY1171" s="183"/>
      <c r="AZ1171" s="183"/>
      <c r="BA1171" s="183"/>
      <c r="BB1171" s="183"/>
      <c r="BC1171" s="183"/>
      <c r="BD1171" s="183"/>
      <c r="BE1171" s="183"/>
      <c r="BF1171" s="183"/>
      <c r="BG1171" s="183"/>
      <c r="BH1171" s="183"/>
      <c r="BI1171" s="183"/>
      <c r="BJ1171" s="183"/>
      <c r="BK1171" s="183"/>
      <c r="BL1171" s="183"/>
      <c r="BM1171" s="183"/>
      <c r="BN1171" s="183"/>
      <c r="BO1171" s="183"/>
      <c r="BP1171" s="183"/>
      <c r="BQ1171" s="183"/>
      <c r="BR1171" s="183"/>
      <c r="BS1171" s="183"/>
      <c r="BT1171" s="183"/>
      <c r="BU1171" s="183"/>
      <c r="BV1171" s="183"/>
      <c r="BW1171" s="183"/>
      <c r="BX1171" s="183"/>
      <c r="BY1171" s="183"/>
      <c r="BZ1171" s="183"/>
      <c r="CA1171" s="183"/>
      <c r="CB1171" s="183"/>
      <c r="CC1171" s="183"/>
      <c r="CD1171" s="183"/>
      <c r="CE1171" s="183"/>
      <c r="CF1171" s="183"/>
      <c r="CG1171" s="183"/>
      <c r="CH1171" s="183"/>
      <c r="CI1171" s="183"/>
      <c r="CJ1171" s="183"/>
      <c r="CK1171" s="183"/>
      <c r="CL1171" s="183"/>
      <c r="CM1171" s="183"/>
      <c r="CN1171" s="183"/>
      <c r="CO1171" s="183"/>
      <c r="CP1171" s="183"/>
      <c r="CQ1171" s="183"/>
      <c r="CR1171" s="183"/>
      <c r="CS1171" s="183"/>
      <c r="CT1171" s="183"/>
      <c r="CU1171" s="183"/>
      <c r="CV1171" s="183"/>
      <c r="CW1171" s="183"/>
      <c r="CX1171" s="183"/>
      <c r="CY1171" s="183"/>
      <c r="CZ1171" s="183"/>
      <c r="DA1171" s="183"/>
      <c r="DB1171" s="183"/>
      <c r="DC1171" s="183"/>
      <c r="DD1171" s="183"/>
      <c r="DE1171" s="183"/>
      <c r="DF1171" s="183"/>
      <c r="DG1171" s="183"/>
      <c r="DH1171" s="183"/>
      <c r="DI1171" s="183"/>
      <c r="DJ1171" s="183"/>
      <c r="DK1171" s="183"/>
      <c r="DL1171" s="183"/>
      <c r="DM1171" s="183"/>
      <c r="DN1171" s="183"/>
      <c r="DO1171" s="183"/>
      <c r="DP1171" s="183"/>
      <c r="DQ1171" s="183"/>
      <c r="DR1171" s="183"/>
      <c r="DS1171" s="183"/>
      <c r="DT1171" s="183"/>
      <c r="DU1171" s="183"/>
      <c r="DV1171" s="183"/>
      <c r="DW1171" s="183"/>
      <c r="DX1171" s="183"/>
      <c r="DY1171" s="183"/>
      <c r="DZ1171" s="183"/>
      <c r="EA1171" s="183"/>
      <c r="EB1171" s="183"/>
      <c r="EC1171" s="183"/>
      <c r="ED1171" s="183"/>
      <c r="EE1171" s="183"/>
      <c r="EF1171" s="183"/>
      <c r="EG1171" s="183"/>
      <c r="EH1171" s="183"/>
      <c r="EI1171" s="183"/>
      <c r="EJ1171" s="183"/>
      <c r="EK1171" s="183"/>
      <c r="EL1171" s="183"/>
      <c r="EM1171" s="183"/>
      <c r="EN1171" s="183"/>
      <c r="EO1171" s="183"/>
      <c r="EP1171" s="183"/>
      <c r="EQ1171" s="183"/>
      <c r="ER1171" s="183"/>
      <c r="ES1171" s="183"/>
      <c r="ET1171" s="183"/>
      <c r="EU1171" s="183"/>
      <c r="EV1171" s="183"/>
      <c r="EW1171" s="183"/>
      <c r="EX1171" s="183"/>
      <c r="EY1171" s="183"/>
      <c r="EZ1171" s="183"/>
      <c r="FA1171" s="183"/>
      <c r="FB1171" s="183"/>
      <c r="FC1171" s="183"/>
      <c r="FD1171" s="183"/>
      <c r="FE1171" s="183"/>
      <c r="FF1171" s="183"/>
      <c r="FG1171" s="183"/>
      <c r="FH1171" s="183"/>
      <c r="FI1171" s="183"/>
      <c r="FJ1171" s="183"/>
      <c r="FK1171" s="183"/>
      <c r="FL1171" s="183"/>
      <c r="FM1171" s="183"/>
      <c r="FN1171" s="183"/>
      <c r="FO1171" s="183"/>
      <c r="FP1171" s="183"/>
      <c r="FQ1171" s="183"/>
      <c r="FR1171" s="183"/>
      <c r="FS1171" s="183"/>
      <c r="FT1171" s="183"/>
      <c r="FU1171" s="183"/>
      <c r="FV1171" s="183"/>
      <c r="FW1171" s="183"/>
      <c r="FX1171" s="183"/>
      <c r="FY1171" s="183"/>
      <c r="FZ1171" s="183"/>
      <c r="GA1171" s="183"/>
      <c r="GB1171" s="183"/>
      <c r="GC1171" s="183"/>
      <c r="GD1171" s="183"/>
      <c r="GE1171" s="183"/>
      <c r="GF1171" s="183"/>
      <c r="GG1171" s="183"/>
      <c r="GH1171" s="183"/>
      <c r="GI1171" s="183"/>
      <c r="GJ1171" s="183"/>
      <c r="GK1171" s="183"/>
      <c r="GL1171" s="183"/>
      <c r="GM1171" s="183"/>
      <c r="GN1171" s="183"/>
      <c r="GO1171" s="183"/>
      <c r="GP1171" s="183"/>
      <c r="GQ1171" s="183"/>
      <c r="GR1171" s="183"/>
      <c r="GS1171" s="183"/>
      <c r="GT1171" s="183"/>
      <c r="GU1171" s="183"/>
      <c r="GV1171" s="183"/>
      <c r="GW1171" s="183"/>
      <c r="GX1171" s="183"/>
      <c r="GY1171" s="183"/>
      <c r="GZ1171" s="183"/>
      <c r="HA1171" s="183"/>
      <c r="HB1171" s="183"/>
      <c r="HC1171" s="183"/>
      <c r="HD1171" s="183"/>
      <c r="HE1171" s="183"/>
      <c r="HF1171" s="183"/>
      <c r="HG1171" s="183"/>
      <c r="HH1171" s="183"/>
      <c r="HI1171" s="183"/>
      <c r="HJ1171" s="183"/>
      <c r="HK1171" s="183"/>
      <c r="HL1171" s="183"/>
      <c r="HM1171" s="183"/>
      <c r="HN1171" s="183"/>
      <c r="HO1171" s="183"/>
      <c r="HP1171" s="183"/>
      <c r="HQ1171" s="183"/>
      <c r="HR1171" s="183"/>
      <c r="HS1171" s="183"/>
      <c r="HT1171" s="183"/>
      <c r="HU1171" s="183"/>
      <c r="HV1171" s="183"/>
      <c r="HW1171" s="183"/>
      <c r="HX1171" s="183"/>
      <c r="HY1171" s="183"/>
      <c r="HZ1171" s="183"/>
      <c r="IA1171" s="183"/>
      <c r="IB1171" s="183"/>
      <c r="IC1171" s="183"/>
      <c r="ID1171" s="183"/>
      <c r="IE1171" s="183"/>
      <c r="IF1171" s="183"/>
      <c r="IG1171" s="183"/>
      <c r="IH1171" s="183"/>
      <c r="II1171" s="183"/>
      <c r="IJ1171" s="183"/>
      <c r="IK1171" s="183"/>
      <c r="IL1171" s="183"/>
      <c r="IM1171" s="183"/>
      <c r="IN1171" s="183"/>
      <c r="IO1171" s="183"/>
      <c r="IP1171" s="183"/>
      <c r="IQ1171" s="183"/>
      <c r="IR1171" s="183"/>
      <c r="IS1171" s="183"/>
      <c r="IT1171" s="183"/>
      <c r="IU1171" s="183"/>
      <c r="IV1171" s="183"/>
      <c r="IW1171" s="183"/>
      <c r="IX1171" s="183"/>
      <c r="IY1171" s="183"/>
      <c r="IZ1171" s="183"/>
      <c r="JA1171" s="183"/>
      <c r="JB1171" s="183"/>
      <c r="JC1171" s="183"/>
      <c r="JD1171" s="183"/>
      <c r="JE1171" s="183"/>
      <c r="JF1171" s="183"/>
      <c r="JG1171" s="183"/>
      <c r="JH1171" s="183"/>
      <c r="JI1171" s="183"/>
      <c r="JJ1171" s="183"/>
      <c r="JK1171" s="183"/>
      <c r="JL1171" s="183"/>
      <c r="JM1171" s="183"/>
      <c r="JN1171" s="183"/>
      <c r="JO1171" s="183"/>
      <c r="JP1171" s="183"/>
      <c r="JQ1171" s="183"/>
      <c r="JR1171" s="183"/>
      <c r="JS1171" s="183"/>
      <c r="JT1171" s="183"/>
      <c r="JU1171" s="183"/>
      <c r="JV1171" s="183"/>
      <c r="JW1171" s="183"/>
      <c r="JX1171" s="183"/>
      <c r="JY1171" s="183"/>
      <c r="JZ1171" s="183"/>
      <c r="KA1171" s="183"/>
      <c r="KB1171" s="183"/>
      <c r="KC1171" s="183"/>
      <c r="KD1171" s="183"/>
      <c r="KE1171" s="183"/>
      <c r="KF1171" s="183"/>
      <c r="KG1171" s="183"/>
      <c r="KH1171" s="183"/>
      <c r="KI1171" s="183"/>
      <c r="KJ1171" s="183"/>
      <c r="KK1171" s="183"/>
      <c r="KL1171" s="183"/>
      <c r="KM1171" s="183"/>
      <c r="KN1171" s="183"/>
      <c r="KO1171" s="183"/>
      <c r="KP1171" s="183"/>
      <c r="KQ1171" s="183"/>
      <c r="KR1171" s="183"/>
      <c r="KS1171" s="183"/>
      <c r="KT1171" s="183"/>
    </row>
    <row r="1172" spans="8:306">
      <c r="H1172" s="183"/>
      <c r="K1172" s="183"/>
      <c r="L1172" s="183"/>
      <c r="M1172" s="183"/>
      <c r="N1172" s="183"/>
      <c r="O1172" s="183"/>
      <c r="P1172" s="183"/>
      <c r="Q1172" s="183"/>
      <c r="R1172" s="183"/>
      <c r="S1172" s="183"/>
      <c r="T1172" s="183"/>
      <c r="U1172" s="183"/>
      <c r="V1172" s="183"/>
      <c r="W1172" s="183"/>
      <c r="X1172" s="183"/>
      <c r="Y1172" s="183"/>
      <c r="Z1172" s="183"/>
      <c r="AA1172" s="183"/>
      <c r="AB1172" s="183"/>
      <c r="AC1172" s="183"/>
      <c r="AD1172" s="183"/>
      <c r="AE1172" s="183"/>
      <c r="AF1172" s="183"/>
      <c r="AG1172" s="183"/>
      <c r="AH1172" s="183"/>
      <c r="AI1172" s="183"/>
      <c r="AJ1172" s="183"/>
      <c r="AK1172" s="183"/>
      <c r="AL1172" s="183"/>
      <c r="AM1172" s="183"/>
      <c r="AN1172" s="183"/>
      <c r="AO1172" s="183"/>
      <c r="AP1172" s="183"/>
      <c r="AQ1172" s="183"/>
      <c r="AR1172" s="183"/>
      <c r="AS1172" s="183"/>
      <c r="AT1172" s="183"/>
      <c r="AU1172" s="183"/>
      <c r="AV1172" s="183"/>
      <c r="AW1172" s="183"/>
      <c r="AX1172" s="183"/>
      <c r="AY1172" s="183"/>
      <c r="AZ1172" s="183"/>
      <c r="BA1172" s="183"/>
      <c r="BB1172" s="183"/>
      <c r="BC1172" s="183"/>
      <c r="BD1172" s="183"/>
      <c r="BE1172" s="183"/>
      <c r="BF1172" s="183"/>
      <c r="BG1172" s="183"/>
      <c r="BH1172" s="183"/>
      <c r="BI1172" s="183"/>
      <c r="BJ1172" s="183"/>
      <c r="BK1172" s="183"/>
      <c r="BL1172" s="183"/>
      <c r="BM1172" s="183"/>
      <c r="BN1172" s="183"/>
      <c r="BO1172" s="183"/>
      <c r="BP1172" s="183"/>
      <c r="BQ1172" s="183"/>
      <c r="BR1172" s="183"/>
      <c r="BS1172" s="183"/>
      <c r="BT1172" s="183"/>
      <c r="BU1172" s="183"/>
      <c r="BV1172" s="183"/>
      <c r="BW1172" s="183"/>
      <c r="BX1172" s="183"/>
      <c r="BY1172" s="183"/>
      <c r="BZ1172" s="183"/>
      <c r="CA1172" s="183"/>
      <c r="CB1172" s="183"/>
      <c r="CC1172" s="183"/>
      <c r="CD1172" s="183"/>
      <c r="CE1172" s="183"/>
      <c r="CF1172" s="183"/>
      <c r="CG1172" s="183"/>
      <c r="CH1172" s="183"/>
      <c r="CI1172" s="183"/>
      <c r="CJ1172" s="183"/>
      <c r="CK1172" s="183"/>
      <c r="CL1172" s="183"/>
      <c r="CM1172" s="183"/>
      <c r="CN1172" s="183"/>
      <c r="CO1172" s="183"/>
      <c r="CP1172" s="183"/>
      <c r="CQ1172" s="183"/>
      <c r="CR1172" s="183"/>
      <c r="CS1172" s="183"/>
      <c r="CT1172" s="183"/>
      <c r="CU1172" s="183"/>
      <c r="CV1172" s="183"/>
      <c r="CW1172" s="183"/>
      <c r="CX1172" s="183"/>
      <c r="CY1172" s="183"/>
      <c r="CZ1172" s="183"/>
      <c r="DA1172" s="183"/>
      <c r="DB1172" s="183"/>
      <c r="DC1172" s="183"/>
      <c r="DD1172" s="183"/>
      <c r="DE1172" s="183"/>
      <c r="DF1172" s="183"/>
      <c r="DG1172" s="183"/>
      <c r="DH1172" s="183"/>
      <c r="DI1172" s="183"/>
      <c r="DJ1172" s="183"/>
      <c r="DK1172" s="183"/>
      <c r="DL1172" s="183"/>
      <c r="DM1172" s="183"/>
      <c r="DN1172" s="183"/>
      <c r="DO1172" s="183"/>
      <c r="DP1172" s="183"/>
      <c r="DQ1172" s="183"/>
      <c r="DR1172" s="183"/>
      <c r="DS1172" s="183"/>
      <c r="DT1172" s="183"/>
      <c r="DU1172" s="183"/>
      <c r="DV1172" s="183"/>
      <c r="DW1172" s="183"/>
      <c r="DX1172" s="183"/>
      <c r="DY1172" s="183"/>
      <c r="DZ1172" s="183"/>
      <c r="EA1172" s="183"/>
      <c r="EB1172" s="183"/>
      <c r="EC1172" s="183"/>
      <c r="ED1172" s="183"/>
      <c r="EE1172" s="183"/>
      <c r="EF1172" s="183"/>
      <c r="EG1172" s="183"/>
      <c r="EH1172" s="183"/>
      <c r="EI1172" s="183"/>
      <c r="EJ1172" s="183"/>
      <c r="EK1172" s="183"/>
      <c r="EL1172" s="183"/>
      <c r="EM1172" s="183"/>
      <c r="EN1172" s="183"/>
      <c r="EO1172" s="183"/>
      <c r="EP1172" s="183"/>
      <c r="EQ1172" s="183"/>
      <c r="ER1172" s="183"/>
      <c r="ES1172" s="183"/>
      <c r="ET1172" s="183"/>
      <c r="EU1172" s="183"/>
      <c r="EV1172" s="183"/>
      <c r="EW1172" s="183"/>
      <c r="EX1172" s="183"/>
      <c r="EY1172" s="183"/>
      <c r="EZ1172" s="183"/>
      <c r="FA1172" s="183"/>
      <c r="FB1172" s="183"/>
      <c r="FC1172" s="183"/>
      <c r="FD1172" s="183"/>
      <c r="FE1172" s="183"/>
      <c r="FF1172" s="183"/>
      <c r="FG1172" s="183"/>
      <c r="FH1172" s="183"/>
      <c r="FI1172" s="183"/>
      <c r="FJ1172" s="183"/>
      <c r="FK1172" s="183"/>
      <c r="FL1172" s="183"/>
      <c r="FM1172" s="183"/>
      <c r="FN1172" s="183"/>
      <c r="FO1172" s="183"/>
      <c r="FP1172" s="183"/>
      <c r="FQ1172" s="183"/>
      <c r="FR1172" s="183"/>
      <c r="FS1172" s="183"/>
      <c r="FT1172" s="183"/>
      <c r="FU1172" s="183"/>
      <c r="FV1172" s="183"/>
      <c r="FW1172" s="183"/>
      <c r="FX1172" s="183"/>
      <c r="FY1172" s="183"/>
      <c r="FZ1172" s="183"/>
      <c r="GA1172" s="183"/>
      <c r="GB1172" s="183"/>
      <c r="GC1172" s="183"/>
      <c r="GD1172" s="183"/>
      <c r="GE1172" s="183"/>
      <c r="GF1172" s="183"/>
      <c r="GG1172" s="183"/>
      <c r="GH1172" s="183"/>
      <c r="GI1172" s="183"/>
      <c r="GJ1172" s="183"/>
      <c r="GK1172" s="183"/>
      <c r="GL1172" s="183"/>
      <c r="GM1172" s="183"/>
      <c r="GN1172" s="183"/>
      <c r="GO1172" s="183"/>
      <c r="GP1172" s="183"/>
      <c r="GQ1172" s="183"/>
      <c r="GR1172" s="183"/>
      <c r="GS1172" s="183"/>
      <c r="GT1172" s="183"/>
      <c r="GU1172" s="183"/>
      <c r="GV1172" s="183"/>
      <c r="GW1172" s="183"/>
      <c r="GX1172" s="183"/>
      <c r="GY1172" s="183"/>
      <c r="GZ1172" s="183"/>
      <c r="HA1172" s="183"/>
      <c r="HB1172" s="183"/>
      <c r="HC1172" s="183"/>
      <c r="HD1172" s="183"/>
      <c r="HE1172" s="183"/>
      <c r="HF1172" s="183"/>
      <c r="HG1172" s="183"/>
      <c r="HH1172" s="183"/>
      <c r="HI1172" s="183"/>
      <c r="HJ1172" s="183"/>
      <c r="HK1172" s="183"/>
      <c r="HL1172" s="183"/>
      <c r="HM1172" s="183"/>
      <c r="HN1172" s="183"/>
      <c r="HO1172" s="183"/>
      <c r="HP1172" s="183"/>
      <c r="HQ1172" s="183"/>
      <c r="HR1172" s="183"/>
      <c r="HS1172" s="183"/>
      <c r="HT1172" s="183"/>
      <c r="HU1172" s="183"/>
      <c r="HV1172" s="183"/>
      <c r="HW1172" s="183"/>
      <c r="HX1172" s="183"/>
      <c r="HY1172" s="183"/>
      <c r="HZ1172" s="183"/>
      <c r="IA1172" s="183"/>
      <c r="IB1172" s="183"/>
      <c r="IC1172" s="183"/>
      <c r="ID1172" s="183"/>
      <c r="IE1172" s="183"/>
      <c r="IF1172" s="183"/>
      <c r="IG1172" s="183"/>
      <c r="IH1172" s="183"/>
      <c r="II1172" s="183"/>
      <c r="IJ1172" s="183"/>
      <c r="IK1172" s="183"/>
      <c r="IL1172" s="183"/>
      <c r="IM1172" s="183"/>
      <c r="IN1172" s="183"/>
      <c r="IO1172" s="183"/>
      <c r="IP1172" s="183"/>
      <c r="IQ1172" s="183"/>
      <c r="IR1172" s="183"/>
      <c r="IS1172" s="183"/>
      <c r="IT1172" s="183"/>
      <c r="IU1172" s="183"/>
      <c r="IV1172" s="183"/>
      <c r="IW1172" s="183"/>
      <c r="IX1172" s="183"/>
      <c r="IY1172" s="183"/>
      <c r="IZ1172" s="183"/>
      <c r="JA1172" s="183"/>
      <c r="JB1172" s="183"/>
      <c r="JC1172" s="183"/>
      <c r="JD1172" s="183"/>
      <c r="JE1172" s="183"/>
      <c r="JF1172" s="183"/>
      <c r="JG1172" s="183"/>
      <c r="JH1172" s="183"/>
      <c r="JI1172" s="183"/>
      <c r="JJ1172" s="183"/>
      <c r="JK1172" s="183"/>
      <c r="JL1172" s="183"/>
      <c r="JM1172" s="183"/>
      <c r="JN1172" s="183"/>
      <c r="JO1172" s="183"/>
      <c r="JP1172" s="183"/>
      <c r="JQ1172" s="183"/>
      <c r="JR1172" s="183"/>
      <c r="JS1172" s="183"/>
      <c r="JT1172" s="183"/>
      <c r="JU1172" s="183"/>
      <c r="JV1172" s="183"/>
      <c r="JW1172" s="183"/>
      <c r="JX1172" s="183"/>
      <c r="JY1172" s="183"/>
      <c r="JZ1172" s="183"/>
      <c r="KA1172" s="183"/>
      <c r="KB1172" s="183"/>
      <c r="KC1172" s="183"/>
      <c r="KD1172" s="183"/>
      <c r="KE1172" s="183"/>
      <c r="KF1172" s="183"/>
      <c r="KG1172" s="183"/>
      <c r="KH1172" s="183"/>
      <c r="KI1172" s="183"/>
      <c r="KJ1172" s="183"/>
      <c r="KK1172" s="183"/>
      <c r="KL1172" s="183"/>
      <c r="KM1172" s="183"/>
      <c r="KN1172" s="183"/>
      <c r="KO1172" s="183"/>
      <c r="KP1172" s="183"/>
      <c r="KQ1172" s="183"/>
      <c r="KR1172" s="183"/>
      <c r="KS1172" s="183"/>
      <c r="KT1172" s="183"/>
    </row>
    <row r="1173" spans="8:306">
      <c r="H1173" s="183"/>
      <c r="K1173" s="183"/>
      <c r="L1173" s="183"/>
      <c r="M1173" s="183"/>
      <c r="N1173" s="183"/>
      <c r="O1173" s="183"/>
      <c r="P1173" s="183"/>
      <c r="Q1173" s="183"/>
      <c r="R1173" s="183"/>
      <c r="S1173" s="183"/>
      <c r="T1173" s="183"/>
      <c r="U1173" s="183"/>
      <c r="V1173" s="183"/>
      <c r="W1173" s="183"/>
      <c r="X1173" s="183"/>
      <c r="Y1173" s="183"/>
      <c r="Z1173" s="183"/>
      <c r="AA1173" s="183"/>
      <c r="AB1173" s="183"/>
      <c r="AC1173" s="183"/>
      <c r="AD1173" s="183"/>
      <c r="AE1173" s="183"/>
      <c r="AF1173" s="183"/>
      <c r="AG1173" s="183"/>
      <c r="AH1173" s="183"/>
      <c r="AI1173" s="183"/>
      <c r="AJ1173" s="183"/>
      <c r="AK1173" s="183"/>
      <c r="AL1173" s="183"/>
      <c r="AM1173" s="183"/>
      <c r="AN1173" s="183"/>
      <c r="AO1173" s="183"/>
      <c r="AP1173" s="183"/>
      <c r="AQ1173" s="183"/>
      <c r="AR1173" s="183"/>
      <c r="AS1173" s="183"/>
      <c r="AT1173" s="183"/>
      <c r="AU1173" s="183"/>
      <c r="AV1173" s="183"/>
      <c r="AW1173" s="183"/>
      <c r="AX1173" s="183"/>
      <c r="AY1173" s="183"/>
      <c r="AZ1173" s="183"/>
      <c r="BA1173" s="183"/>
      <c r="BB1173" s="183"/>
      <c r="BC1173" s="183"/>
      <c r="BD1173" s="183"/>
      <c r="BE1173" s="183"/>
      <c r="BF1173" s="183"/>
      <c r="BG1173" s="183"/>
      <c r="BH1173" s="183"/>
      <c r="BI1173" s="183"/>
      <c r="BJ1173" s="183"/>
      <c r="BK1173" s="183"/>
      <c r="BL1173" s="183"/>
      <c r="BM1173" s="183"/>
      <c r="BN1173" s="183"/>
      <c r="BO1173" s="183"/>
      <c r="BP1173" s="183"/>
      <c r="BQ1173" s="183"/>
      <c r="BR1173" s="183"/>
      <c r="BS1173" s="183"/>
      <c r="BT1173" s="183"/>
      <c r="BU1173" s="183"/>
      <c r="BV1173" s="183"/>
      <c r="BW1173" s="183"/>
      <c r="BX1173" s="183"/>
      <c r="BY1173" s="183"/>
      <c r="BZ1173" s="183"/>
      <c r="CA1173" s="183"/>
      <c r="CB1173" s="183"/>
      <c r="CC1173" s="183"/>
      <c r="CD1173" s="183"/>
      <c r="CE1173" s="183"/>
      <c r="CF1173" s="183"/>
      <c r="CG1173" s="183"/>
      <c r="CH1173" s="183"/>
      <c r="CI1173" s="183"/>
      <c r="CJ1173" s="183"/>
      <c r="CK1173" s="183"/>
      <c r="CL1173" s="183"/>
      <c r="CM1173" s="183"/>
      <c r="CN1173" s="183"/>
      <c r="CO1173" s="183"/>
      <c r="CP1173" s="183"/>
      <c r="CQ1173" s="183"/>
      <c r="CR1173" s="183"/>
      <c r="CS1173" s="183"/>
      <c r="CT1173" s="183"/>
      <c r="CU1173" s="183"/>
      <c r="CV1173" s="183"/>
      <c r="CW1173" s="183"/>
      <c r="CX1173" s="183"/>
      <c r="CY1173" s="183"/>
      <c r="CZ1173" s="183"/>
      <c r="DA1173" s="183"/>
      <c r="DB1173" s="183"/>
      <c r="DC1173" s="183"/>
      <c r="DD1173" s="183"/>
      <c r="DE1173" s="183"/>
      <c r="DF1173" s="183"/>
      <c r="DG1173" s="183"/>
      <c r="DH1173" s="183"/>
      <c r="DI1173" s="183"/>
      <c r="DJ1173" s="183"/>
      <c r="DK1173" s="183"/>
      <c r="DL1173" s="183"/>
      <c r="DM1173" s="183"/>
      <c r="DN1173" s="183"/>
      <c r="DO1173" s="183"/>
      <c r="DP1173" s="183"/>
      <c r="DQ1173" s="183"/>
      <c r="DR1173" s="183"/>
      <c r="DS1173" s="183"/>
      <c r="DT1173" s="183"/>
      <c r="DU1173" s="183"/>
      <c r="DV1173" s="183"/>
      <c r="DW1173" s="183"/>
      <c r="DX1173" s="183"/>
      <c r="DY1173" s="183"/>
      <c r="DZ1173" s="183"/>
      <c r="EA1173" s="183"/>
      <c r="EB1173" s="183"/>
      <c r="EC1173" s="183"/>
      <c r="ED1173" s="183"/>
      <c r="EE1173" s="183"/>
      <c r="EF1173" s="183"/>
      <c r="EG1173" s="183"/>
      <c r="EH1173" s="183"/>
      <c r="EI1173" s="183"/>
      <c r="EJ1173" s="183"/>
      <c r="EK1173" s="183"/>
      <c r="EL1173" s="183"/>
      <c r="EM1173" s="183"/>
      <c r="EN1173" s="183"/>
      <c r="EO1173" s="183"/>
      <c r="EP1173" s="183"/>
      <c r="EQ1173" s="183"/>
      <c r="ER1173" s="183"/>
      <c r="ES1173" s="183"/>
      <c r="ET1173" s="183"/>
      <c r="EU1173" s="183"/>
      <c r="EV1173" s="183"/>
      <c r="EW1173" s="183"/>
      <c r="EX1173" s="183"/>
      <c r="EY1173" s="183"/>
      <c r="EZ1173" s="183"/>
      <c r="FA1173" s="183"/>
      <c r="FB1173" s="183"/>
      <c r="FC1173" s="183"/>
      <c r="FD1173" s="183"/>
      <c r="FE1173" s="183"/>
      <c r="FF1173" s="183"/>
      <c r="FG1173" s="183"/>
      <c r="FH1173" s="183"/>
      <c r="FI1173" s="183"/>
      <c r="FJ1173" s="183"/>
      <c r="FK1173" s="183"/>
      <c r="FL1173" s="183"/>
      <c r="FM1173" s="183"/>
      <c r="FN1173" s="183"/>
      <c r="FO1173" s="183"/>
      <c r="FP1173" s="183"/>
      <c r="FQ1173" s="183"/>
      <c r="FR1173" s="183"/>
      <c r="FS1173" s="183"/>
      <c r="FT1173" s="183"/>
      <c r="FU1173" s="183"/>
      <c r="FV1173" s="183"/>
      <c r="FW1173" s="183"/>
      <c r="FX1173" s="183"/>
      <c r="FY1173" s="183"/>
      <c r="FZ1173" s="183"/>
      <c r="GA1173" s="183"/>
      <c r="GB1173" s="183"/>
      <c r="GC1173" s="183"/>
      <c r="GD1173" s="183"/>
      <c r="GE1173" s="183"/>
      <c r="GF1173" s="183"/>
      <c r="GG1173" s="183"/>
      <c r="GH1173" s="183"/>
      <c r="GI1173" s="183"/>
      <c r="GJ1173" s="183"/>
      <c r="GK1173" s="183"/>
      <c r="GL1173" s="183"/>
      <c r="GM1173" s="183"/>
      <c r="GN1173" s="183"/>
      <c r="GO1173" s="183"/>
      <c r="GP1173" s="183"/>
      <c r="GQ1173" s="183"/>
      <c r="GR1173" s="183"/>
      <c r="GS1173" s="183"/>
      <c r="GT1173" s="183"/>
      <c r="GU1173" s="183"/>
      <c r="GV1173" s="183"/>
      <c r="GW1173" s="183"/>
      <c r="GX1173" s="183"/>
      <c r="GY1173" s="183"/>
      <c r="GZ1173" s="183"/>
      <c r="HA1173" s="183"/>
      <c r="HB1173" s="183"/>
      <c r="HC1173" s="183"/>
      <c r="HD1173" s="183"/>
      <c r="HE1173" s="183"/>
      <c r="HF1173" s="183"/>
      <c r="HG1173" s="183"/>
      <c r="HH1173" s="183"/>
      <c r="HI1173" s="183"/>
      <c r="HJ1173" s="183"/>
      <c r="HK1173" s="183"/>
      <c r="HL1173" s="183"/>
      <c r="HM1173" s="183"/>
      <c r="HN1173" s="183"/>
      <c r="HO1173" s="183"/>
      <c r="HP1173" s="183"/>
      <c r="HQ1173" s="183"/>
      <c r="HR1173" s="183"/>
      <c r="HS1173" s="183"/>
      <c r="HT1173" s="183"/>
      <c r="HU1173" s="183"/>
      <c r="HV1173" s="183"/>
      <c r="HW1173" s="183"/>
      <c r="HX1173" s="183"/>
      <c r="HY1173" s="183"/>
      <c r="HZ1173" s="183"/>
      <c r="IA1173" s="183"/>
      <c r="IB1173" s="183"/>
      <c r="IC1173" s="183"/>
      <c r="ID1173" s="183"/>
      <c r="IE1173" s="183"/>
      <c r="IF1173" s="183"/>
      <c r="IG1173" s="183"/>
      <c r="IH1173" s="183"/>
      <c r="II1173" s="183"/>
      <c r="IJ1173" s="183"/>
      <c r="IK1173" s="183"/>
      <c r="IL1173" s="183"/>
      <c r="IM1173" s="183"/>
      <c r="IN1173" s="183"/>
      <c r="IO1173" s="183"/>
      <c r="IP1173" s="183"/>
      <c r="IQ1173" s="183"/>
      <c r="IR1173" s="183"/>
      <c r="IS1173" s="183"/>
      <c r="IT1173" s="183"/>
      <c r="IU1173" s="183"/>
      <c r="IV1173" s="183"/>
      <c r="IW1173" s="183"/>
      <c r="IX1173" s="183"/>
      <c r="IY1173" s="183"/>
      <c r="IZ1173" s="183"/>
      <c r="JA1173" s="183"/>
      <c r="JB1173" s="183"/>
      <c r="JC1173" s="183"/>
      <c r="JD1173" s="183"/>
      <c r="JE1173" s="183"/>
      <c r="JF1173" s="183"/>
      <c r="JG1173" s="183"/>
      <c r="JH1173" s="183"/>
      <c r="JI1173" s="183"/>
      <c r="JJ1173" s="183"/>
      <c r="JK1173" s="183"/>
      <c r="JL1173" s="183"/>
      <c r="JM1173" s="183"/>
      <c r="JN1173" s="183"/>
      <c r="JO1173" s="183"/>
      <c r="JP1173" s="183"/>
      <c r="JQ1173" s="183"/>
      <c r="JR1173" s="183"/>
      <c r="JS1173" s="183"/>
      <c r="JT1173" s="183"/>
      <c r="JU1173" s="183"/>
      <c r="JV1173" s="183"/>
      <c r="JW1173" s="183"/>
      <c r="JX1173" s="183"/>
      <c r="JY1173" s="183"/>
      <c r="JZ1173" s="183"/>
      <c r="KA1173" s="183"/>
      <c r="KB1173" s="183"/>
      <c r="KC1173" s="183"/>
      <c r="KD1173" s="183"/>
      <c r="KE1173" s="183"/>
      <c r="KF1173" s="183"/>
      <c r="KG1173" s="183"/>
      <c r="KH1173" s="183"/>
      <c r="KI1173" s="183"/>
      <c r="KJ1173" s="183"/>
      <c r="KK1173" s="183"/>
      <c r="KL1173" s="183"/>
      <c r="KM1173" s="183"/>
      <c r="KN1173" s="183"/>
      <c r="KO1173" s="183"/>
      <c r="KP1173" s="183"/>
      <c r="KQ1173" s="183"/>
      <c r="KR1173" s="183"/>
      <c r="KS1173" s="183"/>
      <c r="KT1173" s="183"/>
    </row>
    <row r="1174" spans="8:306">
      <c r="H1174" s="183"/>
      <c r="K1174" s="183"/>
      <c r="L1174" s="183"/>
      <c r="M1174" s="183"/>
      <c r="N1174" s="183"/>
      <c r="O1174" s="183"/>
      <c r="P1174" s="183"/>
      <c r="Q1174" s="183"/>
      <c r="R1174" s="183"/>
      <c r="S1174" s="183"/>
      <c r="T1174" s="183"/>
      <c r="U1174" s="183"/>
      <c r="V1174" s="183"/>
      <c r="W1174" s="183"/>
      <c r="X1174" s="183"/>
      <c r="Y1174" s="183"/>
      <c r="Z1174" s="183"/>
      <c r="AA1174" s="183"/>
      <c r="AB1174" s="183"/>
      <c r="AC1174" s="183"/>
      <c r="AD1174" s="183"/>
      <c r="AE1174" s="183"/>
      <c r="AF1174" s="183"/>
      <c r="AG1174" s="183"/>
      <c r="AH1174" s="183"/>
      <c r="AI1174" s="183"/>
      <c r="AJ1174" s="183"/>
      <c r="AK1174" s="183"/>
      <c r="AL1174" s="183"/>
      <c r="AM1174" s="183"/>
      <c r="AN1174" s="183"/>
      <c r="AO1174" s="183"/>
      <c r="AP1174" s="183"/>
      <c r="AQ1174" s="183"/>
      <c r="AR1174" s="183"/>
      <c r="AS1174" s="183"/>
      <c r="AT1174" s="183"/>
      <c r="AU1174" s="183"/>
      <c r="AV1174" s="183"/>
      <c r="AW1174" s="183"/>
      <c r="AX1174" s="183"/>
      <c r="AY1174" s="183"/>
      <c r="AZ1174" s="183"/>
      <c r="BA1174" s="183"/>
      <c r="BB1174" s="183"/>
      <c r="BC1174" s="183"/>
      <c r="BD1174" s="183"/>
      <c r="BE1174" s="183"/>
      <c r="BF1174" s="183"/>
      <c r="BG1174" s="183"/>
      <c r="BH1174" s="183"/>
      <c r="BI1174" s="183"/>
      <c r="BJ1174" s="183"/>
      <c r="BK1174" s="183"/>
      <c r="BL1174" s="183"/>
      <c r="BM1174" s="183"/>
      <c r="BN1174" s="183"/>
      <c r="BO1174" s="183"/>
      <c r="BP1174" s="183"/>
      <c r="BQ1174" s="183"/>
      <c r="BR1174" s="183"/>
      <c r="BS1174" s="183"/>
      <c r="BT1174" s="183"/>
      <c r="BU1174" s="183"/>
      <c r="BV1174" s="183"/>
      <c r="BW1174" s="183"/>
      <c r="BX1174" s="183"/>
      <c r="BY1174" s="183"/>
      <c r="BZ1174" s="183"/>
      <c r="CA1174" s="183"/>
      <c r="CB1174" s="183"/>
      <c r="CC1174" s="183"/>
      <c r="CD1174" s="183"/>
      <c r="CE1174" s="183"/>
      <c r="CF1174" s="183"/>
      <c r="CG1174" s="183"/>
      <c r="CH1174" s="183"/>
      <c r="CI1174" s="183"/>
      <c r="CJ1174" s="183"/>
      <c r="CK1174" s="183"/>
      <c r="CL1174" s="183"/>
      <c r="CM1174" s="183"/>
      <c r="CN1174" s="183"/>
      <c r="CO1174" s="183"/>
      <c r="CP1174" s="183"/>
      <c r="CQ1174" s="183"/>
      <c r="CR1174" s="183"/>
      <c r="CS1174" s="183"/>
      <c r="CT1174" s="183"/>
      <c r="CU1174" s="183"/>
      <c r="CV1174" s="183"/>
      <c r="CW1174" s="183"/>
      <c r="CX1174" s="183"/>
      <c r="CY1174" s="183"/>
      <c r="CZ1174" s="183"/>
      <c r="DA1174" s="183"/>
      <c r="DB1174" s="183"/>
      <c r="DC1174" s="183"/>
      <c r="DD1174" s="183"/>
      <c r="DE1174" s="183"/>
      <c r="DF1174" s="183"/>
      <c r="DG1174" s="183"/>
      <c r="DH1174" s="183"/>
      <c r="DI1174" s="183"/>
      <c r="DJ1174" s="183"/>
      <c r="DK1174" s="183"/>
      <c r="DL1174" s="183"/>
      <c r="DM1174" s="183"/>
      <c r="DN1174" s="183"/>
      <c r="DO1174" s="183"/>
      <c r="DP1174" s="183"/>
      <c r="DQ1174" s="183"/>
      <c r="DR1174" s="183"/>
      <c r="DS1174" s="183"/>
      <c r="DT1174" s="183"/>
      <c r="DU1174" s="183"/>
      <c r="DV1174" s="183"/>
      <c r="DW1174" s="183"/>
      <c r="DX1174" s="183"/>
      <c r="DY1174" s="183"/>
      <c r="DZ1174" s="183"/>
      <c r="EA1174" s="183"/>
      <c r="EB1174" s="183"/>
      <c r="EC1174" s="183"/>
      <c r="ED1174" s="183"/>
      <c r="EE1174" s="183"/>
      <c r="EF1174" s="183"/>
      <c r="EG1174" s="183"/>
      <c r="EH1174" s="183"/>
      <c r="EI1174" s="183"/>
      <c r="EJ1174" s="183"/>
      <c r="EK1174" s="183"/>
      <c r="EL1174" s="183"/>
      <c r="EM1174" s="183"/>
      <c r="EN1174" s="183"/>
      <c r="EO1174" s="183"/>
      <c r="EP1174" s="183"/>
      <c r="EQ1174" s="183"/>
      <c r="ER1174" s="183"/>
      <c r="ES1174" s="183"/>
      <c r="ET1174" s="183"/>
      <c r="EU1174" s="183"/>
      <c r="EV1174" s="183"/>
      <c r="EW1174" s="183"/>
      <c r="EX1174" s="183"/>
      <c r="EY1174" s="183"/>
      <c r="EZ1174" s="183"/>
      <c r="FA1174" s="183"/>
      <c r="FB1174" s="183"/>
      <c r="FC1174" s="183"/>
      <c r="FD1174" s="183"/>
      <c r="FE1174" s="183"/>
      <c r="FF1174" s="183"/>
      <c r="FG1174" s="183"/>
      <c r="FH1174" s="183"/>
      <c r="FI1174" s="183"/>
      <c r="FJ1174" s="183"/>
      <c r="FK1174" s="183"/>
      <c r="FL1174" s="183"/>
      <c r="FM1174" s="183"/>
      <c r="FN1174" s="183"/>
      <c r="FO1174" s="183"/>
      <c r="FP1174" s="183"/>
      <c r="FQ1174" s="183"/>
      <c r="FR1174" s="183"/>
      <c r="FS1174" s="183"/>
      <c r="FT1174" s="183"/>
      <c r="FU1174" s="183"/>
      <c r="FV1174" s="183"/>
      <c r="FW1174" s="183"/>
      <c r="FX1174" s="183"/>
      <c r="FY1174" s="183"/>
      <c r="FZ1174" s="183"/>
      <c r="GA1174" s="183"/>
      <c r="GB1174" s="183"/>
      <c r="GC1174" s="183"/>
      <c r="GD1174" s="183"/>
      <c r="GE1174" s="183"/>
      <c r="GF1174" s="183"/>
      <c r="GG1174" s="183"/>
      <c r="GH1174" s="183"/>
      <c r="GI1174" s="183"/>
      <c r="GJ1174" s="183"/>
      <c r="GK1174" s="183"/>
      <c r="GL1174" s="183"/>
      <c r="GM1174" s="183"/>
      <c r="GN1174" s="183"/>
      <c r="GO1174" s="183"/>
      <c r="GP1174" s="183"/>
      <c r="GQ1174" s="183"/>
      <c r="GR1174" s="183"/>
      <c r="GS1174" s="183"/>
      <c r="GT1174" s="183"/>
      <c r="GU1174" s="183"/>
      <c r="GV1174" s="183"/>
      <c r="GW1174" s="183"/>
      <c r="GX1174" s="183"/>
      <c r="GY1174" s="183"/>
      <c r="GZ1174" s="183"/>
      <c r="HA1174" s="183"/>
      <c r="HB1174" s="183"/>
      <c r="HC1174" s="183"/>
      <c r="HD1174" s="183"/>
      <c r="HE1174" s="183"/>
      <c r="HF1174" s="183"/>
      <c r="HG1174" s="183"/>
      <c r="HH1174" s="183"/>
      <c r="HI1174" s="183"/>
      <c r="HJ1174" s="183"/>
      <c r="HK1174" s="183"/>
      <c r="HL1174" s="183"/>
      <c r="HM1174" s="183"/>
      <c r="HN1174" s="183"/>
      <c r="HO1174" s="183"/>
      <c r="HP1174" s="183"/>
      <c r="HQ1174" s="183"/>
      <c r="HR1174" s="183"/>
      <c r="HS1174" s="183"/>
      <c r="HT1174" s="183"/>
      <c r="HU1174" s="183"/>
      <c r="HV1174" s="183"/>
      <c r="HW1174" s="183"/>
      <c r="HX1174" s="183"/>
      <c r="HY1174" s="183"/>
      <c r="HZ1174" s="183"/>
      <c r="IA1174" s="183"/>
      <c r="IB1174" s="183"/>
      <c r="IC1174" s="183"/>
      <c r="ID1174" s="183"/>
      <c r="IE1174" s="183"/>
      <c r="IF1174" s="183"/>
      <c r="IG1174" s="183"/>
      <c r="IH1174" s="183"/>
      <c r="II1174" s="183"/>
      <c r="IJ1174" s="183"/>
      <c r="IK1174" s="183"/>
      <c r="IL1174" s="183"/>
      <c r="IM1174" s="183"/>
      <c r="IN1174" s="183"/>
      <c r="IO1174" s="183"/>
      <c r="IP1174" s="183"/>
      <c r="IQ1174" s="183"/>
      <c r="IR1174" s="183"/>
      <c r="IS1174" s="183"/>
      <c r="IT1174" s="183"/>
      <c r="IU1174" s="183"/>
      <c r="IV1174" s="183"/>
      <c r="IW1174" s="183"/>
      <c r="IX1174" s="183"/>
      <c r="IY1174" s="183"/>
      <c r="IZ1174" s="183"/>
      <c r="JA1174" s="183"/>
      <c r="JB1174" s="183"/>
      <c r="JC1174" s="183"/>
      <c r="JD1174" s="183"/>
      <c r="JE1174" s="183"/>
      <c r="JF1174" s="183"/>
      <c r="JG1174" s="183"/>
      <c r="JH1174" s="183"/>
      <c r="JI1174" s="183"/>
      <c r="JJ1174" s="183"/>
      <c r="JK1174" s="183"/>
      <c r="JL1174" s="183"/>
      <c r="JM1174" s="183"/>
      <c r="JN1174" s="183"/>
      <c r="JO1174" s="183"/>
      <c r="JP1174" s="183"/>
      <c r="JQ1174" s="183"/>
      <c r="JR1174" s="183"/>
      <c r="JS1174" s="183"/>
      <c r="JT1174" s="183"/>
      <c r="JU1174" s="183"/>
      <c r="JV1174" s="183"/>
      <c r="JW1174" s="183"/>
      <c r="JX1174" s="183"/>
      <c r="JY1174" s="183"/>
      <c r="JZ1174" s="183"/>
      <c r="KA1174" s="183"/>
      <c r="KB1174" s="183"/>
      <c r="KC1174" s="183"/>
      <c r="KD1174" s="183"/>
      <c r="KE1174" s="183"/>
      <c r="KF1174" s="183"/>
      <c r="KG1174" s="183"/>
      <c r="KH1174" s="183"/>
      <c r="KI1174" s="183"/>
      <c r="KJ1174" s="183"/>
      <c r="KK1174" s="183"/>
      <c r="KL1174" s="183"/>
      <c r="KM1174" s="183"/>
      <c r="KN1174" s="183"/>
      <c r="KO1174" s="183"/>
      <c r="KP1174" s="183"/>
      <c r="KQ1174" s="183"/>
      <c r="KR1174" s="183"/>
      <c r="KS1174" s="183"/>
      <c r="KT1174" s="183"/>
    </row>
    <row r="1175" spans="8:306">
      <c r="H1175" s="183"/>
      <c r="K1175" s="183"/>
      <c r="L1175" s="183"/>
      <c r="M1175" s="183"/>
      <c r="N1175" s="183"/>
      <c r="O1175" s="183"/>
      <c r="P1175" s="183"/>
      <c r="Q1175" s="183"/>
      <c r="R1175" s="183"/>
      <c r="S1175" s="183"/>
      <c r="T1175" s="183"/>
      <c r="U1175" s="183"/>
      <c r="V1175" s="183"/>
      <c r="W1175" s="183"/>
      <c r="X1175" s="183"/>
      <c r="Y1175" s="183"/>
      <c r="Z1175" s="183"/>
      <c r="AA1175" s="183"/>
      <c r="AB1175" s="183"/>
      <c r="AC1175" s="183"/>
      <c r="AD1175" s="183"/>
      <c r="AE1175" s="183"/>
      <c r="AF1175" s="183"/>
      <c r="AG1175" s="183"/>
      <c r="AH1175" s="183"/>
      <c r="AI1175" s="183"/>
      <c r="AJ1175" s="183"/>
      <c r="AK1175" s="183"/>
      <c r="AL1175" s="183"/>
      <c r="AM1175" s="183"/>
      <c r="AN1175" s="183"/>
      <c r="AO1175" s="183"/>
      <c r="AP1175" s="183"/>
      <c r="AQ1175" s="183"/>
      <c r="AR1175" s="183"/>
      <c r="AS1175" s="183"/>
      <c r="AT1175" s="183"/>
      <c r="AU1175" s="183"/>
      <c r="AV1175" s="183"/>
      <c r="AW1175" s="183"/>
      <c r="AX1175" s="183"/>
      <c r="AY1175" s="183"/>
      <c r="AZ1175" s="183"/>
      <c r="BA1175" s="183"/>
      <c r="BB1175" s="183"/>
      <c r="BC1175" s="183"/>
      <c r="BD1175" s="183"/>
      <c r="BE1175" s="183"/>
      <c r="BF1175" s="183"/>
      <c r="BG1175" s="183"/>
      <c r="BH1175" s="183"/>
      <c r="BI1175" s="183"/>
      <c r="BJ1175" s="183"/>
      <c r="BK1175" s="183"/>
      <c r="BL1175" s="183"/>
      <c r="BM1175" s="183"/>
      <c r="BN1175" s="183"/>
      <c r="BO1175" s="183"/>
      <c r="BP1175" s="183"/>
      <c r="BQ1175" s="183"/>
      <c r="BR1175" s="183"/>
      <c r="BS1175" s="183"/>
      <c r="BT1175" s="183"/>
      <c r="BU1175" s="183"/>
      <c r="BV1175" s="183"/>
      <c r="BW1175" s="183"/>
      <c r="BX1175" s="183"/>
      <c r="BY1175" s="183"/>
      <c r="BZ1175" s="183"/>
      <c r="CA1175" s="183"/>
      <c r="CB1175" s="183"/>
      <c r="CC1175" s="183"/>
      <c r="CD1175" s="183"/>
      <c r="CE1175" s="183"/>
      <c r="CF1175" s="183"/>
      <c r="CG1175" s="183"/>
      <c r="CH1175" s="183"/>
      <c r="CI1175" s="183"/>
      <c r="CJ1175" s="183"/>
      <c r="CK1175" s="183"/>
      <c r="CL1175" s="183"/>
      <c r="CM1175" s="183"/>
      <c r="CN1175" s="183"/>
      <c r="CO1175" s="183"/>
      <c r="CP1175" s="183"/>
      <c r="CQ1175" s="183"/>
      <c r="CR1175" s="183"/>
      <c r="CS1175" s="183"/>
      <c r="CT1175" s="183"/>
      <c r="CU1175" s="183"/>
      <c r="CV1175" s="183"/>
      <c r="CW1175" s="183"/>
      <c r="CX1175" s="183"/>
      <c r="CY1175" s="183"/>
      <c r="CZ1175" s="183"/>
      <c r="DA1175" s="183"/>
      <c r="DB1175" s="183"/>
      <c r="DC1175" s="183"/>
      <c r="DD1175" s="183"/>
      <c r="DE1175" s="183"/>
      <c r="DF1175" s="183"/>
      <c r="DG1175" s="183"/>
      <c r="DH1175" s="183"/>
      <c r="DI1175" s="183"/>
      <c r="DJ1175" s="183"/>
      <c r="DK1175" s="183"/>
      <c r="DL1175" s="183"/>
      <c r="DM1175" s="183"/>
      <c r="DN1175" s="183"/>
      <c r="DO1175" s="183"/>
      <c r="DP1175" s="183"/>
      <c r="DQ1175" s="183"/>
      <c r="DR1175" s="183"/>
      <c r="DS1175" s="183"/>
      <c r="DT1175" s="183"/>
      <c r="DU1175" s="183"/>
      <c r="DV1175" s="183"/>
      <c r="DW1175" s="183"/>
      <c r="DX1175" s="183"/>
      <c r="DY1175" s="183"/>
      <c r="DZ1175" s="183"/>
      <c r="EA1175" s="183"/>
      <c r="EB1175" s="183"/>
      <c r="EC1175" s="183"/>
      <c r="ED1175" s="183"/>
      <c r="EE1175" s="183"/>
      <c r="EF1175" s="183"/>
      <c r="EG1175" s="183"/>
      <c r="EH1175" s="183"/>
      <c r="EI1175" s="183"/>
      <c r="EJ1175" s="183"/>
      <c r="EK1175" s="183"/>
      <c r="EL1175" s="183"/>
      <c r="EM1175" s="183"/>
      <c r="EN1175" s="183"/>
      <c r="EO1175" s="183"/>
      <c r="EP1175" s="183"/>
      <c r="EQ1175" s="183"/>
      <c r="ER1175" s="183"/>
      <c r="ES1175" s="183"/>
      <c r="ET1175" s="183"/>
      <c r="EU1175" s="183"/>
      <c r="EV1175" s="183"/>
      <c r="EW1175" s="183"/>
      <c r="EX1175" s="183"/>
      <c r="EY1175" s="183"/>
      <c r="EZ1175" s="183"/>
      <c r="FA1175" s="183"/>
      <c r="FB1175" s="183"/>
      <c r="FC1175" s="183"/>
      <c r="FD1175" s="183"/>
      <c r="FE1175" s="183"/>
      <c r="FF1175" s="183"/>
      <c r="FG1175" s="183"/>
      <c r="FH1175" s="183"/>
      <c r="FI1175" s="183"/>
      <c r="FJ1175" s="183"/>
      <c r="FK1175" s="183"/>
      <c r="FL1175" s="183"/>
      <c r="FM1175" s="183"/>
      <c r="FN1175" s="183"/>
      <c r="FO1175" s="183"/>
      <c r="FP1175" s="183"/>
      <c r="FQ1175" s="183"/>
      <c r="FR1175" s="183"/>
      <c r="FS1175" s="183"/>
      <c r="FT1175" s="183"/>
      <c r="FU1175" s="183"/>
      <c r="FV1175" s="183"/>
      <c r="FW1175" s="183"/>
      <c r="FX1175" s="183"/>
      <c r="FY1175" s="183"/>
      <c r="FZ1175" s="183"/>
      <c r="GA1175" s="183"/>
      <c r="GB1175" s="183"/>
      <c r="GC1175" s="183"/>
      <c r="GD1175" s="183"/>
      <c r="GE1175" s="183"/>
      <c r="GF1175" s="183"/>
      <c r="GG1175" s="183"/>
      <c r="GH1175" s="183"/>
      <c r="GI1175" s="183"/>
      <c r="GJ1175" s="183"/>
      <c r="GK1175" s="183"/>
      <c r="GL1175" s="183"/>
      <c r="GM1175" s="183"/>
      <c r="GN1175" s="183"/>
      <c r="GO1175" s="183"/>
      <c r="GP1175" s="183"/>
      <c r="GQ1175" s="183"/>
      <c r="GR1175" s="183"/>
      <c r="GS1175" s="183"/>
      <c r="GT1175" s="183"/>
      <c r="GU1175" s="183"/>
      <c r="GV1175" s="183"/>
      <c r="GW1175" s="183"/>
      <c r="GX1175" s="183"/>
      <c r="GY1175" s="183"/>
      <c r="GZ1175" s="183"/>
      <c r="HA1175" s="183"/>
      <c r="HB1175" s="183"/>
      <c r="HC1175" s="183"/>
      <c r="HD1175" s="183"/>
      <c r="HE1175" s="183"/>
      <c r="HF1175" s="183"/>
      <c r="HG1175" s="183"/>
      <c r="HH1175" s="183"/>
      <c r="HI1175" s="183"/>
      <c r="HJ1175" s="183"/>
      <c r="HK1175" s="183"/>
      <c r="HL1175" s="183"/>
      <c r="HM1175" s="183"/>
      <c r="HN1175" s="183"/>
      <c r="HO1175" s="183"/>
      <c r="HP1175" s="183"/>
      <c r="HQ1175" s="183"/>
      <c r="HR1175" s="183"/>
      <c r="HS1175" s="183"/>
      <c r="HT1175" s="183"/>
      <c r="HU1175" s="183"/>
      <c r="HV1175" s="183"/>
      <c r="HW1175" s="183"/>
      <c r="HX1175" s="183"/>
      <c r="HY1175" s="183"/>
      <c r="HZ1175" s="183"/>
      <c r="IA1175" s="183"/>
      <c r="IB1175" s="183"/>
      <c r="IC1175" s="183"/>
      <c r="ID1175" s="183"/>
      <c r="IE1175" s="183"/>
      <c r="IF1175" s="183"/>
      <c r="IG1175" s="183"/>
      <c r="IH1175" s="183"/>
      <c r="II1175" s="183"/>
      <c r="IJ1175" s="183"/>
      <c r="IK1175" s="183"/>
      <c r="IL1175" s="183"/>
      <c r="IM1175" s="183"/>
      <c r="IN1175" s="183"/>
      <c r="IO1175" s="183"/>
      <c r="IP1175" s="183"/>
      <c r="IQ1175" s="183"/>
      <c r="IR1175" s="183"/>
      <c r="IS1175" s="183"/>
      <c r="IT1175" s="183"/>
      <c r="IU1175" s="183"/>
      <c r="IV1175" s="183"/>
      <c r="IW1175" s="183"/>
      <c r="IX1175" s="183"/>
      <c r="IY1175" s="183"/>
      <c r="IZ1175" s="183"/>
      <c r="JA1175" s="183"/>
      <c r="JB1175" s="183"/>
      <c r="JC1175" s="183"/>
      <c r="JD1175" s="183"/>
      <c r="JE1175" s="183"/>
      <c r="JF1175" s="183"/>
      <c r="JG1175" s="183"/>
      <c r="JH1175" s="183"/>
      <c r="JI1175" s="183"/>
      <c r="JJ1175" s="183"/>
      <c r="JK1175" s="183"/>
      <c r="JL1175" s="183"/>
      <c r="JM1175" s="183"/>
      <c r="JN1175" s="183"/>
      <c r="JO1175" s="183"/>
      <c r="JP1175" s="183"/>
      <c r="JQ1175" s="183"/>
      <c r="JR1175" s="183"/>
      <c r="JS1175" s="183"/>
      <c r="JT1175" s="183"/>
      <c r="JU1175" s="183"/>
      <c r="JV1175" s="183"/>
      <c r="JW1175" s="183"/>
      <c r="JX1175" s="183"/>
      <c r="JY1175" s="183"/>
      <c r="JZ1175" s="183"/>
      <c r="KA1175" s="183"/>
      <c r="KB1175" s="183"/>
      <c r="KC1175" s="183"/>
      <c r="KD1175" s="183"/>
      <c r="KE1175" s="183"/>
      <c r="KF1175" s="183"/>
      <c r="KG1175" s="183"/>
      <c r="KH1175" s="183"/>
      <c r="KI1175" s="183"/>
      <c r="KJ1175" s="183"/>
      <c r="KK1175" s="183"/>
      <c r="KL1175" s="183"/>
      <c r="KM1175" s="183"/>
      <c r="KN1175" s="183"/>
      <c r="KO1175" s="183"/>
      <c r="KP1175" s="183"/>
      <c r="KQ1175" s="183"/>
      <c r="KR1175" s="183"/>
      <c r="KS1175" s="183"/>
      <c r="KT1175" s="183"/>
    </row>
    <row r="1176" spans="8:306">
      <c r="H1176" s="183"/>
      <c r="K1176" s="183"/>
      <c r="L1176" s="183"/>
      <c r="M1176" s="183"/>
      <c r="N1176" s="183"/>
      <c r="O1176" s="183"/>
      <c r="P1176" s="183"/>
      <c r="Q1176" s="183"/>
      <c r="R1176" s="183"/>
      <c r="S1176" s="183"/>
      <c r="T1176" s="183"/>
      <c r="U1176" s="183"/>
      <c r="V1176" s="183"/>
      <c r="W1176" s="183"/>
      <c r="X1176" s="183"/>
      <c r="Y1176" s="183"/>
      <c r="Z1176" s="183"/>
      <c r="AA1176" s="183"/>
      <c r="AB1176" s="183"/>
      <c r="AC1176" s="183"/>
      <c r="AD1176" s="183"/>
      <c r="AE1176" s="183"/>
      <c r="AF1176" s="183"/>
      <c r="AG1176" s="183"/>
      <c r="AH1176" s="183"/>
      <c r="AI1176" s="183"/>
      <c r="AJ1176" s="183"/>
      <c r="AK1176" s="183"/>
      <c r="AL1176" s="183"/>
      <c r="AM1176" s="183"/>
      <c r="AN1176" s="183"/>
      <c r="AO1176" s="183"/>
      <c r="AP1176" s="183"/>
      <c r="AQ1176" s="183"/>
      <c r="AR1176" s="183"/>
      <c r="AS1176" s="183"/>
      <c r="AT1176" s="183"/>
      <c r="AU1176" s="183"/>
      <c r="AV1176" s="183"/>
      <c r="AW1176" s="183"/>
      <c r="AX1176" s="183"/>
      <c r="AY1176" s="183"/>
      <c r="AZ1176" s="183"/>
      <c r="BA1176" s="183"/>
      <c r="BB1176" s="183"/>
      <c r="BC1176" s="183"/>
      <c r="BD1176" s="183"/>
      <c r="BE1176" s="183"/>
      <c r="BF1176" s="183"/>
      <c r="BG1176" s="183"/>
      <c r="BH1176" s="183"/>
      <c r="BI1176" s="183"/>
      <c r="BJ1176" s="183"/>
      <c r="BK1176" s="183"/>
      <c r="BL1176" s="183"/>
      <c r="BM1176" s="183"/>
      <c r="BN1176" s="183"/>
      <c r="BO1176" s="183"/>
      <c r="BP1176" s="183"/>
      <c r="BQ1176" s="183"/>
      <c r="BR1176" s="183"/>
      <c r="BS1176" s="183"/>
      <c r="BT1176" s="183"/>
      <c r="BU1176" s="183"/>
      <c r="BV1176" s="183"/>
      <c r="BW1176" s="183"/>
      <c r="BX1176" s="183"/>
      <c r="BY1176" s="183"/>
      <c r="BZ1176" s="183"/>
      <c r="CA1176" s="183"/>
      <c r="CB1176" s="183"/>
      <c r="CC1176" s="183"/>
      <c r="CD1176" s="183"/>
      <c r="CE1176" s="183"/>
      <c r="CF1176" s="183"/>
      <c r="CG1176" s="183"/>
      <c r="CH1176" s="183"/>
      <c r="CI1176" s="183"/>
      <c r="CJ1176" s="183"/>
      <c r="CK1176" s="183"/>
      <c r="CL1176" s="183"/>
      <c r="CM1176" s="183"/>
      <c r="CN1176" s="183"/>
      <c r="CO1176" s="183"/>
      <c r="CP1176" s="183"/>
      <c r="CQ1176" s="183"/>
      <c r="CR1176" s="183"/>
      <c r="CS1176" s="183"/>
      <c r="CT1176" s="183"/>
      <c r="CU1176" s="183"/>
      <c r="CV1176" s="183"/>
      <c r="CW1176" s="183"/>
      <c r="CX1176" s="183"/>
      <c r="CY1176" s="183"/>
      <c r="CZ1176" s="183"/>
      <c r="DA1176" s="183"/>
      <c r="DB1176" s="183"/>
      <c r="DC1176" s="183"/>
      <c r="DD1176" s="183"/>
      <c r="DE1176" s="183"/>
      <c r="DF1176" s="183"/>
      <c r="DG1176" s="183"/>
      <c r="DH1176" s="183"/>
      <c r="DI1176" s="183"/>
      <c r="DJ1176" s="183"/>
      <c r="DK1176" s="183"/>
      <c r="DL1176" s="183"/>
      <c r="DM1176" s="183"/>
      <c r="DN1176" s="183"/>
      <c r="DO1176" s="183"/>
      <c r="DP1176" s="183"/>
      <c r="DQ1176" s="183"/>
      <c r="DR1176" s="183"/>
      <c r="DS1176" s="183"/>
      <c r="DT1176" s="183"/>
      <c r="DU1176" s="183"/>
      <c r="DV1176" s="183"/>
      <c r="DW1176" s="183"/>
      <c r="DX1176" s="183"/>
      <c r="DY1176" s="183"/>
      <c r="DZ1176" s="183"/>
      <c r="EA1176" s="183"/>
      <c r="EB1176" s="183"/>
      <c r="EC1176" s="183"/>
      <c r="ED1176" s="183"/>
      <c r="EE1176" s="183"/>
      <c r="EF1176" s="183"/>
      <c r="EG1176" s="183"/>
      <c r="EH1176" s="183"/>
      <c r="EI1176" s="183"/>
      <c r="EJ1176" s="183"/>
      <c r="EK1176" s="183"/>
      <c r="EL1176" s="183"/>
      <c r="EM1176" s="183"/>
      <c r="EN1176" s="183"/>
      <c r="EO1176" s="183"/>
      <c r="EP1176" s="183"/>
      <c r="EQ1176" s="183"/>
      <c r="ER1176" s="183"/>
      <c r="ES1176" s="183"/>
      <c r="ET1176" s="183"/>
      <c r="EU1176" s="183"/>
      <c r="EV1176" s="183"/>
      <c r="EW1176" s="183"/>
      <c r="EX1176" s="183"/>
      <c r="EY1176" s="183"/>
      <c r="EZ1176" s="183"/>
      <c r="FA1176" s="183"/>
      <c r="FB1176" s="183"/>
      <c r="FC1176" s="183"/>
      <c r="FD1176" s="183"/>
      <c r="FE1176" s="183"/>
      <c r="FF1176" s="183"/>
      <c r="FG1176" s="183"/>
      <c r="FH1176" s="183"/>
      <c r="FI1176" s="183"/>
      <c r="FJ1176" s="183"/>
      <c r="FK1176" s="183"/>
      <c r="FL1176" s="183"/>
      <c r="FM1176" s="183"/>
      <c r="FN1176" s="183"/>
      <c r="FO1176" s="183"/>
      <c r="FP1176" s="183"/>
      <c r="FQ1176" s="183"/>
      <c r="FR1176" s="183"/>
      <c r="FS1176" s="183"/>
      <c r="FT1176" s="183"/>
      <c r="FU1176" s="183"/>
      <c r="FV1176" s="183"/>
      <c r="FW1176" s="183"/>
      <c r="FX1176" s="183"/>
      <c r="FY1176" s="183"/>
      <c r="FZ1176" s="183"/>
      <c r="GA1176" s="183"/>
      <c r="GB1176" s="183"/>
      <c r="GC1176" s="183"/>
      <c r="GD1176" s="183"/>
      <c r="GE1176" s="183"/>
      <c r="GF1176" s="183"/>
      <c r="GG1176" s="183"/>
      <c r="GH1176" s="183"/>
      <c r="GI1176" s="183"/>
      <c r="GJ1176" s="183"/>
      <c r="GK1176" s="183"/>
      <c r="GL1176" s="183"/>
      <c r="GM1176" s="183"/>
      <c r="GN1176" s="183"/>
      <c r="GO1176" s="183"/>
      <c r="GP1176" s="183"/>
      <c r="GQ1176" s="183"/>
      <c r="GR1176" s="183"/>
      <c r="GS1176" s="183"/>
      <c r="GT1176" s="183"/>
      <c r="GU1176" s="183"/>
      <c r="GV1176" s="183"/>
      <c r="GW1176" s="183"/>
      <c r="GX1176" s="183"/>
      <c r="GY1176" s="183"/>
      <c r="GZ1176" s="183"/>
      <c r="HA1176" s="183"/>
      <c r="HB1176" s="183"/>
      <c r="HC1176" s="183"/>
      <c r="HD1176" s="183"/>
      <c r="HE1176" s="183"/>
      <c r="HF1176" s="183"/>
      <c r="HG1176" s="183"/>
      <c r="HH1176" s="183"/>
      <c r="HI1176" s="183"/>
      <c r="HJ1176" s="183"/>
      <c r="HK1176" s="183"/>
      <c r="HL1176" s="183"/>
      <c r="HM1176" s="183"/>
      <c r="HN1176" s="183"/>
      <c r="HO1176" s="183"/>
      <c r="HP1176" s="183"/>
      <c r="HQ1176" s="183"/>
      <c r="HR1176" s="183"/>
      <c r="HS1176" s="183"/>
      <c r="HT1176" s="183"/>
      <c r="HU1176" s="183"/>
      <c r="HV1176" s="183"/>
      <c r="HW1176" s="183"/>
      <c r="HX1176" s="183"/>
      <c r="HY1176" s="183"/>
      <c r="HZ1176" s="183"/>
      <c r="IA1176" s="183"/>
      <c r="IB1176" s="183"/>
      <c r="IC1176" s="183"/>
      <c r="ID1176" s="183"/>
      <c r="IE1176" s="183"/>
      <c r="IF1176" s="183"/>
      <c r="IG1176" s="183"/>
      <c r="IH1176" s="183"/>
      <c r="II1176" s="183"/>
      <c r="IJ1176" s="183"/>
      <c r="IK1176" s="183"/>
      <c r="IL1176" s="183"/>
      <c r="IM1176" s="183"/>
      <c r="IN1176" s="183"/>
      <c r="IO1176" s="183"/>
      <c r="IP1176" s="183"/>
      <c r="IQ1176" s="183"/>
      <c r="IR1176" s="183"/>
      <c r="IS1176" s="183"/>
      <c r="IT1176" s="183"/>
      <c r="IU1176" s="183"/>
      <c r="IV1176" s="183"/>
      <c r="IW1176" s="183"/>
      <c r="IX1176" s="183"/>
      <c r="IY1176" s="183"/>
      <c r="IZ1176" s="183"/>
      <c r="JA1176" s="183"/>
      <c r="JB1176" s="183"/>
      <c r="JC1176" s="183"/>
      <c r="JD1176" s="183"/>
      <c r="JE1176" s="183"/>
      <c r="JF1176" s="183"/>
      <c r="JG1176" s="183"/>
      <c r="JH1176" s="183"/>
      <c r="JI1176" s="183"/>
      <c r="JJ1176" s="183"/>
      <c r="JK1176" s="183"/>
      <c r="JL1176" s="183"/>
      <c r="JM1176" s="183"/>
      <c r="JN1176" s="183"/>
      <c r="JO1176" s="183"/>
      <c r="JP1176" s="183"/>
      <c r="JQ1176" s="183"/>
      <c r="JR1176" s="183"/>
      <c r="JS1176" s="183"/>
      <c r="JT1176" s="183"/>
      <c r="JU1176" s="183"/>
      <c r="JV1176" s="183"/>
      <c r="JW1176" s="183"/>
      <c r="JX1176" s="183"/>
      <c r="JY1176" s="183"/>
      <c r="JZ1176" s="183"/>
      <c r="KA1176" s="183"/>
      <c r="KB1176" s="183"/>
      <c r="KC1176" s="183"/>
      <c r="KD1176" s="183"/>
      <c r="KE1176" s="183"/>
      <c r="KF1176" s="183"/>
      <c r="KG1176" s="183"/>
      <c r="KH1176" s="183"/>
      <c r="KI1176" s="183"/>
      <c r="KJ1176" s="183"/>
      <c r="KK1176" s="183"/>
      <c r="KL1176" s="183"/>
      <c r="KM1176" s="183"/>
      <c r="KN1176" s="183"/>
      <c r="KO1176" s="183"/>
      <c r="KP1176" s="183"/>
      <c r="KQ1176" s="183"/>
      <c r="KR1176" s="183"/>
      <c r="KS1176" s="183"/>
      <c r="KT1176" s="183"/>
    </row>
    <row r="1177" spans="8:306">
      <c r="H1177" s="183"/>
      <c r="K1177" s="183"/>
      <c r="L1177" s="183"/>
      <c r="M1177" s="183"/>
      <c r="N1177" s="183"/>
      <c r="O1177" s="183"/>
      <c r="P1177" s="183"/>
      <c r="Q1177" s="183"/>
      <c r="R1177" s="183"/>
      <c r="S1177" s="183"/>
      <c r="T1177" s="183"/>
      <c r="U1177" s="183"/>
      <c r="V1177" s="183"/>
      <c r="W1177" s="183"/>
      <c r="X1177" s="183"/>
      <c r="Y1177" s="183"/>
      <c r="Z1177" s="183"/>
      <c r="AA1177" s="183"/>
      <c r="AB1177" s="183"/>
      <c r="AC1177" s="183"/>
      <c r="AD1177" s="183"/>
      <c r="AE1177" s="183"/>
      <c r="AF1177" s="183"/>
      <c r="AG1177" s="183"/>
      <c r="AH1177" s="183"/>
      <c r="AI1177" s="183"/>
      <c r="AJ1177" s="183"/>
      <c r="AK1177" s="183"/>
      <c r="AL1177" s="183"/>
      <c r="AM1177" s="183"/>
      <c r="AN1177" s="183"/>
      <c r="AO1177" s="183"/>
      <c r="AP1177" s="183"/>
      <c r="AQ1177" s="183"/>
      <c r="AR1177" s="183"/>
      <c r="AS1177" s="183"/>
      <c r="AT1177" s="183"/>
      <c r="AU1177" s="183"/>
      <c r="AV1177" s="183"/>
      <c r="AW1177" s="183"/>
      <c r="AX1177" s="183"/>
      <c r="AY1177" s="183"/>
      <c r="AZ1177" s="183"/>
      <c r="BA1177" s="183"/>
      <c r="BB1177" s="183"/>
      <c r="BC1177" s="183"/>
      <c r="BD1177" s="183"/>
      <c r="BE1177" s="183"/>
      <c r="BF1177" s="183"/>
      <c r="BG1177" s="183"/>
      <c r="BH1177" s="183"/>
      <c r="BI1177" s="183"/>
      <c r="BJ1177" s="183"/>
      <c r="BK1177" s="183"/>
      <c r="BL1177" s="183"/>
      <c r="BM1177" s="183"/>
      <c r="BN1177" s="183"/>
      <c r="BO1177" s="183"/>
      <c r="BP1177" s="183"/>
      <c r="BQ1177" s="183"/>
      <c r="BR1177" s="183"/>
      <c r="BS1177" s="183"/>
      <c r="BT1177" s="183"/>
      <c r="BU1177" s="183"/>
      <c r="BV1177" s="183"/>
      <c r="BW1177" s="183"/>
      <c r="BX1177" s="183"/>
      <c r="BY1177" s="183"/>
      <c r="BZ1177" s="183"/>
      <c r="CA1177" s="183"/>
      <c r="CB1177" s="183"/>
      <c r="CC1177" s="183"/>
      <c r="CD1177" s="183"/>
      <c r="CE1177" s="183"/>
      <c r="CF1177" s="183"/>
      <c r="CG1177" s="183"/>
      <c r="CH1177" s="183"/>
      <c r="CI1177" s="183"/>
      <c r="CJ1177" s="183"/>
      <c r="CK1177" s="183"/>
      <c r="CL1177" s="183"/>
      <c r="CM1177" s="183"/>
      <c r="CN1177" s="183"/>
      <c r="CO1177" s="183"/>
      <c r="CP1177" s="183"/>
      <c r="CQ1177" s="183"/>
      <c r="CR1177" s="183"/>
      <c r="CS1177" s="183"/>
      <c r="CT1177" s="183"/>
      <c r="CU1177" s="183"/>
      <c r="CV1177" s="183"/>
      <c r="CW1177" s="183"/>
      <c r="CX1177" s="183"/>
      <c r="CY1177" s="183"/>
      <c r="CZ1177" s="183"/>
      <c r="DA1177" s="183"/>
      <c r="DB1177" s="183"/>
      <c r="DC1177" s="183"/>
      <c r="DD1177" s="183"/>
      <c r="DE1177" s="183"/>
      <c r="DF1177" s="183"/>
      <c r="DG1177" s="183"/>
      <c r="DH1177" s="183"/>
      <c r="DI1177" s="183"/>
      <c r="DJ1177" s="183"/>
      <c r="DK1177" s="183"/>
      <c r="DL1177" s="183"/>
      <c r="DM1177" s="183"/>
      <c r="DN1177" s="183"/>
      <c r="DO1177" s="183"/>
      <c r="DP1177" s="183"/>
      <c r="DQ1177" s="183"/>
      <c r="DR1177" s="183"/>
      <c r="DS1177" s="183"/>
      <c r="DT1177" s="183"/>
      <c r="DU1177" s="183"/>
      <c r="DV1177" s="183"/>
      <c r="DW1177" s="183"/>
      <c r="DX1177" s="183"/>
      <c r="DY1177" s="183"/>
      <c r="DZ1177" s="183"/>
      <c r="EA1177" s="183"/>
      <c r="EB1177" s="183"/>
      <c r="EC1177" s="183"/>
      <c r="ED1177" s="183"/>
      <c r="EE1177" s="183"/>
      <c r="EF1177" s="183"/>
      <c r="EG1177" s="183"/>
      <c r="EH1177" s="183"/>
      <c r="EI1177" s="183"/>
      <c r="EJ1177" s="183"/>
      <c r="EK1177" s="183"/>
      <c r="EL1177" s="183"/>
      <c r="EM1177" s="183"/>
      <c r="EN1177" s="183"/>
      <c r="EO1177" s="183"/>
      <c r="EP1177" s="183"/>
      <c r="EQ1177" s="183"/>
      <c r="ER1177" s="183"/>
      <c r="ES1177" s="183"/>
      <c r="ET1177" s="183"/>
      <c r="EU1177" s="183"/>
      <c r="EV1177" s="183"/>
      <c r="EW1177" s="183"/>
      <c r="EX1177" s="183"/>
      <c r="EY1177" s="183"/>
      <c r="EZ1177" s="183"/>
      <c r="FA1177" s="183"/>
      <c r="FB1177" s="183"/>
      <c r="FC1177" s="183"/>
      <c r="FD1177" s="183"/>
      <c r="FE1177" s="183"/>
      <c r="FF1177" s="183"/>
      <c r="FG1177" s="183"/>
      <c r="FH1177" s="183"/>
      <c r="FI1177" s="183"/>
      <c r="FJ1177" s="183"/>
      <c r="FK1177" s="183"/>
      <c r="FL1177" s="183"/>
      <c r="FM1177" s="183"/>
      <c r="FN1177" s="183"/>
      <c r="FO1177" s="183"/>
      <c r="FP1177" s="183"/>
      <c r="FQ1177" s="183"/>
      <c r="FR1177" s="183"/>
      <c r="FS1177" s="183"/>
      <c r="FT1177" s="183"/>
      <c r="FU1177" s="183"/>
      <c r="FV1177" s="183"/>
      <c r="FW1177" s="183"/>
      <c r="FX1177" s="183"/>
      <c r="FY1177" s="183"/>
      <c r="FZ1177" s="183"/>
      <c r="GA1177" s="183"/>
      <c r="GB1177" s="183"/>
      <c r="GC1177" s="183"/>
      <c r="GD1177" s="183"/>
      <c r="GE1177" s="183"/>
      <c r="GF1177" s="183"/>
      <c r="GG1177" s="183"/>
      <c r="GH1177" s="183"/>
      <c r="GI1177" s="183"/>
      <c r="GJ1177" s="183"/>
      <c r="GK1177" s="183"/>
      <c r="GL1177" s="183"/>
      <c r="GM1177" s="183"/>
      <c r="GN1177" s="183"/>
      <c r="GO1177" s="183"/>
      <c r="GP1177" s="183"/>
      <c r="GQ1177" s="183"/>
      <c r="GR1177" s="183"/>
      <c r="GS1177" s="183"/>
      <c r="GT1177" s="183"/>
      <c r="GU1177" s="183"/>
      <c r="GV1177" s="183"/>
      <c r="GW1177" s="183"/>
      <c r="GX1177" s="183"/>
      <c r="GY1177" s="183"/>
      <c r="GZ1177" s="183"/>
      <c r="HA1177" s="183"/>
      <c r="HB1177" s="183"/>
      <c r="HC1177" s="183"/>
      <c r="HD1177" s="183"/>
      <c r="HE1177" s="183"/>
      <c r="HF1177" s="183"/>
      <c r="HG1177" s="183"/>
      <c r="HH1177" s="183"/>
      <c r="HI1177" s="183"/>
      <c r="HJ1177" s="183"/>
      <c r="HK1177" s="183"/>
      <c r="HL1177" s="183"/>
      <c r="HM1177" s="183"/>
      <c r="HN1177" s="183"/>
      <c r="HO1177" s="183"/>
      <c r="HP1177" s="183"/>
      <c r="HQ1177" s="183"/>
      <c r="HR1177" s="183"/>
      <c r="HS1177" s="183"/>
      <c r="HT1177" s="183"/>
      <c r="HU1177" s="183"/>
      <c r="HV1177" s="183"/>
      <c r="HW1177" s="183"/>
      <c r="HX1177" s="183"/>
      <c r="HY1177" s="183"/>
      <c r="HZ1177" s="183"/>
      <c r="IA1177" s="183"/>
      <c r="IB1177" s="183"/>
      <c r="IC1177" s="183"/>
      <c r="ID1177" s="183"/>
      <c r="IE1177" s="183"/>
      <c r="IF1177" s="183"/>
      <c r="IG1177" s="183"/>
      <c r="IH1177" s="183"/>
      <c r="II1177" s="183"/>
      <c r="IJ1177" s="183"/>
      <c r="IK1177" s="183"/>
      <c r="IL1177" s="183"/>
      <c r="IM1177" s="183"/>
      <c r="IN1177" s="183"/>
      <c r="IO1177" s="183"/>
      <c r="IP1177" s="183"/>
      <c r="IQ1177" s="183"/>
      <c r="IR1177" s="183"/>
      <c r="IS1177" s="183"/>
      <c r="IT1177" s="183"/>
      <c r="IU1177" s="183"/>
      <c r="IV1177" s="183"/>
      <c r="IW1177" s="183"/>
      <c r="IX1177" s="183"/>
      <c r="IY1177" s="183"/>
      <c r="IZ1177" s="183"/>
      <c r="JA1177" s="183"/>
      <c r="JB1177" s="183"/>
      <c r="JC1177" s="183"/>
      <c r="JD1177" s="183"/>
      <c r="JE1177" s="183"/>
      <c r="JF1177" s="183"/>
      <c r="JG1177" s="183"/>
      <c r="JH1177" s="183"/>
      <c r="JI1177" s="183"/>
      <c r="JJ1177" s="183"/>
      <c r="JK1177" s="183"/>
      <c r="JL1177" s="183"/>
      <c r="JM1177" s="183"/>
      <c r="JN1177" s="183"/>
      <c r="JO1177" s="183"/>
      <c r="JP1177" s="183"/>
      <c r="JQ1177" s="183"/>
      <c r="JR1177" s="183"/>
      <c r="JS1177" s="183"/>
      <c r="JT1177" s="183"/>
      <c r="JU1177" s="183"/>
      <c r="JV1177" s="183"/>
      <c r="JW1177" s="183"/>
      <c r="JX1177" s="183"/>
      <c r="JY1177" s="183"/>
      <c r="JZ1177" s="183"/>
      <c r="KA1177" s="183"/>
      <c r="KB1177" s="183"/>
      <c r="KC1177" s="183"/>
      <c r="KD1177" s="183"/>
      <c r="KE1177" s="183"/>
      <c r="KF1177" s="183"/>
      <c r="KG1177" s="183"/>
      <c r="KH1177" s="183"/>
      <c r="KI1177" s="183"/>
      <c r="KJ1177" s="183"/>
      <c r="KK1177" s="183"/>
      <c r="KL1177" s="183"/>
      <c r="KM1177" s="183"/>
      <c r="KN1177" s="183"/>
      <c r="KO1177" s="183"/>
      <c r="KP1177" s="183"/>
      <c r="KQ1177" s="183"/>
      <c r="KR1177" s="183"/>
      <c r="KS1177" s="183"/>
      <c r="KT1177" s="183"/>
    </row>
    <row r="1178" spans="8:306">
      <c r="H1178" s="183"/>
      <c r="K1178" s="183"/>
      <c r="L1178" s="183"/>
      <c r="M1178" s="183"/>
      <c r="N1178" s="183"/>
      <c r="O1178" s="183"/>
      <c r="P1178" s="183"/>
      <c r="Q1178" s="183"/>
      <c r="R1178" s="183"/>
      <c r="S1178" s="183"/>
      <c r="T1178" s="183"/>
      <c r="U1178" s="183"/>
      <c r="V1178" s="183"/>
      <c r="W1178" s="183"/>
      <c r="X1178" s="183"/>
      <c r="Y1178" s="183"/>
      <c r="Z1178" s="183"/>
      <c r="AA1178" s="183"/>
      <c r="AB1178" s="183"/>
      <c r="AC1178" s="183"/>
      <c r="AD1178" s="183"/>
      <c r="AE1178" s="183"/>
      <c r="AF1178" s="183"/>
      <c r="AG1178" s="183"/>
      <c r="AH1178" s="183"/>
      <c r="AI1178" s="183"/>
      <c r="AJ1178" s="183"/>
      <c r="AK1178" s="183"/>
      <c r="AL1178" s="183"/>
      <c r="AM1178" s="183"/>
      <c r="AN1178" s="183"/>
      <c r="AO1178" s="183"/>
      <c r="AP1178" s="183"/>
      <c r="AQ1178" s="183"/>
      <c r="AR1178" s="183"/>
      <c r="AS1178" s="183"/>
      <c r="AT1178" s="183"/>
      <c r="AU1178" s="183"/>
      <c r="AV1178" s="183"/>
      <c r="AW1178" s="183"/>
      <c r="AX1178" s="183"/>
      <c r="AY1178" s="183"/>
      <c r="AZ1178" s="183"/>
      <c r="BA1178" s="183"/>
      <c r="BB1178" s="183"/>
      <c r="BC1178" s="183"/>
      <c r="BD1178" s="183"/>
      <c r="BE1178" s="183"/>
      <c r="BF1178" s="183"/>
      <c r="BG1178" s="183"/>
      <c r="BH1178" s="183"/>
      <c r="BI1178" s="183"/>
      <c r="BJ1178" s="183"/>
      <c r="BK1178" s="183"/>
      <c r="BL1178" s="183"/>
      <c r="BM1178" s="183"/>
      <c r="BN1178" s="183"/>
      <c r="BO1178" s="183"/>
      <c r="BP1178" s="183"/>
      <c r="BQ1178" s="183"/>
      <c r="BR1178" s="183"/>
      <c r="BS1178" s="183"/>
      <c r="BT1178" s="183"/>
      <c r="BU1178" s="183"/>
      <c r="BV1178" s="183"/>
      <c r="BW1178" s="183"/>
      <c r="BX1178" s="183"/>
      <c r="BY1178" s="183"/>
      <c r="BZ1178" s="183"/>
      <c r="CA1178" s="183"/>
      <c r="CB1178" s="183"/>
      <c r="CC1178" s="183"/>
      <c r="CD1178" s="183"/>
      <c r="CE1178" s="183"/>
      <c r="CF1178" s="183"/>
      <c r="CG1178" s="183"/>
      <c r="CH1178" s="183"/>
      <c r="CI1178" s="183"/>
      <c r="CJ1178" s="183"/>
      <c r="CK1178" s="183"/>
      <c r="CL1178" s="183"/>
      <c r="CM1178" s="183"/>
      <c r="CN1178" s="183"/>
      <c r="CO1178" s="183"/>
      <c r="CP1178" s="183"/>
      <c r="CQ1178" s="183"/>
      <c r="CR1178" s="183"/>
      <c r="CS1178" s="183"/>
      <c r="CT1178" s="183"/>
      <c r="CU1178" s="183"/>
      <c r="CV1178" s="183"/>
      <c r="CW1178" s="183"/>
      <c r="CX1178" s="183"/>
      <c r="CY1178" s="183"/>
      <c r="CZ1178" s="183"/>
      <c r="DA1178" s="183"/>
      <c r="DB1178" s="183"/>
      <c r="DC1178" s="183"/>
      <c r="DD1178" s="183"/>
      <c r="DE1178" s="183"/>
      <c r="DF1178" s="183"/>
      <c r="DG1178" s="183"/>
      <c r="DH1178" s="183"/>
      <c r="DI1178" s="183"/>
      <c r="DJ1178" s="183"/>
      <c r="DK1178" s="183"/>
      <c r="DL1178" s="183"/>
      <c r="DM1178" s="183"/>
      <c r="DN1178" s="183"/>
      <c r="DO1178" s="183"/>
      <c r="DP1178" s="183"/>
      <c r="DQ1178" s="183"/>
      <c r="DR1178" s="183"/>
      <c r="DS1178" s="183"/>
      <c r="DT1178" s="183"/>
      <c r="DU1178" s="183"/>
      <c r="DV1178" s="183"/>
      <c r="DW1178" s="183"/>
      <c r="DX1178" s="183"/>
      <c r="DY1178" s="183"/>
      <c r="DZ1178" s="183"/>
      <c r="EA1178" s="183"/>
      <c r="EB1178" s="183"/>
      <c r="EC1178" s="183"/>
      <c r="ED1178" s="183"/>
      <c r="EE1178" s="183"/>
      <c r="EF1178" s="183"/>
      <c r="EG1178" s="183"/>
      <c r="EH1178" s="183"/>
      <c r="EI1178" s="183"/>
      <c r="EJ1178" s="183"/>
      <c r="EK1178" s="183"/>
      <c r="EL1178" s="183"/>
      <c r="EM1178" s="183"/>
      <c r="EN1178" s="183"/>
      <c r="EO1178" s="183"/>
      <c r="EP1178" s="183"/>
      <c r="EQ1178" s="183"/>
      <c r="ER1178" s="183"/>
      <c r="ES1178" s="183"/>
      <c r="ET1178" s="183"/>
      <c r="EU1178" s="183"/>
      <c r="EV1178" s="183"/>
      <c r="EW1178" s="183"/>
      <c r="EX1178" s="183"/>
      <c r="EY1178" s="183"/>
      <c r="EZ1178" s="183"/>
      <c r="FA1178" s="183"/>
      <c r="FB1178" s="183"/>
      <c r="FC1178" s="183"/>
      <c r="FD1178" s="183"/>
      <c r="FE1178" s="183"/>
      <c r="FF1178" s="183"/>
      <c r="FG1178" s="183"/>
      <c r="FH1178" s="183"/>
      <c r="FI1178" s="183"/>
      <c r="FJ1178" s="183"/>
      <c r="FK1178" s="183"/>
      <c r="FL1178" s="183"/>
      <c r="FM1178" s="183"/>
      <c r="FN1178" s="183"/>
      <c r="FO1178" s="183"/>
      <c r="FP1178" s="183"/>
      <c r="FQ1178" s="183"/>
      <c r="FR1178" s="183"/>
      <c r="FS1178" s="183"/>
      <c r="FT1178" s="183"/>
      <c r="FU1178" s="183"/>
      <c r="FV1178" s="183"/>
      <c r="FW1178" s="183"/>
      <c r="FX1178" s="183"/>
      <c r="FY1178" s="183"/>
      <c r="FZ1178" s="183"/>
      <c r="GA1178" s="183"/>
      <c r="GB1178" s="183"/>
      <c r="GC1178" s="183"/>
      <c r="GD1178" s="183"/>
      <c r="GE1178" s="183"/>
      <c r="GF1178" s="183"/>
      <c r="GG1178" s="183"/>
      <c r="GH1178" s="183"/>
      <c r="GI1178" s="183"/>
      <c r="GJ1178" s="183"/>
      <c r="GK1178" s="183"/>
      <c r="GL1178" s="183"/>
      <c r="GM1178" s="183"/>
      <c r="GN1178" s="183"/>
      <c r="GO1178" s="183"/>
      <c r="GP1178" s="183"/>
      <c r="GQ1178" s="183"/>
      <c r="GR1178" s="183"/>
      <c r="GS1178" s="183"/>
      <c r="GT1178" s="183"/>
      <c r="GU1178" s="183"/>
      <c r="GV1178" s="183"/>
      <c r="GW1178" s="183"/>
      <c r="GX1178" s="183"/>
      <c r="GY1178" s="183"/>
      <c r="GZ1178" s="183"/>
      <c r="HA1178" s="183"/>
      <c r="HB1178" s="183"/>
      <c r="HC1178" s="183"/>
      <c r="HD1178" s="183"/>
      <c r="HE1178" s="183"/>
      <c r="HF1178" s="183"/>
      <c r="HG1178" s="183"/>
      <c r="HH1178" s="183"/>
      <c r="HI1178" s="183"/>
      <c r="HJ1178" s="183"/>
      <c r="HK1178" s="183"/>
      <c r="HL1178" s="183"/>
      <c r="HM1178" s="183"/>
      <c r="HN1178" s="183"/>
      <c r="HO1178" s="183"/>
      <c r="HP1178" s="183"/>
      <c r="HQ1178" s="183"/>
      <c r="HR1178" s="183"/>
      <c r="HS1178" s="183"/>
      <c r="HT1178" s="183"/>
      <c r="HU1178" s="183"/>
      <c r="HV1178" s="183"/>
      <c r="HW1178" s="183"/>
      <c r="HX1178" s="183"/>
      <c r="HY1178" s="183"/>
      <c r="HZ1178" s="183"/>
      <c r="IA1178" s="183"/>
      <c r="IB1178" s="183"/>
      <c r="IC1178" s="183"/>
      <c r="ID1178" s="183"/>
      <c r="IE1178" s="183"/>
      <c r="IF1178" s="183"/>
      <c r="IG1178" s="183"/>
      <c r="IH1178" s="183"/>
      <c r="II1178" s="183"/>
      <c r="IJ1178" s="183"/>
      <c r="IK1178" s="183"/>
      <c r="IL1178" s="183"/>
      <c r="IM1178" s="183"/>
      <c r="IN1178" s="183"/>
      <c r="IO1178" s="183"/>
      <c r="IP1178" s="183"/>
      <c r="IQ1178" s="183"/>
      <c r="IR1178" s="183"/>
      <c r="IS1178" s="183"/>
      <c r="IT1178" s="183"/>
      <c r="IU1178" s="183"/>
      <c r="IV1178" s="183"/>
      <c r="IW1178" s="183"/>
      <c r="IX1178" s="183"/>
      <c r="IY1178" s="183"/>
      <c r="IZ1178" s="183"/>
      <c r="JA1178" s="183"/>
      <c r="JB1178" s="183"/>
      <c r="JC1178" s="183"/>
      <c r="JD1178" s="183"/>
      <c r="JE1178" s="183"/>
      <c r="JF1178" s="183"/>
      <c r="JG1178" s="183"/>
      <c r="JH1178" s="183"/>
      <c r="JI1178" s="183"/>
      <c r="JJ1178" s="183"/>
      <c r="JK1178" s="183"/>
      <c r="JL1178" s="183"/>
      <c r="JM1178" s="183"/>
      <c r="JN1178" s="183"/>
      <c r="JO1178" s="183"/>
      <c r="JP1178" s="183"/>
      <c r="JQ1178" s="183"/>
      <c r="JR1178" s="183"/>
      <c r="JS1178" s="183"/>
      <c r="JT1178" s="183"/>
      <c r="JU1178" s="183"/>
      <c r="JV1178" s="183"/>
      <c r="JW1178" s="183"/>
      <c r="JX1178" s="183"/>
      <c r="JY1178" s="183"/>
      <c r="JZ1178" s="183"/>
      <c r="KA1178" s="183"/>
      <c r="KB1178" s="183"/>
      <c r="KC1178" s="183"/>
      <c r="KD1178" s="183"/>
      <c r="KE1178" s="183"/>
      <c r="KF1178" s="183"/>
      <c r="KG1178" s="183"/>
      <c r="KH1178" s="183"/>
      <c r="KI1178" s="183"/>
      <c r="KJ1178" s="183"/>
      <c r="KK1178" s="183"/>
      <c r="KL1178" s="183"/>
      <c r="KM1178" s="183"/>
      <c r="KN1178" s="183"/>
      <c r="KO1178" s="183"/>
      <c r="KP1178" s="183"/>
      <c r="KQ1178" s="183"/>
      <c r="KR1178" s="183"/>
      <c r="KS1178" s="183"/>
      <c r="KT1178" s="183"/>
    </row>
    <row r="1179" spans="8:306">
      <c r="H1179" s="183"/>
      <c r="K1179" s="183"/>
      <c r="L1179" s="183"/>
      <c r="M1179" s="183"/>
      <c r="N1179" s="183"/>
      <c r="O1179" s="183"/>
      <c r="P1179" s="183"/>
      <c r="Q1179" s="183"/>
      <c r="R1179" s="183"/>
      <c r="S1179" s="183"/>
      <c r="T1179" s="183"/>
      <c r="U1179" s="183"/>
      <c r="V1179" s="183"/>
      <c r="W1179" s="183"/>
      <c r="X1179" s="183"/>
      <c r="Y1179" s="183"/>
      <c r="Z1179" s="183"/>
      <c r="AA1179" s="183"/>
      <c r="AB1179" s="183"/>
      <c r="AC1179" s="183"/>
      <c r="AD1179" s="183"/>
      <c r="AE1179" s="183"/>
      <c r="AF1179" s="183"/>
      <c r="AG1179" s="183"/>
      <c r="AH1179" s="183"/>
      <c r="AI1179" s="183"/>
      <c r="AJ1179" s="183"/>
      <c r="AK1179" s="183"/>
      <c r="AL1179" s="183"/>
      <c r="AM1179" s="183"/>
      <c r="AN1179" s="183"/>
      <c r="AO1179" s="183"/>
      <c r="AP1179" s="183"/>
      <c r="AQ1179" s="183"/>
      <c r="AR1179" s="183"/>
      <c r="AS1179" s="183"/>
      <c r="AT1179" s="183"/>
      <c r="AU1179" s="183"/>
      <c r="AV1179" s="183"/>
      <c r="AW1179" s="183"/>
      <c r="AX1179" s="183"/>
      <c r="AY1179" s="183"/>
      <c r="AZ1179" s="183"/>
      <c r="BA1179" s="183"/>
      <c r="BB1179" s="183"/>
      <c r="BC1179" s="183"/>
      <c r="BD1179" s="183"/>
      <c r="BE1179" s="183"/>
      <c r="BF1179" s="183"/>
      <c r="BG1179" s="183"/>
      <c r="BH1179" s="183"/>
      <c r="BI1179" s="183"/>
      <c r="BJ1179" s="183"/>
      <c r="BK1179" s="183"/>
      <c r="BL1179" s="183"/>
      <c r="BM1179" s="183"/>
      <c r="BN1179" s="183"/>
      <c r="BO1179" s="183"/>
      <c r="BP1179" s="183"/>
      <c r="BQ1179" s="183"/>
      <c r="BR1179" s="183"/>
      <c r="BS1179" s="183"/>
      <c r="BT1179" s="183"/>
      <c r="BU1179" s="183"/>
      <c r="BV1179" s="183"/>
      <c r="BW1179" s="183"/>
      <c r="BX1179" s="183"/>
      <c r="BY1179" s="183"/>
      <c r="BZ1179" s="183"/>
      <c r="CA1179" s="183"/>
      <c r="CB1179" s="183"/>
      <c r="CC1179" s="183"/>
      <c r="CD1179" s="183"/>
      <c r="CE1179" s="183"/>
      <c r="CF1179" s="183"/>
      <c r="CG1179" s="183"/>
      <c r="CH1179" s="183"/>
      <c r="CI1179" s="183"/>
      <c r="CJ1179" s="183"/>
      <c r="CK1179" s="183"/>
      <c r="CL1179" s="183"/>
      <c r="CM1179" s="183"/>
      <c r="CN1179" s="183"/>
      <c r="CO1179" s="183"/>
      <c r="CP1179" s="183"/>
      <c r="CQ1179" s="183"/>
      <c r="CR1179" s="183"/>
      <c r="CS1179" s="183"/>
      <c r="CT1179" s="183"/>
      <c r="CU1179" s="183"/>
      <c r="CV1179" s="183"/>
      <c r="CW1179" s="183"/>
      <c r="CX1179" s="183"/>
      <c r="CY1179" s="183"/>
      <c r="CZ1179" s="183"/>
      <c r="DA1179" s="183"/>
      <c r="DB1179" s="183"/>
      <c r="DC1179" s="183"/>
      <c r="DD1179" s="183"/>
      <c r="DE1179" s="183"/>
      <c r="DF1179" s="183"/>
      <c r="DG1179" s="183"/>
      <c r="DH1179" s="183"/>
      <c r="DI1179" s="183"/>
      <c r="DJ1179" s="183"/>
      <c r="DK1179" s="183"/>
      <c r="DL1179" s="183"/>
      <c r="DM1179" s="183"/>
      <c r="DN1179" s="183"/>
      <c r="DO1179" s="183"/>
      <c r="DP1179" s="183"/>
      <c r="DQ1179" s="183"/>
      <c r="DR1179" s="183"/>
      <c r="DS1179" s="183"/>
      <c r="DT1179" s="183"/>
      <c r="DU1179" s="183"/>
      <c r="DV1179" s="183"/>
      <c r="DW1179" s="183"/>
      <c r="DX1179" s="183"/>
      <c r="DY1179" s="183"/>
      <c r="DZ1179" s="183"/>
      <c r="EA1179" s="183"/>
      <c r="EB1179" s="183"/>
      <c r="EC1179" s="183"/>
      <c r="ED1179" s="183"/>
      <c r="EE1179" s="183"/>
      <c r="EF1179" s="183"/>
      <c r="EG1179" s="183"/>
      <c r="EH1179" s="183"/>
      <c r="EI1179" s="183"/>
      <c r="EJ1179" s="183"/>
      <c r="EK1179" s="183"/>
      <c r="EL1179" s="183"/>
      <c r="EM1179" s="183"/>
      <c r="EN1179" s="183"/>
      <c r="EO1179" s="183"/>
      <c r="EP1179" s="183"/>
      <c r="EQ1179" s="183"/>
      <c r="ER1179" s="183"/>
      <c r="ES1179" s="183"/>
      <c r="ET1179" s="183"/>
      <c r="EU1179" s="183"/>
      <c r="EV1179" s="183"/>
      <c r="EW1179" s="183"/>
      <c r="EX1179" s="183"/>
      <c r="EY1179" s="183"/>
      <c r="EZ1179" s="183"/>
      <c r="FA1179" s="183"/>
      <c r="FB1179" s="183"/>
      <c r="FC1179" s="183"/>
      <c r="FD1179" s="183"/>
      <c r="FE1179" s="183"/>
      <c r="FF1179" s="183"/>
      <c r="FG1179" s="183"/>
      <c r="FH1179" s="183"/>
      <c r="FI1179" s="183"/>
      <c r="FJ1179" s="183"/>
      <c r="FK1179" s="183"/>
      <c r="FL1179" s="183"/>
      <c r="FM1179" s="183"/>
      <c r="FN1179" s="183"/>
      <c r="FO1179" s="183"/>
      <c r="FP1179" s="183"/>
      <c r="FQ1179" s="183"/>
      <c r="FR1179" s="183"/>
      <c r="FS1179" s="183"/>
      <c r="FT1179" s="183"/>
      <c r="FU1179" s="183"/>
      <c r="FV1179" s="183"/>
      <c r="FW1179" s="183"/>
      <c r="FX1179" s="183"/>
      <c r="FY1179" s="183"/>
      <c r="FZ1179" s="183"/>
      <c r="GA1179" s="183"/>
      <c r="GB1179" s="183"/>
      <c r="GC1179" s="183"/>
      <c r="GD1179" s="183"/>
      <c r="GE1179" s="183"/>
      <c r="GF1179" s="183"/>
      <c r="GG1179" s="183"/>
      <c r="GH1179" s="183"/>
      <c r="GI1179" s="183"/>
      <c r="GJ1179" s="183"/>
      <c r="GK1179" s="183"/>
      <c r="GL1179" s="183"/>
      <c r="GM1179" s="183"/>
      <c r="GN1179" s="183"/>
      <c r="GO1179" s="183"/>
      <c r="GP1179" s="183"/>
      <c r="GQ1179" s="183"/>
      <c r="GR1179" s="183"/>
      <c r="GS1179" s="183"/>
      <c r="GT1179" s="183"/>
      <c r="GU1179" s="183"/>
      <c r="GV1179" s="183"/>
      <c r="GW1179" s="183"/>
      <c r="GX1179" s="183"/>
      <c r="GY1179" s="183"/>
      <c r="GZ1179" s="183"/>
      <c r="HA1179" s="183"/>
      <c r="HB1179" s="183"/>
      <c r="HC1179" s="183"/>
      <c r="HD1179" s="183"/>
      <c r="HE1179" s="183"/>
      <c r="HF1179" s="183"/>
      <c r="HG1179" s="183"/>
      <c r="HH1179" s="183"/>
      <c r="HI1179" s="183"/>
      <c r="HJ1179" s="183"/>
      <c r="HK1179" s="183"/>
      <c r="HL1179" s="183"/>
      <c r="HM1179" s="183"/>
      <c r="HN1179" s="183"/>
      <c r="HO1179" s="183"/>
      <c r="HP1179" s="183"/>
      <c r="HQ1179" s="183"/>
      <c r="HR1179" s="183"/>
      <c r="HS1179" s="183"/>
      <c r="HT1179" s="183"/>
      <c r="HU1179" s="183"/>
      <c r="HV1179" s="183"/>
      <c r="HW1179" s="183"/>
      <c r="HX1179" s="183"/>
      <c r="HY1179" s="183"/>
      <c r="HZ1179" s="183"/>
      <c r="IA1179" s="183"/>
      <c r="IB1179" s="183"/>
      <c r="IC1179" s="183"/>
      <c r="ID1179" s="183"/>
      <c r="IE1179" s="183"/>
      <c r="IF1179" s="183"/>
      <c r="IG1179" s="183"/>
      <c r="IH1179" s="183"/>
      <c r="II1179" s="183"/>
      <c r="IJ1179" s="183"/>
      <c r="IK1179" s="183"/>
      <c r="IL1179" s="183"/>
      <c r="IM1179" s="183"/>
      <c r="IN1179" s="183"/>
      <c r="IO1179" s="183"/>
      <c r="IP1179" s="183"/>
      <c r="IQ1179" s="183"/>
      <c r="IR1179" s="183"/>
      <c r="IS1179" s="183"/>
      <c r="IT1179" s="183"/>
      <c r="IU1179" s="183"/>
      <c r="IV1179" s="183"/>
      <c r="IW1179" s="183"/>
      <c r="IX1179" s="183"/>
      <c r="IY1179" s="183"/>
      <c r="IZ1179" s="183"/>
      <c r="JA1179" s="183"/>
      <c r="JB1179" s="183"/>
      <c r="JC1179" s="183"/>
      <c r="JD1179" s="183"/>
      <c r="JE1179" s="183"/>
      <c r="JF1179" s="183"/>
      <c r="JG1179" s="183"/>
      <c r="JH1179" s="183"/>
      <c r="JI1179" s="183"/>
      <c r="JJ1179" s="183"/>
      <c r="JK1179" s="183"/>
      <c r="JL1179" s="183"/>
      <c r="JM1179" s="183"/>
      <c r="JN1179" s="183"/>
      <c r="JO1179" s="183"/>
      <c r="JP1179" s="183"/>
      <c r="JQ1179" s="183"/>
      <c r="JR1179" s="183"/>
      <c r="JS1179" s="183"/>
      <c r="JT1179" s="183"/>
      <c r="JU1179" s="183"/>
      <c r="JV1179" s="183"/>
      <c r="JW1179" s="183"/>
      <c r="JX1179" s="183"/>
      <c r="JY1179" s="183"/>
      <c r="JZ1179" s="183"/>
      <c r="KA1179" s="183"/>
      <c r="KB1179" s="183"/>
      <c r="KC1179" s="183"/>
      <c r="KD1179" s="183"/>
      <c r="KE1179" s="183"/>
      <c r="KF1179" s="183"/>
      <c r="KG1179" s="183"/>
      <c r="KH1179" s="183"/>
      <c r="KI1179" s="183"/>
      <c r="KJ1179" s="183"/>
      <c r="KK1179" s="183"/>
      <c r="KL1179" s="183"/>
      <c r="KM1179" s="183"/>
      <c r="KN1179" s="183"/>
      <c r="KO1179" s="183"/>
      <c r="KP1179" s="183"/>
      <c r="KQ1179" s="183"/>
      <c r="KR1179" s="183"/>
      <c r="KS1179" s="183"/>
      <c r="KT1179" s="183"/>
    </row>
    <row r="1180" spans="8:306">
      <c r="H1180" s="183"/>
      <c r="K1180" s="183"/>
      <c r="L1180" s="183"/>
      <c r="M1180" s="183"/>
      <c r="N1180" s="183"/>
      <c r="O1180" s="183"/>
      <c r="P1180" s="183"/>
      <c r="Q1180" s="183"/>
      <c r="R1180" s="183"/>
      <c r="S1180" s="183"/>
      <c r="T1180" s="183"/>
      <c r="U1180" s="183"/>
      <c r="V1180" s="183"/>
      <c r="W1180" s="183"/>
      <c r="X1180" s="183"/>
      <c r="Y1180" s="183"/>
      <c r="Z1180" s="183"/>
      <c r="AA1180" s="183"/>
      <c r="AB1180" s="183"/>
      <c r="AC1180" s="183"/>
      <c r="AD1180" s="183"/>
      <c r="AE1180" s="183"/>
      <c r="AF1180" s="183"/>
      <c r="AG1180" s="183"/>
      <c r="AH1180" s="183"/>
      <c r="AI1180" s="183"/>
      <c r="AJ1180" s="183"/>
      <c r="AK1180" s="183"/>
      <c r="AL1180" s="183"/>
      <c r="AM1180" s="183"/>
      <c r="AN1180" s="183"/>
      <c r="AO1180" s="183"/>
      <c r="AP1180" s="183"/>
      <c r="AQ1180" s="183"/>
      <c r="AR1180" s="183"/>
      <c r="AS1180" s="183"/>
      <c r="AT1180" s="183"/>
      <c r="AU1180" s="183"/>
      <c r="AV1180" s="183"/>
      <c r="AW1180" s="183"/>
      <c r="AX1180" s="183"/>
      <c r="AY1180" s="183"/>
      <c r="AZ1180" s="183"/>
      <c r="BA1180" s="183"/>
      <c r="BB1180" s="183"/>
      <c r="BC1180" s="183"/>
      <c r="BD1180" s="183"/>
      <c r="BE1180" s="183"/>
      <c r="BF1180" s="183"/>
      <c r="BG1180" s="183"/>
      <c r="BH1180" s="183"/>
      <c r="BI1180" s="183"/>
      <c r="BJ1180" s="183"/>
      <c r="BK1180" s="183"/>
      <c r="BL1180" s="183"/>
      <c r="BM1180" s="183"/>
      <c r="BN1180" s="183"/>
      <c r="BO1180" s="183"/>
      <c r="BP1180" s="183"/>
      <c r="BQ1180" s="183"/>
      <c r="BR1180" s="183"/>
      <c r="BS1180" s="183"/>
      <c r="BT1180" s="183"/>
      <c r="BU1180" s="183"/>
      <c r="BV1180" s="183"/>
      <c r="BW1180" s="183"/>
      <c r="BX1180" s="183"/>
      <c r="BY1180" s="183"/>
      <c r="BZ1180" s="183"/>
      <c r="CA1180" s="183"/>
      <c r="CB1180" s="183"/>
      <c r="CC1180" s="183"/>
      <c r="CD1180" s="183"/>
      <c r="CE1180" s="183"/>
      <c r="CF1180" s="183"/>
      <c r="CG1180" s="183"/>
      <c r="CH1180" s="183"/>
      <c r="CI1180" s="183"/>
      <c r="CJ1180" s="183"/>
      <c r="CK1180" s="183"/>
      <c r="CL1180" s="183"/>
      <c r="CM1180" s="183"/>
      <c r="CN1180" s="183"/>
      <c r="CO1180" s="183"/>
      <c r="CP1180" s="183"/>
      <c r="CQ1180" s="183"/>
      <c r="CR1180" s="183"/>
      <c r="CS1180" s="183"/>
      <c r="CT1180" s="183"/>
      <c r="CU1180" s="183"/>
      <c r="CV1180" s="183"/>
      <c r="CW1180" s="183"/>
      <c r="CX1180" s="183"/>
      <c r="CY1180" s="183"/>
      <c r="CZ1180" s="183"/>
      <c r="DA1180" s="183"/>
      <c r="DB1180" s="183"/>
      <c r="DC1180" s="183"/>
      <c r="DD1180" s="183"/>
      <c r="DE1180" s="183"/>
      <c r="DF1180" s="183"/>
      <c r="DG1180" s="183"/>
      <c r="DH1180" s="183"/>
      <c r="DI1180" s="183"/>
      <c r="DJ1180" s="183"/>
      <c r="DK1180" s="183"/>
      <c r="DL1180" s="183"/>
      <c r="DM1180" s="183"/>
      <c r="DN1180" s="183"/>
      <c r="DO1180" s="183"/>
      <c r="DP1180" s="183"/>
      <c r="DQ1180" s="183"/>
      <c r="DR1180" s="183"/>
      <c r="DS1180" s="183"/>
      <c r="DT1180" s="183"/>
      <c r="DU1180" s="183"/>
      <c r="DV1180" s="183"/>
      <c r="DW1180" s="183"/>
      <c r="DX1180" s="183"/>
      <c r="DY1180" s="183"/>
      <c r="DZ1180" s="183"/>
      <c r="EA1180" s="183"/>
      <c r="EB1180" s="183"/>
      <c r="EC1180" s="183"/>
      <c r="ED1180" s="183"/>
      <c r="EE1180" s="183"/>
      <c r="EF1180" s="183"/>
      <c r="EG1180" s="183"/>
      <c r="EH1180" s="183"/>
      <c r="EI1180" s="183"/>
      <c r="EJ1180" s="183"/>
      <c r="EK1180" s="183"/>
      <c r="EL1180" s="183"/>
      <c r="EM1180" s="183"/>
      <c r="EN1180" s="183"/>
      <c r="EO1180" s="183"/>
      <c r="EP1180" s="183"/>
      <c r="EQ1180" s="183"/>
      <c r="ER1180" s="183"/>
      <c r="ES1180" s="183"/>
      <c r="ET1180" s="183"/>
      <c r="EU1180" s="183"/>
      <c r="EV1180" s="183"/>
      <c r="EW1180" s="183"/>
      <c r="EX1180" s="183"/>
      <c r="EY1180" s="183"/>
      <c r="EZ1180" s="183"/>
      <c r="FA1180" s="183"/>
      <c r="FB1180" s="183"/>
      <c r="FC1180" s="183"/>
      <c r="FD1180" s="183"/>
      <c r="FE1180" s="183"/>
      <c r="FF1180" s="183"/>
      <c r="FG1180" s="183"/>
      <c r="FH1180" s="183"/>
      <c r="FI1180" s="183"/>
      <c r="FJ1180" s="183"/>
      <c r="FK1180" s="183"/>
      <c r="FL1180" s="183"/>
      <c r="FM1180" s="183"/>
      <c r="FN1180" s="183"/>
      <c r="FO1180" s="183"/>
      <c r="FP1180" s="183"/>
      <c r="FQ1180" s="183"/>
      <c r="FR1180" s="183"/>
      <c r="FS1180" s="183"/>
      <c r="FT1180" s="183"/>
      <c r="FU1180" s="183"/>
      <c r="FV1180" s="183"/>
      <c r="FW1180" s="183"/>
      <c r="FX1180" s="183"/>
      <c r="FY1180" s="183"/>
      <c r="FZ1180" s="183"/>
      <c r="GA1180" s="183"/>
      <c r="GB1180" s="183"/>
      <c r="GC1180" s="183"/>
      <c r="GD1180" s="183"/>
      <c r="GE1180" s="183"/>
      <c r="GF1180" s="183"/>
      <c r="GG1180" s="183"/>
      <c r="GH1180" s="183"/>
      <c r="GI1180" s="183"/>
      <c r="GJ1180" s="183"/>
      <c r="GK1180" s="183"/>
      <c r="GL1180" s="183"/>
      <c r="GM1180" s="183"/>
      <c r="GN1180" s="183"/>
      <c r="GO1180" s="183"/>
      <c r="GP1180" s="183"/>
      <c r="GQ1180" s="183"/>
      <c r="GR1180" s="183"/>
      <c r="GS1180" s="183"/>
      <c r="GT1180" s="183"/>
      <c r="GU1180" s="183"/>
      <c r="GV1180" s="183"/>
      <c r="GW1180" s="183"/>
      <c r="GX1180" s="183"/>
      <c r="GY1180" s="183"/>
      <c r="GZ1180" s="183"/>
      <c r="HA1180" s="183"/>
      <c r="HB1180" s="183"/>
      <c r="HC1180" s="183"/>
      <c r="HD1180" s="183"/>
      <c r="HE1180" s="183"/>
      <c r="HF1180" s="183"/>
      <c r="HG1180" s="183"/>
      <c r="HH1180" s="183"/>
      <c r="HI1180" s="183"/>
      <c r="HJ1180" s="183"/>
      <c r="HK1180" s="183"/>
      <c r="HL1180" s="183"/>
      <c r="HM1180" s="183"/>
      <c r="HN1180" s="183"/>
      <c r="HO1180" s="183"/>
      <c r="HP1180" s="183"/>
      <c r="HQ1180" s="183"/>
      <c r="HR1180" s="183"/>
      <c r="HS1180" s="183"/>
      <c r="HT1180" s="183"/>
      <c r="HU1180" s="183"/>
      <c r="HV1180" s="183"/>
      <c r="HW1180" s="183"/>
      <c r="HX1180" s="183"/>
      <c r="HY1180" s="183"/>
      <c r="HZ1180" s="183"/>
      <c r="IA1180" s="183"/>
      <c r="IB1180" s="183"/>
      <c r="IC1180" s="183"/>
      <c r="ID1180" s="183"/>
      <c r="IE1180" s="183"/>
      <c r="IF1180" s="183"/>
      <c r="IG1180" s="183"/>
      <c r="IH1180" s="183"/>
      <c r="II1180" s="183"/>
      <c r="IJ1180" s="183"/>
      <c r="IK1180" s="183"/>
      <c r="IL1180" s="183"/>
      <c r="IM1180" s="183"/>
      <c r="IN1180" s="183"/>
      <c r="IO1180" s="183"/>
      <c r="IP1180" s="183"/>
      <c r="IQ1180" s="183"/>
      <c r="IR1180" s="183"/>
      <c r="IS1180" s="183"/>
      <c r="IT1180" s="183"/>
      <c r="IU1180" s="183"/>
      <c r="IV1180" s="183"/>
      <c r="IW1180" s="183"/>
      <c r="IX1180" s="183"/>
      <c r="IY1180" s="183"/>
      <c r="IZ1180" s="183"/>
      <c r="JA1180" s="183"/>
      <c r="JB1180" s="183"/>
      <c r="JC1180" s="183"/>
      <c r="JD1180" s="183"/>
      <c r="JE1180" s="183"/>
      <c r="JF1180" s="183"/>
      <c r="JG1180" s="183"/>
      <c r="JH1180" s="183"/>
      <c r="JI1180" s="183"/>
      <c r="JJ1180" s="183"/>
      <c r="JK1180" s="183"/>
      <c r="JL1180" s="183"/>
      <c r="JM1180" s="183"/>
      <c r="JN1180" s="183"/>
      <c r="JO1180" s="183"/>
      <c r="JP1180" s="183"/>
      <c r="JQ1180" s="183"/>
      <c r="JR1180" s="183"/>
      <c r="JS1180" s="183"/>
      <c r="JT1180" s="183"/>
      <c r="JU1180" s="183"/>
      <c r="JV1180" s="183"/>
      <c r="JW1180" s="183"/>
      <c r="JX1180" s="183"/>
      <c r="JY1180" s="183"/>
      <c r="JZ1180" s="183"/>
      <c r="KA1180" s="183"/>
      <c r="KB1180" s="183"/>
      <c r="KC1180" s="183"/>
      <c r="KD1180" s="183"/>
      <c r="KE1180" s="183"/>
      <c r="KF1180" s="183"/>
      <c r="KG1180" s="183"/>
      <c r="KH1180" s="183"/>
      <c r="KI1180" s="183"/>
      <c r="KJ1180" s="183"/>
      <c r="KK1180" s="183"/>
      <c r="KL1180" s="183"/>
      <c r="KM1180" s="183"/>
      <c r="KN1180" s="183"/>
      <c r="KO1180" s="183"/>
      <c r="KP1180" s="183"/>
      <c r="KQ1180" s="183"/>
      <c r="KR1180" s="183"/>
      <c r="KS1180" s="183"/>
      <c r="KT1180" s="183"/>
    </row>
    <row r="1181" spans="8:306">
      <c r="H1181" s="183"/>
      <c r="K1181" s="183"/>
      <c r="L1181" s="183"/>
      <c r="M1181" s="183"/>
      <c r="N1181" s="183"/>
      <c r="O1181" s="183"/>
      <c r="P1181" s="183"/>
      <c r="Q1181" s="183"/>
      <c r="R1181" s="183"/>
      <c r="S1181" s="183"/>
      <c r="T1181" s="183"/>
      <c r="U1181" s="183"/>
      <c r="V1181" s="183"/>
      <c r="W1181" s="183"/>
      <c r="X1181" s="183"/>
      <c r="Y1181" s="183"/>
      <c r="Z1181" s="183"/>
      <c r="AA1181" s="183"/>
      <c r="AB1181" s="183"/>
      <c r="AC1181" s="183"/>
      <c r="AD1181" s="183"/>
      <c r="AE1181" s="183"/>
      <c r="AF1181" s="183"/>
      <c r="AG1181" s="183"/>
      <c r="AH1181" s="183"/>
      <c r="AI1181" s="183"/>
      <c r="AJ1181" s="183"/>
      <c r="AK1181" s="183"/>
      <c r="AL1181" s="183"/>
      <c r="AM1181" s="183"/>
      <c r="AN1181" s="183"/>
      <c r="AO1181" s="183"/>
      <c r="AP1181" s="183"/>
      <c r="AQ1181" s="183"/>
      <c r="AR1181" s="183"/>
      <c r="AS1181" s="183"/>
      <c r="AT1181" s="183"/>
      <c r="AU1181" s="183"/>
      <c r="AV1181" s="183"/>
      <c r="AW1181" s="183"/>
      <c r="AX1181" s="183"/>
      <c r="AY1181" s="183"/>
      <c r="AZ1181" s="183"/>
      <c r="BA1181" s="183"/>
      <c r="BB1181" s="183"/>
      <c r="BC1181" s="183"/>
      <c r="BD1181" s="183"/>
      <c r="BE1181" s="183"/>
      <c r="BF1181" s="183"/>
      <c r="BG1181" s="183"/>
      <c r="BH1181" s="183"/>
      <c r="BI1181" s="183"/>
      <c r="BJ1181" s="183"/>
      <c r="BK1181" s="183"/>
      <c r="BL1181" s="183"/>
      <c r="BM1181" s="183"/>
      <c r="BN1181" s="183"/>
      <c r="BO1181" s="183"/>
      <c r="BP1181" s="183"/>
      <c r="BQ1181" s="183"/>
      <c r="BR1181" s="183"/>
      <c r="BS1181" s="183"/>
      <c r="BT1181" s="183"/>
      <c r="BU1181" s="183"/>
      <c r="BV1181" s="183"/>
      <c r="BW1181" s="183"/>
      <c r="BX1181" s="183"/>
      <c r="BY1181" s="183"/>
      <c r="BZ1181" s="183"/>
      <c r="CA1181" s="183"/>
      <c r="CB1181" s="183"/>
      <c r="CC1181" s="183"/>
      <c r="CD1181" s="183"/>
      <c r="CE1181" s="183"/>
      <c r="CF1181" s="183"/>
      <c r="CG1181" s="183"/>
      <c r="CH1181" s="183"/>
      <c r="CI1181" s="183"/>
      <c r="CJ1181" s="183"/>
      <c r="CK1181" s="183"/>
      <c r="CL1181" s="183"/>
      <c r="CM1181" s="183"/>
      <c r="CN1181" s="183"/>
      <c r="CO1181" s="183"/>
      <c r="CP1181" s="183"/>
      <c r="CQ1181" s="183"/>
      <c r="CR1181" s="183"/>
      <c r="CS1181" s="183"/>
      <c r="CT1181" s="183"/>
      <c r="CU1181" s="183"/>
      <c r="CV1181" s="183"/>
      <c r="CW1181" s="183"/>
      <c r="CX1181" s="183"/>
      <c r="CY1181" s="183"/>
      <c r="CZ1181" s="183"/>
      <c r="DA1181" s="183"/>
      <c r="DB1181" s="183"/>
      <c r="DC1181" s="183"/>
      <c r="DD1181" s="183"/>
      <c r="DE1181" s="183"/>
      <c r="DF1181" s="183"/>
      <c r="DG1181" s="183"/>
      <c r="DH1181" s="183"/>
      <c r="DI1181" s="183"/>
      <c r="DJ1181" s="183"/>
      <c r="DK1181" s="183"/>
      <c r="DL1181" s="183"/>
      <c r="DM1181" s="183"/>
      <c r="DN1181" s="183"/>
      <c r="DO1181" s="183"/>
      <c r="DP1181" s="183"/>
      <c r="DQ1181" s="183"/>
      <c r="DR1181" s="183"/>
      <c r="DS1181" s="183"/>
      <c r="DT1181" s="183"/>
      <c r="DU1181" s="183"/>
      <c r="DV1181" s="183"/>
      <c r="DW1181" s="183"/>
      <c r="DX1181" s="183"/>
      <c r="DY1181" s="183"/>
      <c r="DZ1181" s="183"/>
      <c r="EA1181" s="183"/>
      <c r="EB1181" s="183"/>
      <c r="EC1181" s="183"/>
      <c r="ED1181" s="183"/>
      <c r="EE1181" s="183"/>
      <c r="EF1181" s="183"/>
      <c r="EG1181" s="183"/>
      <c r="EH1181" s="183"/>
      <c r="EI1181" s="183"/>
      <c r="EJ1181" s="183"/>
      <c r="EK1181" s="183"/>
      <c r="EL1181" s="183"/>
      <c r="EM1181" s="183"/>
      <c r="EN1181" s="183"/>
      <c r="EO1181" s="183"/>
      <c r="EP1181" s="183"/>
      <c r="EQ1181" s="183"/>
      <c r="ER1181" s="183"/>
      <c r="ES1181" s="183"/>
      <c r="ET1181" s="183"/>
      <c r="EU1181" s="183"/>
      <c r="EV1181" s="183"/>
      <c r="EW1181" s="183"/>
      <c r="EX1181" s="183"/>
      <c r="EY1181" s="183"/>
      <c r="EZ1181" s="183"/>
      <c r="FA1181" s="183"/>
      <c r="FB1181" s="183"/>
      <c r="FC1181" s="183"/>
      <c r="FD1181" s="183"/>
      <c r="FE1181" s="183"/>
      <c r="FF1181" s="183"/>
      <c r="FG1181" s="183"/>
      <c r="FH1181" s="183"/>
      <c r="FI1181" s="183"/>
      <c r="FJ1181" s="183"/>
      <c r="FK1181" s="183"/>
      <c r="FL1181" s="183"/>
      <c r="FM1181" s="183"/>
      <c r="FN1181" s="183"/>
      <c r="FO1181" s="183"/>
      <c r="FP1181" s="183"/>
      <c r="FQ1181" s="183"/>
      <c r="FR1181" s="183"/>
      <c r="FS1181" s="183"/>
      <c r="FT1181" s="183"/>
      <c r="FU1181" s="183"/>
      <c r="FV1181" s="183"/>
      <c r="FW1181" s="183"/>
      <c r="FX1181" s="183"/>
      <c r="FY1181" s="183"/>
      <c r="FZ1181" s="183"/>
      <c r="GA1181" s="183"/>
      <c r="GB1181" s="183"/>
      <c r="GC1181" s="183"/>
      <c r="GD1181" s="183"/>
      <c r="GE1181" s="183"/>
      <c r="GF1181" s="183"/>
      <c r="GG1181" s="183"/>
      <c r="GH1181" s="183"/>
      <c r="GI1181" s="183"/>
      <c r="GJ1181" s="183"/>
      <c r="GK1181" s="183"/>
      <c r="GL1181" s="183"/>
      <c r="GM1181" s="183"/>
      <c r="GN1181" s="183"/>
      <c r="GO1181" s="183"/>
      <c r="GP1181" s="183"/>
      <c r="GQ1181" s="183"/>
      <c r="GR1181" s="183"/>
      <c r="GS1181" s="183"/>
      <c r="GT1181" s="183"/>
      <c r="GU1181" s="183"/>
      <c r="GV1181" s="183"/>
      <c r="GW1181" s="183"/>
      <c r="GX1181" s="183"/>
      <c r="GY1181" s="183"/>
      <c r="GZ1181" s="183"/>
      <c r="HA1181" s="183"/>
      <c r="HB1181" s="183"/>
      <c r="HC1181" s="183"/>
      <c r="HD1181" s="183"/>
      <c r="HE1181" s="183"/>
      <c r="HF1181" s="183"/>
      <c r="HG1181" s="183"/>
      <c r="HH1181" s="183"/>
      <c r="HI1181" s="183"/>
      <c r="HJ1181" s="183"/>
      <c r="HK1181" s="183"/>
      <c r="HL1181" s="183"/>
      <c r="HM1181" s="183"/>
      <c r="HN1181" s="183"/>
      <c r="HO1181" s="183"/>
      <c r="HP1181" s="183"/>
      <c r="HQ1181" s="183"/>
      <c r="HR1181" s="183"/>
      <c r="HS1181" s="183"/>
      <c r="HT1181" s="183"/>
      <c r="HU1181" s="183"/>
      <c r="HV1181" s="183"/>
      <c r="HW1181" s="183"/>
      <c r="HX1181" s="183"/>
      <c r="HY1181" s="183"/>
      <c r="HZ1181" s="183"/>
      <c r="IA1181" s="183"/>
      <c r="IB1181" s="183"/>
      <c r="IC1181" s="183"/>
      <c r="ID1181" s="183"/>
      <c r="IE1181" s="183"/>
      <c r="IF1181" s="183"/>
      <c r="IG1181" s="183"/>
      <c r="IH1181" s="183"/>
      <c r="II1181" s="183"/>
      <c r="IJ1181" s="183"/>
      <c r="IK1181" s="183"/>
      <c r="IL1181" s="183"/>
      <c r="IM1181" s="183"/>
      <c r="IN1181" s="183"/>
      <c r="IO1181" s="183"/>
      <c r="IP1181" s="183"/>
      <c r="IQ1181" s="183"/>
      <c r="IR1181" s="183"/>
      <c r="IS1181" s="183"/>
      <c r="IT1181" s="183"/>
      <c r="IU1181" s="183"/>
      <c r="IV1181" s="183"/>
      <c r="IW1181" s="183"/>
      <c r="IX1181" s="183"/>
      <c r="IY1181" s="183"/>
      <c r="IZ1181" s="183"/>
      <c r="JA1181" s="183"/>
      <c r="JB1181" s="183"/>
      <c r="JC1181" s="183"/>
      <c r="JD1181" s="183"/>
      <c r="JE1181" s="183"/>
      <c r="JF1181" s="183"/>
      <c r="JG1181" s="183"/>
      <c r="JH1181" s="183"/>
      <c r="JI1181" s="183"/>
      <c r="JJ1181" s="183"/>
      <c r="JK1181" s="183"/>
      <c r="JL1181" s="183"/>
      <c r="JM1181" s="183"/>
      <c r="JN1181" s="183"/>
      <c r="JO1181" s="183"/>
      <c r="JP1181" s="183"/>
      <c r="JQ1181" s="183"/>
      <c r="JR1181" s="183"/>
      <c r="JS1181" s="183"/>
      <c r="JT1181" s="183"/>
      <c r="JU1181" s="183"/>
      <c r="JV1181" s="183"/>
      <c r="JW1181" s="183"/>
      <c r="JX1181" s="183"/>
      <c r="JY1181" s="183"/>
      <c r="JZ1181" s="183"/>
      <c r="KA1181" s="183"/>
      <c r="KB1181" s="183"/>
      <c r="KC1181" s="183"/>
      <c r="KD1181" s="183"/>
      <c r="KE1181" s="183"/>
      <c r="KF1181" s="183"/>
      <c r="KG1181" s="183"/>
      <c r="KH1181" s="183"/>
      <c r="KI1181" s="183"/>
      <c r="KJ1181" s="183"/>
      <c r="KK1181" s="183"/>
      <c r="KL1181" s="183"/>
      <c r="KM1181" s="183"/>
      <c r="KN1181" s="183"/>
      <c r="KO1181" s="183"/>
      <c r="KP1181" s="183"/>
      <c r="KQ1181" s="183"/>
      <c r="KR1181" s="183"/>
      <c r="KS1181" s="183"/>
      <c r="KT1181" s="183"/>
    </row>
    <row r="1182" spans="8:306">
      <c r="H1182" s="183"/>
      <c r="K1182" s="183"/>
      <c r="L1182" s="183"/>
      <c r="M1182" s="183"/>
      <c r="N1182" s="183"/>
      <c r="O1182" s="183"/>
      <c r="P1182" s="183"/>
      <c r="Q1182" s="183"/>
      <c r="R1182" s="183"/>
      <c r="S1182" s="183"/>
      <c r="T1182" s="183"/>
      <c r="U1182" s="183"/>
      <c r="V1182" s="183"/>
      <c r="W1182" s="183"/>
      <c r="X1182" s="183"/>
      <c r="Y1182" s="183"/>
      <c r="Z1182" s="183"/>
      <c r="AA1182" s="183"/>
      <c r="AB1182" s="183"/>
      <c r="AC1182" s="183"/>
      <c r="AD1182" s="183"/>
      <c r="AE1182" s="183"/>
      <c r="AF1182" s="183"/>
      <c r="AG1182" s="183"/>
      <c r="AH1182" s="183"/>
      <c r="AI1182" s="183"/>
      <c r="AJ1182" s="183"/>
      <c r="AK1182" s="183"/>
      <c r="AL1182" s="183"/>
      <c r="AM1182" s="183"/>
      <c r="AN1182" s="183"/>
      <c r="AO1182" s="183"/>
      <c r="AP1182" s="183"/>
      <c r="AQ1182" s="183"/>
      <c r="AR1182" s="183"/>
      <c r="AS1182" s="183"/>
      <c r="AT1182" s="183"/>
      <c r="AU1182" s="183"/>
      <c r="AV1182" s="183"/>
      <c r="AW1182" s="183"/>
      <c r="AX1182" s="183"/>
      <c r="AY1182" s="183"/>
      <c r="AZ1182" s="183"/>
      <c r="BA1182" s="183"/>
      <c r="BB1182" s="183"/>
      <c r="BC1182" s="183"/>
      <c r="BD1182" s="183"/>
      <c r="BE1182" s="183"/>
      <c r="BF1182" s="183"/>
      <c r="BG1182" s="183"/>
      <c r="BH1182" s="183"/>
      <c r="BI1182" s="183"/>
      <c r="BJ1182" s="183"/>
      <c r="BK1182" s="183"/>
      <c r="BL1182" s="183"/>
      <c r="BM1182" s="183"/>
      <c r="BN1182" s="183"/>
      <c r="BO1182" s="183"/>
      <c r="BP1182" s="183"/>
      <c r="BQ1182" s="183"/>
      <c r="BR1182" s="183"/>
      <c r="BS1182" s="183"/>
      <c r="BT1182" s="183"/>
      <c r="BU1182" s="183"/>
      <c r="BV1182" s="183"/>
      <c r="BW1182" s="183"/>
      <c r="BX1182" s="183"/>
      <c r="BY1182" s="183"/>
      <c r="BZ1182" s="183"/>
      <c r="CA1182" s="183"/>
      <c r="CB1182" s="183"/>
      <c r="CC1182" s="183"/>
      <c r="CD1182" s="183"/>
      <c r="CE1182" s="183"/>
      <c r="CF1182" s="183"/>
      <c r="CG1182" s="183"/>
      <c r="CH1182" s="183"/>
      <c r="CI1182" s="183"/>
      <c r="CJ1182" s="183"/>
      <c r="CK1182" s="183"/>
      <c r="CL1182" s="183"/>
      <c r="CM1182" s="183"/>
      <c r="CN1182" s="183"/>
      <c r="CO1182" s="183"/>
      <c r="CP1182" s="183"/>
      <c r="CQ1182" s="183"/>
      <c r="CR1182" s="183"/>
      <c r="CS1182" s="183"/>
      <c r="CT1182" s="183"/>
      <c r="CU1182" s="183"/>
      <c r="CV1182" s="183"/>
      <c r="CW1182" s="183"/>
      <c r="CX1182" s="183"/>
      <c r="CY1182" s="183"/>
      <c r="CZ1182" s="183"/>
      <c r="DA1182" s="183"/>
      <c r="DB1182" s="183"/>
      <c r="DC1182" s="183"/>
      <c r="DD1182" s="183"/>
      <c r="DE1182" s="183"/>
      <c r="DF1182" s="183"/>
      <c r="DG1182" s="183"/>
      <c r="DH1182" s="183"/>
      <c r="DI1182" s="183"/>
      <c r="DJ1182" s="183"/>
      <c r="DK1182" s="183"/>
      <c r="DL1182" s="183"/>
      <c r="DM1182" s="183"/>
      <c r="DN1182" s="183"/>
      <c r="DO1182" s="183"/>
      <c r="DP1182" s="183"/>
      <c r="DQ1182" s="183"/>
      <c r="DR1182" s="183"/>
      <c r="DS1182" s="183"/>
      <c r="DT1182" s="183"/>
      <c r="DU1182" s="183"/>
      <c r="DV1182" s="183"/>
      <c r="DW1182" s="183"/>
      <c r="DX1182" s="183"/>
      <c r="DY1182" s="183"/>
      <c r="DZ1182" s="183"/>
      <c r="EA1182" s="183"/>
      <c r="EB1182" s="183"/>
      <c r="EC1182" s="183"/>
      <c r="ED1182" s="183"/>
      <c r="EE1182" s="183"/>
      <c r="EF1182" s="183"/>
      <c r="EG1182" s="183"/>
      <c r="EH1182" s="183"/>
      <c r="EI1182" s="183"/>
      <c r="EJ1182" s="183"/>
      <c r="EK1182" s="183"/>
      <c r="EL1182" s="183"/>
      <c r="EM1182" s="183"/>
      <c r="EN1182" s="183"/>
      <c r="EO1182" s="183"/>
      <c r="EP1182" s="183"/>
      <c r="EQ1182" s="183"/>
      <c r="ER1182" s="183"/>
      <c r="ES1182" s="183"/>
      <c r="ET1182" s="183"/>
      <c r="EU1182" s="183"/>
      <c r="EV1182" s="183"/>
      <c r="EW1182" s="183"/>
      <c r="EX1182" s="183"/>
      <c r="EY1182" s="183"/>
      <c r="EZ1182" s="183"/>
      <c r="FA1182" s="183"/>
      <c r="FB1182" s="183"/>
      <c r="FC1182" s="183"/>
      <c r="FD1182" s="183"/>
      <c r="FE1182" s="183"/>
      <c r="FF1182" s="183"/>
      <c r="FG1182" s="183"/>
      <c r="FH1182" s="183"/>
      <c r="FI1182" s="183"/>
      <c r="FJ1182" s="183"/>
      <c r="FK1182" s="183"/>
      <c r="FL1182" s="183"/>
      <c r="FM1182" s="183"/>
      <c r="FN1182" s="183"/>
      <c r="FO1182" s="183"/>
      <c r="FP1182" s="183"/>
      <c r="FQ1182" s="183"/>
      <c r="FR1182" s="183"/>
      <c r="FS1182" s="183"/>
      <c r="FT1182" s="183"/>
      <c r="FU1182" s="183"/>
      <c r="FV1182" s="183"/>
      <c r="FW1182" s="183"/>
      <c r="FX1182" s="183"/>
      <c r="FY1182" s="183"/>
      <c r="FZ1182" s="183"/>
      <c r="GA1182" s="183"/>
      <c r="GB1182" s="183"/>
      <c r="GC1182" s="183"/>
      <c r="GD1182" s="183"/>
      <c r="GE1182" s="183"/>
      <c r="GF1182" s="183"/>
      <c r="GG1182" s="183"/>
      <c r="GH1182" s="183"/>
      <c r="GI1182" s="183"/>
      <c r="GJ1182" s="183"/>
      <c r="GK1182" s="183"/>
      <c r="GL1182" s="183"/>
      <c r="GM1182" s="183"/>
      <c r="GN1182" s="183"/>
      <c r="GO1182" s="183"/>
      <c r="GP1182" s="183"/>
      <c r="GQ1182" s="183"/>
      <c r="GR1182" s="183"/>
      <c r="GS1182" s="183"/>
      <c r="GT1182" s="183"/>
      <c r="GU1182" s="183"/>
      <c r="GV1182" s="183"/>
      <c r="GW1182" s="183"/>
      <c r="GX1182" s="183"/>
      <c r="GY1182" s="183"/>
      <c r="GZ1182" s="183"/>
      <c r="HA1182" s="183"/>
      <c r="HB1182" s="183"/>
      <c r="HC1182" s="183"/>
      <c r="HD1182" s="183"/>
      <c r="HE1182" s="183"/>
      <c r="HF1182" s="183"/>
      <c r="HG1182" s="183"/>
      <c r="HH1182" s="183"/>
      <c r="HI1182" s="183"/>
      <c r="HJ1182" s="183"/>
      <c r="HK1182" s="183"/>
      <c r="HL1182" s="183"/>
      <c r="HM1182" s="183"/>
      <c r="HN1182" s="183"/>
      <c r="HO1182" s="183"/>
      <c r="HP1182" s="183"/>
      <c r="HQ1182" s="183"/>
      <c r="HR1182" s="183"/>
      <c r="HS1182" s="183"/>
      <c r="HT1182" s="183"/>
      <c r="HU1182" s="183"/>
      <c r="HV1182" s="183"/>
      <c r="HW1182" s="183"/>
      <c r="HX1182" s="183"/>
      <c r="HY1182" s="183"/>
      <c r="HZ1182" s="183"/>
      <c r="IA1182" s="183"/>
      <c r="IB1182" s="183"/>
      <c r="IC1182" s="183"/>
      <c r="ID1182" s="183"/>
      <c r="IE1182" s="183"/>
      <c r="IF1182" s="183"/>
      <c r="IG1182" s="183"/>
      <c r="IH1182" s="183"/>
      <c r="II1182" s="183"/>
      <c r="IJ1182" s="183"/>
      <c r="IK1182" s="183"/>
      <c r="IL1182" s="183"/>
      <c r="IM1182" s="183"/>
      <c r="IN1182" s="183"/>
      <c r="IO1182" s="183"/>
      <c r="IP1182" s="183"/>
      <c r="IQ1182" s="183"/>
      <c r="IR1182" s="183"/>
      <c r="IS1182" s="183"/>
      <c r="IT1182" s="183"/>
      <c r="IU1182" s="183"/>
      <c r="IV1182" s="183"/>
      <c r="IW1182" s="183"/>
      <c r="IX1182" s="183"/>
      <c r="IY1182" s="183"/>
      <c r="IZ1182" s="183"/>
      <c r="JA1182" s="183"/>
      <c r="JB1182" s="183"/>
      <c r="JC1182" s="183"/>
      <c r="JD1182" s="183"/>
      <c r="JE1182" s="183"/>
      <c r="JF1182" s="183"/>
      <c r="JG1182" s="183"/>
      <c r="JH1182" s="183"/>
      <c r="JI1182" s="183"/>
      <c r="JJ1182" s="183"/>
      <c r="JK1182" s="183"/>
      <c r="JL1182" s="183"/>
      <c r="JM1182" s="183"/>
      <c r="JN1182" s="183"/>
      <c r="JO1182" s="183"/>
      <c r="JP1182" s="183"/>
      <c r="JQ1182" s="183"/>
      <c r="JR1182" s="183"/>
      <c r="JS1182" s="183"/>
      <c r="JT1182" s="183"/>
      <c r="JU1182" s="183"/>
      <c r="JV1182" s="183"/>
      <c r="JW1182" s="183"/>
      <c r="JX1182" s="183"/>
      <c r="JY1182" s="183"/>
      <c r="JZ1182" s="183"/>
      <c r="KA1182" s="183"/>
      <c r="KB1182" s="183"/>
      <c r="KC1182" s="183"/>
      <c r="KD1182" s="183"/>
      <c r="KE1182" s="183"/>
      <c r="KF1182" s="183"/>
      <c r="KG1182" s="183"/>
      <c r="KH1182" s="183"/>
      <c r="KI1182" s="183"/>
      <c r="KJ1182" s="183"/>
      <c r="KK1182" s="183"/>
      <c r="KL1182" s="183"/>
      <c r="KM1182" s="183"/>
      <c r="KN1182" s="183"/>
      <c r="KO1182" s="183"/>
      <c r="KP1182" s="183"/>
      <c r="KQ1182" s="183"/>
      <c r="KR1182" s="183"/>
      <c r="KS1182" s="183"/>
      <c r="KT1182" s="183"/>
    </row>
    <row r="1183" spans="8:306">
      <c r="H1183" s="183"/>
      <c r="K1183" s="183"/>
      <c r="L1183" s="183"/>
      <c r="M1183" s="183"/>
      <c r="N1183" s="183"/>
      <c r="O1183" s="183"/>
      <c r="P1183" s="183"/>
      <c r="Q1183" s="183"/>
      <c r="R1183" s="183"/>
      <c r="S1183" s="183"/>
      <c r="T1183" s="183"/>
      <c r="U1183" s="183"/>
      <c r="V1183" s="183"/>
      <c r="W1183" s="183"/>
      <c r="X1183" s="183"/>
      <c r="Y1183" s="183"/>
      <c r="Z1183" s="183"/>
      <c r="AA1183" s="183"/>
      <c r="AB1183" s="183"/>
      <c r="AC1183" s="183"/>
      <c r="AD1183" s="183"/>
      <c r="AE1183" s="183"/>
      <c r="AF1183" s="183"/>
      <c r="AG1183" s="183"/>
      <c r="AH1183" s="183"/>
      <c r="AI1183" s="183"/>
      <c r="AJ1183" s="183"/>
      <c r="AK1183" s="183"/>
      <c r="AL1183" s="183"/>
      <c r="AM1183" s="183"/>
      <c r="AN1183" s="183"/>
      <c r="AO1183" s="183"/>
      <c r="AP1183" s="183"/>
      <c r="AQ1183" s="183"/>
      <c r="AR1183" s="183"/>
      <c r="AS1183" s="183"/>
      <c r="AT1183" s="183"/>
      <c r="AU1183" s="183"/>
      <c r="AV1183" s="183"/>
      <c r="AW1183" s="183"/>
      <c r="AX1183" s="183"/>
      <c r="AY1183" s="183"/>
      <c r="AZ1183" s="183"/>
      <c r="BA1183" s="183"/>
      <c r="BB1183" s="183"/>
      <c r="BC1183" s="183"/>
      <c r="BD1183" s="183"/>
      <c r="BE1183" s="183"/>
      <c r="BF1183" s="183"/>
      <c r="BG1183" s="183"/>
      <c r="BH1183" s="183"/>
      <c r="BI1183" s="183"/>
      <c r="BJ1183" s="183"/>
      <c r="BK1183" s="183"/>
      <c r="BL1183" s="183"/>
      <c r="BM1183" s="183"/>
      <c r="BN1183" s="183"/>
      <c r="BO1183" s="183"/>
      <c r="BP1183" s="183"/>
      <c r="BQ1183" s="183"/>
      <c r="BR1183" s="183"/>
      <c r="BS1183" s="183"/>
      <c r="BT1183" s="183"/>
      <c r="BU1183" s="183"/>
      <c r="BV1183" s="183"/>
      <c r="BW1183" s="183"/>
      <c r="BX1183" s="183"/>
      <c r="BY1183" s="183"/>
      <c r="BZ1183" s="183"/>
      <c r="CA1183" s="183"/>
      <c r="CB1183" s="183"/>
      <c r="CC1183" s="183"/>
      <c r="CD1183" s="183"/>
      <c r="CE1183" s="183"/>
      <c r="CF1183" s="183"/>
      <c r="CG1183" s="183"/>
      <c r="CH1183" s="183"/>
      <c r="CI1183" s="183"/>
      <c r="CJ1183" s="183"/>
      <c r="CK1183" s="183"/>
      <c r="CL1183" s="183"/>
      <c r="CM1183" s="183"/>
      <c r="CN1183" s="183"/>
      <c r="CO1183" s="183"/>
      <c r="CP1183" s="183"/>
      <c r="CQ1183" s="183"/>
      <c r="CR1183" s="183"/>
      <c r="CS1183" s="183"/>
      <c r="CT1183" s="183"/>
      <c r="CU1183" s="183"/>
      <c r="CV1183" s="183"/>
      <c r="CW1183" s="183"/>
      <c r="CX1183" s="183"/>
      <c r="CY1183" s="183"/>
      <c r="CZ1183" s="183"/>
      <c r="DA1183" s="183"/>
      <c r="DB1183" s="183"/>
      <c r="DC1183" s="183"/>
      <c r="DD1183" s="183"/>
      <c r="DE1183" s="183"/>
      <c r="DF1183" s="183"/>
      <c r="DG1183" s="183"/>
      <c r="DH1183" s="183"/>
      <c r="DI1183" s="183"/>
      <c r="DJ1183" s="183"/>
      <c r="DK1183" s="183"/>
      <c r="DL1183" s="183"/>
      <c r="DM1183" s="183"/>
      <c r="DN1183" s="183"/>
      <c r="DO1183" s="183"/>
      <c r="DP1183" s="183"/>
      <c r="DQ1183" s="183"/>
      <c r="DR1183" s="183"/>
      <c r="DS1183" s="183"/>
      <c r="DT1183" s="183"/>
      <c r="DU1183" s="183"/>
      <c r="DV1183" s="183"/>
      <c r="DW1183" s="183"/>
      <c r="DX1183" s="183"/>
      <c r="DY1183" s="183"/>
      <c r="DZ1183" s="183"/>
      <c r="EA1183" s="183"/>
      <c r="EB1183" s="183"/>
      <c r="EC1183" s="183"/>
      <c r="ED1183" s="183"/>
      <c r="EE1183" s="183"/>
      <c r="EF1183" s="183"/>
      <c r="EG1183" s="183"/>
      <c r="EH1183" s="183"/>
      <c r="EI1183" s="183"/>
      <c r="EJ1183" s="183"/>
      <c r="EK1183" s="183"/>
      <c r="EL1183" s="183"/>
      <c r="EM1183" s="183"/>
      <c r="EN1183" s="183"/>
      <c r="EO1183" s="183"/>
      <c r="EP1183" s="183"/>
      <c r="EQ1183" s="183"/>
      <c r="ER1183" s="183"/>
      <c r="ES1183" s="183"/>
      <c r="ET1183" s="183"/>
      <c r="EU1183" s="183"/>
      <c r="EV1183" s="183"/>
      <c r="EW1183" s="183"/>
      <c r="EX1183" s="183"/>
      <c r="EY1183" s="183"/>
      <c r="EZ1183" s="183"/>
      <c r="FA1183" s="183"/>
      <c r="FB1183" s="183"/>
      <c r="FC1183" s="183"/>
      <c r="FD1183" s="183"/>
      <c r="FE1183" s="183"/>
      <c r="FF1183" s="183"/>
      <c r="FG1183" s="183"/>
      <c r="FH1183" s="183"/>
      <c r="FI1183" s="183"/>
      <c r="FJ1183" s="183"/>
      <c r="FK1183" s="183"/>
      <c r="FL1183" s="183"/>
      <c r="FM1183" s="183"/>
      <c r="FN1183" s="183"/>
      <c r="FO1183" s="183"/>
      <c r="FP1183" s="183"/>
      <c r="FQ1183" s="183"/>
      <c r="FR1183" s="183"/>
      <c r="FS1183" s="183"/>
      <c r="FT1183" s="183"/>
      <c r="FU1183" s="183"/>
      <c r="FV1183" s="183"/>
      <c r="FW1183" s="183"/>
      <c r="FX1183" s="183"/>
      <c r="FY1183" s="183"/>
      <c r="FZ1183" s="183"/>
      <c r="GA1183" s="183"/>
      <c r="GB1183" s="183"/>
      <c r="GC1183" s="183"/>
      <c r="GD1183" s="183"/>
      <c r="GE1183" s="183"/>
      <c r="GF1183" s="183"/>
      <c r="GG1183" s="183"/>
      <c r="GH1183" s="183"/>
      <c r="GI1183" s="183"/>
      <c r="GJ1183" s="183"/>
      <c r="GK1183" s="183"/>
      <c r="GL1183" s="183"/>
      <c r="GM1183" s="183"/>
      <c r="GN1183" s="183"/>
      <c r="GO1183" s="183"/>
      <c r="GP1183" s="183"/>
      <c r="GQ1183" s="183"/>
      <c r="GR1183" s="183"/>
      <c r="GS1183" s="183"/>
      <c r="GT1183" s="183"/>
      <c r="GU1183" s="183"/>
      <c r="GV1183" s="183"/>
      <c r="GW1183" s="183"/>
      <c r="GX1183" s="183"/>
      <c r="GY1183" s="183"/>
      <c r="GZ1183" s="183"/>
      <c r="HA1183" s="183"/>
      <c r="HB1183" s="183"/>
      <c r="HC1183" s="183"/>
      <c r="HD1183" s="183"/>
      <c r="HE1183" s="183"/>
      <c r="HF1183" s="183"/>
      <c r="HG1183" s="183"/>
      <c r="HH1183" s="183"/>
      <c r="HI1183" s="183"/>
      <c r="HJ1183" s="183"/>
      <c r="HK1183" s="183"/>
      <c r="HL1183" s="183"/>
      <c r="HM1183" s="183"/>
      <c r="HN1183" s="183"/>
      <c r="HO1183" s="183"/>
      <c r="HP1183" s="183"/>
      <c r="HQ1183" s="183"/>
      <c r="HR1183" s="183"/>
      <c r="HS1183" s="183"/>
      <c r="HT1183" s="183"/>
      <c r="HU1183" s="183"/>
      <c r="HV1183" s="183"/>
      <c r="HW1183" s="183"/>
      <c r="HX1183" s="183"/>
      <c r="HY1183" s="183"/>
      <c r="HZ1183" s="183"/>
      <c r="IA1183" s="183"/>
      <c r="IB1183" s="183"/>
      <c r="IC1183" s="183"/>
      <c r="ID1183" s="183"/>
      <c r="IE1183" s="183"/>
      <c r="IF1183" s="183"/>
      <c r="IG1183" s="183"/>
      <c r="IH1183" s="183"/>
      <c r="II1183" s="183"/>
      <c r="IJ1183" s="183"/>
      <c r="IK1183" s="183"/>
      <c r="IL1183" s="183"/>
      <c r="IM1183" s="183"/>
      <c r="IN1183" s="183"/>
      <c r="IO1183" s="183"/>
      <c r="IP1183" s="183"/>
      <c r="IQ1183" s="183"/>
      <c r="IR1183" s="183"/>
      <c r="IS1183" s="183"/>
      <c r="IT1183" s="183"/>
      <c r="IU1183" s="183"/>
      <c r="IV1183" s="183"/>
      <c r="IW1183" s="183"/>
      <c r="IX1183" s="183"/>
      <c r="IY1183" s="183"/>
      <c r="IZ1183" s="183"/>
      <c r="JA1183" s="183"/>
      <c r="JB1183" s="183"/>
      <c r="JC1183" s="183"/>
      <c r="JD1183" s="183"/>
      <c r="JE1183" s="183"/>
      <c r="JF1183" s="183"/>
      <c r="JG1183" s="183"/>
      <c r="JH1183" s="183"/>
      <c r="JI1183" s="183"/>
      <c r="JJ1183" s="183"/>
      <c r="JK1183" s="183"/>
      <c r="JL1183" s="183"/>
      <c r="JM1183" s="183"/>
      <c r="JN1183" s="183"/>
      <c r="JO1183" s="183"/>
      <c r="JP1183" s="183"/>
      <c r="JQ1183" s="183"/>
      <c r="JR1183" s="183"/>
      <c r="JS1183" s="183"/>
      <c r="JT1183" s="183"/>
      <c r="JU1183" s="183"/>
      <c r="JV1183" s="183"/>
      <c r="JW1183" s="183"/>
      <c r="JX1183" s="183"/>
      <c r="JY1183" s="183"/>
      <c r="JZ1183" s="183"/>
      <c r="KA1183" s="183"/>
      <c r="KB1183" s="183"/>
      <c r="KC1183" s="183"/>
      <c r="KD1183" s="183"/>
      <c r="KE1183" s="183"/>
      <c r="KF1183" s="183"/>
      <c r="KG1183" s="183"/>
      <c r="KH1183" s="183"/>
      <c r="KI1183" s="183"/>
      <c r="KJ1183" s="183"/>
      <c r="KK1183" s="183"/>
      <c r="KL1183" s="183"/>
      <c r="KM1183" s="183"/>
      <c r="KN1183" s="183"/>
      <c r="KO1183" s="183"/>
      <c r="KP1183" s="183"/>
      <c r="KQ1183" s="183"/>
      <c r="KR1183" s="183"/>
      <c r="KS1183" s="183"/>
      <c r="KT1183" s="183"/>
    </row>
    <row r="1184" spans="8:306">
      <c r="H1184" s="183"/>
      <c r="K1184" s="183"/>
      <c r="L1184" s="183"/>
      <c r="M1184" s="183"/>
      <c r="N1184" s="183"/>
      <c r="O1184" s="183"/>
      <c r="P1184" s="183"/>
      <c r="Q1184" s="183"/>
      <c r="R1184" s="183"/>
      <c r="S1184" s="183"/>
      <c r="T1184" s="183"/>
      <c r="U1184" s="183"/>
      <c r="V1184" s="183"/>
      <c r="W1184" s="183"/>
      <c r="X1184" s="183"/>
      <c r="Y1184" s="183"/>
      <c r="Z1184" s="183"/>
      <c r="AA1184" s="183"/>
      <c r="AB1184" s="183"/>
      <c r="AC1184" s="183"/>
      <c r="AD1184" s="183"/>
      <c r="AE1184" s="183"/>
      <c r="AF1184" s="183"/>
      <c r="AG1184" s="183"/>
      <c r="AH1184" s="183"/>
      <c r="AI1184" s="183"/>
      <c r="AJ1184" s="183"/>
      <c r="AK1184" s="183"/>
      <c r="AL1184" s="183"/>
      <c r="AM1184" s="183"/>
      <c r="AN1184" s="183"/>
      <c r="AO1184" s="183"/>
      <c r="AP1184" s="183"/>
      <c r="AQ1184" s="183"/>
      <c r="AR1184" s="183"/>
      <c r="AS1184" s="183"/>
      <c r="AT1184" s="183"/>
      <c r="AU1184" s="183"/>
      <c r="AV1184" s="183"/>
      <c r="AW1184" s="183"/>
      <c r="AX1184" s="183"/>
      <c r="AY1184" s="183"/>
      <c r="AZ1184" s="183"/>
      <c r="BA1184" s="183"/>
      <c r="BB1184" s="183"/>
      <c r="BC1184" s="183"/>
      <c r="BD1184" s="183"/>
      <c r="BE1184" s="183"/>
      <c r="BF1184" s="183"/>
      <c r="BG1184" s="183"/>
      <c r="BH1184" s="183"/>
      <c r="BI1184" s="183"/>
      <c r="BJ1184" s="183"/>
      <c r="BK1184" s="183"/>
      <c r="BL1184" s="183"/>
      <c r="BM1184" s="183"/>
      <c r="BN1184" s="183"/>
      <c r="BO1184" s="183"/>
      <c r="BP1184" s="183"/>
      <c r="BQ1184" s="183"/>
      <c r="BR1184" s="183"/>
      <c r="BS1184" s="183"/>
      <c r="BT1184" s="183"/>
      <c r="BU1184" s="183"/>
      <c r="BV1184" s="183"/>
      <c r="BW1184" s="183"/>
      <c r="BX1184" s="183"/>
      <c r="BY1184" s="183"/>
      <c r="BZ1184" s="183"/>
      <c r="CA1184" s="183"/>
      <c r="CB1184" s="183"/>
      <c r="CC1184" s="183"/>
      <c r="CD1184" s="183"/>
      <c r="CE1184" s="183"/>
      <c r="CF1184" s="183"/>
      <c r="CG1184" s="183"/>
      <c r="CH1184" s="183"/>
      <c r="CI1184" s="183"/>
      <c r="CJ1184" s="183"/>
      <c r="CK1184" s="183"/>
      <c r="CL1184" s="183"/>
      <c r="CM1184" s="183"/>
      <c r="CN1184" s="183"/>
      <c r="CO1184" s="183"/>
      <c r="CP1184" s="183"/>
      <c r="CQ1184" s="183"/>
      <c r="CR1184" s="183"/>
      <c r="CS1184" s="183"/>
      <c r="CT1184" s="183"/>
      <c r="CU1184" s="183"/>
      <c r="CV1184" s="183"/>
      <c r="CW1184" s="183"/>
      <c r="CX1184" s="183"/>
      <c r="CY1184" s="183"/>
      <c r="CZ1184" s="183"/>
      <c r="DA1184" s="183"/>
      <c r="DB1184" s="183"/>
      <c r="DC1184" s="183"/>
      <c r="DD1184" s="183"/>
      <c r="DE1184" s="183"/>
      <c r="DF1184" s="183"/>
      <c r="DG1184" s="183"/>
      <c r="DH1184" s="183"/>
      <c r="DI1184" s="183"/>
      <c r="DJ1184" s="183"/>
      <c r="DK1184" s="183"/>
      <c r="DL1184" s="183"/>
      <c r="DM1184" s="183"/>
      <c r="DN1184" s="183"/>
      <c r="DO1184" s="183"/>
      <c r="DP1184" s="183"/>
      <c r="DQ1184" s="183"/>
      <c r="DR1184" s="183"/>
      <c r="DS1184" s="183"/>
      <c r="DT1184" s="183"/>
      <c r="DU1184" s="183"/>
      <c r="DV1184" s="183"/>
      <c r="DW1184" s="183"/>
      <c r="DX1184" s="183"/>
      <c r="DY1184" s="183"/>
      <c r="DZ1184" s="183"/>
      <c r="EA1184" s="183"/>
      <c r="EB1184" s="183"/>
      <c r="EC1184" s="183"/>
      <c r="ED1184" s="183"/>
      <c r="EE1184" s="183"/>
      <c r="EF1184" s="183"/>
      <c r="EG1184" s="183"/>
      <c r="EH1184" s="183"/>
      <c r="EI1184" s="183"/>
      <c r="EJ1184" s="183"/>
      <c r="EK1184" s="183"/>
      <c r="EL1184" s="183"/>
      <c r="EM1184" s="183"/>
      <c r="EN1184" s="183"/>
      <c r="EO1184" s="183"/>
      <c r="EP1184" s="183"/>
      <c r="EQ1184" s="183"/>
      <c r="ER1184" s="183"/>
      <c r="ES1184" s="183"/>
      <c r="ET1184" s="183"/>
      <c r="EU1184" s="183"/>
      <c r="EV1184" s="183"/>
      <c r="EW1184" s="183"/>
      <c r="EX1184" s="183"/>
      <c r="EY1184" s="183"/>
      <c r="EZ1184" s="183"/>
      <c r="FA1184" s="183"/>
      <c r="FB1184" s="183"/>
      <c r="FC1184" s="183"/>
      <c r="FD1184" s="183"/>
      <c r="FE1184" s="183"/>
      <c r="FF1184" s="183"/>
      <c r="FG1184" s="183"/>
      <c r="FH1184" s="183"/>
      <c r="FI1184" s="183"/>
      <c r="FJ1184" s="183"/>
      <c r="FK1184" s="183"/>
      <c r="FL1184" s="183"/>
      <c r="FM1184" s="183"/>
      <c r="FN1184" s="183"/>
      <c r="FO1184" s="183"/>
      <c r="FP1184" s="183"/>
      <c r="FQ1184" s="183"/>
      <c r="FR1184" s="183"/>
      <c r="FS1184" s="183"/>
      <c r="FT1184" s="183"/>
      <c r="FU1184" s="183"/>
      <c r="FV1184" s="183"/>
      <c r="FW1184" s="183"/>
      <c r="FX1184" s="183"/>
      <c r="FY1184" s="183"/>
      <c r="FZ1184" s="183"/>
      <c r="GA1184" s="183"/>
      <c r="GB1184" s="183"/>
      <c r="GC1184" s="183"/>
      <c r="GD1184" s="183"/>
      <c r="GE1184" s="183"/>
      <c r="GF1184" s="183"/>
      <c r="GG1184" s="183"/>
      <c r="GH1184" s="183"/>
      <c r="GI1184" s="183"/>
      <c r="GJ1184" s="183"/>
      <c r="GK1184" s="183"/>
      <c r="GL1184" s="183"/>
      <c r="GM1184" s="183"/>
      <c r="GN1184" s="183"/>
      <c r="GO1184" s="183"/>
      <c r="GP1184" s="183"/>
      <c r="GQ1184" s="183"/>
      <c r="GR1184" s="183"/>
      <c r="GS1184" s="183"/>
      <c r="GT1184" s="183"/>
      <c r="GU1184" s="183"/>
      <c r="GV1184" s="183"/>
      <c r="GW1184" s="183"/>
      <c r="GX1184" s="183"/>
      <c r="GY1184" s="183"/>
      <c r="GZ1184" s="183"/>
      <c r="HA1184" s="183"/>
      <c r="HB1184" s="183"/>
      <c r="HC1184" s="183"/>
      <c r="HD1184" s="183"/>
      <c r="HE1184" s="183"/>
      <c r="HF1184" s="183"/>
      <c r="HG1184" s="183"/>
      <c r="HH1184" s="183"/>
      <c r="HI1184" s="183"/>
      <c r="HJ1184" s="183"/>
      <c r="HK1184" s="183"/>
      <c r="HL1184" s="183"/>
      <c r="HM1184" s="183"/>
      <c r="HN1184" s="183"/>
      <c r="HO1184" s="183"/>
      <c r="HP1184" s="183"/>
      <c r="HQ1184" s="183"/>
      <c r="HR1184" s="183"/>
      <c r="HS1184" s="183"/>
      <c r="HT1184" s="183"/>
      <c r="HU1184" s="183"/>
      <c r="HV1184" s="183"/>
      <c r="HW1184" s="183"/>
      <c r="HX1184" s="183"/>
      <c r="HY1184" s="183"/>
      <c r="HZ1184" s="183"/>
      <c r="IA1184" s="183"/>
      <c r="IB1184" s="183"/>
      <c r="IC1184" s="183"/>
      <c r="ID1184" s="183"/>
      <c r="IE1184" s="183"/>
      <c r="IF1184" s="183"/>
      <c r="IG1184" s="183"/>
      <c r="IH1184" s="183"/>
      <c r="II1184" s="183"/>
      <c r="IJ1184" s="183"/>
      <c r="IK1184" s="183"/>
      <c r="IL1184" s="183"/>
      <c r="IM1184" s="183"/>
      <c r="IN1184" s="183"/>
      <c r="IO1184" s="183"/>
      <c r="IP1184" s="183"/>
      <c r="IQ1184" s="183"/>
      <c r="IR1184" s="183"/>
      <c r="IS1184" s="183"/>
      <c r="IT1184" s="183"/>
      <c r="IU1184" s="183"/>
      <c r="IV1184" s="183"/>
      <c r="IW1184" s="183"/>
      <c r="IX1184" s="183"/>
      <c r="IY1184" s="183"/>
      <c r="IZ1184" s="183"/>
      <c r="JA1184" s="183"/>
      <c r="JB1184" s="183"/>
      <c r="JC1184" s="183"/>
      <c r="JD1184" s="183"/>
      <c r="JE1184" s="183"/>
      <c r="JF1184" s="183"/>
      <c r="JG1184" s="183"/>
      <c r="JH1184" s="183"/>
      <c r="JI1184" s="183"/>
      <c r="JJ1184" s="183"/>
      <c r="JK1184" s="183"/>
      <c r="JL1184" s="183"/>
      <c r="JM1184" s="183"/>
      <c r="JN1184" s="183"/>
      <c r="JO1184" s="183"/>
      <c r="JP1184" s="183"/>
      <c r="JQ1184" s="183"/>
      <c r="JR1184" s="183"/>
      <c r="JS1184" s="183"/>
      <c r="JT1184" s="183"/>
      <c r="JU1184" s="183"/>
      <c r="JV1184" s="183"/>
      <c r="JW1184" s="183"/>
      <c r="JX1184" s="183"/>
      <c r="JY1184" s="183"/>
      <c r="JZ1184" s="183"/>
      <c r="KA1184" s="183"/>
      <c r="KB1184" s="183"/>
      <c r="KC1184" s="183"/>
      <c r="KD1184" s="183"/>
      <c r="KE1184" s="183"/>
      <c r="KF1184" s="183"/>
      <c r="KG1184" s="183"/>
      <c r="KH1184" s="183"/>
      <c r="KI1184" s="183"/>
      <c r="KJ1184" s="183"/>
      <c r="KK1184" s="183"/>
      <c r="KL1184" s="183"/>
      <c r="KM1184" s="183"/>
      <c r="KN1184" s="183"/>
      <c r="KO1184" s="183"/>
      <c r="KP1184" s="183"/>
      <c r="KQ1184" s="183"/>
      <c r="KR1184" s="183"/>
      <c r="KS1184" s="183"/>
      <c r="KT1184" s="183"/>
    </row>
    <row r="1185" spans="8:306">
      <c r="H1185" s="183"/>
      <c r="K1185" s="183"/>
      <c r="L1185" s="183"/>
      <c r="M1185" s="183"/>
      <c r="N1185" s="183"/>
      <c r="O1185" s="183"/>
      <c r="P1185" s="183"/>
      <c r="Q1185" s="183"/>
      <c r="R1185" s="183"/>
      <c r="S1185" s="183"/>
      <c r="T1185" s="183"/>
      <c r="U1185" s="183"/>
      <c r="V1185" s="183"/>
      <c r="W1185" s="183"/>
      <c r="X1185" s="183"/>
      <c r="Y1185" s="183"/>
      <c r="Z1185" s="183"/>
      <c r="AA1185" s="183"/>
      <c r="AB1185" s="183"/>
      <c r="AC1185" s="183"/>
      <c r="AD1185" s="183"/>
      <c r="AE1185" s="183"/>
      <c r="AF1185" s="183"/>
      <c r="AG1185" s="183"/>
      <c r="AH1185" s="183"/>
      <c r="AI1185" s="183"/>
      <c r="AJ1185" s="183"/>
      <c r="AK1185" s="183"/>
      <c r="AL1185" s="183"/>
      <c r="AM1185" s="183"/>
      <c r="AN1185" s="183"/>
      <c r="AO1185" s="183"/>
      <c r="AP1185" s="183"/>
      <c r="AQ1185" s="183"/>
      <c r="AR1185" s="183"/>
      <c r="AS1185" s="183"/>
      <c r="AT1185" s="183"/>
      <c r="AU1185" s="183"/>
      <c r="AV1185" s="183"/>
      <c r="AW1185" s="183"/>
      <c r="AX1185" s="183"/>
      <c r="AY1185" s="183"/>
      <c r="AZ1185" s="183"/>
      <c r="BA1185" s="183"/>
      <c r="BB1185" s="183"/>
      <c r="BC1185" s="183"/>
      <c r="BD1185" s="183"/>
      <c r="BE1185" s="183"/>
      <c r="BF1185" s="183"/>
      <c r="BG1185" s="183"/>
      <c r="BH1185" s="183"/>
      <c r="BI1185" s="183"/>
      <c r="BJ1185" s="183"/>
      <c r="BK1185" s="183"/>
      <c r="BL1185" s="183"/>
      <c r="BM1185" s="183"/>
      <c r="BN1185" s="183"/>
      <c r="BO1185" s="183"/>
      <c r="BP1185" s="183"/>
      <c r="BQ1185" s="183"/>
      <c r="BR1185" s="183"/>
      <c r="BS1185" s="183"/>
      <c r="BT1185" s="183"/>
      <c r="BU1185" s="183"/>
      <c r="BV1185" s="183"/>
      <c r="BW1185" s="183"/>
      <c r="BX1185" s="183"/>
      <c r="BY1185" s="183"/>
      <c r="BZ1185" s="183"/>
      <c r="CA1185" s="183"/>
      <c r="CB1185" s="183"/>
      <c r="CC1185" s="183"/>
      <c r="CD1185" s="183"/>
      <c r="CE1185" s="183"/>
      <c r="CF1185" s="183"/>
      <c r="CG1185" s="183"/>
      <c r="CH1185" s="183"/>
      <c r="CI1185" s="183"/>
      <c r="CJ1185" s="183"/>
      <c r="CK1185" s="183"/>
      <c r="CL1185" s="183"/>
      <c r="CM1185" s="183"/>
      <c r="CN1185" s="183"/>
      <c r="CO1185" s="183"/>
      <c r="CP1185" s="183"/>
      <c r="CQ1185" s="183"/>
      <c r="CR1185" s="183"/>
      <c r="CS1185" s="183"/>
      <c r="CT1185" s="183"/>
      <c r="CU1185" s="183"/>
      <c r="CV1185" s="183"/>
      <c r="CW1185" s="183"/>
      <c r="CX1185" s="183"/>
      <c r="CY1185" s="183"/>
      <c r="CZ1185" s="183"/>
      <c r="DA1185" s="183"/>
      <c r="DB1185" s="183"/>
      <c r="DC1185" s="183"/>
      <c r="DD1185" s="183"/>
      <c r="DE1185" s="183"/>
      <c r="DF1185" s="183"/>
      <c r="DG1185" s="183"/>
      <c r="DH1185" s="183"/>
      <c r="DI1185" s="183"/>
      <c r="DJ1185" s="183"/>
      <c r="DK1185" s="183"/>
      <c r="DL1185" s="183"/>
      <c r="DM1185" s="183"/>
      <c r="DN1185" s="183"/>
      <c r="DO1185" s="183"/>
      <c r="DP1185" s="183"/>
      <c r="DQ1185" s="183"/>
      <c r="DR1185" s="183"/>
      <c r="DS1185" s="183"/>
      <c r="DT1185" s="183"/>
      <c r="DU1185" s="183"/>
      <c r="DV1185" s="183"/>
      <c r="DW1185" s="183"/>
      <c r="DX1185" s="183"/>
      <c r="DY1185" s="183"/>
      <c r="DZ1185" s="183"/>
      <c r="EA1185" s="183"/>
      <c r="EB1185" s="183"/>
      <c r="EC1185" s="183"/>
      <c r="ED1185" s="183"/>
      <c r="EE1185" s="183"/>
      <c r="EF1185" s="183"/>
      <c r="EG1185" s="183"/>
      <c r="EH1185" s="183"/>
      <c r="EI1185" s="183"/>
      <c r="EJ1185" s="183"/>
      <c r="EK1185" s="183"/>
      <c r="EL1185" s="183"/>
      <c r="EM1185" s="183"/>
      <c r="EN1185" s="183"/>
      <c r="EO1185" s="183"/>
      <c r="EP1185" s="183"/>
      <c r="EQ1185" s="183"/>
      <c r="ER1185" s="183"/>
      <c r="ES1185" s="183"/>
      <c r="ET1185" s="183"/>
      <c r="EU1185" s="183"/>
      <c r="EV1185" s="183"/>
      <c r="EW1185" s="183"/>
      <c r="EX1185" s="183"/>
      <c r="EY1185" s="183"/>
      <c r="EZ1185" s="183"/>
      <c r="FA1185" s="183"/>
      <c r="FB1185" s="183"/>
      <c r="FC1185" s="183"/>
      <c r="FD1185" s="183"/>
      <c r="FE1185" s="183"/>
      <c r="FF1185" s="183"/>
      <c r="FG1185" s="183"/>
      <c r="FH1185" s="183"/>
      <c r="FI1185" s="183"/>
      <c r="FJ1185" s="183"/>
      <c r="FK1185" s="183"/>
      <c r="FL1185" s="183"/>
      <c r="FM1185" s="183"/>
      <c r="FN1185" s="183"/>
      <c r="FO1185" s="183"/>
      <c r="FP1185" s="183"/>
      <c r="FQ1185" s="183"/>
      <c r="FR1185" s="183"/>
      <c r="FS1185" s="183"/>
      <c r="FT1185" s="183"/>
      <c r="FU1185" s="183"/>
      <c r="FV1185" s="183"/>
      <c r="FW1185" s="183"/>
      <c r="FX1185" s="183"/>
      <c r="FY1185" s="183"/>
      <c r="FZ1185" s="183"/>
      <c r="GA1185" s="183"/>
      <c r="GB1185" s="183"/>
      <c r="GC1185" s="183"/>
      <c r="GD1185" s="183"/>
      <c r="GE1185" s="183"/>
      <c r="GF1185" s="183"/>
      <c r="GG1185" s="183"/>
      <c r="GH1185" s="183"/>
      <c r="GI1185" s="183"/>
      <c r="GJ1185" s="183"/>
      <c r="GK1185" s="183"/>
      <c r="GL1185" s="183"/>
      <c r="GM1185" s="183"/>
      <c r="GN1185" s="183"/>
      <c r="GO1185" s="183"/>
      <c r="GP1185" s="183"/>
      <c r="GQ1185" s="183"/>
      <c r="GR1185" s="183"/>
      <c r="GS1185" s="183"/>
      <c r="GT1185" s="183"/>
      <c r="GU1185" s="183"/>
      <c r="GV1185" s="183"/>
      <c r="GW1185" s="183"/>
      <c r="GX1185" s="183"/>
      <c r="GY1185" s="183"/>
      <c r="GZ1185" s="183"/>
      <c r="HA1185" s="183"/>
      <c r="HB1185" s="183"/>
      <c r="HC1185" s="183"/>
      <c r="HD1185" s="183"/>
      <c r="HE1185" s="183"/>
      <c r="HF1185" s="183"/>
      <c r="HG1185" s="183"/>
      <c r="HH1185" s="183"/>
      <c r="HI1185" s="183"/>
      <c r="HJ1185" s="183"/>
      <c r="HK1185" s="183"/>
      <c r="HL1185" s="183"/>
      <c r="HM1185" s="183"/>
      <c r="HN1185" s="183"/>
      <c r="HO1185" s="183"/>
      <c r="HP1185" s="183"/>
      <c r="HQ1185" s="183"/>
      <c r="HR1185" s="183"/>
      <c r="HS1185" s="183"/>
      <c r="HT1185" s="183"/>
      <c r="HU1185" s="183"/>
      <c r="HV1185" s="183"/>
      <c r="HW1185" s="183"/>
      <c r="HX1185" s="183"/>
      <c r="HY1185" s="183"/>
      <c r="HZ1185" s="183"/>
      <c r="IA1185" s="183"/>
      <c r="IB1185" s="183"/>
      <c r="IC1185" s="183"/>
      <c r="ID1185" s="183"/>
      <c r="IE1185" s="183"/>
      <c r="IF1185" s="183"/>
      <c r="IG1185" s="183"/>
      <c r="IH1185" s="183"/>
      <c r="II1185" s="183"/>
      <c r="IJ1185" s="183"/>
      <c r="IK1185" s="183"/>
      <c r="IL1185" s="183"/>
      <c r="IM1185" s="183"/>
      <c r="IN1185" s="183"/>
      <c r="IO1185" s="183"/>
      <c r="IP1185" s="183"/>
      <c r="IQ1185" s="183"/>
      <c r="IR1185" s="183"/>
      <c r="IS1185" s="183"/>
      <c r="IT1185" s="183"/>
      <c r="IU1185" s="183"/>
      <c r="IV1185" s="183"/>
      <c r="IW1185" s="183"/>
      <c r="IX1185" s="183"/>
      <c r="IY1185" s="183"/>
      <c r="IZ1185" s="183"/>
      <c r="JA1185" s="183"/>
      <c r="JB1185" s="183"/>
      <c r="JC1185" s="183"/>
      <c r="JD1185" s="183"/>
      <c r="JE1185" s="183"/>
      <c r="JF1185" s="183"/>
      <c r="JG1185" s="183"/>
      <c r="JH1185" s="183"/>
      <c r="JI1185" s="183"/>
      <c r="JJ1185" s="183"/>
      <c r="JK1185" s="183"/>
      <c r="JL1185" s="183"/>
      <c r="JM1185" s="183"/>
      <c r="JN1185" s="183"/>
      <c r="JO1185" s="183"/>
      <c r="JP1185" s="183"/>
      <c r="JQ1185" s="183"/>
      <c r="JR1185" s="183"/>
      <c r="JS1185" s="183"/>
      <c r="JT1185" s="183"/>
      <c r="JU1185" s="183"/>
      <c r="JV1185" s="183"/>
      <c r="JW1185" s="183"/>
      <c r="JX1185" s="183"/>
      <c r="JY1185" s="183"/>
      <c r="JZ1185" s="183"/>
      <c r="KA1185" s="183"/>
      <c r="KB1185" s="183"/>
      <c r="KC1185" s="183"/>
      <c r="KD1185" s="183"/>
      <c r="KE1185" s="183"/>
      <c r="KF1185" s="183"/>
      <c r="KG1185" s="183"/>
      <c r="KH1185" s="183"/>
      <c r="KI1185" s="183"/>
      <c r="KJ1185" s="183"/>
      <c r="KK1185" s="183"/>
      <c r="KL1185" s="183"/>
      <c r="KM1185" s="183"/>
      <c r="KN1185" s="183"/>
      <c r="KO1185" s="183"/>
      <c r="KP1185" s="183"/>
      <c r="KQ1185" s="183"/>
      <c r="KR1185" s="183"/>
      <c r="KS1185" s="183"/>
      <c r="KT1185" s="183"/>
    </row>
    <row r="1186" spans="8:306">
      <c r="H1186" s="183"/>
      <c r="K1186" s="183"/>
      <c r="L1186" s="183"/>
      <c r="M1186" s="183"/>
      <c r="N1186" s="183"/>
      <c r="O1186" s="183"/>
      <c r="P1186" s="183"/>
      <c r="Q1186" s="183"/>
      <c r="R1186" s="183"/>
      <c r="S1186" s="183"/>
      <c r="T1186" s="183"/>
      <c r="U1186" s="183"/>
      <c r="V1186" s="183"/>
      <c r="W1186" s="183"/>
      <c r="X1186" s="183"/>
      <c r="Y1186" s="183"/>
      <c r="Z1186" s="183"/>
      <c r="AA1186" s="183"/>
      <c r="AB1186" s="183"/>
      <c r="AC1186" s="183"/>
      <c r="AD1186" s="183"/>
      <c r="AE1186" s="183"/>
      <c r="AF1186" s="183"/>
      <c r="AG1186" s="183"/>
      <c r="AH1186" s="183"/>
      <c r="AI1186" s="183"/>
      <c r="AJ1186" s="183"/>
      <c r="AK1186" s="183"/>
      <c r="AL1186" s="183"/>
      <c r="AM1186" s="183"/>
      <c r="AN1186" s="183"/>
      <c r="AO1186" s="183"/>
      <c r="AP1186" s="183"/>
      <c r="AQ1186" s="183"/>
      <c r="AR1186" s="183"/>
      <c r="AS1186" s="183"/>
      <c r="AT1186" s="183"/>
      <c r="AU1186" s="183"/>
      <c r="AV1186" s="183"/>
      <c r="AW1186" s="183"/>
      <c r="AX1186" s="183"/>
      <c r="AY1186" s="183"/>
      <c r="AZ1186" s="183"/>
      <c r="BA1186" s="183"/>
      <c r="BB1186" s="183"/>
      <c r="BC1186" s="183"/>
      <c r="BD1186" s="183"/>
      <c r="BE1186" s="183"/>
      <c r="BF1186" s="183"/>
      <c r="BG1186" s="183"/>
      <c r="BH1186" s="183"/>
      <c r="BI1186" s="183"/>
      <c r="BJ1186" s="183"/>
      <c r="BK1186" s="183"/>
      <c r="BL1186" s="183"/>
      <c r="BM1186" s="183"/>
      <c r="BN1186" s="183"/>
      <c r="BO1186" s="183"/>
      <c r="BP1186" s="183"/>
      <c r="BQ1186" s="183"/>
      <c r="BR1186" s="183"/>
      <c r="BS1186" s="183"/>
      <c r="BT1186" s="183"/>
      <c r="BU1186" s="183"/>
      <c r="BV1186" s="183"/>
      <c r="BW1186" s="183"/>
      <c r="BX1186" s="183"/>
      <c r="BY1186" s="183"/>
      <c r="BZ1186" s="183"/>
      <c r="CA1186" s="183"/>
      <c r="CB1186" s="183"/>
      <c r="CC1186" s="183"/>
      <c r="CD1186" s="183"/>
      <c r="CE1186" s="183"/>
      <c r="CF1186" s="183"/>
      <c r="CG1186" s="183"/>
      <c r="CH1186" s="183"/>
      <c r="CI1186" s="183"/>
      <c r="CJ1186" s="183"/>
      <c r="CK1186" s="183"/>
      <c r="CL1186" s="183"/>
      <c r="CM1186" s="183"/>
      <c r="CN1186" s="183"/>
      <c r="CO1186" s="183"/>
      <c r="CP1186" s="183"/>
      <c r="CQ1186" s="183"/>
      <c r="CR1186" s="183"/>
      <c r="CS1186" s="183"/>
      <c r="CT1186" s="183"/>
      <c r="CU1186" s="183"/>
      <c r="CV1186" s="183"/>
      <c r="CW1186" s="183"/>
      <c r="CX1186" s="183"/>
      <c r="CY1186" s="183"/>
      <c r="CZ1186" s="183"/>
      <c r="DA1186" s="183"/>
      <c r="DB1186" s="183"/>
      <c r="DC1186" s="183"/>
      <c r="DD1186" s="183"/>
      <c r="DE1186" s="183"/>
      <c r="DF1186" s="183"/>
      <c r="DG1186" s="183"/>
      <c r="DH1186" s="183"/>
      <c r="DI1186" s="183"/>
      <c r="DJ1186" s="183"/>
      <c r="DK1186" s="183"/>
      <c r="DL1186" s="183"/>
      <c r="DM1186" s="183"/>
      <c r="DN1186" s="183"/>
      <c r="DO1186" s="183"/>
      <c r="DP1186" s="183"/>
      <c r="DQ1186" s="183"/>
      <c r="DR1186" s="183"/>
      <c r="DS1186" s="183"/>
      <c r="DT1186" s="183"/>
      <c r="DU1186" s="183"/>
      <c r="DV1186" s="183"/>
      <c r="DW1186" s="183"/>
      <c r="DX1186" s="183"/>
      <c r="DY1186" s="183"/>
      <c r="DZ1186" s="183"/>
      <c r="EA1186" s="183"/>
      <c r="EB1186" s="183"/>
      <c r="EC1186" s="183"/>
      <c r="ED1186" s="183"/>
      <c r="EE1186" s="183"/>
      <c r="EF1186" s="183"/>
      <c r="EG1186" s="183"/>
      <c r="EH1186" s="183"/>
      <c r="EI1186" s="183"/>
      <c r="EJ1186" s="183"/>
      <c r="EK1186" s="183"/>
      <c r="EL1186" s="183"/>
      <c r="EM1186" s="183"/>
      <c r="EN1186" s="183"/>
      <c r="EO1186" s="183"/>
      <c r="EP1186" s="183"/>
      <c r="EQ1186" s="183"/>
      <c r="ER1186" s="183"/>
      <c r="ES1186" s="183"/>
      <c r="ET1186" s="183"/>
      <c r="EU1186" s="183"/>
      <c r="EV1186" s="183"/>
      <c r="EW1186" s="183"/>
      <c r="EX1186" s="183"/>
      <c r="EY1186" s="183"/>
      <c r="EZ1186" s="183"/>
      <c r="FA1186" s="183"/>
      <c r="FB1186" s="183"/>
      <c r="FC1186" s="183"/>
      <c r="FD1186" s="183"/>
      <c r="FE1186" s="183"/>
      <c r="FF1186" s="183"/>
      <c r="FG1186" s="183"/>
      <c r="FH1186" s="183"/>
      <c r="FI1186" s="183"/>
      <c r="FJ1186" s="183"/>
      <c r="FK1186" s="183"/>
      <c r="FL1186" s="183"/>
      <c r="FM1186" s="183"/>
      <c r="FN1186" s="183"/>
      <c r="FO1186" s="183"/>
      <c r="FP1186" s="183"/>
      <c r="FQ1186" s="183"/>
      <c r="FR1186" s="183"/>
      <c r="FS1186" s="183"/>
      <c r="FT1186" s="183"/>
      <c r="FU1186" s="183"/>
      <c r="FV1186" s="183"/>
      <c r="FW1186" s="183"/>
      <c r="FX1186" s="183"/>
      <c r="FY1186" s="183"/>
      <c r="FZ1186" s="183"/>
      <c r="GA1186" s="183"/>
      <c r="GB1186" s="183"/>
      <c r="GC1186" s="183"/>
      <c r="GD1186" s="183"/>
      <c r="GE1186" s="183"/>
      <c r="GF1186" s="183"/>
      <c r="GG1186" s="183"/>
      <c r="GH1186" s="183"/>
      <c r="GI1186" s="183"/>
      <c r="GJ1186" s="183"/>
      <c r="GK1186" s="183"/>
      <c r="GL1186" s="183"/>
      <c r="GM1186" s="183"/>
      <c r="GN1186" s="183"/>
      <c r="GO1186" s="183"/>
      <c r="GP1186" s="183"/>
      <c r="GQ1186" s="183"/>
      <c r="GR1186" s="183"/>
      <c r="GS1186" s="183"/>
      <c r="GT1186" s="183"/>
      <c r="GU1186" s="183"/>
      <c r="GV1186" s="183"/>
      <c r="GW1186" s="183"/>
      <c r="GX1186" s="183"/>
      <c r="GY1186" s="183"/>
      <c r="GZ1186" s="183"/>
      <c r="HA1186" s="183"/>
      <c r="HB1186" s="183"/>
      <c r="HC1186" s="183"/>
      <c r="HD1186" s="183"/>
      <c r="HE1186" s="183"/>
      <c r="HF1186" s="183"/>
      <c r="HG1186" s="183"/>
      <c r="HH1186" s="183"/>
      <c r="HI1186" s="183"/>
      <c r="HJ1186" s="183"/>
      <c r="HK1186" s="183"/>
      <c r="HL1186" s="183"/>
      <c r="HM1186" s="183"/>
      <c r="HN1186" s="183"/>
      <c r="HO1186" s="183"/>
      <c r="HP1186" s="183"/>
      <c r="HQ1186" s="183"/>
      <c r="HR1186" s="183"/>
      <c r="HS1186" s="183"/>
      <c r="HT1186" s="183"/>
      <c r="HU1186" s="183"/>
      <c r="HV1186" s="183"/>
      <c r="HW1186" s="183"/>
      <c r="HX1186" s="183"/>
      <c r="HY1186" s="183"/>
      <c r="HZ1186" s="183"/>
      <c r="IA1186" s="183"/>
      <c r="IB1186" s="183"/>
      <c r="IC1186" s="183"/>
      <c r="ID1186" s="183"/>
      <c r="IE1186" s="183"/>
      <c r="IF1186" s="183"/>
      <c r="IG1186" s="183"/>
      <c r="IH1186" s="183"/>
      <c r="II1186" s="183"/>
      <c r="IJ1186" s="183"/>
      <c r="IK1186" s="183"/>
      <c r="IL1186" s="183"/>
      <c r="IM1186" s="183"/>
      <c r="IN1186" s="183"/>
      <c r="IO1186" s="183"/>
      <c r="IP1186" s="183"/>
      <c r="IQ1186" s="183"/>
      <c r="IR1186" s="183"/>
      <c r="IS1186" s="183"/>
      <c r="IT1186" s="183"/>
      <c r="IU1186" s="183"/>
      <c r="IV1186" s="183"/>
      <c r="IW1186" s="183"/>
      <c r="IX1186" s="183"/>
      <c r="IY1186" s="183"/>
      <c r="IZ1186" s="183"/>
      <c r="JA1186" s="183"/>
      <c r="JB1186" s="183"/>
      <c r="JC1186" s="183"/>
      <c r="JD1186" s="183"/>
      <c r="JE1186" s="183"/>
      <c r="JF1186" s="183"/>
      <c r="JG1186" s="183"/>
      <c r="JH1186" s="183"/>
      <c r="JI1186" s="183"/>
      <c r="JJ1186" s="183"/>
      <c r="JK1186" s="183"/>
      <c r="JL1186" s="183"/>
      <c r="JM1186" s="183"/>
      <c r="JN1186" s="183"/>
      <c r="JO1186" s="183"/>
      <c r="JP1186" s="183"/>
      <c r="JQ1186" s="183"/>
      <c r="JR1186" s="183"/>
      <c r="JS1186" s="183"/>
      <c r="JT1186" s="183"/>
      <c r="JU1186" s="183"/>
      <c r="JV1186" s="183"/>
      <c r="JW1186" s="183"/>
      <c r="JX1186" s="183"/>
      <c r="JY1186" s="183"/>
      <c r="JZ1186" s="183"/>
      <c r="KA1186" s="183"/>
      <c r="KB1186" s="183"/>
      <c r="KC1186" s="183"/>
      <c r="KD1186" s="183"/>
      <c r="KE1186" s="183"/>
      <c r="KF1186" s="183"/>
      <c r="KG1186" s="183"/>
      <c r="KH1186" s="183"/>
      <c r="KI1186" s="183"/>
      <c r="KJ1186" s="183"/>
      <c r="KK1186" s="183"/>
      <c r="KL1186" s="183"/>
      <c r="KM1186" s="183"/>
      <c r="KN1186" s="183"/>
      <c r="KO1186" s="183"/>
      <c r="KP1186" s="183"/>
      <c r="KQ1186" s="183"/>
      <c r="KR1186" s="183"/>
      <c r="KS1186" s="183"/>
      <c r="KT1186" s="183"/>
    </row>
    <row r="1187" spans="8:306">
      <c r="H1187" s="183"/>
      <c r="K1187" s="183"/>
      <c r="L1187" s="183"/>
      <c r="M1187" s="183"/>
      <c r="N1187" s="183"/>
      <c r="O1187" s="183"/>
      <c r="P1187" s="183"/>
      <c r="Q1187" s="183"/>
      <c r="R1187" s="183"/>
      <c r="S1187" s="183"/>
      <c r="T1187" s="183"/>
      <c r="U1187" s="183"/>
      <c r="V1187" s="183"/>
      <c r="W1187" s="183"/>
      <c r="X1187" s="183"/>
      <c r="Y1187" s="183"/>
      <c r="Z1187" s="183"/>
      <c r="AA1187" s="183"/>
      <c r="AB1187" s="183"/>
      <c r="AC1187" s="183"/>
      <c r="AD1187" s="183"/>
      <c r="AE1187" s="183"/>
      <c r="AF1187" s="183"/>
      <c r="AG1187" s="183"/>
      <c r="AH1187" s="183"/>
      <c r="AI1187" s="183"/>
      <c r="AJ1187" s="183"/>
      <c r="AK1187" s="183"/>
      <c r="AL1187" s="183"/>
      <c r="AM1187" s="183"/>
      <c r="AN1187" s="183"/>
      <c r="AO1187" s="183"/>
      <c r="AP1187" s="183"/>
      <c r="AQ1187" s="183"/>
      <c r="AR1187" s="183"/>
      <c r="AS1187" s="183"/>
      <c r="AT1187" s="183"/>
      <c r="AU1187" s="183"/>
      <c r="AV1187" s="183"/>
      <c r="AW1187" s="183"/>
      <c r="AX1187" s="183"/>
      <c r="AY1187" s="183"/>
      <c r="AZ1187" s="183"/>
      <c r="BA1187" s="183"/>
      <c r="BB1187" s="183"/>
      <c r="BC1187" s="183"/>
      <c r="BD1187" s="183"/>
      <c r="BE1187" s="183"/>
      <c r="BF1187" s="183"/>
      <c r="BG1187" s="183"/>
      <c r="BH1187" s="183"/>
      <c r="BI1187" s="183"/>
      <c r="BJ1187" s="183"/>
      <c r="BK1187" s="183"/>
      <c r="BL1187" s="183"/>
      <c r="BM1187" s="183"/>
      <c r="BN1187" s="183"/>
      <c r="BO1187" s="183"/>
      <c r="BP1187" s="183"/>
      <c r="BQ1187" s="183"/>
      <c r="BR1187" s="183"/>
      <c r="BS1187" s="183"/>
      <c r="BT1187" s="183"/>
      <c r="BU1187" s="183"/>
      <c r="BV1187" s="183"/>
      <c r="BW1187" s="183"/>
      <c r="BX1187" s="183"/>
      <c r="BY1187" s="183"/>
      <c r="BZ1187" s="183"/>
      <c r="CA1187" s="183"/>
      <c r="CB1187" s="183"/>
      <c r="CC1187" s="183"/>
      <c r="CD1187" s="183"/>
      <c r="CE1187" s="183"/>
      <c r="CF1187" s="183"/>
      <c r="CG1187" s="183"/>
      <c r="CH1187" s="183"/>
      <c r="CI1187" s="183"/>
      <c r="CJ1187" s="183"/>
      <c r="CK1187" s="183"/>
      <c r="CL1187" s="183"/>
      <c r="CM1187" s="183"/>
      <c r="CN1187" s="183"/>
      <c r="CO1187" s="183"/>
      <c r="CP1187" s="183"/>
      <c r="CQ1187" s="183"/>
      <c r="CR1187" s="183"/>
      <c r="CS1187" s="183"/>
      <c r="CT1187" s="183"/>
      <c r="CU1187" s="183"/>
      <c r="CV1187" s="183"/>
      <c r="CW1187" s="183"/>
      <c r="CX1187" s="183"/>
      <c r="CY1187" s="183"/>
      <c r="CZ1187" s="183"/>
      <c r="DA1187" s="183"/>
      <c r="DB1187" s="183"/>
      <c r="DC1187" s="183"/>
      <c r="DD1187" s="183"/>
      <c r="DE1187" s="183"/>
      <c r="DF1187" s="183"/>
      <c r="DG1187" s="183"/>
      <c r="DH1187" s="183"/>
      <c r="DI1187" s="183"/>
      <c r="DJ1187" s="183"/>
      <c r="DK1187" s="183"/>
      <c r="DL1187" s="183"/>
      <c r="DM1187" s="183"/>
      <c r="DN1187" s="183"/>
      <c r="DO1187" s="183"/>
      <c r="DP1187" s="183"/>
      <c r="DQ1187" s="183"/>
      <c r="DR1187" s="183"/>
      <c r="DS1187" s="183"/>
      <c r="DT1187" s="183"/>
      <c r="DU1187" s="183"/>
      <c r="DV1187" s="183"/>
      <c r="DW1187" s="183"/>
      <c r="DX1187" s="183"/>
      <c r="DY1187" s="183"/>
      <c r="DZ1187" s="183"/>
      <c r="EA1187" s="183"/>
      <c r="EB1187" s="183"/>
      <c r="EC1187" s="183"/>
      <c r="ED1187" s="183"/>
      <c r="EE1187" s="183"/>
      <c r="EF1187" s="183"/>
      <c r="EG1187" s="183"/>
      <c r="EH1187" s="183"/>
      <c r="EI1187" s="183"/>
      <c r="EJ1187" s="183"/>
      <c r="EK1187" s="183"/>
      <c r="EL1187" s="183"/>
      <c r="EM1187" s="183"/>
      <c r="EN1187" s="183"/>
      <c r="EO1187" s="183"/>
      <c r="EP1187" s="183"/>
      <c r="EQ1187" s="183"/>
      <c r="ER1187" s="183"/>
      <c r="ES1187" s="183"/>
      <c r="ET1187" s="183"/>
      <c r="EU1187" s="183"/>
      <c r="EV1187" s="183"/>
      <c r="EW1187" s="183"/>
      <c r="EX1187" s="183"/>
      <c r="EY1187" s="183"/>
      <c r="EZ1187" s="183"/>
      <c r="FA1187" s="183"/>
      <c r="FB1187" s="183"/>
      <c r="FC1187" s="183"/>
      <c r="FD1187" s="183"/>
      <c r="FE1187" s="183"/>
      <c r="FF1187" s="183"/>
      <c r="FG1187" s="183"/>
      <c r="FH1187" s="183"/>
      <c r="FI1187" s="183"/>
      <c r="FJ1187" s="183"/>
      <c r="FK1187" s="183"/>
      <c r="FL1187" s="183"/>
      <c r="FM1187" s="183"/>
      <c r="FN1187" s="183"/>
      <c r="FO1187" s="183"/>
      <c r="FP1187" s="183"/>
      <c r="FQ1187" s="183"/>
      <c r="FR1187" s="183"/>
      <c r="FS1187" s="183"/>
      <c r="FT1187" s="183"/>
      <c r="FU1187" s="183"/>
      <c r="FV1187" s="183"/>
      <c r="FW1187" s="183"/>
      <c r="FX1187" s="183"/>
      <c r="FY1187" s="183"/>
      <c r="FZ1187" s="183"/>
      <c r="GA1187" s="183"/>
      <c r="GB1187" s="183"/>
      <c r="GC1187" s="183"/>
      <c r="GD1187" s="183"/>
      <c r="GE1187" s="183"/>
      <c r="GF1187" s="183"/>
      <c r="GG1187" s="183"/>
      <c r="GH1187" s="183"/>
      <c r="GI1187" s="183"/>
      <c r="GJ1187" s="183"/>
      <c r="GK1187" s="183"/>
      <c r="GL1187" s="183"/>
      <c r="GM1187" s="183"/>
      <c r="GN1187" s="183"/>
      <c r="GO1187" s="183"/>
      <c r="GP1187" s="183"/>
      <c r="GQ1187" s="183"/>
      <c r="GR1187" s="183"/>
      <c r="GS1187" s="183"/>
      <c r="GT1187" s="183"/>
      <c r="GU1187" s="183"/>
      <c r="GV1187" s="183"/>
      <c r="GW1187" s="183"/>
      <c r="GX1187" s="183"/>
      <c r="GY1187" s="183"/>
      <c r="GZ1187" s="183"/>
      <c r="HA1187" s="183"/>
      <c r="HB1187" s="183"/>
      <c r="HC1187" s="183"/>
      <c r="HD1187" s="183"/>
      <c r="HE1187" s="183"/>
      <c r="HF1187" s="183"/>
      <c r="HG1187" s="183"/>
      <c r="HH1187" s="183"/>
      <c r="HI1187" s="183"/>
      <c r="HJ1187" s="183"/>
      <c r="HK1187" s="183"/>
      <c r="HL1187" s="183"/>
      <c r="HM1187" s="183"/>
      <c r="HN1187" s="183"/>
      <c r="HO1187" s="183"/>
      <c r="HP1187" s="183"/>
      <c r="HQ1187" s="183"/>
      <c r="HR1187" s="183"/>
      <c r="HS1187" s="183"/>
      <c r="HT1187" s="183"/>
      <c r="HU1187" s="183"/>
      <c r="HV1187" s="183"/>
      <c r="HW1187" s="183"/>
      <c r="HX1187" s="183"/>
      <c r="HY1187" s="183"/>
      <c r="HZ1187" s="183"/>
      <c r="IA1187" s="183"/>
      <c r="IB1187" s="183"/>
      <c r="IC1187" s="183"/>
      <c r="ID1187" s="183"/>
      <c r="IE1187" s="183"/>
      <c r="IF1187" s="183"/>
      <c r="IG1187" s="183"/>
      <c r="IH1187" s="183"/>
      <c r="II1187" s="183"/>
      <c r="IJ1187" s="183"/>
      <c r="IK1187" s="183"/>
      <c r="IL1187" s="183"/>
      <c r="IM1187" s="183"/>
      <c r="IN1187" s="183"/>
      <c r="IO1187" s="183"/>
      <c r="IP1187" s="183"/>
      <c r="IQ1187" s="183"/>
      <c r="IR1187" s="183"/>
      <c r="IS1187" s="183"/>
      <c r="IT1187" s="183"/>
      <c r="IU1187" s="183"/>
      <c r="IV1187" s="183"/>
      <c r="IW1187" s="183"/>
      <c r="IX1187" s="183"/>
      <c r="IY1187" s="183"/>
      <c r="IZ1187" s="183"/>
      <c r="JA1187" s="183"/>
      <c r="JB1187" s="183"/>
      <c r="JC1187" s="183"/>
      <c r="JD1187" s="183"/>
      <c r="JE1187" s="183"/>
      <c r="JF1187" s="183"/>
      <c r="JG1187" s="183"/>
      <c r="JH1187" s="183"/>
      <c r="JI1187" s="183"/>
      <c r="JJ1187" s="183"/>
      <c r="JK1187" s="183"/>
      <c r="JL1187" s="183"/>
      <c r="JM1187" s="183"/>
      <c r="JN1187" s="183"/>
      <c r="JO1187" s="183"/>
      <c r="JP1187" s="183"/>
      <c r="JQ1187" s="183"/>
      <c r="JR1187" s="183"/>
      <c r="JS1187" s="183"/>
      <c r="JT1187" s="183"/>
      <c r="JU1187" s="183"/>
      <c r="JV1187" s="183"/>
      <c r="JW1187" s="183"/>
      <c r="JX1187" s="183"/>
      <c r="JY1187" s="183"/>
      <c r="JZ1187" s="183"/>
      <c r="KA1187" s="183"/>
      <c r="KB1187" s="183"/>
      <c r="KC1187" s="183"/>
      <c r="KD1187" s="183"/>
      <c r="KE1187" s="183"/>
      <c r="KF1187" s="183"/>
      <c r="KG1187" s="183"/>
      <c r="KH1187" s="183"/>
      <c r="KI1187" s="183"/>
      <c r="KJ1187" s="183"/>
      <c r="KK1187" s="183"/>
      <c r="KL1187" s="183"/>
      <c r="KM1187" s="183"/>
      <c r="KN1187" s="183"/>
      <c r="KO1187" s="183"/>
      <c r="KP1187" s="183"/>
      <c r="KQ1187" s="183"/>
      <c r="KR1187" s="183"/>
      <c r="KS1187" s="183"/>
      <c r="KT1187" s="183"/>
    </row>
    <row r="1188" spans="8:306">
      <c r="H1188" s="183"/>
      <c r="K1188" s="183"/>
      <c r="L1188" s="183"/>
      <c r="M1188" s="183"/>
      <c r="N1188" s="183"/>
      <c r="O1188" s="183"/>
      <c r="P1188" s="183"/>
      <c r="Q1188" s="183"/>
      <c r="R1188" s="183"/>
      <c r="S1188" s="183"/>
      <c r="T1188" s="183"/>
      <c r="U1188" s="183"/>
      <c r="V1188" s="183"/>
      <c r="W1188" s="183"/>
      <c r="X1188" s="183"/>
      <c r="Y1188" s="183"/>
      <c r="Z1188" s="183"/>
      <c r="AA1188" s="183"/>
      <c r="AB1188" s="183"/>
      <c r="AC1188" s="183"/>
      <c r="AD1188" s="183"/>
      <c r="AE1188" s="183"/>
      <c r="AF1188" s="183"/>
      <c r="AG1188" s="183"/>
      <c r="AH1188" s="183"/>
      <c r="AI1188" s="183"/>
      <c r="AJ1188" s="183"/>
      <c r="AK1188" s="183"/>
      <c r="AL1188" s="183"/>
      <c r="AM1188" s="183"/>
      <c r="AN1188" s="183"/>
      <c r="AO1188" s="183"/>
      <c r="AP1188" s="183"/>
      <c r="AQ1188" s="183"/>
      <c r="AR1188" s="183"/>
      <c r="AS1188" s="183"/>
      <c r="AT1188" s="183"/>
      <c r="AU1188" s="183"/>
      <c r="AV1188" s="183"/>
      <c r="AW1188" s="183"/>
      <c r="AX1188" s="183"/>
      <c r="AY1188" s="183"/>
      <c r="AZ1188" s="183"/>
      <c r="BA1188" s="183"/>
      <c r="BB1188" s="183"/>
      <c r="BC1188" s="183"/>
      <c r="BD1188" s="183"/>
      <c r="BE1188" s="183"/>
      <c r="BF1188" s="183"/>
      <c r="BG1188" s="183"/>
      <c r="BH1188" s="183"/>
      <c r="BI1188" s="183"/>
      <c r="BJ1188" s="183"/>
      <c r="BK1188" s="183"/>
      <c r="BL1188" s="183"/>
      <c r="BM1188" s="183"/>
      <c r="BN1188" s="183"/>
      <c r="BO1188" s="183"/>
      <c r="BP1188" s="183"/>
      <c r="BQ1188" s="183"/>
      <c r="BR1188" s="183"/>
      <c r="BS1188" s="183"/>
      <c r="BT1188" s="183"/>
      <c r="BU1188" s="183"/>
      <c r="BV1188" s="183"/>
      <c r="BW1188" s="183"/>
      <c r="BX1188" s="183"/>
      <c r="BY1188" s="183"/>
      <c r="BZ1188" s="183"/>
      <c r="CA1188" s="183"/>
      <c r="CB1188" s="183"/>
      <c r="CC1188" s="183"/>
      <c r="CD1188" s="183"/>
      <c r="CE1188" s="183"/>
      <c r="CF1188" s="183"/>
      <c r="CG1188" s="183"/>
      <c r="CH1188" s="183"/>
      <c r="CI1188" s="183"/>
      <c r="CJ1188" s="183"/>
      <c r="CK1188" s="183"/>
      <c r="CL1188" s="183"/>
      <c r="CM1188" s="183"/>
      <c r="CN1188" s="183"/>
      <c r="CO1188" s="183"/>
      <c r="CP1188" s="183"/>
      <c r="CQ1188" s="183"/>
      <c r="CR1188" s="183"/>
      <c r="CS1188" s="183"/>
      <c r="CT1188" s="183"/>
      <c r="CU1188" s="183"/>
      <c r="CV1188" s="183"/>
      <c r="CW1188" s="183"/>
      <c r="CX1188" s="183"/>
      <c r="CY1188" s="183"/>
      <c r="CZ1188" s="183"/>
      <c r="DA1188" s="183"/>
      <c r="DB1188" s="183"/>
      <c r="DC1188" s="183"/>
      <c r="DD1188" s="183"/>
      <c r="DE1188" s="183"/>
      <c r="DF1188" s="183"/>
      <c r="DG1188" s="183"/>
      <c r="DH1188" s="183"/>
      <c r="DI1188" s="183"/>
      <c r="DJ1188" s="183"/>
      <c r="DK1188" s="183"/>
      <c r="DL1188" s="183"/>
      <c r="DM1188" s="183"/>
      <c r="DN1188" s="183"/>
      <c r="DO1188" s="183"/>
      <c r="DP1188" s="183"/>
      <c r="DQ1188" s="183"/>
      <c r="DR1188" s="183"/>
      <c r="DS1188" s="183"/>
      <c r="DT1188" s="183"/>
      <c r="DU1188" s="183"/>
      <c r="DV1188" s="183"/>
      <c r="DW1188" s="183"/>
      <c r="DX1188" s="183"/>
      <c r="DY1188" s="183"/>
      <c r="DZ1188" s="183"/>
      <c r="EA1188" s="183"/>
      <c r="EB1188" s="183"/>
      <c r="EC1188" s="183"/>
      <c r="ED1188" s="183"/>
      <c r="EE1188" s="183"/>
      <c r="EF1188" s="183"/>
      <c r="EG1188" s="183"/>
      <c r="EH1188" s="183"/>
      <c r="EI1188" s="183"/>
      <c r="EJ1188" s="183"/>
      <c r="EK1188" s="183"/>
      <c r="EL1188" s="183"/>
      <c r="EM1188" s="183"/>
      <c r="EN1188" s="183"/>
      <c r="EO1188" s="183"/>
      <c r="EP1188" s="183"/>
      <c r="EQ1188" s="183"/>
      <c r="ER1188" s="183"/>
      <c r="ES1188" s="183"/>
      <c r="ET1188" s="183"/>
      <c r="EU1188" s="183"/>
      <c r="EV1188" s="183"/>
      <c r="EW1188" s="183"/>
      <c r="EX1188" s="183"/>
      <c r="EY1188" s="183"/>
      <c r="EZ1188" s="183"/>
      <c r="FA1188" s="183"/>
      <c r="FB1188" s="183"/>
      <c r="FC1188" s="183"/>
      <c r="FD1188" s="183"/>
      <c r="FE1188" s="183"/>
      <c r="FF1188" s="183"/>
      <c r="FG1188" s="183"/>
      <c r="FH1188" s="183"/>
      <c r="FI1188" s="183"/>
      <c r="FJ1188" s="183"/>
      <c r="FK1188" s="183"/>
      <c r="FL1188" s="183"/>
      <c r="FM1188" s="183"/>
      <c r="FN1188" s="183"/>
      <c r="FO1188" s="183"/>
      <c r="FP1188" s="183"/>
      <c r="FQ1188" s="183"/>
      <c r="FR1188" s="183"/>
      <c r="FS1188" s="183"/>
      <c r="FT1188" s="183"/>
      <c r="FU1188" s="183"/>
      <c r="FV1188" s="183"/>
      <c r="FW1188" s="183"/>
      <c r="FX1188" s="183"/>
      <c r="FY1188" s="183"/>
      <c r="FZ1188" s="183"/>
      <c r="GA1188" s="183"/>
      <c r="GB1188" s="183"/>
      <c r="GC1188" s="183"/>
      <c r="GD1188" s="183"/>
      <c r="GE1188" s="183"/>
      <c r="GF1188" s="183"/>
      <c r="GG1188" s="183"/>
      <c r="GH1188" s="183"/>
      <c r="GI1188" s="183"/>
      <c r="GJ1188" s="183"/>
      <c r="GK1188" s="183"/>
      <c r="GL1188" s="183"/>
      <c r="GM1188" s="183"/>
      <c r="GN1188" s="183"/>
      <c r="GO1188" s="183"/>
      <c r="GP1188" s="183"/>
      <c r="GQ1188" s="183"/>
      <c r="GR1188" s="183"/>
      <c r="GS1188" s="183"/>
      <c r="GT1188" s="183"/>
      <c r="GU1188" s="183"/>
      <c r="GV1188" s="183"/>
      <c r="GW1188" s="183"/>
      <c r="GX1188" s="183"/>
      <c r="GY1188" s="183"/>
      <c r="GZ1188" s="183"/>
      <c r="HA1188" s="183"/>
      <c r="HB1188" s="183"/>
      <c r="HC1188" s="183"/>
      <c r="HD1188" s="183"/>
      <c r="HE1188" s="183"/>
      <c r="HF1188" s="183"/>
      <c r="HG1188" s="183"/>
      <c r="HH1188" s="183"/>
      <c r="HI1188" s="183"/>
      <c r="HJ1188" s="183"/>
      <c r="HK1188" s="183"/>
      <c r="HL1188" s="183"/>
      <c r="HM1188" s="183"/>
      <c r="HN1188" s="183"/>
      <c r="HO1188" s="183"/>
      <c r="HP1188" s="183"/>
      <c r="HQ1188" s="183"/>
      <c r="HR1188" s="183"/>
      <c r="HS1188" s="183"/>
      <c r="HT1188" s="183"/>
      <c r="HU1188" s="183"/>
      <c r="HV1188" s="183"/>
      <c r="HW1188" s="183"/>
      <c r="HX1188" s="183"/>
      <c r="HY1188" s="183"/>
      <c r="HZ1188" s="183"/>
      <c r="IA1188" s="183"/>
      <c r="IB1188" s="183"/>
      <c r="IC1188" s="183"/>
      <c r="ID1188" s="183"/>
      <c r="IE1188" s="183"/>
      <c r="IF1188" s="183"/>
      <c r="IG1188" s="183"/>
      <c r="IH1188" s="183"/>
      <c r="II1188" s="183"/>
      <c r="IJ1188" s="183"/>
      <c r="IK1188" s="183"/>
      <c r="IL1188" s="183"/>
      <c r="IM1188" s="183"/>
      <c r="IN1188" s="183"/>
      <c r="IO1188" s="183"/>
      <c r="IP1188" s="183"/>
      <c r="IQ1188" s="183"/>
      <c r="IR1188" s="183"/>
      <c r="IS1188" s="183"/>
      <c r="IT1188" s="183"/>
      <c r="IU1188" s="183"/>
      <c r="IV1188" s="183"/>
      <c r="IW1188" s="183"/>
      <c r="IX1188" s="183"/>
      <c r="IY1188" s="183"/>
      <c r="IZ1188" s="183"/>
      <c r="JA1188" s="183"/>
      <c r="JB1188" s="183"/>
      <c r="JC1188" s="183"/>
      <c r="JD1188" s="183"/>
      <c r="JE1188" s="183"/>
      <c r="JF1188" s="183"/>
      <c r="JG1188" s="183"/>
      <c r="JH1188" s="183"/>
      <c r="JI1188" s="183"/>
      <c r="JJ1188" s="183"/>
      <c r="JK1188" s="183"/>
      <c r="JL1188" s="183"/>
      <c r="JM1188" s="183"/>
      <c r="JN1188" s="183"/>
      <c r="JO1188" s="183"/>
      <c r="JP1188" s="183"/>
      <c r="JQ1188" s="183"/>
      <c r="JR1188" s="183"/>
      <c r="JS1188" s="183"/>
      <c r="JT1188" s="183"/>
      <c r="JU1188" s="183"/>
      <c r="JV1188" s="183"/>
      <c r="JW1188" s="183"/>
      <c r="JX1188" s="183"/>
      <c r="JY1188" s="183"/>
      <c r="JZ1188" s="183"/>
      <c r="KA1188" s="183"/>
      <c r="KB1188" s="183"/>
      <c r="KC1188" s="183"/>
      <c r="KD1188" s="183"/>
      <c r="KE1188" s="183"/>
      <c r="KF1188" s="183"/>
      <c r="KG1188" s="183"/>
      <c r="KH1188" s="183"/>
      <c r="KI1188" s="183"/>
      <c r="KJ1188" s="183"/>
      <c r="KK1188" s="183"/>
      <c r="KL1188" s="183"/>
      <c r="KM1188" s="183"/>
      <c r="KN1188" s="183"/>
      <c r="KO1188" s="183"/>
      <c r="KP1188" s="183"/>
      <c r="KQ1188" s="183"/>
      <c r="KR1188" s="183"/>
      <c r="KS1188" s="183"/>
      <c r="KT1188" s="183"/>
    </row>
    <row r="1189" spans="8:306">
      <c r="H1189" s="183"/>
      <c r="K1189" s="183"/>
      <c r="L1189" s="183"/>
      <c r="M1189" s="183"/>
      <c r="N1189" s="183"/>
      <c r="O1189" s="183"/>
      <c r="P1189" s="183"/>
      <c r="Q1189" s="183"/>
      <c r="R1189" s="183"/>
      <c r="S1189" s="183"/>
      <c r="T1189" s="183"/>
      <c r="U1189" s="183"/>
      <c r="V1189" s="183"/>
      <c r="W1189" s="183"/>
      <c r="X1189" s="183"/>
      <c r="Y1189" s="183"/>
      <c r="Z1189" s="183"/>
      <c r="AA1189" s="183"/>
      <c r="AB1189" s="183"/>
      <c r="AC1189" s="183"/>
      <c r="AD1189" s="183"/>
      <c r="AE1189" s="183"/>
      <c r="AF1189" s="183"/>
      <c r="AG1189" s="183"/>
      <c r="AH1189" s="183"/>
      <c r="AI1189" s="183"/>
      <c r="AJ1189" s="183"/>
      <c r="AK1189" s="183"/>
      <c r="AL1189" s="183"/>
      <c r="AM1189" s="183"/>
      <c r="AN1189" s="183"/>
      <c r="AO1189" s="183"/>
      <c r="AP1189" s="183"/>
      <c r="AQ1189" s="183"/>
      <c r="AR1189" s="183"/>
      <c r="AS1189" s="183"/>
      <c r="AT1189" s="183"/>
      <c r="AU1189" s="183"/>
      <c r="AV1189" s="183"/>
      <c r="AW1189" s="183"/>
      <c r="AX1189" s="183"/>
      <c r="AY1189" s="183"/>
      <c r="AZ1189" s="183"/>
      <c r="BA1189" s="183"/>
      <c r="BB1189" s="183"/>
      <c r="BC1189" s="183"/>
      <c r="BD1189" s="183"/>
      <c r="BE1189" s="183"/>
      <c r="BF1189" s="183"/>
      <c r="BG1189" s="183"/>
      <c r="BH1189" s="183"/>
      <c r="BI1189" s="183"/>
      <c r="BJ1189" s="183"/>
      <c r="BK1189" s="183"/>
      <c r="BL1189" s="183"/>
      <c r="BM1189" s="183"/>
      <c r="BN1189" s="183"/>
      <c r="BO1189" s="183"/>
      <c r="BP1189" s="183"/>
      <c r="BQ1189" s="183"/>
      <c r="BR1189" s="183"/>
      <c r="BS1189" s="183"/>
      <c r="BT1189" s="183"/>
      <c r="BU1189" s="183"/>
      <c r="BV1189" s="183"/>
      <c r="BW1189" s="183"/>
      <c r="BX1189" s="183"/>
      <c r="BY1189" s="183"/>
      <c r="BZ1189" s="183"/>
      <c r="CA1189" s="183"/>
      <c r="CB1189" s="183"/>
      <c r="CC1189" s="183"/>
      <c r="CD1189" s="183"/>
      <c r="CE1189" s="183"/>
      <c r="CF1189" s="183"/>
      <c r="CG1189" s="183"/>
      <c r="CH1189" s="183"/>
      <c r="CI1189" s="183"/>
      <c r="CJ1189" s="183"/>
      <c r="CK1189" s="183"/>
      <c r="CL1189" s="183"/>
      <c r="CM1189" s="183"/>
      <c r="CN1189" s="183"/>
      <c r="CO1189" s="183"/>
      <c r="CP1189" s="183"/>
      <c r="CQ1189" s="183"/>
      <c r="CR1189" s="183"/>
      <c r="CS1189" s="183"/>
      <c r="CT1189" s="183"/>
      <c r="CU1189" s="183"/>
      <c r="CV1189" s="183"/>
      <c r="CW1189" s="183"/>
      <c r="CX1189" s="183"/>
      <c r="CY1189" s="183"/>
      <c r="CZ1189" s="183"/>
      <c r="DA1189" s="183"/>
      <c r="DB1189" s="183"/>
      <c r="DC1189" s="183"/>
      <c r="DD1189" s="183"/>
      <c r="DE1189" s="183"/>
      <c r="DF1189" s="183"/>
      <c r="DG1189" s="183"/>
      <c r="DH1189" s="183"/>
      <c r="DI1189" s="183"/>
      <c r="DJ1189" s="183"/>
      <c r="DK1189" s="183"/>
      <c r="DL1189" s="183"/>
      <c r="DM1189" s="183"/>
      <c r="DN1189" s="183"/>
      <c r="DO1189" s="183"/>
      <c r="DP1189" s="183"/>
      <c r="DQ1189" s="183"/>
      <c r="DR1189" s="183"/>
      <c r="DS1189" s="183"/>
      <c r="DT1189" s="183"/>
      <c r="DU1189" s="183"/>
      <c r="DV1189" s="183"/>
      <c r="DW1189" s="183"/>
      <c r="DX1189" s="183"/>
      <c r="DY1189" s="183"/>
      <c r="DZ1189" s="183"/>
      <c r="EA1189" s="183"/>
      <c r="EB1189" s="183"/>
      <c r="EC1189" s="183"/>
      <c r="ED1189" s="183"/>
      <c r="EE1189" s="183"/>
      <c r="EF1189" s="183"/>
      <c r="EG1189" s="183"/>
      <c r="EH1189" s="183"/>
      <c r="EI1189" s="183"/>
      <c r="EJ1189" s="183"/>
      <c r="EK1189" s="183"/>
      <c r="EL1189" s="183"/>
      <c r="EM1189" s="183"/>
      <c r="EN1189" s="183"/>
      <c r="EO1189" s="183"/>
      <c r="EP1189" s="183"/>
      <c r="EQ1189" s="183"/>
      <c r="ER1189" s="183"/>
      <c r="ES1189" s="183"/>
      <c r="ET1189" s="183"/>
      <c r="EU1189" s="183"/>
      <c r="EV1189" s="183"/>
      <c r="EW1189" s="183"/>
      <c r="EX1189" s="183"/>
      <c r="EY1189" s="183"/>
      <c r="EZ1189" s="183"/>
      <c r="FA1189" s="183"/>
      <c r="FB1189" s="183"/>
      <c r="FC1189" s="183"/>
      <c r="FD1189" s="183"/>
      <c r="FE1189" s="183"/>
      <c r="FF1189" s="183"/>
      <c r="FG1189" s="183"/>
      <c r="FH1189" s="183"/>
      <c r="FI1189" s="183"/>
      <c r="FJ1189" s="183"/>
      <c r="FK1189" s="183"/>
      <c r="FL1189" s="183"/>
      <c r="FM1189" s="183"/>
      <c r="FN1189" s="183"/>
      <c r="FO1189" s="183"/>
      <c r="FP1189" s="183"/>
      <c r="FQ1189" s="183"/>
      <c r="FR1189" s="183"/>
      <c r="FS1189" s="183"/>
      <c r="FT1189" s="183"/>
      <c r="FU1189" s="183"/>
      <c r="FV1189" s="183"/>
      <c r="FW1189" s="183"/>
      <c r="FX1189" s="183"/>
      <c r="FY1189" s="183"/>
      <c r="FZ1189" s="183"/>
      <c r="GA1189" s="183"/>
      <c r="GB1189" s="183"/>
      <c r="GC1189" s="183"/>
      <c r="GD1189" s="183"/>
      <c r="GE1189" s="183"/>
      <c r="GF1189" s="183"/>
      <c r="GG1189" s="183"/>
      <c r="GH1189" s="183"/>
      <c r="GI1189" s="183"/>
      <c r="GJ1189" s="183"/>
      <c r="GK1189" s="183"/>
      <c r="GL1189" s="183"/>
      <c r="GM1189" s="183"/>
      <c r="GN1189" s="183"/>
      <c r="GO1189" s="183"/>
      <c r="GP1189" s="183"/>
      <c r="GQ1189" s="183"/>
      <c r="GR1189" s="183"/>
      <c r="GS1189" s="183"/>
      <c r="GT1189" s="183"/>
      <c r="GU1189" s="183"/>
      <c r="GV1189" s="183"/>
      <c r="GW1189" s="183"/>
      <c r="GX1189" s="183"/>
      <c r="GY1189" s="183"/>
      <c r="GZ1189" s="183"/>
      <c r="HA1189" s="183"/>
      <c r="HB1189" s="183"/>
      <c r="HC1189" s="183"/>
      <c r="HD1189" s="183"/>
      <c r="HE1189" s="183"/>
      <c r="HF1189" s="183"/>
      <c r="HG1189" s="183"/>
      <c r="HH1189" s="183"/>
      <c r="HI1189" s="183"/>
      <c r="HJ1189" s="183"/>
      <c r="HK1189" s="183"/>
      <c r="HL1189" s="183"/>
      <c r="HM1189" s="183"/>
      <c r="HN1189" s="183"/>
      <c r="HO1189" s="183"/>
      <c r="HP1189" s="183"/>
      <c r="HQ1189" s="183"/>
      <c r="HR1189" s="183"/>
      <c r="HS1189" s="183"/>
      <c r="HT1189" s="183"/>
      <c r="HU1189" s="183"/>
      <c r="HV1189" s="183"/>
      <c r="HW1189" s="183"/>
      <c r="HX1189" s="183"/>
      <c r="HY1189" s="183"/>
      <c r="HZ1189" s="183"/>
      <c r="IA1189" s="183"/>
      <c r="IB1189" s="183"/>
      <c r="IC1189" s="183"/>
      <c r="ID1189" s="183"/>
      <c r="IE1189" s="183"/>
      <c r="IF1189" s="183"/>
      <c r="IG1189" s="183"/>
      <c r="IH1189" s="183"/>
      <c r="II1189" s="183"/>
      <c r="IJ1189" s="183"/>
      <c r="IK1189" s="183"/>
      <c r="IL1189" s="183"/>
      <c r="IM1189" s="183"/>
      <c r="IN1189" s="183"/>
      <c r="IO1189" s="183"/>
      <c r="IP1189" s="183"/>
      <c r="IQ1189" s="183"/>
      <c r="IR1189" s="183"/>
      <c r="IS1189" s="183"/>
      <c r="IT1189" s="183"/>
      <c r="IU1189" s="183"/>
      <c r="IV1189" s="183"/>
      <c r="IW1189" s="183"/>
      <c r="IX1189" s="183"/>
      <c r="IY1189" s="183"/>
      <c r="IZ1189" s="183"/>
      <c r="JA1189" s="183"/>
      <c r="JB1189" s="183"/>
      <c r="JC1189" s="183"/>
      <c r="JD1189" s="183"/>
      <c r="JE1189" s="183"/>
      <c r="JF1189" s="183"/>
      <c r="JG1189" s="183"/>
      <c r="JH1189" s="183"/>
      <c r="JI1189" s="183"/>
      <c r="JJ1189" s="183"/>
      <c r="JK1189" s="183"/>
      <c r="JL1189" s="183"/>
      <c r="JM1189" s="183"/>
      <c r="JN1189" s="183"/>
      <c r="JO1189" s="183"/>
      <c r="JP1189" s="183"/>
      <c r="JQ1189" s="183"/>
      <c r="JR1189" s="183"/>
      <c r="JS1189" s="183"/>
      <c r="JT1189" s="183"/>
      <c r="JU1189" s="183"/>
      <c r="JV1189" s="183"/>
      <c r="JW1189" s="183"/>
      <c r="JX1189" s="183"/>
      <c r="JY1189" s="183"/>
      <c r="JZ1189" s="183"/>
      <c r="KA1189" s="183"/>
      <c r="KB1189" s="183"/>
      <c r="KC1189" s="183"/>
      <c r="KD1189" s="183"/>
      <c r="KE1189" s="183"/>
      <c r="KF1189" s="183"/>
      <c r="KG1189" s="183"/>
      <c r="KH1189" s="183"/>
      <c r="KI1189" s="183"/>
      <c r="KJ1189" s="183"/>
      <c r="KK1189" s="183"/>
      <c r="KL1189" s="183"/>
      <c r="KM1189" s="183"/>
      <c r="KN1189" s="183"/>
      <c r="KO1189" s="183"/>
      <c r="KP1189" s="183"/>
      <c r="KQ1189" s="183"/>
      <c r="KR1189" s="183"/>
      <c r="KS1189" s="183"/>
      <c r="KT1189" s="183"/>
    </row>
    <row r="1190" spans="8:306">
      <c r="H1190" s="183"/>
      <c r="K1190" s="183"/>
      <c r="L1190" s="183"/>
      <c r="M1190" s="183"/>
      <c r="N1190" s="183"/>
      <c r="O1190" s="183"/>
      <c r="P1190" s="183"/>
      <c r="Q1190" s="183"/>
      <c r="R1190" s="183"/>
      <c r="S1190" s="183"/>
      <c r="T1190" s="183"/>
      <c r="U1190" s="183"/>
      <c r="V1190" s="183"/>
      <c r="W1190" s="183"/>
      <c r="X1190" s="183"/>
      <c r="Y1190" s="183"/>
      <c r="Z1190" s="183"/>
      <c r="AA1190" s="183"/>
      <c r="AB1190" s="183"/>
      <c r="AC1190" s="183"/>
      <c r="AD1190" s="183"/>
      <c r="AE1190" s="183"/>
      <c r="AF1190" s="183"/>
      <c r="AG1190" s="183"/>
      <c r="AH1190" s="183"/>
      <c r="AI1190" s="183"/>
      <c r="AJ1190" s="183"/>
      <c r="AK1190" s="183"/>
      <c r="AL1190" s="183"/>
      <c r="AM1190" s="183"/>
      <c r="AN1190" s="183"/>
      <c r="AO1190" s="183"/>
      <c r="AP1190" s="183"/>
      <c r="AQ1190" s="183"/>
      <c r="AR1190" s="183"/>
      <c r="AS1190" s="183"/>
      <c r="AT1190" s="183"/>
      <c r="AU1190" s="183"/>
      <c r="AV1190" s="183"/>
      <c r="AW1190" s="183"/>
      <c r="AX1190" s="183"/>
      <c r="AY1190" s="183"/>
      <c r="AZ1190" s="183"/>
      <c r="BA1190" s="183"/>
      <c r="BB1190" s="183"/>
      <c r="BC1190" s="183"/>
      <c r="BD1190" s="183"/>
      <c r="BE1190" s="183"/>
      <c r="BF1190" s="183"/>
      <c r="BG1190" s="183"/>
      <c r="BH1190" s="183"/>
      <c r="BI1190" s="183"/>
      <c r="BJ1190" s="183"/>
      <c r="BK1190" s="183"/>
      <c r="BL1190" s="183"/>
      <c r="BM1190" s="183"/>
      <c r="BN1190" s="183"/>
      <c r="BO1190" s="183"/>
      <c r="BP1190" s="183"/>
      <c r="BQ1190" s="183"/>
      <c r="BR1190" s="183"/>
      <c r="BS1190" s="183"/>
      <c r="BT1190" s="183"/>
      <c r="BU1190" s="183"/>
      <c r="BV1190" s="183"/>
      <c r="BW1190" s="183"/>
      <c r="BX1190" s="183"/>
      <c r="BY1190" s="183"/>
      <c r="BZ1190" s="183"/>
      <c r="CA1190" s="183"/>
      <c r="CB1190" s="183"/>
      <c r="CC1190" s="183"/>
      <c r="CD1190" s="183"/>
      <c r="CE1190" s="183"/>
      <c r="CF1190" s="183"/>
      <c r="CG1190" s="183"/>
      <c r="CH1190" s="183"/>
      <c r="CI1190" s="183"/>
      <c r="CJ1190" s="183"/>
      <c r="CK1190" s="183"/>
      <c r="CL1190" s="183"/>
      <c r="CM1190" s="183"/>
      <c r="CN1190" s="183"/>
      <c r="CO1190" s="183"/>
      <c r="CP1190" s="183"/>
      <c r="CQ1190" s="183"/>
      <c r="CR1190" s="183"/>
      <c r="CS1190" s="183"/>
      <c r="CT1190" s="183"/>
      <c r="CU1190" s="183"/>
      <c r="CV1190" s="183"/>
      <c r="CW1190" s="183"/>
      <c r="CX1190" s="183"/>
      <c r="CY1190" s="183"/>
      <c r="CZ1190" s="183"/>
      <c r="DA1190" s="183"/>
      <c r="DB1190" s="183"/>
      <c r="DC1190" s="183"/>
      <c r="DD1190" s="183"/>
      <c r="DE1190" s="183"/>
      <c r="DF1190" s="183"/>
      <c r="DG1190" s="183"/>
      <c r="DH1190" s="183"/>
      <c r="DI1190" s="183"/>
      <c r="DJ1190" s="183"/>
      <c r="DK1190" s="183"/>
      <c r="DL1190" s="183"/>
      <c r="DM1190" s="183"/>
      <c r="DN1190" s="183"/>
      <c r="DO1190" s="183"/>
      <c r="DP1190" s="183"/>
      <c r="DQ1190" s="183"/>
      <c r="DR1190" s="183"/>
      <c r="DS1190" s="183"/>
      <c r="DT1190" s="183"/>
      <c r="DU1190" s="183"/>
      <c r="DV1190" s="183"/>
      <c r="DW1190" s="183"/>
      <c r="DX1190" s="183"/>
      <c r="DY1190" s="183"/>
      <c r="DZ1190" s="183"/>
      <c r="EA1190" s="183"/>
      <c r="EB1190" s="183"/>
      <c r="EC1190" s="183"/>
      <c r="ED1190" s="183"/>
      <c r="EE1190" s="183"/>
      <c r="EF1190" s="183"/>
      <c r="EG1190" s="183"/>
      <c r="EH1190" s="183"/>
      <c r="EI1190" s="183"/>
      <c r="EJ1190" s="183"/>
      <c r="EK1190" s="183"/>
      <c r="EL1190" s="183"/>
      <c r="EM1190" s="183"/>
      <c r="EN1190" s="183"/>
      <c r="EO1190" s="183"/>
      <c r="EP1190" s="183"/>
      <c r="EQ1190" s="183"/>
      <c r="ER1190" s="183"/>
      <c r="ES1190" s="183"/>
      <c r="ET1190" s="183"/>
      <c r="EU1190" s="183"/>
      <c r="EV1190" s="183"/>
      <c r="EW1190" s="183"/>
      <c r="EX1190" s="183"/>
      <c r="EY1190" s="183"/>
      <c r="EZ1190" s="183"/>
      <c r="FA1190" s="183"/>
      <c r="FB1190" s="183"/>
      <c r="FC1190" s="183"/>
      <c r="FD1190" s="183"/>
      <c r="FE1190" s="183"/>
      <c r="FF1190" s="183"/>
      <c r="FG1190" s="183"/>
      <c r="FH1190" s="183"/>
      <c r="FI1190" s="183"/>
      <c r="FJ1190" s="183"/>
      <c r="FK1190" s="183"/>
      <c r="FL1190" s="183"/>
      <c r="FM1190" s="183"/>
      <c r="FN1190" s="183"/>
      <c r="FO1190" s="183"/>
      <c r="FP1190" s="183"/>
      <c r="FQ1190" s="183"/>
      <c r="FR1190" s="183"/>
      <c r="FS1190" s="183"/>
      <c r="FT1190" s="183"/>
      <c r="FU1190" s="183"/>
      <c r="FV1190" s="183"/>
      <c r="FW1190" s="183"/>
      <c r="FX1190" s="183"/>
      <c r="FY1190" s="183"/>
      <c r="FZ1190" s="183"/>
      <c r="GA1190" s="183"/>
      <c r="GB1190" s="183"/>
      <c r="GC1190" s="183"/>
      <c r="GD1190" s="183"/>
      <c r="GE1190" s="183"/>
      <c r="GF1190" s="183"/>
      <c r="GG1190" s="183"/>
      <c r="GH1190" s="183"/>
      <c r="GI1190" s="183"/>
      <c r="GJ1190" s="183"/>
      <c r="GK1190" s="183"/>
      <c r="GL1190" s="183"/>
      <c r="GM1190" s="183"/>
      <c r="GN1190" s="183"/>
      <c r="GO1190" s="183"/>
      <c r="GP1190" s="183"/>
      <c r="GQ1190" s="183"/>
      <c r="GR1190" s="183"/>
      <c r="GS1190" s="183"/>
      <c r="GT1190" s="183"/>
      <c r="GU1190" s="183"/>
      <c r="GV1190" s="183"/>
      <c r="GW1190" s="183"/>
      <c r="GX1190" s="183"/>
      <c r="GY1190" s="183"/>
      <c r="GZ1190" s="183"/>
      <c r="HA1190" s="183"/>
      <c r="HB1190" s="183"/>
      <c r="HC1190" s="183"/>
      <c r="HD1190" s="183"/>
      <c r="HE1190" s="183"/>
      <c r="HF1190" s="183"/>
      <c r="HG1190" s="183"/>
      <c r="HH1190" s="183"/>
      <c r="HI1190" s="183"/>
      <c r="HJ1190" s="183"/>
      <c r="HK1190" s="183"/>
      <c r="HL1190" s="183"/>
      <c r="HM1190" s="183"/>
      <c r="HN1190" s="183"/>
      <c r="HO1190" s="183"/>
      <c r="HP1190" s="183"/>
      <c r="HQ1190" s="183"/>
      <c r="HR1190" s="183"/>
      <c r="HS1190" s="183"/>
      <c r="HT1190" s="183"/>
      <c r="HU1190" s="183"/>
      <c r="HV1190" s="183"/>
      <c r="HW1190" s="183"/>
      <c r="HX1190" s="183"/>
      <c r="HY1190" s="183"/>
      <c r="HZ1190" s="183"/>
      <c r="IA1190" s="183"/>
      <c r="IB1190" s="183"/>
      <c r="IC1190" s="183"/>
      <c r="ID1190" s="183"/>
      <c r="IE1190" s="183"/>
      <c r="IF1190" s="183"/>
      <c r="IG1190" s="183"/>
      <c r="IH1190" s="183"/>
      <c r="II1190" s="183"/>
      <c r="IJ1190" s="183"/>
      <c r="IK1190" s="183"/>
      <c r="IL1190" s="183"/>
      <c r="IM1190" s="183"/>
      <c r="IN1190" s="183"/>
      <c r="IO1190" s="183"/>
      <c r="IP1190" s="183"/>
      <c r="IQ1190" s="183"/>
      <c r="IR1190" s="183"/>
      <c r="IS1190" s="183"/>
      <c r="IT1190" s="183"/>
      <c r="IU1190" s="183"/>
      <c r="IV1190" s="183"/>
      <c r="IW1190" s="183"/>
      <c r="IX1190" s="183"/>
      <c r="IY1190" s="183"/>
      <c r="IZ1190" s="183"/>
      <c r="JA1190" s="183"/>
      <c r="JB1190" s="183"/>
      <c r="JC1190" s="183"/>
      <c r="JD1190" s="183"/>
      <c r="JE1190" s="183"/>
      <c r="JF1190" s="183"/>
      <c r="JG1190" s="183"/>
      <c r="JH1190" s="183"/>
      <c r="JI1190" s="183"/>
      <c r="JJ1190" s="183"/>
      <c r="JK1190" s="183"/>
      <c r="JL1190" s="183"/>
      <c r="JM1190" s="183"/>
      <c r="JN1190" s="183"/>
      <c r="JO1190" s="183"/>
      <c r="JP1190" s="183"/>
      <c r="JQ1190" s="183"/>
      <c r="JR1190" s="183"/>
      <c r="JS1190" s="183"/>
      <c r="JT1190" s="183"/>
      <c r="JU1190" s="183"/>
      <c r="JV1190" s="183"/>
      <c r="JW1190" s="183"/>
      <c r="JX1190" s="183"/>
      <c r="JY1190" s="183"/>
      <c r="JZ1190" s="183"/>
      <c r="KA1190" s="183"/>
      <c r="KB1190" s="183"/>
      <c r="KC1190" s="183"/>
      <c r="KD1190" s="183"/>
      <c r="KE1190" s="183"/>
      <c r="KF1190" s="183"/>
      <c r="KG1190" s="183"/>
      <c r="KH1190" s="183"/>
      <c r="KI1190" s="183"/>
      <c r="KJ1190" s="183"/>
      <c r="KK1190" s="183"/>
      <c r="KL1190" s="183"/>
      <c r="KM1190" s="183"/>
      <c r="KN1190" s="183"/>
      <c r="KO1190" s="183"/>
      <c r="KP1190" s="183"/>
      <c r="KQ1190" s="183"/>
      <c r="KR1190" s="183"/>
      <c r="KS1190" s="183"/>
      <c r="KT1190" s="183"/>
    </row>
    <row r="1191" spans="8:306">
      <c r="H1191" s="183"/>
      <c r="K1191" s="183"/>
      <c r="L1191" s="183"/>
      <c r="M1191" s="183"/>
      <c r="N1191" s="183"/>
      <c r="O1191" s="183"/>
      <c r="P1191" s="183"/>
      <c r="Q1191" s="183"/>
      <c r="R1191" s="183"/>
      <c r="S1191" s="183"/>
      <c r="T1191" s="183"/>
      <c r="U1191" s="183"/>
      <c r="V1191" s="183"/>
      <c r="W1191" s="183"/>
      <c r="X1191" s="183"/>
      <c r="Y1191" s="183"/>
      <c r="Z1191" s="183"/>
      <c r="AA1191" s="183"/>
      <c r="AB1191" s="183"/>
      <c r="AC1191" s="183"/>
      <c r="AD1191" s="183"/>
      <c r="AE1191" s="183"/>
      <c r="AF1191" s="183"/>
      <c r="AG1191" s="183"/>
      <c r="AH1191" s="183"/>
      <c r="AI1191" s="183"/>
      <c r="AJ1191" s="183"/>
      <c r="AK1191" s="183"/>
      <c r="AL1191" s="183"/>
      <c r="AM1191" s="183"/>
      <c r="AN1191" s="183"/>
      <c r="AO1191" s="183"/>
      <c r="AP1191" s="183"/>
      <c r="AQ1191" s="183"/>
      <c r="AR1191" s="183"/>
      <c r="AS1191" s="183"/>
      <c r="AT1191" s="183"/>
      <c r="AU1191" s="183"/>
      <c r="AV1191" s="183"/>
      <c r="AW1191" s="183"/>
      <c r="AX1191" s="183"/>
      <c r="AY1191" s="183"/>
      <c r="AZ1191" s="183"/>
      <c r="BA1191" s="183"/>
      <c r="BB1191" s="183"/>
      <c r="BC1191" s="183"/>
      <c r="BD1191" s="183"/>
      <c r="BE1191" s="183"/>
      <c r="BF1191" s="183"/>
      <c r="BG1191" s="183"/>
      <c r="BH1191" s="183"/>
      <c r="BI1191" s="183"/>
      <c r="BJ1191" s="183"/>
      <c r="BK1191" s="183"/>
      <c r="BL1191" s="183"/>
      <c r="BM1191" s="183"/>
      <c r="BN1191" s="183"/>
      <c r="BO1191" s="183"/>
      <c r="BP1191" s="183"/>
      <c r="BQ1191" s="183"/>
      <c r="BR1191" s="183"/>
      <c r="BS1191" s="183"/>
      <c r="BT1191" s="183"/>
      <c r="BU1191" s="183"/>
      <c r="BV1191" s="183"/>
      <c r="BW1191" s="183"/>
      <c r="BX1191" s="183"/>
      <c r="BY1191" s="183"/>
      <c r="BZ1191" s="183"/>
      <c r="CA1191" s="183"/>
      <c r="CB1191" s="183"/>
      <c r="CC1191" s="183"/>
      <c r="CD1191" s="183"/>
      <c r="CE1191" s="183"/>
      <c r="CF1191" s="183"/>
      <c r="CG1191" s="183"/>
      <c r="CH1191" s="183"/>
      <c r="CI1191" s="183"/>
      <c r="CJ1191" s="183"/>
      <c r="CK1191" s="183"/>
      <c r="CL1191" s="183"/>
      <c r="CM1191" s="183"/>
      <c r="CN1191" s="183"/>
      <c r="CO1191" s="183"/>
      <c r="CP1191" s="183"/>
      <c r="CQ1191" s="183"/>
      <c r="CR1191" s="183"/>
      <c r="CS1191" s="183"/>
      <c r="CT1191" s="183"/>
      <c r="CU1191" s="183"/>
      <c r="CV1191" s="183"/>
      <c r="CW1191" s="183"/>
      <c r="CX1191" s="183"/>
      <c r="CY1191" s="183"/>
      <c r="CZ1191" s="183"/>
      <c r="DA1191" s="183"/>
      <c r="DB1191" s="183"/>
      <c r="DC1191" s="183"/>
      <c r="DD1191" s="183"/>
      <c r="DE1191" s="183"/>
      <c r="DF1191" s="183"/>
      <c r="DG1191" s="183"/>
      <c r="DH1191" s="183"/>
      <c r="DI1191" s="183"/>
      <c r="DJ1191" s="183"/>
      <c r="DK1191" s="183"/>
      <c r="DL1191" s="183"/>
      <c r="DM1191" s="183"/>
      <c r="DN1191" s="183"/>
      <c r="DO1191" s="183"/>
      <c r="DP1191" s="183"/>
      <c r="DQ1191" s="183"/>
      <c r="DR1191" s="183"/>
      <c r="DS1191" s="183"/>
      <c r="DT1191" s="183"/>
      <c r="DU1191" s="183"/>
      <c r="DV1191" s="183"/>
      <c r="DW1191" s="183"/>
      <c r="DX1191" s="183"/>
      <c r="DY1191" s="183"/>
      <c r="DZ1191" s="183"/>
      <c r="EA1191" s="183"/>
      <c r="EB1191" s="183"/>
      <c r="EC1191" s="183"/>
      <c r="ED1191" s="183"/>
      <c r="EE1191" s="183"/>
      <c r="EF1191" s="183"/>
      <c r="EG1191" s="183"/>
      <c r="EH1191" s="183"/>
      <c r="EI1191" s="183"/>
      <c r="EJ1191" s="183"/>
      <c r="EK1191" s="183"/>
      <c r="EL1191" s="183"/>
      <c r="EM1191" s="183"/>
      <c r="EN1191" s="183"/>
      <c r="EO1191" s="183"/>
      <c r="EP1191" s="183"/>
      <c r="EQ1191" s="183"/>
      <c r="ER1191" s="183"/>
      <c r="ES1191" s="183"/>
      <c r="ET1191" s="183"/>
      <c r="EU1191" s="183"/>
      <c r="EV1191" s="183"/>
      <c r="EW1191" s="183"/>
      <c r="EX1191" s="183"/>
      <c r="EY1191" s="183"/>
      <c r="EZ1191" s="183"/>
      <c r="FA1191" s="183"/>
      <c r="FB1191" s="183"/>
      <c r="FC1191" s="183"/>
      <c r="FD1191" s="183"/>
      <c r="FE1191" s="183"/>
      <c r="FF1191" s="183"/>
      <c r="FG1191" s="183"/>
      <c r="FH1191" s="183"/>
      <c r="FI1191" s="183"/>
      <c r="FJ1191" s="183"/>
      <c r="FK1191" s="183"/>
      <c r="FL1191" s="183"/>
      <c r="FM1191" s="183"/>
      <c r="FN1191" s="183"/>
      <c r="FO1191" s="183"/>
      <c r="FP1191" s="183"/>
      <c r="FQ1191" s="183"/>
      <c r="FR1191" s="183"/>
      <c r="FS1191" s="183"/>
      <c r="FT1191" s="183"/>
      <c r="FU1191" s="183"/>
      <c r="FV1191" s="183"/>
      <c r="FW1191" s="183"/>
      <c r="FX1191" s="183"/>
      <c r="FY1191" s="183"/>
      <c r="FZ1191" s="183"/>
      <c r="GA1191" s="183"/>
      <c r="GB1191" s="183"/>
      <c r="GC1191" s="183"/>
      <c r="GD1191" s="183"/>
      <c r="GE1191" s="183"/>
      <c r="GF1191" s="183"/>
      <c r="GG1191" s="183"/>
      <c r="GH1191" s="183"/>
      <c r="GI1191" s="183"/>
      <c r="GJ1191" s="183"/>
      <c r="GK1191" s="183"/>
      <c r="GL1191" s="183"/>
      <c r="GM1191" s="183"/>
      <c r="GN1191" s="183"/>
      <c r="GO1191" s="183"/>
      <c r="GP1191" s="183"/>
      <c r="GQ1191" s="183"/>
      <c r="GR1191" s="183"/>
      <c r="GS1191" s="183"/>
      <c r="GT1191" s="183"/>
      <c r="GU1191" s="183"/>
      <c r="GV1191" s="183"/>
      <c r="GW1191" s="183"/>
      <c r="GX1191" s="183"/>
      <c r="GY1191" s="183"/>
      <c r="GZ1191" s="183"/>
      <c r="HA1191" s="183"/>
      <c r="HB1191" s="183"/>
      <c r="HC1191" s="183"/>
      <c r="HD1191" s="183"/>
      <c r="HE1191" s="183"/>
      <c r="HF1191" s="183"/>
      <c r="HG1191" s="183"/>
      <c r="HH1191" s="183"/>
      <c r="HI1191" s="183"/>
      <c r="HJ1191" s="183"/>
      <c r="HK1191" s="183"/>
      <c r="HL1191" s="183"/>
      <c r="HM1191" s="183"/>
      <c r="HN1191" s="183"/>
      <c r="HO1191" s="183"/>
      <c r="HP1191" s="183"/>
      <c r="HQ1191" s="183"/>
      <c r="HR1191" s="183"/>
      <c r="HS1191" s="183"/>
      <c r="HT1191" s="183"/>
      <c r="HU1191" s="183"/>
      <c r="HV1191" s="183"/>
      <c r="HW1191" s="183"/>
      <c r="HX1191" s="183"/>
      <c r="HY1191" s="183"/>
      <c r="HZ1191" s="183"/>
      <c r="IA1191" s="183"/>
      <c r="IB1191" s="183"/>
      <c r="IC1191" s="183"/>
      <c r="ID1191" s="183"/>
      <c r="IE1191" s="183"/>
      <c r="IF1191" s="183"/>
      <c r="IG1191" s="183"/>
      <c r="IH1191" s="183"/>
      <c r="II1191" s="183"/>
      <c r="IJ1191" s="183"/>
      <c r="IK1191" s="183"/>
      <c r="IL1191" s="183"/>
      <c r="IM1191" s="183"/>
      <c r="IN1191" s="183"/>
      <c r="IO1191" s="183"/>
      <c r="IP1191" s="183"/>
      <c r="IQ1191" s="183"/>
      <c r="IR1191" s="183"/>
      <c r="IS1191" s="183"/>
      <c r="IT1191" s="183"/>
      <c r="IU1191" s="183"/>
      <c r="IV1191" s="183"/>
      <c r="IW1191" s="183"/>
      <c r="IX1191" s="183"/>
      <c r="IY1191" s="183"/>
      <c r="IZ1191" s="183"/>
      <c r="JA1191" s="183"/>
      <c r="JB1191" s="183"/>
      <c r="JC1191" s="183"/>
      <c r="JD1191" s="183"/>
      <c r="JE1191" s="183"/>
      <c r="JF1191" s="183"/>
      <c r="JG1191" s="183"/>
      <c r="JH1191" s="183"/>
      <c r="JI1191" s="183"/>
      <c r="JJ1191" s="183"/>
      <c r="JK1191" s="183"/>
      <c r="JL1191" s="183"/>
      <c r="JM1191" s="183"/>
      <c r="JN1191" s="183"/>
      <c r="JO1191" s="183"/>
      <c r="JP1191" s="183"/>
      <c r="JQ1191" s="183"/>
      <c r="JR1191" s="183"/>
      <c r="JS1191" s="183"/>
      <c r="JT1191" s="183"/>
      <c r="JU1191" s="183"/>
      <c r="JV1191" s="183"/>
      <c r="JW1191" s="183"/>
      <c r="JX1191" s="183"/>
      <c r="JY1191" s="183"/>
      <c r="JZ1191" s="183"/>
      <c r="KA1191" s="183"/>
      <c r="KB1191" s="183"/>
      <c r="KC1191" s="183"/>
      <c r="KD1191" s="183"/>
      <c r="KE1191" s="183"/>
      <c r="KF1191" s="183"/>
      <c r="KG1191" s="183"/>
      <c r="KH1191" s="183"/>
      <c r="KI1191" s="183"/>
      <c r="KJ1191" s="183"/>
      <c r="KK1191" s="183"/>
      <c r="KL1191" s="183"/>
      <c r="KM1191" s="183"/>
      <c r="KN1191" s="183"/>
      <c r="KO1191" s="183"/>
      <c r="KP1191" s="183"/>
      <c r="KQ1191" s="183"/>
      <c r="KR1191" s="183"/>
      <c r="KS1191" s="183"/>
      <c r="KT1191" s="183"/>
    </row>
    <row r="1192" spans="8:306">
      <c r="H1192" s="183"/>
      <c r="K1192" s="183"/>
      <c r="L1192" s="183"/>
      <c r="M1192" s="183"/>
      <c r="N1192" s="183"/>
      <c r="O1192" s="183"/>
      <c r="P1192" s="183"/>
      <c r="Q1192" s="183"/>
      <c r="R1192" s="183"/>
      <c r="S1192" s="183"/>
      <c r="T1192" s="183"/>
      <c r="U1192" s="183"/>
      <c r="V1192" s="183"/>
      <c r="W1192" s="183"/>
      <c r="X1192" s="183"/>
      <c r="Y1192" s="183"/>
      <c r="Z1192" s="183"/>
      <c r="AA1192" s="183"/>
      <c r="AB1192" s="183"/>
      <c r="AC1192" s="183"/>
      <c r="AD1192" s="183"/>
      <c r="AE1192" s="183"/>
      <c r="AF1192" s="183"/>
      <c r="AG1192" s="183"/>
      <c r="AH1192" s="183"/>
      <c r="AI1192" s="183"/>
      <c r="AJ1192" s="183"/>
      <c r="AK1192" s="183"/>
      <c r="AL1192" s="183"/>
      <c r="AM1192" s="183"/>
      <c r="AN1192" s="183"/>
      <c r="AO1192" s="183"/>
      <c r="AP1192" s="183"/>
      <c r="AQ1192" s="183"/>
      <c r="AR1192" s="183"/>
      <c r="AS1192" s="183"/>
      <c r="AT1192" s="183"/>
      <c r="AU1192" s="183"/>
      <c r="AV1192" s="183"/>
      <c r="AW1192" s="183"/>
      <c r="AX1192" s="183"/>
      <c r="AY1192" s="183"/>
      <c r="AZ1192" s="183"/>
      <c r="BA1192" s="183"/>
      <c r="BB1192" s="183"/>
      <c r="BC1192" s="183"/>
      <c r="BD1192" s="183"/>
      <c r="BE1192" s="183"/>
      <c r="BF1192" s="183"/>
      <c r="BG1192" s="183"/>
      <c r="BH1192" s="183"/>
      <c r="BI1192" s="183"/>
      <c r="BJ1192" s="183"/>
      <c r="BK1192" s="183"/>
      <c r="BL1192" s="183"/>
      <c r="BM1192" s="183"/>
      <c r="BN1192" s="183"/>
      <c r="BO1192" s="183"/>
      <c r="BP1192" s="183"/>
      <c r="BQ1192" s="183"/>
      <c r="BR1192" s="183"/>
      <c r="BS1192" s="183"/>
      <c r="BT1192" s="183"/>
      <c r="BU1192" s="183"/>
      <c r="BV1192" s="183"/>
      <c r="BW1192" s="183"/>
      <c r="BX1192" s="183"/>
      <c r="BY1192" s="183"/>
      <c r="BZ1192" s="183"/>
      <c r="CA1192" s="183"/>
      <c r="CB1192" s="183"/>
      <c r="CC1192" s="183"/>
      <c r="CD1192" s="183"/>
      <c r="CE1192" s="183"/>
      <c r="CF1192" s="183"/>
      <c r="CG1192" s="183"/>
      <c r="CH1192" s="183"/>
      <c r="CI1192" s="183"/>
      <c r="CJ1192" s="183"/>
      <c r="CK1192" s="183"/>
      <c r="CL1192" s="183"/>
      <c r="CM1192" s="183"/>
      <c r="CN1192" s="183"/>
      <c r="CO1192" s="183"/>
      <c r="CP1192" s="183"/>
      <c r="CQ1192" s="183"/>
      <c r="CR1192" s="183"/>
      <c r="CS1192" s="183"/>
      <c r="CT1192" s="183"/>
      <c r="CU1192" s="183"/>
      <c r="CV1192" s="183"/>
      <c r="CW1192" s="183"/>
      <c r="CX1192" s="183"/>
      <c r="CY1192" s="183"/>
      <c r="CZ1192" s="183"/>
      <c r="DA1192" s="183"/>
      <c r="DB1192" s="183"/>
      <c r="DC1192" s="183"/>
      <c r="DD1192" s="183"/>
      <c r="DE1192" s="183"/>
      <c r="DF1192" s="183"/>
      <c r="DG1192" s="183"/>
      <c r="DH1192" s="183"/>
      <c r="DI1192" s="183"/>
      <c r="DJ1192" s="183"/>
      <c r="DK1192" s="183"/>
      <c r="DL1192" s="183"/>
      <c r="DM1192" s="183"/>
      <c r="DN1192" s="183"/>
      <c r="DO1192" s="183"/>
      <c r="DP1192" s="183"/>
      <c r="DQ1192" s="183"/>
      <c r="DR1192" s="183"/>
      <c r="DS1192" s="183"/>
      <c r="DT1192" s="183"/>
      <c r="DU1192" s="183"/>
      <c r="DV1192" s="183"/>
      <c r="DW1192" s="183"/>
      <c r="DX1192" s="183"/>
      <c r="DY1192" s="183"/>
      <c r="DZ1192" s="183"/>
      <c r="EA1192" s="183"/>
      <c r="EB1192" s="183"/>
      <c r="EC1192" s="183"/>
      <c r="ED1192" s="183"/>
      <c r="EE1192" s="183"/>
      <c r="EF1192" s="183"/>
      <c r="EG1192" s="183"/>
      <c r="EH1192" s="183"/>
      <c r="EI1192" s="183"/>
      <c r="EJ1192" s="183"/>
      <c r="EK1192" s="183"/>
      <c r="EL1192" s="183"/>
      <c r="EM1192" s="183"/>
      <c r="EN1192" s="183"/>
      <c r="EO1192" s="183"/>
      <c r="EP1192" s="183"/>
      <c r="EQ1192" s="183"/>
      <c r="ER1192" s="183"/>
      <c r="ES1192" s="183"/>
      <c r="ET1192" s="183"/>
      <c r="EU1192" s="183"/>
      <c r="EV1192" s="183"/>
      <c r="EW1192" s="183"/>
      <c r="EX1192" s="183"/>
      <c r="EY1192" s="183"/>
      <c r="EZ1192" s="183"/>
      <c r="FA1192" s="183"/>
      <c r="FB1192" s="183"/>
      <c r="FC1192" s="183"/>
      <c r="FD1192" s="183"/>
      <c r="FE1192" s="183"/>
      <c r="FF1192" s="183"/>
      <c r="FG1192" s="183"/>
      <c r="FH1192" s="183"/>
      <c r="FI1192" s="183"/>
      <c r="FJ1192" s="183"/>
      <c r="FK1192" s="183"/>
      <c r="FL1192" s="183"/>
      <c r="FM1192" s="183"/>
      <c r="FN1192" s="183"/>
      <c r="FO1192" s="183"/>
      <c r="FP1192" s="183"/>
      <c r="FQ1192" s="183"/>
      <c r="FR1192" s="183"/>
      <c r="FS1192" s="183"/>
      <c r="FT1192" s="183"/>
      <c r="FU1192" s="183"/>
      <c r="FV1192" s="183"/>
      <c r="FW1192" s="183"/>
      <c r="FX1192" s="183"/>
      <c r="FY1192" s="183"/>
      <c r="FZ1192" s="183"/>
      <c r="GA1192" s="183"/>
      <c r="GB1192" s="183"/>
      <c r="GC1192" s="183"/>
      <c r="GD1192" s="183"/>
      <c r="GE1192" s="183"/>
      <c r="GF1192" s="183"/>
      <c r="GG1192" s="183"/>
      <c r="GH1192" s="183"/>
      <c r="GI1192" s="183"/>
      <c r="GJ1192" s="183"/>
      <c r="GK1192" s="183"/>
      <c r="GL1192" s="183"/>
      <c r="GM1192" s="183"/>
      <c r="GN1192" s="183"/>
      <c r="GO1192" s="183"/>
      <c r="GP1192" s="183"/>
      <c r="GQ1192" s="183"/>
      <c r="GR1192" s="183"/>
      <c r="GS1192" s="183"/>
      <c r="GT1192" s="183"/>
      <c r="GU1192" s="183"/>
      <c r="GV1192" s="183"/>
      <c r="GW1192" s="183"/>
      <c r="GX1192" s="183"/>
      <c r="GY1192" s="183"/>
      <c r="GZ1192" s="183"/>
      <c r="HA1192" s="183"/>
      <c r="HB1192" s="183"/>
      <c r="HC1192" s="183"/>
      <c r="HD1192" s="183"/>
      <c r="HE1192" s="183"/>
      <c r="HF1192" s="183"/>
      <c r="HG1192" s="183"/>
      <c r="HH1192" s="183"/>
      <c r="HI1192" s="183"/>
      <c r="HJ1192" s="183"/>
      <c r="HK1192" s="183"/>
      <c r="HL1192" s="183"/>
      <c r="HM1192" s="183"/>
      <c r="HN1192" s="183"/>
      <c r="HO1192" s="183"/>
      <c r="HP1192" s="183"/>
      <c r="HQ1192" s="183"/>
      <c r="HR1192" s="183"/>
      <c r="HS1192" s="183"/>
      <c r="HT1192" s="183"/>
      <c r="HU1192" s="183"/>
      <c r="HV1192" s="183"/>
      <c r="HW1192" s="183"/>
      <c r="HX1192" s="183"/>
      <c r="HY1192" s="183"/>
      <c r="HZ1192" s="183"/>
      <c r="IA1192" s="183"/>
      <c r="IB1192" s="183"/>
      <c r="IC1192" s="183"/>
      <c r="ID1192" s="183"/>
      <c r="IE1192" s="183"/>
      <c r="IF1192" s="183"/>
      <c r="IG1192" s="183"/>
      <c r="IH1192" s="183"/>
      <c r="II1192" s="183"/>
      <c r="IJ1192" s="183"/>
      <c r="IK1192" s="183"/>
      <c r="IL1192" s="183"/>
      <c r="IM1192" s="183"/>
      <c r="IN1192" s="183"/>
      <c r="IO1192" s="183"/>
      <c r="IP1192" s="183"/>
      <c r="IQ1192" s="183"/>
      <c r="IR1192" s="183"/>
      <c r="IS1192" s="183"/>
      <c r="IT1192" s="183"/>
      <c r="IU1192" s="183"/>
      <c r="IV1192" s="183"/>
      <c r="IW1192" s="183"/>
      <c r="IX1192" s="183"/>
      <c r="IY1192" s="183"/>
      <c r="IZ1192" s="183"/>
      <c r="JA1192" s="183"/>
      <c r="JB1192" s="183"/>
      <c r="JC1192" s="183"/>
      <c r="JD1192" s="183"/>
      <c r="JE1192" s="183"/>
      <c r="JF1192" s="183"/>
      <c r="JG1192" s="183"/>
      <c r="JH1192" s="183"/>
      <c r="JI1192" s="183"/>
      <c r="JJ1192" s="183"/>
      <c r="JK1192" s="183"/>
      <c r="JL1192" s="183"/>
      <c r="JM1192" s="183"/>
      <c r="JN1192" s="183"/>
      <c r="JO1192" s="183"/>
      <c r="JP1192" s="183"/>
      <c r="JQ1192" s="183"/>
      <c r="JR1192" s="183"/>
      <c r="JS1192" s="183"/>
      <c r="JT1192" s="183"/>
      <c r="JU1192" s="183"/>
      <c r="JV1192" s="183"/>
      <c r="JW1192" s="183"/>
      <c r="JX1192" s="183"/>
      <c r="JY1192" s="183"/>
      <c r="JZ1192" s="183"/>
      <c r="KA1192" s="183"/>
      <c r="KB1192" s="183"/>
      <c r="KC1192" s="183"/>
      <c r="KD1192" s="183"/>
      <c r="KE1192" s="183"/>
      <c r="KF1192" s="183"/>
      <c r="KG1192" s="183"/>
      <c r="KH1192" s="183"/>
      <c r="KI1192" s="183"/>
      <c r="KJ1192" s="183"/>
      <c r="KK1192" s="183"/>
      <c r="KL1192" s="183"/>
      <c r="KM1192" s="183"/>
      <c r="KN1192" s="183"/>
      <c r="KO1192" s="183"/>
      <c r="KP1192" s="183"/>
      <c r="KQ1192" s="183"/>
      <c r="KR1192" s="183"/>
      <c r="KS1192" s="183"/>
      <c r="KT1192" s="183"/>
    </row>
    <row r="1193" spans="8:306">
      <c r="H1193" s="183"/>
      <c r="K1193" s="183"/>
      <c r="L1193" s="183"/>
      <c r="M1193" s="183"/>
      <c r="N1193" s="183"/>
      <c r="O1193" s="183"/>
      <c r="P1193" s="183"/>
      <c r="Q1193" s="183"/>
      <c r="R1193" s="183"/>
      <c r="S1193" s="183"/>
      <c r="T1193" s="183"/>
      <c r="U1193" s="183"/>
      <c r="V1193" s="183"/>
      <c r="W1193" s="183"/>
      <c r="X1193" s="183"/>
      <c r="Y1193" s="183"/>
      <c r="Z1193" s="183"/>
      <c r="AA1193" s="183"/>
      <c r="AB1193" s="183"/>
      <c r="AC1193" s="183"/>
      <c r="AD1193" s="183"/>
      <c r="AE1193" s="183"/>
      <c r="AF1193" s="183"/>
      <c r="AG1193" s="183"/>
      <c r="AH1193" s="183"/>
      <c r="AI1193" s="183"/>
      <c r="AJ1193" s="183"/>
      <c r="AK1193" s="183"/>
      <c r="AL1193" s="183"/>
      <c r="AM1193" s="183"/>
      <c r="AN1193" s="183"/>
      <c r="AO1193" s="183"/>
      <c r="AP1193" s="183"/>
      <c r="AQ1193" s="183"/>
      <c r="AR1193" s="183"/>
      <c r="AS1193" s="183"/>
      <c r="AT1193" s="183"/>
      <c r="AU1193" s="183"/>
      <c r="AV1193" s="183"/>
      <c r="AW1193" s="183"/>
      <c r="AX1193" s="183"/>
      <c r="AY1193" s="183"/>
      <c r="AZ1193" s="183"/>
      <c r="BA1193" s="183"/>
      <c r="BB1193" s="183"/>
      <c r="BC1193" s="183"/>
      <c r="BD1193" s="183"/>
      <c r="BE1193" s="183"/>
      <c r="BF1193" s="183"/>
      <c r="BG1193" s="183"/>
      <c r="BH1193" s="183"/>
      <c r="BI1193" s="183"/>
      <c r="BJ1193" s="183"/>
      <c r="BK1193" s="183"/>
      <c r="BL1193" s="183"/>
      <c r="BM1193" s="183"/>
      <c r="BN1193" s="183"/>
      <c r="BO1193" s="183"/>
      <c r="BP1193" s="183"/>
      <c r="BQ1193" s="183"/>
      <c r="BR1193" s="183"/>
      <c r="BS1193" s="183"/>
      <c r="BT1193" s="183"/>
      <c r="BU1193" s="183"/>
      <c r="BV1193" s="183"/>
      <c r="BW1193" s="183"/>
      <c r="BX1193" s="183"/>
      <c r="BY1193" s="183"/>
      <c r="BZ1193" s="183"/>
      <c r="CA1193" s="183"/>
      <c r="CB1193" s="183"/>
      <c r="CC1193" s="183"/>
      <c r="CD1193" s="183"/>
      <c r="CE1193" s="183"/>
      <c r="CF1193" s="183"/>
      <c r="CG1193" s="183"/>
      <c r="CH1193" s="183"/>
      <c r="CI1193" s="183"/>
      <c r="CJ1193" s="183"/>
      <c r="CK1193" s="183"/>
      <c r="CL1193" s="183"/>
      <c r="CM1193" s="183"/>
      <c r="CN1193" s="183"/>
      <c r="CO1193" s="183"/>
      <c r="CP1193" s="183"/>
      <c r="CQ1193" s="183"/>
      <c r="CR1193" s="183"/>
      <c r="CS1193" s="183"/>
      <c r="CT1193" s="183"/>
      <c r="CU1193" s="183"/>
      <c r="CV1193" s="183"/>
      <c r="CW1193" s="183"/>
      <c r="CX1193" s="183"/>
      <c r="CY1193" s="183"/>
      <c r="CZ1193" s="183"/>
      <c r="DA1193" s="183"/>
      <c r="DB1193" s="183"/>
      <c r="DC1193" s="183"/>
      <c r="DD1193" s="183"/>
      <c r="DE1193" s="183"/>
      <c r="DF1193" s="183"/>
      <c r="DG1193" s="183"/>
      <c r="DH1193" s="183"/>
      <c r="DI1193" s="183"/>
      <c r="DJ1193" s="183"/>
      <c r="DK1193" s="183"/>
      <c r="DL1193" s="183"/>
      <c r="DM1193" s="183"/>
      <c r="DN1193" s="183"/>
      <c r="DO1193" s="183"/>
      <c r="DP1193" s="183"/>
      <c r="DQ1193" s="183"/>
      <c r="DR1193" s="183"/>
      <c r="DS1193" s="183"/>
      <c r="DT1193" s="183"/>
      <c r="DU1193" s="183"/>
      <c r="DV1193" s="183"/>
      <c r="DW1193" s="183"/>
      <c r="DX1193" s="183"/>
      <c r="DY1193" s="183"/>
      <c r="DZ1193" s="183"/>
      <c r="EA1193" s="183"/>
      <c r="EB1193" s="183"/>
      <c r="EC1193" s="183"/>
      <c r="ED1193" s="183"/>
      <c r="EE1193" s="183"/>
      <c r="EF1193" s="183"/>
      <c r="EG1193" s="183"/>
      <c r="EH1193" s="183"/>
      <c r="EI1193" s="183"/>
      <c r="EJ1193" s="183"/>
      <c r="EK1193" s="183"/>
      <c r="EL1193" s="183"/>
      <c r="EM1193" s="183"/>
      <c r="EN1193" s="183"/>
      <c r="EO1193" s="183"/>
      <c r="EP1193" s="183"/>
      <c r="EQ1193" s="183"/>
      <c r="ER1193" s="183"/>
      <c r="ES1193" s="183"/>
      <c r="ET1193" s="183"/>
      <c r="EU1193" s="183"/>
      <c r="EV1193" s="183"/>
      <c r="EW1193" s="183"/>
      <c r="EX1193" s="183"/>
      <c r="EY1193" s="183"/>
      <c r="EZ1193" s="183"/>
      <c r="FA1193" s="183"/>
      <c r="FB1193" s="183"/>
      <c r="FC1193" s="183"/>
      <c r="FD1193" s="183"/>
      <c r="FE1193" s="183"/>
      <c r="FF1193" s="183"/>
      <c r="FG1193" s="183"/>
      <c r="FH1193" s="183"/>
      <c r="FI1193" s="183"/>
      <c r="FJ1193" s="183"/>
      <c r="FK1193" s="183"/>
      <c r="FL1193" s="183"/>
      <c r="FM1193" s="183"/>
      <c r="FN1193" s="183"/>
      <c r="FO1193" s="183"/>
      <c r="FP1193" s="183"/>
      <c r="FQ1193" s="183"/>
      <c r="FR1193" s="183"/>
      <c r="FS1193" s="183"/>
      <c r="FT1193" s="183"/>
      <c r="FU1193" s="183"/>
      <c r="FV1193" s="183"/>
      <c r="FW1193" s="183"/>
      <c r="FX1193" s="183"/>
      <c r="FY1193" s="183"/>
      <c r="FZ1193" s="183"/>
      <c r="GA1193" s="183"/>
      <c r="GB1193" s="183"/>
      <c r="GC1193" s="183"/>
      <c r="GD1193" s="183"/>
      <c r="GE1193" s="183"/>
      <c r="GF1193" s="183"/>
      <c r="GG1193" s="183"/>
      <c r="GH1193" s="183"/>
      <c r="GI1193" s="183"/>
      <c r="GJ1193" s="183"/>
      <c r="GK1193" s="183"/>
      <c r="GL1193" s="183"/>
      <c r="GM1193" s="183"/>
      <c r="GN1193" s="183"/>
      <c r="GO1193" s="183"/>
      <c r="GP1193" s="183"/>
      <c r="GQ1193" s="183"/>
      <c r="GR1193" s="183"/>
      <c r="GS1193" s="183"/>
      <c r="GT1193" s="183"/>
      <c r="GU1193" s="183"/>
      <c r="GV1193" s="183"/>
      <c r="GW1193" s="183"/>
      <c r="GX1193" s="183"/>
      <c r="GY1193" s="183"/>
      <c r="GZ1193" s="183"/>
      <c r="HA1193" s="183"/>
      <c r="HB1193" s="183"/>
      <c r="HC1193" s="183"/>
      <c r="HD1193" s="183"/>
      <c r="HE1193" s="183"/>
      <c r="HF1193" s="183"/>
      <c r="HG1193" s="183"/>
      <c r="HH1193" s="183"/>
      <c r="HI1193" s="183"/>
      <c r="HJ1193" s="183"/>
      <c r="HK1193" s="183"/>
      <c r="HL1193" s="183"/>
      <c r="HM1193" s="183"/>
      <c r="HN1193" s="183"/>
      <c r="HO1193" s="183"/>
      <c r="HP1193" s="183"/>
      <c r="HQ1193" s="183"/>
      <c r="HR1193" s="183"/>
      <c r="HS1193" s="183"/>
      <c r="HT1193" s="183"/>
      <c r="HU1193" s="183"/>
      <c r="HV1193" s="183"/>
      <c r="HW1193" s="183"/>
      <c r="HX1193" s="183"/>
      <c r="HY1193" s="183"/>
      <c r="HZ1193" s="183"/>
      <c r="IA1193" s="183"/>
      <c r="IB1193" s="183"/>
      <c r="IC1193" s="183"/>
      <c r="ID1193" s="183"/>
      <c r="IE1193" s="183"/>
      <c r="IF1193" s="183"/>
      <c r="IG1193" s="183"/>
      <c r="IH1193" s="183"/>
      <c r="II1193" s="183"/>
      <c r="IJ1193" s="183"/>
      <c r="IK1193" s="183"/>
      <c r="IL1193" s="183"/>
      <c r="IM1193" s="183"/>
      <c r="IN1193" s="183"/>
      <c r="IO1193" s="183"/>
      <c r="IP1193" s="183"/>
      <c r="IQ1193" s="183"/>
      <c r="IR1193" s="183"/>
      <c r="IS1193" s="183"/>
      <c r="IT1193" s="183"/>
      <c r="IU1193" s="183"/>
      <c r="IV1193" s="183"/>
      <c r="IW1193" s="183"/>
      <c r="IX1193" s="183"/>
      <c r="IY1193" s="183"/>
      <c r="IZ1193" s="183"/>
      <c r="JA1193" s="183"/>
      <c r="JB1193" s="183"/>
      <c r="JC1193" s="183"/>
      <c r="JD1193" s="183"/>
      <c r="JE1193" s="183"/>
      <c r="JF1193" s="183"/>
      <c r="JG1193" s="183"/>
      <c r="JH1193" s="183"/>
      <c r="JI1193" s="183"/>
      <c r="JJ1193" s="183"/>
      <c r="JK1193" s="183"/>
      <c r="JL1193" s="183"/>
      <c r="JM1193" s="183"/>
      <c r="JN1193" s="183"/>
      <c r="JO1193" s="183"/>
      <c r="JP1193" s="183"/>
      <c r="JQ1193" s="183"/>
      <c r="JR1193" s="183"/>
      <c r="JS1193" s="183"/>
      <c r="JT1193" s="183"/>
      <c r="JU1193" s="183"/>
      <c r="JV1193" s="183"/>
      <c r="JW1193" s="183"/>
      <c r="JX1193" s="183"/>
      <c r="JY1193" s="183"/>
      <c r="JZ1193" s="183"/>
      <c r="KA1193" s="183"/>
      <c r="KB1193" s="183"/>
      <c r="KC1193" s="183"/>
      <c r="KD1193" s="183"/>
      <c r="KE1193" s="183"/>
      <c r="KF1193" s="183"/>
      <c r="KG1193" s="183"/>
      <c r="KH1193" s="183"/>
      <c r="KI1193" s="183"/>
      <c r="KJ1193" s="183"/>
      <c r="KK1193" s="183"/>
      <c r="KL1193" s="183"/>
      <c r="KM1193" s="183"/>
      <c r="KN1193" s="183"/>
      <c r="KO1193" s="183"/>
      <c r="KP1193" s="183"/>
      <c r="KQ1193" s="183"/>
      <c r="KR1193" s="183"/>
      <c r="KS1193" s="183"/>
      <c r="KT1193" s="183"/>
    </row>
    <row r="1194" spans="8:306">
      <c r="H1194" s="183"/>
      <c r="K1194" s="183"/>
      <c r="L1194" s="183"/>
      <c r="M1194" s="183"/>
      <c r="N1194" s="183"/>
      <c r="O1194" s="183"/>
      <c r="P1194" s="183"/>
      <c r="Q1194" s="183"/>
      <c r="R1194" s="183"/>
      <c r="S1194" s="183"/>
      <c r="T1194" s="183"/>
      <c r="U1194" s="183"/>
      <c r="V1194" s="183"/>
      <c r="W1194" s="183"/>
      <c r="X1194" s="183"/>
      <c r="Y1194" s="183"/>
      <c r="Z1194" s="183"/>
      <c r="AA1194" s="183"/>
      <c r="AB1194" s="183"/>
      <c r="AC1194" s="183"/>
      <c r="AD1194" s="183"/>
      <c r="AE1194" s="183"/>
      <c r="AF1194" s="183"/>
      <c r="AG1194" s="183"/>
      <c r="AH1194" s="183"/>
      <c r="AI1194" s="183"/>
      <c r="AJ1194" s="183"/>
      <c r="AK1194" s="183"/>
      <c r="AL1194" s="183"/>
      <c r="AM1194" s="183"/>
      <c r="AN1194" s="183"/>
      <c r="AO1194" s="183"/>
      <c r="AP1194" s="183"/>
      <c r="AQ1194" s="183"/>
      <c r="AR1194" s="183"/>
      <c r="AS1194" s="183"/>
      <c r="AT1194" s="183"/>
      <c r="AU1194" s="183"/>
      <c r="AV1194" s="183"/>
      <c r="AW1194" s="183"/>
      <c r="AX1194" s="183"/>
      <c r="AY1194" s="183"/>
      <c r="AZ1194" s="183"/>
      <c r="BA1194" s="183"/>
      <c r="BB1194" s="183"/>
      <c r="BC1194" s="183"/>
      <c r="BD1194" s="183"/>
      <c r="BE1194" s="183"/>
      <c r="BF1194" s="183"/>
      <c r="BG1194" s="183"/>
      <c r="BH1194" s="183"/>
      <c r="BI1194" s="183"/>
      <c r="BJ1194" s="183"/>
      <c r="BK1194" s="183"/>
      <c r="BL1194" s="183"/>
      <c r="BM1194" s="183"/>
      <c r="BN1194" s="183"/>
      <c r="BO1194" s="183"/>
      <c r="BP1194" s="183"/>
      <c r="BQ1194" s="183"/>
      <c r="BR1194" s="183"/>
      <c r="BS1194" s="183"/>
      <c r="BT1194" s="183"/>
      <c r="BU1194" s="183"/>
      <c r="BV1194" s="183"/>
      <c r="BW1194" s="183"/>
      <c r="BX1194" s="183"/>
      <c r="BY1194" s="183"/>
      <c r="BZ1194" s="183"/>
      <c r="CA1194" s="183"/>
      <c r="CB1194" s="183"/>
      <c r="CC1194" s="183"/>
      <c r="CD1194" s="183"/>
      <c r="CE1194" s="183"/>
      <c r="CF1194" s="183"/>
      <c r="CG1194" s="183"/>
      <c r="CH1194" s="183"/>
      <c r="CI1194" s="183"/>
      <c r="CJ1194" s="183"/>
      <c r="CK1194" s="183"/>
      <c r="CL1194" s="183"/>
      <c r="CM1194" s="183"/>
      <c r="CN1194" s="183"/>
      <c r="CO1194" s="183"/>
      <c r="CP1194" s="183"/>
      <c r="CQ1194" s="183"/>
      <c r="CR1194" s="183"/>
      <c r="CS1194" s="183"/>
      <c r="CT1194" s="183"/>
      <c r="CU1194" s="183"/>
      <c r="CV1194" s="183"/>
      <c r="CW1194" s="183"/>
      <c r="CX1194" s="183"/>
      <c r="CY1194" s="183"/>
      <c r="CZ1194" s="183"/>
      <c r="DA1194" s="183"/>
      <c r="DB1194" s="183"/>
      <c r="DC1194" s="183"/>
      <c r="DD1194" s="183"/>
      <c r="DE1194" s="183"/>
      <c r="DF1194" s="183"/>
      <c r="DG1194" s="183"/>
      <c r="DH1194" s="183"/>
      <c r="DI1194" s="183"/>
      <c r="DJ1194" s="183"/>
      <c r="DK1194" s="183"/>
      <c r="DL1194" s="183"/>
      <c r="DM1194" s="183"/>
      <c r="DN1194" s="183"/>
      <c r="DO1194" s="183"/>
      <c r="DP1194" s="183"/>
      <c r="DQ1194" s="183"/>
      <c r="DR1194" s="183"/>
      <c r="DS1194" s="183"/>
      <c r="DT1194" s="183"/>
      <c r="DU1194" s="183"/>
      <c r="DV1194" s="183"/>
      <c r="DW1194" s="183"/>
      <c r="DX1194" s="183"/>
      <c r="DY1194" s="183"/>
      <c r="DZ1194" s="183"/>
      <c r="EA1194" s="183"/>
      <c r="EB1194" s="183"/>
      <c r="EC1194" s="183"/>
      <c r="ED1194" s="183"/>
      <c r="EE1194" s="183"/>
      <c r="EF1194" s="183"/>
      <c r="EG1194" s="183"/>
      <c r="EH1194" s="183"/>
      <c r="EI1194" s="183"/>
      <c r="EJ1194" s="183"/>
      <c r="EK1194" s="183"/>
      <c r="EL1194" s="183"/>
      <c r="EM1194" s="183"/>
      <c r="EN1194" s="183"/>
      <c r="EO1194" s="183"/>
      <c r="EP1194" s="183"/>
      <c r="EQ1194" s="183"/>
      <c r="ER1194" s="183"/>
      <c r="ES1194" s="183"/>
      <c r="ET1194" s="183"/>
      <c r="EU1194" s="183"/>
      <c r="EV1194" s="183"/>
      <c r="EW1194" s="183"/>
      <c r="EX1194" s="183"/>
      <c r="EY1194" s="183"/>
      <c r="EZ1194" s="183"/>
      <c r="FA1194" s="183"/>
      <c r="FB1194" s="183"/>
      <c r="FC1194" s="183"/>
      <c r="FD1194" s="183"/>
      <c r="FE1194" s="183"/>
      <c r="FF1194" s="183"/>
      <c r="FG1194" s="183"/>
      <c r="FH1194" s="183"/>
      <c r="FI1194" s="183"/>
      <c r="FJ1194" s="183"/>
      <c r="FK1194" s="183"/>
      <c r="FL1194" s="183"/>
      <c r="FM1194" s="183"/>
      <c r="FN1194" s="183"/>
      <c r="FO1194" s="183"/>
      <c r="FP1194" s="183"/>
      <c r="FQ1194" s="183"/>
      <c r="FR1194" s="183"/>
      <c r="FS1194" s="183"/>
      <c r="FT1194" s="183"/>
      <c r="FU1194" s="183"/>
      <c r="FV1194" s="183"/>
      <c r="FW1194" s="183"/>
      <c r="FX1194" s="183"/>
      <c r="FY1194" s="183"/>
      <c r="FZ1194" s="183"/>
      <c r="GA1194" s="183"/>
      <c r="GB1194" s="183"/>
      <c r="GC1194" s="183"/>
      <c r="GD1194" s="183"/>
      <c r="GE1194" s="183"/>
      <c r="GF1194" s="183"/>
      <c r="GG1194" s="183"/>
      <c r="GH1194" s="183"/>
      <c r="GI1194" s="183"/>
      <c r="GJ1194" s="183"/>
      <c r="GK1194" s="183"/>
      <c r="GL1194" s="183"/>
      <c r="GM1194" s="183"/>
      <c r="GN1194" s="183"/>
      <c r="GO1194" s="183"/>
      <c r="GP1194" s="183"/>
      <c r="GQ1194" s="183"/>
      <c r="GR1194" s="183"/>
      <c r="GS1194" s="183"/>
      <c r="GT1194" s="183"/>
      <c r="GU1194" s="183"/>
      <c r="GV1194" s="183"/>
      <c r="GW1194" s="183"/>
      <c r="GX1194" s="183"/>
      <c r="GY1194" s="183"/>
      <c r="GZ1194" s="183"/>
      <c r="HA1194" s="183"/>
      <c r="HB1194" s="183"/>
      <c r="HC1194" s="183"/>
      <c r="HD1194" s="183"/>
      <c r="HE1194" s="183"/>
      <c r="HF1194" s="183"/>
      <c r="HG1194" s="183"/>
      <c r="HH1194" s="183"/>
      <c r="HI1194" s="183"/>
      <c r="HJ1194" s="183"/>
      <c r="HK1194" s="183"/>
      <c r="HL1194" s="183"/>
      <c r="HM1194" s="183"/>
      <c r="HN1194" s="183"/>
      <c r="HO1194" s="183"/>
      <c r="HP1194" s="183"/>
      <c r="HQ1194" s="183"/>
      <c r="HR1194" s="183"/>
      <c r="HS1194" s="183"/>
      <c r="HT1194" s="183"/>
      <c r="HU1194" s="183"/>
      <c r="HV1194" s="183"/>
      <c r="HW1194" s="183"/>
      <c r="HX1194" s="183"/>
      <c r="HY1194" s="183"/>
      <c r="HZ1194" s="183"/>
      <c r="IA1194" s="183"/>
      <c r="IB1194" s="183"/>
      <c r="IC1194" s="183"/>
      <c r="ID1194" s="183"/>
      <c r="IE1194" s="183"/>
      <c r="IF1194" s="183"/>
      <c r="IG1194" s="183"/>
      <c r="IH1194" s="183"/>
      <c r="II1194" s="183"/>
      <c r="IJ1194" s="183"/>
      <c r="IK1194" s="183"/>
      <c r="IL1194" s="183"/>
      <c r="IM1194" s="183"/>
      <c r="IN1194" s="183"/>
      <c r="IO1194" s="183"/>
      <c r="IP1194" s="183"/>
      <c r="IQ1194" s="183"/>
      <c r="IR1194" s="183"/>
      <c r="IS1194" s="183"/>
      <c r="IT1194" s="183"/>
      <c r="IU1194" s="183"/>
      <c r="IV1194" s="183"/>
      <c r="IW1194" s="183"/>
      <c r="IX1194" s="183"/>
      <c r="IY1194" s="183"/>
      <c r="IZ1194" s="183"/>
      <c r="JA1194" s="183"/>
      <c r="JB1194" s="183"/>
      <c r="JC1194" s="183"/>
      <c r="JD1194" s="183"/>
      <c r="JE1194" s="183"/>
      <c r="JF1194" s="183"/>
      <c r="JG1194" s="183"/>
      <c r="JH1194" s="183"/>
      <c r="JI1194" s="183"/>
      <c r="JJ1194" s="183"/>
      <c r="JK1194" s="183"/>
      <c r="JL1194" s="183"/>
      <c r="JM1194" s="183"/>
      <c r="JN1194" s="183"/>
      <c r="JO1194" s="183"/>
      <c r="JP1194" s="183"/>
      <c r="JQ1194" s="183"/>
      <c r="JR1194" s="183"/>
      <c r="JS1194" s="183"/>
      <c r="JT1194" s="183"/>
      <c r="JU1194" s="183"/>
      <c r="JV1194" s="183"/>
      <c r="JW1194" s="183"/>
      <c r="JX1194" s="183"/>
      <c r="JY1194" s="183"/>
      <c r="JZ1194" s="183"/>
      <c r="KA1194" s="183"/>
      <c r="KB1194" s="183"/>
      <c r="KC1194" s="183"/>
      <c r="KD1194" s="183"/>
      <c r="KE1194" s="183"/>
      <c r="KF1194" s="183"/>
      <c r="KG1194" s="183"/>
      <c r="KH1194" s="183"/>
      <c r="KI1194" s="183"/>
      <c r="KJ1194" s="183"/>
      <c r="KK1194" s="183"/>
      <c r="KL1194" s="183"/>
      <c r="KM1194" s="183"/>
      <c r="KN1194" s="183"/>
      <c r="KO1194" s="183"/>
      <c r="KP1194" s="183"/>
      <c r="KQ1194" s="183"/>
      <c r="KR1194" s="183"/>
      <c r="KS1194" s="183"/>
      <c r="KT1194" s="183"/>
    </row>
    <row r="1195" spans="8:306">
      <c r="H1195" s="183"/>
      <c r="K1195" s="183"/>
      <c r="L1195" s="183"/>
      <c r="M1195" s="183"/>
      <c r="N1195" s="183"/>
      <c r="O1195" s="183"/>
      <c r="P1195" s="183"/>
      <c r="Q1195" s="183"/>
      <c r="R1195" s="183"/>
      <c r="S1195" s="183"/>
      <c r="T1195" s="183"/>
      <c r="U1195" s="183"/>
      <c r="V1195" s="183"/>
      <c r="W1195" s="183"/>
      <c r="X1195" s="183"/>
      <c r="Y1195" s="183"/>
      <c r="Z1195" s="183"/>
      <c r="AA1195" s="183"/>
      <c r="AB1195" s="183"/>
      <c r="AC1195" s="183"/>
      <c r="AD1195" s="183"/>
      <c r="AE1195" s="183"/>
      <c r="AF1195" s="183"/>
      <c r="AG1195" s="183"/>
      <c r="AH1195" s="183"/>
      <c r="AI1195" s="183"/>
      <c r="AJ1195" s="183"/>
      <c r="AK1195" s="183"/>
      <c r="AL1195" s="183"/>
      <c r="AM1195" s="183"/>
      <c r="AN1195" s="183"/>
      <c r="AO1195" s="183"/>
      <c r="AP1195" s="183"/>
      <c r="AQ1195" s="183"/>
      <c r="AR1195" s="183"/>
      <c r="AS1195" s="183"/>
      <c r="AT1195" s="183"/>
      <c r="AU1195" s="183"/>
      <c r="AV1195" s="183"/>
      <c r="AW1195" s="183"/>
      <c r="AX1195" s="183"/>
      <c r="AY1195" s="183"/>
      <c r="AZ1195" s="183"/>
      <c r="BA1195" s="183"/>
      <c r="BB1195" s="183"/>
      <c r="BC1195" s="183"/>
      <c r="BD1195" s="183"/>
      <c r="BE1195" s="183"/>
      <c r="BF1195" s="183"/>
      <c r="BG1195" s="183"/>
      <c r="BH1195" s="183"/>
      <c r="BI1195" s="183"/>
      <c r="BJ1195" s="183"/>
      <c r="BK1195" s="183"/>
      <c r="BL1195" s="183"/>
      <c r="BM1195" s="183"/>
      <c r="BN1195" s="183"/>
      <c r="BO1195" s="183"/>
      <c r="BP1195" s="183"/>
      <c r="BQ1195" s="183"/>
      <c r="BR1195" s="183"/>
      <c r="BS1195" s="183"/>
      <c r="BT1195" s="183"/>
      <c r="BU1195" s="183"/>
      <c r="BV1195" s="183"/>
      <c r="BW1195" s="183"/>
      <c r="BX1195" s="183"/>
      <c r="BY1195" s="183"/>
      <c r="BZ1195" s="183"/>
      <c r="CA1195" s="183"/>
      <c r="CB1195" s="183"/>
      <c r="CC1195" s="183"/>
      <c r="CD1195" s="183"/>
      <c r="CE1195" s="183"/>
      <c r="CF1195" s="183"/>
      <c r="CG1195" s="183"/>
      <c r="CH1195" s="183"/>
      <c r="CI1195" s="183"/>
      <c r="CJ1195" s="183"/>
      <c r="CK1195" s="183"/>
      <c r="CL1195" s="183"/>
      <c r="CM1195" s="183"/>
      <c r="CN1195" s="183"/>
      <c r="CO1195" s="183"/>
      <c r="CP1195" s="183"/>
      <c r="CQ1195" s="183"/>
      <c r="CR1195" s="183"/>
      <c r="CS1195" s="183"/>
      <c r="CT1195" s="183"/>
      <c r="CU1195" s="183"/>
      <c r="CV1195" s="183"/>
      <c r="CW1195" s="183"/>
      <c r="CX1195" s="183"/>
      <c r="CY1195" s="183"/>
      <c r="CZ1195" s="183"/>
      <c r="DA1195" s="183"/>
      <c r="DB1195" s="183"/>
      <c r="DC1195" s="183"/>
      <c r="DD1195" s="183"/>
      <c r="DE1195" s="183"/>
      <c r="DF1195" s="183"/>
      <c r="DG1195" s="183"/>
      <c r="DH1195" s="183"/>
      <c r="DI1195" s="183"/>
      <c r="DJ1195" s="183"/>
      <c r="DK1195" s="183"/>
      <c r="DL1195" s="183"/>
      <c r="DM1195" s="183"/>
      <c r="DN1195" s="183"/>
      <c r="DO1195" s="183"/>
      <c r="DP1195" s="183"/>
      <c r="DQ1195" s="183"/>
      <c r="DR1195" s="183"/>
      <c r="DS1195" s="183"/>
      <c r="DT1195" s="183"/>
      <c r="DU1195" s="183"/>
      <c r="DV1195" s="183"/>
      <c r="DW1195" s="183"/>
      <c r="DX1195" s="183"/>
      <c r="DY1195" s="183"/>
      <c r="DZ1195" s="183"/>
      <c r="EA1195" s="183"/>
      <c r="EB1195" s="183"/>
      <c r="EC1195" s="183"/>
      <c r="ED1195" s="183"/>
      <c r="EE1195" s="183"/>
      <c r="EF1195" s="183"/>
      <c r="EG1195" s="183"/>
      <c r="EH1195" s="183"/>
      <c r="EI1195" s="183"/>
      <c r="EJ1195" s="183"/>
      <c r="EK1195" s="183"/>
      <c r="EL1195" s="183"/>
      <c r="EM1195" s="183"/>
      <c r="EN1195" s="183"/>
      <c r="EO1195" s="183"/>
      <c r="EP1195" s="183"/>
      <c r="EQ1195" s="183"/>
      <c r="ER1195" s="183"/>
      <c r="ES1195" s="183"/>
      <c r="ET1195" s="183"/>
      <c r="EU1195" s="183"/>
      <c r="EV1195" s="183"/>
      <c r="EW1195" s="183"/>
      <c r="EX1195" s="183"/>
      <c r="EY1195" s="183"/>
      <c r="EZ1195" s="183"/>
      <c r="FA1195" s="183"/>
      <c r="FB1195" s="183"/>
      <c r="FC1195" s="183"/>
      <c r="FD1195" s="183"/>
      <c r="FE1195" s="183"/>
      <c r="FF1195" s="183"/>
      <c r="FG1195" s="183"/>
      <c r="FH1195" s="183"/>
      <c r="FI1195" s="183"/>
      <c r="FJ1195" s="183"/>
      <c r="FK1195" s="183"/>
      <c r="FL1195" s="183"/>
      <c r="FM1195" s="183"/>
      <c r="FN1195" s="183"/>
      <c r="FO1195" s="183"/>
      <c r="FP1195" s="183"/>
      <c r="FQ1195" s="183"/>
      <c r="FR1195" s="183"/>
      <c r="FS1195" s="183"/>
      <c r="FT1195" s="183"/>
      <c r="FU1195" s="183"/>
      <c r="FV1195" s="183"/>
      <c r="FW1195" s="183"/>
      <c r="FX1195" s="183"/>
      <c r="FY1195" s="183"/>
      <c r="FZ1195" s="183"/>
      <c r="GA1195" s="183"/>
      <c r="GB1195" s="183"/>
      <c r="GC1195" s="183"/>
      <c r="GD1195" s="183"/>
      <c r="GE1195" s="183"/>
      <c r="GF1195" s="183"/>
      <c r="GG1195" s="183"/>
      <c r="GH1195" s="183"/>
      <c r="GI1195" s="183"/>
      <c r="GJ1195" s="183"/>
      <c r="GK1195" s="183"/>
      <c r="GL1195" s="183"/>
      <c r="GM1195" s="183"/>
      <c r="GN1195" s="183"/>
      <c r="GO1195" s="183"/>
      <c r="GP1195" s="183"/>
      <c r="GQ1195" s="183"/>
      <c r="GR1195" s="183"/>
      <c r="GS1195" s="183"/>
      <c r="GT1195" s="183"/>
      <c r="GU1195" s="183"/>
      <c r="GV1195" s="183"/>
      <c r="GW1195" s="183"/>
      <c r="GX1195" s="183"/>
      <c r="GY1195" s="183"/>
      <c r="GZ1195" s="183"/>
      <c r="HA1195" s="183"/>
      <c r="HB1195" s="183"/>
      <c r="HC1195" s="183"/>
      <c r="HD1195" s="183"/>
      <c r="HE1195" s="183"/>
      <c r="HF1195" s="183"/>
      <c r="HG1195" s="183"/>
      <c r="HH1195" s="183"/>
      <c r="HI1195" s="183"/>
      <c r="HJ1195" s="183"/>
      <c r="HK1195" s="183"/>
      <c r="HL1195" s="183"/>
      <c r="HM1195" s="183"/>
      <c r="HN1195" s="183"/>
      <c r="HO1195" s="183"/>
      <c r="HP1195" s="183"/>
      <c r="HQ1195" s="183"/>
      <c r="HR1195" s="183"/>
      <c r="HS1195" s="183"/>
      <c r="HT1195" s="183"/>
      <c r="HU1195" s="183"/>
      <c r="HV1195" s="183"/>
      <c r="HW1195" s="183"/>
      <c r="HX1195" s="183"/>
      <c r="HY1195" s="183"/>
      <c r="HZ1195" s="183"/>
      <c r="IA1195" s="183"/>
      <c r="IB1195" s="183"/>
      <c r="IC1195" s="183"/>
      <c r="ID1195" s="183"/>
      <c r="IE1195" s="183"/>
      <c r="IF1195" s="183"/>
      <c r="IG1195" s="183"/>
      <c r="IH1195" s="183"/>
      <c r="II1195" s="183"/>
      <c r="IJ1195" s="183"/>
      <c r="IK1195" s="183"/>
      <c r="IL1195" s="183"/>
      <c r="IM1195" s="183"/>
      <c r="IN1195" s="183"/>
      <c r="IO1195" s="183"/>
      <c r="IP1195" s="183"/>
      <c r="IQ1195" s="183"/>
      <c r="IR1195" s="183"/>
      <c r="IS1195" s="183"/>
      <c r="IT1195" s="183"/>
      <c r="IU1195" s="183"/>
      <c r="IV1195" s="183"/>
      <c r="IW1195" s="183"/>
      <c r="IX1195" s="183"/>
      <c r="IY1195" s="183"/>
      <c r="IZ1195" s="183"/>
      <c r="JA1195" s="183"/>
      <c r="JB1195" s="183"/>
      <c r="JC1195" s="183"/>
      <c r="JD1195" s="183"/>
      <c r="JE1195" s="183"/>
      <c r="JF1195" s="183"/>
      <c r="JG1195" s="183"/>
      <c r="JH1195" s="183"/>
      <c r="JI1195" s="183"/>
      <c r="JJ1195" s="183"/>
      <c r="JK1195" s="183"/>
      <c r="JL1195" s="183"/>
      <c r="JM1195" s="183"/>
      <c r="JN1195" s="183"/>
      <c r="JO1195" s="183"/>
      <c r="JP1195" s="183"/>
      <c r="JQ1195" s="183"/>
      <c r="JR1195" s="183"/>
      <c r="JS1195" s="183"/>
      <c r="JT1195" s="183"/>
      <c r="JU1195" s="183"/>
      <c r="JV1195" s="183"/>
      <c r="JW1195" s="183"/>
      <c r="JX1195" s="183"/>
      <c r="JY1195" s="183"/>
      <c r="JZ1195" s="183"/>
      <c r="KA1195" s="183"/>
      <c r="KB1195" s="183"/>
      <c r="KC1195" s="183"/>
      <c r="KD1195" s="183"/>
      <c r="KE1195" s="183"/>
      <c r="KF1195" s="183"/>
      <c r="KG1195" s="183"/>
      <c r="KH1195" s="183"/>
      <c r="KI1195" s="183"/>
      <c r="KJ1195" s="183"/>
      <c r="KK1195" s="183"/>
      <c r="KL1195" s="183"/>
      <c r="KM1195" s="183"/>
      <c r="KN1195" s="183"/>
      <c r="KO1195" s="183"/>
      <c r="KP1195" s="183"/>
      <c r="KQ1195" s="183"/>
      <c r="KR1195" s="183"/>
      <c r="KS1195" s="183"/>
      <c r="KT1195" s="183"/>
    </row>
    <row r="1196" spans="8:306">
      <c r="H1196" s="183"/>
      <c r="K1196" s="183"/>
      <c r="L1196" s="183"/>
      <c r="M1196" s="183"/>
      <c r="N1196" s="183"/>
      <c r="O1196" s="183"/>
      <c r="P1196" s="183"/>
      <c r="Q1196" s="183"/>
      <c r="R1196" s="183"/>
      <c r="S1196" s="183"/>
      <c r="T1196" s="183"/>
      <c r="U1196" s="183"/>
      <c r="V1196" s="183"/>
      <c r="W1196" s="183"/>
      <c r="X1196" s="183"/>
      <c r="Y1196" s="183"/>
      <c r="Z1196" s="183"/>
      <c r="AA1196" s="183"/>
      <c r="AB1196" s="183"/>
      <c r="AC1196" s="183"/>
      <c r="AD1196" s="183"/>
      <c r="AE1196" s="183"/>
      <c r="AF1196" s="183"/>
      <c r="AG1196" s="183"/>
      <c r="AH1196" s="183"/>
      <c r="AI1196" s="183"/>
      <c r="AJ1196" s="183"/>
      <c r="AK1196" s="183"/>
      <c r="AL1196" s="183"/>
      <c r="AM1196" s="183"/>
      <c r="AN1196" s="183"/>
      <c r="AO1196" s="183"/>
      <c r="AP1196" s="183"/>
      <c r="AQ1196" s="183"/>
      <c r="AR1196" s="183"/>
      <c r="AS1196" s="183"/>
      <c r="AT1196" s="183"/>
      <c r="AU1196" s="183"/>
      <c r="AV1196" s="183"/>
      <c r="AW1196" s="183"/>
      <c r="AX1196" s="183"/>
      <c r="AY1196" s="183"/>
      <c r="AZ1196" s="183"/>
      <c r="BA1196" s="183"/>
      <c r="BB1196" s="183"/>
      <c r="BC1196" s="183"/>
      <c r="BD1196" s="183"/>
      <c r="BE1196" s="183"/>
      <c r="BF1196" s="183"/>
      <c r="BG1196" s="183"/>
      <c r="BH1196" s="183"/>
      <c r="BI1196" s="183"/>
      <c r="BJ1196" s="183"/>
      <c r="BK1196" s="183"/>
      <c r="BL1196" s="183"/>
      <c r="BM1196" s="183"/>
      <c r="BN1196" s="183"/>
      <c r="BO1196" s="183"/>
      <c r="BP1196" s="183"/>
      <c r="BQ1196" s="183"/>
      <c r="BR1196" s="183"/>
      <c r="BS1196" s="183"/>
      <c r="BT1196" s="183"/>
      <c r="BU1196" s="183"/>
      <c r="BV1196" s="183"/>
      <c r="BW1196" s="183"/>
      <c r="BX1196" s="183"/>
      <c r="BY1196" s="183"/>
      <c r="BZ1196" s="183"/>
      <c r="CA1196" s="183"/>
      <c r="CB1196" s="183"/>
      <c r="CC1196" s="183"/>
      <c r="CD1196" s="183"/>
      <c r="CE1196" s="183"/>
      <c r="CF1196" s="183"/>
      <c r="CG1196" s="183"/>
      <c r="CH1196" s="183"/>
      <c r="CI1196" s="183"/>
      <c r="CJ1196" s="183"/>
      <c r="CK1196" s="183"/>
      <c r="CL1196" s="183"/>
      <c r="CM1196" s="183"/>
      <c r="CN1196" s="183"/>
      <c r="CO1196" s="183"/>
      <c r="CP1196" s="183"/>
      <c r="CQ1196" s="183"/>
      <c r="CR1196" s="183"/>
      <c r="CS1196" s="183"/>
      <c r="CT1196" s="183"/>
      <c r="CU1196" s="183"/>
      <c r="CV1196" s="183"/>
      <c r="CW1196" s="183"/>
      <c r="CX1196" s="183"/>
      <c r="CY1196" s="183"/>
      <c r="CZ1196" s="183"/>
      <c r="DA1196" s="183"/>
      <c r="DB1196" s="183"/>
      <c r="DC1196" s="183"/>
      <c r="DD1196" s="183"/>
      <c r="DE1196" s="183"/>
      <c r="DF1196" s="183"/>
      <c r="DG1196" s="183"/>
      <c r="DH1196" s="183"/>
      <c r="DI1196" s="183"/>
      <c r="DJ1196" s="183"/>
      <c r="DK1196" s="183"/>
      <c r="DL1196" s="183"/>
      <c r="DM1196" s="183"/>
      <c r="DN1196" s="183"/>
      <c r="DO1196" s="183"/>
      <c r="DP1196" s="183"/>
      <c r="DQ1196" s="183"/>
      <c r="DR1196" s="183"/>
      <c r="DS1196" s="183"/>
      <c r="DT1196" s="183"/>
      <c r="DU1196" s="183"/>
      <c r="DV1196" s="183"/>
      <c r="DW1196" s="183"/>
      <c r="DX1196" s="183"/>
      <c r="DY1196" s="183"/>
      <c r="DZ1196" s="183"/>
      <c r="EA1196" s="183"/>
      <c r="EB1196" s="183"/>
      <c r="EC1196" s="183"/>
      <c r="ED1196" s="183"/>
      <c r="EE1196" s="183"/>
      <c r="EF1196" s="183"/>
      <c r="EG1196" s="183"/>
      <c r="EH1196" s="183"/>
      <c r="EI1196" s="183"/>
      <c r="EJ1196" s="183"/>
      <c r="EK1196" s="183"/>
      <c r="EL1196" s="183"/>
      <c r="EM1196" s="183"/>
      <c r="EN1196" s="183"/>
      <c r="EO1196" s="183"/>
      <c r="EP1196" s="183"/>
      <c r="EQ1196" s="183"/>
      <c r="ER1196" s="183"/>
      <c r="ES1196" s="183"/>
      <c r="ET1196" s="183"/>
      <c r="EU1196" s="183"/>
      <c r="EV1196" s="183"/>
      <c r="EW1196" s="183"/>
      <c r="EX1196" s="183"/>
      <c r="EY1196" s="183"/>
      <c r="EZ1196" s="183"/>
      <c r="FA1196" s="183"/>
      <c r="FB1196" s="183"/>
      <c r="FC1196" s="183"/>
      <c r="FD1196" s="183"/>
      <c r="FE1196" s="183"/>
      <c r="FF1196" s="183"/>
      <c r="FG1196" s="183"/>
      <c r="FH1196" s="183"/>
      <c r="FI1196" s="183"/>
      <c r="FJ1196" s="183"/>
      <c r="FK1196" s="183"/>
      <c r="FL1196" s="183"/>
      <c r="FM1196" s="183"/>
      <c r="FN1196" s="183"/>
      <c r="FO1196" s="183"/>
      <c r="FP1196" s="183"/>
      <c r="FQ1196" s="183"/>
      <c r="FR1196" s="183"/>
      <c r="FS1196" s="183"/>
      <c r="FT1196" s="183"/>
      <c r="FU1196" s="183"/>
      <c r="FV1196" s="183"/>
      <c r="FW1196" s="183"/>
      <c r="FX1196" s="183"/>
      <c r="FY1196" s="183"/>
      <c r="FZ1196" s="183"/>
      <c r="GA1196" s="183"/>
      <c r="GB1196" s="183"/>
      <c r="GC1196" s="183"/>
      <c r="GD1196" s="183"/>
      <c r="GE1196" s="183"/>
      <c r="GF1196" s="183"/>
      <c r="GG1196" s="183"/>
      <c r="GH1196" s="183"/>
      <c r="GI1196" s="183"/>
      <c r="GJ1196" s="183"/>
      <c r="GK1196" s="183"/>
      <c r="GL1196" s="183"/>
      <c r="GM1196" s="183"/>
      <c r="GN1196" s="183"/>
      <c r="GO1196" s="183"/>
      <c r="GP1196" s="183"/>
      <c r="GQ1196" s="183"/>
      <c r="GR1196" s="183"/>
      <c r="GS1196" s="183"/>
      <c r="GT1196" s="183"/>
      <c r="GU1196" s="183"/>
      <c r="GV1196" s="183"/>
      <c r="GW1196" s="183"/>
      <c r="GX1196" s="183"/>
      <c r="GY1196" s="183"/>
      <c r="GZ1196" s="183"/>
      <c r="HA1196" s="183"/>
      <c r="HB1196" s="183"/>
      <c r="HC1196" s="183"/>
      <c r="HD1196" s="183"/>
      <c r="HE1196" s="183"/>
      <c r="HF1196" s="183"/>
      <c r="HG1196" s="183"/>
      <c r="HH1196" s="183"/>
      <c r="HI1196" s="183"/>
      <c r="HJ1196" s="183"/>
      <c r="HK1196" s="183"/>
      <c r="HL1196" s="183"/>
      <c r="HM1196" s="183"/>
      <c r="HN1196" s="183"/>
      <c r="HO1196" s="183"/>
      <c r="HP1196" s="183"/>
      <c r="HQ1196" s="183"/>
      <c r="HR1196" s="183"/>
      <c r="HS1196" s="183"/>
      <c r="HT1196" s="183"/>
      <c r="HU1196" s="183"/>
      <c r="HV1196" s="183"/>
      <c r="HW1196" s="183"/>
      <c r="HX1196" s="183"/>
      <c r="HY1196" s="183"/>
      <c r="HZ1196" s="183"/>
      <c r="IA1196" s="183"/>
      <c r="IB1196" s="183"/>
      <c r="IC1196" s="183"/>
      <c r="ID1196" s="183"/>
      <c r="IE1196" s="183"/>
      <c r="IF1196" s="183"/>
      <c r="IG1196" s="183"/>
      <c r="IH1196" s="183"/>
      <c r="II1196" s="183"/>
      <c r="IJ1196" s="183"/>
      <c r="IK1196" s="183"/>
      <c r="IL1196" s="183"/>
      <c r="IM1196" s="183"/>
      <c r="IN1196" s="183"/>
      <c r="IO1196" s="183"/>
      <c r="IP1196" s="183"/>
      <c r="IQ1196" s="183"/>
      <c r="IR1196" s="183"/>
      <c r="IS1196" s="183"/>
      <c r="IT1196" s="183"/>
      <c r="IU1196" s="183"/>
      <c r="IV1196" s="183"/>
      <c r="IW1196" s="183"/>
      <c r="IX1196" s="183"/>
      <c r="IY1196" s="183"/>
      <c r="IZ1196" s="183"/>
      <c r="JA1196" s="183"/>
      <c r="JB1196" s="183"/>
      <c r="JC1196" s="183"/>
      <c r="JD1196" s="183"/>
      <c r="JE1196" s="183"/>
      <c r="JF1196" s="183"/>
      <c r="JG1196" s="183"/>
      <c r="JH1196" s="183"/>
      <c r="JI1196" s="183"/>
      <c r="JJ1196" s="183"/>
      <c r="JK1196" s="183"/>
      <c r="JL1196" s="183"/>
      <c r="JM1196" s="183"/>
      <c r="JN1196" s="183"/>
      <c r="JO1196" s="183"/>
      <c r="JP1196" s="183"/>
      <c r="JQ1196" s="183"/>
      <c r="JR1196" s="183"/>
      <c r="JS1196" s="183"/>
      <c r="JT1196" s="183"/>
      <c r="JU1196" s="183"/>
      <c r="JV1196" s="183"/>
      <c r="JW1196" s="183"/>
      <c r="JX1196" s="183"/>
      <c r="JY1196" s="183"/>
      <c r="JZ1196" s="183"/>
      <c r="KA1196" s="183"/>
      <c r="KB1196" s="183"/>
      <c r="KC1196" s="183"/>
      <c r="KD1196" s="183"/>
      <c r="KE1196" s="183"/>
      <c r="KF1196" s="183"/>
      <c r="KG1196" s="183"/>
      <c r="KH1196" s="183"/>
      <c r="KI1196" s="183"/>
      <c r="KJ1196" s="183"/>
      <c r="KK1196" s="183"/>
      <c r="KL1196" s="183"/>
      <c r="KM1196" s="183"/>
      <c r="KN1196" s="183"/>
      <c r="KO1196" s="183"/>
      <c r="KP1196" s="183"/>
      <c r="KQ1196" s="183"/>
      <c r="KR1196" s="183"/>
      <c r="KS1196" s="183"/>
      <c r="KT1196" s="183"/>
    </row>
    <row r="1197" spans="8:306">
      <c r="H1197" s="183"/>
      <c r="K1197" s="183"/>
      <c r="L1197" s="183"/>
      <c r="M1197" s="183"/>
      <c r="N1197" s="183"/>
      <c r="O1197" s="183"/>
      <c r="P1197" s="183"/>
      <c r="Q1197" s="183"/>
      <c r="R1197" s="183"/>
      <c r="S1197" s="183"/>
      <c r="T1197" s="183"/>
      <c r="U1197" s="183"/>
      <c r="V1197" s="183"/>
      <c r="W1197" s="183"/>
      <c r="X1197" s="183"/>
      <c r="Y1197" s="183"/>
      <c r="Z1197" s="183"/>
      <c r="AA1197" s="183"/>
      <c r="AB1197" s="183"/>
      <c r="AC1197" s="183"/>
      <c r="AD1197" s="183"/>
      <c r="AE1197" s="183"/>
      <c r="AF1197" s="183"/>
      <c r="AG1197" s="183"/>
      <c r="AH1197" s="183"/>
      <c r="AI1197" s="183"/>
      <c r="AJ1197" s="183"/>
      <c r="AK1197" s="183"/>
      <c r="AL1197" s="183"/>
      <c r="AM1197" s="183"/>
      <c r="AN1197" s="183"/>
      <c r="AO1197" s="183"/>
      <c r="AP1197" s="183"/>
      <c r="AQ1197" s="183"/>
      <c r="AR1197" s="183"/>
      <c r="AS1197" s="183"/>
      <c r="AT1197" s="183"/>
      <c r="AU1197" s="183"/>
      <c r="AV1197" s="183"/>
      <c r="AW1197" s="183"/>
      <c r="AX1197" s="183"/>
      <c r="AY1197" s="183"/>
      <c r="AZ1197" s="183"/>
      <c r="BA1197" s="183"/>
      <c r="BB1197" s="183"/>
      <c r="BC1197" s="183"/>
      <c r="BD1197" s="183"/>
      <c r="BE1197" s="183"/>
      <c r="BF1197" s="183"/>
      <c r="BG1197" s="183"/>
      <c r="BH1197" s="183"/>
      <c r="BI1197" s="183"/>
      <c r="BJ1197" s="183"/>
      <c r="BK1197" s="183"/>
      <c r="BL1197" s="183"/>
      <c r="BM1197" s="183"/>
      <c r="BN1197" s="183"/>
      <c r="BO1197" s="183"/>
      <c r="BP1197" s="183"/>
      <c r="BQ1197" s="183"/>
      <c r="BR1197" s="183"/>
      <c r="BS1197" s="183"/>
      <c r="BT1197" s="183"/>
      <c r="BU1197" s="183"/>
      <c r="BV1197" s="183"/>
      <c r="BW1197" s="183"/>
      <c r="BX1197" s="183"/>
      <c r="BY1197" s="183"/>
      <c r="BZ1197" s="183"/>
      <c r="CA1197" s="183"/>
      <c r="CB1197" s="183"/>
      <c r="CC1197" s="183"/>
      <c r="CD1197" s="183"/>
      <c r="CE1197" s="183"/>
      <c r="CF1197" s="183"/>
      <c r="CG1197" s="183"/>
      <c r="CH1197" s="183"/>
      <c r="CI1197" s="183"/>
      <c r="CJ1197" s="183"/>
      <c r="CK1197" s="183"/>
      <c r="CL1197" s="183"/>
      <c r="CM1197" s="183"/>
      <c r="CN1197" s="183"/>
      <c r="CO1197" s="183"/>
      <c r="CP1197" s="183"/>
      <c r="CQ1197" s="183"/>
      <c r="CR1197" s="183"/>
      <c r="CS1197" s="183"/>
      <c r="CT1197" s="183"/>
      <c r="CU1197" s="183"/>
      <c r="CV1197" s="183"/>
      <c r="CW1197" s="183"/>
      <c r="CX1197" s="183"/>
      <c r="CY1197" s="183"/>
      <c r="CZ1197" s="183"/>
      <c r="DA1197" s="183"/>
      <c r="DB1197" s="183"/>
      <c r="DC1197" s="183"/>
      <c r="DD1197" s="183"/>
      <c r="DE1197" s="183"/>
      <c r="DF1197" s="183"/>
      <c r="DG1197" s="183"/>
      <c r="DH1197" s="183"/>
      <c r="DI1197" s="183"/>
      <c r="DJ1197" s="183"/>
      <c r="DK1197" s="183"/>
      <c r="DL1197" s="183"/>
      <c r="DM1197" s="183"/>
      <c r="DN1197" s="183"/>
      <c r="DO1197" s="183"/>
      <c r="DP1197" s="183"/>
      <c r="DQ1197" s="183"/>
      <c r="DR1197" s="183"/>
      <c r="DS1197" s="183"/>
      <c r="DT1197" s="183"/>
      <c r="DU1197" s="183"/>
      <c r="DV1197" s="183"/>
      <c r="DW1197" s="183"/>
      <c r="DX1197" s="183"/>
      <c r="DY1197" s="183"/>
      <c r="DZ1197" s="183"/>
      <c r="EA1197" s="183"/>
      <c r="EB1197" s="183"/>
      <c r="EC1197" s="183"/>
      <c r="ED1197" s="183"/>
      <c r="EE1197" s="183"/>
      <c r="EF1197" s="183"/>
      <c r="EG1197" s="183"/>
      <c r="EH1197" s="183"/>
      <c r="EI1197" s="183"/>
      <c r="EJ1197" s="183"/>
      <c r="EK1197" s="183"/>
      <c r="EL1197" s="183"/>
      <c r="EM1197" s="183"/>
      <c r="EN1197" s="183"/>
      <c r="EO1197" s="183"/>
      <c r="EP1197" s="183"/>
      <c r="EQ1197" s="183"/>
      <c r="ER1197" s="183"/>
      <c r="ES1197" s="183"/>
      <c r="ET1197" s="183"/>
      <c r="EU1197" s="183"/>
      <c r="EV1197" s="183"/>
      <c r="EW1197" s="183"/>
      <c r="EX1197" s="183"/>
      <c r="EY1197" s="183"/>
      <c r="EZ1197" s="183"/>
      <c r="FA1197" s="183"/>
      <c r="FB1197" s="183"/>
      <c r="FC1197" s="183"/>
      <c r="FD1197" s="183"/>
      <c r="FE1197" s="183"/>
      <c r="FF1197" s="183"/>
      <c r="FG1197" s="183"/>
      <c r="FH1197" s="183"/>
      <c r="FI1197" s="183"/>
      <c r="FJ1197" s="183"/>
      <c r="FK1197" s="183"/>
      <c r="FL1197" s="183"/>
      <c r="FM1197" s="183"/>
      <c r="FN1197" s="183"/>
      <c r="FO1197" s="183"/>
      <c r="FP1197" s="183"/>
      <c r="FQ1197" s="183"/>
      <c r="FR1197" s="183"/>
      <c r="FS1197" s="183"/>
      <c r="FT1197" s="183"/>
      <c r="FU1197" s="183"/>
      <c r="FV1197" s="183"/>
      <c r="FW1197" s="183"/>
      <c r="FX1197" s="183"/>
      <c r="FY1197" s="183"/>
      <c r="FZ1197" s="183"/>
      <c r="GA1197" s="183"/>
      <c r="GB1197" s="183"/>
      <c r="GC1197" s="183"/>
      <c r="GD1197" s="183"/>
      <c r="GE1197" s="183"/>
      <c r="GF1197" s="183"/>
      <c r="GG1197" s="183"/>
      <c r="GH1197" s="183"/>
      <c r="GI1197" s="183"/>
      <c r="GJ1197" s="183"/>
      <c r="GK1197" s="183"/>
      <c r="GL1197" s="183"/>
      <c r="GM1197" s="183"/>
      <c r="GN1197" s="183"/>
      <c r="GO1197" s="183"/>
      <c r="GP1197" s="183"/>
      <c r="GQ1197" s="183"/>
      <c r="GR1197" s="183"/>
      <c r="GS1197" s="183"/>
      <c r="GT1197" s="183"/>
      <c r="GU1197" s="183"/>
      <c r="GV1197" s="183"/>
      <c r="GW1197" s="183"/>
      <c r="GX1197" s="183"/>
      <c r="GY1197" s="183"/>
      <c r="GZ1197" s="183"/>
      <c r="HA1197" s="183"/>
      <c r="HB1197" s="183"/>
      <c r="HC1197" s="183"/>
      <c r="HD1197" s="183"/>
      <c r="HE1197" s="183"/>
      <c r="HF1197" s="183"/>
      <c r="HG1197" s="183"/>
      <c r="HH1197" s="183"/>
      <c r="HI1197" s="183"/>
      <c r="HJ1197" s="183"/>
      <c r="HK1197" s="183"/>
      <c r="HL1197" s="183"/>
      <c r="HM1197" s="183"/>
      <c r="HN1197" s="183"/>
      <c r="HO1197" s="183"/>
      <c r="HP1197" s="183"/>
      <c r="HQ1197" s="183"/>
      <c r="HR1197" s="183"/>
      <c r="HS1197" s="183"/>
      <c r="HT1197" s="183"/>
      <c r="HU1197" s="183"/>
      <c r="HV1197" s="183"/>
      <c r="HW1197" s="183"/>
      <c r="HX1197" s="183"/>
      <c r="HY1197" s="183"/>
      <c r="HZ1197" s="183"/>
      <c r="IA1197" s="183"/>
      <c r="IB1197" s="183"/>
      <c r="IC1197" s="183"/>
      <c r="ID1197" s="183"/>
      <c r="IE1197" s="183"/>
      <c r="IF1197" s="183"/>
      <c r="IG1197" s="183"/>
      <c r="IH1197" s="183"/>
      <c r="II1197" s="183"/>
      <c r="IJ1197" s="183"/>
      <c r="IK1197" s="183"/>
      <c r="IL1197" s="183"/>
      <c r="IM1197" s="183"/>
      <c r="IN1197" s="183"/>
      <c r="IO1197" s="183"/>
      <c r="IP1197" s="183"/>
      <c r="IQ1197" s="183"/>
      <c r="IR1197" s="183"/>
      <c r="IS1197" s="183"/>
      <c r="IT1197" s="183"/>
      <c r="IU1197" s="183"/>
      <c r="IV1197" s="183"/>
      <c r="IW1197" s="183"/>
      <c r="IX1197" s="183"/>
      <c r="IY1197" s="183"/>
      <c r="IZ1197" s="183"/>
      <c r="JA1197" s="183"/>
      <c r="JB1197" s="183"/>
      <c r="JC1197" s="183"/>
      <c r="JD1197" s="183"/>
      <c r="JE1197" s="183"/>
      <c r="JF1197" s="183"/>
      <c r="JG1197" s="183"/>
      <c r="JH1197" s="183"/>
      <c r="JI1197" s="183"/>
      <c r="JJ1197" s="183"/>
      <c r="JK1197" s="183"/>
      <c r="JL1197" s="183"/>
      <c r="JM1197" s="183"/>
      <c r="JN1197" s="183"/>
      <c r="JO1197" s="183"/>
      <c r="JP1197" s="183"/>
      <c r="JQ1197" s="183"/>
      <c r="JR1197" s="183"/>
      <c r="JS1197" s="183"/>
      <c r="JT1197" s="183"/>
      <c r="JU1197" s="183"/>
      <c r="JV1197" s="183"/>
      <c r="JW1197" s="183"/>
      <c r="JX1197" s="183"/>
      <c r="JY1197" s="183"/>
      <c r="JZ1197" s="183"/>
      <c r="KA1197" s="183"/>
      <c r="KB1197" s="183"/>
      <c r="KC1197" s="183"/>
      <c r="KD1197" s="183"/>
      <c r="KE1197" s="183"/>
      <c r="KF1197" s="183"/>
      <c r="KG1197" s="183"/>
      <c r="KH1197" s="183"/>
      <c r="KI1197" s="183"/>
      <c r="KJ1197" s="183"/>
      <c r="KK1197" s="183"/>
      <c r="KL1197" s="183"/>
      <c r="KM1197" s="183"/>
      <c r="KN1197" s="183"/>
      <c r="KO1197" s="183"/>
      <c r="KP1197" s="183"/>
      <c r="KQ1197" s="183"/>
      <c r="KR1197" s="183"/>
      <c r="KS1197" s="183"/>
      <c r="KT1197" s="183"/>
    </row>
    <row r="1198" spans="8:306">
      <c r="H1198" s="183"/>
      <c r="K1198" s="183"/>
      <c r="L1198" s="183"/>
      <c r="M1198" s="183"/>
      <c r="N1198" s="183"/>
      <c r="O1198" s="183"/>
      <c r="P1198" s="183"/>
      <c r="Q1198" s="183"/>
      <c r="R1198" s="183"/>
      <c r="S1198" s="183"/>
      <c r="T1198" s="183"/>
      <c r="U1198" s="183"/>
      <c r="V1198" s="183"/>
      <c r="W1198" s="183"/>
      <c r="X1198" s="183"/>
      <c r="Y1198" s="183"/>
      <c r="Z1198" s="183"/>
      <c r="AA1198" s="183"/>
      <c r="AB1198" s="183"/>
      <c r="AC1198" s="183"/>
      <c r="AD1198" s="183"/>
      <c r="AE1198" s="183"/>
      <c r="AF1198" s="183"/>
      <c r="AG1198" s="183"/>
      <c r="AH1198" s="183"/>
      <c r="AI1198" s="183"/>
      <c r="AJ1198" s="183"/>
      <c r="AK1198" s="183"/>
      <c r="AL1198" s="183"/>
      <c r="AM1198" s="183"/>
      <c r="AN1198" s="183"/>
      <c r="AO1198" s="183"/>
      <c r="AP1198" s="183"/>
      <c r="AQ1198" s="183"/>
      <c r="AR1198" s="183"/>
      <c r="AS1198" s="183"/>
      <c r="AT1198" s="183"/>
      <c r="AU1198" s="183"/>
      <c r="AV1198" s="183"/>
      <c r="AW1198" s="183"/>
      <c r="AX1198" s="183"/>
      <c r="AY1198" s="183"/>
      <c r="AZ1198" s="183"/>
      <c r="BA1198" s="183"/>
      <c r="BB1198" s="183"/>
      <c r="BC1198" s="183"/>
      <c r="BD1198" s="183"/>
      <c r="BE1198" s="183"/>
      <c r="BF1198" s="183"/>
      <c r="BG1198" s="183"/>
      <c r="BH1198" s="183"/>
      <c r="BI1198" s="183"/>
      <c r="BJ1198" s="183"/>
      <c r="BK1198" s="183"/>
      <c r="BL1198" s="183"/>
      <c r="BM1198" s="183"/>
      <c r="BN1198" s="183"/>
      <c r="BO1198" s="183"/>
      <c r="BP1198" s="183"/>
      <c r="BQ1198" s="183"/>
      <c r="BR1198" s="183"/>
      <c r="BS1198" s="183"/>
      <c r="BT1198" s="183"/>
      <c r="BU1198" s="183"/>
      <c r="BV1198" s="183"/>
      <c r="BW1198" s="183"/>
      <c r="BX1198" s="183"/>
      <c r="BY1198" s="183"/>
      <c r="BZ1198" s="183"/>
      <c r="CA1198" s="183"/>
      <c r="CB1198" s="183"/>
      <c r="CC1198" s="183"/>
      <c r="CD1198" s="183"/>
      <c r="CE1198" s="183"/>
      <c r="CF1198" s="183"/>
      <c r="CG1198" s="183"/>
      <c r="CH1198" s="183"/>
      <c r="CI1198" s="183"/>
      <c r="CJ1198" s="183"/>
      <c r="CK1198" s="183"/>
      <c r="CL1198" s="183"/>
      <c r="CM1198" s="183"/>
      <c r="CN1198" s="183"/>
      <c r="CO1198" s="183"/>
      <c r="CP1198" s="183"/>
      <c r="CQ1198" s="183"/>
      <c r="CR1198" s="183"/>
      <c r="CS1198" s="183"/>
      <c r="CT1198" s="183"/>
      <c r="CU1198" s="183"/>
      <c r="CV1198" s="183"/>
      <c r="CW1198" s="183"/>
      <c r="CX1198" s="183"/>
      <c r="CY1198" s="183"/>
      <c r="CZ1198" s="183"/>
      <c r="DA1198" s="183"/>
      <c r="DB1198" s="183"/>
      <c r="DC1198" s="183"/>
      <c r="DD1198" s="183"/>
      <c r="DE1198" s="183"/>
      <c r="DF1198" s="183"/>
      <c r="DG1198" s="183"/>
      <c r="DH1198" s="183"/>
      <c r="DI1198" s="183"/>
      <c r="DJ1198" s="183"/>
      <c r="DK1198" s="183"/>
      <c r="DL1198" s="183"/>
      <c r="DM1198" s="183"/>
      <c r="DN1198" s="183"/>
      <c r="DO1198" s="183"/>
      <c r="DP1198" s="183"/>
      <c r="DQ1198" s="183"/>
      <c r="DR1198" s="183"/>
      <c r="DS1198" s="183"/>
      <c r="DT1198" s="183"/>
      <c r="DU1198" s="183"/>
      <c r="DV1198" s="183"/>
      <c r="DW1198" s="183"/>
      <c r="DX1198" s="183"/>
      <c r="DY1198" s="183"/>
      <c r="DZ1198" s="183"/>
      <c r="EA1198" s="183"/>
      <c r="EB1198" s="183"/>
      <c r="EC1198" s="183"/>
      <c r="ED1198" s="183"/>
      <c r="EE1198" s="183"/>
      <c r="EF1198" s="183"/>
      <c r="EG1198" s="183"/>
      <c r="EH1198" s="183"/>
      <c r="EI1198" s="183"/>
      <c r="EJ1198" s="183"/>
      <c r="EK1198" s="183"/>
      <c r="EL1198" s="183"/>
      <c r="EM1198" s="183"/>
      <c r="EN1198" s="183"/>
      <c r="EO1198" s="183"/>
      <c r="EP1198" s="183"/>
      <c r="EQ1198" s="183"/>
      <c r="ER1198" s="183"/>
      <c r="ES1198" s="183"/>
      <c r="ET1198" s="183"/>
      <c r="EU1198" s="183"/>
      <c r="EV1198" s="183"/>
      <c r="EW1198" s="183"/>
      <c r="EX1198" s="183"/>
      <c r="EY1198" s="183"/>
      <c r="EZ1198" s="183"/>
      <c r="FA1198" s="183"/>
      <c r="FB1198" s="183"/>
      <c r="FC1198" s="183"/>
      <c r="FD1198" s="183"/>
      <c r="FE1198" s="183"/>
      <c r="FF1198" s="183"/>
      <c r="FG1198" s="183"/>
      <c r="FH1198" s="183"/>
      <c r="FI1198" s="183"/>
      <c r="FJ1198" s="183"/>
      <c r="FK1198" s="183"/>
      <c r="FL1198" s="183"/>
      <c r="FM1198" s="183"/>
      <c r="FN1198" s="183"/>
      <c r="FO1198" s="183"/>
      <c r="FP1198" s="183"/>
      <c r="FQ1198" s="183"/>
      <c r="FR1198" s="183"/>
      <c r="FS1198" s="183"/>
      <c r="FT1198" s="183"/>
      <c r="FU1198" s="183"/>
      <c r="FV1198" s="183"/>
      <c r="FW1198" s="183"/>
      <c r="FX1198" s="183"/>
      <c r="FY1198" s="183"/>
      <c r="FZ1198" s="183"/>
      <c r="GA1198" s="183"/>
      <c r="GB1198" s="183"/>
      <c r="GC1198" s="183"/>
      <c r="GD1198" s="183"/>
      <c r="GE1198" s="183"/>
      <c r="GF1198" s="183"/>
      <c r="GG1198" s="183"/>
      <c r="GH1198" s="183"/>
      <c r="GI1198" s="183"/>
      <c r="GJ1198" s="183"/>
      <c r="GK1198" s="183"/>
      <c r="GL1198" s="183"/>
      <c r="GM1198" s="183"/>
      <c r="GN1198" s="183"/>
      <c r="GO1198" s="183"/>
      <c r="GP1198" s="183"/>
      <c r="GQ1198" s="183"/>
      <c r="GR1198" s="183"/>
      <c r="GS1198" s="183"/>
      <c r="GT1198" s="183"/>
      <c r="GU1198" s="183"/>
      <c r="GV1198" s="183"/>
      <c r="GW1198" s="183"/>
      <c r="GX1198" s="183"/>
      <c r="GY1198" s="183"/>
      <c r="GZ1198" s="183"/>
      <c r="HA1198" s="183"/>
      <c r="HB1198" s="183"/>
      <c r="HC1198" s="183"/>
      <c r="HD1198" s="183"/>
      <c r="HE1198" s="183"/>
      <c r="HF1198" s="183"/>
      <c r="HG1198" s="183"/>
      <c r="HH1198" s="183"/>
      <c r="HI1198" s="183"/>
      <c r="HJ1198" s="183"/>
      <c r="HK1198" s="183"/>
      <c r="HL1198" s="183"/>
      <c r="HM1198" s="183"/>
      <c r="HN1198" s="183"/>
      <c r="HO1198" s="183"/>
      <c r="HP1198" s="183"/>
      <c r="HQ1198" s="183"/>
      <c r="HR1198" s="183"/>
      <c r="HS1198" s="183"/>
      <c r="HT1198" s="183"/>
      <c r="HU1198" s="183"/>
      <c r="HV1198" s="183"/>
      <c r="HW1198" s="183"/>
      <c r="HX1198" s="183"/>
      <c r="HY1198" s="183"/>
      <c r="HZ1198" s="183"/>
      <c r="IA1198" s="183"/>
      <c r="IB1198" s="183"/>
      <c r="IC1198" s="183"/>
      <c r="ID1198" s="183"/>
      <c r="IE1198" s="183"/>
      <c r="IF1198" s="183"/>
      <c r="IG1198" s="183"/>
      <c r="IH1198" s="183"/>
      <c r="II1198" s="183"/>
      <c r="IJ1198" s="183"/>
      <c r="IK1198" s="183"/>
      <c r="IL1198" s="183"/>
      <c r="IM1198" s="183"/>
      <c r="IN1198" s="183"/>
      <c r="IO1198" s="183"/>
      <c r="IP1198" s="183"/>
      <c r="IQ1198" s="183"/>
      <c r="IR1198" s="183"/>
      <c r="IS1198" s="183"/>
      <c r="IT1198" s="183"/>
      <c r="IU1198" s="183"/>
      <c r="IV1198" s="183"/>
      <c r="IW1198" s="183"/>
      <c r="IX1198" s="183"/>
      <c r="IY1198" s="183"/>
      <c r="IZ1198" s="183"/>
      <c r="JA1198" s="183"/>
      <c r="JB1198" s="183"/>
      <c r="JC1198" s="183"/>
      <c r="JD1198" s="183"/>
      <c r="JE1198" s="183"/>
      <c r="JF1198" s="183"/>
      <c r="JG1198" s="183"/>
      <c r="JH1198" s="183"/>
      <c r="JI1198" s="183"/>
      <c r="JJ1198" s="183"/>
      <c r="JK1198" s="183"/>
      <c r="JL1198" s="183"/>
      <c r="JM1198" s="183"/>
      <c r="JN1198" s="183"/>
      <c r="JO1198" s="183"/>
      <c r="JP1198" s="183"/>
      <c r="JQ1198" s="183"/>
      <c r="JR1198" s="183"/>
      <c r="JS1198" s="183"/>
      <c r="JT1198" s="183"/>
      <c r="JU1198" s="183"/>
      <c r="JV1198" s="183"/>
      <c r="JW1198" s="183"/>
      <c r="JX1198" s="183"/>
      <c r="JY1198" s="183"/>
      <c r="JZ1198" s="183"/>
      <c r="KA1198" s="183"/>
      <c r="KB1198" s="183"/>
      <c r="KC1198" s="183"/>
      <c r="KD1198" s="183"/>
      <c r="KE1198" s="183"/>
      <c r="KF1198" s="183"/>
      <c r="KG1198" s="183"/>
      <c r="KH1198" s="183"/>
      <c r="KI1198" s="183"/>
      <c r="KJ1198" s="183"/>
      <c r="KK1198" s="183"/>
      <c r="KL1198" s="183"/>
      <c r="KM1198" s="183"/>
      <c r="KN1198" s="183"/>
      <c r="KO1198" s="183"/>
      <c r="KP1198" s="183"/>
      <c r="KQ1198" s="183"/>
      <c r="KR1198" s="183"/>
      <c r="KS1198" s="183"/>
      <c r="KT1198" s="183"/>
    </row>
    <row r="1199" spans="8:306">
      <c r="H1199" s="183"/>
      <c r="K1199" s="183"/>
      <c r="L1199" s="183"/>
      <c r="M1199" s="183"/>
      <c r="N1199" s="183"/>
      <c r="O1199" s="183"/>
      <c r="P1199" s="183"/>
      <c r="Q1199" s="183"/>
      <c r="R1199" s="183"/>
      <c r="S1199" s="183"/>
      <c r="T1199" s="183"/>
      <c r="U1199" s="183"/>
      <c r="V1199" s="183"/>
      <c r="W1199" s="183"/>
      <c r="X1199" s="183"/>
      <c r="Y1199" s="183"/>
      <c r="Z1199" s="183"/>
      <c r="AA1199" s="183"/>
      <c r="AB1199" s="183"/>
      <c r="AC1199" s="183"/>
      <c r="AD1199" s="183"/>
      <c r="AE1199" s="183"/>
      <c r="AF1199" s="183"/>
      <c r="AG1199" s="183"/>
      <c r="AH1199" s="183"/>
      <c r="AI1199" s="183"/>
      <c r="AJ1199" s="183"/>
      <c r="AK1199" s="183"/>
      <c r="AL1199" s="183"/>
      <c r="AM1199" s="183"/>
      <c r="AN1199" s="183"/>
      <c r="AO1199" s="183"/>
      <c r="AP1199" s="183"/>
      <c r="AQ1199" s="183"/>
      <c r="AR1199" s="183"/>
      <c r="AS1199" s="183"/>
      <c r="AT1199" s="183"/>
      <c r="AU1199" s="183"/>
      <c r="AV1199" s="183"/>
      <c r="AW1199" s="183"/>
      <c r="AX1199" s="183"/>
      <c r="AY1199" s="183"/>
      <c r="AZ1199" s="183"/>
      <c r="BA1199" s="183"/>
      <c r="BB1199" s="183"/>
      <c r="BC1199" s="183"/>
      <c r="BD1199" s="183"/>
      <c r="BE1199" s="183"/>
      <c r="BF1199" s="183"/>
      <c r="BG1199" s="183"/>
      <c r="BH1199" s="183"/>
      <c r="BI1199" s="183"/>
      <c r="BJ1199" s="183"/>
      <c r="BK1199" s="183"/>
      <c r="BL1199" s="183"/>
      <c r="BM1199" s="183"/>
      <c r="BN1199" s="183"/>
      <c r="BO1199" s="183"/>
      <c r="BP1199" s="183"/>
      <c r="BQ1199" s="183"/>
      <c r="BR1199" s="183"/>
      <c r="BS1199" s="183"/>
      <c r="BT1199" s="183"/>
      <c r="BU1199" s="183"/>
      <c r="BV1199" s="183"/>
      <c r="BW1199" s="183"/>
      <c r="BX1199" s="183"/>
      <c r="BY1199" s="183"/>
      <c r="BZ1199" s="183"/>
      <c r="CA1199" s="183"/>
      <c r="CB1199" s="183"/>
      <c r="CC1199" s="183"/>
      <c r="CD1199" s="183"/>
      <c r="CE1199" s="183"/>
      <c r="CF1199" s="183"/>
      <c r="CG1199" s="183"/>
      <c r="CH1199" s="183"/>
      <c r="CI1199" s="183"/>
      <c r="CJ1199" s="183"/>
      <c r="CK1199" s="183"/>
      <c r="CL1199" s="183"/>
      <c r="CM1199" s="183"/>
      <c r="CN1199" s="183"/>
      <c r="CO1199" s="183"/>
      <c r="CP1199" s="183"/>
      <c r="CQ1199" s="183"/>
      <c r="CR1199" s="183"/>
      <c r="CS1199" s="183"/>
      <c r="CT1199" s="183"/>
      <c r="CU1199" s="183"/>
      <c r="CV1199" s="183"/>
      <c r="CW1199" s="183"/>
      <c r="CX1199" s="183"/>
      <c r="CY1199" s="183"/>
      <c r="CZ1199" s="183"/>
      <c r="DA1199" s="183"/>
      <c r="DB1199" s="183"/>
      <c r="DC1199" s="183"/>
      <c r="DD1199" s="183"/>
      <c r="DE1199" s="183"/>
      <c r="DF1199" s="183"/>
      <c r="DG1199" s="183"/>
      <c r="DH1199" s="183"/>
      <c r="DI1199" s="183"/>
      <c r="DJ1199" s="183"/>
      <c r="DK1199" s="183"/>
      <c r="DL1199" s="183"/>
      <c r="DM1199" s="183"/>
      <c r="DN1199" s="183"/>
      <c r="DO1199" s="183"/>
      <c r="DP1199" s="183"/>
      <c r="DQ1199" s="183"/>
      <c r="DR1199" s="183"/>
      <c r="DS1199" s="183"/>
      <c r="DT1199" s="183"/>
      <c r="DU1199" s="183"/>
      <c r="DV1199" s="183"/>
      <c r="DW1199" s="183"/>
      <c r="DX1199" s="183"/>
      <c r="DY1199" s="183"/>
      <c r="DZ1199" s="183"/>
      <c r="EA1199" s="183"/>
      <c r="EB1199" s="183"/>
      <c r="EC1199" s="183"/>
      <c r="ED1199" s="183"/>
      <c r="EE1199" s="183"/>
      <c r="EF1199" s="183"/>
      <c r="EG1199" s="183"/>
      <c r="EH1199" s="183"/>
      <c r="EI1199" s="183"/>
      <c r="EJ1199" s="183"/>
      <c r="EK1199" s="183"/>
      <c r="EL1199" s="183"/>
      <c r="EM1199" s="183"/>
      <c r="EN1199" s="183"/>
      <c r="EO1199" s="183"/>
      <c r="EP1199" s="183"/>
      <c r="EQ1199" s="183"/>
      <c r="ER1199" s="183"/>
      <c r="ES1199" s="183"/>
      <c r="ET1199" s="183"/>
      <c r="EU1199" s="183"/>
      <c r="EV1199" s="183"/>
      <c r="EW1199" s="183"/>
      <c r="EX1199" s="183"/>
      <c r="EY1199" s="183"/>
      <c r="EZ1199" s="183"/>
      <c r="FA1199" s="183"/>
      <c r="FB1199" s="183"/>
      <c r="FC1199" s="183"/>
      <c r="FD1199" s="183"/>
      <c r="FE1199" s="183"/>
      <c r="FF1199" s="183"/>
      <c r="FG1199" s="183"/>
      <c r="FH1199" s="183"/>
      <c r="FI1199" s="183"/>
      <c r="FJ1199" s="183"/>
      <c r="FK1199" s="183"/>
      <c r="FL1199" s="183"/>
      <c r="FM1199" s="183"/>
      <c r="FN1199" s="183"/>
      <c r="FO1199" s="183"/>
      <c r="FP1199" s="183"/>
      <c r="FQ1199" s="183"/>
      <c r="FR1199" s="183"/>
      <c r="FS1199" s="183"/>
      <c r="FT1199" s="183"/>
      <c r="FU1199" s="183"/>
      <c r="FV1199" s="183"/>
      <c r="FW1199" s="183"/>
      <c r="FX1199" s="183"/>
      <c r="FY1199" s="183"/>
      <c r="FZ1199" s="183"/>
      <c r="GA1199" s="183"/>
      <c r="GB1199" s="183"/>
      <c r="GC1199" s="183"/>
      <c r="GD1199" s="183"/>
      <c r="GE1199" s="183"/>
      <c r="GF1199" s="183"/>
      <c r="GG1199" s="183"/>
      <c r="GH1199" s="183"/>
      <c r="GI1199" s="183"/>
      <c r="GJ1199" s="183"/>
      <c r="GK1199" s="183"/>
      <c r="GL1199" s="183"/>
      <c r="GM1199" s="183"/>
      <c r="GN1199" s="183"/>
      <c r="GO1199" s="183"/>
      <c r="GP1199" s="183"/>
      <c r="GQ1199" s="183"/>
      <c r="GR1199" s="183"/>
      <c r="GS1199" s="183"/>
      <c r="GT1199" s="183"/>
      <c r="GU1199" s="183"/>
      <c r="GV1199" s="183"/>
      <c r="GW1199" s="183"/>
      <c r="GX1199" s="183"/>
      <c r="GY1199" s="183"/>
      <c r="GZ1199" s="183"/>
      <c r="HA1199" s="183"/>
      <c r="HB1199" s="183"/>
      <c r="HC1199" s="183"/>
      <c r="HD1199" s="183"/>
      <c r="HE1199" s="183"/>
      <c r="HF1199" s="183"/>
      <c r="HG1199" s="183"/>
      <c r="HH1199" s="183"/>
      <c r="HI1199" s="183"/>
      <c r="HJ1199" s="183"/>
      <c r="HK1199" s="183"/>
      <c r="HL1199" s="183"/>
      <c r="HM1199" s="183"/>
      <c r="HN1199" s="183"/>
      <c r="HO1199" s="183"/>
      <c r="HP1199" s="183"/>
      <c r="HQ1199" s="183"/>
      <c r="HR1199" s="183"/>
      <c r="HS1199" s="183"/>
      <c r="HT1199" s="183"/>
      <c r="HU1199" s="183"/>
      <c r="HV1199" s="183"/>
      <c r="HW1199" s="183"/>
      <c r="HX1199" s="183"/>
      <c r="HY1199" s="183"/>
      <c r="HZ1199" s="183"/>
      <c r="IA1199" s="183"/>
      <c r="IB1199" s="183"/>
      <c r="IC1199" s="183"/>
      <c r="ID1199" s="183"/>
      <c r="IE1199" s="183"/>
      <c r="IF1199" s="183"/>
      <c r="IG1199" s="183"/>
      <c r="IH1199" s="183"/>
      <c r="II1199" s="183"/>
      <c r="IJ1199" s="183"/>
      <c r="IK1199" s="183"/>
      <c r="IL1199" s="183"/>
      <c r="IM1199" s="183"/>
      <c r="IN1199" s="183"/>
      <c r="IO1199" s="183"/>
      <c r="IP1199" s="183"/>
      <c r="IQ1199" s="183"/>
      <c r="IR1199" s="183"/>
      <c r="IS1199" s="183"/>
      <c r="IT1199" s="183"/>
      <c r="IU1199" s="183"/>
      <c r="IV1199" s="183"/>
      <c r="IW1199" s="183"/>
      <c r="IX1199" s="183"/>
      <c r="IY1199" s="183"/>
      <c r="IZ1199" s="183"/>
      <c r="JA1199" s="183"/>
      <c r="JB1199" s="183"/>
      <c r="JC1199" s="183"/>
      <c r="JD1199" s="183"/>
      <c r="JE1199" s="183"/>
      <c r="JF1199" s="183"/>
      <c r="JG1199" s="183"/>
      <c r="JH1199" s="183"/>
      <c r="JI1199" s="183"/>
      <c r="JJ1199" s="183"/>
      <c r="JK1199" s="183"/>
      <c r="JL1199" s="183"/>
      <c r="JM1199" s="183"/>
      <c r="JN1199" s="183"/>
      <c r="JO1199" s="183"/>
      <c r="JP1199" s="183"/>
      <c r="JQ1199" s="183"/>
      <c r="JR1199" s="183"/>
      <c r="JS1199" s="183"/>
      <c r="JT1199" s="183"/>
      <c r="JU1199" s="183"/>
      <c r="JV1199" s="183"/>
      <c r="JW1199" s="183"/>
      <c r="JX1199" s="183"/>
      <c r="JY1199" s="183"/>
      <c r="JZ1199" s="183"/>
      <c r="KA1199" s="183"/>
      <c r="KB1199" s="183"/>
      <c r="KC1199" s="183"/>
      <c r="KD1199" s="183"/>
      <c r="KE1199" s="183"/>
      <c r="KF1199" s="183"/>
      <c r="KG1199" s="183"/>
      <c r="KH1199" s="183"/>
      <c r="KI1199" s="183"/>
      <c r="KJ1199" s="183"/>
      <c r="KK1199" s="183"/>
      <c r="KL1199" s="183"/>
      <c r="KM1199" s="183"/>
      <c r="KN1199" s="183"/>
      <c r="KO1199" s="183"/>
      <c r="KP1199" s="183"/>
      <c r="KQ1199" s="183"/>
      <c r="KR1199" s="183"/>
      <c r="KS1199" s="183"/>
      <c r="KT1199" s="183"/>
    </row>
    <row r="1200" spans="8:306">
      <c r="H1200" s="183"/>
      <c r="K1200" s="183"/>
      <c r="L1200" s="183"/>
      <c r="M1200" s="183"/>
      <c r="N1200" s="183"/>
      <c r="O1200" s="183"/>
      <c r="P1200" s="183"/>
      <c r="Q1200" s="183"/>
      <c r="R1200" s="183"/>
      <c r="S1200" s="183"/>
      <c r="T1200" s="183"/>
      <c r="U1200" s="183"/>
      <c r="V1200" s="183"/>
      <c r="W1200" s="183"/>
      <c r="X1200" s="183"/>
      <c r="Y1200" s="183"/>
      <c r="Z1200" s="183"/>
      <c r="AA1200" s="183"/>
      <c r="AB1200" s="183"/>
      <c r="AC1200" s="183"/>
      <c r="AD1200" s="183"/>
      <c r="AE1200" s="183"/>
      <c r="AF1200" s="183"/>
      <c r="AG1200" s="183"/>
      <c r="AH1200" s="183"/>
      <c r="AI1200" s="183"/>
      <c r="AJ1200" s="183"/>
      <c r="AK1200" s="183"/>
      <c r="AL1200" s="183"/>
      <c r="AM1200" s="183"/>
      <c r="AN1200" s="183"/>
      <c r="AO1200" s="183"/>
      <c r="AP1200" s="183"/>
      <c r="AQ1200" s="183"/>
      <c r="AR1200" s="183"/>
      <c r="AS1200" s="183"/>
      <c r="AT1200" s="183"/>
      <c r="AU1200" s="183"/>
      <c r="AV1200" s="183"/>
      <c r="AW1200" s="183"/>
      <c r="AX1200" s="183"/>
      <c r="AY1200" s="183"/>
      <c r="AZ1200" s="183"/>
      <c r="BA1200" s="183"/>
      <c r="BB1200" s="183"/>
      <c r="BC1200" s="183"/>
      <c r="BD1200" s="183"/>
      <c r="BE1200" s="183"/>
      <c r="BF1200" s="183"/>
      <c r="BG1200" s="183"/>
      <c r="BH1200" s="183"/>
      <c r="BI1200" s="183"/>
      <c r="BJ1200" s="183"/>
      <c r="BK1200" s="183"/>
      <c r="BL1200" s="183"/>
      <c r="BM1200" s="183"/>
      <c r="BN1200" s="183"/>
      <c r="BO1200" s="183"/>
      <c r="BP1200" s="183"/>
      <c r="BQ1200" s="183"/>
      <c r="BR1200" s="183"/>
      <c r="BS1200" s="183"/>
      <c r="BT1200" s="183"/>
      <c r="BU1200" s="183"/>
      <c r="BV1200" s="183"/>
      <c r="BW1200" s="183"/>
      <c r="BX1200" s="183"/>
      <c r="BY1200" s="183"/>
      <c r="BZ1200" s="183"/>
      <c r="CA1200" s="183"/>
      <c r="CB1200" s="183"/>
      <c r="CC1200" s="183"/>
      <c r="CD1200" s="183"/>
      <c r="CE1200" s="183"/>
      <c r="CF1200" s="183"/>
      <c r="CG1200" s="183"/>
      <c r="CH1200" s="183"/>
      <c r="CI1200" s="183"/>
      <c r="CJ1200" s="183"/>
      <c r="CK1200" s="183"/>
      <c r="CL1200" s="183"/>
      <c r="CM1200" s="183"/>
      <c r="CN1200" s="183"/>
      <c r="CO1200" s="183"/>
      <c r="CP1200" s="183"/>
      <c r="CQ1200" s="183"/>
      <c r="CR1200" s="183"/>
      <c r="CS1200" s="183"/>
      <c r="CT1200" s="183"/>
      <c r="CU1200" s="183"/>
      <c r="CV1200" s="183"/>
      <c r="CW1200" s="183"/>
      <c r="CX1200" s="183"/>
      <c r="CY1200" s="183"/>
      <c r="CZ1200" s="183"/>
      <c r="DA1200" s="183"/>
      <c r="DB1200" s="183"/>
      <c r="DC1200" s="183"/>
      <c r="DD1200" s="183"/>
      <c r="DE1200" s="183"/>
      <c r="DF1200" s="183"/>
      <c r="DG1200" s="183"/>
      <c r="DH1200" s="183"/>
      <c r="DI1200" s="183"/>
      <c r="DJ1200" s="183"/>
      <c r="DK1200" s="183"/>
      <c r="DL1200" s="183"/>
      <c r="DM1200" s="183"/>
      <c r="DN1200" s="183"/>
      <c r="DO1200" s="183"/>
      <c r="DP1200" s="183"/>
      <c r="DQ1200" s="183"/>
      <c r="DR1200" s="183"/>
      <c r="DS1200" s="183"/>
      <c r="DT1200" s="183"/>
      <c r="DU1200" s="183"/>
      <c r="DV1200" s="183"/>
      <c r="DW1200" s="183"/>
      <c r="DX1200" s="183"/>
      <c r="DY1200" s="183"/>
      <c r="DZ1200" s="183"/>
      <c r="EA1200" s="183"/>
      <c r="EB1200" s="183"/>
      <c r="EC1200" s="183"/>
      <c r="ED1200" s="183"/>
      <c r="EE1200" s="183"/>
      <c r="EF1200" s="183"/>
      <c r="EG1200" s="183"/>
      <c r="EH1200" s="183"/>
      <c r="EI1200" s="183"/>
      <c r="EJ1200" s="183"/>
      <c r="EK1200" s="183"/>
      <c r="EL1200" s="183"/>
      <c r="EM1200" s="183"/>
      <c r="EN1200" s="183"/>
      <c r="EO1200" s="183"/>
      <c r="EP1200" s="183"/>
      <c r="EQ1200" s="183"/>
      <c r="ER1200" s="183"/>
      <c r="ES1200" s="183"/>
      <c r="ET1200" s="183"/>
      <c r="EU1200" s="183"/>
      <c r="EV1200" s="183"/>
      <c r="EW1200" s="183"/>
      <c r="EX1200" s="183"/>
      <c r="EY1200" s="183"/>
      <c r="EZ1200" s="183"/>
      <c r="FA1200" s="183"/>
      <c r="FB1200" s="183"/>
      <c r="FC1200" s="183"/>
      <c r="FD1200" s="183"/>
      <c r="FE1200" s="183"/>
      <c r="FF1200" s="183"/>
      <c r="FG1200" s="183"/>
      <c r="FH1200" s="183"/>
      <c r="FI1200" s="183"/>
      <c r="FJ1200" s="183"/>
      <c r="FK1200" s="183"/>
      <c r="FL1200" s="183"/>
      <c r="FM1200" s="183"/>
      <c r="FN1200" s="183"/>
      <c r="FO1200" s="183"/>
      <c r="FP1200" s="183"/>
      <c r="FQ1200" s="183"/>
      <c r="FR1200" s="183"/>
      <c r="FS1200" s="183"/>
      <c r="FT1200" s="183"/>
      <c r="FU1200" s="183"/>
      <c r="FV1200" s="183"/>
      <c r="FW1200" s="183"/>
      <c r="FX1200" s="183"/>
      <c r="FY1200" s="183"/>
      <c r="FZ1200" s="183"/>
      <c r="GA1200" s="183"/>
      <c r="GB1200" s="183"/>
      <c r="GC1200" s="183"/>
      <c r="GD1200" s="183"/>
      <c r="GE1200" s="183"/>
      <c r="GF1200" s="183"/>
      <c r="GG1200" s="183"/>
      <c r="GH1200" s="183"/>
      <c r="GI1200" s="183"/>
      <c r="GJ1200" s="183"/>
      <c r="GK1200" s="183"/>
      <c r="GL1200" s="183"/>
      <c r="GM1200" s="183"/>
      <c r="GN1200" s="183"/>
      <c r="GO1200" s="183"/>
      <c r="GP1200" s="183"/>
      <c r="GQ1200" s="183"/>
      <c r="GR1200" s="183"/>
      <c r="GS1200" s="183"/>
      <c r="GT1200" s="183"/>
      <c r="GU1200" s="183"/>
      <c r="GV1200" s="183"/>
      <c r="GW1200" s="183"/>
      <c r="GX1200" s="183"/>
      <c r="GY1200" s="183"/>
      <c r="GZ1200" s="183"/>
      <c r="HA1200" s="183"/>
      <c r="HB1200" s="183"/>
      <c r="HC1200" s="183"/>
      <c r="HD1200" s="183"/>
      <c r="HE1200" s="183"/>
      <c r="HF1200" s="183"/>
      <c r="HG1200" s="183"/>
      <c r="HH1200" s="183"/>
      <c r="HI1200" s="183"/>
      <c r="HJ1200" s="183"/>
      <c r="HK1200" s="183"/>
      <c r="HL1200" s="183"/>
      <c r="HM1200" s="183"/>
      <c r="HN1200" s="183"/>
      <c r="HO1200" s="183"/>
      <c r="HP1200" s="183"/>
      <c r="HQ1200" s="183"/>
      <c r="HR1200" s="183"/>
      <c r="HS1200" s="183"/>
      <c r="HT1200" s="183"/>
      <c r="HU1200" s="183"/>
      <c r="HV1200" s="183"/>
      <c r="HW1200" s="183"/>
      <c r="HX1200" s="183"/>
      <c r="HY1200" s="183"/>
      <c r="HZ1200" s="183"/>
      <c r="IA1200" s="183"/>
      <c r="IB1200" s="183"/>
      <c r="IC1200" s="183"/>
      <c r="ID1200" s="183"/>
      <c r="IE1200" s="183"/>
      <c r="IF1200" s="183"/>
      <c r="IG1200" s="183"/>
      <c r="IH1200" s="183"/>
      <c r="II1200" s="183"/>
      <c r="IJ1200" s="183"/>
      <c r="IK1200" s="183"/>
      <c r="IL1200" s="183"/>
      <c r="IM1200" s="183"/>
      <c r="IN1200" s="183"/>
      <c r="IO1200" s="183"/>
      <c r="IP1200" s="183"/>
      <c r="IQ1200" s="183"/>
      <c r="IR1200" s="183"/>
      <c r="IS1200" s="183"/>
      <c r="IT1200" s="183"/>
      <c r="IU1200" s="183"/>
      <c r="IV1200" s="183"/>
      <c r="IW1200" s="183"/>
      <c r="IX1200" s="183"/>
      <c r="IY1200" s="183"/>
      <c r="IZ1200" s="183"/>
      <c r="JA1200" s="183"/>
      <c r="JB1200" s="183"/>
      <c r="JC1200" s="183"/>
      <c r="JD1200" s="183"/>
      <c r="JE1200" s="183"/>
      <c r="JF1200" s="183"/>
      <c r="JG1200" s="183"/>
      <c r="JH1200" s="183"/>
      <c r="JI1200" s="183"/>
      <c r="JJ1200" s="183"/>
      <c r="JK1200" s="183"/>
      <c r="JL1200" s="183"/>
      <c r="JM1200" s="183"/>
      <c r="JN1200" s="183"/>
      <c r="JO1200" s="183"/>
      <c r="JP1200" s="183"/>
      <c r="JQ1200" s="183"/>
      <c r="JR1200" s="183"/>
      <c r="JS1200" s="183"/>
      <c r="JT1200" s="183"/>
      <c r="JU1200" s="183"/>
      <c r="JV1200" s="183"/>
      <c r="JW1200" s="183"/>
      <c r="JX1200" s="183"/>
      <c r="JY1200" s="183"/>
      <c r="JZ1200" s="183"/>
      <c r="KA1200" s="183"/>
      <c r="KB1200" s="183"/>
      <c r="KC1200" s="183"/>
      <c r="KD1200" s="183"/>
      <c r="KE1200" s="183"/>
      <c r="KF1200" s="183"/>
      <c r="KG1200" s="183"/>
      <c r="KH1200" s="183"/>
      <c r="KI1200" s="183"/>
      <c r="KJ1200" s="183"/>
      <c r="KK1200" s="183"/>
      <c r="KL1200" s="183"/>
      <c r="KM1200" s="183"/>
      <c r="KN1200" s="183"/>
      <c r="KO1200" s="183"/>
      <c r="KP1200" s="183"/>
      <c r="KQ1200" s="183"/>
      <c r="KR1200" s="183"/>
      <c r="KS1200" s="183"/>
      <c r="KT1200" s="183"/>
    </row>
    <row r="1201" spans="8:306">
      <c r="H1201" s="183"/>
      <c r="K1201" s="183"/>
      <c r="L1201" s="183"/>
      <c r="M1201" s="183"/>
      <c r="N1201" s="183"/>
      <c r="O1201" s="183"/>
      <c r="P1201" s="183"/>
      <c r="Q1201" s="183"/>
      <c r="R1201" s="183"/>
      <c r="S1201" s="183"/>
      <c r="T1201" s="183"/>
      <c r="U1201" s="183"/>
      <c r="V1201" s="183"/>
      <c r="W1201" s="183"/>
      <c r="X1201" s="183"/>
      <c r="Y1201" s="183"/>
      <c r="Z1201" s="183"/>
      <c r="AA1201" s="183"/>
      <c r="AB1201" s="183"/>
      <c r="AC1201" s="183"/>
      <c r="AD1201" s="183"/>
      <c r="AE1201" s="183"/>
      <c r="AF1201" s="183"/>
      <c r="AG1201" s="183"/>
      <c r="AH1201" s="183"/>
      <c r="AI1201" s="183"/>
      <c r="AJ1201" s="183"/>
      <c r="AK1201" s="183"/>
      <c r="AL1201" s="183"/>
      <c r="AM1201" s="183"/>
      <c r="AN1201" s="183"/>
      <c r="AO1201" s="183"/>
      <c r="AP1201" s="183"/>
      <c r="AQ1201" s="183"/>
      <c r="AR1201" s="183"/>
      <c r="AS1201" s="183"/>
      <c r="AT1201" s="183"/>
      <c r="AU1201" s="183"/>
      <c r="AV1201" s="183"/>
      <c r="AW1201" s="183"/>
      <c r="AX1201" s="183"/>
      <c r="AY1201" s="183"/>
      <c r="AZ1201" s="183"/>
      <c r="BA1201" s="183"/>
      <c r="BB1201" s="183"/>
      <c r="BC1201" s="183"/>
      <c r="BD1201" s="183"/>
      <c r="BE1201" s="183"/>
      <c r="BF1201" s="183"/>
      <c r="BG1201" s="183"/>
      <c r="BH1201" s="183"/>
      <c r="BI1201" s="183"/>
      <c r="BJ1201" s="183"/>
      <c r="BK1201" s="183"/>
      <c r="BL1201" s="183"/>
      <c r="BM1201" s="183"/>
      <c r="BN1201" s="183"/>
      <c r="BO1201" s="183"/>
      <c r="BP1201" s="183"/>
      <c r="BQ1201" s="183"/>
      <c r="BR1201" s="183"/>
      <c r="BS1201" s="183"/>
      <c r="BT1201" s="183"/>
      <c r="BU1201" s="183"/>
      <c r="BV1201" s="183"/>
      <c r="BW1201" s="183"/>
      <c r="BX1201" s="183"/>
      <c r="BY1201" s="183"/>
      <c r="BZ1201" s="183"/>
      <c r="CA1201" s="183"/>
      <c r="CB1201" s="183"/>
      <c r="CC1201" s="183"/>
      <c r="CD1201" s="183"/>
      <c r="CE1201" s="183"/>
      <c r="CF1201" s="183"/>
      <c r="CG1201" s="183"/>
      <c r="CH1201" s="183"/>
      <c r="CI1201" s="183"/>
      <c r="CJ1201" s="183"/>
      <c r="CK1201" s="183"/>
      <c r="CL1201" s="183"/>
      <c r="CM1201" s="183"/>
      <c r="CN1201" s="183"/>
      <c r="CO1201" s="183"/>
      <c r="CP1201" s="183"/>
      <c r="CQ1201" s="183"/>
      <c r="CR1201" s="183"/>
      <c r="CS1201" s="183"/>
      <c r="CT1201" s="183"/>
      <c r="CU1201" s="183"/>
      <c r="CV1201" s="183"/>
      <c r="CW1201" s="183"/>
      <c r="CX1201" s="183"/>
      <c r="CY1201" s="183"/>
      <c r="CZ1201" s="183"/>
      <c r="DA1201" s="183"/>
      <c r="DB1201" s="183"/>
      <c r="DC1201" s="183"/>
      <c r="DD1201" s="183"/>
      <c r="DE1201" s="183"/>
      <c r="DF1201" s="183"/>
      <c r="DG1201" s="183"/>
      <c r="DH1201" s="183"/>
      <c r="DI1201" s="183"/>
      <c r="DJ1201" s="183"/>
      <c r="DK1201" s="183"/>
      <c r="DL1201" s="183"/>
      <c r="DM1201" s="183"/>
      <c r="DN1201" s="183"/>
      <c r="DO1201" s="183"/>
      <c r="DP1201" s="183"/>
      <c r="DQ1201" s="183"/>
      <c r="DR1201" s="183"/>
      <c r="DS1201" s="183"/>
      <c r="DT1201" s="183"/>
      <c r="DU1201" s="183"/>
      <c r="DV1201" s="183"/>
      <c r="DW1201" s="183"/>
      <c r="DX1201" s="183"/>
      <c r="DY1201" s="183"/>
      <c r="DZ1201" s="183"/>
      <c r="EA1201" s="183"/>
      <c r="EB1201" s="183"/>
      <c r="EC1201" s="183"/>
      <c r="ED1201" s="183"/>
      <c r="EE1201" s="183"/>
      <c r="EF1201" s="183"/>
      <c r="EG1201" s="183"/>
      <c r="EH1201" s="183"/>
      <c r="EI1201" s="183"/>
      <c r="EJ1201" s="183"/>
      <c r="EK1201" s="183"/>
      <c r="EL1201" s="183"/>
      <c r="EM1201" s="183"/>
      <c r="EN1201" s="183"/>
      <c r="EO1201" s="183"/>
      <c r="EP1201" s="183"/>
      <c r="EQ1201" s="183"/>
      <c r="ER1201" s="183"/>
      <c r="ES1201" s="183"/>
      <c r="ET1201" s="183"/>
      <c r="EU1201" s="183"/>
      <c r="EV1201" s="183"/>
      <c r="EW1201" s="183"/>
      <c r="EX1201" s="183"/>
      <c r="EY1201" s="183"/>
      <c r="EZ1201" s="183"/>
      <c r="FA1201" s="183"/>
      <c r="FB1201" s="183"/>
      <c r="FC1201" s="183"/>
      <c r="FD1201" s="183"/>
      <c r="FE1201" s="183"/>
      <c r="FF1201" s="183"/>
      <c r="FG1201" s="183"/>
      <c r="FH1201" s="183"/>
      <c r="FI1201" s="183"/>
      <c r="FJ1201" s="183"/>
      <c r="FK1201" s="183"/>
      <c r="FL1201" s="183"/>
      <c r="FM1201" s="183"/>
      <c r="FN1201" s="183"/>
      <c r="FO1201" s="183"/>
      <c r="FP1201" s="183"/>
      <c r="FQ1201" s="183"/>
      <c r="FR1201" s="183"/>
      <c r="FS1201" s="183"/>
      <c r="FT1201" s="183"/>
      <c r="FU1201" s="183"/>
      <c r="FV1201" s="183"/>
      <c r="FW1201" s="183"/>
      <c r="FX1201" s="183"/>
      <c r="FY1201" s="183"/>
      <c r="FZ1201" s="183"/>
      <c r="GA1201" s="183"/>
      <c r="GB1201" s="183"/>
      <c r="GC1201" s="183"/>
      <c r="GD1201" s="183"/>
      <c r="GE1201" s="183"/>
      <c r="GF1201" s="183"/>
      <c r="GG1201" s="183"/>
      <c r="GH1201" s="183"/>
      <c r="GI1201" s="183"/>
      <c r="GJ1201" s="183"/>
      <c r="GK1201" s="183"/>
      <c r="GL1201" s="183"/>
      <c r="GM1201" s="183"/>
      <c r="GN1201" s="183"/>
      <c r="GO1201" s="183"/>
      <c r="GP1201" s="183"/>
      <c r="GQ1201" s="183"/>
      <c r="GR1201" s="183"/>
      <c r="GS1201" s="183"/>
      <c r="GT1201" s="183"/>
      <c r="GU1201" s="183"/>
      <c r="GV1201" s="183"/>
      <c r="GW1201" s="183"/>
      <c r="GX1201" s="183"/>
      <c r="GY1201" s="183"/>
      <c r="GZ1201" s="183"/>
      <c r="HA1201" s="183"/>
      <c r="HB1201" s="183"/>
      <c r="HC1201" s="183"/>
      <c r="HD1201" s="183"/>
      <c r="HE1201" s="183"/>
      <c r="HF1201" s="183"/>
      <c r="HG1201" s="183"/>
      <c r="HH1201" s="183"/>
      <c r="HI1201" s="183"/>
      <c r="HJ1201" s="183"/>
      <c r="HK1201" s="183"/>
      <c r="HL1201" s="183"/>
      <c r="HM1201" s="183"/>
      <c r="HN1201" s="183"/>
      <c r="HO1201" s="183"/>
      <c r="HP1201" s="183"/>
      <c r="HQ1201" s="183"/>
      <c r="HR1201" s="183"/>
      <c r="HS1201" s="183"/>
      <c r="HT1201" s="183"/>
      <c r="HU1201" s="183"/>
      <c r="HV1201" s="183"/>
      <c r="HW1201" s="183"/>
      <c r="HX1201" s="183"/>
      <c r="HY1201" s="183"/>
      <c r="HZ1201" s="183"/>
      <c r="IA1201" s="183"/>
      <c r="IB1201" s="183"/>
      <c r="IC1201" s="183"/>
      <c r="ID1201" s="183"/>
      <c r="IE1201" s="183"/>
      <c r="IF1201" s="183"/>
      <c r="IG1201" s="183"/>
      <c r="IH1201" s="183"/>
      <c r="II1201" s="183"/>
      <c r="IJ1201" s="183"/>
      <c r="IK1201" s="183"/>
      <c r="IL1201" s="183"/>
      <c r="IM1201" s="183"/>
      <c r="IN1201" s="183"/>
      <c r="IO1201" s="183"/>
      <c r="IP1201" s="183"/>
      <c r="IQ1201" s="183"/>
      <c r="IR1201" s="183"/>
      <c r="IS1201" s="183"/>
      <c r="IT1201" s="183"/>
      <c r="IU1201" s="183"/>
      <c r="IV1201" s="183"/>
      <c r="IW1201" s="183"/>
      <c r="IX1201" s="183"/>
      <c r="IY1201" s="183"/>
      <c r="IZ1201" s="183"/>
      <c r="JA1201" s="183"/>
      <c r="JB1201" s="183"/>
      <c r="JC1201" s="183"/>
      <c r="JD1201" s="183"/>
      <c r="JE1201" s="183"/>
      <c r="JF1201" s="183"/>
      <c r="JG1201" s="183"/>
      <c r="JH1201" s="183"/>
      <c r="JI1201" s="183"/>
      <c r="JJ1201" s="183"/>
      <c r="JK1201" s="183"/>
      <c r="JL1201" s="183"/>
      <c r="JM1201" s="183"/>
      <c r="JN1201" s="183"/>
      <c r="JO1201" s="183"/>
      <c r="JP1201" s="183"/>
      <c r="JQ1201" s="183"/>
      <c r="JR1201" s="183"/>
      <c r="JS1201" s="183"/>
      <c r="JT1201" s="183"/>
      <c r="JU1201" s="183"/>
      <c r="JV1201" s="183"/>
      <c r="JW1201" s="183"/>
      <c r="JX1201" s="183"/>
      <c r="JY1201" s="183"/>
      <c r="JZ1201" s="183"/>
      <c r="KA1201" s="183"/>
      <c r="KB1201" s="183"/>
      <c r="KC1201" s="183"/>
      <c r="KD1201" s="183"/>
      <c r="KE1201" s="183"/>
      <c r="KF1201" s="183"/>
      <c r="KG1201" s="183"/>
      <c r="KH1201" s="183"/>
      <c r="KI1201" s="183"/>
      <c r="KJ1201" s="183"/>
      <c r="KK1201" s="183"/>
      <c r="KL1201" s="183"/>
      <c r="KM1201" s="183"/>
      <c r="KN1201" s="183"/>
      <c r="KO1201" s="183"/>
      <c r="KP1201" s="183"/>
      <c r="KQ1201" s="183"/>
      <c r="KR1201" s="183"/>
      <c r="KS1201" s="183"/>
      <c r="KT1201" s="183"/>
    </row>
    <row r="1202" spans="8:306">
      <c r="H1202" s="183"/>
      <c r="K1202" s="183"/>
      <c r="L1202" s="183"/>
      <c r="M1202" s="183"/>
      <c r="N1202" s="183"/>
      <c r="O1202" s="183"/>
      <c r="P1202" s="183"/>
      <c r="Q1202" s="183"/>
      <c r="R1202" s="183"/>
      <c r="S1202" s="183"/>
      <c r="T1202" s="183"/>
      <c r="U1202" s="183"/>
      <c r="V1202" s="183"/>
      <c r="W1202" s="183"/>
      <c r="X1202" s="183"/>
      <c r="Y1202" s="183"/>
      <c r="Z1202" s="183"/>
      <c r="AA1202" s="183"/>
      <c r="AB1202" s="183"/>
      <c r="AC1202" s="183"/>
      <c r="AD1202" s="183"/>
      <c r="AE1202" s="183"/>
      <c r="AF1202" s="183"/>
      <c r="AG1202" s="183"/>
      <c r="AH1202" s="183"/>
      <c r="AI1202" s="183"/>
      <c r="AJ1202" s="183"/>
      <c r="AK1202" s="183"/>
      <c r="AL1202" s="183"/>
      <c r="AM1202" s="183"/>
      <c r="AN1202" s="183"/>
      <c r="AO1202" s="183"/>
      <c r="AP1202" s="183"/>
      <c r="AQ1202" s="183"/>
      <c r="AR1202" s="183"/>
      <c r="AS1202" s="183"/>
      <c r="AT1202" s="183"/>
      <c r="AU1202" s="183"/>
      <c r="AV1202" s="183"/>
      <c r="AW1202" s="183"/>
      <c r="AX1202" s="183"/>
      <c r="AY1202" s="183"/>
      <c r="AZ1202" s="183"/>
      <c r="BA1202" s="183"/>
      <c r="BB1202" s="183"/>
      <c r="BC1202" s="183"/>
      <c r="BD1202" s="183"/>
      <c r="BE1202" s="183"/>
      <c r="BF1202" s="183"/>
      <c r="BG1202" s="183"/>
      <c r="BH1202" s="183"/>
      <c r="BI1202" s="183"/>
      <c r="BJ1202" s="183"/>
      <c r="BK1202" s="183"/>
      <c r="BL1202" s="183"/>
      <c r="BM1202" s="183"/>
      <c r="BN1202" s="183"/>
      <c r="BO1202" s="183"/>
      <c r="BP1202" s="183"/>
      <c r="BQ1202" s="183"/>
      <c r="BR1202" s="183"/>
      <c r="BS1202" s="183"/>
      <c r="BT1202" s="183"/>
      <c r="BU1202" s="183"/>
      <c r="BV1202" s="183"/>
      <c r="BW1202" s="183"/>
      <c r="BX1202" s="183"/>
      <c r="BY1202" s="183"/>
      <c r="BZ1202" s="183"/>
      <c r="CA1202" s="183"/>
      <c r="CB1202" s="183"/>
      <c r="CC1202" s="183"/>
      <c r="CD1202" s="183"/>
      <c r="CE1202" s="183"/>
      <c r="CF1202" s="183"/>
      <c r="CG1202" s="183"/>
      <c r="CH1202" s="183"/>
      <c r="CI1202" s="183"/>
      <c r="CJ1202" s="183"/>
      <c r="CK1202" s="183"/>
      <c r="CL1202" s="183"/>
      <c r="CM1202" s="183"/>
      <c r="CN1202" s="183"/>
      <c r="CO1202" s="183"/>
      <c r="CP1202" s="183"/>
      <c r="CQ1202" s="183"/>
      <c r="CR1202" s="183"/>
      <c r="CS1202" s="183"/>
      <c r="CT1202" s="183"/>
      <c r="CU1202" s="183"/>
      <c r="CV1202" s="183"/>
      <c r="CW1202" s="183"/>
      <c r="CX1202" s="183"/>
      <c r="CY1202" s="183"/>
      <c r="CZ1202" s="183"/>
      <c r="DA1202" s="183"/>
      <c r="DB1202" s="183"/>
      <c r="DC1202" s="183"/>
      <c r="DD1202" s="183"/>
      <c r="DE1202" s="183"/>
      <c r="DF1202" s="183"/>
      <c r="DG1202" s="183"/>
      <c r="DH1202" s="183"/>
      <c r="DI1202" s="183"/>
      <c r="DJ1202" s="183"/>
      <c r="DK1202" s="183"/>
      <c r="DL1202" s="183"/>
      <c r="DM1202" s="183"/>
      <c r="DN1202" s="183"/>
      <c r="DO1202" s="183"/>
      <c r="DP1202" s="183"/>
      <c r="DQ1202" s="183"/>
      <c r="DR1202" s="183"/>
      <c r="DS1202" s="183"/>
      <c r="DT1202" s="183"/>
      <c r="DU1202" s="183"/>
      <c r="DV1202" s="183"/>
      <c r="DW1202" s="183"/>
      <c r="DX1202" s="183"/>
      <c r="DY1202" s="183"/>
      <c r="DZ1202" s="183"/>
      <c r="EA1202" s="183"/>
      <c r="EB1202" s="183"/>
      <c r="EC1202" s="183"/>
      <c r="ED1202" s="183"/>
      <c r="EE1202" s="183"/>
      <c r="EF1202" s="183"/>
      <c r="EG1202" s="183"/>
      <c r="EH1202" s="183"/>
      <c r="EI1202" s="183"/>
      <c r="EJ1202" s="183"/>
      <c r="EK1202" s="183"/>
      <c r="EL1202" s="183"/>
      <c r="EM1202" s="183"/>
      <c r="EN1202" s="183"/>
      <c r="EO1202" s="183"/>
      <c r="EP1202" s="183"/>
      <c r="EQ1202" s="183"/>
      <c r="ER1202" s="183"/>
      <c r="ES1202" s="183"/>
      <c r="ET1202" s="183"/>
      <c r="EU1202" s="183"/>
      <c r="EV1202" s="183"/>
      <c r="EW1202" s="183"/>
      <c r="EX1202" s="183"/>
      <c r="EY1202" s="183"/>
      <c r="EZ1202" s="183"/>
      <c r="FA1202" s="183"/>
      <c r="FB1202" s="183"/>
      <c r="FC1202" s="183"/>
      <c r="FD1202" s="183"/>
      <c r="FE1202" s="183"/>
      <c r="FF1202" s="183"/>
      <c r="FG1202" s="183"/>
      <c r="FH1202" s="183"/>
      <c r="FI1202" s="183"/>
      <c r="FJ1202" s="183"/>
      <c r="FK1202" s="183"/>
      <c r="FL1202" s="183"/>
      <c r="FM1202" s="183"/>
      <c r="FN1202" s="183"/>
      <c r="FO1202" s="183"/>
      <c r="FP1202" s="183"/>
      <c r="FQ1202" s="183"/>
      <c r="FR1202" s="183"/>
      <c r="FS1202" s="183"/>
      <c r="FT1202" s="183"/>
      <c r="FU1202" s="183"/>
      <c r="FV1202" s="183"/>
      <c r="FW1202" s="183"/>
      <c r="FX1202" s="183"/>
      <c r="FY1202" s="183"/>
      <c r="FZ1202" s="183"/>
      <c r="GA1202" s="183"/>
      <c r="GB1202" s="183"/>
      <c r="GC1202" s="183"/>
      <c r="GD1202" s="183"/>
      <c r="GE1202" s="183"/>
      <c r="GF1202" s="183"/>
      <c r="GG1202" s="183"/>
      <c r="GH1202" s="183"/>
      <c r="GI1202" s="183"/>
      <c r="GJ1202" s="183"/>
      <c r="GK1202" s="183"/>
      <c r="GL1202" s="183"/>
      <c r="GM1202" s="183"/>
      <c r="GN1202" s="183"/>
      <c r="GO1202" s="183"/>
      <c r="GP1202" s="183"/>
      <c r="GQ1202" s="183"/>
      <c r="GR1202" s="183"/>
      <c r="GS1202" s="183"/>
      <c r="GT1202" s="183"/>
      <c r="GU1202" s="183"/>
      <c r="GV1202" s="183"/>
      <c r="GW1202" s="183"/>
      <c r="GX1202" s="183"/>
      <c r="GY1202" s="183"/>
      <c r="GZ1202" s="183"/>
      <c r="HA1202" s="183"/>
      <c r="HB1202" s="183"/>
      <c r="HC1202" s="183"/>
      <c r="HD1202" s="183"/>
      <c r="HE1202" s="183"/>
      <c r="HF1202" s="183"/>
      <c r="HG1202" s="183"/>
      <c r="HH1202" s="183"/>
      <c r="HI1202" s="183"/>
      <c r="HJ1202" s="183"/>
      <c r="HK1202" s="183"/>
      <c r="HL1202" s="183"/>
      <c r="HM1202" s="183"/>
      <c r="HN1202" s="183"/>
      <c r="HO1202" s="183"/>
      <c r="HP1202" s="183"/>
      <c r="HQ1202" s="183"/>
      <c r="HR1202" s="183"/>
      <c r="HS1202" s="183"/>
      <c r="HT1202" s="183"/>
      <c r="HU1202" s="183"/>
      <c r="HV1202" s="183"/>
      <c r="HW1202" s="183"/>
      <c r="HX1202" s="183"/>
      <c r="HY1202" s="183"/>
      <c r="HZ1202" s="183"/>
      <c r="IA1202" s="183"/>
      <c r="IB1202" s="183"/>
      <c r="IC1202" s="183"/>
      <c r="ID1202" s="183"/>
      <c r="IE1202" s="183"/>
      <c r="IF1202" s="183"/>
      <c r="IG1202" s="183"/>
      <c r="IH1202" s="183"/>
      <c r="II1202" s="183"/>
      <c r="IJ1202" s="183"/>
      <c r="IK1202" s="183"/>
      <c r="IL1202" s="183"/>
      <c r="IM1202" s="183"/>
      <c r="IN1202" s="183"/>
      <c r="IO1202" s="183"/>
      <c r="IP1202" s="183"/>
      <c r="IQ1202" s="183"/>
      <c r="IR1202" s="183"/>
      <c r="IS1202" s="183"/>
      <c r="IT1202" s="183"/>
      <c r="IU1202" s="183"/>
      <c r="IV1202" s="183"/>
      <c r="IW1202" s="183"/>
      <c r="IX1202" s="183"/>
      <c r="IY1202" s="183"/>
      <c r="IZ1202" s="183"/>
      <c r="JA1202" s="183"/>
      <c r="JB1202" s="183"/>
      <c r="JC1202" s="183"/>
      <c r="JD1202" s="183"/>
      <c r="JE1202" s="183"/>
      <c r="JF1202" s="183"/>
      <c r="JG1202" s="183"/>
      <c r="JH1202" s="183"/>
      <c r="JI1202" s="183"/>
      <c r="JJ1202" s="183"/>
      <c r="JK1202" s="183"/>
      <c r="JL1202" s="183"/>
      <c r="JM1202" s="183"/>
      <c r="JN1202" s="183"/>
      <c r="JO1202" s="183"/>
      <c r="JP1202" s="183"/>
      <c r="JQ1202" s="183"/>
      <c r="JR1202" s="183"/>
      <c r="JS1202" s="183"/>
      <c r="JT1202" s="183"/>
      <c r="JU1202" s="183"/>
      <c r="JV1202" s="183"/>
      <c r="JW1202" s="183"/>
      <c r="JX1202" s="183"/>
      <c r="JY1202" s="183"/>
      <c r="JZ1202" s="183"/>
      <c r="KA1202" s="183"/>
      <c r="KB1202" s="183"/>
      <c r="KC1202" s="183"/>
      <c r="KD1202" s="183"/>
      <c r="KE1202" s="183"/>
      <c r="KF1202" s="183"/>
      <c r="KG1202" s="183"/>
      <c r="KH1202" s="183"/>
      <c r="KI1202" s="183"/>
      <c r="KJ1202" s="183"/>
      <c r="KK1202" s="183"/>
      <c r="KL1202" s="183"/>
      <c r="KM1202" s="183"/>
      <c r="KN1202" s="183"/>
      <c r="KO1202" s="183"/>
      <c r="KP1202" s="183"/>
      <c r="KQ1202" s="183"/>
      <c r="KR1202" s="183"/>
      <c r="KS1202" s="183"/>
      <c r="KT1202" s="183"/>
    </row>
    <row r="1203" spans="8:306">
      <c r="H1203" s="183"/>
      <c r="K1203" s="183"/>
      <c r="L1203" s="183"/>
      <c r="M1203" s="183"/>
      <c r="N1203" s="183"/>
      <c r="O1203" s="183"/>
      <c r="P1203" s="183"/>
      <c r="Q1203" s="183"/>
      <c r="R1203" s="183"/>
      <c r="S1203" s="183"/>
      <c r="T1203" s="183"/>
      <c r="U1203" s="183"/>
      <c r="V1203" s="183"/>
      <c r="W1203" s="183"/>
      <c r="X1203" s="183"/>
      <c r="Y1203" s="183"/>
      <c r="Z1203" s="183"/>
      <c r="AA1203" s="183"/>
      <c r="AB1203" s="183"/>
      <c r="AC1203" s="183"/>
      <c r="AD1203" s="183"/>
      <c r="AE1203" s="183"/>
      <c r="AF1203" s="183"/>
      <c r="AG1203" s="183"/>
      <c r="AH1203" s="183"/>
      <c r="AI1203" s="183"/>
      <c r="AJ1203" s="183"/>
      <c r="AK1203" s="183"/>
      <c r="AL1203" s="183"/>
      <c r="AM1203" s="183"/>
      <c r="AN1203" s="183"/>
      <c r="AO1203" s="183"/>
      <c r="AP1203" s="183"/>
      <c r="AQ1203" s="183"/>
      <c r="AR1203" s="183"/>
      <c r="AS1203" s="183"/>
      <c r="AT1203" s="183"/>
      <c r="AU1203" s="183"/>
      <c r="AV1203" s="183"/>
      <c r="AW1203" s="183"/>
      <c r="AX1203" s="183"/>
      <c r="AY1203" s="183"/>
      <c r="AZ1203" s="183"/>
      <c r="BA1203" s="183"/>
      <c r="BB1203" s="183"/>
      <c r="BC1203" s="183"/>
      <c r="BD1203" s="183"/>
      <c r="BE1203" s="183"/>
      <c r="BF1203" s="183"/>
      <c r="BG1203" s="183"/>
      <c r="BH1203" s="183"/>
      <c r="BI1203" s="183"/>
      <c r="BJ1203" s="183"/>
      <c r="BK1203" s="183"/>
      <c r="BL1203" s="183"/>
      <c r="BM1203" s="183"/>
      <c r="BN1203" s="183"/>
      <c r="BO1203" s="183"/>
      <c r="BP1203" s="183"/>
      <c r="BQ1203" s="183"/>
      <c r="BR1203" s="183"/>
      <c r="BS1203" s="183"/>
      <c r="BT1203" s="183"/>
      <c r="BU1203" s="183"/>
      <c r="BV1203" s="183"/>
      <c r="BW1203" s="183"/>
      <c r="BX1203" s="183"/>
      <c r="BY1203" s="183"/>
      <c r="BZ1203" s="183"/>
      <c r="CA1203" s="183"/>
      <c r="CB1203" s="183"/>
      <c r="CC1203" s="183"/>
      <c r="CD1203" s="183"/>
      <c r="CE1203" s="183"/>
      <c r="CF1203" s="183"/>
      <c r="CG1203" s="183"/>
      <c r="CH1203" s="183"/>
      <c r="CI1203" s="183"/>
      <c r="CJ1203" s="183"/>
      <c r="CK1203" s="183"/>
      <c r="CL1203" s="183"/>
      <c r="CM1203" s="183"/>
      <c r="CN1203" s="183"/>
      <c r="CO1203" s="183"/>
      <c r="CP1203" s="183"/>
      <c r="CQ1203" s="183"/>
      <c r="CR1203" s="183"/>
      <c r="CS1203" s="183"/>
      <c r="CT1203" s="183"/>
      <c r="CU1203" s="183"/>
      <c r="CV1203" s="183"/>
      <c r="CW1203" s="183"/>
      <c r="CX1203" s="183"/>
      <c r="CY1203" s="183"/>
      <c r="CZ1203" s="183"/>
      <c r="DA1203" s="183"/>
      <c r="DB1203" s="183"/>
      <c r="DC1203" s="183"/>
      <c r="DD1203" s="183"/>
      <c r="DE1203" s="183"/>
      <c r="DF1203" s="183"/>
      <c r="DG1203" s="183"/>
      <c r="DH1203" s="183"/>
      <c r="DI1203" s="183"/>
      <c r="DJ1203" s="183"/>
      <c r="DK1203" s="183"/>
      <c r="DL1203" s="183"/>
      <c r="DM1203" s="183"/>
      <c r="DN1203" s="183"/>
      <c r="DO1203" s="183"/>
      <c r="DP1203" s="183"/>
      <c r="DQ1203" s="183"/>
      <c r="DR1203" s="183"/>
      <c r="DS1203" s="183"/>
      <c r="DT1203" s="183"/>
      <c r="DU1203" s="183"/>
      <c r="DV1203" s="183"/>
      <c r="DW1203" s="183"/>
      <c r="DX1203" s="183"/>
      <c r="DY1203" s="183"/>
      <c r="DZ1203" s="183"/>
      <c r="EA1203" s="183"/>
      <c r="EB1203" s="183"/>
      <c r="EC1203" s="183"/>
      <c r="ED1203" s="183"/>
      <c r="EE1203" s="183"/>
      <c r="EF1203" s="183"/>
      <c r="EG1203" s="183"/>
      <c r="EH1203" s="183"/>
      <c r="EI1203" s="183"/>
      <c r="EJ1203" s="183"/>
      <c r="EK1203" s="183"/>
      <c r="EL1203" s="183"/>
      <c r="EM1203" s="183"/>
      <c r="EN1203" s="183"/>
      <c r="EO1203" s="183"/>
      <c r="EP1203" s="183"/>
      <c r="EQ1203" s="183"/>
      <c r="ER1203" s="183"/>
      <c r="ES1203" s="183"/>
      <c r="ET1203" s="183"/>
      <c r="EU1203" s="183"/>
      <c r="EV1203" s="183"/>
      <c r="EW1203" s="183"/>
      <c r="EX1203" s="183"/>
      <c r="EY1203" s="183"/>
      <c r="EZ1203" s="183"/>
      <c r="FA1203" s="183"/>
      <c r="FB1203" s="183"/>
      <c r="FC1203" s="183"/>
      <c r="FD1203" s="183"/>
      <c r="FE1203" s="183"/>
      <c r="FF1203" s="183"/>
      <c r="FG1203" s="183"/>
      <c r="FH1203" s="183"/>
      <c r="FI1203" s="183"/>
      <c r="FJ1203" s="183"/>
      <c r="FK1203" s="183"/>
      <c r="FL1203" s="183"/>
      <c r="FM1203" s="183"/>
      <c r="FN1203" s="183"/>
      <c r="FO1203" s="183"/>
      <c r="FP1203" s="183"/>
      <c r="FQ1203" s="183"/>
      <c r="FR1203" s="183"/>
      <c r="FS1203" s="183"/>
      <c r="FT1203" s="183"/>
      <c r="FU1203" s="183"/>
      <c r="FV1203" s="183"/>
      <c r="FW1203" s="183"/>
      <c r="FX1203" s="183"/>
      <c r="FY1203" s="183"/>
      <c r="FZ1203" s="183"/>
      <c r="GA1203" s="183"/>
      <c r="GB1203" s="183"/>
      <c r="GC1203" s="183"/>
      <c r="GD1203" s="183"/>
      <c r="GE1203" s="183"/>
      <c r="GF1203" s="183"/>
      <c r="GG1203" s="183"/>
      <c r="GH1203" s="183"/>
      <c r="GI1203" s="183"/>
      <c r="GJ1203" s="183"/>
      <c r="GK1203" s="183"/>
      <c r="GL1203" s="183"/>
      <c r="GM1203" s="183"/>
      <c r="GN1203" s="183"/>
      <c r="GO1203" s="183"/>
      <c r="GP1203" s="183"/>
      <c r="GQ1203" s="183"/>
      <c r="GR1203" s="183"/>
      <c r="GS1203" s="183"/>
      <c r="GT1203" s="183"/>
      <c r="GU1203" s="183"/>
      <c r="GV1203" s="183"/>
      <c r="GW1203" s="183"/>
      <c r="GX1203" s="183"/>
      <c r="GY1203" s="183"/>
      <c r="GZ1203" s="183"/>
      <c r="HA1203" s="183"/>
      <c r="HB1203" s="183"/>
      <c r="HC1203" s="183"/>
      <c r="HD1203" s="183"/>
      <c r="HE1203" s="183"/>
      <c r="HF1203" s="183"/>
      <c r="HG1203" s="183"/>
      <c r="HH1203" s="183"/>
      <c r="HI1203" s="183"/>
      <c r="HJ1203" s="183"/>
      <c r="HK1203" s="183"/>
      <c r="HL1203" s="183"/>
      <c r="HM1203" s="183"/>
      <c r="HN1203" s="183"/>
      <c r="HO1203" s="183"/>
      <c r="HP1203" s="183"/>
      <c r="HQ1203" s="183"/>
      <c r="HR1203" s="183"/>
      <c r="HS1203" s="183"/>
      <c r="HT1203" s="183"/>
      <c r="HU1203" s="183"/>
      <c r="HV1203" s="183"/>
      <c r="HW1203" s="183"/>
      <c r="HX1203" s="183"/>
      <c r="HY1203" s="183"/>
      <c r="HZ1203" s="183"/>
      <c r="IA1203" s="183"/>
      <c r="IB1203" s="183"/>
      <c r="IC1203" s="183"/>
      <c r="ID1203" s="183"/>
      <c r="IE1203" s="183"/>
      <c r="IF1203" s="183"/>
      <c r="IG1203" s="183"/>
      <c r="IH1203" s="183"/>
      <c r="II1203" s="183"/>
      <c r="IJ1203" s="183"/>
      <c r="IK1203" s="183"/>
      <c r="IL1203" s="183"/>
      <c r="IM1203" s="183"/>
      <c r="IN1203" s="183"/>
      <c r="IO1203" s="183"/>
      <c r="IP1203" s="183"/>
      <c r="IQ1203" s="183"/>
      <c r="IR1203" s="183"/>
      <c r="IS1203" s="183"/>
      <c r="IT1203" s="183"/>
      <c r="IU1203" s="183"/>
      <c r="IV1203" s="183"/>
      <c r="IW1203" s="183"/>
      <c r="IX1203" s="183"/>
      <c r="IY1203" s="183"/>
      <c r="IZ1203" s="183"/>
      <c r="JA1203" s="183"/>
      <c r="JB1203" s="183"/>
      <c r="JC1203" s="183"/>
      <c r="JD1203" s="183"/>
      <c r="JE1203" s="183"/>
      <c r="JF1203" s="183"/>
      <c r="JG1203" s="183"/>
      <c r="JH1203" s="183"/>
      <c r="JI1203" s="183"/>
      <c r="JJ1203" s="183"/>
      <c r="JK1203" s="183"/>
      <c r="JL1203" s="183"/>
      <c r="JM1203" s="183"/>
      <c r="JN1203" s="183"/>
      <c r="JO1203" s="183"/>
      <c r="JP1203" s="183"/>
      <c r="JQ1203" s="183"/>
      <c r="JR1203" s="183"/>
      <c r="JS1203" s="183"/>
      <c r="JT1203" s="183"/>
      <c r="JU1203" s="183"/>
      <c r="JV1203" s="183"/>
      <c r="JW1203" s="183"/>
      <c r="JX1203" s="183"/>
      <c r="JY1203" s="183"/>
      <c r="JZ1203" s="183"/>
      <c r="KA1203" s="183"/>
      <c r="KB1203" s="183"/>
      <c r="KC1203" s="183"/>
      <c r="KD1203" s="183"/>
      <c r="KE1203" s="183"/>
      <c r="KF1203" s="183"/>
      <c r="KG1203" s="183"/>
      <c r="KH1203" s="183"/>
      <c r="KI1203" s="183"/>
      <c r="KJ1203" s="183"/>
      <c r="KK1203" s="183"/>
      <c r="KL1203" s="183"/>
      <c r="KM1203" s="183"/>
      <c r="KN1203" s="183"/>
      <c r="KO1203" s="183"/>
      <c r="KP1203" s="183"/>
      <c r="KQ1203" s="183"/>
      <c r="KR1203" s="183"/>
      <c r="KS1203" s="183"/>
      <c r="KT1203" s="183"/>
    </row>
    <row r="1204" spans="8:306">
      <c r="H1204" s="183"/>
      <c r="K1204" s="183"/>
      <c r="L1204" s="183"/>
      <c r="M1204" s="183"/>
      <c r="N1204" s="183"/>
      <c r="O1204" s="183"/>
      <c r="P1204" s="183"/>
      <c r="Q1204" s="183"/>
      <c r="R1204" s="183"/>
      <c r="S1204" s="183"/>
      <c r="T1204" s="183"/>
      <c r="U1204" s="183"/>
      <c r="V1204" s="183"/>
      <c r="W1204" s="183"/>
      <c r="X1204" s="183"/>
      <c r="Y1204" s="183"/>
      <c r="Z1204" s="183"/>
      <c r="AA1204" s="183"/>
      <c r="AB1204" s="183"/>
      <c r="AC1204" s="183"/>
      <c r="AD1204" s="183"/>
      <c r="AE1204" s="183"/>
      <c r="AF1204" s="183"/>
      <c r="AG1204" s="183"/>
      <c r="AH1204" s="183"/>
      <c r="AI1204" s="183"/>
      <c r="AJ1204" s="183"/>
      <c r="AK1204" s="183"/>
      <c r="AL1204" s="183"/>
      <c r="AM1204" s="183"/>
      <c r="AN1204" s="183"/>
      <c r="AO1204" s="183"/>
      <c r="AP1204" s="183"/>
      <c r="AQ1204" s="183"/>
      <c r="AR1204" s="183"/>
      <c r="AS1204" s="183"/>
      <c r="AT1204" s="183"/>
      <c r="AU1204" s="183"/>
      <c r="AV1204" s="183"/>
      <c r="AW1204" s="183"/>
      <c r="AX1204" s="183"/>
      <c r="AY1204" s="183"/>
      <c r="AZ1204" s="183"/>
      <c r="BA1204" s="183"/>
      <c r="BB1204" s="183"/>
      <c r="BC1204" s="183"/>
      <c r="BD1204" s="183"/>
      <c r="BE1204" s="183"/>
      <c r="BF1204" s="183"/>
      <c r="BG1204" s="183"/>
      <c r="BH1204" s="183"/>
      <c r="BI1204" s="183"/>
      <c r="BJ1204" s="183"/>
      <c r="BK1204" s="183"/>
      <c r="BL1204" s="183"/>
      <c r="BM1204" s="183"/>
      <c r="BN1204" s="183"/>
      <c r="BO1204" s="183"/>
      <c r="BP1204" s="183"/>
      <c r="BQ1204" s="183"/>
      <c r="BR1204" s="183"/>
      <c r="BS1204" s="183"/>
      <c r="BT1204" s="183"/>
      <c r="BU1204" s="183"/>
      <c r="BV1204" s="183"/>
      <c r="BW1204" s="183"/>
      <c r="BX1204" s="183"/>
      <c r="BY1204" s="183"/>
      <c r="BZ1204" s="183"/>
      <c r="CA1204" s="183"/>
      <c r="CB1204" s="183"/>
      <c r="CC1204" s="183"/>
      <c r="CD1204" s="183"/>
      <c r="CE1204" s="183"/>
      <c r="CF1204" s="183"/>
      <c r="CG1204" s="183"/>
      <c r="CH1204" s="183"/>
      <c r="CI1204" s="183"/>
      <c r="CJ1204" s="183"/>
      <c r="CK1204" s="183"/>
      <c r="CL1204" s="183"/>
      <c r="CM1204" s="183"/>
      <c r="CN1204" s="183"/>
      <c r="CO1204" s="183"/>
      <c r="CP1204" s="183"/>
      <c r="CQ1204" s="183"/>
      <c r="CR1204" s="183"/>
      <c r="CS1204" s="183"/>
      <c r="CT1204" s="183"/>
      <c r="CU1204" s="183"/>
      <c r="CV1204" s="183"/>
      <c r="CW1204" s="183"/>
      <c r="CX1204" s="183"/>
      <c r="CY1204" s="183"/>
      <c r="CZ1204" s="183"/>
      <c r="DA1204" s="183"/>
      <c r="DB1204" s="183"/>
      <c r="DC1204" s="183"/>
      <c r="DD1204" s="183"/>
      <c r="DE1204" s="183"/>
      <c r="DF1204" s="183"/>
      <c r="DG1204" s="183"/>
      <c r="DH1204" s="183"/>
      <c r="DI1204" s="183"/>
      <c r="DJ1204" s="183"/>
      <c r="DK1204" s="183"/>
      <c r="DL1204" s="183"/>
      <c r="DM1204" s="183"/>
      <c r="DN1204" s="183"/>
      <c r="DO1204" s="183"/>
      <c r="DP1204" s="183"/>
      <c r="DQ1204" s="183"/>
      <c r="DR1204" s="183"/>
      <c r="DS1204" s="183"/>
      <c r="DT1204" s="183"/>
      <c r="DU1204" s="183"/>
      <c r="DV1204" s="183"/>
      <c r="DW1204" s="183"/>
      <c r="DX1204" s="183"/>
      <c r="DY1204" s="183"/>
      <c r="DZ1204" s="183"/>
      <c r="EA1204" s="183"/>
      <c r="EB1204" s="183"/>
      <c r="EC1204" s="183"/>
      <c r="ED1204" s="183"/>
      <c r="EE1204" s="183"/>
      <c r="EF1204" s="183"/>
      <c r="EG1204" s="183"/>
      <c r="EH1204" s="183"/>
      <c r="EI1204" s="183"/>
      <c r="EJ1204" s="183"/>
      <c r="EK1204" s="183"/>
      <c r="EL1204" s="183"/>
      <c r="EM1204" s="183"/>
      <c r="EN1204" s="183"/>
      <c r="EO1204" s="183"/>
      <c r="EP1204" s="183"/>
      <c r="EQ1204" s="183"/>
      <c r="ER1204" s="183"/>
      <c r="ES1204" s="183"/>
      <c r="ET1204" s="183"/>
      <c r="EU1204" s="183"/>
      <c r="EV1204" s="183"/>
      <c r="EW1204" s="183"/>
      <c r="EX1204" s="183"/>
      <c r="EY1204" s="183"/>
      <c r="EZ1204" s="183"/>
      <c r="FA1204" s="183"/>
      <c r="FB1204" s="183"/>
      <c r="FC1204" s="183"/>
      <c r="FD1204" s="183"/>
      <c r="FE1204" s="183"/>
      <c r="FF1204" s="183"/>
      <c r="FG1204" s="183"/>
      <c r="FH1204" s="183"/>
      <c r="FI1204" s="183"/>
      <c r="FJ1204" s="183"/>
      <c r="FK1204" s="183"/>
      <c r="FL1204" s="183"/>
      <c r="FM1204" s="183"/>
      <c r="FN1204" s="183"/>
      <c r="FO1204" s="183"/>
      <c r="FP1204" s="183"/>
      <c r="FQ1204" s="183"/>
      <c r="FR1204" s="183"/>
      <c r="FS1204" s="183"/>
      <c r="FT1204" s="183"/>
      <c r="FU1204" s="183"/>
      <c r="FV1204" s="183"/>
      <c r="FW1204" s="183"/>
      <c r="FX1204" s="183"/>
      <c r="FY1204" s="183"/>
      <c r="FZ1204" s="183"/>
      <c r="GA1204" s="183"/>
      <c r="GB1204" s="183"/>
      <c r="GC1204" s="183"/>
      <c r="GD1204" s="183"/>
      <c r="GE1204" s="183"/>
      <c r="GF1204" s="183"/>
      <c r="GG1204" s="183"/>
      <c r="GH1204" s="183"/>
      <c r="GI1204" s="183"/>
      <c r="GJ1204" s="183"/>
      <c r="GK1204" s="183"/>
      <c r="GL1204" s="183"/>
      <c r="GM1204" s="183"/>
      <c r="GN1204" s="183"/>
      <c r="GO1204" s="183"/>
      <c r="GP1204" s="183"/>
      <c r="GQ1204" s="183"/>
      <c r="GR1204" s="183"/>
      <c r="GS1204" s="183"/>
      <c r="GT1204" s="183"/>
      <c r="GU1204" s="183"/>
      <c r="GV1204" s="183"/>
      <c r="GW1204" s="183"/>
      <c r="GX1204" s="183"/>
      <c r="GY1204" s="183"/>
      <c r="GZ1204" s="183"/>
      <c r="HA1204" s="183"/>
      <c r="HB1204" s="183"/>
      <c r="HC1204" s="183"/>
      <c r="HD1204" s="183"/>
      <c r="HE1204" s="183"/>
      <c r="HF1204" s="183"/>
      <c r="HG1204" s="183"/>
      <c r="HH1204" s="183"/>
      <c r="HI1204" s="183"/>
      <c r="HJ1204" s="183"/>
      <c r="HK1204" s="183"/>
      <c r="HL1204" s="183"/>
      <c r="HM1204" s="183"/>
      <c r="HN1204" s="183"/>
      <c r="HO1204" s="183"/>
      <c r="HP1204" s="183"/>
      <c r="HQ1204" s="183"/>
      <c r="HR1204" s="183"/>
      <c r="HS1204" s="183"/>
      <c r="HT1204" s="183"/>
      <c r="HU1204" s="183"/>
      <c r="HV1204" s="183"/>
      <c r="HW1204" s="183"/>
      <c r="HX1204" s="183"/>
      <c r="HY1204" s="183"/>
      <c r="HZ1204" s="183"/>
      <c r="IA1204" s="183"/>
      <c r="IB1204" s="183"/>
      <c r="IC1204" s="183"/>
      <c r="ID1204" s="183"/>
      <c r="IE1204" s="183"/>
      <c r="IF1204" s="183"/>
      <c r="IG1204" s="183"/>
      <c r="IH1204" s="183"/>
      <c r="II1204" s="183"/>
      <c r="IJ1204" s="183"/>
      <c r="IK1204" s="183"/>
      <c r="IL1204" s="183"/>
      <c r="IM1204" s="183"/>
      <c r="IN1204" s="183"/>
      <c r="IO1204" s="183"/>
      <c r="IP1204" s="183"/>
      <c r="IQ1204" s="183"/>
      <c r="IR1204" s="183"/>
      <c r="IS1204" s="183"/>
      <c r="IT1204" s="183"/>
      <c r="IU1204" s="183"/>
      <c r="IV1204" s="183"/>
      <c r="IW1204" s="183"/>
      <c r="IX1204" s="183"/>
      <c r="IY1204" s="183"/>
      <c r="IZ1204" s="183"/>
      <c r="JA1204" s="183"/>
      <c r="JB1204" s="183"/>
      <c r="JC1204" s="183"/>
      <c r="JD1204" s="183"/>
      <c r="JE1204" s="183"/>
      <c r="JF1204" s="183"/>
      <c r="JG1204" s="183"/>
      <c r="JH1204" s="183"/>
      <c r="JI1204" s="183"/>
      <c r="JJ1204" s="183"/>
      <c r="JK1204" s="183"/>
      <c r="JL1204" s="183"/>
      <c r="JM1204" s="183"/>
      <c r="JN1204" s="183"/>
      <c r="JO1204" s="183"/>
      <c r="JP1204" s="183"/>
      <c r="JQ1204" s="183"/>
      <c r="JR1204" s="183"/>
      <c r="JS1204" s="183"/>
      <c r="JT1204" s="183"/>
      <c r="JU1204" s="183"/>
      <c r="JV1204" s="183"/>
      <c r="JW1204" s="183"/>
      <c r="JX1204" s="183"/>
      <c r="JY1204" s="183"/>
      <c r="JZ1204" s="183"/>
      <c r="KA1204" s="183"/>
      <c r="KB1204" s="183"/>
      <c r="KC1204" s="183"/>
      <c r="KD1204" s="183"/>
      <c r="KE1204" s="183"/>
      <c r="KF1204" s="183"/>
      <c r="KG1204" s="183"/>
      <c r="KH1204" s="183"/>
      <c r="KI1204" s="183"/>
      <c r="KJ1204" s="183"/>
      <c r="KK1204" s="183"/>
      <c r="KL1204" s="183"/>
      <c r="KM1204" s="183"/>
      <c r="KN1204" s="183"/>
      <c r="KO1204" s="183"/>
      <c r="KP1204" s="183"/>
      <c r="KQ1204" s="183"/>
      <c r="KR1204" s="183"/>
      <c r="KS1204" s="183"/>
      <c r="KT1204" s="183"/>
    </row>
    <row r="1205" spans="8:306">
      <c r="H1205" s="183"/>
      <c r="K1205" s="183"/>
      <c r="L1205" s="183"/>
      <c r="M1205" s="183"/>
      <c r="N1205" s="183"/>
      <c r="O1205" s="183"/>
      <c r="P1205" s="183"/>
      <c r="Q1205" s="183"/>
      <c r="R1205" s="183"/>
      <c r="S1205" s="183"/>
      <c r="T1205" s="183"/>
      <c r="U1205" s="183"/>
      <c r="V1205" s="183"/>
      <c r="W1205" s="183"/>
      <c r="X1205" s="183"/>
      <c r="Y1205" s="183"/>
      <c r="Z1205" s="183"/>
      <c r="AA1205" s="183"/>
      <c r="AB1205" s="183"/>
      <c r="AC1205" s="183"/>
      <c r="AD1205" s="183"/>
      <c r="AE1205" s="183"/>
      <c r="AF1205" s="183"/>
      <c r="AG1205" s="183"/>
      <c r="AH1205" s="183"/>
      <c r="AI1205" s="183"/>
      <c r="AJ1205" s="183"/>
      <c r="AK1205" s="183"/>
      <c r="AL1205" s="183"/>
      <c r="AM1205" s="183"/>
      <c r="AN1205" s="183"/>
      <c r="AO1205" s="183"/>
      <c r="AP1205" s="183"/>
      <c r="AQ1205" s="183"/>
      <c r="AR1205" s="183"/>
      <c r="AS1205" s="183"/>
      <c r="AT1205" s="183"/>
      <c r="AU1205" s="183"/>
      <c r="AV1205" s="183"/>
      <c r="AW1205" s="183"/>
      <c r="AX1205" s="183"/>
      <c r="AY1205" s="183"/>
      <c r="AZ1205" s="183"/>
      <c r="BA1205" s="183"/>
      <c r="BB1205" s="183"/>
      <c r="BC1205" s="183"/>
      <c r="BD1205" s="183"/>
      <c r="BE1205" s="183"/>
      <c r="BF1205" s="183"/>
      <c r="BG1205" s="183"/>
      <c r="BH1205" s="183"/>
      <c r="BI1205" s="183"/>
      <c r="BJ1205" s="183"/>
      <c r="BK1205" s="183"/>
      <c r="BL1205" s="183"/>
      <c r="BM1205" s="183"/>
      <c r="BN1205" s="183"/>
      <c r="BO1205" s="183"/>
      <c r="BP1205" s="183"/>
      <c r="BQ1205" s="183"/>
      <c r="BR1205" s="183"/>
      <c r="BS1205" s="183"/>
      <c r="BT1205" s="183"/>
      <c r="BU1205" s="183"/>
      <c r="BV1205" s="183"/>
      <c r="BW1205" s="183"/>
      <c r="BX1205" s="183"/>
      <c r="BY1205" s="183"/>
      <c r="BZ1205" s="183"/>
      <c r="CA1205" s="183"/>
      <c r="CB1205" s="183"/>
      <c r="CC1205" s="183"/>
      <c r="CD1205" s="183"/>
      <c r="CE1205" s="183"/>
      <c r="CF1205" s="183"/>
      <c r="CG1205" s="183"/>
      <c r="CH1205" s="183"/>
      <c r="CI1205" s="183"/>
      <c r="CJ1205" s="183"/>
      <c r="CK1205" s="183"/>
      <c r="CL1205" s="183"/>
      <c r="CM1205" s="183"/>
      <c r="CN1205" s="183"/>
      <c r="CO1205" s="183"/>
      <c r="CP1205" s="183"/>
      <c r="CQ1205" s="183"/>
      <c r="CR1205" s="183"/>
      <c r="CS1205" s="183"/>
      <c r="CT1205" s="183"/>
      <c r="CU1205" s="183"/>
      <c r="CV1205" s="183"/>
      <c r="CW1205" s="183"/>
      <c r="CX1205" s="183"/>
      <c r="CY1205" s="183"/>
      <c r="CZ1205" s="183"/>
      <c r="DA1205" s="183"/>
      <c r="DB1205" s="183"/>
      <c r="DC1205" s="183"/>
      <c r="DD1205" s="183"/>
      <c r="DE1205" s="183"/>
      <c r="DF1205" s="183"/>
      <c r="DG1205" s="183"/>
      <c r="DH1205" s="183"/>
      <c r="DI1205" s="183"/>
      <c r="DJ1205" s="183"/>
      <c r="DK1205" s="183"/>
      <c r="DL1205" s="183"/>
      <c r="DM1205" s="183"/>
      <c r="DN1205" s="183"/>
      <c r="DO1205" s="183"/>
      <c r="DP1205" s="183"/>
      <c r="DQ1205" s="183"/>
      <c r="DR1205" s="183"/>
      <c r="DS1205" s="183"/>
      <c r="DT1205" s="183"/>
      <c r="DU1205" s="183"/>
      <c r="DV1205" s="183"/>
      <c r="DW1205" s="183"/>
      <c r="DX1205" s="183"/>
      <c r="DY1205" s="183"/>
      <c r="DZ1205" s="183"/>
      <c r="EA1205" s="183"/>
      <c r="EB1205" s="183"/>
      <c r="EC1205" s="183"/>
      <c r="ED1205" s="183"/>
      <c r="EE1205" s="183"/>
      <c r="EF1205" s="183"/>
      <c r="EG1205" s="183"/>
      <c r="EH1205" s="183"/>
      <c r="EI1205" s="183"/>
      <c r="EJ1205" s="183"/>
      <c r="EK1205" s="183"/>
      <c r="EL1205" s="183"/>
      <c r="EM1205" s="183"/>
      <c r="EN1205" s="183"/>
      <c r="EO1205" s="183"/>
      <c r="EP1205" s="183"/>
      <c r="EQ1205" s="183"/>
      <c r="ER1205" s="183"/>
      <c r="ES1205" s="183"/>
      <c r="ET1205" s="183"/>
      <c r="EU1205" s="183"/>
      <c r="EV1205" s="183"/>
      <c r="EW1205" s="183"/>
      <c r="EX1205" s="183"/>
      <c r="EY1205" s="183"/>
      <c r="EZ1205" s="183"/>
      <c r="FA1205" s="183"/>
      <c r="FB1205" s="183"/>
      <c r="FC1205" s="183"/>
      <c r="FD1205" s="183"/>
      <c r="FE1205" s="183"/>
      <c r="FF1205" s="183"/>
      <c r="FG1205" s="183"/>
      <c r="FH1205" s="183"/>
      <c r="FI1205" s="183"/>
      <c r="FJ1205" s="183"/>
      <c r="FK1205" s="183"/>
      <c r="FL1205" s="183"/>
      <c r="FM1205" s="183"/>
      <c r="FN1205" s="183"/>
      <c r="FO1205" s="183"/>
      <c r="FP1205" s="183"/>
      <c r="FQ1205" s="183"/>
      <c r="FR1205" s="183"/>
      <c r="FS1205" s="183"/>
      <c r="FT1205" s="183"/>
      <c r="FU1205" s="183"/>
      <c r="FV1205" s="183"/>
      <c r="FW1205" s="183"/>
      <c r="FX1205" s="183"/>
      <c r="FY1205" s="183"/>
      <c r="FZ1205" s="183"/>
      <c r="GA1205" s="183"/>
      <c r="GB1205" s="183"/>
      <c r="GC1205" s="183"/>
      <c r="GD1205" s="183"/>
      <c r="GE1205" s="183"/>
      <c r="GF1205" s="183"/>
      <c r="GG1205" s="183"/>
      <c r="GH1205" s="183"/>
      <c r="GI1205" s="183"/>
      <c r="GJ1205" s="183"/>
      <c r="GK1205" s="183"/>
      <c r="GL1205" s="183"/>
      <c r="GM1205" s="183"/>
      <c r="GN1205" s="183"/>
      <c r="GO1205" s="183"/>
      <c r="GP1205" s="183"/>
      <c r="GQ1205" s="183"/>
      <c r="GR1205" s="183"/>
      <c r="GS1205" s="183"/>
      <c r="GT1205" s="183"/>
      <c r="GU1205" s="183"/>
      <c r="GV1205" s="183"/>
      <c r="GW1205" s="183"/>
      <c r="GX1205" s="183"/>
      <c r="GY1205" s="183"/>
      <c r="GZ1205" s="183"/>
      <c r="HA1205" s="183"/>
      <c r="HB1205" s="183"/>
      <c r="HC1205" s="183"/>
      <c r="HD1205" s="183"/>
      <c r="HE1205" s="183"/>
      <c r="HF1205" s="183"/>
      <c r="HG1205" s="183"/>
      <c r="HH1205" s="183"/>
      <c r="HI1205" s="183"/>
      <c r="HJ1205" s="183"/>
      <c r="HK1205" s="183"/>
      <c r="HL1205" s="183"/>
      <c r="HM1205" s="183"/>
      <c r="HN1205" s="183"/>
      <c r="HO1205" s="183"/>
      <c r="HP1205" s="183"/>
      <c r="HQ1205" s="183"/>
      <c r="HR1205" s="183"/>
      <c r="HS1205" s="183"/>
      <c r="HT1205" s="183"/>
      <c r="HU1205" s="183"/>
      <c r="HV1205" s="183"/>
      <c r="HW1205" s="183"/>
      <c r="HX1205" s="183"/>
      <c r="HY1205" s="183"/>
      <c r="HZ1205" s="183"/>
      <c r="IA1205" s="183"/>
      <c r="IB1205" s="183"/>
      <c r="IC1205" s="183"/>
      <c r="ID1205" s="183"/>
      <c r="IE1205" s="183"/>
      <c r="IF1205" s="183"/>
      <c r="IG1205" s="183"/>
      <c r="IH1205" s="183"/>
      <c r="II1205" s="183"/>
      <c r="IJ1205" s="183"/>
      <c r="IK1205" s="183"/>
      <c r="IL1205" s="183"/>
      <c r="IM1205" s="183"/>
      <c r="IN1205" s="183"/>
      <c r="IO1205" s="183"/>
      <c r="IP1205" s="183"/>
      <c r="IQ1205" s="183"/>
      <c r="IR1205" s="183"/>
      <c r="IS1205" s="183"/>
      <c r="IT1205" s="183"/>
      <c r="IU1205" s="183"/>
      <c r="IV1205" s="183"/>
      <c r="IW1205" s="183"/>
      <c r="IX1205" s="183"/>
      <c r="IY1205" s="183"/>
      <c r="IZ1205" s="183"/>
      <c r="JA1205" s="183"/>
      <c r="JB1205" s="183"/>
      <c r="JC1205" s="183"/>
      <c r="JD1205" s="183"/>
      <c r="JE1205" s="183"/>
      <c r="JF1205" s="183"/>
      <c r="JG1205" s="183"/>
      <c r="JH1205" s="183"/>
      <c r="JI1205" s="183"/>
      <c r="JJ1205" s="183"/>
      <c r="JK1205" s="183"/>
      <c r="JL1205" s="183"/>
      <c r="JM1205" s="183"/>
      <c r="JN1205" s="183"/>
      <c r="JO1205" s="183"/>
      <c r="JP1205" s="183"/>
      <c r="JQ1205" s="183"/>
      <c r="JR1205" s="183"/>
      <c r="JS1205" s="183"/>
      <c r="JT1205" s="183"/>
      <c r="JU1205" s="183"/>
      <c r="JV1205" s="183"/>
      <c r="JW1205" s="183"/>
      <c r="JX1205" s="183"/>
      <c r="JY1205" s="183"/>
      <c r="JZ1205" s="183"/>
      <c r="KA1205" s="183"/>
      <c r="KB1205" s="183"/>
      <c r="KC1205" s="183"/>
      <c r="KD1205" s="183"/>
      <c r="KE1205" s="183"/>
      <c r="KF1205" s="183"/>
      <c r="KG1205" s="183"/>
      <c r="KH1205" s="183"/>
      <c r="KI1205" s="183"/>
      <c r="KJ1205" s="183"/>
      <c r="KK1205" s="183"/>
      <c r="KL1205" s="183"/>
      <c r="KM1205" s="183"/>
      <c r="KN1205" s="183"/>
      <c r="KO1205" s="183"/>
      <c r="KP1205" s="183"/>
      <c r="KQ1205" s="183"/>
      <c r="KR1205" s="183"/>
      <c r="KS1205" s="183"/>
      <c r="KT1205" s="183"/>
    </row>
    <row r="1206" spans="8:306">
      <c r="H1206" s="183"/>
      <c r="K1206" s="183"/>
      <c r="L1206" s="183"/>
      <c r="M1206" s="183"/>
      <c r="N1206" s="183"/>
      <c r="O1206" s="183"/>
      <c r="P1206" s="183"/>
      <c r="Q1206" s="183"/>
      <c r="R1206" s="183"/>
      <c r="S1206" s="183"/>
      <c r="T1206" s="183"/>
      <c r="U1206" s="183"/>
      <c r="V1206" s="183"/>
      <c r="W1206" s="183"/>
      <c r="X1206" s="183"/>
      <c r="Y1206" s="183"/>
      <c r="Z1206" s="183"/>
      <c r="AA1206" s="183"/>
      <c r="AB1206" s="183"/>
      <c r="AC1206" s="183"/>
      <c r="AD1206" s="183"/>
      <c r="AE1206" s="183"/>
      <c r="AF1206" s="183"/>
      <c r="AG1206" s="183"/>
      <c r="AH1206" s="183"/>
      <c r="AI1206" s="183"/>
      <c r="AJ1206" s="183"/>
      <c r="AK1206" s="183"/>
      <c r="AL1206" s="183"/>
      <c r="AM1206" s="183"/>
      <c r="AN1206" s="183"/>
      <c r="AO1206" s="183"/>
      <c r="AP1206" s="183"/>
      <c r="AQ1206" s="183"/>
      <c r="AR1206" s="183"/>
      <c r="AS1206" s="183"/>
      <c r="AT1206" s="183"/>
      <c r="AU1206" s="183"/>
      <c r="AV1206" s="183"/>
      <c r="AW1206" s="183"/>
      <c r="AX1206" s="183"/>
      <c r="AY1206" s="183"/>
      <c r="AZ1206" s="183"/>
      <c r="BA1206" s="183"/>
      <c r="BB1206" s="183"/>
      <c r="BC1206" s="183"/>
      <c r="BD1206" s="183"/>
      <c r="BE1206" s="183"/>
      <c r="BF1206" s="183"/>
      <c r="BG1206" s="183"/>
      <c r="BH1206" s="183"/>
      <c r="BI1206" s="183"/>
      <c r="BJ1206" s="183"/>
      <c r="BK1206" s="183"/>
      <c r="BL1206" s="183"/>
      <c r="BM1206" s="183"/>
      <c r="BN1206" s="183"/>
      <c r="BO1206" s="183"/>
      <c r="BP1206" s="183"/>
      <c r="BQ1206" s="183"/>
      <c r="BR1206" s="183"/>
      <c r="BS1206" s="183"/>
      <c r="BT1206" s="183"/>
      <c r="BU1206" s="183"/>
      <c r="BV1206" s="183"/>
      <c r="BW1206" s="183"/>
      <c r="BX1206" s="183"/>
      <c r="BY1206" s="183"/>
      <c r="BZ1206" s="183"/>
      <c r="CA1206" s="183"/>
      <c r="CB1206" s="183"/>
      <c r="CC1206" s="183"/>
      <c r="CD1206" s="183"/>
      <c r="CE1206" s="183"/>
      <c r="CF1206" s="183"/>
      <c r="CG1206" s="183"/>
      <c r="CH1206" s="183"/>
      <c r="CI1206" s="183"/>
      <c r="CJ1206" s="183"/>
      <c r="CK1206" s="183"/>
      <c r="CL1206" s="183"/>
      <c r="CM1206" s="183"/>
      <c r="CN1206" s="183"/>
      <c r="CO1206" s="183"/>
      <c r="CP1206" s="183"/>
      <c r="CQ1206" s="183"/>
      <c r="CR1206" s="183"/>
      <c r="CS1206" s="183"/>
      <c r="CT1206" s="183"/>
      <c r="CU1206" s="183"/>
      <c r="CV1206" s="183"/>
      <c r="CW1206" s="183"/>
      <c r="CX1206" s="183"/>
      <c r="CY1206" s="183"/>
      <c r="CZ1206" s="183"/>
      <c r="DA1206" s="183"/>
      <c r="DB1206" s="183"/>
      <c r="DC1206" s="183"/>
      <c r="DD1206" s="183"/>
      <c r="DE1206" s="183"/>
      <c r="DF1206" s="183"/>
      <c r="DG1206" s="183"/>
      <c r="DH1206" s="183"/>
      <c r="DI1206" s="183"/>
      <c r="DJ1206" s="183"/>
      <c r="DK1206" s="183"/>
      <c r="DL1206" s="183"/>
      <c r="DM1206" s="183"/>
      <c r="DN1206" s="183"/>
      <c r="DO1206" s="183"/>
      <c r="DP1206" s="183"/>
      <c r="DQ1206" s="183"/>
      <c r="DR1206" s="183"/>
      <c r="DS1206" s="183"/>
      <c r="DT1206" s="183"/>
      <c r="DU1206" s="183"/>
      <c r="DV1206" s="183"/>
      <c r="DW1206" s="183"/>
      <c r="DX1206" s="183"/>
      <c r="DY1206" s="183"/>
      <c r="DZ1206" s="183"/>
      <c r="EA1206" s="183"/>
      <c r="EB1206" s="183"/>
      <c r="EC1206" s="183"/>
      <c r="ED1206" s="183"/>
      <c r="EE1206" s="183"/>
      <c r="EF1206" s="183"/>
      <c r="EG1206" s="183"/>
      <c r="EH1206" s="183"/>
      <c r="EI1206" s="183"/>
      <c r="EJ1206" s="183"/>
      <c r="EK1206" s="183"/>
      <c r="EL1206" s="183"/>
      <c r="EM1206" s="183"/>
      <c r="EN1206" s="183"/>
      <c r="EO1206" s="183"/>
      <c r="EP1206" s="183"/>
      <c r="EQ1206" s="183"/>
      <c r="ER1206" s="183"/>
      <c r="ES1206" s="183"/>
      <c r="ET1206" s="183"/>
      <c r="EU1206" s="183"/>
      <c r="EV1206" s="183"/>
      <c r="EW1206" s="183"/>
      <c r="EX1206" s="183"/>
      <c r="EY1206" s="183"/>
      <c r="EZ1206" s="183"/>
      <c r="FA1206" s="183"/>
      <c r="FB1206" s="183"/>
      <c r="FC1206" s="183"/>
      <c r="FD1206" s="183"/>
      <c r="FE1206" s="183"/>
      <c r="FF1206" s="183"/>
      <c r="FG1206" s="183"/>
      <c r="FH1206" s="183"/>
      <c r="FI1206" s="183"/>
      <c r="FJ1206" s="183"/>
      <c r="FK1206" s="183"/>
      <c r="FL1206" s="183"/>
      <c r="FM1206" s="183"/>
      <c r="FN1206" s="183"/>
      <c r="FO1206" s="183"/>
      <c r="FP1206" s="183"/>
      <c r="FQ1206" s="183"/>
      <c r="FR1206" s="183"/>
      <c r="FS1206" s="183"/>
      <c r="FT1206" s="183"/>
      <c r="FU1206" s="183"/>
      <c r="FV1206" s="183"/>
      <c r="FW1206" s="183"/>
      <c r="FX1206" s="183"/>
      <c r="FY1206" s="183"/>
      <c r="FZ1206" s="183"/>
      <c r="GA1206" s="183"/>
      <c r="GB1206" s="183"/>
      <c r="GC1206" s="183"/>
      <c r="GD1206" s="183"/>
      <c r="GE1206" s="183"/>
      <c r="GF1206" s="183"/>
      <c r="GG1206" s="183"/>
      <c r="GH1206" s="183"/>
      <c r="GI1206" s="183"/>
      <c r="GJ1206" s="183"/>
      <c r="GK1206" s="183"/>
      <c r="GL1206" s="183"/>
      <c r="GM1206" s="183"/>
      <c r="GN1206" s="183"/>
      <c r="GO1206" s="183"/>
      <c r="GP1206" s="183"/>
      <c r="GQ1206" s="183"/>
      <c r="GR1206" s="183"/>
      <c r="GS1206" s="183"/>
      <c r="GT1206" s="183"/>
      <c r="GU1206" s="183"/>
      <c r="GV1206" s="183"/>
      <c r="GW1206" s="183"/>
      <c r="GX1206" s="183"/>
      <c r="GY1206" s="183"/>
      <c r="GZ1206" s="183"/>
      <c r="HA1206" s="183"/>
      <c r="HB1206" s="183"/>
      <c r="HC1206" s="183"/>
      <c r="HD1206" s="183"/>
      <c r="HE1206" s="183"/>
      <c r="HF1206" s="183"/>
      <c r="HG1206" s="183"/>
      <c r="HH1206" s="183"/>
      <c r="HI1206" s="183"/>
      <c r="HJ1206" s="183"/>
      <c r="HK1206" s="183"/>
      <c r="HL1206" s="183"/>
      <c r="HM1206" s="183"/>
      <c r="HN1206" s="183"/>
      <c r="HO1206" s="183"/>
      <c r="HP1206" s="183"/>
      <c r="HQ1206" s="183"/>
      <c r="HR1206" s="183"/>
      <c r="HS1206" s="183"/>
      <c r="HT1206" s="183"/>
      <c r="HU1206" s="183"/>
      <c r="HV1206" s="183"/>
      <c r="HW1206" s="183"/>
      <c r="HX1206" s="183"/>
      <c r="HY1206" s="183"/>
      <c r="HZ1206" s="183"/>
      <c r="IA1206" s="183"/>
      <c r="IB1206" s="183"/>
      <c r="IC1206" s="183"/>
      <c r="ID1206" s="183"/>
      <c r="IE1206" s="183"/>
      <c r="IF1206" s="183"/>
      <c r="IG1206" s="183"/>
      <c r="IH1206" s="183"/>
      <c r="II1206" s="183"/>
      <c r="IJ1206" s="183"/>
      <c r="IK1206" s="183"/>
      <c r="IL1206" s="183"/>
      <c r="IM1206" s="183"/>
      <c r="IN1206" s="183"/>
      <c r="IO1206" s="183"/>
      <c r="IP1206" s="183"/>
      <c r="IQ1206" s="183"/>
      <c r="IR1206" s="183"/>
      <c r="IS1206" s="183"/>
      <c r="IT1206" s="183"/>
      <c r="IU1206" s="183"/>
      <c r="IV1206" s="183"/>
      <c r="IW1206" s="183"/>
      <c r="IX1206" s="183"/>
      <c r="IY1206" s="183"/>
      <c r="IZ1206" s="183"/>
      <c r="JA1206" s="183"/>
      <c r="JB1206" s="183"/>
      <c r="JC1206" s="183"/>
      <c r="JD1206" s="183"/>
      <c r="JE1206" s="183"/>
      <c r="JF1206" s="183"/>
      <c r="JG1206" s="183"/>
      <c r="JH1206" s="183"/>
      <c r="JI1206" s="183"/>
      <c r="JJ1206" s="183"/>
      <c r="JK1206" s="183"/>
      <c r="JL1206" s="183"/>
      <c r="JM1206" s="183"/>
      <c r="JN1206" s="183"/>
      <c r="JO1206" s="183"/>
      <c r="JP1206" s="183"/>
      <c r="JQ1206" s="183"/>
      <c r="JR1206" s="183"/>
      <c r="JS1206" s="183"/>
      <c r="JT1206" s="183"/>
      <c r="JU1206" s="183"/>
      <c r="JV1206" s="183"/>
      <c r="JW1206" s="183"/>
      <c r="JX1206" s="183"/>
      <c r="JY1206" s="183"/>
      <c r="JZ1206" s="183"/>
      <c r="KA1206" s="183"/>
      <c r="KB1206" s="183"/>
      <c r="KC1206" s="183"/>
      <c r="KD1206" s="183"/>
      <c r="KE1206" s="183"/>
      <c r="KF1206" s="183"/>
      <c r="KG1206" s="183"/>
      <c r="KH1206" s="183"/>
      <c r="KI1206" s="183"/>
      <c r="KJ1206" s="183"/>
      <c r="KK1206" s="183"/>
      <c r="KL1206" s="183"/>
      <c r="KM1206" s="183"/>
      <c r="KN1206" s="183"/>
      <c r="KO1206" s="183"/>
      <c r="KP1206" s="183"/>
      <c r="KQ1206" s="183"/>
      <c r="KR1206" s="183"/>
      <c r="KS1206" s="183"/>
      <c r="KT1206" s="183"/>
    </row>
    <row r="1207" spans="8:306">
      <c r="H1207" s="183"/>
      <c r="K1207" s="183"/>
      <c r="L1207" s="183"/>
      <c r="M1207" s="183"/>
      <c r="N1207" s="183"/>
      <c r="O1207" s="183"/>
      <c r="P1207" s="183"/>
      <c r="Q1207" s="183"/>
      <c r="R1207" s="183"/>
      <c r="S1207" s="183"/>
      <c r="T1207" s="183"/>
      <c r="U1207" s="183"/>
      <c r="V1207" s="183"/>
      <c r="W1207" s="183"/>
      <c r="X1207" s="183"/>
      <c r="Y1207" s="183"/>
      <c r="Z1207" s="183"/>
      <c r="AA1207" s="183"/>
      <c r="AB1207" s="183"/>
      <c r="AC1207" s="183"/>
      <c r="AD1207" s="183"/>
      <c r="AE1207" s="183"/>
      <c r="AF1207" s="183"/>
      <c r="AG1207" s="183"/>
      <c r="AH1207" s="183"/>
      <c r="AI1207" s="183"/>
      <c r="AJ1207" s="183"/>
      <c r="AK1207" s="183"/>
      <c r="AL1207" s="183"/>
      <c r="AM1207" s="183"/>
      <c r="AN1207" s="183"/>
      <c r="AO1207" s="183"/>
      <c r="AP1207" s="183"/>
      <c r="AQ1207" s="183"/>
      <c r="AR1207" s="183"/>
      <c r="AS1207" s="183"/>
      <c r="AT1207" s="183"/>
      <c r="AU1207" s="183"/>
      <c r="AV1207" s="183"/>
      <c r="AW1207" s="183"/>
      <c r="AX1207" s="183"/>
      <c r="AY1207" s="183"/>
      <c r="AZ1207" s="183"/>
      <c r="BA1207" s="183"/>
      <c r="BB1207" s="183"/>
      <c r="BC1207" s="183"/>
      <c r="BD1207" s="183"/>
      <c r="BE1207" s="183"/>
      <c r="BF1207" s="183"/>
      <c r="BG1207" s="183"/>
      <c r="BH1207" s="183"/>
      <c r="BI1207" s="183"/>
      <c r="BJ1207" s="183"/>
      <c r="BK1207" s="183"/>
      <c r="BL1207" s="183"/>
      <c r="BM1207" s="183"/>
      <c r="BN1207" s="183"/>
      <c r="BO1207" s="183"/>
      <c r="BP1207" s="183"/>
      <c r="BQ1207" s="183"/>
      <c r="BR1207" s="183"/>
      <c r="BS1207" s="183"/>
      <c r="BT1207" s="183"/>
      <c r="BU1207" s="183"/>
      <c r="BV1207" s="183"/>
      <c r="BW1207" s="183"/>
      <c r="BX1207" s="183"/>
      <c r="BY1207" s="183"/>
      <c r="BZ1207" s="183"/>
      <c r="CA1207" s="183"/>
      <c r="CB1207" s="183"/>
      <c r="CC1207" s="183"/>
      <c r="CD1207" s="183"/>
      <c r="CE1207" s="183"/>
      <c r="CF1207" s="183"/>
      <c r="CG1207" s="183"/>
      <c r="CH1207" s="183"/>
      <c r="CI1207" s="183"/>
      <c r="CJ1207" s="183"/>
      <c r="CK1207" s="183"/>
      <c r="CL1207" s="183"/>
      <c r="CM1207" s="183"/>
      <c r="CN1207" s="183"/>
      <c r="CO1207" s="183"/>
      <c r="CP1207" s="183"/>
      <c r="CQ1207" s="183"/>
      <c r="CR1207" s="183"/>
      <c r="CS1207" s="183"/>
      <c r="CT1207" s="183"/>
      <c r="CU1207" s="183"/>
      <c r="CV1207" s="183"/>
      <c r="CW1207" s="183"/>
      <c r="CX1207" s="183"/>
      <c r="CY1207" s="183"/>
      <c r="CZ1207" s="183"/>
      <c r="DA1207" s="183"/>
      <c r="DB1207" s="183"/>
      <c r="DC1207" s="183"/>
      <c r="DD1207" s="183"/>
      <c r="DE1207" s="183"/>
      <c r="DF1207" s="183"/>
      <c r="DG1207" s="183"/>
      <c r="DH1207" s="183"/>
      <c r="DI1207" s="183"/>
      <c r="DJ1207" s="183"/>
      <c r="DK1207" s="183"/>
      <c r="DL1207" s="183"/>
      <c r="DM1207" s="183"/>
      <c r="DN1207" s="183"/>
      <c r="DO1207" s="183"/>
      <c r="DP1207" s="183"/>
      <c r="DQ1207" s="183"/>
      <c r="DR1207" s="183"/>
      <c r="DS1207" s="183"/>
      <c r="DT1207" s="183"/>
      <c r="DU1207" s="183"/>
      <c r="DV1207" s="183"/>
      <c r="DW1207" s="183"/>
      <c r="DX1207" s="183"/>
      <c r="DY1207" s="183"/>
      <c r="DZ1207" s="183"/>
      <c r="EA1207" s="183"/>
      <c r="EB1207" s="183"/>
      <c r="EC1207" s="183"/>
      <c r="ED1207" s="183"/>
      <c r="EE1207" s="183"/>
      <c r="EF1207" s="183"/>
      <c r="EG1207" s="183"/>
      <c r="EH1207" s="183"/>
      <c r="EI1207" s="183"/>
      <c r="EJ1207" s="183"/>
      <c r="EK1207" s="183"/>
      <c r="EL1207" s="183"/>
      <c r="EM1207" s="183"/>
      <c r="EN1207" s="183"/>
      <c r="EO1207" s="183"/>
      <c r="EP1207" s="183"/>
      <c r="EQ1207" s="183"/>
      <c r="ER1207" s="183"/>
      <c r="ES1207" s="183"/>
      <c r="ET1207" s="183"/>
      <c r="EU1207" s="183"/>
      <c r="EV1207" s="183"/>
      <c r="EW1207" s="183"/>
      <c r="EX1207" s="183"/>
      <c r="EY1207" s="183"/>
      <c r="EZ1207" s="183"/>
      <c r="FA1207" s="183"/>
      <c r="FB1207" s="183"/>
      <c r="FC1207" s="183"/>
      <c r="FD1207" s="183"/>
      <c r="FE1207" s="183"/>
      <c r="FF1207" s="183"/>
      <c r="FG1207" s="183"/>
      <c r="FH1207" s="183"/>
      <c r="FI1207" s="183"/>
      <c r="FJ1207" s="183"/>
      <c r="FK1207" s="183"/>
      <c r="FL1207" s="183"/>
      <c r="FM1207" s="183"/>
      <c r="FN1207" s="183"/>
      <c r="FO1207" s="183"/>
      <c r="FP1207" s="183"/>
      <c r="FQ1207" s="183"/>
      <c r="FR1207" s="183"/>
      <c r="FS1207" s="183"/>
      <c r="FT1207" s="183"/>
      <c r="FU1207" s="183"/>
      <c r="FV1207" s="183"/>
      <c r="FW1207" s="183"/>
      <c r="FX1207" s="183"/>
      <c r="FY1207" s="183"/>
      <c r="FZ1207" s="183"/>
      <c r="GA1207" s="183"/>
      <c r="GB1207" s="183"/>
      <c r="GC1207" s="183"/>
      <c r="GD1207" s="183"/>
      <c r="GE1207" s="183"/>
      <c r="GF1207" s="183"/>
      <c r="GG1207" s="183"/>
      <c r="GH1207" s="183"/>
      <c r="GI1207" s="183"/>
      <c r="GJ1207" s="183"/>
      <c r="GK1207" s="183"/>
      <c r="GL1207" s="183"/>
      <c r="GM1207" s="183"/>
      <c r="GN1207" s="183"/>
      <c r="GO1207" s="183"/>
      <c r="GP1207" s="183"/>
      <c r="GQ1207" s="183"/>
      <c r="GR1207" s="183"/>
      <c r="GS1207" s="183"/>
      <c r="GT1207" s="183"/>
      <c r="GU1207" s="183"/>
      <c r="GV1207" s="183"/>
      <c r="GW1207" s="183"/>
      <c r="GX1207" s="183"/>
      <c r="GY1207" s="183"/>
      <c r="GZ1207" s="183"/>
      <c r="HA1207" s="183"/>
      <c r="HB1207" s="183"/>
      <c r="HC1207" s="183"/>
      <c r="HD1207" s="183"/>
      <c r="HE1207" s="183"/>
      <c r="HF1207" s="183"/>
      <c r="HG1207" s="183"/>
      <c r="HH1207" s="183"/>
      <c r="HI1207" s="183"/>
      <c r="HJ1207" s="183"/>
      <c r="HK1207" s="183"/>
      <c r="HL1207" s="183"/>
      <c r="HM1207" s="183"/>
      <c r="HN1207" s="183"/>
      <c r="HO1207" s="183"/>
      <c r="HP1207" s="183"/>
      <c r="HQ1207" s="183"/>
      <c r="HR1207" s="183"/>
      <c r="HS1207" s="183"/>
      <c r="HT1207" s="183"/>
      <c r="HU1207" s="183"/>
      <c r="HV1207" s="183"/>
      <c r="HW1207" s="183"/>
      <c r="HX1207" s="183"/>
      <c r="HY1207" s="183"/>
      <c r="HZ1207" s="183"/>
      <c r="IA1207" s="183"/>
      <c r="IB1207" s="183"/>
      <c r="IC1207" s="183"/>
      <c r="ID1207" s="183"/>
      <c r="IE1207" s="183"/>
      <c r="IF1207" s="183"/>
      <c r="IG1207" s="183"/>
      <c r="IH1207" s="183"/>
      <c r="II1207" s="183"/>
      <c r="IJ1207" s="183"/>
      <c r="IK1207" s="183"/>
      <c r="IL1207" s="183"/>
      <c r="IM1207" s="183"/>
      <c r="IN1207" s="183"/>
      <c r="IO1207" s="183"/>
      <c r="IP1207" s="183"/>
      <c r="IQ1207" s="183"/>
      <c r="IR1207" s="183"/>
      <c r="IS1207" s="183"/>
      <c r="IT1207" s="183"/>
      <c r="IU1207" s="183"/>
      <c r="IV1207" s="183"/>
      <c r="IW1207" s="183"/>
      <c r="IX1207" s="183"/>
      <c r="IY1207" s="183"/>
      <c r="IZ1207" s="183"/>
      <c r="JA1207" s="183"/>
      <c r="JB1207" s="183"/>
      <c r="JC1207" s="183"/>
      <c r="JD1207" s="183"/>
      <c r="JE1207" s="183"/>
      <c r="JF1207" s="183"/>
      <c r="JG1207" s="183"/>
      <c r="JH1207" s="183"/>
      <c r="JI1207" s="183"/>
      <c r="JJ1207" s="183"/>
      <c r="JK1207" s="183"/>
      <c r="JL1207" s="183"/>
      <c r="JM1207" s="183"/>
      <c r="JN1207" s="183"/>
      <c r="JO1207" s="183"/>
      <c r="JP1207" s="183"/>
      <c r="JQ1207" s="183"/>
      <c r="JR1207" s="183"/>
      <c r="JS1207" s="183"/>
      <c r="JT1207" s="183"/>
      <c r="JU1207" s="183"/>
      <c r="JV1207" s="183"/>
      <c r="JW1207" s="183"/>
      <c r="JX1207" s="183"/>
      <c r="JY1207" s="183"/>
      <c r="JZ1207" s="183"/>
      <c r="KA1207" s="183"/>
      <c r="KB1207" s="183"/>
      <c r="KC1207" s="183"/>
      <c r="KD1207" s="183"/>
      <c r="KE1207" s="183"/>
      <c r="KF1207" s="183"/>
      <c r="KG1207" s="183"/>
      <c r="KH1207" s="183"/>
      <c r="KI1207" s="183"/>
      <c r="KJ1207" s="183"/>
      <c r="KK1207" s="183"/>
      <c r="KL1207" s="183"/>
      <c r="KM1207" s="183"/>
      <c r="KN1207" s="183"/>
      <c r="KO1207" s="183"/>
      <c r="KP1207" s="183"/>
      <c r="KQ1207" s="183"/>
      <c r="KR1207" s="183"/>
      <c r="KS1207" s="183"/>
      <c r="KT1207" s="183"/>
    </row>
    <row r="1208" spans="8:306">
      <c r="H1208" s="183"/>
      <c r="K1208" s="183"/>
      <c r="L1208" s="183"/>
      <c r="M1208" s="183"/>
      <c r="N1208" s="183"/>
      <c r="O1208" s="183"/>
      <c r="P1208" s="183"/>
      <c r="Q1208" s="183"/>
      <c r="R1208" s="183"/>
      <c r="S1208" s="183"/>
      <c r="T1208" s="183"/>
      <c r="U1208" s="183"/>
      <c r="V1208" s="183"/>
      <c r="W1208" s="183"/>
      <c r="X1208" s="183"/>
      <c r="Y1208" s="183"/>
      <c r="Z1208" s="183"/>
      <c r="AA1208" s="183"/>
      <c r="AB1208" s="183"/>
      <c r="AC1208" s="183"/>
      <c r="AD1208" s="183"/>
      <c r="AE1208" s="183"/>
      <c r="AF1208" s="183"/>
      <c r="AG1208" s="183"/>
      <c r="AH1208" s="183"/>
      <c r="AI1208" s="183"/>
      <c r="AJ1208" s="183"/>
      <c r="AK1208" s="183"/>
      <c r="AL1208" s="183"/>
      <c r="AM1208" s="183"/>
      <c r="AN1208" s="183"/>
      <c r="AO1208" s="183"/>
      <c r="AP1208" s="183"/>
      <c r="AQ1208" s="183"/>
      <c r="AR1208" s="183"/>
      <c r="AS1208" s="183"/>
      <c r="AT1208" s="183"/>
      <c r="AU1208" s="183"/>
      <c r="AV1208" s="183"/>
      <c r="AW1208" s="183"/>
      <c r="AX1208" s="183"/>
      <c r="AY1208" s="183"/>
      <c r="AZ1208" s="183"/>
      <c r="BA1208" s="183"/>
      <c r="BB1208" s="183"/>
      <c r="BC1208" s="183"/>
      <c r="BD1208" s="183"/>
      <c r="BE1208" s="183"/>
      <c r="BF1208" s="183"/>
      <c r="BG1208" s="183"/>
      <c r="BH1208" s="183"/>
      <c r="BI1208" s="183"/>
      <c r="BJ1208" s="183"/>
      <c r="BK1208" s="183"/>
      <c r="BL1208" s="183"/>
      <c r="BM1208" s="183"/>
      <c r="BN1208" s="183"/>
      <c r="BO1208" s="183"/>
      <c r="BP1208" s="183"/>
      <c r="BQ1208" s="183"/>
      <c r="BR1208" s="183"/>
      <c r="BS1208" s="183"/>
      <c r="BT1208" s="183"/>
      <c r="BU1208" s="183"/>
      <c r="BV1208" s="183"/>
      <c r="BW1208" s="183"/>
      <c r="BX1208" s="183"/>
      <c r="BY1208" s="183"/>
      <c r="BZ1208" s="183"/>
      <c r="CA1208" s="183"/>
      <c r="CB1208" s="183"/>
      <c r="CC1208" s="183"/>
      <c r="CD1208" s="183"/>
      <c r="CE1208" s="183"/>
      <c r="CF1208" s="183"/>
      <c r="CG1208" s="183"/>
      <c r="CH1208" s="183"/>
      <c r="CI1208" s="183"/>
      <c r="CJ1208" s="183"/>
      <c r="CK1208" s="183"/>
      <c r="CL1208" s="183"/>
      <c r="CM1208" s="183"/>
      <c r="CN1208" s="183"/>
      <c r="CO1208" s="183"/>
      <c r="CP1208" s="183"/>
      <c r="CQ1208" s="183"/>
      <c r="CR1208" s="183"/>
      <c r="CS1208" s="183"/>
      <c r="CT1208" s="183"/>
      <c r="CU1208" s="183"/>
      <c r="CV1208" s="183"/>
      <c r="CW1208" s="183"/>
      <c r="CX1208" s="183"/>
      <c r="CY1208" s="183"/>
      <c r="CZ1208" s="183"/>
      <c r="DA1208" s="183"/>
      <c r="DB1208" s="183"/>
      <c r="DC1208" s="183"/>
      <c r="DD1208" s="183"/>
      <c r="DE1208" s="183"/>
      <c r="DF1208" s="183"/>
      <c r="DG1208" s="183"/>
      <c r="DH1208" s="183"/>
      <c r="DI1208" s="183"/>
      <c r="DJ1208" s="183"/>
      <c r="DK1208" s="183"/>
      <c r="DL1208" s="183"/>
      <c r="DM1208" s="183"/>
      <c r="DN1208" s="183"/>
      <c r="DO1208" s="183"/>
      <c r="DP1208" s="183"/>
      <c r="DQ1208" s="183"/>
      <c r="DR1208" s="183"/>
      <c r="DS1208" s="183"/>
      <c r="DT1208" s="183"/>
      <c r="DU1208" s="183"/>
      <c r="DV1208" s="183"/>
      <c r="DW1208" s="183"/>
      <c r="DX1208" s="183"/>
      <c r="DY1208" s="183"/>
      <c r="DZ1208" s="183"/>
      <c r="EA1208" s="183"/>
      <c r="EB1208" s="183"/>
      <c r="EC1208" s="183"/>
      <c r="ED1208" s="183"/>
      <c r="EE1208" s="183"/>
      <c r="EF1208" s="183"/>
      <c r="EG1208" s="183"/>
      <c r="EH1208" s="183"/>
      <c r="EI1208" s="183"/>
      <c r="EJ1208" s="183"/>
      <c r="EK1208" s="183"/>
      <c r="EL1208" s="183"/>
      <c r="EM1208" s="183"/>
      <c r="EN1208" s="183"/>
      <c r="EO1208" s="183"/>
      <c r="EP1208" s="183"/>
      <c r="EQ1208" s="183"/>
      <c r="ER1208" s="183"/>
      <c r="ES1208" s="183"/>
      <c r="ET1208" s="183"/>
      <c r="EU1208" s="183"/>
      <c r="EV1208" s="183"/>
      <c r="EW1208" s="183"/>
      <c r="EX1208" s="183"/>
      <c r="EY1208" s="183"/>
      <c r="EZ1208" s="183"/>
      <c r="FA1208" s="183"/>
      <c r="FB1208" s="183"/>
      <c r="FC1208" s="183"/>
      <c r="FD1208" s="183"/>
      <c r="FE1208" s="183"/>
      <c r="FF1208" s="183"/>
      <c r="FG1208" s="183"/>
      <c r="FH1208" s="183"/>
      <c r="FI1208" s="183"/>
      <c r="FJ1208" s="183"/>
      <c r="FK1208" s="183"/>
      <c r="FL1208" s="183"/>
      <c r="FM1208" s="183"/>
      <c r="FN1208" s="183"/>
      <c r="FO1208" s="183"/>
      <c r="FP1208" s="183"/>
      <c r="FQ1208" s="183"/>
      <c r="FR1208" s="183"/>
      <c r="FS1208" s="183"/>
      <c r="FT1208" s="183"/>
      <c r="FU1208" s="183"/>
      <c r="FV1208" s="183"/>
      <c r="FW1208" s="183"/>
      <c r="FX1208" s="183"/>
      <c r="FY1208" s="183"/>
      <c r="FZ1208" s="183"/>
      <c r="GA1208" s="183"/>
      <c r="GB1208" s="183"/>
      <c r="GC1208" s="183"/>
      <c r="GD1208" s="183"/>
      <c r="GE1208" s="183"/>
      <c r="GF1208" s="183"/>
      <c r="GG1208" s="183"/>
      <c r="GH1208" s="183"/>
      <c r="GI1208" s="183"/>
      <c r="GJ1208" s="183"/>
      <c r="GK1208" s="183"/>
      <c r="GL1208" s="183"/>
      <c r="GM1208" s="183"/>
      <c r="GN1208" s="183"/>
      <c r="GO1208" s="183"/>
      <c r="GP1208" s="183"/>
      <c r="GQ1208" s="183"/>
      <c r="GR1208" s="183"/>
      <c r="GS1208" s="183"/>
      <c r="GT1208" s="183"/>
      <c r="GU1208" s="183"/>
      <c r="GV1208" s="183"/>
      <c r="GW1208" s="183"/>
      <c r="GX1208" s="183"/>
      <c r="GY1208" s="183"/>
      <c r="GZ1208" s="183"/>
      <c r="HA1208" s="183"/>
      <c r="HB1208" s="183"/>
      <c r="HC1208" s="183"/>
      <c r="HD1208" s="183"/>
      <c r="HE1208" s="183"/>
      <c r="HF1208" s="183"/>
      <c r="HG1208" s="183"/>
      <c r="HH1208" s="183"/>
      <c r="HI1208" s="183"/>
      <c r="HJ1208" s="183"/>
      <c r="HK1208" s="183"/>
      <c r="HL1208" s="183"/>
      <c r="HM1208" s="183"/>
      <c r="HN1208" s="183"/>
      <c r="HO1208" s="183"/>
      <c r="HP1208" s="183"/>
      <c r="HQ1208" s="183"/>
      <c r="HR1208" s="183"/>
      <c r="HS1208" s="183"/>
      <c r="HT1208" s="183"/>
      <c r="HU1208" s="183"/>
      <c r="HV1208" s="183"/>
      <c r="HW1208" s="183"/>
      <c r="HX1208" s="183"/>
      <c r="HY1208" s="183"/>
      <c r="HZ1208" s="183"/>
      <c r="IA1208" s="183"/>
      <c r="IB1208" s="183"/>
      <c r="IC1208" s="183"/>
      <c r="ID1208" s="183"/>
      <c r="IE1208" s="183"/>
      <c r="IF1208" s="183"/>
      <c r="IG1208" s="183"/>
      <c r="IH1208" s="183"/>
      <c r="II1208" s="183"/>
      <c r="IJ1208" s="183"/>
      <c r="IK1208" s="183"/>
      <c r="IL1208" s="183"/>
      <c r="IM1208" s="183"/>
      <c r="IN1208" s="183"/>
      <c r="IO1208" s="183"/>
      <c r="IP1208" s="183"/>
      <c r="IQ1208" s="183"/>
      <c r="IR1208" s="183"/>
      <c r="IS1208" s="183"/>
      <c r="IT1208" s="183"/>
      <c r="IU1208" s="183"/>
      <c r="IV1208" s="183"/>
      <c r="IW1208" s="183"/>
      <c r="IX1208" s="183"/>
      <c r="IY1208" s="183"/>
      <c r="IZ1208" s="183"/>
      <c r="JA1208" s="183"/>
      <c r="JB1208" s="183"/>
      <c r="JC1208" s="183"/>
      <c r="JD1208" s="183"/>
      <c r="JE1208" s="183"/>
      <c r="JF1208" s="183"/>
      <c r="JG1208" s="183"/>
      <c r="JH1208" s="183"/>
      <c r="JI1208" s="183"/>
      <c r="JJ1208" s="183"/>
      <c r="JK1208" s="183"/>
      <c r="JL1208" s="183"/>
      <c r="JM1208" s="183"/>
      <c r="JN1208" s="183"/>
      <c r="JO1208" s="183"/>
      <c r="JP1208" s="183"/>
      <c r="JQ1208" s="183"/>
      <c r="JR1208" s="183"/>
      <c r="JS1208" s="183"/>
      <c r="JT1208" s="183"/>
      <c r="JU1208" s="183"/>
      <c r="JV1208" s="183"/>
      <c r="JW1208" s="183"/>
      <c r="JX1208" s="183"/>
      <c r="JY1208" s="183"/>
      <c r="JZ1208" s="183"/>
      <c r="KA1208" s="183"/>
      <c r="KB1208" s="183"/>
      <c r="KC1208" s="183"/>
      <c r="KD1208" s="183"/>
      <c r="KE1208" s="183"/>
      <c r="KF1208" s="183"/>
      <c r="KG1208" s="183"/>
      <c r="KH1208" s="183"/>
      <c r="KI1208" s="183"/>
      <c r="KJ1208" s="183"/>
      <c r="KK1208" s="183"/>
      <c r="KL1208" s="183"/>
      <c r="KM1208" s="183"/>
      <c r="KN1208" s="183"/>
      <c r="KO1208" s="183"/>
      <c r="KP1208" s="183"/>
      <c r="KQ1208" s="183"/>
      <c r="KR1208" s="183"/>
      <c r="KS1208" s="183"/>
      <c r="KT1208" s="183"/>
    </row>
    <row r="1209" spans="8:306">
      <c r="H1209" s="183"/>
      <c r="K1209" s="183"/>
      <c r="L1209" s="183"/>
      <c r="M1209" s="183"/>
      <c r="N1209" s="183"/>
      <c r="O1209" s="183"/>
      <c r="P1209" s="183"/>
      <c r="Q1209" s="183"/>
      <c r="R1209" s="183"/>
      <c r="S1209" s="183"/>
      <c r="T1209" s="183"/>
      <c r="U1209" s="183"/>
      <c r="V1209" s="183"/>
      <c r="W1209" s="183"/>
      <c r="X1209" s="183"/>
      <c r="Y1209" s="183"/>
      <c r="Z1209" s="183"/>
      <c r="AA1209" s="183"/>
      <c r="AB1209" s="183"/>
      <c r="AC1209" s="183"/>
      <c r="AD1209" s="183"/>
      <c r="AE1209" s="183"/>
      <c r="AF1209" s="183"/>
      <c r="AG1209" s="183"/>
      <c r="AH1209" s="183"/>
      <c r="AI1209" s="183"/>
      <c r="AJ1209" s="183"/>
      <c r="AK1209" s="183"/>
      <c r="AL1209" s="183"/>
      <c r="AM1209" s="183"/>
      <c r="AN1209" s="183"/>
      <c r="AO1209" s="183"/>
      <c r="AP1209" s="183"/>
      <c r="AQ1209" s="183"/>
      <c r="AR1209" s="183"/>
      <c r="AS1209" s="183"/>
      <c r="AT1209" s="183"/>
      <c r="AU1209" s="183"/>
      <c r="AV1209" s="183"/>
      <c r="AW1209" s="183"/>
      <c r="AX1209" s="183"/>
      <c r="AY1209" s="183"/>
      <c r="AZ1209" s="183"/>
      <c r="BA1209" s="183"/>
      <c r="BB1209" s="183"/>
      <c r="BC1209" s="183"/>
      <c r="BD1209" s="183"/>
      <c r="BE1209" s="183"/>
      <c r="BF1209" s="183"/>
      <c r="BG1209" s="183"/>
      <c r="BH1209" s="183"/>
      <c r="BI1209" s="183"/>
      <c r="BJ1209" s="183"/>
      <c r="BK1209" s="183"/>
      <c r="BL1209" s="183"/>
      <c r="BM1209" s="183"/>
      <c r="BN1209" s="183"/>
      <c r="BO1209" s="183"/>
      <c r="BP1209" s="183"/>
      <c r="BQ1209" s="183"/>
      <c r="BR1209" s="183"/>
      <c r="BS1209" s="183"/>
      <c r="BT1209" s="183"/>
      <c r="BU1209" s="183"/>
      <c r="BV1209" s="183"/>
      <c r="BW1209" s="183"/>
      <c r="BX1209" s="183"/>
      <c r="BY1209" s="183"/>
      <c r="BZ1209" s="183"/>
      <c r="CA1209" s="183"/>
      <c r="CB1209" s="183"/>
      <c r="CC1209" s="183"/>
      <c r="CD1209" s="183"/>
      <c r="CE1209" s="183"/>
      <c r="CF1209" s="183"/>
      <c r="CG1209" s="183"/>
      <c r="CH1209" s="183"/>
      <c r="CI1209" s="183"/>
      <c r="CJ1209" s="183"/>
      <c r="CK1209" s="183"/>
      <c r="CL1209" s="183"/>
      <c r="CM1209" s="183"/>
      <c r="CN1209" s="183"/>
      <c r="CO1209" s="183"/>
      <c r="CP1209" s="183"/>
      <c r="CQ1209" s="183"/>
      <c r="CR1209" s="183"/>
      <c r="CS1209" s="183"/>
      <c r="CT1209" s="183"/>
      <c r="CU1209" s="183"/>
      <c r="CV1209" s="183"/>
      <c r="CW1209" s="183"/>
      <c r="CX1209" s="183"/>
      <c r="CY1209" s="183"/>
      <c r="CZ1209" s="183"/>
      <c r="DA1209" s="183"/>
      <c r="DB1209" s="183"/>
      <c r="DC1209" s="183"/>
      <c r="DD1209" s="183"/>
      <c r="DE1209" s="183"/>
      <c r="DF1209" s="183"/>
      <c r="DG1209" s="183"/>
      <c r="DH1209" s="183"/>
      <c r="DI1209" s="183"/>
      <c r="DJ1209" s="183"/>
      <c r="DK1209" s="183"/>
      <c r="DL1209" s="183"/>
      <c r="DM1209" s="183"/>
      <c r="DN1209" s="183"/>
      <c r="DO1209" s="183"/>
      <c r="DP1209" s="183"/>
      <c r="DQ1209" s="183"/>
      <c r="DR1209" s="183"/>
      <c r="DS1209" s="183"/>
      <c r="DT1209" s="183"/>
      <c r="DU1209" s="183"/>
      <c r="DV1209" s="183"/>
      <c r="DW1209" s="183"/>
      <c r="DX1209" s="183"/>
      <c r="DY1209" s="183"/>
      <c r="DZ1209" s="183"/>
      <c r="EA1209" s="183"/>
      <c r="EB1209" s="183"/>
      <c r="EC1209" s="183"/>
      <c r="ED1209" s="183"/>
      <c r="EE1209" s="183"/>
      <c r="EF1209" s="183"/>
      <c r="EG1209" s="183"/>
      <c r="EH1209" s="183"/>
      <c r="EI1209" s="183"/>
      <c r="EJ1209" s="183"/>
      <c r="EK1209" s="183"/>
      <c r="EL1209" s="183"/>
      <c r="EM1209" s="183"/>
      <c r="EN1209" s="183"/>
      <c r="EO1209" s="183"/>
      <c r="EP1209" s="183"/>
      <c r="EQ1209" s="183"/>
      <c r="ER1209" s="183"/>
      <c r="ES1209" s="183"/>
      <c r="ET1209" s="183"/>
      <c r="EU1209" s="183"/>
      <c r="EV1209" s="183"/>
      <c r="EW1209" s="183"/>
      <c r="EX1209" s="183"/>
      <c r="EY1209" s="183"/>
      <c r="EZ1209" s="183"/>
      <c r="FA1209" s="183"/>
      <c r="FB1209" s="183"/>
      <c r="FC1209" s="183"/>
      <c r="FD1209" s="183"/>
      <c r="FE1209" s="183"/>
      <c r="FF1209" s="183"/>
      <c r="FG1209" s="183"/>
      <c r="FH1209" s="183"/>
      <c r="FI1209" s="183"/>
      <c r="FJ1209" s="183"/>
      <c r="FK1209" s="183"/>
      <c r="FL1209" s="183"/>
      <c r="FM1209" s="183"/>
      <c r="FN1209" s="183"/>
      <c r="FO1209" s="183"/>
      <c r="FP1209" s="183"/>
      <c r="FQ1209" s="183"/>
      <c r="FR1209" s="183"/>
      <c r="FS1209" s="183"/>
      <c r="FT1209" s="183"/>
      <c r="FU1209" s="183"/>
      <c r="FV1209" s="183"/>
      <c r="FW1209" s="183"/>
      <c r="FX1209" s="183"/>
      <c r="FY1209" s="183"/>
      <c r="FZ1209" s="183"/>
      <c r="GA1209" s="183"/>
      <c r="GB1209" s="183"/>
      <c r="GC1209" s="183"/>
      <c r="GD1209" s="183"/>
      <c r="GE1209" s="183"/>
      <c r="GF1209" s="183"/>
      <c r="GG1209" s="183"/>
      <c r="GH1209" s="183"/>
      <c r="GI1209" s="183"/>
      <c r="GJ1209" s="183"/>
      <c r="GK1209" s="183"/>
      <c r="GL1209" s="183"/>
      <c r="GM1209" s="183"/>
      <c r="GN1209" s="183"/>
      <c r="GO1209" s="183"/>
      <c r="GP1209" s="183"/>
      <c r="GQ1209" s="183"/>
      <c r="GR1209" s="183"/>
      <c r="GS1209" s="183"/>
      <c r="GT1209" s="183"/>
      <c r="GU1209" s="183"/>
      <c r="GV1209" s="183"/>
      <c r="GW1209" s="183"/>
      <c r="GX1209" s="183"/>
      <c r="GY1209" s="183"/>
      <c r="GZ1209" s="183"/>
      <c r="HA1209" s="183"/>
      <c r="HB1209" s="183"/>
      <c r="HC1209" s="183"/>
      <c r="HD1209" s="183"/>
      <c r="HE1209" s="183"/>
      <c r="HF1209" s="183"/>
      <c r="HG1209" s="183"/>
      <c r="HH1209" s="183"/>
      <c r="HI1209" s="183"/>
      <c r="HJ1209" s="183"/>
      <c r="HK1209" s="183"/>
      <c r="HL1209" s="183"/>
      <c r="HM1209" s="183"/>
      <c r="HN1209" s="183"/>
      <c r="HO1209" s="183"/>
      <c r="HP1209" s="183"/>
      <c r="HQ1209" s="183"/>
      <c r="HR1209" s="183"/>
      <c r="HS1209" s="183"/>
      <c r="HT1209" s="183"/>
      <c r="HU1209" s="183"/>
      <c r="HV1209" s="183"/>
      <c r="HW1209" s="183"/>
      <c r="HX1209" s="183"/>
      <c r="HY1209" s="183"/>
      <c r="HZ1209" s="183"/>
      <c r="IA1209" s="183"/>
      <c r="IB1209" s="183"/>
      <c r="IC1209" s="183"/>
      <c r="ID1209" s="183"/>
      <c r="IE1209" s="183"/>
      <c r="IF1209" s="183"/>
      <c r="IG1209" s="183"/>
      <c r="IH1209" s="183"/>
      <c r="II1209" s="183"/>
      <c r="IJ1209" s="183"/>
      <c r="IK1209" s="183"/>
      <c r="IL1209" s="183"/>
      <c r="IM1209" s="183"/>
      <c r="IN1209" s="183"/>
      <c r="IO1209" s="183"/>
      <c r="IP1209" s="183"/>
      <c r="IQ1209" s="183"/>
      <c r="IR1209" s="183"/>
      <c r="IS1209" s="183"/>
      <c r="IT1209" s="183"/>
      <c r="IU1209" s="183"/>
      <c r="IV1209" s="183"/>
      <c r="IW1209" s="183"/>
      <c r="IX1209" s="183"/>
      <c r="IY1209" s="183"/>
      <c r="IZ1209" s="183"/>
      <c r="JA1209" s="183"/>
      <c r="JB1209" s="183"/>
      <c r="JC1209" s="183"/>
      <c r="JD1209" s="183"/>
      <c r="JE1209" s="183"/>
      <c r="JF1209" s="183"/>
      <c r="JG1209" s="183"/>
      <c r="JH1209" s="183"/>
      <c r="JI1209" s="183"/>
      <c r="JJ1209" s="183"/>
      <c r="JK1209" s="183"/>
      <c r="JL1209" s="183"/>
      <c r="JM1209" s="183"/>
      <c r="JN1209" s="183"/>
      <c r="JO1209" s="183"/>
      <c r="JP1209" s="183"/>
      <c r="JQ1209" s="183"/>
      <c r="JR1209" s="183"/>
      <c r="JS1209" s="183"/>
      <c r="JT1209" s="183"/>
      <c r="JU1209" s="183"/>
      <c r="JV1209" s="183"/>
      <c r="JW1209" s="183"/>
      <c r="JX1209" s="183"/>
      <c r="JY1209" s="183"/>
      <c r="JZ1209" s="183"/>
      <c r="KA1209" s="183"/>
      <c r="KB1209" s="183"/>
      <c r="KC1209" s="183"/>
      <c r="KD1209" s="183"/>
      <c r="KE1209" s="183"/>
      <c r="KF1209" s="183"/>
      <c r="KG1209" s="183"/>
      <c r="KH1209" s="183"/>
      <c r="KI1209" s="183"/>
      <c r="KJ1209" s="183"/>
      <c r="KK1209" s="183"/>
      <c r="KL1209" s="183"/>
      <c r="KM1209" s="183"/>
      <c r="KN1209" s="183"/>
      <c r="KO1209" s="183"/>
      <c r="KP1209" s="183"/>
      <c r="KQ1209" s="183"/>
      <c r="KR1209" s="183"/>
      <c r="KS1209" s="183"/>
      <c r="KT1209" s="183"/>
    </row>
    <row r="1210" spans="8:306">
      <c r="H1210" s="183"/>
      <c r="K1210" s="183"/>
      <c r="L1210" s="183"/>
      <c r="M1210" s="183"/>
      <c r="N1210" s="183"/>
      <c r="O1210" s="183"/>
      <c r="P1210" s="183"/>
      <c r="Q1210" s="183"/>
      <c r="R1210" s="183"/>
      <c r="S1210" s="183"/>
      <c r="T1210" s="183"/>
      <c r="U1210" s="183"/>
      <c r="V1210" s="183"/>
      <c r="W1210" s="183"/>
      <c r="X1210" s="183"/>
      <c r="Y1210" s="183"/>
      <c r="Z1210" s="183"/>
      <c r="AA1210" s="183"/>
      <c r="AB1210" s="183"/>
      <c r="AC1210" s="183"/>
      <c r="AD1210" s="183"/>
      <c r="AE1210" s="183"/>
      <c r="AF1210" s="183"/>
      <c r="AG1210" s="183"/>
      <c r="AH1210" s="183"/>
      <c r="AI1210" s="183"/>
      <c r="AJ1210" s="183"/>
      <c r="AK1210" s="183"/>
      <c r="AL1210" s="183"/>
      <c r="AM1210" s="183"/>
      <c r="AN1210" s="183"/>
      <c r="AO1210" s="183"/>
      <c r="AP1210" s="183"/>
      <c r="AQ1210" s="183"/>
      <c r="AR1210" s="183"/>
      <c r="AS1210" s="183"/>
      <c r="AT1210" s="183"/>
      <c r="AU1210" s="183"/>
      <c r="AV1210" s="183"/>
      <c r="AW1210" s="183"/>
      <c r="AX1210" s="183"/>
      <c r="AY1210" s="183"/>
      <c r="AZ1210" s="183"/>
      <c r="BA1210" s="183"/>
      <c r="BB1210" s="183"/>
      <c r="BC1210" s="183"/>
      <c r="BD1210" s="183"/>
      <c r="BE1210" s="183"/>
      <c r="BF1210" s="183"/>
      <c r="BG1210" s="183"/>
      <c r="BH1210" s="183"/>
      <c r="BI1210" s="183"/>
      <c r="BJ1210" s="183"/>
      <c r="BK1210" s="183"/>
      <c r="BL1210" s="183"/>
      <c r="BM1210" s="183"/>
      <c r="BN1210" s="183"/>
      <c r="BO1210" s="183"/>
      <c r="BP1210" s="183"/>
      <c r="BQ1210" s="183"/>
      <c r="BR1210" s="183"/>
      <c r="BS1210" s="183"/>
      <c r="BT1210" s="183"/>
      <c r="BU1210" s="183"/>
      <c r="BV1210" s="183"/>
      <c r="BW1210" s="183"/>
      <c r="BX1210" s="183"/>
      <c r="BY1210" s="183"/>
      <c r="BZ1210" s="183"/>
      <c r="CA1210" s="183"/>
      <c r="CB1210" s="183"/>
      <c r="CC1210" s="183"/>
      <c r="CD1210" s="183"/>
      <c r="CE1210" s="183"/>
      <c r="CF1210" s="183"/>
      <c r="CG1210" s="183"/>
      <c r="CH1210" s="183"/>
      <c r="CI1210" s="183"/>
      <c r="CJ1210" s="183"/>
      <c r="CK1210" s="183"/>
      <c r="CL1210" s="183"/>
      <c r="CM1210" s="183"/>
      <c r="CN1210" s="183"/>
      <c r="CO1210" s="183"/>
      <c r="CP1210" s="183"/>
      <c r="CQ1210" s="183"/>
      <c r="CR1210" s="183"/>
      <c r="CS1210" s="183"/>
      <c r="CT1210" s="183"/>
      <c r="CU1210" s="183"/>
      <c r="CV1210" s="183"/>
      <c r="CW1210" s="183"/>
      <c r="CX1210" s="183"/>
      <c r="CY1210" s="183"/>
      <c r="CZ1210" s="183"/>
      <c r="DA1210" s="183"/>
      <c r="DB1210" s="183"/>
      <c r="DC1210" s="183"/>
      <c r="DD1210" s="183"/>
      <c r="DE1210" s="183"/>
      <c r="DF1210" s="183"/>
      <c r="DG1210" s="183"/>
      <c r="DH1210" s="183"/>
      <c r="DI1210" s="183"/>
      <c r="DJ1210" s="183"/>
      <c r="DK1210" s="183"/>
      <c r="DL1210" s="183"/>
      <c r="DM1210" s="183"/>
      <c r="DN1210" s="183"/>
      <c r="DO1210" s="183"/>
      <c r="DP1210" s="183"/>
      <c r="DQ1210" s="183"/>
      <c r="DR1210" s="183"/>
      <c r="DS1210" s="183"/>
      <c r="DT1210" s="183"/>
      <c r="DU1210" s="183"/>
      <c r="DV1210" s="183"/>
      <c r="DW1210" s="183"/>
      <c r="DX1210" s="183"/>
      <c r="DY1210" s="183"/>
      <c r="DZ1210" s="183"/>
      <c r="EA1210" s="183"/>
      <c r="EB1210" s="183"/>
      <c r="EC1210" s="183"/>
      <c r="ED1210" s="183"/>
      <c r="EE1210" s="183"/>
      <c r="EF1210" s="183"/>
      <c r="EG1210" s="183"/>
      <c r="EH1210" s="183"/>
      <c r="EI1210" s="183"/>
      <c r="EJ1210" s="183"/>
      <c r="EK1210" s="183"/>
      <c r="EL1210" s="183"/>
      <c r="EM1210" s="183"/>
      <c r="EN1210" s="183"/>
      <c r="EO1210" s="183"/>
      <c r="EP1210" s="183"/>
      <c r="EQ1210" s="183"/>
      <c r="ER1210" s="183"/>
      <c r="ES1210" s="183"/>
      <c r="ET1210" s="183"/>
      <c r="EU1210" s="183"/>
      <c r="EV1210" s="183"/>
      <c r="EW1210" s="183"/>
      <c r="EX1210" s="183"/>
      <c r="EY1210" s="183"/>
      <c r="EZ1210" s="183"/>
      <c r="FA1210" s="183"/>
      <c r="FB1210" s="183"/>
      <c r="FC1210" s="183"/>
      <c r="FD1210" s="183"/>
      <c r="FE1210" s="183"/>
      <c r="FF1210" s="183"/>
      <c r="FG1210" s="183"/>
      <c r="FH1210" s="183"/>
      <c r="FI1210" s="183"/>
      <c r="FJ1210" s="183"/>
      <c r="FK1210" s="183"/>
      <c r="FL1210" s="183"/>
      <c r="FM1210" s="183"/>
      <c r="FN1210" s="183"/>
      <c r="FO1210" s="183"/>
      <c r="FP1210" s="183"/>
      <c r="FQ1210" s="183"/>
      <c r="FR1210" s="183"/>
      <c r="FS1210" s="183"/>
      <c r="FT1210" s="183"/>
      <c r="FU1210" s="183"/>
      <c r="FV1210" s="183"/>
      <c r="FW1210" s="183"/>
      <c r="FX1210" s="183"/>
      <c r="FY1210" s="183"/>
      <c r="FZ1210" s="183"/>
      <c r="GA1210" s="183"/>
      <c r="GB1210" s="183"/>
      <c r="GC1210" s="183"/>
      <c r="GD1210" s="183"/>
      <c r="GE1210" s="183"/>
      <c r="GF1210" s="183"/>
      <c r="GG1210" s="183"/>
      <c r="GH1210" s="183"/>
      <c r="GI1210" s="183"/>
      <c r="GJ1210" s="183"/>
      <c r="GK1210" s="183"/>
      <c r="GL1210" s="183"/>
      <c r="GM1210" s="183"/>
      <c r="GN1210" s="183"/>
      <c r="GO1210" s="183"/>
      <c r="GP1210" s="183"/>
      <c r="GQ1210" s="183"/>
      <c r="GR1210" s="183"/>
      <c r="GS1210" s="183"/>
      <c r="GT1210" s="183"/>
      <c r="GU1210" s="183"/>
      <c r="GV1210" s="183"/>
      <c r="GW1210" s="183"/>
      <c r="GX1210" s="183"/>
      <c r="GY1210" s="183"/>
      <c r="GZ1210" s="183"/>
      <c r="HA1210" s="183"/>
      <c r="HB1210" s="183"/>
      <c r="HC1210" s="183"/>
      <c r="HD1210" s="183"/>
      <c r="HE1210" s="183"/>
      <c r="HF1210" s="183"/>
      <c r="HG1210" s="183"/>
      <c r="HH1210" s="183"/>
      <c r="HI1210" s="183"/>
      <c r="HJ1210" s="183"/>
      <c r="HK1210" s="183"/>
      <c r="HL1210" s="183"/>
      <c r="HM1210" s="183"/>
      <c r="HN1210" s="183"/>
      <c r="HO1210" s="183"/>
      <c r="HP1210" s="183"/>
      <c r="HQ1210" s="183"/>
      <c r="HR1210" s="183"/>
      <c r="HS1210" s="183"/>
      <c r="HT1210" s="183"/>
      <c r="HU1210" s="183"/>
      <c r="HV1210" s="183"/>
      <c r="HW1210" s="183"/>
      <c r="HX1210" s="183"/>
      <c r="HY1210" s="183"/>
      <c r="HZ1210" s="183"/>
      <c r="IA1210" s="183"/>
      <c r="IB1210" s="183"/>
      <c r="IC1210" s="183"/>
      <c r="ID1210" s="183"/>
      <c r="IE1210" s="183"/>
      <c r="IF1210" s="183"/>
      <c r="IG1210" s="183"/>
      <c r="IH1210" s="183"/>
      <c r="II1210" s="183"/>
      <c r="IJ1210" s="183"/>
      <c r="IK1210" s="183"/>
      <c r="IL1210" s="183"/>
      <c r="IM1210" s="183"/>
      <c r="IN1210" s="183"/>
      <c r="IO1210" s="183"/>
      <c r="IP1210" s="183"/>
      <c r="IQ1210" s="183"/>
      <c r="IR1210" s="183"/>
      <c r="IS1210" s="183"/>
      <c r="IT1210" s="183"/>
      <c r="IU1210" s="183"/>
      <c r="IV1210" s="183"/>
      <c r="IW1210" s="183"/>
      <c r="IX1210" s="183"/>
      <c r="IY1210" s="183"/>
      <c r="IZ1210" s="183"/>
      <c r="JA1210" s="183"/>
      <c r="JB1210" s="183"/>
      <c r="JC1210" s="183"/>
      <c r="JD1210" s="183"/>
      <c r="JE1210" s="183"/>
      <c r="JF1210" s="183"/>
      <c r="JG1210" s="183"/>
      <c r="JH1210" s="183"/>
      <c r="JI1210" s="183"/>
      <c r="JJ1210" s="183"/>
      <c r="JK1210" s="183"/>
      <c r="JL1210" s="183"/>
      <c r="JM1210" s="183"/>
      <c r="JN1210" s="183"/>
      <c r="JO1210" s="183"/>
      <c r="JP1210" s="183"/>
      <c r="JQ1210" s="183"/>
      <c r="JR1210" s="183"/>
      <c r="JS1210" s="183"/>
      <c r="JT1210" s="183"/>
      <c r="JU1210" s="183"/>
      <c r="JV1210" s="183"/>
      <c r="JW1210" s="183"/>
      <c r="JX1210" s="183"/>
      <c r="JY1210" s="183"/>
      <c r="JZ1210" s="183"/>
      <c r="KA1210" s="183"/>
      <c r="KB1210" s="183"/>
      <c r="KC1210" s="183"/>
      <c r="KD1210" s="183"/>
      <c r="KE1210" s="183"/>
      <c r="KF1210" s="183"/>
      <c r="KG1210" s="183"/>
      <c r="KH1210" s="183"/>
      <c r="KI1210" s="183"/>
      <c r="KJ1210" s="183"/>
      <c r="KK1210" s="183"/>
      <c r="KL1210" s="183"/>
      <c r="KM1210" s="183"/>
      <c r="KN1210" s="183"/>
      <c r="KO1210" s="183"/>
      <c r="KP1210" s="183"/>
      <c r="KQ1210" s="183"/>
      <c r="KR1210" s="183"/>
      <c r="KS1210" s="183"/>
      <c r="KT1210" s="183"/>
    </row>
    <row r="1211" spans="8:306">
      <c r="H1211" s="183"/>
      <c r="K1211" s="183"/>
      <c r="L1211" s="183"/>
      <c r="M1211" s="183"/>
      <c r="N1211" s="183"/>
      <c r="O1211" s="183"/>
      <c r="P1211" s="183"/>
      <c r="Q1211" s="183"/>
      <c r="R1211" s="183"/>
      <c r="S1211" s="183"/>
      <c r="T1211" s="183"/>
      <c r="U1211" s="183"/>
      <c r="V1211" s="183"/>
      <c r="W1211" s="183"/>
      <c r="X1211" s="183"/>
      <c r="Y1211" s="183"/>
      <c r="Z1211" s="183"/>
      <c r="AA1211" s="183"/>
      <c r="AB1211" s="183"/>
      <c r="AC1211" s="183"/>
      <c r="AD1211" s="183"/>
      <c r="AE1211" s="183"/>
      <c r="AF1211" s="183"/>
      <c r="AG1211" s="183"/>
      <c r="AH1211" s="183"/>
      <c r="AI1211" s="183"/>
      <c r="AJ1211" s="183"/>
      <c r="AK1211" s="183"/>
      <c r="AL1211" s="183"/>
      <c r="AM1211" s="183"/>
      <c r="AN1211" s="183"/>
      <c r="AO1211" s="183"/>
      <c r="AP1211" s="183"/>
      <c r="AQ1211" s="183"/>
      <c r="AR1211" s="183"/>
      <c r="AS1211" s="183"/>
      <c r="AT1211" s="183"/>
      <c r="AU1211" s="183"/>
      <c r="AV1211" s="183"/>
      <c r="AW1211" s="183"/>
      <c r="AX1211" s="183"/>
      <c r="AY1211" s="183"/>
      <c r="AZ1211" s="183"/>
      <c r="BA1211" s="183"/>
      <c r="BB1211" s="183"/>
      <c r="BC1211" s="183"/>
      <c r="BD1211" s="183"/>
      <c r="BE1211" s="183"/>
      <c r="BF1211" s="183"/>
      <c r="BG1211" s="183"/>
      <c r="BH1211" s="183"/>
      <c r="BI1211" s="183"/>
      <c r="BJ1211" s="183"/>
      <c r="BK1211" s="183"/>
      <c r="BL1211" s="183"/>
      <c r="BM1211" s="183"/>
      <c r="BN1211" s="183"/>
      <c r="BO1211" s="183"/>
      <c r="BP1211" s="183"/>
      <c r="BQ1211" s="183"/>
      <c r="BR1211" s="183"/>
      <c r="BS1211" s="183"/>
      <c r="BT1211" s="183"/>
      <c r="BU1211" s="183"/>
      <c r="BV1211" s="183"/>
      <c r="BW1211" s="183"/>
      <c r="BX1211" s="183"/>
      <c r="BY1211" s="183"/>
      <c r="BZ1211" s="183"/>
      <c r="CA1211" s="183"/>
      <c r="CB1211" s="183"/>
      <c r="CC1211" s="183"/>
      <c r="CD1211" s="183"/>
      <c r="CE1211" s="183"/>
      <c r="CF1211" s="183"/>
      <c r="CG1211" s="183"/>
      <c r="CH1211" s="183"/>
      <c r="CI1211" s="183"/>
      <c r="CJ1211" s="183"/>
      <c r="CK1211" s="183"/>
      <c r="CL1211" s="183"/>
      <c r="CM1211" s="183"/>
      <c r="CN1211" s="183"/>
      <c r="CO1211" s="183"/>
      <c r="CP1211" s="183"/>
      <c r="CQ1211" s="183"/>
      <c r="CR1211" s="183"/>
      <c r="CS1211" s="183"/>
      <c r="CT1211" s="183"/>
      <c r="CU1211" s="183"/>
      <c r="CV1211" s="183"/>
      <c r="CW1211" s="183"/>
      <c r="CX1211" s="183"/>
      <c r="CY1211" s="183"/>
      <c r="CZ1211" s="183"/>
      <c r="DA1211" s="183"/>
      <c r="DB1211" s="183"/>
      <c r="DC1211" s="183"/>
      <c r="DD1211" s="183"/>
      <c r="DE1211" s="183"/>
      <c r="DF1211" s="183"/>
      <c r="DG1211" s="183"/>
      <c r="DH1211" s="183"/>
      <c r="DI1211" s="183"/>
      <c r="DJ1211" s="183"/>
      <c r="DK1211" s="183"/>
      <c r="DL1211" s="183"/>
      <c r="DM1211" s="183"/>
      <c r="DN1211" s="183"/>
      <c r="DO1211" s="183"/>
      <c r="DP1211" s="183"/>
      <c r="DQ1211" s="183"/>
      <c r="DR1211" s="183"/>
      <c r="DS1211" s="183"/>
      <c r="DT1211" s="183"/>
      <c r="DU1211" s="183"/>
      <c r="DV1211" s="183"/>
      <c r="DW1211" s="183"/>
      <c r="DX1211" s="183"/>
      <c r="DY1211" s="183"/>
      <c r="DZ1211" s="183"/>
      <c r="EA1211" s="183"/>
      <c r="EB1211" s="183"/>
      <c r="EC1211" s="183"/>
      <c r="ED1211" s="183"/>
      <c r="EE1211" s="183"/>
      <c r="EF1211" s="183"/>
      <c r="EG1211" s="183"/>
      <c r="EH1211" s="183"/>
      <c r="EI1211" s="183"/>
      <c r="EJ1211" s="183"/>
      <c r="EK1211" s="183"/>
      <c r="EL1211" s="183"/>
      <c r="EM1211" s="183"/>
      <c r="EN1211" s="183"/>
      <c r="EO1211" s="183"/>
      <c r="EP1211" s="183"/>
      <c r="EQ1211" s="183"/>
      <c r="ER1211" s="183"/>
      <c r="ES1211" s="183"/>
      <c r="ET1211" s="183"/>
      <c r="EU1211" s="183"/>
      <c r="EV1211" s="183"/>
      <c r="EW1211" s="183"/>
      <c r="EX1211" s="183"/>
      <c r="EY1211" s="183"/>
      <c r="EZ1211" s="183"/>
      <c r="FA1211" s="183"/>
      <c r="FB1211" s="183"/>
      <c r="FC1211" s="183"/>
      <c r="FD1211" s="183"/>
      <c r="FE1211" s="183"/>
      <c r="FF1211" s="183"/>
      <c r="FG1211" s="183"/>
      <c r="FH1211" s="183"/>
      <c r="FI1211" s="183"/>
      <c r="FJ1211" s="183"/>
      <c r="FK1211" s="183"/>
      <c r="FL1211" s="183"/>
      <c r="FM1211" s="183"/>
      <c r="FN1211" s="183"/>
      <c r="FO1211" s="183"/>
      <c r="FP1211" s="183"/>
      <c r="FQ1211" s="183"/>
      <c r="FR1211" s="183"/>
      <c r="FS1211" s="183"/>
      <c r="FT1211" s="183"/>
      <c r="FU1211" s="183"/>
      <c r="FV1211" s="183"/>
      <c r="FW1211" s="183"/>
      <c r="FX1211" s="183"/>
      <c r="FY1211" s="183"/>
      <c r="FZ1211" s="183"/>
      <c r="GA1211" s="183"/>
      <c r="GB1211" s="183"/>
      <c r="GC1211" s="183"/>
      <c r="GD1211" s="183"/>
      <c r="GE1211" s="183"/>
      <c r="GF1211" s="183"/>
      <c r="GG1211" s="183"/>
      <c r="GH1211" s="183"/>
      <c r="GI1211" s="183"/>
      <c r="GJ1211" s="183"/>
      <c r="GK1211" s="183"/>
      <c r="GL1211" s="183"/>
      <c r="GM1211" s="183"/>
      <c r="GN1211" s="183"/>
      <c r="GO1211" s="183"/>
      <c r="GP1211" s="183"/>
      <c r="GQ1211" s="183"/>
      <c r="GR1211" s="183"/>
      <c r="GS1211" s="183"/>
      <c r="GT1211" s="183"/>
      <c r="GU1211" s="183"/>
      <c r="GV1211" s="183"/>
      <c r="GW1211" s="183"/>
      <c r="GX1211" s="183"/>
      <c r="GY1211" s="183"/>
      <c r="GZ1211" s="183"/>
      <c r="HA1211" s="183"/>
      <c r="HB1211" s="183"/>
      <c r="HC1211" s="183"/>
      <c r="HD1211" s="183"/>
      <c r="HE1211" s="183"/>
      <c r="HF1211" s="183"/>
      <c r="HG1211" s="183"/>
      <c r="HH1211" s="183"/>
      <c r="HI1211" s="183"/>
      <c r="HJ1211" s="183"/>
      <c r="HK1211" s="183"/>
      <c r="HL1211" s="183"/>
      <c r="HM1211" s="183"/>
      <c r="HN1211" s="183"/>
      <c r="HO1211" s="183"/>
      <c r="HP1211" s="183"/>
      <c r="HQ1211" s="183"/>
      <c r="HR1211" s="183"/>
      <c r="HS1211" s="183"/>
      <c r="HT1211" s="183"/>
      <c r="HU1211" s="183"/>
      <c r="HV1211" s="183"/>
      <c r="HW1211" s="183"/>
      <c r="HX1211" s="183"/>
      <c r="HY1211" s="183"/>
      <c r="HZ1211" s="183"/>
      <c r="IA1211" s="183"/>
      <c r="IB1211" s="183"/>
      <c r="IC1211" s="183"/>
      <c r="ID1211" s="183"/>
      <c r="IE1211" s="183"/>
      <c r="IF1211" s="183"/>
      <c r="IG1211" s="183"/>
      <c r="IH1211" s="183"/>
      <c r="II1211" s="183"/>
      <c r="IJ1211" s="183"/>
      <c r="IK1211" s="183"/>
      <c r="IL1211" s="183"/>
      <c r="IM1211" s="183"/>
      <c r="IN1211" s="183"/>
      <c r="IO1211" s="183"/>
      <c r="IP1211" s="183"/>
      <c r="IQ1211" s="183"/>
      <c r="IR1211" s="183"/>
      <c r="IS1211" s="183"/>
      <c r="IT1211" s="183"/>
      <c r="IU1211" s="183"/>
      <c r="IV1211" s="183"/>
      <c r="IW1211" s="183"/>
      <c r="IX1211" s="183"/>
      <c r="IY1211" s="183"/>
      <c r="IZ1211" s="183"/>
      <c r="JA1211" s="183"/>
      <c r="JB1211" s="183"/>
      <c r="JC1211" s="183"/>
      <c r="JD1211" s="183"/>
      <c r="JE1211" s="183"/>
      <c r="JF1211" s="183"/>
      <c r="JG1211" s="183"/>
      <c r="JH1211" s="183"/>
      <c r="JI1211" s="183"/>
      <c r="JJ1211" s="183"/>
      <c r="JK1211" s="183"/>
      <c r="JL1211" s="183"/>
      <c r="JM1211" s="183"/>
      <c r="JN1211" s="183"/>
      <c r="JO1211" s="183"/>
      <c r="JP1211" s="183"/>
      <c r="JQ1211" s="183"/>
      <c r="JR1211" s="183"/>
      <c r="JS1211" s="183"/>
      <c r="JT1211" s="183"/>
      <c r="JU1211" s="183"/>
      <c r="JV1211" s="183"/>
      <c r="JW1211" s="183"/>
      <c r="JX1211" s="183"/>
      <c r="JY1211" s="183"/>
      <c r="JZ1211" s="183"/>
      <c r="KA1211" s="183"/>
      <c r="KB1211" s="183"/>
      <c r="KC1211" s="183"/>
      <c r="KD1211" s="183"/>
      <c r="KE1211" s="183"/>
      <c r="KF1211" s="183"/>
      <c r="KG1211" s="183"/>
      <c r="KH1211" s="183"/>
      <c r="KI1211" s="183"/>
      <c r="KJ1211" s="183"/>
      <c r="KK1211" s="183"/>
      <c r="KL1211" s="183"/>
      <c r="KM1211" s="183"/>
      <c r="KN1211" s="183"/>
      <c r="KO1211" s="183"/>
      <c r="KP1211" s="183"/>
      <c r="KQ1211" s="183"/>
      <c r="KR1211" s="183"/>
      <c r="KS1211" s="183"/>
      <c r="KT1211" s="183"/>
    </row>
    <row r="1212" spans="8:306">
      <c r="H1212" s="183"/>
      <c r="K1212" s="183"/>
      <c r="L1212" s="183"/>
      <c r="M1212" s="183"/>
      <c r="N1212" s="183"/>
      <c r="O1212" s="183"/>
      <c r="P1212" s="183"/>
      <c r="Q1212" s="183"/>
      <c r="R1212" s="183"/>
      <c r="S1212" s="183"/>
      <c r="T1212" s="183"/>
      <c r="U1212" s="183"/>
      <c r="V1212" s="183"/>
      <c r="W1212" s="183"/>
      <c r="X1212" s="183"/>
      <c r="Y1212" s="183"/>
      <c r="Z1212" s="183"/>
      <c r="AA1212" s="183"/>
      <c r="AB1212" s="183"/>
      <c r="AC1212" s="183"/>
      <c r="AD1212" s="183"/>
      <c r="AE1212" s="183"/>
      <c r="AF1212" s="183"/>
      <c r="AG1212" s="183"/>
      <c r="AH1212" s="183"/>
      <c r="AI1212" s="183"/>
      <c r="AJ1212" s="183"/>
      <c r="AK1212" s="183"/>
      <c r="AL1212" s="183"/>
      <c r="AM1212" s="183"/>
      <c r="AN1212" s="183"/>
      <c r="AO1212" s="183"/>
      <c r="AP1212" s="183"/>
      <c r="AQ1212" s="183"/>
      <c r="AR1212" s="183"/>
      <c r="AS1212" s="183"/>
      <c r="AT1212" s="183"/>
      <c r="AU1212" s="183"/>
      <c r="AV1212" s="183"/>
      <c r="AW1212" s="183"/>
      <c r="AX1212" s="183"/>
      <c r="AY1212" s="183"/>
      <c r="AZ1212" s="183"/>
      <c r="BA1212" s="183"/>
      <c r="BB1212" s="183"/>
      <c r="BC1212" s="183"/>
      <c r="BD1212" s="183"/>
      <c r="BE1212" s="183"/>
      <c r="BF1212" s="183"/>
      <c r="BG1212" s="183"/>
      <c r="BH1212" s="183"/>
      <c r="BI1212" s="183"/>
      <c r="BJ1212" s="183"/>
      <c r="BK1212" s="183"/>
      <c r="BL1212" s="183"/>
      <c r="BM1212" s="183"/>
      <c r="BN1212" s="183"/>
      <c r="BO1212" s="183"/>
      <c r="BP1212" s="183"/>
      <c r="BQ1212" s="183"/>
      <c r="BR1212" s="183"/>
      <c r="BS1212" s="183"/>
      <c r="BT1212" s="183"/>
      <c r="BU1212" s="183"/>
      <c r="BV1212" s="183"/>
      <c r="BW1212" s="183"/>
      <c r="BX1212" s="183"/>
      <c r="BY1212" s="183"/>
      <c r="BZ1212" s="183"/>
      <c r="CA1212" s="183"/>
      <c r="CB1212" s="183"/>
      <c r="CC1212" s="183"/>
      <c r="CD1212" s="183"/>
      <c r="CE1212" s="183"/>
      <c r="CF1212" s="183"/>
      <c r="CG1212" s="183"/>
      <c r="CH1212" s="183"/>
      <c r="CI1212" s="183"/>
      <c r="CJ1212" s="183"/>
      <c r="CK1212" s="183"/>
      <c r="CL1212" s="183"/>
      <c r="CM1212" s="183"/>
      <c r="CN1212" s="183"/>
      <c r="CO1212" s="183"/>
      <c r="CP1212" s="183"/>
      <c r="CQ1212" s="183"/>
      <c r="CR1212" s="183"/>
      <c r="CS1212" s="183"/>
      <c r="CT1212" s="183"/>
      <c r="CU1212" s="183"/>
      <c r="CV1212" s="183"/>
      <c r="CW1212" s="183"/>
      <c r="CX1212" s="183"/>
      <c r="CY1212" s="183"/>
      <c r="CZ1212" s="183"/>
      <c r="DA1212" s="183"/>
      <c r="DB1212" s="183"/>
      <c r="DC1212" s="183"/>
      <c r="DD1212" s="183"/>
      <c r="DE1212" s="183"/>
      <c r="DF1212" s="183"/>
      <c r="DG1212" s="183"/>
      <c r="DH1212" s="183"/>
      <c r="DI1212" s="183"/>
      <c r="DJ1212" s="183"/>
      <c r="DK1212" s="183"/>
      <c r="DL1212" s="183"/>
      <c r="DM1212" s="183"/>
      <c r="DN1212" s="183"/>
      <c r="DO1212" s="183"/>
      <c r="DP1212" s="183"/>
      <c r="DQ1212" s="183"/>
      <c r="DR1212" s="183"/>
      <c r="DS1212" s="183"/>
      <c r="DT1212" s="183"/>
      <c r="DU1212" s="183"/>
      <c r="DV1212" s="183"/>
      <c r="DW1212" s="183"/>
      <c r="DX1212" s="183"/>
      <c r="DY1212" s="183"/>
      <c r="DZ1212" s="183"/>
      <c r="EA1212" s="183"/>
      <c r="EB1212" s="183"/>
      <c r="EC1212" s="183"/>
      <c r="ED1212" s="183"/>
      <c r="EE1212" s="183"/>
      <c r="EF1212" s="183"/>
      <c r="EG1212" s="183"/>
      <c r="EH1212" s="183"/>
      <c r="EI1212" s="183"/>
      <c r="EJ1212" s="183"/>
      <c r="EK1212" s="183"/>
      <c r="EL1212" s="183"/>
      <c r="EM1212" s="183"/>
      <c r="EN1212" s="183"/>
      <c r="EO1212" s="183"/>
      <c r="EP1212" s="183"/>
      <c r="EQ1212" s="183"/>
      <c r="ER1212" s="183"/>
      <c r="ES1212" s="183"/>
      <c r="ET1212" s="183"/>
      <c r="EU1212" s="183"/>
      <c r="EV1212" s="183"/>
      <c r="EW1212" s="183"/>
      <c r="EX1212" s="183"/>
      <c r="EY1212" s="183"/>
      <c r="EZ1212" s="183"/>
      <c r="FA1212" s="183"/>
      <c r="FB1212" s="183"/>
      <c r="FC1212" s="183"/>
      <c r="FD1212" s="183"/>
      <c r="FE1212" s="183"/>
      <c r="FF1212" s="183"/>
      <c r="FG1212" s="183"/>
      <c r="FH1212" s="183"/>
      <c r="FI1212" s="183"/>
      <c r="FJ1212" s="183"/>
      <c r="FK1212" s="183"/>
      <c r="FL1212" s="183"/>
      <c r="FM1212" s="183"/>
      <c r="FN1212" s="183"/>
      <c r="FO1212" s="183"/>
      <c r="FP1212" s="183"/>
      <c r="FQ1212" s="183"/>
      <c r="FR1212" s="183"/>
      <c r="FS1212" s="183"/>
      <c r="FT1212" s="183"/>
      <c r="FU1212" s="183"/>
      <c r="FV1212" s="183"/>
      <c r="FW1212" s="183"/>
      <c r="FX1212" s="183"/>
      <c r="FY1212" s="183"/>
      <c r="FZ1212" s="183"/>
      <c r="GA1212" s="183"/>
      <c r="GB1212" s="183"/>
      <c r="GC1212" s="183"/>
      <c r="GD1212" s="183"/>
      <c r="GE1212" s="183"/>
      <c r="GF1212" s="183"/>
      <c r="GG1212" s="183"/>
      <c r="GH1212" s="183"/>
      <c r="GI1212" s="183"/>
      <c r="GJ1212" s="183"/>
      <c r="GK1212" s="183"/>
      <c r="GL1212" s="183"/>
      <c r="GM1212" s="183"/>
      <c r="GN1212" s="183"/>
      <c r="GO1212" s="183"/>
      <c r="GP1212" s="183"/>
      <c r="GQ1212" s="183"/>
      <c r="GR1212" s="183"/>
      <c r="GS1212" s="183"/>
      <c r="GT1212" s="183"/>
      <c r="GU1212" s="183"/>
      <c r="GV1212" s="183"/>
      <c r="GW1212" s="183"/>
      <c r="GX1212" s="183"/>
      <c r="GY1212" s="183"/>
      <c r="GZ1212" s="183"/>
      <c r="HA1212" s="183"/>
      <c r="HB1212" s="183"/>
      <c r="HC1212" s="183"/>
      <c r="HD1212" s="183"/>
      <c r="HE1212" s="183"/>
      <c r="HF1212" s="183"/>
      <c r="HG1212" s="183"/>
      <c r="HH1212" s="183"/>
      <c r="HI1212" s="183"/>
      <c r="HJ1212" s="183"/>
      <c r="HK1212" s="183"/>
      <c r="HL1212" s="183"/>
      <c r="HM1212" s="183"/>
      <c r="HN1212" s="183"/>
      <c r="HO1212" s="183"/>
      <c r="HP1212" s="183"/>
      <c r="HQ1212" s="183"/>
      <c r="HR1212" s="183"/>
      <c r="HS1212" s="183"/>
      <c r="HT1212" s="183"/>
      <c r="HU1212" s="183"/>
      <c r="HV1212" s="183"/>
      <c r="HW1212" s="183"/>
      <c r="HX1212" s="183"/>
      <c r="HY1212" s="183"/>
      <c r="HZ1212" s="183"/>
      <c r="IA1212" s="183"/>
      <c r="IB1212" s="183"/>
      <c r="IC1212" s="183"/>
      <c r="ID1212" s="183"/>
      <c r="IE1212" s="183"/>
      <c r="IF1212" s="183"/>
      <c r="IG1212" s="183"/>
      <c r="IH1212" s="183"/>
      <c r="II1212" s="183"/>
      <c r="IJ1212" s="183"/>
      <c r="IK1212" s="183"/>
      <c r="IL1212" s="183"/>
      <c r="IM1212" s="183"/>
      <c r="IN1212" s="183"/>
      <c r="IO1212" s="183"/>
      <c r="IP1212" s="183"/>
      <c r="IQ1212" s="183"/>
      <c r="IR1212" s="183"/>
      <c r="IS1212" s="183"/>
      <c r="IT1212" s="183"/>
      <c r="IU1212" s="183"/>
      <c r="IV1212" s="183"/>
      <c r="IW1212" s="183"/>
      <c r="IX1212" s="183"/>
      <c r="IY1212" s="183"/>
      <c r="IZ1212" s="183"/>
      <c r="JA1212" s="183"/>
      <c r="JB1212" s="183"/>
      <c r="JC1212" s="183"/>
      <c r="JD1212" s="183"/>
      <c r="JE1212" s="183"/>
      <c r="JF1212" s="183"/>
      <c r="JG1212" s="183"/>
      <c r="JH1212" s="183"/>
      <c r="JI1212" s="183"/>
      <c r="JJ1212" s="183"/>
      <c r="JK1212" s="183"/>
      <c r="JL1212" s="183"/>
      <c r="JM1212" s="183"/>
      <c r="JN1212" s="183"/>
      <c r="JO1212" s="183"/>
      <c r="JP1212" s="183"/>
      <c r="JQ1212" s="183"/>
      <c r="JR1212" s="183"/>
      <c r="JS1212" s="183"/>
      <c r="JT1212" s="183"/>
      <c r="JU1212" s="183"/>
      <c r="JV1212" s="183"/>
      <c r="JW1212" s="183"/>
      <c r="JX1212" s="183"/>
      <c r="JY1212" s="183"/>
      <c r="JZ1212" s="183"/>
      <c r="KA1212" s="183"/>
      <c r="KB1212" s="183"/>
      <c r="KC1212" s="183"/>
      <c r="KD1212" s="183"/>
      <c r="KE1212" s="183"/>
      <c r="KF1212" s="183"/>
      <c r="KG1212" s="183"/>
      <c r="KH1212" s="183"/>
      <c r="KI1212" s="183"/>
      <c r="KJ1212" s="183"/>
      <c r="KK1212" s="183"/>
      <c r="KL1212" s="183"/>
      <c r="KM1212" s="183"/>
      <c r="KN1212" s="183"/>
      <c r="KO1212" s="183"/>
      <c r="KP1212" s="183"/>
      <c r="KQ1212" s="183"/>
      <c r="KR1212" s="183"/>
      <c r="KS1212" s="183"/>
      <c r="KT1212" s="183"/>
    </row>
    <row r="1213" spans="8:306">
      <c r="H1213" s="183"/>
      <c r="K1213" s="183"/>
      <c r="L1213" s="183"/>
      <c r="M1213" s="183"/>
      <c r="N1213" s="183"/>
      <c r="O1213" s="183"/>
      <c r="P1213" s="183"/>
      <c r="Q1213" s="183"/>
      <c r="R1213" s="183"/>
      <c r="S1213" s="183"/>
      <c r="T1213" s="183"/>
      <c r="U1213" s="183"/>
      <c r="V1213" s="183"/>
      <c r="W1213" s="183"/>
      <c r="X1213" s="183"/>
      <c r="Y1213" s="183"/>
      <c r="Z1213" s="183"/>
      <c r="AA1213" s="183"/>
      <c r="AB1213" s="183"/>
      <c r="AC1213" s="183"/>
      <c r="AD1213" s="183"/>
      <c r="AE1213" s="183"/>
      <c r="AF1213" s="183"/>
      <c r="AG1213" s="183"/>
      <c r="AH1213" s="183"/>
      <c r="AI1213" s="183"/>
      <c r="AJ1213" s="183"/>
      <c r="AK1213" s="183"/>
      <c r="AL1213" s="183"/>
      <c r="AM1213" s="183"/>
      <c r="AN1213" s="183"/>
      <c r="AO1213" s="183"/>
      <c r="AP1213" s="183"/>
      <c r="AQ1213" s="183"/>
      <c r="AR1213" s="183"/>
      <c r="AS1213" s="183"/>
      <c r="AT1213" s="183"/>
      <c r="AU1213" s="183"/>
      <c r="AV1213" s="183"/>
      <c r="AW1213" s="183"/>
      <c r="AX1213" s="183"/>
      <c r="AY1213" s="183"/>
      <c r="AZ1213" s="183"/>
      <c r="BA1213" s="183"/>
      <c r="BB1213" s="183"/>
      <c r="BC1213" s="183"/>
      <c r="BD1213" s="183"/>
      <c r="BE1213" s="183"/>
      <c r="BF1213" s="183"/>
      <c r="BG1213" s="183"/>
      <c r="BH1213" s="183"/>
      <c r="BI1213" s="183"/>
      <c r="BJ1213" s="183"/>
      <c r="BK1213" s="183"/>
      <c r="BL1213" s="183"/>
      <c r="BM1213" s="183"/>
      <c r="BN1213" s="183"/>
      <c r="BO1213" s="183"/>
      <c r="BP1213" s="183"/>
      <c r="BQ1213" s="183"/>
      <c r="BR1213" s="183"/>
      <c r="BS1213" s="183"/>
      <c r="BT1213" s="183"/>
      <c r="BU1213" s="183"/>
      <c r="BV1213" s="183"/>
      <c r="BW1213" s="183"/>
      <c r="BX1213" s="183"/>
      <c r="BY1213" s="183"/>
      <c r="BZ1213" s="183"/>
      <c r="CA1213" s="183"/>
      <c r="CB1213" s="183"/>
      <c r="CC1213" s="183"/>
      <c r="CD1213" s="183"/>
      <c r="CE1213" s="183"/>
      <c r="CF1213" s="183"/>
      <c r="CG1213" s="183"/>
      <c r="CH1213" s="183"/>
      <c r="CI1213" s="183"/>
      <c r="CJ1213" s="183"/>
      <c r="CK1213" s="183"/>
      <c r="CL1213" s="183"/>
      <c r="CM1213" s="183"/>
      <c r="CN1213" s="183"/>
      <c r="CO1213" s="183"/>
      <c r="CP1213" s="183"/>
      <c r="CQ1213" s="183"/>
      <c r="CR1213" s="183"/>
      <c r="CS1213" s="183"/>
      <c r="CT1213" s="183"/>
      <c r="CU1213" s="183"/>
      <c r="CV1213" s="183"/>
      <c r="CW1213" s="183"/>
      <c r="CX1213" s="183"/>
      <c r="CY1213" s="183"/>
      <c r="CZ1213" s="183"/>
      <c r="DA1213" s="183"/>
      <c r="DB1213" s="183"/>
      <c r="DC1213" s="183"/>
      <c r="DD1213" s="183"/>
      <c r="DE1213" s="183"/>
      <c r="DF1213" s="183"/>
      <c r="DG1213" s="183"/>
      <c r="DH1213" s="183"/>
      <c r="DI1213" s="183"/>
      <c r="DJ1213" s="183"/>
      <c r="DK1213" s="183"/>
      <c r="DL1213" s="183"/>
      <c r="DM1213" s="183"/>
      <c r="DN1213" s="183"/>
      <c r="DO1213" s="183"/>
      <c r="DP1213" s="183"/>
      <c r="DQ1213" s="183"/>
      <c r="DR1213" s="183"/>
      <c r="DS1213" s="183"/>
      <c r="DT1213" s="183"/>
      <c r="DU1213" s="183"/>
      <c r="DV1213" s="183"/>
      <c r="DW1213" s="183"/>
      <c r="DX1213" s="183"/>
      <c r="DY1213" s="183"/>
      <c r="DZ1213" s="183"/>
      <c r="EA1213" s="183"/>
      <c r="EB1213" s="183"/>
      <c r="EC1213" s="183"/>
      <c r="ED1213" s="183"/>
      <c r="EE1213" s="183"/>
      <c r="EF1213" s="183"/>
      <c r="EG1213" s="183"/>
      <c r="EH1213" s="183"/>
      <c r="EI1213" s="183"/>
      <c r="EJ1213" s="183"/>
      <c r="EK1213" s="183"/>
      <c r="EL1213" s="183"/>
      <c r="EM1213" s="183"/>
      <c r="EN1213" s="183"/>
      <c r="EO1213" s="183"/>
      <c r="EP1213" s="183"/>
      <c r="EQ1213" s="183"/>
      <c r="ER1213" s="183"/>
      <c r="ES1213" s="183"/>
      <c r="ET1213" s="183"/>
      <c r="EU1213" s="183"/>
      <c r="EV1213" s="183"/>
      <c r="EW1213" s="183"/>
      <c r="EX1213" s="183"/>
      <c r="EY1213" s="183"/>
      <c r="EZ1213" s="183"/>
      <c r="FA1213" s="183"/>
      <c r="FB1213" s="183"/>
      <c r="FC1213" s="183"/>
      <c r="FD1213" s="183"/>
      <c r="FE1213" s="183"/>
      <c r="FF1213" s="183"/>
      <c r="FG1213" s="183"/>
      <c r="FH1213" s="183"/>
      <c r="FI1213" s="183"/>
      <c r="FJ1213" s="183"/>
      <c r="FK1213" s="183"/>
      <c r="FL1213" s="183"/>
      <c r="FM1213" s="183"/>
      <c r="FN1213" s="183"/>
      <c r="FO1213" s="183"/>
      <c r="FP1213" s="183"/>
      <c r="FQ1213" s="183"/>
      <c r="FR1213" s="183"/>
      <c r="FS1213" s="183"/>
      <c r="FT1213" s="183"/>
      <c r="FU1213" s="183"/>
      <c r="FV1213" s="183"/>
      <c r="FW1213" s="183"/>
      <c r="FX1213" s="183"/>
      <c r="FY1213" s="183"/>
      <c r="FZ1213" s="183"/>
      <c r="GA1213" s="183"/>
      <c r="GB1213" s="183"/>
      <c r="GC1213" s="183"/>
      <c r="GD1213" s="183"/>
      <c r="GE1213" s="183"/>
      <c r="GF1213" s="183"/>
      <c r="GG1213" s="183"/>
      <c r="GH1213" s="183"/>
      <c r="GI1213" s="183"/>
      <c r="GJ1213" s="183"/>
      <c r="GK1213" s="183"/>
      <c r="GL1213" s="183"/>
      <c r="GM1213" s="183"/>
      <c r="GN1213" s="183"/>
      <c r="GO1213" s="183"/>
      <c r="GP1213" s="183"/>
      <c r="GQ1213" s="183"/>
      <c r="GR1213" s="183"/>
      <c r="GS1213" s="183"/>
      <c r="GT1213" s="183"/>
      <c r="GU1213" s="183"/>
      <c r="GV1213" s="183"/>
      <c r="GW1213" s="183"/>
      <c r="GX1213" s="183"/>
      <c r="GY1213" s="183"/>
      <c r="GZ1213" s="183"/>
      <c r="HA1213" s="183"/>
      <c r="HB1213" s="183"/>
      <c r="HC1213" s="183"/>
      <c r="HD1213" s="183"/>
      <c r="HE1213" s="183"/>
      <c r="HF1213" s="183"/>
      <c r="HG1213" s="183"/>
      <c r="HH1213" s="183"/>
      <c r="HI1213" s="183"/>
      <c r="HJ1213" s="183"/>
      <c r="HK1213" s="183"/>
      <c r="HL1213" s="183"/>
      <c r="HM1213" s="183"/>
      <c r="HN1213" s="183"/>
      <c r="HO1213" s="183"/>
      <c r="HP1213" s="183"/>
      <c r="HQ1213" s="183"/>
      <c r="HR1213" s="183"/>
      <c r="HS1213" s="183"/>
      <c r="HT1213" s="183"/>
      <c r="HU1213" s="183"/>
      <c r="HV1213" s="183"/>
      <c r="HW1213" s="183"/>
      <c r="HX1213" s="183"/>
      <c r="HY1213" s="183"/>
      <c r="HZ1213" s="183"/>
      <c r="IA1213" s="183"/>
      <c r="IB1213" s="183"/>
      <c r="IC1213" s="183"/>
      <c r="ID1213" s="183"/>
      <c r="IE1213" s="183"/>
      <c r="IF1213" s="183"/>
      <c r="IG1213" s="183"/>
      <c r="IH1213" s="183"/>
      <c r="II1213" s="183"/>
      <c r="IJ1213" s="183"/>
      <c r="IK1213" s="183"/>
      <c r="IL1213" s="183"/>
      <c r="IM1213" s="183"/>
      <c r="IN1213" s="183"/>
      <c r="IO1213" s="183"/>
      <c r="IP1213" s="183"/>
      <c r="IQ1213" s="183"/>
      <c r="IR1213" s="183"/>
      <c r="IS1213" s="183"/>
      <c r="IT1213" s="183"/>
      <c r="IU1213" s="183"/>
      <c r="IV1213" s="183"/>
      <c r="IW1213" s="183"/>
      <c r="IX1213" s="183"/>
      <c r="IY1213" s="183"/>
      <c r="IZ1213" s="183"/>
      <c r="JA1213" s="183"/>
      <c r="JB1213" s="183"/>
      <c r="JC1213" s="183"/>
      <c r="JD1213" s="183"/>
      <c r="JE1213" s="183"/>
      <c r="JF1213" s="183"/>
      <c r="JG1213" s="183"/>
      <c r="JH1213" s="183"/>
      <c r="JI1213" s="183"/>
      <c r="JJ1213" s="183"/>
      <c r="JK1213" s="183"/>
      <c r="JL1213" s="183"/>
      <c r="JM1213" s="183"/>
      <c r="JN1213" s="183"/>
      <c r="JO1213" s="183"/>
      <c r="JP1213" s="183"/>
      <c r="JQ1213" s="183"/>
      <c r="JR1213" s="183"/>
      <c r="JS1213" s="183"/>
      <c r="JT1213" s="183"/>
      <c r="JU1213" s="183"/>
      <c r="JV1213" s="183"/>
      <c r="JW1213" s="183"/>
      <c r="JX1213" s="183"/>
      <c r="JY1213" s="183"/>
      <c r="JZ1213" s="183"/>
      <c r="KA1213" s="183"/>
      <c r="KB1213" s="183"/>
      <c r="KC1213" s="183"/>
      <c r="KD1213" s="183"/>
      <c r="KE1213" s="183"/>
      <c r="KF1213" s="183"/>
      <c r="KG1213" s="183"/>
      <c r="KH1213" s="183"/>
      <c r="KI1213" s="183"/>
      <c r="KJ1213" s="183"/>
      <c r="KK1213" s="183"/>
      <c r="KL1213" s="183"/>
      <c r="KM1213" s="183"/>
      <c r="KN1213" s="183"/>
      <c r="KO1213" s="183"/>
      <c r="KP1213" s="183"/>
      <c r="KQ1213" s="183"/>
      <c r="KR1213" s="183"/>
      <c r="KS1213" s="183"/>
      <c r="KT1213" s="183"/>
    </row>
    <row r="1214" spans="8:306">
      <c r="H1214" s="183"/>
      <c r="K1214" s="183"/>
      <c r="L1214" s="183"/>
      <c r="M1214" s="183"/>
      <c r="N1214" s="183"/>
      <c r="O1214" s="183"/>
      <c r="P1214" s="183"/>
      <c r="Q1214" s="183"/>
      <c r="R1214" s="183"/>
      <c r="S1214" s="183"/>
      <c r="T1214" s="183"/>
      <c r="U1214" s="183"/>
      <c r="V1214" s="183"/>
      <c r="W1214" s="183"/>
      <c r="X1214" s="183"/>
      <c r="Y1214" s="183"/>
      <c r="Z1214" s="183"/>
      <c r="AA1214" s="183"/>
      <c r="AB1214" s="183"/>
      <c r="AC1214" s="183"/>
      <c r="AD1214" s="183"/>
      <c r="AE1214" s="183"/>
      <c r="AF1214" s="183"/>
      <c r="AG1214" s="183"/>
      <c r="AH1214" s="183"/>
      <c r="AI1214" s="183"/>
      <c r="AJ1214" s="183"/>
      <c r="AK1214" s="183"/>
      <c r="AL1214" s="183"/>
      <c r="AM1214" s="183"/>
      <c r="AN1214" s="183"/>
      <c r="AO1214" s="183"/>
      <c r="AP1214" s="183"/>
      <c r="AQ1214" s="183"/>
      <c r="AR1214" s="183"/>
      <c r="AS1214" s="183"/>
      <c r="AT1214" s="183"/>
      <c r="AU1214" s="183"/>
      <c r="AV1214" s="183"/>
      <c r="AW1214" s="183"/>
      <c r="AX1214" s="183"/>
      <c r="AY1214" s="183"/>
      <c r="AZ1214" s="183"/>
      <c r="BA1214" s="183"/>
      <c r="BB1214" s="183"/>
      <c r="BC1214" s="183"/>
      <c r="BD1214" s="183"/>
      <c r="BE1214" s="183"/>
      <c r="BF1214" s="183"/>
      <c r="BG1214" s="183"/>
      <c r="BH1214" s="183"/>
      <c r="BI1214" s="183"/>
      <c r="BJ1214" s="183"/>
      <c r="BK1214" s="183"/>
      <c r="BL1214" s="183"/>
      <c r="BM1214" s="183"/>
      <c r="BN1214" s="183"/>
      <c r="BO1214" s="183"/>
      <c r="BP1214" s="183"/>
      <c r="BQ1214" s="183"/>
      <c r="BR1214" s="183"/>
      <c r="BS1214" s="183"/>
      <c r="BT1214" s="183"/>
      <c r="BU1214" s="183"/>
      <c r="BV1214" s="183"/>
      <c r="BW1214" s="183"/>
      <c r="BX1214" s="183"/>
      <c r="BY1214" s="183"/>
      <c r="BZ1214" s="183"/>
      <c r="CA1214" s="183"/>
      <c r="CB1214" s="183"/>
      <c r="CC1214" s="183"/>
      <c r="CD1214" s="183"/>
      <c r="CE1214" s="183"/>
      <c r="CF1214" s="183"/>
      <c r="CG1214" s="183"/>
      <c r="CH1214" s="183"/>
      <c r="CI1214" s="183"/>
      <c r="CJ1214" s="183"/>
      <c r="CK1214" s="183"/>
      <c r="CL1214" s="183"/>
      <c r="CM1214" s="183"/>
      <c r="CN1214" s="183"/>
      <c r="CO1214" s="183"/>
      <c r="CP1214" s="183"/>
      <c r="CQ1214" s="183"/>
      <c r="CR1214" s="183"/>
      <c r="CS1214" s="183"/>
      <c r="CT1214" s="183"/>
      <c r="CU1214" s="183"/>
      <c r="CV1214" s="183"/>
      <c r="CW1214" s="183"/>
      <c r="CX1214" s="183"/>
      <c r="CY1214" s="183"/>
      <c r="CZ1214" s="183"/>
      <c r="DA1214" s="183"/>
      <c r="DB1214" s="183"/>
      <c r="DC1214" s="183"/>
      <c r="DD1214" s="183"/>
      <c r="DE1214" s="183"/>
      <c r="DF1214" s="183"/>
      <c r="DG1214" s="183"/>
      <c r="DH1214" s="183"/>
      <c r="DI1214" s="183"/>
      <c r="DJ1214" s="183"/>
      <c r="DK1214" s="183"/>
      <c r="DL1214" s="183"/>
      <c r="DM1214" s="183"/>
      <c r="DN1214" s="183"/>
      <c r="DO1214" s="183"/>
      <c r="DP1214" s="183"/>
      <c r="DQ1214" s="183"/>
      <c r="DR1214" s="183"/>
      <c r="DS1214" s="183"/>
      <c r="DT1214" s="183"/>
      <c r="DU1214" s="183"/>
      <c r="DV1214" s="183"/>
      <c r="DW1214" s="183"/>
      <c r="DX1214" s="183"/>
      <c r="DY1214" s="183"/>
      <c r="DZ1214" s="183"/>
      <c r="EA1214" s="183"/>
      <c r="EB1214" s="183"/>
      <c r="EC1214" s="183"/>
      <c r="ED1214" s="183"/>
      <c r="EE1214" s="183"/>
      <c r="EF1214" s="183"/>
      <c r="EG1214" s="183"/>
      <c r="EH1214" s="183"/>
      <c r="EI1214" s="183"/>
      <c r="EJ1214" s="183"/>
      <c r="EK1214" s="183"/>
      <c r="EL1214" s="183"/>
      <c r="EM1214" s="183"/>
      <c r="EN1214" s="183"/>
      <c r="EO1214" s="183"/>
      <c r="EP1214" s="183"/>
      <c r="EQ1214" s="183"/>
      <c r="ER1214" s="183"/>
      <c r="ES1214" s="183"/>
      <c r="ET1214" s="183"/>
      <c r="EU1214" s="183"/>
      <c r="EV1214" s="183"/>
      <c r="EW1214" s="183"/>
      <c r="EX1214" s="183"/>
      <c r="EY1214" s="183"/>
      <c r="EZ1214" s="183"/>
      <c r="FA1214" s="183"/>
      <c r="FB1214" s="183"/>
      <c r="FC1214" s="183"/>
      <c r="FD1214" s="183"/>
      <c r="FE1214" s="183"/>
      <c r="FF1214" s="183"/>
      <c r="FG1214" s="183"/>
      <c r="FH1214" s="183"/>
      <c r="FI1214" s="183"/>
      <c r="FJ1214" s="183"/>
      <c r="FK1214" s="183"/>
      <c r="FL1214" s="183"/>
      <c r="FM1214" s="183"/>
      <c r="FN1214" s="183"/>
      <c r="FO1214" s="183"/>
      <c r="FP1214" s="183"/>
      <c r="FQ1214" s="183"/>
      <c r="FR1214" s="183"/>
      <c r="FS1214" s="183"/>
      <c r="FT1214" s="183"/>
      <c r="FU1214" s="183"/>
      <c r="FV1214" s="183"/>
      <c r="FW1214" s="183"/>
      <c r="FX1214" s="183"/>
      <c r="FY1214" s="183"/>
      <c r="FZ1214" s="183"/>
      <c r="GA1214" s="183"/>
      <c r="GB1214" s="183"/>
      <c r="GC1214" s="183"/>
      <c r="GD1214" s="183"/>
      <c r="GE1214" s="183"/>
      <c r="GF1214" s="183"/>
      <c r="GG1214" s="183"/>
      <c r="GH1214" s="183"/>
      <c r="GI1214" s="183"/>
      <c r="GJ1214" s="183"/>
      <c r="GK1214" s="183"/>
      <c r="GL1214" s="183"/>
      <c r="GM1214" s="183"/>
      <c r="GN1214" s="183"/>
      <c r="GO1214" s="183"/>
      <c r="GP1214" s="183"/>
      <c r="GQ1214" s="183"/>
      <c r="GR1214" s="183"/>
      <c r="GS1214" s="183"/>
      <c r="GT1214" s="183"/>
      <c r="GU1214" s="183"/>
      <c r="GV1214" s="183"/>
      <c r="GW1214" s="183"/>
      <c r="GX1214" s="183"/>
      <c r="GY1214" s="183"/>
      <c r="GZ1214" s="183"/>
      <c r="HA1214" s="183"/>
      <c r="HB1214" s="183"/>
      <c r="HC1214" s="183"/>
      <c r="HD1214" s="183"/>
      <c r="HE1214" s="183"/>
      <c r="HF1214" s="183"/>
      <c r="HG1214" s="183"/>
      <c r="HH1214" s="183"/>
      <c r="HI1214" s="183"/>
      <c r="HJ1214" s="183"/>
      <c r="HK1214" s="183"/>
      <c r="HL1214" s="183"/>
      <c r="HM1214" s="183"/>
      <c r="HN1214" s="183"/>
      <c r="HO1214" s="183"/>
      <c r="HP1214" s="183"/>
      <c r="HQ1214" s="183"/>
      <c r="HR1214" s="183"/>
      <c r="HS1214" s="183"/>
      <c r="HT1214" s="183"/>
      <c r="HU1214" s="183"/>
      <c r="HV1214" s="183"/>
      <c r="HW1214" s="183"/>
      <c r="HX1214" s="183"/>
      <c r="HY1214" s="183"/>
      <c r="HZ1214" s="183"/>
      <c r="IA1214" s="183"/>
      <c r="IB1214" s="183"/>
      <c r="IC1214" s="183"/>
      <c r="ID1214" s="183"/>
      <c r="IE1214" s="183"/>
      <c r="IF1214" s="183"/>
      <c r="IG1214" s="183"/>
      <c r="IH1214" s="183"/>
      <c r="II1214" s="183"/>
      <c r="IJ1214" s="183"/>
      <c r="IK1214" s="183"/>
      <c r="IL1214" s="183"/>
      <c r="IM1214" s="183"/>
      <c r="IN1214" s="183"/>
      <c r="IO1214" s="183"/>
      <c r="IP1214" s="183"/>
      <c r="IQ1214" s="183"/>
      <c r="IR1214" s="183"/>
      <c r="IS1214" s="183"/>
      <c r="IT1214" s="183"/>
      <c r="IU1214" s="183"/>
      <c r="IV1214" s="183"/>
      <c r="IW1214" s="183"/>
      <c r="IX1214" s="183"/>
      <c r="IY1214" s="183"/>
      <c r="IZ1214" s="183"/>
      <c r="JA1214" s="183"/>
      <c r="JB1214" s="183"/>
      <c r="JC1214" s="183"/>
      <c r="JD1214" s="183"/>
      <c r="JE1214" s="183"/>
      <c r="JF1214" s="183"/>
      <c r="JG1214" s="183"/>
      <c r="JH1214" s="183"/>
      <c r="JI1214" s="183"/>
      <c r="JJ1214" s="183"/>
      <c r="JK1214" s="183"/>
      <c r="JL1214" s="183"/>
      <c r="JM1214" s="183"/>
      <c r="JN1214" s="183"/>
      <c r="JO1214" s="183"/>
      <c r="JP1214" s="183"/>
      <c r="JQ1214" s="183"/>
      <c r="JR1214" s="183"/>
      <c r="JS1214" s="183"/>
      <c r="JT1214" s="183"/>
      <c r="JU1214" s="183"/>
      <c r="JV1214" s="183"/>
      <c r="JW1214" s="183"/>
      <c r="JX1214" s="183"/>
      <c r="JY1214" s="183"/>
      <c r="JZ1214" s="183"/>
      <c r="KA1214" s="183"/>
      <c r="KB1214" s="183"/>
      <c r="KC1214" s="183"/>
      <c r="KD1214" s="183"/>
      <c r="KE1214" s="183"/>
      <c r="KF1214" s="183"/>
      <c r="KG1214" s="183"/>
      <c r="KH1214" s="183"/>
      <c r="KI1214" s="183"/>
      <c r="KJ1214" s="183"/>
      <c r="KK1214" s="183"/>
      <c r="KL1214" s="183"/>
      <c r="KM1214" s="183"/>
      <c r="KN1214" s="183"/>
      <c r="KO1214" s="183"/>
      <c r="KP1214" s="183"/>
      <c r="KQ1214" s="183"/>
      <c r="KR1214" s="183"/>
      <c r="KS1214" s="183"/>
      <c r="KT1214" s="183"/>
    </row>
    <row r="1215" spans="8:306">
      <c r="H1215" s="183"/>
      <c r="K1215" s="183"/>
      <c r="L1215" s="183"/>
      <c r="M1215" s="183"/>
      <c r="N1215" s="183"/>
      <c r="O1215" s="183"/>
      <c r="P1215" s="183"/>
      <c r="Q1215" s="183"/>
      <c r="R1215" s="183"/>
      <c r="S1215" s="183"/>
      <c r="T1215" s="183"/>
      <c r="U1215" s="183"/>
      <c r="V1215" s="183"/>
      <c r="W1215" s="183"/>
      <c r="X1215" s="183"/>
      <c r="Y1215" s="183"/>
      <c r="Z1215" s="183"/>
      <c r="AA1215" s="183"/>
      <c r="AB1215" s="183"/>
      <c r="AC1215" s="183"/>
      <c r="AD1215" s="183"/>
      <c r="AE1215" s="183"/>
      <c r="AF1215" s="183"/>
      <c r="AG1215" s="183"/>
      <c r="AH1215" s="183"/>
      <c r="AI1215" s="183"/>
      <c r="AJ1215" s="183"/>
      <c r="AK1215" s="183"/>
      <c r="AL1215" s="183"/>
      <c r="AM1215" s="183"/>
      <c r="AN1215" s="183"/>
      <c r="AO1215" s="183"/>
      <c r="AP1215" s="183"/>
      <c r="AQ1215" s="183"/>
      <c r="AR1215" s="183"/>
      <c r="AS1215" s="183"/>
      <c r="AT1215" s="183"/>
      <c r="AU1215" s="183"/>
      <c r="AV1215" s="183"/>
      <c r="AW1215" s="183"/>
      <c r="AX1215" s="183"/>
      <c r="AY1215" s="183"/>
      <c r="AZ1215" s="183"/>
      <c r="BA1215" s="183"/>
      <c r="BB1215" s="183"/>
      <c r="BC1215" s="183"/>
      <c r="BD1215" s="183"/>
      <c r="BE1215" s="183"/>
      <c r="BF1215" s="183"/>
      <c r="BG1215" s="183"/>
      <c r="BH1215" s="183"/>
      <c r="BI1215" s="183"/>
      <c r="BJ1215" s="183"/>
      <c r="BK1215" s="183"/>
      <c r="BL1215" s="183"/>
      <c r="BM1215" s="183"/>
      <c r="BN1215" s="183"/>
      <c r="BO1215" s="183"/>
      <c r="BP1215" s="183"/>
      <c r="BQ1215" s="183"/>
      <c r="BR1215" s="183"/>
      <c r="BS1215" s="183"/>
      <c r="BT1215" s="183"/>
      <c r="BU1215" s="183"/>
      <c r="BV1215" s="183"/>
      <c r="BW1215" s="183"/>
      <c r="BX1215" s="183"/>
      <c r="BY1215" s="183"/>
      <c r="BZ1215" s="183"/>
      <c r="CA1215" s="183"/>
      <c r="CB1215" s="183"/>
      <c r="CC1215" s="183"/>
      <c r="CD1215" s="183"/>
      <c r="CE1215" s="183"/>
      <c r="CF1215" s="183"/>
      <c r="CG1215" s="183"/>
      <c r="CH1215" s="183"/>
      <c r="CI1215" s="183"/>
      <c r="CJ1215" s="183"/>
      <c r="CK1215" s="183"/>
      <c r="CL1215" s="183"/>
      <c r="CM1215" s="183"/>
      <c r="CN1215" s="183"/>
      <c r="CO1215" s="183"/>
      <c r="CP1215" s="183"/>
      <c r="CQ1215" s="183"/>
      <c r="CR1215" s="183"/>
      <c r="CS1215" s="183"/>
      <c r="CT1215" s="183"/>
      <c r="CU1215" s="183"/>
      <c r="CV1215" s="183"/>
      <c r="CW1215" s="183"/>
      <c r="CX1215" s="183"/>
      <c r="CY1215" s="183"/>
      <c r="CZ1215" s="183"/>
      <c r="DA1215" s="183"/>
      <c r="DB1215" s="183"/>
      <c r="DC1215" s="183"/>
      <c r="DD1215" s="183"/>
      <c r="DE1215" s="183"/>
      <c r="DF1215" s="183"/>
      <c r="DG1215" s="183"/>
      <c r="DH1215" s="183"/>
      <c r="DI1215" s="183"/>
      <c r="DJ1215" s="183"/>
      <c r="DK1215" s="183"/>
      <c r="DL1215" s="183"/>
      <c r="DM1215" s="183"/>
      <c r="DN1215" s="183"/>
      <c r="DO1215" s="183"/>
      <c r="DP1215" s="183"/>
      <c r="DQ1215" s="183"/>
      <c r="DR1215" s="183"/>
      <c r="DS1215" s="183"/>
      <c r="DT1215" s="183"/>
      <c r="DU1215" s="183"/>
      <c r="DV1215" s="183"/>
      <c r="DW1215" s="183"/>
      <c r="DX1215" s="183"/>
      <c r="DY1215" s="183"/>
      <c r="DZ1215" s="183"/>
      <c r="EA1215" s="183"/>
      <c r="EB1215" s="183"/>
      <c r="EC1215" s="183"/>
      <c r="ED1215" s="183"/>
      <c r="EE1215" s="183"/>
      <c r="EF1215" s="183"/>
      <c r="EG1215" s="183"/>
      <c r="EH1215" s="183"/>
      <c r="EI1215" s="183"/>
      <c r="EJ1215" s="183"/>
      <c r="EK1215" s="183"/>
      <c r="EL1215" s="183"/>
      <c r="EM1215" s="183"/>
      <c r="EN1215" s="183"/>
      <c r="EO1215" s="183"/>
      <c r="EP1215" s="183"/>
      <c r="EQ1215" s="183"/>
      <c r="ER1215" s="183"/>
      <c r="ES1215" s="183"/>
      <c r="ET1215" s="183"/>
      <c r="EU1215" s="183"/>
      <c r="EV1215" s="183"/>
      <c r="EW1215" s="183"/>
      <c r="EX1215" s="183"/>
      <c r="EY1215" s="183"/>
      <c r="EZ1215" s="183"/>
      <c r="FA1215" s="183"/>
      <c r="FB1215" s="183"/>
      <c r="FC1215" s="183"/>
      <c r="FD1215" s="183"/>
      <c r="FE1215" s="183"/>
      <c r="FF1215" s="183"/>
      <c r="FG1215" s="183"/>
      <c r="FH1215" s="183"/>
      <c r="FI1215" s="183"/>
      <c r="FJ1215" s="183"/>
      <c r="FK1215" s="183"/>
      <c r="FL1215" s="183"/>
      <c r="FM1215" s="183"/>
      <c r="FN1215" s="183"/>
      <c r="FO1215" s="183"/>
      <c r="FP1215" s="183"/>
      <c r="FQ1215" s="183"/>
      <c r="FR1215" s="183"/>
      <c r="FS1215" s="183"/>
      <c r="FT1215" s="183"/>
      <c r="FU1215" s="183"/>
      <c r="FV1215" s="183"/>
      <c r="FW1215" s="183"/>
      <c r="FX1215" s="183"/>
      <c r="FY1215" s="183"/>
      <c r="FZ1215" s="183"/>
      <c r="GA1215" s="183"/>
      <c r="GB1215" s="183"/>
      <c r="GC1215" s="183"/>
      <c r="GD1215" s="183"/>
      <c r="GE1215" s="183"/>
      <c r="GF1215" s="183"/>
      <c r="GG1215" s="183"/>
      <c r="GH1215" s="183"/>
      <c r="GI1215" s="183"/>
      <c r="GJ1215" s="183"/>
      <c r="GK1215" s="183"/>
      <c r="GL1215" s="183"/>
      <c r="GM1215" s="183"/>
      <c r="GN1215" s="183"/>
      <c r="GO1215" s="183"/>
      <c r="GP1215" s="183"/>
      <c r="GQ1215" s="183"/>
      <c r="GR1215" s="183"/>
      <c r="GS1215" s="183"/>
      <c r="GT1215" s="183"/>
      <c r="GU1215" s="183"/>
      <c r="GV1215" s="183"/>
      <c r="GW1215" s="183"/>
      <c r="GX1215" s="183"/>
      <c r="GY1215" s="183"/>
      <c r="GZ1215" s="183"/>
      <c r="HA1215" s="183"/>
      <c r="HB1215" s="183"/>
      <c r="HC1215" s="183"/>
      <c r="HD1215" s="183"/>
      <c r="HE1215" s="183"/>
      <c r="HF1215" s="183"/>
      <c r="HG1215" s="183"/>
      <c r="HH1215" s="183"/>
      <c r="HI1215" s="183"/>
      <c r="HJ1215" s="183"/>
      <c r="HK1215" s="183"/>
      <c r="HL1215" s="183"/>
      <c r="HM1215" s="183"/>
      <c r="HN1215" s="183"/>
      <c r="HO1215" s="183"/>
      <c r="HP1215" s="183"/>
      <c r="HQ1215" s="183"/>
      <c r="HR1215" s="183"/>
      <c r="HS1215" s="183"/>
      <c r="HT1215" s="183"/>
      <c r="HU1215" s="183"/>
      <c r="HV1215" s="183"/>
      <c r="HW1215" s="183"/>
      <c r="HX1215" s="183"/>
      <c r="HY1215" s="183"/>
      <c r="HZ1215" s="183"/>
      <c r="IA1215" s="183"/>
      <c r="IB1215" s="183"/>
      <c r="IC1215" s="183"/>
      <c r="ID1215" s="183"/>
      <c r="IE1215" s="183"/>
      <c r="IF1215" s="183"/>
      <c r="IG1215" s="183"/>
      <c r="IH1215" s="183"/>
      <c r="II1215" s="183"/>
      <c r="IJ1215" s="183"/>
      <c r="IK1215" s="183"/>
      <c r="IL1215" s="183"/>
      <c r="IM1215" s="183"/>
      <c r="IN1215" s="183"/>
      <c r="IO1215" s="183"/>
      <c r="IP1215" s="183"/>
      <c r="IQ1215" s="183"/>
      <c r="IR1215" s="183"/>
      <c r="IS1215" s="183"/>
      <c r="IT1215" s="183"/>
      <c r="IU1215" s="183"/>
      <c r="IV1215" s="183"/>
      <c r="IW1215" s="183"/>
      <c r="IX1215" s="183"/>
      <c r="IY1215" s="183"/>
      <c r="IZ1215" s="183"/>
      <c r="JA1215" s="183"/>
      <c r="JB1215" s="183"/>
      <c r="JC1215" s="183"/>
      <c r="JD1215" s="183"/>
      <c r="JE1215" s="183"/>
      <c r="JF1215" s="183"/>
      <c r="JG1215" s="183"/>
      <c r="JH1215" s="183"/>
      <c r="JI1215" s="183"/>
      <c r="JJ1215" s="183"/>
      <c r="JK1215" s="183"/>
      <c r="JL1215" s="183"/>
      <c r="JM1215" s="183"/>
      <c r="JN1215" s="183"/>
      <c r="JO1215" s="183"/>
      <c r="JP1215" s="183"/>
      <c r="JQ1215" s="183"/>
      <c r="JR1215" s="183"/>
      <c r="JS1215" s="183"/>
      <c r="JT1215" s="183"/>
      <c r="JU1215" s="183"/>
      <c r="JV1215" s="183"/>
      <c r="JW1215" s="183"/>
      <c r="JX1215" s="183"/>
      <c r="JY1215" s="183"/>
      <c r="JZ1215" s="183"/>
      <c r="KA1215" s="183"/>
      <c r="KB1215" s="183"/>
      <c r="KC1215" s="183"/>
      <c r="KD1215" s="183"/>
      <c r="KE1215" s="183"/>
      <c r="KF1215" s="183"/>
      <c r="KG1215" s="183"/>
      <c r="KH1215" s="183"/>
      <c r="KI1215" s="183"/>
      <c r="KJ1215" s="183"/>
      <c r="KK1215" s="183"/>
      <c r="KL1215" s="183"/>
      <c r="KM1215" s="183"/>
      <c r="KN1215" s="183"/>
      <c r="KO1215" s="183"/>
      <c r="KP1215" s="183"/>
      <c r="KQ1215" s="183"/>
      <c r="KR1215" s="183"/>
      <c r="KS1215" s="183"/>
      <c r="KT1215" s="183"/>
    </row>
    <row r="1216" spans="8:306">
      <c r="H1216" s="183"/>
      <c r="K1216" s="183"/>
      <c r="L1216" s="183"/>
      <c r="M1216" s="183"/>
      <c r="N1216" s="183"/>
      <c r="O1216" s="183"/>
      <c r="P1216" s="183"/>
      <c r="Q1216" s="183"/>
      <c r="R1216" s="183"/>
      <c r="S1216" s="183"/>
      <c r="T1216" s="183"/>
      <c r="U1216" s="183"/>
      <c r="V1216" s="183"/>
      <c r="W1216" s="183"/>
      <c r="X1216" s="183"/>
      <c r="Y1216" s="183"/>
      <c r="Z1216" s="183"/>
      <c r="AA1216" s="183"/>
      <c r="AB1216" s="183"/>
      <c r="AC1216" s="183"/>
      <c r="AD1216" s="183"/>
      <c r="AE1216" s="183"/>
      <c r="AF1216" s="183"/>
      <c r="AG1216" s="183"/>
      <c r="AH1216" s="183"/>
      <c r="AI1216" s="183"/>
      <c r="AJ1216" s="183"/>
      <c r="AK1216" s="183"/>
      <c r="AL1216" s="183"/>
      <c r="AM1216" s="183"/>
      <c r="AN1216" s="183"/>
      <c r="AO1216" s="183"/>
      <c r="AP1216" s="183"/>
      <c r="AQ1216" s="183"/>
      <c r="AR1216" s="183"/>
      <c r="AS1216" s="183"/>
      <c r="AT1216" s="183"/>
      <c r="AU1216" s="183"/>
      <c r="AV1216" s="183"/>
      <c r="AW1216" s="183"/>
      <c r="AX1216" s="183"/>
      <c r="AY1216" s="183"/>
      <c r="AZ1216" s="183"/>
      <c r="BA1216" s="183"/>
      <c r="BB1216" s="183"/>
      <c r="BC1216" s="183"/>
      <c r="BD1216" s="183"/>
      <c r="BE1216" s="183"/>
      <c r="BF1216" s="183"/>
      <c r="BG1216" s="183"/>
      <c r="BH1216" s="183"/>
      <c r="BI1216" s="183"/>
      <c r="BJ1216" s="183"/>
      <c r="BK1216" s="183"/>
      <c r="BL1216" s="183"/>
      <c r="BM1216" s="183"/>
      <c r="BN1216" s="183"/>
      <c r="BO1216" s="183"/>
      <c r="BP1216" s="183"/>
      <c r="BQ1216" s="183"/>
      <c r="BR1216" s="183"/>
      <c r="BS1216" s="183"/>
      <c r="BT1216" s="183"/>
      <c r="BU1216" s="183"/>
      <c r="BV1216" s="183"/>
      <c r="BW1216" s="183"/>
      <c r="BX1216" s="183"/>
      <c r="BY1216" s="183"/>
      <c r="BZ1216" s="183"/>
      <c r="CA1216" s="183"/>
      <c r="CB1216" s="183"/>
      <c r="CC1216" s="183"/>
      <c r="CD1216" s="183"/>
      <c r="CE1216" s="183"/>
      <c r="CF1216" s="183"/>
      <c r="CG1216" s="183"/>
      <c r="CH1216" s="183"/>
      <c r="CI1216" s="183"/>
      <c r="CJ1216" s="183"/>
      <c r="CK1216" s="183"/>
      <c r="CL1216" s="183"/>
      <c r="CM1216" s="183"/>
      <c r="CN1216" s="183"/>
      <c r="CO1216" s="183"/>
      <c r="CP1216" s="183"/>
      <c r="CQ1216" s="183"/>
      <c r="CR1216" s="183"/>
      <c r="CS1216" s="183"/>
      <c r="CT1216" s="183"/>
      <c r="CU1216" s="183"/>
      <c r="CV1216" s="183"/>
      <c r="CW1216" s="183"/>
      <c r="CX1216" s="183"/>
      <c r="CY1216" s="183"/>
      <c r="CZ1216" s="183"/>
      <c r="DA1216" s="183"/>
      <c r="DB1216" s="183"/>
      <c r="DC1216" s="183"/>
      <c r="DD1216" s="183"/>
      <c r="DE1216" s="183"/>
      <c r="DF1216" s="183"/>
      <c r="DG1216" s="183"/>
      <c r="DH1216" s="183"/>
      <c r="DI1216" s="183"/>
      <c r="DJ1216" s="183"/>
      <c r="DK1216" s="183"/>
      <c r="DL1216" s="183"/>
      <c r="DM1216" s="183"/>
      <c r="DN1216" s="183"/>
      <c r="DO1216" s="183"/>
      <c r="DP1216" s="183"/>
      <c r="DQ1216" s="183"/>
      <c r="DR1216" s="183"/>
      <c r="DS1216" s="183"/>
      <c r="DT1216" s="183"/>
      <c r="DU1216" s="183"/>
      <c r="DV1216" s="183"/>
      <c r="DW1216" s="183"/>
      <c r="DX1216" s="183"/>
      <c r="DY1216" s="183"/>
      <c r="DZ1216" s="183"/>
      <c r="EA1216" s="183"/>
      <c r="EB1216" s="183"/>
      <c r="EC1216" s="183"/>
      <c r="ED1216" s="183"/>
      <c r="EE1216" s="183"/>
      <c r="EF1216" s="183"/>
      <c r="EG1216" s="183"/>
      <c r="EH1216" s="183"/>
      <c r="EI1216" s="183"/>
      <c r="EJ1216" s="183"/>
      <c r="EK1216" s="183"/>
      <c r="EL1216" s="183"/>
      <c r="EM1216" s="183"/>
      <c r="EN1216" s="183"/>
      <c r="EO1216" s="183"/>
      <c r="EP1216" s="183"/>
      <c r="EQ1216" s="183"/>
      <c r="ER1216" s="183"/>
      <c r="ES1216" s="183"/>
      <c r="ET1216" s="183"/>
      <c r="EU1216" s="183"/>
      <c r="EV1216" s="183"/>
      <c r="EW1216" s="183"/>
      <c r="EX1216" s="183"/>
      <c r="EY1216" s="183"/>
      <c r="EZ1216" s="183"/>
      <c r="FA1216" s="183"/>
      <c r="FB1216" s="183"/>
      <c r="FC1216" s="183"/>
      <c r="FD1216" s="183"/>
      <c r="FE1216" s="183"/>
      <c r="FF1216" s="183"/>
      <c r="FG1216" s="183"/>
      <c r="FH1216" s="183"/>
      <c r="FI1216" s="183"/>
      <c r="FJ1216" s="183"/>
      <c r="FK1216" s="183"/>
      <c r="FL1216" s="183"/>
      <c r="FM1216" s="183"/>
      <c r="FN1216" s="183"/>
      <c r="FO1216" s="183"/>
      <c r="FP1216" s="183"/>
      <c r="FQ1216" s="183"/>
      <c r="FR1216" s="183"/>
      <c r="FS1216" s="183"/>
      <c r="FT1216" s="183"/>
      <c r="FU1216" s="183"/>
      <c r="FV1216" s="183"/>
      <c r="FW1216" s="183"/>
      <c r="FX1216" s="183"/>
      <c r="FY1216" s="183"/>
      <c r="FZ1216" s="183"/>
      <c r="GA1216" s="183"/>
      <c r="GB1216" s="183"/>
      <c r="GC1216" s="183"/>
      <c r="GD1216" s="183"/>
      <c r="GE1216" s="183"/>
      <c r="GF1216" s="183"/>
      <c r="GG1216" s="183"/>
      <c r="GH1216" s="183"/>
      <c r="GI1216" s="183"/>
      <c r="GJ1216" s="183"/>
      <c r="GK1216" s="183"/>
      <c r="GL1216" s="183"/>
      <c r="GM1216" s="183"/>
      <c r="GN1216" s="183"/>
      <c r="GO1216" s="183"/>
      <c r="GP1216" s="183"/>
      <c r="GQ1216" s="183"/>
      <c r="GR1216" s="183"/>
      <c r="GS1216" s="183"/>
      <c r="GT1216" s="183"/>
      <c r="GU1216" s="183"/>
      <c r="GV1216" s="183"/>
      <c r="GW1216" s="183"/>
      <c r="GX1216" s="183"/>
      <c r="GY1216" s="183"/>
      <c r="GZ1216" s="183"/>
      <c r="HA1216" s="183"/>
      <c r="HB1216" s="183"/>
      <c r="HC1216" s="183"/>
      <c r="HD1216" s="183"/>
      <c r="HE1216" s="183"/>
      <c r="HF1216" s="183"/>
      <c r="HG1216" s="183"/>
      <c r="HH1216" s="183"/>
      <c r="HI1216" s="183"/>
      <c r="HJ1216" s="183"/>
      <c r="HK1216" s="183"/>
      <c r="HL1216" s="183"/>
      <c r="HM1216" s="183"/>
      <c r="HN1216" s="183"/>
      <c r="HO1216" s="183"/>
      <c r="HP1216" s="183"/>
      <c r="HQ1216" s="183"/>
      <c r="HR1216" s="183"/>
      <c r="HS1216" s="183"/>
      <c r="HT1216" s="183"/>
      <c r="HU1216" s="183"/>
      <c r="HV1216" s="183"/>
      <c r="HW1216" s="183"/>
      <c r="HX1216" s="183"/>
      <c r="HY1216" s="183"/>
      <c r="HZ1216" s="183"/>
      <c r="IA1216" s="183"/>
      <c r="IB1216" s="183"/>
      <c r="IC1216" s="183"/>
      <c r="ID1216" s="183"/>
      <c r="IE1216" s="183"/>
      <c r="IF1216" s="183"/>
      <c r="IG1216" s="183"/>
      <c r="IH1216" s="183"/>
      <c r="II1216" s="183"/>
      <c r="IJ1216" s="183"/>
      <c r="IK1216" s="183"/>
      <c r="IL1216" s="183"/>
      <c r="IM1216" s="183"/>
      <c r="IN1216" s="183"/>
      <c r="IO1216" s="183"/>
      <c r="IP1216" s="183"/>
      <c r="IQ1216" s="183"/>
      <c r="IR1216" s="183"/>
      <c r="IS1216" s="183"/>
      <c r="IT1216" s="183"/>
      <c r="IU1216" s="183"/>
      <c r="IV1216" s="183"/>
      <c r="IW1216" s="183"/>
      <c r="IX1216" s="183"/>
      <c r="IY1216" s="183"/>
      <c r="IZ1216" s="183"/>
      <c r="JA1216" s="183"/>
      <c r="JB1216" s="183"/>
      <c r="JC1216" s="183"/>
      <c r="JD1216" s="183"/>
      <c r="JE1216" s="183"/>
      <c r="JF1216" s="183"/>
      <c r="JG1216" s="183"/>
      <c r="JH1216" s="183"/>
      <c r="JI1216" s="183"/>
      <c r="JJ1216" s="183"/>
      <c r="JK1216" s="183"/>
      <c r="JL1216" s="183"/>
      <c r="JM1216" s="183"/>
      <c r="JN1216" s="183"/>
      <c r="JO1216" s="183"/>
      <c r="JP1216" s="183"/>
      <c r="JQ1216" s="183"/>
      <c r="JR1216" s="183"/>
      <c r="JS1216" s="183"/>
      <c r="JT1216" s="183"/>
      <c r="JU1216" s="183"/>
      <c r="JV1216" s="183"/>
      <c r="JW1216" s="183"/>
      <c r="JX1216" s="183"/>
      <c r="JY1216" s="183"/>
      <c r="JZ1216" s="183"/>
      <c r="KA1216" s="183"/>
      <c r="KB1216" s="183"/>
      <c r="KC1216" s="183"/>
      <c r="KD1216" s="183"/>
      <c r="KE1216" s="183"/>
      <c r="KF1216" s="183"/>
      <c r="KG1216" s="183"/>
      <c r="KH1216" s="183"/>
      <c r="KI1216" s="183"/>
      <c r="KJ1216" s="183"/>
      <c r="KK1216" s="183"/>
      <c r="KL1216" s="183"/>
      <c r="KM1216" s="183"/>
      <c r="KN1216" s="183"/>
      <c r="KO1216" s="183"/>
      <c r="KP1216" s="183"/>
      <c r="KQ1216" s="183"/>
      <c r="KR1216" s="183"/>
      <c r="KS1216" s="183"/>
      <c r="KT1216" s="183"/>
    </row>
    <row r="1217" spans="8:306">
      <c r="H1217" s="183"/>
      <c r="K1217" s="183"/>
      <c r="L1217" s="183"/>
      <c r="M1217" s="183"/>
      <c r="N1217" s="183"/>
      <c r="O1217" s="183"/>
      <c r="P1217" s="183"/>
      <c r="Q1217" s="183"/>
      <c r="R1217" s="183"/>
      <c r="S1217" s="183"/>
      <c r="T1217" s="183"/>
      <c r="U1217" s="183"/>
      <c r="V1217" s="183"/>
      <c r="W1217" s="183"/>
      <c r="X1217" s="183"/>
      <c r="Y1217" s="183"/>
      <c r="Z1217" s="183"/>
      <c r="AA1217" s="183"/>
      <c r="AB1217" s="183"/>
      <c r="AC1217" s="183"/>
      <c r="AD1217" s="183"/>
      <c r="AE1217" s="183"/>
      <c r="AF1217" s="183"/>
      <c r="AG1217" s="183"/>
      <c r="AH1217" s="183"/>
      <c r="AI1217" s="183"/>
      <c r="AJ1217" s="183"/>
      <c r="AK1217" s="183"/>
      <c r="AL1217" s="183"/>
      <c r="AM1217" s="183"/>
      <c r="AN1217" s="183"/>
      <c r="AO1217" s="183"/>
      <c r="AP1217" s="183"/>
      <c r="AQ1217" s="183"/>
      <c r="AR1217" s="183"/>
      <c r="AS1217" s="183"/>
      <c r="AT1217" s="183"/>
      <c r="AU1217" s="183"/>
      <c r="AV1217" s="183"/>
      <c r="AW1217" s="183"/>
      <c r="AX1217" s="183"/>
      <c r="AY1217" s="183"/>
      <c r="AZ1217" s="183"/>
      <c r="BA1217" s="183"/>
      <c r="BB1217" s="183"/>
      <c r="BC1217" s="183"/>
      <c r="BD1217" s="183"/>
      <c r="BE1217" s="183"/>
      <c r="BF1217" s="183"/>
      <c r="BG1217" s="183"/>
      <c r="BH1217" s="183"/>
      <c r="BI1217" s="183"/>
      <c r="BJ1217" s="183"/>
      <c r="BK1217" s="183"/>
      <c r="BL1217" s="183"/>
      <c r="BM1217" s="183"/>
      <c r="BN1217" s="183"/>
      <c r="BO1217" s="183"/>
      <c r="BP1217" s="183"/>
      <c r="BQ1217" s="183"/>
      <c r="BR1217" s="183"/>
      <c r="BS1217" s="183"/>
      <c r="BT1217" s="183"/>
      <c r="BU1217" s="183"/>
      <c r="BV1217" s="183"/>
      <c r="BW1217" s="183"/>
      <c r="BX1217" s="183"/>
      <c r="BY1217" s="183"/>
      <c r="BZ1217" s="183"/>
      <c r="CA1217" s="183"/>
      <c r="CB1217" s="183"/>
      <c r="CC1217" s="183"/>
      <c r="CD1217" s="183"/>
      <c r="CE1217" s="183"/>
      <c r="CF1217" s="183"/>
      <c r="CG1217" s="183"/>
      <c r="CH1217" s="183"/>
      <c r="CI1217" s="183"/>
      <c r="CJ1217" s="183"/>
      <c r="CK1217" s="183"/>
      <c r="CL1217" s="183"/>
      <c r="CM1217" s="183"/>
      <c r="CN1217" s="183"/>
      <c r="CO1217" s="183"/>
      <c r="CP1217" s="183"/>
      <c r="CQ1217" s="183"/>
      <c r="CR1217" s="183"/>
      <c r="CS1217" s="183"/>
      <c r="CT1217" s="183"/>
      <c r="CU1217" s="183"/>
      <c r="CV1217" s="183"/>
      <c r="CW1217" s="183"/>
      <c r="CX1217" s="183"/>
      <c r="CY1217" s="183"/>
      <c r="CZ1217" s="183"/>
      <c r="DA1217" s="183"/>
      <c r="DB1217" s="183"/>
      <c r="DC1217" s="183"/>
      <c r="DD1217" s="183"/>
      <c r="DE1217" s="183"/>
      <c r="DF1217" s="183"/>
      <c r="DG1217" s="183"/>
      <c r="DH1217" s="183"/>
      <c r="DI1217" s="183"/>
      <c r="DJ1217" s="183"/>
      <c r="DK1217" s="183"/>
      <c r="DL1217" s="183"/>
      <c r="DM1217" s="183"/>
      <c r="DN1217" s="183"/>
      <c r="DO1217" s="183"/>
      <c r="DP1217" s="183"/>
      <c r="DQ1217" s="183"/>
      <c r="DR1217" s="183"/>
      <c r="DS1217" s="183"/>
      <c r="DT1217" s="183"/>
      <c r="DU1217" s="183"/>
      <c r="DV1217" s="183"/>
      <c r="DW1217" s="183"/>
      <c r="DX1217" s="183"/>
      <c r="DY1217" s="183"/>
      <c r="DZ1217" s="183"/>
      <c r="EA1217" s="183"/>
      <c r="EB1217" s="183"/>
      <c r="EC1217" s="183"/>
      <c r="ED1217" s="183"/>
      <c r="EE1217" s="183"/>
      <c r="EF1217" s="183"/>
      <c r="EG1217" s="183"/>
      <c r="EH1217" s="183"/>
      <c r="EI1217" s="183"/>
      <c r="EJ1217" s="183"/>
      <c r="EK1217" s="183"/>
      <c r="EL1217" s="183"/>
      <c r="EM1217" s="183"/>
      <c r="EN1217" s="183"/>
      <c r="EO1217" s="183"/>
      <c r="EP1217" s="183"/>
      <c r="EQ1217" s="183"/>
      <c r="ER1217" s="183"/>
      <c r="ES1217" s="183"/>
      <c r="ET1217" s="183"/>
      <c r="EU1217" s="183"/>
      <c r="EV1217" s="183"/>
      <c r="EW1217" s="183"/>
      <c r="EX1217" s="183"/>
      <c r="EY1217" s="183"/>
      <c r="EZ1217" s="183"/>
      <c r="FA1217" s="183"/>
      <c r="FB1217" s="183"/>
      <c r="FC1217" s="183"/>
      <c r="FD1217" s="183"/>
      <c r="FE1217" s="183"/>
      <c r="FF1217" s="183"/>
      <c r="FG1217" s="183"/>
      <c r="FH1217" s="183"/>
      <c r="FI1217" s="183"/>
      <c r="FJ1217" s="183"/>
      <c r="FK1217" s="183"/>
      <c r="FL1217" s="183"/>
      <c r="FM1217" s="183"/>
      <c r="FN1217" s="183"/>
      <c r="FO1217" s="183"/>
      <c r="FP1217" s="183"/>
      <c r="FQ1217" s="183"/>
      <c r="FR1217" s="183"/>
      <c r="FS1217" s="183"/>
      <c r="FT1217" s="183"/>
      <c r="FU1217" s="183"/>
      <c r="FV1217" s="183"/>
      <c r="FW1217" s="183"/>
      <c r="FX1217" s="183"/>
      <c r="FY1217" s="183"/>
      <c r="FZ1217" s="183"/>
      <c r="GA1217" s="183"/>
      <c r="GB1217" s="183"/>
      <c r="GC1217" s="183"/>
      <c r="GD1217" s="183"/>
      <c r="GE1217" s="183"/>
      <c r="GF1217" s="183"/>
      <c r="GG1217" s="183"/>
      <c r="GH1217" s="183"/>
      <c r="GI1217" s="183"/>
      <c r="GJ1217" s="183"/>
      <c r="GK1217" s="183"/>
      <c r="GL1217" s="183"/>
      <c r="GM1217" s="183"/>
      <c r="GN1217" s="183"/>
      <c r="GO1217" s="183"/>
      <c r="GP1217" s="183"/>
      <c r="GQ1217" s="183"/>
      <c r="GR1217" s="183"/>
      <c r="GS1217" s="183"/>
      <c r="GT1217" s="183"/>
      <c r="GU1217" s="183"/>
      <c r="GV1217" s="183"/>
      <c r="GW1217" s="183"/>
      <c r="GX1217" s="183"/>
      <c r="GY1217" s="183"/>
      <c r="GZ1217" s="183"/>
      <c r="HA1217" s="183"/>
      <c r="HB1217" s="183"/>
      <c r="HC1217" s="183"/>
      <c r="HD1217" s="183"/>
      <c r="HE1217" s="183"/>
      <c r="HF1217" s="183"/>
      <c r="HG1217" s="183"/>
      <c r="HH1217" s="183"/>
      <c r="HI1217" s="183"/>
      <c r="HJ1217" s="183"/>
      <c r="HK1217" s="183"/>
      <c r="HL1217" s="183"/>
      <c r="HM1217" s="183"/>
      <c r="HN1217" s="183"/>
      <c r="HO1217" s="183"/>
      <c r="HP1217" s="183"/>
      <c r="HQ1217" s="183"/>
      <c r="HR1217" s="183"/>
      <c r="HS1217" s="183"/>
      <c r="HT1217" s="183"/>
      <c r="HU1217" s="183"/>
      <c r="HV1217" s="183"/>
      <c r="HW1217" s="183"/>
      <c r="HX1217" s="183"/>
      <c r="HY1217" s="183"/>
      <c r="HZ1217" s="183"/>
      <c r="IA1217" s="183"/>
      <c r="IB1217" s="183"/>
      <c r="IC1217" s="183"/>
      <c r="ID1217" s="183"/>
      <c r="IE1217" s="183"/>
      <c r="IF1217" s="183"/>
      <c r="IG1217" s="183"/>
      <c r="IH1217" s="183"/>
      <c r="II1217" s="183"/>
      <c r="IJ1217" s="183"/>
      <c r="IK1217" s="183"/>
      <c r="IL1217" s="183"/>
      <c r="IM1217" s="183"/>
      <c r="IN1217" s="183"/>
      <c r="IO1217" s="183"/>
      <c r="IP1217" s="183"/>
      <c r="IQ1217" s="183"/>
      <c r="IR1217" s="183"/>
      <c r="IS1217" s="183"/>
      <c r="IT1217" s="183"/>
      <c r="IU1217" s="183"/>
      <c r="IV1217" s="183"/>
      <c r="IW1217" s="183"/>
      <c r="IX1217" s="183"/>
      <c r="IY1217" s="183"/>
      <c r="IZ1217" s="183"/>
      <c r="JA1217" s="183"/>
      <c r="JB1217" s="183"/>
      <c r="JC1217" s="183"/>
      <c r="JD1217" s="183"/>
      <c r="JE1217" s="183"/>
      <c r="JF1217" s="183"/>
      <c r="JG1217" s="183"/>
      <c r="JH1217" s="183"/>
      <c r="JI1217" s="183"/>
      <c r="JJ1217" s="183"/>
      <c r="JK1217" s="183"/>
      <c r="JL1217" s="183"/>
      <c r="JM1217" s="183"/>
      <c r="JN1217" s="183"/>
      <c r="JO1217" s="183"/>
      <c r="JP1217" s="183"/>
      <c r="JQ1217" s="183"/>
      <c r="JR1217" s="183"/>
      <c r="JS1217" s="183"/>
      <c r="JT1217" s="183"/>
      <c r="JU1217" s="183"/>
      <c r="JV1217" s="183"/>
      <c r="JW1217" s="183"/>
      <c r="JX1217" s="183"/>
      <c r="JY1217" s="183"/>
      <c r="JZ1217" s="183"/>
      <c r="KA1217" s="183"/>
      <c r="KB1217" s="183"/>
      <c r="KC1217" s="183"/>
      <c r="KD1217" s="183"/>
      <c r="KE1217" s="183"/>
      <c r="KF1217" s="183"/>
      <c r="KG1217" s="183"/>
      <c r="KH1217" s="183"/>
      <c r="KI1217" s="183"/>
      <c r="KJ1217" s="183"/>
      <c r="KK1217" s="183"/>
      <c r="KL1217" s="183"/>
      <c r="KM1217" s="183"/>
      <c r="KN1217" s="183"/>
      <c r="KO1217" s="183"/>
      <c r="KP1217" s="183"/>
      <c r="KQ1217" s="183"/>
      <c r="KR1217" s="183"/>
      <c r="KS1217" s="183"/>
      <c r="KT1217" s="183"/>
    </row>
    <row r="1218" spans="8:306">
      <c r="H1218" s="183"/>
      <c r="K1218" s="183"/>
      <c r="L1218" s="183"/>
      <c r="M1218" s="183"/>
      <c r="N1218" s="183"/>
      <c r="O1218" s="183"/>
      <c r="P1218" s="183"/>
      <c r="Q1218" s="183"/>
      <c r="R1218" s="183"/>
      <c r="S1218" s="183"/>
      <c r="T1218" s="183"/>
      <c r="U1218" s="183"/>
      <c r="V1218" s="183"/>
      <c r="W1218" s="183"/>
      <c r="X1218" s="183"/>
      <c r="Y1218" s="183"/>
      <c r="Z1218" s="183"/>
      <c r="AA1218" s="183"/>
      <c r="AB1218" s="183"/>
      <c r="AC1218" s="183"/>
      <c r="AD1218" s="183"/>
      <c r="AE1218" s="183"/>
      <c r="AF1218" s="183"/>
      <c r="AG1218" s="183"/>
      <c r="AH1218" s="183"/>
      <c r="AI1218" s="183"/>
      <c r="AJ1218" s="183"/>
      <c r="AK1218" s="183"/>
      <c r="AL1218" s="183"/>
      <c r="AM1218" s="183"/>
      <c r="AN1218" s="183"/>
      <c r="AO1218" s="183"/>
      <c r="AP1218" s="183"/>
      <c r="AQ1218" s="183"/>
      <c r="AR1218" s="183"/>
      <c r="AS1218" s="183"/>
      <c r="AT1218" s="183"/>
      <c r="AU1218" s="183"/>
      <c r="AV1218" s="183"/>
      <c r="AW1218" s="183"/>
      <c r="AX1218" s="183"/>
      <c r="AY1218" s="183"/>
      <c r="AZ1218" s="183"/>
      <c r="BA1218" s="183"/>
      <c r="BB1218" s="183"/>
      <c r="BC1218" s="183"/>
      <c r="BD1218" s="183"/>
      <c r="BE1218" s="183"/>
      <c r="BF1218" s="183"/>
      <c r="BG1218" s="183"/>
      <c r="BH1218" s="183"/>
      <c r="BI1218" s="183"/>
      <c r="BJ1218" s="183"/>
      <c r="BK1218" s="183"/>
      <c r="BL1218" s="183"/>
      <c r="BM1218" s="183"/>
      <c r="BN1218" s="183"/>
      <c r="BO1218" s="183"/>
      <c r="BP1218" s="183"/>
      <c r="BQ1218" s="183"/>
      <c r="BR1218" s="183"/>
      <c r="BS1218" s="183"/>
      <c r="BT1218" s="183"/>
      <c r="BU1218" s="183"/>
      <c r="BV1218" s="183"/>
      <c r="BW1218" s="183"/>
      <c r="BX1218" s="183"/>
      <c r="BY1218" s="183"/>
      <c r="BZ1218" s="183"/>
      <c r="CA1218" s="183"/>
      <c r="CB1218" s="183"/>
      <c r="CC1218" s="183"/>
      <c r="CD1218" s="183"/>
      <c r="CE1218" s="183"/>
      <c r="CF1218" s="183"/>
      <c r="CG1218" s="183"/>
      <c r="CH1218" s="183"/>
      <c r="CI1218" s="183"/>
      <c r="CJ1218" s="183"/>
      <c r="CK1218" s="183"/>
      <c r="CL1218" s="183"/>
      <c r="CM1218" s="183"/>
      <c r="CN1218" s="183"/>
      <c r="CO1218" s="183"/>
      <c r="CP1218" s="183"/>
      <c r="CQ1218" s="183"/>
      <c r="CR1218" s="183"/>
      <c r="CS1218" s="183"/>
      <c r="CT1218" s="183"/>
      <c r="CU1218" s="183"/>
      <c r="CV1218" s="183"/>
      <c r="CW1218" s="183"/>
      <c r="CX1218" s="183"/>
      <c r="CY1218" s="183"/>
      <c r="CZ1218" s="183"/>
      <c r="DA1218" s="183"/>
      <c r="DB1218" s="183"/>
      <c r="DC1218" s="183"/>
      <c r="DD1218" s="183"/>
      <c r="DE1218" s="183"/>
      <c r="DF1218" s="183"/>
      <c r="DG1218" s="183"/>
      <c r="DH1218" s="183"/>
      <c r="DI1218" s="183"/>
      <c r="DJ1218" s="183"/>
      <c r="DK1218" s="183"/>
      <c r="DL1218" s="183"/>
      <c r="DM1218" s="183"/>
      <c r="DN1218" s="183"/>
      <c r="DO1218" s="183"/>
      <c r="DP1218" s="183"/>
      <c r="DQ1218" s="183"/>
      <c r="DR1218" s="183"/>
      <c r="DS1218" s="183"/>
      <c r="DT1218" s="183"/>
      <c r="DU1218" s="183"/>
      <c r="DV1218" s="183"/>
      <c r="DW1218" s="183"/>
      <c r="DX1218" s="183"/>
      <c r="DY1218" s="183"/>
      <c r="DZ1218" s="183"/>
      <c r="EA1218" s="183"/>
      <c r="EB1218" s="183"/>
      <c r="EC1218" s="183"/>
      <c r="ED1218" s="183"/>
      <c r="EE1218" s="183"/>
      <c r="EF1218" s="183"/>
      <c r="EG1218" s="183"/>
      <c r="EH1218" s="183"/>
      <c r="EI1218" s="183"/>
      <c r="EJ1218" s="183"/>
      <c r="EK1218" s="183"/>
      <c r="EL1218" s="183"/>
      <c r="EM1218" s="183"/>
      <c r="EN1218" s="183"/>
      <c r="EO1218" s="183"/>
      <c r="EP1218" s="183"/>
      <c r="EQ1218" s="183"/>
      <c r="ER1218" s="183"/>
      <c r="ES1218" s="183"/>
      <c r="ET1218" s="183"/>
      <c r="EU1218" s="183"/>
      <c r="EV1218" s="183"/>
      <c r="EW1218" s="183"/>
      <c r="EX1218" s="183"/>
      <c r="EY1218" s="183"/>
      <c r="EZ1218" s="183"/>
      <c r="FA1218" s="183"/>
      <c r="FB1218" s="183"/>
      <c r="FC1218" s="183"/>
      <c r="FD1218" s="183"/>
      <c r="FE1218" s="183"/>
      <c r="FF1218" s="183"/>
      <c r="FG1218" s="183"/>
      <c r="FH1218" s="183"/>
      <c r="FI1218" s="183"/>
      <c r="FJ1218" s="183"/>
      <c r="FK1218" s="183"/>
      <c r="FL1218" s="183"/>
      <c r="FM1218" s="183"/>
      <c r="FN1218" s="183"/>
      <c r="FO1218" s="183"/>
      <c r="FP1218" s="183"/>
      <c r="FQ1218" s="183"/>
      <c r="FR1218" s="183"/>
      <c r="FS1218" s="183"/>
      <c r="FT1218" s="183"/>
      <c r="FU1218" s="183"/>
      <c r="FV1218" s="183"/>
      <c r="FW1218" s="183"/>
      <c r="FX1218" s="183"/>
      <c r="FY1218" s="183"/>
      <c r="FZ1218" s="183"/>
      <c r="GA1218" s="183"/>
      <c r="GB1218" s="183"/>
      <c r="GC1218" s="183"/>
      <c r="GD1218" s="183"/>
      <c r="GE1218" s="183"/>
      <c r="GF1218" s="183"/>
      <c r="GG1218" s="183"/>
      <c r="GH1218" s="183"/>
      <c r="GI1218" s="183"/>
      <c r="GJ1218" s="183"/>
      <c r="GK1218" s="183"/>
      <c r="GL1218" s="183"/>
      <c r="GM1218" s="183"/>
      <c r="GN1218" s="183"/>
      <c r="GO1218" s="183"/>
      <c r="GP1218" s="183"/>
      <c r="GQ1218" s="183"/>
      <c r="GR1218" s="183"/>
      <c r="GS1218" s="183"/>
      <c r="GT1218" s="183"/>
      <c r="GU1218" s="183"/>
      <c r="GV1218" s="183"/>
      <c r="GW1218" s="183"/>
      <c r="GX1218" s="183"/>
      <c r="GY1218" s="183"/>
      <c r="GZ1218" s="183"/>
      <c r="HA1218" s="183"/>
      <c r="HB1218" s="183"/>
      <c r="HC1218" s="183"/>
      <c r="HD1218" s="183"/>
      <c r="HE1218" s="183"/>
      <c r="HF1218" s="183"/>
      <c r="HG1218" s="183"/>
      <c r="HH1218" s="183"/>
      <c r="HI1218" s="183"/>
      <c r="HJ1218" s="183"/>
      <c r="HK1218" s="183"/>
      <c r="HL1218" s="183"/>
      <c r="HM1218" s="183"/>
      <c r="HN1218" s="183"/>
      <c r="HO1218" s="183"/>
      <c r="HP1218" s="183"/>
      <c r="HQ1218" s="183"/>
      <c r="HR1218" s="183"/>
      <c r="HS1218" s="183"/>
      <c r="HT1218" s="183"/>
      <c r="HU1218" s="183"/>
      <c r="HV1218" s="183"/>
      <c r="HW1218" s="183"/>
      <c r="HX1218" s="183"/>
      <c r="HY1218" s="183"/>
      <c r="HZ1218" s="183"/>
      <c r="IA1218" s="183"/>
      <c r="IB1218" s="183"/>
      <c r="IC1218" s="183"/>
      <c r="ID1218" s="183"/>
      <c r="IE1218" s="183"/>
      <c r="IF1218" s="183"/>
      <c r="IG1218" s="183"/>
      <c r="IH1218" s="183"/>
      <c r="II1218" s="183"/>
      <c r="IJ1218" s="183"/>
      <c r="IK1218" s="183"/>
      <c r="IL1218" s="183"/>
      <c r="IM1218" s="183"/>
      <c r="IN1218" s="183"/>
      <c r="IO1218" s="183"/>
      <c r="IP1218" s="183"/>
      <c r="IQ1218" s="183"/>
      <c r="IR1218" s="183"/>
      <c r="IS1218" s="183"/>
      <c r="IT1218" s="183"/>
      <c r="IU1218" s="183"/>
      <c r="IV1218" s="183"/>
      <c r="IW1218" s="183"/>
      <c r="IX1218" s="183"/>
      <c r="IY1218" s="183"/>
      <c r="IZ1218" s="183"/>
      <c r="JA1218" s="183"/>
      <c r="JB1218" s="183"/>
      <c r="JC1218" s="183"/>
      <c r="JD1218" s="183"/>
      <c r="JE1218" s="183"/>
      <c r="JF1218" s="183"/>
      <c r="JG1218" s="183"/>
      <c r="JH1218" s="183"/>
      <c r="JI1218" s="183"/>
      <c r="JJ1218" s="183"/>
      <c r="JK1218" s="183"/>
      <c r="JL1218" s="183"/>
      <c r="JM1218" s="183"/>
      <c r="JN1218" s="183"/>
      <c r="JO1218" s="183"/>
      <c r="JP1218" s="183"/>
      <c r="JQ1218" s="183"/>
      <c r="JR1218" s="183"/>
      <c r="JS1218" s="183"/>
      <c r="JT1218" s="183"/>
      <c r="JU1218" s="183"/>
      <c r="JV1218" s="183"/>
      <c r="JW1218" s="183"/>
      <c r="JX1218" s="183"/>
      <c r="JY1218" s="183"/>
      <c r="JZ1218" s="183"/>
      <c r="KA1218" s="183"/>
      <c r="KB1218" s="183"/>
      <c r="KC1218" s="183"/>
      <c r="KD1218" s="183"/>
      <c r="KE1218" s="183"/>
      <c r="KF1218" s="183"/>
      <c r="KG1218" s="183"/>
      <c r="KH1218" s="183"/>
      <c r="KI1218" s="183"/>
      <c r="KJ1218" s="183"/>
      <c r="KK1218" s="183"/>
      <c r="KL1218" s="183"/>
      <c r="KM1218" s="183"/>
      <c r="KN1218" s="183"/>
      <c r="KO1218" s="183"/>
      <c r="KP1218" s="183"/>
      <c r="KQ1218" s="183"/>
      <c r="KR1218" s="183"/>
      <c r="KS1218" s="183"/>
      <c r="KT1218" s="183"/>
    </row>
    <row r="1219" spans="8:306">
      <c r="H1219" s="183"/>
      <c r="K1219" s="183"/>
      <c r="L1219" s="183"/>
      <c r="M1219" s="183"/>
      <c r="N1219" s="183"/>
      <c r="O1219" s="183"/>
      <c r="P1219" s="183"/>
      <c r="Q1219" s="183"/>
      <c r="R1219" s="183"/>
      <c r="S1219" s="183"/>
      <c r="T1219" s="183"/>
      <c r="U1219" s="183"/>
      <c r="V1219" s="183"/>
      <c r="W1219" s="183"/>
      <c r="X1219" s="183"/>
      <c r="Y1219" s="183"/>
      <c r="Z1219" s="183"/>
      <c r="AA1219" s="183"/>
      <c r="AB1219" s="183"/>
      <c r="AC1219" s="183"/>
      <c r="AD1219" s="183"/>
      <c r="AE1219" s="183"/>
      <c r="AF1219" s="183"/>
      <c r="AG1219" s="183"/>
      <c r="AH1219" s="183"/>
      <c r="AI1219" s="183"/>
      <c r="AJ1219" s="183"/>
      <c r="AK1219" s="183"/>
      <c r="AL1219" s="183"/>
      <c r="AM1219" s="183"/>
      <c r="AN1219" s="183"/>
      <c r="AO1219" s="183"/>
      <c r="AP1219" s="183"/>
      <c r="AQ1219" s="183"/>
      <c r="AR1219" s="183"/>
      <c r="AS1219" s="183"/>
      <c r="AT1219" s="183"/>
      <c r="AU1219" s="183"/>
      <c r="AV1219" s="183"/>
      <c r="AW1219" s="183"/>
      <c r="AX1219" s="183"/>
      <c r="AY1219" s="183"/>
      <c r="AZ1219" s="183"/>
      <c r="BA1219" s="183"/>
      <c r="BB1219" s="183"/>
      <c r="BC1219" s="183"/>
      <c r="BD1219" s="183"/>
      <c r="BE1219" s="183"/>
      <c r="BF1219" s="183"/>
      <c r="BG1219" s="183"/>
      <c r="BH1219" s="183"/>
      <c r="BI1219" s="183"/>
      <c r="BJ1219" s="183"/>
      <c r="BK1219" s="183"/>
      <c r="BL1219" s="183"/>
      <c r="BM1219" s="183"/>
      <c r="BN1219" s="183"/>
      <c r="BO1219" s="183"/>
      <c r="BP1219" s="183"/>
      <c r="BQ1219" s="183"/>
      <c r="BR1219" s="183"/>
      <c r="BS1219" s="183"/>
      <c r="BT1219" s="183"/>
      <c r="BU1219" s="183"/>
      <c r="BV1219" s="183"/>
      <c r="BW1219" s="183"/>
      <c r="BX1219" s="183"/>
      <c r="BY1219" s="183"/>
      <c r="BZ1219" s="183"/>
      <c r="CA1219" s="183"/>
      <c r="CB1219" s="183"/>
      <c r="CC1219" s="183"/>
      <c r="CD1219" s="183"/>
      <c r="CE1219" s="183"/>
      <c r="CF1219" s="183"/>
      <c r="CG1219" s="183"/>
      <c r="CH1219" s="183"/>
      <c r="CI1219" s="183"/>
      <c r="CJ1219" s="183"/>
      <c r="CK1219" s="183"/>
      <c r="CL1219" s="183"/>
      <c r="CM1219" s="183"/>
      <c r="CN1219" s="183"/>
      <c r="CO1219" s="183"/>
      <c r="CP1219" s="183"/>
      <c r="CQ1219" s="183"/>
      <c r="CR1219" s="183"/>
      <c r="CS1219" s="183"/>
      <c r="CT1219" s="183"/>
      <c r="CU1219" s="183"/>
      <c r="CV1219" s="183"/>
      <c r="CW1219" s="183"/>
      <c r="CX1219" s="183"/>
      <c r="CY1219" s="183"/>
      <c r="CZ1219" s="183"/>
      <c r="DA1219" s="183"/>
      <c r="DB1219" s="183"/>
      <c r="DC1219" s="183"/>
      <c r="DD1219" s="183"/>
      <c r="DE1219" s="183"/>
      <c r="DF1219" s="183"/>
      <c r="DG1219" s="183"/>
      <c r="DH1219" s="183"/>
      <c r="DI1219" s="183"/>
      <c r="DJ1219" s="183"/>
      <c r="DK1219" s="183"/>
      <c r="DL1219" s="183"/>
      <c r="DM1219" s="183"/>
      <c r="DN1219" s="183"/>
      <c r="DO1219" s="183"/>
      <c r="DP1219" s="183"/>
      <c r="DQ1219" s="183"/>
      <c r="DR1219" s="183"/>
      <c r="DS1219" s="183"/>
      <c r="DT1219" s="183"/>
      <c r="DU1219" s="183"/>
      <c r="DV1219" s="183"/>
      <c r="DW1219" s="183"/>
      <c r="DX1219" s="183"/>
      <c r="DY1219" s="183"/>
      <c r="DZ1219" s="183"/>
      <c r="EA1219" s="183"/>
      <c r="EB1219" s="183"/>
      <c r="EC1219" s="183"/>
      <c r="ED1219" s="183"/>
      <c r="EE1219" s="183"/>
      <c r="EF1219" s="183"/>
      <c r="EG1219" s="183"/>
      <c r="EH1219" s="183"/>
      <c r="EI1219" s="183"/>
      <c r="EJ1219" s="183"/>
      <c r="EK1219" s="183"/>
      <c r="EL1219" s="183"/>
      <c r="EM1219" s="183"/>
      <c r="EN1219" s="183"/>
      <c r="EO1219" s="183"/>
      <c r="EP1219" s="183"/>
      <c r="EQ1219" s="183"/>
      <c r="ER1219" s="183"/>
      <c r="ES1219" s="183"/>
      <c r="ET1219" s="183"/>
      <c r="EU1219" s="183"/>
      <c r="EV1219" s="183"/>
      <c r="EW1219" s="183"/>
      <c r="EX1219" s="183"/>
      <c r="EY1219" s="183"/>
      <c r="EZ1219" s="183"/>
      <c r="FA1219" s="183"/>
      <c r="FB1219" s="183"/>
      <c r="FC1219" s="183"/>
      <c r="FD1219" s="183"/>
      <c r="FE1219" s="183"/>
      <c r="FF1219" s="183"/>
      <c r="FG1219" s="183"/>
      <c r="FH1219" s="183"/>
      <c r="FI1219" s="183"/>
      <c r="FJ1219" s="183"/>
      <c r="FK1219" s="183"/>
      <c r="FL1219" s="183"/>
      <c r="FM1219" s="183"/>
      <c r="FN1219" s="183"/>
      <c r="FO1219" s="183"/>
      <c r="FP1219" s="183"/>
      <c r="FQ1219" s="183"/>
      <c r="FR1219" s="183"/>
      <c r="FS1219" s="183"/>
      <c r="FT1219" s="183"/>
      <c r="FU1219" s="183"/>
      <c r="FV1219" s="183"/>
      <c r="FW1219" s="183"/>
      <c r="FX1219" s="183"/>
      <c r="FY1219" s="183"/>
      <c r="FZ1219" s="183"/>
      <c r="GA1219" s="183"/>
      <c r="GB1219" s="183"/>
      <c r="GC1219" s="183"/>
      <c r="GD1219" s="183"/>
      <c r="GE1219" s="183"/>
      <c r="GF1219" s="183"/>
      <c r="GG1219" s="183"/>
      <c r="GH1219" s="183"/>
      <c r="GI1219" s="183"/>
      <c r="GJ1219" s="183"/>
      <c r="GK1219" s="183"/>
      <c r="GL1219" s="183"/>
      <c r="GM1219" s="183"/>
      <c r="GN1219" s="183"/>
      <c r="GO1219" s="183"/>
      <c r="GP1219" s="183"/>
      <c r="GQ1219" s="183"/>
      <c r="GR1219" s="183"/>
      <c r="GS1219" s="183"/>
      <c r="GT1219" s="183"/>
      <c r="GU1219" s="183"/>
      <c r="GV1219" s="183"/>
      <c r="GW1219" s="183"/>
      <c r="GX1219" s="183"/>
      <c r="GY1219" s="183"/>
      <c r="GZ1219" s="183"/>
      <c r="HA1219" s="183"/>
      <c r="HB1219" s="183"/>
      <c r="HC1219" s="183"/>
      <c r="HD1219" s="183"/>
      <c r="HE1219" s="183"/>
      <c r="HF1219" s="183"/>
      <c r="HG1219" s="183"/>
      <c r="HH1219" s="183"/>
      <c r="HI1219" s="183"/>
      <c r="HJ1219" s="183"/>
      <c r="HK1219" s="183"/>
      <c r="HL1219" s="183"/>
      <c r="HM1219" s="183"/>
      <c r="HN1219" s="183"/>
      <c r="HO1219" s="183"/>
      <c r="HP1219" s="183"/>
      <c r="HQ1219" s="183"/>
      <c r="HR1219" s="183"/>
      <c r="HS1219" s="183"/>
      <c r="HT1219" s="183"/>
      <c r="HU1219" s="183"/>
      <c r="HV1219" s="183"/>
      <c r="HW1219" s="183"/>
      <c r="HX1219" s="183"/>
      <c r="HY1219" s="183"/>
      <c r="HZ1219" s="183"/>
      <c r="IA1219" s="183"/>
      <c r="IB1219" s="183"/>
      <c r="IC1219" s="183"/>
      <c r="ID1219" s="183"/>
      <c r="IE1219" s="183"/>
      <c r="IF1219" s="183"/>
      <c r="IG1219" s="183"/>
      <c r="IH1219" s="183"/>
      <c r="II1219" s="183"/>
      <c r="IJ1219" s="183"/>
      <c r="IK1219" s="183"/>
      <c r="IL1219" s="183"/>
      <c r="IM1219" s="183"/>
      <c r="IN1219" s="183"/>
      <c r="IO1219" s="183"/>
      <c r="IP1219" s="183"/>
      <c r="IQ1219" s="183"/>
      <c r="IR1219" s="183"/>
      <c r="IS1219" s="183"/>
      <c r="IT1219" s="183"/>
      <c r="IU1219" s="183"/>
      <c r="IV1219" s="183"/>
      <c r="IW1219" s="183"/>
      <c r="IX1219" s="183"/>
      <c r="IY1219" s="183"/>
      <c r="IZ1219" s="183"/>
      <c r="JA1219" s="183"/>
      <c r="JB1219" s="183"/>
      <c r="JC1219" s="183"/>
      <c r="JD1219" s="183"/>
      <c r="JE1219" s="183"/>
      <c r="JF1219" s="183"/>
      <c r="JG1219" s="183"/>
      <c r="JH1219" s="183"/>
      <c r="JI1219" s="183"/>
      <c r="JJ1219" s="183"/>
      <c r="JK1219" s="183"/>
      <c r="JL1219" s="183"/>
      <c r="JM1219" s="183"/>
      <c r="JN1219" s="183"/>
      <c r="JO1219" s="183"/>
      <c r="JP1219" s="183"/>
      <c r="JQ1219" s="183"/>
      <c r="JR1219" s="183"/>
      <c r="JS1219" s="183"/>
      <c r="JT1219" s="183"/>
      <c r="JU1219" s="183"/>
      <c r="JV1219" s="183"/>
      <c r="JW1219" s="183"/>
      <c r="JX1219" s="183"/>
      <c r="JY1219" s="183"/>
      <c r="JZ1219" s="183"/>
      <c r="KA1219" s="183"/>
      <c r="KB1219" s="183"/>
      <c r="KC1219" s="183"/>
      <c r="KD1219" s="183"/>
      <c r="KE1219" s="183"/>
      <c r="KF1219" s="183"/>
      <c r="KG1219" s="183"/>
      <c r="KH1219" s="183"/>
      <c r="KI1219" s="183"/>
      <c r="KJ1219" s="183"/>
      <c r="KK1219" s="183"/>
      <c r="KL1219" s="183"/>
      <c r="KM1219" s="183"/>
      <c r="KN1219" s="183"/>
      <c r="KO1219" s="183"/>
      <c r="KP1219" s="183"/>
      <c r="KQ1219" s="183"/>
      <c r="KR1219" s="183"/>
      <c r="KS1219" s="183"/>
      <c r="KT1219" s="183"/>
    </row>
    <row r="1220" spans="8:306">
      <c r="H1220" s="183"/>
      <c r="K1220" s="183"/>
      <c r="L1220" s="183"/>
      <c r="M1220" s="183"/>
      <c r="N1220" s="183"/>
      <c r="O1220" s="183"/>
      <c r="P1220" s="183"/>
      <c r="Q1220" s="183"/>
      <c r="R1220" s="183"/>
      <c r="S1220" s="183"/>
      <c r="T1220" s="183"/>
      <c r="U1220" s="183"/>
      <c r="V1220" s="183"/>
      <c r="W1220" s="183"/>
      <c r="X1220" s="183"/>
      <c r="Y1220" s="183"/>
      <c r="Z1220" s="183"/>
      <c r="AA1220" s="183"/>
      <c r="AB1220" s="183"/>
      <c r="AC1220" s="183"/>
      <c r="AD1220" s="183"/>
      <c r="AE1220" s="183"/>
      <c r="AF1220" s="183"/>
      <c r="AG1220" s="183"/>
      <c r="AH1220" s="183"/>
      <c r="AI1220" s="183"/>
      <c r="AJ1220" s="183"/>
      <c r="AK1220" s="183"/>
      <c r="AL1220" s="183"/>
      <c r="AM1220" s="183"/>
      <c r="AN1220" s="183"/>
      <c r="AO1220" s="183"/>
      <c r="AP1220" s="183"/>
      <c r="AQ1220" s="183"/>
      <c r="AR1220" s="183"/>
      <c r="AS1220" s="183"/>
      <c r="AT1220" s="183"/>
      <c r="AU1220" s="183"/>
      <c r="AV1220" s="183"/>
      <c r="AW1220" s="183"/>
      <c r="AX1220" s="183"/>
      <c r="AY1220" s="183"/>
      <c r="AZ1220" s="183"/>
      <c r="BA1220" s="183"/>
      <c r="BB1220" s="183"/>
      <c r="BC1220" s="183"/>
      <c r="BD1220" s="183"/>
      <c r="BE1220" s="183"/>
      <c r="BF1220" s="183"/>
      <c r="BG1220" s="183"/>
      <c r="BH1220" s="183"/>
      <c r="BI1220" s="183"/>
      <c r="BJ1220" s="183"/>
      <c r="BK1220" s="183"/>
      <c r="BL1220" s="183"/>
      <c r="BM1220" s="183"/>
      <c r="BN1220" s="183"/>
      <c r="BO1220" s="183"/>
      <c r="BP1220" s="183"/>
      <c r="BQ1220" s="183"/>
      <c r="BR1220" s="183"/>
      <c r="BS1220" s="183"/>
      <c r="BT1220" s="183"/>
      <c r="BU1220" s="183"/>
      <c r="BV1220" s="183"/>
      <c r="BW1220" s="183"/>
      <c r="BX1220" s="183"/>
      <c r="BY1220" s="183"/>
      <c r="BZ1220" s="183"/>
      <c r="CA1220" s="183"/>
      <c r="CB1220" s="183"/>
      <c r="CC1220" s="183"/>
      <c r="CD1220" s="183"/>
      <c r="CE1220" s="183"/>
      <c r="CF1220" s="183"/>
      <c r="CG1220" s="183"/>
      <c r="CH1220" s="183"/>
      <c r="CI1220" s="183"/>
      <c r="CJ1220" s="183"/>
      <c r="CK1220" s="183"/>
      <c r="CL1220" s="183"/>
      <c r="CM1220" s="183"/>
      <c r="CN1220" s="183"/>
      <c r="CO1220" s="183"/>
      <c r="CP1220" s="183"/>
      <c r="CQ1220" s="183"/>
      <c r="CR1220" s="183"/>
      <c r="CS1220" s="183"/>
      <c r="CT1220" s="183"/>
      <c r="CU1220" s="183"/>
      <c r="CV1220" s="183"/>
      <c r="CW1220" s="183"/>
      <c r="CX1220" s="183"/>
      <c r="CY1220" s="183"/>
      <c r="CZ1220" s="183"/>
      <c r="DA1220" s="183"/>
      <c r="DB1220" s="183"/>
      <c r="DC1220" s="183"/>
      <c r="DD1220" s="183"/>
      <c r="DE1220" s="183"/>
      <c r="DF1220" s="183"/>
      <c r="DG1220" s="183"/>
      <c r="DH1220" s="183"/>
      <c r="DI1220" s="183"/>
      <c r="DJ1220" s="183"/>
      <c r="DK1220" s="183"/>
      <c r="DL1220" s="183"/>
      <c r="DM1220" s="183"/>
      <c r="DN1220" s="183"/>
      <c r="DO1220" s="183"/>
      <c r="DP1220" s="183"/>
      <c r="DQ1220" s="183"/>
      <c r="DR1220" s="183"/>
      <c r="DS1220" s="183"/>
      <c r="DT1220" s="183"/>
      <c r="DU1220" s="183"/>
      <c r="DV1220" s="183"/>
      <c r="DW1220" s="183"/>
      <c r="DX1220" s="183"/>
      <c r="DY1220" s="183"/>
      <c r="DZ1220" s="183"/>
      <c r="EA1220" s="183"/>
      <c r="EB1220" s="183"/>
      <c r="EC1220" s="183"/>
      <c r="ED1220" s="183"/>
      <c r="EE1220" s="183"/>
      <c r="EF1220" s="183"/>
      <c r="EG1220" s="183"/>
      <c r="EH1220" s="183"/>
      <c r="EI1220" s="183"/>
      <c r="EJ1220" s="183"/>
      <c r="EK1220" s="183"/>
      <c r="EL1220" s="183"/>
      <c r="EM1220" s="183"/>
      <c r="EN1220" s="183"/>
      <c r="EO1220" s="183"/>
      <c r="EP1220" s="183"/>
      <c r="EQ1220" s="183"/>
      <c r="ER1220" s="183"/>
      <c r="ES1220" s="183"/>
      <c r="ET1220" s="183"/>
      <c r="EU1220" s="183"/>
      <c r="EV1220" s="183"/>
      <c r="EW1220" s="183"/>
      <c r="EX1220" s="183"/>
      <c r="EY1220" s="183"/>
      <c r="EZ1220" s="183"/>
      <c r="FA1220" s="183"/>
      <c r="FB1220" s="183"/>
      <c r="FC1220" s="183"/>
      <c r="FD1220" s="183"/>
      <c r="FE1220" s="183"/>
      <c r="FF1220" s="183"/>
      <c r="FG1220" s="183"/>
      <c r="FH1220" s="183"/>
      <c r="FI1220" s="183"/>
      <c r="FJ1220" s="183"/>
      <c r="FK1220" s="183"/>
      <c r="FL1220" s="183"/>
      <c r="FM1220" s="183"/>
      <c r="FN1220" s="183"/>
      <c r="FO1220" s="183"/>
      <c r="FP1220" s="183"/>
      <c r="FQ1220" s="183"/>
      <c r="FR1220" s="183"/>
      <c r="FS1220" s="183"/>
      <c r="FT1220" s="183"/>
      <c r="FU1220" s="183"/>
      <c r="FV1220" s="183"/>
      <c r="FW1220" s="183"/>
      <c r="FX1220" s="183"/>
      <c r="FY1220" s="183"/>
      <c r="FZ1220" s="183"/>
      <c r="GA1220" s="183"/>
      <c r="GB1220" s="183"/>
      <c r="GC1220" s="183"/>
      <c r="GD1220" s="183"/>
      <c r="GE1220" s="183"/>
      <c r="GF1220" s="183"/>
      <c r="GG1220" s="183"/>
      <c r="GH1220" s="183"/>
      <c r="GI1220" s="183"/>
      <c r="GJ1220" s="183"/>
      <c r="GK1220" s="183"/>
      <c r="GL1220" s="183"/>
      <c r="GM1220" s="183"/>
      <c r="GN1220" s="183"/>
      <c r="GO1220" s="183"/>
      <c r="GP1220" s="183"/>
      <c r="GQ1220" s="183"/>
      <c r="GR1220" s="183"/>
      <c r="GS1220" s="183"/>
      <c r="GT1220" s="183"/>
      <c r="GU1220" s="183"/>
      <c r="GV1220" s="183"/>
      <c r="GW1220" s="183"/>
      <c r="GX1220" s="183"/>
      <c r="GY1220" s="183"/>
      <c r="GZ1220" s="183"/>
      <c r="HA1220" s="183"/>
      <c r="HB1220" s="183"/>
      <c r="HC1220" s="183"/>
      <c r="HD1220" s="183"/>
      <c r="HE1220" s="183"/>
      <c r="HF1220" s="183"/>
      <c r="HG1220" s="183"/>
      <c r="HH1220" s="183"/>
      <c r="HI1220" s="183"/>
      <c r="HJ1220" s="183"/>
      <c r="HK1220" s="183"/>
      <c r="HL1220" s="183"/>
      <c r="HM1220" s="183"/>
      <c r="HN1220" s="183"/>
      <c r="HO1220" s="183"/>
      <c r="HP1220" s="183"/>
      <c r="HQ1220" s="183"/>
      <c r="HR1220" s="183"/>
      <c r="HS1220" s="183"/>
      <c r="HT1220" s="183"/>
      <c r="HU1220" s="183"/>
      <c r="HV1220" s="183"/>
      <c r="HW1220" s="183"/>
      <c r="HX1220" s="183"/>
      <c r="HY1220" s="183"/>
      <c r="HZ1220" s="183"/>
      <c r="IA1220" s="183"/>
      <c r="IB1220" s="183"/>
      <c r="IC1220" s="183"/>
      <c r="ID1220" s="183"/>
      <c r="IE1220" s="183"/>
      <c r="IF1220" s="183"/>
      <c r="IG1220" s="183"/>
      <c r="IH1220" s="183"/>
      <c r="II1220" s="183"/>
      <c r="IJ1220" s="183"/>
      <c r="IK1220" s="183"/>
      <c r="IL1220" s="183"/>
      <c r="IM1220" s="183"/>
      <c r="IN1220" s="183"/>
      <c r="IO1220" s="183"/>
      <c r="IP1220" s="183"/>
      <c r="IQ1220" s="183"/>
      <c r="IR1220" s="183"/>
      <c r="IS1220" s="183"/>
      <c r="IT1220" s="183"/>
      <c r="IU1220" s="183"/>
      <c r="IV1220" s="183"/>
      <c r="IW1220" s="183"/>
      <c r="IX1220" s="183"/>
      <c r="IY1220" s="183"/>
      <c r="IZ1220" s="183"/>
      <c r="JA1220" s="183"/>
      <c r="JB1220" s="183"/>
      <c r="JC1220" s="183"/>
      <c r="JD1220" s="183"/>
      <c r="JE1220" s="183"/>
      <c r="JF1220" s="183"/>
      <c r="JG1220" s="183"/>
      <c r="JH1220" s="183"/>
      <c r="JI1220" s="183"/>
      <c r="JJ1220" s="183"/>
      <c r="JK1220" s="183"/>
      <c r="JL1220" s="183"/>
      <c r="JM1220" s="183"/>
      <c r="JN1220" s="183"/>
      <c r="JO1220" s="183"/>
      <c r="JP1220" s="183"/>
      <c r="JQ1220" s="183"/>
      <c r="JR1220" s="183"/>
      <c r="JS1220" s="183"/>
      <c r="JT1220" s="183"/>
      <c r="JU1220" s="183"/>
      <c r="JV1220" s="183"/>
      <c r="JW1220" s="183"/>
      <c r="JX1220" s="183"/>
      <c r="JY1220" s="183"/>
      <c r="JZ1220" s="183"/>
      <c r="KA1220" s="183"/>
      <c r="KB1220" s="183"/>
      <c r="KC1220" s="183"/>
      <c r="KD1220" s="183"/>
      <c r="KE1220" s="183"/>
      <c r="KF1220" s="183"/>
      <c r="KG1220" s="183"/>
      <c r="KH1220" s="183"/>
      <c r="KI1220" s="183"/>
      <c r="KJ1220" s="183"/>
      <c r="KK1220" s="183"/>
      <c r="KL1220" s="183"/>
      <c r="KM1220" s="183"/>
      <c r="KN1220" s="183"/>
      <c r="KO1220" s="183"/>
      <c r="KP1220" s="183"/>
      <c r="KQ1220" s="183"/>
      <c r="KR1220" s="183"/>
      <c r="KS1220" s="183"/>
      <c r="KT1220" s="183"/>
    </row>
    <row r="1221" spans="8:306">
      <c r="H1221" s="183"/>
      <c r="K1221" s="183"/>
      <c r="L1221" s="183"/>
      <c r="M1221" s="183"/>
      <c r="N1221" s="183"/>
      <c r="O1221" s="183"/>
      <c r="P1221" s="183"/>
      <c r="Q1221" s="183"/>
      <c r="R1221" s="183"/>
      <c r="S1221" s="183"/>
      <c r="T1221" s="183"/>
      <c r="U1221" s="183"/>
      <c r="V1221" s="183"/>
      <c r="W1221" s="183"/>
      <c r="X1221" s="183"/>
      <c r="Y1221" s="183"/>
      <c r="Z1221" s="183"/>
      <c r="AA1221" s="183"/>
      <c r="AB1221" s="183"/>
      <c r="AC1221" s="183"/>
      <c r="AD1221" s="183"/>
      <c r="AE1221" s="183"/>
      <c r="AF1221" s="183"/>
      <c r="AG1221" s="183"/>
      <c r="AH1221" s="183"/>
      <c r="AI1221" s="183"/>
      <c r="AJ1221" s="183"/>
      <c r="AK1221" s="183"/>
      <c r="AL1221" s="183"/>
      <c r="AM1221" s="183"/>
      <c r="AN1221" s="183"/>
      <c r="AO1221" s="183"/>
      <c r="AP1221" s="183"/>
      <c r="AQ1221" s="183"/>
      <c r="AR1221" s="183"/>
      <c r="AS1221" s="183"/>
      <c r="AT1221" s="183"/>
      <c r="AU1221" s="183"/>
      <c r="AV1221" s="183"/>
      <c r="AW1221" s="183"/>
      <c r="AX1221" s="183"/>
      <c r="AY1221" s="183"/>
      <c r="AZ1221" s="183"/>
      <c r="BA1221" s="183"/>
      <c r="BB1221" s="183"/>
      <c r="BC1221" s="183"/>
      <c r="BD1221" s="183"/>
      <c r="BE1221" s="183"/>
      <c r="BF1221" s="183"/>
      <c r="BG1221" s="183"/>
      <c r="BH1221" s="183"/>
      <c r="BI1221" s="183"/>
      <c r="BJ1221" s="183"/>
      <c r="BK1221" s="183"/>
      <c r="BL1221" s="183"/>
      <c r="BM1221" s="183"/>
      <c r="BN1221" s="183"/>
      <c r="BO1221" s="183"/>
      <c r="BP1221" s="183"/>
      <c r="BQ1221" s="183"/>
      <c r="BR1221" s="183"/>
      <c r="BS1221" s="183"/>
      <c r="BT1221" s="183"/>
      <c r="BU1221" s="183"/>
      <c r="BV1221" s="183"/>
      <c r="BW1221" s="183"/>
      <c r="BX1221" s="183"/>
      <c r="BY1221" s="183"/>
      <c r="BZ1221" s="183"/>
      <c r="CA1221" s="183"/>
      <c r="CB1221" s="183"/>
      <c r="CC1221" s="183"/>
      <c r="CD1221" s="183"/>
      <c r="CE1221" s="183"/>
      <c r="CF1221" s="183"/>
      <c r="CG1221" s="183"/>
      <c r="CH1221" s="183"/>
      <c r="CI1221" s="183"/>
      <c r="CJ1221" s="183"/>
      <c r="CK1221" s="183"/>
      <c r="CL1221" s="183"/>
      <c r="CM1221" s="183"/>
      <c r="CN1221" s="183"/>
      <c r="CO1221" s="183"/>
      <c r="CP1221" s="183"/>
      <c r="CQ1221" s="183"/>
      <c r="CR1221" s="183"/>
      <c r="CS1221" s="183"/>
      <c r="CT1221" s="183"/>
      <c r="CU1221" s="183"/>
      <c r="CV1221" s="183"/>
      <c r="CW1221" s="183"/>
      <c r="CX1221" s="183"/>
      <c r="CY1221" s="183"/>
      <c r="CZ1221" s="183"/>
      <c r="DA1221" s="183"/>
      <c r="DB1221" s="183"/>
      <c r="DC1221" s="183"/>
      <c r="DD1221" s="183"/>
      <c r="DE1221" s="183"/>
      <c r="DF1221" s="183"/>
      <c r="DG1221" s="183"/>
      <c r="DH1221" s="183"/>
      <c r="DI1221" s="183"/>
      <c r="DJ1221" s="183"/>
      <c r="DK1221" s="183"/>
      <c r="DL1221" s="183"/>
      <c r="DM1221" s="183"/>
      <c r="DN1221" s="183"/>
      <c r="DO1221" s="183"/>
      <c r="DP1221" s="183"/>
      <c r="DQ1221" s="183"/>
      <c r="DR1221" s="183"/>
      <c r="DS1221" s="183"/>
      <c r="DT1221" s="183"/>
      <c r="DU1221" s="183"/>
      <c r="DV1221" s="183"/>
      <c r="DW1221" s="183"/>
      <c r="DX1221" s="183"/>
      <c r="DY1221" s="183"/>
      <c r="DZ1221" s="183"/>
      <c r="EA1221" s="183"/>
      <c r="EB1221" s="183"/>
      <c r="EC1221" s="183"/>
      <c r="ED1221" s="183"/>
      <c r="EE1221" s="183"/>
      <c r="EF1221" s="183"/>
      <c r="EG1221" s="183"/>
      <c r="EH1221" s="183"/>
      <c r="EI1221" s="183"/>
      <c r="EJ1221" s="183"/>
      <c r="EK1221" s="183"/>
      <c r="EL1221" s="183"/>
      <c r="EM1221" s="183"/>
      <c r="EN1221" s="183"/>
      <c r="EO1221" s="183"/>
      <c r="EP1221" s="183"/>
      <c r="EQ1221" s="183"/>
      <c r="ER1221" s="183"/>
      <c r="ES1221" s="183"/>
      <c r="ET1221" s="183"/>
      <c r="EU1221" s="183"/>
      <c r="EV1221" s="183"/>
      <c r="EW1221" s="183"/>
      <c r="EX1221" s="183"/>
      <c r="EY1221" s="183"/>
      <c r="EZ1221" s="183"/>
      <c r="FA1221" s="183"/>
      <c r="FB1221" s="183"/>
      <c r="FC1221" s="183"/>
      <c r="FD1221" s="183"/>
      <c r="FE1221" s="183"/>
      <c r="FF1221" s="183"/>
      <c r="FG1221" s="183"/>
      <c r="FH1221" s="183"/>
      <c r="FI1221" s="183"/>
      <c r="FJ1221" s="183"/>
      <c r="FK1221" s="183"/>
      <c r="FL1221" s="183"/>
      <c r="FM1221" s="183"/>
      <c r="FN1221" s="183"/>
      <c r="FO1221" s="183"/>
      <c r="FP1221" s="183"/>
      <c r="FQ1221" s="183"/>
      <c r="FR1221" s="183"/>
      <c r="FS1221" s="183"/>
      <c r="FT1221" s="183"/>
      <c r="FU1221" s="183"/>
      <c r="FV1221" s="183"/>
      <c r="FW1221" s="183"/>
      <c r="FX1221" s="183"/>
      <c r="FY1221" s="183"/>
      <c r="FZ1221" s="183"/>
      <c r="GA1221" s="183"/>
      <c r="GB1221" s="183"/>
      <c r="GC1221" s="183"/>
      <c r="GD1221" s="183"/>
      <c r="GE1221" s="183"/>
      <c r="GF1221" s="183"/>
      <c r="GG1221" s="183"/>
      <c r="GH1221" s="183"/>
      <c r="GI1221" s="183"/>
      <c r="GJ1221" s="183"/>
      <c r="GK1221" s="183"/>
      <c r="GL1221" s="183"/>
      <c r="GM1221" s="183"/>
      <c r="GN1221" s="183"/>
      <c r="GO1221" s="183"/>
      <c r="GP1221" s="183"/>
      <c r="GQ1221" s="183"/>
      <c r="GR1221" s="183"/>
      <c r="GS1221" s="183"/>
      <c r="GT1221" s="183"/>
      <c r="GU1221" s="183"/>
      <c r="GV1221" s="183"/>
      <c r="GW1221" s="183"/>
      <c r="GX1221" s="183"/>
      <c r="GY1221" s="183"/>
      <c r="GZ1221" s="183"/>
      <c r="HA1221" s="183"/>
      <c r="HB1221" s="183"/>
      <c r="HC1221" s="183"/>
      <c r="HD1221" s="183"/>
      <c r="HE1221" s="183"/>
      <c r="HF1221" s="183"/>
      <c r="HG1221" s="183"/>
      <c r="HH1221" s="183"/>
      <c r="HI1221" s="183"/>
      <c r="HJ1221" s="183"/>
      <c r="HK1221" s="183"/>
      <c r="HL1221" s="183"/>
      <c r="HM1221" s="183"/>
      <c r="HN1221" s="183"/>
      <c r="HO1221" s="183"/>
      <c r="HP1221" s="183"/>
      <c r="HQ1221" s="183"/>
      <c r="HR1221" s="183"/>
      <c r="HS1221" s="183"/>
      <c r="HT1221" s="183"/>
      <c r="HU1221" s="183"/>
      <c r="HV1221" s="183"/>
      <c r="HW1221" s="183"/>
      <c r="HX1221" s="183"/>
      <c r="HY1221" s="183"/>
      <c r="HZ1221" s="183"/>
      <c r="IA1221" s="183"/>
      <c r="IB1221" s="183"/>
      <c r="IC1221" s="183"/>
      <c r="ID1221" s="183"/>
      <c r="IE1221" s="183"/>
      <c r="IF1221" s="183"/>
      <c r="IG1221" s="183"/>
      <c r="IH1221" s="183"/>
      <c r="II1221" s="183"/>
      <c r="IJ1221" s="183"/>
      <c r="IK1221" s="183"/>
      <c r="IL1221" s="183"/>
      <c r="IM1221" s="183"/>
      <c r="IN1221" s="183"/>
      <c r="IO1221" s="183"/>
      <c r="IP1221" s="183"/>
      <c r="IQ1221" s="183"/>
      <c r="IR1221" s="183"/>
      <c r="IS1221" s="183"/>
      <c r="IT1221" s="183"/>
      <c r="IU1221" s="183"/>
      <c r="IV1221" s="183"/>
      <c r="IW1221" s="183"/>
      <c r="IX1221" s="183"/>
      <c r="IY1221" s="183"/>
      <c r="IZ1221" s="183"/>
      <c r="JA1221" s="183"/>
      <c r="JB1221" s="183"/>
      <c r="JC1221" s="183"/>
      <c r="JD1221" s="183"/>
      <c r="JE1221" s="183"/>
      <c r="JF1221" s="183"/>
      <c r="JG1221" s="183"/>
      <c r="JH1221" s="183"/>
      <c r="JI1221" s="183"/>
      <c r="JJ1221" s="183"/>
      <c r="JK1221" s="183"/>
      <c r="JL1221" s="183"/>
      <c r="JM1221" s="183"/>
      <c r="JN1221" s="183"/>
      <c r="JO1221" s="183"/>
      <c r="JP1221" s="183"/>
      <c r="JQ1221" s="183"/>
      <c r="JR1221" s="183"/>
      <c r="JS1221" s="183"/>
      <c r="JT1221" s="183"/>
      <c r="JU1221" s="183"/>
      <c r="JV1221" s="183"/>
      <c r="JW1221" s="183"/>
      <c r="JX1221" s="183"/>
      <c r="JY1221" s="183"/>
      <c r="JZ1221" s="183"/>
      <c r="KA1221" s="183"/>
      <c r="KB1221" s="183"/>
      <c r="KC1221" s="183"/>
      <c r="KD1221" s="183"/>
      <c r="KE1221" s="183"/>
      <c r="KF1221" s="183"/>
      <c r="KG1221" s="183"/>
      <c r="KH1221" s="183"/>
      <c r="KI1221" s="183"/>
      <c r="KJ1221" s="183"/>
      <c r="KK1221" s="183"/>
      <c r="KL1221" s="183"/>
      <c r="KM1221" s="183"/>
      <c r="KN1221" s="183"/>
      <c r="KO1221" s="183"/>
      <c r="KP1221" s="183"/>
      <c r="KQ1221" s="183"/>
      <c r="KR1221" s="183"/>
      <c r="KS1221" s="183"/>
      <c r="KT1221" s="183"/>
    </row>
    <row r="1222" spans="8:306">
      <c r="H1222" s="183"/>
      <c r="K1222" s="183"/>
      <c r="L1222" s="183"/>
      <c r="M1222" s="183"/>
      <c r="N1222" s="183"/>
      <c r="O1222" s="183"/>
      <c r="P1222" s="183"/>
      <c r="Q1222" s="183"/>
      <c r="R1222" s="183"/>
      <c r="S1222" s="183"/>
      <c r="T1222" s="183"/>
      <c r="U1222" s="183"/>
      <c r="V1222" s="183"/>
      <c r="W1222" s="183"/>
      <c r="X1222" s="183"/>
      <c r="Y1222" s="183"/>
      <c r="Z1222" s="183"/>
      <c r="AA1222" s="183"/>
      <c r="AB1222" s="183"/>
      <c r="AC1222" s="183"/>
      <c r="AD1222" s="183"/>
      <c r="AE1222" s="183"/>
      <c r="AF1222" s="183"/>
      <c r="AG1222" s="183"/>
      <c r="AH1222" s="183"/>
      <c r="AI1222" s="183"/>
      <c r="AJ1222" s="183"/>
      <c r="AK1222" s="183"/>
      <c r="AL1222" s="183"/>
      <c r="AM1222" s="183"/>
      <c r="AN1222" s="183"/>
      <c r="AO1222" s="183"/>
      <c r="AP1222" s="183"/>
      <c r="AQ1222" s="183"/>
      <c r="AR1222" s="183"/>
      <c r="AS1222" s="183"/>
      <c r="AT1222" s="183"/>
      <c r="AU1222" s="183"/>
      <c r="AV1222" s="183"/>
      <c r="AW1222" s="183"/>
      <c r="AX1222" s="183"/>
      <c r="AY1222" s="183"/>
      <c r="AZ1222" s="183"/>
      <c r="BA1222" s="183"/>
      <c r="BB1222" s="183"/>
      <c r="BC1222" s="183"/>
      <c r="BD1222" s="183"/>
      <c r="BE1222" s="183"/>
      <c r="BF1222" s="183"/>
      <c r="BG1222" s="183"/>
      <c r="BH1222" s="183"/>
      <c r="BI1222" s="183"/>
      <c r="BJ1222" s="183"/>
      <c r="BK1222" s="183"/>
      <c r="BL1222" s="183"/>
      <c r="BM1222" s="183"/>
      <c r="BN1222" s="183"/>
      <c r="BO1222" s="183"/>
      <c r="BP1222" s="183"/>
      <c r="BQ1222" s="183"/>
      <c r="BR1222" s="183"/>
      <c r="BS1222" s="183"/>
      <c r="BT1222" s="183"/>
      <c r="BU1222" s="183"/>
      <c r="BV1222" s="183"/>
      <c r="BW1222" s="183"/>
      <c r="BX1222" s="183"/>
      <c r="BY1222" s="183"/>
      <c r="BZ1222" s="183"/>
      <c r="CA1222" s="183"/>
      <c r="CB1222" s="183"/>
      <c r="CC1222" s="183"/>
      <c r="CD1222" s="183"/>
      <c r="CE1222" s="183"/>
      <c r="CF1222" s="183"/>
      <c r="CG1222" s="183"/>
      <c r="CH1222" s="183"/>
      <c r="CI1222" s="183"/>
      <c r="CJ1222" s="183"/>
      <c r="CK1222" s="183"/>
      <c r="CL1222" s="183"/>
      <c r="CM1222" s="183"/>
      <c r="CN1222" s="183"/>
      <c r="CO1222" s="183"/>
      <c r="CP1222" s="183"/>
      <c r="CQ1222" s="183"/>
      <c r="CR1222" s="183"/>
      <c r="CS1222" s="183"/>
      <c r="CT1222" s="183"/>
      <c r="CU1222" s="183"/>
      <c r="CV1222" s="183"/>
      <c r="CW1222" s="183"/>
      <c r="CX1222" s="183"/>
      <c r="CY1222" s="183"/>
      <c r="CZ1222" s="183"/>
      <c r="DA1222" s="183"/>
      <c r="DB1222" s="183"/>
      <c r="DC1222" s="183"/>
      <c r="DD1222" s="183"/>
      <c r="DE1222" s="183"/>
      <c r="DF1222" s="183"/>
      <c r="DG1222" s="183"/>
      <c r="DH1222" s="183"/>
      <c r="DI1222" s="183"/>
      <c r="DJ1222" s="183"/>
      <c r="DK1222" s="183"/>
      <c r="DL1222" s="183"/>
      <c r="DM1222" s="183"/>
      <c r="DN1222" s="183"/>
      <c r="DO1222" s="183"/>
      <c r="DP1222" s="183"/>
      <c r="DQ1222" s="183"/>
      <c r="DR1222" s="183"/>
      <c r="DS1222" s="183"/>
      <c r="DT1222" s="183"/>
      <c r="DU1222" s="183"/>
      <c r="DV1222" s="183"/>
      <c r="DW1222" s="183"/>
      <c r="DX1222" s="183"/>
      <c r="DY1222" s="183"/>
      <c r="DZ1222" s="183"/>
      <c r="EA1222" s="183"/>
      <c r="EB1222" s="183"/>
      <c r="EC1222" s="183"/>
      <c r="ED1222" s="183"/>
      <c r="EE1222" s="183"/>
      <c r="EF1222" s="183"/>
      <c r="EG1222" s="183"/>
      <c r="EH1222" s="183"/>
      <c r="EI1222" s="183"/>
      <c r="EJ1222" s="183"/>
      <c r="EK1222" s="183"/>
      <c r="EL1222" s="183"/>
      <c r="EM1222" s="183"/>
      <c r="EN1222" s="183"/>
      <c r="EO1222" s="183"/>
      <c r="EP1222" s="183"/>
      <c r="EQ1222" s="183"/>
      <c r="ER1222" s="183"/>
      <c r="ES1222" s="183"/>
      <c r="ET1222" s="183"/>
      <c r="EU1222" s="183"/>
      <c r="EV1222" s="183"/>
      <c r="EW1222" s="183"/>
      <c r="EX1222" s="183"/>
      <c r="EY1222" s="183"/>
      <c r="EZ1222" s="183"/>
      <c r="FA1222" s="183"/>
      <c r="FB1222" s="183"/>
      <c r="FC1222" s="183"/>
      <c r="FD1222" s="183"/>
      <c r="FE1222" s="183"/>
      <c r="FF1222" s="183"/>
      <c r="FG1222" s="183"/>
      <c r="FH1222" s="183"/>
      <c r="FI1222" s="183"/>
      <c r="FJ1222" s="183"/>
      <c r="FK1222" s="183"/>
      <c r="FL1222" s="183"/>
      <c r="FM1222" s="183"/>
      <c r="FN1222" s="183"/>
      <c r="FO1222" s="183"/>
      <c r="FP1222" s="183"/>
      <c r="FQ1222" s="183"/>
      <c r="FR1222" s="183"/>
      <c r="FS1222" s="183"/>
      <c r="FT1222" s="183"/>
      <c r="FU1222" s="183"/>
      <c r="FV1222" s="183"/>
      <c r="FW1222" s="183"/>
      <c r="FX1222" s="183"/>
      <c r="FY1222" s="183"/>
      <c r="FZ1222" s="183"/>
      <c r="GA1222" s="183"/>
      <c r="GB1222" s="183"/>
      <c r="GC1222" s="183"/>
      <c r="GD1222" s="183"/>
      <c r="GE1222" s="183"/>
      <c r="GF1222" s="183"/>
      <c r="GG1222" s="183"/>
      <c r="GH1222" s="183"/>
      <c r="GI1222" s="183"/>
      <c r="GJ1222" s="183"/>
      <c r="GK1222" s="183"/>
      <c r="GL1222" s="183"/>
      <c r="GM1222" s="183"/>
      <c r="GN1222" s="183"/>
      <c r="GO1222" s="183"/>
      <c r="GP1222" s="183"/>
      <c r="GQ1222" s="183"/>
      <c r="GR1222" s="183"/>
      <c r="GS1222" s="183"/>
      <c r="GT1222" s="183"/>
      <c r="GU1222" s="183"/>
      <c r="GV1222" s="183"/>
      <c r="GW1222" s="183"/>
      <c r="GX1222" s="183"/>
      <c r="GY1222" s="183"/>
      <c r="GZ1222" s="183"/>
      <c r="HA1222" s="183"/>
      <c r="HB1222" s="183"/>
      <c r="HC1222" s="183"/>
      <c r="HD1222" s="183"/>
      <c r="HE1222" s="183"/>
      <c r="HF1222" s="183"/>
      <c r="HG1222" s="183"/>
      <c r="HH1222" s="183"/>
      <c r="HI1222" s="183"/>
      <c r="HJ1222" s="183"/>
      <c r="HK1222" s="183"/>
      <c r="HL1222" s="183"/>
      <c r="HM1222" s="183"/>
      <c r="HN1222" s="183"/>
      <c r="HO1222" s="183"/>
      <c r="HP1222" s="183"/>
      <c r="HQ1222" s="183"/>
      <c r="HR1222" s="183"/>
      <c r="HS1222" s="183"/>
      <c r="HT1222" s="183"/>
      <c r="HU1222" s="183"/>
      <c r="HV1222" s="183"/>
      <c r="HW1222" s="183"/>
      <c r="HX1222" s="183"/>
      <c r="HY1222" s="183"/>
      <c r="HZ1222" s="183"/>
      <c r="IA1222" s="183"/>
      <c r="IB1222" s="183"/>
      <c r="IC1222" s="183"/>
      <c r="ID1222" s="183"/>
      <c r="IE1222" s="183"/>
      <c r="IF1222" s="183"/>
      <c r="IG1222" s="183"/>
      <c r="IH1222" s="183"/>
      <c r="II1222" s="183"/>
      <c r="IJ1222" s="183"/>
      <c r="IK1222" s="183"/>
      <c r="IL1222" s="183"/>
      <c r="IM1222" s="183"/>
      <c r="IN1222" s="183"/>
      <c r="IO1222" s="183"/>
      <c r="IP1222" s="183"/>
      <c r="IQ1222" s="183"/>
      <c r="IR1222" s="183"/>
      <c r="IS1222" s="183"/>
      <c r="IT1222" s="183"/>
      <c r="IU1222" s="183"/>
      <c r="IV1222" s="183"/>
      <c r="IW1222" s="183"/>
      <c r="IX1222" s="183"/>
      <c r="IY1222" s="183"/>
      <c r="IZ1222" s="183"/>
      <c r="JA1222" s="183"/>
      <c r="JB1222" s="183"/>
      <c r="JC1222" s="183"/>
      <c r="JD1222" s="183"/>
      <c r="JE1222" s="183"/>
      <c r="JF1222" s="183"/>
      <c r="JG1222" s="183"/>
      <c r="JH1222" s="183"/>
      <c r="JI1222" s="183"/>
      <c r="JJ1222" s="183"/>
      <c r="JK1222" s="183"/>
      <c r="JL1222" s="183"/>
      <c r="JM1222" s="183"/>
      <c r="JN1222" s="183"/>
      <c r="JO1222" s="183"/>
      <c r="JP1222" s="183"/>
      <c r="JQ1222" s="183"/>
      <c r="JR1222" s="183"/>
      <c r="JS1222" s="183"/>
      <c r="JT1222" s="183"/>
      <c r="JU1222" s="183"/>
      <c r="JV1222" s="183"/>
      <c r="JW1222" s="183"/>
      <c r="JX1222" s="183"/>
      <c r="JY1222" s="183"/>
      <c r="JZ1222" s="183"/>
      <c r="KA1222" s="183"/>
      <c r="KB1222" s="183"/>
      <c r="KC1222" s="183"/>
      <c r="KD1222" s="183"/>
      <c r="KE1222" s="183"/>
      <c r="KF1222" s="183"/>
      <c r="KG1222" s="183"/>
      <c r="KH1222" s="183"/>
      <c r="KI1222" s="183"/>
      <c r="KJ1222" s="183"/>
      <c r="KK1222" s="183"/>
      <c r="KL1222" s="183"/>
      <c r="KM1222" s="183"/>
      <c r="KN1222" s="183"/>
      <c r="KO1222" s="183"/>
      <c r="KP1222" s="183"/>
      <c r="KQ1222" s="183"/>
      <c r="KR1222" s="183"/>
      <c r="KS1222" s="183"/>
      <c r="KT1222" s="183"/>
    </row>
    <row r="1223" spans="8:306">
      <c r="H1223" s="183"/>
      <c r="K1223" s="183"/>
      <c r="L1223" s="183"/>
      <c r="M1223" s="183"/>
      <c r="N1223" s="183"/>
      <c r="O1223" s="183"/>
      <c r="P1223" s="183"/>
      <c r="Q1223" s="183"/>
      <c r="R1223" s="183"/>
      <c r="S1223" s="183"/>
      <c r="T1223" s="183"/>
      <c r="U1223" s="183"/>
      <c r="V1223" s="183"/>
      <c r="W1223" s="183"/>
      <c r="X1223" s="183"/>
      <c r="Y1223" s="183"/>
      <c r="Z1223" s="183"/>
      <c r="AA1223" s="183"/>
      <c r="AB1223" s="183"/>
      <c r="AC1223" s="183"/>
      <c r="AD1223" s="183"/>
      <c r="AE1223" s="183"/>
      <c r="AF1223" s="183"/>
      <c r="AG1223" s="183"/>
      <c r="AH1223" s="183"/>
      <c r="AI1223" s="183"/>
      <c r="AJ1223" s="183"/>
      <c r="AK1223" s="183"/>
      <c r="AL1223" s="183"/>
      <c r="AM1223" s="183"/>
      <c r="AN1223" s="183"/>
      <c r="AO1223" s="183"/>
      <c r="AP1223" s="183"/>
      <c r="AQ1223" s="183"/>
      <c r="AR1223" s="183"/>
      <c r="AS1223" s="183"/>
      <c r="AT1223" s="183"/>
      <c r="AU1223" s="183"/>
      <c r="AV1223" s="183"/>
      <c r="AW1223" s="183"/>
      <c r="AX1223" s="183"/>
      <c r="AY1223" s="183"/>
      <c r="AZ1223" s="183"/>
      <c r="BA1223" s="183"/>
      <c r="BB1223" s="183"/>
      <c r="BC1223" s="183"/>
      <c r="BD1223" s="183"/>
      <c r="BE1223" s="183"/>
      <c r="BF1223" s="183"/>
      <c r="BG1223" s="183"/>
      <c r="BH1223" s="183"/>
      <c r="BI1223" s="183"/>
      <c r="BJ1223" s="183"/>
      <c r="BK1223" s="183"/>
      <c r="BL1223" s="183"/>
      <c r="BM1223" s="183"/>
      <c r="BN1223" s="183"/>
      <c r="BO1223" s="183"/>
      <c r="BP1223" s="183"/>
      <c r="BQ1223" s="183"/>
      <c r="BR1223" s="183"/>
      <c r="BS1223" s="183"/>
      <c r="BT1223" s="183"/>
      <c r="BU1223" s="183"/>
      <c r="BV1223" s="183"/>
      <c r="BW1223" s="183"/>
      <c r="BX1223" s="183"/>
      <c r="BY1223" s="183"/>
      <c r="BZ1223" s="183"/>
      <c r="CA1223" s="183"/>
      <c r="CB1223" s="183"/>
      <c r="CC1223" s="183"/>
      <c r="CD1223" s="183"/>
      <c r="CE1223" s="183"/>
      <c r="CF1223" s="183"/>
      <c r="CG1223" s="183"/>
      <c r="CH1223" s="183"/>
      <c r="CI1223" s="183"/>
      <c r="CJ1223" s="183"/>
      <c r="CK1223" s="183"/>
      <c r="CL1223" s="183"/>
      <c r="CM1223" s="183"/>
      <c r="CN1223" s="183"/>
      <c r="CO1223" s="183"/>
      <c r="CP1223" s="183"/>
      <c r="CQ1223" s="183"/>
      <c r="CR1223" s="183"/>
      <c r="CS1223" s="183"/>
      <c r="CT1223" s="183"/>
      <c r="CU1223" s="183"/>
      <c r="CV1223" s="183"/>
      <c r="CW1223" s="183"/>
      <c r="CX1223" s="183"/>
      <c r="CY1223" s="183"/>
      <c r="CZ1223" s="183"/>
      <c r="DA1223" s="183"/>
      <c r="DB1223" s="183"/>
      <c r="DC1223" s="183"/>
      <c r="DD1223" s="183"/>
      <c r="DE1223" s="183"/>
      <c r="DF1223" s="183"/>
      <c r="DG1223" s="183"/>
      <c r="DH1223" s="183"/>
      <c r="DI1223" s="183"/>
      <c r="DJ1223" s="183"/>
      <c r="DK1223" s="183"/>
      <c r="DL1223" s="183"/>
      <c r="DM1223" s="183"/>
      <c r="DN1223" s="183"/>
      <c r="DO1223" s="183"/>
      <c r="DP1223" s="183"/>
      <c r="DQ1223" s="183"/>
      <c r="DR1223" s="183"/>
      <c r="DS1223" s="183"/>
      <c r="DT1223" s="183"/>
      <c r="DU1223" s="183"/>
      <c r="DV1223" s="183"/>
      <c r="DW1223" s="183"/>
      <c r="DX1223" s="183"/>
      <c r="DY1223" s="183"/>
      <c r="DZ1223" s="183"/>
      <c r="EA1223" s="183"/>
      <c r="EB1223" s="183"/>
      <c r="EC1223" s="183"/>
      <c r="ED1223" s="183"/>
      <c r="EE1223" s="183"/>
      <c r="EF1223" s="183"/>
      <c r="EG1223" s="183"/>
      <c r="EH1223" s="183"/>
      <c r="EI1223" s="183"/>
      <c r="EJ1223" s="183"/>
      <c r="EK1223" s="183"/>
      <c r="EL1223" s="183"/>
      <c r="EM1223" s="183"/>
      <c r="EN1223" s="183"/>
      <c r="EO1223" s="183"/>
      <c r="EP1223" s="183"/>
      <c r="EQ1223" s="183"/>
      <c r="ER1223" s="183"/>
      <c r="ES1223" s="183"/>
      <c r="ET1223" s="183"/>
      <c r="EU1223" s="183"/>
      <c r="EV1223" s="183"/>
      <c r="EW1223" s="183"/>
      <c r="EX1223" s="183"/>
      <c r="EY1223" s="183"/>
      <c r="EZ1223" s="183"/>
      <c r="FA1223" s="183"/>
      <c r="FB1223" s="183"/>
      <c r="FC1223" s="183"/>
      <c r="FD1223" s="183"/>
      <c r="FE1223" s="183"/>
      <c r="FF1223" s="183"/>
      <c r="FG1223" s="183"/>
      <c r="FH1223" s="183"/>
      <c r="FI1223" s="183"/>
      <c r="FJ1223" s="183"/>
      <c r="FK1223" s="183"/>
      <c r="FL1223" s="183"/>
      <c r="FM1223" s="183"/>
      <c r="FN1223" s="183"/>
      <c r="FO1223" s="183"/>
      <c r="FP1223" s="183"/>
      <c r="FQ1223" s="183"/>
      <c r="FR1223" s="183"/>
      <c r="FS1223" s="183"/>
      <c r="FT1223" s="183"/>
      <c r="FU1223" s="183"/>
      <c r="FV1223" s="183"/>
      <c r="FW1223" s="183"/>
      <c r="FX1223" s="183"/>
      <c r="FY1223" s="183"/>
      <c r="FZ1223" s="183"/>
      <c r="GA1223" s="183"/>
      <c r="GB1223" s="183"/>
      <c r="GC1223" s="183"/>
      <c r="GD1223" s="183"/>
      <c r="GE1223" s="183"/>
      <c r="GF1223" s="183"/>
      <c r="GG1223" s="183"/>
      <c r="GH1223" s="183"/>
      <c r="GI1223" s="183"/>
      <c r="GJ1223" s="183"/>
      <c r="GK1223" s="183"/>
      <c r="GL1223" s="183"/>
      <c r="GM1223" s="183"/>
      <c r="GN1223" s="183"/>
      <c r="GO1223" s="183"/>
      <c r="GP1223" s="183"/>
      <c r="GQ1223" s="183"/>
      <c r="GR1223" s="183"/>
      <c r="GS1223" s="183"/>
      <c r="GT1223" s="183"/>
      <c r="GU1223" s="183"/>
      <c r="GV1223" s="183"/>
      <c r="GW1223" s="183"/>
      <c r="GX1223" s="183"/>
      <c r="GY1223" s="183"/>
      <c r="GZ1223" s="183"/>
      <c r="HA1223" s="183"/>
      <c r="HB1223" s="183"/>
      <c r="HC1223" s="183"/>
      <c r="HD1223" s="183"/>
      <c r="HE1223" s="183"/>
      <c r="HF1223" s="183"/>
      <c r="HG1223" s="183"/>
      <c r="HH1223" s="183"/>
      <c r="HI1223" s="183"/>
      <c r="HJ1223" s="183"/>
      <c r="HK1223" s="183"/>
      <c r="HL1223" s="183"/>
      <c r="HM1223" s="183"/>
      <c r="HN1223" s="183"/>
      <c r="HO1223" s="183"/>
      <c r="HP1223" s="183"/>
      <c r="HQ1223" s="183"/>
      <c r="HR1223" s="183"/>
      <c r="HS1223" s="183"/>
      <c r="HT1223" s="183"/>
      <c r="HU1223" s="183"/>
      <c r="HV1223" s="183"/>
      <c r="HW1223" s="183"/>
      <c r="HX1223" s="183"/>
      <c r="HY1223" s="183"/>
      <c r="HZ1223" s="183"/>
      <c r="IA1223" s="183"/>
      <c r="IB1223" s="183"/>
      <c r="IC1223" s="183"/>
      <c r="ID1223" s="183"/>
      <c r="IE1223" s="183"/>
      <c r="IF1223" s="183"/>
      <c r="IG1223" s="183"/>
      <c r="IH1223" s="183"/>
      <c r="II1223" s="183"/>
      <c r="IJ1223" s="183"/>
      <c r="IK1223" s="183"/>
      <c r="IL1223" s="183"/>
      <c r="IM1223" s="183"/>
      <c r="IN1223" s="183"/>
      <c r="IO1223" s="183"/>
      <c r="IP1223" s="183"/>
      <c r="IQ1223" s="183"/>
      <c r="IR1223" s="183"/>
      <c r="IS1223" s="183"/>
      <c r="IT1223" s="183"/>
      <c r="IU1223" s="183"/>
      <c r="IV1223" s="183"/>
      <c r="IW1223" s="183"/>
      <c r="IX1223" s="183"/>
      <c r="IY1223" s="183"/>
      <c r="IZ1223" s="183"/>
      <c r="JA1223" s="183"/>
      <c r="JB1223" s="183"/>
      <c r="JC1223" s="183"/>
      <c r="JD1223" s="183"/>
      <c r="JE1223" s="183"/>
      <c r="JF1223" s="183"/>
      <c r="JG1223" s="183"/>
      <c r="JH1223" s="183"/>
      <c r="JI1223" s="183"/>
      <c r="JJ1223" s="183"/>
      <c r="JK1223" s="183"/>
      <c r="JL1223" s="183"/>
      <c r="JM1223" s="183"/>
      <c r="JN1223" s="183"/>
      <c r="JO1223" s="183"/>
      <c r="JP1223" s="183"/>
      <c r="JQ1223" s="183"/>
      <c r="JR1223" s="183"/>
      <c r="JS1223" s="183"/>
      <c r="JT1223" s="183"/>
      <c r="JU1223" s="183"/>
      <c r="JV1223" s="183"/>
      <c r="JW1223" s="183"/>
      <c r="JX1223" s="183"/>
      <c r="JY1223" s="183"/>
      <c r="JZ1223" s="183"/>
      <c r="KA1223" s="183"/>
      <c r="KB1223" s="183"/>
      <c r="KC1223" s="183"/>
      <c r="KD1223" s="183"/>
      <c r="KE1223" s="183"/>
      <c r="KF1223" s="183"/>
      <c r="KG1223" s="183"/>
      <c r="KH1223" s="183"/>
      <c r="KI1223" s="183"/>
      <c r="KJ1223" s="183"/>
      <c r="KK1223" s="183"/>
      <c r="KL1223" s="183"/>
      <c r="KM1223" s="183"/>
      <c r="KN1223" s="183"/>
      <c r="KO1223" s="183"/>
      <c r="KP1223" s="183"/>
      <c r="KQ1223" s="183"/>
      <c r="KR1223" s="183"/>
      <c r="KS1223" s="183"/>
      <c r="KT1223" s="183"/>
    </row>
    <row r="1224" spans="8:306">
      <c r="H1224" s="183"/>
      <c r="K1224" s="183"/>
      <c r="L1224" s="183"/>
      <c r="M1224" s="183"/>
      <c r="N1224" s="183"/>
      <c r="O1224" s="183"/>
      <c r="P1224" s="183"/>
      <c r="Q1224" s="183"/>
      <c r="R1224" s="183"/>
      <c r="S1224" s="183"/>
      <c r="T1224" s="183"/>
      <c r="U1224" s="183"/>
      <c r="V1224" s="183"/>
      <c r="W1224" s="183"/>
      <c r="X1224" s="183"/>
      <c r="Y1224" s="183"/>
      <c r="Z1224" s="183"/>
      <c r="AA1224" s="183"/>
      <c r="AB1224" s="183"/>
      <c r="AC1224" s="183"/>
      <c r="AD1224" s="183"/>
      <c r="AE1224" s="183"/>
      <c r="AF1224" s="183"/>
      <c r="AG1224" s="183"/>
      <c r="AH1224" s="183"/>
      <c r="AI1224" s="183"/>
      <c r="AJ1224" s="183"/>
      <c r="AK1224" s="183"/>
      <c r="AL1224" s="183"/>
      <c r="AM1224" s="183"/>
      <c r="AN1224" s="183"/>
      <c r="AO1224" s="183"/>
      <c r="AP1224" s="183"/>
      <c r="AQ1224" s="183"/>
      <c r="AR1224" s="183"/>
      <c r="AS1224" s="183"/>
      <c r="AT1224" s="183"/>
      <c r="AU1224" s="183"/>
      <c r="AV1224" s="183"/>
      <c r="AW1224" s="183"/>
      <c r="AX1224" s="183"/>
      <c r="AY1224" s="183"/>
      <c r="AZ1224" s="183"/>
      <c r="BA1224" s="183"/>
      <c r="BB1224" s="183"/>
      <c r="BC1224" s="183"/>
      <c r="BD1224" s="183"/>
      <c r="BE1224" s="183"/>
      <c r="BF1224" s="183"/>
      <c r="BG1224" s="183"/>
      <c r="BH1224" s="183"/>
      <c r="BI1224" s="183"/>
      <c r="BJ1224" s="183"/>
      <c r="BK1224" s="183"/>
      <c r="BL1224" s="183"/>
      <c r="BM1224" s="183"/>
      <c r="BN1224" s="183"/>
      <c r="BO1224" s="183"/>
      <c r="BP1224" s="183"/>
      <c r="BQ1224" s="183"/>
      <c r="BR1224" s="183"/>
      <c r="BS1224" s="183"/>
      <c r="BT1224" s="183"/>
      <c r="BU1224" s="183"/>
      <c r="BV1224" s="183"/>
      <c r="BW1224" s="183"/>
      <c r="BX1224" s="183"/>
      <c r="BY1224" s="183"/>
      <c r="BZ1224" s="183"/>
      <c r="CA1224" s="183"/>
      <c r="CB1224" s="183"/>
      <c r="CC1224" s="183"/>
      <c r="CD1224" s="183"/>
      <c r="CE1224" s="183"/>
      <c r="CF1224" s="183"/>
      <c r="CG1224" s="183"/>
      <c r="CH1224" s="183"/>
      <c r="CI1224" s="183"/>
      <c r="CJ1224" s="183"/>
      <c r="CK1224" s="183"/>
      <c r="CL1224" s="183"/>
      <c r="CM1224" s="183"/>
      <c r="CN1224" s="183"/>
      <c r="CO1224" s="183"/>
      <c r="CP1224" s="183"/>
      <c r="CQ1224" s="183"/>
      <c r="CR1224" s="183"/>
      <c r="CS1224" s="183"/>
      <c r="CT1224" s="183"/>
      <c r="CU1224" s="183"/>
      <c r="CV1224" s="183"/>
      <c r="CW1224" s="183"/>
      <c r="CX1224" s="183"/>
      <c r="CY1224" s="183"/>
      <c r="CZ1224" s="183"/>
      <c r="DA1224" s="183"/>
      <c r="DB1224" s="183"/>
      <c r="DC1224" s="183"/>
      <c r="DD1224" s="183"/>
      <c r="DE1224" s="183"/>
      <c r="DF1224" s="183"/>
      <c r="DG1224" s="183"/>
      <c r="DH1224" s="183"/>
      <c r="DI1224" s="183"/>
      <c r="DJ1224" s="183"/>
      <c r="DK1224" s="183"/>
      <c r="DL1224" s="183"/>
      <c r="DM1224" s="183"/>
      <c r="DN1224" s="183"/>
      <c r="DO1224" s="183"/>
      <c r="DP1224" s="183"/>
      <c r="DQ1224" s="183"/>
      <c r="DR1224" s="183"/>
      <c r="DS1224" s="183"/>
      <c r="DT1224" s="183"/>
      <c r="DU1224" s="183"/>
      <c r="DV1224" s="183"/>
      <c r="DW1224" s="183"/>
      <c r="DX1224" s="183"/>
      <c r="DY1224" s="183"/>
      <c r="DZ1224" s="183"/>
      <c r="EA1224" s="183"/>
      <c r="EB1224" s="183"/>
      <c r="EC1224" s="183"/>
      <c r="ED1224" s="183"/>
      <c r="EE1224" s="183"/>
      <c r="EF1224" s="183"/>
      <c r="EG1224" s="183"/>
      <c r="EH1224" s="183"/>
      <c r="EI1224" s="183"/>
      <c r="EJ1224" s="183"/>
      <c r="EK1224" s="183"/>
      <c r="EL1224" s="183"/>
      <c r="EM1224" s="183"/>
      <c r="EN1224" s="183"/>
      <c r="EO1224" s="183"/>
      <c r="EP1224" s="183"/>
      <c r="EQ1224" s="183"/>
      <c r="ER1224" s="183"/>
      <c r="ES1224" s="183"/>
      <c r="ET1224" s="183"/>
      <c r="EU1224" s="183"/>
      <c r="EV1224" s="183"/>
      <c r="EW1224" s="183"/>
      <c r="EX1224" s="183"/>
      <c r="EY1224" s="183"/>
      <c r="EZ1224" s="183"/>
      <c r="FA1224" s="183"/>
      <c r="FB1224" s="183"/>
      <c r="FC1224" s="183"/>
      <c r="FD1224" s="183"/>
      <c r="FE1224" s="183"/>
      <c r="FF1224" s="183"/>
      <c r="FG1224" s="183"/>
      <c r="FH1224" s="183"/>
      <c r="FI1224" s="183"/>
      <c r="FJ1224" s="183"/>
      <c r="FK1224" s="183"/>
      <c r="FL1224" s="183"/>
      <c r="FM1224" s="183"/>
      <c r="FN1224" s="183"/>
      <c r="FO1224" s="183"/>
      <c r="FP1224" s="183"/>
      <c r="FQ1224" s="183"/>
      <c r="FR1224" s="183"/>
      <c r="FS1224" s="183"/>
      <c r="FT1224" s="183"/>
      <c r="FU1224" s="183"/>
      <c r="FV1224" s="183"/>
      <c r="FW1224" s="183"/>
      <c r="FX1224" s="183"/>
      <c r="FY1224" s="183"/>
      <c r="FZ1224" s="183"/>
      <c r="GA1224" s="183"/>
      <c r="GB1224" s="183"/>
      <c r="GC1224" s="183"/>
      <c r="GD1224" s="183"/>
      <c r="GE1224" s="183"/>
      <c r="GF1224" s="183"/>
      <c r="GG1224" s="183"/>
      <c r="GH1224" s="183"/>
      <c r="GI1224" s="183"/>
      <c r="GJ1224" s="183"/>
      <c r="GK1224" s="183"/>
      <c r="GL1224" s="183"/>
      <c r="GM1224" s="183"/>
      <c r="GN1224" s="183"/>
      <c r="GO1224" s="183"/>
      <c r="GP1224" s="183"/>
      <c r="GQ1224" s="183"/>
      <c r="GR1224" s="183"/>
      <c r="GS1224" s="183"/>
      <c r="GT1224" s="183"/>
      <c r="GU1224" s="183"/>
      <c r="GV1224" s="183"/>
      <c r="GW1224" s="183"/>
      <c r="GX1224" s="183"/>
      <c r="GY1224" s="183"/>
      <c r="GZ1224" s="183"/>
      <c r="HA1224" s="183"/>
      <c r="HB1224" s="183"/>
      <c r="HC1224" s="183"/>
      <c r="HD1224" s="183"/>
      <c r="HE1224" s="183"/>
      <c r="HF1224" s="183"/>
      <c r="HG1224" s="183"/>
      <c r="HH1224" s="183"/>
      <c r="HI1224" s="183"/>
      <c r="HJ1224" s="183"/>
      <c r="HK1224" s="183"/>
      <c r="HL1224" s="183"/>
      <c r="HM1224" s="183"/>
      <c r="HN1224" s="183"/>
      <c r="HO1224" s="183"/>
      <c r="HP1224" s="183"/>
      <c r="HQ1224" s="183"/>
      <c r="HR1224" s="183"/>
      <c r="HS1224" s="183"/>
      <c r="HT1224" s="183"/>
      <c r="HU1224" s="183"/>
      <c r="HV1224" s="183"/>
      <c r="HW1224" s="183"/>
      <c r="HX1224" s="183"/>
      <c r="HY1224" s="183"/>
      <c r="HZ1224" s="183"/>
      <c r="IA1224" s="183"/>
      <c r="IB1224" s="183"/>
      <c r="IC1224" s="183"/>
      <c r="ID1224" s="183"/>
      <c r="IE1224" s="183"/>
      <c r="IF1224" s="183"/>
      <c r="IG1224" s="183"/>
      <c r="IH1224" s="183"/>
      <c r="II1224" s="183"/>
      <c r="IJ1224" s="183"/>
      <c r="IK1224" s="183"/>
      <c r="IL1224" s="183"/>
      <c r="IM1224" s="183"/>
      <c r="IN1224" s="183"/>
      <c r="IO1224" s="183"/>
      <c r="IP1224" s="183"/>
      <c r="IQ1224" s="183"/>
      <c r="IR1224" s="183"/>
      <c r="IS1224" s="183"/>
      <c r="IT1224" s="183"/>
      <c r="IU1224" s="183"/>
      <c r="IV1224" s="183"/>
      <c r="IW1224" s="183"/>
      <c r="IX1224" s="183"/>
      <c r="IY1224" s="183"/>
      <c r="IZ1224" s="183"/>
      <c r="JA1224" s="183"/>
      <c r="JB1224" s="183"/>
      <c r="JC1224" s="183"/>
      <c r="JD1224" s="183"/>
      <c r="JE1224" s="183"/>
      <c r="JF1224" s="183"/>
      <c r="JG1224" s="183"/>
      <c r="JH1224" s="183"/>
      <c r="JI1224" s="183"/>
      <c r="JJ1224" s="183"/>
      <c r="JK1224" s="183"/>
      <c r="JL1224" s="183"/>
      <c r="JM1224" s="183"/>
      <c r="JN1224" s="183"/>
      <c r="JO1224" s="183"/>
      <c r="JP1224" s="183"/>
      <c r="JQ1224" s="183"/>
      <c r="JR1224" s="183"/>
      <c r="JS1224" s="183"/>
      <c r="JT1224" s="183"/>
      <c r="JU1224" s="183"/>
      <c r="JV1224" s="183"/>
      <c r="JW1224" s="183"/>
      <c r="JX1224" s="183"/>
      <c r="JY1224" s="183"/>
      <c r="JZ1224" s="183"/>
      <c r="KA1224" s="183"/>
      <c r="KB1224" s="183"/>
      <c r="KC1224" s="183"/>
      <c r="KD1224" s="183"/>
      <c r="KE1224" s="183"/>
      <c r="KF1224" s="183"/>
      <c r="KG1224" s="183"/>
      <c r="KH1224" s="183"/>
      <c r="KI1224" s="183"/>
      <c r="KJ1224" s="183"/>
      <c r="KK1224" s="183"/>
      <c r="KL1224" s="183"/>
      <c r="KM1224" s="183"/>
      <c r="KN1224" s="183"/>
      <c r="KO1224" s="183"/>
      <c r="KP1224" s="183"/>
      <c r="KQ1224" s="183"/>
      <c r="KR1224" s="183"/>
      <c r="KS1224" s="183"/>
      <c r="KT1224" s="183"/>
    </row>
    <row r="1225" spans="8:306">
      <c r="H1225" s="183"/>
      <c r="K1225" s="183"/>
      <c r="L1225" s="183"/>
      <c r="M1225" s="183"/>
      <c r="N1225" s="183"/>
      <c r="O1225" s="183"/>
      <c r="P1225" s="183"/>
      <c r="Q1225" s="183"/>
      <c r="R1225" s="183"/>
      <c r="S1225" s="183"/>
      <c r="T1225" s="183"/>
      <c r="U1225" s="183"/>
      <c r="V1225" s="183"/>
      <c r="W1225" s="183"/>
      <c r="X1225" s="183"/>
      <c r="Y1225" s="183"/>
      <c r="Z1225" s="183"/>
      <c r="AA1225" s="183"/>
      <c r="AB1225" s="183"/>
      <c r="AC1225" s="183"/>
      <c r="AD1225" s="183"/>
      <c r="AE1225" s="183"/>
      <c r="AF1225" s="183"/>
      <c r="AG1225" s="183"/>
      <c r="AH1225" s="183"/>
      <c r="AI1225" s="183"/>
      <c r="AJ1225" s="183"/>
      <c r="AK1225" s="183"/>
      <c r="AL1225" s="183"/>
      <c r="AM1225" s="183"/>
      <c r="AN1225" s="183"/>
      <c r="AO1225" s="183"/>
      <c r="AP1225" s="183"/>
      <c r="AQ1225" s="183"/>
      <c r="AR1225" s="183"/>
      <c r="AS1225" s="183"/>
      <c r="AT1225" s="183"/>
      <c r="AU1225" s="183"/>
      <c r="AV1225" s="183"/>
      <c r="AW1225" s="183"/>
      <c r="AX1225" s="183"/>
      <c r="AY1225" s="183"/>
      <c r="AZ1225" s="183"/>
      <c r="BA1225" s="183"/>
      <c r="BB1225" s="183"/>
      <c r="BC1225" s="183"/>
      <c r="BD1225" s="183"/>
      <c r="BE1225" s="183"/>
      <c r="BF1225" s="183"/>
      <c r="BG1225" s="183"/>
      <c r="BH1225" s="183"/>
      <c r="BI1225" s="183"/>
      <c r="BJ1225" s="183"/>
      <c r="BK1225" s="183"/>
      <c r="BL1225" s="183"/>
      <c r="BM1225" s="183"/>
      <c r="BN1225" s="183"/>
      <c r="BO1225" s="183"/>
      <c r="BP1225" s="183"/>
      <c r="BQ1225" s="183"/>
      <c r="BR1225" s="183"/>
      <c r="BS1225" s="183"/>
      <c r="BT1225" s="183"/>
      <c r="BU1225" s="183"/>
      <c r="BV1225" s="183"/>
      <c r="BW1225" s="183"/>
      <c r="BX1225" s="183"/>
      <c r="BY1225" s="183"/>
      <c r="BZ1225" s="183"/>
      <c r="CA1225" s="183"/>
      <c r="CB1225" s="183"/>
      <c r="CC1225" s="183"/>
      <c r="CD1225" s="183"/>
      <c r="CE1225" s="183"/>
      <c r="CF1225" s="183"/>
      <c r="CG1225" s="183"/>
      <c r="CH1225" s="183"/>
      <c r="CI1225" s="183"/>
      <c r="CJ1225" s="183"/>
      <c r="CK1225" s="183"/>
      <c r="CL1225" s="183"/>
      <c r="CM1225" s="183"/>
      <c r="CN1225" s="183"/>
      <c r="CO1225" s="183"/>
      <c r="CP1225" s="183"/>
      <c r="CQ1225" s="183"/>
      <c r="CR1225" s="183"/>
      <c r="CS1225" s="183"/>
      <c r="CT1225" s="183"/>
      <c r="CU1225" s="183"/>
      <c r="CV1225" s="183"/>
      <c r="CW1225" s="183"/>
      <c r="CX1225" s="183"/>
      <c r="CY1225" s="183"/>
      <c r="CZ1225" s="183"/>
      <c r="DA1225" s="183"/>
      <c r="DB1225" s="183"/>
      <c r="DC1225" s="183"/>
      <c r="DD1225" s="183"/>
      <c r="DE1225" s="183"/>
      <c r="DF1225" s="183"/>
      <c r="DG1225" s="183"/>
      <c r="DH1225" s="183"/>
      <c r="DI1225" s="183"/>
      <c r="DJ1225" s="183"/>
      <c r="DK1225" s="183"/>
      <c r="DL1225" s="183"/>
      <c r="DM1225" s="183"/>
      <c r="DN1225" s="183"/>
      <c r="DO1225" s="183"/>
      <c r="DP1225" s="183"/>
      <c r="DQ1225" s="183"/>
      <c r="DR1225" s="183"/>
      <c r="DS1225" s="183"/>
      <c r="DT1225" s="183"/>
      <c r="DU1225" s="183"/>
      <c r="DV1225" s="183"/>
      <c r="DW1225" s="183"/>
      <c r="DX1225" s="183"/>
      <c r="DY1225" s="183"/>
      <c r="DZ1225" s="183"/>
      <c r="EA1225" s="183"/>
      <c r="EB1225" s="183"/>
      <c r="EC1225" s="183"/>
      <c r="ED1225" s="183"/>
      <c r="EE1225" s="183"/>
      <c r="EF1225" s="183"/>
      <c r="EG1225" s="183"/>
      <c r="EH1225" s="183"/>
      <c r="EI1225" s="183"/>
      <c r="EJ1225" s="183"/>
      <c r="EK1225" s="183"/>
      <c r="EL1225" s="183"/>
      <c r="EM1225" s="183"/>
      <c r="EN1225" s="183"/>
      <c r="EO1225" s="183"/>
      <c r="EP1225" s="183"/>
      <c r="EQ1225" s="183"/>
      <c r="ER1225" s="183"/>
      <c r="ES1225" s="183"/>
      <c r="ET1225" s="183"/>
      <c r="EU1225" s="183"/>
      <c r="EV1225" s="183"/>
      <c r="EW1225" s="183"/>
      <c r="EX1225" s="183"/>
      <c r="EY1225" s="183"/>
      <c r="EZ1225" s="183"/>
      <c r="FA1225" s="183"/>
      <c r="FB1225" s="183"/>
      <c r="FC1225" s="183"/>
      <c r="FD1225" s="183"/>
      <c r="FE1225" s="183"/>
      <c r="FF1225" s="183"/>
      <c r="FG1225" s="183"/>
      <c r="FH1225" s="183"/>
      <c r="FI1225" s="183"/>
      <c r="FJ1225" s="183"/>
      <c r="FK1225" s="183"/>
      <c r="FL1225" s="183"/>
      <c r="FM1225" s="183"/>
      <c r="FN1225" s="183"/>
      <c r="FO1225" s="183"/>
      <c r="FP1225" s="183"/>
      <c r="FQ1225" s="183"/>
      <c r="FR1225" s="183"/>
      <c r="FS1225" s="183"/>
      <c r="FT1225" s="183"/>
      <c r="FU1225" s="183"/>
      <c r="FV1225" s="183"/>
      <c r="FW1225" s="183"/>
      <c r="FX1225" s="183"/>
      <c r="FY1225" s="183"/>
      <c r="FZ1225" s="183"/>
      <c r="GA1225" s="183"/>
      <c r="GB1225" s="183"/>
      <c r="GC1225" s="183"/>
      <c r="GD1225" s="183"/>
      <c r="GE1225" s="183"/>
      <c r="GF1225" s="183"/>
      <c r="GG1225" s="183"/>
      <c r="GH1225" s="183"/>
      <c r="GI1225" s="183"/>
      <c r="GJ1225" s="183"/>
      <c r="GK1225" s="183"/>
      <c r="GL1225" s="183"/>
      <c r="GM1225" s="183"/>
      <c r="GN1225" s="183"/>
      <c r="GO1225" s="183"/>
      <c r="GP1225" s="183"/>
      <c r="GQ1225" s="183"/>
      <c r="GR1225" s="183"/>
      <c r="GS1225" s="183"/>
      <c r="GT1225" s="183"/>
      <c r="GU1225" s="183"/>
      <c r="GV1225" s="183"/>
      <c r="GW1225" s="183"/>
      <c r="GX1225" s="183"/>
      <c r="GY1225" s="183"/>
      <c r="GZ1225" s="183"/>
      <c r="HA1225" s="183"/>
      <c r="HB1225" s="183"/>
      <c r="HC1225" s="183"/>
      <c r="HD1225" s="183"/>
      <c r="HE1225" s="183"/>
      <c r="HF1225" s="183"/>
      <c r="HG1225" s="183"/>
      <c r="HH1225" s="183"/>
      <c r="HI1225" s="183"/>
      <c r="HJ1225" s="183"/>
      <c r="HK1225" s="183"/>
      <c r="HL1225" s="183"/>
      <c r="HM1225" s="183"/>
      <c r="HN1225" s="183"/>
      <c r="HO1225" s="183"/>
      <c r="HP1225" s="183"/>
      <c r="HQ1225" s="183"/>
      <c r="HR1225" s="183"/>
      <c r="HS1225" s="183"/>
      <c r="HT1225" s="183"/>
      <c r="HU1225" s="183"/>
      <c r="HV1225" s="183"/>
      <c r="HW1225" s="183"/>
      <c r="HX1225" s="183"/>
      <c r="HY1225" s="183"/>
      <c r="HZ1225" s="183"/>
      <c r="IA1225" s="183"/>
      <c r="IB1225" s="183"/>
      <c r="IC1225" s="183"/>
      <c r="ID1225" s="183"/>
      <c r="IE1225" s="183"/>
      <c r="IF1225" s="183"/>
      <c r="IG1225" s="183"/>
      <c r="IH1225" s="183"/>
      <c r="II1225" s="183"/>
      <c r="IJ1225" s="183"/>
      <c r="IK1225" s="183"/>
      <c r="IL1225" s="183"/>
      <c r="IM1225" s="183"/>
      <c r="IN1225" s="183"/>
      <c r="IO1225" s="183"/>
      <c r="IP1225" s="183"/>
      <c r="IQ1225" s="183"/>
      <c r="IR1225" s="183"/>
      <c r="IS1225" s="183"/>
      <c r="IT1225" s="183"/>
      <c r="IU1225" s="183"/>
      <c r="IV1225" s="183"/>
      <c r="IW1225" s="183"/>
      <c r="IX1225" s="183"/>
      <c r="IY1225" s="183"/>
      <c r="IZ1225" s="183"/>
      <c r="JA1225" s="183"/>
      <c r="JB1225" s="183"/>
      <c r="JC1225" s="183"/>
      <c r="JD1225" s="183"/>
      <c r="JE1225" s="183"/>
      <c r="JF1225" s="183"/>
      <c r="JG1225" s="183"/>
      <c r="JH1225" s="183"/>
      <c r="JI1225" s="183"/>
      <c r="JJ1225" s="183"/>
      <c r="JK1225" s="183"/>
      <c r="JL1225" s="183"/>
      <c r="JM1225" s="183"/>
      <c r="JN1225" s="183"/>
      <c r="JO1225" s="183"/>
      <c r="JP1225" s="183"/>
      <c r="JQ1225" s="183"/>
      <c r="JR1225" s="183"/>
      <c r="JS1225" s="183"/>
      <c r="JT1225" s="183"/>
      <c r="JU1225" s="183"/>
      <c r="JV1225" s="183"/>
      <c r="JW1225" s="183"/>
      <c r="JX1225" s="183"/>
      <c r="JY1225" s="183"/>
      <c r="JZ1225" s="183"/>
      <c r="KA1225" s="183"/>
      <c r="KB1225" s="183"/>
      <c r="KC1225" s="183"/>
      <c r="KD1225" s="183"/>
      <c r="KE1225" s="183"/>
      <c r="KF1225" s="183"/>
      <c r="KG1225" s="183"/>
      <c r="KH1225" s="183"/>
      <c r="KI1225" s="183"/>
      <c r="KJ1225" s="183"/>
      <c r="KK1225" s="183"/>
      <c r="KL1225" s="183"/>
      <c r="KM1225" s="183"/>
      <c r="KN1225" s="183"/>
      <c r="KO1225" s="183"/>
      <c r="KP1225" s="183"/>
      <c r="KQ1225" s="183"/>
      <c r="KR1225" s="183"/>
      <c r="KS1225" s="183"/>
      <c r="KT1225" s="183"/>
    </row>
    <row r="1226" spans="8:306">
      <c r="H1226" s="183"/>
      <c r="K1226" s="183"/>
      <c r="L1226" s="183"/>
      <c r="M1226" s="183"/>
      <c r="N1226" s="183"/>
      <c r="O1226" s="183"/>
      <c r="P1226" s="183"/>
      <c r="Q1226" s="183"/>
      <c r="R1226" s="183"/>
      <c r="S1226" s="183"/>
      <c r="T1226" s="183"/>
      <c r="U1226" s="183"/>
      <c r="V1226" s="183"/>
      <c r="W1226" s="183"/>
      <c r="X1226" s="183"/>
      <c r="Y1226" s="183"/>
      <c r="Z1226" s="183"/>
      <c r="AA1226" s="183"/>
      <c r="AB1226" s="183"/>
      <c r="AC1226" s="183"/>
      <c r="AD1226" s="183"/>
      <c r="AE1226" s="183"/>
      <c r="AF1226" s="183"/>
      <c r="AG1226" s="183"/>
      <c r="AH1226" s="183"/>
      <c r="AI1226" s="183"/>
      <c r="AJ1226" s="183"/>
      <c r="AK1226" s="183"/>
      <c r="AL1226" s="183"/>
      <c r="AM1226" s="183"/>
      <c r="AN1226" s="183"/>
      <c r="AO1226" s="183"/>
      <c r="AP1226" s="183"/>
      <c r="AQ1226" s="183"/>
      <c r="AR1226" s="183"/>
      <c r="AS1226" s="183"/>
      <c r="AT1226" s="183"/>
      <c r="AU1226" s="183"/>
      <c r="AV1226" s="183"/>
      <c r="AW1226" s="183"/>
      <c r="AX1226" s="183"/>
      <c r="AY1226" s="183"/>
      <c r="AZ1226" s="183"/>
      <c r="BA1226" s="183"/>
      <c r="BB1226" s="183"/>
      <c r="BC1226" s="183"/>
      <c r="BD1226" s="183"/>
      <c r="BE1226" s="183"/>
      <c r="BF1226" s="183"/>
      <c r="BG1226" s="183"/>
      <c r="BH1226" s="183"/>
      <c r="BI1226" s="183"/>
      <c r="BJ1226" s="183"/>
      <c r="BK1226" s="183"/>
      <c r="BL1226" s="183"/>
      <c r="BM1226" s="183"/>
      <c r="BN1226" s="183"/>
      <c r="BO1226" s="183"/>
      <c r="BP1226" s="183"/>
      <c r="BQ1226" s="183"/>
      <c r="BR1226" s="183"/>
      <c r="BS1226" s="183"/>
      <c r="BT1226" s="183"/>
      <c r="BU1226" s="183"/>
      <c r="BV1226" s="183"/>
      <c r="BW1226" s="183"/>
      <c r="BX1226" s="183"/>
      <c r="BY1226" s="183"/>
      <c r="BZ1226" s="183"/>
      <c r="CA1226" s="183"/>
      <c r="CB1226" s="183"/>
      <c r="CC1226" s="183"/>
      <c r="CD1226" s="183"/>
      <c r="CE1226" s="183"/>
      <c r="CF1226" s="183"/>
      <c r="CG1226" s="183"/>
      <c r="CH1226" s="183"/>
      <c r="CI1226" s="183"/>
      <c r="CJ1226" s="183"/>
      <c r="CK1226" s="183"/>
      <c r="CL1226" s="183"/>
      <c r="CM1226" s="183"/>
      <c r="CN1226" s="183"/>
      <c r="CO1226" s="183"/>
      <c r="CP1226" s="183"/>
      <c r="CQ1226" s="183"/>
      <c r="CR1226" s="183"/>
      <c r="CS1226" s="183"/>
      <c r="CT1226" s="183"/>
      <c r="CU1226" s="183"/>
      <c r="CV1226" s="183"/>
      <c r="CW1226" s="183"/>
      <c r="CX1226" s="183"/>
      <c r="CY1226" s="183"/>
      <c r="CZ1226" s="183"/>
      <c r="DA1226" s="183"/>
      <c r="DB1226" s="183"/>
      <c r="DC1226" s="183"/>
      <c r="DD1226" s="183"/>
      <c r="DE1226" s="183"/>
      <c r="DF1226" s="183"/>
      <c r="DG1226" s="183"/>
      <c r="DH1226" s="183"/>
      <c r="DI1226" s="183"/>
      <c r="DJ1226" s="183"/>
      <c r="DK1226" s="183"/>
      <c r="DL1226" s="183"/>
      <c r="DM1226" s="183"/>
      <c r="DN1226" s="183"/>
      <c r="DO1226" s="183"/>
      <c r="DP1226" s="183"/>
      <c r="DQ1226" s="183"/>
      <c r="DR1226" s="183"/>
      <c r="DS1226" s="183"/>
      <c r="DT1226" s="183"/>
      <c r="DU1226" s="183"/>
      <c r="DV1226" s="183"/>
      <c r="DW1226" s="183"/>
      <c r="DX1226" s="183"/>
      <c r="DY1226" s="183"/>
      <c r="DZ1226" s="183"/>
      <c r="EA1226" s="183"/>
      <c r="EB1226" s="183"/>
      <c r="EC1226" s="183"/>
      <c r="ED1226" s="183"/>
      <c r="EE1226" s="183"/>
      <c r="EF1226" s="183"/>
      <c r="EG1226" s="183"/>
      <c r="EH1226" s="183"/>
      <c r="EI1226" s="183"/>
      <c r="EJ1226" s="183"/>
      <c r="EK1226" s="183"/>
      <c r="EL1226" s="183"/>
      <c r="EM1226" s="183"/>
      <c r="EN1226" s="183"/>
      <c r="EO1226" s="183"/>
      <c r="EP1226" s="183"/>
      <c r="EQ1226" s="183"/>
      <c r="ER1226" s="183"/>
      <c r="ES1226" s="183"/>
      <c r="ET1226" s="183"/>
      <c r="EU1226" s="183"/>
      <c r="EV1226" s="183"/>
      <c r="EW1226" s="183"/>
      <c r="EX1226" s="183"/>
      <c r="EY1226" s="183"/>
      <c r="EZ1226" s="183"/>
      <c r="FA1226" s="183"/>
      <c r="FB1226" s="183"/>
      <c r="FC1226" s="183"/>
      <c r="FD1226" s="183"/>
      <c r="FE1226" s="183"/>
      <c r="FF1226" s="183"/>
      <c r="FG1226" s="183"/>
      <c r="FH1226" s="183"/>
      <c r="FI1226" s="183"/>
      <c r="FJ1226" s="183"/>
      <c r="FK1226" s="183"/>
      <c r="FL1226" s="183"/>
      <c r="FM1226" s="183"/>
      <c r="FN1226" s="183"/>
      <c r="FO1226" s="183"/>
      <c r="FP1226" s="183"/>
      <c r="FQ1226" s="183"/>
      <c r="FR1226" s="183"/>
      <c r="FS1226" s="183"/>
      <c r="FT1226" s="183"/>
      <c r="FU1226" s="183"/>
      <c r="FV1226" s="183"/>
      <c r="FW1226" s="183"/>
      <c r="FX1226" s="183"/>
      <c r="FY1226" s="183"/>
      <c r="FZ1226" s="183"/>
      <c r="GA1226" s="183"/>
      <c r="GB1226" s="183"/>
      <c r="GC1226" s="183"/>
      <c r="GD1226" s="183"/>
      <c r="GE1226" s="183"/>
      <c r="GF1226" s="183"/>
      <c r="GG1226" s="183"/>
      <c r="GH1226" s="183"/>
      <c r="GI1226" s="183"/>
      <c r="GJ1226" s="183"/>
      <c r="GK1226" s="183"/>
      <c r="GL1226" s="183"/>
      <c r="GM1226" s="183"/>
      <c r="GN1226" s="183"/>
      <c r="GO1226" s="183"/>
      <c r="GP1226" s="183"/>
      <c r="GQ1226" s="183"/>
      <c r="GR1226" s="183"/>
      <c r="GS1226" s="183"/>
      <c r="GT1226" s="183"/>
      <c r="GU1226" s="183"/>
      <c r="GV1226" s="183"/>
      <c r="GW1226" s="183"/>
      <c r="GX1226" s="183"/>
      <c r="GY1226" s="183"/>
      <c r="GZ1226" s="183"/>
      <c r="HA1226" s="183"/>
      <c r="HB1226" s="183"/>
      <c r="HC1226" s="183"/>
      <c r="HD1226" s="183"/>
      <c r="HE1226" s="183"/>
      <c r="HF1226" s="183"/>
      <c r="HG1226" s="183"/>
      <c r="HH1226" s="183"/>
      <c r="HI1226" s="183"/>
      <c r="HJ1226" s="183"/>
      <c r="HK1226" s="183"/>
      <c r="HL1226" s="183"/>
      <c r="HM1226" s="183"/>
      <c r="HN1226" s="183"/>
      <c r="HO1226" s="183"/>
      <c r="HP1226" s="183"/>
      <c r="HQ1226" s="183"/>
      <c r="HR1226" s="183"/>
      <c r="HS1226" s="183"/>
      <c r="HT1226" s="183"/>
      <c r="HU1226" s="183"/>
      <c r="HV1226" s="183"/>
      <c r="HW1226" s="183"/>
      <c r="HX1226" s="183"/>
      <c r="HY1226" s="183"/>
      <c r="HZ1226" s="183"/>
      <c r="IA1226" s="183"/>
      <c r="IB1226" s="183"/>
      <c r="IC1226" s="183"/>
      <c r="ID1226" s="183"/>
      <c r="IE1226" s="183"/>
      <c r="IF1226" s="183"/>
      <c r="IG1226" s="183"/>
      <c r="IH1226" s="183"/>
      <c r="II1226" s="183"/>
      <c r="IJ1226" s="183"/>
      <c r="IK1226" s="183"/>
      <c r="IL1226" s="183"/>
      <c r="IM1226" s="183"/>
      <c r="IN1226" s="183"/>
      <c r="IO1226" s="183"/>
      <c r="IP1226" s="183"/>
      <c r="IQ1226" s="183"/>
      <c r="IR1226" s="183"/>
      <c r="IS1226" s="183"/>
      <c r="IT1226" s="183"/>
      <c r="IU1226" s="183"/>
      <c r="IV1226" s="183"/>
      <c r="IW1226" s="183"/>
      <c r="IX1226" s="183"/>
      <c r="IY1226" s="183"/>
      <c r="IZ1226" s="183"/>
      <c r="JA1226" s="183"/>
      <c r="JB1226" s="183"/>
      <c r="JC1226" s="183"/>
      <c r="JD1226" s="183"/>
      <c r="JE1226" s="183"/>
      <c r="JF1226" s="183"/>
      <c r="JG1226" s="183"/>
      <c r="JH1226" s="183"/>
      <c r="JI1226" s="183"/>
      <c r="JJ1226" s="183"/>
      <c r="JK1226" s="183"/>
      <c r="JL1226" s="183"/>
      <c r="JM1226" s="183"/>
      <c r="JN1226" s="183"/>
      <c r="JO1226" s="183"/>
      <c r="JP1226" s="183"/>
      <c r="JQ1226" s="183"/>
      <c r="JR1226" s="183"/>
      <c r="JS1226" s="183"/>
      <c r="JT1226" s="183"/>
      <c r="JU1226" s="183"/>
      <c r="JV1226" s="183"/>
      <c r="JW1226" s="183"/>
      <c r="JX1226" s="183"/>
      <c r="JY1226" s="183"/>
      <c r="JZ1226" s="183"/>
      <c r="KA1226" s="183"/>
      <c r="KB1226" s="183"/>
      <c r="KC1226" s="183"/>
      <c r="KD1226" s="183"/>
      <c r="KE1226" s="183"/>
      <c r="KF1226" s="183"/>
      <c r="KG1226" s="183"/>
      <c r="KH1226" s="183"/>
      <c r="KI1226" s="183"/>
      <c r="KJ1226" s="183"/>
      <c r="KK1226" s="183"/>
      <c r="KL1226" s="183"/>
      <c r="KM1226" s="183"/>
      <c r="KN1226" s="183"/>
      <c r="KO1226" s="183"/>
      <c r="KP1226" s="183"/>
      <c r="KQ1226" s="183"/>
      <c r="KR1226" s="183"/>
      <c r="KS1226" s="183"/>
      <c r="KT1226" s="183"/>
    </row>
    <row r="1227" spans="8:306">
      <c r="H1227" s="183"/>
      <c r="K1227" s="183"/>
      <c r="L1227" s="183"/>
      <c r="M1227" s="183"/>
      <c r="N1227" s="183"/>
      <c r="O1227" s="183"/>
      <c r="P1227" s="183"/>
      <c r="Q1227" s="183"/>
      <c r="R1227" s="183"/>
      <c r="S1227" s="183"/>
      <c r="T1227" s="183"/>
      <c r="U1227" s="183"/>
      <c r="V1227" s="183"/>
      <c r="W1227" s="183"/>
      <c r="X1227" s="183"/>
      <c r="Y1227" s="183"/>
      <c r="Z1227" s="183"/>
      <c r="AA1227" s="183"/>
      <c r="AB1227" s="183"/>
      <c r="AC1227" s="183"/>
      <c r="AD1227" s="183"/>
      <c r="AE1227" s="183"/>
      <c r="AF1227" s="183"/>
      <c r="AG1227" s="183"/>
      <c r="AH1227" s="183"/>
      <c r="AI1227" s="183"/>
      <c r="AJ1227" s="183"/>
      <c r="AK1227" s="183"/>
      <c r="AL1227" s="183"/>
      <c r="AM1227" s="183"/>
      <c r="AN1227" s="183"/>
      <c r="AO1227" s="183"/>
      <c r="AP1227" s="183"/>
      <c r="AQ1227" s="183"/>
      <c r="AR1227" s="183"/>
      <c r="AS1227" s="183"/>
      <c r="AT1227" s="183"/>
      <c r="AU1227" s="183"/>
      <c r="AV1227" s="183"/>
      <c r="AW1227" s="183"/>
      <c r="AX1227" s="183"/>
      <c r="AY1227" s="183"/>
      <c r="AZ1227" s="183"/>
      <c r="BA1227" s="183"/>
      <c r="BB1227" s="183"/>
      <c r="BC1227" s="183"/>
      <c r="BD1227" s="183"/>
      <c r="BE1227" s="183"/>
      <c r="BF1227" s="183"/>
      <c r="BG1227" s="183"/>
      <c r="BH1227" s="183"/>
      <c r="BI1227" s="183"/>
      <c r="BJ1227" s="183"/>
      <c r="BK1227" s="183"/>
      <c r="BL1227" s="183"/>
      <c r="BM1227" s="183"/>
      <c r="BN1227" s="183"/>
      <c r="BO1227" s="183"/>
      <c r="BP1227" s="183"/>
      <c r="BQ1227" s="183"/>
      <c r="BR1227" s="183"/>
      <c r="BS1227" s="183"/>
      <c r="BT1227" s="183"/>
      <c r="BU1227" s="183"/>
      <c r="BV1227" s="183"/>
      <c r="BW1227" s="183"/>
      <c r="BX1227" s="183"/>
      <c r="BY1227" s="183"/>
      <c r="BZ1227" s="183"/>
      <c r="CA1227" s="183"/>
      <c r="CB1227" s="183"/>
      <c r="CC1227" s="183"/>
      <c r="CD1227" s="183"/>
      <c r="CE1227" s="183"/>
      <c r="CF1227" s="183"/>
      <c r="CG1227" s="183"/>
      <c r="CH1227" s="183"/>
      <c r="CI1227" s="183"/>
      <c r="CJ1227" s="183"/>
      <c r="CK1227" s="183"/>
      <c r="CL1227" s="183"/>
      <c r="CM1227" s="183"/>
      <c r="CN1227" s="183"/>
      <c r="CO1227" s="183"/>
      <c r="CP1227" s="183"/>
      <c r="CQ1227" s="183"/>
      <c r="CR1227" s="183"/>
      <c r="CS1227" s="183"/>
      <c r="CT1227" s="183"/>
      <c r="CU1227" s="183"/>
      <c r="CV1227" s="183"/>
      <c r="CW1227" s="183"/>
      <c r="CX1227" s="183"/>
      <c r="CY1227" s="183"/>
      <c r="CZ1227" s="183"/>
      <c r="DA1227" s="183"/>
      <c r="DB1227" s="183"/>
      <c r="DC1227" s="183"/>
      <c r="DD1227" s="183"/>
      <c r="DE1227" s="183"/>
      <c r="DF1227" s="183"/>
      <c r="DG1227" s="183"/>
      <c r="DH1227" s="183"/>
      <c r="DI1227" s="183"/>
      <c r="DJ1227" s="183"/>
      <c r="DK1227" s="183"/>
      <c r="DL1227" s="183"/>
      <c r="DM1227" s="183"/>
      <c r="DN1227" s="183"/>
      <c r="DO1227" s="183"/>
      <c r="DP1227" s="183"/>
      <c r="DQ1227" s="183"/>
      <c r="DR1227" s="183"/>
      <c r="DS1227" s="183"/>
      <c r="DT1227" s="183"/>
      <c r="DU1227" s="183"/>
      <c r="DV1227" s="183"/>
      <c r="DW1227" s="183"/>
      <c r="DX1227" s="183"/>
      <c r="DY1227" s="183"/>
      <c r="DZ1227" s="183"/>
      <c r="EA1227" s="183"/>
      <c r="EB1227" s="183"/>
      <c r="EC1227" s="183"/>
      <c r="ED1227" s="183"/>
      <c r="EE1227" s="183"/>
      <c r="EF1227" s="183"/>
      <c r="EG1227" s="183"/>
      <c r="EH1227" s="183"/>
      <c r="EI1227" s="183"/>
      <c r="EJ1227" s="183"/>
      <c r="EK1227" s="183"/>
      <c r="EL1227" s="183"/>
      <c r="EM1227" s="183"/>
      <c r="EN1227" s="183"/>
      <c r="EO1227" s="183"/>
      <c r="EP1227" s="183"/>
      <c r="EQ1227" s="183"/>
      <c r="ER1227" s="183"/>
      <c r="ES1227" s="183"/>
      <c r="ET1227" s="183"/>
      <c r="EU1227" s="183"/>
      <c r="EV1227" s="183"/>
      <c r="EW1227" s="183"/>
      <c r="EX1227" s="183"/>
      <c r="EY1227" s="183"/>
      <c r="EZ1227" s="183"/>
      <c r="FA1227" s="183"/>
      <c r="FB1227" s="183"/>
      <c r="FC1227" s="183"/>
      <c r="FD1227" s="183"/>
      <c r="FE1227" s="183"/>
      <c r="FF1227" s="183"/>
      <c r="FG1227" s="183"/>
      <c r="FH1227" s="183"/>
      <c r="FI1227" s="183"/>
      <c r="FJ1227" s="183"/>
      <c r="FK1227" s="183"/>
      <c r="FL1227" s="183"/>
      <c r="FM1227" s="183"/>
      <c r="FN1227" s="183"/>
      <c r="FO1227" s="183"/>
      <c r="FP1227" s="183"/>
      <c r="FQ1227" s="183"/>
      <c r="FR1227" s="183"/>
      <c r="FS1227" s="183"/>
      <c r="FT1227" s="183"/>
      <c r="FU1227" s="183"/>
      <c r="FV1227" s="183"/>
      <c r="FW1227" s="183"/>
      <c r="FX1227" s="183"/>
      <c r="FY1227" s="183"/>
      <c r="FZ1227" s="183"/>
      <c r="GA1227" s="183"/>
      <c r="GB1227" s="183"/>
      <c r="GC1227" s="183"/>
      <c r="GD1227" s="183"/>
      <c r="GE1227" s="183"/>
      <c r="GF1227" s="183"/>
      <c r="GG1227" s="183"/>
      <c r="GH1227" s="183"/>
      <c r="GI1227" s="183"/>
      <c r="GJ1227" s="183"/>
      <c r="GK1227" s="183"/>
      <c r="GL1227" s="183"/>
      <c r="GM1227" s="183"/>
      <c r="GN1227" s="183"/>
      <c r="GO1227" s="183"/>
      <c r="GP1227" s="183"/>
      <c r="GQ1227" s="183"/>
      <c r="GR1227" s="183"/>
      <c r="GS1227" s="183"/>
      <c r="GT1227" s="183"/>
      <c r="GU1227" s="183"/>
      <c r="GV1227" s="183"/>
      <c r="GW1227" s="183"/>
      <c r="GX1227" s="183"/>
      <c r="GY1227" s="183"/>
      <c r="GZ1227" s="183"/>
      <c r="HA1227" s="183"/>
      <c r="HB1227" s="183"/>
      <c r="HC1227" s="183"/>
      <c r="HD1227" s="183"/>
      <c r="HE1227" s="183"/>
      <c r="HF1227" s="183"/>
      <c r="HG1227" s="183"/>
      <c r="HH1227" s="183"/>
      <c r="HI1227" s="183"/>
      <c r="HJ1227" s="183"/>
      <c r="HK1227" s="183"/>
      <c r="HL1227" s="183"/>
      <c r="HM1227" s="183"/>
      <c r="HN1227" s="183"/>
      <c r="HO1227" s="183"/>
      <c r="HP1227" s="183"/>
      <c r="HQ1227" s="183"/>
      <c r="HR1227" s="183"/>
      <c r="HS1227" s="183"/>
      <c r="HT1227" s="183"/>
      <c r="HU1227" s="183"/>
      <c r="HV1227" s="183"/>
      <c r="HW1227" s="183"/>
      <c r="HX1227" s="183"/>
      <c r="HY1227" s="183"/>
      <c r="HZ1227" s="183"/>
      <c r="IA1227" s="183"/>
      <c r="IB1227" s="183"/>
      <c r="IC1227" s="183"/>
      <c r="ID1227" s="183"/>
      <c r="IE1227" s="183"/>
      <c r="IF1227" s="183"/>
      <c r="IG1227" s="183"/>
      <c r="IH1227" s="183"/>
      <c r="II1227" s="183"/>
      <c r="IJ1227" s="183"/>
      <c r="IK1227" s="183"/>
      <c r="IL1227" s="183"/>
      <c r="IM1227" s="183"/>
      <c r="IN1227" s="183"/>
      <c r="IO1227" s="183"/>
      <c r="IP1227" s="183"/>
      <c r="IQ1227" s="183"/>
      <c r="IR1227" s="183"/>
      <c r="IS1227" s="183"/>
      <c r="IT1227" s="183"/>
      <c r="IU1227" s="183"/>
      <c r="IV1227" s="183"/>
      <c r="IW1227" s="183"/>
      <c r="IX1227" s="183"/>
      <c r="IY1227" s="183"/>
      <c r="IZ1227" s="183"/>
      <c r="JA1227" s="183"/>
      <c r="JB1227" s="183"/>
      <c r="JC1227" s="183"/>
      <c r="JD1227" s="183"/>
      <c r="JE1227" s="183"/>
      <c r="JF1227" s="183"/>
      <c r="JG1227" s="183"/>
      <c r="JH1227" s="183"/>
      <c r="JI1227" s="183"/>
      <c r="JJ1227" s="183"/>
      <c r="JK1227" s="183"/>
      <c r="JL1227" s="183"/>
      <c r="JM1227" s="183"/>
      <c r="JN1227" s="183"/>
      <c r="JO1227" s="183"/>
      <c r="JP1227" s="183"/>
      <c r="JQ1227" s="183"/>
      <c r="JR1227" s="183"/>
      <c r="JS1227" s="183"/>
      <c r="JT1227" s="183"/>
      <c r="JU1227" s="183"/>
      <c r="JV1227" s="183"/>
      <c r="JW1227" s="183"/>
      <c r="JX1227" s="183"/>
      <c r="JY1227" s="183"/>
      <c r="JZ1227" s="183"/>
      <c r="KA1227" s="183"/>
      <c r="KB1227" s="183"/>
      <c r="KC1227" s="183"/>
      <c r="KD1227" s="183"/>
      <c r="KE1227" s="183"/>
      <c r="KF1227" s="183"/>
      <c r="KG1227" s="183"/>
      <c r="KH1227" s="183"/>
      <c r="KI1227" s="183"/>
      <c r="KJ1227" s="183"/>
      <c r="KK1227" s="183"/>
      <c r="KL1227" s="183"/>
      <c r="KM1227" s="183"/>
      <c r="KN1227" s="183"/>
      <c r="KO1227" s="183"/>
      <c r="KP1227" s="183"/>
      <c r="KQ1227" s="183"/>
      <c r="KR1227" s="183"/>
      <c r="KS1227" s="183"/>
      <c r="KT1227" s="183"/>
    </row>
    <row r="1228" spans="8:306">
      <c r="H1228" s="183"/>
      <c r="K1228" s="183"/>
      <c r="L1228" s="183"/>
      <c r="M1228" s="183"/>
      <c r="N1228" s="183"/>
      <c r="O1228" s="183"/>
      <c r="P1228" s="183"/>
      <c r="Q1228" s="183"/>
      <c r="R1228" s="183"/>
      <c r="S1228" s="183"/>
      <c r="T1228" s="183"/>
      <c r="U1228" s="183"/>
      <c r="V1228" s="183"/>
      <c r="W1228" s="183"/>
      <c r="X1228" s="183"/>
      <c r="Y1228" s="183"/>
      <c r="Z1228" s="183"/>
      <c r="AA1228" s="183"/>
      <c r="AB1228" s="183"/>
      <c r="AC1228" s="183"/>
      <c r="AD1228" s="183"/>
      <c r="AE1228" s="183"/>
      <c r="AF1228" s="183"/>
      <c r="AG1228" s="183"/>
      <c r="AH1228" s="183"/>
      <c r="AI1228" s="183"/>
      <c r="AJ1228" s="183"/>
      <c r="AK1228" s="183"/>
      <c r="AL1228" s="183"/>
      <c r="AM1228" s="183"/>
      <c r="AN1228" s="183"/>
      <c r="AO1228" s="183"/>
      <c r="AP1228" s="183"/>
      <c r="AQ1228" s="183"/>
      <c r="AR1228" s="183"/>
      <c r="AS1228" s="183"/>
      <c r="AT1228" s="183"/>
      <c r="AU1228" s="183"/>
      <c r="AV1228" s="183"/>
      <c r="AW1228" s="183"/>
      <c r="AX1228" s="183"/>
      <c r="AY1228" s="183"/>
      <c r="AZ1228" s="183"/>
      <c r="BA1228" s="183"/>
      <c r="BB1228" s="183"/>
      <c r="BC1228" s="183"/>
      <c r="BD1228" s="183"/>
      <c r="BE1228" s="183"/>
      <c r="BF1228" s="183"/>
      <c r="BG1228" s="183"/>
      <c r="BH1228" s="183"/>
      <c r="BI1228" s="183"/>
      <c r="BJ1228" s="183"/>
      <c r="BK1228" s="183"/>
      <c r="BL1228" s="183"/>
      <c r="BM1228" s="183"/>
      <c r="BN1228" s="183"/>
      <c r="BO1228" s="183"/>
      <c r="BP1228" s="183"/>
      <c r="BQ1228" s="183"/>
      <c r="BR1228" s="183"/>
      <c r="BS1228" s="183"/>
      <c r="BT1228" s="183"/>
      <c r="BU1228" s="183"/>
      <c r="BV1228" s="183"/>
      <c r="BW1228" s="183"/>
      <c r="BX1228" s="183"/>
      <c r="BY1228" s="183"/>
      <c r="BZ1228" s="183"/>
      <c r="CA1228" s="183"/>
      <c r="CB1228" s="183"/>
      <c r="CC1228" s="183"/>
      <c r="CD1228" s="183"/>
      <c r="CE1228" s="183"/>
      <c r="CF1228" s="183"/>
      <c r="CG1228" s="183"/>
      <c r="CH1228" s="183"/>
      <c r="CI1228" s="183"/>
      <c r="CJ1228" s="183"/>
      <c r="CK1228" s="183"/>
      <c r="CL1228" s="183"/>
      <c r="CM1228" s="183"/>
      <c r="CN1228" s="183"/>
      <c r="CO1228" s="183"/>
      <c r="CP1228" s="183"/>
      <c r="CQ1228" s="183"/>
      <c r="CR1228" s="183"/>
      <c r="CS1228" s="183"/>
      <c r="CT1228" s="183"/>
      <c r="CU1228" s="183"/>
      <c r="CV1228" s="183"/>
      <c r="CW1228" s="183"/>
      <c r="CX1228" s="183"/>
      <c r="CY1228" s="183"/>
      <c r="CZ1228" s="183"/>
      <c r="DA1228" s="183"/>
      <c r="DB1228" s="183"/>
      <c r="DC1228" s="183"/>
      <c r="DD1228" s="183"/>
      <c r="DE1228" s="183"/>
      <c r="DF1228" s="183"/>
      <c r="DG1228" s="183"/>
      <c r="DH1228" s="183"/>
      <c r="DI1228" s="183"/>
      <c r="DJ1228" s="183"/>
      <c r="DK1228" s="183"/>
      <c r="DL1228" s="183"/>
      <c r="DM1228" s="183"/>
      <c r="DN1228" s="183"/>
      <c r="DO1228" s="183"/>
      <c r="DP1228" s="183"/>
      <c r="DQ1228" s="183"/>
      <c r="DR1228" s="183"/>
      <c r="DS1228" s="183"/>
      <c r="DT1228" s="183"/>
      <c r="DU1228" s="183"/>
      <c r="DV1228" s="183"/>
      <c r="DW1228" s="183"/>
      <c r="DX1228" s="183"/>
      <c r="DY1228" s="183"/>
      <c r="DZ1228" s="183"/>
      <c r="EA1228" s="183"/>
      <c r="EB1228" s="183"/>
      <c r="EC1228" s="183"/>
      <c r="ED1228" s="183"/>
      <c r="EE1228" s="183"/>
      <c r="EF1228" s="183"/>
      <c r="EG1228" s="183"/>
      <c r="EH1228" s="183"/>
      <c r="EI1228" s="183"/>
      <c r="EJ1228" s="183"/>
      <c r="EK1228" s="183"/>
      <c r="EL1228" s="183"/>
      <c r="EM1228" s="183"/>
      <c r="EN1228" s="183"/>
      <c r="EO1228" s="183"/>
      <c r="EP1228" s="183"/>
      <c r="EQ1228" s="183"/>
      <c r="ER1228" s="183"/>
      <c r="ES1228" s="183"/>
      <c r="ET1228" s="183"/>
      <c r="EU1228" s="183"/>
      <c r="EV1228" s="183"/>
      <c r="EW1228" s="183"/>
      <c r="EX1228" s="183"/>
      <c r="EY1228" s="183"/>
      <c r="EZ1228" s="183"/>
      <c r="FA1228" s="183"/>
      <c r="FB1228" s="183"/>
      <c r="FC1228" s="183"/>
      <c r="FD1228" s="183"/>
      <c r="FE1228" s="183"/>
      <c r="FF1228" s="183"/>
      <c r="FG1228" s="183"/>
      <c r="FH1228" s="183"/>
      <c r="FI1228" s="183"/>
      <c r="FJ1228" s="183"/>
      <c r="FK1228" s="183"/>
      <c r="FL1228" s="183"/>
      <c r="FM1228" s="183"/>
      <c r="FN1228" s="183"/>
      <c r="FO1228" s="183"/>
      <c r="FP1228" s="183"/>
      <c r="FQ1228" s="183"/>
      <c r="FR1228" s="183"/>
      <c r="FS1228" s="183"/>
      <c r="FT1228" s="183"/>
      <c r="FU1228" s="183"/>
      <c r="FV1228" s="183"/>
      <c r="FW1228" s="183"/>
      <c r="FX1228" s="183"/>
      <c r="FY1228" s="183"/>
      <c r="FZ1228" s="183"/>
      <c r="GA1228" s="183"/>
      <c r="GB1228" s="183"/>
      <c r="GC1228" s="183"/>
      <c r="GD1228" s="183"/>
      <c r="GE1228" s="183"/>
      <c r="GF1228" s="183"/>
      <c r="GG1228" s="183"/>
      <c r="GH1228" s="183"/>
      <c r="GI1228" s="183"/>
      <c r="GJ1228" s="183"/>
      <c r="GK1228" s="183"/>
      <c r="GL1228" s="183"/>
      <c r="GM1228" s="183"/>
      <c r="GN1228" s="183"/>
      <c r="GO1228" s="183"/>
      <c r="GP1228" s="183"/>
      <c r="GQ1228" s="183"/>
      <c r="GR1228" s="183"/>
      <c r="GS1228" s="183"/>
      <c r="GT1228" s="183"/>
      <c r="GU1228" s="183"/>
      <c r="GV1228" s="183"/>
      <c r="GW1228" s="183"/>
      <c r="GX1228" s="183"/>
      <c r="GY1228" s="183"/>
      <c r="GZ1228" s="183"/>
      <c r="HA1228" s="183"/>
      <c r="HB1228" s="183"/>
      <c r="HC1228" s="183"/>
      <c r="HD1228" s="183"/>
      <c r="HE1228" s="183"/>
      <c r="HF1228" s="183"/>
      <c r="HG1228" s="183"/>
      <c r="HH1228" s="183"/>
      <c r="HI1228" s="183"/>
      <c r="HJ1228" s="183"/>
      <c r="HK1228" s="183"/>
      <c r="HL1228" s="183"/>
      <c r="HM1228" s="183"/>
      <c r="HN1228" s="183"/>
      <c r="HO1228" s="183"/>
      <c r="HP1228" s="183"/>
      <c r="HQ1228" s="183"/>
      <c r="HR1228" s="183"/>
      <c r="HS1228" s="183"/>
      <c r="HT1228" s="183"/>
      <c r="HU1228" s="183"/>
      <c r="HV1228" s="183"/>
      <c r="HW1228" s="183"/>
      <c r="HX1228" s="183"/>
      <c r="HY1228" s="183"/>
      <c r="HZ1228" s="183"/>
      <c r="IA1228" s="183"/>
      <c r="IB1228" s="183"/>
      <c r="IC1228" s="183"/>
      <c r="ID1228" s="183"/>
      <c r="IE1228" s="183"/>
      <c r="IF1228" s="183"/>
      <c r="IG1228" s="183"/>
      <c r="IH1228" s="183"/>
      <c r="II1228" s="183"/>
      <c r="IJ1228" s="183"/>
      <c r="IK1228" s="183"/>
      <c r="IL1228" s="183"/>
      <c r="IM1228" s="183"/>
      <c r="IN1228" s="183"/>
      <c r="IO1228" s="183"/>
      <c r="IP1228" s="183"/>
      <c r="IQ1228" s="183"/>
      <c r="IR1228" s="183"/>
      <c r="IS1228" s="183"/>
      <c r="IT1228" s="183"/>
      <c r="IU1228" s="183"/>
      <c r="IV1228" s="183"/>
      <c r="IW1228" s="183"/>
      <c r="IX1228" s="183"/>
      <c r="IY1228" s="183"/>
      <c r="IZ1228" s="183"/>
      <c r="JA1228" s="183"/>
      <c r="JB1228" s="183"/>
      <c r="JC1228" s="183"/>
      <c r="JD1228" s="183"/>
      <c r="JE1228" s="183"/>
      <c r="JF1228" s="183"/>
      <c r="JG1228" s="183"/>
      <c r="JH1228" s="183"/>
      <c r="JI1228" s="183"/>
      <c r="JJ1228" s="183"/>
      <c r="JK1228" s="183"/>
      <c r="JL1228" s="183"/>
      <c r="JM1228" s="183"/>
      <c r="JN1228" s="183"/>
      <c r="JO1228" s="183"/>
      <c r="JP1228" s="183"/>
      <c r="JQ1228" s="183"/>
      <c r="JR1228" s="183"/>
      <c r="JS1228" s="183"/>
      <c r="JT1228" s="183"/>
      <c r="JU1228" s="183"/>
      <c r="JV1228" s="183"/>
      <c r="JW1228" s="183"/>
      <c r="JX1228" s="183"/>
      <c r="JY1228" s="183"/>
      <c r="JZ1228" s="183"/>
      <c r="KA1228" s="183"/>
      <c r="KB1228" s="183"/>
      <c r="KC1228" s="183"/>
      <c r="KD1228" s="183"/>
      <c r="KE1228" s="183"/>
      <c r="KF1228" s="183"/>
      <c r="KG1228" s="183"/>
      <c r="KH1228" s="183"/>
      <c r="KI1228" s="183"/>
      <c r="KJ1228" s="183"/>
      <c r="KK1228" s="183"/>
      <c r="KL1228" s="183"/>
      <c r="KM1228" s="183"/>
      <c r="KN1228" s="183"/>
      <c r="KO1228" s="183"/>
      <c r="KP1228" s="183"/>
      <c r="KQ1228" s="183"/>
      <c r="KR1228" s="183"/>
      <c r="KS1228" s="183"/>
      <c r="KT1228" s="183"/>
    </row>
    <row r="1229" spans="8:306">
      <c r="H1229" s="183"/>
      <c r="K1229" s="183"/>
      <c r="L1229" s="183"/>
      <c r="M1229" s="183"/>
      <c r="N1229" s="183"/>
      <c r="O1229" s="183"/>
      <c r="P1229" s="183"/>
      <c r="Q1229" s="183"/>
      <c r="R1229" s="183"/>
      <c r="S1229" s="183"/>
      <c r="T1229" s="183"/>
      <c r="U1229" s="183"/>
      <c r="V1229" s="183"/>
      <c r="W1229" s="183"/>
      <c r="X1229" s="183"/>
      <c r="Y1229" s="183"/>
      <c r="Z1229" s="183"/>
      <c r="AA1229" s="183"/>
      <c r="AB1229" s="183"/>
      <c r="AC1229" s="183"/>
      <c r="AD1229" s="183"/>
      <c r="AE1229" s="183"/>
      <c r="AF1229" s="183"/>
      <c r="AG1229" s="183"/>
      <c r="AH1229" s="183"/>
      <c r="AI1229" s="183"/>
      <c r="AJ1229" s="183"/>
      <c r="AK1229" s="183"/>
      <c r="AL1229" s="183"/>
      <c r="AM1229" s="183"/>
      <c r="AN1229" s="183"/>
      <c r="AO1229" s="183"/>
      <c r="AP1229" s="183"/>
      <c r="AQ1229" s="183"/>
      <c r="AR1229" s="183"/>
      <c r="AS1229" s="183"/>
      <c r="AT1229" s="183"/>
      <c r="AU1229" s="183"/>
      <c r="AV1229" s="183"/>
      <c r="AW1229" s="183"/>
      <c r="AX1229" s="183"/>
      <c r="AY1229" s="183"/>
      <c r="AZ1229" s="183"/>
      <c r="BA1229" s="183"/>
      <c r="BB1229" s="183"/>
      <c r="BC1229" s="183"/>
      <c r="BD1229" s="183"/>
      <c r="BE1229" s="183"/>
      <c r="BF1229" s="183"/>
      <c r="BG1229" s="183"/>
      <c r="BH1229" s="183"/>
      <c r="BI1229" s="183"/>
      <c r="BJ1229" s="183"/>
      <c r="BK1229" s="183"/>
      <c r="BL1229" s="183"/>
      <c r="BM1229" s="183"/>
      <c r="BN1229" s="183"/>
      <c r="BO1229" s="183"/>
      <c r="BP1229" s="183"/>
      <c r="BQ1229" s="183"/>
      <c r="BR1229" s="183"/>
      <c r="BS1229" s="183"/>
      <c r="BT1229" s="183"/>
      <c r="BU1229" s="183"/>
      <c r="BV1229" s="183"/>
      <c r="BW1229" s="183"/>
      <c r="BX1229" s="183"/>
      <c r="BY1229" s="183"/>
      <c r="BZ1229" s="183"/>
      <c r="CA1229" s="183"/>
      <c r="CB1229" s="183"/>
      <c r="CC1229" s="183"/>
      <c r="CD1229" s="183"/>
      <c r="CE1229" s="183"/>
      <c r="CF1229" s="183"/>
      <c r="CG1229" s="183"/>
      <c r="CH1229" s="183"/>
      <c r="CI1229" s="183"/>
      <c r="CJ1229" s="183"/>
      <c r="CK1229" s="183"/>
      <c r="CL1229" s="183"/>
      <c r="CM1229" s="183"/>
      <c r="CN1229" s="183"/>
      <c r="CO1229" s="183"/>
      <c r="CP1229" s="183"/>
      <c r="CQ1229" s="183"/>
      <c r="CR1229" s="183"/>
      <c r="CS1229" s="183"/>
      <c r="CT1229" s="183"/>
      <c r="CU1229" s="183"/>
      <c r="CV1229" s="183"/>
      <c r="CW1229" s="183"/>
      <c r="CX1229" s="183"/>
      <c r="CY1229" s="183"/>
      <c r="CZ1229" s="183"/>
      <c r="DA1229" s="183"/>
      <c r="DB1229" s="183"/>
      <c r="DC1229" s="183"/>
      <c r="DD1229" s="183"/>
      <c r="DE1229" s="183"/>
      <c r="DF1229" s="183"/>
      <c r="DG1229" s="183"/>
      <c r="DH1229" s="183"/>
      <c r="DI1229" s="183"/>
      <c r="DJ1229" s="183"/>
      <c r="DK1229" s="183"/>
      <c r="DL1229" s="183"/>
      <c r="DM1229" s="183"/>
      <c r="DN1229" s="183"/>
      <c r="DO1229" s="183"/>
      <c r="DP1229" s="183"/>
      <c r="DQ1229" s="183"/>
      <c r="DR1229" s="183"/>
      <c r="DS1229" s="183"/>
      <c r="DT1229" s="183"/>
      <c r="DU1229" s="183"/>
      <c r="DV1229" s="183"/>
      <c r="DW1229" s="183"/>
      <c r="DX1229" s="183"/>
      <c r="DY1229" s="183"/>
      <c r="DZ1229" s="183"/>
      <c r="EA1229" s="183"/>
      <c r="EB1229" s="183"/>
      <c r="EC1229" s="183"/>
      <c r="ED1229" s="183"/>
      <c r="EE1229" s="183"/>
      <c r="EF1229" s="183"/>
      <c r="EG1229" s="183"/>
      <c r="EH1229" s="183"/>
      <c r="EI1229" s="183"/>
      <c r="EJ1229" s="183"/>
      <c r="EK1229" s="183"/>
      <c r="EL1229" s="183"/>
      <c r="EM1229" s="183"/>
      <c r="EN1229" s="183"/>
      <c r="EO1229" s="183"/>
      <c r="EP1229" s="183"/>
      <c r="EQ1229" s="183"/>
      <c r="ER1229" s="183"/>
      <c r="ES1229" s="183"/>
      <c r="ET1229" s="183"/>
      <c r="EU1229" s="183"/>
      <c r="EV1229" s="183"/>
      <c r="EW1229" s="183"/>
      <c r="EX1229" s="183"/>
      <c r="EY1229" s="183"/>
      <c r="EZ1229" s="183"/>
      <c r="FA1229" s="183"/>
      <c r="FB1229" s="183"/>
      <c r="FC1229" s="183"/>
      <c r="FD1229" s="183"/>
      <c r="FE1229" s="183"/>
      <c r="FF1229" s="183"/>
      <c r="FG1229" s="183"/>
      <c r="FH1229" s="183"/>
      <c r="FI1229" s="183"/>
      <c r="FJ1229" s="183"/>
      <c r="FK1229" s="183"/>
      <c r="FL1229" s="183"/>
      <c r="FM1229" s="183"/>
      <c r="FN1229" s="183"/>
      <c r="FO1229" s="183"/>
      <c r="FP1229" s="183"/>
      <c r="FQ1229" s="183"/>
      <c r="FR1229" s="183"/>
      <c r="FS1229" s="183"/>
      <c r="FT1229" s="183"/>
      <c r="FU1229" s="183"/>
      <c r="FV1229" s="183"/>
      <c r="FW1229" s="183"/>
      <c r="FX1229" s="183"/>
      <c r="FY1229" s="183"/>
      <c r="FZ1229" s="183"/>
      <c r="GA1229" s="183"/>
      <c r="GB1229" s="183"/>
      <c r="GC1229" s="183"/>
      <c r="GD1229" s="183"/>
      <c r="GE1229" s="183"/>
      <c r="GF1229" s="183"/>
      <c r="GG1229" s="183"/>
      <c r="GH1229" s="183"/>
      <c r="GI1229" s="183"/>
      <c r="GJ1229" s="183"/>
      <c r="GK1229" s="183"/>
      <c r="GL1229" s="183"/>
      <c r="GM1229" s="183"/>
      <c r="GN1229" s="183"/>
      <c r="GO1229" s="183"/>
      <c r="GP1229" s="183"/>
      <c r="GQ1229" s="183"/>
      <c r="GR1229" s="183"/>
      <c r="GS1229" s="183"/>
      <c r="GT1229" s="183"/>
      <c r="GU1229" s="183"/>
      <c r="GV1229" s="183"/>
      <c r="GW1229" s="183"/>
      <c r="GX1229" s="183"/>
      <c r="GY1229" s="183"/>
      <c r="GZ1229" s="183"/>
      <c r="HA1229" s="183"/>
      <c r="HB1229" s="183"/>
      <c r="HC1229" s="183"/>
      <c r="HD1229" s="183"/>
      <c r="HE1229" s="183"/>
      <c r="HF1229" s="183"/>
      <c r="HG1229" s="183"/>
      <c r="HH1229" s="183"/>
      <c r="HI1229" s="183"/>
      <c r="HJ1229" s="183"/>
      <c r="HK1229" s="183"/>
      <c r="HL1229" s="183"/>
      <c r="HM1229" s="183"/>
      <c r="HN1229" s="183"/>
      <c r="HO1229" s="183"/>
      <c r="HP1229" s="183"/>
      <c r="HQ1229" s="183"/>
      <c r="HR1229" s="183"/>
      <c r="HS1229" s="183"/>
      <c r="HT1229" s="183"/>
      <c r="HU1229" s="183"/>
      <c r="HV1229" s="183"/>
      <c r="HW1229" s="183"/>
      <c r="HX1229" s="183"/>
      <c r="HY1229" s="183"/>
      <c r="HZ1229" s="183"/>
      <c r="IA1229" s="183"/>
      <c r="IB1229" s="183"/>
      <c r="IC1229" s="183"/>
      <c r="ID1229" s="183"/>
      <c r="IE1229" s="183"/>
      <c r="IF1229" s="183"/>
      <c r="IG1229" s="183"/>
      <c r="IH1229" s="183"/>
      <c r="II1229" s="183"/>
      <c r="IJ1229" s="183"/>
      <c r="IK1229" s="183"/>
      <c r="IL1229" s="183"/>
      <c r="IM1229" s="183"/>
      <c r="IN1229" s="183"/>
      <c r="IO1229" s="183"/>
      <c r="IP1229" s="183"/>
      <c r="IQ1229" s="183"/>
      <c r="IR1229" s="183"/>
      <c r="IS1229" s="183"/>
      <c r="IT1229" s="183"/>
      <c r="IU1229" s="183"/>
      <c r="IV1229" s="183"/>
      <c r="IW1229" s="183"/>
      <c r="IX1229" s="183"/>
      <c r="IY1229" s="183"/>
      <c r="IZ1229" s="183"/>
      <c r="JA1229" s="183"/>
      <c r="JB1229" s="183"/>
      <c r="JC1229" s="183"/>
      <c r="JD1229" s="183"/>
      <c r="JE1229" s="183"/>
      <c r="JF1229" s="183"/>
      <c r="JG1229" s="183"/>
      <c r="JH1229" s="183"/>
      <c r="JI1229" s="183"/>
      <c r="JJ1229" s="183"/>
      <c r="JK1229" s="183"/>
      <c r="JL1229" s="183"/>
      <c r="JM1229" s="183"/>
      <c r="JN1229" s="183"/>
      <c r="JO1229" s="183"/>
      <c r="JP1229" s="183"/>
      <c r="JQ1229" s="183"/>
      <c r="JR1229" s="183"/>
      <c r="JS1229" s="183"/>
      <c r="JT1229" s="183"/>
      <c r="JU1229" s="183"/>
      <c r="JV1229" s="183"/>
      <c r="JW1229" s="183"/>
      <c r="JX1229" s="183"/>
      <c r="JY1229" s="183"/>
      <c r="JZ1229" s="183"/>
      <c r="KA1229" s="183"/>
      <c r="KB1229" s="183"/>
      <c r="KC1229" s="183"/>
      <c r="KD1229" s="183"/>
      <c r="KE1229" s="183"/>
      <c r="KF1229" s="183"/>
      <c r="KG1229" s="183"/>
      <c r="KH1229" s="183"/>
      <c r="KI1229" s="183"/>
      <c r="KJ1229" s="183"/>
      <c r="KK1229" s="183"/>
      <c r="KL1229" s="183"/>
      <c r="KM1229" s="183"/>
      <c r="KN1229" s="183"/>
      <c r="KO1229" s="183"/>
      <c r="KP1229" s="183"/>
      <c r="KQ1229" s="183"/>
      <c r="KR1229" s="183"/>
      <c r="KS1229" s="183"/>
      <c r="KT1229" s="183"/>
    </row>
    <row r="1230" spans="8:306">
      <c r="H1230" s="183"/>
      <c r="K1230" s="183"/>
      <c r="L1230" s="183"/>
      <c r="M1230" s="183"/>
      <c r="N1230" s="183"/>
      <c r="O1230" s="183"/>
      <c r="P1230" s="183"/>
      <c r="Q1230" s="183"/>
      <c r="R1230" s="183"/>
      <c r="S1230" s="183"/>
      <c r="T1230" s="183"/>
      <c r="U1230" s="183"/>
      <c r="V1230" s="183"/>
      <c r="W1230" s="183"/>
      <c r="X1230" s="183"/>
      <c r="Y1230" s="183"/>
      <c r="Z1230" s="183"/>
      <c r="AA1230" s="183"/>
      <c r="AB1230" s="183"/>
      <c r="AC1230" s="183"/>
      <c r="AD1230" s="183"/>
      <c r="AE1230" s="183"/>
      <c r="AF1230" s="183"/>
      <c r="AG1230" s="183"/>
      <c r="AH1230" s="183"/>
      <c r="AI1230" s="183"/>
      <c r="AJ1230" s="183"/>
      <c r="AK1230" s="183"/>
      <c r="AL1230" s="183"/>
      <c r="AM1230" s="183"/>
      <c r="AN1230" s="183"/>
      <c r="AO1230" s="183"/>
      <c r="AP1230" s="183"/>
      <c r="AQ1230" s="183"/>
      <c r="AR1230" s="183"/>
      <c r="AS1230" s="183"/>
      <c r="AT1230" s="183"/>
      <c r="AU1230" s="183"/>
      <c r="AV1230" s="183"/>
      <c r="AW1230" s="183"/>
      <c r="AX1230" s="183"/>
      <c r="AY1230" s="183"/>
      <c r="AZ1230" s="183"/>
      <c r="BA1230" s="183"/>
      <c r="BB1230" s="183"/>
      <c r="BC1230" s="183"/>
      <c r="BD1230" s="183"/>
      <c r="BE1230" s="183"/>
      <c r="BF1230" s="183"/>
      <c r="BG1230" s="183"/>
      <c r="BH1230" s="183"/>
      <c r="BI1230" s="183"/>
      <c r="BJ1230" s="183"/>
      <c r="BK1230" s="183"/>
      <c r="BL1230" s="183"/>
      <c r="BM1230" s="183"/>
      <c r="BN1230" s="183"/>
      <c r="BO1230" s="183"/>
      <c r="BP1230" s="183"/>
      <c r="BQ1230" s="183"/>
      <c r="BR1230" s="183"/>
      <c r="BS1230" s="183"/>
      <c r="BT1230" s="183"/>
      <c r="BU1230" s="183"/>
      <c r="BV1230" s="183"/>
      <c r="BW1230" s="183"/>
      <c r="BX1230" s="183"/>
      <c r="BY1230" s="183"/>
      <c r="BZ1230" s="183"/>
      <c r="CA1230" s="183"/>
      <c r="CB1230" s="183"/>
      <c r="CC1230" s="183"/>
      <c r="CD1230" s="183"/>
      <c r="CE1230" s="183"/>
      <c r="CF1230" s="183"/>
      <c r="CG1230" s="183"/>
      <c r="CH1230" s="183"/>
      <c r="CI1230" s="183"/>
      <c r="CJ1230" s="183"/>
      <c r="CK1230" s="183"/>
      <c r="CL1230" s="183"/>
      <c r="CM1230" s="183"/>
      <c r="CN1230" s="183"/>
      <c r="CO1230" s="183"/>
      <c r="CP1230" s="183"/>
      <c r="CQ1230" s="183"/>
      <c r="CR1230" s="183"/>
      <c r="CS1230" s="183"/>
      <c r="CT1230" s="183"/>
      <c r="CU1230" s="183"/>
      <c r="CV1230" s="183"/>
      <c r="CW1230" s="183"/>
      <c r="CX1230" s="183"/>
      <c r="CY1230" s="183"/>
      <c r="CZ1230" s="183"/>
      <c r="DA1230" s="183"/>
      <c r="DB1230" s="183"/>
      <c r="DC1230" s="183"/>
      <c r="DD1230" s="183"/>
      <c r="DE1230" s="183"/>
      <c r="DF1230" s="183"/>
      <c r="DG1230" s="183"/>
      <c r="DH1230" s="183"/>
      <c r="DI1230" s="183"/>
      <c r="DJ1230" s="183"/>
      <c r="DK1230" s="183"/>
      <c r="DL1230" s="183"/>
      <c r="DM1230" s="183"/>
      <c r="DN1230" s="183"/>
      <c r="DO1230" s="183"/>
      <c r="DP1230" s="183"/>
      <c r="DQ1230" s="183"/>
      <c r="DR1230" s="183"/>
      <c r="DS1230" s="183"/>
      <c r="DT1230" s="183"/>
      <c r="DU1230" s="183"/>
      <c r="DV1230" s="183"/>
      <c r="DW1230" s="183"/>
      <c r="DX1230" s="183"/>
      <c r="DY1230" s="183"/>
      <c r="DZ1230" s="183"/>
      <c r="EA1230" s="183"/>
      <c r="EB1230" s="183"/>
      <c r="EC1230" s="183"/>
      <c r="ED1230" s="183"/>
      <c r="EE1230" s="183"/>
      <c r="EF1230" s="183"/>
      <c r="EG1230" s="183"/>
      <c r="EH1230" s="183"/>
      <c r="EI1230" s="183"/>
      <c r="EJ1230" s="183"/>
      <c r="EK1230" s="183"/>
      <c r="EL1230" s="183"/>
      <c r="EM1230" s="183"/>
      <c r="EN1230" s="183"/>
      <c r="EO1230" s="183"/>
      <c r="EP1230" s="183"/>
      <c r="EQ1230" s="183"/>
      <c r="ER1230" s="183"/>
      <c r="ES1230" s="183"/>
      <c r="ET1230" s="183"/>
      <c r="EU1230" s="183"/>
      <c r="EV1230" s="183"/>
      <c r="EW1230" s="183"/>
      <c r="EX1230" s="183"/>
      <c r="EY1230" s="183"/>
      <c r="EZ1230" s="183"/>
      <c r="FA1230" s="183"/>
      <c r="FB1230" s="183"/>
      <c r="FC1230" s="183"/>
      <c r="FD1230" s="183"/>
      <c r="FE1230" s="183"/>
      <c r="FF1230" s="183"/>
      <c r="FG1230" s="183"/>
      <c r="FH1230" s="183"/>
      <c r="FI1230" s="183"/>
      <c r="FJ1230" s="183"/>
      <c r="FK1230" s="183"/>
      <c r="FL1230" s="183"/>
      <c r="FM1230" s="183"/>
      <c r="FN1230" s="183"/>
      <c r="FO1230" s="183"/>
      <c r="FP1230" s="183"/>
      <c r="FQ1230" s="183"/>
      <c r="FR1230" s="183"/>
      <c r="FS1230" s="183"/>
      <c r="FT1230" s="183"/>
      <c r="FU1230" s="183"/>
      <c r="FV1230" s="183"/>
      <c r="FW1230" s="183"/>
      <c r="FX1230" s="183"/>
      <c r="FY1230" s="183"/>
      <c r="FZ1230" s="183"/>
      <c r="GA1230" s="183"/>
      <c r="GB1230" s="183"/>
      <c r="GC1230" s="183"/>
      <c r="GD1230" s="183"/>
      <c r="GE1230" s="183"/>
      <c r="GF1230" s="183"/>
      <c r="GG1230" s="183"/>
      <c r="GH1230" s="183"/>
      <c r="GI1230" s="183"/>
      <c r="GJ1230" s="183"/>
      <c r="GK1230" s="183"/>
      <c r="GL1230" s="183"/>
      <c r="GM1230" s="183"/>
      <c r="GN1230" s="183"/>
      <c r="GO1230" s="183"/>
      <c r="GP1230" s="183"/>
      <c r="GQ1230" s="183"/>
      <c r="GR1230" s="183"/>
      <c r="GS1230" s="183"/>
      <c r="GT1230" s="183"/>
      <c r="GU1230" s="183"/>
      <c r="GV1230" s="183"/>
      <c r="GW1230" s="183"/>
      <c r="GX1230" s="183"/>
      <c r="GY1230" s="183"/>
      <c r="GZ1230" s="183"/>
      <c r="HA1230" s="183"/>
      <c r="HB1230" s="183"/>
      <c r="HC1230" s="183"/>
      <c r="HD1230" s="183"/>
      <c r="HE1230" s="183"/>
      <c r="HF1230" s="183"/>
      <c r="HG1230" s="183"/>
      <c r="HH1230" s="183"/>
      <c r="HI1230" s="183"/>
      <c r="HJ1230" s="183"/>
      <c r="HK1230" s="183"/>
      <c r="HL1230" s="183"/>
      <c r="HM1230" s="183"/>
      <c r="HN1230" s="183"/>
      <c r="HO1230" s="183"/>
      <c r="HP1230" s="183"/>
      <c r="HQ1230" s="183"/>
      <c r="HR1230" s="183"/>
      <c r="HS1230" s="183"/>
      <c r="HT1230" s="183"/>
      <c r="HU1230" s="183"/>
      <c r="HV1230" s="183"/>
      <c r="HW1230" s="183"/>
      <c r="HX1230" s="183"/>
      <c r="HY1230" s="183"/>
      <c r="HZ1230" s="183"/>
      <c r="IA1230" s="183"/>
      <c r="IB1230" s="183"/>
      <c r="IC1230" s="183"/>
      <c r="ID1230" s="183"/>
      <c r="IE1230" s="183"/>
      <c r="IF1230" s="183"/>
      <c r="IG1230" s="183"/>
      <c r="IH1230" s="183"/>
      <c r="II1230" s="183"/>
      <c r="IJ1230" s="183"/>
      <c r="IK1230" s="183"/>
      <c r="IL1230" s="183"/>
      <c r="IM1230" s="183"/>
      <c r="IN1230" s="183"/>
      <c r="IO1230" s="183"/>
      <c r="IP1230" s="183"/>
      <c r="IQ1230" s="183"/>
      <c r="IR1230" s="183"/>
      <c r="IS1230" s="183"/>
      <c r="IT1230" s="183"/>
      <c r="IU1230" s="183"/>
      <c r="IV1230" s="183"/>
      <c r="IW1230" s="183"/>
      <c r="IX1230" s="183"/>
      <c r="IY1230" s="183"/>
      <c r="IZ1230" s="183"/>
      <c r="JA1230" s="183"/>
      <c r="JB1230" s="183"/>
      <c r="JC1230" s="183"/>
      <c r="JD1230" s="183"/>
      <c r="JE1230" s="183"/>
      <c r="JF1230" s="183"/>
      <c r="JG1230" s="183"/>
      <c r="JH1230" s="183"/>
      <c r="JI1230" s="183"/>
      <c r="JJ1230" s="183"/>
      <c r="JK1230" s="183"/>
      <c r="JL1230" s="183"/>
      <c r="JM1230" s="183"/>
      <c r="JN1230" s="183"/>
      <c r="JO1230" s="183"/>
      <c r="JP1230" s="183"/>
      <c r="JQ1230" s="183"/>
      <c r="JR1230" s="183"/>
      <c r="JS1230" s="183"/>
      <c r="JT1230" s="183"/>
      <c r="JU1230" s="183"/>
      <c r="JV1230" s="183"/>
      <c r="JW1230" s="183"/>
      <c r="JX1230" s="183"/>
      <c r="JY1230" s="183"/>
      <c r="JZ1230" s="183"/>
      <c r="KA1230" s="183"/>
      <c r="KB1230" s="183"/>
      <c r="KC1230" s="183"/>
      <c r="KD1230" s="183"/>
      <c r="KE1230" s="183"/>
      <c r="KF1230" s="183"/>
      <c r="KG1230" s="183"/>
      <c r="KH1230" s="183"/>
      <c r="KI1230" s="183"/>
      <c r="KJ1230" s="183"/>
      <c r="KK1230" s="183"/>
      <c r="KL1230" s="183"/>
      <c r="KM1230" s="183"/>
      <c r="KN1230" s="183"/>
      <c r="KO1230" s="183"/>
      <c r="KP1230" s="183"/>
      <c r="KQ1230" s="183"/>
      <c r="KR1230" s="183"/>
      <c r="KS1230" s="183"/>
      <c r="KT1230" s="183"/>
    </row>
    <row r="1231" spans="8:306">
      <c r="H1231" s="183"/>
      <c r="K1231" s="183"/>
      <c r="L1231" s="183"/>
      <c r="M1231" s="183"/>
      <c r="N1231" s="183"/>
      <c r="O1231" s="183"/>
      <c r="P1231" s="183"/>
      <c r="Q1231" s="183"/>
      <c r="R1231" s="183"/>
      <c r="S1231" s="183"/>
      <c r="T1231" s="183"/>
      <c r="U1231" s="183"/>
      <c r="V1231" s="183"/>
      <c r="W1231" s="183"/>
      <c r="X1231" s="183"/>
      <c r="Y1231" s="183"/>
      <c r="Z1231" s="183"/>
      <c r="AA1231" s="183"/>
      <c r="AB1231" s="183"/>
      <c r="AC1231" s="183"/>
      <c r="AD1231" s="183"/>
      <c r="AE1231" s="183"/>
      <c r="AF1231" s="183"/>
      <c r="AG1231" s="183"/>
      <c r="AH1231" s="183"/>
      <c r="AI1231" s="183"/>
      <c r="AJ1231" s="183"/>
      <c r="AK1231" s="183"/>
      <c r="AL1231" s="183"/>
      <c r="AM1231" s="183"/>
      <c r="AN1231" s="183"/>
      <c r="AO1231" s="183"/>
      <c r="AP1231" s="183"/>
      <c r="AQ1231" s="183"/>
      <c r="AR1231" s="183"/>
      <c r="AS1231" s="183"/>
      <c r="AT1231" s="183"/>
      <c r="AU1231" s="183"/>
      <c r="AV1231" s="183"/>
      <c r="AW1231" s="183"/>
      <c r="AX1231" s="183"/>
      <c r="AY1231" s="183"/>
      <c r="AZ1231" s="183"/>
      <c r="BA1231" s="183"/>
      <c r="BB1231" s="183"/>
      <c r="BC1231" s="183"/>
      <c r="BD1231" s="183"/>
      <c r="BE1231" s="183"/>
      <c r="BF1231" s="183"/>
      <c r="BG1231" s="183"/>
      <c r="BH1231" s="183"/>
      <c r="BI1231" s="183"/>
      <c r="BJ1231" s="183"/>
      <c r="BK1231" s="183"/>
      <c r="BL1231" s="183"/>
      <c r="BM1231" s="183"/>
      <c r="BN1231" s="183"/>
      <c r="BO1231" s="183"/>
      <c r="BP1231" s="183"/>
      <c r="BQ1231" s="183"/>
      <c r="BR1231" s="183"/>
      <c r="BS1231" s="183"/>
      <c r="BT1231" s="183"/>
      <c r="BU1231" s="183"/>
      <c r="BV1231" s="183"/>
      <c r="BW1231" s="183"/>
      <c r="BX1231" s="183"/>
      <c r="BY1231" s="183"/>
      <c r="BZ1231" s="183"/>
      <c r="CA1231" s="183"/>
      <c r="CB1231" s="183"/>
      <c r="CC1231" s="183"/>
      <c r="CD1231" s="183"/>
      <c r="CE1231" s="183"/>
      <c r="CF1231" s="183"/>
      <c r="CG1231" s="183"/>
      <c r="CH1231" s="183"/>
      <c r="CI1231" s="183"/>
      <c r="CJ1231" s="183"/>
      <c r="CK1231" s="183"/>
      <c r="CL1231" s="183"/>
      <c r="CM1231" s="183"/>
      <c r="CN1231" s="183"/>
      <c r="CO1231" s="183"/>
      <c r="CP1231" s="183"/>
      <c r="CQ1231" s="183"/>
      <c r="CR1231" s="183"/>
      <c r="CS1231" s="183"/>
      <c r="CT1231" s="183"/>
      <c r="CU1231" s="183"/>
      <c r="CV1231" s="183"/>
      <c r="CW1231" s="183"/>
      <c r="CX1231" s="183"/>
      <c r="CY1231" s="183"/>
      <c r="CZ1231" s="183"/>
      <c r="DA1231" s="183"/>
      <c r="DB1231" s="183"/>
      <c r="DC1231" s="183"/>
      <c r="DD1231" s="183"/>
      <c r="DE1231" s="183"/>
      <c r="DF1231" s="183"/>
      <c r="DG1231" s="183"/>
      <c r="DH1231" s="183"/>
      <c r="DI1231" s="183"/>
      <c r="DJ1231" s="183"/>
      <c r="DK1231" s="183"/>
      <c r="DL1231" s="183"/>
      <c r="DM1231" s="183"/>
      <c r="DN1231" s="183"/>
      <c r="DO1231" s="183"/>
      <c r="DP1231" s="183"/>
      <c r="DQ1231" s="183"/>
      <c r="DR1231" s="183"/>
      <c r="DS1231" s="183"/>
      <c r="DT1231" s="183"/>
      <c r="DU1231" s="183"/>
      <c r="DV1231" s="183"/>
      <c r="DW1231" s="183"/>
      <c r="DX1231" s="183"/>
      <c r="DY1231" s="183"/>
      <c r="DZ1231" s="183"/>
      <c r="EA1231" s="183"/>
      <c r="EB1231" s="183"/>
      <c r="EC1231" s="183"/>
      <c r="ED1231" s="183"/>
      <c r="EE1231" s="183"/>
      <c r="EF1231" s="183"/>
      <c r="EG1231" s="183"/>
      <c r="EH1231" s="183"/>
      <c r="EI1231" s="183"/>
      <c r="EJ1231" s="183"/>
      <c r="EK1231" s="183"/>
      <c r="EL1231" s="183"/>
      <c r="EM1231" s="183"/>
      <c r="EN1231" s="183"/>
      <c r="EO1231" s="183"/>
      <c r="EP1231" s="183"/>
      <c r="EQ1231" s="183"/>
      <c r="ER1231" s="183"/>
      <c r="ES1231" s="183"/>
      <c r="ET1231" s="183"/>
      <c r="EU1231" s="183"/>
      <c r="EV1231" s="183"/>
      <c r="EW1231" s="183"/>
      <c r="EX1231" s="183"/>
      <c r="EY1231" s="183"/>
      <c r="EZ1231" s="183"/>
      <c r="FA1231" s="183"/>
      <c r="FB1231" s="183"/>
      <c r="FC1231" s="183"/>
      <c r="FD1231" s="183"/>
      <c r="FE1231" s="183"/>
      <c r="FF1231" s="183"/>
      <c r="FG1231" s="183"/>
      <c r="FH1231" s="183"/>
      <c r="FI1231" s="183"/>
      <c r="FJ1231" s="183"/>
      <c r="FK1231" s="183"/>
      <c r="FL1231" s="183"/>
      <c r="FM1231" s="183"/>
      <c r="FN1231" s="183"/>
      <c r="FO1231" s="183"/>
      <c r="FP1231" s="183"/>
      <c r="FQ1231" s="183"/>
      <c r="FR1231" s="183"/>
      <c r="FS1231" s="183"/>
      <c r="FT1231" s="183"/>
      <c r="FU1231" s="183"/>
      <c r="FV1231" s="183"/>
      <c r="FW1231" s="183"/>
      <c r="FX1231" s="183"/>
      <c r="FY1231" s="183"/>
      <c r="FZ1231" s="183"/>
      <c r="GA1231" s="183"/>
      <c r="GB1231" s="183"/>
      <c r="GC1231" s="183"/>
      <c r="GD1231" s="183"/>
      <c r="GE1231" s="183"/>
      <c r="GF1231" s="183"/>
      <c r="GG1231" s="183"/>
      <c r="GH1231" s="183"/>
      <c r="GI1231" s="183"/>
      <c r="GJ1231" s="183"/>
      <c r="GK1231" s="183"/>
      <c r="GL1231" s="183"/>
      <c r="GM1231" s="183"/>
      <c r="GN1231" s="183"/>
      <c r="GO1231" s="183"/>
      <c r="GP1231" s="183"/>
      <c r="GQ1231" s="183"/>
      <c r="GR1231" s="183"/>
      <c r="GS1231" s="183"/>
      <c r="GT1231" s="183"/>
      <c r="GU1231" s="183"/>
      <c r="GV1231" s="183"/>
      <c r="GW1231" s="183"/>
      <c r="GX1231" s="183"/>
      <c r="GY1231" s="183"/>
      <c r="GZ1231" s="183"/>
      <c r="HA1231" s="183"/>
      <c r="HB1231" s="183"/>
      <c r="HC1231" s="183"/>
      <c r="HD1231" s="183"/>
      <c r="HE1231" s="183"/>
      <c r="HF1231" s="183"/>
      <c r="HG1231" s="183"/>
      <c r="HH1231" s="183"/>
      <c r="HI1231" s="183"/>
      <c r="HJ1231" s="183"/>
      <c r="HK1231" s="183"/>
      <c r="HL1231" s="183"/>
      <c r="HM1231" s="183"/>
      <c r="HN1231" s="183"/>
      <c r="HO1231" s="183"/>
      <c r="HP1231" s="183"/>
      <c r="HQ1231" s="183"/>
      <c r="HR1231" s="183"/>
      <c r="HS1231" s="183"/>
      <c r="HT1231" s="183"/>
      <c r="HU1231" s="183"/>
      <c r="HV1231" s="183"/>
      <c r="HW1231" s="183"/>
      <c r="HX1231" s="183"/>
      <c r="HY1231" s="183"/>
      <c r="HZ1231" s="183"/>
      <c r="IA1231" s="183"/>
      <c r="IB1231" s="183"/>
      <c r="IC1231" s="183"/>
      <c r="ID1231" s="183"/>
      <c r="IE1231" s="183"/>
      <c r="IF1231" s="183"/>
      <c r="IG1231" s="183"/>
      <c r="IH1231" s="183"/>
      <c r="II1231" s="183"/>
      <c r="IJ1231" s="183"/>
      <c r="IK1231" s="183"/>
      <c r="IL1231" s="183"/>
      <c r="IM1231" s="183"/>
      <c r="IN1231" s="183"/>
      <c r="IO1231" s="183"/>
      <c r="IP1231" s="183"/>
      <c r="IQ1231" s="183"/>
      <c r="IR1231" s="183"/>
      <c r="IS1231" s="183"/>
      <c r="IT1231" s="183"/>
      <c r="IU1231" s="183"/>
      <c r="IV1231" s="183"/>
      <c r="IW1231" s="183"/>
      <c r="IX1231" s="183"/>
      <c r="IY1231" s="183"/>
      <c r="IZ1231" s="183"/>
      <c r="JA1231" s="183"/>
      <c r="JB1231" s="183"/>
      <c r="JC1231" s="183"/>
      <c r="JD1231" s="183"/>
      <c r="JE1231" s="183"/>
      <c r="JF1231" s="183"/>
      <c r="JG1231" s="183"/>
      <c r="JH1231" s="183"/>
      <c r="JI1231" s="183"/>
      <c r="JJ1231" s="183"/>
      <c r="JK1231" s="183"/>
      <c r="JL1231" s="183"/>
      <c r="JM1231" s="183"/>
      <c r="JN1231" s="183"/>
      <c r="JO1231" s="183"/>
      <c r="JP1231" s="183"/>
      <c r="JQ1231" s="183"/>
      <c r="JR1231" s="183"/>
      <c r="JS1231" s="183"/>
      <c r="JT1231" s="183"/>
      <c r="JU1231" s="183"/>
      <c r="JV1231" s="183"/>
      <c r="JW1231" s="183"/>
      <c r="JX1231" s="183"/>
      <c r="JY1231" s="183"/>
      <c r="JZ1231" s="183"/>
      <c r="KA1231" s="183"/>
      <c r="KB1231" s="183"/>
      <c r="KC1231" s="183"/>
      <c r="KD1231" s="183"/>
      <c r="KE1231" s="183"/>
      <c r="KF1231" s="183"/>
      <c r="KG1231" s="183"/>
      <c r="KH1231" s="183"/>
      <c r="KI1231" s="183"/>
      <c r="KJ1231" s="183"/>
      <c r="KK1231" s="183"/>
      <c r="KL1231" s="183"/>
      <c r="KM1231" s="183"/>
      <c r="KN1231" s="183"/>
      <c r="KO1231" s="183"/>
      <c r="KP1231" s="183"/>
      <c r="KQ1231" s="183"/>
      <c r="KR1231" s="183"/>
      <c r="KS1231" s="183"/>
      <c r="KT1231" s="183"/>
    </row>
    <row r="1232" spans="8:306">
      <c r="H1232" s="183"/>
      <c r="K1232" s="183"/>
      <c r="L1232" s="183"/>
      <c r="M1232" s="183"/>
      <c r="N1232" s="183"/>
      <c r="O1232" s="183"/>
      <c r="P1232" s="183"/>
      <c r="Q1232" s="183"/>
      <c r="R1232" s="183"/>
      <c r="S1232" s="183"/>
      <c r="T1232" s="183"/>
      <c r="U1232" s="183"/>
      <c r="V1232" s="183"/>
      <c r="W1232" s="183"/>
      <c r="X1232" s="183"/>
      <c r="Y1232" s="183"/>
      <c r="Z1232" s="183"/>
      <c r="AA1232" s="183"/>
      <c r="AB1232" s="183"/>
      <c r="AC1232" s="183"/>
      <c r="AD1232" s="183"/>
      <c r="AE1232" s="183"/>
      <c r="AF1232" s="183"/>
      <c r="AG1232" s="183"/>
      <c r="AH1232" s="183"/>
      <c r="AI1232" s="183"/>
      <c r="AJ1232" s="183"/>
      <c r="AK1232" s="183"/>
      <c r="AL1232" s="183"/>
      <c r="AM1232" s="183"/>
      <c r="AN1232" s="183"/>
      <c r="AO1232" s="183"/>
      <c r="AP1232" s="183"/>
      <c r="AQ1232" s="183"/>
      <c r="AR1232" s="183"/>
      <c r="AS1232" s="183"/>
      <c r="AT1232" s="183"/>
      <c r="AU1232" s="183"/>
      <c r="AV1232" s="183"/>
      <c r="AW1232" s="183"/>
      <c r="AX1232" s="183"/>
      <c r="AY1232" s="183"/>
      <c r="AZ1232" s="183"/>
      <c r="BA1232" s="183"/>
      <c r="BB1232" s="183"/>
      <c r="BC1232" s="183"/>
      <c r="BD1232" s="183"/>
      <c r="BE1232" s="183"/>
      <c r="BF1232" s="183"/>
      <c r="BG1232" s="183"/>
      <c r="BH1232" s="183"/>
      <c r="BI1232" s="183"/>
      <c r="BJ1232" s="183"/>
      <c r="BK1232" s="183"/>
      <c r="BL1232" s="183"/>
      <c r="BM1232" s="183"/>
      <c r="BN1232" s="183"/>
      <c r="BO1232" s="183"/>
      <c r="BP1232" s="183"/>
      <c r="BQ1232" s="183"/>
      <c r="BR1232" s="183"/>
      <c r="BS1232" s="183"/>
      <c r="BT1232" s="183"/>
      <c r="BU1232" s="183"/>
      <c r="BV1232" s="183"/>
      <c r="BW1232" s="183"/>
      <c r="BX1232" s="183"/>
      <c r="BY1232" s="183"/>
      <c r="BZ1232" s="183"/>
      <c r="CA1232" s="183"/>
      <c r="CB1232" s="183"/>
      <c r="CC1232" s="183"/>
      <c r="CD1232" s="183"/>
      <c r="CE1232" s="183"/>
      <c r="CF1232" s="183"/>
      <c r="CG1232" s="183"/>
      <c r="CH1232" s="183"/>
      <c r="CI1232" s="183"/>
      <c r="CJ1232" s="183"/>
      <c r="CK1232" s="183"/>
      <c r="CL1232" s="183"/>
      <c r="CM1232" s="183"/>
      <c r="CN1232" s="183"/>
      <c r="CO1232" s="183"/>
      <c r="CP1232" s="183"/>
      <c r="CQ1232" s="183"/>
      <c r="CR1232" s="183"/>
      <c r="CS1232" s="183"/>
      <c r="CT1232" s="183"/>
      <c r="CU1232" s="183"/>
      <c r="CV1232" s="183"/>
      <c r="CW1232" s="183"/>
      <c r="CX1232" s="183"/>
      <c r="CY1232" s="183"/>
      <c r="CZ1232" s="183"/>
      <c r="DA1232" s="183"/>
      <c r="DB1232" s="183"/>
      <c r="DC1232" s="183"/>
      <c r="DD1232" s="183"/>
      <c r="DE1232" s="183"/>
      <c r="DF1232" s="183"/>
      <c r="DG1232" s="183"/>
      <c r="DH1232" s="183"/>
      <c r="DI1232" s="183"/>
      <c r="DJ1232" s="183"/>
      <c r="DK1232" s="183"/>
      <c r="DL1232" s="183"/>
      <c r="DM1232" s="183"/>
      <c r="DN1232" s="183"/>
      <c r="DO1232" s="183"/>
      <c r="DP1232" s="183"/>
      <c r="DQ1232" s="183"/>
      <c r="DR1232" s="183"/>
      <c r="DS1232" s="183"/>
      <c r="DT1232" s="183"/>
      <c r="DU1232" s="183"/>
      <c r="DV1232" s="183"/>
      <c r="DW1232" s="183"/>
      <c r="DX1232" s="183"/>
      <c r="DY1232" s="183"/>
      <c r="DZ1232" s="183"/>
      <c r="EA1232" s="183"/>
      <c r="EB1232" s="183"/>
      <c r="EC1232" s="183"/>
      <c r="ED1232" s="183"/>
      <c r="EE1232" s="183"/>
      <c r="EF1232" s="183"/>
      <c r="EG1232" s="183"/>
      <c r="EH1232" s="183"/>
      <c r="EI1232" s="183"/>
      <c r="EJ1232" s="183"/>
      <c r="EK1232" s="183"/>
      <c r="EL1232" s="183"/>
      <c r="EM1232" s="183"/>
      <c r="EN1232" s="183"/>
      <c r="EO1232" s="183"/>
      <c r="EP1232" s="183"/>
      <c r="EQ1232" s="183"/>
      <c r="ER1232" s="183"/>
      <c r="ES1232" s="183"/>
      <c r="ET1232" s="183"/>
      <c r="EU1232" s="183"/>
      <c r="EV1232" s="183"/>
      <c r="EW1232" s="183"/>
      <c r="EX1232" s="183"/>
      <c r="EY1232" s="183"/>
      <c r="EZ1232" s="183"/>
      <c r="FA1232" s="183"/>
      <c r="FB1232" s="183"/>
      <c r="FC1232" s="183"/>
      <c r="FD1232" s="183"/>
      <c r="FE1232" s="183"/>
      <c r="FF1232" s="183"/>
      <c r="FG1232" s="183"/>
      <c r="FH1232" s="183"/>
      <c r="FI1232" s="183"/>
      <c r="FJ1232" s="183"/>
      <c r="FK1232" s="183"/>
      <c r="FL1232" s="183"/>
      <c r="FM1232" s="183"/>
      <c r="FN1232" s="183"/>
      <c r="FO1232" s="183"/>
      <c r="FP1232" s="183"/>
      <c r="FQ1232" s="183"/>
      <c r="FR1232" s="183"/>
      <c r="FS1232" s="183"/>
      <c r="FT1232" s="183"/>
      <c r="FU1232" s="183"/>
      <c r="FV1232" s="183"/>
      <c r="FW1232" s="183"/>
      <c r="FX1232" s="183"/>
      <c r="FY1232" s="183"/>
      <c r="FZ1232" s="183"/>
      <c r="GA1232" s="183"/>
      <c r="GB1232" s="183"/>
      <c r="GC1232" s="183"/>
      <c r="GD1232" s="183"/>
      <c r="GE1232" s="183"/>
      <c r="GF1232" s="183"/>
      <c r="GG1232" s="183"/>
      <c r="GH1232" s="183"/>
      <c r="GI1232" s="183"/>
      <c r="GJ1232" s="183"/>
      <c r="GK1232" s="183"/>
      <c r="GL1232" s="183"/>
      <c r="GM1232" s="183"/>
      <c r="GN1232" s="183"/>
      <c r="GO1232" s="183"/>
      <c r="GP1232" s="183"/>
      <c r="GQ1232" s="183"/>
      <c r="GR1232" s="183"/>
      <c r="GS1232" s="183"/>
      <c r="GT1232" s="183"/>
      <c r="GU1232" s="183"/>
      <c r="GV1232" s="183"/>
      <c r="GW1232" s="183"/>
      <c r="GX1232" s="183"/>
      <c r="GY1232" s="183"/>
      <c r="GZ1232" s="183"/>
      <c r="HA1232" s="183"/>
      <c r="HB1232" s="183"/>
      <c r="HC1232" s="183"/>
      <c r="HD1232" s="183"/>
      <c r="HE1232" s="183"/>
      <c r="HF1232" s="183"/>
      <c r="HG1232" s="183"/>
      <c r="HH1232" s="183"/>
      <c r="HI1232" s="183"/>
      <c r="HJ1232" s="183"/>
      <c r="HK1232" s="183"/>
      <c r="HL1232" s="183"/>
      <c r="HM1232" s="183"/>
      <c r="HN1232" s="183"/>
      <c r="HO1232" s="183"/>
      <c r="HP1232" s="183"/>
      <c r="HQ1232" s="183"/>
      <c r="HR1232" s="183"/>
      <c r="HS1232" s="183"/>
      <c r="HT1232" s="183"/>
      <c r="HU1232" s="183"/>
      <c r="HV1232" s="183"/>
      <c r="HW1232" s="183"/>
      <c r="HX1232" s="183"/>
      <c r="HY1232" s="183"/>
      <c r="HZ1232" s="183"/>
      <c r="IA1232" s="183"/>
      <c r="IB1232" s="183"/>
      <c r="IC1232" s="183"/>
      <c r="ID1232" s="183"/>
      <c r="IE1232" s="183"/>
      <c r="IF1232" s="183"/>
      <c r="IG1232" s="183"/>
      <c r="IH1232" s="183"/>
      <c r="II1232" s="183"/>
      <c r="IJ1232" s="183"/>
      <c r="IK1232" s="183"/>
      <c r="IL1232" s="183"/>
      <c r="IM1232" s="183"/>
      <c r="IN1232" s="183"/>
      <c r="IO1232" s="183"/>
      <c r="IP1232" s="183"/>
      <c r="IQ1232" s="183"/>
      <c r="IR1232" s="183"/>
      <c r="IS1232" s="183"/>
      <c r="IT1232" s="183"/>
      <c r="IU1232" s="183"/>
      <c r="IV1232" s="183"/>
      <c r="IW1232" s="183"/>
      <c r="IX1232" s="183"/>
      <c r="IY1232" s="183"/>
      <c r="IZ1232" s="183"/>
      <c r="JA1232" s="183"/>
      <c r="JB1232" s="183"/>
      <c r="JC1232" s="183"/>
      <c r="JD1232" s="183"/>
      <c r="JE1232" s="183"/>
      <c r="JF1232" s="183"/>
      <c r="JG1232" s="183"/>
      <c r="JH1232" s="183"/>
      <c r="JI1232" s="183"/>
      <c r="JJ1232" s="183"/>
      <c r="JK1232" s="183"/>
      <c r="JL1232" s="183"/>
      <c r="JM1232" s="183"/>
      <c r="JN1232" s="183"/>
      <c r="JO1232" s="183"/>
      <c r="JP1232" s="183"/>
      <c r="JQ1232" s="183"/>
      <c r="JR1232" s="183"/>
      <c r="JS1232" s="183"/>
      <c r="JT1232" s="183"/>
      <c r="JU1232" s="183"/>
      <c r="JV1232" s="183"/>
      <c r="JW1232" s="183"/>
      <c r="JX1232" s="183"/>
      <c r="JY1232" s="183"/>
      <c r="JZ1232" s="183"/>
      <c r="KA1232" s="183"/>
      <c r="KB1232" s="183"/>
      <c r="KC1232" s="183"/>
      <c r="KD1232" s="183"/>
      <c r="KE1232" s="183"/>
      <c r="KF1232" s="183"/>
      <c r="KG1232" s="183"/>
      <c r="KH1232" s="183"/>
      <c r="KI1232" s="183"/>
      <c r="KJ1232" s="183"/>
      <c r="KK1232" s="183"/>
      <c r="KL1232" s="183"/>
      <c r="KM1232" s="183"/>
      <c r="KN1232" s="183"/>
      <c r="KO1232" s="183"/>
      <c r="KP1232" s="183"/>
      <c r="KQ1232" s="183"/>
      <c r="KR1232" s="183"/>
      <c r="KS1232" s="183"/>
      <c r="KT1232" s="183"/>
    </row>
    <row r="1233" spans="8:306">
      <c r="H1233" s="183"/>
      <c r="K1233" s="183"/>
      <c r="L1233" s="183"/>
      <c r="M1233" s="183"/>
      <c r="N1233" s="183"/>
      <c r="O1233" s="183"/>
      <c r="P1233" s="183"/>
      <c r="Q1233" s="183"/>
      <c r="R1233" s="183"/>
      <c r="S1233" s="183"/>
      <c r="T1233" s="183"/>
      <c r="U1233" s="183"/>
      <c r="V1233" s="183"/>
      <c r="W1233" s="183"/>
      <c r="X1233" s="183"/>
      <c r="Y1233" s="183"/>
      <c r="Z1233" s="183"/>
      <c r="AA1233" s="183"/>
      <c r="AB1233" s="183"/>
      <c r="AC1233" s="183"/>
      <c r="AD1233" s="183"/>
      <c r="AE1233" s="183"/>
      <c r="AF1233" s="183"/>
      <c r="AG1233" s="183"/>
      <c r="AH1233" s="183"/>
      <c r="AI1233" s="183"/>
      <c r="AJ1233" s="183"/>
      <c r="AK1233" s="183"/>
      <c r="AL1233" s="183"/>
      <c r="AM1233" s="183"/>
      <c r="AN1233" s="183"/>
      <c r="AO1233" s="183"/>
      <c r="AP1233" s="183"/>
      <c r="AQ1233" s="183"/>
      <c r="AR1233" s="183"/>
      <c r="AS1233" s="183"/>
      <c r="AT1233" s="183"/>
      <c r="AU1233" s="183"/>
      <c r="AV1233" s="183"/>
      <c r="AW1233" s="183"/>
      <c r="AX1233" s="183"/>
      <c r="AY1233" s="183"/>
      <c r="AZ1233" s="183"/>
      <c r="BA1233" s="183"/>
      <c r="BB1233" s="183"/>
      <c r="BC1233" s="183"/>
      <c r="BD1233" s="183"/>
      <c r="BE1233" s="183"/>
      <c r="BF1233" s="183"/>
      <c r="BG1233" s="183"/>
      <c r="BH1233" s="183"/>
      <c r="BI1233" s="183"/>
      <c r="BJ1233" s="183"/>
      <c r="BK1233" s="183"/>
      <c r="BL1233" s="183"/>
      <c r="BM1233" s="183"/>
      <c r="BN1233" s="183"/>
      <c r="BO1233" s="183"/>
      <c r="BP1233" s="183"/>
      <c r="BQ1233" s="183"/>
      <c r="BR1233" s="183"/>
      <c r="BS1233" s="183"/>
      <c r="BT1233" s="183"/>
      <c r="BU1233" s="183"/>
      <c r="BV1233" s="183"/>
      <c r="BW1233" s="183"/>
      <c r="BX1233" s="183"/>
      <c r="BY1233" s="183"/>
      <c r="BZ1233" s="183"/>
      <c r="CA1233" s="183"/>
      <c r="CB1233" s="183"/>
      <c r="CC1233" s="183"/>
      <c r="CD1233" s="183"/>
      <c r="CE1233" s="183"/>
      <c r="CF1233" s="183"/>
      <c r="CG1233" s="183"/>
      <c r="CH1233" s="183"/>
      <c r="CI1233" s="183"/>
      <c r="CJ1233" s="183"/>
      <c r="CK1233" s="183"/>
      <c r="CL1233" s="183"/>
      <c r="CM1233" s="183"/>
      <c r="CN1233" s="183"/>
      <c r="CO1233" s="183"/>
      <c r="CP1233" s="183"/>
      <c r="CQ1233" s="183"/>
      <c r="CR1233" s="183"/>
      <c r="CS1233" s="183"/>
      <c r="CT1233" s="183"/>
      <c r="CU1233" s="183"/>
      <c r="CV1233" s="183"/>
      <c r="CW1233" s="183"/>
      <c r="CX1233" s="183"/>
      <c r="CY1233" s="183"/>
      <c r="CZ1233" s="183"/>
      <c r="DA1233" s="183"/>
      <c r="DB1233" s="183"/>
      <c r="DC1233" s="183"/>
      <c r="DD1233" s="183"/>
      <c r="DE1233" s="183"/>
      <c r="DF1233" s="183"/>
      <c r="DG1233" s="183"/>
      <c r="DH1233" s="183"/>
      <c r="DI1233" s="183"/>
      <c r="DJ1233" s="183"/>
      <c r="DK1233" s="183"/>
      <c r="DL1233" s="183"/>
      <c r="DM1233" s="183"/>
      <c r="DN1233" s="183"/>
      <c r="DO1233" s="183"/>
      <c r="DP1233" s="183"/>
      <c r="DQ1233" s="183"/>
      <c r="DR1233" s="183"/>
      <c r="DS1233" s="183"/>
      <c r="DT1233" s="183"/>
      <c r="DU1233" s="183"/>
      <c r="DV1233" s="183"/>
      <c r="DW1233" s="183"/>
      <c r="DX1233" s="183"/>
      <c r="DY1233" s="183"/>
      <c r="DZ1233" s="183"/>
      <c r="EA1233" s="183"/>
      <c r="EB1233" s="183"/>
      <c r="EC1233" s="183"/>
      <c r="ED1233" s="183"/>
      <c r="EE1233" s="183"/>
      <c r="EF1233" s="183"/>
      <c r="EG1233" s="183"/>
      <c r="EH1233" s="183"/>
      <c r="EI1233" s="183"/>
      <c r="EJ1233" s="183"/>
      <c r="EK1233" s="183"/>
      <c r="EL1233" s="183"/>
      <c r="EM1233" s="183"/>
      <c r="EN1233" s="183"/>
      <c r="EO1233" s="183"/>
      <c r="EP1233" s="183"/>
      <c r="EQ1233" s="183"/>
      <c r="ER1233" s="183"/>
      <c r="ES1233" s="183"/>
      <c r="ET1233" s="183"/>
      <c r="EU1233" s="183"/>
      <c r="EV1233" s="183"/>
      <c r="EW1233" s="183"/>
      <c r="EX1233" s="183"/>
      <c r="EY1233" s="183"/>
      <c r="EZ1233" s="183"/>
      <c r="FA1233" s="183"/>
      <c r="FB1233" s="183"/>
      <c r="FC1233" s="183"/>
      <c r="FD1233" s="183"/>
      <c r="FE1233" s="183"/>
      <c r="FF1233" s="183"/>
      <c r="FG1233" s="183"/>
      <c r="FH1233" s="183"/>
      <c r="FI1233" s="183"/>
      <c r="FJ1233" s="183"/>
      <c r="FK1233" s="183"/>
      <c r="FL1233" s="183"/>
      <c r="FM1233" s="183"/>
      <c r="FN1233" s="183"/>
      <c r="FO1233" s="183"/>
      <c r="FP1233" s="183"/>
      <c r="FQ1233" s="183"/>
      <c r="FR1233" s="183"/>
      <c r="FS1233" s="183"/>
      <c r="FT1233" s="183"/>
      <c r="FU1233" s="183"/>
      <c r="FV1233" s="183"/>
      <c r="FW1233" s="183"/>
      <c r="FX1233" s="183"/>
      <c r="FY1233" s="183"/>
      <c r="FZ1233" s="183"/>
      <c r="GA1233" s="183"/>
      <c r="GB1233" s="183"/>
      <c r="GC1233" s="183"/>
      <c r="GD1233" s="183"/>
      <c r="GE1233" s="183"/>
      <c r="GF1233" s="183"/>
      <c r="GG1233" s="183"/>
      <c r="GH1233" s="183"/>
      <c r="GI1233" s="183"/>
      <c r="GJ1233" s="183"/>
      <c r="GK1233" s="183"/>
      <c r="GL1233" s="183"/>
      <c r="GM1233" s="183"/>
      <c r="GN1233" s="183"/>
      <c r="GO1233" s="183"/>
      <c r="GP1233" s="183"/>
      <c r="GQ1233" s="183"/>
      <c r="GR1233" s="183"/>
      <c r="GS1233" s="183"/>
      <c r="GT1233" s="183"/>
      <c r="GU1233" s="183"/>
      <c r="GV1233" s="183"/>
      <c r="GW1233" s="183"/>
      <c r="GX1233" s="183"/>
      <c r="GY1233" s="183"/>
      <c r="GZ1233" s="183"/>
      <c r="HA1233" s="183"/>
      <c r="HB1233" s="183"/>
      <c r="HC1233" s="183"/>
      <c r="HD1233" s="183"/>
      <c r="HE1233" s="183"/>
      <c r="HF1233" s="183"/>
      <c r="HG1233" s="183"/>
      <c r="HH1233" s="183"/>
      <c r="HI1233" s="183"/>
      <c r="HJ1233" s="183"/>
      <c r="HK1233" s="183"/>
      <c r="HL1233" s="183"/>
      <c r="HM1233" s="183"/>
      <c r="HN1233" s="183"/>
      <c r="HO1233" s="183"/>
      <c r="HP1233" s="183"/>
      <c r="HQ1233" s="183"/>
      <c r="HR1233" s="183"/>
      <c r="HS1233" s="183"/>
      <c r="HT1233" s="183"/>
      <c r="HU1233" s="183"/>
      <c r="HV1233" s="183"/>
      <c r="HW1233" s="183"/>
      <c r="HX1233" s="183"/>
      <c r="HY1233" s="183"/>
      <c r="HZ1233" s="183"/>
      <c r="IA1233" s="183"/>
      <c r="IB1233" s="183"/>
      <c r="IC1233" s="183"/>
      <c r="ID1233" s="183"/>
      <c r="IE1233" s="183"/>
      <c r="IF1233" s="183"/>
      <c r="IG1233" s="183"/>
      <c r="IH1233" s="183"/>
      <c r="II1233" s="183"/>
      <c r="IJ1233" s="183"/>
      <c r="IK1233" s="183"/>
      <c r="IL1233" s="183"/>
      <c r="IM1233" s="183"/>
      <c r="IN1233" s="183"/>
      <c r="IO1233" s="183"/>
      <c r="IP1233" s="183"/>
      <c r="IQ1233" s="183"/>
      <c r="IR1233" s="183"/>
      <c r="IS1233" s="183"/>
      <c r="IT1233" s="183"/>
      <c r="IU1233" s="183"/>
      <c r="IV1233" s="183"/>
      <c r="IW1233" s="183"/>
      <c r="IX1233" s="183"/>
      <c r="IY1233" s="183"/>
      <c r="IZ1233" s="183"/>
      <c r="JA1233" s="183"/>
      <c r="JB1233" s="183"/>
      <c r="JC1233" s="183"/>
      <c r="JD1233" s="183"/>
      <c r="JE1233" s="183"/>
      <c r="JF1233" s="183"/>
      <c r="JG1233" s="183"/>
      <c r="JH1233" s="183"/>
      <c r="JI1233" s="183"/>
      <c r="JJ1233" s="183"/>
      <c r="JK1233" s="183"/>
      <c r="JL1233" s="183"/>
      <c r="JM1233" s="183"/>
      <c r="JN1233" s="183"/>
      <c r="JO1233" s="183"/>
      <c r="JP1233" s="183"/>
      <c r="JQ1233" s="183"/>
      <c r="JR1233" s="183"/>
      <c r="JS1233" s="183"/>
      <c r="JT1233" s="183"/>
      <c r="JU1233" s="183"/>
      <c r="JV1233" s="183"/>
      <c r="JW1233" s="183"/>
      <c r="JX1233" s="183"/>
      <c r="JY1233" s="183"/>
      <c r="JZ1233" s="183"/>
      <c r="KA1233" s="183"/>
      <c r="KB1233" s="183"/>
      <c r="KC1233" s="183"/>
      <c r="KD1233" s="183"/>
      <c r="KE1233" s="183"/>
      <c r="KF1233" s="183"/>
      <c r="KG1233" s="183"/>
      <c r="KH1233" s="183"/>
      <c r="KI1233" s="183"/>
      <c r="KJ1233" s="183"/>
      <c r="KK1233" s="183"/>
      <c r="KL1233" s="183"/>
      <c r="KM1233" s="183"/>
      <c r="KN1233" s="183"/>
      <c r="KO1233" s="183"/>
      <c r="KP1233" s="183"/>
      <c r="KQ1233" s="183"/>
      <c r="KR1233" s="183"/>
      <c r="KS1233" s="183"/>
      <c r="KT1233" s="183"/>
    </row>
    <row r="1234" spans="8:306">
      <c r="H1234" s="183"/>
      <c r="K1234" s="183"/>
      <c r="L1234" s="183"/>
      <c r="M1234" s="183"/>
      <c r="N1234" s="183"/>
      <c r="O1234" s="183"/>
      <c r="P1234" s="183"/>
      <c r="Q1234" s="183"/>
      <c r="R1234" s="183"/>
      <c r="S1234" s="183"/>
      <c r="T1234" s="183"/>
      <c r="U1234" s="183"/>
      <c r="V1234" s="183"/>
      <c r="W1234" s="183"/>
      <c r="X1234" s="183"/>
      <c r="Y1234" s="183"/>
      <c r="Z1234" s="183"/>
      <c r="AA1234" s="183"/>
      <c r="AB1234" s="183"/>
      <c r="AC1234" s="183"/>
      <c r="AD1234" s="183"/>
      <c r="AE1234" s="183"/>
      <c r="AF1234" s="183"/>
      <c r="AG1234" s="183"/>
      <c r="AH1234" s="183"/>
      <c r="AI1234" s="183"/>
      <c r="AJ1234" s="183"/>
      <c r="AK1234" s="183"/>
      <c r="AL1234" s="183"/>
      <c r="AM1234" s="183"/>
      <c r="AN1234" s="183"/>
      <c r="AO1234" s="183"/>
      <c r="AP1234" s="183"/>
      <c r="AQ1234" s="183"/>
      <c r="AR1234" s="183"/>
      <c r="AS1234" s="183"/>
      <c r="AT1234" s="183"/>
      <c r="AU1234" s="183"/>
      <c r="AV1234" s="183"/>
      <c r="AW1234" s="183"/>
      <c r="AX1234" s="183"/>
      <c r="AY1234" s="183"/>
      <c r="AZ1234" s="183"/>
      <c r="BA1234" s="183"/>
      <c r="BB1234" s="183"/>
      <c r="BC1234" s="183"/>
      <c r="BD1234" s="183"/>
      <c r="BE1234" s="183"/>
      <c r="BF1234" s="183"/>
      <c r="BG1234" s="183"/>
      <c r="BH1234" s="183"/>
      <c r="BI1234" s="183"/>
      <c r="BJ1234" s="183"/>
      <c r="BK1234" s="183"/>
      <c r="BL1234" s="183"/>
      <c r="BM1234" s="183"/>
      <c r="BN1234" s="183"/>
      <c r="BO1234" s="183"/>
      <c r="BP1234" s="183"/>
      <c r="BQ1234" s="183"/>
      <c r="BR1234" s="183"/>
      <c r="BS1234" s="183"/>
      <c r="BT1234" s="183"/>
      <c r="BU1234" s="183"/>
      <c r="BV1234" s="183"/>
      <c r="BW1234" s="183"/>
      <c r="BX1234" s="183"/>
      <c r="BY1234" s="183"/>
      <c r="BZ1234" s="183"/>
      <c r="CA1234" s="183"/>
      <c r="CB1234" s="183"/>
      <c r="CC1234" s="183"/>
      <c r="CD1234" s="183"/>
      <c r="CE1234" s="183"/>
      <c r="CF1234" s="183"/>
      <c r="CG1234" s="183"/>
      <c r="CH1234" s="183"/>
      <c r="CI1234" s="183"/>
      <c r="CJ1234" s="183"/>
      <c r="CK1234" s="183"/>
      <c r="CL1234" s="183"/>
      <c r="CM1234" s="183"/>
      <c r="CN1234" s="183"/>
      <c r="CO1234" s="183"/>
      <c r="CP1234" s="183"/>
      <c r="CQ1234" s="183"/>
      <c r="CR1234" s="183"/>
      <c r="CS1234" s="183"/>
      <c r="CT1234" s="183"/>
      <c r="CU1234" s="183"/>
      <c r="CV1234" s="183"/>
      <c r="CW1234" s="183"/>
      <c r="CX1234" s="183"/>
      <c r="CY1234" s="183"/>
      <c r="CZ1234" s="183"/>
      <c r="DA1234" s="183"/>
      <c r="DB1234" s="183"/>
      <c r="DC1234" s="183"/>
      <c r="DD1234" s="183"/>
      <c r="DE1234" s="183"/>
      <c r="DF1234" s="183"/>
      <c r="DG1234" s="183"/>
      <c r="DH1234" s="183"/>
      <c r="DI1234" s="183"/>
      <c r="DJ1234" s="183"/>
      <c r="DK1234" s="183"/>
      <c r="DL1234" s="183"/>
      <c r="DM1234" s="183"/>
      <c r="DN1234" s="183"/>
      <c r="DO1234" s="183"/>
      <c r="DP1234" s="183"/>
      <c r="DQ1234" s="183"/>
      <c r="DR1234" s="183"/>
      <c r="DS1234" s="183"/>
      <c r="DT1234" s="183"/>
      <c r="DU1234" s="183"/>
      <c r="DV1234" s="183"/>
      <c r="DW1234" s="183"/>
      <c r="DX1234" s="183"/>
      <c r="DY1234" s="183"/>
      <c r="DZ1234" s="183"/>
      <c r="EA1234" s="183"/>
      <c r="EB1234" s="183"/>
      <c r="EC1234" s="183"/>
      <c r="ED1234" s="183"/>
      <c r="EE1234" s="183"/>
      <c r="EF1234" s="183"/>
      <c r="EG1234" s="183"/>
      <c r="EH1234" s="183"/>
      <c r="EI1234" s="183"/>
      <c r="EJ1234" s="183"/>
      <c r="EK1234" s="183"/>
      <c r="EL1234" s="183"/>
      <c r="EM1234" s="183"/>
      <c r="EN1234" s="183"/>
      <c r="EO1234" s="183"/>
      <c r="EP1234" s="183"/>
      <c r="EQ1234" s="183"/>
      <c r="ER1234" s="183"/>
      <c r="ES1234" s="183"/>
      <c r="ET1234" s="183"/>
      <c r="EU1234" s="183"/>
      <c r="EV1234" s="183"/>
      <c r="EW1234" s="183"/>
      <c r="EX1234" s="183"/>
      <c r="EY1234" s="183"/>
      <c r="EZ1234" s="183"/>
      <c r="FA1234" s="183"/>
      <c r="FB1234" s="183"/>
      <c r="FC1234" s="183"/>
      <c r="FD1234" s="183"/>
      <c r="FE1234" s="183"/>
      <c r="FF1234" s="183"/>
      <c r="FG1234" s="183"/>
      <c r="FH1234" s="183"/>
      <c r="FI1234" s="183"/>
      <c r="FJ1234" s="183"/>
      <c r="FK1234" s="183"/>
      <c r="FL1234" s="183"/>
      <c r="FM1234" s="183"/>
      <c r="FN1234" s="183"/>
      <c r="FO1234" s="183"/>
      <c r="FP1234" s="183"/>
      <c r="FQ1234" s="183"/>
      <c r="FR1234" s="183"/>
      <c r="FS1234" s="183"/>
      <c r="FT1234" s="183"/>
      <c r="FU1234" s="183"/>
      <c r="FV1234" s="183"/>
      <c r="FW1234" s="183"/>
      <c r="FX1234" s="183"/>
      <c r="FY1234" s="183"/>
      <c r="FZ1234" s="183"/>
      <c r="GA1234" s="183"/>
      <c r="GB1234" s="183"/>
      <c r="GC1234" s="183"/>
      <c r="GD1234" s="183"/>
      <c r="GE1234" s="183"/>
      <c r="GF1234" s="183"/>
      <c r="GG1234" s="183"/>
      <c r="GH1234" s="183"/>
      <c r="GI1234" s="183"/>
      <c r="GJ1234" s="183"/>
      <c r="GK1234" s="183"/>
      <c r="GL1234" s="183"/>
      <c r="GM1234" s="183"/>
      <c r="GN1234" s="183"/>
      <c r="GO1234" s="183"/>
      <c r="GP1234" s="183"/>
      <c r="GQ1234" s="183"/>
      <c r="GR1234" s="183"/>
      <c r="GS1234" s="183"/>
      <c r="GT1234" s="183"/>
      <c r="GU1234" s="183"/>
      <c r="GV1234" s="183"/>
      <c r="GW1234" s="183"/>
      <c r="GX1234" s="183"/>
      <c r="GY1234" s="183"/>
      <c r="GZ1234" s="183"/>
      <c r="HA1234" s="183"/>
      <c r="HB1234" s="183"/>
      <c r="HC1234" s="183"/>
      <c r="HD1234" s="183"/>
      <c r="HE1234" s="183"/>
      <c r="HF1234" s="183"/>
      <c r="HG1234" s="183"/>
      <c r="HH1234" s="183"/>
      <c r="HI1234" s="183"/>
      <c r="HJ1234" s="183"/>
      <c r="HK1234" s="183"/>
      <c r="HL1234" s="183"/>
      <c r="HM1234" s="183"/>
      <c r="HN1234" s="183"/>
      <c r="HO1234" s="183"/>
      <c r="HP1234" s="183"/>
      <c r="HQ1234" s="183"/>
      <c r="HR1234" s="183"/>
      <c r="HS1234" s="183"/>
      <c r="HT1234" s="183"/>
      <c r="HU1234" s="183"/>
      <c r="HV1234" s="183"/>
      <c r="HW1234" s="183"/>
      <c r="HX1234" s="183"/>
      <c r="HY1234" s="183"/>
      <c r="HZ1234" s="183"/>
      <c r="IA1234" s="183"/>
      <c r="IB1234" s="183"/>
      <c r="IC1234" s="183"/>
      <c r="ID1234" s="183"/>
      <c r="IE1234" s="183"/>
      <c r="IF1234" s="183"/>
      <c r="IG1234" s="183"/>
      <c r="IH1234" s="183"/>
      <c r="II1234" s="183"/>
      <c r="IJ1234" s="183"/>
      <c r="IK1234" s="183"/>
      <c r="IL1234" s="183"/>
      <c r="IM1234" s="183"/>
      <c r="IN1234" s="183"/>
      <c r="IO1234" s="183"/>
      <c r="IP1234" s="183"/>
      <c r="IQ1234" s="183"/>
      <c r="IR1234" s="183"/>
      <c r="IS1234" s="183"/>
      <c r="IT1234" s="183"/>
      <c r="IU1234" s="183"/>
      <c r="IV1234" s="183"/>
      <c r="IW1234" s="183"/>
      <c r="IX1234" s="183"/>
      <c r="IY1234" s="183"/>
      <c r="IZ1234" s="183"/>
      <c r="JA1234" s="183"/>
      <c r="JB1234" s="183"/>
      <c r="JC1234" s="183"/>
      <c r="JD1234" s="183"/>
      <c r="JE1234" s="183"/>
      <c r="JF1234" s="183"/>
      <c r="JG1234" s="183"/>
      <c r="JH1234" s="183"/>
      <c r="JI1234" s="183"/>
      <c r="JJ1234" s="183"/>
      <c r="JK1234" s="183"/>
      <c r="JL1234" s="183"/>
      <c r="JM1234" s="183"/>
      <c r="JN1234" s="183"/>
      <c r="JO1234" s="183"/>
      <c r="JP1234" s="183"/>
      <c r="JQ1234" s="183"/>
      <c r="JR1234" s="183"/>
      <c r="JS1234" s="183"/>
      <c r="JT1234" s="183"/>
      <c r="JU1234" s="183"/>
      <c r="JV1234" s="183"/>
      <c r="JW1234" s="183"/>
      <c r="JX1234" s="183"/>
      <c r="JY1234" s="183"/>
      <c r="JZ1234" s="183"/>
      <c r="KA1234" s="183"/>
      <c r="KB1234" s="183"/>
      <c r="KC1234" s="183"/>
      <c r="KD1234" s="183"/>
      <c r="KE1234" s="183"/>
      <c r="KF1234" s="183"/>
      <c r="KG1234" s="183"/>
      <c r="KH1234" s="183"/>
      <c r="KI1234" s="183"/>
      <c r="KJ1234" s="183"/>
      <c r="KK1234" s="183"/>
      <c r="KL1234" s="183"/>
      <c r="KM1234" s="183"/>
      <c r="KN1234" s="183"/>
      <c r="KO1234" s="183"/>
      <c r="KP1234" s="183"/>
      <c r="KQ1234" s="183"/>
      <c r="KR1234" s="183"/>
      <c r="KS1234" s="183"/>
      <c r="KT1234" s="183"/>
    </row>
    <row r="1235" spans="8:306">
      <c r="H1235" s="183"/>
      <c r="K1235" s="183"/>
      <c r="L1235" s="183"/>
      <c r="M1235" s="183"/>
      <c r="N1235" s="183"/>
      <c r="O1235" s="183"/>
      <c r="P1235" s="183"/>
      <c r="Q1235" s="183"/>
      <c r="R1235" s="183"/>
      <c r="S1235" s="183"/>
      <c r="T1235" s="183"/>
      <c r="U1235" s="183"/>
      <c r="V1235" s="183"/>
      <c r="W1235" s="183"/>
      <c r="X1235" s="183"/>
      <c r="Y1235" s="183"/>
      <c r="Z1235" s="183"/>
      <c r="AA1235" s="183"/>
      <c r="AB1235" s="183"/>
      <c r="AC1235" s="183"/>
      <c r="AD1235" s="183"/>
      <c r="AE1235" s="183"/>
      <c r="AF1235" s="183"/>
      <c r="AG1235" s="183"/>
      <c r="AH1235" s="183"/>
      <c r="AI1235" s="183"/>
      <c r="AJ1235" s="183"/>
      <c r="AK1235" s="183"/>
      <c r="AL1235" s="183"/>
      <c r="AM1235" s="183"/>
      <c r="AN1235" s="183"/>
      <c r="AO1235" s="183"/>
      <c r="AP1235" s="183"/>
      <c r="AQ1235" s="183"/>
      <c r="AR1235" s="183"/>
      <c r="AS1235" s="183"/>
      <c r="AT1235" s="183"/>
      <c r="AU1235" s="183"/>
      <c r="AV1235" s="183"/>
      <c r="AW1235" s="183"/>
      <c r="AX1235" s="183"/>
      <c r="AY1235" s="183"/>
      <c r="AZ1235" s="183"/>
      <c r="BA1235" s="183"/>
      <c r="BB1235" s="183"/>
      <c r="BC1235" s="183"/>
      <c r="BD1235" s="183"/>
      <c r="BE1235" s="183"/>
      <c r="BF1235" s="183"/>
      <c r="BG1235" s="183"/>
      <c r="BH1235" s="183"/>
      <c r="BI1235" s="183"/>
      <c r="BJ1235" s="183"/>
      <c r="BK1235" s="183"/>
      <c r="BL1235" s="183"/>
      <c r="BM1235" s="183"/>
      <c r="BN1235" s="183"/>
      <c r="BO1235" s="183"/>
      <c r="BP1235" s="183"/>
      <c r="BQ1235" s="183"/>
      <c r="BR1235" s="183"/>
      <c r="BS1235" s="183"/>
      <c r="BT1235" s="183"/>
      <c r="BU1235" s="183"/>
      <c r="BV1235" s="183"/>
      <c r="BW1235" s="183"/>
      <c r="BX1235" s="183"/>
      <c r="BY1235" s="183"/>
      <c r="BZ1235" s="183"/>
      <c r="CA1235" s="183"/>
      <c r="CB1235" s="183"/>
      <c r="CC1235" s="183"/>
      <c r="CD1235" s="183"/>
      <c r="CE1235" s="183"/>
      <c r="CF1235" s="183"/>
      <c r="CG1235" s="183"/>
      <c r="CH1235" s="183"/>
      <c r="CI1235" s="183"/>
      <c r="CJ1235" s="183"/>
      <c r="CK1235" s="183"/>
      <c r="CL1235" s="183"/>
      <c r="CM1235" s="183"/>
      <c r="CN1235" s="183"/>
      <c r="CO1235" s="183"/>
      <c r="CP1235" s="183"/>
      <c r="CQ1235" s="183"/>
      <c r="CR1235" s="183"/>
      <c r="CS1235" s="183"/>
      <c r="CT1235" s="183"/>
      <c r="CU1235" s="183"/>
      <c r="CV1235" s="183"/>
      <c r="CW1235" s="183"/>
      <c r="CX1235" s="183"/>
      <c r="CY1235" s="183"/>
      <c r="CZ1235" s="183"/>
      <c r="DA1235" s="183"/>
      <c r="DB1235" s="183"/>
      <c r="DC1235" s="183"/>
      <c r="DD1235" s="183"/>
      <c r="DE1235" s="183"/>
      <c r="DF1235" s="183"/>
      <c r="DG1235" s="183"/>
      <c r="DH1235" s="183"/>
      <c r="DI1235" s="183"/>
      <c r="DJ1235" s="183"/>
      <c r="DK1235" s="183"/>
      <c r="DL1235" s="183"/>
      <c r="DM1235" s="183"/>
      <c r="DN1235" s="183"/>
      <c r="DO1235" s="183"/>
      <c r="DP1235" s="183"/>
      <c r="DQ1235" s="183"/>
      <c r="DR1235" s="183"/>
      <c r="DS1235" s="183"/>
      <c r="DT1235" s="183"/>
      <c r="DU1235" s="183"/>
      <c r="DV1235" s="183"/>
      <c r="DW1235" s="183"/>
      <c r="DX1235" s="183"/>
      <c r="DY1235" s="183"/>
      <c r="DZ1235" s="183"/>
      <c r="EA1235" s="183"/>
      <c r="EB1235" s="183"/>
      <c r="EC1235" s="183"/>
      <c r="ED1235" s="183"/>
      <c r="EE1235" s="183"/>
      <c r="EF1235" s="183"/>
      <c r="EG1235" s="183"/>
      <c r="EH1235" s="183"/>
      <c r="EI1235" s="183"/>
      <c r="EJ1235" s="183"/>
      <c r="EK1235" s="183"/>
      <c r="EL1235" s="183"/>
      <c r="EM1235" s="183"/>
      <c r="EN1235" s="183"/>
      <c r="EO1235" s="183"/>
      <c r="EP1235" s="183"/>
      <c r="EQ1235" s="183"/>
      <c r="ER1235" s="183"/>
      <c r="ES1235" s="183"/>
      <c r="ET1235" s="183"/>
      <c r="EU1235" s="183"/>
      <c r="EV1235" s="183"/>
      <c r="EW1235" s="183"/>
      <c r="EX1235" s="183"/>
      <c r="EY1235" s="183"/>
      <c r="EZ1235" s="183"/>
      <c r="FA1235" s="183"/>
      <c r="FB1235" s="183"/>
      <c r="FC1235" s="183"/>
      <c r="FD1235" s="183"/>
      <c r="FE1235" s="183"/>
      <c r="FF1235" s="183"/>
      <c r="FG1235" s="183"/>
      <c r="FH1235" s="183"/>
      <c r="FI1235" s="183"/>
      <c r="FJ1235" s="183"/>
      <c r="FK1235" s="183"/>
      <c r="FL1235" s="183"/>
      <c r="FM1235" s="183"/>
      <c r="FN1235" s="183"/>
      <c r="FO1235" s="183"/>
      <c r="FP1235" s="183"/>
      <c r="FQ1235" s="183"/>
      <c r="FR1235" s="183"/>
      <c r="FS1235" s="183"/>
      <c r="FT1235" s="183"/>
      <c r="FU1235" s="183"/>
      <c r="FV1235" s="183"/>
      <c r="FW1235" s="183"/>
      <c r="FX1235" s="183"/>
      <c r="FY1235" s="183"/>
      <c r="FZ1235" s="183"/>
      <c r="GA1235" s="183"/>
      <c r="GB1235" s="183"/>
      <c r="GC1235" s="183"/>
      <c r="GD1235" s="183"/>
      <c r="GE1235" s="183"/>
      <c r="GF1235" s="183"/>
      <c r="GG1235" s="183"/>
      <c r="GH1235" s="183"/>
      <c r="GI1235" s="183"/>
      <c r="GJ1235" s="183"/>
      <c r="GK1235" s="183"/>
      <c r="GL1235" s="183"/>
      <c r="GM1235" s="183"/>
      <c r="GN1235" s="183"/>
      <c r="GO1235" s="183"/>
      <c r="GP1235" s="183"/>
      <c r="GQ1235" s="183"/>
      <c r="GR1235" s="183"/>
      <c r="GS1235" s="183"/>
      <c r="GT1235" s="183"/>
      <c r="GU1235" s="183"/>
      <c r="GV1235" s="183"/>
      <c r="GW1235" s="183"/>
      <c r="GX1235" s="183"/>
      <c r="GY1235" s="183"/>
      <c r="GZ1235" s="183"/>
      <c r="HA1235" s="183"/>
      <c r="HB1235" s="183"/>
      <c r="HC1235" s="183"/>
      <c r="HD1235" s="183"/>
      <c r="HE1235" s="183"/>
      <c r="HF1235" s="183"/>
      <c r="HG1235" s="183"/>
      <c r="HH1235" s="183"/>
      <c r="HI1235" s="183"/>
      <c r="HJ1235" s="183"/>
      <c r="HK1235" s="183"/>
      <c r="HL1235" s="183"/>
      <c r="HM1235" s="183"/>
      <c r="HN1235" s="183"/>
      <c r="HO1235" s="183"/>
      <c r="HP1235" s="183"/>
      <c r="HQ1235" s="183"/>
      <c r="HR1235" s="183"/>
      <c r="HS1235" s="183"/>
      <c r="HT1235" s="183"/>
      <c r="HU1235" s="183"/>
      <c r="HV1235" s="183"/>
      <c r="HW1235" s="183"/>
      <c r="HX1235" s="183"/>
      <c r="HY1235" s="183"/>
      <c r="HZ1235" s="183"/>
      <c r="IA1235" s="183"/>
      <c r="IB1235" s="183"/>
      <c r="IC1235" s="183"/>
      <c r="ID1235" s="183"/>
      <c r="IE1235" s="183"/>
      <c r="IF1235" s="183"/>
      <c r="IG1235" s="183"/>
      <c r="IH1235" s="183"/>
      <c r="II1235" s="183"/>
      <c r="IJ1235" s="183"/>
      <c r="IK1235" s="183"/>
      <c r="IL1235" s="183"/>
      <c r="IM1235" s="183"/>
      <c r="IN1235" s="183"/>
      <c r="IO1235" s="183"/>
      <c r="IP1235" s="183"/>
      <c r="IQ1235" s="183"/>
      <c r="IR1235" s="183"/>
      <c r="IS1235" s="183"/>
      <c r="IT1235" s="183"/>
      <c r="IU1235" s="183"/>
      <c r="IV1235" s="183"/>
      <c r="IW1235" s="183"/>
      <c r="IX1235" s="183"/>
      <c r="IY1235" s="183"/>
      <c r="IZ1235" s="183"/>
      <c r="JA1235" s="183"/>
      <c r="JB1235" s="183"/>
      <c r="JC1235" s="183"/>
      <c r="JD1235" s="183"/>
      <c r="JE1235" s="183"/>
      <c r="JF1235" s="183"/>
      <c r="JG1235" s="183"/>
      <c r="JH1235" s="183"/>
      <c r="JI1235" s="183"/>
      <c r="JJ1235" s="183"/>
      <c r="JK1235" s="183"/>
      <c r="JL1235" s="183"/>
      <c r="JM1235" s="183"/>
      <c r="JN1235" s="183"/>
      <c r="JO1235" s="183"/>
      <c r="JP1235" s="183"/>
      <c r="JQ1235" s="183"/>
      <c r="JR1235" s="183"/>
      <c r="JS1235" s="183"/>
      <c r="JT1235" s="183"/>
      <c r="JU1235" s="183"/>
      <c r="JV1235" s="183"/>
      <c r="JW1235" s="183"/>
      <c r="JX1235" s="183"/>
      <c r="JY1235" s="183"/>
      <c r="JZ1235" s="183"/>
      <c r="KA1235" s="183"/>
      <c r="KB1235" s="183"/>
      <c r="KC1235" s="183"/>
      <c r="KD1235" s="183"/>
      <c r="KE1235" s="183"/>
      <c r="KF1235" s="183"/>
      <c r="KG1235" s="183"/>
      <c r="KH1235" s="183"/>
      <c r="KI1235" s="183"/>
      <c r="KJ1235" s="183"/>
      <c r="KK1235" s="183"/>
      <c r="KL1235" s="183"/>
      <c r="KM1235" s="183"/>
      <c r="KN1235" s="183"/>
      <c r="KO1235" s="183"/>
      <c r="KP1235" s="183"/>
      <c r="KQ1235" s="183"/>
      <c r="KR1235" s="183"/>
      <c r="KS1235" s="183"/>
      <c r="KT1235" s="183"/>
    </row>
    <row r="1236" spans="8:306">
      <c r="H1236" s="183"/>
      <c r="K1236" s="183"/>
      <c r="L1236" s="183"/>
      <c r="M1236" s="183"/>
      <c r="N1236" s="183"/>
      <c r="O1236" s="183"/>
      <c r="P1236" s="183"/>
      <c r="Q1236" s="183"/>
      <c r="R1236" s="183"/>
      <c r="S1236" s="183"/>
      <c r="T1236" s="183"/>
      <c r="U1236" s="183"/>
      <c r="V1236" s="183"/>
      <c r="W1236" s="183"/>
      <c r="X1236" s="183"/>
      <c r="Y1236" s="183"/>
      <c r="Z1236" s="183"/>
      <c r="AA1236" s="183"/>
      <c r="AB1236" s="183"/>
      <c r="AC1236" s="183"/>
      <c r="AD1236" s="183"/>
      <c r="AE1236" s="183"/>
      <c r="AF1236" s="183"/>
      <c r="AG1236" s="183"/>
      <c r="AH1236" s="183"/>
      <c r="AI1236" s="183"/>
      <c r="AJ1236" s="183"/>
      <c r="AK1236" s="183"/>
      <c r="AL1236" s="183"/>
      <c r="AM1236" s="183"/>
      <c r="AN1236" s="183"/>
      <c r="AO1236" s="183"/>
      <c r="AP1236" s="183"/>
      <c r="AQ1236" s="183"/>
      <c r="AR1236" s="183"/>
      <c r="AS1236" s="183"/>
      <c r="AT1236" s="183"/>
      <c r="AU1236" s="183"/>
      <c r="AV1236" s="183"/>
      <c r="AW1236" s="183"/>
      <c r="AX1236" s="183"/>
      <c r="AY1236" s="183"/>
      <c r="AZ1236" s="183"/>
      <c r="BA1236" s="183"/>
      <c r="BB1236" s="183"/>
      <c r="BC1236" s="183"/>
      <c r="BD1236" s="183"/>
      <c r="BE1236" s="183"/>
      <c r="BF1236" s="183"/>
      <c r="BG1236" s="183"/>
      <c r="BH1236" s="183"/>
      <c r="BI1236" s="183"/>
      <c r="BJ1236" s="183"/>
      <c r="BK1236" s="183"/>
      <c r="BL1236" s="183"/>
      <c r="BM1236" s="183"/>
      <c r="BN1236" s="183"/>
      <c r="BO1236" s="183"/>
      <c r="BP1236" s="183"/>
      <c r="BQ1236" s="183"/>
      <c r="BR1236" s="183"/>
      <c r="BS1236" s="183"/>
      <c r="BT1236" s="183"/>
      <c r="BU1236" s="183"/>
      <c r="BV1236" s="183"/>
      <c r="BW1236" s="183"/>
      <c r="BX1236" s="183"/>
      <c r="BY1236" s="183"/>
      <c r="BZ1236" s="183"/>
      <c r="CA1236" s="183"/>
      <c r="CB1236" s="183"/>
      <c r="CC1236" s="183"/>
      <c r="CD1236" s="183"/>
      <c r="CE1236" s="183"/>
      <c r="CF1236" s="183"/>
      <c r="CG1236" s="183"/>
      <c r="CH1236" s="183"/>
      <c r="CI1236" s="183"/>
      <c r="CJ1236" s="183"/>
      <c r="CK1236" s="183"/>
      <c r="CL1236" s="183"/>
      <c r="CM1236" s="183"/>
      <c r="CN1236" s="183"/>
      <c r="CO1236" s="183"/>
      <c r="CP1236" s="183"/>
      <c r="CQ1236" s="183"/>
      <c r="CR1236" s="183"/>
      <c r="CS1236" s="183"/>
      <c r="CT1236" s="183"/>
      <c r="CU1236" s="183"/>
      <c r="CV1236" s="183"/>
      <c r="CW1236" s="183"/>
      <c r="CX1236" s="183"/>
      <c r="CY1236" s="183"/>
      <c r="CZ1236" s="183"/>
      <c r="DA1236" s="183"/>
      <c r="DB1236" s="183"/>
      <c r="DC1236" s="183"/>
      <c r="DD1236" s="183"/>
      <c r="DE1236" s="183"/>
      <c r="DF1236" s="183"/>
      <c r="DG1236" s="183"/>
      <c r="DH1236" s="183"/>
      <c r="DI1236" s="183"/>
      <c r="DJ1236" s="183"/>
      <c r="DK1236" s="183"/>
      <c r="DL1236" s="183"/>
      <c r="DM1236" s="183"/>
      <c r="DN1236" s="183"/>
      <c r="DO1236" s="183"/>
      <c r="DP1236" s="183"/>
      <c r="DQ1236" s="183"/>
      <c r="DR1236" s="183"/>
      <c r="DS1236" s="183"/>
      <c r="DT1236" s="183"/>
      <c r="DU1236" s="183"/>
      <c r="DV1236" s="183"/>
      <c r="DW1236" s="183"/>
      <c r="DX1236" s="183"/>
      <c r="DY1236" s="183"/>
      <c r="DZ1236" s="183"/>
      <c r="EA1236" s="183"/>
      <c r="EB1236" s="183"/>
      <c r="EC1236" s="183"/>
      <c r="ED1236" s="183"/>
      <c r="EE1236" s="183"/>
      <c r="EF1236" s="183"/>
      <c r="EG1236" s="183"/>
      <c r="EH1236" s="183"/>
      <c r="EI1236" s="183"/>
      <c r="EJ1236" s="183"/>
      <c r="EK1236" s="183"/>
      <c r="EL1236" s="183"/>
      <c r="EM1236" s="183"/>
      <c r="EN1236" s="183"/>
      <c r="EO1236" s="183"/>
      <c r="EP1236" s="183"/>
      <c r="EQ1236" s="183"/>
      <c r="ER1236" s="183"/>
      <c r="ES1236" s="183"/>
      <c r="ET1236" s="183"/>
      <c r="EU1236" s="183"/>
      <c r="EV1236" s="183"/>
      <c r="EW1236" s="183"/>
      <c r="EX1236" s="183"/>
      <c r="EY1236" s="183"/>
      <c r="EZ1236" s="183"/>
      <c r="FA1236" s="183"/>
      <c r="FB1236" s="183"/>
      <c r="FC1236" s="183"/>
      <c r="FD1236" s="183"/>
      <c r="FE1236" s="183"/>
      <c r="FF1236" s="183"/>
      <c r="FG1236" s="183"/>
      <c r="FH1236" s="183"/>
      <c r="FI1236" s="183"/>
      <c r="FJ1236" s="183"/>
      <c r="FK1236" s="183"/>
      <c r="FL1236" s="183"/>
      <c r="FM1236" s="183"/>
      <c r="FN1236" s="183"/>
      <c r="FO1236" s="183"/>
      <c r="FP1236" s="183"/>
      <c r="FQ1236" s="183"/>
      <c r="FR1236" s="183"/>
      <c r="FS1236" s="183"/>
      <c r="FT1236" s="183"/>
      <c r="FU1236" s="183"/>
      <c r="FV1236" s="183"/>
      <c r="FW1236" s="183"/>
      <c r="FX1236" s="183"/>
      <c r="FY1236" s="183"/>
      <c r="FZ1236" s="183"/>
      <c r="GA1236" s="183"/>
      <c r="GB1236" s="183"/>
      <c r="GC1236" s="183"/>
      <c r="GD1236" s="183"/>
      <c r="GE1236" s="183"/>
      <c r="GF1236" s="183"/>
      <c r="GG1236" s="183"/>
      <c r="GH1236" s="183"/>
      <c r="GI1236" s="183"/>
      <c r="GJ1236" s="183"/>
      <c r="GK1236" s="183"/>
      <c r="GL1236" s="183"/>
      <c r="GM1236" s="183"/>
      <c r="GN1236" s="183"/>
      <c r="GO1236" s="183"/>
      <c r="GP1236" s="183"/>
      <c r="GQ1236" s="183"/>
      <c r="GR1236" s="183"/>
      <c r="GS1236" s="183"/>
      <c r="GT1236" s="183"/>
      <c r="GU1236" s="183"/>
      <c r="GV1236" s="183"/>
      <c r="GW1236" s="183"/>
      <c r="GX1236" s="183"/>
      <c r="GY1236" s="183"/>
      <c r="GZ1236" s="183"/>
      <c r="HA1236" s="183"/>
      <c r="HB1236" s="183"/>
      <c r="HC1236" s="183"/>
      <c r="HD1236" s="183"/>
      <c r="HE1236" s="183"/>
      <c r="HF1236" s="183"/>
      <c r="HG1236" s="183"/>
      <c r="HH1236" s="183"/>
      <c r="HI1236" s="183"/>
      <c r="HJ1236" s="183"/>
      <c r="HK1236" s="183"/>
      <c r="HL1236" s="183"/>
      <c r="HM1236" s="183"/>
      <c r="HN1236" s="183"/>
      <c r="HO1236" s="183"/>
      <c r="HP1236" s="183"/>
      <c r="HQ1236" s="183"/>
      <c r="HR1236" s="183"/>
      <c r="HS1236" s="183"/>
      <c r="HT1236" s="183"/>
      <c r="HU1236" s="183"/>
      <c r="HV1236" s="183"/>
      <c r="HW1236" s="183"/>
      <c r="HX1236" s="183"/>
      <c r="HY1236" s="183"/>
      <c r="HZ1236" s="183"/>
      <c r="IA1236" s="183"/>
      <c r="IB1236" s="183"/>
      <c r="IC1236" s="183"/>
      <c r="ID1236" s="183"/>
      <c r="IE1236" s="183"/>
      <c r="IF1236" s="183"/>
      <c r="IG1236" s="183"/>
      <c r="IH1236" s="183"/>
      <c r="II1236" s="183"/>
      <c r="IJ1236" s="183"/>
      <c r="IK1236" s="183"/>
      <c r="IL1236" s="183"/>
      <c r="IM1236" s="183"/>
      <c r="IN1236" s="183"/>
      <c r="IO1236" s="183"/>
      <c r="IP1236" s="183"/>
      <c r="IQ1236" s="183"/>
      <c r="IR1236" s="183"/>
      <c r="IS1236" s="183"/>
      <c r="IT1236" s="183"/>
      <c r="IU1236" s="183"/>
      <c r="IV1236" s="183"/>
      <c r="IW1236" s="183"/>
      <c r="IX1236" s="183"/>
      <c r="IY1236" s="183"/>
      <c r="IZ1236" s="183"/>
      <c r="JA1236" s="183"/>
      <c r="JB1236" s="183"/>
      <c r="JC1236" s="183"/>
      <c r="JD1236" s="183"/>
      <c r="JE1236" s="183"/>
      <c r="JF1236" s="183"/>
      <c r="JG1236" s="183"/>
      <c r="JH1236" s="183"/>
      <c r="JI1236" s="183"/>
      <c r="JJ1236" s="183"/>
      <c r="JK1236" s="183"/>
      <c r="JL1236" s="183"/>
      <c r="JM1236" s="183"/>
      <c r="JN1236" s="183"/>
      <c r="JO1236" s="183"/>
      <c r="JP1236" s="183"/>
      <c r="JQ1236" s="183"/>
      <c r="JR1236" s="183"/>
      <c r="JS1236" s="183"/>
      <c r="JT1236" s="183"/>
      <c r="JU1236" s="183"/>
      <c r="JV1236" s="183"/>
      <c r="JW1236" s="183"/>
      <c r="JX1236" s="183"/>
      <c r="JY1236" s="183"/>
      <c r="JZ1236" s="183"/>
      <c r="KA1236" s="183"/>
      <c r="KB1236" s="183"/>
      <c r="KC1236" s="183"/>
      <c r="KD1236" s="183"/>
      <c r="KE1236" s="183"/>
      <c r="KF1236" s="183"/>
      <c r="KG1236" s="183"/>
      <c r="KH1236" s="183"/>
      <c r="KI1236" s="183"/>
      <c r="KJ1236" s="183"/>
      <c r="KK1236" s="183"/>
      <c r="KL1236" s="183"/>
      <c r="KM1236" s="183"/>
      <c r="KN1236" s="183"/>
      <c r="KO1236" s="183"/>
      <c r="KP1236" s="183"/>
      <c r="KQ1236" s="183"/>
      <c r="KR1236" s="183"/>
      <c r="KS1236" s="183"/>
      <c r="KT1236" s="183"/>
    </row>
    <row r="1237" spans="8:306">
      <c r="H1237" s="183"/>
      <c r="K1237" s="183"/>
      <c r="L1237" s="183"/>
      <c r="M1237" s="183"/>
      <c r="N1237" s="183"/>
      <c r="O1237" s="183"/>
      <c r="P1237" s="183"/>
      <c r="Q1237" s="183"/>
      <c r="R1237" s="183"/>
      <c r="S1237" s="183"/>
      <c r="T1237" s="183"/>
      <c r="U1237" s="183"/>
      <c r="V1237" s="183"/>
      <c r="W1237" s="183"/>
      <c r="X1237" s="183"/>
      <c r="Y1237" s="183"/>
      <c r="Z1237" s="183"/>
      <c r="AA1237" s="183"/>
      <c r="AB1237" s="183"/>
      <c r="AC1237" s="183"/>
      <c r="AD1237" s="183"/>
      <c r="AE1237" s="183"/>
      <c r="AF1237" s="183"/>
      <c r="AG1237" s="183"/>
      <c r="AH1237" s="183"/>
      <c r="AI1237" s="183"/>
      <c r="AJ1237" s="183"/>
      <c r="AK1237" s="183"/>
      <c r="AL1237" s="183"/>
      <c r="AM1237" s="183"/>
      <c r="AN1237" s="183"/>
      <c r="AO1237" s="183"/>
      <c r="AP1237" s="183"/>
      <c r="AQ1237" s="183"/>
      <c r="AR1237" s="183"/>
      <c r="AS1237" s="183"/>
      <c r="AT1237" s="183"/>
      <c r="AU1237" s="183"/>
      <c r="AV1237" s="183"/>
      <c r="AW1237" s="183"/>
      <c r="AX1237" s="183"/>
      <c r="AY1237" s="183"/>
      <c r="AZ1237" s="183"/>
      <c r="BA1237" s="183"/>
      <c r="BB1237" s="183"/>
      <c r="BC1237" s="183"/>
      <c r="BD1237" s="183"/>
      <c r="BE1237" s="183"/>
      <c r="BF1237" s="183"/>
      <c r="BG1237" s="183"/>
      <c r="BH1237" s="183"/>
      <c r="BI1237" s="183"/>
      <c r="BJ1237" s="183"/>
      <c r="BK1237" s="183"/>
      <c r="BL1237" s="183"/>
      <c r="BM1237" s="183"/>
      <c r="BN1237" s="183"/>
      <c r="BO1237" s="183"/>
      <c r="BP1237" s="183"/>
      <c r="BQ1237" s="183"/>
      <c r="BR1237" s="183"/>
      <c r="BS1237" s="183"/>
      <c r="BT1237" s="183"/>
      <c r="BU1237" s="183"/>
      <c r="BV1237" s="183"/>
      <c r="BW1237" s="183"/>
      <c r="BX1237" s="183"/>
      <c r="BY1237" s="183"/>
      <c r="BZ1237" s="183"/>
      <c r="CA1237" s="183"/>
      <c r="CB1237" s="183"/>
      <c r="CC1237" s="183"/>
      <c r="CD1237" s="183"/>
      <c r="CE1237" s="183"/>
      <c r="CF1237" s="183"/>
      <c r="CG1237" s="183"/>
      <c r="CH1237" s="183"/>
      <c r="CI1237" s="183"/>
      <c r="CJ1237" s="183"/>
      <c r="CK1237" s="183"/>
      <c r="CL1237" s="183"/>
      <c r="CM1237" s="183"/>
      <c r="CN1237" s="183"/>
      <c r="CO1237" s="183"/>
      <c r="CP1237" s="183"/>
      <c r="CQ1237" s="183"/>
      <c r="CR1237" s="183"/>
      <c r="CS1237" s="183"/>
      <c r="CT1237" s="183"/>
      <c r="CU1237" s="183"/>
      <c r="CV1237" s="183"/>
      <c r="CW1237" s="183"/>
      <c r="CX1237" s="183"/>
      <c r="CY1237" s="183"/>
      <c r="CZ1237" s="183"/>
      <c r="DA1237" s="183"/>
      <c r="DB1237" s="183"/>
      <c r="DC1237" s="183"/>
      <c r="DD1237" s="183"/>
      <c r="DE1237" s="183"/>
      <c r="DF1237" s="183"/>
      <c r="DG1237" s="183"/>
      <c r="DH1237" s="183"/>
      <c r="DI1237" s="183"/>
      <c r="DJ1237" s="183"/>
      <c r="DK1237" s="183"/>
      <c r="DL1237" s="183"/>
      <c r="DM1237" s="183"/>
      <c r="DN1237" s="183"/>
      <c r="DO1237" s="183"/>
      <c r="DP1237" s="183"/>
      <c r="DQ1237" s="183"/>
      <c r="DR1237" s="183"/>
      <c r="DS1237" s="183"/>
      <c r="DT1237" s="183"/>
      <c r="DU1237" s="183"/>
      <c r="DV1237" s="183"/>
      <c r="DW1237" s="183"/>
      <c r="DX1237" s="183"/>
      <c r="DY1237" s="183"/>
      <c r="DZ1237" s="183"/>
      <c r="EA1237" s="183"/>
      <c r="EB1237" s="183"/>
      <c r="EC1237" s="183"/>
      <c r="ED1237" s="183"/>
      <c r="EE1237" s="183"/>
      <c r="EF1237" s="183"/>
      <c r="EG1237" s="183"/>
      <c r="EH1237" s="183"/>
      <c r="EI1237" s="183"/>
      <c r="EJ1237" s="183"/>
      <c r="EK1237" s="183"/>
      <c r="EL1237" s="183"/>
      <c r="EM1237" s="183"/>
      <c r="EN1237" s="183"/>
      <c r="EO1237" s="183"/>
      <c r="EP1237" s="183"/>
      <c r="EQ1237" s="183"/>
      <c r="ER1237" s="183"/>
      <c r="ES1237" s="183"/>
      <c r="ET1237" s="183"/>
      <c r="EU1237" s="183"/>
      <c r="EV1237" s="183"/>
      <c r="EW1237" s="183"/>
      <c r="EX1237" s="183"/>
      <c r="EY1237" s="183"/>
      <c r="EZ1237" s="183"/>
      <c r="FA1237" s="183"/>
      <c r="FB1237" s="183"/>
      <c r="FC1237" s="183"/>
      <c r="FD1237" s="183"/>
      <c r="FE1237" s="183"/>
      <c r="FF1237" s="183"/>
      <c r="FG1237" s="183"/>
      <c r="FH1237" s="183"/>
      <c r="FI1237" s="183"/>
      <c r="FJ1237" s="183"/>
      <c r="FK1237" s="183"/>
      <c r="FL1237" s="183"/>
      <c r="FM1237" s="183"/>
      <c r="FN1237" s="183"/>
      <c r="FO1237" s="183"/>
      <c r="FP1237" s="183"/>
      <c r="FQ1237" s="183"/>
      <c r="FR1237" s="183"/>
      <c r="FS1237" s="183"/>
      <c r="FT1237" s="183"/>
      <c r="FU1237" s="183"/>
      <c r="FV1237" s="183"/>
      <c r="FW1237" s="183"/>
      <c r="FX1237" s="183"/>
      <c r="FY1237" s="183"/>
      <c r="FZ1237" s="183"/>
      <c r="GA1237" s="183"/>
      <c r="GB1237" s="183"/>
      <c r="GC1237" s="183"/>
      <c r="GD1237" s="183"/>
      <c r="GE1237" s="183"/>
      <c r="GF1237" s="183"/>
      <c r="GG1237" s="183"/>
      <c r="GH1237" s="183"/>
      <c r="GI1237" s="183"/>
      <c r="GJ1237" s="183"/>
      <c r="GK1237" s="183"/>
      <c r="GL1237" s="183"/>
      <c r="GM1237" s="183"/>
      <c r="GN1237" s="183"/>
      <c r="GO1237" s="183"/>
      <c r="GP1237" s="183"/>
      <c r="GQ1237" s="183"/>
      <c r="GR1237" s="183"/>
      <c r="GS1237" s="183"/>
      <c r="GT1237" s="183"/>
      <c r="GU1237" s="183"/>
      <c r="GV1237" s="183"/>
      <c r="GW1237" s="183"/>
      <c r="GX1237" s="183"/>
      <c r="GY1237" s="183"/>
      <c r="GZ1237" s="183"/>
      <c r="HA1237" s="183"/>
      <c r="HB1237" s="183"/>
      <c r="HC1237" s="183"/>
      <c r="HD1237" s="183"/>
      <c r="HE1237" s="183"/>
      <c r="HF1237" s="183"/>
      <c r="HG1237" s="183"/>
      <c r="HH1237" s="183"/>
      <c r="HI1237" s="183"/>
      <c r="HJ1237" s="183"/>
      <c r="HK1237" s="183"/>
      <c r="HL1237" s="183"/>
      <c r="HM1237" s="183"/>
      <c r="HN1237" s="183"/>
      <c r="HO1237" s="183"/>
      <c r="HP1237" s="183"/>
      <c r="HQ1237" s="183"/>
      <c r="HR1237" s="183"/>
      <c r="HS1237" s="183"/>
      <c r="HT1237" s="183"/>
      <c r="HU1237" s="183"/>
      <c r="HV1237" s="183"/>
      <c r="HW1237" s="183"/>
      <c r="HX1237" s="183"/>
      <c r="HY1237" s="183"/>
      <c r="HZ1237" s="183"/>
      <c r="IA1237" s="183"/>
      <c r="IB1237" s="183"/>
      <c r="IC1237" s="183"/>
      <c r="ID1237" s="183"/>
      <c r="IE1237" s="183"/>
      <c r="IF1237" s="183"/>
      <c r="IG1237" s="183"/>
      <c r="IH1237" s="183"/>
      <c r="II1237" s="183"/>
      <c r="IJ1237" s="183"/>
      <c r="IK1237" s="183"/>
      <c r="IL1237" s="183"/>
      <c r="IM1237" s="183"/>
      <c r="IN1237" s="183"/>
      <c r="IO1237" s="183"/>
      <c r="IP1237" s="183"/>
      <c r="IQ1237" s="183"/>
      <c r="IR1237" s="183"/>
      <c r="IS1237" s="183"/>
      <c r="IT1237" s="183"/>
      <c r="IU1237" s="183"/>
      <c r="IV1237" s="183"/>
      <c r="IW1237" s="183"/>
      <c r="IX1237" s="183"/>
      <c r="IY1237" s="183"/>
      <c r="IZ1237" s="183"/>
      <c r="JA1237" s="183"/>
      <c r="JB1237" s="183"/>
      <c r="JC1237" s="183"/>
      <c r="JD1237" s="183"/>
      <c r="JE1237" s="183"/>
      <c r="JF1237" s="183"/>
      <c r="JG1237" s="183"/>
      <c r="JH1237" s="183"/>
      <c r="JI1237" s="183"/>
      <c r="JJ1237" s="183"/>
      <c r="JK1237" s="183"/>
      <c r="JL1237" s="183"/>
      <c r="JM1237" s="183"/>
      <c r="JN1237" s="183"/>
      <c r="JO1237" s="183"/>
      <c r="JP1237" s="183"/>
      <c r="JQ1237" s="183"/>
      <c r="JR1237" s="183"/>
      <c r="JS1237" s="183"/>
      <c r="JT1237" s="183"/>
      <c r="JU1237" s="183"/>
      <c r="JV1237" s="183"/>
      <c r="JW1237" s="183"/>
      <c r="JX1237" s="183"/>
      <c r="JY1237" s="183"/>
      <c r="JZ1237" s="183"/>
      <c r="KA1237" s="183"/>
      <c r="KB1237" s="183"/>
      <c r="KC1237" s="183"/>
      <c r="KD1237" s="183"/>
      <c r="KE1237" s="183"/>
      <c r="KF1237" s="183"/>
      <c r="KG1237" s="183"/>
      <c r="KH1237" s="183"/>
      <c r="KI1237" s="183"/>
      <c r="KJ1237" s="183"/>
      <c r="KK1237" s="183"/>
      <c r="KL1237" s="183"/>
      <c r="KM1237" s="183"/>
      <c r="KN1237" s="183"/>
      <c r="KO1237" s="183"/>
      <c r="KP1237" s="183"/>
      <c r="KQ1237" s="183"/>
      <c r="KR1237" s="183"/>
      <c r="KS1237" s="183"/>
      <c r="KT1237" s="183"/>
    </row>
    <row r="1238" spans="8:306">
      <c r="H1238" s="183"/>
      <c r="K1238" s="183"/>
      <c r="L1238" s="183"/>
      <c r="M1238" s="183"/>
      <c r="N1238" s="183"/>
      <c r="O1238" s="183"/>
      <c r="P1238" s="183"/>
      <c r="Q1238" s="183"/>
      <c r="R1238" s="183"/>
      <c r="S1238" s="183"/>
      <c r="T1238" s="183"/>
      <c r="U1238" s="183"/>
      <c r="V1238" s="183"/>
      <c r="W1238" s="183"/>
      <c r="X1238" s="183"/>
      <c r="Y1238" s="183"/>
      <c r="Z1238" s="183"/>
      <c r="AA1238" s="183"/>
      <c r="AB1238" s="183"/>
      <c r="AC1238" s="183"/>
      <c r="AD1238" s="183"/>
      <c r="AE1238" s="183"/>
      <c r="AF1238" s="183"/>
      <c r="AG1238" s="183"/>
      <c r="AH1238" s="183"/>
      <c r="AI1238" s="183"/>
      <c r="AJ1238" s="183"/>
      <c r="AK1238" s="183"/>
      <c r="AL1238" s="183"/>
      <c r="AM1238" s="183"/>
      <c r="AN1238" s="183"/>
      <c r="AO1238" s="183"/>
      <c r="AP1238" s="183"/>
      <c r="AQ1238" s="183"/>
      <c r="AR1238" s="183"/>
      <c r="AS1238" s="183"/>
      <c r="AT1238" s="183"/>
      <c r="AU1238" s="183"/>
      <c r="AV1238" s="183"/>
      <c r="AW1238" s="183"/>
      <c r="AX1238" s="183"/>
      <c r="AY1238" s="183"/>
      <c r="AZ1238" s="183"/>
      <c r="BA1238" s="183"/>
      <c r="BB1238" s="183"/>
      <c r="BC1238" s="183"/>
      <c r="BD1238" s="183"/>
      <c r="BE1238" s="183"/>
      <c r="BF1238" s="183"/>
      <c r="BG1238" s="183"/>
      <c r="BH1238" s="183"/>
      <c r="BI1238" s="183"/>
      <c r="BJ1238" s="183"/>
      <c r="BK1238" s="183"/>
      <c r="BL1238" s="183"/>
      <c r="BM1238" s="183"/>
      <c r="BN1238" s="183"/>
      <c r="BO1238" s="183"/>
      <c r="BP1238" s="183"/>
      <c r="BQ1238" s="183"/>
      <c r="BR1238" s="183"/>
      <c r="BS1238" s="183"/>
      <c r="BT1238" s="183"/>
      <c r="BU1238" s="183"/>
      <c r="BV1238" s="183"/>
      <c r="BW1238" s="183"/>
      <c r="BX1238" s="183"/>
      <c r="BY1238" s="183"/>
      <c r="BZ1238" s="183"/>
      <c r="CA1238" s="183"/>
      <c r="CB1238" s="183"/>
      <c r="CC1238" s="183"/>
      <c r="CD1238" s="183"/>
      <c r="CE1238" s="183"/>
      <c r="CF1238" s="183"/>
      <c r="CG1238" s="183"/>
      <c r="CH1238" s="183"/>
      <c r="CI1238" s="183"/>
      <c r="CJ1238" s="183"/>
      <c r="CK1238" s="183"/>
      <c r="CL1238" s="183"/>
      <c r="CM1238" s="183"/>
      <c r="CN1238" s="183"/>
      <c r="CO1238" s="183"/>
      <c r="CP1238" s="183"/>
      <c r="CQ1238" s="183"/>
      <c r="CR1238" s="183"/>
      <c r="CS1238" s="183"/>
      <c r="CT1238" s="183"/>
      <c r="CU1238" s="183"/>
      <c r="CV1238" s="183"/>
      <c r="CW1238" s="183"/>
      <c r="CX1238" s="183"/>
      <c r="CY1238" s="183"/>
      <c r="CZ1238" s="183"/>
      <c r="DA1238" s="183"/>
      <c r="DB1238" s="183"/>
      <c r="DC1238" s="183"/>
      <c r="DD1238" s="183"/>
      <c r="DE1238" s="183"/>
      <c r="DF1238" s="183"/>
      <c r="DG1238" s="183"/>
      <c r="DH1238" s="183"/>
      <c r="DI1238" s="183"/>
      <c r="DJ1238" s="183"/>
      <c r="DK1238" s="183"/>
      <c r="DL1238" s="183"/>
      <c r="DM1238" s="183"/>
      <c r="DN1238" s="183"/>
      <c r="DO1238" s="183"/>
      <c r="DP1238" s="183"/>
      <c r="DQ1238" s="183"/>
      <c r="DR1238" s="183"/>
      <c r="DS1238" s="183"/>
      <c r="DT1238" s="183"/>
      <c r="DU1238" s="183"/>
      <c r="DV1238" s="183"/>
      <c r="DW1238" s="183"/>
      <c r="DX1238" s="183"/>
      <c r="DY1238" s="183"/>
      <c r="DZ1238" s="183"/>
      <c r="EA1238" s="183"/>
      <c r="EB1238" s="183"/>
      <c r="EC1238" s="183"/>
      <c r="ED1238" s="183"/>
      <c r="EE1238" s="183"/>
      <c r="EF1238" s="183"/>
      <c r="EG1238" s="183"/>
      <c r="EH1238" s="183"/>
      <c r="EI1238" s="183"/>
      <c r="EJ1238" s="183"/>
      <c r="EK1238" s="183"/>
      <c r="EL1238" s="183"/>
      <c r="EM1238" s="183"/>
      <c r="EN1238" s="183"/>
      <c r="EO1238" s="183"/>
      <c r="EP1238" s="183"/>
      <c r="EQ1238" s="183"/>
      <c r="ER1238" s="183"/>
      <c r="ES1238" s="183"/>
      <c r="ET1238" s="183"/>
      <c r="EU1238" s="183"/>
      <c r="EV1238" s="183"/>
      <c r="EW1238" s="183"/>
      <c r="EX1238" s="183"/>
      <c r="EY1238" s="183"/>
      <c r="EZ1238" s="183"/>
      <c r="FA1238" s="183"/>
      <c r="FB1238" s="183"/>
      <c r="FC1238" s="183"/>
      <c r="FD1238" s="183"/>
      <c r="FE1238" s="183"/>
      <c r="FF1238" s="183"/>
      <c r="FG1238" s="183"/>
      <c r="FH1238" s="183"/>
      <c r="FI1238" s="183"/>
      <c r="FJ1238" s="183"/>
      <c r="FK1238" s="183"/>
      <c r="FL1238" s="183"/>
      <c r="FM1238" s="183"/>
      <c r="FN1238" s="183"/>
      <c r="FO1238" s="183"/>
      <c r="FP1238" s="183"/>
      <c r="FQ1238" s="183"/>
      <c r="FR1238" s="183"/>
      <c r="FS1238" s="183"/>
      <c r="FT1238" s="183"/>
      <c r="FU1238" s="183"/>
      <c r="FV1238" s="183"/>
      <c r="FW1238" s="183"/>
      <c r="FX1238" s="183"/>
      <c r="FY1238" s="183"/>
      <c r="FZ1238" s="183"/>
      <c r="GA1238" s="183"/>
      <c r="GB1238" s="183"/>
      <c r="GC1238" s="183"/>
      <c r="GD1238" s="183"/>
      <c r="GE1238" s="183"/>
      <c r="GF1238" s="183"/>
      <c r="GG1238" s="183"/>
      <c r="GH1238" s="183"/>
      <c r="GI1238" s="183"/>
      <c r="GJ1238" s="183"/>
      <c r="GK1238" s="183"/>
      <c r="GL1238" s="183"/>
      <c r="GM1238" s="183"/>
      <c r="GN1238" s="183"/>
      <c r="GO1238" s="183"/>
      <c r="GP1238" s="183"/>
      <c r="GQ1238" s="183"/>
      <c r="GR1238" s="183"/>
      <c r="GS1238" s="183"/>
      <c r="GT1238" s="183"/>
      <c r="GU1238" s="183"/>
      <c r="GV1238" s="183"/>
      <c r="GW1238" s="183"/>
      <c r="GX1238" s="183"/>
      <c r="GY1238" s="183"/>
      <c r="GZ1238" s="183"/>
      <c r="HA1238" s="183"/>
      <c r="HB1238" s="183"/>
      <c r="HC1238" s="183"/>
      <c r="HD1238" s="183"/>
      <c r="HE1238" s="183"/>
      <c r="HF1238" s="183"/>
      <c r="HG1238" s="183"/>
      <c r="HH1238" s="183"/>
      <c r="HI1238" s="183"/>
      <c r="HJ1238" s="183"/>
      <c r="HK1238" s="183"/>
      <c r="HL1238" s="183"/>
      <c r="HM1238" s="183"/>
      <c r="HN1238" s="183"/>
      <c r="HO1238" s="183"/>
      <c r="HP1238" s="183"/>
      <c r="HQ1238" s="183"/>
      <c r="HR1238" s="183"/>
      <c r="HS1238" s="183"/>
      <c r="HT1238" s="183"/>
      <c r="HU1238" s="183"/>
      <c r="HV1238" s="183"/>
      <c r="HW1238" s="183"/>
      <c r="HX1238" s="183"/>
      <c r="HY1238" s="183"/>
      <c r="HZ1238" s="183"/>
      <c r="IA1238" s="183"/>
      <c r="IB1238" s="183"/>
      <c r="IC1238" s="183"/>
      <c r="ID1238" s="183"/>
      <c r="IE1238" s="183"/>
      <c r="IF1238" s="183"/>
      <c r="IG1238" s="183"/>
      <c r="IH1238" s="183"/>
      <c r="II1238" s="183"/>
      <c r="IJ1238" s="183"/>
      <c r="IK1238" s="183"/>
      <c r="IL1238" s="183"/>
      <c r="IM1238" s="183"/>
      <c r="IN1238" s="183"/>
      <c r="IO1238" s="183"/>
      <c r="IP1238" s="183"/>
      <c r="IQ1238" s="183"/>
      <c r="IR1238" s="183"/>
      <c r="IS1238" s="183"/>
      <c r="IT1238" s="183"/>
      <c r="IU1238" s="183"/>
      <c r="IV1238" s="183"/>
      <c r="IW1238" s="183"/>
      <c r="IX1238" s="183"/>
      <c r="IY1238" s="183"/>
      <c r="IZ1238" s="183"/>
      <c r="JA1238" s="183"/>
      <c r="JB1238" s="183"/>
      <c r="JC1238" s="183"/>
      <c r="JD1238" s="183"/>
      <c r="JE1238" s="183"/>
      <c r="JF1238" s="183"/>
      <c r="JG1238" s="183"/>
      <c r="JH1238" s="183"/>
      <c r="JI1238" s="183"/>
      <c r="JJ1238" s="183"/>
      <c r="JK1238" s="183"/>
      <c r="JL1238" s="183"/>
      <c r="JM1238" s="183"/>
      <c r="JN1238" s="183"/>
      <c r="JO1238" s="183"/>
      <c r="JP1238" s="183"/>
      <c r="JQ1238" s="183"/>
      <c r="JR1238" s="183"/>
      <c r="JS1238" s="183"/>
      <c r="JT1238" s="183"/>
      <c r="JU1238" s="183"/>
      <c r="JV1238" s="183"/>
      <c r="JW1238" s="183"/>
      <c r="JX1238" s="183"/>
      <c r="JY1238" s="183"/>
      <c r="JZ1238" s="183"/>
      <c r="KA1238" s="183"/>
      <c r="KB1238" s="183"/>
      <c r="KC1238" s="183"/>
      <c r="KD1238" s="183"/>
      <c r="KE1238" s="183"/>
      <c r="KF1238" s="183"/>
      <c r="KG1238" s="183"/>
      <c r="KH1238" s="183"/>
      <c r="KI1238" s="183"/>
      <c r="KJ1238" s="183"/>
      <c r="KK1238" s="183"/>
      <c r="KL1238" s="183"/>
      <c r="KM1238" s="183"/>
      <c r="KN1238" s="183"/>
      <c r="KO1238" s="183"/>
      <c r="KP1238" s="183"/>
      <c r="KQ1238" s="183"/>
      <c r="KR1238" s="183"/>
      <c r="KS1238" s="183"/>
      <c r="KT1238" s="183"/>
    </row>
    <row r="1239" spans="8:306">
      <c r="H1239" s="183"/>
      <c r="K1239" s="183"/>
      <c r="L1239" s="183"/>
      <c r="M1239" s="183"/>
      <c r="N1239" s="183"/>
      <c r="O1239" s="183"/>
      <c r="P1239" s="183"/>
      <c r="Q1239" s="183"/>
      <c r="R1239" s="183"/>
      <c r="S1239" s="183"/>
      <c r="T1239" s="183"/>
      <c r="U1239" s="183"/>
      <c r="V1239" s="183"/>
      <c r="W1239" s="183"/>
      <c r="X1239" s="183"/>
      <c r="Y1239" s="183"/>
      <c r="Z1239" s="183"/>
      <c r="AA1239" s="183"/>
      <c r="AB1239" s="183"/>
      <c r="AC1239" s="183"/>
      <c r="AD1239" s="183"/>
      <c r="AE1239" s="183"/>
      <c r="AF1239" s="183"/>
      <c r="AG1239" s="183"/>
      <c r="AH1239" s="183"/>
      <c r="AI1239" s="183"/>
      <c r="AJ1239" s="183"/>
      <c r="AK1239" s="183"/>
      <c r="AL1239" s="183"/>
      <c r="AM1239" s="183"/>
      <c r="AN1239" s="183"/>
      <c r="AO1239" s="183"/>
      <c r="AP1239" s="183"/>
      <c r="AQ1239" s="183"/>
      <c r="AR1239" s="183"/>
      <c r="AS1239" s="183"/>
      <c r="AT1239" s="183"/>
      <c r="AU1239" s="183"/>
      <c r="AV1239" s="183"/>
      <c r="AW1239" s="183"/>
      <c r="AX1239" s="183"/>
      <c r="AY1239" s="183"/>
      <c r="AZ1239" s="183"/>
      <c r="BA1239" s="183"/>
      <c r="BB1239" s="183"/>
      <c r="BC1239" s="183"/>
      <c r="BD1239" s="183"/>
      <c r="BE1239" s="183"/>
      <c r="BF1239" s="183"/>
      <c r="BG1239" s="183"/>
      <c r="BH1239" s="183"/>
      <c r="BI1239" s="183"/>
      <c r="BJ1239" s="183"/>
      <c r="BK1239" s="183"/>
      <c r="BL1239" s="183"/>
      <c r="BM1239" s="183"/>
      <c r="BN1239" s="183"/>
      <c r="BO1239" s="183"/>
      <c r="BP1239" s="183"/>
      <c r="BQ1239" s="183"/>
      <c r="BR1239" s="183"/>
      <c r="BS1239" s="183"/>
      <c r="BT1239" s="183"/>
      <c r="BU1239" s="183"/>
      <c r="BV1239" s="183"/>
      <c r="BW1239" s="183"/>
      <c r="BX1239" s="183"/>
      <c r="BY1239" s="183"/>
      <c r="BZ1239" s="183"/>
      <c r="CA1239" s="183"/>
      <c r="CB1239" s="183"/>
      <c r="CC1239" s="183"/>
      <c r="CD1239" s="183"/>
      <c r="CE1239" s="183"/>
      <c r="CF1239" s="183"/>
      <c r="CG1239" s="183"/>
      <c r="CH1239" s="183"/>
      <c r="CI1239" s="183"/>
      <c r="CJ1239" s="183"/>
      <c r="CK1239" s="183"/>
      <c r="CL1239" s="183"/>
      <c r="CM1239" s="183"/>
      <c r="CN1239" s="183"/>
      <c r="CO1239" s="183"/>
      <c r="CP1239" s="183"/>
      <c r="CQ1239" s="183"/>
      <c r="CR1239" s="183"/>
      <c r="CS1239" s="183"/>
      <c r="CT1239" s="183"/>
      <c r="CU1239" s="183"/>
      <c r="CV1239" s="183"/>
      <c r="CW1239" s="183"/>
      <c r="CX1239" s="183"/>
      <c r="CY1239" s="183"/>
      <c r="CZ1239" s="183"/>
      <c r="DA1239" s="183"/>
      <c r="DB1239" s="183"/>
      <c r="DC1239" s="183"/>
      <c r="DD1239" s="183"/>
      <c r="DE1239" s="183"/>
      <c r="DF1239" s="183"/>
      <c r="DG1239" s="183"/>
      <c r="DH1239" s="183"/>
      <c r="DI1239" s="183"/>
      <c r="DJ1239" s="183"/>
      <c r="DK1239" s="183"/>
      <c r="DL1239" s="183"/>
      <c r="DM1239" s="183"/>
      <c r="DN1239" s="183"/>
      <c r="DO1239" s="183"/>
      <c r="DP1239" s="183"/>
      <c r="DQ1239" s="183"/>
      <c r="DR1239" s="183"/>
      <c r="DS1239" s="183"/>
      <c r="DT1239" s="183"/>
      <c r="DU1239" s="183"/>
      <c r="DV1239" s="183"/>
      <c r="DW1239" s="183"/>
      <c r="DX1239" s="183"/>
      <c r="DY1239" s="183"/>
      <c r="DZ1239" s="183"/>
      <c r="EA1239" s="183"/>
      <c r="EB1239" s="183"/>
      <c r="EC1239" s="183"/>
      <c r="ED1239" s="183"/>
      <c r="EE1239" s="183"/>
      <c r="EF1239" s="183"/>
      <c r="EG1239" s="183"/>
      <c r="EH1239" s="183"/>
      <c r="EI1239" s="183"/>
      <c r="EJ1239" s="183"/>
      <c r="EK1239" s="183"/>
      <c r="EL1239" s="183"/>
      <c r="EM1239" s="183"/>
      <c r="EN1239" s="183"/>
      <c r="EO1239" s="183"/>
      <c r="EP1239" s="183"/>
      <c r="EQ1239" s="183"/>
      <c r="ER1239" s="183"/>
      <c r="ES1239" s="183"/>
      <c r="ET1239" s="183"/>
      <c r="EU1239" s="183"/>
      <c r="EV1239" s="183"/>
      <c r="EW1239" s="183"/>
      <c r="EX1239" s="183"/>
      <c r="EY1239" s="183"/>
      <c r="EZ1239" s="183"/>
      <c r="FA1239" s="183"/>
      <c r="FB1239" s="183"/>
      <c r="FC1239" s="183"/>
      <c r="FD1239" s="183"/>
      <c r="FE1239" s="183"/>
      <c r="FF1239" s="183"/>
      <c r="FG1239" s="183"/>
      <c r="FH1239" s="183"/>
      <c r="FI1239" s="183"/>
      <c r="FJ1239" s="183"/>
      <c r="FK1239" s="183"/>
      <c r="FL1239" s="183"/>
      <c r="FM1239" s="183"/>
      <c r="FN1239" s="183"/>
      <c r="FO1239" s="183"/>
      <c r="FP1239" s="183"/>
      <c r="FQ1239" s="183"/>
      <c r="FR1239" s="183"/>
      <c r="FS1239" s="183"/>
      <c r="FT1239" s="183"/>
      <c r="FU1239" s="183"/>
      <c r="FV1239" s="183"/>
      <c r="FW1239" s="183"/>
      <c r="FX1239" s="183"/>
      <c r="FY1239" s="183"/>
      <c r="FZ1239" s="183"/>
      <c r="GA1239" s="183"/>
      <c r="GB1239" s="183"/>
      <c r="GC1239" s="183"/>
      <c r="GD1239" s="183"/>
      <c r="GE1239" s="183"/>
      <c r="GF1239" s="183"/>
      <c r="GG1239" s="183"/>
      <c r="GH1239" s="183"/>
      <c r="GI1239" s="183"/>
      <c r="GJ1239" s="183"/>
      <c r="GK1239" s="183"/>
      <c r="GL1239" s="183"/>
      <c r="GM1239" s="183"/>
      <c r="GN1239" s="183"/>
      <c r="GO1239" s="183"/>
      <c r="GP1239" s="183"/>
      <c r="GQ1239" s="183"/>
      <c r="GR1239" s="183"/>
      <c r="GS1239" s="183"/>
      <c r="GT1239" s="183"/>
      <c r="GU1239" s="183"/>
      <c r="GV1239" s="183"/>
      <c r="GW1239" s="183"/>
      <c r="GX1239" s="183"/>
      <c r="GY1239" s="183"/>
      <c r="GZ1239" s="183"/>
      <c r="HA1239" s="183"/>
      <c r="HB1239" s="183"/>
      <c r="HC1239" s="183"/>
      <c r="HD1239" s="183"/>
      <c r="HE1239" s="183"/>
      <c r="HF1239" s="183"/>
      <c r="HG1239" s="183"/>
      <c r="HH1239" s="183"/>
      <c r="HI1239" s="183"/>
      <c r="HJ1239" s="183"/>
      <c r="HK1239" s="183"/>
      <c r="HL1239" s="183"/>
      <c r="HM1239" s="183"/>
      <c r="HN1239" s="183"/>
      <c r="HO1239" s="183"/>
      <c r="HP1239" s="183"/>
      <c r="HQ1239" s="183"/>
      <c r="HR1239" s="183"/>
      <c r="HS1239" s="183"/>
      <c r="HT1239" s="183"/>
      <c r="HU1239" s="183"/>
      <c r="HV1239" s="183"/>
      <c r="HW1239" s="183"/>
      <c r="HX1239" s="183"/>
      <c r="HY1239" s="183"/>
      <c r="HZ1239" s="183"/>
      <c r="IA1239" s="183"/>
      <c r="IB1239" s="183"/>
      <c r="IC1239" s="183"/>
      <c r="ID1239" s="183"/>
      <c r="IE1239" s="183"/>
      <c r="IF1239" s="183"/>
      <c r="IG1239" s="183"/>
      <c r="IH1239" s="183"/>
      <c r="II1239" s="183"/>
      <c r="IJ1239" s="183"/>
      <c r="IK1239" s="183"/>
      <c r="IL1239" s="183"/>
      <c r="IM1239" s="183"/>
      <c r="IN1239" s="183"/>
      <c r="IO1239" s="183"/>
      <c r="IP1239" s="183"/>
      <c r="IQ1239" s="183"/>
      <c r="IR1239" s="183"/>
      <c r="IS1239" s="183"/>
      <c r="IT1239" s="183"/>
      <c r="IU1239" s="183"/>
      <c r="IV1239" s="183"/>
      <c r="IW1239" s="183"/>
      <c r="IX1239" s="183"/>
      <c r="IY1239" s="183"/>
      <c r="IZ1239" s="183"/>
      <c r="JA1239" s="183"/>
      <c r="JB1239" s="183"/>
      <c r="JC1239" s="183"/>
      <c r="JD1239" s="183"/>
      <c r="JE1239" s="183"/>
      <c r="JF1239" s="183"/>
      <c r="JG1239" s="183"/>
      <c r="JH1239" s="183"/>
      <c r="JI1239" s="183"/>
      <c r="JJ1239" s="183"/>
      <c r="JK1239" s="183"/>
      <c r="JL1239" s="183"/>
      <c r="JM1239" s="183"/>
      <c r="JN1239" s="183"/>
      <c r="JO1239" s="183"/>
      <c r="JP1239" s="183"/>
      <c r="JQ1239" s="183"/>
      <c r="JR1239" s="183"/>
      <c r="JS1239" s="183"/>
      <c r="JT1239" s="183"/>
      <c r="JU1239" s="183"/>
      <c r="JV1239" s="183"/>
      <c r="JW1239" s="183"/>
      <c r="JX1239" s="183"/>
      <c r="JY1239" s="183"/>
      <c r="JZ1239" s="183"/>
      <c r="KA1239" s="183"/>
      <c r="KB1239" s="183"/>
      <c r="KC1239" s="183"/>
      <c r="KD1239" s="183"/>
      <c r="KE1239" s="183"/>
      <c r="KF1239" s="183"/>
      <c r="KG1239" s="183"/>
      <c r="KH1239" s="183"/>
      <c r="KI1239" s="183"/>
      <c r="KJ1239" s="183"/>
      <c r="KK1239" s="183"/>
      <c r="KL1239" s="183"/>
      <c r="KM1239" s="183"/>
      <c r="KN1239" s="183"/>
      <c r="KO1239" s="183"/>
      <c r="KP1239" s="183"/>
      <c r="KQ1239" s="183"/>
      <c r="KR1239" s="183"/>
      <c r="KS1239" s="183"/>
      <c r="KT1239" s="183"/>
    </row>
    <row r="1240" spans="8:306">
      <c r="H1240" s="183"/>
      <c r="K1240" s="183"/>
      <c r="L1240" s="183"/>
      <c r="M1240" s="183"/>
      <c r="N1240" s="183"/>
      <c r="O1240" s="183"/>
      <c r="P1240" s="183"/>
      <c r="Q1240" s="183"/>
      <c r="R1240" s="183"/>
      <c r="S1240" s="183"/>
      <c r="T1240" s="183"/>
      <c r="U1240" s="183"/>
      <c r="V1240" s="183"/>
      <c r="W1240" s="183"/>
      <c r="X1240" s="183"/>
      <c r="Y1240" s="183"/>
      <c r="Z1240" s="183"/>
      <c r="AA1240" s="183"/>
      <c r="AB1240" s="183"/>
      <c r="AC1240" s="183"/>
      <c r="AD1240" s="183"/>
      <c r="AE1240" s="183"/>
      <c r="AF1240" s="183"/>
      <c r="AG1240" s="183"/>
      <c r="AH1240" s="183"/>
      <c r="AI1240" s="183"/>
      <c r="AJ1240" s="183"/>
      <c r="AK1240" s="183"/>
      <c r="AL1240" s="183"/>
      <c r="AM1240" s="183"/>
      <c r="AN1240" s="183"/>
      <c r="AO1240" s="183"/>
      <c r="AP1240" s="183"/>
      <c r="AQ1240" s="183"/>
      <c r="AR1240" s="183"/>
      <c r="AS1240" s="183"/>
      <c r="AT1240" s="183"/>
      <c r="AU1240" s="183"/>
      <c r="AV1240" s="183"/>
      <c r="AW1240" s="183"/>
      <c r="AX1240" s="183"/>
      <c r="AY1240" s="183"/>
      <c r="AZ1240" s="183"/>
      <c r="BA1240" s="183"/>
      <c r="BB1240" s="183"/>
      <c r="BC1240" s="183"/>
      <c r="BD1240" s="183"/>
      <c r="BE1240" s="183"/>
      <c r="BF1240" s="183"/>
      <c r="BG1240" s="183"/>
      <c r="BH1240" s="183"/>
      <c r="BI1240" s="183"/>
      <c r="BJ1240" s="183"/>
      <c r="BK1240" s="183"/>
      <c r="BL1240" s="183"/>
      <c r="BM1240" s="183"/>
      <c r="BN1240" s="183"/>
      <c r="BO1240" s="183"/>
      <c r="BP1240" s="183"/>
      <c r="BQ1240" s="183"/>
      <c r="BR1240" s="183"/>
      <c r="BS1240" s="183"/>
      <c r="BT1240" s="183"/>
      <c r="BU1240" s="183"/>
      <c r="BV1240" s="183"/>
      <c r="BW1240" s="183"/>
      <c r="BX1240" s="183"/>
      <c r="BY1240" s="183"/>
      <c r="BZ1240" s="183"/>
      <c r="CA1240" s="183"/>
      <c r="CB1240" s="183"/>
      <c r="CC1240" s="183"/>
      <c r="CD1240" s="183"/>
      <c r="CE1240" s="183"/>
      <c r="CF1240" s="183"/>
      <c r="CG1240" s="183"/>
      <c r="CH1240" s="183"/>
      <c r="CI1240" s="183"/>
      <c r="CJ1240" s="183"/>
      <c r="CK1240" s="183"/>
      <c r="CL1240" s="183"/>
      <c r="CM1240" s="183"/>
      <c r="CN1240" s="183"/>
      <c r="CO1240" s="183"/>
      <c r="CP1240" s="183"/>
      <c r="CQ1240" s="183"/>
      <c r="CR1240" s="183"/>
      <c r="CS1240" s="183"/>
      <c r="CT1240" s="183"/>
      <c r="CU1240" s="183"/>
      <c r="CV1240" s="183"/>
      <c r="CW1240" s="183"/>
      <c r="CX1240" s="183"/>
      <c r="CY1240" s="183"/>
      <c r="CZ1240" s="183"/>
      <c r="DA1240" s="183"/>
      <c r="DB1240" s="183"/>
      <c r="DC1240" s="183"/>
      <c r="DD1240" s="183"/>
      <c r="DE1240" s="183"/>
      <c r="DF1240" s="183"/>
      <c r="DG1240" s="183"/>
      <c r="DH1240" s="183"/>
      <c r="DI1240" s="183"/>
      <c r="DJ1240" s="183"/>
      <c r="DK1240" s="183"/>
      <c r="DL1240" s="183"/>
      <c r="DM1240" s="183"/>
      <c r="DN1240" s="183"/>
      <c r="DO1240" s="183"/>
      <c r="DP1240" s="183"/>
      <c r="DQ1240" s="183"/>
      <c r="DR1240" s="183"/>
      <c r="DS1240" s="183"/>
      <c r="DT1240" s="183"/>
      <c r="DU1240" s="183"/>
      <c r="DV1240" s="183"/>
      <c r="DW1240" s="183"/>
      <c r="DX1240" s="183"/>
      <c r="DY1240" s="183"/>
      <c r="DZ1240" s="183"/>
      <c r="EA1240" s="183"/>
      <c r="EB1240" s="183"/>
      <c r="EC1240" s="183"/>
      <c r="ED1240" s="183"/>
      <c r="EE1240" s="183"/>
      <c r="EF1240" s="183"/>
      <c r="EG1240" s="183"/>
      <c r="EH1240" s="183"/>
      <c r="EI1240" s="183"/>
      <c r="EJ1240" s="183"/>
      <c r="EK1240" s="183"/>
      <c r="EL1240" s="183"/>
      <c r="EM1240" s="183"/>
      <c r="EN1240" s="183"/>
      <c r="EO1240" s="183"/>
      <c r="EP1240" s="183"/>
      <c r="EQ1240" s="183"/>
      <c r="ER1240" s="183"/>
      <c r="ES1240" s="183"/>
      <c r="ET1240" s="183"/>
      <c r="EU1240" s="183"/>
      <c r="EV1240" s="183"/>
      <c r="EW1240" s="183"/>
      <c r="EX1240" s="183"/>
      <c r="EY1240" s="183"/>
      <c r="EZ1240" s="183"/>
      <c r="FA1240" s="183"/>
      <c r="FB1240" s="183"/>
      <c r="FC1240" s="183"/>
      <c r="FD1240" s="183"/>
      <c r="FE1240" s="183"/>
      <c r="FF1240" s="183"/>
      <c r="FG1240" s="183"/>
      <c r="FH1240" s="183"/>
      <c r="FI1240" s="183"/>
      <c r="FJ1240" s="183"/>
      <c r="FK1240" s="183"/>
      <c r="FL1240" s="183"/>
      <c r="FM1240" s="183"/>
      <c r="FN1240" s="183"/>
      <c r="FO1240" s="183"/>
      <c r="FP1240" s="183"/>
      <c r="FQ1240" s="183"/>
      <c r="FR1240" s="183"/>
      <c r="FS1240" s="183"/>
      <c r="FT1240" s="183"/>
      <c r="FU1240" s="183"/>
      <c r="FV1240" s="183"/>
      <c r="FW1240" s="183"/>
      <c r="FX1240" s="183"/>
      <c r="FY1240" s="183"/>
      <c r="FZ1240" s="183"/>
      <c r="GA1240" s="183"/>
      <c r="GB1240" s="183"/>
      <c r="GC1240" s="183"/>
      <c r="GD1240" s="183"/>
      <c r="GE1240" s="183"/>
      <c r="GF1240" s="183"/>
      <c r="GG1240" s="183"/>
      <c r="GH1240" s="183"/>
      <c r="GI1240" s="183"/>
      <c r="GJ1240" s="183"/>
      <c r="GK1240" s="183"/>
      <c r="GL1240" s="183"/>
      <c r="GM1240" s="183"/>
      <c r="GN1240" s="183"/>
      <c r="GO1240" s="183"/>
      <c r="GP1240" s="183"/>
      <c r="GQ1240" s="183"/>
      <c r="GR1240" s="183"/>
      <c r="GS1240" s="183"/>
      <c r="GT1240" s="183"/>
      <c r="GU1240" s="183"/>
      <c r="GV1240" s="183"/>
      <c r="GW1240" s="183"/>
      <c r="GX1240" s="183"/>
      <c r="GY1240" s="183"/>
      <c r="GZ1240" s="183"/>
      <c r="HA1240" s="183"/>
      <c r="HB1240" s="183"/>
      <c r="HC1240" s="183"/>
      <c r="HD1240" s="183"/>
      <c r="HE1240" s="183"/>
      <c r="HF1240" s="183"/>
      <c r="HG1240" s="183"/>
      <c r="HH1240" s="183"/>
      <c r="HI1240" s="183"/>
      <c r="HJ1240" s="183"/>
      <c r="HK1240" s="183"/>
      <c r="HL1240" s="183"/>
      <c r="HM1240" s="183"/>
      <c r="HN1240" s="183"/>
      <c r="HO1240" s="183"/>
      <c r="HP1240" s="183"/>
      <c r="HQ1240" s="183"/>
      <c r="HR1240" s="183"/>
      <c r="HS1240" s="183"/>
      <c r="HT1240" s="183"/>
      <c r="HU1240" s="183"/>
      <c r="HV1240" s="183"/>
      <c r="HW1240" s="183"/>
      <c r="HX1240" s="183"/>
      <c r="HY1240" s="183"/>
      <c r="HZ1240" s="183"/>
      <c r="IA1240" s="183"/>
      <c r="IB1240" s="183"/>
      <c r="IC1240" s="183"/>
      <c r="ID1240" s="183"/>
      <c r="IE1240" s="183"/>
      <c r="IF1240" s="183"/>
      <c r="IG1240" s="183"/>
      <c r="IH1240" s="183"/>
      <c r="II1240" s="183"/>
      <c r="IJ1240" s="183"/>
      <c r="IK1240" s="183"/>
      <c r="IL1240" s="183"/>
      <c r="IM1240" s="183"/>
      <c r="IN1240" s="183"/>
      <c r="IO1240" s="183"/>
      <c r="IP1240" s="183"/>
      <c r="IQ1240" s="183"/>
      <c r="IR1240" s="183"/>
      <c r="IS1240" s="183"/>
      <c r="IT1240" s="183"/>
      <c r="IU1240" s="183"/>
      <c r="IV1240" s="183"/>
      <c r="IW1240" s="183"/>
      <c r="IX1240" s="183"/>
      <c r="IY1240" s="183"/>
      <c r="IZ1240" s="183"/>
      <c r="JA1240" s="183"/>
      <c r="JB1240" s="183"/>
      <c r="JC1240" s="183"/>
      <c r="JD1240" s="183"/>
      <c r="JE1240" s="183"/>
      <c r="JF1240" s="183"/>
      <c r="JG1240" s="183"/>
      <c r="JH1240" s="183"/>
      <c r="JI1240" s="183"/>
      <c r="JJ1240" s="183"/>
      <c r="JK1240" s="183"/>
      <c r="JL1240" s="183"/>
      <c r="JM1240" s="183"/>
      <c r="JN1240" s="183"/>
      <c r="JO1240" s="183"/>
      <c r="JP1240" s="183"/>
      <c r="JQ1240" s="183"/>
      <c r="JR1240" s="183"/>
      <c r="JS1240" s="183"/>
      <c r="JT1240" s="183"/>
      <c r="JU1240" s="183"/>
      <c r="JV1240" s="183"/>
      <c r="JW1240" s="183"/>
      <c r="JX1240" s="183"/>
      <c r="JY1240" s="183"/>
      <c r="JZ1240" s="183"/>
      <c r="KA1240" s="183"/>
      <c r="KB1240" s="183"/>
      <c r="KC1240" s="183"/>
      <c r="KD1240" s="183"/>
      <c r="KE1240" s="183"/>
      <c r="KF1240" s="183"/>
      <c r="KG1240" s="183"/>
      <c r="KH1240" s="183"/>
      <c r="KI1240" s="183"/>
      <c r="KJ1240" s="183"/>
      <c r="KK1240" s="183"/>
      <c r="KL1240" s="183"/>
      <c r="KM1240" s="183"/>
      <c r="KN1240" s="183"/>
      <c r="KO1240" s="183"/>
      <c r="KP1240" s="183"/>
      <c r="KQ1240" s="183"/>
      <c r="KR1240" s="183"/>
      <c r="KS1240" s="183"/>
      <c r="KT1240" s="183"/>
    </row>
    <row r="1241" spans="8:306">
      <c r="H1241" s="183"/>
      <c r="K1241" s="183"/>
      <c r="L1241" s="183"/>
      <c r="M1241" s="183"/>
      <c r="N1241" s="183"/>
      <c r="O1241" s="183"/>
      <c r="P1241" s="183"/>
      <c r="Q1241" s="183"/>
      <c r="R1241" s="183"/>
      <c r="S1241" s="183"/>
      <c r="T1241" s="183"/>
      <c r="U1241" s="183"/>
      <c r="V1241" s="183"/>
      <c r="W1241" s="183"/>
      <c r="X1241" s="183"/>
      <c r="Y1241" s="183"/>
      <c r="Z1241" s="183"/>
      <c r="AA1241" s="183"/>
      <c r="AB1241" s="183"/>
      <c r="AC1241" s="183"/>
      <c r="AD1241" s="183"/>
      <c r="AE1241" s="183"/>
      <c r="AF1241" s="183"/>
      <c r="AG1241" s="183"/>
      <c r="AH1241" s="183"/>
      <c r="AI1241" s="183"/>
      <c r="AJ1241" s="183"/>
      <c r="AK1241" s="183"/>
      <c r="AL1241" s="183"/>
      <c r="AM1241" s="183"/>
      <c r="AN1241" s="183"/>
      <c r="AO1241" s="183"/>
      <c r="AP1241" s="183"/>
      <c r="AQ1241" s="183"/>
      <c r="AR1241" s="183"/>
      <c r="AS1241" s="183"/>
      <c r="AT1241" s="183"/>
      <c r="AU1241" s="183"/>
      <c r="AV1241" s="183"/>
      <c r="AW1241" s="183"/>
      <c r="AX1241" s="183"/>
      <c r="AY1241" s="183"/>
      <c r="AZ1241" s="183"/>
      <c r="BA1241" s="183"/>
      <c r="BB1241" s="183"/>
      <c r="BC1241" s="183"/>
      <c r="BD1241" s="183"/>
      <c r="BE1241" s="183"/>
      <c r="BF1241" s="183"/>
      <c r="BG1241" s="183"/>
      <c r="BH1241" s="183"/>
      <c r="BI1241" s="183"/>
      <c r="BJ1241" s="183"/>
      <c r="BK1241" s="183"/>
      <c r="BL1241" s="183"/>
      <c r="BM1241" s="183"/>
      <c r="BN1241" s="183"/>
      <c r="BO1241" s="183"/>
      <c r="BP1241" s="183"/>
      <c r="BQ1241" s="183"/>
      <c r="BR1241" s="183"/>
      <c r="BS1241" s="183"/>
      <c r="BT1241" s="183"/>
      <c r="BU1241" s="183"/>
      <c r="BV1241" s="183"/>
      <c r="BW1241" s="183"/>
      <c r="BX1241" s="183"/>
      <c r="BY1241" s="183"/>
      <c r="BZ1241" s="183"/>
      <c r="CA1241" s="183"/>
      <c r="CB1241" s="183"/>
      <c r="CC1241" s="183"/>
      <c r="CD1241" s="183"/>
      <c r="CE1241" s="183"/>
      <c r="CF1241" s="183"/>
      <c r="CG1241" s="183"/>
      <c r="CH1241" s="183"/>
      <c r="CI1241" s="183"/>
      <c r="CJ1241" s="183"/>
      <c r="CK1241" s="183"/>
      <c r="CL1241" s="183"/>
      <c r="CM1241" s="183"/>
      <c r="CN1241" s="183"/>
      <c r="CO1241" s="183"/>
      <c r="CP1241" s="183"/>
      <c r="CQ1241" s="183"/>
      <c r="CR1241" s="183"/>
      <c r="CS1241" s="183"/>
      <c r="CT1241" s="183"/>
      <c r="CU1241" s="183"/>
      <c r="CV1241" s="183"/>
      <c r="CW1241" s="183"/>
      <c r="CX1241" s="183"/>
      <c r="CY1241" s="183"/>
      <c r="CZ1241" s="183"/>
      <c r="DA1241" s="183"/>
      <c r="DB1241" s="183"/>
      <c r="DC1241" s="183"/>
      <c r="DD1241" s="183"/>
      <c r="DE1241" s="183"/>
      <c r="DF1241" s="183"/>
      <c r="DG1241" s="183"/>
      <c r="DH1241" s="183"/>
      <c r="DI1241" s="183"/>
      <c r="DJ1241" s="183"/>
      <c r="DK1241" s="183"/>
      <c r="DL1241" s="183"/>
      <c r="DM1241" s="183"/>
      <c r="DN1241" s="183"/>
      <c r="DO1241" s="183"/>
      <c r="DP1241" s="183"/>
      <c r="DQ1241" s="183"/>
      <c r="DR1241" s="183"/>
      <c r="DS1241" s="183"/>
      <c r="DT1241" s="183"/>
      <c r="DU1241" s="183"/>
      <c r="DV1241" s="183"/>
      <c r="DW1241" s="183"/>
      <c r="DX1241" s="183"/>
      <c r="DY1241" s="183"/>
      <c r="DZ1241" s="183"/>
      <c r="EA1241" s="183"/>
      <c r="EB1241" s="183"/>
      <c r="EC1241" s="183"/>
      <c r="ED1241" s="183"/>
      <c r="EE1241" s="183"/>
      <c r="EF1241" s="183"/>
      <c r="EG1241" s="183"/>
      <c r="EH1241" s="183"/>
      <c r="EI1241" s="183"/>
      <c r="EJ1241" s="183"/>
      <c r="EK1241" s="183"/>
      <c r="EL1241" s="183"/>
      <c r="EM1241" s="183"/>
      <c r="EN1241" s="183"/>
      <c r="EO1241" s="183"/>
      <c r="EP1241" s="183"/>
      <c r="EQ1241" s="183"/>
      <c r="ER1241" s="183"/>
      <c r="ES1241" s="183"/>
      <c r="ET1241" s="183"/>
      <c r="EU1241" s="183"/>
      <c r="EV1241" s="183"/>
      <c r="EW1241" s="183"/>
      <c r="EX1241" s="183"/>
      <c r="EY1241" s="183"/>
      <c r="EZ1241" s="183"/>
      <c r="FA1241" s="183"/>
      <c r="FB1241" s="183"/>
      <c r="FC1241" s="183"/>
      <c r="FD1241" s="183"/>
      <c r="FE1241" s="183"/>
      <c r="FF1241" s="183"/>
      <c r="FG1241" s="183"/>
      <c r="FH1241" s="183"/>
      <c r="FI1241" s="183"/>
      <c r="FJ1241" s="183"/>
      <c r="FK1241" s="183"/>
      <c r="FL1241" s="183"/>
      <c r="FM1241" s="183"/>
      <c r="FN1241" s="183"/>
      <c r="FO1241" s="183"/>
      <c r="FP1241" s="183"/>
      <c r="FQ1241" s="183"/>
      <c r="FR1241" s="183"/>
      <c r="FS1241" s="183"/>
      <c r="FT1241" s="183"/>
      <c r="FU1241" s="183"/>
      <c r="FV1241" s="183"/>
      <c r="FW1241" s="183"/>
      <c r="FX1241" s="183"/>
      <c r="FY1241" s="183"/>
      <c r="FZ1241" s="183"/>
      <c r="GA1241" s="183"/>
      <c r="GB1241" s="183"/>
      <c r="GC1241" s="183"/>
      <c r="GD1241" s="183"/>
      <c r="GE1241" s="183"/>
      <c r="GF1241" s="183"/>
      <c r="GG1241" s="183"/>
      <c r="GH1241" s="183"/>
      <c r="GI1241" s="183"/>
      <c r="GJ1241" s="183"/>
      <c r="GK1241" s="183"/>
      <c r="GL1241" s="183"/>
      <c r="GM1241" s="183"/>
      <c r="GN1241" s="183"/>
      <c r="GO1241" s="183"/>
      <c r="GP1241" s="183"/>
      <c r="GQ1241" s="183"/>
      <c r="GR1241" s="183"/>
      <c r="GS1241" s="183"/>
      <c r="GT1241" s="183"/>
      <c r="GU1241" s="183"/>
      <c r="GV1241" s="183"/>
      <c r="GW1241" s="183"/>
      <c r="GX1241" s="183"/>
      <c r="GY1241" s="183"/>
      <c r="GZ1241" s="183"/>
      <c r="HA1241" s="183"/>
      <c r="HB1241" s="183"/>
      <c r="HC1241" s="183"/>
      <c r="HD1241" s="183"/>
      <c r="HE1241" s="183"/>
      <c r="HF1241" s="183"/>
      <c r="HG1241" s="183"/>
      <c r="HH1241" s="183"/>
      <c r="HI1241" s="183"/>
      <c r="HJ1241" s="183"/>
      <c r="HK1241" s="183"/>
      <c r="HL1241" s="183"/>
      <c r="HM1241" s="183"/>
      <c r="HN1241" s="183"/>
      <c r="HO1241" s="183"/>
      <c r="HP1241" s="183"/>
      <c r="HQ1241" s="183"/>
      <c r="HR1241" s="183"/>
      <c r="HS1241" s="183"/>
      <c r="HT1241" s="183"/>
      <c r="HU1241" s="183"/>
      <c r="HV1241" s="183"/>
      <c r="HW1241" s="183"/>
      <c r="HX1241" s="183"/>
      <c r="HY1241" s="183"/>
      <c r="HZ1241" s="183"/>
      <c r="IA1241" s="183"/>
      <c r="IB1241" s="183"/>
      <c r="IC1241" s="183"/>
      <c r="ID1241" s="183"/>
      <c r="IE1241" s="183"/>
      <c r="IF1241" s="183"/>
      <c r="IG1241" s="183"/>
      <c r="IH1241" s="183"/>
      <c r="II1241" s="183"/>
      <c r="IJ1241" s="183"/>
      <c r="IK1241" s="183"/>
      <c r="IL1241" s="183"/>
      <c r="IM1241" s="183"/>
      <c r="IN1241" s="183"/>
      <c r="IO1241" s="183"/>
      <c r="IP1241" s="183"/>
      <c r="IQ1241" s="183"/>
      <c r="IR1241" s="183"/>
      <c r="IS1241" s="183"/>
      <c r="IT1241" s="183"/>
      <c r="IU1241" s="183"/>
      <c r="IV1241" s="183"/>
      <c r="IW1241" s="183"/>
      <c r="IX1241" s="183"/>
      <c r="IY1241" s="183"/>
      <c r="IZ1241" s="183"/>
      <c r="JA1241" s="183"/>
      <c r="JB1241" s="183"/>
      <c r="JC1241" s="183"/>
      <c r="JD1241" s="183"/>
      <c r="JE1241" s="183"/>
      <c r="JF1241" s="183"/>
      <c r="JG1241" s="183"/>
      <c r="JH1241" s="183"/>
      <c r="JI1241" s="183"/>
      <c r="JJ1241" s="183"/>
      <c r="JK1241" s="183"/>
      <c r="JL1241" s="183"/>
      <c r="JM1241" s="183"/>
      <c r="JN1241" s="183"/>
      <c r="JO1241" s="183"/>
      <c r="JP1241" s="183"/>
      <c r="JQ1241" s="183"/>
      <c r="JR1241" s="183"/>
      <c r="JS1241" s="183"/>
      <c r="JT1241" s="183"/>
      <c r="JU1241" s="183"/>
      <c r="JV1241" s="183"/>
      <c r="JW1241" s="183"/>
      <c r="JX1241" s="183"/>
      <c r="JY1241" s="183"/>
      <c r="JZ1241" s="183"/>
      <c r="KA1241" s="183"/>
      <c r="KB1241" s="183"/>
      <c r="KC1241" s="183"/>
      <c r="KD1241" s="183"/>
      <c r="KE1241" s="183"/>
      <c r="KF1241" s="183"/>
      <c r="KG1241" s="183"/>
      <c r="KH1241" s="183"/>
      <c r="KI1241" s="183"/>
      <c r="KJ1241" s="183"/>
      <c r="KK1241" s="183"/>
      <c r="KL1241" s="183"/>
      <c r="KM1241" s="183"/>
      <c r="KN1241" s="183"/>
      <c r="KO1241" s="183"/>
      <c r="KP1241" s="183"/>
      <c r="KQ1241" s="183"/>
      <c r="KR1241" s="183"/>
      <c r="KS1241" s="183"/>
      <c r="KT1241" s="183"/>
    </row>
    <row r="1242" spans="8:306">
      <c r="H1242" s="183"/>
      <c r="K1242" s="183"/>
      <c r="L1242" s="183"/>
      <c r="M1242" s="183"/>
      <c r="N1242" s="183"/>
      <c r="O1242" s="183"/>
      <c r="P1242" s="183"/>
      <c r="Q1242" s="183"/>
      <c r="R1242" s="183"/>
      <c r="S1242" s="183"/>
      <c r="T1242" s="183"/>
      <c r="U1242" s="183"/>
      <c r="V1242" s="183"/>
      <c r="W1242" s="183"/>
      <c r="X1242" s="183"/>
      <c r="Y1242" s="183"/>
      <c r="Z1242" s="183"/>
      <c r="AA1242" s="183"/>
      <c r="AB1242" s="183"/>
      <c r="AC1242" s="183"/>
      <c r="AD1242" s="183"/>
      <c r="AE1242" s="183"/>
      <c r="AF1242" s="183"/>
      <c r="AG1242" s="183"/>
      <c r="AH1242" s="183"/>
      <c r="AI1242" s="183"/>
      <c r="AJ1242" s="183"/>
      <c r="AK1242" s="183"/>
      <c r="AL1242" s="183"/>
      <c r="AM1242" s="183"/>
      <c r="AN1242" s="183"/>
      <c r="AO1242" s="183"/>
      <c r="AP1242" s="183"/>
      <c r="AQ1242" s="183"/>
      <c r="AR1242" s="183"/>
      <c r="AS1242" s="183"/>
      <c r="AT1242" s="183"/>
      <c r="AU1242" s="183"/>
      <c r="AV1242" s="183"/>
      <c r="AW1242" s="183"/>
      <c r="AX1242" s="183"/>
      <c r="AY1242" s="183"/>
      <c r="AZ1242" s="183"/>
      <c r="BA1242" s="183"/>
      <c r="BB1242" s="183"/>
      <c r="BC1242" s="183"/>
      <c r="BD1242" s="183"/>
      <c r="BE1242" s="183"/>
      <c r="BF1242" s="183"/>
      <c r="BG1242" s="183"/>
      <c r="BH1242" s="183"/>
      <c r="BI1242" s="183"/>
      <c r="BJ1242" s="183"/>
      <c r="BK1242" s="183"/>
      <c r="BL1242" s="183"/>
      <c r="BM1242" s="183"/>
      <c r="BN1242" s="183"/>
      <c r="BO1242" s="183"/>
      <c r="BP1242" s="183"/>
      <c r="BQ1242" s="183"/>
      <c r="BR1242" s="183"/>
      <c r="BS1242" s="183"/>
      <c r="BT1242" s="183"/>
      <c r="BU1242" s="183"/>
      <c r="BV1242" s="183"/>
      <c r="BW1242" s="183"/>
      <c r="BX1242" s="183"/>
      <c r="BY1242" s="183"/>
      <c r="BZ1242" s="183"/>
      <c r="CA1242" s="183"/>
      <c r="CB1242" s="183"/>
      <c r="CC1242" s="183"/>
      <c r="CD1242" s="183"/>
      <c r="CE1242" s="183"/>
      <c r="CF1242" s="183"/>
      <c r="CG1242" s="183"/>
      <c r="CH1242" s="183"/>
      <c r="CI1242" s="183"/>
      <c r="CJ1242" s="183"/>
      <c r="CK1242" s="183"/>
      <c r="CL1242" s="183"/>
      <c r="CM1242" s="183"/>
      <c r="CN1242" s="183"/>
      <c r="CO1242" s="183"/>
      <c r="CP1242" s="183"/>
      <c r="CQ1242" s="183"/>
      <c r="CR1242" s="183"/>
      <c r="CS1242" s="183"/>
      <c r="CT1242" s="183"/>
      <c r="CU1242" s="183"/>
      <c r="CV1242" s="183"/>
      <c r="CW1242" s="183"/>
      <c r="CX1242" s="183"/>
      <c r="CY1242" s="183"/>
      <c r="CZ1242" s="183"/>
      <c r="DA1242" s="183"/>
      <c r="DB1242" s="183"/>
      <c r="DC1242" s="183"/>
      <c r="DD1242" s="183"/>
      <c r="DE1242" s="183"/>
      <c r="DF1242" s="183"/>
      <c r="DG1242" s="183"/>
      <c r="DH1242" s="183"/>
      <c r="DI1242" s="183"/>
      <c r="DJ1242" s="183"/>
      <c r="DK1242" s="183"/>
      <c r="DL1242" s="183"/>
      <c r="DM1242" s="183"/>
      <c r="DN1242" s="183"/>
      <c r="DO1242" s="183"/>
      <c r="DP1242" s="183"/>
      <c r="DQ1242" s="183"/>
      <c r="DR1242" s="183"/>
      <c r="DS1242" s="183"/>
      <c r="DT1242" s="183"/>
      <c r="DU1242" s="183"/>
      <c r="DV1242" s="183"/>
      <c r="DW1242" s="183"/>
      <c r="DX1242" s="183"/>
      <c r="DY1242" s="183"/>
      <c r="DZ1242" s="183"/>
      <c r="EA1242" s="183"/>
      <c r="EB1242" s="183"/>
      <c r="EC1242" s="183"/>
      <c r="ED1242" s="183"/>
      <c r="EE1242" s="183"/>
      <c r="EF1242" s="183"/>
      <c r="EG1242" s="183"/>
      <c r="EH1242" s="183"/>
      <c r="EI1242" s="183"/>
      <c r="EJ1242" s="183"/>
      <c r="EK1242" s="183"/>
      <c r="EL1242" s="183"/>
      <c r="EM1242" s="183"/>
      <c r="EN1242" s="183"/>
      <c r="EO1242" s="183"/>
      <c r="EP1242" s="183"/>
      <c r="EQ1242" s="183"/>
      <c r="ER1242" s="183"/>
      <c r="ES1242" s="183"/>
      <c r="ET1242" s="183"/>
      <c r="EU1242" s="183"/>
      <c r="EV1242" s="183"/>
      <c r="EW1242" s="183"/>
      <c r="EX1242" s="183"/>
      <c r="EY1242" s="183"/>
      <c r="EZ1242" s="183"/>
      <c r="FA1242" s="183"/>
      <c r="FB1242" s="183"/>
      <c r="FC1242" s="183"/>
      <c r="FD1242" s="183"/>
      <c r="FE1242" s="183"/>
      <c r="FF1242" s="183"/>
      <c r="FG1242" s="183"/>
      <c r="FH1242" s="183"/>
      <c r="FI1242" s="183"/>
      <c r="FJ1242" s="183"/>
      <c r="FK1242" s="183"/>
      <c r="FL1242" s="183"/>
      <c r="FM1242" s="183"/>
      <c r="FN1242" s="183"/>
      <c r="FO1242" s="183"/>
      <c r="FP1242" s="183"/>
      <c r="FQ1242" s="183"/>
      <c r="FR1242" s="183"/>
      <c r="FS1242" s="183"/>
      <c r="FT1242" s="183"/>
      <c r="FU1242" s="183"/>
      <c r="FV1242" s="183"/>
      <c r="FW1242" s="183"/>
      <c r="FX1242" s="183"/>
      <c r="FY1242" s="183"/>
      <c r="FZ1242" s="183"/>
      <c r="GA1242" s="183"/>
      <c r="GB1242" s="183"/>
      <c r="GC1242" s="183"/>
      <c r="GD1242" s="183"/>
      <c r="GE1242" s="183"/>
      <c r="GF1242" s="183"/>
      <c r="GG1242" s="183"/>
      <c r="GH1242" s="183"/>
      <c r="GI1242" s="183"/>
      <c r="GJ1242" s="183"/>
      <c r="GK1242" s="183"/>
      <c r="GL1242" s="183"/>
      <c r="GM1242" s="183"/>
      <c r="GN1242" s="183"/>
      <c r="GO1242" s="183"/>
      <c r="GP1242" s="183"/>
      <c r="GQ1242" s="183"/>
      <c r="GR1242" s="183"/>
      <c r="GS1242" s="183"/>
      <c r="GT1242" s="183"/>
      <c r="GU1242" s="183"/>
      <c r="GV1242" s="183"/>
      <c r="GW1242" s="183"/>
      <c r="GX1242" s="183"/>
      <c r="GY1242" s="183"/>
      <c r="GZ1242" s="183"/>
      <c r="HA1242" s="183"/>
      <c r="HB1242" s="183"/>
      <c r="HC1242" s="183"/>
      <c r="HD1242" s="183"/>
      <c r="HE1242" s="183"/>
      <c r="HF1242" s="183"/>
      <c r="HG1242" s="183"/>
      <c r="HH1242" s="183"/>
      <c r="HI1242" s="183"/>
      <c r="HJ1242" s="183"/>
      <c r="HK1242" s="183"/>
      <c r="HL1242" s="183"/>
      <c r="HM1242" s="183"/>
      <c r="HN1242" s="183"/>
      <c r="HO1242" s="183"/>
      <c r="HP1242" s="183"/>
      <c r="HQ1242" s="183"/>
      <c r="HR1242" s="183"/>
      <c r="HS1242" s="183"/>
      <c r="HT1242" s="183"/>
      <c r="HU1242" s="183"/>
      <c r="HV1242" s="183"/>
      <c r="HW1242" s="183"/>
      <c r="HX1242" s="183"/>
      <c r="HY1242" s="183"/>
      <c r="HZ1242" s="183"/>
      <c r="IA1242" s="183"/>
      <c r="IB1242" s="183"/>
      <c r="IC1242" s="183"/>
      <c r="ID1242" s="183"/>
      <c r="IE1242" s="183"/>
      <c r="IF1242" s="183"/>
      <c r="IG1242" s="183"/>
      <c r="IH1242" s="183"/>
      <c r="II1242" s="183"/>
      <c r="IJ1242" s="183"/>
      <c r="IK1242" s="183"/>
      <c r="IL1242" s="183"/>
      <c r="IM1242" s="183"/>
      <c r="IN1242" s="183"/>
      <c r="IO1242" s="183"/>
      <c r="IP1242" s="183"/>
      <c r="IQ1242" s="183"/>
      <c r="IR1242" s="183"/>
      <c r="IS1242" s="183"/>
      <c r="IT1242" s="183"/>
      <c r="IU1242" s="183"/>
      <c r="IV1242" s="183"/>
      <c r="IW1242" s="183"/>
      <c r="IX1242" s="183"/>
      <c r="IY1242" s="183"/>
      <c r="IZ1242" s="183"/>
      <c r="JA1242" s="183"/>
      <c r="JB1242" s="183"/>
      <c r="JC1242" s="183"/>
      <c r="JD1242" s="183"/>
      <c r="JE1242" s="183"/>
      <c r="JF1242" s="183"/>
      <c r="JG1242" s="183"/>
      <c r="JH1242" s="183"/>
      <c r="JI1242" s="183"/>
      <c r="JJ1242" s="183"/>
      <c r="JK1242" s="183"/>
      <c r="JL1242" s="183"/>
      <c r="JM1242" s="183"/>
      <c r="JN1242" s="183"/>
      <c r="JO1242" s="183"/>
      <c r="JP1242" s="183"/>
      <c r="JQ1242" s="183"/>
      <c r="JR1242" s="183"/>
      <c r="JS1242" s="183"/>
      <c r="JT1242" s="183"/>
      <c r="JU1242" s="183"/>
      <c r="JV1242" s="183"/>
      <c r="JW1242" s="183"/>
      <c r="JX1242" s="183"/>
      <c r="JY1242" s="183"/>
      <c r="JZ1242" s="183"/>
      <c r="KA1242" s="183"/>
      <c r="KB1242" s="183"/>
      <c r="KC1242" s="183"/>
      <c r="KD1242" s="183"/>
      <c r="KE1242" s="183"/>
      <c r="KF1242" s="183"/>
      <c r="KG1242" s="183"/>
      <c r="KH1242" s="183"/>
      <c r="KI1242" s="183"/>
      <c r="KJ1242" s="183"/>
      <c r="KK1242" s="183"/>
      <c r="KL1242" s="183"/>
      <c r="KM1242" s="183"/>
      <c r="KN1242" s="183"/>
      <c r="KO1242" s="183"/>
      <c r="KP1242" s="183"/>
      <c r="KQ1242" s="183"/>
      <c r="KR1242" s="183"/>
      <c r="KS1242" s="183"/>
      <c r="KT1242" s="183"/>
    </row>
    <row r="1243" spans="8:306">
      <c r="H1243" s="183"/>
      <c r="K1243" s="183"/>
      <c r="L1243" s="183"/>
      <c r="M1243" s="183"/>
      <c r="N1243" s="183"/>
      <c r="O1243" s="183"/>
      <c r="P1243" s="183"/>
      <c r="Q1243" s="183"/>
      <c r="R1243" s="183"/>
      <c r="S1243" s="183"/>
      <c r="T1243" s="183"/>
      <c r="U1243" s="183"/>
      <c r="V1243" s="183"/>
      <c r="W1243" s="183"/>
      <c r="X1243" s="183"/>
      <c r="Y1243" s="183"/>
      <c r="Z1243" s="183"/>
      <c r="AA1243" s="183"/>
      <c r="AB1243" s="183"/>
      <c r="AC1243" s="183"/>
      <c r="AD1243" s="183"/>
      <c r="AE1243" s="183"/>
      <c r="AF1243" s="183"/>
      <c r="AG1243" s="183"/>
      <c r="AH1243" s="183"/>
      <c r="AI1243" s="183"/>
      <c r="AJ1243" s="183"/>
      <c r="AK1243" s="183"/>
      <c r="AL1243" s="183"/>
      <c r="AM1243" s="183"/>
      <c r="AN1243" s="183"/>
      <c r="AO1243" s="183"/>
      <c r="AP1243" s="183"/>
      <c r="AQ1243" s="183"/>
      <c r="AR1243" s="183"/>
      <c r="AS1243" s="183"/>
      <c r="AT1243" s="183"/>
      <c r="AU1243" s="183"/>
      <c r="AV1243" s="183"/>
      <c r="AW1243" s="183"/>
      <c r="AX1243" s="183"/>
      <c r="AY1243" s="183"/>
      <c r="AZ1243" s="183"/>
      <c r="BA1243" s="183"/>
      <c r="BB1243" s="183"/>
      <c r="BC1243" s="183"/>
      <c r="BD1243" s="183"/>
      <c r="BE1243" s="183"/>
      <c r="BF1243" s="183"/>
      <c r="BG1243" s="183"/>
      <c r="BH1243" s="183"/>
      <c r="BI1243" s="183"/>
      <c r="BJ1243" s="183"/>
      <c r="BK1243" s="183"/>
      <c r="BL1243" s="183"/>
      <c r="BM1243" s="183"/>
      <c r="BN1243" s="183"/>
      <c r="BO1243" s="183"/>
      <c r="BP1243" s="183"/>
      <c r="BQ1243" s="183"/>
      <c r="BR1243" s="183"/>
      <c r="BS1243" s="183"/>
      <c r="BT1243" s="183"/>
      <c r="BU1243" s="183"/>
      <c r="BV1243" s="183"/>
      <c r="BW1243" s="183"/>
      <c r="BX1243" s="183"/>
      <c r="BY1243" s="183"/>
      <c r="BZ1243" s="183"/>
      <c r="CA1243" s="183"/>
      <c r="CB1243" s="183"/>
      <c r="CC1243" s="183"/>
      <c r="CD1243" s="183"/>
      <c r="CE1243" s="183"/>
      <c r="CF1243" s="183"/>
      <c r="CG1243" s="183"/>
      <c r="CH1243" s="183"/>
      <c r="CI1243" s="183"/>
      <c r="CJ1243" s="183"/>
      <c r="CK1243" s="183"/>
      <c r="CL1243" s="183"/>
      <c r="CM1243" s="183"/>
      <c r="CN1243" s="183"/>
      <c r="CO1243" s="183"/>
      <c r="CP1243" s="183"/>
      <c r="CQ1243" s="183"/>
      <c r="CR1243" s="183"/>
      <c r="CS1243" s="183"/>
      <c r="CT1243" s="183"/>
      <c r="CU1243" s="183"/>
      <c r="CV1243" s="183"/>
      <c r="CW1243" s="183"/>
      <c r="CX1243" s="183"/>
      <c r="CY1243" s="183"/>
      <c r="CZ1243" s="183"/>
      <c r="DA1243" s="183"/>
      <c r="DB1243" s="183"/>
      <c r="DC1243" s="183"/>
      <c r="DD1243" s="183"/>
      <c r="DE1243" s="183"/>
      <c r="DF1243" s="183"/>
      <c r="DG1243" s="183"/>
      <c r="DH1243" s="183"/>
      <c r="DI1243" s="183"/>
      <c r="DJ1243" s="183"/>
      <c r="DK1243" s="183"/>
      <c r="DL1243" s="183"/>
      <c r="DM1243" s="183"/>
      <c r="DN1243" s="183"/>
      <c r="DO1243" s="183"/>
      <c r="DP1243" s="183"/>
      <c r="DQ1243" s="183"/>
      <c r="DR1243" s="183"/>
      <c r="DS1243" s="183"/>
      <c r="DT1243" s="183"/>
      <c r="DU1243" s="183"/>
      <c r="DV1243" s="183"/>
      <c r="DW1243" s="183"/>
      <c r="DX1243" s="183"/>
      <c r="DY1243" s="183"/>
      <c r="DZ1243" s="183"/>
      <c r="EA1243" s="183"/>
      <c r="EB1243" s="183"/>
      <c r="EC1243" s="183"/>
      <c r="ED1243" s="183"/>
      <c r="EE1243" s="183"/>
      <c r="EF1243" s="183"/>
      <c r="EG1243" s="183"/>
      <c r="EH1243" s="183"/>
      <c r="EI1243" s="183"/>
      <c r="EJ1243" s="183"/>
      <c r="EK1243" s="183"/>
      <c r="EL1243" s="183"/>
      <c r="EM1243" s="183"/>
      <c r="EN1243" s="183"/>
      <c r="EO1243" s="183"/>
      <c r="EP1243" s="183"/>
      <c r="EQ1243" s="183"/>
      <c r="ER1243" s="183"/>
      <c r="ES1243" s="183"/>
      <c r="ET1243" s="183"/>
      <c r="EU1243" s="183"/>
      <c r="EV1243" s="183"/>
      <c r="EW1243" s="183"/>
      <c r="EX1243" s="183"/>
      <c r="EY1243" s="183"/>
      <c r="EZ1243" s="183"/>
      <c r="FA1243" s="183"/>
      <c r="FB1243" s="183"/>
      <c r="FC1243" s="183"/>
      <c r="FD1243" s="183"/>
      <c r="FE1243" s="183"/>
      <c r="FF1243" s="183"/>
      <c r="FG1243" s="183"/>
      <c r="FH1243" s="183"/>
      <c r="FI1243" s="183"/>
      <c r="FJ1243" s="183"/>
      <c r="FK1243" s="183"/>
      <c r="FL1243" s="183"/>
      <c r="FM1243" s="183"/>
      <c r="FN1243" s="183"/>
      <c r="FO1243" s="183"/>
      <c r="FP1243" s="183"/>
      <c r="FQ1243" s="183"/>
      <c r="FR1243" s="183"/>
      <c r="FS1243" s="183"/>
      <c r="FT1243" s="183"/>
      <c r="FU1243" s="183"/>
      <c r="FV1243" s="183"/>
      <c r="FW1243" s="183"/>
      <c r="FX1243" s="183"/>
      <c r="FY1243" s="183"/>
      <c r="FZ1243" s="183"/>
      <c r="GA1243" s="183"/>
      <c r="GB1243" s="183"/>
      <c r="GC1243" s="183"/>
      <c r="GD1243" s="183"/>
      <c r="GE1243" s="183"/>
      <c r="GF1243" s="183"/>
      <c r="GG1243" s="183"/>
      <c r="GH1243" s="183"/>
      <c r="GI1243" s="183"/>
      <c r="GJ1243" s="183"/>
      <c r="GK1243" s="183"/>
      <c r="GL1243" s="183"/>
      <c r="GM1243" s="183"/>
      <c r="GN1243" s="183"/>
      <c r="GO1243" s="183"/>
      <c r="GP1243" s="183"/>
      <c r="GQ1243" s="183"/>
      <c r="GR1243" s="183"/>
      <c r="GS1243" s="183"/>
      <c r="GT1243" s="183"/>
      <c r="GU1243" s="183"/>
      <c r="GV1243" s="183"/>
      <c r="GW1243" s="183"/>
      <c r="GX1243" s="183"/>
      <c r="GY1243" s="183"/>
      <c r="GZ1243" s="183"/>
      <c r="HA1243" s="183"/>
      <c r="HB1243" s="183"/>
      <c r="HC1243" s="183"/>
      <c r="HD1243" s="183"/>
      <c r="HE1243" s="183"/>
      <c r="HF1243" s="183"/>
      <c r="HG1243" s="183"/>
      <c r="HH1243" s="183"/>
      <c r="HI1243" s="183"/>
      <c r="HJ1243" s="183"/>
      <c r="HK1243" s="183"/>
      <c r="HL1243" s="183"/>
      <c r="HM1243" s="183"/>
      <c r="HN1243" s="183"/>
      <c r="HO1243" s="183"/>
      <c r="HP1243" s="183"/>
      <c r="HQ1243" s="183"/>
      <c r="HR1243" s="183"/>
      <c r="HS1243" s="183"/>
      <c r="HT1243" s="183"/>
      <c r="HU1243" s="183"/>
      <c r="HV1243" s="183"/>
      <c r="HW1243" s="183"/>
      <c r="HX1243" s="183"/>
      <c r="HY1243" s="183"/>
      <c r="HZ1243" s="183"/>
      <c r="IA1243" s="183"/>
      <c r="IB1243" s="183"/>
      <c r="IC1243" s="183"/>
      <c r="ID1243" s="183"/>
      <c r="IE1243" s="183"/>
      <c r="IF1243" s="183"/>
      <c r="IG1243" s="183"/>
      <c r="IH1243" s="183"/>
      <c r="II1243" s="183"/>
      <c r="IJ1243" s="183"/>
      <c r="IK1243" s="183"/>
      <c r="IL1243" s="183"/>
      <c r="IM1243" s="183"/>
      <c r="IN1243" s="183"/>
      <c r="IO1243" s="183"/>
      <c r="IP1243" s="183"/>
      <c r="IQ1243" s="183"/>
      <c r="IR1243" s="183"/>
      <c r="IS1243" s="183"/>
      <c r="IT1243" s="183"/>
      <c r="IU1243" s="183"/>
      <c r="IV1243" s="183"/>
      <c r="IW1243" s="183"/>
      <c r="IX1243" s="183"/>
      <c r="IY1243" s="183"/>
      <c r="IZ1243" s="183"/>
      <c r="JA1243" s="183"/>
      <c r="JB1243" s="183"/>
      <c r="JC1243" s="183"/>
      <c r="JD1243" s="183"/>
      <c r="JE1243" s="183"/>
      <c r="JF1243" s="183"/>
      <c r="JG1243" s="183"/>
      <c r="JH1243" s="183"/>
      <c r="JI1243" s="183"/>
      <c r="JJ1243" s="183"/>
      <c r="JK1243" s="183"/>
      <c r="JL1243" s="183"/>
      <c r="JM1243" s="183"/>
      <c r="JN1243" s="183"/>
      <c r="JO1243" s="183"/>
      <c r="JP1243" s="183"/>
      <c r="JQ1243" s="183"/>
      <c r="JR1243" s="183"/>
      <c r="JS1243" s="183"/>
      <c r="JT1243" s="183"/>
      <c r="JU1243" s="183"/>
      <c r="JV1243" s="183"/>
      <c r="JW1243" s="183"/>
      <c r="JX1243" s="183"/>
      <c r="JY1243" s="183"/>
      <c r="JZ1243" s="183"/>
      <c r="KA1243" s="183"/>
      <c r="KB1243" s="183"/>
      <c r="KC1243" s="183"/>
      <c r="KD1243" s="183"/>
      <c r="KE1243" s="183"/>
      <c r="KF1243" s="183"/>
      <c r="KG1243" s="183"/>
      <c r="KH1243" s="183"/>
      <c r="KI1243" s="183"/>
      <c r="KJ1243" s="183"/>
      <c r="KK1243" s="183"/>
      <c r="KL1243" s="183"/>
      <c r="KM1243" s="183"/>
      <c r="KN1243" s="183"/>
      <c r="KO1243" s="183"/>
      <c r="KP1243" s="183"/>
      <c r="KQ1243" s="183"/>
      <c r="KR1243" s="183"/>
      <c r="KS1243" s="183"/>
      <c r="KT1243" s="183"/>
    </row>
    <row r="1244" spans="8:306">
      <c r="H1244" s="183"/>
      <c r="K1244" s="183"/>
      <c r="L1244" s="183"/>
      <c r="M1244" s="183"/>
      <c r="N1244" s="183"/>
      <c r="O1244" s="183"/>
      <c r="P1244" s="183"/>
      <c r="Q1244" s="183"/>
      <c r="R1244" s="183"/>
      <c r="S1244" s="183"/>
      <c r="T1244" s="183"/>
      <c r="U1244" s="183"/>
      <c r="V1244" s="183"/>
      <c r="W1244" s="183"/>
      <c r="X1244" s="183"/>
      <c r="Y1244" s="183"/>
      <c r="Z1244" s="183"/>
      <c r="AA1244" s="183"/>
      <c r="AB1244" s="183"/>
      <c r="AC1244" s="183"/>
      <c r="AD1244" s="183"/>
      <c r="AE1244" s="183"/>
      <c r="AF1244" s="183"/>
      <c r="AG1244" s="183"/>
      <c r="AH1244" s="183"/>
      <c r="AI1244" s="183"/>
      <c r="AJ1244" s="183"/>
      <c r="AK1244" s="183"/>
      <c r="AL1244" s="183"/>
      <c r="AM1244" s="183"/>
      <c r="AN1244" s="183"/>
      <c r="AO1244" s="183"/>
      <c r="AP1244" s="183"/>
      <c r="AQ1244" s="183"/>
      <c r="AR1244" s="183"/>
      <c r="AS1244" s="183"/>
      <c r="AT1244" s="183"/>
      <c r="AU1244" s="183"/>
      <c r="AV1244" s="183"/>
      <c r="AW1244" s="183"/>
      <c r="AX1244" s="183"/>
      <c r="AY1244" s="183"/>
      <c r="AZ1244" s="183"/>
      <c r="BA1244" s="183"/>
      <c r="BB1244" s="183"/>
      <c r="BC1244" s="183"/>
      <c r="BD1244" s="183"/>
      <c r="BE1244" s="183"/>
      <c r="BF1244" s="183"/>
      <c r="BG1244" s="183"/>
      <c r="BH1244" s="183"/>
      <c r="BI1244" s="183"/>
      <c r="BJ1244" s="183"/>
      <c r="BK1244" s="183"/>
      <c r="BL1244" s="183"/>
      <c r="BM1244" s="183"/>
      <c r="BN1244" s="183"/>
      <c r="BO1244" s="183"/>
      <c r="BP1244" s="183"/>
      <c r="BQ1244" s="183"/>
      <c r="BR1244" s="183"/>
      <c r="BS1244" s="183"/>
      <c r="BT1244" s="183"/>
      <c r="BU1244" s="183"/>
      <c r="BV1244" s="183"/>
      <c r="BW1244" s="183"/>
      <c r="BX1244" s="183"/>
      <c r="BY1244" s="183"/>
      <c r="BZ1244" s="183"/>
      <c r="CA1244" s="183"/>
      <c r="CB1244" s="183"/>
      <c r="CC1244" s="183"/>
      <c r="CD1244" s="183"/>
      <c r="CE1244" s="183"/>
      <c r="CF1244" s="183"/>
      <c r="CG1244" s="183"/>
      <c r="CH1244" s="183"/>
      <c r="CI1244" s="183"/>
      <c r="CJ1244" s="183"/>
      <c r="CK1244" s="183"/>
      <c r="CL1244" s="183"/>
      <c r="CM1244" s="183"/>
      <c r="CN1244" s="183"/>
      <c r="CO1244" s="183"/>
      <c r="CP1244" s="183"/>
      <c r="CQ1244" s="183"/>
      <c r="CR1244" s="183"/>
      <c r="CS1244" s="183"/>
      <c r="CT1244" s="183"/>
      <c r="CU1244" s="183"/>
      <c r="CV1244" s="183"/>
      <c r="CW1244" s="183"/>
      <c r="CX1244" s="183"/>
      <c r="CY1244" s="183"/>
      <c r="CZ1244" s="183"/>
      <c r="DA1244" s="183"/>
      <c r="DB1244" s="183"/>
      <c r="DC1244" s="183"/>
      <c r="DD1244" s="183"/>
      <c r="DE1244" s="183"/>
      <c r="DF1244" s="183"/>
      <c r="DG1244" s="183"/>
      <c r="DH1244" s="183"/>
      <c r="DI1244" s="183"/>
      <c r="DJ1244" s="183"/>
      <c r="DK1244" s="183"/>
      <c r="DL1244" s="183"/>
      <c r="DM1244" s="183"/>
      <c r="DN1244" s="183"/>
      <c r="DO1244" s="183"/>
      <c r="DP1244" s="183"/>
      <c r="DQ1244" s="183"/>
      <c r="DR1244" s="183"/>
      <c r="DS1244" s="183"/>
      <c r="DT1244" s="183"/>
      <c r="DU1244" s="183"/>
      <c r="DV1244" s="183"/>
      <c r="DW1244" s="183"/>
      <c r="DX1244" s="183"/>
      <c r="DY1244" s="183"/>
      <c r="DZ1244" s="183"/>
      <c r="EA1244" s="183"/>
      <c r="EB1244" s="183"/>
      <c r="EC1244" s="183"/>
      <c r="ED1244" s="183"/>
      <c r="EE1244" s="183"/>
      <c r="EF1244" s="183"/>
      <c r="EG1244" s="183"/>
      <c r="EH1244" s="183"/>
      <c r="EI1244" s="183"/>
      <c r="EJ1244" s="183"/>
      <c r="EK1244" s="183"/>
      <c r="EL1244" s="183"/>
      <c r="EM1244" s="183"/>
      <c r="EN1244" s="183"/>
      <c r="EO1244" s="183"/>
      <c r="EP1244" s="183"/>
      <c r="EQ1244" s="183"/>
      <c r="ER1244" s="183"/>
      <c r="ES1244" s="183"/>
      <c r="ET1244" s="183"/>
      <c r="EU1244" s="183"/>
      <c r="EV1244" s="183"/>
      <c r="EW1244" s="183"/>
      <c r="EX1244" s="183"/>
      <c r="EY1244" s="183"/>
      <c r="EZ1244" s="183"/>
      <c r="FA1244" s="183"/>
      <c r="FB1244" s="183"/>
      <c r="FC1244" s="183"/>
      <c r="FD1244" s="183"/>
      <c r="FE1244" s="183"/>
      <c r="FF1244" s="183"/>
      <c r="FG1244" s="183"/>
      <c r="FH1244" s="183"/>
      <c r="FI1244" s="183"/>
      <c r="FJ1244" s="183"/>
      <c r="FK1244" s="183"/>
      <c r="FL1244" s="183"/>
      <c r="FM1244" s="183"/>
      <c r="FN1244" s="183"/>
      <c r="FO1244" s="183"/>
      <c r="FP1244" s="183"/>
      <c r="FQ1244" s="183"/>
      <c r="FR1244" s="183"/>
      <c r="FS1244" s="183"/>
      <c r="FT1244" s="183"/>
      <c r="FU1244" s="183"/>
      <c r="FV1244" s="183"/>
      <c r="FW1244" s="183"/>
      <c r="FX1244" s="183"/>
      <c r="FY1244" s="183"/>
      <c r="FZ1244" s="183"/>
      <c r="GA1244" s="183"/>
      <c r="GB1244" s="183"/>
      <c r="GC1244" s="183"/>
      <c r="GD1244" s="183"/>
      <c r="GE1244" s="183"/>
      <c r="GF1244" s="183"/>
      <c r="GG1244" s="183"/>
      <c r="GH1244" s="183"/>
      <c r="GI1244" s="183"/>
      <c r="GJ1244" s="183"/>
      <c r="GK1244" s="183"/>
      <c r="GL1244" s="183"/>
      <c r="GM1244" s="183"/>
      <c r="GN1244" s="183"/>
      <c r="GO1244" s="183"/>
      <c r="GP1244" s="183"/>
      <c r="GQ1244" s="183"/>
      <c r="GR1244" s="183"/>
      <c r="GS1244" s="183"/>
      <c r="GT1244" s="183"/>
      <c r="GU1244" s="183"/>
      <c r="GV1244" s="183"/>
      <c r="GW1244" s="183"/>
      <c r="GX1244" s="183"/>
      <c r="GY1244" s="183"/>
      <c r="GZ1244" s="183"/>
      <c r="HA1244" s="183"/>
      <c r="HB1244" s="183"/>
      <c r="HC1244" s="183"/>
      <c r="HD1244" s="183"/>
      <c r="HE1244" s="183"/>
      <c r="HF1244" s="183"/>
      <c r="HG1244" s="183"/>
      <c r="HH1244" s="183"/>
      <c r="HI1244" s="183"/>
      <c r="HJ1244" s="183"/>
      <c r="HK1244" s="183"/>
      <c r="HL1244" s="183"/>
      <c r="HM1244" s="183"/>
      <c r="HN1244" s="183"/>
      <c r="HO1244" s="183"/>
      <c r="HP1244" s="183"/>
      <c r="HQ1244" s="183"/>
      <c r="HR1244" s="183"/>
      <c r="HS1244" s="183"/>
      <c r="HT1244" s="183"/>
      <c r="HU1244" s="183"/>
      <c r="HV1244" s="183"/>
      <c r="HW1244" s="183"/>
      <c r="HX1244" s="183"/>
      <c r="HY1244" s="183"/>
      <c r="HZ1244" s="183"/>
      <c r="IA1244" s="183"/>
      <c r="IB1244" s="183"/>
      <c r="IC1244" s="183"/>
      <c r="ID1244" s="183"/>
      <c r="IE1244" s="183"/>
      <c r="IF1244" s="183"/>
      <c r="IG1244" s="183"/>
      <c r="IH1244" s="183"/>
      <c r="II1244" s="183"/>
      <c r="IJ1244" s="183"/>
      <c r="IK1244" s="183"/>
      <c r="IL1244" s="183"/>
      <c r="IM1244" s="183"/>
      <c r="IN1244" s="183"/>
      <c r="IO1244" s="183"/>
      <c r="IP1244" s="183"/>
      <c r="IQ1244" s="183"/>
      <c r="IR1244" s="183"/>
      <c r="IS1244" s="183"/>
      <c r="IT1244" s="183"/>
      <c r="IU1244" s="183"/>
      <c r="IV1244" s="183"/>
      <c r="IW1244" s="183"/>
      <c r="IX1244" s="183"/>
      <c r="IY1244" s="183"/>
      <c r="IZ1244" s="183"/>
      <c r="JA1244" s="183"/>
      <c r="JB1244" s="183"/>
      <c r="JC1244" s="183"/>
      <c r="JD1244" s="183"/>
      <c r="JE1244" s="183"/>
      <c r="JF1244" s="183"/>
      <c r="JG1244" s="183"/>
      <c r="JH1244" s="183"/>
      <c r="JI1244" s="183"/>
      <c r="JJ1244" s="183"/>
      <c r="JK1244" s="183"/>
      <c r="JL1244" s="183"/>
      <c r="JM1244" s="183"/>
      <c r="JN1244" s="183"/>
      <c r="JO1244" s="183"/>
      <c r="JP1244" s="183"/>
      <c r="JQ1244" s="183"/>
      <c r="JR1244" s="183"/>
      <c r="JS1244" s="183"/>
      <c r="JT1244" s="183"/>
      <c r="JU1244" s="183"/>
      <c r="JV1244" s="183"/>
      <c r="JW1244" s="183"/>
      <c r="JX1244" s="183"/>
      <c r="JY1244" s="183"/>
      <c r="JZ1244" s="183"/>
      <c r="KA1244" s="183"/>
      <c r="KB1244" s="183"/>
      <c r="KC1244" s="183"/>
      <c r="KD1244" s="183"/>
      <c r="KE1244" s="183"/>
      <c r="KF1244" s="183"/>
      <c r="KG1244" s="183"/>
      <c r="KH1244" s="183"/>
      <c r="KI1244" s="183"/>
      <c r="KJ1244" s="183"/>
      <c r="KK1244" s="183"/>
      <c r="KL1244" s="183"/>
      <c r="KM1244" s="183"/>
      <c r="KN1244" s="183"/>
      <c r="KO1244" s="183"/>
      <c r="KP1244" s="183"/>
      <c r="KQ1244" s="183"/>
      <c r="KR1244" s="183"/>
      <c r="KS1244" s="183"/>
      <c r="KT1244" s="183"/>
    </row>
    <row r="1245" spans="8:306">
      <c r="H1245" s="183"/>
      <c r="K1245" s="183"/>
      <c r="L1245" s="183"/>
      <c r="M1245" s="183"/>
      <c r="N1245" s="183"/>
      <c r="O1245" s="183"/>
      <c r="P1245" s="183"/>
      <c r="Q1245" s="183"/>
      <c r="R1245" s="183"/>
      <c r="S1245" s="183"/>
      <c r="T1245" s="183"/>
      <c r="U1245" s="183"/>
      <c r="V1245" s="183"/>
      <c r="W1245" s="183"/>
      <c r="X1245" s="183"/>
      <c r="Y1245" s="183"/>
      <c r="Z1245" s="183"/>
      <c r="AA1245" s="183"/>
      <c r="AB1245" s="183"/>
      <c r="AC1245" s="183"/>
      <c r="AD1245" s="183"/>
      <c r="AE1245" s="183"/>
      <c r="AF1245" s="183"/>
      <c r="AG1245" s="183"/>
      <c r="AH1245" s="183"/>
      <c r="AI1245" s="183"/>
      <c r="AJ1245" s="183"/>
      <c r="AK1245" s="183"/>
      <c r="AL1245" s="183"/>
      <c r="AM1245" s="183"/>
      <c r="AN1245" s="183"/>
      <c r="AO1245" s="183"/>
      <c r="AP1245" s="183"/>
      <c r="AQ1245" s="183"/>
      <c r="AR1245" s="183"/>
      <c r="AS1245" s="183"/>
      <c r="AT1245" s="183"/>
      <c r="AU1245" s="183"/>
      <c r="AV1245" s="183"/>
      <c r="AW1245" s="183"/>
      <c r="AX1245" s="183"/>
      <c r="AY1245" s="183"/>
      <c r="AZ1245" s="183"/>
      <c r="BA1245" s="183"/>
      <c r="BB1245" s="183"/>
      <c r="BC1245" s="183"/>
      <c r="BD1245" s="183"/>
      <c r="BE1245" s="183"/>
      <c r="BF1245" s="183"/>
      <c r="BG1245" s="183"/>
      <c r="BH1245" s="183"/>
      <c r="BI1245" s="183"/>
      <c r="BJ1245" s="183"/>
      <c r="BK1245" s="183"/>
      <c r="BL1245" s="183"/>
      <c r="BM1245" s="183"/>
      <c r="BN1245" s="183"/>
      <c r="BO1245" s="183"/>
      <c r="BP1245" s="183"/>
      <c r="BQ1245" s="183"/>
      <c r="BR1245" s="183"/>
      <c r="BS1245" s="183"/>
      <c r="BT1245" s="183"/>
      <c r="BU1245" s="183"/>
      <c r="BV1245" s="183"/>
      <c r="BW1245" s="183"/>
      <c r="BX1245" s="183"/>
      <c r="BY1245" s="183"/>
      <c r="BZ1245" s="183"/>
      <c r="CA1245" s="183"/>
      <c r="CB1245" s="183"/>
      <c r="CC1245" s="183"/>
      <c r="CD1245" s="183"/>
      <c r="CE1245" s="183"/>
      <c r="CF1245" s="183"/>
      <c r="CG1245" s="183"/>
      <c r="CH1245" s="183"/>
      <c r="CI1245" s="183"/>
      <c r="CJ1245" s="183"/>
      <c r="CK1245" s="183"/>
      <c r="CL1245" s="183"/>
      <c r="CM1245" s="183"/>
      <c r="CN1245" s="183"/>
      <c r="CO1245" s="183"/>
      <c r="CP1245" s="183"/>
      <c r="CQ1245" s="183"/>
      <c r="CR1245" s="183"/>
      <c r="CS1245" s="183"/>
      <c r="CT1245" s="183"/>
      <c r="CU1245" s="183"/>
      <c r="CV1245" s="183"/>
      <c r="CW1245" s="183"/>
      <c r="CX1245" s="183"/>
      <c r="CY1245" s="183"/>
      <c r="CZ1245" s="183"/>
      <c r="DA1245" s="183"/>
      <c r="DB1245" s="183"/>
      <c r="DC1245" s="183"/>
      <c r="DD1245" s="183"/>
      <c r="DE1245" s="183"/>
      <c r="DF1245" s="183"/>
      <c r="DG1245" s="183"/>
      <c r="DH1245" s="183"/>
      <c r="DI1245" s="183"/>
      <c r="DJ1245" s="183"/>
      <c r="DK1245" s="183"/>
      <c r="DL1245" s="183"/>
      <c r="DM1245" s="183"/>
      <c r="DN1245" s="183"/>
      <c r="DO1245" s="183"/>
      <c r="DP1245" s="183"/>
      <c r="DQ1245" s="183"/>
      <c r="DR1245" s="183"/>
      <c r="DS1245" s="183"/>
      <c r="DT1245" s="183"/>
      <c r="DU1245" s="183"/>
      <c r="DV1245" s="183"/>
      <c r="DW1245" s="183"/>
      <c r="DX1245" s="183"/>
      <c r="DY1245" s="183"/>
      <c r="DZ1245" s="183"/>
      <c r="EA1245" s="183"/>
      <c r="EB1245" s="183"/>
      <c r="EC1245" s="183"/>
      <c r="ED1245" s="183"/>
      <c r="EE1245" s="183"/>
      <c r="EF1245" s="183"/>
      <c r="EG1245" s="183"/>
      <c r="EH1245" s="183"/>
      <c r="EI1245" s="183"/>
      <c r="EJ1245" s="183"/>
      <c r="EK1245" s="183"/>
      <c r="EL1245" s="183"/>
      <c r="EM1245" s="183"/>
      <c r="EN1245" s="183"/>
      <c r="EO1245" s="183"/>
      <c r="EP1245" s="183"/>
      <c r="EQ1245" s="183"/>
      <c r="ER1245" s="183"/>
      <c r="ES1245" s="183"/>
      <c r="ET1245" s="183"/>
      <c r="EU1245" s="183"/>
      <c r="EV1245" s="183"/>
      <c r="EW1245" s="183"/>
      <c r="EX1245" s="183"/>
      <c r="EY1245" s="183"/>
      <c r="EZ1245" s="183"/>
      <c r="FA1245" s="183"/>
      <c r="FB1245" s="183"/>
      <c r="FC1245" s="183"/>
      <c r="FD1245" s="183"/>
      <c r="FE1245" s="183"/>
      <c r="FF1245" s="183"/>
      <c r="FG1245" s="183"/>
      <c r="FH1245" s="183"/>
      <c r="FI1245" s="183"/>
      <c r="FJ1245" s="183"/>
      <c r="FK1245" s="183"/>
      <c r="FL1245" s="183"/>
      <c r="FM1245" s="183"/>
      <c r="FN1245" s="183"/>
      <c r="FO1245" s="183"/>
      <c r="FP1245" s="183"/>
      <c r="FQ1245" s="183"/>
      <c r="FR1245" s="183"/>
      <c r="FS1245" s="183"/>
      <c r="FT1245" s="183"/>
      <c r="FU1245" s="183"/>
      <c r="FV1245" s="183"/>
      <c r="FW1245" s="183"/>
      <c r="FX1245" s="183"/>
      <c r="FY1245" s="183"/>
      <c r="FZ1245" s="183"/>
      <c r="GA1245" s="183"/>
      <c r="GB1245" s="183"/>
      <c r="GC1245" s="183"/>
      <c r="GD1245" s="183"/>
      <c r="GE1245" s="183"/>
      <c r="GF1245" s="183"/>
      <c r="GG1245" s="183"/>
      <c r="GH1245" s="183"/>
      <c r="GI1245" s="183"/>
      <c r="GJ1245" s="183"/>
      <c r="GK1245" s="183"/>
      <c r="GL1245" s="183"/>
      <c r="GM1245" s="183"/>
      <c r="GN1245" s="183"/>
      <c r="GO1245" s="183"/>
      <c r="GP1245" s="183"/>
      <c r="GQ1245" s="183"/>
      <c r="GR1245" s="183"/>
      <c r="GS1245" s="183"/>
      <c r="GT1245" s="183"/>
      <c r="GU1245" s="183"/>
      <c r="GV1245" s="183"/>
      <c r="GW1245" s="183"/>
      <c r="GX1245" s="183"/>
      <c r="GY1245" s="183"/>
      <c r="GZ1245" s="183"/>
      <c r="HA1245" s="183"/>
      <c r="HB1245" s="183"/>
      <c r="HC1245" s="183"/>
      <c r="HD1245" s="183"/>
      <c r="HE1245" s="183"/>
      <c r="HF1245" s="183"/>
      <c r="HG1245" s="183"/>
      <c r="HH1245" s="183"/>
      <c r="HI1245" s="183"/>
      <c r="HJ1245" s="183"/>
      <c r="HK1245" s="183"/>
      <c r="HL1245" s="183"/>
      <c r="HM1245" s="183"/>
      <c r="HN1245" s="183"/>
      <c r="HO1245" s="183"/>
      <c r="HP1245" s="183"/>
      <c r="HQ1245" s="183"/>
      <c r="HR1245" s="183"/>
      <c r="HS1245" s="183"/>
      <c r="HT1245" s="183"/>
      <c r="HU1245" s="183"/>
      <c r="HV1245" s="183"/>
      <c r="HW1245" s="183"/>
      <c r="HX1245" s="183"/>
      <c r="HY1245" s="183"/>
      <c r="HZ1245" s="183"/>
      <c r="IA1245" s="183"/>
      <c r="IB1245" s="183"/>
      <c r="IC1245" s="183"/>
      <c r="ID1245" s="183"/>
      <c r="IE1245" s="183"/>
      <c r="IF1245" s="183"/>
      <c r="IG1245" s="183"/>
      <c r="IH1245" s="183"/>
      <c r="II1245" s="183"/>
      <c r="IJ1245" s="183"/>
      <c r="IK1245" s="183"/>
      <c r="IL1245" s="183"/>
      <c r="IM1245" s="183"/>
      <c r="IN1245" s="183"/>
      <c r="IO1245" s="183"/>
      <c r="IP1245" s="183"/>
      <c r="IQ1245" s="183"/>
      <c r="IR1245" s="183"/>
      <c r="IS1245" s="183"/>
      <c r="IT1245" s="183"/>
      <c r="IU1245" s="183"/>
      <c r="IV1245" s="183"/>
      <c r="IW1245" s="183"/>
      <c r="IX1245" s="183"/>
      <c r="IY1245" s="183"/>
      <c r="IZ1245" s="183"/>
      <c r="JA1245" s="183"/>
      <c r="JB1245" s="183"/>
      <c r="JC1245" s="183"/>
      <c r="JD1245" s="183"/>
      <c r="JE1245" s="183"/>
      <c r="JF1245" s="183"/>
      <c r="JG1245" s="183"/>
      <c r="JH1245" s="183"/>
      <c r="JI1245" s="183"/>
      <c r="JJ1245" s="183"/>
      <c r="JK1245" s="183"/>
      <c r="JL1245" s="183"/>
      <c r="JM1245" s="183"/>
      <c r="JN1245" s="183"/>
      <c r="JO1245" s="183"/>
      <c r="JP1245" s="183"/>
      <c r="JQ1245" s="183"/>
      <c r="JR1245" s="183"/>
      <c r="JS1245" s="183"/>
      <c r="JT1245" s="183"/>
      <c r="JU1245" s="183"/>
      <c r="JV1245" s="183"/>
      <c r="JW1245" s="183"/>
      <c r="JX1245" s="183"/>
      <c r="JY1245" s="183"/>
      <c r="JZ1245" s="183"/>
      <c r="KA1245" s="183"/>
      <c r="KB1245" s="183"/>
      <c r="KC1245" s="183"/>
      <c r="KD1245" s="183"/>
      <c r="KE1245" s="183"/>
      <c r="KF1245" s="183"/>
      <c r="KG1245" s="183"/>
      <c r="KH1245" s="183"/>
      <c r="KI1245" s="183"/>
      <c r="KJ1245" s="183"/>
      <c r="KK1245" s="183"/>
      <c r="KL1245" s="183"/>
      <c r="KM1245" s="183"/>
      <c r="KN1245" s="183"/>
      <c r="KO1245" s="183"/>
      <c r="KP1245" s="183"/>
      <c r="KQ1245" s="183"/>
      <c r="KR1245" s="183"/>
      <c r="KS1245" s="183"/>
      <c r="KT1245" s="183"/>
    </row>
    <row r="1246" spans="8:306">
      <c r="H1246" s="183"/>
      <c r="K1246" s="183"/>
      <c r="L1246" s="183"/>
      <c r="M1246" s="183"/>
      <c r="N1246" s="183"/>
      <c r="O1246" s="183"/>
      <c r="P1246" s="183"/>
      <c r="Q1246" s="183"/>
      <c r="R1246" s="183"/>
      <c r="S1246" s="183"/>
      <c r="T1246" s="183"/>
      <c r="U1246" s="183"/>
      <c r="V1246" s="183"/>
      <c r="W1246" s="183"/>
      <c r="X1246" s="183"/>
      <c r="Y1246" s="183"/>
      <c r="Z1246" s="183"/>
      <c r="AA1246" s="183"/>
      <c r="AB1246" s="183"/>
      <c r="AC1246" s="183"/>
      <c r="AD1246" s="183"/>
      <c r="AE1246" s="183"/>
      <c r="AF1246" s="183"/>
      <c r="AG1246" s="183"/>
      <c r="AH1246" s="183"/>
      <c r="AI1246" s="183"/>
      <c r="AJ1246" s="183"/>
      <c r="AK1246" s="183"/>
      <c r="AL1246" s="183"/>
      <c r="AM1246" s="183"/>
      <c r="AN1246" s="183"/>
      <c r="AO1246" s="183"/>
      <c r="AP1246" s="183"/>
      <c r="AQ1246" s="183"/>
      <c r="AR1246" s="183"/>
      <c r="AS1246" s="183"/>
      <c r="AT1246" s="183"/>
      <c r="AU1246" s="183"/>
      <c r="AV1246" s="183"/>
      <c r="AW1246" s="183"/>
      <c r="AX1246" s="183"/>
      <c r="AY1246" s="183"/>
      <c r="AZ1246" s="183"/>
      <c r="BA1246" s="183"/>
      <c r="BB1246" s="183"/>
      <c r="BC1246" s="183"/>
      <c r="BD1246" s="183"/>
      <c r="BE1246" s="183"/>
      <c r="BF1246" s="183"/>
      <c r="BG1246" s="183"/>
      <c r="BH1246" s="183"/>
      <c r="BI1246" s="183"/>
      <c r="BJ1246" s="183"/>
      <c r="BK1246" s="183"/>
      <c r="BL1246" s="183"/>
      <c r="BM1246" s="183"/>
      <c r="BN1246" s="183"/>
      <c r="BO1246" s="183"/>
      <c r="BP1246" s="183"/>
      <c r="BQ1246" s="183"/>
      <c r="BR1246" s="183"/>
      <c r="BS1246" s="183"/>
      <c r="BT1246" s="183"/>
      <c r="BU1246" s="183"/>
      <c r="BV1246" s="183"/>
      <c r="BW1246" s="183"/>
      <c r="BX1246" s="183"/>
      <c r="BY1246" s="183"/>
      <c r="BZ1246" s="183"/>
      <c r="CA1246" s="183"/>
      <c r="CB1246" s="183"/>
      <c r="CC1246" s="183"/>
      <c r="CD1246" s="183"/>
      <c r="CE1246" s="183"/>
      <c r="CF1246" s="183"/>
      <c r="CG1246" s="183"/>
      <c r="CH1246" s="183"/>
      <c r="CI1246" s="183"/>
      <c r="CJ1246" s="183"/>
      <c r="CK1246" s="183"/>
      <c r="CL1246" s="183"/>
      <c r="CM1246" s="183"/>
      <c r="CN1246" s="183"/>
      <c r="CO1246" s="183"/>
      <c r="CP1246" s="183"/>
      <c r="CQ1246" s="183"/>
      <c r="CR1246" s="183"/>
      <c r="CS1246" s="183"/>
      <c r="CT1246" s="183"/>
      <c r="CU1246" s="183"/>
      <c r="CV1246" s="183"/>
      <c r="CW1246" s="183"/>
      <c r="CX1246" s="183"/>
      <c r="CY1246" s="183"/>
      <c r="CZ1246" s="183"/>
      <c r="DA1246" s="183"/>
      <c r="DB1246" s="183"/>
      <c r="DC1246" s="183"/>
      <c r="DD1246" s="183"/>
      <c r="DE1246" s="183"/>
      <c r="DF1246" s="183"/>
      <c r="DG1246" s="183"/>
      <c r="DH1246" s="183"/>
      <c r="DI1246" s="183"/>
      <c r="DJ1246" s="183"/>
      <c r="DK1246" s="183"/>
      <c r="DL1246" s="183"/>
      <c r="DM1246" s="183"/>
      <c r="DN1246" s="183"/>
      <c r="DO1246" s="183"/>
      <c r="DP1246" s="183"/>
      <c r="DQ1246" s="183"/>
      <c r="DR1246" s="183"/>
      <c r="DS1246" s="183"/>
      <c r="DT1246" s="183"/>
      <c r="DU1246" s="183"/>
      <c r="DV1246" s="183"/>
      <c r="DW1246" s="183"/>
      <c r="DX1246" s="183"/>
      <c r="DY1246" s="183"/>
      <c r="DZ1246" s="183"/>
      <c r="EA1246" s="183"/>
      <c r="EB1246" s="183"/>
      <c r="EC1246" s="183"/>
      <c r="ED1246" s="183"/>
      <c r="EE1246" s="183"/>
      <c r="EF1246" s="183"/>
      <c r="EG1246" s="183"/>
      <c r="EH1246" s="183"/>
      <c r="EI1246" s="183"/>
      <c r="EJ1246" s="183"/>
      <c r="EK1246" s="183"/>
      <c r="EL1246" s="183"/>
      <c r="EM1246" s="183"/>
      <c r="EN1246" s="183"/>
      <c r="EO1246" s="183"/>
      <c r="EP1246" s="183"/>
      <c r="EQ1246" s="183"/>
      <c r="ER1246" s="183"/>
      <c r="ES1246" s="183"/>
      <c r="ET1246" s="183"/>
      <c r="EU1246" s="183"/>
      <c r="EV1246" s="183"/>
      <c r="EW1246" s="183"/>
      <c r="EX1246" s="183"/>
      <c r="EY1246" s="183"/>
      <c r="EZ1246" s="183"/>
      <c r="FA1246" s="183"/>
      <c r="FB1246" s="183"/>
      <c r="FC1246" s="183"/>
      <c r="FD1246" s="183"/>
      <c r="FE1246" s="183"/>
      <c r="FF1246" s="183"/>
      <c r="FG1246" s="183"/>
      <c r="FH1246" s="183"/>
      <c r="FI1246" s="183"/>
      <c r="FJ1246" s="183"/>
      <c r="FK1246" s="183"/>
      <c r="FL1246" s="183"/>
      <c r="FM1246" s="183"/>
      <c r="FN1246" s="183"/>
      <c r="FO1246" s="183"/>
      <c r="FP1246" s="183"/>
      <c r="FQ1246" s="183"/>
      <c r="FR1246" s="183"/>
      <c r="FS1246" s="183"/>
      <c r="FT1246" s="183"/>
      <c r="FU1246" s="183"/>
      <c r="FV1246" s="183"/>
      <c r="FW1246" s="183"/>
      <c r="FX1246" s="183"/>
      <c r="FY1246" s="183"/>
      <c r="FZ1246" s="183"/>
      <c r="GA1246" s="183"/>
      <c r="GB1246" s="183"/>
      <c r="GC1246" s="183"/>
      <c r="GD1246" s="183"/>
      <c r="GE1246" s="183"/>
      <c r="GF1246" s="183"/>
      <c r="GG1246" s="183"/>
      <c r="GH1246" s="183"/>
      <c r="GI1246" s="183"/>
      <c r="GJ1246" s="183"/>
      <c r="GK1246" s="183"/>
      <c r="GL1246" s="183"/>
      <c r="GM1246" s="183"/>
      <c r="GN1246" s="183"/>
      <c r="GO1246" s="183"/>
      <c r="GP1246" s="183"/>
      <c r="GQ1246" s="183"/>
      <c r="GR1246" s="183"/>
      <c r="GS1246" s="183"/>
      <c r="GT1246" s="183"/>
      <c r="GU1246" s="183"/>
      <c r="GV1246" s="183"/>
      <c r="GW1246" s="183"/>
      <c r="GX1246" s="183"/>
      <c r="GY1246" s="183"/>
      <c r="GZ1246" s="183"/>
      <c r="HA1246" s="183"/>
      <c r="HB1246" s="183"/>
      <c r="HC1246" s="183"/>
      <c r="HD1246" s="183"/>
      <c r="HE1246" s="183"/>
      <c r="HF1246" s="183"/>
      <c r="HG1246" s="183"/>
      <c r="HH1246" s="183"/>
      <c r="HI1246" s="183"/>
      <c r="HJ1246" s="183"/>
      <c r="HK1246" s="183"/>
      <c r="HL1246" s="183"/>
      <c r="HM1246" s="183"/>
      <c r="HN1246" s="183"/>
      <c r="HO1246" s="183"/>
      <c r="HP1246" s="183"/>
      <c r="HQ1246" s="183"/>
      <c r="HR1246" s="183"/>
      <c r="HS1246" s="183"/>
      <c r="HT1246" s="183"/>
      <c r="HU1246" s="183"/>
      <c r="HV1246" s="183"/>
      <c r="HW1246" s="183"/>
      <c r="HX1246" s="183"/>
      <c r="HY1246" s="183"/>
      <c r="HZ1246" s="183"/>
      <c r="IA1246" s="183"/>
      <c r="IB1246" s="183"/>
      <c r="IC1246" s="183"/>
      <c r="ID1246" s="183"/>
      <c r="IE1246" s="183"/>
      <c r="IF1246" s="183"/>
      <c r="IG1246" s="183"/>
      <c r="IH1246" s="183"/>
      <c r="II1246" s="183"/>
      <c r="IJ1246" s="183"/>
      <c r="IK1246" s="183"/>
      <c r="IL1246" s="183"/>
      <c r="IM1246" s="183"/>
      <c r="IN1246" s="183"/>
      <c r="IO1246" s="183"/>
      <c r="IP1246" s="183"/>
      <c r="IQ1246" s="183"/>
      <c r="IR1246" s="183"/>
      <c r="IS1246" s="183"/>
      <c r="IT1246" s="183"/>
      <c r="IU1246" s="183"/>
      <c r="IV1246" s="183"/>
      <c r="IW1246" s="183"/>
      <c r="IX1246" s="183"/>
      <c r="IY1246" s="183"/>
      <c r="IZ1246" s="183"/>
      <c r="JA1246" s="183"/>
      <c r="JB1246" s="183"/>
      <c r="JC1246" s="183"/>
      <c r="JD1246" s="183"/>
      <c r="JE1246" s="183"/>
      <c r="JF1246" s="183"/>
      <c r="JG1246" s="183"/>
      <c r="JH1246" s="183"/>
      <c r="JI1246" s="183"/>
      <c r="JJ1246" s="183"/>
      <c r="JK1246" s="183"/>
      <c r="JL1246" s="183"/>
      <c r="JM1246" s="183"/>
      <c r="JN1246" s="183"/>
      <c r="JO1246" s="183"/>
      <c r="JP1246" s="183"/>
      <c r="JQ1246" s="183"/>
      <c r="JR1246" s="183"/>
      <c r="JS1246" s="183"/>
      <c r="JT1246" s="183"/>
      <c r="JU1246" s="183"/>
      <c r="JV1246" s="183"/>
      <c r="JW1246" s="183"/>
      <c r="JX1246" s="183"/>
      <c r="JY1246" s="183"/>
      <c r="JZ1246" s="183"/>
      <c r="KA1246" s="183"/>
      <c r="KB1246" s="183"/>
      <c r="KC1246" s="183"/>
      <c r="KD1246" s="183"/>
      <c r="KE1246" s="183"/>
      <c r="KF1246" s="183"/>
      <c r="KG1246" s="183"/>
      <c r="KH1246" s="183"/>
      <c r="KI1246" s="183"/>
      <c r="KJ1246" s="183"/>
      <c r="KK1246" s="183"/>
      <c r="KL1246" s="183"/>
      <c r="KM1246" s="183"/>
      <c r="KN1246" s="183"/>
      <c r="KO1246" s="183"/>
      <c r="KP1246" s="183"/>
      <c r="KQ1246" s="183"/>
      <c r="KR1246" s="183"/>
      <c r="KS1246" s="183"/>
      <c r="KT1246" s="183"/>
    </row>
    <row r="1247" spans="8:306">
      <c r="H1247" s="183"/>
      <c r="K1247" s="183"/>
      <c r="L1247" s="183"/>
      <c r="M1247" s="183"/>
      <c r="N1247" s="183"/>
      <c r="O1247" s="183"/>
      <c r="P1247" s="183"/>
      <c r="Q1247" s="183"/>
      <c r="R1247" s="183"/>
      <c r="S1247" s="183"/>
      <c r="T1247" s="183"/>
      <c r="U1247" s="183"/>
      <c r="V1247" s="183"/>
      <c r="W1247" s="183"/>
      <c r="X1247" s="183"/>
      <c r="Y1247" s="183"/>
      <c r="Z1247" s="183"/>
      <c r="AA1247" s="183"/>
      <c r="AB1247" s="183"/>
      <c r="AC1247" s="183"/>
      <c r="AD1247" s="183"/>
      <c r="AE1247" s="183"/>
      <c r="AF1247" s="183"/>
      <c r="AG1247" s="183"/>
      <c r="AH1247" s="183"/>
      <c r="AI1247" s="183"/>
      <c r="AJ1247" s="183"/>
      <c r="AK1247" s="183"/>
      <c r="AL1247" s="183"/>
      <c r="AM1247" s="183"/>
      <c r="AN1247" s="183"/>
      <c r="AO1247" s="183"/>
      <c r="AP1247" s="183"/>
      <c r="AQ1247" s="183"/>
      <c r="AR1247" s="183"/>
      <c r="AS1247" s="183"/>
      <c r="AT1247" s="183"/>
      <c r="AU1247" s="183"/>
      <c r="AV1247" s="183"/>
      <c r="AW1247" s="183"/>
      <c r="AX1247" s="183"/>
      <c r="AY1247" s="183"/>
      <c r="AZ1247" s="183"/>
      <c r="BA1247" s="183"/>
      <c r="BB1247" s="183"/>
      <c r="BC1247" s="183"/>
      <c r="BD1247" s="183"/>
      <c r="BE1247" s="183"/>
      <c r="BF1247" s="183"/>
      <c r="BG1247" s="183"/>
      <c r="BH1247" s="183"/>
      <c r="BI1247" s="183"/>
      <c r="BJ1247" s="183"/>
      <c r="BK1247" s="183"/>
      <c r="BL1247" s="183"/>
      <c r="BM1247" s="183"/>
      <c r="BN1247" s="183"/>
      <c r="BO1247" s="183"/>
      <c r="BP1247" s="183"/>
      <c r="BQ1247" s="183"/>
      <c r="BR1247" s="183"/>
      <c r="BS1247" s="183"/>
      <c r="BT1247" s="183"/>
      <c r="BU1247" s="183"/>
      <c r="BV1247" s="183"/>
      <c r="BW1247" s="183"/>
      <c r="BX1247" s="183"/>
      <c r="BY1247" s="183"/>
      <c r="BZ1247" s="183"/>
      <c r="CA1247" s="183"/>
      <c r="CB1247" s="183"/>
      <c r="CC1247" s="183"/>
      <c r="CD1247" s="183"/>
      <c r="CE1247" s="183"/>
      <c r="CF1247" s="183"/>
      <c r="CG1247" s="183"/>
      <c r="CH1247" s="183"/>
      <c r="CI1247" s="183"/>
      <c r="CJ1247" s="183"/>
      <c r="CK1247" s="183"/>
      <c r="CL1247" s="183"/>
      <c r="CM1247" s="183"/>
      <c r="CN1247" s="183"/>
      <c r="CO1247" s="183"/>
      <c r="CP1247" s="183"/>
      <c r="CQ1247" s="183"/>
      <c r="CR1247" s="183"/>
      <c r="CS1247" s="183"/>
      <c r="CT1247" s="183"/>
      <c r="CU1247" s="183"/>
      <c r="CV1247" s="183"/>
      <c r="CW1247" s="183"/>
      <c r="CX1247" s="183"/>
      <c r="CY1247" s="183"/>
      <c r="CZ1247" s="183"/>
      <c r="DA1247" s="183"/>
      <c r="DB1247" s="183"/>
      <c r="DC1247" s="183"/>
      <c r="DD1247" s="183"/>
      <c r="DE1247" s="183"/>
      <c r="DF1247" s="183"/>
      <c r="DG1247" s="183"/>
      <c r="DH1247" s="183"/>
      <c r="DI1247" s="183"/>
      <c r="DJ1247" s="183"/>
      <c r="DK1247" s="183"/>
      <c r="DL1247" s="183"/>
      <c r="DM1247" s="183"/>
      <c r="DN1247" s="183"/>
      <c r="DO1247" s="183"/>
      <c r="DP1247" s="183"/>
      <c r="DQ1247" s="183"/>
      <c r="DR1247" s="183"/>
      <c r="DS1247" s="183"/>
      <c r="DT1247" s="183"/>
      <c r="DU1247" s="183"/>
      <c r="DV1247" s="183"/>
      <c r="DW1247" s="183"/>
      <c r="DX1247" s="183"/>
      <c r="DY1247" s="183"/>
      <c r="DZ1247" s="183"/>
      <c r="EA1247" s="183"/>
      <c r="EB1247" s="183"/>
      <c r="EC1247" s="183"/>
      <c r="ED1247" s="183"/>
      <c r="EE1247" s="183"/>
      <c r="EF1247" s="183"/>
      <c r="EG1247" s="183"/>
      <c r="EH1247" s="183"/>
      <c r="EI1247" s="183"/>
      <c r="EJ1247" s="183"/>
      <c r="EK1247" s="183"/>
      <c r="EL1247" s="183"/>
      <c r="EM1247" s="183"/>
      <c r="EN1247" s="183"/>
      <c r="EO1247" s="183"/>
      <c r="EP1247" s="183"/>
      <c r="EQ1247" s="183"/>
      <c r="ER1247" s="183"/>
      <c r="ES1247" s="183"/>
      <c r="ET1247" s="183"/>
      <c r="EU1247" s="183"/>
      <c r="EV1247" s="183"/>
      <c r="EW1247" s="183"/>
      <c r="EX1247" s="183"/>
      <c r="EY1247" s="183"/>
      <c r="EZ1247" s="183"/>
      <c r="FA1247" s="183"/>
      <c r="FB1247" s="183"/>
      <c r="FC1247" s="183"/>
      <c r="FD1247" s="183"/>
      <c r="FE1247" s="183"/>
      <c r="FF1247" s="183"/>
      <c r="FG1247" s="183"/>
      <c r="FH1247" s="183"/>
      <c r="FI1247" s="183"/>
      <c r="FJ1247" s="183"/>
      <c r="FK1247" s="183"/>
      <c r="FL1247" s="183"/>
      <c r="FM1247" s="183"/>
      <c r="FN1247" s="183"/>
      <c r="FO1247" s="183"/>
      <c r="FP1247" s="183"/>
      <c r="FQ1247" s="183"/>
      <c r="FR1247" s="183"/>
      <c r="FS1247" s="183"/>
      <c r="FT1247" s="183"/>
      <c r="FU1247" s="183"/>
      <c r="FV1247" s="183"/>
      <c r="FW1247" s="183"/>
      <c r="FX1247" s="183"/>
      <c r="FY1247" s="183"/>
      <c r="FZ1247" s="183"/>
      <c r="GA1247" s="183"/>
      <c r="GB1247" s="183"/>
      <c r="GC1247" s="183"/>
      <c r="GD1247" s="183"/>
      <c r="GE1247" s="183"/>
      <c r="GF1247" s="183"/>
      <c r="GG1247" s="183"/>
      <c r="GH1247" s="183"/>
      <c r="GI1247" s="183"/>
      <c r="GJ1247" s="183"/>
      <c r="GK1247" s="183"/>
      <c r="GL1247" s="183"/>
      <c r="GM1247" s="183"/>
      <c r="GN1247" s="183"/>
      <c r="GO1247" s="183"/>
      <c r="GP1247" s="183"/>
      <c r="GQ1247" s="183"/>
      <c r="GR1247" s="183"/>
      <c r="GS1247" s="183"/>
      <c r="GT1247" s="183"/>
      <c r="GU1247" s="183"/>
      <c r="GV1247" s="183"/>
      <c r="GW1247" s="183"/>
      <c r="GX1247" s="183"/>
      <c r="GY1247" s="183"/>
      <c r="GZ1247" s="183"/>
      <c r="HA1247" s="183"/>
      <c r="HB1247" s="183"/>
      <c r="HC1247" s="183"/>
      <c r="HD1247" s="183"/>
      <c r="HE1247" s="183"/>
      <c r="HF1247" s="183"/>
      <c r="HG1247" s="183"/>
      <c r="HH1247" s="183"/>
      <c r="HI1247" s="183"/>
      <c r="HJ1247" s="183"/>
      <c r="HK1247" s="183"/>
      <c r="HL1247" s="183"/>
      <c r="HM1247" s="183"/>
      <c r="HN1247" s="183"/>
      <c r="HO1247" s="183"/>
      <c r="HP1247" s="183"/>
      <c r="HQ1247" s="183"/>
      <c r="HR1247" s="183"/>
      <c r="HS1247" s="183"/>
      <c r="HT1247" s="183"/>
      <c r="HU1247" s="183"/>
      <c r="HV1247" s="183"/>
      <c r="HW1247" s="183"/>
      <c r="HX1247" s="183"/>
      <c r="HY1247" s="183"/>
      <c r="HZ1247" s="183"/>
      <c r="IA1247" s="183"/>
      <c r="IB1247" s="183"/>
      <c r="IC1247" s="183"/>
      <c r="ID1247" s="183"/>
      <c r="IE1247" s="183"/>
      <c r="IF1247" s="183"/>
      <c r="IG1247" s="183"/>
      <c r="IH1247" s="183"/>
      <c r="II1247" s="183"/>
      <c r="IJ1247" s="183"/>
      <c r="IK1247" s="183"/>
      <c r="IL1247" s="183"/>
      <c r="IM1247" s="183"/>
      <c r="IN1247" s="183"/>
      <c r="IO1247" s="183"/>
      <c r="IP1247" s="183"/>
      <c r="IQ1247" s="183"/>
      <c r="IR1247" s="183"/>
      <c r="IS1247" s="183"/>
      <c r="IT1247" s="183"/>
      <c r="IU1247" s="183"/>
      <c r="IV1247" s="183"/>
      <c r="IW1247" s="183"/>
      <c r="IX1247" s="183"/>
      <c r="IY1247" s="183"/>
      <c r="IZ1247" s="183"/>
      <c r="JA1247" s="183"/>
      <c r="JB1247" s="183"/>
      <c r="JC1247" s="183"/>
      <c r="JD1247" s="183"/>
      <c r="JE1247" s="183"/>
      <c r="JF1247" s="183"/>
      <c r="JG1247" s="183"/>
      <c r="JH1247" s="183"/>
      <c r="JI1247" s="183"/>
      <c r="JJ1247" s="183"/>
      <c r="JK1247" s="183"/>
      <c r="JL1247" s="183"/>
      <c r="JM1247" s="183"/>
      <c r="JN1247" s="183"/>
      <c r="JO1247" s="183"/>
      <c r="JP1247" s="183"/>
      <c r="JQ1247" s="183"/>
      <c r="JR1247" s="183"/>
      <c r="JS1247" s="183"/>
      <c r="JT1247" s="183"/>
      <c r="JU1247" s="183"/>
      <c r="JV1247" s="183"/>
      <c r="JW1247" s="183"/>
      <c r="JX1247" s="183"/>
      <c r="JY1247" s="183"/>
      <c r="JZ1247" s="183"/>
      <c r="KA1247" s="183"/>
      <c r="KB1247" s="183"/>
      <c r="KC1247" s="183"/>
      <c r="KD1247" s="183"/>
      <c r="KE1247" s="183"/>
      <c r="KF1247" s="183"/>
      <c r="KG1247" s="183"/>
      <c r="KH1247" s="183"/>
      <c r="KI1247" s="183"/>
      <c r="KJ1247" s="183"/>
      <c r="KK1247" s="183"/>
      <c r="KL1247" s="183"/>
      <c r="KM1247" s="183"/>
      <c r="KN1247" s="183"/>
      <c r="KO1247" s="183"/>
      <c r="KP1247" s="183"/>
      <c r="KQ1247" s="183"/>
      <c r="KR1247" s="183"/>
      <c r="KS1247" s="183"/>
      <c r="KT1247" s="183"/>
    </row>
    <row r="1248" spans="8:306">
      <c r="H1248" s="183"/>
      <c r="K1248" s="183"/>
      <c r="L1248" s="183"/>
      <c r="M1248" s="183"/>
      <c r="N1248" s="183"/>
      <c r="O1248" s="183"/>
      <c r="P1248" s="183"/>
      <c r="Q1248" s="183"/>
      <c r="R1248" s="183"/>
      <c r="S1248" s="183"/>
      <c r="T1248" s="183"/>
      <c r="U1248" s="183"/>
      <c r="V1248" s="183"/>
      <c r="W1248" s="183"/>
      <c r="X1248" s="183"/>
      <c r="Y1248" s="183"/>
      <c r="Z1248" s="183"/>
      <c r="AA1248" s="183"/>
      <c r="AB1248" s="183"/>
      <c r="AC1248" s="183"/>
      <c r="AD1248" s="183"/>
      <c r="AE1248" s="183"/>
      <c r="AF1248" s="183"/>
      <c r="AG1248" s="183"/>
      <c r="AH1248" s="183"/>
      <c r="AI1248" s="183"/>
      <c r="AJ1248" s="183"/>
      <c r="AK1248" s="183"/>
      <c r="AL1248" s="183"/>
      <c r="AM1248" s="183"/>
      <c r="AN1248" s="183"/>
      <c r="AO1248" s="183"/>
      <c r="AP1248" s="183"/>
      <c r="AQ1248" s="183"/>
      <c r="AR1248" s="183"/>
      <c r="AS1248" s="183"/>
      <c r="AT1248" s="183"/>
      <c r="AU1248" s="183"/>
      <c r="AV1248" s="183"/>
      <c r="AW1248" s="183"/>
      <c r="AX1248" s="183"/>
      <c r="AY1248" s="183"/>
      <c r="AZ1248" s="183"/>
      <c r="BA1248" s="183"/>
      <c r="BB1248" s="183"/>
      <c r="BC1248" s="183"/>
      <c r="BD1248" s="183"/>
      <c r="BE1248" s="183"/>
      <c r="BF1248" s="183"/>
      <c r="BG1248" s="183"/>
      <c r="BH1248" s="183"/>
      <c r="BI1248" s="183"/>
      <c r="BJ1248" s="183"/>
      <c r="BK1248" s="183"/>
      <c r="BL1248" s="183"/>
      <c r="BM1248" s="183"/>
      <c r="BN1248" s="183"/>
      <c r="BO1248" s="183"/>
      <c r="BP1248" s="183"/>
      <c r="BQ1248" s="183"/>
      <c r="BR1248" s="183"/>
      <c r="BS1248" s="183"/>
      <c r="BT1248" s="183"/>
      <c r="BU1248" s="183"/>
      <c r="BV1248" s="183"/>
      <c r="BW1248" s="183"/>
      <c r="BX1248" s="183"/>
      <c r="BY1248" s="183"/>
      <c r="BZ1248" s="183"/>
      <c r="CA1248" s="183"/>
      <c r="CB1248" s="183"/>
      <c r="CC1248" s="183"/>
      <c r="CD1248" s="183"/>
      <c r="CE1248" s="183"/>
      <c r="CF1248" s="183"/>
      <c r="CG1248" s="183"/>
      <c r="CH1248" s="183"/>
      <c r="CI1248" s="183"/>
      <c r="CJ1248" s="183"/>
      <c r="CK1248" s="183"/>
      <c r="CL1248" s="183"/>
      <c r="CM1248" s="183"/>
      <c r="CN1248" s="183"/>
      <c r="CO1248" s="183"/>
      <c r="CP1248" s="183"/>
      <c r="CQ1248" s="183"/>
      <c r="CR1248" s="183"/>
      <c r="CS1248" s="183"/>
      <c r="CT1248" s="183"/>
      <c r="CU1248" s="183"/>
      <c r="CV1248" s="183"/>
      <c r="CW1248" s="183"/>
      <c r="CX1248" s="183"/>
      <c r="CY1248" s="183"/>
      <c r="CZ1248" s="183"/>
      <c r="DA1248" s="183"/>
      <c r="DB1248" s="183"/>
      <c r="DC1248" s="183"/>
      <c r="DD1248" s="183"/>
      <c r="DE1248" s="183"/>
      <c r="DF1248" s="183"/>
      <c r="DG1248" s="183"/>
      <c r="DH1248" s="183"/>
      <c r="DI1248" s="183"/>
      <c r="DJ1248" s="183"/>
      <c r="DK1248" s="183"/>
      <c r="DL1248" s="183"/>
      <c r="DM1248" s="183"/>
      <c r="DN1248" s="183"/>
      <c r="DO1248" s="183"/>
      <c r="DP1248" s="183"/>
      <c r="DQ1248" s="183"/>
      <c r="DR1248" s="183"/>
      <c r="DS1248" s="183"/>
      <c r="DT1248" s="183"/>
      <c r="DU1248" s="183"/>
      <c r="DV1248" s="183"/>
      <c r="DW1248" s="183"/>
      <c r="DX1248" s="183"/>
      <c r="DY1248" s="183"/>
      <c r="DZ1248" s="183"/>
      <c r="EA1248" s="183"/>
      <c r="EB1248" s="183"/>
      <c r="EC1248" s="183"/>
      <c r="ED1248" s="183"/>
      <c r="EE1248" s="183"/>
      <c r="EF1248" s="183"/>
      <c r="EG1248" s="183"/>
      <c r="EH1248" s="183"/>
      <c r="EI1248" s="183"/>
      <c r="EJ1248" s="183"/>
      <c r="EK1248" s="183"/>
      <c r="EL1248" s="183"/>
      <c r="EM1248" s="183"/>
      <c r="EN1248" s="183"/>
      <c r="EO1248" s="183"/>
      <c r="EP1248" s="183"/>
      <c r="EQ1248" s="183"/>
      <c r="ER1248" s="183"/>
      <c r="ES1248" s="183"/>
      <c r="ET1248" s="183"/>
      <c r="EU1248" s="183"/>
      <c r="EV1248" s="183"/>
      <c r="EW1248" s="183"/>
      <c r="EX1248" s="183"/>
      <c r="EY1248" s="183"/>
      <c r="EZ1248" s="183"/>
      <c r="FA1248" s="183"/>
      <c r="FB1248" s="183"/>
      <c r="FC1248" s="183"/>
      <c r="FD1248" s="183"/>
      <c r="FE1248" s="183"/>
      <c r="FF1248" s="183"/>
      <c r="FG1248" s="183"/>
      <c r="FH1248" s="183"/>
      <c r="FI1248" s="183"/>
      <c r="FJ1248" s="183"/>
      <c r="FK1248" s="183"/>
      <c r="FL1248" s="183"/>
      <c r="FM1248" s="183"/>
      <c r="FN1248" s="183"/>
      <c r="FO1248" s="183"/>
      <c r="FP1248" s="183"/>
      <c r="FQ1248" s="183"/>
      <c r="FR1248" s="183"/>
      <c r="FS1248" s="183"/>
      <c r="FT1248" s="183"/>
      <c r="FU1248" s="183"/>
      <c r="FV1248" s="183"/>
      <c r="FW1248" s="183"/>
      <c r="FX1248" s="183"/>
      <c r="FY1248" s="183"/>
      <c r="FZ1248" s="183"/>
      <c r="GA1248" s="183"/>
      <c r="GB1248" s="183"/>
      <c r="GC1248" s="183"/>
      <c r="GD1248" s="183"/>
      <c r="GE1248" s="183"/>
      <c r="GF1248" s="183"/>
      <c r="GG1248" s="183"/>
      <c r="GH1248" s="183"/>
      <c r="GI1248" s="183"/>
      <c r="GJ1248" s="183"/>
      <c r="GK1248" s="183"/>
      <c r="GL1248" s="183"/>
      <c r="GM1248" s="183"/>
      <c r="GN1248" s="183"/>
      <c r="GO1248" s="183"/>
      <c r="GP1248" s="183"/>
      <c r="GQ1248" s="183"/>
      <c r="GR1248" s="183"/>
      <c r="GS1248" s="183"/>
      <c r="GT1248" s="183"/>
      <c r="GU1248" s="183"/>
      <c r="GV1248" s="183"/>
      <c r="GW1248" s="183"/>
      <c r="GX1248" s="183"/>
      <c r="GY1248" s="183"/>
      <c r="GZ1248" s="183"/>
      <c r="HA1248" s="183"/>
      <c r="HB1248" s="183"/>
      <c r="HC1248" s="183"/>
      <c r="HD1248" s="183"/>
      <c r="HE1248" s="183"/>
      <c r="HF1248" s="183"/>
      <c r="HG1248" s="183"/>
      <c r="HH1248" s="183"/>
      <c r="HI1248" s="183"/>
      <c r="HJ1248" s="183"/>
      <c r="HK1248" s="183"/>
      <c r="HL1248" s="183"/>
      <c r="HM1248" s="183"/>
      <c r="HN1248" s="183"/>
      <c r="HO1248" s="183"/>
      <c r="HP1248" s="183"/>
      <c r="HQ1248" s="183"/>
      <c r="HR1248" s="183"/>
      <c r="HS1248" s="183"/>
      <c r="HT1248" s="183"/>
      <c r="HU1248" s="183"/>
      <c r="HV1248" s="183"/>
      <c r="HW1248" s="183"/>
      <c r="HX1248" s="183"/>
      <c r="HY1248" s="183"/>
      <c r="HZ1248" s="183"/>
      <c r="IA1248" s="183"/>
      <c r="IB1248" s="183"/>
      <c r="IC1248" s="183"/>
      <c r="ID1248" s="183"/>
      <c r="IE1248" s="183"/>
      <c r="IF1248" s="183"/>
      <c r="IG1248" s="183"/>
      <c r="IH1248" s="183"/>
      <c r="II1248" s="183"/>
      <c r="IJ1248" s="183"/>
      <c r="IK1248" s="183"/>
      <c r="IL1248" s="183"/>
      <c r="IM1248" s="183"/>
      <c r="IN1248" s="183"/>
      <c r="IO1248" s="183"/>
      <c r="IP1248" s="183"/>
      <c r="IQ1248" s="183"/>
      <c r="IR1248" s="183"/>
      <c r="IS1248" s="183"/>
      <c r="IT1248" s="183"/>
      <c r="IU1248" s="183"/>
      <c r="IV1248" s="183"/>
      <c r="IW1248" s="183"/>
      <c r="IX1248" s="183"/>
      <c r="IY1248" s="183"/>
      <c r="IZ1248" s="183"/>
      <c r="JA1248" s="183"/>
      <c r="JB1248" s="183"/>
      <c r="JC1248" s="183"/>
      <c r="JD1248" s="183"/>
      <c r="JE1248" s="183"/>
      <c r="JF1248" s="183"/>
      <c r="JG1248" s="183"/>
      <c r="JH1248" s="183"/>
      <c r="JI1248" s="183"/>
      <c r="JJ1248" s="183"/>
      <c r="JK1248" s="183"/>
      <c r="JL1248" s="183"/>
      <c r="JM1248" s="183"/>
      <c r="JN1248" s="183"/>
      <c r="JO1248" s="183"/>
      <c r="JP1248" s="183"/>
      <c r="JQ1248" s="183"/>
      <c r="JR1248" s="183"/>
      <c r="JS1248" s="183"/>
      <c r="JT1248" s="183"/>
      <c r="JU1248" s="183"/>
      <c r="JV1248" s="183"/>
      <c r="JW1248" s="183"/>
      <c r="JX1248" s="183"/>
      <c r="JY1248" s="183"/>
      <c r="JZ1248" s="183"/>
      <c r="KA1248" s="183"/>
      <c r="KB1248" s="183"/>
      <c r="KC1248" s="183"/>
      <c r="KD1248" s="183"/>
      <c r="KE1248" s="183"/>
      <c r="KF1248" s="183"/>
      <c r="KG1248" s="183"/>
      <c r="KH1248" s="183"/>
      <c r="KI1248" s="183"/>
      <c r="KJ1248" s="183"/>
      <c r="KK1248" s="183"/>
      <c r="KL1248" s="183"/>
      <c r="KM1248" s="183"/>
      <c r="KN1248" s="183"/>
      <c r="KO1248" s="183"/>
      <c r="KP1248" s="183"/>
      <c r="KQ1248" s="183"/>
      <c r="KR1248" s="183"/>
      <c r="KS1248" s="183"/>
      <c r="KT1248" s="183"/>
    </row>
    <row r="1249" spans="8:306">
      <c r="H1249" s="183"/>
      <c r="K1249" s="183"/>
      <c r="L1249" s="183"/>
      <c r="M1249" s="183"/>
      <c r="N1249" s="183"/>
      <c r="O1249" s="183"/>
      <c r="P1249" s="183"/>
      <c r="Q1249" s="183"/>
      <c r="R1249" s="183"/>
      <c r="S1249" s="183"/>
      <c r="T1249" s="183"/>
      <c r="U1249" s="183"/>
      <c r="V1249" s="183"/>
      <c r="W1249" s="183"/>
      <c r="X1249" s="183"/>
      <c r="Y1249" s="183"/>
      <c r="Z1249" s="183"/>
      <c r="AA1249" s="183"/>
      <c r="AB1249" s="183"/>
      <c r="AC1249" s="183"/>
      <c r="AD1249" s="183"/>
      <c r="AE1249" s="183"/>
      <c r="AF1249" s="183"/>
      <c r="AG1249" s="183"/>
      <c r="AH1249" s="183"/>
      <c r="AI1249" s="183"/>
      <c r="AJ1249" s="183"/>
      <c r="AK1249" s="183"/>
      <c r="AL1249" s="183"/>
      <c r="AM1249" s="183"/>
      <c r="AN1249" s="183"/>
      <c r="AO1249" s="183"/>
      <c r="AP1249" s="183"/>
      <c r="AQ1249" s="183"/>
      <c r="AR1249" s="183"/>
      <c r="AS1249" s="183"/>
      <c r="AT1249" s="183"/>
      <c r="AU1249" s="183"/>
      <c r="AV1249" s="183"/>
      <c r="AW1249" s="183"/>
      <c r="AX1249" s="183"/>
      <c r="AY1249" s="183"/>
      <c r="AZ1249" s="183"/>
      <c r="BA1249" s="183"/>
      <c r="BB1249" s="183"/>
      <c r="BC1249" s="183"/>
      <c r="BD1249" s="183"/>
      <c r="BE1249" s="183"/>
      <c r="BF1249" s="183"/>
      <c r="BG1249" s="183"/>
      <c r="BH1249" s="183"/>
      <c r="BI1249" s="183"/>
      <c r="BJ1249" s="183"/>
      <c r="BK1249" s="183"/>
      <c r="BL1249" s="183"/>
      <c r="BM1249" s="183"/>
      <c r="BN1249" s="183"/>
      <c r="BO1249" s="183"/>
      <c r="BP1249" s="183"/>
      <c r="BQ1249" s="183"/>
      <c r="BR1249" s="183"/>
      <c r="BS1249" s="183"/>
      <c r="BT1249" s="183"/>
      <c r="BU1249" s="183"/>
      <c r="BV1249" s="183"/>
      <c r="BW1249" s="183"/>
      <c r="BX1249" s="183"/>
      <c r="BY1249" s="183"/>
      <c r="BZ1249" s="183"/>
      <c r="CA1249" s="183"/>
      <c r="CB1249" s="183"/>
      <c r="CC1249" s="183"/>
      <c r="CD1249" s="183"/>
      <c r="CE1249" s="183"/>
      <c r="CF1249" s="183"/>
      <c r="CG1249" s="183"/>
      <c r="CH1249" s="183"/>
      <c r="CI1249" s="183"/>
      <c r="CJ1249" s="183"/>
      <c r="CK1249" s="183"/>
      <c r="CL1249" s="183"/>
      <c r="CM1249" s="183"/>
      <c r="CN1249" s="183"/>
      <c r="CO1249" s="183"/>
      <c r="CP1249" s="183"/>
      <c r="CQ1249" s="183"/>
      <c r="CR1249" s="183"/>
      <c r="CS1249" s="183"/>
      <c r="CT1249" s="183"/>
      <c r="CU1249" s="183"/>
      <c r="CV1249" s="183"/>
      <c r="CW1249" s="183"/>
      <c r="CX1249" s="183"/>
      <c r="CY1249" s="183"/>
      <c r="CZ1249" s="183"/>
      <c r="DA1249" s="183"/>
      <c r="DB1249" s="183"/>
      <c r="DC1249" s="183"/>
      <c r="DD1249" s="183"/>
      <c r="DE1249" s="183"/>
      <c r="DF1249" s="183"/>
      <c r="DG1249" s="183"/>
      <c r="DH1249" s="183"/>
      <c r="DI1249" s="183"/>
      <c r="DJ1249" s="183"/>
      <c r="DK1249" s="183"/>
      <c r="DL1249" s="183"/>
      <c r="DM1249" s="183"/>
      <c r="DN1249" s="183"/>
      <c r="DO1249" s="183"/>
      <c r="DP1249" s="183"/>
      <c r="DQ1249" s="183"/>
      <c r="DR1249" s="183"/>
      <c r="DS1249" s="183"/>
      <c r="DT1249" s="183"/>
      <c r="DU1249" s="183"/>
      <c r="DV1249" s="183"/>
      <c r="DW1249" s="183"/>
      <c r="DX1249" s="183"/>
      <c r="DY1249" s="183"/>
      <c r="DZ1249" s="183"/>
      <c r="EA1249" s="183"/>
      <c r="EB1249" s="183"/>
      <c r="EC1249" s="183"/>
      <c r="ED1249" s="183"/>
      <c r="EE1249" s="183"/>
      <c r="EF1249" s="183"/>
      <c r="EG1249" s="183"/>
      <c r="EH1249" s="183"/>
      <c r="EI1249" s="183"/>
      <c r="EJ1249" s="183"/>
      <c r="EK1249" s="183"/>
      <c r="EL1249" s="183"/>
      <c r="EM1249" s="183"/>
      <c r="EN1249" s="183"/>
      <c r="EO1249" s="183"/>
      <c r="EP1249" s="183"/>
      <c r="EQ1249" s="183"/>
      <c r="ER1249" s="183"/>
      <c r="ES1249" s="183"/>
      <c r="ET1249" s="183"/>
      <c r="EU1249" s="183"/>
      <c r="EV1249" s="183"/>
      <c r="EW1249" s="183"/>
      <c r="EX1249" s="183"/>
      <c r="EY1249" s="183"/>
      <c r="EZ1249" s="183"/>
      <c r="FA1249" s="183"/>
      <c r="FB1249" s="183"/>
      <c r="FC1249" s="183"/>
      <c r="FD1249" s="183"/>
      <c r="FE1249" s="183"/>
      <c r="FF1249" s="183"/>
      <c r="FG1249" s="183"/>
      <c r="FH1249" s="183"/>
      <c r="FI1249" s="183"/>
      <c r="FJ1249" s="183"/>
      <c r="FK1249" s="183"/>
      <c r="FL1249" s="183"/>
      <c r="FM1249" s="183"/>
      <c r="FN1249" s="183"/>
      <c r="FO1249" s="183"/>
      <c r="FP1249" s="183"/>
      <c r="FQ1249" s="183"/>
      <c r="FR1249" s="183"/>
      <c r="FS1249" s="183"/>
      <c r="FT1249" s="183"/>
      <c r="FU1249" s="183"/>
      <c r="FV1249" s="183"/>
      <c r="FW1249" s="183"/>
      <c r="FX1249" s="183"/>
      <c r="FY1249" s="183"/>
      <c r="FZ1249" s="183"/>
      <c r="GA1249" s="183"/>
      <c r="GB1249" s="183"/>
      <c r="GC1249" s="183"/>
      <c r="GD1249" s="183"/>
      <c r="GE1249" s="183"/>
      <c r="GF1249" s="183"/>
      <c r="GG1249" s="183"/>
      <c r="GH1249" s="183"/>
      <c r="GI1249" s="183"/>
      <c r="GJ1249" s="183"/>
      <c r="GK1249" s="183"/>
      <c r="GL1249" s="183"/>
      <c r="GM1249" s="183"/>
      <c r="GN1249" s="183"/>
      <c r="GO1249" s="183"/>
      <c r="GP1249" s="183"/>
      <c r="GQ1249" s="183"/>
      <c r="GR1249" s="183"/>
      <c r="GS1249" s="183"/>
      <c r="GT1249" s="183"/>
      <c r="GU1249" s="183"/>
      <c r="GV1249" s="183"/>
      <c r="GW1249" s="183"/>
      <c r="GX1249" s="183"/>
      <c r="GY1249" s="183"/>
      <c r="GZ1249" s="183"/>
      <c r="HA1249" s="183"/>
      <c r="HB1249" s="183"/>
      <c r="HC1249" s="183"/>
      <c r="HD1249" s="183"/>
      <c r="HE1249" s="183"/>
      <c r="HF1249" s="183"/>
      <c r="HG1249" s="183"/>
      <c r="HH1249" s="183"/>
      <c r="HI1249" s="183"/>
      <c r="HJ1249" s="183"/>
      <c r="HK1249" s="183"/>
      <c r="HL1249" s="183"/>
      <c r="HM1249" s="183"/>
      <c r="HN1249" s="183"/>
      <c r="HO1249" s="183"/>
      <c r="HP1249" s="183"/>
      <c r="HQ1249" s="183"/>
      <c r="HR1249" s="183"/>
      <c r="HS1249" s="183"/>
      <c r="HT1249" s="183"/>
      <c r="HU1249" s="183"/>
      <c r="HV1249" s="183"/>
      <c r="HW1249" s="183"/>
      <c r="HX1249" s="183"/>
      <c r="HY1249" s="183"/>
      <c r="HZ1249" s="183"/>
      <c r="IA1249" s="183"/>
      <c r="IB1249" s="183"/>
      <c r="IC1249" s="183"/>
      <c r="ID1249" s="183"/>
      <c r="IE1249" s="183"/>
      <c r="IF1249" s="183"/>
      <c r="IG1249" s="183"/>
      <c r="IH1249" s="183"/>
      <c r="II1249" s="183"/>
      <c r="IJ1249" s="183"/>
      <c r="IK1249" s="183"/>
      <c r="IL1249" s="183"/>
      <c r="IM1249" s="183"/>
      <c r="IN1249" s="183"/>
      <c r="IO1249" s="183"/>
      <c r="IP1249" s="183"/>
      <c r="IQ1249" s="183"/>
      <c r="IR1249" s="183"/>
      <c r="IS1249" s="183"/>
      <c r="IT1249" s="183"/>
      <c r="IU1249" s="183"/>
      <c r="IV1249" s="183"/>
      <c r="IW1249" s="183"/>
      <c r="IX1249" s="183"/>
      <c r="IY1249" s="183"/>
      <c r="IZ1249" s="183"/>
      <c r="JA1249" s="183"/>
      <c r="JB1249" s="183"/>
      <c r="JC1249" s="183"/>
      <c r="JD1249" s="183"/>
      <c r="JE1249" s="183"/>
      <c r="JF1249" s="183"/>
      <c r="JG1249" s="183"/>
      <c r="JH1249" s="183"/>
      <c r="JI1249" s="183"/>
      <c r="JJ1249" s="183"/>
      <c r="JK1249" s="183"/>
      <c r="JL1249" s="183"/>
      <c r="JM1249" s="183"/>
      <c r="JN1249" s="183"/>
      <c r="JO1249" s="183"/>
      <c r="JP1249" s="183"/>
      <c r="JQ1249" s="183"/>
      <c r="JR1249" s="183"/>
      <c r="JS1249" s="183"/>
      <c r="JT1249" s="183"/>
      <c r="JU1249" s="183"/>
      <c r="JV1249" s="183"/>
      <c r="JW1249" s="183"/>
      <c r="JX1249" s="183"/>
      <c r="JY1249" s="183"/>
      <c r="JZ1249" s="183"/>
      <c r="KA1249" s="183"/>
      <c r="KB1249" s="183"/>
      <c r="KC1249" s="183"/>
      <c r="KD1249" s="183"/>
      <c r="KE1249" s="183"/>
      <c r="KF1249" s="183"/>
      <c r="KG1249" s="183"/>
      <c r="KH1249" s="183"/>
      <c r="KI1249" s="183"/>
      <c r="KJ1249" s="183"/>
      <c r="KK1249" s="183"/>
      <c r="KL1249" s="183"/>
      <c r="KM1249" s="183"/>
      <c r="KN1249" s="183"/>
      <c r="KO1249" s="183"/>
      <c r="KP1249" s="183"/>
      <c r="KQ1249" s="183"/>
      <c r="KR1249" s="183"/>
      <c r="KS1249" s="183"/>
      <c r="KT1249" s="183"/>
    </row>
    <row r="1250" spans="8:306">
      <c r="H1250" s="183"/>
      <c r="K1250" s="183"/>
      <c r="L1250" s="183"/>
      <c r="M1250" s="183"/>
      <c r="N1250" s="183"/>
      <c r="O1250" s="183"/>
      <c r="P1250" s="183"/>
      <c r="Q1250" s="183"/>
      <c r="R1250" s="183"/>
      <c r="S1250" s="183"/>
      <c r="T1250" s="183"/>
      <c r="U1250" s="183"/>
      <c r="V1250" s="183"/>
      <c r="W1250" s="183"/>
      <c r="X1250" s="183"/>
      <c r="Y1250" s="183"/>
      <c r="Z1250" s="183"/>
      <c r="AA1250" s="183"/>
      <c r="AB1250" s="183"/>
      <c r="AC1250" s="183"/>
      <c r="AD1250" s="183"/>
      <c r="AE1250" s="183"/>
      <c r="AF1250" s="183"/>
      <c r="AG1250" s="183"/>
      <c r="AH1250" s="183"/>
      <c r="AI1250" s="183"/>
      <c r="AJ1250" s="183"/>
      <c r="AK1250" s="183"/>
      <c r="AL1250" s="183"/>
      <c r="AM1250" s="183"/>
      <c r="AN1250" s="183"/>
      <c r="AO1250" s="183"/>
      <c r="AP1250" s="183"/>
      <c r="AQ1250" s="183"/>
      <c r="AR1250" s="183"/>
      <c r="AS1250" s="183"/>
      <c r="AT1250" s="183"/>
      <c r="AU1250" s="183"/>
      <c r="AV1250" s="183"/>
      <c r="AW1250" s="183"/>
      <c r="AX1250" s="183"/>
      <c r="AY1250" s="183"/>
      <c r="AZ1250" s="183"/>
      <c r="BA1250" s="183"/>
      <c r="BB1250" s="183"/>
      <c r="BC1250" s="183"/>
      <c r="BD1250" s="183"/>
      <c r="BE1250" s="183"/>
      <c r="BF1250" s="183"/>
      <c r="BG1250" s="183"/>
      <c r="BH1250" s="183"/>
      <c r="BI1250" s="183"/>
      <c r="BJ1250" s="183"/>
      <c r="BK1250" s="183"/>
      <c r="BL1250" s="183"/>
      <c r="BM1250" s="183"/>
      <c r="BN1250" s="183"/>
      <c r="BO1250" s="183"/>
      <c r="BP1250" s="183"/>
      <c r="BQ1250" s="183"/>
      <c r="BR1250" s="183"/>
      <c r="BS1250" s="183"/>
      <c r="BT1250" s="183"/>
      <c r="BU1250" s="183"/>
      <c r="BV1250" s="183"/>
      <c r="BW1250" s="183"/>
      <c r="BX1250" s="183"/>
      <c r="BY1250" s="183"/>
      <c r="BZ1250" s="183"/>
      <c r="CA1250" s="183"/>
      <c r="CB1250" s="183"/>
      <c r="CC1250" s="183"/>
      <c r="CD1250" s="183"/>
      <c r="CE1250" s="183"/>
      <c r="CF1250" s="183"/>
      <c r="CG1250" s="183"/>
      <c r="CH1250" s="183"/>
      <c r="CI1250" s="183"/>
      <c r="CJ1250" s="183"/>
      <c r="CK1250" s="183"/>
      <c r="CL1250" s="183"/>
      <c r="CM1250" s="183"/>
      <c r="CN1250" s="183"/>
      <c r="CO1250" s="183"/>
      <c r="CP1250" s="183"/>
      <c r="CQ1250" s="183"/>
      <c r="CR1250" s="183"/>
      <c r="CS1250" s="183"/>
      <c r="CT1250" s="183"/>
      <c r="CU1250" s="183"/>
      <c r="CV1250" s="183"/>
      <c r="CW1250" s="183"/>
      <c r="CX1250" s="183"/>
      <c r="CY1250" s="183"/>
      <c r="CZ1250" s="183"/>
      <c r="DA1250" s="183"/>
      <c r="DB1250" s="183"/>
      <c r="DC1250" s="183"/>
      <c r="DD1250" s="183"/>
      <c r="DE1250" s="183"/>
      <c r="DF1250" s="183"/>
      <c r="DG1250" s="183"/>
      <c r="DH1250" s="183"/>
      <c r="DI1250" s="183"/>
      <c r="DJ1250" s="183"/>
      <c r="DK1250" s="183"/>
      <c r="DL1250" s="183"/>
      <c r="DM1250" s="183"/>
      <c r="DN1250" s="183"/>
      <c r="DO1250" s="183"/>
      <c r="DP1250" s="183"/>
      <c r="DQ1250" s="183"/>
      <c r="DR1250" s="183"/>
      <c r="DS1250" s="183"/>
      <c r="DT1250" s="183"/>
      <c r="DU1250" s="183"/>
      <c r="DV1250" s="183"/>
      <c r="DW1250" s="183"/>
      <c r="DX1250" s="183"/>
      <c r="DY1250" s="183"/>
      <c r="DZ1250" s="183"/>
      <c r="EA1250" s="183"/>
      <c r="EB1250" s="183"/>
      <c r="EC1250" s="183"/>
      <c r="ED1250" s="183"/>
      <c r="EE1250" s="183"/>
      <c r="EF1250" s="183"/>
      <c r="EG1250" s="183"/>
      <c r="EH1250" s="183"/>
      <c r="EI1250" s="183"/>
      <c r="EJ1250" s="183"/>
      <c r="EK1250" s="183"/>
      <c r="EL1250" s="183"/>
      <c r="EM1250" s="183"/>
      <c r="EN1250" s="183"/>
      <c r="EO1250" s="183"/>
      <c r="EP1250" s="183"/>
      <c r="EQ1250" s="183"/>
      <c r="ER1250" s="183"/>
      <c r="ES1250" s="183"/>
      <c r="ET1250" s="183"/>
      <c r="EU1250" s="183"/>
      <c r="EV1250" s="183"/>
      <c r="EW1250" s="183"/>
      <c r="EX1250" s="183"/>
      <c r="EY1250" s="183"/>
      <c r="EZ1250" s="183"/>
      <c r="FA1250" s="183"/>
      <c r="FB1250" s="183"/>
      <c r="FC1250" s="183"/>
      <c r="FD1250" s="183"/>
      <c r="FE1250" s="183"/>
      <c r="FF1250" s="183"/>
      <c r="FG1250" s="183"/>
      <c r="FH1250" s="183"/>
      <c r="FI1250" s="183"/>
      <c r="FJ1250" s="183"/>
      <c r="FK1250" s="183"/>
      <c r="FL1250" s="183"/>
      <c r="FM1250" s="183"/>
      <c r="FN1250" s="183"/>
      <c r="FO1250" s="183"/>
      <c r="FP1250" s="183"/>
      <c r="FQ1250" s="183"/>
      <c r="FR1250" s="183"/>
      <c r="FS1250" s="183"/>
      <c r="FT1250" s="183"/>
      <c r="FU1250" s="183"/>
      <c r="FV1250" s="183"/>
      <c r="FW1250" s="183"/>
      <c r="FX1250" s="183"/>
      <c r="FY1250" s="183"/>
      <c r="FZ1250" s="183"/>
      <c r="GA1250" s="183"/>
      <c r="GB1250" s="183"/>
      <c r="GC1250" s="183"/>
      <c r="GD1250" s="183"/>
      <c r="GE1250" s="183"/>
      <c r="GF1250" s="183"/>
      <c r="GG1250" s="183"/>
      <c r="GH1250" s="183"/>
      <c r="GI1250" s="183"/>
      <c r="GJ1250" s="183"/>
      <c r="GK1250" s="183"/>
      <c r="GL1250" s="183"/>
      <c r="GM1250" s="183"/>
      <c r="GN1250" s="183"/>
      <c r="GO1250" s="183"/>
      <c r="GP1250" s="183"/>
      <c r="GQ1250" s="183"/>
      <c r="GR1250" s="183"/>
      <c r="GS1250" s="183"/>
      <c r="GT1250" s="183"/>
      <c r="GU1250" s="183"/>
      <c r="GV1250" s="183"/>
      <c r="GW1250" s="183"/>
      <c r="GX1250" s="183"/>
      <c r="GY1250" s="183"/>
      <c r="GZ1250" s="183"/>
      <c r="HA1250" s="183"/>
      <c r="HB1250" s="183"/>
      <c r="HC1250" s="183"/>
      <c r="HD1250" s="183"/>
      <c r="HE1250" s="183"/>
      <c r="HF1250" s="183"/>
      <c r="HG1250" s="183"/>
      <c r="HH1250" s="183"/>
      <c r="HI1250" s="183"/>
      <c r="HJ1250" s="183"/>
      <c r="HK1250" s="183"/>
      <c r="HL1250" s="183"/>
      <c r="HM1250" s="183"/>
      <c r="HN1250" s="183"/>
      <c r="HO1250" s="183"/>
      <c r="HP1250" s="183"/>
      <c r="HQ1250" s="183"/>
      <c r="HR1250" s="183"/>
      <c r="HS1250" s="183"/>
      <c r="HT1250" s="183"/>
      <c r="HU1250" s="183"/>
      <c r="HV1250" s="183"/>
      <c r="HW1250" s="183"/>
      <c r="HX1250" s="183"/>
      <c r="HY1250" s="183"/>
      <c r="HZ1250" s="183"/>
      <c r="IA1250" s="183"/>
      <c r="IB1250" s="183"/>
      <c r="IC1250" s="183"/>
      <c r="ID1250" s="183"/>
      <c r="IE1250" s="183"/>
      <c r="IF1250" s="183"/>
      <c r="IG1250" s="183"/>
      <c r="IH1250" s="183"/>
      <c r="II1250" s="183"/>
      <c r="IJ1250" s="183"/>
      <c r="IK1250" s="183"/>
      <c r="IL1250" s="183"/>
      <c r="IM1250" s="183"/>
      <c r="IN1250" s="183"/>
      <c r="IO1250" s="183"/>
      <c r="IP1250" s="183"/>
      <c r="IQ1250" s="183"/>
      <c r="IR1250" s="183"/>
      <c r="IS1250" s="183"/>
      <c r="IT1250" s="183"/>
      <c r="IU1250" s="183"/>
      <c r="IV1250" s="183"/>
      <c r="IW1250" s="183"/>
      <c r="IX1250" s="183"/>
      <c r="IY1250" s="183"/>
      <c r="IZ1250" s="183"/>
      <c r="JA1250" s="183"/>
      <c r="JB1250" s="183"/>
      <c r="JC1250" s="183"/>
      <c r="JD1250" s="183"/>
      <c r="JE1250" s="183"/>
      <c r="JF1250" s="183"/>
      <c r="JG1250" s="183"/>
      <c r="JH1250" s="183"/>
      <c r="JI1250" s="183"/>
      <c r="JJ1250" s="183"/>
      <c r="JK1250" s="183"/>
      <c r="JL1250" s="183"/>
      <c r="JM1250" s="183"/>
      <c r="JN1250" s="183"/>
      <c r="JO1250" s="183"/>
      <c r="JP1250" s="183"/>
      <c r="JQ1250" s="183"/>
      <c r="JR1250" s="183"/>
      <c r="JS1250" s="183"/>
      <c r="JT1250" s="183"/>
      <c r="JU1250" s="183"/>
      <c r="JV1250" s="183"/>
      <c r="JW1250" s="183"/>
      <c r="JX1250" s="183"/>
      <c r="JY1250" s="183"/>
      <c r="JZ1250" s="183"/>
      <c r="KA1250" s="183"/>
      <c r="KB1250" s="183"/>
      <c r="KC1250" s="183"/>
      <c r="KD1250" s="183"/>
      <c r="KE1250" s="183"/>
      <c r="KF1250" s="183"/>
      <c r="KG1250" s="183"/>
      <c r="KH1250" s="183"/>
      <c r="KI1250" s="183"/>
      <c r="KJ1250" s="183"/>
      <c r="KK1250" s="183"/>
      <c r="KL1250" s="183"/>
      <c r="KM1250" s="183"/>
      <c r="KN1250" s="183"/>
      <c r="KO1250" s="183"/>
      <c r="KP1250" s="183"/>
      <c r="KQ1250" s="183"/>
      <c r="KR1250" s="183"/>
      <c r="KS1250" s="183"/>
      <c r="KT1250" s="183"/>
    </row>
    <row r="1251" spans="8:306">
      <c r="H1251" s="183"/>
      <c r="K1251" s="183"/>
      <c r="L1251" s="183"/>
      <c r="M1251" s="183"/>
      <c r="N1251" s="183"/>
      <c r="O1251" s="183"/>
      <c r="P1251" s="183"/>
      <c r="Q1251" s="183"/>
      <c r="R1251" s="183"/>
      <c r="S1251" s="183"/>
      <c r="T1251" s="183"/>
      <c r="U1251" s="183"/>
      <c r="V1251" s="183"/>
      <c r="W1251" s="183"/>
      <c r="X1251" s="183"/>
      <c r="Y1251" s="183"/>
      <c r="Z1251" s="183"/>
      <c r="AA1251" s="183"/>
      <c r="AB1251" s="183"/>
      <c r="AC1251" s="183"/>
      <c r="AD1251" s="183"/>
      <c r="AE1251" s="183"/>
      <c r="AF1251" s="183"/>
      <c r="AG1251" s="183"/>
      <c r="AH1251" s="183"/>
      <c r="AI1251" s="183"/>
      <c r="AJ1251" s="183"/>
      <c r="AK1251" s="183"/>
      <c r="AL1251" s="183"/>
      <c r="AM1251" s="183"/>
      <c r="AN1251" s="183"/>
      <c r="AO1251" s="183"/>
      <c r="AP1251" s="183"/>
      <c r="AQ1251" s="183"/>
      <c r="AR1251" s="183"/>
      <c r="AS1251" s="183"/>
      <c r="AT1251" s="183"/>
      <c r="AU1251" s="183"/>
      <c r="AV1251" s="183"/>
      <c r="AW1251" s="183"/>
      <c r="AX1251" s="183"/>
      <c r="AY1251" s="183"/>
      <c r="AZ1251" s="183"/>
      <c r="BA1251" s="183"/>
      <c r="BB1251" s="183"/>
      <c r="BC1251" s="183"/>
      <c r="BD1251" s="183"/>
      <c r="BE1251" s="183"/>
      <c r="BF1251" s="183"/>
      <c r="BG1251" s="183"/>
      <c r="BH1251" s="183"/>
      <c r="BI1251" s="183"/>
      <c r="BJ1251" s="183"/>
      <c r="BK1251" s="183"/>
      <c r="BL1251" s="183"/>
      <c r="BM1251" s="183"/>
      <c r="BN1251" s="183"/>
      <c r="BO1251" s="183"/>
      <c r="BP1251" s="183"/>
      <c r="BQ1251" s="183"/>
      <c r="BR1251" s="183"/>
      <c r="BS1251" s="183"/>
      <c r="BT1251" s="183"/>
      <c r="BU1251" s="183"/>
      <c r="BV1251" s="183"/>
      <c r="BW1251" s="183"/>
      <c r="BX1251" s="183"/>
      <c r="BY1251" s="183"/>
      <c r="BZ1251" s="183"/>
      <c r="CA1251" s="183"/>
      <c r="CB1251" s="183"/>
      <c r="CC1251" s="183"/>
      <c r="CD1251" s="183"/>
      <c r="CE1251" s="183"/>
      <c r="CF1251" s="183"/>
      <c r="CG1251" s="183"/>
      <c r="CH1251" s="183"/>
      <c r="CI1251" s="183"/>
      <c r="CJ1251" s="183"/>
      <c r="CK1251" s="183"/>
      <c r="CL1251" s="183"/>
      <c r="CM1251" s="183"/>
      <c r="CN1251" s="183"/>
      <c r="CO1251" s="183"/>
      <c r="CP1251" s="183"/>
      <c r="CQ1251" s="183"/>
      <c r="CR1251" s="183"/>
      <c r="CS1251" s="183"/>
      <c r="CT1251" s="183"/>
      <c r="CU1251" s="183"/>
      <c r="CV1251" s="183"/>
      <c r="CW1251" s="183"/>
      <c r="CX1251" s="183"/>
      <c r="CY1251" s="183"/>
      <c r="CZ1251" s="183"/>
      <c r="DA1251" s="183"/>
      <c r="DB1251" s="183"/>
      <c r="DC1251" s="183"/>
      <c r="DD1251" s="183"/>
      <c r="DE1251" s="183"/>
      <c r="DF1251" s="183"/>
      <c r="DG1251" s="183"/>
      <c r="DH1251" s="183"/>
      <c r="DI1251" s="183"/>
      <c r="DJ1251" s="183"/>
      <c r="DK1251" s="183"/>
      <c r="DL1251" s="183"/>
      <c r="DM1251" s="183"/>
      <c r="DN1251" s="183"/>
      <c r="DO1251" s="183"/>
      <c r="DP1251" s="183"/>
      <c r="DQ1251" s="183"/>
      <c r="DR1251" s="183"/>
      <c r="DS1251" s="183"/>
      <c r="DT1251" s="183"/>
      <c r="DU1251" s="183"/>
      <c r="DV1251" s="183"/>
      <c r="DW1251" s="183"/>
      <c r="DX1251" s="183"/>
      <c r="DY1251" s="183"/>
      <c r="DZ1251" s="183"/>
      <c r="EA1251" s="183"/>
      <c r="EB1251" s="183"/>
      <c r="EC1251" s="183"/>
      <c r="ED1251" s="183"/>
      <c r="EE1251" s="183"/>
      <c r="EF1251" s="183"/>
      <c r="EG1251" s="183"/>
      <c r="EH1251" s="183"/>
      <c r="EI1251" s="183"/>
      <c r="EJ1251" s="183"/>
      <c r="EK1251" s="183"/>
      <c r="EL1251" s="183"/>
      <c r="EM1251" s="183"/>
      <c r="EN1251" s="183"/>
      <c r="EO1251" s="183"/>
      <c r="EP1251" s="183"/>
      <c r="EQ1251" s="183"/>
      <c r="ER1251" s="183"/>
      <c r="ES1251" s="183"/>
      <c r="ET1251" s="183"/>
      <c r="EU1251" s="183"/>
      <c r="EV1251" s="183"/>
      <c r="EW1251" s="183"/>
      <c r="EX1251" s="183"/>
      <c r="EY1251" s="183"/>
      <c r="EZ1251" s="183"/>
      <c r="FA1251" s="183"/>
      <c r="FB1251" s="183"/>
      <c r="FC1251" s="183"/>
      <c r="FD1251" s="183"/>
      <c r="FE1251" s="183"/>
      <c r="FF1251" s="183"/>
      <c r="FG1251" s="183"/>
      <c r="FH1251" s="183"/>
      <c r="FI1251" s="183"/>
      <c r="FJ1251" s="183"/>
      <c r="FK1251" s="183"/>
      <c r="FL1251" s="183"/>
      <c r="FM1251" s="183"/>
      <c r="FN1251" s="183"/>
      <c r="FO1251" s="183"/>
      <c r="FP1251" s="183"/>
      <c r="FQ1251" s="183"/>
      <c r="FR1251" s="183"/>
      <c r="FS1251" s="183"/>
      <c r="FT1251" s="183"/>
      <c r="FU1251" s="183"/>
      <c r="FV1251" s="183"/>
      <c r="FW1251" s="183"/>
      <c r="FX1251" s="183"/>
      <c r="FY1251" s="183"/>
      <c r="FZ1251" s="183"/>
      <c r="GA1251" s="183"/>
      <c r="GB1251" s="183"/>
      <c r="GC1251" s="183"/>
      <c r="GD1251" s="183"/>
      <c r="GE1251" s="183"/>
      <c r="GF1251" s="183"/>
      <c r="GG1251" s="183"/>
      <c r="GH1251" s="183"/>
      <c r="GI1251" s="183"/>
      <c r="GJ1251" s="183"/>
      <c r="GK1251" s="183"/>
      <c r="GL1251" s="183"/>
      <c r="GM1251" s="183"/>
      <c r="GN1251" s="183"/>
      <c r="GO1251" s="183"/>
      <c r="GP1251" s="183"/>
      <c r="GQ1251" s="183"/>
      <c r="GR1251" s="183"/>
      <c r="GS1251" s="183"/>
      <c r="GT1251" s="183"/>
      <c r="GU1251" s="183"/>
      <c r="GV1251" s="183"/>
      <c r="GW1251" s="183"/>
      <c r="GX1251" s="183"/>
      <c r="GY1251" s="183"/>
      <c r="GZ1251" s="183"/>
      <c r="HA1251" s="183"/>
      <c r="HB1251" s="183"/>
      <c r="HC1251" s="183"/>
      <c r="HD1251" s="183"/>
      <c r="HE1251" s="183"/>
      <c r="HF1251" s="183"/>
      <c r="HG1251" s="183"/>
      <c r="HH1251" s="183"/>
      <c r="HI1251" s="183"/>
      <c r="HJ1251" s="183"/>
      <c r="HK1251" s="183"/>
      <c r="HL1251" s="183"/>
      <c r="HM1251" s="183"/>
      <c r="HN1251" s="183"/>
      <c r="HO1251" s="183"/>
      <c r="HP1251" s="183"/>
      <c r="HQ1251" s="183"/>
      <c r="HR1251" s="183"/>
      <c r="HS1251" s="183"/>
      <c r="HT1251" s="183"/>
      <c r="HU1251" s="183"/>
      <c r="HV1251" s="183"/>
      <c r="HW1251" s="183"/>
      <c r="HX1251" s="183"/>
      <c r="HY1251" s="183"/>
      <c r="HZ1251" s="183"/>
      <c r="IA1251" s="183"/>
      <c r="IB1251" s="183"/>
      <c r="IC1251" s="183"/>
      <c r="ID1251" s="183"/>
      <c r="IE1251" s="183"/>
      <c r="IF1251" s="183"/>
      <c r="IG1251" s="183"/>
      <c r="IH1251" s="183"/>
      <c r="II1251" s="183"/>
      <c r="IJ1251" s="183"/>
      <c r="IK1251" s="183"/>
      <c r="IL1251" s="183"/>
      <c r="IM1251" s="183"/>
      <c r="IN1251" s="183"/>
      <c r="IO1251" s="183"/>
      <c r="IP1251" s="183"/>
      <c r="IQ1251" s="183"/>
      <c r="IR1251" s="183"/>
      <c r="IS1251" s="183"/>
      <c r="IT1251" s="183"/>
      <c r="IU1251" s="183"/>
      <c r="IV1251" s="183"/>
      <c r="IW1251" s="183"/>
      <c r="IX1251" s="183"/>
      <c r="IY1251" s="183"/>
      <c r="IZ1251" s="183"/>
      <c r="JA1251" s="183"/>
      <c r="JB1251" s="183"/>
      <c r="JC1251" s="183"/>
      <c r="JD1251" s="183"/>
      <c r="JE1251" s="183"/>
      <c r="JF1251" s="183"/>
      <c r="JG1251" s="183"/>
      <c r="JH1251" s="183"/>
      <c r="JI1251" s="183"/>
      <c r="JJ1251" s="183"/>
      <c r="JK1251" s="183"/>
      <c r="JL1251" s="183"/>
      <c r="JM1251" s="183"/>
      <c r="JN1251" s="183"/>
      <c r="JO1251" s="183"/>
      <c r="JP1251" s="183"/>
      <c r="JQ1251" s="183"/>
      <c r="JR1251" s="183"/>
      <c r="JS1251" s="183"/>
      <c r="JT1251" s="183"/>
      <c r="JU1251" s="183"/>
      <c r="JV1251" s="183"/>
      <c r="JW1251" s="183"/>
      <c r="JX1251" s="183"/>
      <c r="JY1251" s="183"/>
      <c r="JZ1251" s="183"/>
      <c r="KA1251" s="183"/>
      <c r="KB1251" s="183"/>
      <c r="KC1251" s="183"/>
      <c r="KD1251" s="183"/>
      <c r="KE1251" s="183"/>
      <c r="KF1251" s="183"/>
      <c r="KG1251" s="183"/>
      <c r="KH1251" s="183"/>
      <c r="KI1251" s="183"/>
      <c r="KJ1251" s="183"/>
      <c r="KK1251" s="183"/>
      <c r="KL1251" s="183"/>
      <c r="KM1251" s="183"/>
      <c r="KN1251" s="183"/>
      <c r="KO1251" s="183"/>
      <c r="KP1251" s="183"/>
      <c r="KQ1251" s="183"/>
      <c r="KR1251" s="183"/>
      <c r="KS1251" s="183"/>
      <c r="KT1251" s="183"/>
    </row>
    <row r="1252" spans="8:306">
      <c r="H1252" s="183"/>
      <c r="K1252" s="183"/>
      <c r="L1252" s="183"/>
      <c r="M1252" s="183"/>
      <c r="N1252" s="183"/>
      <c r="O1252" s="183"/>
      <c r="P1252" s="183"/>
      <c r="Q1252" s="183"/>
      <c r="R1252" s="183"/>
      <c r="S1252" s="183"/>
      <c r="T1252" s="183"/>
      <c r="U1252" s="183"/>
      <c r="V1252" s="183"/>
      <c r="W1252" s="183"/>
      <c r="X1252" s="183"/>
      <c r="Y1252" s="183"/>
      <c r="Z1252" s="183"/>
      <c r="AA1252" s="183"/>
      <c r="AB1252" s="183"/>
      <c r="AC1252" s="183"/>
      <c r="AD1252" s="183"/>
      <c r="AE1252" s="183"/>
      <c r="AF1252" s="183"/>
      <c r="AG1252" s="183"/>
      <c r="AH1252" s="183"/>
      <c r="AI1252" s="183"/>
      <c r="AJ1252" s="183"/>
      <c r="AK1252" s="183"/>
      <c r="AL1252" s="183"/>
      <c r="AM1252" s="183"/>
      <c r="AN1252" s="183"/>
      <c r="AO1252" s="183"/>
      <c r="AP1252" s="183"/>
      <c r="AQ1252" s="183"/>
      <c r="AR1252" s="183"/>
      <c r="AS1252" s="183"/>
      <c r="AT1252" s="183"/>
      <c r="AU1252" s="183"/>
      <c r="AV1252" s="183"/>
      <c r="AW1252" s="183"/>
      <c r="AX1252" s="183"/>
      <c r="AY1252" s="183"/>
      <c r="AZ1252" s="183"/>
      <c r="BA1252" s="183"/>
      <c r="BB1252" s="183"/>
      <c r="BC1252" s="183"/>
      <c r="BD1252" s="183"/>
      <c r="BE1252" s="183"/>
      <c r="BF1252" s="183"/>
      <c r="BG1252" s="183"/>
      <c r="BH1252" s="183"/>
      <c r="BI1252" s="183"/>
      <c r="BJ1252" s="183"/>
      <c r="BK1252" s="183"/>
      <c r="BL1252" s="183"/>
      <c r="BM1252" s="183"/>
      <c r="BN1252" s="183"/>
      <c r="BO1252" s="183"/>
      <c r="BP1252" s="183"/>
      <c r="BQ1252" s="183"/>
      <c r="BR1252" s="183"/>
      <c r="BS1252" s="183"/>
      <c r="BT1252" s="183"/>
      <c r="BU1252" s="183"/>
      <c r="BV1252" s="183"/>
      <c r="BW1252" s="183"/>
      <c r="BX1252" s="183"/>
      <c r="BY1252" s="183"/>
      <c r="BZ1252" s="183"/>
      <c r="CA1252" s="183"/>
      <c r="CB1252" s="183"/>
      <c r="CC1252" s="183"/>
      <c r="CD1252" s="183"/>
      <c r="CE1252" s="183"/>
      <c r="CF1252" s="183"/>
      <c r="CG1252" s="183"/>
      <c r="CH1252" s="183"/>
      <c r="CI1252" s="183"/>
      <c r="CJ1252" s="183"/>
      <c r="CK1252" s="183"/>
      <c r="CL1252" s="183"/>
      <c r="CM1252" s="183"/>
      <c r="CN1252" s="183"/>
      <c r="CO1252" s="183"/>
      <c r="CP1252" s="183"/>
      <c r="CQ1252" s="183"/>
      <c r="CR1252" s="183"/>
      <c r="CS1252" s="183"/>
      <c r="CT1252" s="183"/>
      <c r="CU1252" s="183"/>
      <c r="CV1252" s="183"/>
      <c r="CW1252" s="183"/>
      <c r="CX1252" s="183"/>
      <c r="CY1252" s="183"/>
      <c r="CZ1252" s="183"/>
      <c r="DA1252" s="183"/>
      <c r="DB1252" s="183"/>
      <c r="DC1252" s="183"/>
      <c r="DD1252" s="183"/>
      <c r="DE1252" s="183"/>
      <c r="DF1252" s="183"/>
      <c r="DG1252" s="183"/>
      <c r="DH1252" s="183"/>
      <c r="DI1252" s="183"/>
      <c r="DJ1252" s="183"/>
      <c r="DK1252" s="183"/>
      <c r="DL1252" s="183"/>
      <c r="DM1252" s="183"/>
      <c r="DN1252" s="183"/>
      <c r="DO1252" s="183"/>
      <c r="DP1252" s="183"/>
      <c r="DQ1252" s="183"/>
      <c r="DR1252" s="183"/>
      <c r="DS1252" s="183"/>
      <c r="DT1252" s="183"/>
      <c r="DU1252" s="183"/>
      <c r="DV1252" s="183"/>
      <c r="DW1252" s="183"/>
      <c r="DX1252" s="183"/>
      <c r="DY1252" s="183"/>
      <c r="DZ1252" s="183"/>
      <c r="EA1252" s="183"/>
      <c r="EB1252" s="183"/>
      <c r="EC1252" s="183"/>
      <c r="ED1252" s="183"/>
      <c r="EE1252" s="183"/>
      <c r="EF1252" s="183"/>
      <c r="EG1252" s="183"/>
      <c r="EH1252" s="183"/>
      <c r="EI1252" s="183"/>
      <c r="EJ1252" s="183"/>
      <c r="EK1252" s="183"/>
      <c r="EL1252" s="183"/>
      <c r="EM1252" s="183"/>
      <c r="EN1252" s="183"/>
      <c r="EO1252" s="183"/>
      <c r="EP1252" s="183"/>
      <c r="EQ1252" s="183"/>
      <c r="ER1252" s="183"/>
      <c r="ES1252" s="183"/>
      <c r="ET1252" s="183"/>
      <c r="EU1252" s="183"/>
      <c r="EV1252" s="183"/>
      <c r="EW1252" s="183"/>
      <c r="EX1252" s="183"/>
      <c r="EY1252" s="183"/>
      <c r="EZ1252" s="183"/>
      <c r="FA1252" s="183"/>
      <c r="FB1252" s="183"/>
      <c r="FC1252" s="183"/>
      <c r="FD1252" s="183"/>
      <c r="FE1252" s="183"/>
      <c r="FF1252" s="183"/>
      <c r="FG1252" s="183"/>
      <c r="FH1252" s="183"/>
      <c r="FI1252" s="183"/>
      <c r="FJ1252" s="183"/>
      <c r="FK1252" s="183"/>
      <c r="FL1252" s="183"/>
      <c r="FM1252" s="183"/>
      <c r="FN1252" s="183"/>
      <c r="FO1252" s="183"/>
      <c r="FP1252" s="183"/>
      <c r="FQ1252" s="183"/>
      <c r="FR1252" s="183"/>
      <c r="FS1252" s="183"/>
      <c r="FT1252" s="183"/>
      <c r="FU1252" s="183"/>
      <c r="FV1252" s="183"/>
      <c r="FW1252" s="183"/>
      <c r="FX1252" s="183"/>
      <c r="FY1252" s="183"/>
      <c r="FZ1252" s="183"/>
      <c r="GA1252" s="183"/>
      <c r="GB1252" s="183"/>
      <c r="GC1252" s="183"/>
      <c r="GD1252" s="183"/>
      <c r="GE1252" s="183"/>
      <c r="GF1252" s="183"/>
      <c r="GG1252" s="183"/>
      <c r="GH1252" s="183"/>
      <c r="GI1252" s="183"/>
      <c r="GJ1252" s="183"/>
      <c r="GK1252" s="183"/>
      <c r="GL1252" s="183"/>
      <c r="GM1252" s="183"/>
      <c r="GN1252" s="183"/>
      <c r="GO1252" s="183"/>
      <c r="GP1252" s="183"/>
      <c r="GQ1252" s="183"/>
      <c r="GR1252" s="183"/>
      <c r="GS1252" s="183"/>
      <c r="GT1252" s="183"/>
      <c r="GU1252" s="183"/>
      <c r="GV1252" s="183"/>
      <c r="GW1252" s="183"/>
      <c r="GX1252" s="183"/>
      <c r="GY1252" s="183"/>
      <c r="GZ1252" s="183"/>
      <c r="HA1252" s="183"/>
      <c r="HB1252" s="183"/>
      <c r="HC1252" s="183"/>
      <c r="HD1252" s="183"/>
      <c r="HE1252" s="183"/>
      <c r="HF1252" s="183"/>
      <c r="HG1252" s="183"/>
      <c r="HH1252" s="183"/>
      <c r="HI1252" s="183"/>
      <c r="HJ1252" s="183"/>
      <c r="HK1252" s="183"/>
      <c r="HL1252" s="183"/>
      <c r="HM1252" s="183"/>
      <c r="HN1252" s="183"/>
      <c r="HO1252" s="183"/>
      <c r="HP1252" s="183"/>
      <c r="HQ1252" s="183"/>
      <c r="HR1252" s="183"/>
      <c r="HS1252" s="183"/>
      <c r="HT1252" s="183"/>
      <c r="HU1252" s="183"/>
      <c r="HV1252" s="183"/>
      <c r="HW1252" s="183"/>
      <c r="HX1252" s="183"/>
      <c r="HY1252" s="183"/>
      <c r="HZ1252" s="183"/>
      <c r="IA1252" s="183"/>
      <c r="IB1252" s="183"/>
      <c r="IC1252" s="183"/>
      <c r="ID1252" s="183"/>
      <c r="IE1252" s="183"/>
      <c r="IF1252" s="183"/>
      <c r="IG1252" s="183"/>
      <c r="IH1252" s="183"/>
      <c r="II1252" s="183"/>
      <c r="IJ1252" s="183"/>
      <c r="IK1252" s="183"/>
      <c r="IL1252" s="183"/>
      <c r="IM1252" s="183"/>
      <c r="IN1252" s="183"/>
      <c r="IO1252" s="183"/>
      <c r="IP1252" s="183"/>
      <c r="IQ1252" s="183"/>
      <c r="IR1252" s="183"/>
      <c r="IS1252" s="183"/>
      <c r="IT1252" s="183"/>
      <c r="IU1252" s="183"/>
      <c r="IV1252" s="183"/>
      <c r="IW1252" s="183"/>
      <c r="IX1252" s="183"/>
      <c r="IY1252" s="183"/>
      <c r="IZ1252" s="183"/>
      <c r="JA1252" s="183"/>
      <c r="JB1252" s="183"/>
      <c r="JC1252" s="183"/>
      <c r="JD1252" s="183"/>
      <c r="JE1252" s="183"/>
      <c r="JF1252" s="183"/>
      <c r="JG1252" s="183"/>
      <c r="JH1252" s="183"/>
      <c r="JI1252" s="183"/>
      <c r="JJ1252" s="183"/>
      <c r="JK1252" s="183"/>
      <c r="JL1252" s="183"/>
      <c r="JM1252" s="183"/>
      <c r="JN1252" s="183"/>
      <c r="JO1252" s="183"/>
      <c r="JP1252" s="183"/>
      <c r="JQ1252" s="183"/>
      <c r="JR1252" s="183"/>
      <c r="JS1252" s="183"/>
      <c r="JT1252" s="183"/>
      <c r="JU1252" s="183"/>
      <c r="JV1252" s="183"/>
      <c r="JW1252" s="183"/>
      <c r="JX1252" s="183"/>
      <c r="JY1252" s="183"/>
      <c r="JZ1252" s="183"/>
      <c r="KA1252" s="183"/>
      <c r="KB1252" s="183"/>
      <c r="KC1252" s="183"/>
      <c r="KD1252" s="183"/>
      <c r="KE1252" s="183"/>
      <c r="KF1252" s="183"/>
      <c r="KG1252" s="183"/>
      <c r="KH1252" s="183"/>
      <c r="KI1252" s="183"/>
      <c r="KJ1252" s="183"/>
      <c r="KK1252" s="183"/>
      <c r="KL1252" s="183"/>
      <c r="KM1252" s="183"/>
      <c r="KN1252" s="183"/>
      <c r="KO1252" s="183"/>
      <c r="KP1252" s="183"/>
      <c r="KQ1252" s="183"/>
      <c r="KR1252" s="183"/>
      <c r="KS1252" s="183"/>
      <c r="KT1252" s="183"/>
    </row>
    <row r="1253" spans="8:306">
      <c r="H1253" s="183"/>
      <c r="K1253" s="183"/>
      <c r="L1253" s="183"/>
      <c r="M1253" s="183"/>
      <c r="N1253" s="183"/>
      <c r="O1253" s="183"/>
      <c r="P1253" s="183"/>
      <c r="Q1253" s="183"/>
      <c r="R1253" s="183"/>
      <c r="S1253" s="183"/>
      <c r="T1253" s="183"/>
      <c r="U1253" s="183"/>
      <c r="V1253" s="183"/>
      <c r="W1253" s="183"/>
      <c r="X1253" s="183"/>
      <c r="Y1253" s="183"/>
      <c r="Z1253" s="183"/>
      <c r="AA1253" s="183"/>
      <c r="AB1253" s="183"/>
      <c r="AC1253" s="183"/>
      <c r="AD1253" s="183"/>
      <c r="AE1253" s="183"/>
      <c r="AF1253" s="183"/>
      <c r="AG1253" s="183"/>
      <c r="AH1253" s="183"/>
      <c r="AI1253" s="183"/>
      <c r="AJ1253" s="183"/>
      <c r="AK1253" s="183"/>
      <c r="AL1253" s="183"/>
      <c r="AM1253" s="183"/>
      <c r="AN1253" s="183"/>
      <c r="AO1253" s="183"/>
      <c r="AP1253" s="183"/>
      <c r="AQ1253" s="183"/>
      <c r="AR1253" s="183"/>
      <c r="AS1253" s="183"/>
      <c r="AT1253" s="183"/>
      <c r="AU1253" s="183"/>
      <c r="AV1253" s="183"/>
      <c r="AW1253" s="183"/>
      <c r="AX1253" s="183"/>
      <c r="AY1253" s="183"/>
      <c r="AZ1253" s="183"/>
      <c r="BA1253" s="183"/>
      <c r="BB1253" s="183"/>
      <c r="BC1253" s="183"/>
      <c r="BD1253" s="183"/>
      <c r="BE1253" s="183"/>
      <c r="BF1253" s="183"/>
      <c r="BG1253" s="183"/>
      <c r="BH1253" s="183"/>
      <c r="BI1253" s="183"/>
      <c r="BJ1253" s="183"/>
      <c r="BK1253" s="183"/>
      <c r="BL1253" s="183"/>
      <c r="BM1253" s="183"/>
      <c r="BN1253" s="183"/>
      <c r="BO1253" s="183"/>
      <c r="BP1253" s="183"/>
      <c r="BQ1253" s="183"/>
      <c r="BR1253" s="183"/>
      <c r="BS1253" s="183"/>
      <c r="BT1253" s="183"/>
      <c r="BU1253" s="183"/>
      <c r="BV1253" s="183"/>
      <c r="BW1253" s="183"/>
      <c r="BX1253" s="183"/>
      <c r="BY1253" s="183"/>
      <c r="BZ1253" s="183"/>
      <c r="CA1253" s="183"/>
      <c r="CB1253" s="183"/>
      <c r="CC1253" s="183"/>
      <c r="CD1253" s="183"/>
      <c r="CE1253" s="183"/>
      <c r="CF1253" s="183"/>
      <c r="CG1253" s="183"/>
      <c r="CH1253" s="183"/>
      <c r="CI1253" s="183"/>
      <c r="CJ1253" s="183"/>
      <c r="CK1253" s="183"/>
      <c r="CL1253" s="183"/>
      <c r="CM1253" s="183"/>
      <c r="CN1253" s="183"/>
      <c r="CO1253" s="183"/>
      <c r="CP1253" s="183"/>
      <c r="CQ1253" s="183"/>
      <c r="CR1253" s="183"/>
      <c r="CS1253" s="183"/>
      <c r="CT1253" s="183"/>
      <c r="CU1253" s="183"/>
      <c r="CV1253" s="183"/>
      <c r="CW1253" s="183"/>
      <c r="CX1253" s="183"/>
      <c r="CY1253" s="183"/>
      <c r="CZ1253" s="183"/>
      <c r="DA1253" s="183"/>
      <c r="DB1253" s="183"/>
      <c r="DC1253" s="183"/>
      <c r="DD1253" s="183"/>
      <c r="DE1253" s="183"/>
      <c r="DF1253" s="183"/>
      <c r="DG1253" s="183"/>
      <c r="DH1253" s="183"/>
      <c r="DI1253" s="183"/>
      <c r="DJ1253" s="183"/>
      <c r="DK1253" s="183"/>
      <c r="DL1253" s="183"/>
      <c r="DM1253" s="183"/>
      <c r="DN1253" s="183"/>
      <c r="DO1253" s="183"/>
      <c r="DP1253" s="183"/>
      <c r="DQ1253" s="183"/>
      <c r="DR1253" s="183"/>
      <c r="DS1253" s="183"/>
      <c r="DT1253" s="183"/>
      <c r="DU1253" s="183"/>
      <c r="DV1253" s="183"/>
      <c r="DW1253" s="183"/>
      <c r="DX1253" s="183"/>
      <c r="DY1253" s="183"/>
      <c r="DZ1253" s="183"/>
      <c r="EA1253" s="183"/>
      <c r="EB1253" s="183"/>
      <c r="EC1253" s="183"/>
      <c r="ED1253" s="183"/>
      <c r="EE1253" s="183"/>
      <c r="EF1253" s="183"/>
      <c r="EG1253" s="183"/>
      <c r="EH1253" s="183"/>
      <c r="EI1253" s="183"/>
      <c r="EJ1253" s="183"/>
      <c r="EK1253" s="183"/>
      <c r="EL1253" s="183"/>
      <c r="EM1253" s="183"/>
      <c r="EN1253" s="183"/>
      <c r="EO1253" s="183"/>
      <c r="EP1253" s="183"/>
      <c r="EQ1253" s="183"/>
      <c r="ER1253" s="183"/>
      <c r="ES1253" s="183"/>
      <c r="ET1253" s="183"/>
      <c r="EU1253" s="183"/>
      <c r="EV1253" s="183"/>
      <c r="EW1253" s="183"/>
      <c r="EX1253" s="183"/>
      <c r="EY1253" s="183"/>
      <c r="EZ1253" s="183"/>
      <c r="FA1253" s="183"/>
      <c r="FB1253" s="183"/>
      <c r="FC1253" s="183"/>
      <c r="FD1253" s="183"/>
      <c r="FE1253" s="183"/>
      <c r="FF1253" s="183"/>
      <c r="FG1253" s="183"/>
      <c r="FH1253" s="183"/>
      <c r="FI1253" s="183"/>
      <c r="FJ1253" s="183"/>
      <c r="FK1253" s="183"/>
      <c r="FL1253" s="183"/>
      <c r="FM1253" s="183"/>
      <c r="FN1253" s="183"/>
      <c r="FO1253" s="183"/>
      <c r="FP1253" s="183"/>
      <c r="FQ1253" s="183"/>
      <c r="FR1253" s="183"/>
      <c r="FS1253" s="183"/>
      <c r="FT1253" s="183"/>
      <c r="FU1253" s="183"/>
      <c r="FV1253" s="183"/>
      <c r="FW1253" s="183"/>
      <c r="FX1253" s="183"/>
      <c r="FY1253" s="183"/>
      <c r="FZ1253" s="183"/>
      <c r="GA1253" s="183"/>
      <c r="GB1253" s="183"/>
      <c r="GC1253" s="183"/>
      <c r="GD1253" s="183"/>
      <c r="GE1253" s="183"/>
      <c r="GF1253" s="183"/>
      <c r="GG1253" s="183"/>
      <c r="GH1253" s="183"/>
      <c r="GI1253" s="183"/>
      <c r="GJ1253" s="183"/>
      <c r="GK1253" s="183"/>
      <c r="GL1253" s="183"/>
      <c r="GM1253" s="183"/>
      <c r="GN1253" s="183"/>
      <c r="GO1253" s="183"/>
      <c r="GP1253" s="183"/>
      <c r="GQ1253" s="183"/>
      <c r="GR1253" s="183"/>
      <c r="GS1253" s="183"/>
      <c r="GT1253" s="183"/>
      <c r="GU1253" s="183"/>
      <c r="GV1253" s="183"/>
      <c r="GW1253" s="183"/>
      <c r="GX1253" s="183"/>
      <c r="GY1253" s="183"/>
      <c r="GZ1253" s="183"/>
      <c r="HA1253" s="183"/>
      <c r="HB1253" s="183"/>
      <c r="HC1253" s="183"/>
      <c r="HD1253" s="183"/>
      <c r="HE1253" s="183"/>
      <c r="HF1253" s="183"/>
      <c r="HG1253" s="183"/>
      <c r="HH1253" s="183"/>
      <c r="HI1253" s="183"/>
      <c r="HJ1253" s="183"/>
      <c r="HK1253" s="183"/>
      <c r="HL1253" s="183"/>
      <c r="HM1253" s="183"/>
      <c r="HN1253" s="183"/>
      <c r="HO1253" s="183"/>
      <c r="HP1253" s="183"/>
      <c r="HQ1253" s="183"/>
      <c r="HR1253" s="183"/>
      <c r="HS1253" s="183"/>
      <c r="HT1253" s="183"/>
      <c r="HU1253" s="183"/>
      <c r="HV1253" s="183"/>
      <c r="HW1253" s="183"/>
      <c r="HX1253" s="183"/>
      <c r="HY1253" s="183"/>
      <c r="HZ1253" s="183"/>
      <c r="IA1253" s="183"/>
      <c r="IB1253" s="183"/>
      <c r="IC1253" s="183"/>
      <c r="ID1253" s="183"/>
      <c r="IE1253" s="183"/>
      <c r="IF1253" s="183"/>
      <c r="IG1253" s="183"/>
      <c r="IH1253" s="183"/>
      <c r="II1253" s="183"/>
      <c r="IJ1253" s="183"/>
      <c r="IK1253" s="183"/>
      <c r="IL1253" s="183"/>
      <c r="IM1253" s="183"/>
      <c r="IN1253" s="183"/>
      <c r="IO1253" s="183"/>
      <c r="IP1253" s="183"/>
      <c r="IQ1253" s="183"/>
      <c r="IR1253" s="183"/>
      <c r="IS1253" s="183"/>
      <c r="IT1253" s="183"/>
      <c r="IU1253" s="183"/>
      <c r="IV1253" s="183"/>
      <c r="IW1253" s="183"/>
      <c r="IX1253" s="183"/>
      <c r="IY1253" s="183"/>
      <c r="IZ1253" s="183"/>
      <c r="JA1253" s="183"/>
      <c r="JB1253" s="183"/>
      <c r="JC1253" s="183"/>
      <c r="JD1253" s="183"/>
      <c r="JE1253" s="183"/>
      <c r="JF1253" s="183"/>
      <c r="JG1253" s="183"/>
      <c r="JH1253" s="183"/>
      <c r="JI1253" s="183"/>
      <c r="JJ1253" s="183"/>
      <c r="JK1253" s="183"/>
      <c r="JL1253" s="183"/>
      <c r="JM1253" s="183"/>
      <c r="JN1253" s="183"/>
      <c r="JO1253" s="183"/>
      <c r="JP1253" s="183"/>
      <c r="JQ1253" s="183"/>
      <c r="JR1253" s="183"/>
      <c r="JS1253" s="183"/>
      <c r="JT1253" s="183"/>
      <c r="JU1253" s="183"/>
      <c r="JV1253" s="183"/>
      <c r="JW1253" s="183"/>
      <c r="JX1253" s="183"/>
      <c r="JY1253" s="183"/>
      <c r="JZ1253" s="183"/>
      <c r="KA1253" s="183"/>
      <c r="KB1253" s="183"/>
      <c r="KC1253" s="183"/>
      <c r="KD1253" s="183"/>
      <c r="KE1253" s="183"/>
      <c r="KF1253" s="183"/>
      <c r="KG1253" s="183"/>
      <c r="KH1253" s="183"/>
      <c r="KI1253" s="183"/>
      <c r="KJ1253" s="183"/>
      <c r="KK1253" s="183"/>
      <c r="KL1253" s="183"/>
      <c r="KM1253" s="183"/>
      <c r="KN1253" s="183"/>
      <c r="KO1253" s="183"/>
      <c r="KP1253" s="183"/>
      <c r="KQ1253" s="183"/>
      <c r="KR1253" s="183"/>
      <c r="KS1253" s="183"/>
      <c r="KT1253" s="183"/>
    </row>
    <row r="1254" spans="8:306">
      <c r="H1254" s="183"/>
      <c r="K1254" s="183"/>
      <c r="L1254" s="183"/>
      <c r="M1254" s="183"/>
      <c r="N1254" s="183"/>
      <c r="O1254" s="183"/>
      <c r="P1254" s="183"/>
      <c r="Q1254" s="183"/>
      <c r="R1254" s="183"/>
      <c r="S1254" s="183"/>
      <c r="T1254" s="183"/>
      <c r="U1254" s="183"/>
      <c r="V1254" s="183"/>
      <c r="W1254" s="183"/>
      <c r="X1254" s="183"/>
      <c r="Y1254" s="183"/>
      <c r="Z1254" s="183"/>
      <c r="AA1254" s="183"/>
      <c r="AB1254" s="183"/>
      <c r="AC1254" s="183"/>
      <c r="AD1254" s="183"/>
      <c r="AE1254" s="183"/>
      <c r="AF1254" s="183"/>
      <c r="AG1254" s="183"/>
      <c r="AH1254" s="183"/>
      <c r="AI1254" s="183"/>
      <c r="AJ1254" s="183"/>
      <c r="AK1254" s="183"/>
      <c r="AL1254" s="183"/>
      <c r="AM1254" s="183"/>
      <c r="AN1254" s="183"/>
      <c r="AO1254" s="183"/>
      <c r="AP1254" s="183"/>
      <c r="AQ1254" s="183"/>
      <c r="AR1254" s="183"/>
      <c r="AS1254" s="183"/>
      <c r="AT1254" s="183"/>
      <c r="AU1254" s="183"/>
      <c r="AV1254" s="183"/>
      <c r="AW1254" s="183"/>
      <c r="AX1254" s="183"/>
      <c r="AY1254" s="183"/>
      <c r="AZ1254" s="183"/>
      <c r="BA1254" s="183"/>
      <c r="BB1254" s="183"/>
      <c r="BC1254" s="183"/>
      <c r="BD1254" s="183"/>
      <c r="BE1254" s="183"/>
      <c r="BF1254" s="183"/>
      <c r="BG1254" s="183"/>
      <c r="BH1254" s="183"/>
      <c r="BI1254" s="183"/>
      <c r="BJ1254" s="183"/>
      <c r="BK1254" s="183"/>
      <c r="BL1254" s="183"/>
      <c r="BM1254" s="183"/>
      <c r="BN1254" s="183"/>
      <c r="BO1254" s="183"/>
      <c r="BP1254" s="183"/>
      <c r="BQ1254" s="183"/>
      <c r="BR1254" s="183"/>
      <c r="BS1254" s="183"/>
      <c r="BT1254" s="183"/>
      <c r="BU1254" s="183"/>
      <c r="BV1254" s="183"/>
      <c r="BW1254" s="183"/>
      <c r="BX1254" s="183"/>
      <c r="BY1254" s="183"/>
      <c r="BZ1254" s="183"/>
      <c r="CA1254" s="183"/>
      <c r="CB1254" s="183"/>
      <c r="CC1254" s="183"/>
      <c r="CD1254" s="183"/>
      <c r="CE1254" s="183"/>
      <c r="CF1254" s="183"/>
      <c r="CG1254" s="183"/>
      <c r="CH1254" s="183"/>
      <c r="CI1254" s="183"/>
      <c r="CJ1254" s="183"/>
      <c r="CK1254" s="183"/>
      <c r="CL1254" s="183"/>
      <c r="CM1254" s="183"/>
      <c r="CN1254" s="183"/>
      <c r="CO1254" s="183"/>
      <c r="CP1254" s="183"/>
      <c r="CQ1254" s="183"/>
      <c r="CR1254" s="183"/>
      <c r="CS1254" s="183"/>
      <c r="CT1254" s="183"/>
      <c r="CU1254" s="183"/>
      <c r="CV1254" s="183"/>
      <c r="CW1254" s="183"/>
      <c r="CX1254" s="183"/>
      <c r="CY1254" s="183"/>
      <c r="CZ1254" s="183"/>
      <c r="DA1254" s="183"/>
      <c r="DB1254" s="183"/>
      <c r="DC1254" s="183"/>
      <c r="DD1254" s="183"/>
      <c r="DE1254" s="183"/>
      <c r="DF1254" s="183"/>
      <c r="DG1254" s="183"/>
      <c r="DH1254" s="183"/>
      <c r="DI1254" s="183"/>
      <c r="DJ1254" s="183"/>
      <c r="DK1254" s="183"/>
      <c r="DL1254" s="183"/>
      <c r="DM1254" s="183"/>
      <c r="DN1254" s="183"/>
      <c r="DO1254" s="183"/>
      <c r="DP1254" s="183"/>
      <c r="DQ1254" s="183"/>
      <c r="DR1254" s="183"/>
      <c r="DS1254" s="183"/>
      <c r="DT1254" s="183"/>
      <c r="DU1254" s="183"/>
      <c r="DV1254" s="183"/>
      <c r="DW1254" s="183"/>
      <c r="DX1254" s="183"/>
      <c r="DY1254" s="183"/>
      <c r="DZ1254" s="183"/>
      <c r="EA1254" s="183"/>
      <c r="EB1254" s="183"/>
      <c r="EC1254" s="183"/>
      <c r="ED1254" s="183"/>
      <c r="EE1254" s="183"/>
      <c r="EF1254" s="183"/>
      <c r="EG1254" s="183"/>
      <c r="EH1254" s="183"/>
      <c r="EI1254" s="183"/>
      <c r="EJ1254" s="183"/>
      <c r="EK1254" s="183"/>
      <c r="EL1254" s="183"/>
      <c r="EM1254" s="183"/>
      <c r="EN1254" s="183"/>
      <c r="EO1254" s="183"/>
      <c r="EP1254" s="183"/>
      <c r="EQ1254" s="183"/>
      <c r="ER1254" s="183"/>
      <c r="ES1254" s="183"/>
      <c r="ET1254" s="183"/>
      <c r="EU1254" s="183"/>
      <c r="EV1254" s="183"/>
      <c r="EW1254" s="183"/>
      <c r="EX1254" s="183"/>
      <c r="EY1254" s="183"/>
      <c r="EZ1254" s="183"/>
      <c r="FA1254" s="183"/>
      <c r="FB1254" s="183"/>
      <c r="FC1254" s="183"/>
      <c r="FD1254" s="183"/>
      <c r="FE1254" s="183"/>
      <c r="FF1254" s="183"/>
      <c r="FG1254" s="183"/>
      <c r="FH1254" s="183"/>
      <c r="FI1254" s="183"/>
      <c r="FJ1254" s="183"/>
      <c r="FK1254" s="183"/>
      <c r="FL1254" s="183"/>
      <c r="FM1254" s="183"/>
      <c r="FN1254" s="183"/>
      <c r="FO1254" s="183"/>
      <c r="FP1254" s="183"/>
      <c r="FQ1254" s="183"/>
      <c r="FR1254" s="183"/>
      <c r="FS1254" s="183"/>
      <c r="FT1254" s="183"/>
      <c r="FU1254" s="183"/>
      <c r="FV1254" s="183"/>
      <c r="FW1254" s="183"/>
      <c r="FX1254" s="183"/>
      <c r="FY1254" s="183"/>
      <c r="FZ1254" s="183"/>
      <c r="GA1254" s="183"/>
      <c r="GB1254" s="183"/>
      <c r="GC1254" s="183"/>
      <c r="GD1254" s="183"/>
      <c r="GE1254" s="183"/>
      <c r="GF1254" s="183"/>
      <c r="GG1254" s="183"/>
      <c r="GH1254" s="183"/>
      <c r="GI1254" s="183"/>
      <c r="GJ1254" s="183"/>
      <c r="GK1254" s="183"/>
      <c r="GL1254" s="183"/>
      <c r="GM1254" s="183"/>
      <c r="GN1254" s="183"/>
      <c r="GO1254" s="183"/>
      <c r="GP1254" s="183"/>
      <c r="GQ1254" s="183"/>
      <c r="GR1254" s="183"/>
      <c r="GS1254" s="183"/>
      <c r="GT1254" s="183"/>
      <c r="GU1254" s="183"/>
      <c r="GV1254" s="183"/>
      <c r="GW1254" s="183"/>
      <c r="GX1254" s="183"/>
      <c r="GY1254" s="183"/>
      <c r="GZ1254" s="183"/>
      <c r="HA1254" s="183"/>
      <c r="HB1254" s="183"/>
      <c r="HC1254" s="183"/>
      <c r="HD1254" s="183"/>
      <c r="HE1254" s="183"/>
      <c r="HF1254" s="183"/>
      <c r="HG1254" s="183"/>
      <c r="HH1254" s="183"/>
      <c r="HI1254" s="183"/>
      <c r="HJ1254" s="183"/>
      <c r="HK1254" s="183"/>
      <c r="HL1254" s="183"/>
      <c r="HM1254" s="183"/>
      <c r="HN1254" s="183"/>
      <c r="HO1254" s="183"/>
      <c r="HP1254" s="183"/>
      <c r="HQ1254" s="183"/>
      <c r="HR1254" s="183"/>
      <c r="HS1254" s="183"/>
      <c r="HT1254" s="183"/>
      <c r="HU1254" s="183"/>
      <c r="HV1254" s="183"/>
      <c r="HW1254" s="183"/>
      <c r="HX1254" s="183"/>
      <c r="HY1254" s="183"/>
      <c r="HZ1254" s="183"/>
      <c r="IA1254" s="183"/>
      <c r="IB1254" s="183"/>
      <c r="IC1254" s="183"/>
      <c r="ID1254" s="183"/>
      <c r="IE1254" s="183"/>
      <c r="IF1254" s="183"/>
      <c r="IG1254" s="183"/>
      <c r="IH1254" s="183"/>
      <c r="II1254" s="183"/>
      <c r="IJ1254" s="183"/>
      <c r="IK1254" s="183"/>
      <c r="IL1254" s="183"/>
      <c r="IM1254" s="183"/>
      <c r="IN1254" s="183"/>
      <c r="IO1254" s="183"/>
      <c r="IP1254" s="183"/>
      <c r="IQ1254" s="183"/>
      <c r="IR1254" s="183"/>
      <c r="IS1254" s="183"/>
      <c r="IT1254" s="183"/>
      <c r="IU1254" s="183"/>
      <c r="IV1254" s="183"/>
      <c r="IW1254" s="183"/>
      <c r="IX1254" s="183"/>
      <c r="IY1254" s="183"/>
      <c r="IZ1254" s="183"/>
      <c r="JA1254" s="183"/>
      <c r="JB1254" s="183"/>
      <c r="JC1254" s="183"/>
      <c r="JD1254" s="183"/>
      <c r="JE1254" s="183"/>
      <c r="JF1254" s="183"/>
      <c r="JG1254" s="183"/>
      <c r="JH1254" s="183"/>
      <c r="JI1254" s="183"/>
      <c r="JJ1254" s="183"/>
      <c r="JK1254" s="183"/>
      <c r="JL1254" s="183"/>
      <c r="JM1254" s="183"/>
      <c r="JN1254" s="183"/>
      <c r="JO1254" s="183"/>
      <c r="JP1254" s="183"/>
      <c r="JQ1254" s="183"/>
      <c r="JR1254" s="183"/>
      <c r="JS1254" s="183"/>
      <c r="JT1254" s="183"/>
      <c r="JU1254" s="183"/>
      <c r="JV1254" s="183"/>
      <c r="JW1254" s="183"/>
      <c r="JX1254" s="183"/>
      <c r="JY1254" s="183"/>
      <c r="JZ1254" s="183"/>
      <c r="KA1254" s="183"/>
      <c r="KB1254" s="183"/>
      <c r="KC1254" s="183"/>
      <c r="KD1254" s="183"/>
      <c r="KE1254" s="183"/>
      <c r="KF1254" s="183"/>
      <c r="KG1254" s="183"/>
      <c r="KH1254" s="183"/>
      <c r="KI1254" s="183"/>
      <c r="KJ1254" s="183"/>
      <c r="KK1254" s="183"/>
      <c r="KL1254" s="183"/>
      <c r="KM1254" s="183"/>
      <c r="KN1254" s="183"/>
      <c r="KO1254" s="183"/>
      <c r="KP1254" s="183"/>
      <c r="KQ1254" s="183"/>
      <c r="KR1254" s="183"/>
      <c r="KS1254" s="183"/>
      <c r="KT1254" s="183"/>
    </row>
    <row r="1255" spans="8:306">
      <c r="H1255" s="183"/>
      <c r="K1255" s="183"/>
      <c r="L1255" s="183"/>
      <c r="M1255" s="183"/>
      <c r="N1255" s="183"/>
      <c r="O1255" s="183"/>
      <c r="P1255" s="183"/>
      <c r="Q1255" s="183"/>
      <c r="R1255" s="183"/>
      <c r="S1255" s="183"/>
      <c r="T1255" s="183"/>
      <c r="U1255" s="183"/>
      <c r="V1255" s="183"/>
      <c r="W1255" s="183"/>
      <c r="X1255" s="183"/>
      <c r="Y1255" s="183"/>
      <c r="Z1255" s="183"/>
      <c r="AA1255" s="183"/>
      <c r="AB1255" s="183"/>
      <c r="AC1255" s="183"/>
      <c r="AD1255" s="183"/>
      <c r="AE1255" s="183"/>
      <c r="AF1255" s="183"/>
      <c r="AG1255" s="183"/>
      <c r="AH1255" s="183"/>
      <c r="AI1255" s="183"/>
      <c r="AJ1255" s="183"/>
      <c r="AK1255" s="183"/>
      <c r="AL1255" s="183"/>
      <c r="AM1255" s="183"/>
      <c r="AN1255" s="183"/>
      <c r="AO1255" s="183"/>
      <c r="AP1255" s="183"/>
      <c r="AQ1255" s="183"/>
      <c r="AR1255" s="183"/>
      <c r="AS1255" s="183"/>
      <c r="AT1255" s="183"/>
      <c r="AU1255" s="183"/>
      <c r="AV1255" s="183"/>
      <c r="AW1255" s="183"/>
      <c r="AX1255" s="183"/>
      <c r="AY1255" s="183"/>
      <c r="AZ1255" s="183"/>
      <c r="BA1255" s="183"/>
      <c r="BB1255" s="183"/>
      <c r="BC1255" s="183"/>
      <c r="BD1255" s="183"/>
      <c r="BE1255" s="183"/>
      <c r="BF1255" s="183"/>
      <c r="BG1255" s="183"/>
      <c r="BH1255" s="183"/>
      <c r="BI1255" s="183"/>
      <c r="BJ1255" s="183"/>
      <c r="BK1255" s="183"/>
      <c r="BL1255" s="183"/>
      <c r="BM1255" s="183"/>
      <c r="BN1255" s="183"/>
      <c r="BO1255" s="183"/>
      <c r="BP1255" s="183"/>
      <c r="BQ1255" s="183"/>
      <c r="BR1255" s="183"/>
      <c r="BS1255" s="183"/>
      <c r="BT1255" s="183"/>
      <c r="BU1255" s="183"/>
      <c r="BV1255" s="183"/>
      <c r="BW1255" s="183"/>
      <c r="BX1255" s="183"/>
      <c r="BY1255" s="183"/>
      <c r="BZ1255" s="183"/>
      <c r="CA1255" s="183"/>
      <c r="CB1255" s="183"/>
      <c r="CC1255" s="183"/>
      <c r="CD1255" s="183"/>
      <c r="CE1255" s="183"/>
      <c r="CF1255" s="183"/>
      <c r="CG1255" s="183"/>
      <c r="CH1255" s="183"/>
      <c r="CI1255" s="183"/>
      <c r="CJ1255" s="183"/>
      <c r="CK1255" s="183"/>
      <c r="CL1255" s="183"/>
      <c r="CM1255" s="183"/>
      <c r="CN1255" s="183"/>
      <c r="CO1255" s="183"/>
      <c r="CP1255" s="183"/>
      <c r="CQ1255" s="183"/>
      <c r="CR1255" s="183"/>
      <c r="CS1255" s="183"/>
      <c r="CT1255" s="183"/>
      <c r="CU1255" s="183"/>
      <c r="CV1255" s="183"/>
      <c r="CW1255" s="183"/>
      <c r="CX1255" s="183"/>
      <c r="CY1255" s="183"/>
      <c r="CZ1255" s="183"/>
      <c r="DA1255" s="183"/>
      <c r="DB1255" s="183"/>
      <c r="DC1255" s="183"/>
      <c r="DD1255" s="183"/>
      <c r="DE1255" s="183"/>
      <c r="DF1255" s="183"/>
      <c r="DG1255" s="183"/>
      <c r="DH1255" s="183"/>
      <c r="DI1255" s="183"/>
      <c r="DJ1255" s="183"/>
      <c r="DK1255" s="183"/>
      <c r="DL1255" s="183"/>
      <c r="DM1255" s="183"/>
      <c r="DN1255" s="183"/>
      <c r="DO1255" s="183"/>
      <c r="DP1255" s="183"/>
      <c r="DQ1255" s="183"/>
      <c r="DR1255" s="183"/>
      <c r="DS1255" s="183"/>
      <c r="DT1255" s="183"/>
      <c r="DU1255" s="183"/>
      <c r="DV1255" s="183"/>
      <c r="DW1255" s="183"/>
      <c r="DX1255" s="183"/>
      <c r="DY1255" s="183"/>
      <c r="DZ1255" s="183"/>
      <c r="EA1255" s="183"/>
      <c r="EB1255" s="183"/>
      <c r="EC1255" s="183"/>
      <c r="ED1255" s="183"/>
      <c r="EE1255" s="183"/>
      <c r="EF1255" s="183"/>
      <c r="EG1255" s="183"/>
      <c r="EH1255" s="183"/>
      <c r="EI1255" s="183"/>
      <c r="EJ1255" s="183"/>
      <c r="EK1255" s="183"/>
      <c r="EL1255" s="183"/>
      <c r="EM1255" s="183"/>
      <c r="EN1255" s="183"/>
      <c r="EO1255" s="183"/>
      <c r="EP1255" s="183"/>
      <c r="EQ1255" s="183"/>
      <c r="ER1255" s="183"/>
      <c r="ES1255" s="183"/>
      <c r="ET1255" s="183"/>
      <c r="EU1255" s="183"/>
      <c r="EV1255" s="183"/>
      <c r="EW1255" s="183"/>
      <c r="EX1255" s="183"/>
      <c r="EY1255" s="183"/>
      <c r="EZ1255" s="183"/>
      <c r="FA1255" s="183"/>
      <c r="FB1255" s="183"/>
      <c r="FC1255" s="183"/>
      <c r="FD1255" s="183"/>
      <c r="FE1255" s="183"/>
      <c r="FF1255" s="183"/>
      <c r="FG1255" s="183"/>
      <c r="FH1255" s="183"/>
      <c r="FI1255" s="183"/>
      <c r="FJ1255" s="183"/>
      <c r="FK1255" s="183"/>
      <c r="FL1255" s="183"/>
      <c r="FM1255" s="183"/>
      <c r="FN1255" s="183"/>
      <c r="FO1255" s="183"/>
      <c r="FP1255" s="183"/>
      <c r="FQ1255" s="183"/>
      <c r="FR1255" s="183"/>
      <c r="FS1255" s="183"/>
      <c r="FT1255" s="183"/>
      <c r="FU1255" s="183"/>
      <c r="FV1255" s="183"/>
      <c r="FW1255" s="183"/>
      <c r="FX1255" s="183"/>
      <c r="FY1255" s="183"/>
      <c r="FZ1255" s="183"/>
      <c r="GA1255" s="183"/>
      <c r="GB1255" s="183"/>
      <c r="GC1255" s="183"/>
      <c r="GD1255" s="183"/>
      <c r="GE1255" s="183"/>
      <c r="GF1255" s="183"/>
      <c r="GG1255" s="183"/>
      <c r="GH1255" s="183"/>
      <c r="GI1255" s="183"/>
      <c r="GJ1255" s="183"/>
      <c r="GK1255" s="183"/>
      <c r="GL1255" s="183"/>
      <c r="GM1255" s="183"/>
      <c r="GN1255" s="183"/>
      <c r="GO1255" s="183"/>
      <c r="GP1255" s="183"/>
      <c r="GQ1255" s="183"/>
      <c r="GR1255" s="183"/>
      <c r="GS1255" s="183"/>
      <c r="GT1255" s="183"/>
      <c r="GU1255" s="183"/>
      <c r="GV1255" s="183"/>
      <c r="GW1255" s="183"/>
      <c r="GX1255" s="183"/>
      <c r="GY1255" s="183"/>
      <c r="GZ1255" s="183"/>
      <c r="HA1255" s="183"/>
      <c r="HB1255" s="183"/>
      <c r="HC1255" s="183"/>
      <c r="HD1255" s="183"/>
      <c r="HE1255" s="183"/>
      <c r="HF1255" s="183"/>
      <c r="HG1255" s="183"/>
      <c r="HH1255" s="183"/>
      <c r="HI1255" s="183"/>
      <c r="HJ1255" s="183"/>
      <c r="HK1255" s="183"/>
      <c r="HL1255" s="183"/>
      <c r="HM1255" s="183"/>
      <c r="HN1255" s="183"/>
      <c r="HO1255" s="183"/>
      <c r="HP1255" s="183"/>
      <c r="HQ1255" s="183"/>
      <c r="HR1255" s="183"/>
      <c r="HS1255" s="183"/>
      <c r="HT1255" s="183"/>
      <c r="HU1255" s="183"/>
      <c r="HV1255" s="183"/>
      <c r="HW1255" s="183"/>
      <c r="HX1255" s="183"/>
      <c r="HY1255" s="183"/>
      <c r="HZ1255" s="183"/>
      <c r="IA1255" s="183"/>
      <c r="IB1255" s="183"/>
      <c r="IC1255" s="183"/>
      <c r="ID1255" s="183"/>
      <c r="IE1255" s="183"/>
      <c r="IF1255" s="183"/>
      <c r="IG1255" s="183"/>
      <c r="IH1255" s="183"/>
      <c r="II1255" s="183"/>
      <c r="IJ1255" s="183"/>
      <c r="IK1255" s="183"/>
      <c r="IL1255" s="183"/>
      <c r="IM1255" s="183"/>
      <c r="IN1255" s="183"/>
      <c r="IO1255" s="183"/>
      <c r="IP1255" s="183"/>
      <c r="IQ1255" s="183"/>
      <c r="IR1255" s="183"/>
      <c r="IS1255" s="183"/>
      <c r="IT1255" s="183"/>
      <c r="IU1255" s="183"/>
      <c r="IV1255" s="183"/>
      <c r="IW1255" s="183"/>
      <c r="IX1255" s="183"/>
      <c r="IY1255" s="183"/>
      <c r="IZ1255" s="183"/>
      <c r="JA1255" s="183"/>
      <c r="JB1255" s="183"/>
      <c r="JC1255" s="183"/>
      <c r="JD1255" s="183"/>
      <c r="JE1255" s="183"/>
      <c r="JF1255" s="183"/>
      <c r="JG1255" s="183"/>
      <c r="JH1255" s="183"/>
      <c r="JI1255" s="183"/>
      <c r="JJ1255" s="183"/>
      <c r="JK1255" s="183"/>
      <c r="JL1255" s="183"/>
      <c r="JM1255" s="183"/>
      <c r="JN1255" s="183"/>
      <c r="JO1255" s="183"/>
      <c r="JP1255" s="183"/>
      <c r="JQ1255" s="183"/>
      <c r="JR1255" s="183"/>
      <c r="JS1255" s="183"/>
      <c r="JT1255" s="183"/>
      <c r="JU1255" s="183"/>
      <c r="JV1255" s="183"/>
      <c r="JW1255" s="183"/>
      <c r="JX1255" s="183"/>
      <c r="JY1255" s="183"/>
      <c r="JZ1255" s="183"/>
      <c r="KA1255" s="183"/>
      <c r="KB1255" s="183"/>
      <c r="KC1255" s="183"/>
      <c r="KD1255" s="183"/>
      <c r="KE1255" s="183"/>
      <c r="KF1255" s="183"/>
      <c r="KG1255" s="183"/>
      <c r="KH1255" s="183"/>
      <c r="KI1255" s="183"/>
      <c r="KJ1255" s="183"/>
      <c r="KK1255" s="183"/>
      <c r="KL1255" s="183"/>
      <c r="KM1255" s="183"/>
      <c r="KN1255" s="183"/>
      <c r="KO1255" s="183"/>
      <c r="KP1255" s="183"/>
      <c r="KQ1255" s="183"/>
      <c r="KR1255" s="183"/>
      <c r="KS1255" s="183"/>
      <c r="KT1255" s="183"/>
    </row>
    <row r="1256" spans="8:306">
      <c r="H1256" s="183"/>
      <c r="K1256" s="183"/>
      <c r="L1256" s="183"/>
      <c r="M1256" s="183"/>
      <c r="N1256" s="183"/>
      <c r="O1256" s="183"/>
      <c r="P1256" s="183"/>
      <c r="Q1256" s="183"/>
      <c r="R1256" s="183"/>
      <c r="S1256" s="183"/>
      <c r="T1256" s="183"/>
      <c r="U1256" s="183"/>
      <c r="V1256" s="183"/>
      <c r="W1256" s="183"/>
      <c r="X1256" s="183"/>
      <c r="Y1256" s="183"/>
      <c r="Z1256" s="183"/>
      <c r="AA1256" s="183"/>
      <c r="AB1256" s="183"/>
      <c r="AC1256" s="183"/>
      <c r="AD1256" s="183"/>
      <c r="AE1256" s="183"/>
      <c r="AF1256" s="183"/>
      <c r="AG1256" s="183"/>
      <c r="AH1256" s="183"/>
      <c r="AI1256" s="183"/>
      <c r="AJ1256" s="183"/>
      <c r="AK1256" s="183"/>
      <c r="AL1256" s="183"/>
      <c r="AM1256" s="183"/>
      <c r="AN1256" s="183"/>
      <c r="AO1256" s="183"/>
      <c r="AP1256" s="183"/>
      <c r="AQ1256" s="183"/>
      <c r="AR1256" s="183"/>
      <c r="AS1256" s="183"/>
      <c r="AT1256" s="183"/>
      <c r="AU1256" s="183"/>
      <c r="AV1256" s="183"/>
      <c r="AW1256" s="183"/>
      <c r="AX1256" s="183"/>
      <c r="AY1256" s="183"/>
      <c r="AZ1256" s="183"/>
      <c r="BA1256" s="183"/>
      <c r="BB1256" s="183"/>
      <c r="BC1256" s="183"/>
      <c r="BD1256" s="183"/>
      <c r="BE1256" s="183"/>
      <c r="BF1256" s="183"/>
      <c r="BG1256" s="183"/>
      <c r="BH1256" s="183"/>
      <c r="BI1256" s="183"/>
      <c r="BJ1256" s="183"/>
      <c r="BK1256" s="183"/>
      <c r="BL1256" s="183"/>
      <c r="BM1256" s="183"/>
      <c r="BN1256" s="183"/>
      <c r="BO1256" s="183"/>
      <c r="BP1256" s="183"/>
      <c r="BQ1256" s="183"/>
      <c r="BR1256" s="183"/>
      <c r="BS1256" s="183"/>
      <c r="BT1256" s="183"/>
      <c r="BU1256" s="183"/>
      <c r="BV1256" s="183"/>
      <c r="BW1256" s="183"/>
      <c r="BX1256" s="183"/>
      <c r="BY1256" s="183"/>
      <c r="BZ1256" s="183"/>
      <c r="CA1256" s="183"/>
      <c r="CB1256" s="183"/>
      <c r="CC1256" s="183"/>
      <c r="CD1256" s="183"/>
      <c r="CE1256" s="183"/>
      <c r="CF1256" s="183"/>
      <c r="CG1256" s="183"/>
      <c r="CH1256" s="183"/>
      <c r="CI1256" s="183"/>
      <c r="CJ1256" s="183"/>
      <c r="CK1256" s="183"/>
      <c r="CL1256" s="183"/>
      <c r="CM1256" s="183"/>
      <c r="CN1256" s="183"/>
      <c r="CO1256" s="183"/>
      <c r="CP1256" s="183"/>
      <c r="CQ1256" s="183"/>
      <c r="CR1256" s="183"/>
      <c r="CS1256" s="183"/>
      <c r="CT1256" s="183"/>
      <c r="CU1256" s="183"/>
      <c r="CV1256" s="183"/>
      <c r="CW1256" s="183"/>
      <c r="CX1256" s="183"/>
      <c r="CY1256" s="183"/>
      <c r="CZ1256" s="183"/>
      <c r="DA1256" s="183"/>
      <c r="DB1256" s="183"/>
      <c r="DC1256" s="183"/>
      <c r="DD1256" s="183"/>
      <c r="DE1256" s="183"/>
      <c r="DF1256" s="183"/>
      <c r="DG1256" s="183"/>
      <c r="DH1256" s="183"/>
      <c r="DI1256" s="183"/>
      <c r="DJ1256" s="183"/>
      <c r="DK1256" s="183"/>
      <c r="DL1256" s="183"/>
      <c r="DM1256" s="183"/>
      <c r="DN1256" s="183"/>
      <c r="DO1256" s="183"/>
      <c r="DP1256" s="183"/>
      <c r="DQ1256" s="183"/>
      <c r="DR1256" s="183"/>
      <c r="DS1256" s="183"/>
      <c r="DT1256" s="183"/>
      <c r="DU1256" s="183"/>
      <c r="DV1256" s="183"/>
      <c r="DW1256" s="183"/>
      <c r="DX1256" s="183"/>
      <c r="DY1256" s="183"/>
      <c r="DZ1256" s="183"/>
      <c r="EA1256" s="183"/>
      <c r="EB1256" s="183"/>
      <c r="EC1256" s="183"/>
      <c r="ED1256" s="183"/>
      <c r="EE1256" s="183"/>
      <c r="EF1256" s="183"/>
      <c r="EG1256" s="183"/>
      <c r="EH1256" s="183"/>
      <c r="EI1256" s="183"/>
      <c r="EJ1256" s="183"/>
      <c r="EK1256" s="183"/>
      <c r="EL1256" s="183"/>
      <c r="EM1256" s="183"/>
      <c r="EN1256" s="183"/>
      <c r="EO1256" s="183"/>
      <c r="EP1256" s="183"/>
      <c r="EQ1256" s="183"/>
      <c r="ER1256" s="183"/>
      <c r="ES1256" s="183"/>
      <c r="ET1256" s="183"/>
      <c r="EU1256" s="183"/>
      <c r="EV1256" s="183"/>
      <c r="EW1256" s="183"/>
      <c r="EX1256" s="183"/>
      <c r="EY1256" s="183"/>
      <c r="EZ1256" s="183"/>
      <c r="FA1256" s="183"/>
      <c r="FB1256" s="183"/>
      <c r="FC1256" s="183"/>
      <c r="FD1256" s="183"/>
      <c r="FE1256" s="183"/>
      <c r="FF1256" s="183"/>
      <c r="FG1256" s="183"/>
      <c r="FH1256" s="183"/>
      <c r="FI1256" s="183"/>
      <c r="FJ1256" s="183"/>
      <c r="FK1256" s="183"/>
      <c r="FL1256" s="183"/>
      <c r="FM1256" s="183"/>
      <c r="FN1256" s="183"/>
      <c r="FO1256" s="183"/>
      <c r="FP1256" s="183"/>
      <c r="FQ1256" s="183"/>
      <c r="FR1256" s="183"/>
      <c r="FS1256" s="183"/>
      <c r="FT1256" s="183"/>
      <c r="FU1256" s="183"/>
      <c r="FV1256" s="183"/>
      <c r="FW1256" s="183"/>
      <c r="FX1256" s="183"/>
      <c r="FY1256" s="183"/>
      <c r="FZ1256" s="183"/>
      <c r="GA1256" s="183"/>
      <c r="GB1256" s="183"/>
      <c r="GC1256" s="183"/>
      <c r="GD1256" s="183"/>
      <c r="GE1256" s="183"/>
      <c r="GF1256" s="183"/>
      <c r="GG1256" s="183"/>
      <c r="GH1256" s="183"/>
      <c r="GI1256" s="183"/>
      <c r="GJ1256" s="183"/>
      <c r="GK1256" s="183"/>
      <c r="GL1256" s="183"/>
      <c r="GM1256" s="183"/>
      <c r="GN1256" s="183"/>
      <c r="GO1256" s="183"/>
      <c r="GP1256" s="183"/>
      <c r="GQ1256" s="183"/>
      <c r="GR1256" s="183"/>
      <c r="GS1256" s="183"/>
      <c r="GT1256" s="183"/>
      <c r="GU1256" s="183"/>
      <c r="GV1256" s="183"/>
      <c r="GW1256" s="183"/>
      <c r="GX1256" s="183"/>
      <c r="GY1256" s="183"/>
      <c r="GZ1256" s="183"/>
      <c r="HA1256" s="183"/>
      <c r="HB1256" s="183"/>
      <c r="HC1256" s="183"/>
      <c r="HD1256" s="183"/>
      <c r="HE1256" s="183"/>
      <c r="HF1256" s="183"/>
      <c r="HG1256" s="183"/>
      <c r="HH1256" s="183"/>
      <c r="HI1256" s="183"/>
      <c r="HJ1256" s="183"/>
      <c r="HK1256" s="183"/>
      <c r="HL1256" s="183"/>
      <c r="HM1256" s="183"/>
      <c r="HN1256" s="183"/>
      <c r="HO1256" s="183"/>
      <c r="HP1256" s="183"/>
      <c r="HQ1256" s="183"/>
      <c r="HR1256" s="183"/>
      <c r="HS1256" s="183"/>
      <c r="HT1256" s="183"/>
      <c r="HU1256" s="183"/>
      <c r="HV1256" s="183"/>
      <c r="HW1256" s="183"/>
      <c r="HX1256" s="183"/>
      <c r="HY1256" s="183"/>
      <c r="HZ1256" s="183"/>
      <c r="IA1256" s="183"/>
      <c r="IB1256" s="183"/>
      <c r="IC1256" s="183"/>
      <c r="ID1256" s="183"/>
      <c r="IE1256" s="183"/>
      <c r="IF1256" s="183"/>
      <c r="IG1256" s="183"/>
      <c r="IH1256" s="183"/>
      <c r="II1256" s="183"/>
      <c r="IJ1256" s="183"/>
      <c r="IK1256" s="183"/>
      <c r="IL1256" s="183"/>
      <c r="IM1256" s="183"/>
      <c r="IN1256" s="183"/>
      <c r="IO1256" s="183"/>
      <c r="IP1256" s="183"/>
      <c r="IQ1256" s="183"/>
      <c r="IR1256" s="183"/>
      <c r="IS1256" s="183"/>
      <c r="IT1256" s="183"/>
      <c r="IU1256" s="183"/>
      <c r="IV1256" s="183"/>
      <c r="IW1256" s="183"/>
      <c r="IX1256" s="183"/>
      <c r="IY1256" s="183"/>
      <c r="IZ1256" s="183"/>
      <c r="JA1256" s="183"/>
      <c r="JB1256" s="183"/>
      <c r="JC1256" s="183"/>
      <c r="JD1256" s="183"/>
      <c r="JE1256" s="183"/>
      <c r="JF1256" s="183"/>
      <c r="JG1256" s="183"/>
      <c r="JH1256" s="183"/>
      <c r="JI1256" s="183"/>
      <c r="JJ1256" s="183"/>
      <c r="JK1256" s="183"/>
      <c r="JL1256" s="183"/>
      <c r="JM1256" s="183"/>
      <c r="JN1256" s="183"/>
      <c r="JO1256" s="183"/>
      <c r="JP1256" s="183"/>
      <c r="JQ1256" s="183"/>
      <c r="JR1256" s="183"/>
      <c r="JS1256" s="183"/>
      <c r="JT1256" s="183"/>
      <c r="JU1256" s="183"/>
      <c r="JV1256" s="183"/>
      <c r="JW1256" s="183"/>
      <c r="JX1256" s="183"/>
      <c r="JY1256" s="183"/>
      <c r="JZ1256" s="183"/>
      <c r="KA1256" s="183"/>
      <c r="KB1256" s="183"/>
      <c r="KC1256" s="183"/>
      <c r="KD1256" s="183"/>
      <c r="KE1256" s="183"/>
      <c r="KF1256" s="183"/>
      <c r="KG1256" s="183"/>
      <c r="KH1256" s="183"/>
      <c r="KI1256" s="183"/>
      <c r="KJ1256" s="183"/>
      <c r="KK1256" s="183"/>
      <c r="KL1256" s="183"/>
      <c r="KM1256" s="183"/>
      <c r="KN1256" s="183"/>
      <c r="KO1256" s="183"/>
      <c r="KP1256" s="183"/>
      <c r="KQ1256" s="183"/>
      <c r="KR1256" s="183"/>
      <c r="KS1256" s="183"/>
      <c r="KT1256" s="183"/>
    </row>
    <row r="1257" spans="8:306">
      <c r="H1257" s="183"/>
      <c r="K1257" s="183"/>
      <c r="L1257" s="183"/>
      <c r="M1257" s="183"/>
      <c r="N1257" s="183"/>
      <c r="O1257" s="183"/>
      <c r="P1257" s="183"/>
      <c r="Q1257" s="183"/>
      <c r="R1257" s="183"/>
      <c r="S1257" s="183"/>
      <c r="T1257" s="183"/>
      <c r="U1257" s="183"/>
      <c r="V1257" s="183"/>
      <c r="W1257" s="183"/>
      <c r="X1257" s="183"/>
      <c r="Y1257" s="183"/>
      <c r="Z1257" s="183"/>
      <c r="AA1257" s="183"/>
      <c r="AB1257" s="183"/>
      <c r="AC1257" s="183"/>
      <c r="AD1257" s="183"/>
      <c r="AE1257" s="183"/>
      <c r="AF1257" s="183"/>
      <c r="AG1257" s="183"/>
      <c r="AH1257" s="183"/>
      <c r="AI1257" s="183"/>
      <c r="AJ1257" s="183"/>
      <c r="AK1257" s="183"/>
      <c r="AL1257" s="183"/>
      <c r="AM1257" s="183"/>
      <c r="AN1257" s="183"/>
      <c r="AO1257" s="183"/>
      <c r="AP1257" s="183"/>
      <c r="AQ1257" s="183"/>
      <c r="AR1257" s="183"/>
      <c r="AS1257" s="183"/>
      <c r="AT1257" s="183"/>
      <c r="AU1257" s="183"/>
      <c r="AV1257" s="183"/>
      <c r="AW1257" s="183"/>
      <c r="AX1257" s="183"/>
      <c r="AY1257" s="183"/>
      <c r="AZ1257" s="183"/>
      <c r="BA1257" s="183"/>
      <c r="BB1257" s="183"/>
      <c r="BC1257" s="183"/>
      <c r="BD1257" s="183"/>
      <c r="BE1257" s="183"/>
      <c r="BF1257" s="183"/>
      <c r="BG1257" s="183"/>
      <c r="BH1257" s="183"/>
      <c r="BI1257" s="183"/>
      <c r="BJ1257" s="183"/>
      <c r="BK1257" s="183"/>
      <c r="BL1257" s="183"/>
      <c r="BM1257" s="183"/>
      <c r="BN1257" s="183"/>
      <c r="BO1257" s="183"/>
      <c r="BP1257" s="183"/>
      <c r="BQ1257" s="183"/>
      <c r="BR1257" s="183"/>
      <c r="BS1257" s="183"/>
      <c r="BT1257" s="183"/>
      <c r="BU1257" s="183"/>
      <c r="BV1257" s="183"/>
      <c r="BW1257" s="183"/>
      <c r="BX1257" s="183"/>
      <c r="BY1257" s="183"/>
      <c r="BZ1257" s="183"/>
      <c r="CA1257" s="183"/>
      <c r="CB1257" s="183"/>
      <c r="CC1257" s="183"/>
      <c r="CD1257" s="183"/>
      <c r="CE1257" s="183"/>
      <c r="CF1257" s="183"/>
      <c r="CG1257" s="183"/>
      <c r="CH1257" s="183"/>
      <c r="CI1257" s="183"/>
      <c r="CJ1257" s="183"/>
      <c r="CK1257" s="183"/>
      <c r="CL1257" s="183"/>
      <c r="CM1257" s="183"/>
      <c r="CN1257" s="183"/>
      <c r="CO1257" s="183"/>
      <c r="CP1257" s="183"/>
      <c r="CQ1257" s="183"/>
      <c r="CR1257" s="183"/>
      <c r="CS1257" s="183"/>
      <c r="CT1257" s="183"/>
      <c r="CU1257" s="183"/>
      <c r="CV1257" s="183"/>
      <c r="CW1257" s="183"/>
      <c r="CX1257" s="183"/>
      <c r="CY1257" s="183"/>
      <c r="CZ1257" s="183"/>
      <c r="DA1257" s="183"/>
      <c r="DB1257" s="183"/>
      <c r="DC1257" s="183"/>
      <c r="DD1257" s="183"/>
      <c r="DE1257" s="183"/>
      <c r="DF1257" s="183"/>
      <c r="DG1257" s="183"/>
      <c r="DH1257" s="183"/>
      <c r="DI1257" s="183"/>
      <c r="DJ1257" s="183"/>
      <c r="DK1257" s="183"/>
      <c r="DL1257" s="183"/>
      <c r="DM1257" s="183"/>
      <c r="DN1257" s="183"/>
      <c r="DO1257" s="183"/>
      <c r="DP1257" s="183"/>
      <c r="DQ1257" s="183"/>
      <c r="DR1257" s="183"/>
      <c r="DS1257" s="183"/>
      <c r="DT1257" s="183"/>
      <c r="DU1257" s="183"/>
      <c r="DV1257" s="183"/>
      <c r="DW1257" s="183"/>
      <c r="DX1257" s="183"/>
      <c r="DY1257" s="183"/>
      <c r="DZ1257" s="183"/>
      <c r="EA1257" s="183"/>
      <c r="EB1257" s="183"/>
      <c r="EC1257" s="183"/>
      <c r="ED1257" s="183"/>
      <c r="EE1257" s="183"/>
      <c r="EF1257" s="183"/>
      <c r="EG1257" s="183"/>
      <c r="EH1257" s="183"/>
      <c r="EI1257" s="183"/>
      <c r="EJ1257" s="183"/>
      <c r="EK1257" s="183"/>
      <c r="EL1257" s="183"/>
      <c r="EM1257" s="183"/>
      <c r="EN1257" s="183"/>
      <c r="EO1257" s="183"/>
      <c r="EP1257" s="183"/>
      <c r="EQ1257" s="183"/>
      <c r="ER1257" s="183"/>
      <c r="ES1257" s="183"/>
      <c r="ET1257" s="183"/>
      <c r="EU1257" s="183"/>
      <c r="EV1257" s="183"/>
      <c r="EW1257" s="183"/>
      <c r="EX1257" s="183"/>
      <c r="EY1257" s="183"/>
      <c r="EZ1257" s="183"/>
      <c r="FA1257" s="183"/>
      <c r="FB1257" s="183"/>
      <c r="FC1257" s="183"/>
      <c r="FD1257" s="183"/>
      <c r="FE1257" s="183"/>
      <c r="FF1257" s="183"/>
      <c r="FG1257" s="183"/>
      <c r="FH1257" s="183"/>
      <c r="FI1257" s="183"/>
      <c r="FJ1257" s="183"/>
      <c r="FK1257" s="183"/>
      <c r="FL1257" s="183"/>
      <c r="FM1257" s="183"/>
      <c r="FN1257" s="183"/>
      <c r="FO1257" s="183"/>
      <c r="FP1257" s="183"/>
      <c r="FQ1257" s="183"/>
      <c r="FR1257" s="183"/>
      <c r="FS1257" s="183"/>
      <c r="FT1257" s="183"/>
      <c r="FU1257" s="183"/>
      <c r="FV1257" s="183"/>
      <c r="FW1257" s="183"/>
      <c r="FX1257" s="183"/>
      <c r="FY1257" s="183"/>
      <c r="FZ1257" s="183"/>
      <c r="GA1257" s="183"/>
      <c r="GB1257" s="183"/>
      <c r="GC1257" s="183"/>
      <c r="GD1257" s="183"/>
      <c r="GE1257" s="183"/>
      <c r="GF1257" s="183"/>
      <c r="GG1257" s="183"/>
      <c r="GH1257" s="183"/>
      <c r="GI1257" s="183"/>
      <c r="GJ1257" s="183"/>
      <c r="GK1257" s="183"/>
      <c r="GL1257" s="183"/>
      <c r="GM1257" s="183"/>
      <c r="GN1257" s="183"/>
      <c r="GO1257" s="183"/>
      <c r="GP1257" s="183"/>
      <c r="GQ1257" s="183"/>
      <c r="GR1257" s="183"/>
      <c r="GS1257" s="183"/>
      <c r="GT1257" s="183"/>
      <c r="GU1257" s="183"/>
      <c r="GV1257" s="183"/>
      <c r="GW1257" s="183"/>
      <c r="GX1257" s="183"/>
      <c r="GY1257" s="183"/>
      <c r="GZ1257" s="183"/>
      <c r="HA1257" s="183"/>
      <c r="HB1257" s="183"/>
      <c r="HC1257" s="183"/>
      <c r="HD1257" s="183"/>
      <c r="HE1257" s="183"/>
      <c r="HF1257" s="183"/>
      <c r="HG1257" s="183"/>
      <c r="HH1257" s="183"/>
      <c r="HI1257" s="183"/>
      <c r="HJ1257" s="183"/>
      <c r="HK1257" s="183"/>
      <c r="HL1257" s="183"/>
      <c r="HM1257" s="183"/>
      <c r="HN1257" s="183"/>
      <c r="HO1257" s="183"/>
      <c r="HP1257" s="183"/>
      <c r="HQ1257" s="183"/>
      <c r="HR1257" s="183"/>
      <c r="HS1257" s="183"/>
      <c r="HT1257" s="183"/>
      <c r="HU1257" s="183"/>
      <c r="HV1257" s="183"/>
      <c r="HW1257" s="183"/>
      <c r="HX1257" s="183"/>
      <c r="HY1257" s="183"/>
      <c r="HZ1257" s="183"/>
      <c r="IA1257" s="183"/>
      <c r="IB1257" s="183"/>
      <c r="IC1257" s="183"/>
      <c r="ID1257" s="183"/>
      <c r="IE1257" s="183"/>
      <c r="IF1257" s="183"/>
      <c r="IG1257" s="183"/>
      <c r="IH1257" s="183"/>
      <c r="II1257" s="183"/>
      <c r="IJ1257" s="183"/>
      <c r="IK1257" s="183"/>
      <c r="IL1257" s="183"/>
      <c r="IM1257" s="183"/>
      <c r="IN1257" s="183"/>
      <c r="IO1257" s="183"/>
      <c r="IP1257" s="183"/>
      <c r="IQ1257" s="183"/>
      <c r="IR1257" s="183"/>
      <c r="IS1257" s="183"/>
      <c r="IT1257" s="183"/>
      <c r="IU1257" s="183"/>
      <c r="IV1257" s="183"/>
      <c r="IW1257" s="183"/>
      <c r="IX1257" s="183"/>
      <c r="IY1257" s="183"/>
      <c r="IZ1257" s="183"/>
      <c r="JA1257" s="183"/>
      <c r="JB1257" s="183"/>
      <c r="JC1257" s="183"/>
      <c r="JD1257" s="183"/>
      <c r="JE1257" s="183"/>
      <c r="JF1257" s="183"/>
      <c r="JG1257" s="183"/>
      <c r="JH1257" s="183"/>
      <c r="JI1257" s="183"/>
      <c r="JJ1257" s="183"/>
      <c r="JK1257" s="183"/>
      <c r="JL1257" s="183"/>
      <c r="JM1257" s="183"/>
      <c r="JN1257" s="183"/>
      <c r="JO1257" s="183"/>
      <c r="JP1257" s="183"/>
      <c r="JQ1257" s="183"/>
      <c r="JR1257" s="183"/>
      <c r="JS1257" s="183"/>
      <c r="JT1257" s="183"/>
      <c r="JU1257" s="183"/>
      <c r="JV1257" s="183"/>
      <c r="JW1257" s="183"/>
      <c r="JX1257" s="183"/>
      <c r="JY1257" s="183"/>
      <c r="JZ1257" s="183"/>
      <c r="KA1257" s="183"/>
      <c r="KB1257" s="183"/>
      <c r="KC1257" s="183"/>
      <c r="KD1257" s="183"/>
      <c r="KE1257" s="183"/>
      <c r="KF1257" s="183"/>
      <c r="KG1257" s="183"/>
      <c r="KH1257" s="183"/>
      <c r="KI1257" s="183"/>
      <c r="KJ1257" s="183"/>
      <c r="KK1257" s="183"/>
      <c r="KL1257" s="183"/>
      <c r="KM1257" s="183"/>
      <c r="KN1257" s="183"/>
      <c r="KO1257" s="183"/>
      <c r="KP1257" s="183"/>
      <c r="KQ1257" s="183"/>
      <c r="KR1257" s="183"/>
      <c r="KS1257" s="183"/>
      <c r="KT1257" s="183"/>
    </row>
    <row r="1258" spans="8:306">
      <c r="H1258" s="183"/>
      <c r="K1258" s="183"/>
      <c r="L1258" s="183"/>
      <c r="M1258" s="183"/>
      <c r="N1258" s="183"/>
      <c r="O1258" s="183"/>
      <c r="P1258" s="183"/>
      <c r="Q1258" s="183"/>
      <c r="R1258" s="183"/>
      <c r="S1258" s="183"/>
      <c r="T1258" s="183"/>
      <c r="U1258" s="183"/>
      <c r="V1258" s="183"/>
      <c r="W1258" s="183"/>
      <c r="X1258" s="183"/>
      <c r="Y1258" s="183"/>
      <c r="Z1258" s="183"/>
      <c r="AA1258" s="183"/>
      <c r="AB1258" s="183"/>
      <c r="AC1258" s="183"/>
      <c r="AD1258" s="183"/>
      <c r="AE1258" s="183"/>
      <c r="AF1258" s="183"/>
      <c r="AG1258" s="183"/>
      <c r="AH1258" s="183"/>
      <c r="AI1258" s="183"/>
      <c r="AJ1258" s="183"/>
      <c r="AK1258" s="183"/>
      <c r="AL1258" s="183"/>
      <c r="AM1258" s="183"/>
      <c r="AN1258" s="183"/>
      <c r="AO1258" s="183"/>
      <c r="AP1258" s="183"/>
      <c r="AQ1258" s="183"/>
      <c r="AR1258" s="183"/>
      <c r="AS1258" s="183"/>
      <c r="AT1258" s="183"/>
      <c r="AU1258" s="183"/>
      <c r="AV1258" s="183"/>
      <c r="AW1258" s="183"/>
      <c r="AX1258" s="183"/>
      <c r="AY1258" s="183"/>
      <c r="AZ1258" s="183"/>
      <c r="BA1258" s="183"/>
      <c r="BB1258" s="183"/>
      <c r="BC1258" s="183"/>
      <c r="BD1258" s="183"/>
      <c r="BE1258" s="183"/>
      <c r="BF1258" s="183"/>
      <c r="BG1258" s="183"/>
      <c r="BH1258" s="183"/>
      <c r="BI1258" s="183"/>
      <c r="BJ1258" s="183"/>
      <c r="BK1258" s="183"/>
      <c r="BL1258" s="183"/>
      <c r="BM1258" s="183"/>
      <c r="BN1258" s="183"/>
      <c r="BO1258" s="183"/>
      <c r="BP1258" s="183"/>
      <c r="BQ1258" s="183"/>
      <c r="BR1258" s="183"/>
      <c r="BS1258" s="183"/>
      <c r="BT1258" s="183"/>
      <c r="BU1258" s="183"/>
      <c r="BV1258" s="183"/>
      <c r="BW1258" s="183"/>
      <c r="BX1258" s="183"/>
      <c r="BY1258" s="183"/>
      <c r="BZ1258" s="183"/>
      <c r="CA1258" s="183"/>
      <c r="CB1258" s="183"/>
      <c r="CC1258" s="183"/>
      <c r="CD1258" s="183"/>
      <c r="CE1258" s="183"/>
      <c r="CF1258" s="183"/>
      <c r="CG1258" s="183"/>
      <c r="CH1258" s="183"/>
      <c r="CI1258" s="183"/>
      <c r="CJ1258" s="183"/>
      <c r="CK1258" s="183"/>
      <c r="CL1258" s="183"/>
      <c r="CM1258" s="183"/>
      <c r="CN1258" s="183"/>
      <c r="CO1258" s="183"/>
      <c r="CP1258" s="183"/>
      <c r="CQ1258" s="183"/>
      <c r="CR1258" s="183"/>
      <c r="CS1258" s="183"/>
      <c r="CT1258" s="183"/>
      <c r="CU1258" s="183"/>
      <c r="CV1258" s="183"/>
      <c r="CW1258" s="183"/>
      <c r="CX1258" s="183"/>
      <c r="CY1258" s="183"/>
      <c r="CZ1258" s="183"/>
      <c r="DA1258" s="183"/>
      <c r="DB1258" s="183"/>
      <c r="DC1258" s="183"/>
      <c r="DD1258" s="183"/>
      <c r="DE1258" s="183"/>
      <c r="DF1258" s="183"/>
      <c r="DG1258" s="183"/>
      <c r="DH1258" s="183"/>
      <c r="DI1258" s="183"/>
      <c r="DJ1258" s="183"/>
      <c r="DK1258" s="183"/>
      <c r="DL1258" s="183"/>
      <c r="DM1258" s="183"/>
      <c r="DN1258" s="183"/>
      <c r="DO1258" s="183"/>
      <c r="DP1258" s="183"/>
      <c r="DQ1258" s="183"/>
      <c r="DR1258" s="183"/>
      <c r="DS1258" s="183"/>
      <c r="DT1258" s="183"/>
      <c r="DU1258" s="183"/>
      <c r="DV1258" s="183"/>
      <c r="DW1258" s="183"/>
      <c r="DX1258" s="183"/>
      <c r="DY1258" s="183"/>
      <c r="DZ1258" s="183"/>
      <c r="EA1258" s="183"/>
      <c r="EB1258" s="183"/>
      <c r="EC1258" s="183"/>
      <c r="ED1258" s="183"/>
      <c r="EE1258" s="183"/>
      <c r="EF1258" s="183"/>
      <c r="EG1258" s="183"/>
      <c r="EH1258" s="183"/>
      <c r="EI1258" s="183"/>
      <c r="EJ1258" s="183"/>
      <c r="EK1258" s="183"/>
      <c r="EL1258" s="183"/>
      <c r="EM1258" s="183"/>
      <c r="EN1258" s="183"/>
      <c r="EO1258" s="183"/>
      <c r="EP1258" s="183"/>
      <c r="EQ1258" s="183"/>
      <c r="ER1258" s="183"/>
      <c r="ES1258" s="183"/>
      <c r="ET1258" s="183"/>
      <c r="EU1258" s="183"/>
      <c r="EV1258" s="183"/>
      <c r="EW1258" s="183"/>
      <c r="EX1258" s="183"/>
      <c r="EY1258" s="183"/>
      <c r="EZ1258" s="183"/>
      <c r="FA1258" s="183"/>
      <c r="FB1258" s="183"/>
      <c r="FC1258" s="183"/>
      <c r="FD1258" s="183"/>
      <c r="FE1258" s="183"/>
      <c r="FF1258" s="183"/>
      <c r="FG1258" s="183"/>
      <c r="FH1258" s="183"/>
      <c r="FI1258" s="183"/>
      <c r="FJ1258" s="183"/>
      <c r="FK1258" s="183"/>
      <c r="FL1258" s="183"/>
      <c r="FM1258" s="183"/>
      <c r="FN1258" s="183"/>
      <c r="FO1258" s="183"/>
      <c r="FP1258" s="183"/>
      <c r="FQ1258" s="183"/>
      <c r="FR1258" s="183"/>
      <c r="FS1258" s="183"/>
      <c r="FT1258" s="183"/>
      <c r="FU1258" s="183"/>
      <c r="FV1258" s="183"/>
      <c r="FW1258" s="183"/>
      <c r="FX1258" s="183"/>
      <c r="FY1258" s="183"/>
      <c r="FZ1258" s="183"/>
      <c r="GA1258" s="183"/>
      <c r="GB1258" s="183"/>
      <c r="GC1258" s="183"/>
      <c r="GD1258" s="183"/>
      <c r="GE1258" s="183"/>
      <c r="GF1258" s="183"/>
      <c r="GG1258" s="183"/>
      <c r="GH1258" s="183"/>
      <c r="GI1258" s="183"/>
      <c r="GJ1258" s="183"/>
      <c r="GK1258" s="183"/>
      <c r="GL1258" s="183"/>
      <c r="GM1258" s="183"/>
      <c r="GN1258" s="183"/>
      <c r="GO1258" s="183"/>
      <c r="GP1258" s="183"/>
      <c r="GQ1258" s="183"/>
      <c r="GR1258" s="183"/>
      <c r="GS1258" s="183"/>
      <c r="GT1258" s="183"/>
      <c r="GU1258" s="183"/>
      <c r="GV1258" s="183"/>
      <c r="GW1258" s="183"/>
      <c r="GX1258" s="183"/>
      <c r="GY1258" s="183"/>
      <c r="GZ1258" s="183"/>
      <c r="HA1258" s="183"/>
      <c r="HB1258" s="183"/>
      <c r="HC1258" s="183"/>
      <c r="HD1258" s="183"/>
      <c r="HE1258" s="183"/>
      <c r="HF1258" s="183"/>
      <c r="HG1258" s="183"/>
      <c r="HH1258" s="183"/>
      <c r="HI1258" s="183"/>
      <c r="HJ1258" s="183"/>
      <c r="HK1258" s="183"/>
      <c r="HL1258" s="183"/>
      <c r="HM1258" s="183"/>
      <c r="HN1258" s="183"/>
      <c r="HO1258" s="183"/>
      <c r="HP1258" s="183"/>
      <c r="HQ1258" s="183"/>
      <c r="HR1258" s="183"/>
      <c r="HS1258" s="183"/>
      <c r="HT1258" s="183"/>
      <c r="HU1258" s="183"/>
      <c r="HV1258" s="183"/>
      <c r="HW1258" s="183"/>
      <c r="HX1258" s="183"/>
      <c r="HY1258" s="183"/>
      <c r="HZ1258" s="183"/>
      <c r="IA1258" s="183"/>
      <c r="IB1258" s="183"/>
      <c r="IC1258" s="183"/>
      <c r="ID1258" s="183"/>
      <c r="IE1258" s="183"/>
      <c r="IF1258" s="183"/>
      <c r="IG1258" s="183"/>
      <c r="IH1258" s="183"/>
      <c r="II1258" s="183"/>
      <c r="IJ1258" s="183"/>
      <c r="IK1258" s="183"/>
      <c r="IL1258" s="183"/>
      <c r="IM1258" s="183"/>
      <c r="IN1258" s="183"/>
      <c r="IO1258" s="183"/>
      <c r="IP1258" s="183"/>
      <c r="IQ1258" s="183"/>
      <c r="IR1258" s="183"/>
      <c r="IS1258" s="183"/>
      <c r="IT1258" s="183"/>
      <c r="IU1258" s="183"/>
      <c r="IV1258" s="183"/>
      <c r="IW1258" s="183"/>
      <c r="IX1258" s="183"/>
      <c r="IY1258" s="183"/>
      <c r="IZ1258" s="183"/>
      <c r="JA1258" s="183"/>
      <c r="JB1258" s="183"/>
      <c r="JC1258" s="183"/>
      <c r="JD1258" s="183"/>
      <c r="JE1258" s="183"/>
      <c r="JF1258" s="183"/>
      <c r="JG1258" s="183"/>
      <c r="JH1258" s="183"/>
      <c r="JI1258" s="183"/>
      <c r="JJ1258" s="183"/>
      <c r="JK1258" s="183"/>
      <c r="JL1258" s="183"/>
      <c r="JM1258" s="183"/>
      <c r="JN1258" s="183"/>
      <c r="JO1258" s="183"/>
      <c r="JP1258" s="183"/>
      <c r="JQ1258" s="183"/>
      <c r="JR1258" s="183"/>
      <c r="JS1258" s="183"/>
      <c r="JT1258" s="183"/>
      <c r="JU1258" s="183"/>
      <c r="JV1258" s="183"/>
      <c r="JW1258" s="183"/>
      <c r="JX1258" s="183"/>
      <c r="JY1258" s="183"/>
      <c r="JZ1258" s="183"/>
      <c r="KA1258" s="183"/>
      <c r="KB1258" s="183"/>
      <c r="KC1258" s="183"/>
      <c r="KD1258" s="183"/>
      <c r="KE1258" s="183"/>
      <c r="KF1258" s="183"/>
      <c r="KG1258" s="183"/>
      <c r="KH1258" s="183"/>
      <c r="KI1258" s="183"/>
      <c r="KJ1258" s="183"/>
      <c r="KK1258" s="183"/>
      <c r="KL1258" s="183"/>
      <c r="KM1258" s="183"/>
      <c r="KN1258" s="183"/>
      <c r="KO1258" s="183"/>
      <c r="KP1258" s="183"/>
      <c r="KQ1258" s="183"/>
      <c r="KR1258" s="183"/>
      <c r="KS1258" s="183"/>
      <c r="KT1258" s="183"/>
    </row>
    <row r="1259" spans="8:306">
      <c r="H1259" s="183"/>
      <c r="K1259" s="183"/>
      <c r="L1259" s="183"/>
      <c r="M1259" s="183"/>
      <c r="N1259" s="183"/>
      <c r="O1259" s="183"/>
      <c r="P1259" s="183"/>
      <c r="Q1259" s="183"/>
      <c r="R1259" s="183"/>
      <c r="S1259" s="183"/>
      <c r="T1259" s="183"/>
      <c r="U1259" s="183"/>
      <c r="V1259" s="183"/>
      <c r="W1259" s="183"/>
      <c r="X1259" s="183"/>
      <c r="Y1259" s="183"/>
      <c r="Z1259" s="183"/>
      <c r="AA1259" s="183"/>
      <c r="AB1259" s="183"/>
      <c r="AC1259" s="183"/>
      <c r="AD1259" s="183"/>
      <c r="AE1259" s="183"/>
      <c r="AF1259" s="183"/>
      <c r="AG1259" s="183"/>
      <c r="AH1259" s="183"/>
      <c r="AI1259" s="183"/>
      <c r="AJ1259" s="183"/>
      <c r="AK1259" s="183"/>
      <c r="AL1259" s="183"/>
      <c r="AM1259" s="183"/>
      <c r="AN1259" s="183"/>
      <c r="AO1259" s="183"/>
      <c r="AP1259" s="183"/>
      <c r="AQ1259" s="183"/>
      <c r="AR1259" s="183"/>
      <c r="AS1259" s="183"/>
      <c r="AT1259" s="183"/>
      <c r="AU1259" s="183"/>
      <c r="AV1259" s="183"/>
      <c r="AW1259" s="183"/>
      <c r="AX1259" s="183"/>
      <c r="AY1259" s="183"/>
      <c r="AZ1259" s="183"/>
      <c r="BA1259" s="183"/>
      <c r="BB1259" s="183"/>
      <c r="BC1259" s="183"/>
      <c r="BD1259" s="183"/>
      <c r="BE1259" s="183"/>
      <c r="BF1259" s="183"/>
      <c r="BG1259" s="183"/>
      <c r="BH1259" s="183"/>
      <c r="BI1259" s="183"/>
      <c r="BJ1259" s="183"/>
      <c r="BK1259" s="183"/>
      <c r="BL1259" s="183"/>
      <c r="BM1259" s="183"/>
      <c r="BN1259" s="183"/>
      <c r="BO1259" s="183"/>
      <c r="BP1259" s="183"/>
      <c r="BQ1259" s="183"/>
      <c r="BR1259" s="183"/>
      <c r="BS1259" s="183"/>
      <c r="BT1259" s="183"/>
      <c r="BU1259" s="183"/>
      <c r="BV1259" s="183"/>
      <c r="BW1259" s="183"/>
      <c r="BX1259" s="183"/>
      <c r="BY1259" s="183"/>
      <c r="BZ1259" s="183"/>
      <c r="CA1259" s="183"/>
      <c r="CB1259" s="183"/>
      <c r="CC1259" s="183"/>
      <c r="CD1259" s="183"/>
      <c r="CE1259" s="183"/>
      <c r="CF1259" s="183"/>
      <c r="CG1259" s="183"/>
      <c r="CH1259" s="183"/>
      <c r="CI1259" s="183"/>
      <c r="CJ1259" s="183"/>
      <c r="CK1259" s="183"/>
      <c r="CL1259" s="183"/>
      <c r="CM1259" s="183"/>
      <c r="CN1259" s="183"/>
      <c r="CO1259" s="183"/>
      <c r="CP1259" s="183"/>
      <c r="CQ1259" s="183"/>
      <c r="CR1259" s="183"/>
      <c r="CS1259" s="183"/>
      <c r="CT1259" s="183"/>
      <c r="CU1259" s="183"/>
      <c r="CV1259" s="183"/>
      <c r="CW1259" s="183"/>
      <c r="CX1259" s="183"/>
      <c r="CY1259" s="183"/>
      <c r="CZ1259" s="183"/>
      <c r="DA1259" s="183"/>
      <c r="DB1259" s="183"/>
      <c r="DC1259" s="183"/>
      <c r="DD1259" s="183"/>
      <c r="DE1259" s="183"/>
      <c r="DF1259" s="183"/>
      <c r="DG1259" s="183"/>
      <c r="DH1259" s="183"/>
      <c r="DI1259" s="183"/>
      <c r="DJ1259" s="183"/>
      <c r="DK1259" s="183"/>
      <c r="DL1259" s="183"/>
      <c r="DM1259" s="183"/>
      <c r="DN1259" s="183"/>
      <c r="DO1259" s="183"/>
      <c r="DP1259" s="183"/>
      <c r="DQ1259" s="183"/>
      <c r="DR1259" s="183"/>
      <c r="DS1259" s="183"/>
      <c r="DT1259" s="183"/>
      <c r="DU1259" s="183"/>
      <c r="DV1259" s="183"/>
      <c r="DW1259" s="183"/>
      <c r="DX1259" s="183"/>
      <c r="DY1259" s="183"/>
      <c r="DZ1259" s="183"/>
      <c r="EA1259" s="183"/>
      <c r="EB1259" s="183"/>
      <c r="EC1259" s="183"/>
      <c r="ED1259" s="183"/>
      <c r="EE1259" s="183"/>
      <c r="EF1259" s="183"/>
      <c r="EG1259" s="183"/>
      <c r="EH1259" s="183"/>
      <c r="EI1259" s="183"/>
      <c r="EJ1259" s="183"/>
      <c r="EK1259" s="183"/>
      <c r="EL1259" s="183"/>
      <c r="EM1259" s="183"/>
      <c r="EN1259" s="183"/>
      <c r="EO1259" s="183"/>
      <c r="EP1259" s="183"/>
      <c r="EQ1259" s="183"/>
      <c r="ER1259" s="183"/>
      <c r="ES1259" s="183"/>
      <c r="ET1259" s="183"/>
      <c r="EU1259" s="183"/>
      <c r="EV1259" s="183"/>
      <c r="EW1259" s="183"/>
      <c r="EX1259" s="183"/>
      <c r="EY1259" s="183"/>
      <c r="EZ1259" s="183"/>
      <c r="FA1259" s="183"/>
      <c r="FB1259" s="183"/>
      <c r="FC1259" s="183"/>
      <c r="FD1259" s="183"/>
      <c r="FE1259" s="183"/>
      <c r="FF1259" s="183"/>
      <c r="FG1259" s="183"/>
      <c r="FH1259" s="183"/>
      <c r="FI1259" s="183"/>
      <c r="FJ1259" s="183"/>
      <c r="FK1259" s="183"/>
      <c r="FL1259" s="183"/>
      <c r="FM1259" s="183"/>
      <c r="FN1259" s="183"/>
      <c r="FO1259" s="183"/>
      <c r="FP1259" s="183"/>
      <c r="FQ1259" s="183"/>
      <c r="FR1259" s="183"/>
      <c r="FS1259" s="183"/>
      <c r="FT1259" s="183"/>
      <c r="FU1259" s="183"/>
      <c r="FV1259" s="183"/>
      <c r="FW1259" s="183"/>
      <c r="FX1259" s="183"/>
      <c r="FY1259" s="183"/>
      <c r="FZ1259" s="183"/>
      <c r="GA1259" s="183"/>
      <c r="GB1259" s="183"/>
      <c r="GC1259" s="183"/>
      <c r="GD1259" s="183"/>
      <c r="GE1259" s="183"/>
      <c r="GF1259" s="183"/>
      <c r="GG1259" s="183"/>
      <c r="GH1259" s="183"/>
      <c r="GI1259" s="183"/>
      <c r="GJ1259" s="183"/>
      <c r="GK1259" s="183"/>
      <c r="GL1259" s="183"/>
      <c r="GM1259" s="183"/>
      <c r="GN1259" s="183"/>
      <c r="GO1259" s="183"/>
      <c r="GP1259" s="183"/>
      <c r="GQ1259" s="183"/>
      <c r="GR1259" s="183"/>
      <c r="GS1259" s="183"/>
      <c r="GT1259" s="183"/>
      <c r="GU1259" s="183"/>
      <c r="GV1259" s="183"/>
      <c r="GW1259" s="183"/>
      <c r="GX1259" s="183"/>
      <c r="GY1259" s="183"/>
      <c r="GZ1259" s="183"/>
      <c r="HA1259" s="183"/>
      <c r="HB1259" s="183"/>
      <c r="HC1259" s="183"/>
      <c r="HD1259" s="183"/>
      <c r="HE1259" s="183"/>
      <c r="HF1259" s="183"/>
      <c r="HG1259" s="183"/>
      <c r="HH1259" s="183"/>
      <c r="HI1259" s="183"/>
      <c r="HJ1259" s="183"/>
      <c r="HK1259" s="183"/>
      <c r="HL1259" s="183"/>
      <c r="HM1259" s="183"/>
      <c r="HN1259" s="183"/>
      <c r="HO1259" s="183"/>
      <c r="HP1259" s="183"/>
      <c r="HQ1259" s="183"/>
      <c r="HR1259" s="183"/>
      <c r="HS1259" s="183"/>
      <c r="HT1259" s="183"/>
      <c r="HU1259" s="183"/>
      <c r="HV1259" s="183"/>
      <c r="HW1259" s="183"/>
      <c r="HX1259" s="183"/>
      <c r="HY1259" s="183"/>
      <c r="HZ1259" s="183"/>
      <c r="IA1259" s="183"/>
      <c r="IB1259" s="183"/>
      <c r="IC1259" s="183"/>
      <c r="ID1259" s="183"/>
      <c r="IE1259" s="183"/>
      <c r="IF1259" s="183"/>
      <c r="IG1259" s="183"/>
      <c r="IH1259" s="183"/>
      <c r="II1259" s="183"/>
      <c r="IJ1259" s="183"/>
      <c r="IK1259" s="183"/>
      <c r="IL1259" s="183"/>
      <c r="IM1259" s="183"/>
      <c r="IN1259" s="183"/>
      <c r="IO1259" s="183"/>
      <c r="IP1259" s="183"/>
      <c r="IQ1259" s="183"/>
      <c r="IR1259" s="183"/>
      <c r="IS1259" s="183"/>
      <c r="IT1259" s="183"/>
      <c r="IU1259" s="183"/>
      <c r="IV1259" s="183"/>
      <c r="IW1259" s="183"/>
      <c r="IX1259" s="183"/>
      <c r="IY1259" s="183"/>
      <c r="IZ1259" s="183"/>
      <c r="JA1259" s="183"/>
      <c r="JB1259" s="183"/>
      <c r="JC1259" s="183"/>
      <c r="JD1259" s="183"/>
      <c r="JE1259" s="183"/>
      <c r="JF1259" s="183"/>
      <c r="JG1259" s="183"/>
      <c r="JH1259" s="183"/>
      <c r="JI1259" s="183"/>
      <c r="JJ1259" s="183"/>
      <c r="JK1259" s="183"/>
      <c r="JL1259" s="183"/>
      <c r="JM1259" s="183"/>
      <c r="JN1259" s="183"/>
      <c r="JO1259" s="183"/>
      <c r="JP1259" s="183"/>
      <c r="JQ1259" s="183"/>
      <c r="JR1259" s="183"/>
      <c r="JS1259" s="183"/>
      <c r="JT1259" s="183"/>
      <c r="JU1259" s="183"/>
      <c r="JV1259" s="183"/>
      <c r="JW1259" s="183"/>
      <c r="JX1259" s="183"/>
      <c r="JY1259" s="183"/>
      <c r="JZ1259" s="183"/>
      <c r="KA1259" s="183"/>
      <c r="KB1259" s="183"/>
      <c r="KC1259" s="183"/>
      <c r="KD1259" s="183"/>
      <c r="KE1259" s="183"/>
      <c r="KF1259" s="183"/>
      <c r="KG1259" s="183"/>
      <c r="KH1259" s="183"/>
      <c r="KI1259" s="183"/>
      <c r="KJ1259" s="183"/>
      <c r="KK1259" s="183"/>
      <c r="KL1259" s="183"/>
      <c r="KM1259" s="183"/>
      <c r="KN1259" s="183"/>
      <c r="KO1259" s="183"/>
      <c r="KP1259" s="183"/>
      <c r="KQ1259" s="183"/>
      <c r="KR1259" s="183"/>
      <c r="KS1259" s="183"/>
      <c r="KT1259" s="183"/>
    </row>
    <row r="1260" spans="8:306">
      <c r="H1260" s="183"/>
      <c r="K1260" s="183"/>
      <c r="L1260" s="183"/>
      <c r="M1260" s="183"/>
      <c r="N1260" s="183"/>
      <c r="O1260" s="183"/>
      <c r="P1260" s="183"/>
      <c r="Q1260" s="183"/>
      <c r="R1260" s="183"/>
      <c r="S1260" s="183"/>
      <c r="T1260" s="183"/>
      <c r="U1260" s="183"/>
      <c r="V1260" s="183"/>
      <c r="W1260" s="183"/>
      <c r="X1260" s="183"/>
      <c r="Y1260" s="183"/>
      <c r="Z1260" s="183"/>
      <c r="AA1260" s="183"/>
      <c r="AB1260" s="183"/>
      <c r="AC1260" s="183"/>
      <c r="AD1260" s="183"/>
      <c r="AE1260" s="183"/>
      <c r="AF1260" s="183"/>
      <c r="AG1260" s="183"/>
      <c r="AH1260" s="183"/>
      <c r="AI1260" s="183"/>
      <c r="AJ1260" s="183"/>
      <c r="AK1260" s="183"/>
      <c r="AL1260" s="183"/>
      <c r="AM1260" s="183"/>
      <c r="AN1260" s="183"/>
      <c r="AO1260" s="183"/>
      <c r="AP1260" s="183"/>
      <c r="AQ1260" s="183"/>
      <c r="AR1260" s="183"/>
      <c r="AS1260" s="183"/>
      <c r="AT1260" s="183"/>
      <c r="AU1260" s="183"/>
      <c r="AV1260" s="183"/>
      <c r="AW1260" s="183"/>
      <c r="AX1260" s="183"/>
      <c r="AY1260" s="183"/>
      <c r="AZ1260" s="183"/>
      <c r="BA1260" s="183"/>
      <c r="BB1260" s="183"/>
      <c r="BC1260" s="183"/>
      <c r="BD1260" s="183"/>
      <c r="BE1260" s="183"/>
      <c r="BF1260" s="183"/>
      <c r="BG1260" s="183"/>
      <c r="BH1260" s="183"/>
      <c r="BI1260" s="183"/>
      <c r="BJ1260" s="183"/>
      <c r="BK1260" s="183"/>
      <c r="BL1260" s="183"/>
      <c r="BM1260" s="183"/>
      <c r="BN1260" s="183"/>
      <c r="BO1260" s="183"/>
      <c r="BP1260" s="183"/>
      <c r="BQ1260" s="183"/>
      <c r="BR1260" s="183"/>
      <c r="BS1260" s="183"/>
      <c r="BT1260" s="183"/>
      <c r="BU1260" s="183"/>
      <c r="BV1260" s="183"/>
      <c r="BW1260" s="183"/>
      <c r="BX1260" s="183"/>
      <c r="BY1260" s="183"/>
      <c r="BZ1260" s="183"/>
      <c r="CA1260" s="183"/>
      <c r="CB1260" s="183"/>
      <c r="CC1260" s="183"/>
      <c r="CD1260" s="183"/>
      <c r="CE1260" s="183"/>
      <c r="CF1260" s="183"/>
      <c r="CG1260" s="183"/>
      <c r="CH1260" s="183"/>
      <c r="CI1260" s="183"/>
      <c r="CJ1260" s="183"/>
      <c r="CK1260" s="183"/>
      <c r="CL1260" s="183"/>
      <c r="CM1260" s="183"/>
      <c r="CN1260" s="183"/>
      <c r="CO1260" s="183"/>
      <c r="CP1260" s="183"/>
      <c r="CQ1260" s="183"/>
      <c r="CR1260" s="183"/>
      <c r="CS1260" s="183"/>
      <c r="CT1260" s="183"/>
      <c r="CU1260" s="183"/>
      <c r="CV1260" s="183"/>
      <c r="CW1260" s="183"/>
      <c r="CX1260" s="183"/>
      <c r="CY1260" s="183"/>
      <c r="CZ1260" s="183"/>
      <c r="DA1260" s="183"/>
      <c r="DB1260" s="183"/>
      <c r="DC1260" s="183"/>
      <c r="DD1260" s="183"/>
      <c r="DE1260" s="183"/>
      <c r="DF1260" s="183"/>
      <c r="DG1260" s="183"/>
      <c r="DH1260" s="183"/>
      <c r="DI1260" s="183"/>
      <c r="DJ1260" s="183"/>
      <c r="DK1260" s="183"/>
      <c r="DL1260" s="183"/>
      <c r="DM1260" s="183"/>
      <c r="DN1260" s="183"/>
      <c r="DO1260" s="183"/>
      <c r="DP1260" s="183"/>
      <c r="DQ1260" s="183"/>
      <c r="DR1260" s="183"/>
      <c r="DS1260" s="183"/>
      <c r="DT1260" s="183"/>
      <c r="DU1260" s="183"/>
      <c r="DV1260" s="183"/>
      <c r="DW1260" s="183"/>
      <c r="DX1260" s="183"/>
      <c r="DY1260" s="183"/>
      <c r="DZ1260" s="183"/>
      <c r="EA1260" s="183"/>
      <c r="EB1260" s="183"/>
      <c r="EC1260" s="183"/>
      <c r="ED1260" s="183"/>
      <c r="EE1260" s="183"/>
      <c r="EF1260" s="183"/>
      <c r="EG1260" s="183"/>
      <c r="EH1260" s="183"/>
      <c r="EI1260" s="183"/>
      <c r="EJ1260" s="183"/>
      <c r="EK1260" s="183"/>
      <c r="EL1260" s="183"/>
      <c r="EM1260" s="183"/>
      <c r="EN1260" s="183"/>
      <c r="EO1260" s="183"/>
      <c r="EP1260" s="183"/>
      <c r="EQ1260" s="183"/>
      <c r="ER1260" s="183"/>
      <c r="ES1260" s="183"/>
      <c r="ET1260" s="183"/>
      <c r="EU1260" s="183"/>
      <c r="EV1260" s="183"/>
      <c r="EW1260" s="183"/>
      <c r="EX1260" s="183"/>
      <c r="EY1260" s="183"/>
      <c r="EZ1260" s="183"/>
      <c r="FA1260" s="183"/>
      <c r="FB1260" s="183"/>
      <c r="FC1260" s="183"/>
      <c r="FD1260" s="183"/>
      <c r="FE1260" s="183"/>
      <c r="FF1260" s="183"/>
      <c r="FG1260" s="183"/>
      <c r="FH1260" s="183"/>
      <c r="FI1260" s="183"/>
      <c r="FJ1260" s="183"/>
      <c r="FK1260" s="183"/>
      <c r="FL1260" s="183"/>
      <c r="FM1260" s="183"/>
      <c r="FN1260" s="183"/>
      <c r="FO1260" s="183"/>
      <c r="FP1260" s="183"/>
      <c r="FQ1260" s="183"/>
      <c r="FR1260" s="183"/>
      <c r="FS1260" s="183"/>
      <c r="FT1260" s="183"/>
      <c r="FU1260" s="183"/>
      <c r="FV1260" s="183"/>
      <c r="FW1260" s="183"/>
      <c r="FX1260" s="183"/>
      <c r="FY1260" s="183"/>
      <c r="FZ1260" s="183"/>
      <c r="GA1260" s="183"/>
      <c r="GB1260" s="183"/>
      <c r="GC1260" s="183"/>
      <c r="GD1260" s="183"/>
      <c r="GE1260" s="183"/>
      <c r="GF1260" s="183"/>
      <c r="GG1260" s="183"/>
      <c r="GH1260" s="183"/>
      <c r="GI1260" s="183"/>
      <c r="GJ1260" s="183"/>
      <c r="GK1260" s="183"/>
      <c r="GL1260" s="183"/>
      <c r="GM1260" s="183"/>
      <c r="GN1260" s="183"/>
      <c r="GO1260" s="183"/>
      <c r="GP1260" s="183"/>
      <c r="GQ1260" s="183"/>
      <c r="GR1260" s="183"/>
      <c r="GS1260" s="183"/>
      <c r="GT1260" s="183"/>
      <c r="GU1260" s="183"/>
      <c r="GV1260" s="183"/>
      <c r="GW1260" s="183"/>
      <c r="GX1260" s="183"/>
      <c r="GY1260" s="183"/>
      <c r="GZ1260" s="183"/>
      <c r="HA1260" s="183"/>
      <c r="HB1260" s="183"/>
      <c r="HC1260" s="183"/>
      <c r="HD1260" s="183"/>
      <c r="HE1260" s="183"/>
      <c r="HF1260" s="183"/>
      <c r="HG1260" s="183"/>
      <c r="HH1260" s="183"/>
      <c r="HI1260" s="183"/>
      <c r="HJ1260" s="183"/>
      <c r="HK1260" s="183"/>
      <c r="HL1260" s="183"/>
      <c r="HM1260" s="183"/>
      <c r="HN1260" s="183"/>
      <c r="HO1260" s="183"/>
      <c r="HP1260" s="183"/>
      <c r="HQ1260" s="183"/>
      <c r="HR1260" s="183"/>
      <c r="HS1260" s="183"/>
      <c r="HT1260" s="183"/>
      <c r="HU1260" s="183"/>
      <c r="HV1260" s="183"/>
      <c r="HW1260" s="183"/>
      <c r="HX1260" s="183"/>
      <c r="HY1260" s="183"/>
      <c r="HZ1260" s="183"/>
      <c r="IA1260" s="183"/>
      <c r="IB1260" s="183"/>
      <c r="IC1260" s="183"/>
      <c r="ID1260" s="183"/>
      <c r="IE1260" s="183"/>
      <c r="IF1260" s="183"/>
      <c r="IG1260" s="183"/>
      <c r="IH1260" s="183"/>
      <c r="II1260" s="183"/>
      <c r="IJ1260" s="183"/>
      <c r="IK1260" s="183"/>
      <c r="IL1260" s="183"/>
      <c r="IM1260" s="183"/>
      <c r="IN1260" s="183"/>
      <c r="IO1260" s="183"/>
      <c r="IP1260" s="183"/>
      <c r="IQ1260" s="183"/>
      <c r="IR1260" s="183"/>
      <c r="IS1260" s="183"/>
      <c r="IT1260" s="183"/>
      <c r="IU1260" s="183"/>
      <c r="IV1260" s="183"/>
      <c r="IW1260" s="183"/>
      <c r="IX1260" s="183"/>
      <c r="IY1260" s="183"/>
      <c r="IZ1260" s="183"/>
      <c r="JA1260" s="183"/>
      <c r="JB1260" s="183"/>
      <c r="JC1260" s="183"/>
      <c r="JD1260" s="183"/>
      <c r="JE1260" s="183"/>
      <c r="JF1260" s="183"/>
      <c r="JG1260" s="183"/>
      <c r="JH1260" s="183"/>
      <c r="JI1260" s="183"/>
      <c r="JJ1260" s="183"/>
      <c r="JK1260" s="183"/>
      <c r="JL1260" s="183"/>
      <c r="JM1260" s="183"/>
      <c r="JN1260" s="183"/>
      <c r="JO1260" s="183"/>
      <c r="JP1260" s="183"/>
      <c r="JQ1260" s="183"/>
      <c r="JR1260" s="183"/>
      <c r="JS1260" s="183"/>
      <c r="JT1260" s="183"/>
      <c r="JU1260" s="183"/>
      <c r="JV1260" s="183"/>
      <c r="JW1260" s="183"/>
      <c r="JX1260" s="183"/>
      <c r="JY1260" s="183"/>
      <c r="JZ1260" s="183"/>
      <c r="KA1260" s="183"/>
      <c r="KB1260" s="183"/>
      <c r="KC1260" s="183"/>
      <c r="KD1260" s="183"/>
      <c r="KE1260" s="183"/>
      <c r="KF1260" s="183"/>
      <c r="KG1260" s="183"/>
      <c r="KH1260" s="183"/>
      <c r="KI1260" s="183"/>
      <c r="KJ1260" s="183"/>
      <c r="KK1260" s="183"/>
      <c r="KL1260" s="183"/>
      <c r="KM1260" s="183"/>
      <c r="KN1260" s="183"/>
      <c r="KO1260" s="183"/>
      <c r="KP1260" s="183"/>
      <c r="KQ1260" s="183"/>
      <c r="KR1260" s="183"/>
      <c r="KS1260" s="183"/>
      <c r="KT1260" s="183"/>
    </row>
    <row r="1261" spans="8:306">
      <c r="H1261" s="183"/>
      <c r="K1261" s="183"/>
      <c r="L1261" s="183"/>
      <c r="M1261" s="183"/>
      <c r="N1261" s="183"/>
      <c r="O1261" s="183"/>
      <c r="P1261" s="183"/>
      <c r="Q1261" s="183"/>
      <c r="R1261" s="183"/>
      <c r="S1261" s="183"/>
      <c r="T1261" s="183"/>
      <c r="U1261" s="183"/>
      <c r="V1261" s="183"/>
      <c r="W1261" s="183"/>
      <c r="X1261" s="183"/>
      <c r="Y1261" s="183"/>
      <c r="Z1261" s="183"/>
      <c r="AA1261" s="183"/>
      <c r="AB1261" s="183"/>
      <c r="AC1261" s="183"/>
      <c r="AD1261" s="183"/>
      <c r="AE1261" s="183"/>
      <c r="AF1261" s="183"/>
      <c r="AG1261" s="183"/>
      <c r="AH1261" s="183"/>
      <c r="AI1261" s="183"/>
      <c r="AJ1261" s="183"/>
      <c r="AK1261" s="183"/>
      <c r="AL1261" s="183"/>
      <c r="AM1261" s="183"/>
      <c r="AN1261" s="183"/>
      <c r="AO1261" s="183"/>
      <c r="AP1261" s="183"/>
      <c r="AQ1261" s="183"/>
      <c r="AR1261" s="183"/>
      <c r="AS1261" s="183"/>
      <c r="AT1261" s="183"/>
      <c r="AU1261" s="183"/>
      <c r="AV1261" s="183"/>
      <c r="AW1261" s="183"/>
      <c r="AX1261" s="183"/>
      <c r="AY1261" s="183"/>
      <c r="AZ1261" s="183"/>
      <c r="BA1261" s="183"/>
      <c r="BB1261" s="183"/>
      <c r="BC1261" s="183"/>
      <c r="BD1261" s="183"/>
      <c r="BE1261" s="183"/>
      <c r="BF1261" s="183"/>
      <c r="BG1261" s="183"/>
      <c r="BH1261" s="183"/>
      <c r="BI1261" s="183"/>
      <c r="BJ1261" s="183"/>
      <c r="BK1261" s="183"/>
      <c r="BL1261" s="183"/>
      <c r="BM1261" s="183"/>
      <c r="BN1261" s="183"/>
      <c r="BO1261" s="183"/>
      <c r="BP1261" s="183"/>
      <c r="BQ1261" s="183"/>
      <c r="BR1261" s="183"/>
      <c r="BS1261" s="183"/>
      <c r="BT1261" s="183"/>
      <c r="BU1261" s="183"/>
      <c r="BV1261" s="183"/>
      <c r="BW1261" s="183"/>
      <c r="BX1261" s="183"/>
      <c r="BY1261" s="183"/>
      <c r="BZ1261" s="183"/>
      <c r="CA1261" s="183"/>
      <c r="CB1261" s="183"/>
      <c r="CC1261" s="183"/>
      <c r="CD1261" s="183"/>
      <c r="CE1261" s="183"/>
      <c r="CF1261" s="183"/>
      <c r="CG1261" s="183"/>
      <c r="CH1261" s="183"/>
      <c r="CI1261" s="183"/>
      <c r="CJ1261" s="183"/>
      <c r="CK1261" s="183"/>
      <c r="CL1261" s="183"/>
      <c r="CM1261" s="183"/>
      <c r="CN1261" s="183"/>
      <c r="CO1261" s="183"/>
      <c r="CP1261" s="183"/>
      <c r="CQ1261" s="183"/>
      <c r="CR1261" s="183"/>
      <c r="CS1261" s="183"/>
      <c r="CT1261" s="183"/>
      <c r="CU1261" s="183"/>
      <c r="CV1261" s="183"/>
      <c r="CW1261" s="183"/>
      <c r="CX1261" s="183"/>
      <c r="CY1261" s="183"/>
      <c r="CZ1261" s="183"/>
      <c r="DA1261" s="183"/>
      <c r="DB1261" s="183"/>
      <c r="DC1261" s="183"/>
      <c r="DD1261" s="183"/>
      <c r="DE1261" s="183"/>
      <c r="DF1261" s="183"/>
      <c r="DG1261" s="183"/>
      <c r="DH1261" s="183"/>
      <c r="DI1261" s="183"/>
      <c r="DJ1261" s="183"/>
      <c r="DK1261" s="183"/>
      <c r="DL1261" s="183"/>
      <c r="DM1261" s="183"/>
      <c r="DN1261" s="183"/>
      <c r="DO1261" s="183"/>
      <c r="DP1261" s="183"/>
      <c r="DQ1261" s="183"/>
      <c r="DR1261" s="183"/>
      <c r="DS1261" s="183"/>
      <c r="DT1261" s="183"/>
      <c r="DU1261" s="183"/>
      <c r="DV1261" s="183"/>
      <c r="DW1261" s="183"/>
      <c r="DX1261" s="183"/>
      <c r="DY1261" s="183"/>
      <c r="DZ1261" s="183"/>
      <c r="EA1261" s="183"/>
      <c r="EB1261" s="183"/>
      <c r="EC1261" s="183"/>
      <c r="ED1261" s="183"/>
      <c r="EE1261" s="183"/>
      <c r="EF1261" s="183"/>
      <c r="EG1261" s="183"/>
      <c r="EH1261" s="183"/>
      <c r="EI1261" s="183"/>
      <c r="EJ1261" s="183"/>
      <c r="EK1261" s="183"/>
      <c r="EL1261" s="183"/>
      <c r="EM1261" s="183"/>
      <c r="EN1261" s="183"/>
      <c r="EO1261" s="183"/>
      <c r="EP1261" s="183"/>
      <c r="EQ1261" s="183"/>
      <c r="ER1261" s="183"/>
      <c r="ES1261" s="183"/>
      <c r="ET1261" s="183"/>
      <c r="EU1261" s="183"/>
      <c r="EV1261" s="183"/>
      <c r="EW1261" s="183"/>
      <c r="EX1261" s="183"/>
      <c r="EY1261" s="183"/>
      <c r="EZ1261" s="183"/>
      <c r="FA1261" s="183"/>
      <c r="FB1261" s="183"/>
      <c r="FC1261" s="183"/>
      <c r="FD1261" s="183"/>
      <c r="FE1261" s="183"/>
      <c r="FF1261" s="183"/>
      <c r="FG1261" s="183"/>
      <c r="FH1261" s="183"/>
      <c r="FI1261" s="183"/>
      <c r="FJ1261" s="183"/>
      <c r="FK1261" s="183"/>
      <c r="FL1261" s="183"/>
      <c r="FM1261" s="183"/>
      <c r="FN1261" s="183"/>
      <c r="FO1261" s="183"/>
      <c r="FP1261" s="183"/>
      <c r="FQ1261" s="183"/>
      <c r="FR1261" s="183"/>
      <c r="FS1261" s="183"/>
      <c r="FT1261" s="183"/>
      <c r="FU1261" s="183"/>
      <c r="FV1261" s="183"/>
      <c r="FW1261" s="183"/>
      <c r="FX1261" s="183"/>
      <c r="FY1261" s="183"/>
      <c r="FZ1261" s="183"/>
      <c r="GA1261" s="183"/>
      <c r="GB1261" s="183"/>
      <c r="GC1261" s="183"/>
      <c r="GD1261" s="183"/>
      <c r="GE1261" s="183"/>
      <c r="GF1261" s="183"/>
      <c r="GG1261" s="183"/>
      <c r="GH1261" s="183"/>
      <c r="GI1261" s="183"/>
      <c r="GJ1261" s="183"/>
      <c r="GK1261" s="183"/>
      <c r="GL1261" s="183"/>
      <c r="GM1261" s="183"/>
      <c r="GN1261" s="183"/>
      <c r="GO1261" s="183"/>
      <c r="GP1261" s="183"/>
      <c r="GQ1261" s="183"/>
      <c r="GR1261" s="183"/>
      <c r="GS1261" s="183"/>
      <c r="GT1261" s="183"/>
      <c r="GU1261" s="183"/>
      <c r="GV1261" s="183"/>
      <c r="GW1261" s="183"/>
      <c r="GX1261" s="183"/>
      <c r="GY1261" s="183"/>
      <c r="GZ1261" s="183"/>
      <c r="HA1261" s="183"/>
      <c r="HB1261" s="183"/>
      <c r="HC1261" s="183"/>
      <c r="HD1261" s="183"/>
      <c r="HE1261" s="183"/>
      <c r="HF1261" s="183"/>
      <c r="HG1261" s="183"/>
      <c r="HH1261" s="183"/>
      <c r="HI1261" s="183"/>
      <c r="HJ1261" s="183"/>
      <c r="HK1261" s="183"/>
      <c r="HL1261" s="183"/>
      <c r="HM1261" s="183"/>
      <c r="HN1261" s="183"/>
      <c r="HO1261" s="183"/>
      <c r="HP1261" s="183"/>
      <c r="HQ1261" s="183"/>
      <c r="HR1261" s="183"/>
      <c r="HS1261" s="183"/>
      <c r="HT1261" s="183"/>
      <c r="HU1261" s="183"/>
      <c r="HV1261" s="183"/>
      <c r="HW1261" s="183"/>
      <c r="HX1261" s="183"/>
      <c r="HY1261" s="183"/>
      <c r="HZ1261" s="183"/>
      <c r="IA1261" s="183"/>
      <c r="IB1261" s="183"/>
      <c r="IC1261" s="183"/>
      <c r="ID1261" s="183"/>
      <c r="IE1261" s="183"/>
      <c r="IF1261" s="183"/>
      <c r="IG1261" s="183"/>
      <c r="IH1261" s="183"/>
      <c r="II1261" s="183"/>
      <c r="IJ1261" s="183"/>
      <c r="IK1261" s="183"/>
      <c r="IL1261" s="183"/>
      <c r="IM1261" s="183"/>
      <c r="IN1261" s="183"/>
      <c r="IO1261" s="183"/>
      <c r="IP1261" s="183"/>
      <c r="IQ1261" s="183"/>
      <c r="IR1261" s="183"/>
      <c r="IS1261" s="183"/>
      <c r="IT1261" s="183"/>
      <c r="IU1261" s="183"/>
      <c r="IV1261" s="183"/>
      <c r="IW1261" s="183"/>
      <c r="IX1261" s="183"/>
      <c r="IY1261" s="183"/>
      <c r="IZ1261" s="183"/>
      <c r="JA1261" s="183"/>
      <c r="JB1261" s="183"/>
      <c r="JC1261" s="183"/>
      <c r="JD1261" s="183"/>
      <c r="JE1261" s="183"/>
      <c r="JF1261" s="183"/>
      <c r="JG1261" s="183"/>
      <c r="JH1261" s="183"/>
      <c r="JI1261" s="183"/>
      <c r="JJ1261" s="183"/>
      <c r="JK1261" s="183"/>
      <c r="JL1261" s="183"/>
      <c r="JM1261" s="183"/>
      <c r="JN1261" s="183"/>
      <c r="JO1261" s="183"/>
      <c r="JP1261" s="183"/>
      <c r="JQ1261" s="183"/>
      <c r="JR1261" s="183"/>
      <c r="JS1261" s="183"/>
      <c r="JT1261" s="183"/>
      <c r="JU1261" s="183"/>
      <c r="JV1261" s="183"/>
      <c r="JW1261" s="183"/>
      <c r="JX1261" s="183"/>
      <c r="JY1261" s="183"/>
      <c r="JZ1261" s="183"/>
      <c r="KA1261" s="183"/>
      <c r="KB1261" s="183"/>
      <c r="KC1261" s="183"/>
      <c r="KD1261" s="183"/>
      <c r="KE1261" s="183"/>
      <c r="KF1261" s="183"/>
      <c r="KG1261" s="183"/>
      <c r="KH1261" s="183"/>
      <c r="KI1261" s="183"/>
      <c r="KJ1261" s="183"/>
      <c r="KK1261" s="183"/>
      <c r="KL1261" s="183"/>
      <c r="KM1261" s="183"/>
      <c r="KN1261" s="183"/>
      <c r="KO1261" s="183"/>
      <c r="KP1261" s="183"/>
      <c r="KQ1261" s="183"/>
      <c r="KR1261" s="183"/>
      <c r="KS1261" s="183"/>
      <c r="KT1261" s="183"/>
    </row>
    <row r="1262" spans="8:306">
      <c r="H1262" s="183"/>
      <c r="K1262" s="183"/>
      <c r="L1262" s="183"/>
      <c r="M1262" s="183"/>
      <c r="N1262" s="183"/>
      <c r="O1262" s="183"/>
      <c r="P1262" s="183"/>
      <c r="Q1262" s="183"/>
      <c r="R1262" s="183"/>
      <c r="S1262" s="183"/>
      <c r="T1262" s="183"/>
      <c r="U1262" s="183"/>
      <c r="V1262" s="183"/>
      <c r="W1262" s="183"/>
      <c r="X1262" s="183"/>
      <c r="Y1262" s="183"/>
      <c r="Z1262" s="183"/>
      <c r="AA1262" s="183"/>
      <c r="AB1262" s="183"/>
      <c r="AC1262" s="183"/>
      <c r="AD1262" s="183"/>
      <c r="AE1262" s="183"/>
      <c r="AF1262" s="183"/>
      <c r="AG1262" s="183"/>
      <c r="AH1262" s="183"/>
      <c r="AI1262" s="183"/>
      <c r="AJ1262" s="183"/>
      <c r="AK1262" s="183"/>
      <c r="AL1262" s="183"/>
      <c r="AM1262" s="183"/>
      <c r="AN1262" s="183"/>
      <c r="AO1262" s="183"/>
      <c r="AP1262" s="183"/>
      <c r="AQ1262" s="183"/>
      <c r="AR1262" s="183"/>
      <c r="AS1262" s="183"/>
      <c r="AT1262" s="183"/>
      <c r="AU1262" s="183"/>
      <c r="AV1262" s="183"/>
      <c r="AW1262" s="183"/>
      <c r="AX1262" s="183"/>
      <c r="AY1262" s="183"/>
      <c r="AZ1262" s="183"/>
      <c r="BA1262" s="183"/>
      <c r="BB1262" s="183"/>
      <c r="BC1262" s="183"/>
      <c r="BD1262" s="183"/>
      <c r="BE1262" s="183"/>
      <c r="BF1262" s="183"/>
      <c r="BG1262" s="183"/>
      <c r="BH1262" s="183"/>
      <c r="BI1262" s="183"/>
      <c r="BJ1262" s="183"/>
      <c r="BK1262" s="183"/>
      <c r="BL1262" s="183"/>
      <c r="BM1262" s="183"/>
      <c r="BN1262" s="183"/>
      <c r="BO1262" s="183"/>
      <c r="BP1262" s="183"/>
      <c r="BQ1262" s="183"/>
      <c r="BR1262" s="183"/>
      <c r="BS1262" s="183"/>
      <c r="BT1262" s="183"/>
      <c r="BU1262" s="183"/>
      <c r="BV1262" s="183"/>
      <c r="BW1262" s="183"/>
      <c r="BX1262" s="183"/>
      <c r="BY1262" s="183"/>
      <c r="BZ1262" s="183"/>
      <c r="CA1262" s="183"/>
      <c r="CB1262" s="183"/>
      <c r="CC1262" s="183"/>
      <c r="CD1262" s="183"/>
      <c r="CE1262" s="183"/>
      <c r="CF1262" s="183"/>
      <c r="CG1262" s="183"/>
      <c r="CH1262" s="183"/>
      <c r="CI1262" s="183"/>
      <c r="CJ1262" s="183"/>
      <c r="CK1262" s="183"/>
      <c r="CL1262" s="183"/>
      <c r="CM1262" s="183"/>
      <c r="CN1262" s="183"/>
      <c r="CO1262" s="183"/>
      <c r="CP1262" s="183"/>
      <c r="CQ1262" s="183"/>
      <c r="CR1262" s="183"/>
      <c r="CS1262" s="183"/>
      <c r="CT1262" s="183"/>
      <c r="CU1262" s="183"/>
      <c r="CV1262" s="183"/>
      <c r="CW1262" s="183"/>
      <c r="CX1262" s="183"/>
      <c r="CY1262" s="183"/>
      <c r="CZ1262" s="183"/>
      <c r="DA1262" s="183"/>
      <c r="DB1262" s="183"/>
      <c r="DC1262" s="183"/>
      <c r="DD1262" s="183"/>
      <c r="DE1262" s="183"/>
      <c r="DF1262" s="183"/>
      <c r="DG1262" s="183"/>
      <c r="DH1262" s="183"/>
      <c r="DI1262" s="183"/>
      <c r="DJ1262" s="183"/>
      <c r="DK1262" s="183"/>
      <c r="DL1262" s="183"/>
      <c r="DM1262" s="183"/>
      <c r="DN1262" s="183"/>
      <c r="DO1262" s="183"/>
      <c r="DP1262" s="183"/>
      <c r="DQ1262" s="183"/>
      <c r="DR1262" s="183"/>
      <c r="DS1262" s="183"/>
      <c r="DT1262" s="183"/>
      <c r="DU1262" s="183"/>
      <c r="DV1262" s="183"/>
      <c r="DW1262" s="183"/>
      <c r="DX1262" s="183"/>
      <c r="DY1262" s="183"/>
      <c r="DZ1262" s="183"/>
      <c r="EA1262" s="183"/>
      <c r="EB1262" s="183"/>
      <c r="EC1262" s="183"/>
      <c r="ED1262" s="183"/>
      <c r="EE1262" s="183"/>
      <c r="EF1262" s="183"/>
      <c r="EG1262" s="183"/>
      <c r="EH1262" s="183"/>
      <c r="EI1262" s="183"/>
      <c r="EJ1262" s="183"/>
      <c r="EK1262" s="183"/>
      <c r="EL1262" s="183"/>
      <c r="EM1262" s="183"/>
      <c r="EN1262" s="183"/>
      <c r="EO1262" s="183"/>
      <c r="EP1262" s="183"/>
      <c r="EQ1262" s="183"/>
      <c r="ER1262" s="183"/>
      <c r="ES1262" s="183"/>
      <c r="ET1262" s="183"/>
      <c r="EU1262" s="183"/>
      <c r="EV1262" s="183"/>
      <c r="EW1262" s="183"/>
      <c r="EX1262" s="183"/>
      <c r="EY1262" s="183"/>
      <c r="EZ1262" s="183"/>
      <c r="FA1262" s="183"/>
      <c r="FB1262" s="183"/>
      <c r="FC1262" s="183"/>
      <c r="FD1262" s="183"/>
      <c r="FE1262" s="183"/>
      <c r="FF1262" s="183"/>
      <c r="FG1262" s="183"/>
      <c r="FH1262" s="183"/>
      <c r="FI1262" s="183"/>
      <c r="FJ1262" s="183"/>
      <c r="FK1262" s="183"/>
      <c r="FL1262" s="183"/>
      <c r="FM1262" s="183"/>
      <c r="FN1262" s="183"/>
      <c r="FO1262" s="183"/>
      <c r="FP1262" s="183"/>
      <c r="FQ1262" s="183"/>
      <c r="FR1262" s="183"/>
      <c r="FS1262" s="183"/>
      <c r="FT1262" s="183"/>
      <c r="FU1262" s="183"/>
      <c r="FV1262" s="183"/>
      <c r="FW1262" s="183"/>
      <c r="FX1262" s="183"/>
      <c r="FY1262" s="183"/>
      <c r="FZ1262" s="183"/>
      <c r="GA1262" s="183"/>
      <c r="GB1262" s="183"/>
      <c r="GC1262" s="183"/>
      <c r="GD1262" s="183"/>
      <c r="GE1262" s="183"/>
      <c r="GF1262" s="183"/>
      <c r="GG1262" s="183"/>
      <c r="GH1262" s="183"/>
      <c r="GI1262" s="183"/>
      <c r="GJ1262" s="183"/>
      <c r="GK1262" s="183"/>
      <c r="GL1262" s="183"/>
      <c r="GM1262" s="183"/>
      <c r="GN1262" s="183"/>
      <c r="GO1262" s="183"/>
      <c r="GP1262" s="183"/>
      <c r="GQ1262" s="183"/>
      <c r="GR1262" s="183"/>
      <c r="GS1262" s="183"/>
      <c r="GT1262" s="183"/>
      <c r="GU1262" s="183"/>
      <c r="GV1262" s="183"/>
      <c r="GW1262" s="183"/>
      <c r="GX1262" s="183"/>
      <c r="GY1262" s="183"/>
      <c r="GZ1262" s="183"/>
      <c r="HA1262" s="183"/>
      <c r="HB1262" s="183"/>
      <c r="HC1262" s="183"/>
      <c r="HD1262" s="183"/>
      <c r="HE1262" s="183"/>
      <c r="HF1262" s="183"/>
      <c r="HG1262" s="183"/>
      <c r="HH1262" s="183"/>
      <c r="HI1262" s="183"/>
      <c r="HJ1262" s="183"/>
      <c r="HK1262" s="183"/>
      <c r="HL1262" s="183"/>
      <c r="HM1262" s="183"/>
      <c r="HN1262" s="183"/>
      <c r="HO1262" s="183"/>
      <c r="HP1262" s="183"/>
      <c r="HQ1262" s="183"/>
      <c r="HR1262" s="183"/>
      <c r="HS1262" s="183"/>
      <c r="HT1262" s="183"/>
      <c r="HU1262" s="183"/>
      <c r="HV1262" s="183"/>
      <c r="HW1262" s="183"/>
      <c r="HX1262" s="183"/>
      <c r="HY1262" s="183"/>
      <c r="HZ1262" s="183"/>
      <c r="IA1262" s="183"/>
      <c r="IB1262" s="183"/>
      <c r="IC1262" s="183"/>
      <c r="ID1262" s="183"/>
      <c r="IE1262" s="183"/>
      <c r="IF1262" s="183"/>
      <c r="IG1262" s="183"/>
      <c r="IH1262" s="183"/>
      <c r="II1262" s="183"/>
      <c r="IJ1262" s="183"/>
      <c r="IK1262" s="183"/>
      <c r="IL1262" s="183"/>
      <c r="IM1262" s="183"/>
      <c r="IN1262" s="183"/>
      <c r="IO1262" s="183"/>
      <c r="IP1262" s="183"/>
      <c r="IQ1262" s="183"/>
      <c r="IR1262" s="183"/>
      <c r="IS1262" s="183"/>
      <c r="IT1262" s="183"/>
      <c r="IU1262" s="183"/>
      <c r="IV1262" s="183"/>
      <c r="IW1262" s="183"/>
      <c r="IX1262" s="183"/>
      <c r="IY1262" s="183"/>
      <c r="IZ1262" s="183"/>
      <c r="JA1262" s="183"/>
      <c r="JB1262" s="183"/>
      <c r="JC1262" s="183"/>
      <c r="JD1262" s="183"/>
      <c r="JE1262" s="183"/>
      <c r="JF1262" s="183"/>
      <c r="JG1262" s="183"/>
      <c r="JH1262" s="183"/>
      <c r="JI1262" s="183"/>
      <c r="JJ1262" s="183"/>
      <c r="JK1262" s="183"/>
      <c r="JL1262" s="183"/>
      <c r="JM1262" s="183"/>
      <c r="JN1262" s="183"/>
      <c r="JO1262" s="183"/>
      <c r="JP1262" s="183"/>
      <c r="JQ1262" s="183"/>
      <c r="JR1262" s="183"/>
      <c r="JS1262" s="183"/>
      <c r="JT1262" s="183"/>
      <c r="JU1262" s="183"/>
      <c r="JV1262" s="183"/>
      <c r="JW1262" s="183"/>
      <c r="JX1262" s="183"/>
      <c r="JY1262" s="183"/>
      <c r="JZ1262" s="183"/>
      <c r="KA1262" s="183"/>
      <c r="KB1262" s="183"/>
      <c r="KC1262" s="183"/>
      <c r="KD1262" s="183"/>
      <c r="KE1262" s="183"/>
      <c r="KF1262" s="183"/>
      <c r="KG1262" s="183"/>
      <c r="KH1262" s="183"/>
      <c r="KI1262" s="183"/>
      <c r="KJ1262" s="183"/>
      <c r="KK1262" s="183"/>
      <c r="KL1262" s="183"/>
      <c r="KM1262" s="183"/>
      <c r="KN1262" s="183"/>
      <c r="KO1262" s="183"/>
      <c r="KP1262" s="183"/>
      <c r="KQ1262" s="183"/>
      <c r="KR1262" s="183"/>
      <c r="KS1262" s="183"/>
      <c r="KT1262" s="183"/>
    </row>
    <row r="1263" spans="8:306">
      <c r="H1263" s="183"/>
      <c r="K1263" s="183"/>
      <c r="L1263" s="183"/>
      <c r="M1263" s="183"/>
      <c r="N1263" s="183"/>
      <c r="O1263" s="183"/>
      <c r="P1263" s="183"/>
      <c r="Q1263" s="183"/>
      <c r="R1263" s="183"/>
      <c r="S1263" s="183"/>
      <c r="T1263" s="183"/>
      <c r="U1263" s="183"/>
      <c r="V1263" s="183"/>
      <c r="W1263" s="183"/>
      <c r="X1263" s="183"/>
      <c r="Y1263" s="183"/>
      <c r="Z1263" s="183"/>
      <c r="AA1263" s="183"/>
      <c r="AB1263" s="183"/>
      <c r="AC1263" s="183"/>
      <c r="AD1263" s="183"/>
      <c r="AE1263" s="183"/>
      <c r="AF1263" s="183"/>
      <c r="AG1263" s="183"/>
      <c r="AH1263" s="183"/>
      <c r="AI1263" s="183"/>
      <c r="AJ1263" s="183"/>
      <c r="AK1263" s="183"/>
      <c r="AL1263" s="183"/>
      <c r="AM1263" s="183"/>
      <c r="AN1263" s="183"/>
      <c r="AO1263" s="183"/>
      <c r="AP1263" s="183"/>
      <c r="AQ1263" s="183"/>
      <c r="AR1263" s="183"/>
      <c r="AS1263" s="183"/>
      <c r="AT1263" s="183"/>
      <c r="AU1263" s="183"/>
      <c r="AV1263" s="183"/>
      <c r="AW1263" s="183"/>
      <c r="AX1263" s="183"/>
      <c r="AY1263" s="183"/>
      <c r="AZ1263" s="183"/>
      <c r="BA1263" s="183"/>
      <c r="BB1263" s="183"/>
      <c r="BC1263" s="183"/>
      <c r="BD1263" s="183"/>
      <c r="BE1263" s="183"/>
      <c r="BF1263" s="183"/>
      <c r="BG1263" s="183"/>
      <c r="BH1263" s="183"/>
      <c r="BI1263" s="183"/>
      <c r="BJ1263" s="183"/>
      <c r="BK1263" s="183"/>
      <c r="BL1263" s="183"/>
      <c r="BM1263" s="183"/>
      <c r="BN1263" s="183"/>
      <c r="BO1263" s="183"/>
      <c r="BP1263" s="183"/>
      <c r="BQ1263" s="183"/>
      <c r="BR1263" s="183"/>
      <c r="BS1263" s="183"/>
      <c r="BT1263" s="183"/>
      <c r="BU1263" s="183"/>
      <c r="BV1263" s="183"/>
      <c r="BW1263" s="183"/>
      <c r="BX1263" s="183"/>
      <c r="BY1263" s="183"/>
      <c r="BZ1263" s="183"/>
      <c r="CA1263" s="183"/>
      <c r="CB1263" s="183"/>
      <c r="CC1263" s="183"/>
      <c r="CD1263" s="183"/>
      <c r="CE1263" s="183"/>
      <c r="CF1263" s="183"/>
      <c r="CG1263" s="183"/>
      <c r="CH1263" s="183"/>
      <c r="CI1263" s="183"/>
      <c r="CJ1263" s="183"/>
      <c r="CK1263" s="183"/>
      <c r="CL1263" s="183"/>
      <c r="CM1263" s="183"/>
      <c r="CN1263" s="183"/>
      <c r="CO1263" s="183"/>
      <c r="CP1263" s="183"/>
      <c r="CQ1263" s="183"/>
      <c r="CR1263" s="183"/>
      <c r="CS1263" s="183"/>
      <c r="CT1263" s="183"/>
      <c r="CU1263" s="183"/>
      <c r="CV1263" s="183"/>
      <c r="CW1263" s="183"/>
      <c r="CX1263" s="183"/>
      <c r="CY1263" s="183"/>
      <c r="CZ1263" s="183"/>
      <c r="DA1263" s="183"/>
      <c r="DB1263" s="183"/>
      <c r="DC1263" s="183"/>
      <c r="DD1263" s="183"/>
      <c r="DE1263" s="183"/>
      <c r="DF1263" s="183"/>
      <c r="DG1263" s="183"/>
      <c r="DH1263" s="183"/>
      <c r="DI1263" s="183"/>
      <c r="DJ1263" s="183"/>
      <c r="DK1263" s="183"/>
      <c r="DL1263" s="183"/>
      <c r="DM1263" s="183"/>
      <c r="DN1263" s="183"/>
      <c r="DO1263" s="183"/>
      <c r="DP1263" s="183"/>
      <c r="DQ1263" s="183"/>
      <c r="DR1263" s="183"/>
      <c r="DS1263" s="183"/>
      <c r="DT1263" s="183"/>
      <c r="DU1263" s="183"/>
      <c r="DV1263" s="183"/>
      <c r="DW1263" s="183"/>
      <c r="DX1263" s="183"/>
      <c r="DY1263" s="183"/>
      <c r="DZ1263" s="183"/>
      <c r="EA1263" s="183"/>
      <c r="EB1263" s="183"/>
      <c r="EC1263" s="183"/>
      <c r="ED1263" s="183"/>
      <c r="EE1263" s="183"/>
      <c r="EF1263" s="183"/>
      <c r="EG1263" s="183"/>
      <c r="EH1263" s="183"/>
      <c r="EI1263" s="183"/>
      <c r="EJ1263" s="183"/>
      <c r="EK1263" s="183"/>
      <c r="EL1263" s="183"/>
      <c r="EM1263" s="183"/>
      <c r="EN1263" s="183"/>
      <c r="EO1263" s="183"/>
      <c r="EP1263" s="183"/>
      <c r="EQ1263" s="183"/>
      <c r="ER1263" s="183"/>
      <c r="ES1263" s="183"/>
      <c r="ET1263" s="183"/>
      <c r="EU1263" s="183"/>
      <c r="EV1263" s="183"/>
      <c r="EW1263" s="183"/>
      <c r="EX1263" s="183"/>
      <c r="EY1263" s="183"/>
      <c r="EZ1263" s="183"/>
      <c r="FA1263" s="183"/>
      <c r="FB1263" s="183"/>
      <c r="FC1263" s="183"/>
      <c r="FD1263" s="183"/>
      <c r="FE1263" s="183"/>
      <c r="FF1263" s="183"/>
      <c r="FG1263" s="183"/>
      <c r="FH1263" s="183"/>
      <c r="FI1263" s="183"/>
      <c r="FJ1263" s="183"/>
      <c r="FK1263" s="183"/>
      <c r="FL1263" s="183"/>
      <c r="FM1263" s="183"/>
      <c r="FN1263" s="183"/>
      <c r="FO1263" s="183"/>
      <c r="FP1263" s="183"/>
      <c r="FQ1263" s="183"/>
      <c r="FR1263" s="183"/>
      <c r="FS1263" s="183"/>
      <c r="FT1263" s="183"/>
      <c r="FU1263" s="183"/>
      <c r="FV1263" s="183"/>
      <c r="FW1263" s="183"/>
      <c r="FX1263" s="183"/>
      <c r="FY1263" s="183"/>
      <c r="FZ1263" s="183"/>
      <c r="GA1263" s="183"/>
      <c r="GB1263" s="183"/>
      <c r="GC1263" s="183"/>
      <c r="GD1263" s="183"/>
      <c r="GE1263" s="183"/>
      <c r="GF1263" s="183"/>
      <c r="GG1263" s="183"/>
      <c r="GH1263" s="183"/>
      <c r="GI1263" s="183"/>
      <c r="GJ1263" s="183"/>
      <c r="GK1263" s="183"/>
      <c r="GL1263" s="183"/>
      <c r="GM1263" s="183"/>
      <c r="GN1263" s="183"/>
      <c r="GO1263" s="183"/>
      <c r="GP1263" s="183"/>
      <c r="GQ1263" s="183"/>
      <c r="GR1263" s="183"/>
      <c r="GS1263" s="183"/>
      <c r="GT1263" s="183"/>
      <c r="GU1263" s="183"/>
      <c r="GV1263" s="183"/>
      <c r="GW1263" s="183"/>
      <c r="GX1263" s="183"/>
      <c r="GY1263" s="183"/>
      <c r="GZ1263" s="183"/>
      <c r="HA1263" s="183"/>
      <c r="HB1263" s="183"/>
      <c r="HC1263" s="183"/>
      <c r="HD1263" s="183"/>
      <c r="HE1263" s="183"/>
      <c r="HF1263" s="183"/>
      <c r="HG1263" s="183"/>
      <c r="HH1263" s="183"/>
      <c r="HI1263" s="183"/>
      <c r="HJ1263" s="183"/>
      <c r="HK1263" s="183"/>
      <c r="HL1263" s="183"/>
      <c r="HM1263" s="183"/>
      <c r="HN1263" s="183"/>
      <c r="HO1263" s="183"/>
      <c r="HP1263" s="183"/>
      <c r="HQ1263" s="183"/>
      <c r="HR1263" s="183"/>
      <c r="HS1263" s="183"/>
      <c r="HT1263" s="183"/>
      <c r="HU1263" s="183"/>
      <c r="HV1263" s="183"/>
      <c r="HW1263" s="183"/>
      <c r="HX1263" s="183"/>
      <c r="HY1263" s="183"/>
      <c r="HZ1263" s="183"/>
      <c r="IA1263" s="183"/>
      <c r="IB1263" s="183"/>
      <c r="IC1263" s="183"/>
      <c r="ID1263" s="183"/>
      <c r="IE1263" s="183"/>
      <c r="IF1263" s="183"/>
      <c r="IG1263" s="183"/>
      <c r="IH1263" s="183"/>
      <c r="II1263" s="183"/>
      <c r="IJ1263" s="183"/>
      <c r="IK1263" s="183"/>
      <c r="IL1263" s="183"/>
      <c r="IM1263" s="183"/>
      <c r="IN1263" s="183"/>
      <c r="IO1263" s="183"/>
      <c r="IP1263" s="183"/>
      <c r="IQ1263" s="183"/>
      <c r="IR1263" s="183"/>
      <c r="IS1263" s="183"/>
      <c r="IT1263" s="183"/>
      <c r="IU1263" s="183"/>
      <c r="IV1263" s="183"/>
      <c r="IW1263" s="183"/>
      <c r="IX1263" s="183"/>
      <c r="IY1263" s="183"/>
      <c r="IZ1263" s="183"/>
      <c r="JA1263" s="183"/>
      <c r="JB1263" s="183"/>
      <c r="JC1263" s="183"/>
      <c r="JD1263" s="183"/>
      <c r="JE1263" s="183"/>
      <c r="JF1263" s="183"/>
      <c r="JG1263" s="183"/>
      <c r="JH1263" s="183"/>
      <c r="JI1263" s="183"/>
      <c r="JJ1263" s="183"/>
      <c r="JK1263" s="183"/>
      <c r="JL1263" s="183"/>
      <c r="JM1263" s="183"/>
      <c r="JN1263" s="183"/>
      <c r="JO1263" s="183"/>
      <c r="JP1263" s="183"/>
      <c r="JQ1263" s="183"/>
      <c r="JR1263" s="183"/>
      <c r="JS1263" s="183"/>
      <c r="JT1263" s="183"/>
      <c r="JU1263" s="183"/>
      <c r="JV1263" s="183"/>
      <c r="JW1263" s="183"/>
      <c r="JX1263" s="183"/>
      <c r="JY1263" s="183"/>
      <c r="JZ1263" s="183"/>
      <c r="KA1263" s="183"/>
      <c r="KB1263" s="183"/>
      <c r="KC1263" s="183"/>
      <c r="KD1263" s="183"/>
      <c r="KE1263" s="183"/>
      <c r="KF1263" s="183"/>
      <c r="KG1263" s="183"/>
      <c r="KH1263" s="183"/>
      <c r="KI1263" s="183"/>
      <c r="KJ1263" s="183"/>
      <c r="KK1263" s="183"/>
      <c r="KL1263" s="183"/>
      <c r="KM1263" s="183"/>
      <c r="KN1263" s="183"/>
      <c r="KO1263" s="183"/>
      <c r="KP1263" s="183"/>
      <c r="KQ1263" s="183"/>
      <c r="KR1263" s="183"/>
      <c r="KS1263" s="183"/>
      <c r="KT1263" s="183"/>
    </row>
    <row r="1264" spans="8:306">
      <c r="H1264" s="183"/>
      <c r="K1264" s="183"/>
      <c r="L1264" s="183"/>
      <c r="M1264" s="183"/>
      <c r="N1264" s="183"/>
      <c r="O1264" s="183"/>
      <c r="P1264" s="183"/>
      <c r="Q1264" s="183"/>
      <c r="R1264" s="183"/>
      <c r="S1264" s="183"/>
      <c r="T1264" s="183"/>
      <c r="U1264" s="183"/>
      <c r="V1264" s="183"/>
      <c r="W1264" s="183"/>
      <c r="X1264" s="183"/>
      <c r="Y1264" s="183"/>
      <c r="Z1264" s="183"/>
      <c r="AA1264" s="183"/>
      <c r="AB1264" s="183"/>
      <c r="AC1264" s="183"/>
      <c r="AD1264" s="183"/>
      <c r="AE1264" s="183"/>
      <c r="AF1264" s="183"/>
      <c r="AG1264" s="183"/>
      <c r="AH1264" s="183"/>
      <c r="AI1264" s="183"/>
      <c r="AJ1264" s="183"/>
      <c r="AK1264" s="183"/>
      <c r="AL1264" s="183"/>
      <c r="AM1264" s="183"/>
      <c r="AN1264" s="183"/>
      <c r="AO1264" s="183"/>
      <c r="AP1264" s="183"/>
      <c r="AQ1264" s="183"/>
      <c r="AR1264" s="183"/>
      <c r="AS1264" s="183"/>
      <c r="AT1264" s="183"/>
      <c r="AU1264" s="183"/>
      <c r="AV1264" s="183"/>
      <c r="AW1264" s="183"/>
      <c r="AX1264" s="183"/>
      <c r="AY1264" s="183"/>
      <c r="AZ1264" s="183"/>
      <c r="BA1264" s="183"/>
      <c r="BB1264" s="183"/>
      <c r="BC1264" s="183"/>
      <c r="BD1264" s="183"/>
      <c r="BE1264" s="183"/>
      <c r="BF1264" s="183"/>
      <c r="BG1264" s="183"/>
      <c r="BH1264" s="183"/>
      <c r="BI1264" s="183"/>
      <c r="BJ1264" s="183"/>
      <c r="BK1264" s="183"/>
      <c r="BL1264" s="183"/>
      <c r="BM1264" s="183"/>
      <c r="BN1264" s="183"/>
      <c r="BO1264" s="183"/>
      <c r="BP1264" s="183"/>
      <c r="BQ1264" s="183"/>
      <c r="BR1264" s="183"/>
      <c r="BS1264" s="183"/>
      <c r="BT1264" s="183"/>
      <c r="BU1264" s="183"/>
      <c r="BV1264" s="183"/>
      <c r="BW1264" s="183"/>
      <c r="BX1264" s="183"/>
      <c r="BY1264" s="183"/>
      <c r="BZ1264" s="183"/>
      <c r="CA1264" s="183"/>
      <c r="CB1264" s="183"/>
      <c r="CC1264" s="183"/>
      <c r="CD1264" s="183"/>
      <c r="CE1264" s="183"/>
      <c r="CF1264" s="183"/>
      <c r="CG1264" s="183"/>
      <c r="CH1264" s="183"/>
      <c r="CI1264" s="183"/>
      <c r="CJ1264" s="183"/>
      <c r="CK1264" s="183"/>
      <c r="CL1264" s="183"/>
      <c r="CM1264" s="183"/>
      <c r="CN1264" s="183"/>
      <c r="CO1264" s="183"/>
      <c r="CP1264" s="183"/>
      <c r="CQ1264" s="183"/>
      <c r="CR1264" s="183"/>
      <c r="CS1264" s="183"/>
      <c r="CT1264" s="183"/>
      <c r="CU1264" s="183"/>
      <c r="CV1264" s="183"/>
      <c r="CW1264" s="183"/>
      <c r="CX1264" s="183"/>
      <c r="CY1264" s="183"/>
      <c r="CZ1264" s="183"/>
      <c r="DA1264" s="183"/>
      <c r="DB1264" s="183"/>
      <c r="DC1264" s="183"/>
      <c r="DD1264" s="183"/>
      <c r="DE1264" s="183"/>
      <c r="DF1264" s="183"/>
      <c r="DG1264" s="183"/>
      <c r="DH1264" s="183"/>
      <c r="DI1264" s="183"/>
      <c r="DJ1264" s="183"/>
      <c r="DK1264" s="183"/>
      <c r="DL1264" s="183"/>
      <c r="DM1264" s="183"/>
      <c r="DN1264" s="183"/>
      <c r="DO1264" s="183"/>
      <c r="DP1264" s="183"/>
      <c r="DQ1264" s="183"/>
      <c r="DR1264" s="183"/>
      <c r="DS1264" s="183"/>
      <c r="DT1264" s="183"/>
      <c r="DU1264" s="183"/>
      <c r="DV1264" s="183"/>
      <c r="DW1264" s="183"/>
      <c r="DX1264" s="183"/>
      <c r="DY1264" s="183"/>
      <c r="DZ1264" s="183"/>
      <c r="EA1264" s="183"/>
      <c r="EB1264" s="183"/>
      <c r="EC1264" s="183"/>
      <c r="ED1264" s="183"/>
      <c r="EE1264" s="183"/>
      <c r="EF1264" s="183"/>
      <c r="EG1264" s="183"/>
      <c r="EH1264" s="183"/>
      <c r="EI1264" s="183"/>
      <c r="EJ1264" s="183"/>
      <c r="EK1264" s="183"/>
      <c r="EL1264" s="183"/>
      <c r="EM1264" s="183"/>
      <c r="EN1264" s="183"/>
      <c r="EO1264" s="183"/>
      <c r="EP1264" s="183"/>
      <c r="EQ1264" s="183"/>
      <c r="ER1264" s="183"/>
      <c r="ES1264" s="183"/>
      <c r="ET1264" s="183"/>
      <c r="EU1264" s="183"/>
      <c r="EV1264" s="183"/>
      <c r="EW1264" s="183"/>
      <c r="EX1264" s="183"/>
      <c r="EY1264" s="183"/>
      <c r="EZ1264" s="183"/>
      <c r="FA1264" s="183"/>
      <c r="FB1264" s="183"/>
      <c r="FC1264" s="183"/>
      <c r="FD1264" s="183"/>
      <c r="FE1264" s="183"/>
      <c r="FF1264" s="183"/>
      <c r="FG1264" s="183"/>
      <c r="FH1264" s="183"/>
      <c r="FI1264" s="183"/>
      <c r="FJ1264" s="183"/>
      <c r="FK1264" s="183"/>
      <c r="FL1264" s="183"/>
      <c r="FM1264" s="183"/>
      <c r="FN1264" s="183"/>
      <c r="FO1264" s="183"/>
      <c r="FP1264" s="183"/>
      <c r="FQ1264" s="183"/>
      <c r="FR1264" s="183"/>
      <c r="FS1264" s="183"/>
      <c r="FT1264" s="183"/>
      <c r="FU1264" s="183"/>
      <c r="FV1264" s="183"/>
      <c r="FW1264" s="183"/>
      <c r="FX1264" s="183"/>
      <c r="FY1264" s="183"/>
      <c r="FZ1264" s="183"/>
      <c r="GA1264" s="183"/>
      <c r="GB1264" s="183"/>
      <c r="GC1264" s="183"/>
      <c r="GD1264" s="183"/>
      <c r="GE1264" s="183"/>
      <c r="GF1264" s="183"/>
      <c r="GG1264" s="183"/>
      <c r="GH1264" s="183"/>
      <c r="GI1264" s="183"/>
      <c r="GJ1264" s="183"/>
      <c r="GK1264" s="183"/>
      <c r="GL1264" s="183"/>
      <c r="GM1264" s="183"/>
      <c r="GN1264" s="183"/>
      <c r="GO1264" s="183"/>
      <c r="GP1264" s="183"/>
      <c r="GQ1264" s="183"/>
      <c r="GR1264" s="183"/>
      <c r="GS1264" s="183"/>
      <c r="GT1264" s="183"/>
      <c r="GU1264" s="183"/>
      <c r="GV1264" s="183"/>
      <c r="GW1264" s="183"/>
      <c r="GX1264" s="183"/>
      <c r="GY1264" s="183"/>
      <c r="GZ1264" s="183"/>
      <c r="HA1264" s="183"/>
      <c r="HB1264" s="183"/>
      <c r="HC1264" s="183"/>
      <c r="HD1264" s="183"/>
      <c r="HE1264" s="183"/>
      <c r="HF1264" s="183"/>
      <c r="HG1264" s="183"/>
      <c r="HH1264" s="183"/>
      <c r="HI1264" s="183"/>
      <c r="HJ1264" s="183"/>
      <c r="HK1264" s="183"/>
      <c r="HL1264" s="183"/>
      <c r="HM1264" s="183"/>
      <c r="HN1264" s="183"/>
      <c r="HO1264" s="183"/>
      <c r="HP1264" s="183"/>
      <c r="HQ1264" s="183"/>
      <c r="HR1264" s="183"/>
      <c r="HS1264" s="183"/>
      <c r="HT1264" s="183"/>
      <c r="HU1264" s="183"/>
      <c r="HV1264" s="183"/>
      <c r="HW1264" s="183"/>
      <c r="HX1264" s="183"/>
      <c r="HY1264" s="183"/>
      <c r="HZ1264" s="183"/>
      <c r="IA1264" s="183"/>
      <c r="IB1264" s="183"/>
      <c r="IC1264" s="183"/>
      <c r="ID1264" s="183"/>
      <c r="IE1264" s="183"/>
      <c r="IF1264" s="183"/>
      <c r="IG1264" s="183"/>
      <c r="IH1264" s="183"/>
      <c r="II1264" s="183"/>
      <c r="IJ1264" s="183"/>
      <c r="IK1264" s="183"/>
      <c r="IL1264" s="183"/>
      <c r="IM1264" s="183"/>
      <c r="IN1264" s="183"/>
      <c r="IO1264" s="183"/>
      <c r="IP1264" s="183"/>
      <c r="IQ1264" s="183"/>
      <c r="IR1264" s="183"/>
      <c r="IS1264" s="183"/>
      <c r="IT1264" s="183"/>
      <c r="IU1264" s="183"/>
      <c r="IV1264" s="183"/>
      <c r="IW1264" s="183"/>
      <c r="IX1264" s="183"/>
      <c r="IY1264" s="183"/>
      <c r="IZ1264" s="183"/>
      <c r="JA1264" s="183"/>
      <c r="JB1264" s="183"/>
      <c r="JC1264" s="183"/>
      <c r="JD1264" s="183"/>
      <c r="JE1264" s="183"/>
      <c r="JF1264" s="183"/>
      <c r="JG1264" s="183"/>
      <c r="JH1264" s="183"/>
      <c r="JI1264" s="183"/>
      <c r="JJ1264" s="183"/>
      <c r="JK1264" s="183"/>
      <c r="JL1264" s="183"/>
      <c r="JM1264" s="183"/>
      <c r="JN1264" s="183"/>
      <c r="JO1264" s="183"/>
      <c r="JP1264" s="183"/>
      <c r="JQ1264" s="183"/>
      <c r="JR1264" s="183"/>
      <c r="JS1264" s="183"/>
      <c r="JT1264" s="183"/>
      <c r="JU1264" s="183"/>
      <c r="JV1264" s="183"/>
      <c r="JW1264" s="183"/>
      <c r="JX1264" s="183"/>
      <c r="JY1264" s="183"/>
      <c r="JZ1264" s="183"/>
      <c r="KA1264" s="183"/>
      <c r="KB1264" s="183"/>
      <c r="KC1264" s="183"/>
      <c r="KD1264" s="183"/>
      <c r="KE1264" s="183"/>
      <c r="KF1264" s="183"/>
      <c r="KG1264" s="183"/>
      <c r="KH1264" s="183"/>
      <c r="KI1264" s="183"/>
      <c r="KJ1264" s="183"/>
      <c r="KK1264" s="183"/>
      <c r="KL1264" s="183"/>
      <c r="KM1264" s="183"/>
      <c r="KN1264" s="183"/>
      <c r="KO1264" s="183"/>
      <c r="KP1264" s="183"/>
      <c r="KQ1264" s="183"/>
      <c r="KR1264" s="183"/>
      <c r="KS1264" s="183"/>
      <c r="KT1264" s="183"/>
    </row>
    <row r="1265" spans="8:306">
      <c r="H1265" s="183"/>
      <c r="K1265" s="183"/>
      <c r="L1265" s="183"/>
      <c r="M1265" s="183"/>
      <c r="N1265" s="183"/>
      <c r="O1265" s="183"/>
      <c r="P1265" s="183"/>
      <c r="Q1265" s="183"/>
      <c r="R1265" s="183"/>
      <c r="S1265" s="183"/>
      <c r="T1265" s="183"/>
      <c r="U1265" s="183"/>
      <c r="V1265" s="183"/>
      <c r="W1265" s="183"/>
      <c r="X1265" s="183"/>
      <c r="Y1265" s="183"/>
      <c r="Z1265" s="183"/>
      <c r="AA1265" s="183"/>
      <c r="AB1265" s="183"/>
      <c r="AC1265" s="183"/>
      <c r="AD1265" s="183"/>
      <c r="AE1265" s="183"/>
      <c r="AF1265" s="183"/>
      <c r="AG1265" s="183"/>
      <c r="AH1265" s="183"/>
      <c r="AI1265" s="183"/>
      <c r="AJ1265" s="183"/>
      <c r="AK1265" s="183"/>
      <c r="AL1265" s="183"/>
      <c r="AM1265" s="183"/>
      <c r="AN1265" s="183"/>
      <c r="AO1265" s="183"/>
      <c r="AP1265" s="183"/>
      <c r="AQ1265" s="183"/>
      <c r="AR1265" s="183"/>
      <c r="AS1265" s="183"/>
      <c r="AT1265" s="183"/>
      <c r="AU1265" s="183"/>
      <c r="AV1265" s="183"/>
      <c r="AW1265" s="183"/>
      <c r="AX1265" s="183"/>
      <c r="AY1265" s="183"/>
      <c r="AZ1265" s="183"/>
      <c r="BA1265" s="183"/>
      <c r="BB1265" s="183"/>
      <c r="BC1265" s="183"/>
      <c r="BD1265" s="183"/>
      <c r="BE1265" s="183"/>
      <c r="BF1265" s="183"/>
      <c r="BG1265" s="183"/>
      <c r="BH1265" s="183"/>
      <c r="BI1265" s="183"/>
      <c r="BJ1265" s="183"/>
      <c r="BK1265" s="183"/>
      <c r="BL1265" s="183"/>
      <c r="BM1265" s="183"/>
      <c r="BN1265" s="183"/>
      <c r="BO1265" s="183"/>
      <c r="BP1265" s="183"/>
      <c r="BQ1265" s="183"/>
      <c r="BR1265" s="183"/>
      <c r="BS1265" s="183"/>
      <c r="BT1265" s="183"/>
      <c r="BU1265" s="183"/>
      <c r="BV1265" s="183"/>
      <c r="BW1265" s="183"/>
      <c r="BX1265" s="183"/>
      <c r="BY1265" s="183"/>
      <c r="BZ1265" s="183"/>
      <c r="CA1265" s="183"/>
      <c r="CB1265" s="183"/>
      <c r="CC1265" s="183"/>
      <c r="CD1265" s="183"/>
      <c r="CE1265" s="183"/>
      <c r="CF1265" s="183"/>
      <c r="CG1265" s="183"/>
      <c r="CH1265" s="183"/>
      <c r="CI1265" s="183"/>
      <c r="CJ1265" s="183"/>
      <c r="CK1265" s="183"/>
      <c r="CL1265" s="183"/>
      <c r="CM1265" s="183"/>
      <c r="CN1265" s="183"/>
      <c r="CO1265" s="183"/>
      <c r="CP1265" s="183"/>
      <c r="CQ1265" s="183"/>
      <c r="CR1265" s="183"/>
      <c r="CS1265" s="183"/>
      <c r="CT1265" s="183"/>
      <c r="CU1265" s="183"/>
      <c r="CV1265" s="183"/>
      <c r="CW1265" s="183"/>
      <c r="CX1265" s="183"/>
      <c r="CY1265" s="183"/>
      <c r="CZ1265" s="183"/>
      <c r="DA1265" s="183"/>
      <c r="DB1265" s="183"/>
      <c r="DC1265" s="183"/>
      <c r="DD1265" s="183"/>
      <c r="DE1265" s="183"/>
      <c r="DF1265" s="183"/>
      <c r="DG1265" s="183"/>
      <c r="DH1265" s="183"/>
      <c r="DI1265" s="183"/>
      <c r="DJ1265" s="183"/>
      <c r="DK1265" s="183"/>
      <c r="DL1265" s="183"/>
      <c r="DM1265" s="183"/>
      <c r="DN1265" s="183"/>
      <c r="DO1265" s="183"/>
      <c r="DP1265" s="183"/>
      <c r="DQ1265" s="183"/>
      <c r="DR1265" s="183"/>
      <c r="DS1265" s="183"/>
      <c r="DT1265" s="183"/>
      <c r="DU1265" s="183"/>
      <c r="DV1265" s="183"/>
      <c r="DW1265" s="183"/>
      <c r="DX1265" s="183"/>
      <c r="DY1265" s="183"/>
      <c r="DZ1265" s="183"/>
      <c r="EA1265" s="183"/>
      <c r="EB1265" s="183"/>
      <c r="EC1265" s="183"/>
      <c r="ED1265" s="183"/>
      <c r="EE1265" s="183"/>
      <c r="EF1265" s="183"/>
      <c r="EG1265" s="183"/>
      <c r="EH1265" s="183"/>
      <c r="EI1265" s="183"/>
      <c r="EJ1265" s="183"/>
      <c r="EK1265" s="183"/>
      <c r="EL1265" s="183"/>
      <c r="EM1265" s="183"/>
      <c r="EN1265" s="183"/>
      <c r="EO1265" s="183"/>
      <c r="EP1265" s="183"/>
      <c r="EQ1265" s="183"/>
      <c r="ER1265" s="183"/>
      <c r="ES1265" s="183"/>
      <c r="ET1265" s="183"/>
      <c r="EU1265" s="183"/>
      <c r="EV1265" s="183"/>
      <c r="EW1265" s="183"/>
      <c r="EX1265" s="183"/>
      <c r="EY1265" s="183"/>
      <c r="EZ1265" s="183"/>
      <c r="FA1265" s="183"/>
      <c r="FB1265" s="183"/>
      <c r="FC1265" s="183"/>
      <c r="FD1265" s="183"/>
      <c r="FE1265" s="183"/>
      <c r="FF1265" s="183"/>
      <c r="FG1265" s="183"/>
      <c r="FH1265" s="183"/>
      <c r="FI1265" s="183"/>
      <c r="FJ1265" s="183"/>
      <c r="FK1265" s="183"/>
      <c r="FL1265" s="183"/>
      <c r="FM1265" s="183"/>
      <c r="FN1265" s="183"/>
      <c r="FO1265" s="183"/>
      <c r="FP1265" s="183"/>
      <c r="FQ1265" s="183"/>
      <c r="FR1265" s="183"/>
      <c r="FS1265" s="183"/>
      <c r="FT1265" s="183"/>
      <c r="FU1265" s="183"/>
      <c r="FV1265" s="183"/>
      <c r="FW1265" s="183"/>
      <c r="FX1265" s="183"/>
      <c r="FY1265" s="183"/>
      <c r="FZ1265" s="183"/>
      <c r="GA1265" s="183"/>
      <c r="GB1265" s="183"/>
      <c r="GC1265" s="183"/>
      <c r="GD1265" s="183"/>
      <c r="GE1265" s="183"/>
      <c r="GF1265" s="183"/>
      <c r="GG1265" s="183"/>
      <c r="GH1265" s="183"/>
      <c r="GI1265" s="183"/>
      <c r="GJ1265" s="183"/>
      <c r="GK1265" s="183"/>
      <c r="GL1265" s="183"/>
      <c r="GM1265" s="183"/>
      <c r="GN1265" s="183"/>
      <c r="GO1265" s="183"/>
      <c r="GP1265" s="183"/>
      <c r="GQ1265" s="183"/>
      <c r="GR1265" s="183"/>
      <c r="GS1265" s="183"/>
      <c r="GT1265" s="183"/>
      <c r="GU1265" s="183"/>
      <c r="GV1265" s="183"/>
      <c r="GW1265" s="183"/>
      <c r="GX1265" s="183"/>
      <c r="GY1265" s="183"/>
      <c r="GZ1265" s="183"/>
      <c r="HA1265" s="183"/>
      <c r="HB1265" s="183"/>
      <c r="HC1265" s="183"/>
      <c r="HD1265" s="183"/>
      <c r="HE1265" s="183"/>
      <c r="HF1265" s="183"/>
      <c r="HG1265" s="183"/>
      <c r="HH1265" s="183"/>
      <c r="HI1265" s="183"/>
      <c r="HJ1265" s="183"/>
      <c r="HK1265" s="183"/>
      <c r="HL1265" s="183"/>
      <c r="HM1265" s="183"/>
      <c r="HN1265" s="183"/>
      <c r="HO1265" s="183"/>
      <c r="HP1265" s="183"/>
      <c r="HQ1265" s="183"/>
      <c r="HR1265" s="183"/>
      <c r="HS1265" s="183"/>
      <c r="HT1265" s="183"/>
      <c r="HU1265" s="183"/>
      <c r="HV1265" s="183"/>
      <c r="HW1265" s="183"/>
      <c r="HX1265" s="183"/>
      <c r="HY1265" s="183"/>
      <c r="HZ1265" s="183"/>
      <c r="IA1265" s="183"/>
      <c r="IB1265" s="183"/>
      <c r="IC1265" s="183"/>
      <c r="ID1265" s="183"/>
      <c r="IE1265" s="183"/>
      <c r="IF1265" s="183"/>
      <c r="IG1265" s="183"/>
      <c r="IH1265" s="183"/>
      <c r="II1265" s="183"/>
      <c r="IJ1265" s="183"/>
      <c r="IK1265" s="183"/>
      <c r="IL1265" s="183"/>
      <c r="IM1265" s="183"/>
      <c r="IN1265" s="183"/>
      <c r="IO1265" s="183"/>
      <c r="IP1265" s="183"/>
      <c r="IQ1265" s="183"/>
      <c r="IR1265" s="183"/>
      <c r="IS1265" s="183"/>
      <c r="IT1265" s="183"/>
      <c r="IU1265" s="183"/>
      <c r="IV1265" s="183"/>
      <c r="IW1265" s="183"/>
      <c r="IX1265" s="183"/>
      <c r="IY1265" s="183"/>
      <c r="IZ1265" s="183"/>
      <c r="JA1265" s="183"/>
      <c r="JB1265" s="183"/>
      <c r="JC1265" s="183"/>
      <c r="JD1265" s="183"/>
      <c r="JE1265" s="183"/>
      <c r="JF1265" s="183"/>
      <c r="JG1265" s="183"/>
      <c r="JH1265" s="183"/>
      <c r="JI1265" s="183"/>
      <c r="JJ1265" s="183"/>
      <c r="JK1265" s="183"/>
      <c r="JL1265" s="183"/>
      <c r="JM1265" s="183"/>
      <c r="JN1265" s="183"/>
      <c r="JO1265" s="183"/>
      <c r="JP1265" s="183"/>
      <c r="JQ1265" s="183"/>
      <c r="JR1265" s="183"/>
      <c r="JS1265" s="183"/>
      <c r="JT1265" s="183"/>
      <c r="JU1265" s="183"/>
      <c r="JV1265" s="183"/>
      <c r="JW1265" s="183"/>
      <c r="JX1265" s="183"/>
      <c r="JY1265" s="183"/>
      <c r="JZ1265" s="183"/>
      <c r="KA1265" s="183"/>
      <c r="KB1265" s="183"/>
      <c r="KC1265" s="183"/>
      <c r="KD1265" s="183"/>
      <c r="KE1265" s="183"/>
      <c r="KF1265" s="183"/>
      <c r="KG1265" s="183"/>
      <c r="KH1265" s="183"/>
      <c r="KI1265" s="183"/>
      <c r="KJ1265" s="183"/>
      <c r="KK1265" s="183"/>
      <c r="KL1265" s="183"/>
      <c r="KM1265" s="183"/>
      <c r="KN1265" s="183"/>
      <c r="KO1265" s="183"/>
      <c r="KP1265" s="183"/>
      <c r="KQ1265" s="183"/>
      <c r="KR1265" s="183"/>
      <c r="KS1265" s="183"/>
      <c r="KT1265" s="183"/>
    </row>
    <row r="1266" spans="8:306">
      <c r="H1266" s="183"/>
      <c r="K1266" s="183"/>
      <c r="L1266" s="183"/>
      <c r="M1266" s="183"/>
      <c r="N1266" s="183"/>
      <c r="O1266" s="183"/>
      <c r="P1266" s="183"/>
      <c r="Q1266" s="183"/>
      <c r="R1266" s="183"/>
      <c r="S1266" s="183"/>
      <c r="T1266" s="183"/>
      <c r="U1266" s="183"/>
      <c r="V1266" s="183"/>
      <c r="W1266" s="183"/>
      <c r="X1266" s="183"/>
      <c r="Y1266" s="183"/>
      <c r="Z1266" s="183"/>
      <c r="AA1266" s="183"/>
      <c r="AB1266" s="183"/>
      <c r="AC1266" s="183"/>
      <c r="AD1266" s="183"/>
      <c r="AE1266" s="183"/>
      <c r="AF1266" s="183"/>
      <c r="AG1266" s="183"/>
      <c r="AH1266" s="183"/>
      <c r="AI1266" s="183"/>
      <c r="AJ1266" s="183"/>
      <c r="AK1266" s="183"/>
      <c r="AL1266" s="183"/>
      <c r="AM1266" s="183"/>
      <c r="AN1266" s="183"/>
      <c r="AO1266" s="183"/>
      <c r="AP1266" s="183"/>
      <c r="AQ1266" s="183"/>
      <c r="AR1266" s="183"/>
      <c r="AS1266" s="183"/>
      <c r="AT1266" s="183"/>
      <c r="AU1266" s="183"/>
      <c r="AV1266" s="183"/>
      <c r="AW1266" s="183"/>
      <c r="AX1266" s="183"/>
      <c r="AY1266" s="183"/>
      <c r="AZ1266" s="183"/>
      <c r="BA1266" s="183"/>
      <c r="BB1266" s="183"/>
      <c r="BC1266" s="183"/>
      <c r="BD1266" s="183"/>
      <c r="BE1266" s="183"/>
      <c r="BF1266" s="183"/>
      <c r="BG1266" s="183"/>
      <c r="BH1266" s="183"/>
      <c r="BI1266" s="183"/>
      <c r="BJ1266" s="183"/>
      <c r="BK1266" s="183"/>
      <c r="BL1266" s="183"/>
      <c r="BM1266" s="183"/>
      <c r="BN1266" s="183"/>
      <c r="BO1266" s="183"/>
      <c r="BP1266" s="183"/>
      <c r="BQ1266" s="183"/>
      <c r="BR1266" s="183"/>
      <c r="BS1266" s="183"/>
      <c r="BT1266" s="183"/>
      <c r="BU1266" s="183"/>
      <c r="BV1266" s="183"/>
      <c r="BW1266" s="183"/>
      <c r="BX1266" s="183"/>
      <c r="BY1266" s="183"/>
      <c r="BZ1266" s="183"/>
      <c r="CA1266" s="183"/>
      <c r="CB1266" s="183"/>
      <c r="CC1266" s="183"/>
      <c r="CD1266" s="183"/>
      <c r="CE1266" s="183"/>
      <c r="CF1266" s="183"/>
      <c r="CG1266" s="183"/>
      <c r="CH1266" s="183"/>
      <c r="CI1266" s="183"/>
      <c r="CJ1266" s="183"/>
      <c r="CK1266" s="183"/>
      <c r="CL1266" s="183"/>
      <c r="CM1266" s="183"/>
      <c r="CN1266" s="183"/>
      <c r="CO1266" s="183"/>
      <c r="CP1266" s="183"/>
      <c r="CQ1266" s="183"/>
      <c r="CR1266" s="183"/>
      <c r="CS1266" s="183"/>
      <c r="CT1266" s="183"/>
      <c r="CU1266" s="183"/>
      <c r="CV1266" s="183"/>
      <c r="CW1266" s="183"/>
      <c r="CX1266" s="183"/>
      <c r="CY1266" s="183"/>
      <c r="CZ1266" s="183"/>
      <c r="DA1266" s="183"/>
      <c r="DB1266" s="183"/>
      <c r="DC1266" s="183"/>
      <c r="DD1266" s="183"/>
      <c r="DE1266" s="183"/>
      <c r="DF1266" s="183"/>
      <c r="DG1266" s="183"/>
      <c r="DH1266" s="183"/>
      <c r="DI1266" s="183"/>
      <c r="DJ1266" s="183"/>
      <c r="DK1266" s="183"/>
      <c r="DL1266" s="183"/>
      <c r="DM1266" s="183"/>
      <c r="DN1266" s="183"/>
      <c r="DO1266" s="183"/>
      <c r="DP1266" s="183"/>
      <c r="DQ1266" s="183"/>
      <c r="DR1266" s="183"/>
      <c r="DS1266" s="183"/>
      <c r="DT1266" s="183"/>
      <c r="DU1266" s="183"/>
      <c r="DV1266" s="183"/>
      <c r="DW1266" s="183"/>
      <c r="DX1266" s="183"/>
      <c r="DY1266" s="183"/>
      <c r="DZ1266" s="183"/>
      <c r="EA1266" s="183"/>
      <c r="EB1266" s="183"/>
      <c r="EC1266" s="183"/>
      <c r="ED1266" s="183"/>
      <c r="EE1266" s="183"/>
      <c r="EF1266" s="183"/>
      <c r="EG1266" s="183"/>
      <c r="EH1266" s="183"/>
      <c r="EI1266" s="183"/>
      <c r="EJ1266" s="183"/>
      <c r="EK1266" s="183"/>
      <c r="EL1266" s="183"/>
      <c r="EM1266" s="183"/>
      <c r="EN1266" s="183"/>
      <c r="EO1266" s="183"/>
      <c r="EP1266" s="183"/>
      <c r="EQ1266" s="183"/>
      <c r="ER1266" s="183"/>
      <c r="ES1266" s="183"/>
      <c r="ET1266" s="183"/>
      <c r="EU1266" s="183"/>
      <c r="EV1266" s="183"/>
      <c r="EW1266" s="183"/>
      <c r="EX1266" s="183"/>
      <c r="EY1266" s="183"/>
      <c r="EZ1266" s="183"/>
      <c r="FA1266" s="183"/>
      <c r="FB1266" s="183"/>
      <c r="FC1266" s="183"/>
      <c r="FD1266" s="183"/>
      <c r="FE1266" s="183"/>
      <c r="FF1266" s="183"/>
      <c r="FG1266" s="183"/>
      <c r="FH1266" s="183"/>
      <c r="FI1266" s="183"/>
      <c r="FJ1266" s="183"/>
      <c r="FK1266" s="183"/>
      <c r="FL1266" s="183"/>
      <c r="FM1266" s="183"/>
      <c r="FN1266" s="183"/>
      <c r="FO1266" s="183"/>
      <c r="FP1266" s="183"/>
      <c r="FQ1266" s="183"/>
      <c r="FR1266" s="183"/>
      <c r="FS1266" s="183"/>
      <c r="FT1266" s="183"/>
      <c r="FU1266" s="183"/>
      <c r="FV1266" s="183"/>
      <c r="FW1266" s="183"/>
      <c r="FX1266" s="183"/>
      <c r="FY1266" s="183"/>
      <c r="FZ1266" s="183"/>
      <c r="GA1266" s="183"/>
      <c r="GB1266" s="183"/>
      <c r="GC1266" s="183"/>
      <c r="GD1266" s="183"/>
      <c r="GE1266" s="183"/>
      <c r="GF1266" s="183"/>
      <c r="GG1266" s="183"/>
      <c r="GH1266" s="183"/>
      <c r="GI1266" s="183"/>
      <c r="GJ1266" s="183"/>
      <c r="GK1266" s="183"/>
      <c r="GL1266" s="183"/>
      <c r="GM1266" s="183"/>
      <c r="GN1266" s="183"/>
      <c r="GO1266" s="183"/>
      <c r="GP1266" s="183"/>
      <c r="GQ1266" s="183"/>
      <c r="GR1266" s="183"/>
      <c r="GS1266" s="183"/>
      <c r="GT1266" s="183"/>
      <c r="GU1266" s="183"/>
      <c r="GV1266" s="183"/>
      <c r="GW1266" s="183"/>
      <c r="GX1266" s="183"/>
      <c r="GY1266" s="183"/>
      <c r="GZ1266" s="183"/>
      <c r="HA1266" s="183"/>
      <c r="HB1266" s="183"/>
      <c r="HC1266" s="183"/>
      <c r="HD1266" s="183"/>
      <c r="HE1266" s="183"/>
      <c r="HF1266" s="183"/>
      <c r="HG1266" s="183"/>
      <c r="HH1266" s="183"/>
      <c r="HI1266" s="183"/>
      <c r="HJ1266" s="183"/>
      <c r="HK1266" s="183"/>
      <c r="HL1266" s="183"/>
      <c r="HM1266" s="183"/>
      <c r="HN1266" s="183"/>
      <c r="HO1266" s="183"/>
      <c r="HP1266" s="183"/>
      <c r="HQ1266" s="183"/>
      <c r="HR1266" s="183"/>
      <c r="HS1266" s="183"/>
      <c r="HT1266" s="183"/>
      <c r="HU1266" s="183"/>
      <c r="HV1266" s="183"/>
      <c r="HW1266" s="183"/>
      <c r="HX1266" s="183"/>
      <c r="HY1266" s="183"/>
      <c r="HZ1266" s="183"/>
      <c r="IA1266" s="183"/>
      <c r="IB1266" s="183"/>
      <c r="IC1266" s="183"/>
      <c r="ID1266" s="183"/>
      <c r="IE1266" s="183"/>
      <c r="IF1266" s="183"/>
      <c r="IG1266" s="183"/>
      <c r="IH1266" s="183"/>
      <c r="II1266" s="183"/>
      <c r="IJ1266" s="183"/>
      <c r="IK1266" s="183"/>
      <c r="IL1266" s="183"/>
      <c r="IM1266" s="183"/>
      <c r="IN1266" s="183"/>
      <c r="IO1266" s="183"/>
      <c r="IP1266" s="183"/>
      <c r="IQ1266" s="183"/>
      <c r="IR1266" s="183"/>
      <c r="IS1266" s="183"/>
      <c r="IT1266" s="183"/>
      <c r="IU1266" s="183"/>
      <c r="IV1266" s="183"/>
      <c r="IW1266" s="183"/>
      <c r="IX1266" s="183"/>
      <c r="IY1266" s="183"/>
      <c r="IZ1266" s="183"/>
      <c r="JA1266" s="183"/>
      <c r="JB1266" s="183"/>
      <c r="JC1266" s="183"/>
      <c r="JD1266" s="183"/>
      <c r="JE1266" s="183"/>
      <c r="JF1266" s="183"/>
      <c r="JG1266" s="183"/>
      <c r="JH1266" s="183"/>
      <c r="JI1266" s="183"/>
      <c r="JJ1266" s="183"/>
      <c r="JK1266" s="183"/>
      <c r="JL1266" s="183"/>
      <c r="JM1266" s="183"/>
      <c r="JN1266" s="183"/>
      <c r="JO1266" s="183"/>
      <c r="JP1266" s="183"/>
      <c r="JQ1266" s="183"/>
      <c r="JR1266" s="183"/>
      <c r="JS1266" s="183"/>
      <c r="JT1266" s="183"/>
      <c r="JU1266" s="183"/>
      <c r="JV1266" s="183"/>
      <c r="JW1266" s="183"/>
      <c r="JX1266" s="183"/>
      <c r="JY1266" s="183"/>
      <c r="JZ1266" s="183"/>
      <c r="KA1266" s="183"/>
      <c r="KB1266" s="183"/>
      <c r="KC1266" s="183"/>
      <c r="KD1266" s="183"/>
      <c r="KE1266" s="183"/>
      <c r="KF1266" s="183"/>
      <c r="KG1266" s="183"/>
      <c r="KH1266" s="183"/>
      <c r="KI1266" s="183"/>
      <c r="KJ1266" s="183"/>
      <c r="KK1266" s="183"/>
      <c r="KL1266" s="183"/>
      <c r="KM1266" s="183"/>
      <c r="KN1266" s="183"/>
      <c r="KO1266" s="183"/>
      <c r="KP1266" s="183"/>
      <c r="KQ1266" s="183"/>
      <c r="KR1266" s="183"/>
      <c r="KS1266" s="183"/>
      <c r="KT1266" s="183"/>
    </row>
    <row r="1267" spans="8:306">
      <c r="H1267" s="183"/>
      <c r="K1267" s="183"/>
      <c r="L1267" s="183"/>
      <c r="M1267" s="183"/>
      <c r="N1267" s="183"/>
      <c r="O1267" s="183"/>
      <c r="P1267" s="183"/>
      <c r="Q1267" s="183"/>
      <c r="R1267" s="183"/>
      <c r="S1267" s="183"/>
      <c r="T1267" s="183"/>
      <c r="U1267" s="183"/>
      <c r="V1267" s="183"/>
      <c r="W1267" s="183"/>
      <c r="X1267" s="183"/>
      <c r="Y1267" s="183"/>
      <c r="Z1267" s="183"/>
      <c r="AA1267" s="183"/>
      <c r="AB1267" s="183"/>
      <c r="AC1267" s="183"/>
      <c r="AD1267" s="183"/>
      <c r="AE1267" s="183"/>
      <c r="AF1267" s="183"/>
      <c r="AG1267" s="183"/>
      <c r="AH1267" s="183"/>
      <c r="AI1267" s="183"/>
      <c r="AJ1267" s="183"/>
      <c r="AK1267" s="183"/>
      <c r="AL1267" s="183"/>
      <c r="AM1267" s="183"/>
      <c r="AN1267" s="183"/>
      <c r="AO1267" s="183"/>
      <c r="AP1267" s="183"/>
      <c r="AQ1267" s="183"/>
      <c r="AR1267" s="183"/>
      <c r="AS1267" s="183"/>
      <c r="AT1267" s="183"/>
      <c r="AU1267" s="183"/>
      <c r="AV1267" s="183"/>
      <c r="AW1267" s="183"/>
      <c r="AX1267" s="183"/>
      <c r="AY1267" s="183"/>
      <c r="AZ1267" s="183"/>
      <c r="BA1267" s="183"/>
      <c r="BB1267" s="183"/>
      <c r="BC1267" s="183"/>
      <c r="BD1267" s="183"/>
      <c r="BE1267" s="183"/>
      <c r="BF1267" s="183"/>
      <c r="BG1267" s="183"/>
      <c r="BH1267" s="183"/>
      <c r="BI1267" s="183"/>
      <c r="BJ1267" s="183"/>
      <c r="BK1267" s="183"/>
      <c r="BL1267" s="183"/>
      <c r="BM1267" s="183"/>
      <c r="BN1267" s="183"/>
      <c r="BO1267" s="183"/>
      <c r="BP1267" s="183"/>
      <c r="BQ1267" s="183"/>
      <c r="BR1267" s="183"/>
      <c r="BS1267" s="183"/>
      <c r="BT1267" s="183"/>
      <c r="BU1267" s="183"/>
      <c r="BV1267" s="183"/>
      <c r="BW1267" s="183"/>
      <c r="BX1267" s="183"/>
      <c r="BY1267" s="183"/>
      <c r="BZ1267" s="183"/>
      <c r="CA1267" s="183"/>
      <c r="CB1267" s="183"/>
      <c r="CC1267" s="183"/>
      <c r="CD1267" s="183"/>
      <c r="CE1267" s="183"/>
      <c r="CF1267" s="183"/>
      <c r="CG1267" s="183"/>
      <c r="CH1267" s="183"/>
      <c r="CI1267" s="183"/>
      <c r="CJ1267" s="183"/>
      <c r="CK1267" s="183"/>
      <c r="CL1267" s="183"/>
      <c r="CM1267" s="183"/>
      <c r="CN1267" s="183"/>
      <c r="CO1267" s="183"/>
      <c r="CP1267" s="183"/>
      <c r="CQ1267" s="183"/>
      <c r="CR1267" s="183"/>
      <c r="CS1267" s="183"/>
      <c r="CT1267" s="183"/>
      <c r="CU1267" s="183"/>
      <c r="CV1267" s="183"/>
      <c r="CW1267" s="183"/>
      <c r="CX1267" s="183"/>
      <c r="CY1267" s="183"/>
      <c r="CZ1267" s="183"/>
      <c r="DA1267" s="183"/>
      <c r="DB1267" s="183"/>
      <c r="DC1267" s="183"/>
      <c r="DD1267" s="183"/>
      <c r="DE1267" s="183"/>
      <c r="DF1267" s="183"/>
      <c r="DG1267" s="183"/>
      <c r="DH1267" s="183"/>
      <c r="DI1267" s="183"/>
      <c r="DJ1267" s="183"/>
      <c r="DK1267" s="183"/>
      <c r="DL1267" s="183"/>
      <c r="DM1267" s="183"/>
      <c r="DN1267" s="183"/>
      <c r="DO1267" s="183"/>
      <c r="DP1267" s="183"/>
      <c r="DQ1267" s="183"/>
      <c r="DR1267" s="183"/>
      <c r="DS1267" s="183"/>
      <c r="DT1267" s="183"/>
      <c r="DU1267" s="183"/>
      <c r="DV1267" s="183"/>
      <c r="DW1267" s="183"/>
      <c r="DX1267" s="183"/>
      <c r="DY1267" s="183"/>
      <c r="DZ1267" s="183"/>
      <c r="EA1267" s="183"/>
      <c r="EB1267" s="183"/>
      <c r="EC1267" s="183"/>
      <c r="ED1267" s="183"/>
      <c r="EE1267" s="183"/>
      <c r="EF1267" s="183"/>
      <c r="EG1267" s="183"/>
      <c r="EH1267" s="183"/>
      <c r="EI1267" s="183"/>
      <c r="EJ1267" s="183"/>
      <c r="EK1267" s="183"/>
      <c r="EL1267" s="183"/>
      <c r="EM1267" s="183"/>
      <c r="EN1267" s="183"/>
      <c r="EO1267" s="183"/>
      <c r="EP1267" s="183"/>
      <c r="EQ1267" s="183"/>
      <c r="ER1267" s="183"/>
      <c r="ES1267" s="183"/>
      <c r="ET1267" s="183"/>
      <c r="EU1267" s="183"/>
      <c r="EV1267" s="183"/>
      <c r="EW1267" s="183"/>
      <c r="EX1267" s="183"/>
      <c r="EY1267" s="183"/>
      <c r="EZ1267" s="183"/>
      <c r="FA1267" s="183"/>
      <c r="FB1267" s="183"/>
      <c r="FC1267" s="183"/>
      <c r="FD1267" s="183"/>
      <c r="FE1267" s="183"/>
      <c r="FF1267" s="183"/>
      <c r="FG1267" s="183"/>
      <c r="FH1267" s="183"/>
      <c r="FI1267" s="183"/>
      <c r="FJ1267" s="183"/>
      <c r="FK1267" s="183"/>
      <c r="FL1267" s="183"/>
      <c r="FM1267" s="183"/>
      <c r="FN1267" s="183"/>
      <c r="FO1267" s="183"/>
      <c r="FP1267" s="183"/>
      <c r="FQ1267" s="183"/>
      <c r="FR1267" s="183"/>
      <c r="FS1267" s="183"/>
      <c r="FT1267" s="183"/>
      <c r="FU1267" s="183"/>
      <c r="FV1267" s="183"/>
      <c r="FW1267" s="183"/>
      <c r="FX1267" s="183"/>
      <c r="FY1267" s="183"/>
      <c r="FZ1267" s="183"/>
      <c r="GA1267" s="183"/>
      <c r="GB1267" s="183"/>
      <c r="GC1267" s="183"/>
      <c r="GD1267" s="183"/>
      <c r="GE1267" s="183"/>
      <c r="GF1267" s="183"/>
      <c r="GG1267" s="183"/>
      <c r="GH1267" s="183"/>
      <c r="GI1267" s="183"/>
      <c r="GJ1267" s="183"/>
      <c r="GK1267" s="183"/>
      <c r="GL1267" s="183"/>
      <c r="GM1267" s="183"/>
      <c r="GN1267" s="183"/>
      <c r="GO1267" s="183"/>
      <c r="GP1267" s="183"/>
      <c r="GQ1267" s="183"/>
      <c r="GR1267" s="183"/>
      <c r="GS1267" s="183"/>
      <c r="GT1267" s="183"/>
      <c r="GU1267" s="183"/>
      <c r="GV1267" s="183"/>
      <c r="GW1267" s="183"/>
      <c r="GX1267" s="183"/>
      <c r="GY1267" s="183"/>
      <c r="GZ1267" s="183"/>
      <c r="HA1267" s="183"/>
      <c r="HB1267" s="183"/>
      <c r="HC1267" s="183"/>
      <c r="HD1267" s="183"/>
      <c r="HE1267" s="183"/>
      <c r="HF1267" s="183"/>
      <c r="HG1267" s="183"/>
      <c r="HH1267" s="183"/>
      <c r="HI1267" s="183"/>
      <c r="HJ1267" s="183"/>
      <c r="HK1267" s="183"/>
      <c r="HL1267" s="183"/>
      <c r="HM1267" s="183"/>
      <c r="HN1267" s="183"/>
      <c r="HO1267" s="183"/>
      <c r="HP1267" s="183"/>
      <c r="HQ1267" s="183"/>
      <c r="HR1267" s="183"/>
      <c r="HS1267" s="183"/>
      <c r="HT1267" s="183"/>
      <c r="HU1267" s="183"/>
      <c r="HV1267" s="183"/>
      <c r="HW1267" s="183"/>
      <c r="HX1267" s="183"/>
      <c r="HY1267" s="183"/>
      <c r="HZ1267" s="183"/>
      <c r="IA1267" s="183"/>
      <c r="IB1267" s="183"/>
      <c r="IC1267" s="183"/>
      <c r="ID1267" s="183"/>
      <c r="IE1267" s="183"/>
      <c r="IF1267" s="183"/>
      <c r="IG1267" s="183"/>
      <c r="IH1267" s="183"/>
      <c r="II1267" s="183"/>
      <c r="IJ1267" s="183"/>
      <c r="IK1267" s="183"/>
      <c r="IL1267" s="183"/>
      <c r="IM1267" s="183"/>
      <c r="IN1267" s="183"/>
      <c r="IO1267" s="183"/>
      <c r="IP1267" s="183"/>
      <c r="IQ1267" s="183"/>
      <c r="IR1267" s="183"/>
      <c r="IS1267" s="183"/>
      <c r="IT1267" s="183"/>
      <c r="IU1267" s="183"/>
      <c r="IV1267" s="183"/>
      <c r="IW1267" s="183"/>
      <c r="IX1267" s="183"/>
      <c r="IY1267" s="183"/>
      <c r="IZ1267" s="183"/>
      <c r="JA1267" s="183"/>
      <c r="JB1267" s="183"/>
      <c r="JC1267" s="183"/>
      <c r="JD1267" s="183"/>
      <c r="JE1267" s="183"/>
      <c r="JF1267" s="183"/>
      <c r="JG1267" s="183"/>
      <c r="JH1267" s="183"/>
      <c r="JI1267" s="183"/>
      <c r="JJ1267" s="183"/>
      <c r="JK1267" s="183"/>
      <c r="JL1267" s="183"/>
      <c r="JM1267" s="183"/>
      <c r="JN1267" s="183"/>
      <c r="JO1267" s="183"/>
      <c r="JP1267" s="183"/>
      <c r="JQ1267" s="183"/>
      <c r="JR1267" s="183"/>
      <c r="JS1267" s="183"/>
      <c r="JT1267" s="183"/>
      <c r="JU1267" s="183"/>
      <c r="JV1267" s="183"/>
      <c r="JW1267" s="183"/>
      <c r="JX1267" s="183"/>
      <c r="JY1267" s="183"/>
      <c r="JZ1267" s="183"/>
      <c r="KA1267" s="183"/>
      <c r="KB1267" s="183"/>
      <c r="KC1267" s="183"/>
      <c r="KD1267" s="183"/>
      <c r="KE1267" s="183"/>
      <c r="KF1267" s="183"/>
      <c r="KG1267" s="183"/>
      <c r="KH1267" s="183"/>
      <c r="KI1267" s="183"/>
      <c r="KJ1267" s="183"/>
      <c r="KK1267" s="183"/>
      <c r="KL1267" s="183"/>
      <c r="KM1267" s="183"/>
      <c r="KN1267" s="183"/>
      <c r="KO1267" s="183"/>
      <c r="KP1267" s="183"/>
      <c r="KQ1267" s="183"/>
      <c r="KR1267" s="183"/>
      <c r="KS1267" s="183"/>
      <c r="KT1267" s="183"/>
    </row>
    <row r="1268" spans="8:306">
      <c r="H1268" s="183"/>
      <c r="K1268" s="183"/>
      <c r="L1268" s="183"/>
      <c r="M1268" s="183"/>
      <c r="N1268" s="183"/>
      <c r="O1268" s="183"/>
      <c r="P1268" s="183"/>
      <c r="Q1268" s="183"/>
      <c r="R1268" s="183"/>
      <c r="S1268" s="183"/>
      <c r="T1268" s="183"/>
      <c r="U1268" s="183"/>
      <c r="V1268" s="183"/>
      <c r="W1268" s="183"/>
      <c r="X1268" s="183"/>
      <c r="Y1268" s="183"/>
      <c r="Z1268" s="183"/>
      <c r="AA1268" s="183"/>
      <c r="AB1268" s="183"/>
      <c r="AC1268" s="183"/>
      <c r="AD1268" s="183"/>
      <c r="AE1268" s="183"/>
      <c r="AF1268" s="183"/>
      <c r="AG1268" s="183"/>
      <c r="AH1268" s="183"/>
      <c r="AI1268" s="183"/>
      <c r="AJ1268" s="183"/>
      <c r="AK1268" s="183"/>
      <c r="AL1268" s="183"/>
      <c r="AM1268" s="183"/>
      <c r="AN1268" s="183"/>
      <c r="AO1268" s="183"/>
      <c r="AP1268" s="183"/>
      <c r="AQ1268" s="183"/>
      <c r="AR1268" s="183"/>
      <c r="AS1268" s="183"/>
      <c r="AT1268" s="183"/>
      <c r="AU1268" s="183"/>
      <c r="AV1268" s="183"/>
      <c r="AW1268" s="183"/>
      <c r="AX1268" s="183"/>
      <c r="AY1268" s="183"/>
      <c r="AZ1268" s="183"/>
      <c r="BA1268" s="183"/>
      <c r="BB1268" s="183"/>
      <c r="BC1268" s="183"/>
      <c r="BD1268" s="183"/>
      <c r="BE1268" s="183"/>
      <c r="BF1268" s="183"/>
      <c r="BG1268" s="183"/>
      <c r="BH1268" s="183"/>
      <c r="BI1268" s="183"/>
      <c r="BJ1268" s="183"/>
      <c r="BK1268" s="183"/>
      <c r="BL1268" s="183"/>
      <c r="BM1268" s="183"/>
      <c r="BN1268" s="183"/>
      <c r="BO1268" s="183"/>
      <c r="BP1268" s="183"/>
      <c r="BQ1268" s="183"/>
      <c r="BR1268" s="183"/>
      <c r="BS1268" s="183"/>
      <c r="BT1268" s="183"/>
      <c r="BU1268" s="183"/>
      <c r="BV1268" s="183"/>
      <c r="BW1268" s="183"/>
      <c r="BX1268" s="183"/>
      <c r="BY1268" s="183"/>
      <c r="BZ1268" s="183"/>
      <c r="CA1268" s="183"/>
      <c r="CB1268" s="183"/>
      <c r="CC1268" s="183"/>
      <c r="CD1268" s="183"/>
      <c r="CE1268" s="183"/>
      <c r="CF1268" s="183"/>
      <c r="CG1268" s="183"/>
      <c r="CH1268" s="183"/>
      <c r="CI1268" s="183"/>
      <c r="CJ1268" s="183"/>
      <c r="CK1268" s="183"/>
      <c r="CL1268" s="183"/>
      <c r="CM1268" s="183"/>
      <c r="CN1268" s="183"/>
      <c r="CO1268" s="183"/>
      <c r="CP1268" s="183"/>
      <c r="CQ1268" s="183"/>
      <c r="CR1268" s="183"/>
      <c r="CS1268" s="183"/>
      <c r="CT1268" s="183"/>
      <c r="CU1268" s="183"/>
      <c r="CV1268" s="183"/>
      <c r="CW1268" s="183"/>
      <c r="CX1268" s="183"/>
      <c r="CY1268" s="183"/>
      <c r="CZ1268" s="183"/>
      <c r="DA1268" s="183"/>
      <c r="DB1268" s="183"/>
      <c r="DC1268" s="183"/>
      <c r="DD1268" s="183"/>
      <c r="DE1268" s="183"/>
      <c r="DF1268" s="183"/>
      <c r="DG1268" s="183"/>
      <c r="DH1268" s="183"/>
      <c r="DI1268" s="183"/>
      <c r="DJ1268" s="183"/>
      <c r="DK1268" s="183"/>
      <c r="DL1268" s="183"/>
      <c r="DM1268" s="183"/>
      <c r="DN1268" s="183"/>
      <c r="DO1268" s="183"/>
      <c r="DP1268" s="183"/>
      <c r="DQ1268" s="183"/>
      <c r="DR1268" s="183"/>
      <c r="DS1268" s="183"/>
      <c r="DT1268" s="183"/>
      <c r="DU1268" s="183"/>
      <c r="DV1268" s="183"/>
      <c r="DW1268" s="183"/>
      <c r="DX1268" s="183"/>
      <c r="DY1268" s="183"/>
      <c r="DZ1268" s="183"/>
      <c r="EA1268" s="183"/>
      <c r="EB1268" s="183"/>
      <c r="EC1268" s="183"/>
      <c r="ED1268" s="183"/>
      <c r="EE1268" s="183"/>
      <c r="EF1268" s="183"/>
      <c r="EG1268" s="183"/>
      <c r="EH1268" s="183"/>
      <c r="EI1268" s="183"/>
      <c r="EJ1268" s="183"/>
      <c r="EK1268" s="183"/>
      <c r="EL1268" s="183"/>
      <c r="EM1268" s="183"/>
      <c r="EN1268" s="183"/>
      <c r="EO1268" s="183"/>
      <c r="EP1268" s="183"/>
      <c r="EQ1268" s="183"/>
      <c r="ER1268" s="183"/>
      <c r="ES1268" s="183"/>
      <c r="ET1268" s="183"/>
      <c r="EU1268" s="183"/>
      <c r="EV1268" s="183"/>
      <c r="EW1268" s="183"/>
      <c r="EX1268" s="183"/>
      <c r="EY1268" s="183"/>
      <c r="EZ1268" s="183"/>
      <c r="FA1268" s="183"/>
      <c r="FB1268" s="183"/>
      <c r="FC1268" s="183"/>
      <c r="FD1268" s="183"/>
      <c r="FE1268" s="183"/>
      <c r="FF1268" s="183"/>
      <c r="FG1268" s="183"/>
      <c r="FH1268" s="183"/>
      <c r="FI1268" s="183"/>
      <c r="FJ1268" s="183"/>
      <c r="FK1268" s="183"/>
      <c r="FL1268" s="183"/>
      <c r="FM1268" s="183"/>
      <c r="FN1268" s="183"/>
      <c r="FO1268" s="183"/>
      <c r="FP1268" s="183"/>
      <c r="FQ1268" s="183"/>
      <c r="FR1268" s="183"/>
      <c r="FS1268" s="183"/>
      <c r="FT1268" s="183"/>
      <c r="FU1268" s="183"/>
      <c r="FV1268" s="183"/>
      <c r="FW1268" s="183"/>
      <c r="FX1268" s="183"/>
      <c r="FY1268" s="183"/>
      <c r="FZ1268" s="183"/>
      <c r="GA1268" s="183"/>
      <c r="GB1268" s="183"/>
      <c r="GC1268" s="183"/>
      <c r="GD1268" s="183"/>
      <c r="GE1268" s="183"/>
      <c r="GF1268" s="183"/>
      <c r="GG1268" s="183"/>
      <c r="GH1268" s="183"/>
      <c r="GI1268" s="183"/>
      <c r="GJ1268" s="183"/>
      <c r="GK1268" s="183"/>
      <c r="GL1268" s="183"/>
      <c r="GM1268" s="183"/>
      <c r="GN1268" s="183"/>
      <c r="GO1268" s="183"/>
      <c r="GP1268" s="183"/>
      <c r="GQ1268" s="183"/>
      <c r="GR1268" s="183"/>
      <c r="GS1268" s="183"/>
      <c r="GT1268" s="183"/>
      <c r="GU1268" s="183"/>
      <c r="GV1268" s="183"/>
      <c r="GW1268" s="183"/>
      <c r="GX1268" s="183"/>
      <c r="GY1268" s="183"/>
      <c r="GZ1268" s="183"/>
      <c r="HA1268" s="183"/>
      <c r="HB1268" s="183"/>
      <c r="HC1268" s="183"/>
      <c r="HD1268" s="183"/>
      <c r="HE1268" s="183"/>
      <c r="HF1268" s="183"/>
      <c r="HG1268" s="183"/>
      <c r="HH1268" s="183"/>
      <c r="HI1268" s="183"/>
      <c r="HJ1268" s="183"/>
      <c r="HK1268" s="183"/>
      <c r="HL1268" s="183"/>
      <c r="HM1268" s="183"/>
      <c r="HN1268" s="183"/>
      <c r="HO1268" s="183"/>
      <c r="HP1268" s="183"/>
      <c r="HQ1268" s="183"/>
      <c r="HR1268" s="183"/>
      <c r="HS1268" s="183"/>
      <c r="HT1268" s="183"/>
      <c r="HU1268" s="183"/>
      <c r="HV1268" s="183"/>
      <c r="HW1268" s="183"/>
      <c r="HX1268" s="183"/>
      <c r="HY1268" s="183"/>
      <c r="HZ1268" s="183"/>
      <c r="IA1268" s="183"/>
      <c r="IB1268" s="183"/>
      <c r="IC1268" s="183"/>
      <c r="ID1268" s="183"/>
      <c r="IE1268" s="183"/>
      <c r="IF1268" s="183"/>
      <c r="IG1268" s="183"/>
      <c r="IH1268" s="183"/>
      <c r="II1268" s="183"/>
      <c r="IJ1268" s="183"/>
      <c r="IK1268" s="183"/>
      <c r="IL1268" s="183"/>
      <c r="IM1268" s="183"/>
      <c r="IN1268" s="183"/>
      <c r="IO1268" s="183"/>
      <c r="IP1268" s="183"/>
      <c r="IQ1268" s="183"/>
      <c r="IR1268" s="183"/>
      <c r="IS1268" s="183"/>
      <c r="IT1268" s="183"/>
      <c r="IU1268" s="183"/>
      <c r="IV1268" s="183"/>
      <c r="IW1268" s="183"/>
      <c r="IX1268" s="183"/>
      <c r="IY1268" s="183"/>
      <c r="IZ1268" s="183"/>
      <c r="JA1268" s="183"/>
      <c r="JB1268" s="183"/>
      <c r="JC1268" s="183"/>
      <c r="JD1268" s="183"/>
      <c r="JE1268" s="183"/>
      <c r="JF1268" s="183"/>
      <c r="JG1268" s="183"/>
      <c r="JH1268" s="183"/>
      <c r="JI1268" s="183"/>
      <c r="JJ1268" s="183"/>
      <c r="JK1268" s="183"/>
      <c r="JL1268" s="183"/>
      <c r="JM1268" s="183"/>
      <c r="JN1268" s="183"/>
      <c r="JO1268" s="183"/>
      <c r="JP1268" s="183"/>
      <c r="JQ1268" s="183"/>
      <c r="JR1268" s="183"/>
      <c r="JS1268" s="183"/>
      <c r="JT1268" s="183"/>
      <c r="JU1268" s="183"/>
      <c r="JV1268" s="183"/>
      <c r="JW1268" s="183"/>
      <c r="JX1268" s="183"/>
      <c r="JY1268" s="183"/>
      <c r="JZ1268" s="183"/>
      <c r="KA1268" s="183"/>
      <c r="KB1268" s="183"/>
      <c r="KC1268" s="183"/>
      <c r="KD1268" s="183"/>
      <c r="KE1268" s="183"/>
      <c r="KF1268" s="183"/>
      <c r="KG1268" s="183"/>
      <c r="KH1268" s="183"/>
      <c r="KI1268" s="183"/>
      <c r="KJ1268" s="183"/>
      <c r="KK1268" s="183"/>
      <c r="KL1268" s="183"/>
      <c r="KM1268" s="183"/>
      <c r="KN1268" s="183"/>
      <c r="KO1268" s="183"/>
      <c r="KP1268" s="183"/>
      <c r="KQ1268" s="183"/>
      <c r="KR1268" s="183"/>
      <c r="KS1268" s="183"/>
      <c r="KT1268" s="183"/>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4"/>
  <sheetViews>
    <sheetView workbookViewId="0">
      <selection activeCell="E899" sqref="E899"/>
    </sheetView>
  </sheetViews>
  <sheetFormatPr defaultRowHeight="15"/>
  <cols>
    <col min="1" max="1" width="21.85546875" style="242" bestFit="1" customWidth="1"/>
    <col min="2" max="2" width="81.85546875" style="183" customWidth="1"/>
    <col min="3" max="3" width="17.28515625" style="242" customWidth="1"/>
    <col min="4" max="4" width="15.28515625" style="242" customWidth="1"/>
    <col min="5" max="5" width="12" style="242" customWidth="1"/>
    <col min="6" max="16384" width="9.140625" style="242"/>
  </cols>
  <sheetData>
    <row r="1" spans="1:6">
      <c r="A1" s="242" t="s">
        <v>0</v>
      </c>
      <c r="B1" s="207">
        <v>22</v>
      </c>
    </row>
    <row r="2" spans="1:6">
      <c r="A2" s="242" t="s">
        <v>2</v>
      </c>
      <c r="B2" s="183" t="s">
        <v>837</v>
      </c>
    </row>
    <row r="3" spans="1:6">
      <c r="A3" s="242" t="s">
        <v>4</v>
      </c>
      <c r="B3" s="183" t="s">
        <v>475</v>
      </c>
    </row>
    <row r="4" spans="1:6">
      <c r="A4" s="242" t="s">
        <v>6</v>
      </c>
      <c r="B4" s="183" t="s">
        <v>7</v>
      </c>
    </row>
    <row r="5" spans="1:6">
      <c r="A5" s="242" t="s">
        <v>8</v>
      </c>
      <c r="B5" s="183" t="s">
        <v>9</v>
      </c>
    </row>
    <row r="7" spans="1:6">
      <c r="A7" s="674" t="s">
        <v>16</v>
      </c>
      <c r="B7" s="675" t="s">
        <v>838</v>
      </c>
      <c r="C7" s="676"/>
      <c r="D7" s="676"/>
      <c r="E7" s="677"/>
      <c r="F7" s="678"/>
    </row>
    <row r="8" spans="1:6">
      <c r="A8" s="603"/>
      <c r="B8" s="679" t="s">
        <v>17</v>
      </c>
      <c r="C8" s="680" t="s">
        <v>839</v>
      </c>
      <c r="D8" s="681" t="s">
        <v>840</v>
      </c>
      <c r="E8" s="680" t="s">
        <v>15</v>
      </c>
      <c r="F8" s="678"/>
    </row>
    <row r="9" spans="1:6">
      <c r="A9" s="682">
        <v>60</v>
      </c>
      <c r="B9" s="683" t="s">
        <v>841</v>
      </c>
      <c r="C9" s="684">
        <f>C10+C17+C39+C47+C48+C49</f>
        <v>0</v>
      </c>
      <c r="D9" s="684">
        <f>D10+D17+D39+D47+D48+D49</f>
        <v>0</v>
      </c>
      <c r="E9" s="685">
        <f t="shared" ref="E9:E72" si="0">C9+D9</f>
        <v>0</v>
      </c>
      <c r="F9" s="678"/>
    </row>
    <row r="10" spans="1:6">
      <c r="A10" s="686">
        <v>601</v>
      </c>
      <c r="B10" s="687" t="s">
        <v>842</v>
      </c>
      <c r="C10" s="684">
        <f>SUM(C11:C16)</f>
        <v>0</v>
      </c>
      <c r="D10" s="684">
        <f>SUM(D11:D16)</f>
        <v>0</v>
      </c>
      <c r="E10" s="685">
        <f t="shared" si="0"/>
        <v>0</v>
      </c>
      <c r="F10" s="678"/>
    </row>
    <row r="11" spans="1:6">
      <c r="A11" s="673">
        <v>6011</v>
      </c>
      <c r="B11" s="688" t="s">
        <v>843</v>
      </c>
      <c r="C11" s="689"/>
      <c r="D11" s="689"/>
      <c r="E11" s="690">
        <f t="shared" si="0"/>
        <v>0</v>
      </c>
      <c r="F11" s="678"/>
    </row>
    <row r="12" spans="1:6">
      <c r="A12" s="673">
        <v>6012</v>
      </c>
      <c r="B12" s="688" t="s">
        <v>844</v>
      </c>
      <c r="C12" s="689"/>
      <c r="D12" s="689"/>
      <c r="E12" s="690">
        <f t="shared" si="0"/>
        <v>0</v>
      </c>
      <c r="F12" s="678"/>
    </row>
    <row r="13" spans="1:6">
      <c r="A13" s="673">
        <v>6013</v>
      </c>
      <c r="B13" s="688" t="s">
        <v>845</v>
      </c>
      <c r="C13" s="689"/>
      <c r="D13" s="689"/>
      <c r="E13" s="690">
        <f t="shared" si="0"/>
        <v>0</v>
      </c>
      <c r="F13" s="678"/>
    </row>
    <row r="14" spans="1:6">
      <c r="A14" s="673">
        <v>6014</v>
      </c>
      <c r="B14" s="688" t="s">
        <v>846</v>
      </c>
      <c r="C14" s="689"/>
      <c r="D14" s="689"/>
      <c r="E14" s="690">
        <f t="shared" si="0"/>
        <v>0</v>
      </c>
      <c r="F14" s="678"/>
    </row>
    <row r="15" spans="1:6">
      <c r="A15" s="673">
        <v>6015</v>
      </c>
      <c r="B15" s="688" t="s">
        <v>847</v>
      </c>
      <c r="C15" s="689"/>
      <c r="D15" s="689"/>
      <c r="E15" s="690">
        <f t="shared" si="0"/>
        <v>0</v>
      </c>
      <c r="F15" s="678"/>
    </row>
    <row r="16" spans="1:6">
      <c r="A16" s="673">
        <v>6017</v>
      </c>
      <c r="B16" s="688" t="s">
        <v>848</v>
      </c>
      <c r="C16" s="689"/>
      <c r="D16" s="689"/>
      <c r="E16" s="690">
        <f t="shared" si="0"/>
        <v>0</v>
      </c>
      <c r="F16" s="678"/>
    </row>
    <row r="17" spans="1:6">
      <c r="A17" s="686">
        <v>602</v>
      </c>
      <c r="B17" s="687" t="s">
        <v>849</v>
      </c>
      <c r="C17" s="684">
        <f>C18+C28+C38</f>
        <v>0</v>
      </c>
      <c r="D17" s="684">
        <f>D18+D28+D38</f>
        <v>0</v>
      </c>
      <c r="E17" s="685">
        <f t="shared" si="0"/>
        <v>0</v>
      </c>
      <c r="F17" s="678"/>
    </row>
    <row r="18" spans="1:6">
      <c r="A18" s="691">
        <v>6021</v>
      </c>
      <c r="B18" s="688" t="s">
        <v>850</v>
      </c>
      <c r="C18" s="684">
        <f>C19+C20+C24</f>
        <v>0</v>
      </c>
      <c r="D18" s="684">
        <f>D19+D20+D24</f>
        <v>0</v>
      </c>
      <c r="E18" s="685">
        <f t="shared" si="0"/>
        <v>0</v>
      </c>
      <c r="F18" s="678"/>
    </row>
    <row r="19" spans="1:6">
      <c r="A19" s="673">
        <v>60211</v>
      </c>
      <c r="B19" s="688" t="s">
        <v>851</v>
      </c>
      <c r="C19" s="689"/>
      <c r="D19" s="689"/>
      <c r="E19" s="690">
        <f t="shared" si="0"/>
        <v>0</v>
      </c>
      <c r="F19" s="678"/>
    </row>
    <row r="20" spans="1:6">
      <c r="A20" s="673">
        <v>60212</v>
      </c>
      <c r="B20" s="688" t="s">
        <v>852</v>
      </c>
      <c r="C20" s="684">
        <f>SUM(C21:C23)</f>
        <v>0</v>
      </c>
      <c r="D20" s="684">
        <f>SUM(D21:D23)</f>
        <v>0</v>
      </c>
      <c r="E20" s="685">
        <f t="shared" si="0"/>
        <v>0</v>
      </c>
      <c r="F20" s="678"/>
    </row>
    <row r="21" spans="1:6">
      <c r="A21" s="673">
        <v>602121</v>
      </c>
      <c r="B21" s="688" t="s">
        <v>853</v>
      </c>
      <c r="C21" s="689"/>
      <c r="D21" s="689"/>
      <c r="E21" s="690">
        <f t="shared" si="0"/>
        <v>0</v>
      </c>
      <c r="F21" s="678"/>
    </row>
    <row r="22" spans="1:6">
      <c r="A22" s="673">
        <v>602122</v>
      </c>
      <c r="B22" s="688" t="s">
        <v>854</v>
      </c>
      <c r="C22" s="689"/>
      <c r="D22" s="689"/>
      <c r="E22" s="690">
        <f t="shared" si="0"/>
        <v>0</v>
      </c>
      <c r="F22" s="678"/>
    </row>
    <row r="23" spans="1:6">
      <c r="A23" s="673">
        <v>602123</v>
      </c>
      <c r="B23" s="688" t="s">
        <v>855</v>
      </c>
      <c r="C23" s="689"/>
      <c r="D23" s="689"/>
      <c r="E23" s="690">
        <f t="shared" si="0"/>
        <v>0</v>
      </c>
      <c r="F23" s="678"/>
    </row>
    <row r="24" spans="1:6">
      <c r="A24" s="673">
        <v>60213</v>
      </c>
      <c r="B24" s="688" t="s">
        <v>856</v>
      </c>
      <c r="C24" s="684">
        <f>SUM(C25:C27)</f>
        <v>0</v>
      </c>
      <c r="D24" s="684">
        <f>SUM(D25:D27)</f>
        <v>0</v>
      </c>
      <c r="E24" s="685">
        <f t="shared" si="0"/>
        <v>0</v>
      </c>
      <c r="F24" s="678"/>
    </row>
    <row r="25" spans="1:6">
      <c r="A25" s="673">
        <v>602131</v>
      </c>
      <c r="B25" s="688" t="s">
        <v>857</v>
      </c>
      <c r="C25" s="689"/>
      <c r="D25" s="689"/>
      <c r="E25" s="690">
        <f t="shared" si="0"/>
        <v>0</v>
      </c>
      <c r="F25" s="678"/>
    </row>
    <row r="26" spans="1:6">
      <c r="A26" s="673">
        <v>602132</v>
      </c>
      <c r="B26" s="688" t="s">
        <v>858</v>
      </c>
      <c r="C26" s="689"/>
      <c r="D26" s="689"/>
      <c r="E26" s="690">
        <f t="shared" si="0"/>
        <v>0</v>
      </c>
      <c r="F26" s="678"/>
    </row>
    <row r="27" spans="1:6">
      <c r="A27" s="673">
        <v>602133</v>
      </c>
      <c r="B27" s="688" t="s">
        <v>859</v>
      </c>
      <c r="C27" s="689"/>
      <c r="D27" s="689"/>
      <c r="E27" s="690">
        <f t="shared" si="0"/>
        <v>0</v>
      </c>
      <c r="F27" s="678"/>
    </row>
    <row r="28" spans="1:6">
      <c r="A28" s="691">
        <v>6022</v>
      </c>
      <c r="B28" s="688" t="s">
        <v>860</v>
      </c>
      <c r="C28" s="684">
        <f>C29+C30+C34</f>
        <v>0</v>
      </c>
      <c r="D28" s="684">
        <f>D29+D30+D34</f>
        <v>0</v>
      </c>
      <c r="E28" s="685">
        <f t="shared" si="0"/>
        <v>0</v>
      </c>
      <c r="F28" s="678"/>
    </row>
    <row r="29" spans="1:6">
      <c r="A29" s="673">
        <v>60221</v>
      </c>
      <c r="B29" s="688" t="s">
        <v>861</v>
      </c>
      <c r="C29" s="689"/>
      <c r="D29" s="689"/>
      <c r="E29" s="690">
        <f t="shared" si="0"/>
        <v>0</v>
      </c>
      <c r="F29" s="678"/>
    </row>
    <row r="30" spans="1:6">
      <c r="A30" s="673">
        <v>60222</v>
      </c>
      <c r="B30" s="688" t="s">
        <v>862</v>
      </c>
      <c r="C30" s="684">
        <f>SUM(C31:C33)</f>
        <v>0</v>
      </c>
      <c r="D30" s="684">
        <f>SUM(D31:D33)</f>
        <v>0</v>
      </c>
      <c r="E30" s="685">
        <f t="shared" si="0"/>
        <v>0</v>
      </c>
      <c r="F30" s="678"/>
    </row>
    <row r="31" spans="1:6">
      <c r="A31" s="673">
        <v>602221</v>
      </c>
      <c r="B31" s="688" t="s">
        <v>863</v>
      </c>
      <c r="C31" s="689"/>
      <c r="D31" s="689"/>
      <c r="E31" s="690">
        <f t="shared" si="0"/>
        <v>0</v>
      </c>
      <c r="F31" s="678"/>
    </row>
    <row r="32" spans="1:6">
      <c r="A32" s="673">
        <v>602222</v>
      </c>
      <c r="B32" s="688" t="s">
        <v>864</v>
      </c>
      <c r="C32" s="689"/>
      <c r="D32" s="689"/>
      <c r="E32" s="690">
        <f t="shared" si="0"/>
        <v>0</v>
      </c>
      <c r="F32" s="678"/>
    </row>
    <row r="33" spans="1:6">
      <c r="A33" s="673">
        <v>602223</v>
      </c>
      <c r="B33" s="688" t="s">
        <v>865</v>
      </c>
      <c r="C33" s="689"/>
      <c r="D33" s="689"/>
      <c r="E33" s="690">
        <f t="shared" si="0"/>
        <v>0</v>
      </c>
      <c r="F33" s="678"/>
    </row>
    <row r="34" spans="1:6">
      <c r="A34" s="673">
        <v>60223</v>
      </c>
      <c r="B34" s="688" t="s">
        <v>866</v>
      </c>
      <c r="C34" s="684">
        <f>SUM(C35:C37)</f>
        <v>0</v>
      </c>
      <c r="D34" s="684">
        <f>SUM(D35:D37)</f>
        <v>0</v>
      </c>
      <c r="E34" s="685">
        <f t="shared" si="0"/>
        <v>0</v>
      </c>
      <c r="F34" s="678"/>
    </row>
    <row r="35" spans="1:6">
      <c r="A35" s="673">
        <v>602231</v>
      </c>
      <c r="B35" s="688" t="s">
        <v>867</v>
      </c>
      <c r="C35" s="689"/>
      <c r="D35" s="689"/>
      <c r="E35" s="690">
        <f t="shared" si="0"/>
        <v>0</v>
      </c>
      <c r="F35" s="678"/>
    </row>
    <row r="36" spans="1:6">
      <c r="A36" s="673">
        <v>602232</v>
      </c>
      <c r="B36" s="688" t="s">
        <v>868</v>
      </c>
      <c r="C36" s="689"/>
      <c r="D36" s="689"/>
      <c r="E36" s="690">
        <f t="shared" si="0"/>
        <v>0</v>
      </c>
      <c r="F36" s="678"/>
    </row>
    <row r="37" spans="1:6">
      <c r="A37" s="673">
        <v>602232</v>
      </c>
      <c r="B37" s="688" t="s">
        <v>869</v>
      </c>
      <c r="C37" s="689"/>
      <c r="D37" s="689"/>
      <c r="E37" s="690">
        <f t="shared" si="0"/>
        <v>0</v>
      </c>
      <c r="F37" s="678"/>
    </row>
    <row r="38" spans="1:6">
      <c r="A38" s="691">
        <v>6027</v>
      </c>
      <c r="B38" s="688" t="s">
        <v>870</v>
      </c>
      <c r="C38" s="689"/>
      <c r="D38" s="689"/>
      <c r="E38" s="690">
        <f t="shared" si="0"/>
        <v>0</v>
      </c>
      <c r="F38" s="678"/>
    </row>
    <row r="39" spans="1:6">
      <c r="A39" s="673">
        <v>603</v>
      </c>
      <c r="B39" s="687" t="s">
        <v>871</v>
      </c>
      <c r="C39" s="684">
        <f>SUM(C40:C46)</f>
        <v>0</v>
      </c>
      <c r="D39" s="684">
        <f>SUM(D40:D46)</f>
        <v>0</v>
      </c>
      <c r="E39" s="685">
        <f t="shared" si="0"/>
        <v>0</v>
      </c>
      <c r="F39" s="678"/>
    </row>
    <row r="40" spans="1:6">
      <c r="A40" s="673">
        <v>6031</v>
      </c>
      <c r="B40" s="688" t="s">
        <v>872</v>
      </c>
      <c r="C40" s="689"/>
      <c r="D40" s="689"/>
      <c r="E40" s="690">
        <f t="shared" si="0"/>
        <v>0</v>
      </c>
      <c r="F40" s="678"/>
    </row>
    <row r="41" spans="1:6">
      <c r="A41" s="673">
        <v>6032</v>
      </c>
      <c r="B41" s="688" t="s">
        <v>873</v>
      </c>
      <c r="C41" s="689"/>
      <c r="D41" s="689"/>
      <c r="E41" s="690">
        <f t="shared" si="0"/>
        <v>0</v>
      </c>
      <c r="F41" s="678"/>
    </row>
    <row r="42" spans="1:6">
      <c r="A42" s="673">
        <v>6033</v>
      </c>
      <c r="B42" s="688" t="s">
        <v>874</v>
      </c>
      <c r="C42" s="689"/>
      <c r="D42" s="689"/>
      <c r="E42" s="690">
        <f t="shared" si="0"/>
        <v>0</v>
      </c>
      <c r="F42" s="678"/>
    </row>
    <row r="43" spans="1:6">
      <c r="A43" s="673">
        <v>6034</v>
      </c>
      <c r="B43" s="688" t="s">
        <v>875</v>
      </c>
      <c r="C43" s="689"/>
      <c r="D43" s="689"/>
      <c r="E43" s="690">
        <f t="shared" si="0"/>
        <v>0</v>
      </c>
      <c r="F43" s="678"/>
    </row>
    <row r="44" spans="1:6">
      <c r="A44" s="673">
        <v>6035</v>
      </c>
      <c r="B44" s="688" t="s">
        <v>876</v>
      </c>
      <c r="C44" s="689"/>
      <c r="D44" s="689"/>
      <c r="E44" s="690">
        <f t="shared" si="0"/>
        <v>0</v>
      </c>
      <c r="F44" s="678"/>
    </row>
    <row r="45" spans="1:6">
      <c r="A45" s="673">
        <v>6036</v>
      </c>
      <c r="B45" s="688" t="s">
        <v>877</v>
      </c>
      <c r="C45" s="689"/>
      <c r="D45" s="689"/>
      <c r="E45" s="690">
        <f t="shared" si="0"/>
        <v>0</v>
      </c>
      <c r="F45" s="678"/>
    </row>
    <row r="46" spans="1:6">
      <c r="A46" s="673">
        <v>6037</v>
      </c>
      <c r="B46" s="688" t="s">
        <v>878</v>
      </c>
      <c r="C46" s="689"/>
      <c r="D46" s="689"/>
      <c r="E46" s="690">
        <f t="shared" si="0"/>
        <v>0</v>
      </c>
      <c r="F46" s="678"/>
    </row>
    <row r="47" spans="1:6">
      <c r="A47" s="673">
        <v>604</v>
      </c>
      <c r="B47" s="687" t="s">
        <v>879</v>
      </c>
      <c r="C47" s="689"/>
      <c r="D47" s="689"/>
      <c r="E47" s="690">
        <f t="shared" si="0"/>
        <v>0</v>
      </c>
      <c r="F47" s="678"/>
    </row>
    <row r="48" spans="1:6">
      <c r="A48" s="673">
        <v>605</v>
      </c>
      <c r="B48" s="687" t="s">
        <v>880</v>
      </c>
      <c r="C48" s="689"/>
      <c r="D48" s="689"/>
      <c r="E48" s="690">
        <f t="shared" si="0"/>
        <v>0</v>
      </c>
      <c r="F48" s="678"/>
    </row>
    <row r="49" spans="1:6">
      <c r="A49" s="673">
        <v>606</v>
      </c>
      <c r="B49" s="687" t="s">
        <v>881</v>
      </c>
      <c r="C49" s="689"/>
      <c r="D49" s="689"/>
      <c r="E49" s="690">
        <f t="shared" si="0"/>
        <v>0</v>
      </c>
      <c r="F49" s="678"/>
    </row>
    <row r="50" spans="1:6">
      <c r="A50" s="682">
        <v>61</v>
      </c>
      <c r="B50" s="683" t="s">
        <v>882</v>
      </c>
      <c r="C50" s="689"/>
      <c r="D50" s="689"/>
      <c r="E50" s="690">
        <f t="shared" si="0"/>
        <v>0</v>
      </c>
      <c r="F50" s="678"/>
    </row>
    <row r="51" spans="1:6">
      <c r="A51" s="682">
        <v>62</v>
      </c>
      <c r="B51" s="683" t="s">
        <v>883</v>
      </c>
      <c r="C51" s="689"/>
      <c r="D51" s="689"/>
      <c r="E51" s="690">
        <f t="shared" si="0"/>
        <v>0</v>
      </c>
      <c r="F51" s="678"/>
    </row>
    <row r="52" spans="1:6">
      <c r="A52" s="682">
        <v>63</v>
      </c>
      <c r="B52" s="683" t="s">
        <v>884</v>
      </c>
      <c r="C52" s="689"/>
      <c r="D52" s="689"/>
      <c r="E52" s="690">
        <f t="shared" si="0"/>
        <v>0</v>
      </c>
      <c r="F52" s="678"/>
    </row>
    <row r="53" spans="1:6">
      <c r="A53" s="682">
        <v>64</v>
      </c>
      <c r="B53" s="683" t="s">
        <v>885</v>
      </c>
      <c r="C53" s="684">
        <f>SUM(C54:C55)</f>
        <v>0</v>
      </c>
      <c r="D53" s="684">
        <f>SUM(D54:D55)</f>
        <v>0</v>
      </c>
      <c r="E53" s="685">
        <f t="shared" si="0"/>
        <v>0</v>
      </c>
      <c r="F53" s="678"/>
    </row>
    <row r="54" spans="1:6">
      <c r="A54" s="691">
        <v>641</v>
      </c>
      <c r="B54" s="688" t="s">
        <v>886</v>
      </c>
      <c r="C54" s="689"/>
      <c r="D54" s="689"/>
      <c r="E54" s="690">
        <f t="shared" si="0"/>
        <v>0</v>
      </c>
      <c r="F54" s="678"/>
    </row>
    <row r="55" spans="1:6">
      <c r="A55" s="691">
        <v>648</v>
      </c>
      <c r="B55" s="688" t="s">
        <v>887</v>
      </c>
      <c r="C55" s="689"/>
      <c r="D55" s="689"/>
      <c r="E55" s="690">
        <f t="shared" si="0"/>
        <v>0</v>
      </c>
      <c r="F55" s="678"/>
    </row>
    <row r="56" spans="1:6">
      <c r="A56" s="682">
        <v>65</v>
      </c>
      <c r="B56" s="683" t="s">
        <v>888</v>
      </c>
      <c r="C56" s="684">
        <f>C57+C60+C64+C65+C66+C67+C68</f>
        <v>0</v>
      </c>
      <c r="D56" s="684">
        <f>D57+D60+D64+D65+D66+D67+D68</f>
        <v>0</v>
      </c>
      <c r="E56" s="685">
        <f t="shared" si="0"/>
        <v>0</v>
      </c>
      <c r="F56" s="678"/>
    </row>
    <row r="57" spans="1:6">
      <c r="A57" s="691">
        <v>651</v>
      </c>
      <c r="B57" s="687" t="s">
        <v>889</v>
      </c>
      <c r="C57" s="684">
        <f>SUM(C58:C59)</f>
        <v>0</v>
      </c>
      <c r="D57" s="684">
        <f>SUM(D58:D59)</f>
        <v>0</v>
      </c>
      <c r="E57" s="685">
        <f t="shared" si="0"/>
        <v>0</v>
      </c>
      <c r="F57" s="678"/>
    </row>
    <row r="58" spans="1:6">
      <c r="A58" s="673">
        <v>6511</v>
      </c>
      <c r="B58" s="688" t="s">
        <v>890</v>
      </c>
      <c r="C58" s="689"/>
      <c r="D58" s="689"/>
      <c r="E58" s="690">
        <f t="shared" si="0"/>
        <v>0</v>
      </c>
      <c r="F58" s="678"/>
    </row>
    <row r="59" spans="1:6">
      <c r="A59" s="673">
        <v>6512</v>
      </c>
      <c r="B59" s="688" t="s">
        <v>891</v>
      </c>
      <c r="C59" s="689"/>
      <c r="D59" s="689"/>
      <c r="E59" s="690">
        <f t="shared" si="0"/>
        <v>0</v>
      </c>
      <c r="F59" s="678"/>
    </row>
    <row r="60" spans="1:6">
      <c r="A60" s="673">
        <v>652</v>
      </c>
      <c r="B60" s="687" t="s">
        <v>892</v>
      </c>
      <c r="C60" s="684">
        <f>SUM(C61:C63)</f>
        <v>0</v>
      </c>
      <c r="D60" s="684">
        <f>SUM(D61:D63)</f>
        <v>0</v>
      </c>
      <c r="E60" s="685">
        <f t="shared" si="0"/>
        <v>0</v>
      </c>
      <c r="F60" s="678"/>
    </row>
    <row r="61" spans="1:6">
      <c r="A61" s="673">
        <v>6523</v>
      </c>
      <c r="B61" s="688" t="s">
        <v>893</v>
      </c>
      <c r="C61" s="689"/>
      <c r="D61" s="689"/>
      <c r="E61" s="690">
        <f t="shared" si="0"/>
        <v>0</v>
      </c>
      <c r="F61" s="678"/>
    </row>
    <row r="62" spans="1:6">
      <c r="A62" s="673">
        <v>6524</v>
      </c>
      <c r="B62" s="688" t="s">
        <v>894</v>
      </c>
      <c r="C62" s="689"/>
      <c r="D62" s="689"/>
      <c r="E62" s="690">
        <f t="shared" si="0"/>
        <v>0</v>
      </c>
      <c r="F62" s="678"/>
    </row>
    <row r="63" spans="1:6">
      <c r="A63" s="673">
        <v>6525</v>
      </c>
      <c r="B63" s="688" t="s">
        <v>895</v>
      </c>
      <c r="C63" s="689"/>
      <c r="D63" s="689"/>
      <c r="E63" s="690">
        <f t="shared" si="0"/>
        <v>0</v>
      </c>
      <c r="F63" s="678"/>
    </row>
    <row r="64" spans="1:6">
      <c r="A64" s="673">
        <v>653</v>
      </c>
      <c r="B64" s="687" t="s">
        <v>896</v>
      </c>
      <c r="C64" s="689"/>
      <c r="D64" s="689"/>
      <c r="E64" s="690">
        <f t="shared" si="0"/>
        <v>0</v>
      </c>
      <c r="F64" s="678"/>
    </row>
    <row r="65" spans="1:6">
      <c r="A65" s="673">
        <v>654</v>
      </c>
      <c r="B65" s="687" t="s">
        <v>897</v>
      </c>
      <c r="C65" s="689"/>
      <c r="D65" s="689"/>
      <c r="E65" s="690">
        <f t="shared" si="0"/>
        <v>0</v>
      </c>
      <c r="F65" s="678"/>
    </row>
    <row r="66" spans="1:6">
      <c r="A66" s="673">
        <v>655</v>
      </c>
      <c r="B66" s="687" t="s">
        <v>898</v>
      </c>
      <c r="C66" s="689"/>
      <c r="D66" s="689"/>
      <c r="E66" s="690">
        <f t="shared" si="0"/>
        <v>0</v>
      </c>
      <c r="F66" s="678"/>
    </row>
    <row r="67" spans="1:6">
      <c r="A67" s="673">
        <v>656</v>
      </c>
      <c r="B67" s="687" t="s">
        <v>899</v>
      </c>
      <c r="C67" s="689"/>
      <c r="D67" s="689"/>
      <c r="E67" s="690">
        <f t="shared" si="0"/>
        <v>0</v>
      </c>
      <c r="F67" s="678"/>
    </row>
    <row r="68" spans="1:6">
      <c r="A68" s="673">
        <v>657</v>
      </c>
      <c r="B68" s="687" t="s">
        <v>900</v>
      </c>
      <c r="C68" s="689"/>
      <c r="D68" s="689"/>
      <c r="E68" s="690">
        <f t="shared" si="0"/>
        <v>0</v>
      </c>
      <c r="F68" s="678"/>
    </row>
    <row r="69" spans="1:6">
      <c r="A69" s="682">
        <v>66</v>
      </c>
      <c r="B69" s="683" t="s">
        <v>901</v>
      </c>
      <c r="C69" s="689"/>
      <c r="D69" s="689"/>
      <c r="E69" s="690">
        <f t="shared" si="0"/>
        <v>0</v>
      </c>
      <c r="F69" s="678"/>
    </row>
    <row r="70" spans="1:6">
      <c r="A70" s="682">
        <v>67</v>
      </c>
      <c r="B70" s="683" t="s">
        <v>902</v>
      </c>
      <c r="C70" s="689"/>
      <c r="D70" s="689"/>
      <c r="E70" s="690">
        <f t="shared" si="0"/>
        <v>0</v>
      </c>
      <c r="F70" s="678"/>
    </row>
    <row r="71" spans="1:6">
      <c r="A71" s="682">
        <v>69</v>
      </c>
      <c r="B71" s="692" t="s">
        <v>903</v>
      </c>
      <c r="C71" s="689"/>
      <c r="D71" s="689"/>
      <c r="E71" s="690">
        <f t="shared" si="0"/>
        <v>0</v>
      </c>
      <c r="F71" s="678"/>
    </row>
    <row r="72" spans="1:6">
      <c r="A72" s="664"/>
      <c r="B72" s="693" t="s">
        <v>904</v>
      </c>
      <c r="C72" s="694">
        <f>C9+C50+C51+C52+C53+C56+C69+C70+C71</f>
        <v>0</v>
      </c>
      <c r="D72" s="694">
        <f>D9+D50+D51+D52+D53+D56+D69+D70+D71</f>
        <v>0</v>
      </c>
      <c r="E72" s="695">
        <f t="shared" si="0"/>
        <v>0</v>
      </c>
      <c r="F72" s="678"/>
    </row>
    <row r="73" spans="1:6" ht="6" customHeight="1">
      <c r="A73" s="691"/>
      <c r="B73" s="696"/>
      <c r="C73" s="697"/>
      <c r="D73" s="697"/>
      <c r="E73" s="698"/>
      <c r="F73" s="678"/>
    </row>
    <row r="74" spans="1:6">
      <c r="A74" s="682">
        <v>70</v>
      </c>
      <c r="B74" s="683" t="s">
        <v>905</v>
      </c>
      <c r="C74" s="684">
        <f>C75+C80+C105+C113+C114+C115</f>
        <v>0</v>
      </c>
      <c r="D74" s="684">
        <f>D75+D80+D105+D113+D114+D115</f>
        <v>0</v>
      </c>
      <c r="E74" s="685">
        <f t="shared" ref="E74:E79" si="1">C74+D74</f>
        <v>0</v>
      </c>
      <c r="F74" s="678"/>
    </row>
    <row r="75" spans="1:6">
      <c r="A75" s="686">
        <v>701</v>
      </c>
      <c r="B75" s="687" t="s">
        <v>906</v>
      </c>
      <c r="C75" s="684">
        <f>SUM(C76:C79)</f>
        <v>0</v>
      </c>
      <c r="D75" s="684">
        <f>SUM(D76:D79)</f>
        <v>0</v>
      </c>
      <c r="E75" s="685">
        <f t="shared" si="1"/>
        <v>0</v>
      </c>
      <c r="F75" s="678"/>
    </row>
    <row r="76" spans="1:6">
      <c r="A76" s="673">
        <v>7011</v>
      </c>
      <c r="B76" s="688" t="s">
        <v>907</v>
      </c>
      <c r="C76" s="689"/>
      <c r="D76" s="689"/>
      <c r="E76" s="690">
        <f t="shared" si="1"/>
        <v>0</v>
      </c>
      <c r="F76" s="678"/>
    </row>
    <row r="77" spans="1:6">
      <c r="A77" s="673">
        <v>7012</v>
      </c>
      <c r="B77" s="688" t="s">
        <v>908</v>
      </c>
      <c r="C77" s="689"/>
      <c r="D77" s="689"/>
      <c r="E77" s="690">
        <f t="shared" si="1"/>
        <v>0</v>
      </c>
      <c r="F77" s="678"/>
    </row>
    <row r="78" spans="1:6">
      <c r="A78" s="673">
        <v>7015</v>
      </c>
      <c r="B78" s="688" t="s">
        <v>909</v>
      </c>
      <c r="C78" s="689"/>
      <c r="D78" s="689"/>
      <c r="E78" s="690">
        <f t="shared" si="1"/>
        <v>0</v>
      </c>
      <c r="F78" s="678"/>
    </row>
    <row r="79" spans="1:6">
      <c r="A79" s="673">
        <v>7017</v>
      </c>
      <c r="B79" s="688" t="s">
        <v>848</v>
      </c>
      <c r="C79" s="689"/>
      <c r="D79" s="689"/>
      <c r="E79" s="690">
        <f t="shared" si="1"/>
        <v>0</v>
      </c>
      <c r="F79" s="678"/>
    </row>
    <row r="80" spans="1:6">
      <c r="A80" s="686">
        <v>702</v>
      </c>
      <c r="B80" s="687" t="s">
        <v>910</v>
      </c>
      <c r="C80" s="684">
        <f>C81+C91+C103+C104</f>
        <v>0</v>
      </c>
      <c r="D80" s="684">
        <f>D81+D91+D103+D104</f>
        <v>0</v>
      </c>
      <c r="E80" s="685">
        <f>E81+E91+E103+E104</f>
        <v>0</v>
      </c>
      <c r="F80" s="678"/>
    </row>
    <row r="81" spans="1:6">
      <c r="A81" s="673">
        <v>7021</v>
      </c>
      <c r="B81" s="688" t="s">
        <v>911</v>
      </c>
      <c r="C81" s="684">
        <f>+C82+C83+C87</f>
        <v>0</v>
      </c>
      <c r="D81" s="684">
        <f>+D82+D83+D87</f>
        <v>0</v>
      </c>
      <c r="E81" s="685">
        <f>+E82+E83+E87</f>
        <v>0</v>
      </c>
      <c r="F81" s="678"/>
    </row>
    <row r="82" spans="1:6">
      <c r="A82" s="673">
        <v>70211</v>
      </c>
      <c r="B82" s="688" t="s">
        <v>912</v>
      </c>
      <c r="C82" s="689"/>
      <c r="D82" s="689"/>
      <c r="E82" s="690">
        <f t="shared" ref="E82:E90" si="2">C82+D82</f>
        <v>0</v>
      </c>
      <c r="F82" s="678"/>
    </row>
    <row r="83" spans="1:6">
      <c r="A83" s="673">
        <v>70212</v>
      </c>
      <c r="B83" s="688" t="s">
        <v>913</v>
      </c>
      <c r="C83" s="684">
        <f>SUM(C84:C86)</f>
        <v>0</v>
      </c>
      <c r="D83" s="684">
        <f>SUM(D84:D86)</f>
        <v>0</v>
      </c>
      <c r="E83" s="685">
        <f t="shared" si="2"/>
        <v>0</v>
      </c>
      <c r="F83" s="678"/>
    </row>
    <row r="84" spans="1:6">
      <c r="A84" s="673">
        <v>702121</v>
      </c>
      <c r="B84" s="688" t="s">
        <v>914</v>
      </c>
      <c r="C84" s="689"/>
      <c r="D84" s="689"/>
      <c r="E84" s="690">
        <f t="shared" si="2"/>
        <v>0</v>
      </c>
      <c r="F84" s="678"/>
    </row>
    <row r="85" spans="1:6">
      <c r="A85" s="673">
        <v>702122</v>
      </c>
      <c r="B85" s="688" t="s">
        <v>915</v>
      </c>
      <c r="C85" s="689"/>
      <c r="D85" s="689"/>
      <c r="E85" s="690">
        <f t="shared" si="2"/>
        <v>0</v>
      </c>
      <c r="F85" s="678"/>
    </row>
    <row r="86" spans="1:6">
      <c r="A86" s="673">
        <v>702123</v>
      </c>
      <c r="B86" s="688" t="s">
        <v>916</v>
      </c>
      <c r="C86" s="689"/>
      <c r="D86" s="689"/>
      <c r="E86" s="690">
        <f t="shared" si="2"/>
        <v>0</v>
      </c>
      <c r="F86" s="678"/>
    </row>
    <row r="87" spans="1:6">
      <c r="A87" s="673">
        <v>70213</v>
      </c>
      <c r="B87" s="688" t="s">
        <v>917</v>
      </c>
      <c r="C87" s="684">
        <f>SUM(C88:C90)</f>
        <v>0</v>
      </c>
      <c r="D87" s="684">
        <f>SUM(D88:D90)</f>
        <v>0</v>
      </c>
      <c r="E87" s="685">
        <f t="shared" si="2"/>
        <v>0</v>
      </c>
      <c r="F87" s="678"/>
    </row>
    <row r="88" spans="1:6">
      <c r="A88" s="673">
        <v>702131</v>
      </c>
      <c r="B88" s="688" t="s">
        <v>918</v>
      </c>
      <c r="C88" s="689"/>
      <c r="D88" s="689"/>
      <c r="E88" s="690">
        <f t="shared" si="2"/>
        <v>0</v>
      </c>
      <c r="F88" s="678"/>
    </row>
    <row r="89" spans="1:6">
      <c r="A89" s="673">
        <v>702132</v>
      </c>
      <c r="B89" s="688" t="s">
        <v>915</v>
      </c>
      <c r="C89" s="689"/>
      <c r="D89" s="689"/>
      <c r="E89" s="690">
        <f t="shared" si="2"/>
        <v>0</v>
      </c>
      <c r="F89" s="678"/>
    </row>
    <row r="90" spans="1:6">
      <c r="A90" s="673">
        <v>702133</v>
      </c>
      <c r="B90" s="688" t="s">
        <v>919</v>
      </c>
      <c r="C90" s="689"/>
      <c r="D90" s="689"/>
      <c r="E90" s="690">
        <f t="shared" si="2"/>
        <v>0</v>
      </c>
      <c r="F90" s="678"/>
    </row>
    <row r="91" spans="1:6">
      <c r="A91" s="673">
        <v>7022</v>
      </c>
      <c r="B91" s="688" t="s">
        <v>920</v>
      </c>
      <c r="C91" s="684">
        <f>+C92+C93+C98</f>
        <v>0</v>
      </c>
      <c r="D91" s="684">
        <f>+D92+D93+D98</f>
        <v>0</v>
      </c>
      <c r="E91" s="685">
        <f>+E92+E93+E98</f>
        <v>0</v>
      </c>
      <c r="F91" s="678"/>
    </row>
    <row r="92" spans="1:6">
      <c r="A92" s="673">
        <v>70221</v>
      </c>
      <c r="B92" s="688" t="s">
        <v>921</v>
      </c>
      <c r="C92" s="689"/>
      <c r="D92" s="689"/>
      <c r="E92" s="690">
        <f t="shared" ref="E92:E134" si="3">C92+D92</f>
        <v>0</v>
      </c>
      <c r="F92" s="678"/>
    </row>
    <row r="93" spans="1:6">
      <c r="A93" s="673">
        <v>70222</v>
      </c>
      <c r="B93" s="688" t="s">
        <v>922</v>
      </c>
      <c r="C93" s="684">
        <f>SUM(C94:C97)</f>
        <v>0</v>
      </c>
      <c r="D93" s="684">
        <f>SUM(D94:D97)</f>
        <v>0</v>
      </c>
      <c r="E93" s="685">
        <f t="shared" si="3"/>
        <v>0</v>
      </c>
      <c r="F93" s="678"/>
    </row>
    <row r="94" spans="1:6">
      <c r="A94" s="673">
        <v>702221</v>
      </c>
      <c r="B94" s="688" t="s">
        <v>923</v>
      </c>
      <c r="C94" s="689"/>
      <c r="D94" s="689"/>
      <c r="E94" s="690">
        <f t="shared" si="3"/>
        <v>0</v>
      </c>
      <c r="F94" s="678"/>
    </row>
    <row r="95" spans="1:6">
      <c r="A95" s="673">
        <v>702222</v>
      </c>
      <c r="B95" s="688" t="s">
        <v>924</v>
      </c>
      <c r="C95" s="689"/>
      <c r="D95" s="689"/>
      <c r="E95" s="690">
        <f t="shared" si="3"/>
        <v>0</v>
      </c>
      <c r="F95" s="678"/>
    </row>
    <row r="96" spans="1:6">
      <c r="A96" s="673">
        <v>702223</v>
      </c>
      <c r="B96" s="688" t="s">
        <v>925</v>
      </c>
      <c r="C96" s="689"/>
      <c r="D96" s="689"/>
      <c r="E96" s="690">
        <f t="shared" si="3"/>
        <v>0</v>
      </c>
      <c r="F96" s="678"/>
    </row>
    <row r="97" spans="1:6">
      <c r="A97" s="673">
        <v>702224</v>
      </c>
      <c r="B97" s="688" t="s">
        <v>926</v>
      </c>
      <c r="C97" s="689"/>
      <c r="D97" s="689"/>
      <c r="E97" s="690">
        <f t="shared" si="3"/>
        <v>0</v>
      </c>
      <c r="F97" s="678"/>
    </row>
    <row r="98" spans="1:6">
      <c r="A98" s="673">
        <v>70223</v>
      </c>
      <c r="B98" s="688" t="s">
        <v>927</v>
      </c>
      <c r="C98" s="684">
        <f>SUM(C99:C102)</f>
        <v>0</v>
      </c>
      <c r="D98" s="684">
        <f>SUM(D99:D102)</f>
        <v>0</v>
      </c>
      <c r="E98" s="685">
        <f t="shared" si="3"/>
        <v>0</v>
      </c>
      <c r="F98" s="678"/>
    </row>
    <row r="99" spans="1:6">
      <c r="A99" s="673">
        <v>702231</v>
      </c>
      <c r="B99" s="688" t="s">
        <v>928</v>
      </c>
      <c r="C99" s="689"/>
      <c r="D99" s="689"/>
      <c r="E99" s="690">
        <f t="shared" si="3"/>
        <v>0</v>
      </c>
      <c r="F99" s="678"/>
    </row>
    <row r="100" spans="1:6">
      <c r="A100" s="673">
        <v>702232</v>
      </c>
      <c r="B100" s="688" t="s">
        <v>929</v>
      </c>
      <c r="C100" s="689"/>
      <c r="D100" s="689"/>
      <c r="E100" s="690">
        <f t="shared" si="3"/>
        <v>0</v>
      </c>
      <c r="F100" s="678"/>
    </row>
    <row r="101" spans="1:6">
      <c r="A101" s="673">
        <v>702233</v>
      </c>
      <c r="B101" s="688" t="s">
        <v>930</v>
      </c>
      <c r="C101" s="689"/>
      <c r="D101" s="689"/>
      <c r="E101" s="690">
        <f t="shared" si="3"/>
        <v>0</v>
      </c>
      <c r="F101" s="678"/>
    </row>
    <row r="102" spans="1:6">
      <c r="A102" s="673">
        <v>702234</v>
      </c>
      <c r="B102" s="688" t="s">
        <v>931</v>
      </c>
      <c r="C102" s="689"/>
      <c r="D102" s="689"/>
      <c r="E102" s="690">
        <f t="shared" si="3"/>
        <v>0</v>
      </c>
      <c r="F102" s="678"/>
    </row>
    <row r="103" spans="1:6">
      <c r="A103" s="673">
        <v>7023</v>
      </c>
      <c r="B103" s="688" t="s">
        <v>932</v>
      </c>
      <c r="C103" s="689"/>
      <c r="D103" s="689"/>
      <c r="E103" s="690">
        <f t="shared" si="3"/>
        <v>0</v>
      </c>
      <c r="F103" s="678"/>
    </row>
    <row r="104" spans="1:6">
      <c r="A104" s="673">
        <v>7027</v>
      </c>
      <c r="B104" s="688" t="s">
        <v>848</v>
      </c>
      <c r="C104" s="689"/>
      <c r="D104" s="689"/>
      <c r="E104" s="690">
        <f t="shared" si="3"/>
        <v>0</v>
      </c>
      <c r="F104" s="678"/>
    </row>
    <row r="105" spans="1:6">
      <c r="A105" s="686">
        <v>703</v>
      </c>
      <c r="B105" s="687" t="s">
        <v>933</v>
      </c>
      <c r="C105" s="684">
        <f>SUM(C106:C112)</f>
        <v>0</v>
      </c>
      <c r="D105" s="684">
        <f>SUM(D106:D112)</f>
        <v>0</v>
      </c>
      <c r="E105" s="685">
        <f t="shared" si="3"/>
        <v>0</v>
      </c>
      <c r="F105" s="678"/>
    </row>
    <row r="106" spans="1:6">
      <c r="A106" s="673">
        <v>7031</v>
      </c>
      <c r="B106" s="688" t="s">
        <v>907</v>
      </c>
      <c r="C106" s="689"/>
      <c r="D106" s="689"/>
      <c r="E106" s="690">
        <f t="shared" si="3"/>
        <v>0</v>
      </c>
      <c r="F106" s="678"/>
    </row>
    <row r="107" spans="1:6">
      <c r="A107" s="673">
        <v>7032</v>
      </c>
      <c r="B107" s="688" t="s">
        <v>934</v>
      </c>
      <c r="C107" s="689"/>
      <c r="D107" s="689"/>
      <c r="E107" s="690">
        <f t="shared" si="3"/>
        <v>0</v>
      </c>
      <c r="F107" s="678"/>
    </row>
    <row r="108" spans="1:6">
      <c r="A108" s="673">
        <v>7033</v>
      </c>
      <c r="B108" s="688" t="s">
        <v>935</v>
      </c>
      <c r="C108" s="689"/>
      <c r="D108" s="689"/>
      <c r="E108" s="690">
        <f t="shared" si="3"/>
        <v>0</v>
      </c>
      <c r="F108" s="678"/>
    </row>
    <row r="109" spans="1:6">
      <c r="A109" s="673">
        <v>7034</v>
      </c>
      <c r="B109" s="688" t="s">
        <v>936</v>
      </c>
      <c r="C109" s="689"/>
      <c r="D109" s="689"/>
      <c r="E109" s="690">
        <f t="shared" si="3"/>
        <v>0</v>
      </c>
      <c r="F109" s="678"/>
    </row>
    <row r="110" spans="1:6">
      <c r="A110" s="673">
        <v>7035</v>
      </c>
      <c r="B110" s="688" t="s">
        <v>937</v>
      </c>
      <c r="C110" s="689"/>
      <c r="D110" s="689"/>
      <c r="E110" s="690">
        <f t="shared" si="3"/>
        <v>0</v>
      </c>
      <c r="F110" s="678"/>
    </row>
    <row r="111" spans="1:6">
      <c r="A111" s="673">
        <v>7036</v>
      </c>
      <c r="B111" s="688" t="s">
        <v>877</v>
      </c>
      <c r="C111" s="689"/>
      <c r="D111" s="689"/>
      <c r="E111" s="690">
        <f t="shared" si="3"/>
        <v>0</v>
      </c>
      <c r="F111" s="678"/>
    </row>
    <row r="112" spans="1:6">
      <c r="A112" s="673">
        <v>7037</v>
      </c>
      <c r="B112" s="688" t="s">
        <v>878</v>
      </c>
      <c r="C112" s="689"/>
      <c r="D112" s="689"/>
      <c r="E112" s="690">
        <f t="shared" si="3"/>
        <v>0</v>
      </c>
      <c r="F112" s="678"/>
    </row>
    <row r="113" spans="1:6">
      <c r="A113" s="686">
        <v>704</v>
      </c>
      <c r="B113" s="687" t="s">
        <v>938</v>
      </c>
      <c r="C113" s="689"/>
      <c r="D113" s="689"/>
      <c r="E113" s="690">
        <f t="shared" si="3"/>
        <v>0</v>
      </c>
      <c r="F113" s="678"/>
    </row>
    <row r="114" spans="1:6">
      <c r="A114" s="686">
        <v>705</v>
      </c>
      <c r="B114" s="687" t="s">
        <v>939</v>
      </c>
      <c r="C114" s="689"/>
      <c r="D114" s="689"/>
      <c r="E114" s="690">
        <f t="shared" si="3"/>
        <v>0</v>
      </c>
      <c r="F114" s="678"/>
    </row>
    <row r="115" spans="1:6">
      <c r="A115" s="699">
        <v>706</v>
      </c>
      <c r="B115" s="687" t="s">
        <v>940</v>
      </c>
      <c r="C115" s="689"/>
      <c r="D115" s="689"/>
      <c r="E115" s="690">
        <f t="shared" si="3"/>
        <v>0</v>
      </c>
      <c r="F115" s="678"/>
    </row>
    <row r="116" spans="1:6">
      <c r="A116" s="682">
        <v>74</v>
      </c>
      <c r="B116" s="683" t="s">
        <v>941</v>
      </c>
      <c r="C116" s="689"/>
      <c r="D116" s="689"/>
      <c r="E116" s="690">
        <f t="shared" si="3"/>
        <v>0</v>
      </c>
      <c r="F116" s="678"/>
    </row>
    <row r="117" spans="1:6">
      <c r="A117" s="682">
        <v>75</v>
      </c>
      <c r="B117" s="683" t="s">
        <v>942</v>
      </c>
      <c r="C117" s="684">
        <f>C118+C121+C125+C126+C127+C128</f>
        <v>0</v>
      </c>
      <c r="D117" s="684">
        <f>D118+D121+D125+D126+D127+D128</f>
        <v>0</v>
      </c>
      <c r="E117" s="685">
        <f t="shared" si="3"/>
        <v>0</v>
      </c>
      <c r="F117" s="678"/>
    </row>
    <row r="118" spans="1:6">
      <c r="A118" s="691">
        <v>751</v>
      </c>
      <c r="B118" s="688" t="s">
        <v>943</v>
      </c>
      <c r="C118" s="684">
        <f>SUM(C119:C120)</f>
        <v>0</v>
      </c>
      <c r="D118" s="684">
        <f>SUM(D119:D120)</f>
        <v>0</v>
      </c>
      <c r="E118" s="685">
        <f t="shared" si="3"/>
        <v>0</v>
      </c>
      <c r="F118" s="678"/>
    </row>
    <row r="119" spans="1:6">
      <c r="A119" s="699">
        <v>7511</v>
      </c>
      <c r="B119" s="688" t="s">
        <v>944</v>
      </c>
      <c r="C119" s="689"/>
      <c r="D119" s="689"/>
      <c r="E119" s="690">
        <f t="shared" si="3"/>
        <v>0</v>
      </c>
      <c r="F119" s="678"/>
    </row>
    <row r="120" spans="1:6">
      <c r="A120" s="673">
        <v>7512</v>
      </c>
      <c r="B120" s="688" t="s">
        <v>945</v>
      </c>
      <c r="C120" s="689"/>
      <c r="D120" s="689"/>
      <c r="E120" s="690">
        <f t="shared" si="3"/>
        <v>0</v>
      </c>
      <c r="F120" s="678"/>
    </row>
    <row r="121" spans="1:6">
      <c r="A121" s="673">
        <v>752</v>
      </c>
      <c r="B121" s="688" t="s">
        <v>946</v>
      </c>
      <c r="C121" s="684">
        <f>SUM(C122:C124)</f>
        <v>0</v>
      </c>
      <c r="D121" s="684">
        <f>SUM(D122:D124)</f>
        <v>0</v>
      </c>
      <c r="E121" s="685">
        <f t="shared" si="3"/>
        <v>0</v>
      </c>
      <c r="F121" s="678"/>
    </row>
    <row r="122" spans="1:6">
      <c r="A122" s="686">
        <v>7523</v>
      </c>
      <c r="B122" s="688" t="s">
        <v>947</v>
      </c>
      <c r="C122" s="689"/>
      <c r="D122" s="689"/>
      <c r="E122" s="690">
        <f t="shared" si="3"/>
        <v>0</v>
      </c>
      <c r="F122" s="678"/>
    </row>
    <row r="123" spans="1:6">
      <c r="A123" s="673">
        <v>7524</v>
      </c>
      <c r="B123" s="688" t="s">
        <v>948</v>
      </c>
      <c r="C123" s="689"/>
      <c r="D123" s="689"/>
      <c r="E123" s="690">
        <f t="shared" si="3"/>
        <v>0</v>
      </c>
      <c r="F123" s="678"/>
    </row>
    <row r="124" spans="1:6">
      <c r="A124" s="673">
        <v>7525</v>
      </c>
      <c r="B124" s="688" t="s">
        <v>949</v>
      </c>
      <c r="C124" s="689"/>
      <c r="D124" s="689"/>
      <c r="E124" s="690">
        <f t="shared" si="3"/>
        <v>0</v>
      </c>
      <c r="F124" s="678"/>
    </row>
    <row r="125" spans="1:6">
      <c r="A125" s="673">
        <v>753</v>
      </c>
      <c r="B125" s="688" t="s">
        <v>950</v>
      </c>
      <c r="C125" s="689"/>
      <c r="D125" s="689"/>
      <c r="E125" s="690">
        <f t="shared" si="3"/>
        <v>0</v>
      </c>
      <c r="F125" s="678"/>
    </row>
    <row r="126" spans="1:6">
      <c r="A126" s="673">
        <v>754</v>
      </c>
      <c r="B126" s="688" t="s">
        <v>951</v>
      </c>
      <c r="C126" s="689"/>
      <c r="D126" s="689"/>
      <c r="E126" s="690">
        <f t="shared" si="3"/>
        <v>0</v>
      </c>
      <c r="F126" s="678"/>
    </row>
    <row r="127" spans="1:6">
      <c r="A127" s="673">
        <v>755</v>
      </c>
      <c r="B127" s="688" t="s">
        <v>952</v>
      </c>
      <c r="C127" s="689"/>
      <c r="D127" s="689"/>
      <c r="E127" s="690">
        <f t="shared" si="3"/>
        <v>0</v>
      </c>
      <c r="F127" s="678"/>
    </row>
    <row r="128" spans="1:6">
      <c r="A128" s="673">
        <v>757</v>
      </c>
      <c r="B128" s="688" t="s">
        <v>953</v>
      </c>
      <c r="C128" s="689"/>
      <c r="D128" s="689"/>
      <c r="E128" s="690">
        <f t="shared" si="3"/>
        <v>0</v>
      </c>
      <c r="F128" s="678"/>
    </row>
    <row r="129" spans="1:6">
      <c r="A129" s="682">
        <v>76</v>
      </c>
      <c r="B129" s="683" t="s">
        <v>954</v>
      </c>
      <c r="C129" s="684">
        <f>SUM(C130:C132)</f>
        <v>0</v>
      </c>
      <c r="D129" s="684">
        <f>SUM(D130:D132)</f>
        <v>0</v>
      </c>
      <c r="E129" s="685">
        <f t="shared" si="3"/>
        <v>0</v>
      </c>
      <c r="F129" s="678"/>
    </row>
    <row r="130" spans="1:6">
      <c r="A130" s="691">
        <v>761</v>
      </c>
      <c r="B130" s="688" t="s">
        <v>955</v>
      </c>
      <c r="C130" s="689"/>
      <c r="D130" s="689"/>
      <c r="E130" s="690">
        <f t="shared" si="3"/>
        <v>0</v>
      </c>
      <c r="F130" s="678"/>
    </row>
    <row r="131" spans="1:6">
      <c r="A131" s="691">
        <v>762</v>
      </c>
      <c r="B131" s="688" t="s">
        <v>956</v>
      </c>
      <c r="C131" s="689"/>
      <c r="D131" s="689"/>
      <c r="E131" s="690">
        <f t="shared" si="3"/>
        <v>0</v>
      </c>
      <c r="F131" s="678"/>
    </row>
    <row r="132" spans="1:6">
      <c r="A132" s="691">
        <v>763</v>
      </c>
      <c r="B132" s="688" t="s">
        <v>957</v>
      </c>
      <c r="C132" s="689"/>
      <c r="D132" s="689"/>
      <c r="E132" s="690">
        <f t="shared" si="3"/>
        <v>0</v>
      </c>
      <c r="F132" s="678"/>
    </row>
    <row r="133" spans="1:6">
      <c r="A133" s="682">
        <v>79</v>
      </c>
      <c r="B133" s="683" t="s">
        <v>958</v>
      </c>
      <c r="C133" s="700"/>
      <c r="D133" s="700"/>
      <c r="E133" s="690">
        <f t="shared" si="3"/>
        <v>0</v>
      </c>
      <c r="F133" s="701"/>
    </row>
    <row r="134" spans="1:6">
      <c r="A134" s="664"/>
      <c r="B134" s="693" t="s">
        <v>959</v>
      </c>
      <c r="C134" s="694">
        <f>C74+C116+C117+C129+C133</f>
        <v>0</v>
      </c>
      <c r="D134" s="694">
        <f>D74+D116+D117+D129+D133</f>
        <v>0</v>
      </c>
      <c r="E134" s="695">
        <f t="shared" si="3"/>
        <v>0</v>
      </c>
      <c r="F134" s="678"/>
    </row>
  </sheetData>
  <pageMargins left="0.75" right="0.75" top="1" bottom="1" header="0.5" footer="0.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
  <sheetViews>
    <sheetView workbookViewId="0"/>
  </sheetViews>
  <sheetFormatPr defaultColWidth="25.85546875" defaultRowHeight="15"/>
  <cols>
    <col min="1" max="1" width="23.5703125" style="242" customWidth="1"/>
    <col min="2" max="2" width="57" style="242" bestFit="1" customWidth="1"/>
    <col min="3" max="8" width="11" style="242" customWidth="1"/>
    <col min="9" max="16384" width="25.85546875" style="242"/>
  </cols>
  <sheetData>
    <row r="1" spans="1:8">
      <c r="A1" s="242" t="s">
        <v>0</v>
      </c>
      <c r="B1" s="283" t="s">
        <v>960</v>
      </c>
    </row>
    <row r="2" spans="1:8">
      <c r="A2" s="242" t="s">
        <v>2</v>
      </c>
      <c r="B2" s="242" t="s">
        <v>961</v>
      </c>
    </row>
    <row r="3" spans="1:8">
      <c r="A3" s="242" t="s">
        <v>4</v>
      </c>
      <c r="B3" s="242" t="s">
        <v>475</v>
      </c>
    </row>
    <row r="4" spans="1:8">
      <c r="A4" s="242" t="s">
        <v>6</v>
      </c>
      <c r="B4" s="242" t="s">
        <v>7</v>
      </c>
    </row>
    <row r="5" spans="1:8">
      <c r="A5" s="242" t="s">
        <v>8</v>
      </c>
      <c r="B5" s="242" t="s">
        <v>9</v>
      </c>
    </row>
    <row r="7" spans="1:8">
      <c r="A7" s="593"/>
      <c r="B7" s="605" t="s">
        <v>838</v>
      </c>
      <c r="C7" s="702"/>
      <c r="D7" s="703"/>
      <c r="E7" s="676"/>
      <c r="F7" s="676" t="s">
        <v>840</v>
      </c>
      <c r="G7" s="704"/>
      <c r="H7" s="680" t="s">
        <v>15</v>
      </c>
    </row>
    <row r="8" spans="1:8">
      <c r="A8" s="597" t="s">
        <v>16</v>
      </c>
      <c r="B8" s="598" t="s">
        <v>17</v>
      </c>
      <c r="C8" s="705"/>
      <c r="D8" s="680" t="s">
        <v>15</v>
      </c>
      <c r="E8" s="676"/>
      <c r="F8" s="676" t="s">
        <v>962</v>
      </c>
      <c r="G8" s="706"/>
      <c r="H8" s="705"/>
    </row>
    <row r="9" spans="1:8">
      <c r="A9" s="603"/>
      <c r="B9" s="707"/>
      <c r="C9" s="680" t="s">
        <v>839</v>
      </c>
      <c r="D9" s="708"/>
      <c r="E9" s="703" t="s">
        <v>477</v>
      </c>
      <c r="F9" s="676" t="s">
        <v>507</v>
      </c>
      <c r="G9" s="706" t="s">
        <v>963</v>
      </c>
      <c r="H9" s="709"/>
    </row>
    <row r="10" spans="1:8" ht="8.25" customHeight="1">
      <c r="A10" s="710"/>
      <c r="B10" s="696"/>
      <c r="C10" s="697"/>
      <c r="D10" s="711"/>
      <c r="E10" s="712"/>
      <c r="F10" s="712"/>
      <c r="G10" s="712"/>
      <c r="H10" s="711"/>
    </row>
    <row r="11" spans="1:8">
      <c r="A11" s="713"/>
      <c r="B11" s="683" t="s">
        <v>964</v>
      </c>
      <c r="C11" s="714">
        <f>SUM(C12:C17)</f>
        <v>0</v>
      </c>
      <c r="D11" s="690">
        <f>SUM(E11:G11)</f>
        <v>0</v>
      </c>
      <c r="E11" s="715">
        <f t="shared" ref="E11:G11" si="0">SUM(E12:E17)</f>
        <v>0</v>
      </c>
      <c r="F11" s="715">
        <f t="shared" si="0"/>
        <v>0</v>
      </c>
      <c r="G11" s="716">
        <f t="shared" si="0"/>
        <v>0</v>
      </c>
      <c r="H11" s="690">
        <f>C11+D11</f>
        <v>0</v>
      </c>
    </row>
    <row r="12" spans="1:8">
      <c r="A12" s="717">
        <v>6011</v>
      </c>
      <c r="B12" s="688" t="s">
        <v>843</v>
      </c>
      <c r="C12" s="718"/>
      <c r="D12" s="690">
        <f t="shared" ref="D12:D29" si="1">SUM(E12:G12)</f>
        <v>0</v>
      </c>
      <c r="E12" s="719"/>
      <c r="F12" s="719"/>
      <c r="G12" s="719"/>
      <c r="H12" s="690">
        <f t="shared" ref="H12:H29" si="2">C12+D12</f>
        <v>0</v>
      </c>
    </row>
    <row r="13" spans="1:8">
      <c r="A13" s="717">
        <v>6012</v>
      </c>
      <c r="B13" s="688" t="s">
        <v>844</v>
      </c>
      <c r="C13" s="718"/>
      <c r="D13" s="690">
        <f t="shared" si="1"/>
        <v>0</v>
      </c>
      <c r="E13" s="719"/>
      <c r="F13" s="719"/>
      <c r="G13" s="719"/>
      <c r="H13" s="690">
        <f t="shared" si="2"/>
        <v>0</v>
      </c>
    </row>
    <row r="14" spans="1:8">
      <c r="A14" s="717">
        <v>6013</v>
      </c>
      <c r="B14" s="688" t="s">
        <v>845</v>
      </c>
      <c r="C14" s="718"/>
      <c r="D14" s="690">
        <f t="shared" si="1"/>
        <v>0</v>
      </c>
      <c r="E14" s="719"/>
      <c r="F14" s="719"/>
      <c r="G14" s="719"/>
      <c r="H14" s="690">
        <f t="shared" si="2"/>
        <v>0</v>
      </c>
    </row>
    <row r="15" spans="1:8" ht="15.75" customHeight="1">
      <c r="A15" s="717">
        <v>6014</v>
      </c>
      <c r="B15" s="688" t="s">
        <v>846</v>
      </c>
      <c r="C15" s="718"/>
      <c r="D15" s="690">
        <f t="shared" si="1"/>
        <v>0</v>
      </c>
      <c r="E15" s="719"/>
      <c r="F15" s="719"/>
      <c r="G15" s="719"/>
      <c r="H15" s="690">
        <f t="shared" si="2"/>
        <v>0</v>
      </c>
    </row>
    <row r="16" spans="1:8">
      <c r="A16" s="717">
        <v>6015</v>
      </c>
      <c r="B16" s="688" t="s">
        <v>847</v>
      </c>
      <c r="C16" s="718"/>
      <c r="D16" s="690">
        <f t="shared" si="1"/>
        <v>0</v>
      </c>
      <c r="E16" s="719"/>
      <c r="F16" s="719"/>
      <c r="G16" s="719"/>
      <c r="H16" s="690">
        <f t="shared" si="2"/>
        <v>0</v>
      </c>
    </row>
    <row r="17" spans="1:8">
      <c r="A17" s="717">
        <v>6017</v>
      </c>
      <c r="B17" s="688" t="s">
        <v>848</v>
      </c>
      <c r="C17" s="718"/>
      <c r="D17" s="690">
        <f t="shared" si="1"/>
        <v>0</v>
      </c>
      <c r="E17" s="719"/>
      <c r="F17" s="719"/>
      <c r="G17" s="719"/>
      <c r="H17" s="690">
        <f t="shared" si="2"/>
        <v>0</v>
      </c>
    </row>
    <row r="18" spans="1:8">
      <c r="A18" s="661"/>
      <c r="B18" s="683" t="s">
        <v>965</v>
      </c>
      <c r="C18" s="720">
        <f>SUM(C19:C29)</f>
        <v>0</v>
      </c>
      <c r="D18" s="721">
        <f>SUM(D19:D29)</f>
        <v>0</v>
      </c>
      <c r="E18" s="722">
        <f t="shared" ref="E18:G18" si="3">SUM(E19:E29)</f>
        <v>0</v>
      </c>
      <c r="F18" s="722">
        <f t="shared" si="3"/>
        <v>0</v>
      </c>
      <c r="G18" s="723">
        <f t="shared" si="3"/>
        <v>0</v>
      </c>
      <c r="H18" s="716">
        <f>C18+D18</f>
        <v>0</v>
      </c>
    </row>
    <row r="19" spans="1:8">
      <c r="A19" s="717">
        <v>7011</v>
      </c>
      <c r="B19" s="688" t="s">
        <v>907</v>
      </c>
      <c r="C19" s="718"/>
      <c r="D19" s="690">
        <f t="shared" si="1"/>
        <v>0</v>
      </c>
      <c r="E19" s="719"/>
      <c r="F19" s="719"/>
      <c r="G19" s="719"/>
      <c r="H19" s="690">
        <f t="shared" si="2"/>
        <v>0</v>
      </c>
    </row>
    <row r="20" spans="1:8">
      <c r="A20" s="717">
        <v>7012</v>
      </c>
      <c r="B20" s="688" t="s">
        <v>908</v>
      </c>
      <c r="C20" s="718"/>
      <c r="D20" s="690">
        <f t="shared" si="1"/>
        <v>0</v>
      </c>
      <c r="E20" s="719"/>
      <c r="F20" s="719"/>
      <c r="G20" s="719"/>
      <c r="H20" s="690">
        <f t="shared" si="2"/>
        <v>0</v>
      </c>
    </row>
    <row r="21" spans="1:8">
      <c r="A21" s="717">
        <v>7015</v>
      </c>
      <c r="B21" s="688" t="s">
        <v>909</v>
      </c>
      <c r="C21" s="718"/>
      <c r="D21" s="690">
        <f t="shared" si="1"/>
        <v>0</v>
      </c>
      <c r="E21" s="719"/>
      <c r="F21" s="719"/>
      <c r="G21" s="719"/>
      <c r="H21" s="690">
        <f t="shared" si="2"/>
        <v>0</v>
      </c>
    </row>
    <row r="22" spans="1:8">
      <c r="A22" s="724">
        <v>7017</v>
      </c>
      <c r="B22" s="688" t="s">
        <v>848</v>
      </c>
      <c r="C22" s="718"/>
      <c r="D22" s="690">
        <f t="shared" si="1"/>
        <v>0</v>
      </c>
      <c r="E22" s="719"/>
      <c r="F22" s="719"/>
      <c r="G22" s="719"/>
      <c r="H22" s="690">
        <f t="shared" si="2"/>
        <v>0</v>
      </c>
    </row>
    <row r="23" spans="1:8">
      <c r="A23" s="724">
        <v>70211</v>
      </c>
      <c r="B23" s="688" t="s">
        <v>966</v>
      </c>
      <c r="C23" s="718"/>
      <c r="D23" s="690">
        <f t="shared" si="1"/>
        <v>0</v>
      </c>
      <c r="E23" s="719"/>
      <c r="F23" s="719"/>
      <c r="G23" s="719"/>
      <c r="H23" s="690">
        <f t="shared" si="2"/>
        <v>0</v>
      </c>
    </row>
    <row r="24" spans="1:8">
      <c r="A24" s="724">
        <v>702122</v>
      </c>
      <c r="B24" s="688" t="s">
        <v>967</v>
      </c>
      <c r="C24" s="718"/>
      <c r="D24" s="690">
        <f t="shared" si="1"/>
        <v>0</v>
      </c>
      <c r="E24" s="719"/>
      <c r="F24" s="719"/>
      <c r="G24" s="719"/>
      <c r="H24" s="690">
        <f t="shared" si="2"/>
        <v>0</v>
      </c>
    </row>
    <row r="25" spans="1:8">
      <c r="A25" s="724">
        <v>702132</v>
      </c>
      <c r="B25" s="688" t="s">
        <v>968</v>
      </c>
      <c r="C25" s="718"/>
      <c r="D25" s="690">
        <f t="shared" si="1"/>
        <v>0</v>
      </c>
      <c r="E25" s="719"/>
      <c r="F25" s="719"/>
      <c r="G25" s="719"/>
      <c r="H25" s="690">
        <f t="shared" si="2"/>
        <v>0</v>
      </c>
    </row>
    <row r="26" spans="1:8">
      <c r="A26" s="724">
        <v>70221</v>
      </c>
      <c r="B26" s="688" t="s">
        <v>969</v>
      </c>
      <c r="C26" s="718"/>
      <c r="D26" s="690">
        <f t="shared" si="1"/>
        <v>0</v>
      </c>
      <c r="E26" s="719"/>
      <c r="F26" s="719"/>
      <c r="G26" s="719"/>
      <c r="H26" s="690">
        <f t="shared" si="2"/>
        <v>0</v>
      </c>
    </row>
    <row r="27" spans="1:8">
      <c r="A27" s="724">
        <v>702222</v>
      </c>
      <c r="B27" s="688" t="s">
        <v>970</v>
      </c>
      <c r="C27" s="718"/>
      <c r="D27" s="690">
        <f t="shared" si="1"/>
        <v>0</v>
      </c>
      <c r="E27" s="719"/>
      <c r="F27" s="719"/>
      <c r="G27" s="719"/>
      <c r="H27" s="690">
        <f t="shared" si="2"/>
        <v>0</v>
      </c>
    </row>
    <row r="28" spans="1:8">
      <c r="A28" s="724">
        <v>702232</v>
      </c>
      <c r="B28" s="688" t="s">
        <v>971</v>
      </c>
      <c r="C28" s="718"/>
      <c r="D28" s="690">
        <f t="shared" si="1"/>
        <v>0</v>
      </c>
      <c r="E28" s="719"/>
      <c r="F28" s="719"/>
      <c r="G28" s="719"/>
      <c r="H28" s="690">
        <f t="shared" si="2"/>
        <v>0</v>
      </c>
    </row>
    <row r="29" spans="1:8">
      <c r="A29" s="725">
        <v>7023</v>
      </c>
      <c r="B29" s="726" t="s">
        <v>972</v>
      </c>
      <c r="C29" s="655"/>
      <c r="D29" s="611">
        <f t="shared" si="1"/>
        <v>0</v>
      </c>
      <c r="E29" s="727"/>
      <c r="F29" s="727"/>
      <c r="G29" s="727"/>
      <c r="H29" s="611">
        <f t="shared" si="2"/>
        <v>0</v>
      </c>
    </row>
  </sheetData>
  <pageMargins left="0.75" right="0.75" top="1" bottom="1" header="0.5" footer="0.5"/>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workbookViewId="0">
      <selection activeCell="E899" sqref="E899"/>
    </sheetView>
  </sheetViews>
  <sheetFormatPr defaultRowHeight="15"/>
  <cols>
    <col min="1" max="1" width="23.85546875" style="242" customWidth="1"/>
    <col min="2" max="2" width="67.5703125" style="242" customWidth="1"/>
    <col min="3" max="3" width="9.140625" style="242"/>
    <col min="4" max="4" width="11.140625" style="242" customWidth="1"/>
    <col min="5" max="5" width="9.140625" style="242"/>
    <col min="6" max="6" width="11.140625" style="242" customWidth="1"/>
    <col min="7" max="16384" width="9.140625" style="242"/>
  </cols>
  <sheetData>
    <row r="1" spans="1:7">
      <c r="A1" s="242" t="s">
        <v>0</v>
      </c>
      <c r="B1" s="283">
        <v>23</v>
      </c>
    </row>
    <row r="2" spans="1:7">
      <c r="A2" s="242" t="s">
        <v>2</v>
      </c>
      <c r="B2" s="242" t="s">
        <v>973</v>
      </c>
    </row>
    <row r="3" spans="1:7">
      <c r="A3" s="242" t="s">
        <v>4</v>
      </c>
      <c r="B3" s="242" t="s">
        <v>475</v>
      </c>
    </row>
    <row r="4" spans="1:7">
      <c r="A4" s="242" t="s">
        <v>6</v>
      </c>
      <c r="B4" s="242" t="s">
        <v>7</v>
      </c>
    </row>
    <row r="5" spans="1:7">
      <c r="A5" s="242" t="s">
        <v>8</v>
      </c>
      <c r="B5" s="242" t="s">
        <v>9</v>
      </c>
    </row>
    <row r="7" spans="1:7">
      <c r="A7" s="728"/>
      <c r="B7" s="729" t="s">
        <v>974</v>
      </c>
      <c r="C7" s="730"/>
      <c r="D7" s="731"/>
      <c r="E7" s="731"/>
      <c r="F7" s="731"/>
      <c r="G7" s="729"/>
    </row>
    <row r="8" spans="1:7">
      <c r="A8" s="732" t="s">
        <v>16</v>
      </c>
      <c r="B8" s="733"/>
      <c r="C8" s="2939" t="s">
        <v>839</v>
      </c>
      <c r="D8" s="2940"/>
      <c r="E8" s="2939" t="s">
        <v>840</v>
      </c>
      <c r="F8" s="2940"/>
      <c r="G8" s="734" t="s">
        <v>15</v>
      </c>
    </row>
    <row r="9" spans="1:7">
      <c r="A9" s="735"/>
      <c r="B9" s="70" t="s">
        <v>17</v>
      </c>
      <c r="C9" s="736" t="s">
        <v>19</v>
      </c>
      <c r="D9" s="737" t="s">
        <v>20</v>
      </c>
      <c r="E9" s="736" t="s">
        <v>19</v>
      </c>
      <c r="F9" s="737" t="s">
        <v>20</v>
      </c>
      <c r="G9" s="738"/>
    </row>
    <row r="10" spans="1:7">
      <c r="A10" s="682">
        <v>90</v>
      </c>
      <c r="B10" s="696" t="s">
        <v>975</v>
      </c>
      <c r="C10" s="739">
        <f>C11+C14</f>
        <v>0</v>
      </c>
      <c r="D10" s="740">
        <f>D11+D14</f>
        <v>0</v>
      </c>
      <c r="E10" s="739">
        <f>E11+E14</f>
        <v>0</v>
      </c>
      <c r="F10" s="740">
        <f>F11+F14</f>
        <v>0</v>
      </c>
      <c r="G10" s="741">
        <f>SUM(C10:F10)</f>
        <v>0</v>
      </c>
    </row>
    <row r="11" spans="1:7">
      <c r="A11" s="691">
        <v>901</v>
      </c>
      <c r="B11" s="688" t="s">
        <v>976</v>
      </c>
      <c r="C11" s="684">
        <f>C12+C13</f>
        <v>0</v>
      </c>
      <c r="D11" s="742">
        <f>D12+D13</f>
        <v>0</v>
      </c>
      <c r="E11" s="684">
        <f>E12+E13</f>
        <v>0</v>
      </c>
      <c r="F11" s="742">
        <f>F12+F13</f>
        <v>0</v>
      </c>
      <c r="G11" s="741">
        <f t="shared" ref="G11:G43" si="0">SUM(C11:F11)</f>
        <v>0</v>
      </c>
    </row>
    <row r="12" spans="1:7">
      <c r="A12" s="691">
        <v>9011</v>
      </c>
      <c r="B12" s="688" t="s">
        <v>977</v>
      </c>
      <c r="C12" s="718"/>
      <c r="D12" s="743"/>
      <c r="E12" s="718"/>
      <c r="F12" s="743"/>
      <c r="G12" s="741">
        <f>SUM(C12:F12)</f>
        <v>0</v>
      </c>
    </row>
    <row r="13" spans="1:7">
      <c r="A13" s="691">
        <v>9012</v>
      </c>
      <c r="B13" s="688" t="s">
        <v>978</v>
      </c>
      <c r="C13" s="718"/>
      <c r="D13" s="743"/>
      <c r="E13" s="718"/>
      <c r="F13" s="743"/>
      <c r="G13" s="741">
        <f t="shared" si="0"/>
        <v>0</v>
      </c>
    </row>
    <row r="14" spans="1:7">
      <c r="A14" s="691">
        <v>902</v>
      </c>
      <c r="B14" s="688" t="s">
        <v>979</v>
      </c>
      <c r="C14" s="684">
        <f>C15+C16</f>
        <v>0</v>
      </c>
      <c r="D14" s="742">
        <f>D15+D16</f>
        <v>0</v>
      </c>
      <c r="E14" s="684">
        <f>E15+E16</f>
        <v>0</v>
      </c>
      <c r="F14" s="742">
        <f>F15+F16</f>
        <v>0</v>
      </c>
      <c r="G14" s="741">
        <f>SUM(C14:F14)</f>
        <v>0</v>
      </c>
    </row>
    <row r="15" spans="1:7">
      <c r="A15" s="691">
        <v>9021</v>
      </c>
      <c r="B15" s="688" t="s">
        <v>980</v>
      </c>
      <c r="C15" s="718"/>
      <c r="D15" s="743"/>
      <c r="E15" s="718"/>
      <c r="F15" s="743"/>
      <c r="G15" s="741">
        <f t="shared" si="0"/>
        <v>0</v>
      </c>
    </row>
    <row r="16" spans="1:7">
      <c r="A16" s="691">
        <v>9022</v>
      </c>
      <c r="B16" s="688" t="s">
        <v>981</v>
      </c>
      <c r="C16" s="718"/>
      <c r="D16" s="743"/>
      <c r="E16" s="718"/>
      <c r="F16" s="743"/>
      <c r="G16" s="741">
        <f>SUM(C16:F16)</f>
        <v>0</v>
      </c>
    </row>
    <row r="17" spans="1:7">
      <c r="A17" s="682">
        <v>91</v>
      </c>
      <c r="B17" s="683" t="s">
        <v>982</v>
      </c>
      <c r="C17" s="684">
        <f>C18+C21</f>
        <v>0</v>
      </c>
      <c r="D17" s="742">
        <f>D18+D21</f>
        <v>0</v>
      </c>
      <c r="E17" s="684">
        <f>E18+E21</f>
        <v>0</v>
      </c>
      <c r="F17" s="742">
        <f>F18+F21</f>
        <v>0</v>
      </c>
      <c r="G17" s="742">
        <f t="shared" si="0"/>
        <v>0</v>
      </c>
    </row>
    <row r="18" spans="1:7">
      <c r="A18" s="691">
        <v>911</v>
      </c>
      <c r="B18" s="688" t="s">
        <v>983</v>
      </c>
      <c r="C18" s="684">
        <f>C19+C20</f>
        <v>0</v>
      </c>
      <c r="D18" s="742">
        <f>D19+D20</f>
        <v>0</v>
      </c>
      <c r="E18" s="684">
        <f>E19+E20</f>
        <v>0</v>
      </c>
      <c r="F18" s="742">
        <f>F19+F20</f>
        <v>0</v>
      </c>
      <c r="G18" s="741">
        <f t="shared" si="0"/>
        <v>0</v>
      </c>
    </row>
    <row r="19" spans="1:7">
      <c r="A19" s="691">
        <v>9111</v>
      </c>
      <c r="B19" s="688" t="s">
        <v>977</v>
      </c>
      <c r="C19" s="718"/>
      <c r="D19" s="743"/>
      <c r="E19" s="718"/>
      <c r="F19" s="743"/>
      <c r="G19" s="741">
        <f t="shared" si="0"/>
        <v>0</v>
      </c>
    </row>
    <row r="20" spans="1:7">
      <c r="A20" s="691">
        <v>9112</v>
      </c>
      <c r="B20" s="688" t="s">
        <v>978</v>
      </c>
      <c r="C20" s="744"/>
      <c r="D20" s="745"/>
      <c r="E20" s="744"/>
      <c r="F20" s="745"/>
      <c r="G20" s="741">
        <f t="shared" si="0"/>
        <v>0</v>
      </c>
    </row>
    <row r="21" spans="1:7">
      <c r="A21" s="691">
        <v>912</v>
      </c>
      <c r="B21" s="688" t="s">
        <v>984</v>
      </c>
      <c r="C21" s="684">
        <f>C22+C23</f>
        <v>0</v>
      </c>
      <c r="D21" s="742">
        <f>D22+D23</f>
        <v>0</v>
      </c>
      <c r="E21" s="684">
        <f>E22+E23</f>
        <v>0</v>
      </c>
      <c r="F21" s="742">
        <f>F22+F23</f>
        <v>0</v>
      </c>
      <c r="G21" s="741">
        <f>SUM(C21:F21)</f>
        <v>0</v>
      </c>
    </row>
    <row r="22" spans="1:7">
      <c r="A22" s="691">
        <v>9121</v>
      </c>
      <c r="B22" s="688" t="s">
        <v>980</v>
      </c>
      <c r="C22" s="718"/>
      <c r="D22" s="743"/>
      <c r="E22" s="718"/>
      <c r="F22" s="743"/>
      <c r="G22" s="741">
        <f t="shared" si="0"/>
        <v>0</v>
      </c>
    </row>
    <row r="23" spans="1:7">
      <c r="A23" s="691">
        <v>9122</v>
      </c>
      <c r="B23" s="688" t="s">
        <v>981</v>
      </c>
      <c r="C23" s="718"/>
      <c r="D23" s="743"/>
      <c r="E23" s="718"/>
      <c r="F23" s="743"/>
      <c r="G23" s="741">
        <f t="shared" si="0"/>
        <v>0</v>
      </c>
    </row>
    <row r="24" spans="1:7">
      <c r="A24" s="682">
        <v>92</v>
      </c>
      <c r="B24" s="683" t="s">
        <v>985</v>
      </c>
      <c r="C24" s="684">
        <f>SUM(C25:C30)</f>
        <v>0</v>
      </c>
      <c r="D24" s="742">
        <f>SUM(D25:D30)</f>
        <v>0</v>
      </c>
      <c r="E24" s="684">
        <f>SUM(E25:E30)</f>
        <v>0</v>
      </c>
      <c r="F24" s="742">
        <f>SUM(F25:F30)</f>
        <v>0</v>
      </c>
      <c r="G24" s="741">
        <f t="shared" si="0"/>
        <v>0</v>
      </c>
    </row>
    <row r="25" spans="1:7">
      <c r="A25" s="691">
        <v>921</v>
      </c>
      <c r="B25" s="688" t="s">
        <v>986</v>
      </c>
      <c r="C25" s="718"/>
      <c r="D25" s="743"/>
      <c r="E25" s="718"/>
      <c r="F25" s="743"/>
      <c r="G25" s="741">
        <f t="shared" si="0"/>
        <v>0</v>
      </c>
    </row>
    <row r="26" spans="1:7">
      <c r="A26" s="691">
        <v>922</v>
      </c>
      <c r="B26" s="688" t="s">
        <v>987</v>
      </c>
      <c r="C26" s="718"/>
      <c r="D26" s="743"/>
      <c r="E26" s="718"/>
      <c r="F26" s="743"/>
      <c r="G26" s="741">
        <f t="shared" si="0"/>
        <v>0</v>
      </c>
    </row>
    <row r="27" spans="1:7">
      <c r="A27" s="691">
        <v>923</v>
      </c>
      <c r="B27" s="688" t="s">
        <v>988</v>
      </c>
      <c r="C27" s="718"/>
      <c r="D27" s="743"/>
      <c r="E27" s="718"/>
      <c r="F27" s="743"/>
      <c r="G27" s="741">
        <f t="shared" si="0"/>
        <v>0</v>
      </c>
    </row>
    <row r="28" spans="1:7">
      <c r="A28" s="691">
        <v>924</v>
      </c>
      <c r="B28" s="688" t="s">
        <v>989</v>
      </c>
      <c r="C28" s="718"/>
      <c r="D28" s="743"/>
      <c r="E28" s="718"/>
      <c r="F28" s="743"/>
      <c r="G28" s="741">
        <f t="shared" si="0"/>
        <v>0</v>
      </c>
    </row>
    <row r="29" spans="1:7">
      <c r="A29" s="691">
        <v>925</v>
      </c>
      <c r="B29" s="688" t="s">
        <v>990</v>
      </c>
      <c r="C29" s="718"/>
      <c r="D29" s="743"/>
      <c r="E29" s="718"/>
      <c r="F29" s="743"/>
      <c r="G29" s="741">
        <f t="shared" si="0"/>
        <v>0</v>
      </c>
    </row>
    <row r="30" spans="1:7">
      <c r="A30" s="691">
        <v>926</v>
      </c>
      <c r="B30" s="688" t="s">
        <v>991</v>
      </c>
      <c r="C30" s="718"/>
      <c r="D30" s="743"/>
      <c r="E30" s="718"/>
      <c r="F30" s="743"/>
      <c r="G30" s="741">
        <f t="shared" si="0"/>
        <v>0</v>
      </c>
    </row>
    <row r="31" spans="1:7">
      <c r="A31" s="682">
        <v>93</v>
      </c>
      <c r="B31" s="683" t="s">
        <v>992</v>
      </c>
      <c r="C31" s="684">
        <f>SUM(C32:C36)</f>
        <v>0</v>
      </c>
      <c r="D31" s="742">
        <f>SUM(D32:D36)</f>
        <v>0</v>
      </c>
      <c r="E31" s="684">
        <f>SUM(E32:E36)</f>
        <v>0</v>
      </c>
      <c r="F31" s="742">
        <f>SUM(F32:F36)</f>
        <v>0</v>
      </c>
      <c r="G31" s="741">
        <f t="shared" si="0"/>
        <v>0</v>
      </c>
    </row>
    <row r="32" spans="1:7">
      <c r="A32" s="691">
        <v>931</v>
      </c>
      <c r="B32" s="688" t="s">
        <v>993</v>
      </c>
      <c r="C32" s="718"/>
      <c r="D32" s="743"/>
      <c r="E32" s="718"/>
      <c r="F32" s="743"/>
      <c r="G32" s="741">
        <f t="shared" si="0"/>
        <v>0</v>
      </c>
    </row>
    <row r="33" spans="1:7">
      <c r="A33" s="691">
        <v>932</v>
      </c>
      <c r="B33" s="688" t="s">
        <v>994</v>
      </c>
      <c r="C33" s="718"/>
      <c r="D33" s="743"/>
      <c r="E33" s="718"/>
      <c r="F33" s="743"/>
      <c r="G33" s="741">
        <f t="shared" si="0"/>
        <v>0</v>
      </c>
    </row>
    <row r="34" spans="1:7">
      <c r="A34" s="691">
        <v>933</v>
      </c>
      <c r="B34" s="688" t="s">
        <v>995</v>
      </c>
      <c r="C34" s="718"/>
      <c r="D34" s="743"/>
      <c r="E34" s="718"/>
      <c r="F34" s="743"/>
      <c r="G34" s="741">
        <f t="shared" si="0"/>
        <v>0</v>
      </c>
    </row>
    <row r="35" spans="1:7">
      <c r="A35" s="691">
        <v>934</v>
      </c>
      <c r="B35" s="688" t="s">
        <v>996</v>
      </c>
      <c r="C35" s="718"/>
      <c r="D35" s="743"/>
      <c r="E35" s="718"/>
      <c r="F35" s="743"/>
      <c r="G35" s="741">
        <f t="shared" si="0"/>
        <v>0</v>
      </c>
    </row>
    <row r="36" spans="1:7">
      <c r="A36" s="691">
        <v>935</v>
      </c>
      <c r="B36" s="688" t="s">
        <v>997</v>
      </c>
      <c r="C36" s="718"/>
      <c r="D36" s="743"/>
      <c r="E36" s="718"/>
      <c r="F36" s="743"/>
      <c r="G36" s="741">
        <f t="shared" si="0"/>
        <v>0</v>
      </c>
    </row>
    <row r="37" spans="1:7">
      <c r="A37" s="682">
        <v>94</v>
      </c>
      <c r="B37" s="683" t="s">
        <v>998</v>
      </c>
      <c r="C37" s="684">
        <f>SUM(C38:C39)</f>
        <v>0</v>
      </c>
      <c r="D37" s="742">
        <f>SUM(D38:D39)</f>
        <v>0</v>
      </c>
      <c r="E37" s="684">
        <f>SUM(E38:E39)</f>
        <v>0</v>
      </c>
      <c r="F37" s="742">
        <f>SUM(F38:F39)</f>
        <v>0</v>
      </c>
      <c r="G37" s="741">
        <f t="shared" si="0"/>
        <v>0</v>
      </c>
    </row>
    <row r="38" spans="1:7">
      <c r="A38" s="691">
        <v>941</v>
      </c>
      <c r="B38" s="688" t="s">
        <v>999</v>
      </c>
      <c r="C38" s="718"/>
      <c r="D38" s="743"/>
      <c r="E38" s="718"/>
      <c r="F38" s="743"/>
      <c r="G38" s="741">
        <f t="shared" si="0"/>
        <v>0</v>
      </c>
    </row>
    <row r="39" spans="1:7">
      <c r="A39" s="691">
        <v>942</v>
      </c>
      <c r="B39" s="746" t="s">
        <v>1000</v>
      </c>
      <c r="C39" s="718"/>
      <c r="D39" s="743"/>
      <c r="E39" s="718"/>
      <c r="F39" s="743"/>
      <c r="G39" s="741">
        <f t="shared" si="0"/>
        <v>0</v>
      </c>
    </row>
    <row r="40" spans="1:7">
      <c r="A40" s="682">
        <v>95</v>
      </c>
      <c r="B40" s="683" t="s">
        <v>1001</v>
      </c>
      <c r="C40" s="684">
        <f>SUM(C41:C42)</f>
        <v>0</v>
      </c>
      <c r="D40" s="742">
        <f>SUM(D41:D42)</f>
        <v>0</v>
      </c>
      <c r="E40" s="684">
        <f>SUM(E41:E42)</f>
        <v>0</v>
      </c>
      <c r="F40" s="742">
        <f>SUM(F41:F42)</f>
        <v>0</v>
      </c>
      <c r="G40" s="741">
        <f t="shared" si="0"/>
        <v>0</v>
      </c>
    </row>
    <row r="41" spans="1:7">
      <c r="A41" s="691">
        <v>951</v>
      </c>
      <c r="B41" s="688" t="s">
        <v>1002</v>
      </c>
      <c r="C41" s="718"/>
      <c r="D41" s="743"/>
      <c r="E41" s="718"/>
      <c r="F41" s="743"/>
      <c r="G41" s="741">
        <f t="shared" si="0"/>
        <v>0</v>
      </c>
    </row>
    <row r="42" spans="1:7">
      <c r="A42" s="691">
        <v>952</v>
      </c>
      <c r="B42" s="688" t="s">
        <v>1003</v>
      </c>
      <c r="C42" s="718"/>
      <c r="D42" s="743"/>
      <c r="E42" s="718"/>
      <c r="F42" s="743"/>
      <c r="G42" s="741">
        <f t="shared" si="0"/>
        <v>0</v>
      </c>
    </row>
    <row r="43" spans="1:7">
      <c r="A43" s="664"/>
      <c r="B43" s="660" t="s">
        <v>15</v>
      </c>
      <c r="C43" s="747">
        <f>C10+C17+C24+C31+C37+C40</f>
        <v>0</v>
      </c>
      <c r="D43" s="748">
        <f>D10+D17+D24+D31+D37+D40</f>
        <v>0</v>
      </c>
      <c r="E43" s="748">
        <f>E10+E17+E24+E31+E37+E40</f>
        <v>0</v>
      </c>
      <c r="F43" s="748">
        <f>F10+F17+F24+F31+F37+F40</f>
        <v>0</v>
      </c>
      <c r="G43" s="748">
        <f t="shared" si="0"/>
        <v>0</v>
      </c>
    </row>
    <row r="44" spans="1:7">
      <c r="A44" s="749"/>
      <c r="B44" s="749"/>
      <c r="C44" s="678"/>
      <c r="D44" s="678"/>
      <c r="E44" s="678"/>
      <c r="F44" s="678"/>
      <c r="G44" s="678"/>
    </row>
    <row r="45" spans="1:7">
      <c r="A45" s="749"/>
      <c r="B45" s="749"/>
      <c r="C45" s="678"/>
      <c r="D45" s="678"/>
      <c r="E45" s="678"/>
      <c r="F45" s="678"/>
      <c r="G45" s="678"/>
    </row>
    <row r="46" spans="1:7">
      <c r="A46" s="749"/>
      <c r="B46" s="749"/>
      <c r="C46" s="678"/>
      <c r="D46" s="678"/>
      <c r="E46" s="678"/>
      <c r="F46" s="678"/>
      <c r="G46" s="678"/>
    </row>
    <row r="47" spans="1:7">
      <c r="A47" s="678"/>
      <c r="B47" s="678"/>
      <c r="C47" s="678"/>
      <c r="D47" s="678"/>
      <c r="E47" s="678"/>
      <c r="F47" s="678"/>
      <c r="G47" s="678"/>
    </row>
  </sheetData>
  <mergeCells count="2">
    <mergeCell ref="C8:D8"/>
    <mergeCell ref="E8:F8"/>
  </mergeCells>
  <pageMargins left="0.75" right="0.75" top="1" bottom="1" header="0.5" footer="0.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
  <sheetViews>
    <sheetView workbookViewId="0">
      <selection activeCell="E899" sqref="E899"/>
    </sheetView>
  </sheetViews>
  <sheetFormatPr defaultRowHeight="15"/>
  <cols>
    <col min="1" max="1" width="58.42578125" customWidth="1"/>
    <col min="2" max="2" width="10.7109375" customWidth="1"/>
    <col min="3" max="3" width="14.7109375" customWidth="1"/>
    <col min="4" max="4" width="11.28515625" bestFit="1" customWidth="1"/>
    <col min="5" max="5" width="12" customWidth="1"/>
    <col min="6" max="6" width="7.7109375" bestFit="1" customWidth="1"/>
  </cols>
  <sheetData>
    <row r="1" spans="1:6">
      <c r="A1" t="s">
        <v>0</v>
      </c>
      <c r="B1" s="750">
        <v>26</v>
      </c>
    </row>
    <row r="2" spans="1:6">
      <c r="A2" t="s">
        <v>2</v>
      </c>
      <c r="B2" s="268" t="s">
        <v>1004</v>
      </c>
    </row>
    <row r="3" spans="1:6">
      <c r="A3" t="s">
        <v>4</v>
      </c>
      <c r="B3" t="s">
        <v>475</v>
      </c>
    </row>
    <row r="4" spans="1:6">
      <c r="A4" t="s">
        <v>6</v>
      </c>
      <c r="B4" t="s">
        <v>7</v>
      </c>
    </row>
    <row r="5" spans="1:6">
      <c r="A5" t="s">
        <v>8</v>
      </c>
      <c r="B5" t="s">
        <v>9</v>
      </c>
    </row>
    <row r="7" spans="1:6">
      <c r="A7" s="751" t="s">
        <v>1005</v>
      </c>
      <c r="B7" s="2941" t="s">
        <v>1006</v>
      </c>
      <c r="C7" s="2942"/>
      <c r="D7" s="2942"/>
      <c r="E7" s="2943"/>
      <c r="F7" s="752"/>
    </row>
    <row r="8" spans="1:6">
      <c r="A8" s="753" t="s">
        <v>1007</v>
      </c>
      <c r="B8" s="754" t="s">
        <v>1008</v>
      </c>
      <c r="C8" s="738" t="s">
        <v>1009</v>
      </c>
      <c r="D8" s="737" t="s">
        <v>1010</v>
      </c>
      <c r="E8" s="736" t="s">
        <v>1011</v>
      </c>
      <c r="F8" s="738" t="s">
        <v>15</v>
      </c>
    </row>
    <row r="9" spans="1:6">
      <c r="A9" s="746" t="s">
        <v>196</v>
      </c>
      <c r="B9" s="755"/>
      <c r="C9" s="755"/>
      <c r="D9" s="755"/>
      <c r="E9" s="756"/>
      <c r="F9" s="757">
        <f t="shared" ref="F9:F14" si="0">SUM(B9:E9)</f>
        <v>0</v>
      </c>
    </row>
    <row r="10" spans="1:6">
      <c r="A10" s="746" t="s">
        <v>197</v>
      </c>
      <c r="B10" s="755"/>
      <c r="C10" s="755"/>
      <c r="D10" s="755"/>
      <c r="E10" s="756"/>
      <c r="F10" s="757">
        <f t="shared" si="0"/>
        <v>0</v>
      </c>
    </row>
    <row r="11" spans="1:6">
      <c r="A11" s="746" t="s">
        <v>1012</v>
      </c>
      <c r="B11" s="755"/>
      <c r="C11" s="755"/>
      <c r="D11" s="755"/>
      <c r="E11" s="756"/>
      <c r="F11" s="757">
        <f t="shared" si="0"/>
        <v>0</v>
      </c>
    </row>
    <row r="12" spans="1:6">
      <c r="A12" s="746" t="s">
        <v>193</v>
      </c>
      <c r="B12" s="755"/>
      <c r="C12" s="755"/>
      <c r="D12" s="755"/>
      <c r="E12" s="756"/>
      <c r="F12" s="757">
        <f t="shared" si="0"/>
        <v>0</v>
      </c>
    </row>
    <row r="13" spans="1:6">
      <c r="A13" s="746" t="s">
        <v>1013</v>
      </c>
      <c r="B13" s="758"/>
      <c r="C13" s="758"/>
      <c r="D13" s="758"/>
      <c r="E13" s="759"/>
      <c r="F13" s="757">
        <f t="shared" si="0"/>
        <v>0</v>
      </c>
    </row>
    <row r="14" spans="1:6">
      <c r="A14" s="746" t="s">
        <v>1014</v>
      </c>
      <c r="B14" s="760"/>
      <c r="C14" s="760"/>
      <c r="D14" s="760"/>
      <c r="E14" s="756"/>
      <c r="F14" s="757">
        <f t="shared" si="0"/>
        <v>0</v>
      </c>
    </row>
    <row r="15" spans="1:6">
      <c r="A15" s="660" t="s">
        <v>15</v>
      </c>
      <c r="B15" s="747">
        <f>SUM(B9:B14)</f>
        <v>0</v>
      </c>
      <c r="C15" s="747">
        <f>SUM(C9:C14)</f>
        <v>0</v>
      </c>
      <c r="D15" s="747">
        <f>SUM(D9:D14)</f>
        <v>0</v>
      </c>
      <c r="E15" s="747">
        <f>SUM(E9:E14)</f>
        <v>0</v>
      </c>
      <c r="F15" s="747">
        <f>SUM(F9:F14)</f>
        <v>0</v>
      </c>
    </row>
    <row r="16" spans="1:6">
      <c r="A16" s="761"/>
      <c r="B16" s="761"/>
      <c r="C16" s="761"/>
      <c r="D16" s="761"/>
      <c r="E16" s="761"/>
      <c r="F16" s="761"/>
    </row>
  </sheetData>
  <mergeCells count="1">
    <mergeCell ref="B7:E7"/>
  </mergeCells>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5"/>
  <sheetViews>
    <sheetView zoomScale="85" zoomScaleNormal="85" workbookViewId="0">
      <selection activeCell="K21" sqref="K21"/>
    </sheetView>
  </sheetViews>
  <sheetFormatPr defaultRowHeight="15"/>
  <cols>
    <col min="1" max="1" width="9.140625" style="94"/>
    <col min="2" max="2" width="62.7109375" style="94" customWidth="1"/>
    <col min="3" max="3" width="12.28515625" style="94" customWidth="1"/>
    <col min="4" max="8" width="9.85546875" style="94" customWidth="1"/>
    <col min="9" max="9" width="11.85546875" style="94" customWidth="1"/>
    <col min="10" max="12" width="11.5703125" style="94" customWidth="1"/>
    <col min="13" max="14" width="9.140625" style="94" customWidth="1"/>
    <col min="15" max="16384" width="9.140625" style="94"/>
  </cols>
  <sheetData>
    <row r="1" spans="1:14">
      <c r="A1" s="92"/>
      <c r="B1" s="93" t="s">
        <v>0</v>
      </c>
      <c r="C1" s="93" t="s">
        <v>473</v>
      </c>
      <c r="D1" s="93"/>
      <c r="E1" s="93"/>
    </row>
    <row r="2" spans="1:14">
      <c r="A2" s="92"/>
      <c r="B2" s="93" t="s">
        <v>2</v>
      </c>
      <c r="C2" s="93" t="s">
        <v>474</v>
      </c>
      <c r="D2" s="95"/>
      <c r="E2" s="95"/>
    </row>
    <row r="3" spans="1:14">
      <c r="A3" s="92"/>
      <c r="B3" s="93" t="s">
        <v>4</v>
      </c>
      <c r="C3" s="93" t="s">
        <v>475</v>
      </c>
      <c r="D3" s="95"/>
      <c r="E3" s="95"/>
    </row>
    <row r="4" spans="1:14">
      <c r="A4" s="92"/>
      <c r="B4" s="93" t="s">
        <v>6</v>
      </c>
      <c r="C4" s="93" t="s">
        <v>7</v>
      </c>
      <c r="D4" s="95"/>
      <c r="E4" s="95"/>
    </row>
    <row r="5" spans="1:14">
      <c r="A5" s="92"/>
      <c r="B5" s="93" t="s">
        <v>8</v>
      </c>
      <c r="C5" s="93" t="s">
        <v>9</v>
      </c>
      <c r="D5" s="95"/>
      <c r="E5" s="95"/>
    </row>
    <row r="7" spans="1:14">
      <c r="A7" s="96"/>
      <c r="B7" s="96"/>
      <c r="C7" s="2830" t="s">
        <v>14</v>
      </c>
      <c r="D7" s="2831"/>
      <c r="E7" s="2831"/>
      <c r="F7" s="2831"/>
      <c r="G7" s="2831"/>
      <c r="H7" s="2831"/>
      <c r="I7" s="2831"/>
      <c r="J7" s="2831"/>
      <c r="K7" s="2831"/>
      <c r="L7" s="2831"/>
      <c r="M7" s="2831"/>
      <c r="N7" s="2832"/>
    </row>
    <row r="8" spans="1:14">
      <c r="A8" s="97" t="s">
        <v>16</v>
      </c>
      <c r="B8" s="98" t="s">
        <v>11</v>
      </c>
      <c r="C8" s="2824" t="s">
        <v>19</v>
      </c>
      <c r="D8" s="2826"/>
      <c r="E8" s="2826"/>
      <c r="F8" s="2826"/>
      <c r="G8" s="2826"/>
      <c r="H8" s="2827"/>
      <c r="I8" s="2828" t="s">
        <v>20</v>
      </c>
      <c r="J8" s="2826"/>
      <c r="K8" s="2826"/>
      <c r="L8" s="2826"/>
      <c r="M8" s="2826"/>
      <c r="N8" s="2827"/>
    </row>
    <row r="9" spans="1:14" ht="41.25" customHeight="1">
      <c r="A9" s="99"/>
      <c r="B9" s="98" t="s">
        <v>17</v>
      </c>
      <c r="C9" s="2825"/>
      <c r="D9" s="100" t="s">
        <v>476</v>
      </c>
      <c r="E9" s="101" t="s">
        <v>477</v>
      </c>
      <c r="F9" s="101" t="s">
        <v>478</v>
      </c>
      <c r="G9" s="101" t="s">
        <v>479</v>
      </c>
      <c r="H9" s="102" t="s">
        <v>480</v>
      </c>
      <c r="I9" s="2829"/>
      <c r="J9" s="100" t="s">
        <v>476</v>
      </c>
      <c r="K9" s="101" t="s">
        <v>477</v>
      </c>
      <c r="L9" s="101" t="s">
        <v>478</v>
      </c>
      <c r="M9" s="101" t="s">
        <v>479</v>
      </c>
      <c r="N9" s="102" t="s">
        <v>480</v>
      </c>
    </row>
    <row r="10" spans="1:14">
      <c r="A10" s="103">
        <v>1</v>
      </c>
      <c r="B10" s="104" t="s">
        <v>21</v>
      </c>
      <c r="C10" s="105">
        <f>D10+E10+F10+G10+H10</f>
        <v>0</v>
      </c>
      <c r="D10" s="105">
        <f>D11+D31+D41+D57+D74+D87+D103</f>
        <v>0</v>
      </c>
      <c r="E10" s="105">
        <f t="shared" ref="E10:N10" si="0">E11+E31+E41+E57+E74+E87+E103</f>
        <v>0</v>
      </c>
      <c r="F10" s="105">
        <f t="shared" si="0"/>
        <v>0</v>
      </c>
      <c r="G10" s="105">
        <f t="shared" si="0"/>
        <v>0</v>
      </c>
      <c r="H10" s="105">
        <f t="shared" si="0"/>
        <v>0</v>
      </c>
      <c r="I10" s="105">
        <f>J10+K10+L10+M10+N10</f>
        <v>0</v>
      </c>
      <c r="J10" s="105">
        <f t="shared" si="0"/>
        <v>0</v>
      </c>
      <c r="K10" s="105">
        <f t="shared" si="0"/>
        <v>0</v>
      </c>
      <c r="L10" s="105">
        <f t="shared" si="0"/>
        <v>0</v>
      </c>
      <c r="M10" s="105">
        <f t="shared" si="0"/>
        <v>0</v>
      </c>
      <c r="N10" s="106">
        <f t="shared" si="0"/>
        <v>0</v>
      </c>
    </row>
    <row r="11" spans="1:14">
      <c r="A11" s="107">
        <v>11</v>
      </c>
      <c r="B11" s="108" t="s">
        <v>22</v>
      </c>
      <c r="C11" s="105">
        <f t="shared" ref="C11:C48" si="1">D11+E11+F11+G11+H11</f>
        <v>0</v>
      </c>
      <c r="D11" s="109">
        <f>D12+D13</f>
        <v>0</v>
      </c>
      <c r="E11" s="109">
        <f t="shared" ref="E11:H11" si="2">E12+E13</f>
        <v>0</v>
      </c>
      <c r="F11" s="109">
        <f t="shared" si="2"/>
        <v>0</v>
      </c>
      <c r="G11" s="109">
        <f t="shared" si="2"/>
        <v>0</v>
      </c>
      <c r="H11" s="109">
        <f t="shared" si="2"/>
        <v>0</v>
      </c>
      <c r="I11" s="105">
        <f t="shared" ref="I11:I40" si="3">J11+K11+L11+M11+N11</f>
        <v>0</v>
      </c>
      <c r="J11" s="109">
        <f t="shared" ref="J11:N11" si="4">J12+J13</f>
        <v>0</v>
      </c>
      <c r="K11" s="109">
        <f t="shared" si="4"/>
        <v>0</v>
      </c>
      <c r="L11" s="109">
        <f t="shared" si="4"/>
        <v>0</v>
      </c>
      <c r="M11" s="109">
        <f t="shared" si="4"/>
        <v>0</v>
      </c>
      <c r="N11" s="110">
        <f t="shared" si="4"/>
        <v>0</v>
      </c>
    </row>
    <row r="12" spans="1:14">
      <c r="A12" s="111">
        <v>111</v>
      </c>
      <c r="B12" s="112" t="s">
        <v>23</v>
      </c>
      <c r="C12" s="105">
        <f t="shared" si="1"/>
        <v>0</v>
      </c>
      <c r="D12" s="113"/>
      <c r="E12" s="113"/>
      <c r="F12" s="113"/>
      <c r="G12" s="113"/>
      <c r="H12" s="113"/>
      <c r="I12" s="105">
        <f t="shared" si="3"/>
        <v>0</v>
      </c>
      <c r="J12" s="113"/>
      <c r="K12" s="113"/>
      <c r="L12" s="113"/>
      <c r="M12" s="113"/>
      <c r="N12" s="114"/>
    </row>
    <row r="13" spans="1:14">
      <c r="A13" s="111">
        <v>112</v>
      </c>
      <c r="B13" s="115" t="s">
        <v>29</v>
      </c>
      <c r="C13" s="105">
        <f t="shared" si="1"/>
        <v>0</v>
      </c>
      <c r="D13" s="109">
        <f>D14+D17+D20+D26+D29+D30</f>
        <v>0</v>
      </c>
      <c r="E13" s="109">
        <f t="shared" ref="E13:H13" si="5">E14+E17+E20+E26+E29+E30</f>
        <v>0</v>
      </c>
      <c r="F13" s="109">
        <f t="shared" si="5"/>
        <v>0</v>
      </c>
      <c r="G13" s="109">
        <f t="shared" si="5"/>
        <v>0</v>
      </c>
      <c r="H13" s="109">
        <f t="shared" si="5"/>
        <v>0</v>
      </c>
      <c r="I13" s="105">
        <f t="shared" si="3"/>
        <v>0</v>
      </c>
      <c r="J13" s="109">
        <f t="shared" ref="J13:N13" si="6">J14+J17+J20+J26+J29+J30</f>
        <v>0</v>
      </c>
      <c r="K13" s="109">
        <f t="shared" si="6"/>
        <v>0</v>
      </c>
      <c r="L13" s="109">
        <f t="shared" si="6"/>
        <v>0</v>
      </c>
      <c r="M13" s="109">
        <f t="shared" si="6"/>
        <v>0</v>
      </c>
      <c r="N13" s="110">
        <f t="shared" si="6"/>
        <v>0</v>
      </c>
    </row>
    <row r="14" spans="1:14">
      <c r="A14" s="116">
        <v>1121</v>
      </c>
      <c r="B14" s="117" t="s">
        <v>30</v>
      </c>
      <c r="C14" s="105">
        <f t="shared" si="1"/>
        <v>0</v>
      </c>
      <c r="D14" s="109">
        <f>D15+D16</f>
        <v>0</v>
      </c>
      <c r="E14" s="109">
        <f t="shared" ref="E14:H14" si="7">E15+E16</f>
        <v>0</v>
      </c>
      <c r="F14" s="109">
        <f t="shared" si="7"/>
        <v>0</v>
      </c>
      <c r="G14" s="109">
        <f t="shared" si="7"/>
        <v>0</v>
      </c>
      <c r="H14" s="109">
        <f t="shared" si="7"/>
        <v>0</v>
      </c>
      <c r="I14" s="105">
        <f t="shared" si="3"/>
        <v>0</v>
      </c>
      <c r="J14" s="109">
        <f t="shared" ref="J14:N14" si="8">J15+J16</f>
        <v>0</v>
      </c>
      <c r="K14" s="109">
        <f t="shared" si="8"/>
        <v>0</v>
      </c>
      <c r="L14" s="109">
        <f t="shared" si="8"/>
        <v>0</v>
      </c>
      <c r="M14" s="109">
        <f t="shared" si="8"/>
        <v>0</v>
      </c>
      <c r="N14" s="110">
        <f t="shared" si="8"/>
        <v>0</v>
      </c>
    </row>
    <row r="15" spans="1:14">
      <c r="A15" s="116">
        <v>11211</v>
      </c>
      <c r="B15" s="117" t="s">
        <v>31</v>
      </c>
      <c r="C15" s="105">
        <f t="shared" si="1"/>
        <v>0</v>
      </c>
      <c r="D15" s="113"/>
      <c r="E15" s="113"/>
      <c r="F15" s="113"/>
      <c r="G15" s="113"/>
      <c r="H15" s="113"/>
      <c r="I15" s="105">
        <f t="shared" si="3"/>
        <v>0</v>
      </c>
      <c r="J15" s="113"/>
      <c r="K15" s="113"/>
      <c r="L15" s="113"/>
      <c r="M15" s="113"/>
      <c r="N15" s="114"/>
    </row>
    <row r="16" spans="1:14">
      <c r="A16" s="116">
        <v>11219</v>
      </c>
      <c r="B16" s="117" t="s">
        <v>32</v>
      </c>
      <c r="C16" s="105">
        <f t="shared" si="1"/>
        <v>0</v>
      </c>
      <c r="D16" s="113"/>
      <c r="E16" s="113"/>
      <c r="F16" s="113"/>
      <c r="G16" s="113"/>
      <c r="H16" s="113"/>
      <c r="I16" s="105">
        <f t="shared" si="3"/>
        <v>0</v>
      </c>
      <c r="J16" s="113"/>
      <c r="K16" s="113"/>
      <c r="L16" s="113"/>
      <c r="M16" s="113"/>
      <c r="N16" s="114"/>
    </row>
    <row r="17" spans="1:14">
      <c r="A17" s="116">
        <v>1122</v>
      </c>
      <c r="B17" s="118" t="s">
        <v>33</v>
      </c>
      <c r="C17" s="105">
        <f t="shared" si="1"/>
        <v>0</v>
      </c>
      <c r="D17" s="119">
        <f>D18+D19</f>
        <v>0</v>
      </c>
      <c r="E17" s="119">
        <f t="shared" ref="E17:H17" si="9">E18+E19</f>
        <v>0</v>
      </c>
      <c r="F17" s="119">
        <f t="shared" si="9"/>
        <v>0</v>
      </c>
      <c r="G17" s="119">
        <f t="shared" si="9"/>
        <v>0</v>
      </c>
      <c r="H17" s="119">
        <f t="shared" si="9"/>
        <v>0</v>
      </c>
      <c r="I17" s="105">
        <f t="shared" si="3"/>
        <v>0</v>
      </c>
      <c r="J17" s="119">
        <f t="shared" ref="J17:N17" si="10">J18+J19</f>
        <v>0</v>
      </c>
      <c r="K17" s="119">
        <f t="shared" si="10"/>
        <v>0</v>
      </c>
      <c r="L17" s="119">
        <f t="shared" si="10"/>
        <v>0</v>
      </c>
      <c r="M17" s="119">
        <f t="shared" si="10"/>
        <v>0</v>
      </c>
      <c r="N17" s="120">
        <f t="shared" si="10"/>
        <v>0</v>
      </c>
    </row>
    <row r="18" spans="1:14">
      <c r="A18" s="116">
        <v>11221</v>
      </c>
      <c r="B18" s="121" t="s">
        <v>34</v>
      </c>
      <c r="C18" s="105">
        <f t="shared" si="1"/>
        <v>0</v>
      </c>
      <c r="D18" s="113"/>
      <c r="E18" s="113"/>
      <c r="F18" s="113"/>
      <c r="G18" s="113"/>
      <c r="H18" s="113"/>
      <c r="I18" s="105">
        <f t="shared" si="3"/>
        <v>0</v>
      </c>
      <c r="J18" s="113"/>
      <c r="K18" s="113"/>
      <c r="L18" s="113"/>
      <c r="M18" s="113"/>
      <c r="N18" s="114"/>
    </row>
    <row r="19" spans="1:14">
      <c r="A19" s="116">
        <v>11229</v>
      </c>
      <c r="B19" s="117" t="s">
        <v>32</v>
      </c>
      <c r="C19" s="105">
        <f t="shared" si="1"/>
        <v>0</v>
      </c>
      <c r="D19" s="113"/>
      <c r="E19" s="113"/>
      <c r="F19" s="113"/>
      <c r="G19" s="113"/>
      <c r="H19" s="113"/>
      <c r="I19" s="105">
        <f t="shared" si="3"/>
        <v>0</v>
      </c>
      <c r="J19" s="113"/>
      <c r="K19" s="113"/>
      <c r="L19" s="113"/>
      <c r="M19" s="113"/>
      <c r="N19" s="114"/>
    </row>
    <row r="20" spans="1:14">
      <c r="A20" s="116">
        <v>1123</v>
      </c>
      <c r="B20" s="117" t="s">
        <v>35</v>
      </c>
      <c r="C20" s="105">
        <f t="shared" si="1"/>
        <v>0</v>
      </c>
      <c r="D20" s="109">
        <f>D21+D22+D23</f>
        <v>0</v>
      </c>
      <c r="E20" s="109">
        <f t="shared" ref="E20:H20" si="11">E21+E22+E23</f>
        <v>0</v>
      </c>
      <c r="F20" s="109">
        <f t="shared" si="11"/>
        <v>0</v>
      </c>
      <c r="G20" s="109">
        <f t="shared" si="11"/>
        <v>0</v>
      </c>
      <c r="H20" s="109">
        <f t="shared" si="11"/>
        <v>0</v>
      </c>
      <c r="I20" s="105">
        <f t="shared" si="3"/>
        <v>0</v>
      </c>
      <c r="J20" s="109">
        <f t="shared" ref="J20:N20" si="12">J21+J22+J23</f>
        <v>0</v>
      </c>
      <c r="K20" s="109">
        <f t="shared" si="12"/>
        <v>0</v>
      </c>
      <c r="L20" s="109">
        <f t="shared" si="12"/>
        <v>0</v>
      </c>
      <c r="M20" s="109">
        <f t="shared" si="12"/>
        <v>0</v>
      </c>
      <c r="N20" s="110">
        <f t="shared" si="12"/>
        <v>0</v>
      </c>
    </row>
    <row r="21" spans="1:14">
      <c r="A21" s="116">
        <v>11231</v>
      </c>
      <c r="B21" s="117" t="s">
        <v>36</v>
      </c>
      <c r="C21" s="105">
        <f t="shared" si="1"/>
        <v>0</v>
      </c>
      <c r="D21" s="113"/>
      <c r="E21" s="113"/>
      <c r="F21" s="113"/>
      <c r="G21" s="113"/>
      <c r="H21" s="113"/>
      <c r="I21" s="105">
        <f t="shared" si="3"/>
        <v>0</v>
      </c>
      <c r="J21" s="113"/>
      <c r="K21" s="113"/>
      <c r="L21" s="113"/>
      <c r="M21" s="113"/>
      <c r="N21" s="114"/>
    </row>
    <row r="22" spans="1:14">
      <c r="A22" s="116">
        <v>11232</v>
      </c>
      <c r="B22" s="117" t="s">
        <v>37</v>
      </c>
      <c r="C22" s="105">
        <f t="shared" si="1"/>
        <v>0</v>
      </c>
      <c r="D22" s="113"/>
      <c r="E22" s="113"/>
      <c r="F22" s="113"/>
      <c r="G22" s="113"/>
      <c r="H22" s="113"/>
      <c r="I22" s="105">
        <f t="shared" si="3"/>
        <v>0</v>
      </c>
      <c r="J22" s="113"/>
      <c r="K22" s="113"/>
      <c r="L22" s="113"/>
      <c r="M22" s="113"/>
      <c r="N22" s="114"/>
    </row>
    <row r="23" spans="1:14">
      <c r="A23" s="116">
        <v>11239</v>
      </c>
      <c r="B23" s="117" t="s">
        <v>32</v>
      </c>
      <c r="C23" s="105">
        <f t="shared" si="1"/>
        <v>0</v>
      </c>
      <c r="D23" s="109">
        <f>D24+D25</f>
        <v>0</v>
      </c>
      <c r="E23" s="109">
        <f t="shared" ref="E23:H23" si="13">E24+E25</f>
        <v>0</v>
      </c>
      <c r="F23" s="109">
        <f t="shared" si="13"/>
        <v>0</v>
      </c>
      <c r="G23" s="109">
        <f t="shared" si="13"/>
        <v>0</v>
      </c>
      <c r="H23" s="109">
        <f t="shared" si="13"/>
        <v>0</v>
      </c>
      <c r="I23" s="105">
        <f t="shared" si="3"/>
        <v>0</v>
      </c>
      <c r="J23" s="109">
        <f t="shared" ref="J23:N23" si="14">J24+J25</f>
        <v>0</v>
      </c>
      <c r="K23" s="109">
        <f t="shared" si="14"/>
        <v>0</v>
      </c>
      <c r="L23" s="109">
        <f t="shared" si="14"/>
        <v>0</v>
      </c>
      <c r="M23" s="109">
        <f t="shared" si="14"/>
        <v>0</v>
      </c>
      <c r="N23" s="110">
        <f t="shared" si="14"/>
        <v>0</v>
      </c>
    </row>
    <row r="24" spans="1:14">
      <c r="A24" s="116">
        <v>112391</v>
      </c>
      <c r="B24" s="117" t="s">
        <v>38</v>
      </c>
      <c r="C24" s="105">
        <f t="shared" si="1"/>
        <v>0</v>
      </c>
      <c r="D24" s="113"/>
      <c r="E24" s="113"/>
      <c r="F24" s="113"/>
      <c r="G24" s="113"/>
      <c r="H24" s="113"/>
      <c r="I24" s="105">
        <f t="shared" si="3"/>
        <v>0</v>
      </c>
      <c r="J24" s="113"/>
      <c r="K24" s="113"/>
      <c r="L24" s="113"/>
      <c r="M24" s="113"/>
      <c r="N24" s="114"/>
    </row>
    <row r="25" spans="1:14">
      <c r="A25" s="116">
        <v>112392</v>
      </c>
      <c r="B25" s="117" t="s">
        <v>39</v>
      </c>
      <c r="C25" s="105">
        <f t="shared" si="1"/>
        <v>0</v>
      </c>
      <c r="D25" s="113"/>
      <c r="E25" s="113"/>
      <c r="F25" s="113"/>
      <c r="G25" s="113"/>
      <c r="H25" s="113"/>
      <c r="I25" s="105">
        <f t="shared" si="3"/>
        <v>0</v>
      </c>
      <c r="J25" s="113"/>
      <c r="K25" s="113"/>
      <c r="L25" s="113"/>
      <c r="M25" s="113"/>
      <c r="N25" s="114"/>
    </row>
    <row r="26" spans="1:14">
      <c r="A26" s="116">
        <v>1124</v>
      </c>
      <c r="B26" s="117" t="s">
        <v>40</v>
      </c>
      <c r="C26" s="105">
        <f t="shared" si="1"/>
        <v>0</v>
      </c>
      <c r="D26" s="109">
        <f>D27+D28</f>
        <v>0</v>
      </c>
      <c r="E26" s="109">
        <f t="shared" ref="E26:H26" si="15">E27+E28</f>
        <v>0</v>
      </c>
      <c r="F26" s="109">
        <f t="shared" si="15"/>
        <v>0</v>
      </c>
      <c r="G26" s="109">
        <f t="shared" si="15"/>
        <v>0</v>
      </c>
      <c r="H26" s="109">
        <f t="shared" si="15"/>
        <v>0</v>
      </c>
      <c r="I26" s="105">
        <f t="shared" si="3"/>
        <v>0</v>
      </c>
      <c r="J26" s="109">
        <f t="shared" ref="J26:N26" si="16">J27+J28</f>
        <v>0</v>
      </c>
      <c r="K26" s="109">
        <f t="shared" si="16"/>
        <v>0</v>
      </c>
      <c r="L26" s="109">
        <f t="shared" si="16"/>
        <v>0</v>
      </c>
      <c r="M26" s="109">
        <f t="shared" si="16"/>
        <v>0</v>
      </c>
      <c r="N26" s="110">
        <f t="shared" si="16"/>
        <v>0</v>
      </c>
    </row>
    <row r="27" spans="1:14">
      <c r="A27" s="116">
        <v>11241</v>
      </c>
      <c r="B27" s="117" t="s">
        <v>41</v>
      </c>
      <c r="C27" s="105">
        <f t="shared" si="1"/>
        <v>0</v>
      </c>
      <c r="D27" s="113"/>
      <c r="E27" s="113"/>
      <c r="F27" s="113"/>
      <c r="G27" s="113"/>
      <c r="H27" s="113"/>
      <c r="I27" s="105">
        <f t="shared" si="3"/>
        <v>0</v>
      </c>
      <c r="J27" s="113"/>
      <c r="K27" s="113"/>
      <c r="L27" s="113"/>
      <c r="M27" s="113"/>
      <c r="N27" s="114"/>
    </row>
    <row r="28" spans="1:14">
      <c r="A28" s="116">
        <v>11249</v>
      </c>
      <c r="B28" s="117" t="s">
        <v>32</v>
      </c>
      <c r="C28" s="105">
        <f t="shared" si="1"/>
        <v>0</v>
      </c>
      <c r="D28" s="113"/>
      <c r="E28" s="113"/>
      <c r="F28" s="113"/>
      <c r="G28" s="113"/>
      <c r="H28" s="113"/>
      <c r="I28" s="105">
        <f t="shared" si="3"/>
        <v>0</v>
      </c>
      <c r="J28" s="113"/>
      <c r="K28" s="113"/>
      <c r="L28" s="113"/>
      <c r="M28" s="113"/>
      <c r="N28" s="114"/>
    </row>
    <row r="29" spans="1:14">
      <c r="A29" s="116">
        <v>1127</v>
      </c>
      <c r="B29" s="117" t="s">
        <v>42</v>
      </c>
      <c r="C29" s="105">
        <f t="shared" si="1"/>
        <v>0</v>
      </c>
      <c r="D29" s="113"/>
      <c r="E29" s="113"/>
      <c r="F29" s="113"/>
      <c r="G29" s="113"/>
      <c r="H29" s="113"/>
      <c r="I29" s="105">
        <f t="shared" si="3"/>
        <v>0</v>
      </c>
      <c r="J29" s="113"/>
      <c r="K29" s="113"/>
      <c r="L29" s="113"/>
      <c r="M29" s="113"/>
      <c r="N29" s="114"/>
    </row>
    <row r="30" spans="1:14">
      <c r="A30" s="116">
        <v>1128</v>
      </c>
      <c r="B30" s="117" t="s">
        <v>43</v>
      </c>
      <c r="C30" s="105">
        <f t="shared" si="1"/>
        <v>0</v>
      </c>
      <c r="D30" s="113"/>
      <c r="E30" s="113"/>
      <c r="F30" s="113"/>
      <c r="G30" s="113"/>
      <c r="H30" s="113"/>
      <c r="I30" s="105">
        <f t="shared" si="3"/>
        <v>0</v>
      </c>
      <c r="J30" s="113"/>
      <c r="K30" s="113"/>
      <c r="L30" s="113"/>
      <c r="M30" s="113"/>
      <c r="N30" s="114"/>
    </row>
    <row r="31" spans="1:14">
      <c r="A31" s="107">
        <v>12</v>
      </c>
      <c r="B31" s="108" t="s">
        <v>44</v>
      </c>
      <c r="C31" s="105">
        <f t="shared" si="1"/>
        <v>0</v>
      </c>
      <c r="D31" s="109">
        <f>D32+D36</f>
        <v>0</v>
      </c>
      <c r="E31" s="109">
        <f t="shared" ref="E31:H31" si="17">E32+E36</f>
        <v>0</v>
      </c>
      <c r="F31" s="109">
        <f t="shared" si="17"/>
        <v>0</v>
      </c>
      <c r="G31" s="109">
        <f t="shared" si="17"/>
        <v>0</v>
      </c>
      <c r="H31" s="109">
        <f t="shared" si="17"/>
        <v>0</v>
      </c>
      <c r="I31" s="105">
        <f t="shared" si="3"/>
        <v>0</v>
      </c>
      <c r="J31" s="109">
        <f t="shared" ref="J31:N31" si="18">J32+J36</f>
        <v>0</v>
      </c>
      <c r="K31" s="109">
        <f t="shared" si="18"/>
        <v>0</v>
      </c>
      <c r="L31" s="109">
        <f t="shared" si="18"/>
        <v>0</v>
      </c>
      <c r="M31" s="109">
        <f t="shared" si="18"/>
        <v>0</v>
      </c>
      <c r="N31" s="110">
        <f t="shared" si="18"/>
        <v>0</v>
      </c>
    </row>
    <row r="32" spans="1:14">
      <c r="A32" s="111">
        <v>121</v>
      </c>
      <c r="B32" s="115" t="s">
        <v>45</v>
      </c>
      <c r="C32" s="105">
        <f t="shared" si="1"/>
        <v>0</v>
      </c>
      <c r="D32" s="113"/>
      <c r="E32" s="113"/>
      <c r="F32" s="113"/>
      <c r="G32" s="113"/>
      <c r="H32" s="113"/>
      <c r="I32" s="105">
        <f t="shared" si="3"/>
        <v>0</v>
      </c>
      <c r="J32" s="113"/>
      <c r="K32" s="113"/>
      <c r="L32" s="113"/>
      <c r="M32" s="113"/>
      <c r="N32" s="114"/>
    </row>
    <row r="33" spans="1:14">
      <c r="A33" s="122">
        <v>1214</v>
      </c>
      <c r="B33" s="123" t="s">
        <v>56</v>
      </c>
      <c r="C33" s="105">
        <f t="shared" si="1"/>
        <v>0</v>
      </c>
      <c r="D33" s="124">
        <f>D34+D35</f>
        <v>0</v>
      </c>
      <c r="E33" s="124">
        <f t="shared" ref="E33:H33" si="19">E34+E35</f>
        <v>0</v>
      </c>
      <c r="F33" s="124">
        <f t="shared" si="19"/>
        <v>0</v>
      </c>
      <c r="G33" s="124">
        <f t="shared" si="19"/>
        <v>0</v>
      </c>
      <c r="H33" s="124">
        <f t="shared" si="19"/>
        <v>0</v>
      </c>
      <c r="I33" s="105">
        <f t="shared" si="3"/>
        <v>0</v>
      </c>
      <c r="J33" s="124">
        <f t="shared" ref="J33:N33" si="20">J34+J35</f>
        <v>0</v>
      </c>
      <c r="K33" s="124">
        <f t="shared" si="20"/>
        <v>0</v>
      </c>
      <c r="L33" s="124">
        <f t="shared" si="20"/>
        <v>0</v>
      </c>
      <c r="M33" s="124">
        <f t="shared" si="20"/>
        <v>0</v>
      </c>
      <c r="N33" s="125">
        <f t="shared" si="20"/>
        <v>0</v>
      </c>
    </row>
    <row r="34" spans="1:14">
      <c r="A34" s="122">
        <v>12141</v>
      </c>
      <c r="B34" s="123" t="s">
        <v>57</v>
      </c>
      <c r="C34" s="105">
        <f t="shared" si="1"/>
        <v>0</v>
      </c>
      <c r="D34" s="126"/>
      <c r="E34" s="126"/>
      <c r="F34" s="126"/>
      <c r="G34" s="126"/>
      <c r="H34" s="126"/>
      <c r="I34" s="105">
        <f t="shared" si="3"/>
        <v>0</v>
      </c>
      <c r="J34" s="126"/>
      <c r="K34" s="126"/>
      <c r="L34" s="126"/>
      <c r="M34" s="126"/>
      <c r="N34" s="127"/>
    </row>
    <row r="35" spans="1:14">
      <c r="A35" s="122">
        <v>12149</v>
      </c>
      <c r="B35" s="123" t="s">
        <v>52</v>
      </c>
      <c r="C35" s="105">
        <f t="shared" si="1"/>
        <v>0</v>
      </c>
      <c r="D35" s="126"/>
      <c r="E35" s="126"/>
      <c r="F35" s="126"/>
      <c r="G35" s="126"/>
      <c r="H35" s="126"/>
      <c r="I35" s="105">
        <f t="shared" si="3"/>
        <v>0</v>
      </c>
      <c r="J35" s="126"/>
      <c r="K35" s="126"/>
      <c r="L35" s="126"/>
      <c r="M35" s="126"/>
      <c r="N35" s="127"/>
    </row>
    <row r="36" spans="1:14">
      <c r="A36" s="111">
        <v>122</v>
      </c>
      <c r="B36" s="115" t="s">
        <v>58</v>
      </c>
      <c r="C36" s="105">
        <f t="shared" si="1"/>
        <v>0</v>
      </c>
      <c r="D36" s="106">
        <f>D37+D38+D39+D40</f>
        <v>0</v>
      </c>
      <c r="E36" s="106">
        <f t="shared" ref="E36:N36" si="21">E37+E38+E39+E40</f>
        <v>0</v>
      </c>
      <c r="F36" s="106">
        <f t="shared" si="21"/>
        <v>0</v>
      </c>
      <c r="G36" s="106">
        <f t="shared" si="21"/>
        <v>0</v>
      </c>
      <c r="H36" s="106">
        <f t="shared" si="21"/>
        <v>0</v>
      </c>
      <c r="I36" s="105">
        <f t="shared" si="3"/>
        <v>0</v>
      </c>
      <c r="J36" s="106">
        <f t="shared" si="21"/>
        <v>0</v>
      </c>
      <c r="K36" s="106">
        <f t="shared" si="21"/>
        <v>0</v>
      </c>
      <c r="L36" s="106">
        <f t="shared" si="21"/>
        <v>0</v>
      </c>
      <c r="M36" s="106">
        <f t="shared" si="21"/>
        <v>0</v>
      </c>
      <c r="N36" s="106">
        <f t="shared" si="21"/>
        <v>0</v>
      </c>
    </row>
    <row r="37" spans="1:14">
      <c r="A37" s="128">
        <v>1221</v>
      </c>
      <c r="B37" s="129" t="s">
        <v>59</v>
      </c>
      <c r="C37" s="105">
        <f t="shared" si="1"/>
        <v>0</v>
      </c>
      <c r="D37" s="113"/>
      <c r="E37" s="113"/>
      <c r="F37" s="113"/>
      <c r="G37" s="113"/>
      <c r="H37" s="113"/>
      <c r="I37" s="105">
        <f t="shared" si="3"/>
        <v>0</v>
      </c>
      <c r="J37" s="113"/>
      <c r="K37" s="113"/>
      <c r="L37" s="113"/>
      <c r="M37" s="113"/>
      <c r="N37" s="114"/>
    </row>
    <row r="38" spans="1:14">
      <c r="A38" s="128">
        <v>1222</v>
      </c>
      <c r="B38" s="129" t="s">
        <v>66</v>
      </c>
      <c r="C38" s="105">
        <f t="shared" si="1"/>
        <v>0</v>
      </c>
      <c r="D38" s="113"/>
      <c r="E38" s="113"/>
      <c r="F38" s="113"/>
      <c r="G38" s="113"/>
      <c r="H38" s="113"/>
      <c r="I38" s="105">
        <f t="shared" si="3"/>
        <v>0</v>
      </c>
      <c r="J38" s="113"/>
      <c r="K38" s="113"/>
      <c r="L38" s="113"/>
      <c r="M38" s="113"/>
      <c r="N38" s="114"/>
    </row>
    <row r="39" spans="1:14">
      <c r="A39" s="128">
        <v>1223</v>
      </c>
      <c r="B39" s="129" t="s">
        <v>71</v>
      </c>
      <c r="C39" s="105">
        <f t="shared" si="1"/>
        <v>0</v>
      </c>
      <c r="D39" s="113"/>
      <c r="E39" s="113"/>
      <c r="F39" s="113"/>
      <c r="G39" s="113"/>
      <c r="H39" s="113"/>
      <c r="I39" s="105">
        <f t="shared" si="3"/>
        <v>0</v>
      </c>
      <c r="J39" s="113"/>
      <c r="K39" s="113"/>
      <c r="L39" s="113"/>
      <c r="M39" s="113"/>
      <c r="N39" s="114"/>
    </row>
    <row r="40" spans="1:14">
      <c r="A40" s="130">
        <v>1224</v>
      </c>
      <c r="B40" s="131" t="s">
        <v>76</v>
      </c>
      <c r="C40" s="105">
        <f t="shared" si="1"/>
        <v>0</v>
      </c>
      <c r="D40" s="113"/>
      <c r="E40" s="113"/>
      <c r="F40" s="113"/>
      <c r="G40" s="113"/>
      <c r="H40" s="113"/>
      <c r="I40" s="105">
        <f t="shared" si="3"/>
        <v>0</v>
      </c>
      <c r="J40" s="113"/>
      <c r="K40" s="113"/>
      <c r="L40" s="113"/>
      <c r="M40" s="113"/>
      <c r="N40" s="114"/>
    </row>
    <row r="41" spans="1:14">
      <c r="A41" s="107">
        <v>13</v>
      </c>
      <c r="B41" s="108" t="s">
        <v>84</v>
      </c>
      <c r="C41" s="105">
        <f t="shared" si="1"/>
        <v>0</v>
      </c>
      <c r="D41" s="106">
        <f>D42+D52</f>
        <v>0</v>
      </c>
      <c r="E41" s="106">
        <f t="shared" ref="E41:H41" si="22">E42+E52</f>
        <v>0</v>
      </c>
      <c r="F41" s="106">
        <f t="shared" si="22"/>
        <v>0</v>
      </c>
      <c r="G41" s="106">
        <f t="shared" si="22"/>
        <v>0</v>
      </c>
      <c r="H41" s="106">
        <f t="shared" si="22"/>
        <v>0</v>
      </c>
      <c r="I41" s="105">
        <f>J41+K41+L41+M41+N41</f>
        <v>0</v>
      </c>
      <c r="J41" s="106">
        <f>J49+J52</f>
        <v>0</v>
      </c>
      <c r="K41" s="106">
        <f t="shared" ref="K41:N41" si="23">K49+K52</f>
        <v>0</v>
      </c>
      <c r="L41" s="106">
        <f t="shared" si="23"/>
        <v>0</v>
      </c>
      <c r="M41" s="106">
        <f t="shared" si="23"/>
        <v>0</v>
      </c>
      <c r="N41" s="106">
        <f t="shared" si="23"/>
        <v>0</v>
      </c>
    </row>
    <row r="42" spans="1:14">
      <c r="A42" s="132">
        <v>131</v>
      </c>
      <c r="B42" s="115" t="s">
        <v>85</v>
      </c>
      <c r="C42" s="105">
        <f t="shared" si="1"/>
        <v>0</v>
      </c>
      <c r="D42" s="106">
        <f>D43+D46</f>
        <v>0</v>
      </c>
      <c r="E42" s="106">
        <f t="shared" ref="E42:H42" si="24">E43+E46</f>
        <v>0</v>
      </c>
      <c r="F42" s="106">
        <f t="shared" si="24"/>
        <v>0</v>
      </c>
      <c r="G42" s="106">
        <f t="shared" si="24"/>
        <v>0</v>
      </c>
      <c r="H42" s="106">
        <f t="shared" si="24"/>
        <v>0</v>
      </c>
      <c r="I42" s="133"/>
      <c r="J42" s="133"/>
      <c r="K42" s="133"/>
      <c r="L42" s="133"/>
      <c r="M42" s="133"/>
      <c r="N42" s="134"/>
    </row>
    <row r="43" spans="1:14">
      <c r="A43" s="116">
        <v>1311</v>
      </c>
      <c r="B43" s="117" t="s">
        <v>85</v>
      </c>
      <c r="C43" s="105">
        <f t="shared" si="1"/>
        <v>0</v>
      </c>
      <c r="D43" s="106">
        <f>D44+D45</f>
        <v>0</v>
      </c>
      <c r="E43" s="106">
        <f t="shared" ref="E43:H43" si="25">E44+E45</f>
        <v>0</v>
      </c>
      <c r="F43" s="106">
        <f t="shared" si="25"/>
        <v>0</v>
      </c>
      <c r="G43" s="106">
        <f t="shared" si="25"/>
        <v>0</v>
      </c>
      <c r="H43" s="106">
        <f t="shared" si="25"/>
        <v>0</v>
      </c>
      <c r="I43" s="133"/>
      <c r="J43" s="133"/>
      <c r="K43" s="133"/>
      <c r="L43" s="133"/>
      <c r="M43" s="133"/>
      <c r="N43" s="134"/>
    </row>
    <row r="44" spans="1:14">
      <c r="A44" s="116">
        <v>13111</v>
      </c>
      <c r="B44" s="117" t="s">
        <v>86</v>
      </c>
      <c r="C44" s="105">
        <f t="shared" si="1"/>
        <v>0</v>
      </c>
      <c r="D44" s="113"/>
      <c r="E44" s="113"/>
      <c r="F44" s="113"/>
      <c r="G44" s="113"/>
      <c r="H44" s="113"/>
      <c r="I44" s="133"/>
      <c r="J44" s="133"/>
      <c r="K44" s="133"/>
      <c r="L44" s="133"/>
      <c r="M44" s="133"/>
      <c r="N44" s="134"/>
    </row>
    <row r="45" spans="1:14">
      <c r="A45" s="116">
        <v>13112</v>
      </c>
      <c r="B45" s="117" t="s">
        <v>87</v>
      </c>
      <c r="C45" s="105">
        <f t="shared" si="1"/>
        <v>0</v>
      </c>
      <c r="D45" s="113"/>
      <c r="E45" s="113"/>
      <c r="F45" s="113"/>
      <c r="G45" s="113"/>
      <c r="H45" s="113"/>
      <c r="I45" s="133"/>
      <c r="J45" s="133"/>
      <c r="K45" s="133"/>
      <c r="L45" s="133"/>
      <c r="M45" s="133"/>
      <c r="N45" s="134"/>
    </row>
    <row r="46" spans="1:14">
      <c r="A46" s="116">
        <v>1319</v>
      </c>
      <c r="B46" s="117" t="s">
        <v>88</v>
      </c>
      <c r="C46" s="105">
        <f t="shared" si="1"/>
        <v>0</v>
      </c>
      <c r="D46" s="106">
        <f>D47+D48</f>
        <v>0</v>
      </c>
      <c r="E46" s="106">
        <f t="shared" ref="E46:H46" si="26">E47+E48</f>
        <v>0</v>
      </c>
      <c r="F46" s="106">
        <f t="shared" si="26"/>
        <v>0</v>
      </c>
      <c r="G46" s="106">
        <f t="shared" si="26"/>
        <v>0</v>
      </c>
      <c r="H46" s="106">
        <f t="shared" si="26"/>
        <v>0</v>
      </c>
      <c r="I46" s="133"/>
      <c r="J46" s="133"/>
      <c r="K46" s="133"/>
      <c r="L46" s="133"/>
      <c r="M46" s="133"/>
      <c r="N46" s="134"/>
    </row>
    <row r="47" spans="1:14">
      <c r="A47" s="116">
        <v>13191</v>
      </c>
      <c r="B47" s="117" t="s">
        <v>89</v>
      </c>
      <c r="C47" s="105">
        <f t="shared" si="1"/>
        <v>0</v>
      </c>
      <c r="D47" s="113"/>
      <c r="E47" s="113"/>
      <c r="F47" s="113"/>
      <c r="G47" s="113"/>
      <c r="H47" s="113"/>
      <c r="I47" s="133"/>
      <c r="J47" s="133"/>
      <c r="K47" s="133"/>
      <c r="L47" s="133"/>
      <c r="M47" s="133"/>
      <c r="N47" s="134"/>
    </row>
    <row r="48" spans="1:14">
      <c r="A48" s="116">
        <v>13192</v>
      </c>
      <c r="B48" s="117" t="s">
        <v>90</v>
      </c>
      <c r="C48" s="105">
        <f t="shared" si="1"/>
        <v>0</v>
      </c>
      <c r="D48" s="113"/>
      <c r="E48" s="113"/>
      <c r="F48" s="113"/>
      <c r="G48" s="113"/>
      <c r="H48" s="113"/>
      <c r="I48" s="133"/>
      <c r="J48" s="133"/>
      <c r="K48" s="133"/>
      <c r="L48" s="133"/>
      <c r="M48" s="133"/>
      <c r="N48" s="134"/>
    </row>
    <row r="49" spans="1:14">
      <c r="A49" s="132">
        <v>132</v>
      </c>
      <c r="B49" s="115" t="s">
        <v>91</v>
      </c>
      <c r="C49" s="133"/>
      <c r="D49" s="133"/>
      <c r="E49" s="133"/>
      <c r="F49" s="133"/>
      <c r="G49" s="133"/>
      <c r="H49" s="133"/>
      <c r="I49" s="105">
        <f t="shared" ref="I49:I52" si="27">J49+K49+L49+M49+N49</f>
        <v>0</v>
      </c>
      <c r="J49" s="106">
        <f t="shared" ref="J49:N49" si="28">J50+J51</f>
        <v>0</v>
      </c>
      <c r="K49" s="106">
        <f t="shared" si="28"/>
        <v>0</v>
      </c>
      <c r="L49" s="106">
        <f t="shared" si="28"/>
        <v>0</v>
      </c>
      <c r="M49" s="106">
        <f t="shared" si="28"/>
        <v>0</v>
      </c>
      <c r="N49" s="106">
        <f t="shared" si="28"/>
        <v>0</v>
      </c>
    </row>
    <row r="50" spans="1:14">
      <c r="A50" s="116">
        <v>1321</v>
      </c>
      <c r="B50" s="117" t="s">
        <v>91</v>
      </c>
      <c r="C50" s="133"/>
      <c r="D50" s="133"/>
      <c r="E50" s="133"/>
      <c r="F50" s="133"/>
      <c r="G50" s="133"/>
      <c r="H50" s="133"/>
      <c r="I50" s="105">
        <f t="shared" si="27"/>
        <v>0</v>
      </c>
      <c r="J50" s="113"/>
      <c r="K50" s="113"/>
      <c r="L50" s="113"/>
      <c r="M50" s="113"/>
      <c r="N50" s="114"/>
    </row>
    <row r="51" spans="1:14">
      <c r="A51" s="116">
        <v>1329</v>
      </c>
      <c r="B51" s="117" t="s">
        <v>88</v>
      </c>
      <c r="C51" s="133"/>
      <c r="D51" s="133"/>
      <c r="E51" s="133"/>
      <c r="F51" s="133"/>
      <c r="G51" s="133"/>
      <c r="H51" s="133"/>
      <c r="I51" s="105">
        <f t="shared" si="27"/>
        <v>0</v>
      </c>
      <c r="J51" s="113"/>
      <c r="K51" s="113"/>
      <c r="L51" s="113"/>
      <c r="M51" s="113"/>
      <c r="N51" s="114"/>
    </row>
    <row r="52" spans="1:14">
      <c r="A52" s="132">
        <v>137</v>
      </c>
      <c r="B52" s="135" t="s">
        <v>92</v>
      </c>
      <c r="C52" s="105">
        <f t="shared" ref="C52:C55" si="29">D52+E52+F52+G52+H52</f>
        <v>0</v>
      </c>
      <c r="D52" s="106">
        <f t="shared" ref="D52:H52" si="30">D53</f>
        <v>0</v>
      </c>
      <c r="E52" s="106">
        <f t="shared" si="30"/>
        <v>0</v>
      </c>
      <c r="F52" s="106">
        <f t="shared" si="30"/>
        <v>0</v>
      </c>
      <c r="G52" s="106">
        <f t="shared" si="30"/>
        <v>0</v>
      </c>
      <c r="H52" s="106">
        <f t="shared" si="30"/>
        <v>0</v>
      </c>
      <c r="I52" s="105">
        <f t="shared" si="27"/>
        <v>0</v>
      </c>
      <c r="J52" s="106">
        <f t="shared" ref="J52:N52" si="31">J56</f>
        <v>0</v>
      </c>
      <c r="K52" s="106">
        <f t="shared" si="31"/>
        <v>0</v>
      </c>
      <c r="L52" s="106">
        <f t="shared" si="31"/>
        <v>0</v>
      </c>
      <c r="M52" s="106">
        <f t="shared" si="31"/>
        <v>0</v>
      </c>
      <c r="N52" s="106">
        <f t="shared" si="31"/>
        <v>0</v>
      </c>
    </row>
    <row r="53" spans="1:14">
      <c r="A53" s="116">
        <v>1371</v>
      </c>
      <c r="B53" s="136" t="s">
        <v>93</v>
      </c>
      <c r="C53" s="105">
        <f t="shared" si="29"/>
        <v>0</v>
      </c>
      <c r="D53" s="106">
        <f t="shared" ref="D53:H53" si="32">D54+D55</f>
        <v>0</v>
      </c>
      <c r="E53" s="106">
        <f t="shared" si="32"/>
        <v>0</v>
      </c>
      <c r="F53" s="106">
        <f t="shared" si="32"/>
        <v>0</v>
      </c>
      <c r="G53" s="106">
        <f t="shared" si="32"/>
        <v>0</v>
      </c>
      <c r="H53" s="106">
        <f t="shared" si="32"/>
        <v>0</v>
      </c>
      <c r="I53" s="133"/>
      <c r="J53" s="133"/>
      <c r="K53" s="133"/>
      <c r="L53" s="133"/>
      <c r="M53" s="133"/>
      <c r="N53" s="134"/>
    </row>
    <row r="54" spans="1:14">
      <c r="A54" s="116">
        <v>13711</v>
      </c>
      <c r="B54" s="136" t="s">
        <v>94</v>
      </c>
      <c r="C54" s="105">
        <f t="shared" si="29"/>
        <v>0</v>
      </c>
      <c r="D54" s="113"/>
      <c r="E54" s="113"/>
      <c r="F54" s="113"/>
      <c r="G54" s="113"/>
      <c r="H54" s="113"/>
      <c r="I54" s="133"/>
      <c r="J54" s="133"/>
      <c r="K54" s="133"/>
      <c r="L54" s="133"/>
      <c r="M54" s="133"/>
      <c r="N54" s="134"/>
    </row>
    <row r="55" spans="1:14">
      <c r="A55" s="116">
        <v>13712</v>
      </c>
      <c r="B55" s="136" t="s">
        <v>95</v>
      </c>
      <c r="C55" s="105">
        <f t="shared" si="29"/>
        <v>0</v>
      </c>
      <c r="D55" s="113"/>
      <c r="E55" s="113"/>
      <c r="F55" s="113"/>
      <c r="G55" s="113"/>
      <c r="H55" s="113"/>
      <c r="I55" s="133"/>
      <c r="J55" s="133"/>
      <c r="K55" s="133"/>
      <c r="L55" s="133"/>
      <c r="M55" s="133"/>
      <c r="N55" s="134"/>
    </row>
    <row r="56" spans="1:14">
      <c r="A56" s="116">
        <v>1372</v>
      </c>
      <c r="B56" s="136" t="s">
        <v>96</v>
      </c>
      <c r="C56" s="133"/>
      <c r="D56" s="133"/>
      <c r="E56" s="133"/>
      <c r="F56" s="133"/>
      <c r="G56" s="133"/>
      <c r="H56" s="133"/>
      <c r="I56" s="105">
        <f>J56+K56+L56+M56+N56</f>
        <v>0</v>
      </c>
      <c r="J56" s="113"/>
      <c r="K56" s="113"/>
      <c r="L56" s="113"/>
      <c r="M56" s="113"/>
      <c r="N56" s="114"/>
    </row>
    <row r="57" spans="1:14">
      <c r="A57" s="107">
        <v>14</v>
      </c>
      <c r="B57" s="108" t="s">
        <v>97</v>
      </c>
      <c r="C57" s="105">
        <f t="shared" ref="C57:C69" si="33">D57+E57+F57+G57+H57</f>
        <v>0</v>
      </c>
      <c r="D57" s="106">
        <f t="shared" ref="D57:H57" si="34">D58</f>
        <v>0</v>
      </c>
      <c r="E57" s="106">
        <f t="shared" si="34"/>
        <v>0</v>
      </c>
      <c r="F57" s="106">
        <f t="shared" si="34"/>
        <v>0</v>
      </c>
      <c r="G57" s="106">
        <f t="shared" si="34"/>
        <v>0</v>
      </c>
      <c r="H57" s="106">
        <f t="shared" si="34"/>
        <v>0</v>
      </c>
      <c r="I57" s="105">
        <f t="shared" ref="I57" si="35">J57+K57+L57+M57+N57</f>
        <v>0</v>
      </c>
      <c r="J57" s="106">
        <f t="shared" ref="J57:N57" si="36">J70</f>
        <v>0</v>
      </c>
      <c r="K57" s="106">
        <f t="shared" si="36"/>
        <v>0</v>
      </c>
      <c r="L57" s="106">
        <f t="shared" si="36"/>
        <v>0</v>
      </c>
      <c r="M57" s="106">
        <f t="shared" si="36"/>
        <v>0</v>
      </c>
      <c r="N57" s="106">
        <f t="shared" si="36"/>
        <v>0</v>
      </c>
    </row>
    <row r="58" spans="1:14">
      <c r="A58" s="132">
        <v>141</v>
      </c>
      <c r="B58" s="115" t="s">
        <v>98</v>
      </c>
      <c r="C58" s="105">
        <f t="shared" si="33"/>
        <v>0</v>
      </c>
      <c r="D58" s="106">
        <f t="shared" ref="D58:H58" si="37">D59+D62+D65</f>
        <v>0</v>
      </c>
      <c r="E58" s="106">
        <f t="shared" si="37"/>
        <v>0</v>
      </c>
      <c r="F58" s="106">
        <f t="shared" si="37"/>
        <v>0</v>
      </c>
      <c r="G58" s="106">
        <f t="shared" si="37"/>
        <v>0</v>
      </c>
      <c r="H58" s="106">
        <f t="shared" si="37"/>
        <v>0</v>
      </c>
      <c r="I58" s="133"/>
      <c r="J58" s="133"/>
      <c r="K58" s="133"/>
      <c r="L58" s="133"/>
      <c r="M58" s="133"/>
      <c r="N58" s="134"/>
    </row>
    <row r="59" spans="1:14">
      <c r="A59" s="116">
        <v>1411</v>
      </c>
      <c r="B59" s="117" t="s">
        <v>99</v>
      </c>
      <c r="C59" s="105">
        <f t="shared" si="33"/>
        <v>0</v>
      </c>
      <c r="D59" s="106">
        <f t="shared" ref="D59:H59" si="38">D60+D61</f>
        <v>0</v>
      </c>
      <c r="E59" s="106">
        <f t="shared" si="38"/>
        <v>0</v>
      </c>
      <c r="F59" s="106">
        <f t="shared" si="38"/>
        <v>0</v>
      </c>
      <c r="G59" s="106">
        <f t="shared" si="38"/>
        <v>0</v>
      </c>
      <c r="H59" s="106">
        <f t="shared" si="38"/>
        <v>0</v>
      </c>
      <c r="I59" s="133"/>
      <c r="J59" s="133"/>
      <c r="K59" s="133"/>
      <c r="L59" s="133"/>
      <c r="M59" s="133"/>
      <c r="N59" s="134"/>
    </row>
    <row r="60" spans="1:14">
      <c r="A60" s="116">
        <v>14111</v>
      </c>
      <c r="B60" s="117" t="s">
        <v>100</v>
      </c>
      <c r="C60" s="105">
        <f t="shared" si="33"/>
        <v>0</v>
      </c>
      <c r="D60" s="113"/>
      <c r="E60" s="113"/>
      <c r="F60" s="113"/>
      <c r="G60" s="113"/>
      <c r="H60" s="113"/>
      <c r="I60" s="133"/>
      <c r="J60" s="133"/>
      <c r="K60" s="133"/>
      <c r="L60" s="133"/>
      <c r="M60" s="133"/>
      <c r="N60" s="134"/>
    </row>
    <row r="61" spans="1:14">
      <c r="A61" s="116">
        <v>14112</v>
      </c>
      <c r="B61" s="117" t="s">
        <v>101</v>
      </c>
      <c r="C61" s="105">
        <f t="shared" si="33"/>
        <v>0</v>
      </c>
      <c r="D61" s="113"/>
      <c r="E61" s="113"/>
      <c r="F61" s="113"/>
      <c r="G61" s="113"/>
      <c r="H61" s="113"/>
      <c r="I61" s="133"/>
      <c r="J61" s="133"/>
      <c r="K61" s="133"/>
      <c r="L61" s="133"/>
      <c r="M61" s="133"/>
      <c r="N61" s="134"/>
    </row>
    <row r="62" spans="1:14">
      <c r="A62" s="116">
        <v>1412</v>
      </c>
      <c r="B62" s="117" t="s">
        <v>102</v>
      </c>
      <c r="C62" s="105">
        <f t="shared" si="33"/>
        <v>0</v>
      </c>
      <c r="D62" s="106">
        <f>D63+D64</f>
        <v>0</v>
      </c>
      <c r="E62" s="106">
        <f t="shared" ref="E62:H62" si="39">E63+E64</f>
        <v>0</v>
      </c>
      <c r="F62" s="106">
        <f t="shared" si="39"/>
        <v>0</v>
      </c>
      <c r="G62" s="106">
        <f t="shared" si="39"/>
        <v>0</v>
      </c>
      <c r="H62" s="106">
        <f t="shared" si="39"/>
        <v>0</v>
      </c>
      <c r="I62" s="133"/>
      <c r="J62" s="133"/>
      <c r="K62" s="133"/>
      <c r="L62" s="133"/>
      <c r="M62" s="133"/>
      <c r="N62" s="134"/>
    </row>
    <row r="63" spans="1:14">
      <c r="A63" s="116">
        <v>14121</v>
      </c>
      <c r="B63" s="117" t="s">
        <v>103</v>
      </c>
      <c r="C63" s="105">
        <f t="shared" si="33"/>
        <v>0</v>
      </c>
      <c r="D63" s="113"/>
      <c r="E63" s="113"/>
      <c r="F63" s="113"/>
      <c r="G63" s="113"/>
      <c r="H63" s="113"/>
      <c r="I63" s="133"/>
      <c r="J63" s="133"/>
      <c r="K63" s="133"/>
      <c r="L63" s="133"/>
      <c r="M63" s="133"/>
      <c r="N63" s="134"/>
    </row>
    <row r="64" spans="1:14">
      <c r="A64" s="116">
        <v>14122</v>
      </c>
      <c r="B64" s="117" t="s">
        <v>104</v>
      </c>
      <c r="C64" s="105">
        <f t="shared" si="33"/>
        <v>0</v>
      </c>
      <c r="D64" s="113"/>
      <c r="E64" s="113"/>
      <c r="F64" s="113"/>
      <c r="G64" s="113"/>
      <c r="H64" s="113"/>
      <c r="I64" s="133"/>
      <c r="J64" s="133"/>
      <c r="K64" s="133"/>
      <c r="L64" s="133"/>
      <c r="M64" s="133"/>
      <c r="N64" s="134"/>
    </row>
    <row r="65" spans="1:14">
      <c r="A65" s="116">
        <v>1419</v>
      </c>
      <c r="B65" s="117" t="s">
        <v>88</v>
      </c>
      <c r="C65" s="105">
        <f t="shared" si="33"/>
        <v>0</v>
      </c>
      <c r="D65" s="106">
        <f>D66+D67+D68+D69</f>
        <v>0</v>
      </c>
      <c r="E65" s="106">
        <f t="shared" ref="E65:H65" si="40">E66+E67+E68+E69</f>
        <v>0</v>
      </c>
      <c r="F65" s="106">
        <f t="shared" si="40"/>
        <v>0</v>
      </c>
      <c r="G65" s="106">
        <f t="shared" si="40"/>
        <v>0</v>
      </c>
      <c r="H65" s="106">
        <f t="shared" si="40"/>
        <v>0</v>
      </c>
      <c r="I65" s="133"/>
      <c r="J65" s="133"/>
      <c r="K65" s="133"/>
      <c r="L65" s="133"/>
      <c r="M65" s="133"/>
      <c r="N65" s="134"/>
    </row>
    <row r="66" spans="1:14">
      <c r="A66" s="116">
        <v>14191</v>
      </c>
      <c r="B66" s="117" t="s">
        <v>105</v>
      </c>
      <c r="C66" s="105">
        <f t="shared" si="33"/>
        <v>0</v>
      </c>
      <c r="D66" s="113"/>
      <c r="E66" s="113"/>
      <c r="F66" s="113"/>
      <c r="G66" s="113"/>
      <c r="H66" s="113"/>
      <c r="I66" s="133"/>
      <c r="J66" s="133"/>
      <c r="K66" s="133"/>
      <c r="L66" s="133"/>
      <c r="M66" s="133"/>
      <c r="N66" s="134"/>
    </row>
    <row r="67" spans="1:14">
      <c r="A67" s="116">
        <v>14192</v>
      </c>
      <c r="B67" s="117" t="s">
        <v>106</v>
      </c>
      <c r="C67" s="105">
        <f t="shared" si="33"/>
        <v>0</v>
      </c>
      <c r="D67" s="113"/>
      <c r="E67" s="113"/>
      <c r="F67" s="113"/>
      <c r="G67" s="113"/>
      <c r="H67" s="113"/>
      <c r="I67" s="133"/>
      <c r="J67" s="133"/>
      <c r="K67" s="133"/>
      <c r="L67" s="133"/>
      <c r="M67" s="133"/>
      <c r="N67" s="134"/>
    </row>
    <row r="68" spans="1:14">
      <c r="A68" s="116">
        <v>14193</v>
      </c>
      <c r="B68" s="117" t="s">
        <v>107</v>
      </c>
      <c r="C68" s="105">
        <f t="shared" si="33"/>
        <v>0</v>
      </c>
      <c r="D68" s="113"/>
      <c r="E68" s="113"/>
      <c r="F68" s="113"/>
      <c r="G68" s="113"/>
      <c r="H68" s="113"/>
      <c r="I68" s="133"/>
      <c r="J68" s="133"/>
      <c r="K68" s="133"/>
      <c r="L68" s="133"/>
      <c r="M68" s="133"/>
      <c r="N68" s="134"/>
    </row>
    <row r="69" spans="1:14">
      <c r="A69" s="116">
        <v>14194</v>
      </c>
      <c r="B69" s="117" t="s">
        <v>108</v>
      </c>
      <c r="C69" s="105">
        <f t="shared" si="33"/>
        <v>0</v>
      </c>
      <c r="D69" s="113"/>
      <c r="E69" s="113"/>
      <c r="F69" s="113"/>
      <c r="G69" s="113"/>
      <c r="H69" s="113"/>
      <c r="I69" s="133"/>
      <c r="J69" s="133"/>
      <c r="K69" s="133"/>
      <c r="L69" s="133"/>
      <c r="M69" s="133"/>
      <c r="N69" s="134"/>
    </row>
    <row r="70" spans="1:14">
      <c r="A70" s="132">
        <v>142</v>
      </c>
      <c r="B70" s="115" t="s">
        <v>109</v>
      </c>
      <c r="C70" s="133"/>
      <c r="D70" s="133"/>
      <c r="E70" s="133"/>
      <c r="F70" s="133"/>
      <c r="G70" s="133"/>
      <c r="H70" s="133"/>
      <c r="I70" s="105">
        <f t="shared" ref="I70:I74" si="41">J70+K70+L70+M70+N70</f>
        <v>0</v>
      </c>
      <c r="J70" s="106">
        <f t="shared" ref="J70:N70" si="42">J71+J72+J73</f>
        <v>0</v>
      </c>
      <c r="K70" s="106">
        <f t="shared" si="42"/>
        <v>0</v>
      </c>
      <c r="L70" s="106">
        <f t="shared" si="42"/>
        <v>0</v>
      </c>
      <c r="M70" s="106">
        <f t="shared" si="42"/>
        <v>0</v>
      </c>
      <c r="N70" s="106">
        <f t="shared" si="42"/>
        <v>0</v>
      </c>
    </row>
    <row r="71" spans="1:14">
      <c r="A71" s="116">
        <v>1421</v>
      </c>
      <c r="B71" s="117" t="s">
        <v>110</v>
      </c>
      <c r="C71" s="133"/>
      <c r="D71" s="133"/>
      <c r="E71" s="133"/>
      <c r="F71" s="133"/>
      <c r="G71" s="133"/>
      <c r="H71" s="133"/>
      <c r="I71" s="105">
        <f t="shared" si="41"/>
        <v>0</v>
      </c>
      <c r="J71" s="113"/>
      <c r="K71" s="113"/>
      <c r="L71" s="113"/>
      <c r="M71" s="113"/>
      <c r="N71" s="114"/>
    </row>
    <row r="72" spans="1:14">
      <c r="A72" s="116">
        <v>1422</v>
      </c>
      <c r="B72" s="117" t="s">
        <v>111</v>
      </c>
      <c r="C72" s="133"/>
      <c r="D72" s="133"/>
      <c r="E72" s="133"/>
      <c r="F72" s="133"/>
      <c r="G72" s="133"/>
      <c r="H72" s="133"/>
      <c r="I72" s="105">
        <f t="shared" si="41"/>
        <v>0</v>
      </c>
      <c r="J72" s="113"/>
      <c r="K72" s="113"/>
      <c r="L72" s="113"/>
      <c r="M72" s="113"/>
      <c r="N72" s="114"/>
    </row>
    <row r="73" spans="1:14">
      <c r="A73" s="116">
        <v>1429</v>
      </c>
      <c r="B73" s="117" t="s">
        <v>112</v>
      </c>
      <c r="C73" s="133"/>
      <c r="D73" s="133"/>
      <c r="E73" s="133"/>
      <c r="F73" s="133"/>
      <c r="G73" s="133"/>
      <c r="H73" s="133"/>
      <c r="I73" s="105">
        <f t="shared" si="41"/>
        <v>0</v>
      </c>
      <c r="J73" s="113"/>
      <c r="K73" s="113"/>
      <c r="L73" s="113"/>
      <c r="M73" s="113"/>
      <c r="N73" s="114"/>
    </row>
    <row r="74" spans="1:14">
      <c r="A74" s="107">
        <v>15</v>
      </c>
      <c r="B74" s="108" t="s">
        <v>113</v>
      </c>
      <c r="C74" s="105">
        <f t="shared" ref="C74:C75" si="43">D74+E74+F74+G74+H74</f>
        <v>0</v>
      </c>
      <c r="D74" s="124">
        <f>D75+D77</f>
        <v>0</v>
      </c>
      <c r="E74" s="124">
        <f t="shared" ref="E74:H74" si="44">E75+E77</f>
        <v>0</v>
      </c>
      <c r="F74" s="124">
        <f t="shared" si="44"/>
        <v>0</v>
      </c>
      <c r="G74" s="124">
        <f t="shared" si="44"/>
        <v>0</v>
      </c>
      <c r="H74" s="124">
        <f t="shared" si="44"/>
        <v>0</v>
      </c>
      <c r="I74" s="105">
        <f t="shared" si="41"/>
        <v>0</v>
      </c>
      <c r="J74" s="106">
        <f>J76+J77</f>
        <v>0</v>
      </c>
      <c r="K74" s="106">
        <f t="shared" ref="K74:N74" si="45">K76+K77</f>
        <v>0</v>
      </c>
      <c r="L74" s="106">
        <f t="shared" si="45"/>
        <v>0</v>
      </c>
      <c r="M74" s="106">
        <f t="shared" si="45"/>
        <v>0</v>
      </c>
      <c r="N74" s="106">
        <f t="shared" si="45"/>
        <v>0</v>
      </c>
    </row>
    <row r="75" spans="1:14">
      <c r="A75" s="132">
        <v>151</v>
      </c>
      <c r="B75" s="115" t="s">
        <v>114</v>
      </c>
      <c r="C75" s="105">
        <f t="shared" si="43"/>
        <v>0</v>
      </c>
      <c r="D75" s="113"/>
      <c r="E75" s="113"/>
      <c r="F75" s="113"/>
      <c r="G75" s="113"/>
      <c r="H75" s="113"/>
      <c r="I75" s="133"/>
      <c r="J75" s="133"/>
      <c r="K75" s="133"/>
      <c r="L75" s="133"/>
      <c r="M75" s="133"/>
      <c r="N75" s="134"/>
    </row>
    <row r="76" spans="1:14">
      <c r="A76" s="132">
        <v>152</v>
      </c>
      <c r="B76" s="115" t="s">
        <v>128</v>
      </c>
      <c r="C76" s="133"/>
      <c r="D76" s="137"/>
      <c r="E76" s="137"/>
      <c r="F76" s="137"/>
      <c r="G76" s="137"/>
      <c r="H76" s="137"/>
      <c r="I76" s="105">
        <f t="shared" ref="I76:I139" si="46">J76+K76+L76+M76+N76</f>
        <v>0</v>
      </c>
      <c r="J76" s="113"/>
      <c r="K76" s="113"/>
      <c r="L76" s="113"/>
      <c r="M76" s="113"/>
      <c r="N76" s="114"/>
    </row>
    <row r="77" spans="1:14">
      <c r="A77" s="132">
        <v>153</v>
      </c>
      <c r="B77" s="115" t="s">
        <v>132</v>
      </c>
      <c r="C77" s="105">
        <f t="shared" ref="C77:C84" si="47">D77+E77+F77+G77+H77</f>
        <v>0</v>
      </c>
      <c r="D77" s="106">
        <f>D78+D79+D80</f>
        <v>0</v>
      </c>
      <c r="E77" s="106">
        <f t="shared" ref="E77:H77" si="48">E78+E79+E80</f>
        <v>0</v>
      </c>
      <c r="F77" s="106">
        <f t="shared" si="48"/>
        <v>0</v>
      </c>
      <c r="G77" s="106">
        <f t="shared" si="48"/>
        <v>0</v>
      </c>
      <c r="H77" s="106">
        <f t="shared" si="48"/>
        <v>0</v>
      </c>
      <c r="I77" s="105">
        <f t="shared" si="46"/>
        <v>0</v>
      </c>
      <c r="J77" s="106">
        <f>J78+J79+J80</f>
        <v>0</v>
      </c>
      <c r="K77" s="106">
        <f t="shared" ref="K77:N77" si="49">K78+K79+K80</f>
        <v>0</v>
      </c>
      <c r="L77" s="106">
        <f t="shared" si="49"/>
        <v>0</v>
      </c>
      <c r="M77" s="106">
        <f t="shared" si="49"/>
        <v>0</v>
      </c>
      <c r="N77" s="106">
        <f t="shared" si="49"/>
        <v>0</v>
      </c>
    </row>
    <row r="78" spans="1:14">
      <c r="A78" s="116">
        <v>1531</v>
      </c>
      <c r="B78" s="138" t="s">
        <v>133</v>
      </c>
      <c r="C78" s="105">
        <f t="shared" si="47"/>
        <v>0</v>
      </c>
      <c r="D78" s="113"/>
      <c r="E78" s="113"/>
      <c r="F78" s="113"/>
      <c r="G78" s="113"/>
      <c r="H78" s="113"/>
      <c r="I78" s="105">
        <f t="shared" si="46"/>
        <v>0</v>
      </c>
      <c r="J78" s="113"/>
      <c r="K78" s="113"/>
      <c r="L78" s="113"/>
      <c r="M78" s="113"/>
      <c r="N78" s="114"/>
    </row>
    <row r="79" spans="1:14">
      <c r="A79" s="116">
        <v>1532</v>
      </c>
      <c r="B79" s="138" t="s">
        <v>134</v>
      </c>
      <c r="C79" s="105">
        <f t="shared" si="47"/>
        <v>0</v>
      </c>
      <c r="D79" s="113"/>
      <c r="E79" s="113"/>
      <c r="F79" s="113"/>
      <c r="G79" s="113"/>
      <c r="H79" s="113"/>
      <c r="I79" s="105">
        <f t="shared" si="46"/>
        <v>0</v>
      </c>
      <c r="J79" s="113"/>
      <c r="K79" s="113"/>
      <c r="L79" s="113"/>
      <c r="M79" s="113"/>
      <c r="N79" s="114"/>
    </row>
    <row r="80" spans="1:14">
      <c r="A80" s="116">
        <v>1539</v>
      </c>
      <c r="B80" s="138" t="s">
        <v>135</v>
      </c>
      <c r="C80" s="105">
        <f t="shared" si="47"/>
        <v>0</v>
      </c>
      <c r="D80" s="106">
        <f>D81+D82</f>
        <v>0</v>
      </c>
      <c r="E80" s="106">
        <f t="shared" ref="E80:H80" si="50">E81+E82</f>
        <v>0</v>
      </c>
      <c r="F80" s="106">
        <f t="shared" si="50"/>
        <v>0</v>
      </c>
      <c r="G80" s="106">
        <f t="shared" si="50"/>
        <v>0</v>
      </c>
      <c r="H80" s="106">
        <f t="shared" si="50"/>
        <v>0</v>
      </c>
      <c r="I80" s="105">
        <f t="shared" si="46"/>
        <v>0</v>
      </c>
      <c r="J80" s="106">
        <f t="shared" ref="J80:N80" si="51">J81+J82</f>
        <v>0</v>
      </c>
      <c r="K80" s="106">
        <f t="shared" si="51"/>
        <v>0</v>
      </c>
      <c r="L80" s="106">
        <f t="shared" si="51"/>
        <v>0</v>
      </c>
      <c r="M80" s="106">
        <f t="shared" si="51"/>
        <v>0</v>
      </c>
      <c r="N80" s="106">
        <f t="shared" si="51"/>
        <v>0</v>
      </c>
    </row>
    <row r="81" spans="1:14" ht="30" customHeight="1">
      <c r="A81" s="116">
        <v>15391</v>
      </c>
      <c r="B81" s="139" t="s">
        <v>136</v>
      </c>
      <c r="C81" s="105">
        <f t="shared" si="47"/>
        <v>0</v>
      </c>
      <c r="D81" s="113"/>
      <c r="E81" s="113"/>
      <c r="F81" s="113"/>
      <c r="G81" s="113"/>
      <c r="H81" s="113"/>
      <c r="I81" s="105">
        <f t="shared" si="46"/>
        <v>0</v>
      </c>
      <c r="J81" s="113"/>
      <c r="K81" s="113"/>
      <c r="L81" s="113"/>
      <c r="M81" s="113"/>
      <c r="N81" s="114"/>
    </row>
    <row r="82" spans="1:14" ht="28.5" customHeight="1">
      <c r="A82" s="116">
        <v>15392</v>
      </c>
      <c r="B82" s="140" t="s">
        <v>137</v>
      </c>
      <c r="C82" s="105">
        <f t="shared" si="47"/>
        <v>0</v>
      </c>
      <c r="D82" s="113"/>
      <c r="E82" s="113"/>
      <c r="F82" s="113"/>
      <c r="G82" s="113"/>
      <c r="H82" s="113"/>
      <c r="I82" s="105">
        <f t="shared" si="46"/>
        <v>0</v>
      </c>
      <c r="J82" s="113"/>
      <c r="K82" s="113"/>
      <c r="L82" s="113"/>
      <c r="M82" s="113"/>
      <c r="N82" s="114"/>
    </row>
    <row r="83" spans="1:14" ht="15.75" customHeight="1">
      <c r="A83" s="132">
        <v>157</v>
      </c>
      <c r="B83" s="115" t="s">
        <v>138</v>
      </c>
      <c r="C83" s="105">
        <f t="shared" si="47"/>
        <v>0</v>
      </c>
      <c r="D83" s="105">
        <f>D84+D86</f>
        <v>0</v>
      </c>
      <c r="E83" s="105">
        <f t="shared" ref="E83:H83" si="52">E84+E86</f>
        <v>0</v>
      </c>
      <c r="F83" s="105">
        <f t="shared" si="52"/>
        <v>0</v>
      </c>
      <c r="G83" s="105">
        <f t="shared" si="52"/>
        <v>0</v>
      </c>
      <c r="H83" s="105">
        <f t="shared" si="52"/>
        <v>0</v>
      </c>
      <c r="I83" s="105">
        <f t="shared" si="46"/>
        <v>0</v>
      </c>
      <c r="J83" s="105">
        <f>J85+J86</f>
        <v>0</v>
      </c>
      <c r="K83" s="105">
        <f t="shared" ref="K83:N83" si="53">K85+K86</f>
        <v>0</v>
      </c>
      <c r="L83" s="105">
        <f t="shared" si="53"/>
        <v>0</v>
      </c>
      <c r="M83" s="105">
        <f t="shared" si="53"/>
        <v>0</v>
      </c>
      <c r="N83" s="106">
        <f t="shared" si="53"/>
        <v>0</v>
      </c>
    </row>
    <row r="84" spans="1:14" ht="15.75" customHeight="1">
      <c r="A84" s="122">
        <v>1571</v>
      </c>
      <c r="B84" s="123" t="s">
        <v>139</v>
      </c>
      <c r="C84" s="105">
        <f t="shared" si="47"/>
        <v>0</v>
      </c>
      <c r="D84" s="126"/>
      <c r="E84" s="126"/>
      <c r="F84" s="126"/>
      <c r="G84" s="126"/>
      <c r="H84" s="126"/>
      <c r="I84" s="133"/>
      <c r="J84" s="133"/>
      <c r="K84" s="133"/>
      <c r="L84" s="133"/>
      <c r="M84" s="133"/>
      <c r="N84" s="134"/>
    </row>
    <row r="85" spans="1:14" ht="15.75" customHeight="1">
      <c r="A85" s="122">
        <v>1572</v>
      </c>
      <c r="B85" s="123" t="s">
        <v>142</v>
      </c>
      <c r="C85" s="133"/>
      <c r="D85" s="133"/>
      <c r="E85" s="133"/>
      <c r="F85" s="133"/>
      <c r="G85" s="133"/>
      <c r="H85" s="133"/>
      <c r="I85" s="105">
        <f t="shared" si="46"/>
        <v>0</v>
      </c>
      <c r="J85" s="126"/>
      <c r="K85" s="126"/>
      <c r="L85" s="126"/>
      <c r="M85" s="126"/>
      <c r="N85" s="127"/>
    </row>
    <row r="86" spans="1:14" ht="15.75" customHeight="1">
      <c r="A86" s="122">
        <v>1573</v>
      </c>
      <c r="B86" s="141" t="s">
        <v>143</v>
      </c>
      <c r="C86" s="105">
        <f t="shared" ref="C86:C149" si="54">D86+E86+F86+G86+H86</f>
        <v>0</v>
      </c>
      <c r="D86" s="126"/>
      <c r="E86" s="126"/>
      <c r="F86" s="126"/>
      <c r="G86" s="126"/>
      <c r="H86" s="126"/>
      <c r="I86" s="105">
        <f t="shared" si="46"/>
        <v>0</v>
      </c>
      <c r="J86" s="126"/>
      <c r="K86" s="126"/>
      <c r="L86" s="126"/>
      <c r="M86" s="126"/>
      <c r="N86" s="127"/>
    </row>
    <row r="87" spans="1:14">
      <c r="A87" s="107">
        <v>18</v>
      </c>
      <c r="B87" s="108" t="s">
        <v>146</v>
      </c>
      <c r="C87" s="105">
        <f t="shared" si="54"/>
        <v>0</v>
      </c>
      <c r="D87" s="106">
        <f>D88+D91+D94+D100</f>
        <v>0</v>
      </c>
      <c r="E87" s="106">
        <f t="shared" ref="E87:N87" si="55">E88+E91+E94+E100</f>
        <v>0</v>
      </c>
      <c r="F87" s="106">
        <f t="shared" si="55"/>
        <v>0</v>
      </c>
      <c r="G87" s="106">
        <f t="shared" si="55"/>
        <v>0</v>
      </c>
      <c r="H87" s="106">
        <f t="shared" si="55"/>
        <v>0</v>
      </c>
      <c r="I87" s="105">
        <f t="shared" si="46"/>
        <v>0</v>
      </c>
      <c r="J87" s="106">
        <f t="shared" si="55"/>
        <v>0</v>
      </c>
      <c r="K87" s="106">
        <f t="shared" si="55"/>
        <v>0</v>
      </c>
      <c r="L87" s="106">
        <f t="shared" si="55"/>
        <v>0</v>
      </c>
      <c r="M87" s="106">
        <f t="shared" si="55"/>
        <v>0</v>
      </c>
      <c r="N87" s="106">
        <f t="shared" si="55"/>
        <v>0</v>
      </c>
    </row>
    <row r="88" spans="1:14">
      <c r="A88" s="132">
        <v>182</v>
      </c>
      <c r="B88" s="115" t="s">
        <v>147</v>
      </c>
      <c r="C88" s="105">
        <f t="shared" si="54"/>
        <v>0</v>
      </c>
      <c r="D88" s="106">
        <f>D89+D90</f>
        <v>0</v>
      </c>
      <c r="E88" s="106">
        <f t="shared" ref="E88:N88" si="56">E89+E90</f>
        <v>0</v>
      </c>
      <c r="F88" s="106">
        <f t="shared" si="56"/>
        <v>0</v>
      </c>
      <c r="G88" s="106">
        <f t="shared" si="56"/>
        <v>0</v>
      </c>
      <c r="H88" s="106">
        <f t="shared" si="56"/>
        <v>0</v>
      </c>
      <c r="I88" s="105">
        <f t="shared" si="46"/>
        <v>0</v>
      </c>
      <c r="J88" s="106">
        <f t="shared" si="56"/>
        <v>0</v>
      </c>
      <c r="K88" s="106">
        <f t="shared" si="56"/>
        <v>0</v>
      </c>
      <c r="L88" s="106">
        <f t="shared" si="56"/>
        <v>0</v>
      </c>
      <c r="M88" s="106">
        <f t="shared" si="56"/>
        <v>0</v>
      </c>
      <c r="N88" s="106">
        <f t="shared" si="56"/>
        <v>0</v>
      </c>
    </row>
    <row r="89" spans="1:14">
      <c r="A89" s="116">
        <v>1821</v>
      </c>
      <c r="B89" s="117" t="s">
        <v>148</v>
      </c>
      <c r="C89" s="105">
        <f t="shared" si="54"/>
        <v>0</v>
      </c>
      <c r="D89" s="113"/>
      <c r="E89" s="113"/>
      <c r="F89" s="113"/>
      <c r="G89" s="113"/>
      <c r="H89" s="113"/>
      <c r="I89" s="105">
        <f t="shared" si="46"/>
        <v>0</v>
      </c>
      <c r="J89" s="113"/>
      <c r="K89" s="113"/>
      <c r="L89" s="113"/>
      <c r="M89" s="113"/>
      <c r="N89" s="114"/>
    </row>
    <row r="90" spans="1:14">
      <c r="A90" s="116">
        <v>1822</v>
      </c>
      <c r="B90" s="117" t="s">
        <v>88</v>
      </c>
      <c r="C90" s="105">
        <f t="shared" si="54"/>
        <v>0</v>
      </c>
      <c r="D90" s="113"/>
      <c r="E90" s="113"/>
      <c r="F90" s="113"/>
      <c r="G90" s="113"/>
      <c r="H90" s="113"/>
      <c r="I90" s="105">
        <f t="shared" si="46"/>
        <v>0</v>
      </c>
      <c r="J90" s="113"/>
      <c r="K90" s="113"/>
      <c r="L90" s="113"/>
      <c r="M90" s="113"/>
      <c r="N90" s="114"/>
    </row>
    <row r="91" spans="1:14">
      <c r="A91" s="132">
        <v>183</v>
      </c>
      <c r="B91" s="115" t="s">
        <v>149</v>
      </c>
      <c r="C91" s="105">
        <f t="shared" si="54"/>
        <v>0</v>
      </c>
      <c r="D91" s="106">
        <f>D92+D93</f>
        <v>0</v>
      </c>
      <c r="E91" s="106">
        <f t="shared" ref="E91:N91" si="57">E92+E93</f>
        <v>0</v>
      </c>
      <c r="F91" s="106">
        <f t="shared" si="57"/>
        <v>0</v>
      </c>
      <c r="G91" s="106">
        <f t="shared" si="57"/>
        <v>0</v>
      </c>
      <c r="H91" s="106">
        <f t="shared" si="57"/>
        <v>0</v>
      </c>
      <c r="I91" s="105">
        <f t="shared" si="46"/>
        <v>0</v>
      </c>
      <c r="J91" s="106">
        <f t="shared" si="57"/>
        <v>0</v>
      </c>
      <c r="K91" s="106">
        <f t="shared" si="57"/>
        <v>0</v>
      </c>
      <c r="L91" s="106">
        <f t="shared" si="57"/>
        <v>0</v>
      </c>
      <c r="M91" s="106">
        <f t="shared" si="57"/>
        <v>0</v>
      </c>
      <c r="N91" s="106">
        <f t="shared" si="57"/>
        <v>0</v>
      </c>
    </row>
    <row r="92" spans="1:14">
      <c r="A92" s="116">
        <v>1831</v>
      </c>
      <c r="B92" s="117" t="s">
        <v>150</v>
      </c>
      <c r="C92" s="105">
        <f t="shared" si="54"/>
        <v>0</v>
      </c>
      <c r="D92" s="113"/>
      <c r="E92" s="113"/>
      <c r="F92" s="113"/>
      <c r="G92" s="113"/>
      <c r="H92" s="113"/>
      <c r="I92" s="105">
        <f t="shared" si="46"/>
        <v>0</v>
      </c>
      <c r="J92" s="113"/>
      <c r="K92" s="113"/>
      <c r="L92" s="113"/>
      <c r="M92" s="113"/>
      <c r="N92" s="114"/>
    </row>
    <row r="93" spans="1:14">
      <c r="A93" s="116">
        <v>1832</v>
      </c>
      <c r="B93" s="117" t="s">
        <v>88</v>
      </c>
      <c r="C93" s="105">
        <f t="shared" si="54"/>
        <v>0</v>
      </c>
      <c r="D93" s="113"/>
      <c r="E93" s="113"/>
      <c r="F93" s="113"/>
      <c r="G93" s="113"/>
      <c r="H93" s="113"/>
      <c r="I93" s="105">
        <f t="shared" si="46"/>
        <v>0</v>
      </c>
      <c r="J93" s="113"/>
      <c r="K93" s="113"/>
      <c r="L93" s="113"/>
      <c r="M93" s="113"/>
      <c r="N93" s="114"/>
    </row>
    <row r="94" spans="1:14">
      <c r="A94" s="132">
        <v>186</v>
      </c>
      <c r="B94" s="115" t="s">
        <v>146</v>
      </c>
      <c r="C94" s="105">
        <f t="shared" si="54"/>
        <v>0</v>
      </c>
      <c r="D94" s="106">
        <f>D95+D96+D97</f>
        <v>0</v>
      </c>
      <c r="E94" s="106">
        <f t="shared" ref="E94:N94" si="58">E95+E96+E97</f>
        <v>0</v>
      </c>
      <c r="F94" s="106">
        <f t="shared" si="58"/>
        <v>0</v>
      </c>
      <c r="G94" s="106">
        <f t="shared" si="58"/>
        <v>0</v>
      </c>
      <c r="H94" s="106">
        <f t="shared" si="58"/>
        <v>0</v>
      </c>
      <c r="I94" s="105">
        <f t="shared" si="46"/>
        <v>0</v>
      </c>
      <c r="J94" s="106">
        <f t="shared" si="58"/>
        <v>0</v>
      </c>
      <c r="K94" s="106">
        <f t="shared" si="58"/>
        <v>0</v>
      </c>
      <c r="L94" s="106">
        <f t="shared" si="58"/>
        <v>0</v>
      </c>
      <c r="M94" s="106">
        <f t="shared" si="58"/>
        <v>0</v>
      </c>
      <c r="N94" s="106">
        <f t="shared" si="58"/>
        <v>0</v>
      </c>
    </row>
    <row r="95" spans="1:14">
      <c r="A95" s="116">
        <v>1861</v>
      </c>
      <c r="B95" s="117" t="s">
        <v>151</v>
      </c>
      <c r="C95" s="105">
        <f t="shared" si="54"/>
        <v>0</v>
      </c>
      <c r="D95" s="113"/>
      <c r="E95" s="113"/>
      <c r="F95" s="113"/>
      <c r="G95" s="113"/>
      <c r="H95" s="113"/>
      <c r="I95" s="105">
        <f t="shared" si="46"/>
        <v>0</v>
      </c>
      <c r="J95" s="113"/>
      <c r="K95" s="113"/>
      <c r="L95" s="113"/>
      <c r="M95" s="113"/>
      <c r="N95" s="114"/>
    </row>
    <row r="96" spans="1:14">
      <c r="A96" s="116">
        <v>1862</v>
      </c>
      <c r="B96" s="117" t="s">
        <v>152</v>
      </c>
      <c r="C96" s="105">
        <f t="shared" si="54"/>
        <v>0</v>
      </c>
      <c r="D96" s="113"/>
      <c r="E96" s="113"/>
      <c r="F96" s="113"/>
      <c r="G96" s="113"/>
      <c r="H96" s="113"/>
      <c r="I96" s="105">
        <f t="shared" si="46"/>
        <v>0</v>
      </c>
      <c r="J96" s="113"/>
      <c r="K96" s="113"/>
      <c r="L96" s="113"/>
      <c r="M96" s="113"/>
      <c r="N96" s="114"/>
    </row>
    <row r="97" spans="1:14">
      <c r="A97" s="116">
        <v>1869</v>
      </c>
      <c r="B97" s="117" t="s">
        <v>88</v>
      </c>
      <c r="C97" s="105">
        <f t="shared" si="54"/>
        <v>0</v>
      </c>
      <c r="D97" s="106">
        <f>D98+D99</f>
        <v>0</v>
      </c>
      <c r="E97" s="106">
        <f t="shared" ref="E97:N97" si="59">E98+E99</f>
        <v>0</v>
      </c>
      <c r="F97" s="106">
        <f t="shared" si="59"/>
        <v>0</v>
      </c>
      <c r="G97" s="106">
        <f t="shared" si="59"/>
        <v>0</v>
      </c>
      <c r="H97" s="106">
        <f t="shared" si="59"/>
        <v>0</v>
      </c>
      <c r="I97" s="105">
        <f t="shared" si="46"/>
        <v>0</v>
      </c>
      <c r="J97" s="106">
        <f t="shared" si="59"/>
        <v>0</v>
      </c>
      <c r="K97" s="106">
        <f t="shared" si="59"/>
        <v>0</v>
      </c>
      <c r="L97" s="106">
        <f t="shared" si="59"/>
        <v>0</v>
      </c>
      <c r="M97" s="106">
        <f t="shared" si="59"/>
        <v>0</v>
      </c>
      <c r="N97" s="106">
        <f t="shared" si="59"/>
        <v>0</v>
      </c>
    </row>
    <row r="98" spans="1:14">
      <c r="A98" s="116">
        <v>18691</v>
      </c>
      <c r="B98" s="117" t="s">
        <v>153</v>
      </c>
      <c r="C98" s="105">
        <f t="shared" si="54"/>
        <v>0</v>
      </c>
      <c r="D98" s="113"/>
      <c r="E98" s="113"/>
      <c r="F98" s="113"/>
      <c r="G98" s="113"/>
      <c r="H98" s="113"/>
      <c r="I98" s="105">
        <f t="shared" si="46"/>
        <v>0</v>
      </c>
      <c r="J98" s="113"/>
      <c r="K98" s="113"/>
      <c r="L98" s="113"/>
      <c r="M98" s="113"/>
      <c r="N98" s="114"/>
    </row>
    <row r="99" spans="1:14">
      <c r="A99" s="116">
        <v>18692</v>
      </c>
      <c r="B99" s="117" t="s">
        <v>154</v>
      </c>
      <c r="C99" s="105">
        <f t="shared" si="54"/>
        <v>0</v>
      </c>
      <c r="D99" s="113"/>
      <c r="E99" s="113"/>
      <c r="F99" s="113"/>
      <c r="G99" s="113"/>
      <c r="H99" s="113"/>
      <c r="I99" s="105">
        <f t="shared" si="46"/>
        <v>0</v>
      </c>
      <c r="J99" s="113"/>
      <c r="K99" s="113"/>
      <c r="L99" s="113"/>
      <c r="M99" s="113"/>
      <c r="N99" s="114"/>
    </row>
    <row r="100" spans="1:14">
      <c r="A100" s="132">
        <v>187</v>
      </c>
      <c r="B100" s="115" t="s">
        <v>155</v>
      </c>
      <c r="C100" s="105">
        <f t="shared" si="54"/>
        <v>0</v>
      </c>
      <c r="D100" s="106">
        <f>D101+D102</f>
        <v>0</v>
      </c>
      <c r="E100" s="106">
        <f t="shared" ref="E100:N100" si="60">E101+E102</f>
        <v>0</v>
      </c>
      <c r="F100" s="106">
        <f t="shared" si="60"/>
        <v>0</v>
      </c>
      <c r="G100" s="106">
        <f t="shared" si="60"/>
        <v>0</v>
      </c>
      <c r="H100" s="106">
        <f t="shared" si="60"/>
        <v>0</v>
      </c>
      <c r="I100" s="105">
        <f t="shared" si="46"/>
        <v>0</v>
      </c>
      <c r="J100" s="106">
        <f t="shared" si="60"/>
        <v>0</v>
      </c>
      <c r="K100" s="106">
        <f t="shared" si="60"/>
        <v>0</v>
      </c>
      <c r="L100" s="106">
        <f t="shared" si="60"/>
        <v>0</v>
      </c>
      <c r="M100" s="106">
        <f t="shared" si="60"/>
        <v>0</v>
      </c>
      <c r="N100" s="106">
        <f t="shared" si="60"/>
        <v>0</v>
      </c>
    </row>
    <row r="101" spans="1:14">
      <c r="A101" s="116">
        <v>1871</v>
      </c>
      <c r="B101" s="117" t="s">
        <v>156</v>
      </c>
      <c r="C101" s="105">
        <f t="shared" si="54"/>
        <v>0</v>
      </c>
      <c r="D101" s="113"/>
      <c r="E101" s="113"/>
      <c r="F101" s="113"/>
      <c r="G101" s="113"/>
      <c r="H101" s="113"/>
      <c r="I101" s="105">
        <f t="shared" si="46"/>
        <v>0</v>
      </c>
      <c r="J101" s="113"/>
      <c r="K101" s="113"/>
      <c r="L101" s="113"/>
      <c r="M101" s="113"/>
      <c r="N101" s="114"/>
    </row>
    <row r="102" spans="1:14">
      <c r="A102" s="116">
        <v>1872</v>
      </c>
      <c r="B102" s="117" t="s">
        <v>157</v>
      </c>
      <c r="C102" s="105">
        <f t="shared" si="54"/>
        <v>0</v>
      </c>
      <c r="D102" s="113"/>
      <c r="E102" s="113"/>
      <c r="F102" s="113"/>
      <c r="G102" s="113"/>
      <c r="H102" s="113"/>
      <c r="I102" s="105">
        <f t="shared" si="46"/>
        <v>0</v>
      </c>
      <c r="J102" s="113"/>
      <c r="K102" s="113"/>
      <c r="L102" s="113"/>
      <c r="M102" s="113"/>
      <c r="N102" s="114"/>
    </row>
    <row r="103" spans="1:14">
      <c r="A103" s="107">
        <v>19</v>
      </c>
      <c r="B103" s="108" t="s">
        <v>158</v>
      </c>
      <c r="C103" s="105">
        <f t="shared" si="54"/>
        <v>0</v>
      </c>
      <c r="D103" s="106">
        <f>D104+D107+D110+D113</f>
        <v>0</v>
      </c>
      <c r="E103" s="106">
        <f t="shared" ref="E103:N103" si="61">E104+E107+E110+E113</f>
        <v>0</v>
      </c>
      <c r="F103" s="106">
        <f t="shared" si="61"/>
        <v>0</v>
      </c>
      <c r="G103" s="106">
        <f t="shared" si="61"/>
        <v>0</v>
      </c>
      <c r="H103" s="106">
        <f t="shared" si="61"/>
        <v>0</v>
      </c>
      <c r="I103" s="105">
        <f t="shared" si="46"/>
        <v>0</v>
      </c>
      <c r="J103" s="106">
        <f t="shared" si="61"/>
        <v>0</v>
      </c>
      <c r="K103" s="106">
        <f t="shared" si="61"/>
        <v>0</v>
      </c>
      <c r="L103" s="106">
        <f t="shared" si="61"/>
        <v>0</v>
      </c>
      <c r="M103" s="106">
        <f t="shared" si="61"/>
        <v>0</v>
      </c>
      <c r="N103" s="106">
        <f t="shared" si="61"/>
        <v>0</v>
      </c>
    </row>
    <row r="104" spans="1:14">
      <c r="A104" s="132">
        <v>191</v>
      </c>
      <c r="B104" s="115" t="s">
        <v>159</v>
      </c>
      <c r="C104" s="105">
        <f t="shared" si="54"/>
        <v>0</v>
      </c>
      <c r="D104" s="106">
        <f>D105+D106</f>
        <v>0</v>
      </c>
      <c r="E104" s="106">
        <f t="shared" ref="E104:N104" si="62">E105+E106</f>
        <v>0</v>
      </c>
      <c r="F104" s="106">
        <f t="shared" si="62"/>
        <v>0</v>
      </c>
      <c r="G104" s="106">
        <f t="shared" si="62"/>
        <v>0</v>
      </c>
      <c r="H104" s="106">
        <f t="shared" si="62"/>
        <v>0</v>
      </c>
      <c r="I104" s="105">
        <f t="shared" si="46"/>
        <v>0</v>
      </c>
      <c r="J104" s="106">
        <f t="shared" si="62"/>
        <v>0</v>
      </c>
      <c r="K104" s="106">
        <f t="shared" si="62"/>
        <v>0</v>
      </c>
      <c r="L104" s="106">
        <f t="shared" si="62"/>
        <v>0</v>
      </c>
      <c r="M104" s="106">
        <f t="shared" si="62"/>
        <v>0</v>
      </c>
      <c r="N104" s="106">
        <f t="shared" si="62"/>
        <v>0</v>
      </c>
    </row>
    <row r="105" spans="1:14">
      <c r="A105" s="116">
        <v>1911</v>
      </c>
      <c r="B105" s="117" t="s">
        <v>160</v>
      </c>
      <c r="C105" s="105">
        <f t="shared" si="54"/>
        <v>0</v>
      </c>
      <c r="D105" s="113"/>
      <c r="E105" s="113"/>
      <c r="F105" s="113"/>
      <c r="G105" s="113"/>
      <c r="H105" s="113"/>
      <c r="I105" s="105">
        <f t="shared" si="46"/>
        <v>0</v>
      </c>
      <c r="J105" s="113"/>
      <c r="K105" s="113"/>
      <c r="L105" s="113"/>
      <c r="M105" s="113"/>
      <c r="N105" s="114"/>
    </row>
    <row r="106" spans="1:14">
      <c r="A106" s="116">
        <v>1912</v>
      </c>
      <c r="B106" s="117" t="s">
        <v>161</v>
      </c>
      <c r="C106" s="105">
        <f t="shared" si="54"/>
        <v>0</v>
      </c>
      <c r="D106" s="113"/>
      <c r="E106" s="113"/>
      <c r="F106" s="113"/>
      <c r="G106" s="113"/>
      <c r="H106" s="113"/>
      <c r="I106" s="105">
        <f t="shared" si="46"/>
        <v>0</v>
      </c>
      <c r="J106" s="113"/>
      <c r="K106" s="113"/>
      <c r="L106" s="113"/>
      <c r="M106" s="113"/>
      <c r="N106" s="114"/>
    </row>
    <row r="107" spans="1:14">
      <c r="A107" s="132">
        <v>192</v>
      </c>
      <c r="B107" s="115" t="s">
        <v>162</v>
      </c>
      <c r="C107" s="105">
        <f t="shared" si="54"/>
        <v>0</v>
      </c>
      <c r="D107" s="106">
        <f>D108+D109</f>
        <v>0</v>
      </c>
      <c r="E107" s="106">
        <f t="shared" ref="E107:N107" si="63">E108+E109</f>
        <v>0</v>
      </c>
      <c r="F107" s="106">
        <f t="shared" si="63"/>
        <v>0</v>
      </c>
      <c r="G107" s="106">
        <f t="shared" si="63"/>
        <v>0</v>
      </c>
      <c r="H107" s="106">
        <f t="shared" si="63"/>
        <v>0</v>
      </c>
      <c r="I107" s="105">
        <f t="shared" si="46"/>
        <v>0</v>
      </c>
      <c r="J107" s="106">
        <f t="shared" si="63"/>
        <v>0</v>
      </c>
      <c r="K107" s="106">
        <f t="shared" si="63"/>
        <v>0</v>
      </c>
      <c r="L107" s="106">
        <f t="shared" si="63"/>
        <v>0</v>
      </c>
      <c r="M107" s="106">
        <f t="shared" si="63"/>
        <v>0</v>
      </c>
      <c r="N107" s="106">
        <f t="shared" si="63"/>
        <v>0</v>
      </c>
    </row>
    <row r="108" spans="1:14">
      <c r="A108" s="116">
        <v>1921</v>
      </c>
      <c r="B108" s="117" t="s">
        <v>163</v>
      </c>
      <c r="C108" s="105">
        <f t="shared" si="54"/>
        <v>0</v>
      </c>
      <c r="D108" s="113"/>
      <c r="E108" s="113"/>
      <c r="F108" s="113"/>
      <c r="G108" s="113"/>
      <c r="H108" s="113"/>
      <c r="I108" s="105">
        <f t="shared" si="46"/>
        <v>0</v>
      </c>
      <c r="J108" s="113"/>
      <c r="K108" s="113"/>
      <c r="L108" s="113"/>
      <c r="M108" s="113"/>
      <c r="N108" s="114"/>
    </row>
    <row r="109" spans="1:14">
      <c r="A109" s="116">
        <v>1922</v>
      </c>
      <c r="B109" s="117" t="s">
        <v>164</v>
      </c>
      <c r="C109" s="105">
        <f t="shared" si="54"/>
        <v>0</v>
      </c>
      <c r="D109" s="113"/>
      <c r="E109" s="113"/>
      <c r="F109" s="113"/>
      <c r="G109" s="113"/>
      <c r="H109" s="113"/>
      <c r="I109" s="105">
        <f t="shared" si="46"/>
        <v>0</v>
      </c>
      <c r="J109" s="113"/>
      <c r="K109" s="113"/>
      <c r="L109" s="113"/>
      <c r="M109" s="113"/>
      <c r="N109" s="114"/>
    </row>
    <row r="110" spans="1:14">
      <c r="A110" s="132">
        <v>193</v>
      </c>
      <c r="B110" s="115" t="s">
        <v>165</v>
      </c>
      <c r="C110" s="105">
        <f t="shared" si="54"/>
        <v>0</v>
      </c>
      <c r="D110" s="106">
        <f>D111+D112</f>
        <v>0</v>
      </c>
      <c r="E110" s="106">
        <f t="shared" ref="E110:N110" si="64">E111+E112</f>
        <v>0</v>
      </c>
      <c r="F110" s="106">
        <f t="shared" si="64"/>
        <v>0</v>
      </c>
      <c r="G110" s="106">
        <f t="shared" si="64"/>
        <v>0</v>
      </c>
      <c r="H110" s="106">
        <f t="shared" si="64"/>
        <v>0</v>
      </c>
      <c r="I110" s="105">
        <f t="shared" si="46"/>
        <v>0</v>
      </c>
      <c r="J110" s="106">
        <f t="shared" si="64"/>
        <v>0</v>
      </c>
      <c r="K110" s="106">
        <f t="shared" si="64"/>
        <v>0</v>
      </c>
      <c r="L110" s="106">
        <f t="shared" si="64"/>
        <v>0</v>
      </c>
      <c r="M110" s="106">
        <f t="shared" si="64"/>
        <v>0</v>
      </c>
      <c r="N110" s="106">
        <f t="shared" si="64"/>
        <v>0</v>
      </c>
    </row>
    <row r="111" spans="1:14">
      <c r="A111" s="116">
        <v>1931</v>
      </c>
      <c r="B111" s="117" t="s">
        <v>166</v>
      </c>
      <c r="C111" s="105">
        <f t="shared" si="54"/>
        <v>0</v>
      </c>
      <c r="D111" s="113"/>
      <c r="E111" s="113"/>
      <c r="F111" s="113"/>
      <c r="G111" s="113"/>
      <c r="H111" s="113"/>
      <c r="I111" s="105">
        <f t="shared" si="46"/>
        <v>0</v>
      </c>
      <c r="J111" s="113"/>
      <c r="K111" s="113"/>
      <c r="L111" s="113"/>
      <c r="M111" s="113"/>
      <c r="N111" s="114"/>
    </row>
    <row r="112" spans="1:14">
      <c r="A112" s="116">
        <v>1932</v>
      </c>
      <c r="B112" s="117" t="s">
        <v>167</v>
      </c>
      <c r="C112" s="105">
        <f t="shared" si="54"/>
        <v>0</v>
      </c>
      <c r="D112" s="113"/>
      <c r="E112" s="113"/>
      <c r="F112" s="113"/>
      <c r="G112" s="113"/>
      <c r="H112" s="113"/>
      <c r="I112" s="105">
        <f t="shared" si="46"/>
        <v>0</v>
      </c>
      <c r="J112" s="113"/>
      <c r="K112" s="113"/>
      <c r="L112" s="113"/>
      <c r="M112" s="113"/>
      <c r="N112" s="114"/>
    </row>
    <row r="113" spans="1:14">
      <c r="A113" s="132">
        <v>197</v>
      </c>
      <c r="B113" s="115" t="s">
        <v>168</v>
      </c>
      <c r="C113" s="105">
        <f t="shared" si="54"/>
        <v>0</v>
      </c>
      <c r="D113" s="106">
        <f>D114+D115</f>
        <v>0</v>
      </c>
      <c r="E113" s="106">
        <f t="shared" ref="E113:N113" si="65">E114+E115</f>
        <v>0</v>
      </c>
      <c r="F113" s="106">
        <f t="shared" si="65"/>
        <v>0</v>
      </c>
      <c r="G113" s="106">
        <f t="shared" si="65"/>
        <v>0</v>
      </c>
      <c r="H113" s="106">
        <f t="shared" si="65"/>
        <v>0</v>
      </c>
      <c r="I113" s="105">
        <f t="shared" si="46"/>
        <v>0</v>
      </c>
      <c r="J113" s="106">
        <f t="shared" si="65"/>
        <v>0</v>
      </c>
      <c r="K113" s="106">
        <f t="shared" si="65"/>
        <v>0</v>
      </c>
      <c r="L113" s="106">
        <f t="shared" si="65"/>
        <v>0</v>
      </c>
      <c r="M113" s="106">
        <f t="shared" si="65"/>
        <v>0</v>
      </c>
      <c r="N113" s="106">
        <f t="shared" si="65"/>
        <v>0</v>
      </c>
    </row>
    <row r="114" spans="1:14">
      <c r="A114" s="116">
        <v>1971</v>
      </c>
      <c r="B114" s="117" t="s">
        <v>169</v>
      </c>
      <c r="C114" s="105">
        <f t="shared" si="54"/>
        <v>0</v>
      </c>
      <c r="D114" s="113"/>
      <c r="E114" s="113"/>
      <c r="F114" s="113"/>
      <c r="G114" s="113"/>
      <c r="H114" s="113"/>
      <c r="I114" s="105">
        <f t="shared" si="46"/>
        <v>0</v>
      </c>
      <c r="J114" s="113"/>
      <c r="K114" s="113"/>
      <c r="L114" s="113"/>
      <c r="M114" s="113"/>
      <c r="N114" s="114"/>
    </row>
    <row r="115" spans="1:14">
      <c r="A115" s="116">
        <v>1972</v>
      </c>
      <c r="B115" s="117" t="s">
        <v>170</v>
      </c>
      <c r="C115" s="105">
        <f t="shared" si="54"/>
        <v>0</v>
      </c>
      <c r="D115" s="113"/>
      <c r="E115" s="113"/>
      <c r="F115" s="113"/>
      <c r="G115" s="113"/>
      <c r="H115" s="113"/>
      <c r="I115" s="105">
        <f t="shared" si="46"/>
        <v>0</v>
      </c>
      <c r="J115" s="113"/>
      <c r="K115" s="113"/>
      <c r="L115" s="113"/>
      <c r="M115" s="113"/>
      <c r="N115" s="114"/>
    </row>
    <row r="116" spans="1:14">
      <c r="A116" s="107">
        <v>2</v>
      </c>
      <c r="B116" s="142" t="s">
        <v>177</v>
      </c>
      <c r="C116" s="105">
        <f t="shared" si="54"/>
        <v>0</v>
      </c>
      <c r="D116" s="106">
        <f>D117+D118+D119+D120+D121+D122+D123+D124+D125+D126</f>
        <v>0</v>
      </c>
      <c r="E116" s="106">
        <f t="shared" ref="E116:N116" si="66">E117+E118+E119+E120+E121+E122+E123+E124+E125+E126</f>
        <v>0</v>
      </c>
      <c r="F116" s="106">
        <f t="shared" si="66"/>
        <v>0</v>
      </c>
      <c r="G116" s="106">
        <f t="shared" si="66"/>
        <v>0</v>
      </c>
      <c r="H116" s="106">
        <f t="shared" si="66"/>
        <v>0</v>
      </c>
      <c r="I116" s="105">
        <f t="shared" si="46"/>
        <v>0</v>
      </c>
      <c r="J116" s="106">
        <f t="shared" si="66"/>
        <v>0</v>
      </c>
      <c r="K116" s="106">
        <f t="shared" si="66"/>
        <v>0</v>
      </c>
      <c r="L116" s="106">
        <f t="shared" si="66"/>
        <v>0</v>
      </c>
      <c r="M116" s="106">
        <f t="shared" si="66"/>
        <v>0</v>
      </c>
      <c r="N116" s="106">
        <f t="shared" si="66"/>
        <v>0</v>
      </c>
    </row>
    <row r="117" spans="1:14">
      <c r="A117" s="107">
        <v>20</v>
      </c>
      <c r="B117" s="108" t="s">
        <v>178</v>
      </c>
      <c r="C117" s="105">
        <f t="shared" si="54"/>
        <v>0</v>
      </c>
      <c r="D117" s="113"/>
      <c r="E117" s="113"/>
      <c r="F117" s="113"/>
      <c r="G117" s="113"/>
      <c r="H117" s="113"/>
      <c r="I117" s="105">
        <f t="shared" si="46"/>
        <v>0</v>
      </c>
      <c r="J117" s="113"/>
      <c r="K117" s="113"/>
      <c r="L117" s="113"/>
      <c r="M117" s="113"/>
      <c r="N117" s="114"/>
    </row>
    <row r="118" spans="1:14">
      <c r="A118" s="107">
        <v>21</v>
      </c>
      <c r="B118" s="108" t="s">
        <v>195</v>
      </c>
      <c r="C118" s="105">
        <f t="shared" si="54"/>
        <v>0</v>
      </c>
      <c r="D118" s="113"/>
      <c r="E118" s="113"/>
      <c r="F118" s="113"/>
      <c r="G118" s="113"/>
      <c r="H118" s="113"/>
      <c r="I118" s="105">
        <f t="shared" si="46"/>
        <v>0</v>
      </c>
      <c r="J118" s="113"/>
      <c r="K118" s="113"/>
      <c r="L118" s="113"/>
      <c r="M118" s="113"/>
      <c r="N118" s="114"/>
    </row>
    <row r="119" spans="1:14">
      <c r="A119" s="107">
        <v>22</v>
      </c>
      <c r="B119" s="108" t="s">
        <v>200</v>
      </c>
      <c r="C119" s="105">
        <f t="shared" si="54"/>
        <v>0</v>
      </c>
      <c r="D119" s="113"/>
      <c r="E119" s="113"/>
      <c r="F119" s="113"/>
      <c r="G119" s="113"/>
      <c r="H119" s="113"/>
      <c r="I119" s="105">
        <f t="shared" si="46"/>
        <v>0</v>
      </c>
      <c r="J119" s="113"/>
      <c r="K119" s="113"/>
      <c r="L119" s="113"/>
      <c r="M119" s="113"/>
      <c r="N119" s="114"/>
    </row>
    <row r="120" spans="1:14">
      <c r="A120" s="107">
        <v>23</v>
      </c>
      <c r="B120" s="108" t="s">
        <v>201</v>
      </c>
      <c r="C120" s="105">
        <f t="shared" si="54"/>
        <v>0</v>
      </c>
      <c r="D120" s="113"/>
      <c r="E120" s="113"/>
      <c r="F120" s="113"/>
      <c r="G120" s="113"/>
      <c r="H120" s="113"/>
      <c r="I120" s="105">
        <f t="shared" si="46"/>
        <v>0</v>
      </c>
      <c r="J120" s="113"/>
      <c r="K120" s="113"/>
      <c r="L120" s="113"/>
      <c r="M120" s="113"/>
      <c r="N120" s="114"/>
    </row>
    <row r="121" spans="1:14">
      <c r="A121" s="107">
        <v>24</v>
      </c>
      <c r="B121" s="108" t="s">
        <v>206</v>
      </c>
      <c r="C121" s="105">
        <f t="shared" si="54"/>
        <v>0</v>
      </c>
      <c r="D121" s="113"/>
      <c r="E121" s="113"/>
      <c r="F121" s="113"/>
      <c r="G121" s="113"/>
      <c r="H121" s="113"/>
      <c r="I121" s="105">
        <f t="shared" si="46"/>
        <v>0</v>
      </c>
      <c r="J121" s="113"/>
      <c r="K121" s="113"/>
      <c r="L121" s="113"/>
      <c r="M121" s="113"/>
      <c r="N121" s="114"/>
    </row>
    <row r="122" spans="1:14">
      <c r="A122" s="107">
        <v>25</v>
      </c>
      <c r="B122" s="108" t="s">
        <v>211</v>
      </c>
      <c r="C122" s="105">
        <f t="shared" si="54"/>
        <v>0</v>
      </c>
      <c r="D122" s="113"/>
      <c r="E122" s="113"/>
      <c r="F122" s="113"/>
      <c r="G122" s="113"/>
      <c r="H122" s="113"/>
      <c r="I122" s="105">
        <f t="shared" si="46"/>
        <v>0</v>
      </c>
      <c r="J122" s="113"/>
      <c r="K122" s="113"/>
      <c r="L122" s="113"/>
      <c r="M122" s="113"/>
      <c r="N122" s="114"/>
    </row>
    <row r="123" spans="1:14">
      <c r="A123" s="107">
        <v>26</v>
      </c>
      <c r="B123" s="108" t="s">
        <v>215</v>
      </c>
      <c r="C123" s="105">
        <f t="shared" si="54"/>
        <v>0</v>
      </c>
      <c r="D123" s="113"/>
      <c r="E123" s="113"/>
      <c r="F123" s="113"/>
      <c r="G123" s="113"/>
      <c r="H123" s="113"/>
      <c r="I123" s="105">
        <f t="shared" si="46"/>
        <v>0</v>
      </c>
      <c r="J123" s="113"/>
      <c r="K123" s="113"/>
      <c r="L123" s="113"/>
      <c r="M123" s="113"/>
      <c r="N123" s="114"/>
    </row>
    <row r="124" spans="1:14">
      <c r="A124" s="107">
        <v>27</v>
      </c>
      <c r="B124" s="108" t="s">
        <v>244</v>
      </c>
      <c r="C124" s="105">
        <f t="shared" si="54"/>
        <v>0</v>
      </c>
      <c r="D124" s="113"/>
      <c r="E124" s="113"/>
      <c r="F124" s="113"/>
      <c r="G124" s="113"/>
      <c r="H124" s="113"/>
      <c r="I124" s="105">
        <f t="shared" si="46"/>
        <v>0</v>
      </c>
      <c r="J124" s="113"/>
      <c r="K124" s="113"/>
      <c r="L124" s="113"/>
      <c r="M124" s="113"/>
      <c r="N124" s="114"/>
    </row>
    <row r="125" spans="1:14">
      <c r="A125" s="107">
        <v>28</v>
      </c>
      <c r="B125" s="108" t="s">
        <v>246</v>
      </c>
      <c r="C125" s="105">
        <f t="shared" si="54"/>
        <v>0</v>
      </c>
      <c r="D125" s="113"/>
      <c r="E125" s="113"/>
      <c r="F125" s="113"/>
      <c r="G125" s="113"/>
      <c r="H125" s="113"/>
      <c r="I125" s="105">
        <f t="shared" si="46"/>
        <v>0</v>
      </c>
      <c r="J125" s="113"/>
      <c r="K125" s="113"/>
      <c r="L125" s="113"/>
      <c r="M125" s="113"/>
      <c r="N125" s="114"/>
    </row>
    <row r="126" spans="1:14">
      <c r="A126" s="107">
        <v>29</v>
      </c>
      <c r="B126" s="143" t="s">
        <v>248</v>
      </c>
      <c r="C126" s="105">
        <f t="shared" si="54"/>
        <v>0</v>
      </c>
      <c r="D126" s="113"/>
      <c r="E126" s="113"/>
      <c r="F126" s="113"/>
      <c r="G126" s="113"/>
      <c r="H126" s="113"/>
      <c r="I126" s="105">
        <f t="shared" si="46"/>
        <v>0</v>
      </c>
      <c r="J126" s="113"/>
      <c r="K126" s="113"/>
      <c r="L126" s="113"/>
      <c r="M126" s="113"/>
      <c r="N126" s="114"/>
    </row>
    <row r="127" spans="1:14">
      <c r="A127" s="107">
        <v>3</v>
      </c>
      <c r="B127" s="142" t="s">
        <v>253</v>
      </c>
      <c r="C127" s="105">
        <f t="shared" si="54"/>
        <v>0</v>
      </c>
      <c r="D127" s="124">
        <f>D128+D138+D141+D145+D146+D148+D149</f>
        <v>0</v>
      </c>
      <c r="E127" s="124">
        <f t="shared" ref="E127:N127" si="67">E128+E138+E141+E145+E146+E148+E149</f>
        <v>0</v>
      </c>
      <c r="F127" s="124">
        <f t="shared" si="67"/>
        <v>0</v>
      </c>
      <c r="G127" s="124">
        <f t="shared" si="67"/>
        <v>0</v>
      </c>
      <c r="H127" s="124">
        <f t="shared" si="67"/>
        <v>0</v>
      </c>
      <c r="I127" s="105">
        <f t="shared" si="46"/>
        <v>0</v>
      </c>
      <c r="J127" s="124">
        <f t="shared" si="67"/>
        <v>0</v>
      </c>
      <c r="K127" s="124">
        <f t="shared" si="67"/>
        <v>0</v>
      </c>
      <c r="L127" s="124">
        <f t="shared" si="67"/>
        <v>0</v>
      </c>
      <c r="M127" s="124">
        <f t="shared" si="67"/>
        <v>0</v>
      </c>
      <c r="N127" s="125">
        <f t="shared" si="67"/>
        <v>0</v>
      </c>
    </row>
    <row r="128" spans="1:14">
      <c r="A128" s="107">
        <v>31</v>
      </c>
      <c r="B128" s="108" t="s">
        <v>254</v>
      </c>
      <c r="C128" s="105">
        <f t="shared" si="54"/>
        <v>0</v>
      </c>
      <c r="D128" s="124">
        <f>D129+D130+D134</f>
        <v>0</v>
      </c>
      <c r="E128" s="124">
        <f t="shared" ref="E128:N128" si="68">E129+E130+E134</f>
        <v>0</v>
      </c>
      <c r="F128" s="124">
        <f t="shared" si="68"/>
        <v>0</v>
      </c>
      <c r="G128" s="124">
        <f t="shared" si="68"/>
        <v>0</v>
      </c>
      <c r="H128" s="124">
        <f t="shared" si="68"/>
        <v>0</v>
      </c>
      <c r="I128" s="105">
        <f t="shared" si="46"/>
        <v>0</v>
      </c>
      <c r="J128" s="124">
        <f t="shared" si="68"/>
        <v>0</v>
      </c>
      <c r="K128" s="124">
        <f t="shared" si="68"/>
        <v>0</v>
      </c>
      <c r="L128" s="124">
        <f t="shared" si="68"/>
        <v>0</v>
      </c>
      <c r="M128" s="124">
        <f t="shared" si="68"/>
        <v>0</v>
      </c>
      <c r="N128" s="125">
        <f t="shared" si="68"/>
        <v>0</v>
      </c>
    </row>
    <row r="129" spans="1:14">
      <c r="A129" s="144">
        <v>311</v>
      </c>
      <c r="B129" s="145" t="s">
        <v>255</v>
      </c>
      <c r="C129" s="105">
        <f t="shared" si="54"/>
        <v>0</v>
      </c>
      <c r="D129" s="113"/>
      <c r="E129" s="113"/>
      <c r="F129" s="113"/>
      <c r="G129" s="113"/>
      <c r="H129" s="113"/>
      <c r="I129" s="105">
        <f t="shared" si="46"/>
        <v>0</v>
      </c>
      <c r="J129" s="113"/>
      <c r="K129" s="113"/>
      <c r="L129" s="113"/>
      <c r="M129" s="113"/>
      <c r="N129" s="114"/>
    </row>
    <row r="130" spans="1:14">
      <c r="A130" s="144">
        <v>312</v>
      </c>
      <c r="B130" s="146" t="s">
        <v>256</v>
      </c>
      <c r="C130" s="105">
        <f t="shared" si="54"/>
        <v>0</v>
      </c>
      <c r="D130" s="124">
        <f>D131+D132+D133</f>
        <v>0</v>
      </c>
      <c r="E130" s="124">
        <f t="shared" ref="E130:H130" si="69">E131+E132+E133</f>
        <v>0</v>
      </c>
      <c r="F130" s="124">
        <f t="shared" si="69"/>
        <v>0</v>
      </c>
      <c r="G130" s="124">
        <f t="shared" si="69"/>
        <v>0</v>
      </c>
      <c r="H130" s="124">
        <f t="shared" si="69"/>
        <v>0</v>
      </c>
      <c r="I130" s="105">
        <f t="shared" si="46"/>
        <v>0</v>
      </c>
      <c r="J130" s="124">
        <f t="shared" ref="J130:N130" si="70">J131+J132+J133</f>
        <v>0</v>
      </c>
      <c r="K130" s="124">
        <f t="shared" si="70"/>
        <v>0</v>
      </c>
      <c r="L130" s="124">
        <f t="shared" si="70"/>
        <v>0</v>
      </c>
      <c r="M130" s="124">
        <f t="shared" si="70"/>
        <v>0</v>
      </c>
      <c r="N130" s="125">
        <f t="shared" si="70"/>
        <v>0</v>
      </c>
    </row>
    <row r="131" spans="1:14">
      <c r="A131" s="122">
        <v>3121</v>
      </c>
      <c r="B131" s="123" t="s">
        <v>256</v>
      </c>
      <c r="C131" s="105">
        <f t="shared" si="54"/>
        <v>0</v>
      </c>
      <c r="D131" s="113"/>
      <c r="E131" s="113"/>
      <c r="F131" s="113"/>
      <c r="G131" s="113"/>
      <c r="H131" s="113"/>
      <c r="I131" s="105">
        <f t="shared" si="46"/>
        <v>0</v>
      </c>
      <c r="J131" s="113"/>
      <c r="K131" s="113"/>
      <c r="L131" s="113"/>
      <c r="M131" s="113"/>
      <c r="N131" s="114"/>
    </row>
    <row r="132" spans="1:14">
      <c r="A132" s="122" t="s">
        <v>257</v>
      </c>
      <c r="B132" s="123" t="s">
        <v>258</v>
      </c>
      <c r="C132" s="105">
        <f t="shared" si="54"/>
        <v>0</v>
      </c>
      <c r="D132" s="113"/>
      <c r="E132" s="113"/>
      <c r="F132" s="113"/>
      <c r="G132" s="113"/>
      <c r="H132" s="113"/>
      <c r="I132" s="105">
        <f t="shared" si="46"/>
        <v>0</v>
      </c>
      <c r="J132" s="113"/>
      <c r="K132" s="113"/>
      <c r="L132" s="113"/>
      <c r="M132" s="113"/>
      <c r="N132" s="114"/>
    </row>
    <row r="133" spans="1:14">
      <c r="A133" s="122" t="s">
        <v>261</v>
      </c>
      <c r="B133" s="123" t="s">
        <v>262</v>
      </c>
      <c r="C133" s="105">
        <f t="shared" si="54"/>
        <v>0</v>
      </c>
      <c r="D133" s="113"/>
      <c r="E133" s="113"/>
      <c r="F133" s="113"/>
      <c r="G133" s="113"/>
      <c r="H133" s="113"/>
      <c r="I133" s="105">
        <f t="shared" si="46"/>
        <v>0</v>
      </c>
      <c r="J133" s="113"/>
      <c r="K133" s="113"/>
      <c r="L133" s="113"/>
      <c r="M133" s="113"/>
      <c r="N133" s="114"/>
    </row>
    <row r="134" spans="1:14">
      <c r="A134" s="144">
        <v>313</v>
      </c>
      <c r="B134" s="146" t="s">
        <v>263</v>
      </c>
      <c r="C134" s="105">
        <f t="shared" si="54"/>
        <v>0</v>
      </c>
      <c r="D134" s="124">
        <f>D135+D136+D137</f>
        <v>0</v>
      </c>
      <c r="E134" s="124">
        <f t="shared" ref="E134:N134" si="71">E135+E136+E137</f>
        <v>0</v>
      </c>
      <c r="F134" s="124">
        <f t="shared" si="71"/>
        <v>0</v>
      </c>
      <c r="G134" s="124">
        <f t="shared" si="71"/>
        <v>0</v>
      </c>
      <c r="H134" s="124">
        <f t="shared" si="71"/>
        <v>0</v>
      </c>
      <c r="I134" s="105">
        <f t="shared" si="46"/>
        <v>0</v>
      </c>
      <c r="J134" s="124">
        <f t="shared" si="71"/>
        <v>0</v>
      </c>
      <c r="K134" s="124">
        <f t="shared" si="71"/>
        <v>0</v>
      </c>
      <c r="L134" s="124">
        <f t="shared" si="71"/>
        <v>0</v>
      </c>
      <c r="M134" s="124">
        <f t="shared" si="71"/>
        <v>0</v>
      </c>
      <c r="N134" s="125">
        <f t="shared" si="71"/>
        <v>0</v>
      </c>
    </row>
    <row r="135" spans="1:14">
      <c r="A135" s="122">
        <v>3131</v>
      </c>
      <c r="B135" s="123" t="s">
        <v>263</v>
      </c>
      <c r="C135" s="105">
        <f t="shared" si="54"/>
        <v>0</v>
      </c>
      <c r="D135" s="113"/>
      <c r="E135" s="113"/>
      <c r="F135" s="113"/>
      <c r="G135" s="113"/>
      <c r="H135" s="113"/>
      <c r="I135" s="105">
        <f t="shared" si="46"/>
        <v>0</v>
      </c>
      <c r="J135" s="113"/>
      <c r="K135" s="113"/>
      <c r="L135" s="113"/>
      <c r="M135" s="113"/>
      <c r="N135" s="114"/>
    </row>
    <row r="136" spans="1:14">
      <c r="A136" s="122" t="s">
        <v>264</v>
      </c>
      <c r="B136" s="123" t="s">
        <v>265</v>
      </c>
      <c r="C136" s="105">
        <f t="shared" si="54"/>
        <v>0</v>
      </c>
      <c r="D136" s="113"/>
      <c r="E136" s="113"/>
      <c r="F136" s="113"/>
      <c r="G136" s="113"/>
      <c r="H136" s="113"/>
      <c r="I136" s="105">
        <f t="shared" si="46"/>
        <v>0</v>
      </c>
      <c r="J136" s="113"/>
      <c r="K136" s="113"/>
      <c r="L136" s="113"/>
      <c r="M136" s="113"/>
      <c r="N136" s="114"/>
    </row>
    <row r="137" spans="1:14">
      <c r="A137" s="122" t="s">
        <v>267</v>
      </c>
      <c r="B137" s="123" t="s">
        <v>262</v>
      </c>
      <c r="C137" s="105">
        <f t="shared" si="54"/>
        <v>0</v>
      </c>
      <c r="D137" s="113"/>
      <c r="E137" s="113"/>
      <c r="F137" s="113"/>
      <c r="G137" s="113"/>
      <c r="H137" s="113"/>
      <c r="I137" s="105">
        <f t="shared" si="46"/>
        <v>0</v>
      </c>
      <c r="J137" s="113"/>
      <c r="K137" s="113"/>
      <c r="L137" s="113"/>
      <c r="M137" s="113"/>
      <c r="N137" s="114"/>
    </row>
    <row r="138" spans="1:14">
      <c r="A138" s="107">
        <v>32</v>
      </c>
      <c r="B138" s="108" t="s">
        <v>268</v>
      </c>
      <c r="C138" s="105">
        <f t="shared" si="54"/>
        <v>0</v>
      </c>
      <c r="D138" s="124">
        <f>D139+D140</f>
        <v>0</v>
      </c>
      <c r="E138" s="124">
        <f t="shared" ref="E138:N138" si="72">E139+E140</f>
        <v>0</v>
      </c>
      <c r="F138" s="124">
        <f t="shared" si="72"/>
        <v>0</v>
      </c>
      <c r="G138" s="124">
        <f t="shared" si="72"/>
        <v>0</v>
      </c>
      <c r="H138" s="124">
        <f t="shared" si="72"/>
        <v>0</v>
      </c>
      <c r="I138" s="105">
        <f t="shared" si="46"/>
        <v>0</v>
      </c>
      <c r="J138" s="124">
        <f t="shared" si="72"/>
        <v>0</v>
      </c>
      <c r="K138" s="124">
        <f t="shared" si="72"/>
        <v>0</v>
      </c>
      <c r="L138" s="124">
        <f t="shared" si="72"/>
        <v>0</v>
      </c>
      <c r="M138" s="124">
        <f t="shared" si="72"/>
        <v>0</v>
      </c>
      <c r="N138" s="125">
        <f t="shared" si="72"/>
        <v>0</v>
      </c>
    </row>
    <row r="139" spans="1:14">
      <c r="A139" s="144">
        <v>321</v>
      </c>
      <c r="B139" s="146" t="s">
        <v>255</v>
      </c>
      <c r="C139" s="105">
        <f t="shared" si="54"/>
        <v>0</v>
      </c>
      <c r="D139" s="113"/>
      <c r="E139" s="113"/>
      <c r="F139" s="113"/>
      <c r="G139" s="113"/>
      <c r="H139" s="113"/>
      <c r="I139" s="105">
        <f t="shared" si="46"/>
        <v>0</v>
      </c>
      <c r="J139" s="113"/>
      <c r="K139" s="113"/>
      <c r="L139" s="113"/>
      <c r="M139" s="113"/>
      <c r="N139" s="114"/>
    </row>
    <row r="140" spans="1:14">
      <c r="A140" s="144">
        <v>322</v>
      </c>
      <c r="B140" s="146" t="s">
        <v>256</v>
      </c>
      <c r="C140" s="105">
        <f t="shared" si="54"/>
        <v>0</v>
      </c>
      <c r="D140" s="113"/>
      <c r="E140" s="113"/>
      <c r="F140" s="113"/>
      <c r="G140" s="113"/>
      <c r="H140" s="113"/>
      <c r="I140" s="105">
        <f t="shared" ref="I140:I169" si="73">J140+K140+L140+M140+N140</f>
        <v>0</v>
      </c>
      <c r="J140" s="113"/>
      <c r="K140" s="113"/>
      <c r="L140" s="113"/>
      <c r="M140" s="113"/>
      <c r="N140" s="114"/>
    </row>
    <row r="141" spans="1:14">
      <c r="A141" s="107">
        <v>34</v>
      </c>
      <c r="B141" s="108" t="s">
        <v>270</v>
      </c>
      <c r="C141" s="105">
        <f t="shared" si="54"/>
        <v>0</v>
      </c>
      <c r="D141" s="124">
        <f>D142</f>
        <v>0</v>
      </c>
      <c r="E141" s="124">
        <f t="shared" ref="E141:N141" si="74">E142</f>
        <v>0</v>
      </c>
      <c r="F141" s="124">
        <f t="shared" si="74"/>
        <v>0</v>
      </c>
      <c r="G141" s="124">
        <f t="shared" si="74"/>
        <v>0</v>
      </c>
      <c r="H141" s="124">
        <f t="shared" si="74"/>
        <v>0</v>
      </c>
      <c r="I141" s="105">
        <f t="shared" si="73"/>
        <v>0</v>
      </c>
      <c r="J141" s="124">
        <f t="shared" si="74"/>
        <v>0</v>
      </c>
      <c r="K141" s="124">
        <f t="shared" si="74"/>
        <v>0</v>
      </c>
      <c r="L141" s="124">
        <f t="shared" si="74"/>
        <v>0</v>
      </c>
      <c r="M141" s="124">
        <f t="shared" si="74"/>
        <v>0</v>
      </c>
      <c r="N141" s="125">
        <f t="shared" si="74"/>
        <v>0</v>
      </c>
    </row>
    <row r="142" spans="1:14">
      <c r="A142" s="144">
        <v>341</v>
      </c>
      <c r="B142" s="146" t="s">
        <v>271</v>
      </c>
      <c r="C142" s="105">
        <f t="shared" si="54"/>
        <v>0</v>
      </c>
      <c r="D142" s="124">
        <f>D143+D144</f>
        <v>0</v>
      </c>
      <c r="E142" s="124">
        <f t="shared" ref="E142:N142" si="75">E143+E144</f>
        <v>0</v>
      </c>
      <c r="F142" s="124">
        <f t="shared" si="75"/>
        <v>0</v>
      </c>
      <c r="G142" s="124">
        <f t="shared" si="75"/>
        <v>0</v>
      </c>
      <c r="H142" s="124">
        <f t="shared" si="75"/>
        <v>0</v>
      </c>
      <c r="I142" s="105">
        <f t="shared" si="73"/>
        <v>0</v>
      </c>
      <c r="J142" s="124">
        <f t="shared" si="75"/>
        <v>0</v>
      </c>
      <c r="K142" s="124">
        <f t="shared" si="75"/>
        <v>0</v>
      </c>
      <c r="L142" s="124">
        <f t="shared" si="75"/>
        <v>0</v>
      </c>
      <c r="M142" s="124">
        <f t="shared" si="75"/>
        <v>0</v>
      </c>
      <c r="N142" s="125">
        <f t="shared" si="75"/>
        <v>0</v>
      </c>
    </row>
    <row r="143" spans="1:14">
      <c r="A143" s="122">
        <v>3411</v>
      </c>
      <c r="B143" s="123" t="s">
        <v>271</v>
      </c>
      <c r="C143" s="105">
        <f t="shared" si="54"/>
        <v>0</v>
      </c>
      <c r="D143" s="113"/>
      <c r="E143" s="113"/>
      <c r="F143" s="113"/>
      <c r="G143" s="113"/>
      <c r="H143" s="113"/>
      <c r="I143" s="105">
        <f t="shared" si="73"/>
        <v>0</v>
      </c>
      <c r="J143" s="113"/>
      <c r="K143" s="113"/>
      <c r="L143" s="113"/>
      <c r="M143" s="113"/>
      <c r="N143" s="114"/>
    </row>
    <row r="144" spans="1:14">
      <c r="A144" s="122">
        <v>3419</v>
      </c>
      <c r="B144" s="123" t="s">
        <v>88</v>
      </c>
      <c r="C144" s="105">
        <f t="shared" si="54"/>
        <v>0</v>
      </c>
      <c r="D144" s="113"/>
      <c r="E144" s="113"/>
      <c r="F144" s="113"/>
      <c r="G144" s="113"/>
      <c r="H144" s="113"/>
      <c r="I144" s="105">
        <f t="shared" si="73"/>
        <v>0</v>
      </c>
      <c r="J144" s="113"/>
      <c r="K144" s="113"/>
      <c r="L144" s="113"/>
      <c r="M144" s="113"/>
      <c r="N144" s="114"/>
    </row>
    <row r="145" spans="1:14">
      <c r="A145" s="107">
        <v>35</v>
      </c>
      <c r="B145" s="108" t="s">
        <v>272</v>
      </c>
      <c r="C145" s="105">
        <f t="shared" si="54"/>
        <v>0</v>
      </c>
      <c r="D145" s="113"/>
      <c r="E145" s="113"/>
      <c r="F145" s="113"/>
      <c r="G145" s="113"/>
      <c r="H145" s="113"/>
      <c r="I145" s="105">
        <f t="shared" si="73"/>
        <v>0</v>
      </c>
      <c r="J145" s="113"/>
      <c r="K145" s="113"/>
      <c r="L145" s="113"/>
      <c r="M145" s="113"/>
      <c r="N145" s="114"/>
    </row>
    <row r="146" spans="1:14">
      <c r="A146" s="107">
        <v>36</v>
      </c>
      <c r="B146" s="108" t="s">
        <v>274</v>
      </c>
      <c r="C146" s="105">
        <f t="shared" si="54"/>
        <v>0</v>
      </c>
      <c r="D146" s="124">
        <f>D147</f>
        <v>0</v>
      </c>
      <c r="E146" s="124">
        <f t="shared" ref="E146:N146" si="76">E147</f>
        <v>0</v>
      </c>
      <c r="F146" s="124">
        <f t="shared" si="76"/>
        <v>0</v>
      </c>
      <c r="G146" s="124">
        <f t="shared" si="76"/>
        <v>0</v>
      </c>
      <c r="H146" s="124">
        <f t="shared" si="76"/>
        <v>0</v>
      </c>
      <c r="I146" s="105">
        <f t="shared" si="73"/>
        <v>0</v>
      </c>
      <c r="J146" s="124">
        <f>J147</f>
        <v>0</v>
      </c>
      <c r="K146" s="124">
        <f t="shared" si="76"/>
        <v>0</v>
      </c>
      <c r="L146" s="124">
        <f t="shared" si="76"/>
        <v>0</v>
      </c>
      <c r="M146" s="124">
        <f t="shared" si="76"/>
        <v>0</v>
      </c>
      <c r="N146" s="125">
        <f t="shared" si="76"/>
        <v>0</v>
      </c>
    </row>
    <row r="147" spans="1:14">
      <c r="A147" s="128">
        <v>361</v>
      </c>
      <c r="B147" s="147" t="s">
        <v>275</v>
      </c>
      <c r="C147" s="105">
        <f t="shared" si="54"/>
        <v>0</v>
      </c>
      <c r="D147" s="113"/>
      <c r="E147" s="113"/>
      <c r="F147" s="113"/>
      <c r="G147" s="113"/>
      <c r="H147" s="113"/>
      <c r="I147" s="105">
        <f t="shared" si="73"/>
        <v>0</v>
      </c>
      <c r="J147" s="113"/>
      <c r="K147" s="113"/>
      <c r="L147" s="113"/>
      <c r="M147" s="113"/>
      <c r="N147" s="114"/>
    </row>
    <row r="148" spans="1:14">
      <c r="A148" s="148">
        <v>362</v>
      </c>
      <c r="B148" s="112" t="s">
        <v>276</v>
      </c>
      <c r="C148" s="105">
        <f t="shared" si="54"/>
        <v>0</v>
      </c>
      <c r="D148" s="113"/>
      <c r="E148" s="113"/>
      <c r="F148" s="113"/>
      <c r="G148" s="113"/>
      <c r="H148" s="113"/>
      <c r="I148" s="105">
        <f t="shared" si="73"/>
        <v>0</v>
      </c>
      <c r="J148" s="113"/>
      <c r="K148" s="113"/>
      <c r="L148" s="113"/>
      <c r="M148" s="113"/>
      <c r="N148" s="114"/>
    </row>
    <row r="149" spans="1:14" ht="14.25" customHeight="1">
      <c r="A149" s="148">
        <v>363</v>
      </c>
      <c r="B149" s="112" t="s">
        <v>277</v>
      </c>
      <c r="C149" s="105">
        <f t="shared" si="54"/>
        <v>0</v>
      </c>
      <c r="D149" s="113"/>
      <c r="E149" s="113"/>
      <c r="F149" s="113"/>
      <c r="G149" s="113"/>
      <c r="H149" s="113"/>
      <c r="I149" s="105">
        <f t="shared" si="73"/>
        <v>0</v>
      </c>
      <c r="J149" s="113"/>
      <c r="K149" s="113"/>
      <c r="L149" s="113"/>
      <c r="M149" s="113"/>
      <c r="N149" s="114"/>
    </row>
    <row r="150" spans="1:14">
      <c r="A150" s="107">
        <v>4</v>
      </c>
      <c r="B150" s="142" t="s">
        <v>278</v>
      </c>
      <c r="C150" s="105">
        <f t="shared" ref="C150:C169" si="77">D150+E150+F150+G150+H150</f>
        <v>0</v>
      </c>
      <c r="D150" s="106">
        <f>D151+D155+D161+D162+D165</f>
        <v>0</v>
      </c>
      <c r="E150" s="106">
        <f t="shared" ref="E150:N150" si="78">E151+E155+E161+E162+E165</f>
        <v>0</v>
      </c>
      <c r="F150" s="106">
        <f t="shared" si="78"/>
        <v>0</v>
      </c>
      <c r="G150" s="106">
        <f t="shared" si="78"/>
        <v>0</v>
      </c>
      <c r="H150" s="106">
        <f t="shared" si="78"/>
        <v>0</v>
      </c>
      <c r="I150" s="105">
        <f t="shared" si="73"/>
        <v>0</v>
      </c>
      <c r="J150" s="106">
        <f t="shared" si="78"/>
        <v>0</v>
      </c>
      <c r="K150" s="106">
        <f t="shared" si="78"/>
        <v>0</v>
      </c>
      <c r="L150" s="106">
        <f t="shared" si="78"/>
        <v>0</v>
      </c>
      <c r="M150" s="106">
        <f t="shared" si="78"/>
        <v>0</v>
      </c>
      <c r="N150" s="106">
        <f t="shared" si="78"/>
        <v>0</v>
      </c>
    </row>
    <row r="151" spans="1:14">
      <c r="A151" s="107">
        <v>41</v>
      </c>
      <c r="B151" s="108" t="s">
        <v>279</v>
      </c>
      <c r="C151" s="105">
        <f t="shared" si="77"/>
        <v>0</v>
      </c>
      <c r="D151" s="106">
        <f>D152+D153+D154</f>
        <v>0</v>
      </c>
      <c r="E151" s="106">
        <f t="shared" ref="E151:N151" si="79">E152+E153+E154</f>
        <v>0</v>
      </c>
      <c r="F151" s="106">
        <f t="shared" si="79"/>
        <v>0</v>
      </c>
      <c r="G151" s="106">
        <f t="shared" si="79"/>
        <v>0</v>
      </c>
      <c r="H151" s="106">
        <f t="shared" si="79"/>
        <v>0</v>
      </c>
      <c r="I151" s="105">
        <f t="shared" si="73"/>
        <v>0</v>
      </c>
      <c r="J151" s="106">
        <f t="shared" si="79"/>
        <v>0</v>
      </c>
      <c r="K151" s="106">
        <f t="shared" si="79"/>
        <v>0</v>
      </c>
      <c r="L151" s="106">
        <f t="shared" si="79"/>
        <v>0</v>
      </c>
      <c r="M151" s="106">
        <f t="shared" si="79"/>
        <v>0</v>
      </c>
      <c r="N151" s="106">
        <f t="shared" si="79"/>
        <v>0</v>
      </c>
    </row>
    <row r="152" spans="1:14">
      <c r="A152" s="132">
        <v>411</v>
      </c>
      <c r="B152" s="115" t="s">
        <v>280</v>
      </c>
      <c r="C152" s="105">
        <f t="shared" si="77"/>
        <v>0</v>
      </c>
      <c r="D152" s="113"/>
      <c r="E152" s="113"/>
      <c r="F152" s="113"/>
      <c r="G152" s="113"/>
      <c r="H152" s="113"/>
      <c r="I152" s="105">
        <f t="shared" si="73"/>
        <v>0</v>
      </c>
      <c r="J152" s="113"/>
      <c r="K152" s="113"/>
      <c r="L152" s="113"/>
      <c r="M152" s="113"/>
      <c r="N152" s="114"/>
    </row>
    <row r="153" spans="1:14">
      <c r="A153" s="132">
        <v>412</v>
      </c>
      <c r="B153" s="115" t="s">
        <v>281</v>
      </c>
      <c r="C153" s="105">
        <f t="shared" si="77"/>
        <v>0</v>
      </c>
      <c r="D153" s="113"/>
      <c r="E153" s="113"/>
      <c r="F153" s="113"/>
      <c r="G153" s="113"/>
      <c r="H153" s="113"/>
      <c r="I153" s="105">
        <f t="shared" si="73"/>
        <v>0</v>
      </c>
      <c r="J153" s="113"/>
      <c r="K153" s="113"/>
      <c r="L153" s="113"/>
      <c r="M153" s="113"/>
      <c r="N153" s="114"/>
    </row>
    <row r="154" spans="1:14">
      <c r="A154" s="132">
        <v>419</v>
      </c>
      <c r="B154" s="115" t="s">
        <v>288</v>
      </c>
      <c r="C154" s="105">
        <f t="shared" si="77"/>
        <v>0</v>
      </c>
      <c r="D154" s="113"/>
      <c r="E154" s="113"/>
      <c r="F154" s="113"/>
      <c r="G154" s="113"/>
      <c r="H154" s="113"/>
      <c r="I154" s="105">
        <f t="shared" si="73"/>
        <v>0</v>
      </c>
      <c r="J154" s="113"/>
      <c r="K154" s="113"/>
      <c r="L154" s="113"/>
      <c r="M154" s="113"/>
      <c r="N154" s="114"/>
    </row>
    <row r="155" spans="1:14">
      <c r="A155" s="107">
        <v>43</v>
      </c>
      <c r="B155" s="108" t="s">
        <v>289</v>
      </c>
      <c r="C155" s="105">
        <f t="shared" si="77"/>
        <v>0</v>
      </c>
      <c r="D155" s="106">
        <f>D156+D157+D158+D159+D160</f>
        <v>0</v>
      </c>
      <c r="E155" s="106">
        <f t="shared" ref="E155:N155" si="80">E156+E157+E158+E159+E160</f>
        <v>0</v>
      </c>
      <c r="F155" s="106">
        <f t="shared" si="80"/>
        <v>0</v>
      </c>
      <c r="G155" s="106">
        <f t="shared" si="80"/>
        <v>0</v>
      </c>
      <c r="H155" s="106">
        <f t="shared" si="80"/>
        <v>0</v>
      </c>
      <c r="I155" s="105">
        <f t="shared" si="73"/>
        <v>0</v>
      </c>
      <c r="J155" s="106">
        <f t="shared" si="80"/>
        <v>0</v>
      </c>
      <c r="K155" s="106">
        <f t="shared" si="80"/>
        <v>0</v>
      </c>
      <c r="L155" s="106">
        <f t="shared" si="80"/>
        <v>0</v>
      </c>
      <c r="M155" s="106">
        <f t="shared" si="80"/>
        <v>0</v>
      </c>
      <c r="N155" s="106">
        <f t="shared" si="80"/>
        <v>0</v>
      </c>
    </row>
    <row r="156" spans="1:14">
      <c r="A156" s="128">
        <v>431</v>
      </c>
      <c r="B156" s="147" t="s">
        <v>290</v>
      </c>
      <c r="C156" s="105">
        <f t="shared" si="77"/>
        <v>0</v>
      </c>
      <c r="D156" s="113"/>
      <c r="E156" s="113"/>
      <c r="F156" s="113"/>
      <c r="G156" s="113"/>
      <c r="H156" s="113"/>
      <c r="I156" s="105">
        <f t="shared" si="73"/>
        <v>0</v>
      </c>
      <c r="J156" s="113"/>
      <c r="K156" s="113"/>
      <c r="L156" s="113"/>
      <c r="M156" s="113"/>
      <c r="N156" s="114"/>
    </row>
    <row r="157" spans="1:14">
      <c r="A157" s="128">
        <v>432</v>
      </c>
      <c r="B157" s="147" t="s">
        <v>291</v>
      </c>
      <c r="C157" s="105">
        <f t="shared" si="77"/>
        <v>0</v>
      </c>
      <c r="D157" s="113"/>
      <c r="E157" s="113"/>
      <c r="F157" s="113"/>
      <c r="G157" s="113"/>
      <c r="H157" s="113"/>
      <c r="I157" s="105">
        <f t="shared" si="73"/>
        <v>0</v>
      </c>
      <c r="J157" s="113"/>
      <c r="K157" s="113"/>
      <c r="L157" s="113"/>
      <c r="M157" s="113"/>
      <c r="N157" s="114"/>
    </row>
    <row r="158" spans="1:14">
      <c r="A158" s="128">
        <v>433</v>
      </c>
      <c r="B158" s="147" t="s">
        <v>292</v>
      </c>
      <c r="C158" s="105">
        <f t="shared" si="77"/>
        <v>0</v>
      </c>
      <c r="D158" s="113"/>
      <c r="E158" s="113"/>
      <c r="F158" s="113"/>
      <c r="G158" s="113"/>
      <c r="H158" s="113"/>
      <c r="I158" s="105">
        <f t="shared" si="73"/>
        <v>0</v>
      </c>
      <c r="J158" s="113"/>
      <c r="K158" s="113"/>
      <c r="L158" s="113"/>
      <c r="M158" s="113"/>
      <c r="N158" s="114"/>
    </row>
    <row r="159" spans="1:14">
      <c r="A159" s="128">
        <v>434</v>
      </c>
      <c r="B159" s="147" t="s">
        <v>293</v>
      </c>
      <c r="C159" s="105">
        <f t="shared" si="77"/>
        <v>0</v>
      </c>
      <c r="D159" s="113"/>
      <c r="E159" s="113"/>
      <c r="F159" s="113"/>
      <c r="G159" s="113"/>
      <c r="H159" s="113"/>
      <c r="I159" s="105">
        <f t="shared" si="73"/>
        <v>0</v>
      </c>
      <c r="J159" s="113"/>
      <c r="K159" s="113"/>
      <c r="L159" s="113"/>
      <c r="M159" s="113"/>
      <c r="N159" s="114"/>
    </row>
    <row r="160" spans="1:14">
      <c r="A160" s="128">
        <v>437</v>
      </c>
      <c r="B160" s="147" t="s">
        <v>294</v>
      </c>
      <c r="C160" s="105">
        <f t="shared" si="77"/>
        <v>0</v>
      </c>
      <c r="D160" s="113"/>
      <c r="E160" s="113"/>
      <c r="F160" s="113"/>
      <c r="G160" s="113"/>
      <c r="H160" s="113"/>
      <c r="I160" s="105">
        <f t="shared" si="73"/>
        <v>0</v>
      </c>
      <c r="J160" s="113"/>
      <c r="K160" s="113"/>
      <c r="L160" s="113"/>
      <c r="M160" s="113"/>
      <c r="N160" s="114"/>
    </row>
    <row r="161" spans="1:14">
      <c r="A161" s="107">
        <v>44</v>
      </c>
      <c r="B161" s="108" t="s">
        <v>295</v>
      </c>
      <c r="C161" s="105">
        <f t="shared" si="77"/>
        <v>0</v>
      </c>
      <c r="D161" s="113"/>
      <c r="E161" s="113"/>
      <c r="F161" s="113"/>
      <c r="G161" s="113"/>
      <c r="H161" s="113"/>
      <c r="I161" s="105">
        <f t="shared" si="73"/>
        <v>0</v>
      </c>
      <c r="J161" s="113"/>
      <c r="K161" s="113"/>
      <c r="L161" s="113"/>
      <c r="M161" s="113"/>
      <c r="N161" s="114"/>
    </row>
    <row r="162" spans="1:14">
      <c r="A162" s="107">
        <v>45</v>
      </c>
      <c r="B162" s="108" t="s">
        <v>296</v>
      </c>
      <c r="C162" s="105">
        <f t="shared" si="77"/>
        <v>0</v>
      </c>
      <c r="D162" s="106">
        <f>D163+D164</f>
        <v>0</v>
      </c>
      <c r="E162" s="106">
        <f t="shared" ref="E162:N162" si="81">E163+E164</f>
        <v>0</v>
      </c>
      <c r="F162" s="106">
        <f t="shared" si="81"/>
        <v>0</v>
      </c>
      <c r="G162" s="106">
        <f t="shared" si="81"/>
        <v>0</v>
      </c>
      <c r="H162" s="106">
        <f t="shared" si="81"/>
        <v>0</v>
      </c>
      <c r="I162" s="105">
        <f t="shared" si="73"/>
        <v>0</v>
      </c>
      <c r="J162" s="106">
        <f t="shared" si="81"/>
        <v>0</v>
      </c>
      <c r="K162" s="106">
        <f t="shared" si="81"/>
        <v>0</v>
      </c>
      <c r="L162" s="106">
        <f t="shared" si="81"/>
        <v>0</v>
      </c>
      <c r="M162" s="106">
        <f t="shared" si="81"/>
        <v>0</v>
      </c>
      <c r="N162" s="106">
        <f t="shared" si="81"/>
        <v>0</v>
      </c>
    </row>
    <row r="163" spans="1:14">
      <c r="A163" s="128">
        <v>451</v>
      </c>
      <c r="B163" s="147" t="s">
        <v>297</v>
      </c>
      <c r="C163" s="105">
        <f t="shared" si="77"/>
        <v>0</v>
      </c>
      <c r="D163" s="113"/>
      <c r="E163" s="113"/>
      <c r="F163" s="113"/>
      <c r="G163" s="113"/>
      <c r="H163" s="113"/>
      <c r="I163" s="105">
        <f t="shared" si="73"/>
        <v>0</v>
      </c>
      <c r="J163" s="113"/>
      <c r="K163" s="113"/>
      <c r="L163" s="113"/>
      <c r="M163" s="113"/>
      <c r="N163" s="114"/>
    </row>
    <row r="164" spans="1:14">
      <c r="A164" s="128">
        <v>452</v>
      </c>
      <c r="B164" s="147" t="s">
        <v>298</v>
      </c>
      <c r="C164" s="105">
        <f t="shared" si="77"/>
        <v>0</v>
      </c>
      <c r="D164" s="113"/>
      <c r="E164" s="113"/>
      <c r="F164" s="113"/>
      <c r="G164" s="113"/>
      <c r="H164" s="113"/>
      <c r="I164" s="105">
        <f t="shared" si="73"/>
        <v>0</v>
      </c>
      <c r="J164" s="113"/>
      <c r="K164" s="113"/>
      <c r="L164" s="113"/>
      <c r="M164" s="113"/>
      <c r="N164" s="114"/>
    </row>
    <row r="165" spans="1:14">
      <c r="A165" s="107">
        <v>46</v>
      </c>
      <c r="B165" s="108" t="s">
        <v>299</v>
      </c>
      <c r="C165" s="105">
        <f t="shared" si="77"/>
        <v>0</v>
      </c>
      <c r="D165" s="113"/>
      <c r="E165" s="113"/>
      <c r="F165" s="113"/>
      <c r="G165" s="113"/>
      <c r="H165" s="113"/>
      <c r="I165" s="105">
        <f t="shared" si="73"/>
        <v>0</v>
      </c>
      <c r="J165" s="113"/>
      <c r="K165" s="113"/>
      <c r="L165" s="113"/>
      <c r="M165" s="113"/>
      <c r="N165" s="114"/>
    </row>
    <row r="166" spans="1:14">
      <c r="A166" s="107">
        <v>5</v>
      </c>
      <c r="B166" s="142" t="s">
        <v>300</v>
      </c>
      <c r="C166" s="105">
        <f t="shared" si="77"/>
        <v>0</v>
      </c>
      <c r="D166" s="106">
        <f>D167+D168+D169</f>
        <v>0</v>
      </c>
      <c r="E166" s="106">
        <f t="shared" ref="E166:N166" si="82">E167+E168+E169</f>
        <v>0</v>
      </c>
      <c r="F166" s="106">
        <f t="shared" si="82"/>
        <v>0</v>
      </c>
      <c r="G166" s="106">
        <f t="shared" si="82"/>
        <v>0</v>
      </c>
      <c r="H166" s="106">
        <f t="shared" si="82"/>
        <v>0</v>
      </c>
      <c r="I166" s="105">
        <f t="shared" si="73"/>
        <v>0</v>
      </c>
      <c r="J166" s="106">
        <f t="shared" si="82"/>
        <v>0</v>
      </c>
      <c r="K166" s="106">
        <f t="shared" si="82"/>
        <v>0</v>
      </c>
      <c r="L166" s="106">
        <f t="shared" si="82"/>
        <v>0</v>
      </c>
      <c r="M166" s="106">
        <f t="shared" si="82"/>
        <v>0</v>
      </c>
      <c r="N166" s="106">
        <f t="shared" si="82"/>
        <v>0</v>
      </c>
    </row>
    <row r="167" spans="1:14">
      <c r="A167" s="107">
        <v>51</v>
      </c>
      <c r="B167" s="108" t="s">
        <v>301</v>
      </c>
      <c r="C167" s="105">
        <f t="shared" si="77"/>
        <v>0</v>
      </c>
      <c r="D167" s="113"/>
      <c r="E167" s="113"/>
      <c r="F167" s="113"/>
      <c r="G167" s="113"/>
      <c r="H167" s="113"/>
      <c r="I167" s="105">
        <f t="shared" si="73"/>
        <v>0</v>
      </c>
      <c r="J167" s="113"/>
      <c r="K167" s="113"/>
      <c r="L167" s="113"/>
      <c r="M167" s="113"/>
      <c r="N167" s="114"/>
    </row>
    <row r="168" spans="1:14">
      <c r="A168" s="107">
        <v>52</v>
      </c>
      <c r="B168" s="108" t="s">
        <v>302</v>
      </c>
      <c r="C168" s="105">
        <f t="shared" si="77"/>
        <v>0</v>
      </c>
      <c r="D168" s="113"/>
      <c r="E168" s="113"/>
      <c r="F168" s="113"/>
      <c r="G168" s="113"/>
      <c r="H168" s="113"/>
      <c r="I168" s="105">
        <f t="shared" si="73"/>
        <v>0</v>
      </c>
      <c r="J168" s="113"/>
      <c r="K168" s="113"/>
      <c r="L168" s="113"/>
      <c r="M168" s="113"/>
      <c r="N168" s="114"/>
    </row>
    <row r="169" spans="1:14">
      <c r="A169" s="107">
        <v>53</v>
      </c>
      <c r="B169" s="108" t="s">
        <v>303</v>
      </c>
      <c r="C169" s="105">
        <f t="shared" si="77"/>
        <v>0</v>
      </c>
      <c r="D169" s="113"/>
      <c r="E169" s="113"/>
      <c r="F169" s="113"/>
      <c r="G169" s="113"/>
      <c r="H169" s="113"/>
      <c r="I169" s="105">
        <f t="shared" si="73"/>
        <v>0</v>
      </c>
      <c r="J169" s="113"/>
      <c r="K169" s="113"/>
      <c r="L169" s="113"/>
      <c r="M169" s="113"/>
      <c r="N169" s="114"/>
    </row>
    <row r="170" spans="1:14">
      <c r="A170" s="116"/>
      <c r="B170" s="104" t="s">
        <v>15</v>
      </c>
      <c r="C170" s="105">
        <f>D170+E170+F170+G170+H170</f>
        <v>0</v>
      </c>
      <c r="D170" s="106">
        <f>D10+D116+D127+D150+D166</f>
        <v>0</v>
      </c>
      <c r="E170" s="106">
        <f t="shared" ref="E170:N170" si="83">E10+E116+E127+E150+E166</f>
        <v>0</v>
      </c>
      <c r="F170" s="106">
        <f t="shared" si="83"/>
        <v>0</v>
      </c>
      <c r="G170" s="106">
        <f t="shared" si="83"/>
        <v>0</v>
      </c>
      <c r="H170" s="106">
        <f t="shared" si="83"/>
        <v>0</v>
      </c>
      <c r="I170" s="105">
        <f>J170+K170+L170+M170+N170</f>
        <v>0</v>
      </c>
      <c r="J170" s="106">
        <f t="shared" si="83"/>
        <v>0</v>
      </c>
      <c r="K170" s="106">
        <f t="shared" si="83"/>
        <v>0</v>
      </c>
      <c r="L170" s="106">
        <f t="shared" si="83"/>
        <v>0</v>
      </c>
      <c r="M170" s="106">
        <f t="shared" si="83"/>
        <v>0</v>
      </c>
      <c r="N170" s="106">
        <f t="shared" si="83"/>
        <v>0</v>
      </c>
    </row>
    <row r="171" spans="1:14">
      <c r="A171" s="149"/>
      <c r="B171" s="150"/>
      <c r="C171" s="150"/>
      <c r="D171" s="150"/>
      <c r="E171" s="150"/>
      <c r="F171" s="150"/>
      <c r="G171" s="150"/>
      <c r="H171" s="150"/>
      <c r="I171" s="150"/>
      <c r="J171" s="150"/>
      <c r="K171" s="95"/>
    </row>
    <row r="172" spans="1:14">
      <c r="A172" s="149"/>
      <c r="B172" s="150"/>
      <c r="C172" s="150"/>
      <c r="D172" s="150"/>
      <c r="E172" s="150"/>
      <c r="F172" s="150"/>
      <c r="G172" s="150"/>
      <c r="H172" s="150"/>
      <c r="I172" s="150"/>
      <c r="J172" s="150"/>
      <c r="K172" s="95"/>
    </row>
    <row r="173" spans="1:14">
      <c r="A173" s="151"/>
      <c r="B173" s="152"/>
      <c r="C173" s="152"/>
      <c r="D173" s="152"/>
      <c r="E173" s="152"/>
      <c r="F173" s="152"/>
      <c r="G173" s="152"/>
      <c r="H173" s="152"/>
      <c r="I173" s="152"/>
      <c r="J173" s="95"/>
    </row>
    <row r="174" spans="1:14">
      <c r="A174" s="153"/>
    </row>
    <row r="175" spans="1:14">
      <c r="A175" s="154"/>
      <c r="B175" s="155"/>
      <c r="C175" s="2830" t="s">
        <v>14</v>
      </c>
      <c r="D175" s="2831"/>
      <c r="E175" s="2831"/>
      <c r="F175" s="2831"/>
      <c r="G175" s="2831"/>
      <c r="H175" s="2831"/>
      <c r="I175" s="2831"/>
      <c r="J175" s="2831"/>
      <c r="K175" s="2831"/>
      <c r="L175" s="2831"/>
      <c r="M175" s="2831"/>
      <c r="N175" s="2832"/>
    </row>
    <row r="176" spans="1:14">
      <c r="A176" s="156"/>
      <c r="B176" s="157" t="s">
        <v>306</v>
      </c>
      <c r="C176" s="2824" t="s">
        <v>19</v>
      </c>
      <c r="D176" s="2826"/>
      <c r="E176" s="2826"/>
      <c r="F176" s="2826"/>
      <c r="G176" s="2826"/>
      <c r="H176" s="2827"/>
      <c r="I176" s="2828" t="s">
        <v>20</v>
      </c>
      <c r="J176" s="2826"/>
      <c r="K176" s="2826"/>
      <c r="L176" s="2826"/>
      <c r="M176" s="2826"/>
      <c r="N176" s="2827"/>
    </row>
    <row r="177" spans="1:14" ht="39">
      <c r="A177" s="158" t="s">
        <v>16</v>
      </c>
      <c r="B177" s="159" t="s">
        <v>17</v>
      </c>
      <c r="C177" s="2825"/>
      <c r="D177" s="100" t="s">
        <v>476</v>
      </c>
      <c r="E177" s="101" t="s">
        <v>477</v>
      </c>
      <c r="F177" s="101" t="s">
        <v>478</v>
      </c>
      <c r="G177" s="101" t="s">
        <v>479</v>
      </c>
      <c r="H177" s="102" t="s">
        <v>480</v>
      </c>
      <c r="I177" s="2829"/>
      <c r="J177" s="100" t="s">
        <v>476</v>
      </c>
      <c r="K177" s="101" t="s">
        <v>477</v>
      </c>
      <c r="L177" s="101" t="s">
        <v>478</v>
      </c>
      <c r="M177" s="101" t="s">
        <v>479</v>
      </c>
      <c r="N177" s="102" t="s">
        <v>480</v>
      </c>
    </row>
    <row r="178" spans="1:14">
      <c r="A178" s="160">
        <v>1</v>
      </c>
      <c r="B178" s="161" t="s">
        <v>21</v>
      </c>
      <c r="C178" s="105">
        <f>D178+E178+F178+G178+H178</f>
        <v>0</v>
      </c>
      <c r="D178" s="106">
        <f>D179+D189+D196+D199+D205+D237</f>
        <v>0</v>
      </c>
      <c r="E178" s="106">
        <f t="shared" ref="E178:H178" si="84">E179+E189+E196+E199+E205+E237</f>
        <v>0</v>
      </c>
      <c r="F178" s="106">
        <f t="shared" si="84"/>
        <v>0</v>
      </c>
      <c r="G178" s="106">
        <f t="shared" si="84"/>
        <v>0</v>
      </c>
      <c r="H178" s="106">
        <f t="shared" si="84"/>
        <v>0</v>
      </c>
      <c r="I178" s="105">
        <f>J178+K178+L178+M178+N178</f>
        <v>0</v>
      </c>
      <c r="J178" s="106">
        <f>J179+J189+J196+J199+J205+J237</f>
        <v>0</v>
      </c>
      <c r="K178" s="106">
        <f t="shared" ref="K178:N178" si="85">K179+K189+K196+K199+K205+K237</f>
        <v>0</v>
      </c>
      <c r="L178" s="106">
        <f t="shared" si="85"/>
        <v>0</v>
      </c>
      <c r="M178" s="106">
        <f t="shared" si="85"/>
        <v>0</v>
      </c>
      <c r="N178" s="106">
        <f t="shared" si="85"/>
        <v>0</v>
      </c>
    </row>
    <row r="179" spans="1:14">
      <c r="A179" s="162">
        <v>112</v>
      </c>
      <c r="B179" s="115" t="s">
        <v>29</v>
      </c>
      <c r="C179" s="105">
        <f>D179+E179+F179+G179+H179</f>
        <v>0</v>
      </c>
      <c r="D179" s="106">
        <f>D180+D181+D182+D188</f>
        <v>0</v>
      </c>
      <c r="E179" s="106">
        <f t="shared" ref="E179:N179" si="86">E180+E181+E182+E188</f>
        <v>0</v>
      </c>
      <c r="F179" s="106">
        <f t="shared" si="86"/>
        <v>0</v>
      </c>
      <c r="G179" s="106">
        <f t="shared" si="86"/>
        <v>0</v>
      </c>
      <c r="H179" s="106">
        <f t="shared" si="86"/>
        <v>0</v>
      </c>
      <c r="I179" s="105">
        <f t="shared" ref="I179:I242" si="87">J179+K179+L179+M179+N179</f>
        <v>0</v>
      </c>
      <c r="J179" s="106">
        <f t="shared" si="86"/>
        <v>0</v>
      </c>
      <c r="K179" s="106">
        <f t="shared" si="86"/>
        <v>0</v>
      </c>
      <c r="L179" s="106">
        <f t="shared" si="86"/>
        <v>0</v>
      </c>
      <c r="M179" s="106">
        <f t="shared" si="86"/>
        <v>0</v>
      </c>
      <c r="N179" s="106">
        <f t="shared" si="86"/>
        <v>0</v>
      </c>
    </row>
    <row r="180" spans="1:14">
      <c r="A180" s="163">
        <v>1121</v>
      </c>
      <c r="B180" s="117" t="s">
        <v>307</v>
      </c>
      <c r="C180" s="105">
        <f t="shared" ref="C180:C243" si="88">D180+E180+F180+G180+H180</f>
        <v>0</v>
      </c>
      <c r="D180" s="113"/>
      <c r="E180" s="113"/>
      <c r="F180" s="113"/>
      <c r="G180" s="113"/>
      <c r="H180" s="113"/>
      <c r="I180" s="105">
        <f t="shared" si="87"/>
        <v>0</v>
      </c>
      <c r="J180" s="113"/>
      <c r="K180" s="113"/>
      <c r="L180" s="113"/>
      <c r="M180" s="113"/>
      <c r="N180" s="114"/>
    </row>
    <row r="181" spans="1:14">
      <c r="A181" s="163">
        <v>1125</v>
      </c>
      <c r="B181" s="117" t="s">
        <v>309</v>
      </c>
      <c r="C181" s="105">
        <f t="shared" si="88"/>
        <v>0</v>
      </c>
      <c r="D181" s="113"/>
      <c r="E181" s="113"/>
      <c r="F181" s="113"/>
      <c r="G181" s="113"/>
      <c r="H181" s="113"/>
      <c r="I181" s="105">
        <f t="shared" si="87"/>
        <v>0</v>
      </c>
      <c r="J181" s="113"/>
      <c r="K181" s="113"/>
      <c r="L181" s="113"/>
      <c r="M181" s="113"/>
      <c r="N181" s="114"/>
    </row>
    <row r="182" spans="1:14">
      <c r="A182" s="163">
        <v>1126</v>
      </c>
      <c r="B182" s="164" t="s">
        <v>314</v>
      </c>
      <c r="C182" s="105">
        <f t="shared" si="88"/>
        <v>0</v>
      </c>
      <c r="D182" s="106">
        <f>D183+D184+D185</f>
        <v>0</v>
      </c>
      <c r="E182" s="106">
        <f t="shared" ref="E182:N182" si="89">E183+E184+E185</f>
        <v>0</v>
      </c>
      <c r="F182" s="106">
        <f t="shared" si="89"/>
        <v>0</v>
      </c>
      <c r="G182" s="106">
        <f t="shared" si="89"/>
        <v>0</v>
      </c>
      <c r="H182" s="106">
        <f t="shared" si="89"/>
        <v>0</v>
      </c>
      <c r="I182" s="105">
        <f t="shared" si="87"/>
        <v>0</v>
      </c>
      <c r="J182" s="106">
        <f t="shared" si="89"/>
        <v>0</v>
      </c>
      <c r="K182" s="106">
        <f t="shared" si="89"/>
        <v>0</v>
      </c>
      <c r="L182" s="106">
        <f t="shared" si="89"/>
        <v>0</v>
      </c>
      <c r="M182" s="106">
        <f t="shared" si="89"/>
        <v>0</v>
      </c>
      <c r="N182" s="106">
        <f t="shared" si="89"/>
        <v>0</v>
      </c>
    </row>
    <row r="183" spans="1:14">
      <c r="A183" s="163">
        <v>11261</v>
      </c>
      <c r="B183" s="164" t="s">
        <v>315</v>
      </c>
      <c r="C183" s="105">
        <f t="shared" si="88"/>
        <v>0</v>
      </c>
      <c r="D183" s="113"/>
      <c r="E183" s="113"/>
      <c r="F183" s="113"/>
      <c r="G183" s="113"/>
      <c r="H183" s="113"/>
      <c r="I183" s="105">
        <f t="shared" si="87"/>
        <v>0</v>
      </c>
      <c r="J183" s="113"/>
      <c r="K183" s="113"/>
      <c r="L183" s="113"/>
      <c r="M183" s="113"/>
      <c r="N183" s="114"/>
    </row>
    <row r="184" spans="1:14">
      <c r="A184" s="163">
        <v>11262</v>
      </c>
      <c r="B184" s="164" t="s">
        <v>316</v>
      </c>
      <c r="C184" s="105">
        <f t="shared" si="88"/>
        <v>0</v>
      </c>
      <c r="D184" s="113"/>
      <c r="E184" s="113"/>
      <c r="F184" s="113"/>
      <c r="G184" s="113"/>
      <c r="H184" s="113"/>
      <c r="I184" s="105">
        <f t="shared" si="87"/>
        <v>0</v>
      </c>
      <c r="J184" s="113"/>
      <c r="K184" s="113"/>
      <c r="L184" s="113"/>
      <c r="M184" s="113"/>
      <c r="N184" s="114"/>
    </row>
    <row r="185" spans="1:14">
      <c r="A185" s="163">
        <v>11269</v>
      </c>
      <c r="B185" s="164" t="s">
        <v>52</v>
      </c>
      <c r="C185" s="105">
        <f t="shared" si="88"/>
        <v>0</v>
      </c>
      <c r="D185" s="106">
        <f>D186+D187</f>
        <v>0</v>
      </c>
      <c r="E185" s="106">
        <f t="shared" ref="E185:N185" si="90">E186+E187</f>
        <v>0</v>
      </c>
      <c r="F185" s="106">
        <f t="shared" si="90"/>
        <v>0</v>
      </c>
      <c r="G185" s="106">
        <f t="shared" si="90"/>
        <v>0</v>
      </c>
      <c r="H185" s="106">
        <f t="shared" si="90"/>
        <v>0</v>
      </c>
      <c r="I185" s="105">
        <f t="shared" si="87"/>
        <v>0</v>
      </c>
      <c r="J185" s="106">
        <f t="shared" si="90"/>
        <v>0</v>
      </c>
      <c r="K185" s="106">
        <f t="shared" si="90"/>
        <v>0</v>
      </c>
      <c r="L185" s="106">
        <f t="shared" si="90"/>
        <v>0</v>
      </c>
      <c r="M185" s="106">
        <f t="shared" si="90"/>
        <v>0</v>
      </c>
      <c r="N185" s="106">
        <f t="shared" si="90"/>
        <v>0</v>
      </c>
    </row>
    <row r="186" spans="1:14">
      <c r="A186" s="163">
        <v>112691</v>
      </c>
      <c r="B186" s="164" t="s">
        <v>317</v>
      </c>
      <c r="C186" s="105">
        <f t="shared" si="88"/>
        <v>0</v>
      </c>
      <c r="D186" s="113"/>
      <c r="E186" s="113"/>
      <c r="F186" s="113"/>
      <c r="G186" s="113"/>
      <c r="H186" s="113"/>
      <c r="I186" s="105">
        <f t="shared" si="87"/>
        <v>0</v>
      </c>
      <c r="J186" s="113"/>
      <c r="K186" s="113"/>
      <c r="L186" s="113"/>
      <c r="M186" s="113"/>
      <c r="N186" s="114"/>
    </row>
    <row r="187" spans="1:14">
      <c r="A187" s="163">
        <v>112692</v>
      </c>
      <c r="B187" s="164" t="s">
        <v>318</v>
      </c>
      <c r="C187" s="105">
        <f t="shared" si="88"/>
        <v>0</v>
      </c>
      <c r="D187" s="113"/>
      <c r="E187" s="113"/>
      <c r="F187" s="113"/>
      <c r="G187" s="113"/>
      <c r="H187" s="113"/>
      <c r="I187" s="105">
        <f t="shared" si="87"/>
        <v>0</v>
      </c>
      <c r="J187" s="113"/>
      <c r="K187" s="113"/>
      <c r="L187" s="113"/>
      <c r="M187" s="113"/>
      <c r="N187" s="114"/>
    </row>
    <row r="188" spans="1:14">
      <c r="A188" s="163">
        <v>1128</v>
      </c>
      <c r="B188" s="164" t="s">
        <v>43</v>
      </c>
      <c r="C188" s="105">
        <f t="shared" si="88"/>
        <v>0</v>
      </c>
      <c r="D188" s="113"/>
      <c r="E188" s="113"/>
      <c r="F188" s="113"/>
      <c r="G188" s="113"/>
      <c r="H188" s="113"/>
      <c r="I188" s="105">
        <f t="shared" si="87"/>
        <v>0</v>
      </c>
      <c r="J188" s="113"/>
      <c r="K188" s="113"/>
      <c r="L188" s="113"/>
      <c r="M188" s="113"/>
      <c r="N188" s="114"/>
    </row>
    <row r="189" spans="1:14">
      <c r="A189" s="160">
        <v>12</v>
      </c>
      <c r="B189" s="143" t="s">
        <v>319</v>
      </c>
      <c r="C189" s="105">
        <f t="shared" si="88"/>
        <v>0</v>
      </c>
      <c r="D189" s="106">
        <f>D190+D193</f>
        <v>0</v>
      </c>
      <c r="E189" s="106">
        <f t="shared" ref="E189:N189" si="91">E190+E193</f>
        <v>0</v>
      </c>
      <c r="F189" s="106">
        <f t="shared" si="91"/>
        <v>0</v>
      </c>
      <c r="G189" s="106">
        <f t="shared" si="91"/>
        <v>0</v>
      </c>
      <c r="H189" s="106">
        <f t="shared" si="91"/>
        <v>0</v>
      </c>
      <c r="I189" s="105">
        <f t="shared" si="87"/>
        <v>0</v>
      </c>
      <c r="J189" s="106">
        <f t="shared" si="91"/>
        <v>0</v>
      </c>
      <c r="K189" s="106">
        <f t="shared" si="91"/>
        <v>0</v>
      </c>
      <c r="L189" s="106">
        <f t="shared" si="91"/>
        <v>0</v>
      </c>
      <c r="M189" s="106">
        <f t="shared" si="91"/>
        <v>0</v>
      </c>
      <c r="N189" s="106">
        <f t="shared" si="91"/>
        <v>0</v>
      </c>
    </row>
    <row r="190" spans="1:14">
      <c r="A190" s="163">
        <v>1215</v>
      </c>
      <c r="B190" s="164" t="s">
        <v>320</v>
      </c>
      <c r="C190" s="105">
        <f t="shared" si="88"/>
        <v>0</v>
      </c>
      <c r="D190" s="106">
        <f>D191+D192</f>
        <v>0</v>
      </c>
      <c r="E190" s="106">
        <f t="shared" ref="E190:N190" si="92">E191+E192</f>
        <v>0</v>
      </c>
      <c r="F190" s="106">
        <f t="shared" si="92"/>
        <v>0</v>
      </c>
      <c r="G190" s="106">
        <f t="shared" si="92"/>
        <v>0</v>
      </c>
      <c r="H190" s="106">
        <f t="shared" si="92"/>
        <v>0</v>
      </c>
      <c r="I190" s="105">
        <f t="shared" si="87"/>
        <v>0</v>
      </c>
      <c r="J190" s="106">
        <f t="shared" si="92"/>
        <v>0</v>
      </c>
      <c r="K190" s="106">
        <f t="shared" si="92"/>
        <v>0</v>
      </c>
      <c r="L190" s="106">
        <f t="shared" si="92"/>
        <v>0</v>
      </c>
      <c r="M190" s="106">
        <f t="shared" si="92"/>
        <v>0</v>
      </c>
      <c r="N190" s="106">
        <f t="shared" si="92"/>
        <v>0</v>
      </c>
    </row>
    <row r="191" spans="1:14">
      <c r="A191" s="163">
        <v>12151</v>
      </c>
      <c r="B191" s="163" t="s">
        <v>321</v>
      </c>
      <c r="C191" s="105">
        <f t="shared" si="88"/>
        <v>0</v>
      </c>
      <c r="D191" s="113"/>
      <c r="E191" s="113"/>
      <c r="F191" s="113"/>
      <c r="G191" s="113"/>
      <c r="H191" s="113"/>
      <c r="I191" s="105">
        <f t="shared" si="87"/>
        <v>0</v>
      </c>
      <c r="J191" s="113"/>
      <c r="K191" s="113"/>
      <c r="L191" s="113"/>
      <c r="M191" s="113"/>
      <c r="N191" s="114"/>
    </row>
    <row r="192" spans="1:14">
      <c r="A192" s="163">
        <v>12159</v>
      </c>
      <c r="B192" s="163" t="s">
        <v>322</v>
      </c>
      <c r="C192" s="105">
        <f t="shared" si="88"/>
        <v>0</v>
      </c>
      <c r="D192" s="113"/>
      <c r="E192" s="113"/>
      <c r="F192" s="113"/>
      <c r="G192" s="113"/>
      <c r="H192" s="113"/>
      <c r="I192" s="105">
        <f t="shared" si="87"/>
        <v>0</v>
      </c>
      <c r="J192" s="113"/>
      <c r="K192" s="113"/>
      <c r="L192" s="113"/>
      <c r="M192" s="113"/>
      <c r="N192" s="114"/>
    </row>
    <row r="193" spans="1:14">
      <c r="A193" s="163">
        <v>1225</v>
      </c>
      <c r="B193" s="164" t="s">
        <v>323</v>
      </c>
      <c r="C193" s="105">
        <f t="shared" si="88"/>
        <v>0</v>
      </c>
      <c r="D193" s="106">
        <f>D194+D195</f>
        <v>0</v>
      </c>
      <c r="E193" s="106">
        <f t="shared" ref="E193:N193" si="93">E194+E195</f>
        <v>0</v>
      </c>
      <c r="F193" s="106">
        <f t="shared" si="93"/>
        <v>0</v>
      </c>
      <c r="G193" s="106">
        <f t="shared" si="93"/>
        <v>0</v>
      </c>
      <c r="H193" s="106">
        <f t="shared" si="93"/>
        <v>0</v>
      </c>
      <c r="I193" s="105">
        <f t="shared" si="87"/>
        <v>0</v>
      </c>
      <c r="J193" s="106">
        <f t="shared" si="93"/>
        <v>0</v>
      </c>
      <c r="K193" s="106">
        <f t="shared" si="93"/>
        <v>0</v>
      </c>
      <c r="L193" s="106">
        <f t="shared" si="93"/>
        <v>0</v>
      </c>
      <c r="M193" s="106">
        <f t="shared" si="93"/>
        <v>0</v>
      </c>
      <c r="N193" s="106">
        <f t="shared" si="93"/>
        <v>0</v>
      </c>
    </row>
    <row r="194" spans="1:14">
      <c r="A194" s="163">
        <v>12251</v>
      </c>
      <c r="B194" s="164" t="s">
        <v>324</v>
      </c>
      <c r="C194" s="105">
        <f t="shared" si="88"/>
        <v>0</v>
      </c>
      <c r="D194" s="113"/>
      <c r="E194" s="113"/>
      <c r="F194" s="113"/>
      <c r="G194" s="113"/>
      <c r="H194" s="113"/>
      <c r="I194" s="105">
        <f t="shared" si="87"/>
        <v>0</v>
      </c>
      <c r="J194" s="113"/>
      <c r="K194" s="113"/>
      <c r="L194" s="113"/>
      <c r="M194" s="113"/>
      <c r="N194" s="114"/>
    </row>
    <row r="195" spans="1:14">
      <c r="A195" s="163">
        <v>12259</v>
      </c>
      <c r="B195" s="164" t="s">
        <v>325</v>
      </c>
      <c r="C195" s="105">
        <f t="shared" si="88"/>
        <v>0</v>
      </c>
      <c r="D195" s="113"/>
      <c r="E195" s="113"/>
      <c r="F195" s="113"/>
      <c r="G195" s="113"/>
      <c r="H195" s="113"/>
      <c r="I195" s="105">
        <f t="shared" si="87"/>
        <v>0</v>
      </c>
      <c r="J195" s="113"/>
      <c r="K195" s="113"/>
      <c r="L195" s="113"/>
      <c r="M195" s="113"/>
      <c r="N195" s="114"/>
    </row>
    <row r="196" spans="1:14">
      <c r="A196" s="160">
        <v>13</v>
      </c>
      <c r="B196" s="143" t="s">
        <v>84</v>
      </c>
      <c r="C196" s="105">
        <f t="shared" si="88"/>
        <v>0</v>
      </c>
      <c r="D196" s="106">
        <f>D197</f>
        <v>0</v>
      </c>
      <c r="E196" s="106">
        <f t="shared" ref="E196:H196" si="94">E197</f>
        <v>0</v>
      </c>
      <c r="F196" s="106">
        <f t="shared" si="94"/>
        <v>0</v>
      </c>
      <c r="G196" s="106">
        <f t="shared" si="94"/>
        <v>0</v>
      </c>
      <c r="H196" s="106">
        <f t="shared" si="94"/>
        <v>0</v>
      </c>
      <c r="I196" s="105">
        <f t="shared" si="87"/>
        <v>0</v>
      </c>
      <c r="J196" s="106">
        <f>J198</f>
        <v>0</v>
      </c>
      <c r="K196" s="106">
        <f t="shared" ref="K196:N196" si="95">K198</f>
        <v>0</v>
      </c>
      <c r="L196" s="106">
        <f t="shared" si="95"/>
        <v>0</v>
      </c>
      <c r="M196" s="106">
        <f t="shared" si="95"/>
        <v>0</v>
      </c>
      <c r="N196" s="106">
        <f t="shared" si="95"/>
        <v>0</v>
      </c>
    </row>
    <row r="197" spans="1:14">
      <c r="A197" s="148">
        <v>131</v>
      </c>
      <c r="B197" s="165" t="s">
        <v>85</v>
      </c>
      <c r="C197" s="105">
        <f t="shared" si="88"/>
        <v>0</v>
      </c>
      <c r="D197" s="113"/>
      <c r="E197" s="113"/>
      <c r="F197" s="113"/>
      <c r="G197" s="113"/>
      <c r="H197" s="113"/>
      <c r="I197" s="166"/>
      <c r="J197" s="166"/>
      <c r="K197" s="166"/>
      <c r="L197" s="166"/>
      <c r="M197" s="166"/>
      <c r="N197" s="167"/>
    </row>
    <row r="198" spans="1:14">
      <c r="A198" s="148">
        <v>132</v>
      </c>
      <c r="B198" s="115" t="s">
        <v>330</v>
      </c>
      <c r="C198" s="166"/>
      <c r="D198" s="166"/>
      <c r="E198" s="166"/>
      <c r="F198" s="166"/>
      <c r="G198" s="166"/>
      <c r="H198" s="166"/>
      <c r="I198" s="105">
        <f t="shared" si="87"/>
        <v>0</v>
      </c>
      <c r="J198" s="113"/>
      <c r="K198" s="113"/>
      <c r="L198" s="113"/>
      <c r="M198" s="113"/>
      <c r="N198" s="114"/>
    </row>
    <row r="199" spans="1:14">
      <c r="A199" s="160">
        <v>16</v>
      </c>
      <c r="B199" s="108" t="s">
        <v>331</v>
      </c>
      <c r="C199" s="105">
        <f t="shared" si="88"/>
        <v>0</v>
      </c>
      <c r="D199" s="106">
        <f>D200</f>
        <v>0</v>
      </c>
      <c r="E199" s="106">
        <f t="shared" ref="E199:H199" si="96">E200</f>
        <v>0</v>
      </c>
      <c r="F199" s="106">
        <f t="shared" si="96"/>
        <v>0</v>
      </c>
      <c r="G199" s="106">
        <f t="shared" si="96"/>
        <v>0</v>
      </c>
      <c r="H199" s="106">
        <f t="shared" si="96"/>
        <v>0</v>
      </c>
      <c r="I199" s="105">
        <f t="shared" si="87"/>
        <v>0</v>
      </c>
      <c r="J199" s="168">
        <f t="shared" ref="J199:N199" si="97">J201</f>
        <v>0</v>
      </c>
      <c r="K199" s="168">
        <f t="shared" si="97"/>
        <v>0</v>
      </c>
      <c r="L199" s="168">
        <f t="shared" si="97"/>
        <v>0</v>
      </c>
      <c r="M199" s="168">
        <f t="shared" si="97"/>
        <v>0</v>
      </c>
      <c r="N199" s="169">
        <f t="shared" si="97"/>
        <v>0</v>
      </c>
    </row>
    <row r="200" spans="1:14">
      <c r="A200" s="148">
        <v>161</v>
      </c>
      <c r="B200" s="115" t="s">
        <v>332</v>
      </c>
      <c r="C200" s="105">
        <f t="shared" si="88"/>
        <v>0</v>
      </c>
      <c r="D200" s="113"/>
      <c r="E200" s="113"/>
      <c r="F200" s="113"/>
      <c r="G200" s="113"/>
      <c r="H200" s="113"/>
      <c r="I200" s="166"/>
      <c r="J200" s="166"/>
      <c r="K200" s="166"/>
      <c r="L200" s="166"/>
      <c r="M200" s="166"/>
      <c r="N200" s="167"/>
    </row>
    <row r="201" spans="1:14" ht="15.75" customHeight="1">
      <c r="A201" s="148">
        <v>162</v>
      </c>
      <c r="B201" s="115" t="s">
        <v>340</v>
      </c>
      <c r="C201" s="166"/>
      <c r="D201" s="166"/>
      <c r="E201" s="166"/>
      <c r="F201" s="166"/>
      <c r="G201" s="166"/>
      <c r="H201" s="166"/>
      <c r="I201" s="105">
        <f t="shared" si="87"/>
        <v>0</v>
      </c>
      <c r="J201" s="168">
        <f t="shared" ref="J201:N201" si="98">J202+J203+J204</f>
        <v>0</v>
      </c>
      <c r="K201" s="168">
        <f t="shared" si="98"/>
        <v>0</v>
      </c>
      <c r="L201" s="168">
        <f t="shared" si="98"/>
        <v>0</v>
      </c>
      <c r="M201" s="168">
        <f t="shared" si="98"/>
        <v>0</v>
      </c>
      <c r="N201" s="169">
        <f t="shared" si="98"/>
        <v>0</v>
      </c>
    </row>
    <row r="202" spans="1:14" ht="15.75" customHeight="1">
      <c r="A202" s="122">
        <v>1621</v>
      </c>
      <c r="B202" s="123" t="s">
        <v>99</v>
      </c>
      <c r="C202" s="166"/>
      <c r="D202" s="170"/>
      <c r="E202" s="170"/>
      <c r="F202" s="170"/>
      <c r="G202" s="170"/>
      <c r="H202" s="170"/>
      <c r="I202" s="105">
        <f t="shared" si="87"/>
        <v>0</v>
      </c>
      <c r="J202" s="126"/>
      <c r="K202" s="126"/>
      <c r="L202" s="126"/>
      <c r="M202" s="126"/>
      <c r="N202" s="127"/>
    </row>
    <row r="203" spans="1:14" ht="15.75" customHeight="1">
      <c r="A203" s="122">
        <v>1622</v>
      </c>
      <c r="B203" s="123" t="s">
        <v>335</v>
      </c>
      <c r="C203" s="166"/>
      <c r="D203" s="170"/>
      <c r="E203" s="170"/>
      <c r="F203" s="170"/>
      <c r="G203" s="170"/>
      <c r="H203" s="170"/>
      <c r="I203" s="105">
        <f t="shared" si="87"/>
        <v>0</v>
      </c>
      <c r="J203" s="126"/>
      <c r="K203" s="126"/>
      <c r="L203" s="126"/>
      <c r="M203" s="126"/>
      <c r="N203" s="127"/>
    </row>
    <row r="204" spans="1:14" ht="15.75" customHeight="1">
      <c r="A204" s="122">
        <v>1629</v>
      </c>
      <c r="B204" s="123" t="s">
        <v>88</v>
      </c>
      <c r="C204" s="166"/>
      <c r="D204" s="170"/>
      <c r="E204" s="170"/>
      <c r="F204" s="170"/>
      <c r="G204" s="170"/>
      <c r="H204" s="170"/>
      <c r="I204" s="105">
        <f t="shared" si="87"/>
        <v>0</v>
      </c>
      <c r="J204" s="126"/>
      <c r="K204" s="126"/>
      <c r="L204" s="126"/>
      <c r="M204" s="126"/>
      <c r="N204" s="127"/>
    </row>
    <row r="205" spans="1:14" ht="15.75" customHeight="1">
      <c r="A205" s="107">
        <v>17</v>
      </c>
      <c r="B205" s="108" t="s">
        <v>341</v>
      </c>
      <c r="C205" s="105">
        <f t="shared" si="88"/>
        <v>0</v>
      </c>
      <c r="D205" s="106">
        <f>D206+D231</f>
        <v>0</v>
      </c>
      <c r="E205" s="106">
        <f t="shared" ref="E205:H205" si="99">E206+E231</f>
        <v>0</v>
      </c>
      <c r="F205" s="106">
        <f t="shared" si="99"/>
        <v>0</v>
      </c>
      <c r="G205" s="106">
        <f t="shared" si="99"/>
        <v>0</v>
      </c>
      <c r="H205" s="106">
        <f t="shared" si="99"/>
        <v>0</v>
      </c>
      <c r="I205" s="105">
        <f t="shared" si="87"/>
        <v>0</v>
      </c>
      <c r="J205" s="106">
        <f t="shared" ref="J205:N205" si="100">J223+J231</f>
        <v>0</v>
      </c>
      <c r="K205" s="106">
        <f t="shared" si="100"/>
        <v>0</v>
      </c>
      <c r="L205" s="106">
        <f t="shared" si="100"/>
        <v>0</v>
      </c>
      <c r="M205" s="106">
        <f t="shared" si="100"/>
        <v>0</v>
      </c>
      <c r="N205" s="106">
        <f t="shared" si="100"/>
        <v>0</v>
      </c>
    </row>
    <row r="206" spans="1:14" ht="15.75" customHeight="1">
      <c r="A206" s="148">
        <v>171</v>
      </c>
      <c r="B206" s="115" t="s">
        <v>342</v>
      </c>
      <c r="C206" s="105">
        <f t="shared" si="88"/>
        <v>0</v>
      </c>
      <c r="D206" s="106">
        <f>D207+D210+D213+D216</f>
        <v>0</v>
      </c>
      <c r="E206" s="106">
        <f t="shared" ref="E206:H206" si="101">E207+E210+E213+E216</f>
        <v>0</v>
      </c>
      <c r="F206" s="106">
        <f t="shared" si="101"/>
        <v>0</v>
      </c>
      <c r="G206" s="106">
        <f t="shared" si="101"/>
        <v>0</v>
      </c>
      <c r="H206" s="106">
        <f t="shared" si="101"/>
        <v>0</v>
      </c>
      <c r="I206" s="170"/>
      <c r="J206" s="170"/>
      <c r="K206" s="170"/>
      <c r="L206" s="170"/>
      <c r="M206" s="170"/>
      <c r="N206" s="171"/>
    </row>
    <row r="207" spans="1:14" ht="15.75" customHeight="1">
      <c r="A207" s="116">
        <v>1711</v>
      </c>
      <c r="B207" s="117" t="s">
        <v>343</v>
      </c>
      <c r="C207" s="105">
        <f t="shared" si="88"/>
        <v>0</v>
      </c>
      <c r="D207" s="106">
        <f>D208+D209</f>
        <v>0</v>
      </c>
      <c r="E207" s="106">
        <f t="shared" ref="E207:H207" si="102">E208+E209</f>
        <v>0</v>
      </c>
      <c r="F207" s="106">
        <f t="shared" si="102"/>
        <v>0</v>
      </c>
      <c r="G207" s="106">
        <f t="shared" si="102"/>
        <v>0</v>
      </c>
      <c r="H207" s="106">
        <f t="shared" si="102"/>
        <v>0</v>
      </c>
      <c r="I207" s="170"/>
      <c r="J207" s="170"/>
      <c r="K207" s="170"/>
      <c r="L207" s="170"/>
      <c r="M207" s="170"/>
      <c r="N207" s="171"/>
    </row>
    <row r="208" spans="1:14" ht="15.75" customHeight="1">
      <c r="A208" s="116">
        <v>17111</v>
      </c>
      <c r="B208" s="117" t="s">
        <v>344</v>
      </c>
      <c r="C208" s="105">
        <f t="shared" si="88"/>
        <v>0</v>
      </c>
      <c r="D208" s="113"/>
      <c r="E208" s="113"/>
      <c r="F208" s="113"/>
      <c r="G208" s="113"/>
      <c r="H208" s="113"/>
      <c r="I208" s="170"/>
      <c r="J208" s="170"/>
      <c r="K208" s="170"/>
      <c r="L208" s="170"/>
      <c r="M208" s="170"/>
      <c r="N208" s="171"/>
    </row>
    <row r="209" spans="1:14" ht="15.75" customHeight="1">
      <c r="A209" s="116">
        <v>17112</v>
      </c>
      <c r="B209" s="117" t="s">
        <v>345</v>
      </c>
      <c r="C209" s="105">
        <f t="shared" si="88"/>
        <v>0</v>
      </c>
      <c r="D209" s="113"/>
      <c r="E209" s="113"/>
      <c r="F209" s="113"/>
      <c r="G209" s="113"/>
      <c r="H209" s="113"/>
      <c r="I209" s="170"/>
      <c r="J209" s="170"/>
      <c r="K209" s="170"/>
      <c r="L209" s="170"/>
      <c r="M209" s="170"/>
      <c r="N209" s="171"/>
    </row>
    <row r="210" spans="1:14" ht="15.75" customHeight="1">
      <c r="A210" s="116">
        <v>1712</v>
      </c>
      <c r="B210" s="117" t="s">
        <v>346</v>
      </c>
      <c r="C210" s="105">
        <f t="shared" si="88"/>
        <v>0</v>
      </c>
      <c r="D210" s="106">
        <f>D211+D212</f>
        <v>0</v>
      </c>
      <c r="E210" s="106">
        <f t="shared" ref="E210:H210" si="103">E211+E212</f>
        <v>0</v>
      </c>
      <c r="F210" s="106">
        <f t="shared" si="103"/>
        <v>0</v>
      </c>
      <c r="G210" s="106">
        <f t="shared" si="103"/>
        <v>0</v>
      </c>
      <c r="H210" s="106">
        <f t="shared" si="103"/>
        <v>0</v>
      </c>
      <c r="I210" s="170"/>
      <c r="J210" s="170"/>
      <c r="K210" s="170"/>
      <c r="L210" s="170"/>
      <c r="M210" s="170"/>
      <c r="N210" s="171"/>
    </row>
    <row r="211" spans="1:14" ht="15.75" customHeight="1">
      <c r="A211" s="116">
        <v>17121</v>
      </c>
      <c r="B211" s="117" t="s">
        <v>344</v>
      </c>
      <c r="C211" s="105">
        <f t="shared" si="88"/>
        <v>0</v>
      </c>
      <c r="D211" s="113"/>
      <c r="E211" s="113"/>
      <c r="F211" s="113"/>
      <c r="G211" s="113"/>
      <c r="H211" s="113"/>
      <c r="I211" s="170"/>
      <c r="J211" s="170"/>
      <c r="K211" s="170"/>
      <c r="L211" s="170"/>
      <c r="M211" s="170"/>
      <c r="N211" s="171"/>
    </row>
    <row r="212" spans="1:14" ht="15.75" customHeight="1">
      <c r="A212" s="116">
        <v>17122</v>
      </c>
      <c r="B212" s="117" t="s">
        <v>345</v>
      </c>
      <c r="C212" s="105">
        <f t="shared" si="88"/>
        <v>0</v>
      </c>
      <c r="D212" s="113"/>
      <c r="E212" s="113"/>
      <c r="F212" s="113"/>
      <c r="G212" s="113"/>
      <c r="H212" s="113"/>
      <c r="I212" s="170"/>
      <c r="J212" s="170"/>
      <c r="K212" s="170"/>
      <c r="L212" s="170"/>
      <c r="M212" s="170"/>
      <c r="N212" s="171"/>
    </row>
    <row r="213" spans="1:14" ht="15.75" customHeight="1">
      <c r="A213" s="116">
        <v>1713</v>
      </c>
      <c r="B213" s="117" t="s">
        <v>347</v>
      </c>
      <c r="C213" s="105">
        <f t="shared" si="88"/>
        <v>0</v>
      </c>
      <c r="D213" s="106">
        <f t="shared" ref="D213:H213" si="104">D214+D215</f>
        <v>0</v>
      </c>
      <c r="E213" s="106">
        <f t="shared" si="104"/>
        <v>0</v>
      </c>
      <c r="F213" s="106">
        <f t="shared" si="104"/>
        <v>0</v>
      </c>
      <c r="G213" s="106">
        <f t="shared" si="104"/>
        <v>0</v>
      </c>
      <c r="H213" s="106">
        <f t="shared" si="104"/>
        <v>0</v>
      </c>
      <c r="I213" s="170"/>
      <c r="J213" s="170"/>
      <c r="K213" s="170"/>
      <c r="L213" s="170"/>
      <c r="M213" s="170"/>
      <c r="N213" s="171"/>
    </row>
    <row r="214" spans="1:14" ht="15.75" customHeight="1">
      <c r="A214" s="116">
        <v>17131</v>
      </c>
      <c r="B214" s="117" t="s">
        <v>344</v>
      </c>
      <c r="C214" s="105">
        <f t="shared" si="88"/>
        <v>0</v>
      </c>
      <c r="D214" s="113"/>
      <c r="E214" s="113"/>
      <c r="F214" s="113"/>
      <c r="G214" s="113"/>
      <c r="H214" s="113"/>
      <c r="I214" s="170"/>
      <c r="J214" s="170"/>
      <c r="K214" s="170"/>
      <c r="L214" s="170"/>
      <c r="M214" s="170"/>
      <c r="N214" s="171"/>
    </row>
    <row r="215" spans="1:14" ht="15.75" customHeight="1">
      <c r="A215" s="116">
        <v>17132</v>
      </c>
      <c r="B215" s="117" t="s">
        <v>345</v>
      </c>
      <c r="C215" s="105">
        <f t="shared" si="88"/>
        <v>0</v>
      </c>
      <c r="D215" s="113"/>
      <c r="E215" s="113"/>
      <c r="F215" s="113"/>
      <c r="G215" s="113"/>
      <c r="H215" s="113"/>
      <c r="I215" s="170"/>
      <c r="J215" s="170"/>
      <c r="K215" s="170"/>
      <c r="L215" s="170"/>
      <c r="M215" s="170"/>
      <c r="N215" s="171"/>
    </row>
    <row r="216" spans="1:14" ht="15.75" customHeight="1">
      <c r="A216" s="116">
        <v>1719</v>
      </c>
      <c r="B216" s="117" t="s">
        <v>88</v>
      </c>
      <c r="C216" s="105">
        <f t="shared" si="88"/>
        <v>0</v>
      </c>
      <c r="D216" s="106">
        <f>D217+D218+D219+D220+D221+D222</f>
        <v>0</v>
      </c>
      <c r="E216" s="106">
        <f t="shared" ref="E216:H216" si="105">E217+E218+E219+E220+E221+E222</f>
        <v>0</v>
      </c>
      <c r="F216" s="106">
        <f t="shared" si="105"/>
        <v>0</v>
      </c>
      <c r="G216" s="106">
        <f t="shared" si="105"/>
        <v>0</v>
      </c>
      <c r="H216" s="106">
        <f t="shared" si="105"/>
        <v>0</v>
      </c>
      <c r="I216" s="170"/>
      <c r="J216" s="170"/>
      <c r="K216" s="170"/>
      <c r="L216" s="170"/>
      <c r="M216" s="170"/>
      <c r="N216" s="171"/>
    </row>
    <row r="217" spans="1:14" ht="15.75" customHeight="1">
      <c r="A217" s="116">
        <v>17191</v>
      </c>
      <c r="B217" s="117" t="s">
        <v>348</v>
      </c>
      <c r="C217" s="105">
        <f t="shared" si="88"/>
        <v>0</v>
      </c>
      <c r="D217" s="113"/>
      <c r="E217" s="113"/>
      <c r="F217" s="113"/>
      <c r="G217" s="113"/>
      <c r="H217" s="113"/>
      <c r="I217" s="170"/>
      <c r="J217" s="170"/>
      <c r="K217" s="170"/>
      <c r="L217" s="170"/>
      <c r="M217" s="170"/>
      <c r="N217" s="171"/>
    </row>
    <row r="218" spans="1:14" ht="15.75" customHeight="1">
      <c r="A218" s="116">
        <v>17192</v>
      </c>
      <c r="B218" s="117" t="s">
        <v>349</v>
      </c>
      <c r="C218" s="105">
        <f t="shared" si="88"/>
        <v>0</v>
      </c>
      <c r="D218" s="113"/>
      <c r="E218" s="113"/>
      <c r="F218" s="113"/>
      <c r="G218" s="113"/>
      <c r="H218" s="113"/>
      <c r="I218" s="170"/>
      <c r="J218" s="170"/>
      <c r="K218" s="170"/>
      <c r="L218" s="170"/>
      <c r="M218" s="170"/>
      <c r="N218" s="171"/>
    </row>
    <row r="219" spans="1:14">
      <c r="A219" s="116">
        <v>17193</v>
      </c>
      <c r="B219" s="117" t="s">
        <v>350</v>
      </c>
      <c r="C219" s="105">
        <f t="shared" si="88"/>
        <v>0</v>
      </c>
      <c r="D219" s="113"/>
      <c r="E219" s="113"/>
      <c r="F219" s="113"/>
      <c r="G219" s="113"/>
      <c r="H219" s="113"/>
      <c r="I219" s="172"/>
      <c r="J219" s="172"/>
      <c r="K219" s="172"/>
      <c r="L219" s="172"/>
      <c r="M219" s="172"/>
      <c r="N219" s="172"/>
    </row>
    <row r="220" spans="1:14">
      <c r="A220" s="116">
        <v>17194</v>
      </c>
      <c r="B220" s="117" t="s">
        <v>351</v>
      </c>
      <c r="C220" s="105">
        <f t="shared" si="88"/>
        <v>0</v>
      </c>
      <c r="D220" s="113"/>
      <c r="E220" s="113"/>
      <c r="F220" s="113"/>
      <c r="G220" s="113"/>
      <c r="H220" s="113"/>
      <c r="I220" s="172"/>
      <c r="J220" s="172"/>
      <c r="K220" s="172"/>
      <c r="L220" s="172"/>
      <c r="M220" s="172"/>
      <c r="N220" s="172"/>
    </row>
    <row r="221" spans="1:14">
      <c r="A221" s="116">
        <v>17195</v>
      </c>
      <c r="B221" s="117" t="s">
        <v>352</v>
      </c>
      <c r="C221" s="105">
        <f t="shared" si="88"/>
        <v>0</v>
      </c>
      <c r="D221" s="113"/>
      <c r="E221" s="113"/>
      <c r="F221" s="113"/>
      <c r="G221" s="113"/>
      <c r="H221" s="113"/>
      <c r="I221" s="172"/>
      <c r="J221" s="172"/>
      <c r="K221" s="172"/>
      <c r="L221" s="172"/>
      <c r="M221" s="172"/>
      <c r="N221" s="172"/>
    </row>
    <row r="222" spans="1:14">
      <c r="A222" s="116">
        <v>17196</v>
      </c>
      <c r="B222" s="117" t="s">
        <v>353</v>
      </c>
      <c r="C222" s="105">
        <f t="shared" si="88"/>
        <v>0</v>
      </c>
      <c r="D222" s="113"/>
      <c r="E222" s="113"/>
      <c r="F222" s="113"/>
      <c r="G222" s="113"/>
      <c r="H222" s="113"/>
      <c r="I222" s="172"/>
      <c r="J222" s="172"/>
      <c r="K222" s="172"/>
      <c r="L222" s="172"/>
      <c r="M222" s="172"/>
      <c r="N222" s="172"/>
    </row>
    <row r="223" spans="1:14">
      <c r="A223" s="148">
        <v>172</v>
      </c>
      <c r="B223" s="115" t="s">
        <v>354</v>
      </c>
      <c r="C223" s="166"/>
      <c r="D223" s="172"/>
      <c r="E223" s="172"/>
      <c r="F223" s="172"/>
      <c r="G223" s="172"/>
      <c r="H223" s="172"/>
      <c r="I223" s="105">
        <f t="shared" si="87"/>
        <v>0</v>
      </c>
      <c r="J223" s="106">
        <f>J224+J225+J226+J227</f>
        <v>0</v>
      </c>
      <c r="K223" s="106">
        <f t="shared" ref="K223:N223" si="106">K224+K225+K226+K227</f>
        <v>0</v>
      </c>
      <c r="L223" s="106">
        <f t="shared" si="106"/>
        <v>0</v>
      </c>
      <c r="M223" s="106">
        <f t="shared" si="106"/>
        <v>0</v>
      </c>
      <c r="N223" s="106">
        <f t="shared" si="106"/>
        <v>0</v>
      </c>
    </row>
    <row r="224" spans="1:14">
      <c r="A224" s="116">
        <v>1721</v>
      </c>
      <c r="B224" s="117" t="s">
        <v>355</v>
      </c>
      <c r="C224" s="166"/>
      <c r="D224" s="172"/>
      <c r="E224" s="172"/>
      <c r="F224" s="172"/>
      <c r="G224" s="172"/>
      <c r="H224" s="172"/>
      <c r="I224" s="105">
        <f t="shared" si="87"/>
        <v>0</v>
      </c>
      <c r="J224" s="113"/>
      <c r="K224" s="113"/>
      <c r="L224" s="113"/>
      <c r="M224" s="113"/>
      <c r="N224" s="114"/>
    </row>
    <row r="225" spans="1:14">
      <c r="A225" s="116">
        <v>1722</v>
      </c>
      <c r="B225" s="117" t="s">
        <v>356</v>
      </c>
      <c r="C225" s="166"/>
      <c r="D225" s="172"/>
      <c r="E225" s="172"/>
      <c r="F225" s="172"/>
      <c r="G225" s="172"/>
      <c r="H225" s="172"/>
      <c r="I225" s="105">
        <f t="shared" si="87"/>
        <v>0</v>
      </c>
      <c r="J225" s="113"/>
      <c r="K225" s="113"/>
      <c r="L225" s="113"/>
      <c r="M225" s="113"/>
      <c r="N225" s="114"/>
    </row>
    <row r="226" spans="1:14">
      <c r="A226" s="116">
        <v>1723</v>
      </c>
      <c r="B226" s="117" t="s">
        <v>357</v>
      </c>
      <c r="C226" s="166"/>
      <c r="D226" s="172"/>
      <c r="E226" s="172"/>
      <c r="F226" s="172"/>
      <c r="G226" s="172"/>
      <c r="H226" s="172"/>
      <c r="I226" s="105">
        <f t="shared" si="87"/>
        <v>0</v>
      </c>
      <c r="J226" s="113"/>
      <c r="K226" s="113"/>
      <c r="L226" s="113"/>
      <c r="M226" s="113"/>
      <c r="N226" s="114"/>
    </row>
    <row r="227" spans="1:14">
      <c r="A227" s="116">
        <v>1729</v>
      </c>
      <c r="B227" s="173" t="s">
        <v>88</v>
      </c>
      <c r="C227" s="166"/>
      <c r="D227" s="172"/>
      <c r="E227" s="172"/>
      <c r="F227" s="172"/>
      <c r="G227" s="172"/>
      <c r="H227" s="172"/>
      <c r="I227" s="105">
        <f t="shared" si="87"/>
        <v>0</v>
      </c>
      <c r="J227" s="106">
        <f>J228+J229+J230</f>
        <v>0</v>
      </c>
      <c r="K227" s="106">
        <f t="shared" ref="K227:N227" si="107">K228+K229+K230</f>
        <v>0</v>
      </c>
      <c r="L227" s="106">
        <f t="shared" si="107"/>
        <v>0</v>
      </c>
      <c r="M227" s="106">
        <f t="shared" si="107"/>
        <v>0</v>
      </c>
      <c r="N227" s="106">
        <f t="shared" si="107"/>
        <v>0</v>
      </c>
    </row>
    <row r="228" spans="1:14">
      <c r="A228" s="116">
        <v>17291</v>
      </c>
      <c r="B228" s="117" t="s">
        <v>358</v>
      </c>
      <c r="C228" s="166"/>
      <c r="D228" s="172"/>
      <c r="E228" s="172"/>
      <c r="F228" s="172"/>
      <c r="G228" s="172"/>
      <c r="H228" s="172"/>
      <c r="I228" s="105">
        <f t="shared" si="87"/>
        <v>0</v>
      </c>
      <c r="J228" s="113"/>
      <c r="K228" s="113"/>
      <c r="L228" s="113"/>
      <c r="M228" s="113"/>
      <c r="N228" s="114"/>
    </row>
    <row r="229" spans="1:14">
      <c r="A229" s="116">
        <v>17292</v>
      </c>
      <c r="B229" s="117" t="s">
        <v>359</v>
      </c>
      <c r="C229" s="166"/>
      <c r="D229" s="172"/>
      <c r="E229" s="172"/>
      <c r="F229" s="172"/>
      <c r="G229" s="172"/>
      <c r="H229" s="172"/>
      <c r="I229" s="105">
        <f t="shared" si="87"/>
        <v>0</v>
      </c>
      <c r="J229" s="113"/>
      <c r="K229" s="113"/>
      <c r="L229" s="113"/>
      <c r="M229" s="113"/>
      <c r="N229" s="114"/>
    </row>
    <row r="230" spans="1:14">
      <c r="A230" s="116">
        <v>17293</v>
      </c>
      <c r="B230" s="117" t="s">
        <v>360</v>
      </c>
      <c r="C230" s="166"/>
      <c r="D230" s="172"/>
      <c r="E230" s="172"/>
      <c r="F230" s="172"/>
      <c r="G230" s="172"/>
      <c r="H230" s="172"/>
      <c r="I230" s="105">
        <f t="shared" si="87"/>
        <v>0</v>
      </c>
      <c r="J230" s="113"/>
      <c r="K230" s="113"/>
      <c r="L230" s="113"/>
      <c r="M230" s="113"/>
      <c r="N230" s="114"/>
    </row>
    <row r="231" spans="1:14">
      <c r="A231" s="148">
        <v>173</v>
      </c>
      <c r="B231" s="115" t="s">
        <v>361</v>
      </c>
      <c r="C231" s="105">
        <f t="shared" si="88"/>
        <v>0</v>
      </c>
      <c r="D231" s="106">
        <f>D232+D233+D234</f>
        <v>0</v>
      </c>
      <c r="E231" s="106">
        <f t="shared" ref="E231:N231" si="108">E232+E233+E234</f>
        <v>0</v>
      </c>
      <c r="F231" s="106">
        <f t="shared" si="108"/>
        <v>0</v>
      </c>
      <c r="G231" s="106">
        <f t="shared" si="108"/>
        <v>0</v>
      </c>
      <c r="H231" s="106">
        <f t="shared" si="108"/>
        <v>0</v>
      </c>
      <c r="I231" s="105">
        <f t="shared" si="87"/>
        <v>0</v>
      </c>
      <c r="J231" s="106">
        <f t="shared" si="108"/>
        <v>0</v>
      </c>
      <c r="K231" s="106">
        <f t="shared" si="108"/>
        <v>0</v>
      </c>
      <c r="L231" s="106">
        <f t="shared" si="108"/>
        <v>0</v>
      </c>
      <c r="M231" s="106">
        <f t="shared" si="108"/>
        <v>0</v>
      </c>
      <c r="N231" s="106">
        <f t="shared" si="108"/>
        <v>0</v>
      </c>
    </row>
    <row r="232" spans="1:14">
      <c r="A232" s="116">
        <v>1731</v>
      </c>
      <c r="B232" s="117" t="s">
        <v>362</v>
      </c>
      <c r="C232" s="105">
        <f t="shared" si="88"/>
        <v>0</v>
      </c>
      <c r="D232" s="113"/>
      <c r="E232" s="113"/>
      <c r="F232" s="113"/>
      <c r="G232" s="113"/>
      <c r="H232" s="113"/>
      <c r="I232" s="105">
        <f t="shared" si="87"/>
        <v>0</v>
      </c>
      <c r="J232" s="113"/>
      <c r="K232" s="113"/>
      <c r="L232" s="113"/>
      <c r="M232" s="113"/>
      <c r="N232" s="114"/>
    </row>
    <row r="233" spans="1:14">
      <c r="A233" s="116">
        <v>1732</v>
      </c>
      <c r="B233" s="117" t="s">
        <v>363</v>
      </c>
      <c r="C233" s="105">
        <f t="shared" si="88"/>
        <v>0</v>
      </c>
      <c r="D233" s="113"/>
      <c r="E233" s="113"/>
      <c r="F233" s="113"/>
      <c r="G233" s="113"/>
      <c r="H233" s="113"/>
      <c r="I233" s="105">
        <f t="shared" si="87"/>
        <v>0</v>
      </c>
      <c r="J233" s="113"/>
      <c r="K233" s="113"/>
      <c r="L233" s="113"/>
      <c r="M233" s="113"/>
      <c r="N233" s="114"/>
    </row>
    <row r="234" spans="1:14">
      <c r="A234" s="116">
        <v>1739</v>
      </c>
      <c r="B234" s="117" t="s">
        <v>88</v>
      </c>
      <c r="C234" s="105">
        <f t="shared" si="88"/>
        <v>0</v>
      </c>
      <c r="D234" s="106">
        <f>D235+D236</f>
        <v>0</v>
      </c>
      <c r="E234" s="106">
        <f t="shared" ref="E234:N234" si="109">E235+E236</f>
        <v>0</v>
      </c>
      <c r="F234" s="106">
        <f t="shared" si="109"/>
        <v>0</v>
      </c>
      <c r="G234" s="106">
        <f t="shared" si="109"/>
        <v>0</v>
      </c>
      <c r="H234" s="106">
        <f t="shared" si="109"/>
        <v>0</v>
      </c>
      <c r="I234" s="105">
        <f t="shared" si="87"/>
        <v>0</v>
      </c>
      <c r="J234" s="106">
        <f t="shared" si="109"/>
        <v>0</v>
      </c>
      <c r="K234" s="106">
        <f t="shared" si="109"/>
        <v>0</v>
      </c>
      <c r="L234" s="106">
        <f t="shared" si="109"/>
        <v>0</v>
      </c>
      <c r="M234" s="106">
        <f t="shared" si="109"/>
        <v>0</v>
      </c>
      <c r="N234" s="106">
        <f t="shared" si="109"/>
        <v>0</v>
      </c>
    </row>
    <row r="235" spans="1:14">
      <c r="A235" s="116">
        <v>17391</v>
      </c>
      <c r="B235" s="117" t="s">
        <v>364</v>
      </c>
      <c r="C235" s="105">
        <f t="shared" si="88"/>
        <v>0</v>
      </c>
      <c r="D235" s="113"/>
      <c r="E235" s="113"/>
      <c r="F235" s="113"/>
      <c r="G235" s="113"/>
      <c r="H235" s="113"/>
      <c r="I235" s="105">
        <f t="shared" si="87"/>
        <v>0</v>
      </c>
      <c r="J235" s="113"/>
      <c r="K235" s="113"/>
      <c r="L235" s="113"/>
      <c r="M235" s="113"/>
      <c r="N235" s="114"/>
    </row>
    <row r="236" spans="1:14">
      <c r="A236" s="116">
        <v>17392</v>
      </c>
      <c r="B236" s="117" t="s">
        <v>365</v>
      </c>
      <c r="C236" s="105">
        <f t="shared" si="88"/>
        <v>0</v>
      </c>
      <c r="D236" s="113"/>
      <c r="E236" s="113"/>
      <c r="F236" s="113"/>
      <c r="G236" s="113"/>
      <c r="H236" s="113"/>
      <c r="I236" s="105">
        <f t="shared" si="87"/>
        <v>0</v>
      </c>
      <c r="J236" s="113"/>
      <c r="K236" s="113"/>
      <c r="L236" s="113"/>
      <c r="M236" s="113"/>
      <c r="N236" s="114"/>
    </row>
    <row r="237" spans="1:14">
      <c r="A237" s="160">
        <v>18</v>
      </c>
      <c r="B237" s="108" t="s">
        <v>146</v>
      </c>
      <c r="C237" s="105">
        <f t="shared" si="88"/>
        <v>0</v>
      </c>
      <c r="D237" s="106">
        <f>D238+D241+D244</f>
        <v>0</v>
      </c>
      <c r="E237" s="106">
        <f t="shared" ref="E237:N237" si="110">E238+E241+E244</f>
        <v>0</v>
      </c>
      <c r="F237" s="106">
        <f t="shared" si="110"/>
        <v>0</v>
      </c>
      <c r="G237" s="106">
        <f t="shared" si="110"/>
        <v>0</v>
      </c>
      <c r="H237" s="106">
        <f t="shared" si="110"/>
        <v>0</v>
      </c>
      <c r="I237" s="105">
        <f t="shared" si="87"/>
        <v>0</v>
      </c>
      <c r="J237" s="106">
        <f t="shared" si="110"/>
        <v>0</v>
      </c>
      <c r="K237" s="106">
        <f t="shared" si="110"/>
        <v>0</v>
      </c>
      <c r="L237" s="106">
        <f t="shared" si="110"/>
        <v>0</v>
      </c>
      <c r="M237" s="106">
        <f t="shared" si="110"/>
        <v>0</v>
      </c>
      <c r="N237" s="106">
        <f t="shared" si="110"/>
        <v>0</v>
      </c>
    </row>
    <row r="238" spans="1:14">
      <c r="A238" s="162">
        <v>182</v>
      </c>
      <c r="B238" s="115" t="s">
        <v>147</v>
      </c>
      <c r="C238" s="105">
        <f t="shared" si="88"/>
        <v>0</v>
      </c>
      <c r="D238" s="106">
        <f>D239+D240</f>
        <v>0</v>
      </c>
      <c r="E238" s="106">
        <f t="shared" ref="E238:N238" si="111">E239+E240</f>
        <v>0</v>
      </c>
      <c r="F238" s="106">
        <f t="shared" si="111"/>
        <v>0</v>
      </c>
      <c r="G238" s="106">
        <f t="shared" si="111"/>
        <v>0</v>
      </c>
      <c r="H238" s="106">
        <f t="shared" si="111"/>
        <v>0</v>
      </c>
      <c r="I238" s="105">
        <f t="shared" si="87"/>
        <v>0</v>
      </c>
      <c r="J238" s="106">
        <f t="shared" si="111"/>
        <v>0</v>
      </c>
      <c r="K238" s="106">
        <f t="shared" si="111"/>
        <v>0</v>
      </c>
      <c r="L238" s="106">
        <f t="shared" si="111"/>
        <v>0</v>
      </c>
      <c r="M238" s="106">
        <f t="shared" si="111"/>
        <v>0</v>
      </c>
      <c r="N238" s="106">
        <f t="shared" si="111"/>
        <v>0</v>
      </c>
    </row>
    <row r="239" spans="1:14">
      <c r="A239" s="163">
        <v>1823</v>
      </c>
      <c r="B239" s="117" t="s">
        <v>366</v>
      </c>
      <c r="C239" s="105">
        <f t="shared" si="88"/>
        <v>0</v>
      </c>
      <c r="D239" s="113"/>
      <c r="E239" s="113"/>
      <c r="F239" s="113"/>
      <c r="G239" s="113"/>
      <c r="H239" s="113"/>
      <c r="I239" s="105">
        <f t="shared" si="87"/>
        <v>0</v>
      </c>
      <c r="J239" s="113"/>
      <c r="K239" s="113"/>
      <c r="L239" s="113"/>
      <c r="M239" s="113"/>
      <c r="N239" s="114"/>
    </row>
    <row r="240" spans="1:14">
      <c r="A240" s="163">
        <v>1829</v>
      </c>
      <c r="B240" s="117" t="s">
        <v>88</v>
      </c>
      <c r="C240" s="105">
        <f t="shared" si="88"/>
        <v>0</v>
      </c>
      <c r="D240" s="113"/>
      <c r="E240" s="113"/>
      <c r="F240" s="113"/>
      <c r="G240" s="113"/>
      <c r="H240" s="113"/>
      <c r="I240" s="105">
        <f t="shared" si="87"/>
        <v>0</v>
      </c>
      <c r="J240" s="113"/>
      <c r="K240" s="113"/>
      <c r="L240" s="113"/>
      <c r="M240" s="113"/>
      <c r="N240" s="114"/>
    </row>
    <row r="241" spans="1:14">
      <c r="A241" s="162">
        <v>183</v>
      </c>
      <c r="B241" s="115" t="s">
        <v>367</v>
      </c>
      <c r="C241" s="105">
        <f t="shared" si="88"/>
        <v>0</v>
      </c>
      <c r="D241" s="106">
        <f>D242+D243</f>
        <v>0</v>
      </c>
      <c r="E241" s="106">
        <f t="shared" ref="E241:N241" si="112">E242+E243</f>
        <v>0</v>
      </c>
      <c r="F241" s="106">
        <f t="shared" si="112"/>
        <v>0</v>
      </c>
      <c r="G241" s="106">
        <f t="shared" si="112"/>
        <v>0</v>
      </c>
      <c r="H241" s="106">
        <f t="shared" si="112"/>
        <v>0</v>
      </c>
      <c r="I241" s="105">
        <f t="shared" si="87"/>
        <v>0</v>
      </c>
      <c r="J241" s="106">
        <f t="shared" si="112"/>
        <v>0</v>
      </c>
      <c r="K241" s="106">
        <f t="shared" si="112"/>
        <v>0</v>
      </c>
      <c r="L241" s="106">
        <f t="shared" si="112"/>
        <v>0</v>
      </c>
      <c r="M241" s="106">
        <f t="shared" si="112"/>
        <v>0</v>
      </c>
      <c r="N241" s="106">
        <f t="shared" si="112"/>
        <v>0</v>
      </c>
    </row>
    <row r="242" spans="1:14">
      <c r="A242" s="163">
        <v>1833</v>
      </c>
      <c r="B242" s="117" t="s">
        <v>368</v>
      </c>
      <c r="C242" s="105">
        <f t="shared" si="88"/>
        <v>0</v>
      </c>
      <c r="D242" s="113"/>
      <c r="E242" s="113"/>
      <c r="F242" s="113"/>
      <c r="G242" s="113"/>
      <c r="H242" s="113"/>
      <c r="I242" s="105">
        <f t="shared" si="87"/>
        <v>0</v>
      </c>
      <c r="J242" s="113"/>
      <c r="K242" s="113"/>
      <c r="L242" s="113"/>
      <c r="M242" s="113"/>
      <c r="N242" s="114"/>
    </row>
    <row r="243" spans="1:14">
      <c r="A243" s="163">
        <v>1839</v>
      </c>
      <c r="B243" s="117" t="s">
        <v>88</v>
      </c>
      <c r="C243" s="105">
        <f t="shared" si="88"/>
        <v>0</v>
      </c>
      <c r="D243" s="113"/>
      <c r="E243" s="113"/>
      <c r="F243" s="113"/>
      <c r="G243" s="113"/>
      <c r="H243" s="113"/>
      <c r="I243" s="105">
        <f t="shared" ref="I243:I306" si="113">J243+K243+L243+M243+N243</f>
        <v>0</v>
      </c>
      <c r="J243" s="113"/>
      <c r="K243" s="113"/>
      <c r="L243" s="113"/>
      <c r="M243" s="113"/>
      <c r="N243" s="114"/>
    </row>
    <row r="244" spans="1:14">
      <c r="A244" s="162">
        <v>186</v>
      </c>
      <c r="B244" s="115" t="s">
        <v>146</v>
      </c>
      <c r="C244" s="105">
        <f t="shared" ref="C244:C307" si="114">D244+E244+F244+G244+H244</f>
        <v>0</v>
      </c>
      <c r="D244" s="106">
        <f>D245+D246</f>
        <v>0</v>
      </c>
      <c r="E244" s="106">
        <f t="shared" ref="E244:N244" si="115">E245+E246</f>
        <v>0</v>
      </c>
      <c r="F244" s="106">
        <f t="shared" si="115"/>
        <v>0</v>
      </c>
      <c r="G244" s="106">
        <f t="shared" si="115"/>
        <v>0</v>
      </c>
      <c r="H244" s="106">
        <f t="shared" si="115"/>
        <v>0</v>
      </c>
      <c r="I244" s="105">
        <f t="shared" si="113"/>
        <v>0</v>
      </c>
      <c r="J244" s="106">
        <f t="shared" si="115"/>
        <v>0</v>
      </c>
      <c r="K244" s="106">
        <f t="shared" si="115"/>
        <v>0</v>
      </c>
      <c r="L244" s="106">
        <f t="shared" si="115"/>
        <v>0</v>
      </c>
      <c r="M244" s="106">
        <f t="shared" si="115"/>
        <v>0</v>
      </c>
      <c r="N244" s="106">
        <f t="shared" si="115"/>
        <v>0</v>
      </c>
    </row>
    <row r="245" spans="1:14">
      <c r="A245" s="163">
        <v>1861</v>
      </c>
      <c r="B245" s="117" t="s">
        <v>151</v>
      </c>
      <c r="C245" s="105">
        <f t="shared" si="114"/>
        <v>0</v>
      </c>
      <c r="D245" s="113"/>
      <c r="E245" s="113"/>
      <c r="F245" s="113"/>
      <c r="G245" s="113"/>
      <c r="H245" s="113"/>
      <c r="I245" s="105">
        <f t="shared" si="113"/>
        <v>0</v>
      </c>
      <c r="J245" s="113"/>
      <c r="K245" s="113"/>
      <c r="L245" s="113"/>
      <c r="M245" s="113"/>
      <c r="N245" s="114"/>
    </row>
    <row r="246" spans="1:14">
      <c r="A246" s="163">
        <v>1862</v>
      </c>
      <c r="B246" s="117" t="s">
        <v>369</v>
      </c>
      <c r="C246" s="105">
        <f t="shared" si="114"/>
        <v>0</v>
      </c>
      <c r="D246" s="113"/>
      <c r="E246" s="113"/>
      <c r="F246" s="113"/>
      <c r="G246" s="113"/>
      <c r="H246" s="113"/>
      <c r="I246" s="105">
        <f t="shared" si="113"/>
        <v>0</v>
      </c>
      <c r="J246" s="113"/>
      <c r="K246" s="113"/>
      <c r="L246" s="113"/>
      <c r="M246" s="113"/>
      <c r="N246" s="114"/>
    </row>
    <row r="247" spans="1:14">
      <c r="A247" s="160">
        <v>2</v>
      </c>
      <c r="B247" s="142" t="s">
        <v>177</v>
      </c>
      <c r="C247" s="105">
        <f t="shared" si="114"/>
        <v>0</v>
      </c>
      <c r="D247" s="106">
        <f>D248+D267+D272</f>
        <v>0</v>
      </c>
      <c r="E247" s="106">
        <f t="shared" ref="E247:N247" si="116">E248+E267+E272</f>
        <v>0</v>
      </c>
      <c r="F247" s="106">
        <f t="shared" si="116"/>
        <v>0</v>
      </c>
      <c r="G247" s="106">
        <f t="shared" si="116"/>
        <v>0</v>
      </c>
      <c r="H247" s="106">
        <f t="shared" si="116"/>
        <v>0</v>
      </c>
      <c r="I247" s="105">
        <f t="shared" si="113"/>
        <v>0</v>
      </c>
      <c r="J247" s="106">
        <f t="shared" si="116"/>
        <v>0</v>
      </c>
      <c r="K247" s="106">
        <f t="shared" si="116"/>
        <v>0</v>
      </c>
      <c r="L247" s="106">
        <f t="shared" si="116"/>
        <v>0</v>
      </c>
      <c r="M247" s="106">
        <f t="shared" si="116"/>
        <v>0</v>
      </c>
      <c r="N247" s="106">
        <f t="shared" si="116"/>
        <v>0</v>
      </c>
    </row>
    <row r="248" spans="1:14">
      <c r="A248" s="160">
        <v>26</v>
      </c>
      <c r="B248" s="108" t="s">
        <v>215</v>
      </c>
      <c r="C248" s="105">
        <f t="shared" si="114"/>
        <v>0</v>
      </c>
      <c r="D248" s="106">
        <f>D249+D250+D251+D252+D262</f>
        <v>0</v>
      </c>
      <c r="E248" s="106">
        <f t="shared" ref="E248:N248" si="117">E249+E250+E251+E252+E262</f>
        <v>0</v>
      </c>
      <c r="F248" s="106">
        <f t="shared" si="117"/>
        <v>0</v>
      </c>
      <c r="G248" s="106">
        <f t="shared" si="117"/>
        <v>0</v>
      </c>
      <c r="H248" s="106">
        <f t="shared" si="117"/>
        <v>0</v>
      </c>
      <c r="I248" s="105">
        <f t="shared" si="113"/>
        <v>0</v>
      </c>
      <c r="J248" s="106">
        <f t="shared" si="117"/>
        <v>0</v>
      </c>
      <c r="K248" s="106">
        <f t="shared" si="117"/>
        <v>0</v>
      </c>
      <c r="L248" s="106">
        <f t="shared" si="117"/>
        <v>0</v>
      </c>
      <c r="M248" s="106">
        <f t="shared" si="117"/>
        <v>0</v>
      </c>
      <c r="N248" s="106">
        <f t="shared" si="117"/>
        <v>0</v>
      </c>
    </row>
    <row r="249" spans="1:14">
      <c r="A249" s="162">
        <v>261</v>
      </c>
      <c r="B249" s="115" t="s">
        <v>370</v>
      </c>
      <c r="C249" s="105">
        <f t="shared" si="114"/>
        <v>0</v>
      </c>
      <c r="D249" s="113"/>
      <c r="E249" s="113"/>
      <c r="F249" s="113"/>
      <c r="G249" s="113"/>
      <c r="H249" s="113"/>
      <c r="I249" s="105">
        <f t="shared" si="113"/>
        <v>0</v>
      </c>
      <c r="J249" s="113"/>
      <c r="K249" s="113"/>
      <c r="L249" s="113"/>
      <c r="M249" s="113"/>
      <c r="N249" s="114"/>
    </row>
    <row r="250" spans="1:14">
      <c r="A250" s="162">
        <v>263</v>
      </c>
      <c r="B250" s="115" t="s">
        <v>375</v>
      </c>
      <c r="C250" s="105">
        <f t="shared" si="114"/>
        <v>0</v>
      </c>
      <c r="D250" s="113"/>
      <c r="E250" s="113"/>
      <c r="F250" s="113"/>
      <c r="G250" s="113"/>
      <c r="H250" s="113"/>
      <c r="I250" s="105">
        <f t="shared" si="113"/>
        <v>0</v>
      </c>
      <c r="J250" s="113"/>
      <c r="K250" s="113"/>
      <c r="L250" s="113"/>
      <c r="M250" s="113"/>
      <c r="N250" s="114"/>
    </row>
    <row r="251" spans="1:14">
      <c r="A251" s="162">
        <v>264</v>
      </c>
      <c r="B251" s="115" t="s">
        <v>381</v>
      </c>
      <c r="C251" s="105">
        <f t="shared" si="114"/>
        <v>0</v>
      </c>
      <c r="D251" s="113"/>
      <c r="E251" s="113"/>
      <c r="F251" s="113"/>
      <c r="G251" s="113"/>
      <c r="H251" s="113"/>
      <c r="I251" s="105">
        <f t="shared" si="113"/>
        <v>0</v>
      </c>
      <c r="J251" s="113"/>
      <c r="K251" s="113"/>
      <c r="L251" s="113"/>
      <c r="M251" s="113"/>
      <c r="N251" s="114"/>
    </row>
    <row r="252" spans="1:14">
      <c r="A252" s="162">
        <v>265</v>
      </c>
      <c r="B252" s="115" t="s">
        <v>383</v>
      </c>
      <c r="C252" s="105">
        <f t="shared" si="114"/>
        <v>0</v>
      </c>
      <c r="D252" s="106">
        <f>D253+D254+D255+D256+D257</f>
        <v>0</v>
      </c>
      <c r="E252" s="106">
        <f t="shared" ref="E252:N252" si="118">E253+E254+E255+E256+E257</f>
        <v>0</v>
      </c>
      <c r="F252" s="106">
        <f t="shared" si="118"/>
        <v>0</v>
      </c>
      <c r="G252" s="106">
        <f t="shared" si="118"/>
        <v>0</v>
      </c>
      <c r="H252" s="106">
        <f t="shared" si="118"/>
        <v>0</v>
      </c>
      <c r="I252" s="105">
        <f t="shared" si="113"/>
        <v>0</v>
      </c>
      <c r="J252" s="106">
        <f t="shared" si="118"/>
        <v>0</v>
      </c>
      <c r="K252" s="106">
        <f t="shared" si="118"/>
        <v>0</v>
      </c>
      <c r="L252" s="106">
        <f t="shared" si="118"/>
        <v>0</v>
      </c>
      <c r="M252" s="106">
        <f t="shared" si="118"/>
        <v>0</v>
      </c>
      <c r="N252" s="106">
        <f t="shared" si="118"/>
        <v>0</v>
      </c>
    </row>
    <row r="253" spans="1:14">
      <c r="A253" s="163">
        <v>2651</v>
      </c>
      <c r="B253" s="117" t="s">
        <v>226</v>
      </c>
      <c r="C253" s="105">
        <f t="shared" si="114"/>
        <v>0</v>
      </c>
      <c r="D253" s="113"/>
      <c r="E253" s="113"/>
      <c r="F253" s="113"/>
      <c r="G253" s="113"/>
      <c r="H253" s="113"/>
      <c r="I253" s="105">
        <f t="shared" si="113"/>
        <v>0</v>
      </c>
      <c r="J253" s="113"/>
      <c r="K253" s="113"/>
      <c r="L253" s="113"/>
      <c r="M253" s="113"/>
      <c r="N253" s="114"/>
    </row>
    <row r="254" spans="1:14">
      <c r="A254" s="163">
        <v>2652</v>
      </c>
      <c r="B254" s="117" t="s">
        <v>227</v>
      </c>
      <c r="C254" s="105">
        <f t="shared" si="114"/>
        <v>0</v>
      </c>
      <c r="D254" s="113"/>
      <c r="E254" s="113"/>
      <c r="F254" s="113"/>
      <c r="G254" s="113"/>
      <c r="H254" s="113"/>
      <c r="I254" s="105">
        <f t="shared" si="113"/>
        <v>0</v>
      </c>
      <c r="J254" s="113"/>
      <c r="K254" s="113"/>
      <c r="L254" s="113"/>
      <c r="M254" s="113"/>
      <c r="N254" s="114"/>
    </row>
    <row r="255" spans="1:14">
      <c r="A255" s="163">
        <v>2653</v>
      </c>
      <c r="B255" s="117" t="s">
        <v>228</v>
      </c>
      <c r="C255" s="105">
        <f t="shared" si="114"/>
        <v>0</v>
      </c>
      <c r="D255" s="113"/>
      <c r="E255" s="113"/>
      <c r="F255" s="113"/>
      <c r="G255" s="113"/>
      <c r="H255" s="113"/>
      <c r="I255" s="105">
        <f t="shared" si="113"/>
        <v>0</v>
      </c>
      <c r="J255" s="113"/>
      <c r="K255" s="113"/>
      <c r="L255" s="113"/>
      <c r="M255" s="113"/>
      <c r="N255" s="114"/>
    </row>
    <row r="256" spans="1:14">
      <c r="A256" s="163">
        <v>2657</v>
      </c>
      <c r="B256" s="117" t="s">
        <v>229</v>
      </c>
      <c r="C256" s="105">
        <f t="shared" si="114"/>
        <v>0</v>
      </c>
      <c r="D256" s="113"/>
      <c r="E256" s="113"/>
      <c r="F256" s="113"/>
      <c r="G256" s="113"/>
      <c r="H256" s="113"/>
      <c r="I256" s="105">
        <f t="shared" si="113"/>
        <v>0</v>
      </c>
      <c r="J256" s="113"/>
      <c r="K256" s="113"/>
      <c r="L256" s="113"/>
      <c r="M256" s="113"/>
      <c r="N256" s="114"/>
    </row>
    <row r="257" spans="1:14">
      <c r="A257" s="163">
        <v>2659</v>
      </c>
      <c r="B257" s="117" t="s">
        <v>376</v>
      </c>
      <c r="C257" s="105">
        <f t="shared" si="114"/>
        <v>0</v>
      </c>
      <c r="D257" s="106">
        <f>D258+D259+D260+D261</f>
        <v>0</v>
      </c>
      <c r="E257" s="106">
        <f t="shared" ref="E257:N257" si="119">E258+E259+E260+E261</f>
        <v>0</v>
      </c>
      <c r="F257" s="106">
        <f t="shared" si="119"/>
        <v>0</v>
      </c>
      <c r="G257" s="106">
        <f t="shared" si="119"/>
        <v>0</v>
      </c>
      <c r="H257" s="106">
        <f t="shared" si="119"/>
        <v>0</v>
      </c>
      <c r="I257" s="105">
        <f t="shared" si="113"/>
        <v>0</v>
      </c>
      <c r="J257" s="106">
        <f t="shared" si="119"/>
        <v>0</v>
      </c>
      <c r="K257" s="106">
        <f t="shared" si="119"/>
        <v>0</v>
      </c>
      <c r="L257" s="106">
        <f t="shared" si="119"/>
        <v>0</v>
      </c>
      <c r="M257" s="106">
        <f t="shared" si="119"/>
        <v>0</v>
      </c>
      <c r="N257" s="106">
        <f t="shared" si="119"/>
        <v>0</v>
      </c>
    </row>
    <row r="258" spans="1:14">
      <c r="A258" s="163">
        <v>26591</v>
      </c>
      <c r="B258" s="117" t="s">
        <v>221</v>
      </c>
      <c r="C258" s="105">
        <f t="shared" si="114"/>
        <v>0</v>
      </c>
      <c r="D258" s="113"/>
      <c r="E258" s="113"/>
      <c r="F258" s="113"/>
      <c r="G258" s="113"/>
      <c r="H258" s="113"/>
      <c r="I258" s="105">
        <f t="shared" si="113"/>
        <v>0</v>
      </c>
      <c r="J258" s="113"/>
      <c r="K258" s="113"/>
      <c r="L258" s="113"/>
      <c r="M258" s="113"/>
      <c r="N258" s="114"/>
    </row>
    <row r="259" spans="1:14">
      <c r="A259" s="163">
        <v>26592</v>
      </c>
      <c r="B259" s="117" t="s">
        <v>222</v>
      </c>
      <c r="C259" s="105">
        <f t="shared" si="114"/>
        <v>0</v>
      </c>
      <c r="D259" s="113"/>
      <c r="E259" s="113"/>
      <c r="F259" s="113"/>
      <c r="G259" s="113"/>
      <c r="H259" s="113"/>
      <c r="I259" s="105">
        <f t="shared" si="113"/>
        <v>0</v>
      </c>
      <c r="J259" s="113"/>
      <c r="K259" s="113"/>
      <c r="L259" s="113"/>
      <c r="M259" s="113"/>
      <c r="N259" s="114"/>
    </row>
    <row r="260" spans="1:14">
      <c r="A260" s="163">
        <v>26593</v>
      </c>
      <c r="B260" s="117" t="s">
        <v>223</v>
      </c>
      <c r="C260" s="105">
        <f t="shared" si="114"/>
        <v>0</v>
      </c>
      <c r="D260" s="113"/>
      <c r="E260" s="113"/>
      <c r="F260" s="113"/>
      <c r="G260" s="113"/>
      <c r="H260" s="113"/>
      <c r="I260" s="105">
        <f t="shared" si="113"/>
        <v>0</v>
      </c>
      <c r="J260" s="113"/>
      <c r="K260" s="113"/>
      <c r="L260" s="113"/>
      <c r="M260" s="113"/>
      <c r="N260" s="114"/>
    </row>
    <row r="261" spans="1:14">
      <c r="A261" s="163">
        <v>26594</v>
      </c>
      <c r="B261" s="117" t="s">
        <v>224</v>
      </c>
      <c r="C261" s="105">
        <f t="shared" si="114"/>
        <v>0</v>
      </c>
      <c r="D261" s="113"/>
      <c r="E261" s="113"/>
      <c r="F261" s="113"/>
      <c r="G261" s="113"/>
      <c r="H261" s="113"/>
      <c r="I261" s="105">
        <f t="shared" si="113"/>
        <v>0</v>
      </c>
      <c r="J261" s="113"/>
      <c r="K261" s="113"/>
      <c r="L261" s="113"/>
      <c r="M261" s="113"/>
      <c r="N261" s="114"/>
    </row>
    <row r="262" spans="1:14">
      <c r="A262" s="162">
        <v>269</v>
      </c>
      <c r="B262" s="115" t="s">
        <v>384</v>
      </c>
      <c r="C262" s="105">
        <f t="shared" si="114"/>
        <v>0</v>
      </c>
      <c r="D262" s="106">
        <f>D263+D264+D265+D266</f>
        <v>0</v>
      </c>
      <c r="E262" s="106">
        <f t="shared" ref="E262:N262" si="120">E263+E264+E265+E266</f>
        <v>0</v>
      </c>
      <c r="F262" s="106">
        <f t="shared" si="120"/>
        <v>0</v>
      </c>
      <c r="G262" s="106">
        <f t="shared" si="120"/>
        <v>0</v>
      </c>
      <c r="H262" s="106">
        <f t="shared" si="120"/>
        <v>0</v>
      </c>
      <c r="I262" s="105">
        <f t="shared" si="113"/>
        <v>0</v>
      </c>
      <c r="J262" s="106">
        <f t="shared" si="120"/>
        <v>0</v>
      </c>
      <c r="K262" s="106">
        <f t="shared" si="120"/>
        <v>0</v>
      </c>
      <c r="L262" s="106">
        <f t="shared" si="120"/>
        <v>0</v>
      </c>
      <c r="M262" s="106">
        <f t="shared" si="120"/>
        <v>0</v>
      </c>
      <c r="N262" s="106">
        <f t="shared" si="120"/>
        <v>0</v>
      </c>
    </row>
    <row r="263" spans="1:14">
      <c r="A263" s="163">
        <v>2691</v>
      </c>
      <c r="B263" s="117" t="s">
        <v>226</v>
      </c>
      <c r="C263" s="105">
        <f t="shared" si="114"/>
        <v>0</v>
      </c>
      <c r="D263" s="113"/>
      <c r="E263" s="113"/>
      <c r="F263" s="113"/>
      <c r="G263" s="113"/>
      <c r="H263" s="113"/>
      <c r="I263" s="105">
        <f t="shared" si="113"/>
        <v>0</v>
      </c>
      <c r="J263" s="113"/>
      <c r="K263" s="113"/>
      <c r="L263" s="113"/>
      <c r="M263" s="113"/>
      <c r="N263" s="114"/>
    </row>
    <row r="264" spans="1:14">
      <c r="A264" s="163">
        <v>2692</v>
      </c>
      <c r="B264" s="117" t="s">
        <v>227</v>
      </c>
      <c r="C264" s="105">
        <f t="shared" si="114"/>
        <v>0</v>
      </c>
      <c r="D264" s="113"/>
      <c r="E264" s="113"/>
      <c r="F264" s="113"/>
      <c r="G264" s="113"/>
      <c r="H264" s="113"/>
      <c r="I264" s="105">
        <f t="shared" si="113"/>
        <v>0</v>
      </c>
      <c r="J264" s="113"/>
      <c r="K264" s="113"/>
      <c r="L264" s="113"/>
      <c r="M264" s="113"/>
      <c r="N264" s="114"/>
    </row>
    <row r="265" spans="1:14">
      <c r="A265" s="163">
        <v>2693</v>
      </c>
      <c r="B265" s="117" t="s">
        <v>228</v>
      </c>
      <c r="C265" s="105">
        <f t="shared" si="114"/>
        <v>0</v>
      </c>
      <c r="D265" s="113"/>
      <c r="E265" s="113"/>
      <c r="F265" s="113"/>
      <c r="G265" s="113"/>
      <c r="H265" s="113"/>
      <c r="I265" s="105">
        <f t="shared" si="113"/>
        <v>0</v>
      </c>
      <c r="J265" s="113"/>
      <c r="K265" s="113"/>
      <c r="L265" s="113"/>
      <c r="M265" s="113"/>
      <c r="N265" s="114"/>
    </row>
    <row r="266" spans="1:14">
      <c r="A266" s="163">
        <v>2697</v>
      </c>
      <c r="B266" s="117" t="s">
        <v>229</v>
      </c>
      <c r="C266" s="105">
        <f t="shared" si="114"/>
        <v>0</v>
      </c>
      <c r="D266" s="113"/>
      <c r="E266" s="113"/>
      <c r="F266" s="113"/>
      <c r="G266" s="113"/>
      <c r="H266" s="113"/>
      <c r="I266" s="105">
        <f t="shared" si="113"/>
        <v>0</v>
      </c>
      <c r="J266" s="113"/>
      <c r="K266" s="113"/>
      <c r="L266" s="113"/>
      <c r="M266" s="113"/>
      <c r="N266" s="114"/>
    </row>
    <row r="267" spans="1:14">
      <c r="A267" s="160">
        <v>27</v>
      </c>
      <c r="B267" s="108" t="s">
        <v>385</v>
      </c>
      <c r="C267" s="105">
        <f t="shared" si="114"/>
        <v>0</v>
      </c>
      <c r="D267" s="106">
        <f>D268+D269+D270+D271</f>
        <v>0</v>
      </c>
      <c r="E267" s="106">
        <f t="shared" ref="E267:N267" si="121">E268+E269+E270+E271</f>
        <v>0</v>
      </c>
      <c r="F267" s="106">
        <f t="shared" si="121"/>
        <v>0</v>
      </c>
      <c r="G267" s="106">
        <f t="shared" si="121"/>
        <v>0</v>
      </c>
      <c r="H267" s="106">
        <f t="shared" si="121"/>
        <v>0</v>
      </c>
      <c r="I267" s="105">
        <f t="shared" si="113"/>
        <v>0</v>
      </c>
      <c r="J267" s="106">
        <f t="shared" si="121"/>
        <v>0</v>
      </c>
      <c r="K267" s="106">
        <f t="shared" si="121"/>
        <v>0</v>
      </c>
      <c r="L267" s="106">
        <f t="shared" si="121"/>
        <v>0</v>
      </c>
      <c r="M267" s="106">
        <f t="shared" si="121"/>
        <v>0</v>
      </c>
      <c r="N267" s="106">
        <f t="shared" si="121"/>
        <v>0</v>
      </c>
    </row>
    <row r="268" spans="1:14">
      <c r="A268" s="174">
        <v>271</v>
      </c>
      <c r="B268" s="146" t="s">
        <v>30</v>
      </c>
      <c r="C268" s="105">
        <f t="shared" si="114"/>
        <v>0</v>
      </c>
      <c r="D268" s="126"/>
      <c r="E268" s="126"/>
      <c r="F268" s="126"/>
      <c r="G268" s="126"/>
      <c r="H268" s="126"/>
      <c r="I268" s="105">
        <f t="shared" si="113"/>
        <v>0</v>
      </c>
      <c r="J268" s="126"/>
      <c r="K268" s="126"/>
      <c r="L268" s="126"/>
      <c r="M268" s="126"/>
      <c r="N268" s="127"/>
    </row>
    <row r="269" spans="1:14">
      <c r="A269" s="174">
        <v>272</v>
      </c>
      <c r="B269" s="146" t="s">
        <v>396</v>
      </c>
      <c r="C269" s="105">
        <f t="shared" si="114"/>
        <v>0</v>
      </c>
      <c r="D269" s="126"/>
      <c r="E269" s="126"/>
      <c r="F269" s="126"/>
      <c r="G269" s="126"/>
      <c r="H269" s="126"/>
      <c r="I269" s="105">
        <f t="shared" si="113"/>
        <v>0</v>
      </c>
      <c r="J269" s="126"/>
      <c r="K269" s="126"/>
      <c r="L269" s="126"/>
      <c r="M269" s="126"/>
      <c r="N269" s="127"/>
    </row>
    <row r="270" spans="1:14">
      <c r="A270" s="174">
        <v>273</v>
      </c>
      <c r="B270" s="146" t="s">
        <v>397</v>
      </c>
      <c r="C270" s="105">
        <f t="shared" si="114"/>
        <v>0</v>
      </c>
      <c r="D270" s="126"/>
      <c r="E270" s="126"/>
      <c r="F270" s="126"/>
      <c r="G270" s="126"/>
      <c r="H270" s="126"/>
      <c r="I270" s="105">
        <f t="shared" si="113"/>
        <v>0</v>
      </c>
      <c r="J270" s="126"/>
      <c r="K270" s="126"/>
      <c r="L270" s="126"/>
      <c r="M270" s="126"/>
      <c r="N270" s="127"/>
    </row>
    <row r="271" spans="1:14">
      <c r="A271" s="175">
        <v>274</v>
      </c>
      <c r="B271" s="176" t="s">
        <v>398</v>
      </c>
      <c r="C271" s="105">
        <f t="shared" si="114"/>
        <v>0</v>
      </c>
      <c r="D271" s="126"/>
      <c r="E271" s="126"/>
      <c r="F271" s="126"/>
      <c r="G271" s="126"/>
      <c r="H271" s="126"/>
      <c r="I271" s="105">
        <f t="shared" si="113"/>
        <v>0</v>
      </c>
      <c r="J271" s="126"/>
      <c r="K271" s="126"/>
      <c r="L271" s="126"/>
      <c r="M271" s="126"/>
      <c r="N271" s="127"/>
    </row>
    <row r="272" spans="1:14">
      <c r="A272" s="160">
        <v>28</v>
      </c>
      <c r="B272" s="108" t="s">
        <v>246</v>
      </c>
      <c r="C272" s="105">
        <f t="shared" si="114"/>
        <v>0</v>
      </c>
      <c r="D272" s="106">
        <f>D273+D279+D285+D291+D292+D293</f>
        <v>0</v>
      </c>
      <c r="E272" s="106">
        <f t="shared" ref="E272:N272" si="122">E273+E279+E285+E291+E292+E293</f>
        <v>0</v>
      </c>
      <c r="F272" s="106">
        <f t="shared" si="122"/>
        <v>0</v>
      </c>
      <c r="G272" s="106">
        <f t="shared" si="122"/>
        <v>0</v>
      </c>
      <c r="H272" s="106">
        <f t="shared" si="122"/>
        <v>0</v>
      </c>
      <c r="I272" s="105">
        <f t="shared" si="113"/>
        <v>0</v>
      </c>
      <c r="J272" s="106">
        <f t="shared" si="122"/>
        <v>0</v>
      </c>
      <c r="K272" s="106">
        <f t="shared" si="122"/>
        <v>0</v>
      </c>
      <c r="L272" s="106">
        <f t="shared" si="122"/>
        <v>0</v>
      </c>
      <c r="M272" s="106">
        <f t="shared" si="122"/>
        <v>0</v>
      </c>
      <c r="N272" s="106">
        <f t="shared" si="122"/>
        <v>0</v>
      </c>
    </row>
    <row r="273" spans="1:14">
      <c r="A273" s="162">
        <v>281</v>
      </c>
      <c r="B273" s="115" t="s">
        <v>402</v>
      </c>
      <c r="C273" s="105">
        <f t="shared" si="114"/>
        <v>0</v>
      </c>
      <c r="D273" s="106">
        <f>D274+D275+D276+D277+D278</f>
        <v>0</v>
      </c>
      <c r="E273" s="106">
        <f t="shared" ref="E273:N273" si="123">E274+E275+E276+E277+E278</f>
        <v>0</v>
      </c>
      <c r="F273" s="106">
        <f t="shared" si="123"/>
        <v>0</v>
      </c>
      <c r="G273" s="106">
        <f t="shared" si="123"/>
        <v>0</v>
      </c>
      <c r="H273" s="106">
        <f t="shared" si="123"/>
        <v>0</v>
      </c>
      <c r="I273" s="105">
        <f t="shared" si="113"/>
        <v>0</v>
      </c>
      <c r="J273" s="106">
        <f t="shared" si="123"/>
        <v>0</v>
      </c>
      <c r="K273" s="106">
        <f t="shared" si="123"/>
        <v>0</v>
      </c>
      <c r="L273" s="106">
        <f t="shared" si="123"/>
        <v>0</v>
      </c>
      <c r="M273" s="106">
        <f t="shared" si="123"/>
        <v>0</v>
      </c>
      <c r="N273" s="106">
        <f t="shared" si="123"/>
        <v>0</v>
      </c>
    </row>
    <row r="274" spans="1:14">
      <c r="A274" s="163">
        <v>2811</v>
      </c>
      <c r="B274" s="117" t="s">
        <v>386</v>
      </c>
      <c r="C274" s="105">
        <f t="shared" si="114"/>
        <v>0</v>
      </c>
      <c r="D274" s="113"/>
      <c r="E274" s="113"/>
      <c r="F274" s="113"/>
      <c r="G274" s="113"/>
      <c r="H274" s="113"/>
      <c r="I274" s="105">
        <f t="shared" si="113"/>
        <v>0</v>
      </c>
      <c r="J274" s="113"/>
      <c r="K274" s="113"/>
      <c r="L274" s="113"/>
      <c r="M274" s="113"/>
      <c r="N274" s="114"/>
    </row>
    <row r="275" spans="1:14">
      <c r="A275" s="163">
        <v>2812</v>
      </c>
      <c r="B275" s="117" t="s">
        <v>387</v>
      </c>
      <c r="C275" s="105">
        <f t="shared" si="114"/>
        <v>0</v>
      </c>
      <c r="D275" s="113"/>
      <c r="E275" s="113"/>
      <c r="F275" s="113"/>
      <c r="G275" s="113"/>
      <c r="H275" s="113"/>
      <c r="I275" s="105">
        <f t="shared" si="113"/>
        <v>0</v>
      </c>
      <c r="J275" s="113"/>
      <c r="K275" s="113"/>
      <c r="L275" s="113"/>
      <c r="M275" s="113"/>
      <c r="N275" s="114"/>
    </row>
    <row r="276" spans="1:14">
      <c r="A276" s="163">
        <v>2813</v>
      </c>
      <c r="B276" s="117" t="s">
        <v>388</v>
      </c>
      <c r="C276" s="105">
        <f t="shared" si="114"/>
        <v>0</v>
      </c>
      <c r="D276" s="113"/>
      <c r="E276" s="113"/>
      <c r="F276" s="113"/>
      <c r="G276" s="113"/>
      <c r="H276" s="113"/>
      <c r="I276" s="105">
        <f t="shared" si="113"/>
        <v>0</v>
      </c>
      <c r="J276" s="113"/>
      <c r="K276" s="113"/>
      <c r="L276" s="113"/>
      <c r="M276" s="113"/>
      <c r="N276" s="114"/>
    </row>
    <row r="277" spans="1:14">
      <c r="A277" s="163">
        <v>2814</v>
      </c>
      <c r="B277" s="117" t="s">
        <v>389</v>
      </c>
      <c r="C277" s="105">
        <f t="shared" si="114"/>
        <v>0</v>
      </c>
      <c r="D277" s="113"/>
      <c r="E277" s="113"/>
      <c r="F277" s="113"/>
      <c r="G277" s="113"/>
      <c r="H277" s="113"/>
      <c r="I277" s="105">
        <f t="shared" si="113"/>
        <v>0</v>
      </c>
      <c r="J277" s="113"/>
      <c r="K277" s="113"/>
      <c r="L277" s="113"/>
      <c r="M277" s="113"/>
      <c r="N277" s="114"/>
    </row>
    <row r="278" spans="1:14">
      <c r="A278" s="163">
        <v>2815</v>
      </c>
      <c r="B278" s="117" t="s">
        <v>390</v>
      </c>
      <c r="C278" s="105">
        <f t="shared" si="114"/>
        <v>0</v>
      </c>
      <c r="D278" s="113"/>
      <c r="E278" s="113"/>
      <c r="F278" s="113"/>
      <c r="G278" s="113"/>
      <c r="H278" s="113"/>
      <c r="I278" s="105">
        <f t="shared" si="113"/>
        <v>0</v>
      </c>
      <c r="J278" s="113"/>
      <c r="K278" s="113"/>
      <c r="L278" s="113"/>
      <c r="M278" s="113"/>
      <c r="N278" s="114"/>
    </row>
    <row r="279" spans="1:14">
      <c r="A279" s="162">
        <v>282</v>
      </c>
      <c r="B279" s="115" t="s">
        <v>147</v>
      </c>
      <c r="C279" s="105">
        <f t="shared" si="114"/>
        <v>0</v>
      </c>
      <c r="D279" s="106">
        <f>D280+D281+D282+D283+D284</f>
        <v>0</v>
      </c>
      <c r="E279" s="106">
        <f t="shared" ref="E279:N279" si="124">E280+E281+E282+E283+E284</f>
        <v>0</v>
      </c>
      <c r="F279" s="106">
        <f t="shared" si="124"/>
        <v>0</v>
      </c>
      <c r="G279" s="106">
        <f t="shared" si="124"/>
        <v>0</v>
      </c>
      <c r="H279" s="106">
        <f t="shared" si="124"/>
        <v>0</v>
      </c>
      <c r="I279" s="105">
        <f t="shared" si="113"/>
        <v>0</v>
      </c>
      <c r="J279" s="106">
        <f t="shared" si="124"/>
        <v>0</v>
      </c>
      <c r="K279" s="106">
        <f t="shared" si="124"/>
        <v>0</v>
      </c>
      <c r="L279" s="106">
        <f t="shared" si="124"/>
        <v>0</v>
      </c>
      <c r="M279" s="106">
        <f t="shared" si="124"/>
        <v>0</v>
      </c>
      <c r="N279" s="106">
        <f t="shared" si="124"/>
        <v>0</v>
      </c>
    </row>
    <row r="280" spans="1:14">
      <c r="A280" s="163">
        <v>2821</v>
      </c>
      <c r="B280" s="117" t="s">
        <v>386</v>
      </c>
      <c r="C280" s="105">
        <f t="shared" si="114"/>
        <v>0</v>
      </c>
      <c r="D280" s="113"/>
      <c r="E280" s="113"/>
      <c r="F280" s="113"/>
      <c r="G280" s="113"/>
      <c r="H280" s="113"/>
      <c r="I280" s="105">
        <f t="shared" si="113"/>
        <v>0</v>
      </c>
      <c r="J280" s="113"/>
      <c r="K280" s="113"/>
      <c r="L280" s="113"/>
      <c r="M280" s="113"/>
      <c r="N280" s="114"/>
    </row>
    <row r="281" spans="1:14">
      <c r="A281" s="163">
        <v>2822</v>
      </c>
      <c r="B281" s="117" t="s">
        <v>387</v>
      </c>
      <c r="C281" s="105">
        <f t="shared" si="114"/>
        <v>0</v>
      </c>
      <c r="D281" s="113"/>
      <c r="E281" s="113"/>
      <c r="F281" s="113"/>
      <c r="G281" s="113"/>
      <c r="H281" s="113"/>
      <c r="I281" s="105">
        <f t="shared" si="113"/>
        <v>0</v>
      </c>
      <c r="J281" s="113"/>
      <c r="K281" s="113"/>
      <c r="L281" s="113"/>
      <c r="M281" s="113"/>
      <c r="N281" s="114"/>
    </row>
    <row r="282" spans="1:14">
      <c r="A282" s="163">
        <v>2823</v>
      </c>
      <c r="B282" s="117" t="s">
        <v>388</v>
      </c>
      <c r="C282" s="105">
        <f t="shared" si="114"/>
        <v>0</v>
      </c>
      <c r="D282" s="113"/>
      <c r="E282" s="113"/>
      <c r="F282" s="113"/>
      <c r="G282" s="113"/>
      <c r="H282" s="113"/>
      <c r="I282" s="105">
        <f t="shared" si="113"/>
        <v>0</v>
      </c>
      <c r="J282" s="113"/>
      <c r="K282" s="113"/>
      <c r="L282" s="113"/>
      <c r="M282" s="113"/>
      <c r="N282" s="114"/>
    </row>
    <row r="283" spans="1:14">
      <c r="A283" s="163">
        <v>2824</v>
      </c>
      <c r="B283" s="117" t="s">
        <v>389</v>
      </c>
      <c r="C283" s="105">
        <f t="shared" si="114"/>
        <v>0</v>
      </c>
      <c r="D283" s="113"/>
      <c r="E283" s="113"/>
      <c r="F283" s="113"/>
      <c r="G283" s="113"/>
      <c r="H283" s="113"/>
      <c r="I283" s="105">
        <f t="shared" si="113"/>
        <v>0</v>
      </c>
      <c r="J283" s="113"/>
      <c r="K283" s="113"/>
      <c r="L283" s="113"/>
      <c r="M283" s="113"/>
      <c r="N283" s="114"/>
    </row>
    <row r="284" spans="1:14">
      <c r="A284" s="163">
        <v>2825</v>
      </c>
      <c r="B284" s="117" t="s">
        <v>390</v>
      </c>
      <c r="C284" s="105">
        <f t="shared" si="114"/>
        <v>0</v>
      </c>
      <c r="D284" s="113"/>
      <c r="E284" s="113"/>
      <c r="F284" s="113"/>
      <c r="G284" s="113"/>
      <c r="H284" s="113"/>
      <c r="I284" s="105">
        <f t="shared" si="113"/>
        <v>0</v>
      </c>
      <c r="J284" s="113"/>
      <c r="K284" s="113"/>
      <c r="L284" s="113"/>
      <c r="M284" s="113"/>
      <c r="N284" s="114"/>
    </row>
    <row r="285" spans="1:14">
      <c r="A285" s="162">
        <v>283</v>
      </c>
      <c r="B285" s="115" t="s">
        <v>367</v>
      </c>
      <c r="C285" s="105">
        <f t="shared" si="114"/>
        <v>0</v>
      </c>
      <c r="D285" s="106">
        <f>D286+D287+D288+D289+D290</f>
        <v>0</v>
      </c>
      <c r="E285" s="106">
        <f t="shared" ref="E285:N285" si="125">E286+E287+E288+E289+E290</f>
        <v>0</v>
      </c>
      <c r="F285" s="106">
        <f t="shared" si="125"/>
        <v>0</v>
      </c>
      <c r="G285" s="106">
        <f t="shared" si="125"/>
        <v>0</v>
      </c>
      <c r="H285" s="106">
        <f t="shared" si="125"/>
        <v>0</v>
      </c>
      <c r="I285" s="105">
        <f t="shared" si="113"/>
        <v>0</v>
      </c>
      <c r="J285" s="106">
        <f t="shared" si="125"/>
        <v>0</v>
      </c>
      <c r="K285" s="106">
        <f t="shared" si="125"/>
        <v>0</v>
      </c>
      <c r="L285" s="106">
        <f t="shared" si="125"/>
        <v>0</v>
      </c>
      <c r="M285" s="106">
        <f t="shared" si="125"/>
        <v>0</v>
      </c>
      <c r="N285" s="106">
        <f t="shared" si="125"/>
        <v>0</v>
      </c>
    </row>
    <row r="286" spans="1:14">
      <c r="A286" s="163">
        <v>2831</v>
      </c>
      <c r="B286" s="117" t="s">
        <v>386</v>
      </c>
      <c r="C286" s="105">
        <f t="shared" si="114"/>
        <v>0</v>
      </c>
      <c r="D286" s="113"/>
      <c r="E286" s="113"/>
      <c r="F286" s="113"/>
      <c r="G286" s="113"/>
      <c r="H286" s="113"/>
      <c r="I286" s="105">
        <f t="shared" si="113"/>
        <v>0</v>
      </c>
      <c r="J286" s="113"/>
      <c r="K286" s="113"/>
      <c r="L286" s="113"/>
      <c r="M286" s="113"/>
      <c r="N286" s="114"/>
    </row>
    <row r="287" spans="1:14">
      <c r="A287" s="163">
        <v>2832</v>
      </c>
      <c r="B287" s="117" t="s">
        <v>387</v>
      </c>
      <c r="C287" s="105">
        <f t="shared" si="114"/>
        <v>0</v>
      </c>
      <c r="D287" s="113"/>
      <c r="E287" s="113"/>
      <c r="F287" s="113"/>
      <c r="G287" s="113"/>
      <c r="H287" s="113"/>
      <c r="I287" s="105">
        <f t="shared" si="113"/>
        <v>0</v>
      </c>
      <c r="J287" s="113"/>
      <c r="K287" s="113"/>
      <c r="L287" s="113"/>
      <c r="M287" s="113"/>
      <c r="N287" s="114"/>
    </row>
    <row r="288" spans="1:14">
      <c r="A288" s="163">
        <v>2833</v>
      </c>
      <c r="B288" s="117" t="s">
        <v>388</v>
      </c>
      <c r="C288" s="105">
        <f t="shared" si="114"/>
        <v>0</v>
      </c>
      <c r="D288" s="113"/>
      <c r="E288" s="113"/>
      <c r="F288" s="113"/>
      <c r="G288" s="113"/>
      <c r="H288" s="113"/>
      <c r="I288" s="105">
        <f t="shared" si="113"/>
        <v>0</v>
      </c>
      <c r="J288" s="113"/>
      <c r="K288" s="113"/>
      <c r="L288" s="113"/>
      <c r="M288" s="113"/>
      <c r="N288" s="114"/>
    </row>
    <row r="289" spans="1:14">
      <c r="A289" s="163">
        <v>2834</v>
      </c>
      <c r="B289" s="117" t="s">
        <v>389</v>
      </c>
      <c r="C289" s="105">
        <f t="shared" si="114"/>
        <v>0</v>
      </c>
      <c r="D289" s="113"/>
      <c r="E289" s="113"/>
      <c r="F289" s="113"/>
      <c r="G289" s="113"/>
      <c r="H289" s="113"/>
      <c r="I289" s="105">
        <f t="shared" si="113"/>
        <v>0</v>
      </c>
      <c r="J289" s="113"/>
      <c r="K289" s="113"/>
      <c r="L289" s="113"/>
      <c r="M289" s="113"/>
      <c r="N289" s="114"/>
    </row>
    <row r="290" spans="1:14">
      <c r="A290" s="163">
        <v>2835</v>
      </c>
      <c r="B290" s="117" t="s">
        <v>390</v>
      </c>
      <c r="C290" s="105">
        <f t="shared" si="114"/>
        <v>0</v>
      </c>
      <c r="D290" s="113"/>
      <c r="E290" s="113"/>
      <c r="F290" s="113"/>
      <c r="G290" s="113"/>
      <c r="H290" s="113"/>
      <c r="I290" s="105">
        <f t="shared" si="113"/>
        <v>0</v>
      </c>
      <c r="J290" s="113"/>
      <c r="K290" s="113"/>
      <c r="L290" s="113"/>
      <c r="M290" s="113"/>
      <c r="N290" s="114"/>
    </row>
    <row r="291" spans="1:14">
      <c r="A291" s="162">
        <v>284</v>
      </c>
      <c r="B291" s="115" t="s">
        <v>403</v>
      </c>
      <c r="C291" s="105">
        <f t="shared" si="114"/>
        <v>0</v>
      </c>
      <c r="D291" s="113"/>
      <c r="E291" s="113"/>
      <c r="F291" s="113"/>
      <c r="G291" s="113"/>
      <c r="H291" s="113"/>
      <c r="I291" s="105">
        <f t="shared" si="113"/>
        <v>0</v>
      </c>
      <c r="J291" s="113"/>
      <c r="K291" s="113"/>
      <c r="L291" s="113"/>
      <c r="M291" s="113"/>
      <c r="N291" s="114"/>
    </row>
    <row r="292" spans="1:14">
      <c r="A292" s="162">
        <v>285</v>
      </c>
      <c r="B292" s="115" t="s">
        <v>404</v>
      </c>
      <c r="C292" s="105">
        <f t="shared" si="114"/>
        <v>0</v>
      </c>
      <c r="D292" s="113"/>
      <c r="E292" s="113"/>
      <c r="F292" s="113"/>
      <c r="G292" s="113"/>
      <c r="H292" s="113"/>
      <c r="I292" s="105">
        <f t="shared" si="113"/>
        <v>0</v>
      </c>
      <c r="J292" s="113"/>
      <c r="K292" s="113"/>
      <c r="L292" s="113"/>
      <c r="M292" s="113"/>
      <c r="N292" s="114"/>
    </row>
    <row r="293" spans="1:14">
      <c r="A293" s="162">
        <v>286</v>
      </c>
      <c r="B293" s="115" t="s">
        <v>246</v>
      </c>
      <c r="C293" s="105">
        <f t="shared" si="114"/>
        <v>0</v>
      </c>
      <c r="D293" s="113"/>
      <c r="E293" s="113"/>
      <c r="F293" s="113"/>
      <c r="G293" s="113"/>
      <c r="H293" s="113"/>
      <c r="I293" s="105">
        <f t="shared" si="113"/>
        <v>0</v>
      </c>
      <c r="J293" s="113"/>
      <c r="K293" s="113"/>
      <c r="L293" s="113"/>
      <c r="M293" s="113"/>
      <c r="N293" s="114"/>
    </row>
    <row r="294" spans="1:14">
      <c r="A294" s="160">
        <v>3</v>
      </c>
      <c r="B294" s="142" t="s">
        <v>253</v>
      </c>
      <c r="C294" s="105">
        <f t="shared" si="114"/>
        <v>0</v>
      </c>
      <c r="D294" s="106">
        <f>D295+D308+D312+D313+D315</f>
        <v>0</v>
      </c>
      <c r="E294" s="106">
        <f t="shared" ref="E294:N294" si="126">E295+E308+E312+E313+E315</f>
        <v>0</v>
      </c>
      <c r="F294" s="106">
        <f t="shared" si="126"/>
        <v>0</v>
      </c>
      <c r="G294" s="106">
        <f t="shared" si="126"/>
        <v>0</v>
      </c>
      <c r="H294" s="106">
        <f t="shared" si="126"/>
        <v>0</v>
      </c>
      <c r="I294" s="105">
        <f t="shared" si="113"/>
        <v>0</v>
      </c>
      <c r="J294" s="106">
        <f t="shared" si="126"/>
        <v>0</v>
      </c>
      <c r="K294" s="106">
        <f t="shared" si="126"/>
        <v>0</v>
      </c>
      <c r="L294" s="106">
        <f t="shared" si="126"/>
        <v>0</v>
      </c>
      <c r="M294" s="106">
        <f t="shared" si="126"/>
        <v>0</v>
      </c>
      <c r="N294" s="106">
        <f t="shared" si="126"/>
        <v>0</v>
      </c>
    </row>
    <row r="295" spans="1:14">
      <c r="A295" s="160">
        <v>33</v>
      </c>
      <c r="B295" s="108" t="s">
        <v>405</v>
      </c>
      <c r="C295" s="105">
        <f t="shared" si="114"/>
        <v>0</v>
      </c>
      <c r="D295" s="106">
        <f>D296+D302</f>
        <v>0</v>
      </c>
      <c r="E295" s="106">
        <f t="shared" ref="E295:N295" si="127">E296+E302</f>
        <v>0</v>
      </c>
      <c r="F295" s="106">
        <f t="shared" si="127"/>
        <v>0</v>
      </c>
      <c r="G295" s="106">
        <f t="shared" si="127"/>
        <v>0</v>
      </c>
      <c r="H295" s="106">
        <f t="shared" si="127"/>
        <v>0</v>
      </c>
      <c r="I295" s="105">
        <f t="shared" si="113"/>
        <v>0</v>
      </c>
      <c r="J295" s="106">
        <f t="shared" si="127"/>
        <v>0</v>
      </c>
      <c r="K295" s="106">
        <f t="shared" si="127"/>
        <v>0</v>
      </c>
      <c r="L295" s="106">
        <f t="shared" si="127"/>
        <v>0</v>
      </c>
      <c r="M295" s="106">
        <f t="shared" si="127"/>
        <v>0</v>
      </c>
      <c r="N295" s="106">
        <f t="shared" si="127"/>
        <v>0</v>
      </c>
    </row>
    <row r="296" spans="1:14">
      <c r="A296" s="174">
        <v>331</v>
      </c>
      <c r="B296" s="146" t="s">
        <v>405</v>
      </c>
      <c r="C296" s="105">
        <f t="shared" si="114"/>
        <v>0</v>
      </c>
      <c r="D296" s="106">
        <f>D297+D298+D299+D300+D301</f>
        <v>0</v>
      </c>
      <c r="E296" s="106">
        <f t="shared" ref="E296:N296" si="128">E297+E298+E299+E300+E301</f>
        <v>0</v>
      </c>
      <c r="F296" s="106">
        <f t="shared" si="128"/>
        <v>0</v>
      </c>
      <c r="G296" s="106">
        <f t="shared" si="128"/>
        <v>0</v>
      </c>
      <c r="H296" s="106">
        <f t="shared" si="128"/>
        <v>0</v>
      </c>
      <c r="I296" s="105">
        <f t="shared" si="113"/>
        <v>0</v>
      </c>
      <c r="J296" s="106">
        <f t="shared" si="128"/>
        <v>0</v>
      </c>
      <c r="K296" s="106">
        <f t="shared" si="128"/>
        <v>0</v>
      </c>
      <c r="L296" s="106">
        <f t="shared" si="128"/>
        <v>0</v>
      </c>
      <c r="M296" s="106">
        <f t="shared" si="128"/>
        <v>0</v>
      </c>
      <c r="N296" s="106">
        <f t="shared" si="128"/>
        <v>0</v>
      </c>
    </row>
    <row r="297" spans="1:14">
      <c r="A297" s="177">
        <v>3311</v>
      </c>
      <c r="B297" s="123" t="s">
        <v>406</v>
      </c>
      <c r="C297" s="105">
        <f t="shared" si="114"/>
        <v>0</v>
      </c>
      <c r="D297" s="113"/>
      <c r="E297" s="113"/>
      <c r="F297" s="113"/>
      <c r="G297" s="113"/>
      <c r="H297" s="113"/>
      <c r="I297" s="105">
        <f t="shared" si="113"/>
        <v>0</v>
      </c>
      <c r="J297" s="113"/>
      <c r="K297" s="113"/>
      <c r="L297" s="113"/>
      <c r="M297" s="113"/>
      <c r="N297" s="114"/>
    </row>
    <row r="298" spans="1:14">
      <c r="A298" s="177">
        <v>3312</v>
      </c>
      <c r="B298" s="123" t="s">
        <v>407</v>
      </c>
      <c r="C298" s="105">
        <f t="shared" si="114"/>
        <v>0</v>
      </c>
      <c r="D298" s="113"/>
      <c r="E298" s="113"/>
      <c r="F298" s="113"/>
      <c r="G298" s="113"/>
      <c r="H298" s="113"/>
      <c r="I298" s="105">
        <f t="shared" si="113"/>
        <v>0</v>
      </c>
      <c r="J298" s="113"/>
      <c r="K298" s="113"/>
      <c r="L298" s="113"/>
      <c r="M298" s="113"/>
      <c r="N298" s="114"/>
    </row>
    <row r="299" spans="1:14">
      <c r="A299" s="177">
        <v>3313</v>
      </c>
      <c r="B299" s="123" t="s">
        <v>408</v>
      </c>
      <c r="C299" s="105">
        <f t="shared" si="114"/>
        <v>0</v>
      </c>
      <c r="D299" s="113"/>
      <c r="E299" s="113"/>
      <c r="F299" s="113"/>
      <c r="G299" s="113"/>
      <c r="H299" s="113"/>
      <c r="I299" s="105">
        <f t="shared" si="113"/>
        <v>0</v>
      </c>
      <c r="J299" s="113"/>
      <c r="K299" s="113"/>
      <c r="L299" s="113"/>
      <c r="M299" s="113"/>
      <c r="N299" s="114"/>
    </row>
    <row r="300" spans="1:14">
      <c r="A300" s="177">
        <v>3314</v>
      </c>
      <c r="B300" s="123" t="s">
        <v>409</v>
      </c>
      <c r="C300" s="105">
        <f t="shared" si="114"/>
        <v>0</v>
      </c>
      <c r="D300" s="113"/>
      <c r="E300" s="113"/>
      <c r="F300" s="113"/>
      <c r="G300" s="113"/>
      <c r="H300" s="113"/>
      <c r="I300" s="105">
        <f t="shared" si="113"/>
        <v>0</v>
      </c>
      <c r="J300" s="113"/>
      <c r="K300" s="113"/>
      <c r="L300" s="113"/>
      <c r="M300" s="113"/>
      <c r="N300" s="114"/>
    </row>
    <row r="301" spans="1:14">
      <c r="A301" s="177">
        <v>3315</v>
      </c>
      <c r="B301" s="123" t="s">
        <v>410</v>
      </c>
      <c r="C301" s="105">
        <f t="shared" si="114"/>
        <v>0</v>
      </c>
      <c r="D301" s="113"/>
      <c r="E301" s="113"/>
      <c r="F301" s="113"/>
      <c r="G301" s="113"/>
      <c r="H301" s="113"/>
      <c r="I301" s="105">
        <f t="shared" si="113"/>
        <v>0</v>
      </c>
      <c r="J301" s="113"/>
      <c r="K301" s="113"/>
      <c r="L301" s="113"/>
      <c r="M301" s="113"/>
      <c r="N301" s="114"/>
    </row>
    <row r="302" spans="1:14">
      <c r="A302" s="174">
        <v>339</v>
      </c>
      <c r="B302" s="146" t="s">
        <v>88</v>
      </c>
      <c r="C302" s="105">
        <f t="shared" si="114"/>
        <v>0</v>
      </c>
      <c r="D302" s="106">
        <f>D303+D304+D305+D306+D307</f>
        <v>0</v>
      </c>
      <c r="E302" s="106">
        <f t="shared" ref="E302:N302" si="129">E303+E304+E305+E306+E307</f>
        <v>0</v>
      </c>
      <c r="F302" s="106">
        <f t="shared" si="129"/>
        <v>0</v>
      </c>
      <c r="G302" s="106">
        <f t="shared" si="129"/>
        <v>0</v>
      </c>
      <c r="H302" s="106">
        <f t="shared" si="129"/>
        <v>0</v>
      </c>
      <c r="I302" s="105">
        <f t="shared" si="113"/>
        <v>0</v>
      </c>
      <c r="J302" s="106">
        <f t="shared" si="129"/>
        <v>0</v>
      </c>
      <c r="K302" s="106">
        <f t="shared" si="129"/>
        <v>0</v>
      </c>
      <c r="L302" s="106">
        <f t="shared" si="129"/>
        <v>0</v>
      </c>
      <c r="M302" s="106">
        <f t="shared" si="129"/>
        <v>0</v>
      </c>
      <c r="N302" s="106">
        <f t="shared" si="129"/>
        <v>0</v>
      </c>
    </row>
    <row r="303" spans="1:14">
      <c r="A303" s="177">
        <v>3391</v>
      </c>
      <c r="B303" s="123" t="s">
        <v>411</v>
      </c>
      <c r="C303" s="105">
        <f t="shared" si="114"/>
        <v>0</v>
      </c>
      <c r="D303" s="113"/>
      <c r="E303" s="113"/>
      <c r="F303" s="113"/>
      <c r="G303" s="113"/>
      <c r="H303" s="113"/>
      <c r="I303" s="105">
        <f t="shared" si="113"/>
        <v>0</v>
      </c>
      <c r="J303" s="113"/>
      <c r="K303" s="113"/>
      <c r="L303" s="113"/>
      <c r="M303" s="113"/>
      <c r="N303" s="114"/>
    </row>
    <row r="304" spans="1:14">
      <c r="A304" s="177">
        <v>3392</v>
      </c>
      <c r="B304" s="123" t="s">
        <v>412</v>
      </c>
      <c r="C304" s="105">
        <f t="shared" si="114"/>
        <v>0</v>
      </c>
      <c r="D304" s="113"/>
      <c r="E304" s="113"/>
      <c r="F304" s="113"/>
      <c r="G304" s="113"/>
      <c r="H304" s="113"/>
      <c r="I304" s="105">
        <f t="shared" si="113"/>
        <v>0</v>
      </c>
      <c r="J304" s="113"/>
      <c r="K304" s="113"/>
      <c r="L304" s="113"/>
      <c r="M304" s="113"/>
      <c r="N304" s="114"/>
    </row>
    <row r="305" spans="1:14">
      <c r="A305" s="177">
        <v>3393</v>
      </c>
      <c r="B305" s="123" t="s">
        <v>413</v>
      </c>
      <c r="C305" s="105">
        <f t="shared" si="114"/>
        <v>0</v>
      </c>
      <c r="D305" s="113"/>
      <c r="E305" s="113"/>
      <c r="F305" s="113"/>
      <c r="G305" s="113"/>
      <c r="H305" s="113"/>
      <c r="I305" s="105">
        <f t="shared" si="113"/>
        <v>0</v>
      </c>
      <c r="J305" s="113"/>
      <c r="K305" s="113"/>
      <c r="L305" s="113"/>
      <c r="M305" s="113"/>
      <c r="N305" s="114"/>
    </row>
    <row r="306" spans="1:14">
      <c r="A306" s="177">
        <v>3394</v>
      </c>
      <c r="B306" s="123" t="s">
        <v>414</v>
      </c>
      <c r="C306" s="105">
        <f t="shared" si="114"/>
        <v>0</v>
      </c>
      <c r="D306" s="113"/>
      <c r="E306" s="113"/>
      <c r="F306" s="113"/>
      <c r="G306" s="113"/>
      <c r="H306" s="113"/>
      <c r="I306" s="105">
        <f t="shared" si="113"/>
        <v>0</v>
      </c>
      <c r="J306" s="113"/>
      <c r="K306" s="113"/>
      <c r="L306" s="113"/>
      <c r="M306" s="113"/>
      <c r="N306" s="114"/>
    </row>
    <row r="307" spans="1:14">
      <c r="A307" s="177">
        <v>3395</v>
      </c>
      <c r="B307" s="123" t="s">
        <v>415</v>
      </c>
      <c r="C307" s="105">
        <f t="shared" si="114"/>
        <v>0</v>
      </c>
      <c r="D307" s="113"/>
      <c r="E307" s="113"/>
      <c r="F307" s="113"/>
      <c r="G307" s="113"/>
      <c r="H307" s="113"/>
      <c r="I307" s="105">
        <f t="shared" ref="I307:I370" si="130">J307+K307+L307+M307+N307</f>
        <v>0</v>
      </c>
      <c r="J307" s="113"/>
      <c r="K307" s="113"/>
      <c r="L307" s="113"/>
      <c r="M307" s="113"/>
      <c r="N307" s="114"/>
    </row>
    <row r="308" spans="1:14">
      <c r="A308" s="160">
        <v>34</v>
      </c>
      <c r="B308" s="108" t="s">
        <v>270</v>
      </c>
      <c r="C308" s="105">
        <f t="shared" ref="C308:C371" si="131">D308+E308+F308+G308+H308</f>
        <v>0</v>
      </c>
      <c r="D308" s="106">
        <f>D309</f>
        <v>0</v>
      </c>
      <c r="E308" s="106">
        <f t="shared" ref="E308:N308" si="132">E309</f>
        <v>0</v>
      </c>
      <c r="F308" s="106">
        <f t="shared" si="132"/>
        <v>0</v>
      </c>
      <c r="G308" s="106">
        <f t="shared" si="132"/>
        <v>0</v>
      </c>
      <c r="H308" s="106">
        <f t="shared" si="132"/>
        <v>0</v>
      </c>
      <c r="I308" s="105">
        <f t="shared" si="130"/>
        <v>0</v>
      </c>
      <c r="J308" s="106">
        <f t="shared" si="132"/>
        <v>0</v>
      </c>
      <c r="K308" s="106">
        <f t="shared" si="132"/>
        <v>0</v>
      </c>
      <c r="L308" s="106">
        <f t="shared" si="132"/>
        <v>0</v>
      </c>
      <c r="M308" s="106">
        <f t="shared" si="132"/>
        <v>0</v>
      </c>
      <c r="N308" s="106">
        <f t="shared" si="132"/>
        <v>0</v>
      </c>
    </row>
    <row r="309" spans="1:14">
      <c r="A309" s="174">
        <v>342</v>
      </c>
      <c r="B309" s="146" t="s">
        <v>416</v>
      </c>
      <c r="C309" s="105">
        <f t="shared" si="131"/>
        <v>0</v>
      </c>
      <c r="D309" s="106">
        <f>D310+D311</f>
        <v>0</v>
      </c>
      <c r="E309" s="106">
        <f t="shared" ref="E309:N309" si="133">E310+E311</f>
        <v>0</v>
      </c>
      <c r="F309" s="106">
        <f t="shared" si="133"/>
        <v>0</v>
      </c>
      <c r="G309" s="106">
        <f t="shared" si="133"/>
        <v>0</v>
      </c>
      <c r="H309" s="106">
        <f t="shared" si="133"/>
        <v>0</v>
      </c>
      <c r="I309" s="105">
        <f t="shared" si="130"/>
        <v>0</v>
      </c>
      <c r="J309" s="106">
        <f t="shared" si="133"/>
        <v>0</v>
      </c>
      <c r="K309" s="106">
        <f t="shared" si="133"/>
        <v>0</v>
      </c>
      <c r="L309" s="106">
        <f t="shared" si="133"/>
        <v>0</v>
      </c>
      <c r="M309" s="106">
        <f t="shared" si="133"/>
        <v>0</v>
      </c>
      <c r="N309" s="106">
        <f t="shared" si="133"/>
        <v>0</v>
      </c>
    </row>
    <row r="310" spans="1:14">
      <c r="A310" s="177">
        <v>3421</v>
      </c>
      <c r="B310" s="123" t="s">
        <v>416</v>
      </c>
      <c r="C310" s="105">
        <f t="shared" si="131"/>
        <v>0</v>
      </c>
      <c r="D310" s="113"/>
      <c r="E310" s="113"/>
      <c r="F310" s="113"/>
      <c r="G310" s="113"/>
      <c r="H310" s="113"/>
      <c r="I310" s="105">
        <f t="shared" si="130"/>
        <v>0</v>
      </c>
      <c r="J310" s="113"/>
      <c r="K310" s="113"/>
      <c r="L310" s="113"/>
      <c r="M310" s="113"/>
      <c r="N310" s="114"/>
    </row>
    <row r="311" spans="1:14">
      <c r="A311" s="177">
        <v>3429</v>
      </c>
      <c r="B311" s="123" t="s">
        <v>88</v>
      </c>
      <c r="C311" s="105">
        <f t="shared" si="131"/>
        <v>0</v>
      </c>
      <c r="D311" s="113"/>
      <c r="E311" s="113"/>
      <c r="F311" s="113"/>
      <c r="G311" s="113"/>
      <c r="H311" s="113"/>
      <c r="I311" s="105">
        <f t="shared" si="130"/>
        <v>0</v>
      </c>
      <c r="J311" s="113"/>
      <c r="K311" s="113"/>
      <c r="L311" s="113"/>
      <c r="M311" s="113"/>
      <c r="N311" s="114"/>
    </row>
    <row r="312" spans="1:14">
      <c r="A312" s="160">
        <v>35</v>
      </c>
      <c r="B312" s="108" t="s">
        <v>272</v>
      </c>
      <c r="C312" s="105">
        <f t="shared" si="131"/>
        <v>0</v>
      </c>
      <c r="D312" s="113"/>
      <c r="E312" s="113"/>
      <c r="F312" s="113"/>
      <c r="G312" s="113"/>
      <c r="H312" s="113"/>
      <c r="I312" s="105">
        <f t="shared" si="130"/>
        <v>0</v>
      </c>
      <c r="J312" s="113"/>
      <c r="K312" s="113"/>
      <c r="L312" s="113"/>
      <c r="M312" s="113"/>
      <c r="N312" s="114"/>
    </row>
    <row r="313" spans="1:14">
      <c r="A313" s="160">
        <v>36</v>
      </c>
      <c r="B313" s="108" t="s">
        <v>274</v>
      </c>
      <c r="C313" s="105">
        <f t="shared" si="131"/>
        <v>0</v>
      </c>
      <c r="D313" s="106">
        <f>D314</f>
        <v>0</v>
      </c>
      <c r="E313" s="106">
        <f t="shared" ref="E313:N313" si="134">E314</f>
        <v>0</v>
      </c>
      <c r="F313" s="106">
        <f t="shared" si="134"/>
        <v>0</v>
      </c>
      <c r="G313" s="106">
        <f t="shared" si="134"/>
        <v>0</v>
      </c>
      <c r="H313" s="106">
        <f t="shared" si="134"/>
        <v>0</v>
      </c>
      <c r="I313" s="105">
        <f t="shared" si="130"/>
        <v>0</v>
      </c>
      <c r="J313" s="106">
        <f t="shared" si="134"/>
        <v>0</v>
      </c>
      <c r="K313" s="106">
        <f t="shared" si="134"/>
        <v>0</v>
      </c>
      <c r="L313" s="106">
        <f t="shared" si="134"/>
        <v>0</v>
      </c>
      <c r="M313" s="106">
        <f t="shared" si="134"/>
        <v>0</v>
      </c>
      <c r="N313" s="106">
        <f t="shared" si="134"/>
        <v>0</v>
      </c>
    </row>
    <row r="314" spans="1:14">
      <c r="A314" s="178">
        <v>362</v>
      </c>
      <c r="B314" s="179" t="s">
        <v>424</v>
      </c>
      <c r="C314" s="105">
        <f t="shared" si="131"/>
        <v>0</v>
      </c>
      <c r="D314" s="113"/>
      <c r="E314" s="113"/>
      <c r="F314" s="113"/>
      <c r="G314" s="113"/>
      <c r="H314" s="113"/>
      <c r="I314" s="105">
        <f t="shared" si="130"/>
        <v>0</v>
      </c>
      <c r="J314" s="113"/>
      <c r="K314" s="113"/>
      <c r="L314" s="113"/>
      <c r="M314" s="113"/>
      <c r="N314" s="114"/>
    </row>
    <row r="315" spans="1:14">
      <c r="A315" s="180">
        <v>364</v>
      </c>
      <c r="B315" s="112" t="s">
        <v>276</v>
      </c>
      <c r="C315" s="105">
        <f t="shared" si="131"/>
        <v>0</v>
      </c>
      <c r="D315" s="113"/>
      <c r="E315" s="113"/>
      <c r="F315" s="113"/>
      <c r="G315" s="113"/>
      <c r="H315" s="113"/>
      <c r="I315" s="105">
        <f t="shared" si="130"/>
        <v>0</v>
      </c>
      <c r="J315" s="113"/>
      <c r="K315" s="113"/>
      <c r="L315" s="113"/>
      <c r="M315" s="113"/>
      <c r="N315" s="114"/>
    </row>
    <row r="316" spans="1:14">
      <c r="A316" s="160">
        <v>4</v>
      </c>
      <c r="B316" s="142" t="s">
        <v>278</v>
      </c>
      <c r="C316" s="105">
        <f t="shared" si="131"/>
        <v>0</v>
      </c>
      <c r="D316" s="106">
        <f>D317+D325+D331+D332+D335</f>
        <v>0</v>
      </c>
      <c r="E316" s="106">
        <f t="shared" ref="E316:N316" si="135">E317+E325+E331+E332+E335</f>
        <v>0</v>
      </c>
      <c r="F316" s="106">
        <f t="shared" si="135"/>
        <v>0</v>
      </c>
      <c r="G316" s="106">
        <f t="shared" si="135"/>
        <v>0</v>
      </c>
      <c r="H316" s="106">
        <f t="shared" si="135"/>
        <v>0</v>
      </c>
      <c r="I316" s="105">
        <f t="shared" si="130"/>
        <v>0</v>
      </c>
      <c r="J316" s="106">
        <f t="shared" si="135"/>
        <v>0</v>
      </c>
      <c r="K316" s="106">
        <f t="shared" si="135"/>
        <v>0</v>
      </c>
      <c r="L316" s="106">
        <f t="shared" si="135"/>
        <v>0</v>
      </c>
      <c r="M316" s="106">
        <f t="shared" si="135"/>
        <v>0</v>
      </c>
      <c r="N316" s="106">
        <f t="shared" si="135"/>
        <v>0</v>
      </c>
    </row>
    <row r="317" spans="1:14">
      <c r="A317" s="160">
        <v>42</v>
      </c>
      <c r="B317" s="108" t="s">
        <v>426</v>
      </c>
      <c r="C317" s="105">
        <f t="shared" si="131"/>
        <v>0</v>
      </c>
      <c r="D317" s="106">
        <f>D318+D324</f>
        <v>0</v>
      </c>
      <c r="E317" s="106">
        <f t="shared" ref="E317:N317" si="136">E318+E324</f>
        <v>0</v>
      </c>
      <c r="F317" s="106">
        <f t="shared" si="136"/>
        <v>0</v>
      </c>
      <c r="G317" s="106">
        <f t="shared" si="136"/>
        <v>0</v>
      </c>
      <c r="H317" s="106">
        <f t="shared" si="136"/>
        <v>0</v>
      </c>
      <c r="I317" s="105">
        <f t="shared" si="130"/>
        <v>0</v>
      </c>
      <c r="J317" s="106">
        <f t="shared" si="136"/>
        <v>0</v>
      </c>
      <c r="K317" s="106">
        <f t="shared" si="136"/>
        <v>0</v>
      </c>
      <c r="L317" s="106">
        <f t="shared" si="136"/>
        <v>0</v>
      </c>
      <c r="M317" s="106">
        <f t="shared" si="136"/>
        <v>0</v>
      </c>
      <c r="N317" s="106">
        <f t="shared" si="136"/>
        <v>0</v>
      </c>
    </row>
    <row r="318" spans="1:14">
      <c r="A318" s="162">
        <v>421</v>
      </c>
      <c r="B318" s="115" t="s">
        <v>427</v>
      </c>
      <c r="C318" s="105">
        <f t="shared" si="131"/>
        <v>0</v>
      </c>
      <c r="D318" s="106">
        <f>D319+D320+D321+D322+D323</f>
        <v>0</v>
      </c>
      <c r="E318" s="106">
        <f t="shared" ref="E318:N318" si="137">E319+E320+E321+E322+E323</f>
        <v>0</v>
      </c>
      <c r="F318" s="106">
        <f t="shared" si="137"/>
        <v>0</v>
      </c>
      <c r="G318" s="106">
        <f t="shared" si="137"/>
        <v>0</v>
      </c>
      <c r="H318" s="106">
        <f t="shared" si="137"/>
        <v>0</v>
      </c>
      <c r="I318" s="105">
        <f t="shared" si="130"/>
        <v>0</v>
      </c>
      <c r="J318" s="106">
        <f t="shared" si="137"/>
        <v>0</v>
      </c>
      <c r="K318" s="106">
        <f t="shared" si="137"/>
        <v>0</v>
      </c>
      <c r="L318" s="106">
        <f t="shared" si="137"/>
        <v>0</v>
      </c>
      <c r="M318" s="106">
        <f t="shared" si="137"/>
        <v>0</v>
      </c>
      <c r="N318" s="106">
        <f t="shared" si="137"/>
        <v>0</v>
      </c>
    </row>
    <row r="319" spans="1:14">
      <c r="A319" s="163">
        <v>4211</v>
      </c>
      <c r="B319" s="117" t="s">
        <v>428</v>
      </c>
      <c r="C319" s="105">
        <f t="shared" si="131"/>
        <v>0</v>
      </c>
      <c r="D319" s="113"/>
      <c r="E319" s="113"/>
      <c r="F319" s="113"/>
      <c r="G319" s="113"/>
      <c r="H319" s="113"/>
      <c r="I319" s="105">
        <f t="shared" si="130"/>
        <v>0</v>
      </c>
      <c r="J319" s="113"/>
      <c r="K319" s="113"/>
      <c r="L319" s="113"/>
      <c r="M319" s="113"/>
      <c r="N319" s="114"/>
    </row>
    <row r="320" spans="1:14">
      <c r="A320" s="163">
        <v>4212</v>
      </c>
      <c r="B320" s="117" t="s">
        <v>429</v>
      </c>
      <c r="C320" s="105">
        <f t="shared" si="131"/>
        <v>0</v>
      </c>
      <c r="D320" s="113"/>
      <c r="E320" s="113"/>
      <c r="F320" s="113"/>
      <c r="G320" s="113"/>
      <c r="H320" s="113"/>
      <c r="I320" s="105">
        <f t="shared" si="130"/>
        <v>0</v>
      </c>
      <c r="J320" s="113"/>
      <c r="K320" s="113"/>
      <c r="L320" s="113"/>
      <c r="M320" s="113"/>
      <c r="N320" s="114"/>
    </row>
    <row r="321" spans="1:14">
      <c r="A321" s="163">
        <v>4213</v>
      </c>
      <c r="B321" s="117" t="s">
        <v>430</v>
      </c>
      <c r="C321" s="105">
        <f t="shared" si="131"/>
        <v>0</v>
      </c>
      <c r="D321" s="113"/>
      <c r="E321" s="113"/>
      <c r="F321" s="113"/>
      <c r="G321" s="113"/>
      <c r="H321" s="113"/>
      <c r="I321" s="105">
        <f t="shared" si="130"/>
        <v>0</v>
      </c>
      <c r="J321" s="113"/>
      <c r="K321" s="113"/>
      <c r="L321" s="113"/>
      <c r="M321" s="113"/>
      <c r="N321" s="114"/>
    </row>
    <row r="322" spans="1:14">
      <c r="A322" s="163">
        <v>4214</v>
      </c>
      <c r="B322" s="117" t="s">
        <v>431</v>
      </c>
      <c r="C322" s="105">
        <f t="shared" si="131"/>
        <v>0</v>
      </c>
      <c r="D322" s="113"/>
      <c r="E322" s="113"/>
      <c r="F322" s="113"/>
      <c r="G322" s="113"/>
      <c r="H322" s="113"/>
      <c r="I322" s="105">
        <f t="shared" si="130"/>
        <v>0</v>
      </c>
      <c r="J322" s="113"/>
      <c r="K322" s="113"/>
      <c r="L322" s="113"/>
      <c r="M322" s="113"/>
      <c r="N322" s="114"/>
    </row>
    <row r="323" spans="1:14">
      <c r="A323" s="163">
        <v>4217</v>
      </c>
      <c r="B323" s="117" t="s">
        <v>432</v>
      </c>
      <c r="C323" s="105">
        <f t="shared" si="131"/>
        <v>0</v>
      </c>
      <c r="D323" s="113"/>
      <c r="E323" s="113"/>
      <c r="F323" s="113"/>
      <c r="G323" s="113"/>
      <c r="H323" s="113"/>
      <c r="I323" s="105">
        <f t="shared" si="130"/>
        <v>0</v>
      </c>
      <c r="J323" s="113"/>
      <c r="K323" s="113"/>
      <c r="L323" s="113"/>
      <c r="M323" s="113"/>
      <c r="N323" s="114"/>
    </row>
    <row r="324" spans="1:14">
      <c r="A324" s="162">
        <v>429</v>
      </c>
      <c r="B324" s="115" t="s">
        <v>433</v>
      </c>
      <c r="C324" s="105">
        <f t="shared" si="131"/>
        <v>0</v>
      </c>
      <c r="D324" s="113"/>
      <c r="E324" s="113"/>
      <c r="F324" s="113"/>
      <c r="G324" s="113"/>
      <c r="H324" s="113"/>
      <c r="I324" s="105">
        <f t="shared" si="130"/>
        <v>0</v>
      </c>
      <c r="J324" s="113"/>
      <c r="K324" s="113"/>
      <c r="L324" s="113"/>
      <c r="M324" s="113"/>
      <c r="N324" s="114"/>
    </row>
    <row r="325" spans="1:14">
      <c r="A325" s="160">
        <v>43</v>
      </c>
      <c r="B325" s="108" t="s">
        <v>289</v>
      </c>
      <c r="C325" s="105">
        <f t="shared" si="131"/>
        <v>0</v>
      </c>
      <c r="D325" s="106">
        <f>D326+D327+D328+D329+D330</f>
        <v>0</v>
      </c>
      <c r="E325" s="106">
        <f t="shared" ref="E325:M325" si="138">E326+E327+E328+E329+E330</f>
        <v>0</v>
      </c>
      <c r="F325" s="106">
        <f t="shared" si="138"/>
        <v>0</v>
      </c>
      <c r="G325" s="106">
        <f t="shared" si="138"/>
        <v>0</v>
      </c>
      <c r="H325" s="106">
        <f t="shared" si="138"/>
        <v>0</v>
      </c>
      <c r="I325" s="105">
        <f t="shared" si="130"/>
        <v>0</v>
      </c>
      <c r="J325" s="106">
        <f t="shared" si="138"/>
        <v>0</v>
      </c>
      <c r="K325" s="106">
        <f t="shared" si="138"/>
        <v>0</v>
      </c>
      <c r="L325" s="106">
        <f t="shared" si="138"/>
        <v>0</v>
      </c>
      <c r="M325" s="106">
        <f t="shared" si="138"/>
        <v>0</v>
      </c>
      <c r="N325" s="106">
        <f>N326+N327+N328+N329+N330</f>
        <v>0</v>
      </c>
    </row>
    <row r="326" spans="1:14">
      <c r="A326" s="180">
        <v>431</v>
      </c>
      <c r="B326" s="147" t="s">
        <v>290</v>
      </c>
      <c r="C326" s="105">
        <f t="shared" si="131"/>
        <v>0</v>
      </c>
      <c r="D326" s="113"/>
      <c r="E326" s="113"/>
      <c r="F326" s="113"/>
      <c r="G326" s="113"/>
      <c r="H326" s="113"/>
      <c r="I326" s="105">
        <f t="shared" si="130"/>
        <v>0</v>
      </c>
      <c r="J326" s="113"/>
      <c r="K326" s="113"/>
      <c r="L326" s="113"/>
      <c r="M326" s="113"/>
      <c r="N326" s="114"/>
    </row>
    <row r="327" spans="1:14">
      <c r="A327" s="180">
        <v>432</v>
      </c>
      <c r="B327" s="147" t="s">
        <v>291</v>
      </c>
      <c r="C327" s="105">
        <f t="shared" si="131"/>
        <v>0</v>
      </c>
      <c r="D327" s="113"/>
      <c r="E327" s="113"/>
      <c r="F327" s="113"/>
      <c r="G327" s="113"/>
      <c r="H327" s="113"/>
      <c r="I327" s="105">
        <f t="shared" si="130"/>
        <v>0</v>
      </c>
      <c r="J327" s="113"/>
      <c r="K327" s="113"/>
      <c r="L327" s="113"/>
      <c r="M327" s="113"/>
      <c r="N327" s="114"/>
    </row>
    <row r="328" spans="1:14">
      <c r="A328" s="180">
        <v>433</v>
      </c>
      <c r="B328" s="147" t="s">
        <v>292</v>
      </c>
      <c r="C328" s="105">
        <f t="shared" si="131"/>
        <v>0</v>
      </c>
      <c r="D328" s="113"/>
      <c r="E328" s="113"/>
      <c r="F328" s="113"/>
      <c r="G328" s="113"/>
      <c r="H328" s="113"/>
      <c r="I328" s="105">
        <f t="shared" si="130"/>
        <v>0</v>
      </c>
      <c r="J328" s="113"/>
      <c r="K328" s="113"/>
      <c r="L328" s="113"/>
      <c r="M328" s="113"/>
      <c r="N328" s="114"/>
    </row>
    <row r="329" spans="1:14">
      <c r="A329" s="180">
        <v>434</v>
      </c>
      <c r="B329" s="147" t="s">
        <v>293</v>
      </c>
      <c r="C329" s="105">
        <f t="shared" si="131"/>
        <v>0</v>
      </c>
      <c r="D329" s="113"/>
      <c r="E329" s="113"/>
      <c r="F329" s="113"/>
      <c r="G329" s="113"/>
      <c r="H329" s="113"/>
      <c r="I329" s="105">
        <f t="shared" si="130"/>
        <v>0</v>
      </c>
      <c r="J329" s="113"/>
      <c r="K329" s="113"/>
      <c r="L329" s="113"/>
      <c r="M329" s="113"/>
      <c r="N329" s="114"/>
    </row>
    <row r="330" spans="1:14">
      <c r="A330" s="180">
        <v>437</v>
      </c>
      <c r="B330" s="147" t="s">
        <v>294</v>
      </c>
      <c r="C330" s="105">
        <f t="shared" si="131"/>
        <v>0</v>
      </c>
      <c r="D330" s="113"/>
      <c r="E330" s="113"/>
      <c r="F330" s="113"/>
      <c r="G330" s="113"/>
      <c r="H330" s="113"/>
      <c r="I330" s="105">
        <f t="shared" si="130"/>
        <v>0</v>
      </c>
      <c r="J330" s="113"/>
      <c r="K330" s="113"/>
      <c r="L330" s="113"/>
      <c r="M330" s="113"/>
      <c r="N330" s="114"/>
    </row>
    <row r="331" spans="1:14">
      <c r="A331" s="160">
        <v>44</v>
      </c>
      <c r="B331" s="108" t="s">
        <v>434</v>
      </c>
      <c r="C331" s="105">
        <f t="shared" si="131"/>
        <v>0</v>
      </c>
      <c r="D331" s="113"/>
      <c r="E331" s="113"/>
      <c r="F331" s="113"/>
      <c r="G331" s="113"/>
      <c r="H331" s="113"/>
      <c r="I331" s="105">
        <f t="shared" si="130"/>
        <v>0</v>
      </c>
      <c r="J331" s="113"/>
      <c r="K331" s="113"/>
      <c r="L331" s="113"/>
      <c r="M331" s="113"/>
      <c r="N331" s="114"/>
    </row>
    <row r="332" spans="1:14">
      <c r="A332" s="160">
        <v>45</v>
      </c>
      <c r="B332" s="108" t="s">
        <v>435</v>
      </c>
      <c r="C332" s="105">
        <f t="shared" si="131"/>
        <v>0</v>
      </c>
      <c r="D332" s="106">
        <f>D333+D334</f>
        <v>0</v>
      </c>
      <c r="E332" s="106">
        <f t="shared" ref="E332:N332" si="139">E333+E334</f>
        <v>0</v>
      </c>
      <c r="F332" s="106">
        <f t="shared" si="139"/>
        <v>0</v>
      </c>
      <c r="G332" s="106">
        <f t="shared" si="139"/>
        <v>0</v>
      </c>
      <c r="H332" s="106">
        <f t="shared" si="139"/>
        <v>0</v>
      </c>
      <c r="I332" s="105">
        <f t="shared" si="130"/>
        <v>0</v>
      </c>
      <c r="J332" s="106">
        <f t="shared" si="139"/>
        <v>0</v>
      </c>
      <c r="K332" s="106">
        <f t="shared" si="139"/>
        <v>0</v>
      </c>
      <c r="L332" s="106">
        <f t="shared" si="139"/>
        <v>0</v>
      </c>
      <c r="M332" s="106">
        <f t="shared" si="139"/>
        <v>0</v>
      </c>
      <c r="N332" s="106">
        <f t="shared" si="139"/>
        <v>0</v>
      </c>
    </row>
    <row r="333" spans="1:14">
      <c r="A333" s="180">
        <v>451</v>
      </c>
      <c r="B333" s="147" t="s">
        <v>297</v>
      </c>
      <c r="C333" s="105">
        <f t="shared" si="131"/>
        <v>0</v>
      </c>
      <c r="D333" s="113"/>
      <c r="E333" s="113"/>
      <c r="F333" s="113"/>
      <c r="G333" s="113"/>
      <c r="H333" s="113"/>
      <c r="I333" s="105">
        <f t="shared" si="130"/>
        <v>0</v>
      </c>
      <c r="J333" s="113"/>
      <c r="K333" s="113"/>
      <c r="L333" s="113"/>
      <c r="M333" s="113"/>
      <c r="N333" s="114"/>
    </row>
    <row r="334" spans="1:14">
      <c r="A334" s="180">
        <v>452</v>
      </c>
      <c r="B334" s="147" t="s">
        <v>298</v>
      </c>
      <c r="C334" s="105">
        <f t="shared" si="131"/>
        <v>0</v>
      </c>
      <c r="D334" s="113"/>
      <c r="E334" s="113"/>
      <c r="F334" s="113"/>
      <c r="G334" s="113"/>
      <c r="H334" s="113"/>
      <c r="I334" s="105">
        <f t="shared" si="130"/>
        <v>0</v>
      </c>
      <c r="J334" s="113"/>
      <c r="K334" s="113"/>
      <c r="L334" s="113"/>
      <c r="M334" s="113"/>
      <c r="N334" s="114"/>
    </row>
    <row r="335" spans="1:14">
      <c r="A335" s="160">
        <v>46</v>
      </c>
      <c r="B335" s="108" t="s">
        <v>299</v>
      </c>
      <c r="C335" s="105">
        <f t="shared" si="131"/>
        <v>0</v>
      </c>
      <c r="D335" s="113"/>
      <c r="E335" s="113"/>
      <c r="F335" s="113"/>
      <c r="G335" s="113"/>
      <c r="H335" s="113"/>
      <c r="I335" s="105">
        <f t="shared" si="130"/>
        <v>0</v>
      </c>
      <c r="J335" s="113"/>
      <c r="K335" s="113"/>
      <c r="L335" s="113"/>
      <c r="M335" s="113"/>
      <c r="N335" s="114"/>
    </row>
    <row r="336" spans="1:14">
      <c r="A336" s="160">
        <v>5</v>
      </c>
      <c r="B336" s="142" t="s">
        <v>300</v>
      </c>
      <c r="C336" s="105">
        <f t="shared" si="131"/>
        <v>0</v>
      </c>
      <c r="D336" s="106">
        <f>D337+D338+D341+D364</f>
        <v>0</v>
      </c>
      <c r="E336" s="106">
        <f t="shared" ref="E336:N336" si="140">E337+E338+E341+E364</f>
        <v>0</v>
      </c>
      <c r="F336" s="106">
        <f t="shared" si="140"/>
        <v>0</v>
      </c>
      <c r="G336" s="106">
        <f t="shared" si="140"/>
        <v>0</v>
      </c>
      <c r="H336" s="106">
        <f t="shared" si="140"/>
        <v>0</v>
      </c>
      <c r="I336" s="105">
        <f t="shared" si="130"/>
        <v>0</v>
      </c>
      <c r="J336" s="106">
        <f t="shared" si="140"/>
        <v>0</v>
      </c>
      <c r="K336" s="106">
        <f t="shared" si="140"/>
        <v>0</v>
      </c>
      <c r="L336" s="106">
        <f t="shared" si="140"/>
        <v>0</v>
      </c>
      <c r="M336" s="106">
        <f t="shared" si="140"/>
        <v>0</v>
      </c>
      <c r="N336" s="106">
        <f t="shared" si="140"/>
        <v>0</v>
      </c>
    </row>
    <row r="337" spans="1:14">
      <c r="A337" s="160">
        <v>54</v>
      </c>
      <c r="B337" s="108" t="s">
        <v>436</v>
      </c>
      <c r="C337" s="105">
        <f t="shared" si="131"/>
        <v>0</v>
      </c>
      <c r="D337" s="113"/>
      <c r="E337" s="113"/>
      <c r="F337" s="113"/>
      <c r="G337" s="113"/>
      <c r="H337" s="113"/>
      <c r="I337" s="105">
        <f t="shared" si="130"/>
        <v>0</v>
      </c>
      <c r="J337" s="113"/>
      <c r="K337" s="113"/>
      <c r="L337" s="113"/>
      <c r="M337" s="113"/>
      <c r="N337" s="114"/>
    </row>
    <row r="338" spans="1:14">
      <c r="A338" s="160">
        <v>55</v>
      </c>
      <c r="B338" s="108" t="s">
        <v>437</v>
      </c>
      <c r="C338" s="105">
        <f t="shared" si="131"/>
        <v>0</v>
      </c>
      <c r="D338" s="106">
        <f>D339+D340</f>
        <v>0</v>
      </c>
      <c r="E338" s="106">
        <f t="shared" ref="E338:N338" si="141">E339+E340</f>
        <v>0</v>
      </c>
      <c r="F338" s="106">
        <f t="shared" si="141"/>
        <v>0</v>
      </c>
      <c r="G338" s="106">
        <f t="shared" si="141"/>
        <v>0</v>
      </c>
      <c r="H338" s="106">
        <f t="shared" si="141"/>
        <v>0</v>
      </c>
      <c r="I338" s="105">
        <f t="shared" si="130"/>
        <v>0</v>
      </c>
      <c r="J338" s="106">
        <f t="shared" si="141"/>
        <v>0</v>
      </c>
      <c r="K338" s="106">
        <f t="shared" si="141"/>
        <v>0</v>
      </c>
      <c r="L338" s="106">
        <f t="shared" si="141"/>
        <v>0</v>
      </c>
      <c r="M338" s="106">
        <f t="shared" si="141"/>
        <v>0</v>
      </c>
      <c r="N338" s="106">
        <f t="shared" si="141"/>
        <v>0</v>
      </c>
    </row>
    <row r="339" spans="1:14">
      <c r="A339" s="162">
        <v>551</v>
      </c>
      <c r="B339" s="115" t="s">
        <v>438</v>
      </c>
      <c r="C339" s="105">
        <f t="shared" si="131"/>
        <v>0</v>
      </c>
      <c r="D339" s="113"/>
      <c r="E339" s="113"/>
      <c r="F339" s="113"/>
      <c r="G339" s="113"/>
      <c r="H339" s="113"/>
      <c r="I339" s="105">
        <f t="shared" si="130"/>
        <v>0</v>
      </c>
      <c r="J339" s="113"/>
      <c r="K339" s="113"/>
      <c r="L339" s="113"/>
      <c r="M339" s="113"/>
      <c r="N339" s="114"/>
    </row>
    <row r="340" spans="1:14">
      <c r="A340" s="162">
        <v>558</v>
      </c>
      <c r="B340" s="115" t="s">
        <v>443</v>
      </c>
      <c r="C340" s="105">
        <f t="shared" si="131"/>
        <v>0</v>
      </c>
      <c r="D340" s="113"/>
      <c r="E340" s="113"/>
      <c r="F340" s="113"/>
      <c r="G340" s="113"/>
      <c r="H340" s="113"/>
      <c r="I340" s="105">
        <f t="shared" si="130"/>
        <v>0</v>
      </c>
      <c r="J340" s="113"/>
      <c r="K340" s="113"/>
      <c r="L340" s="113"/>
      <c r="M340" s="113"/>
      <c r="N340" s="114"/>
    </row>
    <row r="341" spans="1:14">
      <c r="A341" s="160">
        <v>56</v>
      </c>
      <c r="B341" s="108" t="s">
        <v>444</v>
      </c>
      <c r="C341" s="105">
        <f t="shared" si="131"/>
        <v>0</v>
      </c>
      <c r="D341" s="106">
        <f>D342+D353</f>
        <v>0</v>
      </c>
      <c r="E341" s="106">
        <f t="shared" ref="E341:N341" si="142">E342+E353</f>
        <v>0</v>
      </c>
      <c r="F341" s="106">
        <f t="shared" si="142"/>
        <v>0</v>
      </c>
      <c r="G341" s="106">
        <f t="shared" si="142"/>
        <v>0</v>
      </c>
      <c r="H341" s="106">
        <f t="shared" si="142"/>
        <v>0</v>
      </c>
      <c r="I341" s="105">
        <f t="shared" si="130"/>
        <v>0</v>
      </c>
      <c r="J341" s="106">
        <f t="shared" si="142"/>
        <v>0</v>
      </c>
      <c r="K341" s="106">
        <f t="shared" si="142"/>
        <v>0</v>
      </c>
      <c r="L341" s="106">
        <f t="shared" si="142"/>
        <v>0</v>
      </c>
      <c r="M341" s="106">
        <f t="shared" si="142"/>
        <v>0</v>
      </c>
      <c r="N341" s="106">
        <f t="shared" si="142"/>
        <v>0</v>
      </c>
    </row>
    <row r="342" spans="1:14">
      <c r="A342" s="162">
        <v>561</v>
      </c>
      <c r="B342" s="115" t="s">
        <v>444</v>
      </c>
      <c r="C342" s="105">
        <f t="shared" si="131"/>
        <v>0</v>
      </c>
      <c r="D342" s="106">
        <f>D343+D348</f>
        <v>0</v>
      </c>
      <c r="E342" s="106">
        <f t="shared" ref="E342:M342" si="143">E343+E348</f>
        <v>0</v>
      </c>
      <c r="F342" s="106">
        <f t="shared" si="143"/>
        <v>0</v>
      </c>
      <c r="G342" s="106">
        <f t="shared" si="143"/>
        <v>0</v>
      </c>
      <c r="H342" s="106">
        <f t="shared" si="143"/>
        <v>0</v>
      </c>
      <c r="I342" s="105">
        <f t="shared" si="130"/>
        <v>0</v>
      </c>
      <c r="J342" s="106">
        <f t="shared" si="143"/>
        <v>0</v>
      </c>
      <c r="K342" s="106">
        <f t="shared" si="143"/>
        <v>0</v>
      </c>
      <c r="L342" s="106">
        <f t="shared" si="143"/>
        <v>0</v>
      </c>
      <c r="M342" s="106">
        <f t="shared" si="143"/>
        <v>0</v>
      </c>
      <c r="N342" s="106">
        <f>N343+N348</f>
        <v>0</v>
      </c>
    </row>
    <row r="343" spans="1:14">
      <c r="A343" s="163">
        <v>5611</v>
      </c>
      <c r="B343" s="117" t="s">
        <v>445</v>
      </c>
      <c r="C343" s="105">
        <f t="shared" si="131"/>
        <v>0</v>
      </c>
      <c r="D343" s="106">
        <f>D344+D345+D346+D347</f>
        <v>0</v>
      </c>
      <c r="E343" s="106">
        <f t="shared" ref="E343:M343" si="144">E344+E345+E346+E347</f>
        <v>0</v>
      </c>
      <c r="F343" s="106">
        <f t="shared" si="144"/>
        <v>0</v>
      </c>
      <c r="G343" s="106">
        <f t="shared" si="144"/>
        <v>0</v>
      </c>
      <c r="H343" s="106">
        <f t="shared" si="144"/>
        <v>0</v>
      </c>
      <c r="I343" s="105">
        <f t="shared" si="130"/>
        <v>0</v>
      </c>
      <c r="J343" s="106">
        <f t="shared" si="144"/>
        <v>0</v>
      </c>
      <c r="K343" s="106">
        <f t="shared" si="144"/>
        <v>0</v>
      </c>
      <c r="L343" s="106">
        <f t="shared" si="144"/>
        <v>0</v>
      </c>
      <c r="M343" s="106">
        <f t="shared" si="144"/>
        <v>0</v>
      </c>
      <c r="N343" s="106">
        <f>N344+N345+N346+N347</f>
        <v>0</v>
      </c>
    </row>
    <row r="344" spans="1:14">
      <c r="A344" s="163">
        <v>56111</v>
      </c>
      <c r="B344" s="117" t="s">
        <v>446</v>
      </c>
      <c r="C344" s="105">
        <f t="shared" si="131"/>
        <v>0</v>
      </c>
      <c r="D344" s="113"/>
      <c r="E344" s="113"/>
      <c r="F344" s="113"/>
      <c r="G344" s="113"/>
      <c r="H344" s="113"/>
      <c r="I344" s="105">
        <f t="shared" si="130"/>
        <v>0</v>
      </c>
      <c r="J344" s="113"/>
      <c r="K344" s="113"/>
      <c r="L344" s="113"/>
      <c r="M344" s="113"/>
      <c r="N344" s="114"/>
    </row>
    <row r="345" spans="1:14">
      <c r="A345" s="163">
        <v>56112</v>
      </c>
      <c r="B345" s="117" t="s">
        <v>447</v>
      </c>
      <c r="C345" s="105">
        <f t="shared" si="131"/>
        <v>0</v>
      </c>
      <c r="D345" s="113"/>
      <c r="E345" s="113"/>
      <c r="F345" s="113"/>
      <c r="G345" s="113"/>
      <c r="H345" s="113"/>
      <c r="I345" s="105">
        <f t="shared" si="130"/>
        <v>0</v>
      </c>
      <c r="J345" s="113"/>
      <c r="K345" s="113"/>
      <c r="L345" s="113"/>
      <c r="M345" s="113"/>
      <c r="N345" s="114"/>
    </row>
    <row r="346" spans="1:14">
      <c r="A346" s="163">
        <v>56113</v>
      </c>
      <c r="B346" s="117" t="s">
        <v>448</v>
      </c>
      <c r="C346" s="105">
        <f t="shared" si="131"/>
        <v>0</v>
      </c>
      <c r="D346" s="113"/>
      <c r="E346" s="113"/>
      <c r="F346" s="113"/>
      <c r="G346" s="113"/>
      <c r="H346" s="113"/>
      <c r="I346" s="105">
        <f t="shared" si="130"/>
        <v>0</v>
      </c>
      <c r="J346" s="113"/>
      <c r="K346" s="113"/>
      <c r="L346" s="113"/>
      <c r="M346" s="113"/>
      <c r="N346" s="114"/>
    </row>
    <row r="347" spans="1:14">
      <c r="A347" s="163">
        <v>56114</v>
      </c>
      <c r="B347" s="181" t="s">
        <v>449</v>
      </c>
      <c r="C347" s="105">
        <f t="shared" si="131"/>
        <v>0</v>
      </c>
      <c r="D347" s="113"/>
      <c r="E347" s="113"/>
      <c r="F347" s="113"/>
      <c r="G347" s="113"/>
      <c r="H347" s="113"/>
      <c r="I347" s="105">
        <f t="shared" si="130"/>
        <v>0</v>
      </c>
      <c r="J347" s="113"/>
      <c r="K347" s="113"/>
      <c r="L347" s="113"/>
      <c r="M347" s="113"/>
      <c r="N347" s="114"/>
    </row>
    <row r="348" spans="1:14">
      <c r="A348" s="163">
        <v>5612</v>
      </c>
      <c r="B348" s="117" t="s">
        <v>450</v>
      </c>
      <c r="C348" s="105">
        <f t="shared" si="131"/>
        <v>0</v>
      </c>
      <c r="D348" s="106">
        <f>D349+D350+D351+D352</f>
        <v>0</v>
      </c>
      <c r="E348" s="106">
        <f t="shared" ref="E348:N348" si="145">E349+E350+E351+E352</f>
        <v>0</v>
      </c>
      <c r="F348" s="106">
        <f t="shared" si="145"/>
        <v>0</v>
      </c>
      <c r="G348" s="106">
        <f t="shared" si="145"/>
        <v>0</v>
      </c>
      <c r="H348" s="106">
        <f t="shared" si="145"/>
        <v>0</v>
      </c>
      <c r="I348" s="105">
        <f t="shared" si="130"/>
        <v>0</v>
      </c>
      <c r="J348" s="106">
        <f>J349+J350+J351+J352</f>
        <v>0</v>
      </c>
      <c r="K348" s="106">
        <f t="shared" si="145"/>
        <v>0</v>
      </c>
      <c r="L348" s="106">
        <f t="shared" si="145"/>
        <v>0</v>
      </c>
      <c r="M348" s="106">
        <f t="shared" si="145"/>
        <v>0</v>
      </c>
      <c r="N348" s="106">
        <f t="shared" si="145"/>
        <v>0</v>
      </c>
    </row>
    <row r="349" spans="1:14">
      <c r="A349" s="163">
        <v>56121</v>
      </c>
      <c r="B349" s="117" t="s">
        <v>451</v>
      </c>
      <c r="C349" s="105">
        <f t="shared" si="131"/>
        <v>0</v>
      </c>
      <c r="D349" s="113"/>
      <c r="E349" s="113"/>
      <c r="F349" s="113"/>
      <c r="G349" s="113"/>
      <c r="H349" s="113"/>
      <c r="I349" s="105">
        <f t="shared" si="130"/>
        <v>0</v>
      </c>
      <c r="J349" s="113"/>
      <c r="K349" s="113"/>
      <c r="L349" s="113"/>
      <c r="M349" s="113"/>
      <c r="N349" s="114"/>
    </row>
    <row r="350" spans="1:14">
      <c r="A350" s="163">
        <v>56122</v>
      </c>
      <c r="B350" s="117" t="s">
        <v>452</v>
      </c>
      <c r="C350" s="105">
        <f t="shared" si="131"/>
        <v>0</v>
      </c>
      <c r="D350" s="126"/>
      <c r="E350" s="126"/>
      <c r="F350" s="126"/>
      <c r="G350" s="126"/>
      <c r="H350" s="126"/>
      <c r="I350" s="105">
        <f t="shared" si="130"/>
        <v>0</v>
      </c>
      <c r="J350" s="126"/>
      <c r="K350" s="126"/>
      <c r="L350" s="126"/>
      <c r="M350" s="126"/>
      <c r="N350" s="127"/>
    </row>
    <row r="351" spans="1:14">
      <c r="A351" s="163">
        <v>56123</v>
      </c>
      <c r="B351" s="117" t="s">
        <v>453</v>
      </c>
      <c r="C351" s="105">
        <f t="shared" si="131"/>
        <v>0</v>
      </c>
      <c r="D351" s="113"/>
      <c r="E351" s="113"/>
      <c r="F351" s="113"/>
      <c r="G351" s="113"/>
      <c r="H351" s="113"/>
      <c r="I351" s="105">
        <f t="shared" si="130"/>
        <v>0</v>
      </c>
      <c r="J351" s="113"/>
      <c r="K351" s="113"/>
      <c r="L351" s="113"/>
      <c r="M351" s="113"/>
      <c r="N351" s="114"/>
    </row>
    <row r="352" spans="1:14">
      <c r="A352" s="163">
        <v>56124</v>
      </c>
      <c r="B352" s="181" t="s">
        <v>454</v>
      </c>
      <c r="C352" s="105">
        <f t="shared" si="131"/>
        <v>0</v>
      </c>
      <c r="D352" s="113"/>
      <c r="E352" s="113"/>
      <c r="F352" s="113"/>
      <c r="G352" s="113"/>
      <c r="H352" s="113"/>
      <c r="I352" s="105">
        <f t="shared" si="130"/>
        <v>0</v>
      </c>
      <c r="J352" s="113"/>
      <c r="K352" s="113"/>
      <c r="L352" s="113"/>
      <c r="M352" s="113"/>
      <c r="N352" s="114"/>
    </row>
    <row r="353" spans="1:14">
      <c r="A353" s="162">
        <v>569</v>
      </c>
      <c r="B353" s="115" t="s">
        <v>88</v>
      </c>
      <c r="C353" s="105">
        <f t="shared" si="131"/>
        <v>0</v>
      </c>
      <c r="D353" s="106">
        <f>D354+D359</f>
        <v>0</v>
      </c>
      <c r="E353" s="106">
        <f t="shared" ref="E353:N353" si="146">E354+E359</f>
        <v>0</v>
      </c>
      <c r="F353" s="106">
        <f t="shared" si="146"/>
        <v>0</v>
      </c>
      <c r="G353" s="106">
        <f t="shared" si="146"/>
        <v>0</v>
      </c>
      <c r="H353" s="106">
        <f t="shared" si="146"/>
        <v>0</v>
      </c>
      <c r="I353" s="105">
        <f t="shared" si="130"/>
        <v>0</v>
      </c>
      <c r="J353" s="106">
        <f t="shared" si="146"/>
        <v>0</v>
      </c>
      <c r="K353" s="106">
        <f t="shared" si="146"/>
        <v>0</v>
      </c>
      <c r="L353" s="106">
        <f t="shared" si="146"/>
        <v>0</v>
      </c>
      <c r="M353" s="106">
        <f t="shared" si="146"/>
        <v>0</v>
      </c>
      <c r="N353" s="106">
        <f t="shared" si="146"/>
        <v>0</v>
      </c>
    </row>
    <row r="354" spans="1:14">
      <c r="A354" s="163">
        <v>5691</v>
      </c>
      <c r="B354" s="117" t="s">
        <v>455</v>
      </c>
      <c r="C354" s="105">
        <f t="shared" si="131"/>
        <v>0</v>
      </c>
      <c r="D354" s="106">
        <f>D355+D356+D357+D358</f>
        <v>0</v>
      </c>
      <c r="E354" s="106">
        <f t="shared" ref="E354:N354" si="147">E355+E356+E357+E358</f>
        <v>0</v>
      </c>
      <c r="F354" s="106">
        <f t="shared" si="147"/>
        <v>0</v>
      </c>
      <c r="G354" s="106">
        <f t="shared" si="147"/>
        <v>0</v>
      </c>
      <c r="H354" s="106">
        <f t="shared" si="147"/>
        <v>0</v>
      </c>
      <c r="I354" s="105">
        <f t="shared" si="130"/>
        <v>0</v>
      </c>
      <c r="J354" s="106">
        <f t="shared" si="147"/>
        <v>0</v>
      </c>
      <c r="K354" s="106">
        <f t="shared" si="147"/>
        <v>0</v>
      </c>
      <c r="L354" s="106">
        <f t="shared" si="147"/>
        <v>0</v>
      </c>
      <c r="M354" s="106">
        <f t="shared" si="147"/>
        <v>0</v>
      </c>
      <c r="N354" s="106">
        <f t="shared" si="147"/>
        <v>0</v>
      </c>
    </row>
    <row r="355" spans="1:14">
      <c r="A355" s="163">
        <v>56911</v>
      </c>
      <c r="B355" s="117" t="s">
        <v>456</v>
      </c>
      <c r="C355" s="105">
        <f t="shared" si="131"/>
        <v>0</v>
      </c>
      <c r="D355" s="126"/>
      <c r="E355" s="126"/>
      <c r="F355" s="126"/>
      <c r="G355" s="126"/>
      <c r="H355" s="126"/>
      <c r="I355" s="105">
        <f t="shared" si="130"/>
        <v>0</v>
      </c>
      <c r="J355" s="126"/>
      <c r="K355" s="126"/>
      <c r="L355" s="126"/>
      <c r="M355" s="126"/>
      <c r="N355" s="127"/>
    </row>
    <row r="356" spans="1:14">
      <c r="A356" s="163">
        <v>56912</v>
      </c>
      <c r="B356" s="117" t="s">
        <v>457</v>
      </c>
      <c r="C356" s="105">
        <f t="shared" si="131"/>
        <v>0</v>
      </c>
      <c r="D356" s="113"/>
      <c r="E356" s="113"/>
      <c r="F356" s="113"/>
      <c r="G356" s="113"/>
      <c r="H356" s="113"/>
      <c r="I356" s="105">
        <f t="shared" si="130"/>
        <v>0</v>
      </c>
      <c r="J356" s="113"/>
      <c r="K356" s="113"/>
      <c r="L356" s="113"/>
      <c r="M356" s="113"/>
      <c r="N356" s="114"/>
    </row>
    <row r="357" spans="1:14">
      <c r="A357" s="163">
        <v>56913</v>
      </c>
      <c r="B357" s="117" t="s">
        <v>458</v>
      </c>
      <c r="C357" s="105">
        <f t="shared" si="131"/>
        <v>0</v>
      </c>
      <c r="D357" s="113"/>
      <c r="E357" s="113"/>
      <c r="F357" s="113"/>
      <c r="G357" s="113"/>
      <c r="H357" s="113"/>
      <c r="I357" s="105">
        <f t="shared" si="130"/>
        <v>0</v>
      </c>
      <c r="J357" s="113"/>
      <c r="K357" s="113"/>
      <c r="L357" s="113"/>
      <c r="M357" s="113"/>
      <c r="N357" s="114"/>
    </row>
    <row r="358" spans="1:14">
      <c r="A358" s="163">
        <v>56914</v>
      </c>
      <c r="B358" s="181" t="s">
        <v>459</v>
      </c>
      <c r="C358" s="105">
        <f t="shared" si="131"/>
        <v>0</v>
      </c>
      <c r="D358" s="113"/>
      <c r="E358" s="113"/>
      <c r="F358" s="113"/>
      <c r="G358" s="113"/>
      <c r="H358" s="113"/>
      <c r="I358" s="105">
        <f t="shared" si="130"/>
        <v>0</v>
      </c>
      <c r="J358" s="113"/>
      <c r="K358" s="113"/>
      <c r="L358" s="113"/>
      <c r="M358" s="113"/>
      <c r="N358" s="114"/>
    </row>
    <row r="359" spans="1:14">
      <c r="A359" s="163">
        <v>5692</v>
      </c>
      <c r="B359" s="117" t="s">
        <v>460</v>
      </c>
      <c r="C359" s="105">
        <f t="shared" si="131"/>
        <v>0</v>
      </c>
      <c r="D359" s="106">
        <f>D360+D361+D362+D363</f>
        <v>0</v>
      </c>
      <c r="E359" s="106">
        <f t="shared" ref="E359:N359" si="148">E360+E361+E362+E363</f>
        <v>0</v>
      </c>
      <c r="F359" s="106">
        <f t="shared" si="148"/>
        <v>0</v>
      </c>
      <c r="G359" s="106">
        <f t="shared" si="148"/>
        <v>0</v>
      </c>
      <c r="H359" s="106">
        <f t="shared" si="148"/>
        <v>0</v>
      </c>
      <c r="I359" s="105">
        <f t="shared" si="130"/>
        <v>0</v>
      </c>
      <c r="J359" s="106">
        <f t="shared" si="148"/>
        <v>0</v>
      </c>
      <c r="K359" s="106">
        <f t="shared" si="148"/>
        <v>0</v>
      </c>
      <c r="L359" s="106">
        <f t="shared" si="148"/>
        <v>0</v>
      </c>
      <c r="M359" s="106">
        <f t="shared" si="148"/>
        <v>0</v>
      </c>
      <c r="N359" s="106">
        <f t="shared" si="148"/>
        <v>0</v>
      </c>
    </row>
    <row r="360" spans="1:14">
      <c r="A360" s="163">
        <v>56921</v>
      </c>
      <c r="B360" s="117" t="s">
        <v>461</v>
      </c>
      <c r="C360" s="105">
        <f t="shared" si="131"/>
        <v>0</v>
      </c>
      <c r="D360" s="113"/>
      <c r="E360" s="113"/>
      <c r="F360" s="113"/>
      <c r="G360" s="113"/>
      <c r="H360" s="113"/>
      <c r="I360" s="105">
        <f t="shared" si="130"/>
        <v>0</v>
      </c>
      <c r="J360" s="113"/>
      <c r="K360" s="113"/>
      <c r="L360" s="113"/>
      <c r="M360" s="113"/>
      <c r="N360" s="114"/>
    </row>
    <row r="361" spans="1:14">
      <c r="A361" s="163">
        <v>56922</v>
      </c>
      <c r="B361" s="117" t="s">
        <v>462</v>
      </c>
      <c r="C361" s="105">
        <f t="shared" si="131"/>
        <v>0</v>
      </c>
      <c r="D361" s="126"/>
      <c r="E361" s="126"/>
      <c r="F361" s="126"/>
      <c r="G361" s="126"/>
      <c r="H361" s="126"/>
      <c r="I361" s="105">
        <f t="shared" si="130"/>
        <v>0</v>
      </c>
      <c r="J361" s="126"/>
      <c r="K361" s="126"/>
      <c r="L361" s="126"/>
      <c r="M361" s="126"/>
      <c r="N361" s="127"/>
    </row>
    <row r="362" spans="1:14">
      <c r="A362" s="163">
        <v>56923</v>
      </c>
      <c r="B362" s="117" t="s">
        <v>463</v>
      </c>
      <c r="C362" s="105">
        <f t="shared" si="131"/>
        <v>0</v>
      </c>
      <c r="D362" s="113"/>
      <c r="E362" s="113"/>
      <c r="F362" s="113"/>
      <c r="G362" s="113"/>
      <c r="H362" s="113"/>
      <c r="I362" s="105">
        <f t="shared" si="130"/>
        <v>0</v>
      </c>
      <c r="J362" s="113"/>
      <c r="K362" s="113"/>
      <c r="L362" s="113"/>
      <c r="M362" s="113"/>
      <c r="N362" s="114"/>
    </row>
    <row r="363" spans="1:14">
      <c r="A363" s="163">
        <v>56924</v>
      </c>
      <c r="B363" s="181" t="s">
        <v>464</v>
      </c>
      <c r="C363" s="105">
        <f t="shared" si="131"/>
        <v>0</v>
      </c>
      <c r="D363" s="113"/>
      <c r="E363" s="113"/>
      <c r="F363" s="113"/>
      <c r="G363" s="113"/>
      <c r="H363" s="113"/>
      <c r="I363" s="105">
        <f t="shared" si="130"/>
        <v>0</v>
      </c>
      <c r="J363" s="113"/>
      <c r="K363" s="113"/>
      <c r="L363" s="113"/>
      <c r="M363" s="113"/>
      <c r="N363" s="114"/>
    </row>
    <row r="364" spans="1:14">
      <c r="A364" s="160">
        <v>57</v>
      </c>
      <c r="B364" s="108" t="s">
        <v>465</v>
      </c>
      <c r="C364" s="105">
        <f t="shared" si="131"/>
        <v>0</v>
      </c>
      <c r="D364" s="106">
        <f>D365+D366+D367+D368+D369+D370</f>
        <v>0</v>
      </c>
      <c r="E364" s="106">
        <f t="shared" ref="E364:M364" si="149">E365+E366+E367+E368+E369+E370</f>
        <v>0</v>
      </c>
      <c r="F364" s="106">
        <f t="shared" si="149"/>
        <v>0</v>
      </c>
      <c r="G364" s="106">
        <f t="shared" si="149"/>
        <v>0</v>
      </c>
      <c r="H364" s="106">
        <f t="shared" si="149"/>
        <v>0</v>
      </c>
      <c r="I364" s="105">
        <f t="shared" si="130"/>
        <v>0</v>
      </c>
      <c r="J364" s="106">
        <f t="shared" si="149"/>
        <v>0</v>
      </c>
      <c r="K364" s="106">
        <f t="shared" si="149"/>
        <v>0</v>
      </c>
      <c r="L364" s="106">
        <f t="shared" si="149"/>
        <v>0</v>
      </c>
      <c r="M364" s="106">
        <f t="shared" si="149"/>
        <v>0</v>
      </c>
      <c r="N364" s="106">
        <f>N365+N366+N367+N368+N369+N370</f>
        <v>0</v>
      </c>
    </row>
    <row r="365" spans="1:14">
      <c r="A365" s="180">
        <v>571</v>
      </c>
      <c r="B365" s="147" t="s">
        <v>481</v>
      </c>
      <c r="C365" s="105">
        <f t="shared" si="131"/>
        <v>0</v>
      </c>
      <c r="D365" s="113"/>
      <c r="E365" s="113"/>
      <c r="F365" s="113"/>
      <c r="G365" s="113"/>
      <c r="H365" s="113"/>
      <c r="I365" s="105">
        <f t="shared" si="130"/>
        <v>0</v>
      </c>
      <c r="J365" s="113"/>
      <c r="K365" s="113"/>
      <c r="L365" s="113"/>
      <c r="M365" s="113"/>
      <c r="N365" s="114"/>
    </row>
    <row r="366" spans="1:14">
      <c r="A366" s="180">
        <v>572</v>
      </c>
      <c r="B366" s="147" t="s">
        <v>467</v>
      </c>
      <c r="C366" s="105">
        <f t="shared" si="131"/>
        <v>0</v>
      </c>
      <c r="D366" s="113"/>
      <c r="E366" s="113"/>
      <c r="F366" s="113"/>
      <c r="G366" s="113"/>
      <c r="H366" s="113"/>
      <c r="I366" s="105">
        <f t="shared" si="130"/>
        <v>0</v>
      </c>
      <c r="J366" s="113"/>
      <c r="K366" s="113"/>
      <c r="L366" s="113"/>
      <c r="M366" s="113"/>
      <c r="N366" s="114"/>
    </row>
    <row r="367" spans="1:14">
      <c r="A367" s="180">
        <v>573</v>
      </c>
      <c r="B367" s="147" t="s">
        <v>468</v>
      </c>
      <c r="C367" s="105">
        <f t="shared" si="131"/>
        <v>0</v>
      </c>
      <c r="D367" s="113"/>
      <c r="E367" s="113"/>
      <c r="F367" s="113"/>
      <c r="G367" s="113"/>
      <c r="H367" s="113"/>
      <c r="I367" s="105">
        <f t="shared" si="130"/>
        <v>0</v>
      </c>
      <c r="J367" s="113">
        <v>0</v>
      </c>
      <c r="K367" s="113">
        <v>0</v>
      </c>
      <c r="L367" s="113">
        <v>0</v>
      </c>
      <c r="M367" s="113">
        <v>0</v>
      </c>
      <c r="N367" s="114">
        <v>0</v>
      </c>
    </row>
    <row r="368" spans="1:14">
      <c r="A368" s="180">
        <v>574</v>
      </c>
      <c r="B368" s="147" t="s">
        <v>469</v>
      </c>
      <c r="C368" s="105">
        <f t="shared" si="131"/>
        <v>0</v>
      </c>
      <c r="D368" s="113"/>
      <c r="E368" s="113"/>
      <c r="F368" s="113"/>
      <c r="G368" s="113"/>
      <c r="H368" s="113"/>
      <c r="I368" s="105">
        <f t="shared" si="130"/>
        <v>0</v>
      </c>
      <c r="J368" s="113"/>
      <c r="K368" s="113"/>
      <c r="L368" s="113"/>
      <c r="M368" s="113"/>
      <c r="N368" s="114"/>
    </row>
    <row r="369" spans="1:14">
      <c r="A369" s="180">
        <v>577</v>
      </c>
      <c r="B369" s="147" t="s">
        <v>470</v>
      </c>
      <c r="C369" s="105">
        <f t="shared" si="131"/>
        <v>0</v>
      </c>
      <c r="D369" s="113"/>
      <c r="E369" s="113"/>
      <c r="F369" s="113"/>
      <c r="G369" s="113"/>
      <c r="H369" s="113"/>
      <c r="I369" s="105">
        <f t="shared" si="130"/>
        <v>0</v>
      </c>
      <c r="J369" s="113"/>
      <c r="K369" s="113"/>
      <c r="L369" s="113"/>
      <c r="M369" s="113"/>
      <c r="N369" s="114"/>
    </row>
    <row r="370" spans="1:14">
      <c r="A370" s="180">
        <v>578</v>
      </c>
      <c r="B370" s="147" t="s">
        <v>471</v>
      </c>
      <c r="C370" s="105">
        <f t="shared" si="131"/>
        <v>0</v>
      </c>
      <c r="D370" s="113"/>
      <c r="E370" s="113"/>
      <c r="F370" s="113"/>
      <c r="G370" s="113"/>
      <c r="H370" s="113"/>
      <c r="I370" s="105">
        <f t="shared" si="130"/>
        <v>0</v>
      </c>
      <c r="J370" s="113"/>
      <c r="K370" s="113"/>
      <c r="L370" s="113"/>
      <c r="M370" s="113"/>
      <c r="N370" s="114"/>
    </row>
    <row r="371" spans="1:14">
      <c r="A371" s="163"/>
      <c r="B371" s="104" t="s">
        <v>15</v>
      </c>
      <c r="C371" s="105">
        <f t="shared" si="131"/>
        <v>0</v>
      </c>
      <c r="D371" s="168">
        <f>D178+D247+D294+D316+D336</f>
        <v>0</v>
      </c>
      <c r="E371" s="168">
        <f t="shared" ref="E371:N371" si="150">E178+E247+E294+E316+E336</f>
        <v>0</v>
      </c>
      <c r="F371" s="168">
        <f t="shared" si="150"/>
        <v>0</v>
      </c>
      <c r="G371" s="168">
        <f t="shared" si="150"/>
        <v>0</v>
      </c>
      <c r="H371" s="168">
        <f t="shared" si="150"/>
        <v>0</v>
      </c>
      <c r="I371" s="105">
        <f t="shared" ref="I371" si="151">J371+K371+L371+M371+N371</f>
        <v>0</v>
      </c>
      <c r="J371" s="168">
        <f t="shared" si="150"/>
        <v>0</v>
      </c>
      <c r="K371" s="168">
        <f t="shared" si="150"/>
        <v>0</v>
      </c>
      <c r="L371" s="168">
        <f t="shared" si="150"/>
        <v>0</v>
      </c>
      <c r="M371" s="168">
        <f t="shared" si="150"/>
        <v>0</v>
      </c>
      <c r="N371" s="169">
        <f t="shared" si="150"/>
        <v>0</v>
      </c>
    </row>
    <row r="372" spans="1:14">
      <c r="A372" s="121"/>
      <c r="B372" s="182" t="s">
        <v>472</v>
      </c>
    </row>
    <row r="375" spans="1:14">
      <c r="C375" s="152"/>
      <c r="D375" s="150"/>
      <c r="E375" s="150"/>
      <c r="F375" s="150"/>
    </row>
  </sheetData>
  <mergeCells count="10">
    <mergeCell ref="C176:C177"/>
    <mergeCell ref="D176:H176"/>
    <mergeCell ref="I176:I177"/>
    <mergeCell ref="J176:N176"/>
    <mergeCell ref="C7:N7"/>
    <mergeCell ref="C8:C9"/>
    <mergeCell ref="D8:H8"/>
    <mergeCell ref="I8:I9"/>
    <mergeCell ref="J8:N8"/>
    <mergeCell ref="C175:N175"/>
  </mergeCells>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3"/>
  <sheetViews>
    <sheetView workbookViewId="0">
      <selection activeCell="E899" sqref="E899"/>
    </sheetView>
  </sheetViews>
  <sheetFormatPr defaultRowHeight="15"/>
  <cols>
    <col min="1" max="1" width="24.85546875" style="242" customWidth="1"/>
    <col min="2" max="2" width="62.7109375" style="242" customWidth="1"/>
    <col min="3" max="16384" width="9.140625" style="242"/>
  </cols>
  <sheetData>
    <row r="1" spans="1:30">
      <c r="A1" s="242" t="s">
        <v>0</v>
      </c>
      <c r="B1" s="283">
        <v>27</v>
      </c>
    </row>
    <row r="2" spans="1:30">
      <c r="A2" s="242" t="s">
        <v>2</v>
      </c>
      <c r="B2" s="268" t="s">
        <v>1015</v>
      </c>
    </row>
    <row r="3" spans="1:30">
      <c r="A3" s="242" t="s">
        <v>4</v>
      </c>
      <c r="B3" s="242" t="s">
        <v>475</v>
      </c>
    </row>
    <row r="4" spans="1:30">
      <c r="A4" s="242" t="s">
        <v>6</v>
      </c>
      <c r="B4" s="242" t="s">
        <v>7</v>
      </c>
    </row>
    <row r="5" spans="1:30">
      <c r="A5" s="242" t="s">
        <v>8</v>
      </c>
      <c r="B5" s="242" t="s">
        <v>9</v>
      </c>
    </row>
    <row r="7" spans="1:30">
      <c r="A7" s="593"/>
      <c r="B7" s="762" t="s">
        <v>1015</v>
      </c>
      <c r="C7" s="763" t="s">
        <v>1016</v>
      </c>
      <c r="D7" s="706"/>
      <c r="E7" s="706"/>
      <c r="F7" s="764"/>
      <c r="G7" s="763" t="s">
        <v>1017</v>
      </c>
      <c r="H7" s="764"/>
      <c r="I7" s="764"/>
      <c r="J7" s="764"/>
      <c r="K7" s="764"/>
      <c r="L7" s="764"/>
      <c r="M7" s="764"/>
      <c r="N7" s="764"/>
      <c r="O7" s="764"/>
      <c r="P7" s="764"/>
      <c r="Q7" s="764"/>
      <c r="R7" s="764"/>
      <c r="S7" s="764"/>
      <c r="T7" s="764"/>
      <c r="U7" s="764"/>
      <c r="V7" s="764"/>
      <c r="W7" s="763" t="s">
        <v>1018</v>
      </c>
      <c r="X7" s="764"/>
      <c r="Y7" s="764"/>
      <c r="Z7" s="765"/>
      <c r="AA7" s="766" t="s">
        <v>15</v>
      </c>
      <c r="AB7" s="764"/>
      <c r="AC7" s="764"/>
      <c r="AD7" s="765"/>
    </row>
    <row r="8" spans="1:30">
      <c r="A8" s="597" t="s">
        <v>16</v>
      </c>
      <c r="B8" s="767"/>
      <c r="C8" s="763" t="s">
        <v>1019</v>
      </c>
      <c r="D8" s="706"/>
      <c r="E8" s="706"/>
      <c r="F8" s="765"/>
      <c r="G8" s="768" t="s">
        <v>1020</v>
      </c>
      <c r="H8" s="769"/>
      <c r="I8" s="769"/>
      <c r="J8" s="607"/>
      <c r="K8" s="770" t="s">
        <v>1021</v>
      </c>
      <c r="L8" s="769"/>
      <c r="M8" s="769"/>
      <c r="N8" s="607"/>
      <c r="O8" s="770" t="s">
        <v>1022</v>
      </c>
      <c r="P8" s="769"/>
      <c r="Q8" s="769"/>
      <c r="R8" s="607"/>
      <c r="S8" s="771" t="s">
        <v>1023</v>
      </c>
      <c r="T8" s="769"/>
      <c r="U8" s="769"/>
      <c r="V8" s="769"/>
      <c r="W8" s="768" t="s">
        <v>1024</v>
      </c>
      <c r="X8" s="769"/>
      <c r="Y8" s="769"/>
      <c r="Z8" s="607"/>
      <c r="AA8" s="772"/>
      <c r="AB8" s="764"/>
      <c r="AC8" s="764"/>
      <c r="AD8" s="765"/>
    </row>
    <row r="9" spans="1:30">
      <c r="A9" s="603"/>
      <c r="B9" s="707" t="s">
        <v>1007</v>
      </c>
      <c r="C9" s="773" t="s">
        <v>7</v>
      </c>
      <c r="D9" s="706" t="s">
        <v>507</v>
      </c>
      <c r="E9" s="706" t="s">
        <v>477</v>
      </c>
      <c r="F9" s="765" t="s">
        <v>963</v>
      </c>
      <c r="G9" s="773" t="s">
        <v>7</v>
      </c>
      <c r="H9" s="706" t="s">
        <v>507</v>
      </c>
      <c r="I9" s="706" t="s">
        <v>477</v>
      </c>
      <c r="J9" s="765" t="s">
        <v>963</v>
      </c>
      <c r="K9" s="773" t="s">
        <v>7</v>
      </c>
      <c r="L9" s="706" t="s">
        <v>507</v>
      </c>
      <c r="M9" s="706" t="s">
        <v>477</v>
      </c>
      <c r="N9" s="765" t="s">
        <v>963</v>
      </c>
      <c r="O9" s="774" t="s">
        <v>7</v>
      </c>
      <c r="P9" s="706" t="s">
        <v>507</v>
      </c>
      <c r="Q9" s="706" t="s">
        <v>477</v>
      </c>
      <c r="R9" s="765" t="s">
        <v>963</v>
      </c>
      <c r="S9" s="774" t="s">
        <v>7</v>
      </c>
      <c r="T9" s="706" t="s">
        <v>507</v>
      </c>
      <c r="U9" s="706" t="s">
        <v>477</v>
      </c>
      <c r="V9" s="765" t="s">
        <v>963</v>
      </c>
      <c r="W9" s="774" t="s">
        <v>7</v>
      </c>
      <c r="X9" s="706" t="s">
        <v>507</v>
      </c>
      <c r="Y9" s="706" t="s">
        <v>477</v>
      </c>
      <c r="Z9" s="765" t="s">
        <v>963</v>
      </c>
      <c r="AA9" s="774" t="s">
        <v>7</v>
      </c>
      <c r="AB9" s="764" t="s">
        <v>507</v>
      </c>
      <c r="AC9" s="764" t="s">
        <v>477</v>
      </c>
      <c r="AD9" s="765" t="s">
        <v>963</v>
      </c>
    </row>
    <row r="10" spans="1:30">
      <c r="A10" s="775">
        <v>1</v>
      </c>
      <c r="B10" s="746" t="s">
        <v>1025</v>
      </c>
      <c r="C10" s="776"/>
      <c r="D10" s="777"/>
      <c r="E10" s="778"/>
      <c r="F10" s="779"/>
      <c r="G10" s="776"/>
      <c r="H10" s="777"/>
      <c r="I10" s="778"/>
      <c r="J10" s="779"/>
      <c r="K10" s="776"/>
      <c r="L10" s="777"/>
      <c r="M10" s="778"/>
      <c r="N10" s="779"/>
      <c r="O10" s="776"/>
      <c r="P10" s="777"/>
      <c r="Q10" s="778"/>
      <c r="R10" s="779"/>
      <c r="S10" s="776"/>
      <c r="T10" s="777"/>
      <c r="U10" s="778"/>
      <c r="V10" s="779"/>
      <c r="W10" s="776"/>
      <c r="X10" s="777"/>
      <c r="Y10" s="778"/>
      <c r="Z10" s="779"/>
      <c r="AA10" s="780">
        <f>C10+G10+K10+O10+S10+W10</f>
        <v>0</v>
      </c>
      <c r="AB10" s="781">
        <f>D10+H10+L10+P10+T10+X10</f>
        <v>0</v>
      </c>
      <c r="AC10" s="781">
        <f>E10+I10+M10+Q10+U10+Y10</f>
        <v>0</v>
      </c>
      <c r="AD10" s="782">
        <f>F10+J10+N10+R10+V10+Z10</f>
        <v>0</v>
      </c>
    </row>
    <row r="11" spans="1:30">
      <c r="A11" s="746">
        <v>2</v>
      </c>
      <c r="B11" s="746" t="s">
        <v>1026</v>
      </c>
      <c r="C11" s="783"/>
      <c r="D11" s="760"/>
      <c r="E11" s="784"/>
      <c r="F11" s="785"/>
      <c r="G11" s="783"/>
      <c r="H11" s="760"/>
      <c r="I11" s="784"/>
      <c r="J11" s="785"/>
      <c r="K11" s="783"/>
      <c r="L11" s="760"/>
      <c r="M11" s="784"/>
      <c r="N11" s="785"/>
      <c r="O11" s="783"/>
      <c r="P11" s="760"/>
      <c r="Q11" s="784"/>
      <c r="R11" s="785"/>
      <c r="S11" s="783"/>
      <c r="T11" s="760"/>
      <c r="U11" s="784"/>
      <c r="V11" s="785"/>
      <c r="W11" s="783"/>
      <c r="X11" s="760"/>
      <c r="Y11" s="784"/>
      <c r="Z11" s="785"/>
      <c r="AA11" s="714">
        <f t="shared" ref="AA11:AD12" si="0">C11+G11+K11+O11+S11+W11</f>
        <v>0</v>
      </c>
      <c r="AB11" s="786">
        <f t="shared" si="0"/>
        <v>0</v>
      </c>
      <c r="AC11" s="786">
        <f t="shared" si="0"/>
        <v>0</v>
      </c>
      <c r="AD11" s="741">
        <f t="shared" si="0"/>
        <v>0</v>
      </c>
    </row>
    <row r="12" spans="1:30">
      <c r="A12" s="787">
        <v>3</v>
      </c>
      <c r="B12" s="788" t="s">
        <v>1027</v>
      </c>
      <c r="C12" s="789"/>
      <c r="D12" s="790"/>
      <c r="E12" s="791"/>
      <c r="F12" s="792"/>
      <c r="G12" s="789"/>
      <c r="H12" s="790"/>
      <c r="I12" s="791"/>
      <c r="J12" s="792"/>
      <c r="K12" s="789"/>
      <c r="L12" s="790"/>
      <c r="M12" s="791"/>
      <c r="N12" s="792"/>
      <c r="O12" s="789"/>
      <c r="P12" s="790"/>
      <c r="Q12" s="791"/>
      <c r="R12" s="792"/>
      <c r="S12" s="789"/>
      <c r="T12" s="790"/>
      <c r="U12" s="791"/>
      <c r="V12" s="792"/>
      <c r="W12" s="789"/>
      <c r="X12" s="790"/>
      <c r="Y12" s="791"/>
      <c r="Z12" s="792"/>
      <c r="AA12" s="610">
        <f t="shared" si="0"/>
        <v>0</v>
      </c>
      <c r="AB12" s="793">
        <f t="shared" si="0"/>
        <v>0</v>
      </c>
      <c r="AC12" s="793">
        <f t="shared" si="0"/>
        <v>0</v>
      </c>
      <c r="AD12" s="794">
        <f>F12+J12+N12+R12+V12+Z12</f>
        <v>0</v>
      </c>
    </row>
    <row r="13" spans="1:30">
      <c r="A13" s="673"/>
      <c r="B13" s="659"/>
      <c r="C13" s="659"/>
      <c r="D13" s="659"/>
      <c r="E13" s="795"/>
      <c r="F13" s="795"/>
      <c r="G13" s="673"/>
      <c r="H13" s="673"/>
      <c r="I13" s="673"/>
      <c r="J13" s="673"/>
      <c r="K13" s="673"/>
      <c r="L13" s="673"/>
      <c r="M13" s="673"/>
      <c r="N13" s="673"/>
      <c r="O13" s="673"/>
      <c r="P13" s="673"/>
      <c r="Q13" s="673"/>
      <c r="R13" s="673"/>
      <c r="S13" s="673"/>
      <c r="T13" s="673"/>
      <c r="U13" s="673"/>
      <c r="V13" s="673"/>
      <c r="W13" s="673"/>
      <c r="X13" s="673"/>
      <c r="Y13" s="673"/>
      <c r="Z13" s="673"/>
      <c r="AA13" s="673"/>
      <c r="AB13" s="673"/>
      <c r="AC13" s="673"/>
      <c r="AD13" s="673"/>
    </row>
  </sheetData>
  <pageMargins left="0.75" right="0.75" top="1" bottom="1" header="0.5" footer="0.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00"/>
  <sheetViews>
    <sheetView topLeftCell="A7" workbookViewId="0">
      <selection activeCell="E899" sqref="E899"/>
    </sheetView>
  </sheetViews>
  <sheetFormatPr defaultRowHeight="15"/>
  <cols>
    <col min="1" max="1" width="60.7109375" customWidth="1"/>
  </cols>
  <sheetData>
    <row r="1" spans="1:7">
      <c r="A1" t="s">
        <v>0</v>
      </c>
      <c r="B1" s="750">
        <v>28</v>
      </c>
    </row>
    <row r="2" spans="1:7">
      <c r="A2" t="s">
        <v>2</v>
      </c>
      <c r="B2" t="s">
        <v>1028</v>
      </c>
    </row>
    <row r="3" spans="1:7">
      <c r="A3" t="s">
        <v>4</v>
      </c>
      <c r="B3" t="s">
        <v>475</v>
      </c>
    </row>
    <row r="4" spans="1:7">
      <c r="A4" t="s">
        <v>6</v>
      </c>
      <c r="B4" t="s">
        <v>7</v>
      </c>
    </row>
    <row r="5" spans="1:7">
      <c r="A5" t="s">
        <v>8</v>
      </c>
      <c r="B5" t="s">
        <v>9</v>
      </c>
    </row>
    <row r="7" spans="1:7">
      <c r="A7" s="774" t="s">
        <v>1028</v>
      </c>
      <c r="B7" s="796"/>
      <c r="C7" s="773"/>
      <c r="D7" s="764"/>
      <c r="E7" s="676" t="s">
        <v>840</v>
      </c>
      <c r="F7" s="764"/>
      <c r="G7" s="797"/>
    </row>
    <row r="8" spans="1:7">
      <c r="A8" s="798"/>
      <c r="B8" s="799"/>
      <c r="C8" s="800"/>
      <c r="D8" s="681"/>
      <c r="E8" s="681" t="s">
        <v>962</v>
      </c>
      <c r="F8" s="801"/>
      <c r="G8" s="797"/>
    </row>
    <row r="9" spans="1:7">
      <c r="A9" s="707" t="s">
        <v>1007</v>
      </c>
      <c r="B9" s="598" t="s">
        <v>7</v>
      </c>
      <c r="C9" s="708" t="s">
        <v>15</v>
      </c>
      <c r="D9" s="703" t="s">
        <v>477</v>
      </c>
      <c r="E9" s="676" t="s">
        <v>507</v>
      </c>
      <c r="F9" s="704" t="s">
        <v>963</v>
      </c>
      <c r="G9" s="708" t="s">
        <v>15</v>
      </c>
    </row>
    <row r="10" spans="1:7">
      <c r="A10" s="802" t="s">
        <v>15</v>
      </c>
      <c r="B10" s="803" t="e">
        <f>SUMIF(B11:B500,"&gt;0")-SUMIF([38]F29!B11:B500,"&lt;0")</f>
        <v>#VALUE!</v>
      </c>
      <c r="C10" s="804" t="e">
        <f>D10+E10+F10</f>
        <v>#VALUE!</v>
      </c>
      <c r="D10" s="804" t="e">
        <f>SUMIF(D11:D500,"&gt;0")-SUMIF([38]F29!D11:D500,"&lt;0")</f>
        <v>#VALUE!</v>
      </c>
      <c r="E10" s="804" t="e">
        <f>SUMIF(E11:E500,"&gt;0")-SUMIF([38]F29!E11:E500,"&lt;0")</f>
        <v>#VALUE!</v>
      </c>
      <c r="F10" s="804" t="e">
        <f>SUMIF(F11:F500,"&gt;0")-SUMIF([38]F29!F11:F500,"&lt;0")</f>
        <v>#VALUE!</v>
      </c>
      <c r="G10" s="805" t="e">
        <f>B10+C10</f>
        <v>#VALUE!</v>
      </c>
    </row>
    <row r="11" spans="1:7">
      <c r="A11" s="806"/>
      <c r="B11" s="807"/>
      <c r="C11" s="808">
        <f>SUMIF(D11:F11,"&gt;0")</f>
        <v>0</v>
      </c>
      <c r="D11" s="809"/>
      <c r="E11" s="809"/>
      <c r="F11" s="809"/>
      <c r="G11" s="808">
        <f>SUMIF(B11:C11,"&gt;0")</f>
        <v>0</v>
      </c>
    </row>
    <row r="12" spans="1:7">
      <c r="A12" s="810"/>
      <c r="B12" s="807"/>
      <c r="C12" s="808">
        <f t="shared" ref="C12:C75" si="0">SUMIF(D12:F12,"&gt;0")</f>
        <v>0</v>
      </c>
      <c r="D12" s="809"/>
      <c r="E12" s="809"/>
      <c r="F12" s="809"/>
      <c r="G12" s="808">
        <f t="shared" ref="G12:G75" si="1">SUMIF(B12:C12,"&gt;0")</f>
        <v>0</v>
      </c>
    </row>
    <row r="13" spans="1:7">
      <c r="A13" s="810"/>
      <c r="B13" s="807"/>
      <c r="C13" s="808">
        <f t="shared" si="0"/>
        <v>0</v>
      </c>
      <c r="D13" s="809"/>
      <c r="E13" s="809"/>
      <c r="F13" s="809"/>
      <c r="G13" s="808">
        <f t="shared" si="1"/>
        <v>0</v>
      </c>
    </row>
    <row r="14" spans="1:7">
      <c r="A14" s="810"/>
      <c r="B14" s="807"/>
      <c r="C14" s="808">
        <f t="shared" si="0"/>
        <v>0</v>
      </c>
      <c r="D14" s="809"/>
      <c r="E14" s="809"/>
      <c r="F14" s="809"/>
      <c r="G14" s="808">
        <f t="shared" si="1"/>
        <v>0</v>
      </c>
    </row>
    <row r="15" spans="1:7">
      <c r="A15" s="810"/>
      <c r="B15" s="807"/>
      <c r="C15" s="808">
        <f t="shared" si="0"/>
        <v>0</v>
      </c>
      <c r="D15" s="809"/>
      <c r="E15" s="809"/>
      <c r="F15" s="809"/>
      <c r="G15" s="808">
        <f t="shared" si="1"/>
        <v>0</v>
      </c>
    </row>
    <row r="16" spans="1:7">
      <c r="A16" s="810"/>
      <c r="B16" s="811"/>
      <c r="C16" s="808">
        <f t="shared" si="0"/>
        <v>0</v>
      </c>
      <c r="D16" s="809"/>
      <c r="E16" s="809"/>
      <c r="F16" s="809"/>
      <c r="G16" s="808">
        <f t="shared" si="1"/>
        <v>0</v>
      </c>
    </row>
    <row r="17" spans="1:7">
      <c r="A17" s="810"/>
      <c r="B17" s="719"/>
      <c r="C17" s="808">
        <f t="shared" si="0"/>
        <v>0</v>
      </c>
      <c r="D17" s="809"/>
      <c r="E17" s="809"/>
      <c r="F17" s="809"/>
      <c r="G17" s="808">
        <f t="shared" si="1"/>
        <v>0</v>
      </c>
    </row>
    <row r="18" spans="1:7">
      <c r="A18" s="810"/>
      <c r="B18" s="719"/>
      <c r="C18" s="808">
        <f t="shared" si="0"/>
        <v>0</v>
      </c>
      <c r="D18" s="809"/>
      <c r="E18" s="809"/>
      <c r="F18" s="809"/>
      <c r="G18" s="808">
        <f t="shared" si="1"/>
        <v>0</v>
      </c>
    </row>
    <row r="19" spans="1:7">
      <c r="A19" s="810"/>
      <c r="B19" s="719"/>
      <c r="C19" s="808">
        <f t="shared" si="0"/>
        <v>0</v>
      </c>
      <c r="D19" s="809"/>
      <c r="E19" s="809"/>
      <c r="F19" s="809"/>
      <c r="G19" s="808">
        <f t="shared" si="1"/>
        <v>0</v>
      </c>
    </row>
    <row r="20" spans="1:7">
      <c r="A20" s="810"/>
      <c r="B20" s="719"/>
      <c r="C20" s="808">
        <f t="shared" si="0"/>
        <v>0</v>
      </c>
      <c r="D20" s="809"/>
      <c r="E20" s="809"/>
      <c r="F20" s="809"/>
      <c r="G20" s="808">
        <f t="shared" si="1"/>
        <v>0</v>
      </c>
    </row>
    <row r="21" spans="1:7">
      <c r="A21" s="810"/>
      <c r="B21" s="719"/>
      <c r="C21" s="808">
        <f t="shared" si="0"/>
        <v>0</v>
      </c>
      <c r="D21" s="809"/>
      <c r="E21" s="809"/>
      <c r="F21" s="809"/>
      <c r="G21" s="808">
        <f t="shared" si="1"/>
        <v>0</v>
      </c>
    </row>
    <row r="22" spans="1:7">
      <c r="A22" s="810"/>
      <c r="B22" s="719"/>
      <c r="C22" s="808">
        <f t="shared" si="0"/>
        <v>0</v>
      </c>
      <c r="D22" s="809"/>
      <c r="E22" s="809"/>
      <c r="F22" s="809"/>
      <c r="G22" s="808">
        <f t="shared" si="1"/>
        <v>0</v>
      </c>
    </row>
    <row r="23" spans="1:7">
      <c r="A23" s="810"/>
      <c r="B23" s="719"/>
      <c r="C23" s="808">
        <f t="shared" si="0"/>
        <v>0</v>
      </c>
      <c r="D23" s="809"/>
      <c r="E23" s="809"/>
      <c r="F23" s="809"/>
      <c r="G23" s="808">
        <f t="shared" si="1"/>
        <v>0</v>
      </c>
    </row>
    <row r="24" spans="1:7">
      <c r="A24" s="810"/>
      <c r="B24" s="719"/>
      <c r="C24" s="808">
        <f t="shared" si="0"/>
        <v>0</v>
      </c>
      <c r="D24" s="809"/>
      <c r="E24" s="809"/>
      <c r="F24" s="809"/>
      <c r="G24" s="808">
        <f t="shared" si="1"/>
        <v>0</v>
      </c>
    </row>
    <row r="25" spans="1:7">
      <c r="A25" s="810"/>
      <c r="B25" s="719"/>
      <c r="C25" s="808">
        <f t="shared" si="0"/>
        <v>0</v>
      </c>
      <c r="D25" s="809"/>
      <c r="E25" s="809"/>
      <c r="F25" s="809"/>
      <c r="G25" s="808">
        <f t="shared" si="1"/>
        <v>0</v>
      </c>
    </row>
    <row r="26" spans="1:7">
      <c r="A26" s="810"/>
      <c r="B26" s="719"/>
      <c r="C26" s="808">
        <f t="shared" si="0"/>
        <v>0</v>
      </c>
      <c r="D26" s="809"/>
      <c r="E26" s="809"/>
      <c r="F26" s="809"/>
      <c r="G26" s="808">
        <f t="shared" si="1"/>
        <v>0</v>
      </c>
    </row>
    <row r="27" spans="1:7">
      <c r="A27" s="810"/>
      <c r="B27" s="719"/>
      <c r="C27" s="808">
        <f t="shared" si="0"/>
        <v>0</v>
      </c>
      <c r="D27" s="809"/>
      <c r="E27" s="809"/>
      <c r="F27" s="809"/>
      <c r="G27" s="808">
        <f t="shared" si="1"/>
        <v>0</v>
      </c>
    </row>
    <row r="28" spans="1:7">
      <c r="A28" s="810"/>
      <c r="B28" s="719"/>
      <c r="C28" s="808">
        <f t="shared" si="0"/>
        <v>0</v>
      </c>
      <c r="D28" s="809"/>
      <c r="E28" s="809"/>
      <c r="F28" s="809"/>
      <c r="G28" s="808">
        <f t="shared" si="1"/>
        <v>0</v>
      </c>
    </row>
    <row r="29" spans="1:7">
      <c r="A29" s="812"/>
      <c r="B29" s="719"/>
      <c r="C29" s="808">
        <f t="shared" si="0"/>
        <v>0</v>
      </c>
      <c r="D29" s="809"/>
      <c r="E29" s="809"/>
      <c r="F29" s="809"/>
      <c r="G29" s="808">
        <f t="shared" si="1"/>
        <v>0</v>
      </c>
    </row>
    <row r="30" spans="1:7">
      <c r="A30" s="812"/>
      <c r="B30" s="719"/>
      <c r="C30" s="808">
        <f t="shared" si="0"/>
        <v>0</v>
      </c>
      <c r="D30" s="809"/>
      <c r="E30" s="809"/>
      <c r="F30" s="809"/>
      <c r="G30" s="808">
        <f t="shared" si="1"/>
        <v>0</v>
      </c>
    </row>
    <row r="31" spans="1:7">
      <c r="A31" s="812"/>
      <c r="B31" s="719"/>
      <c r="C31" s="808">
        <f t="shared" si="0"/>
        <v>0</v>
      </c>
      <c r="D31" s="809"/>
      <c r="E31" s="809"/>
      <c r="F31" s="809"/>
      <c r="G31" s="808">
        <f t="shared" si="1"/>
        <v>0</v>
      </c>
    </row>
    <row r="32" spans="1:7">
      <c r="A32" s="812"/>
      <c r="B32" s="719"/>
      <c r="C32" s="808">
        <f t="shared" si="0"/>
        <v>0</v>
      </c>
      <c r="D32" s="809"/>
      <c r="E32" s="809"/>
      <c r="F32" s="809"/>
      <c r="G32" s="808">
        <f t="shared" si="1"/>
        <v>0</v>
      </c>
    </row>
    <row r="33" spans="1:7">
      <c r="A33" s="812"/>
      <c r="B33" s="719"/>
      <c r="C33" s="808">
        <f t="shared" si="0"/>
        <v>0</v>
      </c>
      <c r="D33" s="809"/>
      <c r="E33" s="809"/>
      <c r="F33" s="809"/>
      <c r="G33" s="808">
        <f t="shared" si="1"/>
        <v>0</v>
      </c>
    </row>
    <row r="34" spans="1:7">
      <c r="A34" s="812"/>
      <c r="B34" s="719"/>
      <c r="C34" s="808">
        <f t="shared" si="0"/>
        <v>0</v>
      </c>
      <c r="D34" s="809"/>
      <c r="E34" s="809"/>
      <c r="F34" s="809"/>
      <c r="G34" s="808">
        <f t="shared" si="1"/>
        <v>0</v>
      </c>
    </row>
    <row r="35" spans="1:7">
      <c r="A35" s="812"/>
      <c r="B35" s="719"/>
      <c r="C35" s="808">
        <f t="shared" si="0"/>
        <v>0</v>
      </c>
      <c r="D35" s="809"/>
      <c r="E35" s="809"/>
      <c r="F35" s="809"/>
      <c r="G35" s="808">
        <f t="shared" si="1"/>
        <v>0</v>
      </c>
    </row>
    <row r="36" spans="1:7">
      <c r="A36" s="812"/>
      <c r="B36" s="719"/>
      <c r="C36" s="808">
        <f t="shared" si="0"/>
        <v>0</v>
      </c>
      <c r="D36" s="809"/>
      <c r="E36" s="809"/>
      <c r="F36" s="809"/>
      <c r="G36" s="808">
        <f t="shared" si="1"/>
        <v>0</v>
      </c>
    </row>
    <row r="37" spans="1:7">
      <c r="A37" s="812"/>
      <c r="B37" s="719"/>
      <c r="C37" s="808">
        <f t="shared" si="0"/>
        <v>0</v>
      </c>
      <c r="D37" s="809"/>
      <c r="E37" s="809"/>
      <c r="F37" s="809"/>
      <c r="G37" s="808">
        <f t="shared" si="1"/>
        <v>0</v>
      </c>
    </row>
    <row r="38" spans="1:7">
      <c r="A38" s="812"/>
      <c r="B38" s="719"/>
      <c r="C38" s="808">
        <f t="shared" si="0"/>
        <v>0</v>
      </c>
      <c r="D38" s="809"/>
      <c r="E38" s="809"/>
      <c r="F38" s="809"/>
      <c r="G38" s="808">
        <f t="shared" si="1"/>
        <v>0</v>
      </c>
    </row>
    <row r="39" spans="1:7">
      <c r="A39" s="812"/>
      <c r="B39" s="719"/>
      <c r="C39" s="808">
        <f t="shared" si="0"/>
        <v>0</v>
      </c>
      <c r="D39" s="809"/>
      <c r="E39" s="809"/>
      <c r="F39" s="809"/>
      <c r="G39" s="808">
        <f t="shared" si="1"/>
        <v>0</v>
      </c>
    </row>
    <row r="40" spans="1:7">
      <c r="A40" s="812"/>
      <c r="B40" s="719"/>
      <c r="C40" s="808">
        <f t="shared" si="0"/>
        <v>0</v>
      </c>
      <c r="D40" s="809"/>
      <c r="E40" s="809"/>
      <c r="F40" s="809"/>
      <c r="G40" s="808">
        <f t="shared" si="1"/>
        <v>0</v>
      </c>
    </row>
    <row r="41" spans="1:7">
      <c r="A41" s="812"/>
      <c r="B41" s="719"/>
      <c r="C41" s="808">
        <f t="shared" si="0"/>
        <v>0</v>
      </c>
      <c r="D41" s="809"/>
      <c r="E41" s="809"/>
      <c r="F41" s="809"/>
      <c r="G41" s="808">
        <f t="shared" si="1"/>
        <v>0</v>
      </c>
    </row>
    <row r="42" spans="1:7">
      <c r="A42" s="812"/>
      <c r="B42" s="719"/>
      <c r="C42" s="808">
        <f t="shared" si="0"/>
        <v>0</v>
      </c>
      <c r="D42" s="809"/>
      <c r="E42" s="809"/>
      <c r="F42" s="809"/>
      <c r="G42" s="808">
        <f t="shared" si="1"/>
        <v>0</v>
      </c>
    </row>
    <row r="43" spans="1:7">
      <c r="A43" s="812"/>
      <c r="B43" s="719"/>
      <c r="C43" s="808">
        <f t="shared" si="0"/>
        <v>0</v>
      </c>
      <c r="D43" s="809"/>
      <c r="E43" s="809"/>
      <c r="F43" s="809"/>
      <c r="G43" s="808">
        <f t="shared" si="1"/>
        <v>0</v>
      </c>
    </row>
    <row r="44" spans="1:7">
      <c r="A44" s="812"/>
      <c r="B44" s="719"/>
      <c r="C44" s="808">
        <f t="shared" si="0"/>
        <v>0</v>
      </c>
      <c r="D44" s="809"/>
      <c r="E44" s="809"/>
      <c r="F44" s="809"/>
      <c r="G44" s="808">
        <f t="shared" si="1"/>
        <v>0</v>
      </c>
    </row>
    <row r="45" spans="1:7">
      <c r="A45" s="812"/>
      <c r="B45" s="719"/>
      <c r="C45" s="808">
        <f t="shared" si="0"/>
        <v>0</v>
      </c>
      <c r="D45" s="809"/>
      <c r="E45" s="809"/>
      <c r="F45" s="809"/>
      <c r="G45" s="808">
        <f t="shared" si="1"/>
        <v>0</v>
      </c>
    </row>
    <row r="46" spans="1:7">
      <c r="A46" s="812"/>
      <c r="B46" s="719"/>
      <c r="C46" s="808">
        <f t="shared" si="0"/>
        <v>0</v>
      </c>
      <c r="D46" s="809"/>
      <c r="E46" s="809"/>
      <c r="F46" s="809"/>
      <c r="G46" s="808">
        <f t="shared" si="1"/>
        <v>0</v>
      </c>
    </row>
    <row r="47" spans="1:7">
      <c r="A47" s="812"/>
      <c r="B47" s="719"/>
      <c r="C47" s="808">
        <f t="shared" si="0"/>
        <v>0</v>
      </c>
      <c r="D47" s="809"/>
      <c r="E47" s="809"/>
      <c r="F47" s="809"/>
      <c r="G47" s="808">
        <f t="shared" si="1"/>
        <v>0</v>
      </c>
    </row>
    <row r="48" spans="1:7">
      <c r="A48" s="812"/>
      <c r="B48" s="719"/>
      <c r="C48" s="808">
        <f t="shared" si="0"/>
        <v>0</v>
      </c>
      <c r="D48" s="809"/>
      <c r="E48" s="809"/>
      <c r="F48" s="809"/>
      <c r="G48" s="808">
        <f t="shared" si="1"/>
        <v>0</v>
      </c>
    </row>
    <row r="49" spans="1:7">
      <c r="A49" s="812"/>
      <c r="B49" s="719"/>
      <c r="C49" s="808">
        <f t="shared" si="0"/>
        <v>0</v>
      </c>
      <c r="D49" s="809"/>
      <c r="E49" s="809"/>
      <c r="F49" s="809"/>
      <c r="G49" s="808">
        <f t="shared" si="1"/>
        <v>0</v>
      </c>
    </row>
    <row r="50" spans="1:7">
      <c r="A50" s="812"/>
      <c r="B50" s="719"/>
      <c r="C50" s="808">
        <f t="shared" si="0"/>
        <v>0</v>
      </c>
      <c r="D50" s="809"/>
      <c r="E50" s="809"/>
      <c r="F50" s="809"/>
      <c r="G50" s="808">
        <f t="shared" si="1"/>
        <v>0</v>
      </c>
    </row>
    <row r="51" spans="1:7">
      <c r="A51" s="812"/>
      <c r="B51" s="719"/>
      <c r="C51" s="808">
        <f t="shared" si="0"/>
        <v>0</v>
      </c>
      <c r="D51" s="809"/>
      <c r="E51" s="809"/>
      <c r="F51" s="809"/>
      <c r="G51" s="808">
        <f t="shared" si="1"/>
        <v>0</v>
      </c>
    </row>
    <row r="52" spans="1:7">
      <c r="A52" s="812"/>
      <c r="B52" s="719"/>
      <c r="C52" s="808">
        <f t="shared" si="0"/>
        <v>0</v>
      </c>
      <c r="D52" s="809"/>
      <c r="E52" s="809"/>
      <c r="F52" s="809"/>
      <c r="G52" s="808">
        <f t="shared" si="1"/>
        <v>0</v>
      </c>
    </row>
    <row r="53" spans="1:7">
      <c r="A53" s="812"/>
      <c r="B53" s="719"/>
      <c r="C53" s="808">
        <f t="shared" si="0"/>
        <v>0</v>
      </c>
      <c r="D53" s="809"/>
      <c r="E53" s="809"/>
      <c r="F53" s="809"/>
      <c r="G53" s="808">
        <f t="shared" si="1"/>
        <v>0</v>
      </c>
    </row>
    <row r="54" spans="1:7">
      <c r="A54" s="812"/>
      <c r="B54" s="719"/>
      <c r="C54" s="808">
        <f t="shared" si="0"/>
        <v>0</v>
      </c>
      <c r="D54" s="809"/>
      <c r="E54" s="809"/>
      <c r="F54" s="809"/>
      <c r="G54" s="808">
        <f t="shared" si="1"/>
        <v>0</v>
      </c>
    </row>
    <row r="55" spans="1:7">
      <c r="A55" s="812"/>
      <c r="B55" s="719"/>
      <c r="C55" s="808">
        <f t="shared" si="0"/>
        <v>0</v>
      </c>
      <c r="D55" s="809"/>
      <c r="E55" s="809"/>
      <c r="F55" s="809"/>
      <c r="G55" s="808">
        <f t="shared" si="1"/>
        <v>0</v>
      </c>
    </row>
    <row r="56" spans="1:7">
      <c r="A56" s="812"/>
      <c r="B56" s="719"/>
      <c r="C56" s="808">
        <f t="shared" si="0"/>
        <v>0</v>
      </c>
      <c r="D56" s="809"/>
      <c r="E56" s="809"/>
      <c r="F56" s="809"/>
      <c r="G56" s="808">
        <f t="shared" si="1"/>
        <v>0</v>
      </c>
    </row>
    <row r="57" spans="1:7">
      <c r="A57" s="812"/>
      <c r="B57" s="719"/>
      <c r="C57" s="808">
        <f t="shared" si="0"/>
        <v>0</v>
      </c>
      <c r="D57" s="809"/>
      <c r="E57" s="809"/>
      <c r="F57" s="809"/>
      <c r="G57" s="808">
        <f t="shared" si="1"/>
        <v>0</v>
      </c>
    </row>
    <row r="58" spans="1:7">
      <c r="A58" s="812"/>
      <c r="B58" s="719"/>
      <c r="C58" s="808">
        <f t="shared" si="0"/>
        <v>0</v>
      </c>
      <c r="D58" s="809"/>
      <c r="E58" s="809"/>
      <c r="F58" s="809"/>
      <c r="G58" s="808">
        <f t="shared" si="1"/>
        <v>0</v>
      </c>
    </row>
    <row r="59" spans="1:7">
      <c r="A59" s="812"/>
      <c r="B59" s="719"/>
      <c r="C59" s="808">
        <f t="shared" si="0"/>
        <v>0</v>
      </c>
      <c r="D59" s="809"/>
      <c r="E59" s="809"/>
      <c r="F59" s="809"/>
      <c r="G59" s="808">
        <f t="shared" si="1"/>
        <v>0</v>
      </c>
    </row>
    <row r="60" spans="1:7">
      <c r="A60" s="812"/>
      <c r="B60" s="719"/>
      <c r="C60" s="808">
        <f t="shared" si="0"/>
        <v>0</v>
      </c>
      <c r="D60" s="809"/>
      <c r="E60" s="809"/>
      <c r="F60" s="809"/>
      <c r="G60" s="808">
        <f t="shared" si="1"/>
        <v>0</v>
      </c>
    </row>
    <row r="61" spans="1:7">
      <c r="A61" s="812"/>
      <c r="B61" s="719"/>
      <c r="C61" s="808">
        <f t="shared" si="0"/>
        <v>0</v>
      </c>
      <c r="D61" s="809"/>
      <c r="E61" s="809"/>
      <c r="F61" s="809"/>
      <c r="G61" s="808">
        <f t="shared" si="1"/>
        <v>0</v>
      </c>
    </row>
    <row r="62" spans="1:7">
      <c r="A62" s="812"/>
      <c r="B62" s="719"/>
      <c r="C62" s="808">
        <f t="shared" si="0"/>
        <v>0</v>
      </c>
      <c r="D62" s="809"/>
      <c r="E62" s="809"/>
      <c r="F62" s="809"/>
      <c r="G62" s="808">
        <f t="shared" si="1"/>
        <v>0</v>
      </c>
    </row>
    <row r="63" spans="1:7">
      <c r="A63" s="812"/>
      <c r="B63" s="719"/>
      <c r="C63" s="808">
        <f t="shared" si="0"/>
        <v>0</v>
      </c>
      <c r="D63" s="809"/>
      <c r="E63" s="809"/>
      <c r="F63" s="809"/>
      <c r="G63" s="808">
        <f t="shared" si="1"/>
        <v>0</v>
      </c>
    </row>
    <row r="64" spans="1:7">
      <c r="A64" s="812"/>
      <c r="B64" s="719"/>
      <c r="C64" s="808">
        <f t="shared" si="0"/>
        <v>0</v>
      </c>
      <c r="D64" s="809"/>
      <c r="E64" s="809"/>
      <c r="F64" s="809"/>
      <c r="G64" s="808">
        <f t="shared" si="1"/>
        <v>0</v>
      </c>
    </row>
    <row r="65" spans="1:7">
      <c r="A65" s="812"/>
      <c r="B65" s="719"/>
      <c r="C65" s="808">
        <f t="shared" si="0"/>
        <v>0</v>
      </c>
      <c r="D65" s="809"/>
      <c r="E65" s="809"/>
      <c r="F65" s="809"/>
      <c r="G65" s="808">
        <f t="shared" si="1"/>
        <v>0</v>
      </c>
    </row>
    <row r="66" spans="1:7">
      <c r="A66" s="812"/>
      <c r="B66" s="719"/>
      <c r="C66" s="808">
        <f t="shared" si="0"/>
        <v>0</v>
      </c>
      <c r="D66" s="809"/>
      <c r="E66" s="809"/>
      <c r="F66" s="809"/>
      <c r="G66" s="808">
        <f t="shared" si="1"/>
        <v>0</v>
      </c>
    </row>
    <row r="67" spans="1:7">
      <c r="A67" s="812"/>
      <c r="B67" s="719"/>
      <c r="C67" s="808">
        <f t="shared" si="0"/>
        <v>0</v>
      </c>
      <c r="D67" s="809"/>
      <c r="E67" s="809"/>
      <c r="F67" s="809"/>
      <c r="G67" s="808">
        <f t="shared" si="1"/>
        <v>0</v>
      </c>
    </row>
    <row r="68" spans="1:7">
      <c r="A68" s="812"/>
      <c r="B68" s="719"/>
      <c r="C68" s="808">
        <f t="shared" si="0"/>
        <v>0</v>
      </c>
      <c r="D68" s="809"/>
      <c r="E68" s="809"/>
      <c r="F68" s="809"/>
      <c r="G68" s="808">
        <f t="shared" si="1"/>
        <v>0</v>
      </c>
    </row>
    <row r="69" spans="1:7">
      <c r="A69" s="812"/>
      <c r="B69" s="719"/>
      <c r="C69" s="808">
        <f t="shared" si="0"/>
        <v>0</v>
      </c>
      <c r="D69" s="809"/>
      <c r="E69" s="809"/>
      <c r="F69" s="809"/>
      <c r="G69" s="808">
        <f t="shared" si="1"/>
        <v>0</v>
      </c>
    </row>
    <row r="70" spans="1:7">
      <c r="A70" s="812"/>
      <c r="B70" s="719"/>
      <c r="C70" s="808">
        <f t="shared" si="0"/>
        <v>0</v>
      </c>
      <c r="D70" s="809"/>
      <c r="E70" s="809"/>
      <c r="F70" s="809"/>
      <c r="G70" s="808">
        <f t="shared" si="1"/>
        <v>0</v>
      </c>
    </row>
    <row r="71" spans="1:7">
      <c r="A71" s="812"/>
      <c r="B71" s="719"/>
      <c r="C71" s="808">
        <f t="shared" si="0"/>
        <v>0</v>
      </c>
      <c r="D71" s="809"/>
      <c r="E71" s="809"/>
      <c r="F71" s="809"/>
      <c r="G71" s="808">
        <f t="shared" si="1"/>
        <v>0</v>
      </c>
    </row>
    <row r="72" spans="1:7">
      <c r="A72" s="812"/>
      <c r="B72" s="719"/>
      <c r="C72" s="808">
        <f t="shared" si="0"/>
        <v>0</v>
      </c>
      <c r="D72" s="809"/>
      <c r="E72" s="809"/>
      <c r="F72" s="809"/>
      <c r="G72" s="808">
        <f t="shared" si="1"/>
        <v>0</v>
      </c>
    </row>
    <row r="73" spans="1:7">
      <c r="A73" s="812"/>
      <c r="B73" s="719"/>
      <c r="C73" s="808">
        <f t="shared" si="0"/>
        <v>0</v>
      </c>
      <c r="D73" s="809"/>
      <c r="E73" s="809"/>
      <c r="F73" s="809"/>
      <c r="G73" s="808">
        <f t="shared" si="1"/>
        <v>0</v>
      </c>
    </row>
    <row r="74" spans="1:7">
      <c r="A74" s="812"/>
      <c r="B74" s="719"/>
      <c r="C74" s="808">
        <f t="shared" si="0"/>
        <v>0</v>
      </c>
      <c r="D74" s="809"/>
      <c r="E74" s="809"/>
      <c r="F74" s="809"/>
      <c r="G74" s="808">
        <f t="shared" si="1"/>
        <v>0</v>
      </c>
    </row>
    <row r="75" spans="1:7">
      <c r="A75" s="812"/>
      <c r="B75" s="719"/>
      <c r="C75" s="808">
        <f t="shared" si="0"/>
        <v>0</v>
      </c>
      <c r="D75" s="809"/>
      <c r="E75" s="809"/>
      <c r="F75" s="809"/>
      <c r="G75" s="808">
        <f t="shared" si="1"/>
        <v>0</v>
      </c>
    </row>
    <row r="76" spans="1:7">
      <c r="A76" s="812"/>
      <c r="B76" s="719"/>
      <c r="C76" s="808">
        <f t="shared" ref="C76:C139" si="2">SUMIF(D76:F76,"&gt;0")</f>
        <v>0</v>
      </c>
      <c r="D76" s="809"/>
      <c r="E76" s="809"/>
      <c r="F76" s="809"/>
      <c r="G76" s="808">
        <f t="shared" ref="G76:G139" si="3">SUMIF(B76:C76,"&gt;0")</f>
        <v>0</v>
      </c>
    </row>
    <row r="77" spans="1:7">
      <c r="A77" s="812"/>
      <c r="B77" s="719"/>
      <c r="C77" s="808">
        <f t="shared" si="2"/>
        <v>0</v>
      </c>
      <c r="D77" s="809"/>
      <c r="E77" s="809"/>
      <c r="F77" s="809"/>
      <c r="G77" s="808">
        <f t="shared" si="3"/>
        <v>0</v>
      </c>
    </row>
    <row r="78" spans="1:7">
      <c r="A78" s="812"/>
      <c r="B78" s="719"/>
      <c r="C78" s="808">
        <f t="shared" si="2"/>
        <v>0</v>
      </c>
      <c r="D78" s="809"/>
      <c r="E78" s="809"/>
      <c r="F78" s="809"/>
      <c r="G78" s="808">
        <f t="shared" si="3"/>
        <v>0</v>
      </c>
    </row>
    <row r="79" spans="1:7">
      <c r="A79" s="812"/>
      <c r="B79" s="719"/>
      <c r="C79" s="808">
        <f t="shared" si="2"/>
        <v>0</v>
      </c>
      <c r="D79" s="809"/>
      <c r="E79" s="809"/>
      <c r="F79" s="809"/>
      <c r="G79" s="808">
        <f t="shared" si="3"/>
        <v>0</v>
      </c>
    </row>
    <row r="80" spans="1:7">
      <c r="A80" s="812"/>
      <c r="B80" s="719"/>
      <c r="C80" s="808">
        <f t="shared" si="2"/>
        <v>0</v>
      </c>
      <c r="D80" s="809"/>
      <c r="E80" s="809"/>
      <c r="F80" s="809"/>
      <c r="G80" s="808">
        <f t="shared" si="3"/>
        <v>0</v>
      </c>
    </row>
    <row r="81" spans="1:7">
      <c r="A81" s="812"/>
      <c r="B81" s="719"/>
      <c r="C81" s="808">
        <f t="shared" si="2"/>
        <v>0</v>
      </c>
      <c r="D81" s="809"/>
      <c r="E81" s="809"/>
      <c r="F81" s="809"/>
      <c r="G81" s="808">
        <f t="shared" si="3"/>
        <v>0</v>
      </c>
    </row>
    <row r="82" spans="1:7">
      <c r="A82" s="812"/>
      <c r="B82" s="719"/>
      <c r="C82" s="808">
        <f t="shared" si="2"/>
        <v>0</v>
      </c>
      <c r="D82" s="809"/>
      <c r="E82" s="809"/>
      <c r="F82" s="809"/>
      <c r="G82" s="808">
        <f t="shared" si="3"/>
        <v>0</v>
      </c>
    </row>
    <row r="83" spans="1:7">
      <c r="A83" s="812"/>
      <c r="B83" s="719"/>
      <c r="C83" s="808">
        <f t="shared" si="2"/>
        <v>0</v>
      </c>
      <c r="D83" s="809"/>
      <c r="E83" s="809"/>
      <c r="F83" s="809"/>
      <c r="G83" s="808">
        <f t="shared" si="3"/>
        <v>0</v>
      </c>
    </row>
    <row r="84" spans="1:7">
      <c r="A84" s="812"/>
      <c r="B84" s="719"/>
      <c r="C84" s="808">
        <f t="shared" si="2"/>
        <v>0</v>
      </c>
      <c r="D84" s="809"/>
      <c r="E84" s="809"/>
      <c r="F84" s="809"/>
      <c r="G84" s="808">
        <f t="shared" si="3"/>
        <v>0</v>
      </c>
    </row>
    <row r="85" spans="1:7">
      <c r="A85" s="812"/>
      <c r="B85" s="719"/>
      <c r="C85" s="808">
        <f t="shared" si="2"/>
        <v>0</v>
      </c>
      <c r="D85" s="809"/>
      <c r="E85" s="809"/>
      <c r="F85" s="809"/>
      <c r="G85" s="808">
        <f t="shared" si="3"/>
        <v>0</v>
      </c>
    </row>
    <row r="86" spans="1:7">
      <c r="A86" s="812"/>
      <c r="B86" s="719"/>
      <c r="C86" s="808">
        <f t="shared" si="2"/>
        <v>0</v>
      </c>
      <c r="D86" s="809"/>
      <c r="E86" s="809"/>
      <c r="F86" s="809"/>
      <c r="G86" s="808">
        <f t="shared" si="3"/>
        <v>0</v>
      </c>
    </row>
    <row r="87" spans="1:7">
      <c r="A87" s="812"/>
      <c r="B87" s="719"/>
      <c r="C87" s="808">
        <f t="shared" si="2"/>
        <v>0</v>
      </c>
      <c r="D87" s="809"/>
      <c r="E87" s="809"/>
      <c r="F87" s="809"/>
      <c r="G87" s="808">
        <f t="shared" si="3"/>
        <v>0</v>
      </c>
    </row>
    <row r="88" spans="1:7">
      <c r="A88" s="812"/>
      <c r="B88" s="719"/>
      <c r="C88" s="808">
        <f t="shared" si="2"/>
        <v>0</v>
      </c>
      <c r="D88" s="809"/>
      <c r="E88" s="809"/>
      <c r="F88" s="809"/>
      <c r="G88" s="808">
        <f t="shared" si="3"/>
        <v>0</v>
      </c>
    </row>
    <row r="89" spans="1:7">
      <c r="A89" s="812"/>
      <c r="B89" s="719"/>
      <c r="C89" s="808">
        <f t="shared" si="2"/>
        <v>0</v>
      </c>
      <c r="D89" s="809"/>
      <c r="E89" s="809"/>
      <c r="F89" s="809"/>
      <c r="G89" s="808">
        <f t="shared" si="3"/>
        <v>0</v>
      </c>
    </row>
    <row r="90" spans="1:7">
      <c r="A90" s="812"/>
      <c r="B90" s="719"/>
      <c r="C90" s="808">
        <f t="shared" si="2"/>
        <v>0</v>
      </c>
      <c r="D90" s="809"/>
      <c r="E90" s="809"/>
      <c r="F90" s="809"/>
      <c r="G90" s="808">
        <f t="shared" si="3"/>
        <v>0</v>
      </c>
    </row>
    <row r="91" spans="1:7">
      <c r="A91" s="812"/>
      <c r="B91" s="719"/>
      <c r="C91" s="808">
        <f t="shared" si="2"/>
        <v>0</v>
      </c>
      <c r="D91" s="809"/>
      <c r="E91" s="809"/>
      <c r="F91" s="809"/>
      <c r="G91" s="808">
        <f t="shared" si="3"/>
        <v>0</v>
      </c>
    </row>
    <row r="92" spans="1:7">
      <c r="A92" s="812"/>
      <c r="B92" s="719"/>
      <c r="C92" s="808">
        <f t="shared" si="2"/>
        <v>0</v>
      </c>
      <c r="D92" s="809"/>
      <c r="E92" s="809"/>
      <c r="F92" s="809"/>
      <c r="G92" s="808">
        <f t="shared" si="3"/>
        <v>0</v>
      </c>
    </row>
    <row r="93" spans="1:7">
      <c r="A93" s="812"/>
      <c r="B93" s="719"/>
      <c r="C93" s="808">
        <f t="shared" si="2"/>
        <v>0</v>
      </c>
      <c r="D93" s="809"/>
      <c r="E93" s="809"/>
      <c r="F93" s="809"/>
      <c r="G93" s="808">
        <f t="shared" si="3"/>
        <v>0</v>
      </c>
    </row>
    <row r="94" spans="1:7">
      <c r="A94" s="812"/>
      <c r="B94" s="719"/>
      <c r="C94" s="808">
        <f t="shared" si="2"/>
        <v>0</v>
      </c>
      <c r="D94" s="809"/>
      <c r="E94" s="809"/>
      <c r="F94" s="809"/>
      <c r="G94" s="808">
        <f t="shared" si="3"/>
        <v>0</v>
      </c>
    </row>
    <row r="95" spans="1:7">
      <c r="A95" s="812"/>
      <c r="B95" s="719"/>
      <c r="C95" s="808">
        <f t="shared" si="2"/>
        <v>0</v>
      </c>
      <c r="D95" s="809"/>
      <c r="E95" s="809"/>
      <c r="F95" s="809"/>
      <c r="G95" s="808">
        <f t="shared" si="3"/>
        <v>0</v>
      </c>
    </row>
    <row r="96" spans="1:7">
      <c r="A96" s="812"/>
      <c r="B96" s="719"/>
      <c r="C96" s="808">
        <f t="shared" si="2"/>
        <v>0</v>
      </c>
      <c r="D96" s="809"/>
      <c r="E96" s="809"/>
      <c r="F96" s="809"/>
      <c r="G96" s="808">
        <f t="shared" si="3"/>
        <v>0</v>
      </c>
    </row>
    <row r="97" spans="1:7">
      <c r="A97" s="812"/>
      <c r="B97" s="719"/>
      <c r="C97" s="808">
        <f t="shared" si="2"/>
        <v>0</v>
      </c>
      <c r="D97" s="809"/>
      <c r="E97" s="809"/>
      <c r="F97" s="809"/>
      <c r="G97" s="808">
        <f t="shared" si="3"/>
        <v>0</v>
      </c>
    </row>
    <row r="98" spans="1:7">
      <c r="A98" s="812"/>
      <c r="B98" s="719"/>
      <c r="C98" s="808">
        <f t="shared" si="2"/>
        <v>0</v>
      </c>
      <c r="D98" s="809"/>
      <c r="E98" s="809"/>
      <c r="F98" s="809"/>
      <c r="G98" s="808">
        <f t="shared" si="3"/>
        <v>0</v>
      </c>
    </row>
    <row r="99" spans="1:7">
      <c r="A99" s="812"/>
      <c r="B99" s="719"/>
      <c r="C99" s="808">
        <f t="shared" si="2"/>
        <v>0</v>
      </c>
      <c r="D99" s="809"/>
      <c r="E99" s="809"/>
      <c r="F99" s="809"/>
      <c r="G99" s="808">
        <f t="shared" si="3"/>
        <v>0</v>
      </c>
    </row>
    <row r="100" spans="1:7">
      <c r="A100" s="812"/>
      <c r="B100" s="719"/>
      <c r="C100" s="808">
        <f t="shared" si="2"/>
        <v>0</v>
      </c>
      <c r="D100" s="809"/>
      <c r="E100" s="809"/>
      <c r="F100" s="809"/>
      <c r="G100" s="808">
        <f t="shared" si="3"/>
        <v>0</v>
      </c>
    </row>
    <row r="101" spans="1:7">
      <c r="A101" s="812"/>
      <c r="B101" s="719"/>
      <c r="C101" s="808">
        <f t="shared" si="2"/>
        <v>0</v>
      </c>
      <c r="D101" s="809"/>
      <c r="E101" s="809"/>
      <c r="F101" s="809"/>
      <c r="G101" s="808">
        <f t="shared" si="3"/>
        <v>0</v>
      </c>
    </row>
    <row r="102" spans="1:7">
      <c r="A102" s="812"/>
      <c r="B102" s="719"/>
      <c r="C102" s="808">
        <f t="shared" si="2"/>
        <v>0</v>
      </c>
      <c r="D102" s="809"/>
      <c r="E102" s="809"/>
      <c r="F102" s="809"/>
      <c r="G102" s="808">
        <f t="shared" si="3"/>
        <v>0</v>
      </c>
    </row>
    <row r="103" spans="1:7">
      <c r="A103" s="812"/>
      <c r="B103" s="719"/>
      <c r="C103" s="808">
        <f t="shared" si="2"/>
        <v>0</v>
      </c>
      <c r="D103" s="809"/>
      <c r="E103" s="809"/>
      <c r="F103" s="809"/>
      <c r="G103" s="808">
        <f t="shared" si="3"/>
        <v>0</v>
      </c>
    </row>
    <row r="104" spans="1:7">
      <c r="A104" s="812"/>
      <c r="B104" s="719"/>
      <c r="C104" s="808">
        <f t="shared" si="2"/>
        <v>0</v>
      </c>
      <c r="D104" s="809"/>
      <c r="E104" s="809"/>
      <c r="F104" s="809"/>
      <c r="G104" s="808">
        <f t="shared" si="3"/>
        <v>0</v>
      </c>
    </row>
    <row r="105" spans="1:7">
      <c r="A105" s="812"/>
      <c r="B105" s="719"/>
      <c r="C105" s="808">
        <f t="shared" si="2"/>
        <v>0</v>
      </c>
      <c r="D105" s="809"/>
      <c r="E105" s="809"/>
      <c r="F105" s="809"/>
      <c r="G105" s="808">
        <f t="shared" si="3"/>
        <v>0</v>
      </c>
    </row>
    <row r="106" spans="1:7">
      <c r="A106" s="812"/>
      <c r="B106" s="719"/>
      <c r="C106" s="808">
        <f t="shared" si="2"/>
        <v>0</v>
      </c>
      <c r="D106" s="809"/>
      <c r="E106" s="809"/>
      <c r="F106" s="809"/>
      <c r="G106" s="808">
        <f t="shared" si="3"/>
        <v>0</v>
      </c>
    </row>
    <row r="107" spans="1:7">
      <c r="A107" s="812"/>
      <c r="B107" s="719"/>
      <c r="C107" s="808">
        <f t="shared" si="2"/>
        <v>0</v>
      </c>
      <c r="D107" s="809"/>
      <c r="E107" s="809"/>
      <c r="F107" s="809"/>
      <c r="G107" s="808">
        <f t="shared" si="3"/>
        <v>0</v>
      </c>
    </row>
    <row r="108" spans="1:7">
      <c r="A108" s="812"/>
      <c r="B108" s="719"/>
      <c r="C108" s="808">
        <f t="shared" si="2"/>
        <v>0</v>
      </c>
      <c r="D108" s="809"/>
      <c r="E108" s="809"/>
      <c r="F108" s="809"/>
      <c r="G108" s="808">
        <f t="shared" si="3"/>
        <v>0</v>
      </c>
    </row>
    <row r="109" spans="1:7">
      <c r="A109" s="812"/>
      <c r="B109" s="719"/>
      <c r="C109" s="808">
        <f t="shared" si="2"/>
        <v>0</v>
      </c>
      <c r="D109" s="809"/>
      <c r="E109" s="809"/>
      <c r="F109" s="809"/>
      <c r="G109" s="808">
        <f t="shared" si="3"/>
        <v>0</v>
      </c>
    </row>
    <row r="110" spans="1:7">
      <c r="A110" s="812"/>
      <c r="B110" s="719"/>
      <c r="C110" s="808">
        <f t="shared" si="2"/>
        <v>0</v>
      </c>
      <c r="D110" s="809"/>
      <c r="E110" s="809"/>
      <c r="F110" s="809"/>
      <c r="G110" s="808">
        <f t="shared" si="3"/>
        <v>0</v>
      </c>
    </row>
    <row r="111" spans="1:7">
      <c r="A111" s="812"/>
      <c r="B111" s="719"/>
      <c r="C111" s="808">
        <f t="shared" si="2"/>
        <v>0</v>
      </c>
      <c r="D111" s="809"/>
      <c r="E111" s="809"/>
      <c r="F111" s="809"/>
      <c r="G111" s="808">
        <f t="shared" si="3"/>
        <v>0</v>
      </c>
    </row>
    <row r="112" spans="1:7">
      <c r="A112" s="812"/>
      <c r="B112" s="719"/>
      <c r="C112" s="808">
        <f t="shared" si="2"/>
        <v>0</v>
      </c>
      <c r="D112" s="809"/>
      <c r="E112" s="809"/>
      <c r="F112" s="809"/>
      <c r="G112" s="808">
        <f t="shared" si="3"/>
        <v>0</v>
      </c>
    </row>
    <row r="113" spans="1:7">
      <c r="A113" s="812"/>
      <c r="B113" s="719"/>
      <c r="C113" s="808">
        <f t="shared" si="2"/>
        <v>0</v>
      </c>
      <c r="D113" s="809"/>
      <c r="E113" s="809"/>
      <c r="F113" s="809"/>
      <c r="G113" s="808">
        <f t="shared" si="3"/>
        <v>0</v>
      </c>
    </row>
    <row r="114" spans="1:7">
      <c r="A114" s="812"/>
      <c r="B114" s="719"/>
      <c r="C114" s="808">
        <f t="shared" si="2"/>
        <v>0</v>
      </c>
      <c r="D114" s="809"/>
      <c r="E114" s="809"/>
      <c r="F114" s="809"/>
      <c r="G114" s="808">
        <f t="shared" si="3"/>
        <v>0</v>
      </c>
    </row>
    <row r="115" spans="1:7">
      <c r="A115" s="812"/>
      <c r="B115" s="719"/>
      <c r="C115" s="808">
        <f t="shared" si="2"/>
        <v>0</v>
      </c>
      <c r="D115" s="809"/>
      <c r="E115" s="809"/>
      <c r="F115" s="809"/>
      <c r="G115" s="808">
        <f t="shared" si="3"/>
        <v>0</v>
      </c>
    </row>
    <row r="116" spans="1:7">
      <c r="A116" s="812"/>
      <c r="B116" s="719"/>
      <c r="C116" s="808">
        <f t="shared" si="2"/>
        <v>0</v>
      </c>
      <c r="D116" s="809"/>
      <c r="E116" s="809"/>
      <c r="F116" s="809"/>
      <c r="G116" s="808">
        <f t="shared" si="3"/>
        <v>0</v>
      </c>
    </row>
    <row r="117" spans="1:7">
      <c r="A117" s="812"/>
      <c r="B117" s="719"/>
      <c r="C117" s="808">
        <f t="shared" si="2"/>
        <v>0</v>
      </c>
      <c r="D117" s="809"/>
      <c r="E117" s="809"/>
      <c r="F117" s="809"/>
      <c r="G117" s="808">
        <f t="shared" si="3"/>
        <v>0</v>
      </c>
    </row>
    <row r="118" spans="1:7">
      <c r="A118" s="812"/>
      <c r="B118" s="719"/>
      <c r="C118" s="808">
        <f t="shared" si="2"/>
        <v>0</v>
      </c>
      <c r="D118" s="809"/>
      <c r="E118" s="809"/>
      <c r="F118" s="809"/>
      <c r="G118" s="808">
        <f t="shared" si="3"/>
        <v>0</v>
      </c>
    </row>
    <row r="119" spans="1:7">
      <c r="A119" s="812"/>
      <c r="B119" s="719"/>
      <c r="C119" s="808">
        <f t="shared" si="2"/>
        <v>0</v>
      </c>
      <c r="D119" s="809"/>
      <c r="E119" s="809"/>
      <c r="F119" s="809"/>
      <c r="G119" s="808">
        <f t="shared" si="3"/>
        <v>0</v>
      </c>
    </row>
    <row r="120" spans="1:7">
      <c r="A120" s="812"/>
      <c r="B120" s="719"/>
      <c r="C120" s="808">
        <f t="shared" si="2"/>
        <v>0</v>
      </c>
      <c r="D120" s="809"/>
      <c r="E120" s="809"/>
      <c r="F120" s="809"/>
      <c r="G120" s="808">
        <f t="shared" si="3"/>
        <v>0</v>
      </c>
    </row>
    <row r="121" spans="1:7">
      <c r="A121" s="812"/>
      <c r="B121" s="719"/>
      <c r="C121" s="808">
        <f t="shared" si="2"/>
        <v>0</v>
      </c>
      <c r="D121" s="809"/>
      <c r="E121" s="809"/>
      <c r="F121" s="809"/>
      <c r="G121" s="808">
        <f t="shared" si="3"/>
        <v>0</v>
      </c>
    </row>
    <row r="122" spans="1:7">
      <c r="A122" s="812"/>
      <c r="B122" s="719"/>
      <c r="C122" s="808">
        <f t="shared" si="2"/>
        <v>0</v>
      </c>
      <c r="D122" s="809"/>
      <c r="E122" s="809"/>
      <c r="F122" s="809"/>
      <c r="G122" s="808">
        <f t="shared" si="3"/>
        <v>0</v>
      </c>
    </row>
    <row r="123" spans="1:7">
      <c r="A123" s="812"/>
      <c r="B123" s="719"/>
      <c r="C123" s="808">
        <f t="shared" si="2"/>
        <v>0</v>
      </c>
      <c r="D123" s="809"/>
      <c r="E123" s="809"/>
      <c r="F123" s="809"/>
      <c r="G123" s="808">
        <f t="shared" si="3"/>
        <v>0</v>
      </c>
    </row>
    <row r="124" spans="1:7">
      <c r="A124" s="812"/>
      <c r="B124" s="719"/>
      <c r="C124" s="808">
        <f t="shared" si="2"/>
        <v>0</v>
      </c>
      <c r="D124" s="809"/>
      <c r="E124" s="809"/>
      <c r="F124" s="809"/>
      <c r="G124" s="808">
        <f t="shared" si="3"/>
        <v>0</v>
      </c>
    </row>
    <row r="125" spans="1:7">
      <c r="A125" s="812"/>
      <c r="B125" s="719"/>
      <c r="C125" s="808">
        <f t="shared" si="2"/>
        <v>0</v>
      </c>
      <c r="D125" s="809"/>
      <c r="E125" s="809"/>
      <c r="F125" s="809"/>
      <c r="G125" s="808">
        <f t="shared" si="3"/>
        <v>0</v>
      </c>
    </row>
    <row r="126" spans="1:7">
      <c r="A126" s="812"/>
      <c r="B126" s="719"/>
      <c r="C126" s="808">
        <f t="shared" si="2"/>
        <v>0</v>
      </c>
      <c r="D126" s="809"/>
      <c r="E126" s="809"/>
      <c r="F126" s="809"/>
      <c r="G126" s="808">
        <f t="shared" si="3"/>
        <v>0</v>
      </c>
    </row>
    <row r="127" spans="1:7">
      <c r="A127" s="812"/>
      <c r="B127" s="719"/>
      <c r="C127" s="808">
        <f t="shared" si="2"/>
        <v>0</v>
      </c>
      <c r="D127" s="809"/>
      <c r="E127" s="809"/>
      <c r="F127" s="809"/>
      <c r="G127" s="808">
        <f t="shared" si="3"/>
        <v>0</v>
      </c>
    </row>
    <row r="128" spans="1:7">
      <c r="A128" s="812"/>
      <c r="B128" s="719"/>
      <c r="C128" s="808">
        <f t="shared" si="2"/>
        <v>0</v>
      </c>
      <c r="D128" s="809"/>
      <c r="E128" s="809"/>
      <c r="F128" s="809"/>
      <c r="G128" s="808">
        <f t="shared" si="3"/>
        <v>0</v>
      </c>
    </row>
    <row r="129" spans="1:7">
      <c r="A129" s="812"/>
      <c r="B129" s="719"/>
      <c r="C129" s="808">
        <f t="shared" si="2"/>
        <v>0</v>
      </c>
      <c r="D129" s="809"/>
      <c r="E129" s="809"/>
      <c r="F129" s="809"/>
      <c r="G129" s="808">
        <f t="shared" si="3"/>
        <v>0</v>
      </c>
    </row>
    <row r="130" spans="1:7">
      <c r="A130" s="812"/>
      <c r="B130" s="719"/>
      <c r="C130" s="808">
        <f t="shared" si="2"/>
        <v>0</v>
      </c>
      <c r="D130" s="809"/>
      <c r="E130" s="809"/>
      <c r="F130" s="809"/>
      <c r="G130" s="808">
        <f t="shared" si="3"/>
        <v>0</v>
      </c>
    </row>
    <row r="131" spans="1:7">
      <c r="A131" s="812"/>
      <c r="B131" s="719"/>
      <c r="C131" s="808">
        <f t="shared" si="2"/>
        <v>0</v>
      </c>
      <c r="D131" s="809"/>
      <c r="E131" s="809"/>
      <c r="F131" s="809"/>
      <c r="G131" s="808">
        <f t="shared" si="3"/>
        <v>0</v>
      </c>
    </row>
    <row r="132" spans="1:7">
      <c r="A132" s="812"/>
      <c r="B132" s="719"/>
      <c r="C132" s="808">
        <f t="shared" si="2"/>
        <v>0</v>
      </c>
      <c r="D132" s="809"/>
      <c r="E132" s="809"/>
      <c r="F132" s="809"/>
      <c r="G132" s="808">
        <f t="shared" si="3"/>
        <v>0</v>
      </c>
    </row>
    <row r="133" spans="1:7">
      <c r="A133" s="812"/>
      <c r="B133" s="719"/>
      <c r="C133" s="808">
        <f t="shared" si="2"/>
        <v>0</v>
      </c>
      <c r="D133" s="809"/>
      <c r="E133" s="809"/>
      <c r="F133" s="809"/>
      <c r="G133" s="808">
        <f t="shared" si="3"/>
        <v>0</v>
      </c>
    </row>
    <row r="134" spans="1:7">
      <c r="A134" s="812"/>
      <c r="B134" s="719"/>
      <c r="C134" s="808">
        <f t="shared" si="2"/>
        <v>0</v>
      </c>
      <c r="D134" s="809"/>
      <c r="E134" s="809"/>
      <c r="F134" s="809"/>
      <c r="G134" s="808">
        <f t="shared" si="3"/>
        <v>0</v>
      </c>
    </row>
    <row r="135" spans="1:7">
      <c r="A135" s="812"/>
      <c r="B135" s="719"/>
      <c r="C135" s="808">
        <f t="shared" si="2"/>
        <v>0</v>
      </c>
      <c r="D135" s="809"/>
      <c r="E135" s="809"/>
      <c r="F135" s="809"/>
      <c r="G135" s="808">
        <f t="shared" si="3"/>
        <v>0</v>
      </c>
    </row>
    <row r="136" spans="1:7">
      <c r="A136" s="812"/>
      <c r="B136" s="719"/>
      <c r="C136" s="808">
        <f t="shared" si="2"/>
        <v>0</v>
      </c>
      <c r="D136" s="809"/>
      <c r="E136" s="809"/>
      <c r="F136" s="809"/>
      <c r="G136" s="808">
        <f t="shared" si="3"/>
        <v>0</v>
      </c>
    </row>
    <row r="137" spans="1:7">
      <c r="A137" s="812"/>
      <c r="B137" s="719"/>
      <c r="C137" s="808">
        <f t="shared" si="2"/>
        <v>0</v>
      </c>
      <c r="D137" s="809"/>
      <c r="E137" s="809"/>
      <c r="F137" s="809"/>
      <c r="G137" s="808">
        <f t="shared" si="3"/>
        <v>0</v>
      </c>
    </row>
    <row r="138" spans="1:7">
      <c r="A138" s="812"/>
      <c r="B138" s="719"/>
      <c r="C138" s="808">
        <f t="shared" si="2"/>
        <v>0</v>
      </c>
      <c r="D138" s="809"/>
      <c r="E138" s="809"/>
      <c r="F138" s="809"/>
      <c r="G138" s="808">
        <f t="shared" si="3"/>
        <v>0</v>
      </c>
    </row>
    <row r="139" spans="1:7">
      <c r="A139" s="812"/>
      <c r="B139" s="719"/>
      <c r="C139" s="808">
        <f t="shared" si="2"/>
        <v>0</v>
      </c>
      <c r="D139" s="809"/>
      <c r="E139" s="809"/>
      <c r="F139" s="809"/>
      <c r="G139" s="808">
        <f t="shared" si="3"/>
        <v>0</v>
      </c>
    </row>
    <row r="140" spans="1:7">
      <c r="A140" s="812"/>
      <c r="B140" s="719"/>
      <c r="C140" s="808">
        <f t="shared" ref="C140:C203" si="4">SUMIF(D140:F140,"&gt;0")</f>
        <v>0</v>
      </c>
      <c r="D140" s="809"/>
      <c r="E140" s="809"/>
      <c r="F140" s="809"/>
      <c r="G140" s="808">
        <f t="shared" ref="G140:G203" si="5">SUMIF(B140:C140,"&gt;0")</f>
        <v>0</v>
      </c>
    </row>
    <row r="141" spans="1:7">
      <c r="A141" s="812"/>
      <c r="B141" s="719"/>
      <c r="C141" s="808">
        <f t="shared" si="4"/>
        <v>0</v>
      </c>
      <c r="D141" s="809"/>
      <c r="E141" s="809"/>
      <c r="F141" s="809"/>
      <c r="G141" s="808">
        <f t="shared" si="5"/>
        <v>0</v>
      </c>
    </row>
    <row r="142" spans="1:7">
      <c r="A142" s="812"/>
      <c r="B142" s="719"/>
      <c r="C142" s="808">
        <f t="shared" si="4"/>
        <v>0</v>
      </c>
      <c r="D142" s="809"/>
      <c r="E142" s="809"/>
      <c r="F142" s="809"/>
      <c r="G142" s="808">
        <f t="shared" si="5"/>
        <v>0</v>
      </c>
    </row>
    <row r="143" spans="1:7">
      <c r="A143" s="812"/>
      <c r="B143" s="719"/>
      <c r="C143" s="808">
        <f t="shared" si="4"/>
        <v>0</v>
      </c>
      <c r="D143" s="809"/>
      <c r="E143" s="809"/>
      <c r="F143" s="809"/>
      <c r="G143" s="808">
        <f t="shared" si="5"/>
        <v>0</v>
      </c>
    </row>
    <row r="144" spans="1:7">
      <c r="A144" s="812"/>
      <c r="B144" s="719"/>
      <c r="C144" s="808">
        <f t="shared" si="4"/>
        <v>0</v>
      </c>
      <c r="D144" s="809"/>
      <c r="E144" s="809"/>
      <c r="F144" s="809"/>
      <c r="G144" s="808">
        <f t="shared" si="5"/>
        <v>0</v>
      </c>
    </row>
    <row r="145" spans="1:7">
      <c r="A145" s="812"/>
      <c r="B145" s="719"/>
      <c r="C145" s="808">
        <f t="shared" si="4"/>
        <v>0</v>
      </c>
      <c r="D145" s="809"/>
      <c r="E145" s="809"/>
      <c r="F145" s="809"/>
      <c r="G145" s="808">
        <f t="shared" si="5"/>
        <v>0</v>
      </c>
    </row>
    <row r="146" spans="1:7">
      <c r="A146" s="812"/>
      <c r="B146" s="719"/>
      <c r="C146" s="808">
        <f t="shared" si="4"/>
        <v>0</v>
      </c>
      <c r="D146" s="809"/>
      <c r="E146" s="809"/>
      <c r="F146" s="809"/>
      <c r="G146" s="808">
        <f t="shared" si="5"/>
        <v>0</v>
      </c>
    </row>
    <row r="147" spans="1:7">
      <c r="A147" s="812"/>
      <c r="B147" s="719"/>
      <c r="C147" s="808">
        <f t="shared" si="4"/>
        <v>0</v>
      </c>
      <c r="D147" s="809"/>
      <c r="E147" s="809"/>
      <c r="F147" s="809"/>
      <c r="G147" s="808">
        <f t="shared" si="5"/>
        <v>0</v>
      </c>
    </row>
    <row r="148" spans="1:7">
      <c r="A148" s="812"/>
      <c r="B148" s="719"/>
      <c r="C148" s="808">
        <f t="shared" si="4"/>
        <v>0</v>
      </c>
      <c r="D148" s="809"/>
      <c r="E148" s="809"/>
      <c r="F148" s="809"/>
      <c r="G148" s="808">
        <f t="shared" si="5"/>
        <v>0</v>
      </c>
    </row>
    <row r="149" spans="1:7">
      <c r="A149" s="812"/>
      <c r="B149" s="719"/>
      <c r="C149" s="808">
        <f t="shared" si="4"/>
        <v>0</v>
      </c>
      <c r="D149" s="809"/>
      <c r="E149" s="809"/>
      <c r="F149" s="809"/>
      <c r="G149" s="808">
        <f t="shared" si="5"/>
        <v>0</v>
      </c>
    </row>
    <row r="150" spans="1:7">
      <c r="A150" s="812"/>
      <c r="B150" s="719"/>
      <c r="C150" s="808">
        <f t="shared" si="4"/>
        <v>0</v>
      </c>
      <c r="D150" s="809"/>
      <c r="E150" s="809"/>
      <c r="F150" s="809"/>
      <c r="G150" s="808">
        <f t="shared" si="5"/>
        <v>0</v>
      </c>
    </row>
    <row r="151" spans="1:7">
      <c r="A151" s="812"/>
      <c r="B151" s="719"/>
      <c r="C151" s="808">
        <f t="shared" si="4"/>
        <v>0</v>
      </c>
      <c r="D151" s="809"/>
      <c r="E151" s="809"/>
      <c r="F151" s="809"/>
      <c r="G151" s="808">
        <f t="shared" si="5"/>
        <v>0</v>
      </c>
    </row>
    <row r="152" spans="1:7">
      <c r="A152" s="812"/>
      <c r="B152" s="719"/>
      <c r="C152" s="808">
        <f t="shared" si="4"/>
        <v>0</v>
      </c>
      <c r="D152" s="809"/>
      <c r="E152" s="809"/>
      <c r="F152" s="809"/>
      <c r="G152" s="808">
        <f t="shared" si="5"/>
        <v>0</v>
      </c>
    </row>
    <row r="153" spans="1:7">
      <c r="A153" s="812"/>
      <c r="B153" s="719"/>
      <c r="C153" s="808">
        <f t="shared" si="4"/>
        <v>0</v>
      </c>
      <c r="D153" s="809"/>
      <c r="E153" s="809"/>
      <c r="F153" s="809"/>
      <c r="G153" s="808">
        <f t="shared" si="5"/>
        <v>0</v>
      </c>
    </row>
    <row r="154" spans="1:7">
      <c r="A154" s="812"/>
      <c r="B154" s="719"/>
      <c r="C154" s="808">
        <f t="shared" si="4"/>
        <v>0</v>
      </c>
      <c r="D154" s="809"/>
      <c r="E154" s="809"/>
      <c r="F154" s="809"/>
      <c r="G154" s="808">
        <f t="shared" si="5"/>
        <v>0</v>
      </c>
    </row>
    <row r="155" spans="1:7">
      <c r="A155" s="812"/>
      <c r="B155" s="719"/>
      <c r="C155" s="808">
        <f t="shared" si="4"/>
        <v>0</v>
      </c>
      <c r="D155" s="809"/>
      <c r="E155" s="809"/>
      <c r="F155" s="809"/>
      <c r="G155" s="808">
        <f t="shared" si="5"/>
        <v>0</v>
      </c>
    </row>
    <row r="156" spans="1:7">
      <c r="A156" s="812"/>
      <c r="B156" s="719"/>
      <c r="C156" s="808">
        <f t="shared" si="4"/>
        <v>0</v>
      </c>
      <c r="D156" s="809"/>
      <c r="E156" s="809"/>
      <c r="F156" s="809"/>
      <c r="G156" s="808">
        <f t="shared" si="5"/>
        <v>0</v>
      </c>
    </row>
    <row r="157" spans="1:7">
      <c r="A157" s="812"/>
      <c r="B157" s="719"/>
      <c r="C157" s="808">
        <f t="shared" si="4"/>
        <v>0</v>
      </c>
      <c r="D157" s="809"/>
      <c r="E157" s="809"/>
      <c r="F157" s="809"/>
      <c r="G157" s="808">
        <f t="shared" si="5"/>
        <v>0</v>
      </c>
    </row>
    <row r="158" spans="1:7">
      <c r="A158" s="812"/>
      <c r="B158" s="719"/>
      <c r="C158" s="808">
        <f t="shared" si="4"/>
        <v>0</v>
      </c>
      <c r="D158" s="809"/>
      <c r="E158" s="809"/>
      <c r="F158" s="809"/>
      <c r="G158" s="808">
        <f t="shared" si="5"/>
        <v>0</v>
      </c>
    </row>
    <row r="159" spans="1:7">
      <c r="A159" s="812"/>
      <c r="B159" s="719"/>
      <c r="C159" s="808">
        <f t="shared" si="4"/>
        <v>0</v>
      </c>
      <c r="D159" s="809"/>
      <c r="E159" s="809"/>
      <c r="F159" s="809"/>
      <c r="G159" s="808">
        <f t="shared" si="5"/>
        <v>0</v>
      </c>
    </row>
    <row r="160" spans="1:7">
      <c r="A160" s="812"/>
      <c r="B160" s="719"/>
      <c r="C160" s="808">
        <f t="shared" si="4"/>
        <v>0</v>
      </c>
      <c r="D160" s="809"/>
      <c r="E160" s="809"/>
      <c r="F160" s="809"/>
      <c r="G160" s="808">
        <f t="shared" si="5"/>
        <v>0</v>
      </c>
    </row>
    <row r="161" spans="1:7">
      <c r="A161" s="812"/>
      <c r="B161" s="719"/>
      <c r="C161" s="808">
        <f t="shared" si="4"/>
        <v>0</v>
      </c>
      <c r="D161" s="809"/>
      <c r="E161" s="809"/>
      <c r="F161" s="809"/>
      <c r="G161" s="808">
        <f t="shared" si="5"/>
        <v>0</v>
      </c>
    </row>
    <row r="162" spans="1:7">
      <c r="A162" s="812"/>
      <c r="B162" s="719"/>
      <c r="C162" s="808">
        <f t="shared" si="4"/>
        <v>0</v>
      </c>
      <c r="D162" s="809"/>
      <c r="E162" s="809"/>
      <c r="F162" s="809"/>
      <c r="G162" s="808">
        <f t="shared" si="5"/>
        <v>0</v>
      </c>
    </row>
    <row r="163" spans="1:7">
      <c r="A163" s="812"/>
      <c r="B163" s="719"/>
      <c r="C163" s="808">
        <f t="shared" si="4"/>
        <v>0</v>
      </c>
      <c r="D163" s="809"/>
      <c r="E163" s="809"/>
      <c r="F163" s="809"/>
      <c r="G163" s="808">
        <f t="shared" si="5"/>
        <v>0</v>
      </c>
    </row>
    <row r="164" spans="1:7">
      <c r="A164" s="812"/>
      <c r="B164" s="719"/>
      <c r="C164" s="808">
        <f t="shared" si="4"/>
        <v>0</v>
      </c>
      <c r="D164" s="809"/>
      <c r="E164" s="809"/>
      <c r="F164" s="809"/>
      <c r="G164" s="808">
        <f t="shared" si="5"/>
        <v>0</v>
      </c>
    </row>
    <row r="165" spans="1:7">
      <c r="A165" s="812"/>
      <c r="B165" s="719"/>
      <c r="C165" s="808">
        <f t="shared" si="4"/>
        <v>0</v>
      </c>
      <c r="D165" s="809"/>
      <c r="E165" s="809"/>
      <c r="F165" s="809"/>
      <c r="G165" s="808">
        <f t="shared" si="5"/>
        <v>0</v>
      </c>
    </row>
    <row r="166" spans="1:7">
      <c r="A166" s="812"/>
      <c r="B166" s="719"/>
      <c r="C166" s="808">
        <f t="shared" si="4"/>
        <v>0</v>
      </c>
      <c r="D166" s="809"/>
      <c r="E166" s="809"/>
      <c r="F166" s="809"/>
      <c r="G166" s="808">
        <f t="shared" si="5"/>
        <v>0</v>
      </c>
    </row>
    <row r="167" spans="1:7">
      <c r="A167" s="812"/>
      <c r="B167" s="719"/>
      <c r="C167" s="808">
        <f t="shared" si="4"/>
        <v>0</v>
      </c>
      <c r="D167" s="809"/>
      <c r="E167" s="809"/>
      <c r="F167" s="809"/>
      <c r="G167" s="808">
        <f t="shared" si="5"/>
        <v>0</v>
      </c>
    </row>
    <row r="168" spans="1:7">
      <c r="A168" s="812"/>
      <c r="B168" s="719"/>
      <c r="C168" s="808">
        <f t="shared" si="4"/>
        <v>0</v>
      </c>
      <c r="D168" s="809"/>
      <c r="E168" s="809"/>
      <c r="F168" s="809"/>
      <c r="G168" s="808">
        <f t="shared" si="5"/>
        <v>0</v>
      </c>
    </row>
    <row r="169" spans="1:7">
      <c r="A169" s="812"/>
      <c r="B169" s="719"/>
      <c r="C169" s="808">
        <f t="shared" si="4"/>
        <v>0</v>
      </c>
      <c r="D169" s="809"/>
      <c r="E169" s="809"/>
      <c r="F169" s="809"/>
      <c r="G169" s="808">
        <f t="shared" si="5"/>
        <v>0</v>
      </c>
    </row>
    <row r="170" spans="1:7">
      <c r="A170" s="812"/>
      <c r="B170" s="719"/>
      <c r="C170" s="808">
        <f t="shared" si="4"/>
        <v>0</v>
      </c>
      <c r="D170" s="809"/>
      <c r="E170" s="809"/>
      <c r="F170" s="809"/>
      <c r="G170" s="808">
        <f t="shared" si="5"/>
        <v>0</v>
      </c>
    </row>
    <row r="171" spans="1:7">
      <c r="A171" s="812"/>
      <c r="B171" s="719"/>
      <c r="C171" s="808">
        <f t="shared" si="4"/>
        <v>0</v>
      </c>
      <c r="D171" s="809"/>
      <c r="E171" s="809"/>
      <c r="F171" s="809"/>
      <c r="G171" s="808">
        <f t="shared" si="5"/>
        <v>0</v>
      </c>
    </row>
    <row r="172" spans="1:7">
      <c r="A172" s="812"/>
      <c r="B172" s="719"/>
      <c r="C172" s="808">
        <f t="shared" si="4"/>
        <v>0</v>
      </c>
      <c r="D172" s="809"/>
      <c r="E172" s="809"/>
      <c r="F172" s="809"/>
      <c r="G172" s="808">
        <f t="shared" si="5"/>
        <v>0</v>
      </c>
    </row>
    <row r="173" spans="1:7">
      <c r="A173" s="812"/>
      <c r="B173" s="719"/>
      <c r="C173" s="808">
        <f t="shared" si="4"/>
        <v>0</v>
      </c>
      <c r="D173" s="809"/>
      <c r="E173" s="809"/>
      <c r="F173" s="809"/>
      <c r="G173" s="808">
        <f t="shared" si="5"/>
        <v>0</v>
      </c>
    </row>
    <row r="174" spans="1:7">
      <c r="A174" s="812"/>
      <c r="B174" s="719"/>
      <c r="C174" s="808">
        <f t="shared" si="4"/>
        <v>0</v>
      </c>
      <c r="D174" s="809"/>
      <c r="E174" s="809"/>
      <c r="F174" s="809"/>
      <c r="G174" s="808">
        <f t="shared" si="5"/>
        <v>0</v>
      </c>
    </row>
    <row r="175" spans="1:7">
      <c r="A175" s="812"/>
      <c r="B175" s="719"/>
      <c r="C175" s="808">
        <f t="shared" si="4"/>
        <v>0</v>
      </c>
      <c r="D175" s="809"/>
      <c r="E175" s="809"/>
      <c r="F175" s="809"/>
      <c r="G175" s="808">
        <f t="shared" si="5"/>
        <v>0</v>
      </c>
    </row>
    <row r="176" spans="1:7">
      <c r="A176" s="812"/>
      <c r="B176" s="719"/>
      <c r="C176" s="808">
        <f t="shared" si="4"/>
        <v>0</v>
      </c>
      <c r="D176" s="809"/>
      <c r="E176" s="809"/>
      <c r="F176" s="809"/>
      <c r="G176" s="808">
        <f t="shared" si="5"/>
        <v>0</v>
      </c>
    </row>
    <row r="177" spans="1:7">
      <c r="A177" s="812"/>
      <c r="B177" s="719"/>
      <c r="C177" s="808">
        <f t="shared" si="4"/>
        <v>0</v>
      </c>
      <c r="D177" s="809"/>
      <c r="E177" s="809"/>
      <c r="F177" s="809"/>
      <c r="G177" s="808">
        <f t="shared" si="5"/>
        <v>0</v>
      </c>
    </row>
    <row r="178" spans="1:7">
      <c r="A178" s="812"/>
      <c r="B178" s="719"/>
      <c r="C178" s="808">
        <f t="shared" si="4"/>
        <v>0</v>
      </c>
      <c r="D178" s="809"/>
      <c r="E178" s="809"/>
      <c r="F178" s="809"/>
      <c r="G178" s="808">
        <f t="shared" si="5"/>
        <v>0</v>
      </c>
    </row>
    <row r="179" spans="1:7">
      <c r="A179" s="812"/>
      <c r="B179" s="719"/>
      <c r="C179" s="808">
        <f t="shared" si="4"/>
        <v>0</v>
      </c>
      <c r="D179" s="809"/>
      <c r="E179" s="809"/>
      <c r="F179" s="809"/>
      <c r="G179" s="808">
        <f t="shared" si="5"/>
        <v>0</v>
      </c>
    </row>
    <row r="180" spans="1:7">
      <c r="A180" s="812"/>
      <c r="B180" s="719"/>
      <c r="C180" s="808">
        <f t="shared" si="4"/>
        <v>0</v>
      </c>
      <c r="D180" s="809"/>
      <c r="E180" s="809"/>
      <c r="F180" s="809"/>
      <c r="G180" s="808">
        <f t="shared" si="5"/>
        <v>0</v>
      </c>
    </row>
    <row r="181" spans="1:7">
      <c r="A181" s="812"/>
      <c r="B181" s="719"/>
      <c r="C181" s="808">
        <f t="shared" si="4"/>
        <v>0</v>
      </c>
      <c r="D181" s="809"/>
      <c r="E181" s="809"/>
      <c r="F181" s="809"/>
      <c r="G181" s="808">
        <f t="shared" si="5"/>
        <v>0</v>
      </c>
    </row>
    <row r="182" spans="1:7">
      <c r="A182" s="812"/>
      <c r="B182" s="719"/>
      <c r="C182" s="808">
        <f t="shared" si="4"/>
        <v>0</v>
      </c>
      <c r="D182" s="809"/>
      <c r="E182" s="809"/>
      <c r="F182" s="809"/>
      <c r="G182" s="808">
        <f t="shared" si="5"/>
        <v>0</v>
      </c>
    </row>
    <row r="183" spans="1:7">
      <c r="A183" s="812"/>
      <c r="B183" s="719"/>
      <c r="C183" s="808">
        <f t="shared" si="4"/>
        <v>0</v>
      </c>
      <c r="D183" s="809"/>
      <c r="E183" s="809"/>
      <c r="F183" s="809"/>
      <c r="G183" s="808">
        <f t="shared" si="5"/>
        <v>0</v>
      </c>
    </row>
    <row r="184" spans="1:7">
      <c r="A184" s="812"/>
      <c r="B184" s="719"/>
      <c r="C184" s="808">
        <f t="shared" si="4"/>
        <v>0</v>
      </c>
      <c r="D184" s="809"/>
      <c r="E184" s="809"/>
      <c r="F184" s="809"/>
      <c r="G184" s="808">
        <f t="shared" si="5"/>
        <v>0</v>
      </c>
    </row>
    <row r="185" spans="1:7">
      <c r="A185" s="812"/>
      <c r="B185" s="719"/>
      <c r="C185" s="808">
        <f t="shared" si="4"/>
        <v>0</v>
      </c>
      <c r="D185" s="809"/>
      <c r="E185" s="809"/>
      <c r="F185" s="809"/>
      <c r="G185" s="808">
        <f t="shared" si="5"/>
        <v>0</v>
      </c>
    </row>
    <row r="186" spans="1:7">
      <c r="A186" s="812"/>
      <c r="B186" s="719"/>
      <c r="C186" s="808">
        <f t="shared" si="4"/>
        <v>0</v>
      </c>
      <c r="D186" s="809"/>
      <c r="E186" s="809"/>
      <c r="F186" s="809"/>
      <c r="G186" s="808">
        <f t="shared" si="5"/>
        <v>0</v>
      </c>
    </row>
    <row r="187" spans="1:7">
      <c r="A187" s="812"/>
      <c r="B187" s="719"/>
      <c r="C187" s="808">
        <f t="shared" si="4"/>
        <v>0</v>
      </c>
      <c r="D187" s="809"/>
      <c r="E187" s="809"/>
      <c r="F187" s="809"/>
      <c r="G187" s="808">
        <f t="shared" si="5"/>
        <v>0</v>
      </c>
    </row>
    <row r="188" spans="1:7">
      <c r="A188" s="812"/>
      <c r="B188" s="719"/>
      <c r="C188" s="808">
        <f t="shared" si="4"/>
        <v>0</v>
      </c>
      <c r="D188" s="809"/>
      <c r="E188" s="809"/>
      <c r="F188" s="809"/>
      <c r="G188" s="808">
        <f t="shared" si="5"/>
        <v>0</v>
      </c>
    </row>
    <row r="189" spans="1:7">
      <c r="A189" s="812"/>
      <c r="B189" s="719"/>
      <c r="C189" s="808">
        <f t="shared" si="4"/>
        <v>0</v>
      </c>
      <c r="D189" s="809"/>
      <c r="E189" s="809"/>
      <c r="F189" s="809"/>
      <c r="G189" s="808">
        <f t="shared" si="5"/>
        <v>0</v>
      </c>
    </row>
    <row r="190" spans="1:7">
      <c r="A190" s="812"/>
      <c r="B190" s="719"/>
      <c r="C190" s="808">
        <f t="shared" si="4"/>
        <v>0</v>
      </c>
      <c r="D190" s="809"/>
      <c r="E190" s="809"/>
      <c r="F190" s="809"/>
      <c r="G190" s="808">
        <f t="shared" si="5"/>
        <v>0</v>
      </c>
    </row>
    <row r="191" spans="1:7">
      <c r="A191" s="812"/>
      <c r="B191" s="719"/>
      <c r="C191" s="808">
        <f t="shared" si="4"/>
        <v>0</v>
      </c>
      <c r="D191" s="809"/>
      <c r="E191" s="809"/>
      <c r="F191" s="809"/>
      <c r="G191" s="808">
        <f t="shared" si="5"/>
        <v>0</v>
      </c>
    </row>
    <row r="192" spans="1:7">
      <c r="A192" s="812"/>
      <c r="B192" s="719"/>
      <c r="C192" s="808">
        <f t="shared" si="4"/>
        <v>0</v>
      </c>
      <c r="D192" s="809"/>
      <c r="E192" s="809"/>
      <c r="F192" s="809"/>
      <c r="G192" s="808">
        <f t="shared" si="5"/>
        <v>0</v>
      </c>
    </row>
    <row r="193" spans="1:7">
      <c r="A193" s="812"/>
      <c r="B193" s="719"/>
      <c r="C193" s="808">
        <f t="shared" si="4"/>
        <v>0</v>
      </c>
      <c r="D193" s="809"/>
      <c r="E193" s="809"/>
      <c r="F193" s="809"/>
      <c r="G193" s="808">
        <f t="shared" si="5"/>
        <v>0</v>
      </c>
    </row>
    <row r="194" spans="1:7">
      <c r="A194" s="812"/>
      <c r="B194" s="719"/>
      <c r="C194" s="808">
        <f t="shared" si="4"/>
        <v>0</v>
      </c>
      <c r="D194" s="809"/>
      <c r="E194" s="809"/>
      <c r="F194" s="809"/>
      <c r="G194" s="808">
        <f t="shared" si="5"/>
        <v>0</v>
      </c>
    </row>
    <row r="195" spans="1:7">
      <c r="A195" s="812"/>
      <c r="B195" s="719"/>
      <c r="C195" s="808">
        <f t="shared" si="4"/>
        <v>0</v>
      </c>
      <c r="D195" s="809"/>
      <c r="E195" s="809"/>
      <c r="F195" s="809"/>
      <c r="G195" s="808">
        <f t="shared" si="5"/>
        <v>0</v>
      </c>
    </row>
    <row r="196" spans="1:7">
      <c r="A196" s="812"/>
      <c r="B196" s="719"/>
      <c r="C196" s="808">
        <f t="shared" si="4"/>
        <v>0</v>
      </c>
      <c r="D196" s="809"/>
      <c r="E196" s="809"/>
      <c r="F196" s="809"/>
      <c r="G196" s="808">
        <f t="shared" si="5"/>
        <v>0</v>
      </c>
    </row>
    <row r="197" spans="1:7">
      <c r="A197" s="812"/>
      <c r="B197" s="719"/>
      <c r="C197" s="808">
        <f t="shared" si="4"/>
        <v>0</v>
      </c>
      <c r="D197" s="809"/>
      <c r="E197" s="809"/>
      <c r="F197" s="809"/>
      <c r="G197" s="808">
        <f t="shared" si="5"/>
        <v>0</v>
      </c>
    </row>
    <row r="198" spans="1:7">
      <c r="A198" s="812"/>
      <c r="B198" s="719"/>
      <c r="C198" s="808">
        <f t="shared" si="4"/>
        <v>0</v>
      </c>
      <c r="D198" s="809"/>
      <c r="E198" s="809"/>
      <c r="F198" s="809"/>
      <c r="G198" s="808">
        <f t="shared" si="5"/>
        <v>0</v>
      </c>
    </row>
    <row r="199" spans="1:7">
      <c r="A199" s="812"/>
      <c r="B199" s="719"/>
      <c r="C199" s="808">
        <f t="shared" si="4"/>
        <v>0</v>
      </c>
      <c r="D199" s="809"/>
      <c r="E199" s="809"/>
      <c r="F199" s="809"/>
      <c r="G199" s="808">
        <f t="shared" si="5"/>
        <v>0</v>
      </c>
    </row>
    <row r="200" spans="1:7">
      <c r="A200" s="812"/>
      <c r="B200" s="719"/>
      <c r="C200" s="808">
        <f t="shared" si="4"/>
        <v>0</v>
      </c>
      <c r="D200" s="809"/>
      <c r="E200" s="809"/>
      <c r="F200" s="809"/>
      <c r="G200" s="808">
        <f t="shared" si="5"/>
        <v>0</v>
      </c>
    </row>
    <row r="201" spans="1:7">
      <c r="A201" s="812"/>
      <c r="B201" s="719"/>
      <c r="C201" s="808">
        <f t="shared" si="4"/>
        <v>0</v>
      </c>
      <c r="D201" s="809"/>
      <c r="E201" s="809"/>
      <c r="F201" s="809"/>
      <c r="G201" s="808">
        <f t="shared" si="5"/>
        <v>0</v>
      </c>
    </row>
    <row r="202" spans="1:7">
      <c r="A202" s="812"/>
      <c r="B202" s="719"/>
      <c r="C202" s="808">
        <f t="shared" si="4"/>
        <v>0</v>
      </c>
      <c r="D202" s="809"/>
      <c r="E202" s="809"/>
      <c r="F202" s="809"/>
      <c r="G202" s="808">
        <f t="shared" si="5"/>
        <v>0</v>
      </c>
    </row>
    <row r="203" spans="1:7">
      <c r="A203" s="812"/>
      <c r="B203" s="719"/>
      <c r="C203" s="808">
        <f t="shared" si="4"/>
        <v>0</v>
      </c>
      <c r="D203" s="809"/>
      <c r="E203" s="809"/>
      <c r="F203" s="809"/>
      <c r="G203" s="808">
        <f t="shared" si="5"/>
        <v>0</v>
      </c>
    </row>
    <row r="204" spans="1:7">
      <c r="A204" s="812"/>
      <c r="B204" s="719"/>
      <c r="C204" s="808">
        <f t="shared" ref="C204:C267" si="6">SUMIF(D204:F204,"&gt;0")</f>
        <v>0</v>
      </c>
      <c r="D204" s="809"/>
      <c r="E204" s="809"/>
      <c r="F204" s="809"/>
      <c r="G204" s="808">
        <f t="shared" ref="G204:G267" si="7">SUMIF(B204:C204,"&gt;0")</f>
        <v>0</v>
      </c>
    </row>
    <row r="205" spans="1:7">
      <c r="A205" s="812"/>
      <c r="B205" s="719"/>
      <c r="C205" s="808">
        <f t="shared" si="6"/>
        <v>0</v>
      </c>
      <c r="D205" s="809"/>
      <c r="E205" s="809"/>
      <c r="F205" s="809"/>
      <c r="G205" s="808">
        <f t="shared" si="7"/>
        <v>0</v>
      </c>
    </row>
    <row r="206" spans="1:7">
      <c r="A206" s="812"/>
      <c r="B206" s="719"/>
      <c r="C206" s="808">
        <f t="shared" si="6"/>
        <v>0</v>
      </c>
      <c r="D206" s="809"/>
      <c r="E206" s="809"/>
      <c r="F206" s="809"/>
      <c r="G206" s="808">
        <f t="shared" si="7"/>
        <v>0</v>
      </c>
    </row>
    <row r="207" spans="1:7">
      <c r="A207" s="812"/>
      <c r="B207" s="719"/>
      <c r="C207" s="808">
        <f t="shared" si="6"/>
        <v>0</v>
      </c>
      <c r="D207" s="809"/>
      <c r="E207" s="809"/>
      <c r="F207" s="809"/>
      <c r="G207" s="808">
        <f t="shared" si="7"/>
        <v>0</v>
      </c>
    </row>
    <row r="208" spans="1:7">
      <c r="A208" s="812"/>
      <c r="B208" s="719"/>
      <c r="C208" s="808">
        <f t="shared" si="6"/>
        <v>0</v>
      </c>
      <c r="D208" s="809"/>
      <c r="E208" s="809"/>
      <c r="F208" s="809"/>
      <c r="G208" s="808">
        <f t="shared" si="7"/>
        <v>0</v>
      </c>
    </row>
    <row r="209" spans="1:7">
      <c r="A209" s="812"/>
      <c r="B209" s="719"/>
      <c r="C209" s="808">
        <f t="shared" si="6"/>
        <v>0</v>
      </c>
      <c r="D209" s="809"/>
      <c r="E209" s="809"/>
      <c r="F209" s="809"/>
      <c r="G209" s="808">
        <f t="shared" si="7"/>
        <v>0</v>
      </c>
    </row>
    <row r="210" spans="1:7">
      <c r="A210" s="812"/>
      <c r="B210" s="719"/>
      <c r="C210" s="808">
        <f t="shared" si="6"/>
        <v>0</v>
      </c>
      <c r="D210" s="809"/>
      <c r="E210" s="809"/>
      <c r="F210" s="809"/>
      <c r="G210" s="808">
        <f t="shared" si="7"/>
        <v>0</v>
      </c>
    </row>
    <row r="211" spans="1:7">
      <c r="A211" s="812"/>
      <c r="B211" s="719"/>
      <c r="C211" s="808">
        <f t="shared" si="6"/>
        <v>0</v>
      </c>
      <c r="D211" s="809"/>
      <c r="E211" s="809"/>
      <c r="F211" s="809"/>
      <c r="G211" s="808">
        <f t="shared" si="7"/>
        <v>0</v>
      </c>
    </row>
    <row r="212" spans="1:7">
      <c r="A212" s="812"/>
      <c r="B212" s="719"/>
      <c r="C212" s="808">
        <f t="shared" si="6"/>
        <v>0</v>
      </c>
      <c r="D212" s="809"/>
      <c r="E212" s="809"/>
      <c r="F212" s="809"/>
      <c r="G212" s="808">
        <f t="shared" si="7"/>
        <v>0</v>
      </c>
    </row>
    <row r="213" spans="1:7">
      <c r="A213" s="812"/>
      <c r="B213" s="719"/>
      <c r="C213" s="808">
        <f t="shared" si="6"/>
        <v>0</v>
      </c>
      <c r="D213" s="809"/>
      <c r="E213" s="809"/>
      <c r="F213" s="809"/>
      <c r="G213" s="808">
        <f t="shared" si="7"/>
        <v>0</v>
      </c>
    </row>
    <row r="214" spans="1:7">
      <c r="A214" s="812"/>
      <c r="B214" s="719"/>
      <c r="C214" s="808">
        <f t="shared" si="6"/>
        <v>0</v>
      </c>
      <c r="D214" s="809"/>
      <c r="E214" s="809"/>
      <c r="F214" s="809"/>
      <c r="G214" s="808">
        <f t="shared" si="7"/>
        <v>0</v>
      </c>
    </row>
    <row r="215" spans="1:7">
      <c r="A215" s="812"/>
      <c r="B215" s="719"/>
      <c r="C215" s="808">
        <f t="shared" si="6"/>
        <v>0</v>
      </c>
      <c r="D215" s="809"/>
      <c r="E215" s="809"/>
      <c r="F215" s="809"/>
      <c r="G215" s="808">
        <f t="shared" si="7"/>
        <v>0</v>
      </c>
    </row>
    <row r="216" spans="1:7">
      <c r="A216" s="812"/>
      <c r="B216" s="719"/>
      <c r="C216" s="808">
        <f t="shared" si="6"/>
        <v>0</v>
      </c>
      <c r="D216" s="809"/>
      <c r="E216" s="809"/>
      <c r="F216" s="809"/>
      <c r="G216" s="808">
        <f t="shared" si="7"/>
        <v>0</v>
      </c>
    </row>
    <row r="217" spans="1:7">
      <c r="A217" s="812"/>
      <c r="B217" s="719"/>
      <c r="C217" s="808">
        <f t="shared" si="6"/>
        <v>0</v>
      </c>
      <c r="D217" s="809"/>
      <c r="E217" s="809"/>
      <c r="F217" s="809"/>
      <c r="G217" s="808">
        <f t="shared" si="7"/>
        <v>0</v>
      </c>
    </row>
    <row r="218" spans="1:7">
      <c r="A218" s="812"/>
      <c r="B218" s="719"/>
      <c r="C218" s="808">
        <f t="shared" si="6"/>
        <v>0</v>
      </c>
      <c r="D218" s="809"/>
      <c r="E218" s="809"/>
      <c r="F218" s="809"/>
      <c r="G218" s="808">
        <f t="shared" si="7"/>
        <v>0</v>
      </c>
    </row>
    <row r="219" spans="1:7">
      <c r="A219" s="812"/>
      <c r="B219" s="719"/>
      <c r="C219" s="808">
        <f t="shared" si="6"/>
        <v>0</v>
      </c>
      <c r="D219" s="809"/>
      <c r="E219" s="809"/>
      <c r="F219" s="809"/>
      <c r="G219" s="808">
        <f t="shared" si="7"/>
        <v>0</v>
      </c>
    </row>
    <row r="220" spans="1:7">
      <c r="A220" s="812"/>
      <c r="B220" s="719"/>
      <c r="C220" s="808">
        <f t="shared" si="6"/>
        <v>0</v>
      </c>
      <c r="D220" s="809"/>
      <c r="E220" s="809"/>
      <c r="F220" s="809"/>
      <c r="G220" s="808">
        <f t="shared" si="7"/>
        <v>0</v>
      </c>
    </row>
    <row r="221" spans="1:7">
      <c r="A221" s="812"/>
      <c r="B221" s="719"/>
      <c r="C221" s="808">
        <f t="shared" si="6"/>
        <v>0</v>
      </c>
      <c r="D221" s="809"/>
      <c r="E221" s="809"/>
      <c r="F221" s="809"/>
      <c r="G221" s="808">
        <f t="shared" si="7"/>
        <v>0</v>
      </c>
    </row>
    <row r="222" spans="1:7">
      <c r="A222" s="812"/>
      <c r="B222" s="719"/>
      <c r="C222" s="808">
        <f t="shared" si="6"/>
        <v>0</v>
      </c>
      <c r="D222" s="809"/>
      <c r="E222" s="809"/>
      <c r="F222" s="809"/>
      <c r="G222" s="808">
        <f t="shared" si="7"/>
        <v>0</v>
      </c>
    </row>
    <row r="223" spans="1:7">
      <c r="A223" s="812"/>
      <c r="B223" s="719"/>
      <c r="C223" s="808">
        <f t="shared" si="6"/>
        <v>0</v>
      </c>
      <c r="D223" s="809"/>
      <c r="E223" s="809"/>
      <c r="F223" s="809"/>
      <c r="G223" s="808">
        <f t="shared" si="7"/>
        <v>0</v>
      </c>
    </row>
    <row r="224" spans="1:7">
      <c r="A224" s="812"/>
      <c r="B224" s="719"/>
      <c r="C224" s="808">
        <f t="shared" si="6"/>
        <v>0</v>
      </c>
      <c r="D224" s="809"/>
      <c r="E224" s="809"/>
      <c r="F224" s="809"/>
      <c r="G224" s="808">
        <f t="shared" si="7"/>
        <v>0</v>
      </c>
    </row>
    <row r="225" spans="1:7">
      <c r="A225" s="812"/>
      <c r="B225" s="719"/>
      <c r="C225" s="808">
        <f t="shared" si="6"/>
        <v>0</v>
      </c>
      <c r="D225" s="809"/>
      <c r="E225" s="809"/>
      <c r="F225" s="809"/>
      <c r="G225" s="808">
        <f t="shared" si="7"/>
        <v>0</v>
      </c>
    </row>
    <row r="226" spans="1:7">
      <c r="A226" s="812"/>
      <c r="B226" s="719"/>
      <c r="C226" s="808">
        <f t="shared" si="6"/>
        <v>0</v>
      </c>
      <c r="D226" s="809"/>
      <c r="E226" s="809"/>
      <c r="F226" s="809"/>
      <c r="G226" s="808">
        <f t="shared" si="7"/>
        <v>0</v>
      </c>
    </row>
    <row r="227" spans="1:7">
      <c r="A227" s="812"/>
      <c r="B227" s="719"/>
      <c r="C227" s="808">
        <f t="shared" si="6"/>
        <v>0</v>
      </c>
      <c r="D227" s="809"/>
      <c r="E227" s="809"/>
      <c r="F227" s="809"/>
      <c r="G227" s="808">
        <f t="shared" si="7"/>
        <v>0</v>
      </c>
    </row>
    <row r="228" spans="1:7">
      <c r="A228" s="812"/>
      <c r="B228" s="719"/>
      <c r="C228" s="808">
        <f t="shared" si="6"/>
        <v>0</v>
      </c>
      <c r="D228" s="809"/>
      <c r="E228" s="809"/>
      <c r="F228" s="809"/>
      <c r="G228" s="808">
        <f t="shared" si="7"/>
        <v>0</v>
      </c>
    </row>
    <row r="229" spans="1:7">
      <c r="A229" s="812"/>
      <c r="B229" s="719"/>
      <c r="C229" s="808">
        <f t="shared" si="6"/>
        <v>0</v>
      </c>
      <c r="D229" s="809"/>
      <c r="E229" s="809"/>
      <c r="F229" s="809"/>
      <c r="G229" s="808">
        <f t="shared" si="7"/>
        <v>0</v>
      </c>
    </row>
    <row r="230" spans="1:7">
      <c r="A230" s="812"/>
      <c r="B230" s="719"/>
      <c r="C230" s="808">
        <f t="shared" si="6"/>
        <v>0</v>
      </c>
      <c r="D230" s="809"/>
      <c r="E230" s="809"/>
      <c r="F230" s="809"/>
      <c r="G230" s="808">
        <f t="shared" si="7"/>
        <v>0</v>
      </c>
    </row>
    <row r="231" spans="1:7">
      <c r="A231" s="812"/>
      <c r="B231" s="719"/>
      <c r="C231" s="808">
        <f t="shared" si="6"/>
        <v>0</v>
      </c>
      <c r="D231" s="809"/>
      <c r="E231" s="809"/>
      <c r="F231" s="809"/>
      <c r="G231" s="808">
        <f t="shared" si="7"/>
        <v>0</v>
      </c>
    </row>
    <row r="232" spans="1:7">
      <c r="A232" s="812"/>
      <c r="B232" s="719"/>
      <c r="C232" s="808">
        <f t="shared" si="6"/>
        <v>0</v>
      </c>
      <c r="D232" s="809"/>
      <c r="E232" s="809"/>
      <c r="F232" s="809"/>
      <c r="G232" s="808">
        <f t="shared" si="7"/>
        <v>0</v>
      </c>
    </row>
    <row r="233" spans="1:7">
      <c r="A233" s="812"/>
      <c r="B233" s="719"/>
      <c r="C233" s="808">
        <f t="shared" si="6"/>
        <v>0</v>
      </c>
      <c r="D233" s="809"/>
      <c r="E233" s="809"/>
      <c r="F233" s="809"/>
      <c r="G233" s="808">
        <f t="shared" si="7"/>
        <v>0</v>
      </c>
    </row>
    <row r="234" spans="1:7">
      <c r="A234" s="812"/>
      <c r="B234" s="719"/>
      <c r="C234" s="808">
        <f t="shared" si="6"/>
        <v>0</v>
      </c>
      <c r="D234" s="809"/>
      <c r="E234" s="809"/>
      <c r="F234" s="809"/>
      <c r="G234" s="808">
        <f t="shared" si="7"/>
        <v>0</v>
      </c>
    </row>
    <row r="235" spans="1:7">
      <c r="A235" s="812"/>
      <c r="B235" s="719"/>
      <c r="C235" s="808">
        <f t="shared" si="6"/>
        <v>0</v>
      </c>
      <c r="D235" s="809"/>
      <c r="E235" s="809"/>
      <c r="F235" s="809"/>
      <c r="G235" s="808">
        <f t="shared" si="7"/>
        <v>0</v>
      </c>
    </row>
    <row r="236" spans="1:7">
      <c r="A236" s="812"/>
      <c r="B236" s="719"/>
      <c r="C236" s="808">
        <f t="shared" si="6"/>
        <v>0</v>
      </c>
      <c r="D236" s="809"/>
      <c r="E236" s="809"/>
      <c r="F236" s="809"/>
      <c r="G236" s="808">
        <f t="shared" si="7"/>
        <v>0</v>
      </c>
    </row>
    <row r="237" spans="1:7">
      <c r="A237" s="812"/>
      <c r="B237" s="719"/>
      <c r="C237" s="808">
        <f t="shared" si="6"/>
        <v>0</v>
      </c>
      <c r="D237" s="809"/>
      <c r="E237" s="809"/>
      <c r="F237" s="809"/>
      <c r="G237" s="808">
        <f t="shared" si="7"/>
        <v>0</v>
      </c>
    </row>
    <row r="238" spans="1:7">
      <c r="A238" s="812"/>
      <c r="B238" s="719"/>
      <c r="C238" s="808">
        <f t="shared" si="6"/>
        <v>0</v>
      </c>
      <c r="D238" s="809"/>
      <c r="E238" s="809"/>
      <c r="F238" s="809"/>
      <c r="G238" s="808">
        <f t="shared" si="7"/>
        <v>0</v>
      </c>
    </row>
    <row r="239" spans="1:7">
      <c r="A239" s="812"/>
      <c r="B239" s="719"/>
      <c r="C239" s="808">
        <f t="shared" si="6"/>
        <v>0</v>
      </c>
      <c r="D239" s="809"/>
      <c r="E239" s="809"/>
      <c r="F239" s="809"/>
      <c r="G239" s="808">
        <f t="shared" si="7"/>
        <v>0</v>
      </c>
    </row>
    <row r="240" spans="1:7">
      <c r="A240" s="812"/>
      <c r="B240" s="719"/>
      <c r="C240" s="808">
        <f t="shared" si="6"/>
        <v>0</v>
      </c>
      <c r="D240" s="809"/>
      <c r="E240" s="809"/>
      <c r="F240" s="809"/>
      <c r="G240" s="808">
        <f t="shared" si="7"/>
        <v>0</v>
      </c>
    </row>
    <row r="241" spans="1:7">
      <c r="A241" s="812"/>
      <c r="B241" s="719"/>
      <c r="C241" s="808">
        <f t="shared" si="6"/>
        <v>0</v>
      </c>
      <c r="D241" s="809"/>
      <c r="E241" s="809"/>
      <c r="F241" s="809"/>
      <c r="G241" s="808">
        <f t="shared" si="7"/>
        <v>0</v>
      </c>
    </row>
    <row r="242" spans="1:7">
      <c r="A242" s="812"/>
      <c r="B242" s="719"/>
      <c r="C242" s="808">
        <f t="shared" si="6"/>
        <v>0</v>
      </c>
      <c r="D242" s="809"/>
      <c r="E242" s="809"/>
      <c r="F242" s="809"/>
      <c r="G242" s="808">
        <f t="shared" si="7"/>
        <v>0</v>
      </c>
    </row>
    <row r="243" spans="1:7">
      <c r="A243" s="812"/>
      <c r="B243" s="719"/>
      <c r="C243" s="808">
        <f t="shared" si="6"/>
        <v>0</v>
      </c>
      <c r="D243" s="809"/>
      <c r="E243" s="809"/>
      <c r="F243" s="809"/>
      <c r="G243" s="808">
        <f t="shared" si="7"/>
        <v>0</v>
      </c>
    </row>
    <row r="244" spans="1:7">
      <c r="A244" s="812"/>
      <c r="B244" s="719"/>
      <c r="C244" s="808">
        <f t="shared" si="6"/>
        <v>0</v>
      </c>
      <c r="D244" s="809"/>
      <c r="E244" s="809"/>
      <c r="F244" s="809"/>
      <c r="G244" s="808">
        <f t="shared" si="7"/>
        <v>0</v>
      </c>
    </row>
    <row r="245" spans="1:7">
      <c r="A245" s="812"/>
      <c r="B245" s="719"/>
      <c r="C245" s="808">
        <f t="shared" si="6"/>
        <v>0</v>
      </c>
      <c r="D245" s="809"/>
      <c r="E245" s="809"/>
      <c r="F245" s="809"/>
      <c r="G245" s="808">
        <f t="shared" si="7"/>
        <v>0</v>
      </c>
    </row>
    <row r="246" spans="1:7">
      <c r="A246" s="812"/>
      <c r="B246" s="719"/>
      <c r="C246" s="808">
        <f t="shared" si="6"/>
        <v>0</v>
      </c>
      <c r="D246" s="809"/>
      <c r="E246" s="809"/>
      <c r="F246" s="809"/>
      <c r="G246" s="808">
        <f t="shared" si="7"/>
        <v>0</v>
      </c>
    </row>
    <row r="247" spans="1:7">
      <c r="A247" s="812"/>
      <c r="B247" s="719"/>
      <c r="C247" s="808">
        <f t="shared" si="6"/>
        <v>0</v>
      </c>
      <c r="D247" s="809"/>
      <c r="E247" s="809"/>
      <c r="F247" s="809"/>
      <c r="G247" s="808">
        <f t="shared" si="7"/>
        <v>0</v>
      </c>
    </row>
    <row r="248" spans="1:7">
      <c r="A248" s="812"/>
      <c r="B248" s="719"/>
      <c r="C248" s="808">
        <f t="shared" si="6"/>
        <v>0</v>
      </c>
      <c r="D248" s="809"/>
      <c r="E248" s="809"/>
      <c r="F248" s="809"/>
      <c r="G248" s="808">
        <f t="shared" si="7"/>
        <v>0</v>
      </c>
    </row>
    <row r="249" spans="1:7">
      <c r="A249" s="812"/>
      <c r="B249" s="719"/>
      <c r="C249" s="808">
        <f t="shared" si="6"/>
        <v>0</v>
      </c>
      <c r="D249" s="809"/>
      <c r="E249" s="809"/>
      <c r="F249" s="809"/>
      <c r="G249" s="808">
        <f t="shared" si="7"/>
        <v>0</v>
      </c>
    </row>
    <row r="250" spans="1:7">
      <c r="A250" s="812"/>
      <c r="B250" s="719"/>
      <c r="C250" s="808">
        <f t="shared" si="6"/>
        <v>0</v>
      </c>
      <c r="D250" s="809"/>
      <c r="E250" s="809"/>
      <c r="F250" s="809"/>
      <c r="G250" s="808">
        <f t="shared" si="7"/>
        <v>0</v>
      </c>
    </row>
    <row r="251" spans="1:7">
      <c r="A251" s="812"/>
      <c r="B251" s="719"/>
      <c r="C251" s="808">
        <f t="shared" si="6"/>
        <v>0</v>
      </c>
      <c r="D251" s="809"/>
      <c r="E251" s="809"/>
      <c r="F251" s="809"/>
      <c r="G251" s="808">
        <f t="shared" si="7"/>
        <v>0</v>
      </c>
    </row>
    <row r="252" spans="1:7">
      <c r="A252" s="812"/>
      <c r="B252" s="719"/>
      <c r="C252" s="808">
        <f t="shared" si="6"/>
        <v>0</v>
      </c>
      <c r="D252" s="809"/>
      <c r="E252" s="809"/>
      <c r="F252" s="809"/>
      <c r="G252" s="808">
        <f t="shared" si="7"/>
        <v>0</v>
      </c>
    </row>
    <row r="253" spans="1:7">
      <c r="A253" s="812"/>
      <c r="B253" s="719"/>
      <c r="C253" s="808">
        <f t="shared" si="6"/>
        <v>0</v>
      </c>
      <c r="D253" s="809"/>
      <c r="E253" s="809"/>
      <c r="F253" s="809"/>
      <c r="G253" s="808">
        <f t="shared" si="7"/>
        <v>0</v>
      </c>
    </row>
    <row r="254" spans="1:7">
      <c r="A254" s="812"/>
      <c r="B254" s="719"/>
      <c r="C254" s="808">
        <f t="shared" si="6"/>
        <v>0</v>
      </c>
      <c r="D254" s="809"/>
      <c r="E254" s="809"/>
      <c r="F254" s="809"/>
      <c r="G254" s="808">
        <f t="shared" si="7"/>
        <v>0</v>
      </c>
    </row>
    <row r="255" spans="1:7">
      <c r="A255" s="812"/>
      <c r="B255" s="719"/>
      <c r="C255" s="808">
        <f t="shared" si="6"/>
        <v>0</v>
      </c>
      <c r="D255" s="809"/>
      <c r="E255" s="809"/>
      <c r="F255" s="809"/>
      <c r="G255" s="808">
        <f t="shared" si="7"/>
        <v>0</v>
      </c>
    </row>
    <row r="256" spans="1:7">
      <c r="A256" s="812"/>
      <c r="B256" s="719"/>
      <c r="C256" s="808">
        <f t="shared" si="6"/>
        <v>0</v>
      </c>
      <c r="D256" s="809"/>
      <c r="E256" s="809"/>
      <c r="F256" s="809"/>
      <c r="G256" s="808">
        <f t="shared" si="7"/>
        <v>0</v>
      </c>
    </row>
    <row r="257" spans="1:7">
      <c r="A257" s="812"/>
      <c r="B257" s="719"/>
      <c r="C257" s="808">
        <f t="shared" si="6"/>
        <v>0</v>
      </c>
      <c r="D257" s="809"/>
      <c r="E257" s="809"/>
      <c r="F257" s="809"/>
      <c r="G257" s="808">
        <f t="shared" si="7"/>
        <v>0</v>
      </c>
    </row>
    <row r="258" spans="1:7">
      <c r="A258" s="812"/>
      <c r="B258" s="719"/>
      <c r="C258" s="808">
        <f t="shared" si="6"/>
        <v>0</v>
      </c>
      <c r="D258" s="809"/>
      <c r="E258" s="809"/>
      <c r="F258" s="809"/>
      <c r="G258" s="808">
        <f t="shared" si="7"/>
        <v>0</v>
      </c>
    </row>
    <row r="259" spans="1:7">
      <c r="A259" s="812"/>
      <c r="B259" s="719"/>
      <c r="C259" s="808">
        <f t="shared" si="6"/>
        <v>0</v>
      </c>
      <c r="D259" s="809"/>
      <c r="E259" s="809"/>
      <c r="F259" s="809"/>
      <c r="G259" s="808">
        <f t="shared" si="7"/>
        <v>0</v>
      </c>
    </row>
    <row r="260" spans="1:7">
      <c r="A260" s="812"/>
      <c r="B260" s="719"/>
      <c r="C260" s="808">
        <f t="shared" si="6"/>
        <v>0</v>
      </c>
      <c r="D260" s="809"/>
      <c r="E260" s="809"/>
      <c r="F260" s="809"/>
      <c r="G260" s="808">
        <f t="shared" si="7"/>
        <v>0</v>
      </c>
    </row>
    <row r="261" spans="1:7">
      <c r="A261" s="812"/>
      <c r="B261" s="719"/>
      <c r="C261" s="808">
        <f t="shared" si="6"/>
        <v>0</v>
      </c>
      <c r="D261" s="809"/>
      <c r="E261" s="809"/>
      <c r="F261" s="809"/>
      <c r="G261" s="808">
        <f t="shared" si="7"/>
        <v>0</v>
      </c>
    </row>
    <row r="262" spans="1:7">
      <c r="A262" s="812"/>
      <c r="B262" s="719"/>
      <c r="C262" s="808">
        <f t="shared" si="6"/>
        <v>0</v>
      </c>
      <c r="D262" s="809"/>
      <c r="E262" s="809"/>
      <c r="F262" s="809"/>
      <c r="G262" s="808">
        <f t="shared" si="7"/>
        <v>0</v>
      </c>
    </row>
    <row r="263" spans="1:7">
      <c r="A263" s="812"/>
      <c r="B263" s="719"/>
      <c r="C263" s="808">
        <f t="shared" si="6"/>
        <v>0</v>
      </c>
      <c r="D263" s="809"/>
      <c r="E263" s="809"/>
      <c r="F263" s="809"/>
      <c r="G263" s="808">
        <f t="shared" si="7"/>
        <v>0</v>
      </c>
    </row>
    <row r="264" spans="1:7">
      <c r="A264" s="812"/>
      <c r="B264" s="719"/>
      <c r="C264" s="808">
        <f t="shared" si="6"/>
        <v>0</v>
      </c>
      <c r="D264" s="809"/>
      <c r="E264" s="809"/>
      <c r="F264" s="809"/>
      <c r="G264" s="808">
        <f t="shared" si="7"/>
        <v>0</v>
      </c>
    </row>
    <row r="265" spans="1:7">
      <c r="A265" s="812"/>
      <c r="B265" s="719"/>
      <c r="C265" s="808">
        <f t="shared" si="6"/>
        <v>0</v>
      </c>
      <c r="D265" s="809"/>
      <c r="E265" s="809"/>
      <c r="F265" s="809"/>
      <c r="G265" s="808">
        <f t="shared" si="7"/>
        <v>0</v>
      </c>
    </row>
    <row r="266" spans="1:7">
      <c r="A266" s="812"/>
      <c r="B266" s="719"/>
      <c r="C266" s="808">
        <f t="shared" si="6"/>
        <v>0</v>
      </c>
      <c r="D266" s="809"/>
      <c r="E266" s="809"/>
      <c r="F266" s="809"/>
      <c r="G266" s="808">
        <f t="shared" si="7"/>
        <v>0</v>
      </c>
    </row>
    <row r="267" spans="1:7">
      <c r="A267" s="812"/>
      <c r="B267" s="719"/>
      <c r="C267" s="808">
        <f t="shared" si="6"/>
        <v>0</v>
      </c>
      <c r="D267" s="809"/>
      <c r="E267" s="809"/>
      <c r="F267" s="809"/>
      <c r="G267" s="808">
        <f t="shared" si="7"/>
        <v>0</v>
      </c>
    </row>
    <row r="268" spans="1:7">
      <c r="A268" s="812"/>
      <c r="B268" s="719"/>
      <c r="C268" s="808">
        <f t="shared" ref="C268:C331" si="8">SUMIF(D268:F268,"&gt;0")</f>
        <v>0</v>
      </c>
      <c r="D268" s="809"/>
      <c r="E268" s="809"/>
      <c r="F268" s="809"/>
      <c r="G268" s="808">
        <f t="shared" ref="G268:G331" si="9">SUMIF(B268:C268,"&gt;0")</f>
        <v>0</v>
      </c>
    </row>
    <row r="269" spans="1:7">
      <c r="A269" s="812"/>
      <c r="B269" s="719"/>
      <c r="C269" s="808">
        <f t="shared" si="8"/>
        <v>0</v>
      </c>
      <c r="D269" s="809"/>
      <c r="E269" s="809"/>
      <c r="F269" s="809"/>
      <c r="G269" s="808">
        <f t="shared" si="9"/>
        <v>0</v>
      </c>
    </row>
    <row r="270" spans="1:7">
      <c r="A270" s="812"/>
      <c r="B270" s="719"/>
      <c r="C270" s="808">
        <f t="shared" si="8"/>
        <v>0</v>
      </c>
      <c r="D270" s="809"/>
      <c r="E270" s="809"/>
      <c r="F270" s="809"/>
      <c r="G270" s="808">
        <f t="shared" si="9"/>
        <v>0</v>
      </c>
    </row>
    <row r="271" spans="1:7">
      <c r="A271" s="812"/>
      <c r="B271" s="719"/>
      <c r="C271" s="808">
        <f t="shared" si="8"/>
        <v>0</v>
      </c>
      <c r="D271" s="809"/>
      <c r="E271" s="809"/>
      <c r="F271" s="809"/>
      <c r="G271" s="808">
        <f t="shared" si="9"/>
        <v>0</v>
      </c>
    </row>
    <row r="272" spans="1:7">
      <c r="A272" s="812"/>
      <c r="B272" s="719"/>
      <c r="C272" s="808">
        <f t="shared" si="8"/>
        <v>0</v>
      </c>
      <c r="D272" s="809"/>
      <c r="E272" s="809"/>
      <c r="F272" s="809"/>
      <c r="G272" s="808">
        <f t="shared" si="9"/>
        <v>0</v>
      </c>
    </row>
    <row r="273" spans="1:7">
      <c r="A273" s="812"/>
      <c r="B273" s="719"/>
      <c r="C273" s="808">
        <f t="shared" si="8"/>
        <v>0</v>
      </c>
      <c r="D273" s="809"/>
      <c r="E273" s="809"/>
      <c r="F273" s="809"/>
      <c r="G273" s="808">
        <f t="shared" si="9"/>
        <v>0</v>
      </c>
    </row>
    <row r="274" spans="1:7">
      <c r="A274" s="812"/>
      <c r="B274" s="719"/>
      <c r="C274" s="808">
        <f t="shared" si="8"/>
        <v>0</v>
      </c>
      <c r="D274" s="809"/>
      <c r="E274" s="809"/>
      <c r="F274" s="809"/>
      <c r="G274" s="808">
        <f t="shared" si="9"/>
        <v>0</v>
      </c>
    </row>
    <row r="275" spans="1:7">
      <c r="A275" s="812"/>
      <c r="B275" s="719"/>
      <c r="C275" s="808">
        <f t="shared" si="8"/>
        <v>0</v>
      </c>
      <c r="D275" s="809"/>
      <c r="E275" s="809"/>
      <c r="F275" s="809"/>
      <c r="G275" s="808">
        <f t="shared" si="9"/>
        <v>0</v>
      </c>
    </row>
    <row r="276" spans="1:7">
      <c r="A276" s="812"/>
      <c r="B276" s="719"/>
      <c r="C276" s="808">
        <f t="shared" si="8"/>
        <v>0</v>
      </c>
      <c r="D276" s="809"/>
      <c r="E276" s="809"/>
      <c r="F276" s="809"/>
      <c r="G276" s="808">
        <f t="shared" si="9"/>
        <v>0</v>
      </c>
    </row>
    <row r="277" spans="1:7">
      <c r="A277" s="812"/>
      <c r="B277" s="719"/>
      <c r="C277" s="808">
        <f t="shared" si="8"/>
        <v>0</v>
      </c>
      <c r="D277" s="809"/>
      <c r="E277" s="809"/>
      <c r="F277" s="809"/>
      <c r="G277" s="808">
        <f t="shared" si="9"/>
        <v>0</v>
      </c>
    </row>
    <row r="278" spans="1:7">
      <c r="A278" s="812"/>
      <c r="B278" s="719"/>
      <c r="C278" s="808">
        <f t="shared" si="8"/>
        <v>0</v>
      </c>
      <c r="D278" s="809"/>
      <c r="E278" s="809"/>
      <c r="F278" s="809"/>
      <c r="G278" s="808">
        <f t="shared" si="9"/>
        <v>0</v>
      </c>
    </row>
    <row r="279" spans="1:7">
      <c r="A279" s="812"/>
      <c r="B279" s="719"/>
      <c r="C279" s="808">
        <f t="shared" si="8"/>
        <v>0</v>
      </c>
      <c r="D279" s="809"/>
      <c r="E279" s="809"/>
      <c r="F279" s="809"/>
      <c r="G279" s="808">
        <f t="shared" si="9"/>
        <v>0</v>
      </c>
    </row>
    <row r="280" spans="1:7">
      <c r="A280" s="812"/>
      <c r="B280" s="719"/>
      <c r="C280" s="808">
        <f t="shared" si="8"/>
        <v>0</v>
      </c>
      <c r="D280" s="809"/>
      <c r="E280" s="809"/>
      <c r="F280" s="809"/>
      <c r="G280" s="808">
        <f t="shared" si="9"/>
        <v>0</v>
      </c>
    </row>
    <row r="281" spans="1:7">
      <c r="A281" s="812"/>
      <c r="B281" s="719"/>
      <c r="C281" s="808">
        <f t="shared" si="8"/>
        <v>0</v>
      </c>
      <c r="D281" s="809"/>
      <c r="E281" s="809"/>
      <c r="F281" s="809"/>
      <c r="G281" s="808">
        <f t="shared" si="9"/>
        <v>0</v>
      </c>
    </row>
    <row r="282" spans="1:7">
      <c r="A282" s="812"/>
      <c r="B282" s="719"/>
      <c r="C282" s="808">
        <f t="shared" si="8"/>
        <v>0</v>
      </c>
      <c r="D282" s="809"/>
      <c r="E282" s="809"/>
      <c r="F282" s="809"/>
      <c r="G282" s="808">
        <f t="shared" si="9"/>
        <v>0</v>
      </c>
    </row>
    <row r="283" spans="1:7">
      <c r="A283" s="812"/>
      <c r="B283" s="719"/>
      <c r="C283" s="808">
        <f t="shared" si="8"/>
        <v>0</v>
      </c>
      <c r="D283" s="809"/>
      <c r="E283" s="809"/>
      <c r="F283" s="809"/>
      <c r="G283" s="808">
        <f t="shared" si="9"/>
        <v>0</v>
      </c>
    </row>
    <row r="284" spans="1:7">
      <c r="A284" s="812"/>
      <c r="B284" s="719"/>
      <c r="C284" s="808">
        <f t="shared" si="8"/>
        <v>0</v>
      </c>
      <c r="D284" s="809"/>
      <c r="E284" s="809"/>
      <c r="F284" s="809"/>
      <c r="G284" s="808">
        <f t="shared" si="9"/>
        <v>0</v>
      </c>
    </row>
    <row r="285" spans="1:7">
      <c r="A285" s="812"/>
      <c r="B285" s="719"/>
      <c r="C285" s="808">
        <f t="shared" si="8"/>
        <v>0</v>
      </c>
      <c r="D285" s="809"/>
      <c r="E285" s="809"/>
      <c r="F285" s="809"/>
      <c r="G285" s="808">
        <f t="shared" si="9"/>
        <v>0</v>
      </c>
    </row>
    <row r="286" spans="1:7">
      <c r="A286" s="812"/>
      <c r="B286" s="719"/>
      <c r="C286" s="808">
        <f t="shared" si="8"/>
        <v>0</v>
      </c>
      <c r="D286" s="809"/>
      <c r="E286" s="809"/>
      <c r="F286" s="809"/>
      <c r="G286" s="808">
        <f t="shared" si="9"/>
        <v>0</v>
      </c>
    </row>
    <row r="287" spans="1:7">
      <c r="A287" s="812"/>
      <c r="B287" s="719"/>
      <c r="C287" s="808">
        <f t="shared" si="8"/>
        <v>0</v>
      </c>
      <c r="D287" s="809"/>
      <c r="E287" s="809"/>
      <c r="F287" s="809"/>
      <c r="G287" s="808">
        <f t="shared" si="9"/>
        <v>0</v>
      </c>
    </row>
    <row r="288" spans="1:7">
      <c r="A288" s="812"/>
      <c r="B288" s="719"/>
      <c r="C288" s="808">
        <f t="shared" si="8"/>
        <v>0</v>
      </c>
      <c r="D288" s="809"/>
      <c r="E288" s="809"/>
      <c r="F288" s="809"/>
      <c r="G288" s="808">
        <f t="shared" si="9"/>
        <v>0</v>
      </c>
    </row>
    <row r="289" spans="1:7">
      <c r="A289" s="812"/>
      <c r="B289" s="719"/>
      <c r="C289" s="808">
        <f t="shared" si="8"/>
        <v>0</v>
      </c>
      <c r="D289" s="809"/>
      <c r="E289" s="809"/>
      <c r="F289" s="809"/>
      <c r="G289" s="808">
        <f t="shared" si="9"/>
        <v>0</v>
      </c>
    </row>
    <row r="290" spans="1:7">
      <c r="A290" s="812"/>
      <c r="B290" s="719"/>
      <c r="C290" s="808">
        <f t="shared" si="8"/>
        <v>0</v>
      </c>
      <c r="D290" s="809"/>
      <c r="E290" s="809"/>
      <c r="F290" s="809"/>
      <c r="G290" s="808">
        <f t="shared" si="9"/>
        <v>0</v>
      </c>
    </row>
    <row r="291" spans="1:7">
      <c r="A291" s="812"/>
      <c r="B291" s="719"/>
      <c r="C291" s="808">
        <f t="shared" si="8"/>
        <v>0</v>
      </c>
      <c r="D291" s="809"/>
      <c r="E291" s="809"/>
      <c r="F291" s="809"/>
      <c r="G291" s="808">
        <f t="shared" si="9"/>
        <v>0</v>
      </c>
    </row>
    <row r="292" spans="1:7">
      <c r="A292" s="812"/>
      <c r="B292" s="719"/>
      <c r="C292" s="808">
        <f t="shared" si="8"/>
        <v>0</v>
      </c>
      <c r="D292" s="809"/>
      <c r="E292" s="809"/>
      <c r="F292" s="809"/>
      <c r="G292" s="808">
        <f t="shared" si="9"/>
        <v>0</v>
      </c>
    </row>
    <row r="293" spans="1:7">
      <c r="A293" s="812"/>
      <c r="B293" s="719"/>
      <c r="C293" s="808">
        <f t="shared" si="8"/>
        <v>0</v>
      </c>
      <c r="D293" s="809"/>
      <c r="E293" s="809"/>
      <c r="F293" s="809"/>
      <c r="G293" s="808">
        <f t="shared" si="9"/>
        <v>0</v>
      </c>
    </row>
    <row r="294" spans="1:7">
      <c r="A294" s="812"/>
      <c r="B294" s="719"/>
      <c r="C294" s="808">
        <f t="shared" si="8"/>
        <v>0</v>
      </c>
      <c r="D294" s="809"/>
      <c r="E294" s="809"/>
      <c r="F294" s="809"/>
      <c r="G294" s="808">
        <f t="shared" si="9"/>
        <v>0</v>
      </c>
    </row>
    <row r="295" spans="1:7">
      <c r="A295" s="812"/>
      <c r="B295" s="719"/>
      <c r="C295" s="808">
        <f t="shared" si="8"/>
        <v>0</v>
      </c>
      <c r="D295" s="809"/>
      <c r="E295" s="809"/>
      <c r="F295" s="809"/>
      <c r="G295" s="808">
        <f t="shared" si="9"/>
        <v>0</v>
      </c>
    </row>
    <row r="296" spans="1:7">
      <c r="A296" s="812"/>
      <c r="B296" s="719"/>
      <c r="C296" s="808">
        <f t="shared" si="8"/>
        <v>0</v>
      </c>
      <c r="D296" s="809"/>
      <c r="E296" s="809"/>
      <c r="F296" s="809"/>
      <c r="G296" s="808">
        <f t="shared" si="9"/>
        <v>0</v>
      </c>
    </row>
    <row r="297" spans="1:7">
      <c r="A297" s="812"/>
      <c r="B297" s="719"/>
      <c r="C297" s="808">
        <f t="shared" si="8"/>
        <v>0</v>
      </c>
      <c r="D297" s="809"/>
      <c r="E297" s="809"/>
      <c r="F297" s="809"/>
      <c r="G297" s="808">
        <f t="shared" si="9"/>
        <v>0</v>
      </c>
    </row>
    <row r="298" spans="1:7">
      <c r="A298" s="812"/>
      <c r="B298" s="719"/>
      <c r="C298" s="808">
        <f t="shared" si="8"/>
        <v>0</v>
      </c>
      <c r="D298" s="809"/>
      <c r="E298" s="809"/>
      <c r="F298" s="809"/>
      <c r="G298" s="808">
        <f t="shared" si="9"/>
        <v>0</v>
      </c>
    </row>
    <row r="299" spans="1:7">
      <c r="A299" s="812"/>
      <c r="B299" s="719"/>
      <c r="C299" s="808">
        <f t="shared" si="8"/>
        <v>0</v>
      </c>
      <c r="D299" s="809"/>
      <c r="E299" s="809"/>
      <c r="F299" s="809"/>
      <c r="G299" s="808">
        <f t="shared" si="9"/>
        <v>0</v>
      </c>
    </row>
    <row r="300" spans="1:7">
      <c r="A300" s="812"/>
      <c r="B300" s="719"/>
      <c r="C300" s="808">
        <f t="shared" si="8"/>
        <v>0</v>
      </c>
      <c r="D300" s="809"/>
      <c r="E300" s="809"/>
      <c r="F300" s="809"/>
      <c r="G300" s="808">
        <f t="shared" si="9"/>
        <v>0</v>
      </c>
    </row>
    <row r="301" spans="1:7">
      <c r="A301" s="812"/>
      <c r="B301" s="719"/>
      <c r="C301" s="808">
        <f t="shared" si="8"/>
        <v>0</v>
      </c>
      <c r="D301" s="809"/>
      <c r="E301" s="809"/>
      <c r="F301" s="809"/>
      <c r="G301" s="808">
        <f t="shared" si="9"/>
        <v>0</v>
      </c>
    </row>
    <row r="302" spans="1:7">
      <c r="A302" s="812"/>
      <c r="B302" s="719"/>
      <c r="C302" s="808">
        <f t="shared" si="8"/>
        <v>0</v>
      </c>
      <c r="D302" s="809"/>
      <c r="E302" s="809"/>
      <c r="F302" s="809"/>
      <c r="G302" s="808">
        <f t="shared" si="9"/>
        <v>0</v>
      </c>
    </row>
    <row r="303" spans="1:7">
      <c r="A303" s="812"/>
      <c r="B303" s="719"/>
      <c r="C303" s="808">
        <f t="shared" si="8"/>
        <v>0</v>
      </c>
      <c r="D303" s="809"/>
      <c r="E303" s="809"/>
      <c r="F303" s="809"/>
      <c r="G303" s="808">
        <f t="shared" si="9"/>
        <v>0</v>
      </c>
    </row>
    <row r="304" spans="1:7">
      <c r="A304" s="812"/>
      <c r="B304" s="719"/>
      <c r="C304" s="808">
        <f t="shared" si="8"/>
        <v>0</v>
      </c>
      <c r="D304" s="809"/>
      <c r="E304" s="809"/>
      <c r="F304" s="809"/>
      <c r="G304" s="808">
        <f t="shared" si="9"/>
        <v>0</v>
      </c>
    </row>
    <row r="305" spans="1:7">
      <c r="A305" s="812"/>
      <c r="B305" s="719"/>
      <c r="C305" s="808">
        <f t="shared" si="8"/>
        <v>0</v>
      </c>
      <c r="D305" s="809"/>
      <c r="E305" s="809"/>
      <c r="F305" s="809"/>
      <c r="G305" s="808">
        <f t="shared" si="9"/>
        <v>0</v>
      </c>
    </row>
    <row r="306" spans="1:7">
      <c r="A306" s="812"/>
      <c r="B306" s="719"/>
      <c r="C306" s="808">
        <f t="shared" si="8"/>
        <v>0</v>
      </c>
      <c r="D306" s="809"/>
      <c r="E306" s="809"/>
      <c r="F306" s="809"/>
      <c r="G306" s="808">
        <f t="shared" si="9"/>
        <v>0</v>
      </c>
    </row>
    <row r="307" spans="1:7">
      <c r="A307" s="812"/>
      <c r="B307" s="719"/>
      <c r="C307" s="808">
        <f t="shared" si="8"/>
        <v>0</v>
      </c>
      <c r="D307" s="809"/>
      <c r="E307" s="809"/>
      <c r="F307" s="809"/>
      <c r="G307" s="808">
        <f t="shared" si="9"/>
        <v>0</v>
      </c>
    </row>
    <row r="308" spans="1:7">
      <c r="A308" s="812"/>
      <c r="B308" s="719"/>
      <c r="C308" s="808">
        <f t="shared" si="8"/>
        <v>0</v>
      </c>
      <c r="D308" s="809"/>
      <c r="E308" s="809"/>
      <c r="F308" s="809"/>
      <c r="G308" s="808">
        <f t="shared" si="9"/>
        <v>0</v>
      </c>
    </row>
    <row r="309" spans="1:7">
      <c r="A309" s="812"/>
      <c r="B309" s="719"/>
      <c r="C309" s="808">
        <f t="shared" si="8"/>
        <v>0</v>
      </c>
      <c r="D309" s="809"/>
      <c r="E309" s="809"/>
      <c r="F309" s="809"/>
      <c r="G309" s="808">
        <f t="shared" si="9"/>
        <v>0</v>
      </c>
    </row>
    <row r="310" spans="1:7">
      <c r="A310" s="812"/>
      <c r="B310" s="719"/>
      <c r="C310" s="808">
        <f t="shared" si="8"/>
        <v>0</v>
      </c>
      <c r="D310" s="809"/>
      <c r="E310" s="809"/>
      <c r="F310" s="809"/>
      <c r="G310" s="808">
        <f t="shared" si="9"/>
        <v>0</v>
      </c>
    </row>
    <row r="311" spans="1:7">
      <c r="A311" s="812"/>
      <c r="B311" s="719"/>
      <c r="C311" s="808">
        <f t="shared" si="8"/>
        <v>0</v>
      </c>
      <c r="D311" s="809"/>
      <c r="E311" s="809"/>
      <c r="F311" s="809"/>
      <c r="G311" s="808">
        <f t="shared" si="9"/>
        <v>0</v>
      </c>
    </row>
    <row r="312" spans="1:7">
      <c r="A312" s="812"/>
      <c r="B312" s="719"/>
      <c r="C312" s="808">
        <f t="shared" si="8"/>
        <v>0</v>
      </c>
      <c r="D312" s="809"/>
      <c r="E312" s="809"/>
      <c r="F312" s="809"/>
      <c r="G312" s="808">
        <f t="shared" si="9"/>
        <v>0</v>
      </c>
    </row>
    <row r="313" spans="1:7">
      <c r="A313" s="812"/>
      <c r="B313" s="719"/>
      <c r="C313" s="808">
        <f t="shared" si="8"/>
        <v>0</v>
      </c>
      <c r="D313" s="809"/>
      <c r="E313" s="809"/>
      <c r="F313" s="809"/>
      <c r="G313" s="808">
        <f t="shared" si="9"/>
        <v>0</v>
      </c>
    </row>
    <row r="314" spans="1:7">
      <c r="A314" s="812"/>
      <c r="B314" s="719"/>
      <c r="C314" s="808">
        <f t="shared" si="8"/>
        <v>0</v>
      </c>
      <c r="D314" s="809"/>
      <c r="E314" s="809"/>
      <c r="F314" s="809"/>
      <c r="G314" s="808">
        <f t="shared" si="9"/>
        <v>0</v>
      </c>
    </row>
    <row r="315" spans="1:7">
      <c r="A315" s="812"/>
      <c r="B315" s="719"/>
      <c r="C315" s="808">
        <f t="shared" si="8"/>
        <v>0</v>
      </c>
      <c r="D315" s="809"/>
      <c r="E315" s="809"/>
      <c r="F315" s="809"/>
      <c r="G315" s="808">
        <f t="shared" si="9"/>
        <v>0</v>
      </c>
    </row>
    <row r="316" spans="1:7">
      <c r="A316" s="812"/>
      <c r="B316" s="719"/>
      <c r="C316" s="808">
        <f t="shared" si="8"/>
        <v>0</v>
      </c>
      <c r="D316" s="809"/>
      <c r="E316" s="809"/>
      <c r="F316" s="809"/>
      <c r="G316" s="808">
        <f t="shared" si="9"/>
        <v>0</v>
      </c>
    </row>
    <row r="317" spans="1:7">
      <c r="A317" s="812"/>
      <c r="B317" s="719"/>
      <c r="C317" s="808">
        <f t="shared" si="8"/>
        <v>0</v>
      </c>
      <c r="D317" s="809"/>
      <c r="E317" s="809"/>
      <c r="F317" s="809"/>
      <c r="G317" s="808">
        <f t="shared" si="9"/>
        <v>0</v>
      </c>
    </row>
    <row r="318" spans="1:7">
      <c r="A318" s="812"/>
      <c r="B318" s="719"/>
      <c r="C318" s="808">
        <f t="shared" si="8"/>
        <v>0</v>
      </c>
      <c r="D318" s="809"/>
      <c r="E318" s="809"/>
      <c r="F318" s="809"/>
      <c r="G318" s="808">
        <f t="shared" si="9"/>
        <v>0</v>
      </c>
    </row>
    <row r="319" spans="1:7">
      <c r="A319" s="812"/>
      <c r="B319" s="719"/>
      <c r="C319" s="808">
        <f t="shared" si="8"/>
        <v>0</v>
      </c>
      <c r="D319" s="809"/>
      <c r="E319" s="809"/>
      <c r="F319" s="809"/>
      <c r="G319" s="808">
        <f t="shared" si="9"/>
        <v>0</v>
      </c>
    </row>
    <row r="320" spans="1:7">
      <c r="A320" s="812"/>
      <c r="B320" s="719"/>
      <c r="C320" s="808">
        <f t="shared" si="8"/>
        <v>0</v>
      </c>
      <c r="D320" s="809"/>
      <c r="E320" s="809"/>
      <c r="F320" s="809"/>
      <c r="G320" s="808">
        <f t="shared" si="9"/>
        <v>0</v>
      </c>
    </row>
    <row r="321" spans="1:7">
      <c r="A321" s="812"/>
      <c r="B321" s="719"/>
      <c r="C321" s="808">
        <f t="shared" si="8"/>
        <v>0</v>
      </c>
      <c r="D321" s="809"/>
      <c r="E321" s="809"/>
      <c r="F321" s="809"/>
      <c r="G321" s="808">
        <f t="shared" si="9"/>
        <v>0</v>
      </c>
    </row>
    <row r="322" spans="1:7">
      <c r="A322" s="812"/>
      <c r="B322" s="719"/>
      <c r="C322" s="808">
        <f t="shared" si="8"/>
        <v>0</v>
      </c>
      <c r="D322" s="809"/>
      <c r="E322" s="809"/>
      <c r="F322" s="809"/>
      <c r="G322" s="808">
        <f t="shared" si="9"/>
        <v>0</v>
      </c>
    </row>
    <row r="323" spans="1:7">
      <c r="A323" s="812"/>
      <c r="B323" s="719"/>
      <c r="C323" s="808">
        <f t="shared" si="8"/>
        <v>0</v>
      </c>
      <c r="D323" s="809"/>
      <c r="E323" s="809"/>
      <c r="F323" s="809"/>
      <c r="G323" s="808">
        <f t="shared" si="9"/>
        <v>0</v>
      </c>
    </row>
    <row r="324" spans="1:7">
      <c r="A324" s="812"/>
      <c r="B324" s="719"/>
      <c r="C324" s="808">
        <f t="shared" si="8"/>
        <v>0</v>
      </c>
      <c r="D324" s="809"/>
      <c r="E324" s="809"/>
      <c r="F324" s="809"/>
      <c r="G324" s="808">
        <f t="shared" si="9"/>
        <v>0</v>
      </c>
    </row>
    <row r="325" spans="1:7">
      <c r="A325" s="812"/>
      <c r="B325" s="719"/>
      <c r="C325" s="808">
        <f t="shared" si="8"/>
        <v>0</v>
      </c>
      <c r="D325" s="809"/>
      <c r="E325" s="809"/>
      <c r="F325" s="809"/>
      <c r="G325" s="808">
        <f t="shared" si="9"/>
        <v>0</v>
      </c>
    </row>
    <row r="326" spans="1:7">
      <c r="A326" s="812"/>
      <c r="B326" s="719"/>
      <c r="C326" s="808">
        <f t="shared" si="8"/>
        <v>0</v>
      </c>
      <c r="D326" s="809"/>
      <c r="E326" s="809"/>
      <c r="F326" s="809"/>
      <c r="G326" s="808">
        <f t="shared" si="9"/>
        <v>0</v>
      </c>
    </row>
    <row r="327" spans="1:7">
      <c r="A327" s="812"/>
      <c r="B327" s="719"/>
      <c r="C327" s="808">
        <f t="shared" si="8"/>
        <v>0</v>
      </c>
      <c r="D327" s="809"/>
      <c r="E327" s="809"/>
      <c r="F327" s="809"/>
      <c r="G327" s="808">
        <f t="shared" si="9"/>
        <v>0</v>
      </c>
    </row>
    <row r="328" spans="1:7">
      <c r="A328" s="812"/>
      <c r="B328" s="719"/>
      <c r="C328" s="808">
        <f t="shared" si="8"/>
        <v>0</v>
      </c>
      <c r="D328" s="809"/>
      <c r="E328" s="809"/>
      <c r="F328" s="809"/>
      <c r="G328" s="808">
        <f t="shared" si="9"/>
        <v>0</v>
      </c>
    </row>
    <row r="329" spans="1:7">
      <c r="A329" s="812"/>
      <c r="B329" s="719"/>
      <c r="C329" s="808">
        <f t="shared" si="8"/>
        <v>0</v>
      </c>
      <c r="D329" s="809"/>
      <c r="E329" s="809"/>
      <c r="F329" s="809"/>
      <c r="G329" s="808">
        <f t="shared" si="9"/>
        <v>0</v>
      </c>
    </row>
    <row r="330" spans="1:7">
      <c r="A330" s="812"/>
      <c r="B330" s="719"/>
      <c r="C330" s="808">
        <f t="shared" si="8"/>
        <v>0</v>
      </c>
      <c r="D330" s="809"/>
      <c r="E330" s="809"/>
      <c r="F330" s="809"/>
      <c r="G330" s="808">
        <f t="shared" si="9"/>
        <v>0</v>
      </c>
    </row>
    <row r="331" spans="1:7">
      <c r="A331" s="812"/>
      <c r="B331" s="719"/>
      <c r="C331" s="808">
        <f t="shared" si="8"/>
        <v>0</v>
      </c>
      <c r="D331" s="809"/>
      <c r="E331" s="809"/>
      <c r="F331" s="809"/>
      <c r="G331" s="808">
        <f t="shared" si="9"/>
        <v>0</v>
      </c>
    </row>
    <row r="332" spans="1:7">
      <c r="A332" s="812"/>
      <c r="B332" s="719"/>
      <c r="C332" s="808">
        <f t="shared" ref="C332:C395" si="10">SUMIF(D332:F332,"&gt;0")</f>
        <v>0</v>
      </c>
      <c r="D332" s="809"/>
      <c r="E332" s="809"/>
      <c r="F332" s="809"/>
      <c r="G332" s="808">
        <f t="shared" ref="G332:G395" si="11">SUMIF(B332:C332,"&gt;0")</f>
        <v>0</v>
      </c>
    </row>
    <row r="333" spans="1:7">
      <c r="A333" s="812"/>
      <c r="B333" s="719"/>
      <c r="C333" s="808">
        <f t="shared" si="10"/>
        <v>0</v>
      </c>
      <c r="D333" s="809"/>
      <c r="E333" s="809"/>
      <c r="F333" s="809"/>
      <c r="G333" s="808">
        <f t="shared" si="11"/>
        <v>0</v>
      </c>
    </row>
    <row r="334" spans="1:7">
      <c r="A334" s="812"/>
      <c r="B334" s="719"/>
      <c r="C334" s="808">
        <f t="shared" si="10"/>
        <v>0</v>
      </c>
      <c r="D334" s="809"/>
      <c r="E334" s="809"/>
      <c r="F334" s="809"/>
      <c r="G334" s="808">
        <f t="shared" si="11"/>
        <v>0</v>
      </c>
    </row>
    <row r="335" spans="1:7">
      <c r="A335" s="812"/>
      <c r="B335" s="719"/>
      <c r="C335" s="808">
        <f t="shared" si="10"/>
        <v>0</v>
      </c>
      <c r="D335" s="809"/>
      <c r="E335" s="809"/>
      <c r="F335" s="809"/>
      <c r="G335" s="808">
        <f t="shared" si="11"/>
        <v>0</v>
      </c>
    </row>
    <row r="336" spans="1:7">
      <c r="A336" s="812"/>
      <c r="B336" s="719"/>
      <c r="C336" s="808">
        <f t="shared" si="10"/>
        <v>0</v>
      </c>
      <c r="D336" s="809"/>
      <c r="E336" s="809"/>
      <c r="F336" s="809"/>
      <c r="G336" s="808">
        <f t="shared" si="11"/>
        <v>0</v>
      </c>
    </row>
    <row r="337" spans="1:7">
      <c r="A337" s="812"/>
      <c r="B337" s="719"/>
      <c r="C337" s="808">
        <f t="shared" si="10"/>
        <v>0</v>
      </c>
      <c r="D337" s="809"/>
      <c r="E337" s="809"/>
      <c r="F337" s="809"/>
      <c r="G337" s="808">
        <f t="shared" si="11"/>
        <v>0</v>
      </c>
    </row>
    <row r="338" spans="1:7">
      <c r="A338" s="812"/>
      <c r="B338" s="719"/>
      <c r="C338" s="808">
        <f t="shared" si="10"/>
        <v>0</v>
      </c>
      <c r="D338" s="809"/>
      <c r="E338" s="809"/>
      <c r="F338" s="809"/>
      <c r="G338" s="808">
        <f t="shared" si="11"/>
        <v>0</v>
      </c>
    </row>
    <row r="339" spans="1:7">
      <c r="A339" s="812"/>
      <c r="B339" s="719"/>
      <c r="C339" s="808">
        <f t="shared" si="10"/>
        <v>0</v>
      </c>
      <c r="D339" s="809"/>
      <c r="E339" s="809"/>
      <c r="F339" s="809"/>
      <c r="G339" s="808">
        <f t="shared" si="11"/>
        <v>0</v>
      </c>
    </row>
    <row r="340" spans="1:7">
      <c r="A340" s="812"/>
      <c r="B340" s="719"/>
      <c r="C340" s="808">
        <f t="shared" si="10"/>
        <v>0</v>
      </c>
      <c r="D340" s="809"/>
      <c r="E340" s="809"/>
      <c r="F340" s="809"/>
      <c r="G340" s="808">
        <f t="shared" si="11"/>
        <v>0</v>
      </c>
    </row>
    <row r="341" spans="1:7">
      <c r="A341" s="812"/>
      <c r="B341" s="719"/>
      <c r="C341" s="808">
        <f t="shared" si="10"/>
        <v>0</v>
      </c>
      <c r="D341" s="809"/>
      <c r="E341" s="809"/>
      <c r="F341" s="809"/>
      <c r="G341" s="808">
        <f t="shared" si="11"/>
        <v>0</v>
      </c>
    </row>
    <row r="342" spans="1:7">
      <c r="A342" s="812"/>
      <c r="B342" s="719"/>
      <c r="C342" s="808">
        <f t="shared" si="10"/>
        <v>0</v>
      </c>
      <c r="D342" s="809"/>
      <c r="E342" s="809"/>
      <c r="F342" s="809"/>
      <c r="G342" s="808">
        <f t="shared" si="11"/>
        <v>0</v>
      </c>
    </row>
    <row r="343" spans="1:7">
      <c r="A343" s="812"/>
      <c r="B343" s="719"/>
      <c r="C343" s="808">
        <f t="shared" si="10"/>
        <v>0</v>
      </c>
      <c r="D343" s="809"/>
      <c r="E343" s="809"/>
      <c r="F343" s="809"/>
      <c r="G343" s="808">
        <f t="shared" si="11"/>
        <v>0</v>
      </c>
    </row>
    <row r="344" spans="1:7">
      <c r="A344" s="812"/>
      <c r="B344" s="719"/>
      <c r="C344" s="808">
        <f t="shared" si="10"/>
        <v>0</v>
      </c>
      <c r="D344" s="809"/>
      <c r="E344" s="809"/>
      <c r="F344" s="809"/>
      <c r="G344" s="808">
        <f t="shared" si="11"/>
        <v>0</v>
      </c>
    </row>
    <row r="345" spans="1:7">
      <c r="A345" s="812"/>
      <c r="B345" s="719"/>
      <c r="C345" s="808">
        <f t="shared" si="10"/>
        <v>0</v>
      </c>
      <c r="D345" s="809"/>
      <c r="E345" s="809"/>
      <c r="F345" s="809"/>
      <c r="G345" s="808">
        <f t="shared" si="11"/>
        <v>0</v>
      </c>
    </row>
    <row r="346" spans="1:7">
      <c r="A346" s="812"/>
      <c r="B346" s="719"/>
      <c r="C346" s="808">
        <f t="shared" si="10"/>
        <v>0</v>
      </c>
      <c r="D346" s="809"/>
      <c r="E346" s="809"/>
      <c r="F346" s="809"/>
      <c r="G346" s="808">
        <f t="shared" si="11"/>
        <v>0</v>
      </c>
    </row>
    <row r="347" spans="1:7">
      <c r="A347" s="812"/>
      <c r="B347" s="719"/>
      <c r="C347" s="808">
        <f t="shared" si="10"/>
        <v>0</v>
      </c>
      <c r="D347" s="809"/>
      <c r="E347" s="809"/>
      <c r="F347" s="809"/>
      <c r="G347" s="808">
        <f t="shared" si="11"/>
        <v>0</v>
      </c>
    </row>
    <row r="348" spans="1:7">
      <c r="A348" s="812"/>
      <c r="B348" s="719"/>
      <c r="C348" s="808">
        <f t="shared" si="10"/>
        <v>0</v>
      </c>
      <c r="D348" s="809"/>
      <c r="E348" s="809"/>
      <c r="F348" s="809"/>
      <c r="G348" s="808">
        <f t="shared" si="11"/>
        <v>0</v>
      </c>
    </row>
    <row r="349" spans="1:7">
      <c r="A349" s="812"/>
      <c r="B349" s="719"/>
      <c r="C349" s="808">
        <f t="shared" si="10"/>
        <v>0</v>
      </c>
      <c r="D349" s="809"/>
      <c r="E349" s="809"/>
      <c r="F349" s="809"/>
      <c r="G349" s="808">
        <f t="shared" si="11"/>
        <v>0</v>
      </c>
    </row>
    <row r="350" spans="1:7">
      <c r="A350" s="812"/>
      <c r="B350" s="719"/>
      <c r="C350" s="808">
        <f t="shared" si="10"/>
        <v>0</v>
      </c>
      <c r="D350" s="809"/>
      <c r="E350" s="809"/>
      <c r="F350" s="809"/>
      <c r="G350" s="808">
        <f t="shared" si="11"/>
        <v>0</v>
      </c>
    </row>
    <row r="351" spans="1:7">
      <c r="A351" s="812"/>
      <c r="B351" s="719"/>
      <c r="C351" s="808">
        <f t="shared" si="10"/>
        <v>0</v>
      </c>
      <c r="D351" s="809"/>
      <c r="E351" s="809"/>
      <c r="F351" s="809"/>
      <c r="G351" s="808">
        <f t="shared" si="11"/>
        <v>0</v>
      </c>
    </row>
    <row r="352" spans="1:7">
      <c r="A352" s="812"/>
      <c r="B352" s="719"/>
      <c r="C352" s="808">
        <f t="shared" si="10"/>
        <v>0</v>
      </c>
      <c r="D352" s="809"/>
      <c r="E352" s="809"/>
      <c r="F352" s="809"/>
      <c r="G352" s="808">
        <f t="shared" si="11"/>
        <v>0</v>
      </c>
    </row>
    <row r="353" spans="1:7">
      <c r="A353" s="812"/>
      <c r="B353" s="719"/>
      <c r="C353" s="808">
        <f t="shared" si="10"/>
        <v>0</v>
      </c>
      <c r="D353" s="809"/>
      <c r="E353" s="809"/>
      <c r="F353" s="809"/>
      <c r="G353" s="808">
        <f t="shared" si="11"/>
        <v>0</v>
      </c>
    </row>
    <row r="354" spans="1:7">
      <c r="A354" s="812"/>
      <c r="B354" s="719"/>
      <c r="C354" s="808">
        <f t="shared" si="10"/>
        <v>0</v>
      </c>
      <c r="D354" s="809"/>
      <c r="E354" s="809"/>
      <c r="F354" s="809"/>
      <c r="G354" s="808">
        <f t="shared" si="11"/>
        <v>0</v>
      </c>
    </row>
    <row r="355" spans="1:7">
      <c r="A355" s="812"/>
      <c r="B355" s="719"/>
      <c r="C355" s="808">
        <f t="shared" si="10"/>
        <v>0</v>
      </c>
      <c r="D355" s="809"/>
      <c r="E355" s="809"/>
      <c r="F355" s="809"/>
      <c r="G355" s="808">
        <f t="shared" si="11"/>
        <v>0</v>
      </c>
    </row>
    <row r="356" spans="1:7">
      <c r="A356" s="812"/>
      <c r="B356" s="719"/>
      <c r="C356" s="808">
        <f t="shared" si="10"/>
        <v>0</v>
      </c>
      <c r="D356" s="809"/>
      <c r="E356" s="809"/>
      <c r="F356" s="809"/>
      <c r="G356" s="808">
        <f t="shared" si="11"/>
        <v>0</v>
      </c>
    </row>
    <row r="357" spans="1:7">
      <c r="A357" s="812"/>
      <c r="B357" s="719"/>
      <c r="C357" s="808">
        <f t="shared" si="10"/>
        <v>0</v>
      </c>
      <c r="D357" s="809"/>
      <c r="E357" s="809"/>
      <c r="F357" s="809"/>
      <c r="G357" s="808">
        <f t="shared" si="11"/>
        <v>0</v>
      </c>
    </row>
    <row r="358" spans="1:7">
      <c r="A358" s="812"/>
      <c r="B358" s="719"/>
      <c r="C358" s="808">
        <f t="shared" si="10"/>
        <v>0</v>
      </c>
      <c r="D358" s="809"/>
      <c r="E358" s="809"/>
      <c r="F358" s="809"/>
      <c r="G358" s="808">
        <f t="shared" si="11"/>
        <v>0</v>
      </c>
    </row>
    <row r="359" spans="1:7">
      <c r="A359" s="812"/>
      <c r="B359" s="719"/>
      <c r="C359" s="808">
        <f t="shared" si="10"/>
        <v>0</v>
      </c>
      <c r="D359" s="809"/>
      <c r="E359" s="809"/>
      <c r="F359" s="809"/>
      <c r="G359" s="808">
        <f t="shared" si="11"/>
        <v>0</v>
      </c>
    </row>
    <row r="360" spans="1:7">
      <c r="A360" s="812"/>
      <c r="B360" s="719"/>
      <c r="C360" s="808">
        <f t="shared" si="10"/>
        <v>0</v>
      </c>
      <c r="D360" s="809"/>
      <c r="E360" s="809"/>
      <c r="F360" s="809"/>
      <c r="G360" s="808">
        <f t="shared" si="11"/>
        <v>0</v>
      </c>
    </row>
    <row r="361" spans="1:7">
      <c r="A361" s="812"/>
      <c r="B361" s="719"/>
      <c r="C361" s="808">
        <f t="shared" si="10"/>
        <v>0</v>
      </c>
      <c r="D361" s="809"/>
      <c r="E361" s="809"/>
      <c r="F361" s="809"/>
      <c r="G361" s="808">
        <f t="shared" si="11"/>
        <v>0</v>
      </c>
    </row>
    <row r="362" spans="1:7">
      <c r="A362" s="812"/>
      <c r="B362" s="719"/>
      <c r="C362" s="808">
        <f t="shared" si="10"/>
        <v>0</v>
      </c>
      <c r="D362" s="809"/>
      <c r="E362" s="809"/>
      <c r="F362" s="809"/>
      <c r="G362" s="808">
        <f t="shared" si="11"/>
        <v>0</v>
      </c>
    </row>
    <row r="363" spans="1:7">
      <c r="A363" s="812"/>
      <c r="B363" s="719"/>
      <c r="C363" s="808">
        <f t="shared" si="10"/>
        <v>0</v>
      </c>
      <c r="D363" s="809"/>
      <c r="E363" s="809"/>
      <c r="F363" s="809"/>
      <c r="G363" s="808">
        <f t="shared" si="11"/>
        <v>0</v>
      </c>
    </row>
    <row r="364" spans="1:7">
      <c r="A364" s="812"/>
      <c r="B364" s="719"/>
      <c r="C364" s="808">
        <f t="shared" si="10"/>
        <v>0</v>
      </c>
      <c r="D364" s="809"/>
      <c r="E364" s="809"/>
      <c r="F364" s="809"/>
      <c r="G364" s="808">
        <f t="shared" si="11"/>
        <v>0</v>
      </c>
    </row>
    <row r="365" spans="1:7">
      <c r="A365" s="812"/>
      <c r="B365" s="719"/>
      <c r="C365" s="808">
        <f t="shared" si="10"/>
        <v>0</v>
      </c>
      <c r="D365" s="809"/>
      <c r="E365" s="809"/>
      <c r="F365" s="809"/>
      <c r="G365" s="808">
        <f t="shared" si="11"/>
        <v>0</v>
      </c>
    </row>
    <row r="366" spans="1:7">
      <c r="A366" s="812"/>
      <c r="B366" s="719"/>
      <c r="C366" s="808">
        <f t="shared" si="10"/>
        <v>0</v>
      </c>
      <c r="D366" s="809"/>
      <c r="E366" s="809"/>
      <c r="F366" s="809"/>
      <c r="G366" s="808">
        <f t="shared" si="11"/>
        <v>0</v>
      </c>
    </row>
    <row r="367" spans="1:7">
      <c r="A367" s="812"/>
      <c r="B367" s="719"/>
      <c r="C367" s="808">
        <f t="shared" si="10"/>
        <v>0</v>
      </c>
      <c r="D367" s="809"/>
      <c r="E367" s="809"/>
      <c r="F367" s="809"/>
      <c r="G367" s="808">
        <f t="shared" si="11"/>
        <v>0</v>
      </c>
    </row>
    <row r="368" spans="1:7">
      <c r="A368" s="812"/>
      <c r="B368" s="719"/>
      <c r="C368" s="808">
        <f t="shared" si="10"/>
        <v>0</v>
      </c>
      <c r="D368" s="809"/>
      <c r="E368" s="809"/>
      <c r="F368" s="809"/>
      <c r="G368" s="808">
        <f t="shared" si="11"/>
        <v>0</v>
      </c>
    </row>
    <row r="369" spans="1:7">
      <c r="A369" s="812"/>
      <c r="B369" s="719"/>
      <c r="C369" s="808">
        <f t="shared" si="10"/>
        <v>0</v>
      </c>
      <c r="D369" s="809"/>
      <c r="E369" s="809"/>
      <c r="F369" s="809"/>
      <c r="G369" s="808">
        <f t="shared" si="11"/>
        <v>0</v>
      </c>
    </row>
    <row r="370" spans="1:7">
      <c r="A370" s="812"/>
      <c r="B370" s="719"/>
      <c r="C370" s="808">
        <f t="shared" si="10"/>
        <v>0</v>
      </c>
      <c r="D370" s="809"/>
      <c r="E370" s="809"/>
      <c r="F370" s="809"/>
      <c r="G370" s="808">
        <f t="shared" si="11"/>
        <v>0</v>
      </c>
    </row>
    <row r="371" spans="1:7">
      <c r="A371" s="812"/>
      <c r="B371" s="719"/>
      <c r="C371" s="808">
        <f t="shared" si="10"/>
        <v>0</v>
      </c>
      <c r="D371" s="809"/>
      <c r="E371" s="809"/>
      <c r="F371" s="809"/>
      <c r="G371" s="808">
        <f t="shared" si="11"/>
        <v>0</v>
      </c>
    </row>
    <row r="372" spans="1:7">
      <c r="A372" s="812"/>
      <c r="B372" s="719"/>
      <c r="C372" s="808">
        <f t="shared" si="10"/>
        <v>0</v>
      </c>
      <c r="D372" s="809"/>
      <c r="E372" s="809"/>
      <c r="F372" s="809"/>
      <c r="G372" s="808">
        <f t="shared" si="11"/>
        <v>0</v>
      </c>
    </row>
    <row r="373" spans="1:7">
      <c r="A373" s="812"/>
      <c r="B373" s="719"/>
      <c r="C373" s="808">
        <f t="shared" si="10"/>
        <v>0</v>
      </c>
      <c r="D373" s="809"/>
      <c r="E373" s="809"/>
      <c r="F373" s="809"/>
      <c r="G373" s="808">
        <f t="shared" si="11"/>
        <v>0</v>
      </c>
    </row>
    <row r="374" spans="1:7">
      <c r="A374" s="812"/>
      <c r="B374" s="719"/>
      <c r="C374" s="808">
        <f t="shared" si="10"/>
        <v>0</v>
      </c>
      <c r="D374" s="809"/>
      <c r="E374" s="809"/>
      <c r="F374" s="809"/>
      <c r="G374" s="808">
        <f t="shared" si="11"/>
        <v>0</v>
      </c>
    </row>
    <row r="375" spans="1:7">
      <c r="A375" s="812"/>
      <c r="B375" s="719"/>
      <c r="C375" s="808">
        <f t="shared" si="10"/>
        <v>0</v>
      </c>
      <c r="D375" s="809"/>
      <c r="E375" s="809"/>
      <c r="F375" s="809"/>
      <c r="G375" s="808">
        <f t="shared" si="11"/>
        <v>0</v>
      </c>
    </row>
    <row r="376" spans="1:7">
      <c r="A376" s="812"/>
      <c r="B376" s="719"/>
      <c r="C376" s="808">
        <f t="shared" si="10"/>
        <v>0</v>
      </c>
      <c r="D376" s="809"/>
      <c r="E376" s="809"/>
      <c r="F376" s="809"/>
      <c r="G376" s="808">
        <f t="shared" si="11"/>
        <v>0</v>
      </c>
    </row>
    <row r="377" spans="1:7">
      <c r="A377" s="812"/>
      <c r="B377" s="719"/>
      <c r="C377" s="808">
        <f t="shared" si="10"/>
        <v>0</v>
      </c>
      <c r="D377" s="809"/>
      <c r="E377" s="809"/>
      <c r="F377" s="809"/>
      <c r="G377" s="808">
        <f t="shared" si="11"/>
        <v>0</v>
      </c>
    </row>
    <row r="378" spans="1:7">
      <c r="A378" s="812"/>
      <c r="B378" s="719"/>
      <c r="C378" s="808">
        <f t="shared" si="10"/>
        <v>0</v>
      </c>
      <c r="D378" s="809"/>
      <c r="E378" s="809"/>
      <c r="F378" s="809"/>
      <c r="G378" s="808">
        <f t="shared" si="11"/>
        <v>0</v>
      </c>
    </row>
    <row r="379" spans="1:7">
      <c r="A379" s="812"/>
      <c r="B379" s="719"/>
      <c r="C379" s="808">
        <f t="shared" si="10"/>
        <v>0</v>
      </c>
      <c r="D379" s="809"/>
      <c r="E379" s="809"/>
      <c r="F379" s="809"/>
      <c r="G379" s="808">
        <f t="shared" si="11"/>
        <v>0</v>
      </c>
    </row>
    <row r="380" spans="1:7">
      <c r="A380" s="812"/>
      <c r="B380" s="719"/>
      <c r="C380" s="808">
        <f t="shared" si="10"/>
        <v>0</v>
      </c>
      <c r="D380" s="809"/>
      <c r="E380" s="809"/>
      <c r="F380" s="809"/>
      <c r="G380" s="808">
        <f t="shared" si="11"/>
        <v>0</v>
      </c>
    </row>
    <row r="381" spans="1:7">
      <c r="A381" s="812"/>
      <c r="B381" s="719"/>
      <c r="C381" s="808">
        <f t="shared" si="10"/>
        <v>0</v>
      </c>
      <c r="D381" s="809"/>
      <c r="E381" s="809"/>
      <c r="F381" s="809"/>
      <c r="G381" s="808">
        <f t="shared" si="11"/>
        <v>0</v>
      </c>
    </row>
    <row r="382" spans="1:7">
      <c r="A382" s="812"/>
      <c r="B382" s="719"/>
      <c r="C382" s="808">
        <f t="shared" si="10"/>
        <v>0</v>
      </c>
      <c r="D382" s="809"/>
      <c r="E382" s="809"/>
      <c r="F382" s="809"/>
      <c r="G382" s="808">
        <f t="shared" si="11"/>
        <v>0</v>
      </c>
    </row>
    <row r="383" spans="1:7">
      <c r="A383" s="812"/>
      <c r="B383" s="719"/>
      <c r="C383" s="808">
        <f t="shared" si="10"/>
        <v>0</v>
      </c>
      <c r="D383" s="809"/>
      <c r="E383" s="809"/>
      <c r="F383" s="809"/>
      <c r="G383" s="808">
        <f t="shared" si="11"/>
        <v>0</v>
      </c>
    </row>
    <row r="384" spans="1:7">
      <c r="A384" s="812"/>
      <c r="B384" s="719"/>
      <c r="C384" s="808">
        <f t="shared" si="10"/>
        <v>0</v>
      </c>
      <c r="D384" s="809"/>
      <c r="E384" s="809"/>
      <c r="F384" s="809"/>
      <c r="G384" s="808">
        <f t="shared" si="11"/>
        <v>0</v>
      </c>
    </row>
    <row r="385" spans="1:7">
      <c r="A385" s="812"/>
      <c r="B385" s="719"/>
      <c r="C385" s="808">
        <f t="shared" si="10"/>
        <v>0</v>
      </c>
      <c r="D385" s="809"/>
      <c r="E385" s="809"/>
      <c r="F385" s="809"/>
      <c r="G385" s="808">
        <f t="shared" si="11"/>
        <v>0</v>
      </c>
    </row>
    <row r="386" spans="1:7">
      <c r="A386" s="812"/>
      <c r="B386" s="719"/>
      <c r="C386" s="808">
        <f t="shared" si="10"/>
        <v>0</v>
      </c>
      <c r="D386" s="809"/>
      <c r="E386" s="809"/>
      <c r="F386" s="809"/>
      <c r="G386" s="808">
        <f t="shared" si="11"/>
        <v>0</v>
      </c>
    </row>
    <row r="387" spans="1:7">
      <c r="A387" s="812"/>
      <c r="B387" s="719"/>
      <c r="C387" s="808">
        <f t="shared" si="10"/>
        <v>0</v>
      </c>
      <c r="D387" s="809"/>
      <c r="E387" s="809"/>
      <c r="F387" s="809"/>
      <c r="G387" s="808">
        <f t="shared" si="11"/>
        <v>0</v>
      </c>
    </row>
    <row r="388" spans="1:7">
      <c r="A388" s="812"/>
      <c r="B388" s="719"/>
      <c r="C388" s="808">
        <f t="shared" si="10"/>
        <v>0</v>
      </c>
      <c r="D388" s="809"/>
      <c r="E388" s="809"/>
      <c r="F388" s="809"/>
      <c r="G388" s="808">
        <f t="shared" si="11"/>
        <v>0</v>
      </c>
    </row>
    <row r="389" spans="1:7">
      <c r="A389" s="812"/>
      <c r="B389" s="719"/>
      <c r="C389" s="808">
        <f t="shared" si="10"/>
        <v>0</v>
      </c>
      <c r="D389" s="809"/>
      <c r="E389" s="809"/>
      <c r="F389" s="809"/>
      <c r="G389" s="808">
        <f t="shared" si="11"/>
        <v>0</v>
      </c>
    </row>
    <row r="390" spans="1:7">
      <c r="A390" s="812"/>
      <c r="B390" s="719"/>
      <c r="C390" s="808">
        <f t="shared" si="10"/>
        <v>0</v>
      </c>
      <c r="D390" s="809"/>
      <c r="E390" s="809"/>
      <c r="F390" s="809"/>
      <c r="G390" s="808">
        <f t="shared" si="11"/>
        <v>0</v>
      </c>
    </row>
    <row r="391" spans="1:7">
      <c r="A391" s="812"/>
      <c r="B391" s="719"/>
      <c r="C391" s="808">
        <f t="shared" si="10"/>
        <v>0</v>
      </c>
      <c r="D391" s="809"/>
      <c r="E391" s="809"/>
      <c r="F391" s="809"/>
      <c r="G391" s="808">
        <f t="shared" si="11"/>
        <v>0</v>
      </c>
    </row>
    <row r="392" spans="1:7">
      <c r="A392" s="812"/>
      <c r="B392" s="719"/>
      <c r="C392" s="808">
        <f t="shared" si="10"/>
        <v>0</v>
      </c>
      <c r="D392" s="809"/>
      <c r="E392" s="809"/>
      <c r="F392" s="809"/>
      <c r="G392" s="808">
        <f t="shared" si="11"/>
        <v>0</v>
      </c>
    </row>
    <row r="393" spans="1:7">
      <c r="A393" s="812"/>
      <c r="B393" s="719"/>
      <c r="C393" s="808">
        <f t="shared" si="10"/>
        <v>0</v>
      </c>
      <c r="D393" s="809"/>
      <c r="E393" s="809"/>
      <c r="F393" s="809"/>
      <c r="G393" s="808">
        <f t="shared" si="11"/>
        <v>0</v>
      </c>
    </row>
    <row r="394" spans="1:7">
      <c r="A394" s="812"/>
      <c r="B394" s="719"/>
      <c r="C394" s="808">
        <f t="shared" si="10"/>
        <v>0</v>
      </c>
      <c r="D394" s="809"/>
      <c r="E394" s="809"/>
      <c r="F394" s="809"/>
      <c r="G394" s="808">
        <f t="shared" si="11"/>
        <v>0</v>
      </c>
    </row>
    <row r="395" spans="1:7">
      <c r="A395" s="812"/>
      <c r="B395" s="719"/>
      <c r="C395" s="808">
        <f t="shared" si="10"/>
        <v>0</v>
      </c>
      <c r="D395" s="809"/>
      <c r="E395" s="809"/>
      <c r="F395" s="809"/>
      <c r="G395" s="808">
        <f t="shared" si="11"/>
        <v>0</v>
      </c>
    </row>
    <row r="396" spans="1:7">
      <c r="A396" s="812"/>
      <c r="B396" s="719"/>
      <c r="C396" s="808">
        <f t="shared" ref="C396:C459" si="12">SUMIF(D396:F396,"&gt;0")</f>
        <v>0</v>
      </c>
      <c r="D396" s="809"/>
      <c r="E396" s="809"/>
      <c r="F396" s="809"/>
      <c r="G396" s="808">
        <f t="shared" ref="G396:G459" si="13">SUMIF(B396:C396,"&gt;0")</f>
        <v>0</v>
      </c>
    </row>
    <row r="397" spans="1:7">
      <c r="A397" s="812"/>
      <c r="B397" s="719"/>
      <c r="C397" s="808">
        <f t="shared" si="12"/>
        <v>0</v>
      </c>
      <c r="D397" s="809"/>
      <c r="E397" s="809"/>
      <c r="F397" s="809"/>
      <c r="G397" s="808">
        <f t="shared" si="13"/>
        <v>0</v>
      </c>
    </row>
    <row r="398" spans="1:7">
      <c r="A398" s="812"/>
      <c r="B398" s="719"/>
      <c r="C398" s="808">
        <f t="shared" si="12"/>
        <v>0</v>
      </c>
      <c r="D398" s="809"/>
      <c r="E398" s="809"/>
      <c r="F398" s="809"/>
      <c r="G398" s="808">
        <f t="shared" si="13"/>
        <v>0</v>
      </c>
    </row>
    <row r="399" spans="1:7">
      <c r="A399" s="812"/>
      <c r="B399" s="719"/>
      <c r="C399" s="808">
        <f t="shared" si="12"/>
        <v>0</v>
      </c>
      <c r="D399" s="809"/>
      <c r="E399" s="809"/>
      <c r="F399" s="809"/>
      <c r="G399" s="808">
        <f t="shared" si="13"/>
        <v>0</v>
      </c>
    </row>
    <row r="400" spans="1:7">
      <c r="A400" s="812"/>
      <c r="B400" s="719"/>
      <c r="C400" s="808">
        <f t="shared" si="12"/>
        <v>0</v>
      </c>
      <c r="D400" s="809"/>
      <c r="E400" s="809"/>
      <c r="F400" s="809"/>
      <c r="G400" s="808">
        <f t="shared" si="13"/>
        <v>0</v>
      </c>
    </row>
    <row r="401" spans="1:7">
      <c r="A401" s="812"/>
      <c r="B401" s="719"/>
      <c r="C401" s="808">
        <f t="shared" si="12"/>
        <v>0</v>
      </c>
      <c r="D401" s="809"/>
      <c r="E401" s="809"/>
      <c r="F401" s="809"/>
      <c r="G401" s="808">
        <f t="shared" si="13"/>
        <v>0</v>
      </c>
    </row>
    <row r="402" spans="1:7">
      <c r="A402" s="812"/>
      <c r="B402" s="719"/>
      <c r="C402" s="808">
        <f t="shared" si="12"/>
        <v>0</v>
      </c>
      <c r="D402" s="809"/>
      <c r="E402" s="809"/>
      <c r="F402" s="809"/>
      <c r="G402" s="808">
        <f t="shared" si="13"/>
        <v>0</v>
      </c>
    </row>
    <row r="403" spans="1:7">
      <c r="A403" s="812"/>
      <c r="B403" s="719"/>
      <c r="C403" s="808">
        <f t="shared" si="12"/>
        <v>0</v>
      </c>
      <c r="D403" s="809"/>
      <c r="E403" s="809"/>
      <c r="F403" s="809"/>
      <c r="G403" s="808">
        <f t="shared" si="13"/>
        <v>0</v>
      </c>
    </row>
    <row r="404" spans="1:7">
      <c r="A404" s="812"/>
      <c r="B404" s="719"/>
      <c r="C404" s="808">
        <f t="shared" si="12"/>
        <v>0</v>
      </c>
      <c r="D404" s="809"/>
      <c r="E404" s="809"/>
      <c r="F404" s="809"/>
      <c r="G404" s="808">
        <f t="shared" si="13"/>
        <v>0</v>
      </c>
    </row>
    <row r="405" spans="1:7">
      <c r="A405" s="812"/>
      <c r="B405" s="719"/>
      <c r="C405" s="808">
        <f t="shared" si="12"/>
        <v>0</v>
      </c>
      <c r="D405" s="809"/>
      <c r="E405" s="809"/>
      <c r="F405" s="809"/>
      <c r="G405" s="808">
        <f t="shared" si="13"/>
        <v>0</v>
      </c>
    </row>
    <row r="406" spans="1:7">
      <c r="A406" s="812"/>
      <c r="B406" s="719"/>
      <c r="C406" s="808">
        <f t="shared" si="12"/>
        <v>0</v>
      </c>
      <c r="D406" s="809"/>
      <c r="E406" s="809"/>
      <c r="F406" s="809"/>
      <c r="G406" s="808">
        <f t="shared" si="13"/>
        <v>0</v>
      </c>
    </row>
    <row r="407" spans="1:7">
      <c r="A407" s="812"/>
      <c r="B407" s="719"/>
      <c r="C407" s="808">
        <f t="shared" si="12"/>
        <v>0</v>
      </c>
      <c r="D407" s="809"/>
      <c r="E407" s="809"/>
      <c r="F407" s="809"/>
      <c r="G407" s="808">
        <f t="shared" si="13"/>
        <v>0</v>
      </c>
    </row>
    <row r="408" spans="1:7">
      <c r="A408" s="812"/>
      <c r="B408" s="719"/>
      <c r="C408" s="808">
        <f t="shared" si="12"/>
        <v>0</v>
      </c>
      <c r="D408" s="809"/>
      <c r="E408" s="809"/>
      <c r="F408" s="809"/>
      <c r="G408" s="808">
        <f t="shared" si="13"/>
        <v>0</v>
      </c>
    </row>
    <row r="409" spans="1:7">
      <c r="A409" s="812"/>
      <c r="B409" s="719"/>
      <c r="C409" s="808">
        <f t="shared" si="12"/>
        <v>0</v>
      </c>
      <c r="D409" s="809"/>
      <c r="E409" s="809"/>
      <c r="F409" s="809"/>
      <c r="G409" s="808">
        <f t="shared" si="13"/>
        <v>0</v>
      </c>
    </row>
    <row r="410" spans="1:7">
      <c r="A410" s="812"/>
      <c r="B410" s="719"/>
      <c r="C410" s="808">
        <f t="shared" si="12"/>
        <v>0</v>
      </c>
      <c r="D410" s="809"/>
      <c r="E410" s="809"/>
      <c r="F410" s="809"/>
      <c r="G410" s="808">
        <f t="shared" si="13"/>
        <v>0</v>
      </c>
    </row>
    <row r="411" spans="1:7">
      <c r="A411" s="812"/>
      <c r="B411" s="719"/>
      <c r="C411" s="808">
        <f t="shared" si="12"/>
        <v>0</v>
      </c>
      <c r="D411" s="809"/>
      <c r="E411" s="809"/>
      <c r="F411" s="809"/>
      <c r="G411" s="808">
        <f t="shared" si="13"/>
        <v>0</v>
      </c>
    </row>
    <row r="412" spans="1:7">
      <c r="A412" s="812"/>
      <c r="B412" s="719"/>
      <c r="C412" s="808">
        <f t="shared" si="12"/>
        <v>0</v>
      </c>
      <c r="D412" s="809"/>
      <c r="E412" s="809"/>
      <c r="F412" s="809"/>
      <c r="G412" s="808">
        <f t="shared" si="13"/>
        <v>0</v>
      </c>
    </row>
    <row r="413" spans="1:7">
      <c r="A413" s="812"/>
      <c r="B413" s="719"/>
      <c r="C413" s="808">
        <f t="shared" si="12"/>
        <v>0</v>
      </c>
      <c r="D413" s="809"/>
      <c r="E413" s="809"/>
      <c r="F413" s="809"/>
      <c r="G413" s="808">
        <f t="shared" si="13"/>
        <v>0</v>
      </c>
    </row>
    <row r="414" spans="1:7">
      <c r="A414" s="812"/>
      <c r="B414" s="719"/>
      <c r="C414" s="808">
        <f t="shared" si="12"/>
        <v>0</v>
      </c>
      <c r="D414" s="809"/>
      <c r="E414" s="809"/>
      <c r="F414" s="809"/>
      <c r="G414" s="808">
        <f t="shared" si="13"/>
        <v>0</v>
      </c>
    </row>
    <row r="415" spans="1:7">
      <c r="A415" s="812"/>
      <c r="B415" s="719"/>
      <c r="C415" s="808">
        <f t="shared" si="12"/>
        <v>0</v>
      </c>
      <c r="D415" s="809"/>
      <c r="E415" s="809"/>
      <c r="F415" s="809"/>
      <c r="G415" s="808">
        <f t="shared" si="13"/>
        <v>0</v>
      </c>
    </row>
    <row r="416" spans="1:7">
      <c r="A416" s="812"/>
      <c r="B416" s="719"/>
      <c r="C416" s="808">
        <f t="shared" si="12"/>
        <v>0</v>
      </c>
      <c r="D416" s="809"/>
      <c r="E416" s="809"/>
      <c r="F416" s="809"/>
      <c r="G416" s="808">
        <f t="shared" si="13"/>
        <v>0</v>
      </c>
    </row>
    <row r="417" spans="1:7">
      <c r="A417" s="812"/>
      <c r="B417" s="719"/>
      <c r="C417" s="808">
        <f t="shared" si="12"/>
        <v>0</v>
      </c>
      <c r="D417" s="809"/>
      <c r="E417" s="809"/>
      <c r="F417" s="809"/>
      <c r="G417" s="808">
        <f t="shared" si="13"/>
        <v>0</v>
      </c>
    </row>
    <row r="418" spans="1:7">
      <c r="A418" s="812"/>
      <c r="B418" s="719"/>
      <c r="C418" s="808">
        <f t="shared" si="12"/>
        <v>0</v>
      </c>
      <c r="D418" s="809"/>
      <c r="E418" s="809"/>
      <c r="F418" s="809"/>
      <c r="G418" s="808">
        <f t="shared" si="13"/>
        <v>0</v>
      </c>
    </row>
    <row r="419" spans="1:7">
      <c r="A419" s="812"/>
      <c r="B419" s="719"/>
      <c r="C419" s="808">
        <f t="shared" si="12"/>
        <v>0</v>
      </c>
      <c r="D419" s="809"/>
      <c r="E419" s="809"/>
      <c r="F419" s="809"/>
      <c r="G419" s="808">
        <f t="shared" si="13"/>
        <v>0</v>
      </c>
    </row>
    <row r="420" spans="1:7">
      <c r="A420" s="812"/>
      <c r="B420" s="719"/>
      <c r="C420" s="808">
        <f t="shared" si="12"/>
        <v>0</v>
      </c>
      <c r="D420" s="809"/>
      <c r="E420" s="809"/>
      <c r="F420" s="809"/>
      <c r="G420" s="808">
        <f t="shared" si="13"/>
        <v>0</v>
      </c>
    </row>
    <row r="421" spans="1:7">
      <c r="A421" s="812"/>
      <c r="B421" s="719"/>
      <c r="C421" s="808">
        <f t="shared" si="12"/>
        <v>0</v>
      </c>
      <c r="D421" s="809"/>
      <c r="E421" s="809"/>
      <c r="F421" s="809"/>
      <c r="G421" s="808">
        <f t="shared" si="13"/>
        <v>0</v>
      </c>
    </row>
    <row r="422" spans="1:7">
      <c r="A422" s="812"/>
      <c r="B422" s="719"/>
      <c r="C422" s="808">
        <f t="shared" si="12"/>
        <v>0</v>
      </c>
      <c r="D422" s="809"/>
      <c r="E422" s="809"/>
      <c r="F422" s="809"/>
      <c r="G422" s="808">
        <f t="shared" si="13"/>
        <v>0</v>
      </c>
    </row>
    <row r="423" spans="1:7">
      <c r="A423" s="812"/>
      <c r="B423" s="719"/>
      <c r="C423" s="808">
        <f t="shared" si="12"/>
        <v>0</v>
      </c>
      <c r="D423" s="809"/>
      <c r="E423" s="809"/>
      <c r="F423" s="809"/>
      <c r="G423" s="808">
        <f t="shared" si="13"/>
        <v>0</v>
      </c>
    </row>
    <row r="424" spans="1:7">
      <c r="A424" s="812"/>
      <c r="B424" s="719"/>
      <c r="C424" s="808">
        <f t="shared" si="12"/>
        <v>0</v>
      </c>
      <c r="D424" s="809"/>
      <c r="E424" s="809"/>
      <c r="F424" s="809"/>
      <c r="G424" s="808">
        <f t="shared" si="13"/>
        <v>0</v>
      </c>
    </row>
    <row r="425" spans="1:7">
      <c r="A425" s="812"/>
      <c r="B425" s="719"/>
      <c r="C425" s="808">
        <f t="shared" si="12"/>
        <v>0</v>
      </c>
      <c r="D425" s="809"/>
      <c r="E425" s="809"/>
      <c r="F425" s="809"/>
      <c r="G425" s="808">
        <f t="shared" si="13"/>
        <v>0</v>
      </c>
    </row>
    <row r="426" spans="1:7">
      <c r="A426" s="812"/>
      <c r="B426" s="719"/>
      <c r="C426" s="808">
        <f t="shared" si="12"/>
        <v>0</v>
      </c>
      <c r="D426" s="809"/>
      <c r="E426" s="809"/>
      <c r="F426" s="809"/>
      <c r="G426" s="808">
        <f t="shared" si="13"/>
        <v>0</v>
      </c>
    </row>
    <row r="427" spans="1:7">
      <c r="A427" s="812"/>
      <c r="B427" s="719"/>
      <c r="C427" s="808">
        <f t="shared" si="12"/>
        <v>0</v>
      </c>
      <c r="D427" s="809"/>
      <c r="E427" s="809"/>
      <c r="F427" s="809"/>
      <c r="G427" s="808">
        <f t="shared" si="13"/>
        <v>0</v>
      </c>
    </row>
    <row r="428" spans="1:7">
      <c r="A428" s="812"/>
      <c r="B428" s="719"/>
      <c r="C428" s="808">
        <f t="shared" si="12"/>
        <v>0</v>
      </c>
      <c r="D428" s="809"/>
      <c r="E428" s="809"/>
      <c r="F428" s="809"/>
      <c r="G428" s="808">
        <f t="shared" si="13"/>
        <v>0</v>
      </c>
    </row>
    <row r="429" spans="1:7">
      <c r="A429" s="812"/>
      <c r="B429" s="719"/>
      <c r="C429" s="808">
        <f t="shared" si="12"/>
        <v>0</v>
      </c>
      <c r="D429" s="809"/>
      <c r="E429" s="809"/>
      <c r="F429" s="809"/>
      <c r="G429" s="808">
        <f t="shared" si="13"/>
        <v>0</v>
      </c>
    </row>
    <row r="430" spans="1:7">
      <c r="A430" s="812"/>
      <c r="B430" s="719"/>
      <c r="C430" s="808">
        <f t="shared" si="12"/>
        <v>0</v>
      </c>
      <c r="D430" s="809"/>
      <c r="E430" s="809"/>
      <c r="F430" s="809"/>
      <c r="G430" s="808">
        <f t="shared" si="13"/>
        <v>0</v>
      </c>
    </row>
    <row r="431" spans="1:7">
      <c r="A431" s="812"/>
      <c r="B431" s="719"/>
      <c r="C431" s="808">
        <f t="shared" si="12"/>
        <v>0</v>
      </c>
      <c r="D431" s="809"/>
      <c r="E431" s="809"/>
      <c r="F431" s="809"/>
      <c r="G431" s="808">
        <f t="shared" si="13"/>
        <v>0</v>
      </c>
    </row>
    <row r="432" spans="1:7">
      <c r="A432" s="812"/>
      <c r="B432" s="719"/>
      <c r="C432" s="808">
        <f t="shared" si="12"/>
        <v>0</v>
      </c>
      <c r="D432" s="809"/>
      <c r="E432" s="809"/>
      <c r="F432" s="809"/>
      <c r="G432" s="808">
        <f t="shared" si="13"/>
        <v>0</v>
      </c>
    </row>
    <row r="433" spans="1:7">
      <c r="A433" s="812"/>
      <c r="B433" s="719"/>
      <c r="C433" s="808">
        <f t="shared" si="12"/>
        <v>0</v>
      </c>
      <c r="D433" s="809"/>
      <c r="E433" s="809"/>
      <c r="F433" s="809"/>
      <c r="G433" s="808">
        <f t="shared" si="13"/>
        <v>0</v>
      </c>
    </row>
    <row r="434" spans="1:7">
      <c r="A434" s="812"/>
      <c r="B434" s="719"/>
      <c r="C434" s="808">
        <f t="shared" si="12"/>
        <v>0</v>
      </c>
      <c r="D434" s="809"/>
      <c r="E434" s="809"/>
      <c r="F434" s="809"/>
      <c r="G434" s="808">
        <f t="shared" si="13"/>
        <v>0</v>
      </c>
    </row>
    <row r="435" spans="1:7">
      <c r="A435" s="812"/>
      <c r="B435" s="719"/>
      <c r="C435" s="808">
        <f t="shared" si="12"/>
        <v>0</v>
      </c>
      <c r="D435" s="809"/>
      <c r="E435" s="809"/>
      <c r="F435" s="809"/>
      <c r="G435" s="808">
        <f t="shared" si="13"/>
        <v>0</v>
      </c>
    </row>
    <row r="436" spans="1:7">
      <c r="A436" s="812"/>
      <c r="B436" s="719"/>
      <c r="C436" s="808">
        <f t="shared" si="12"/>
        <v>0</v>
      </c>
      <c r="D436" s="809"/>
      <c r="E436" s="809"/>
      <c r="F436" s="809"/>
      <c r="G436" s="808">
        <f t="shared" si="13"/>
        <v>0</v>
      </c>
    </row>
    <row r="437" spans="1:7">
      <c r="A437" s="812"/>
      <c r="B437" s="719"/>
      <c r="C437" s="808">
        <f t="shared" si="12"/>
        <v>0</v>
      </c>
      <c r="D437" s="809"/>
      <c r="E437" s="809"/>
      <c r="F437" s="809"/>
      <c r="G437" s="808">
        <f t="shared" si="13"/>
        <v>0</v>
      </c>
    </row>
    <row r="438" spans="1:7">
      <c r="A438" s="812"/>
      <c r="B438" s="719"/>
      <c r="C438" s="808">
        <f t="shared" si="12"/>
        <v>0</v>
      </c>
      <c r="D438" s="809"/>
      <c r="E438" s="809"/>
      <c r="F438" s="809"/>
      <c r="G438" s="808">
        <f t="shared" si="13"/>
        <v>0</v>
      </c>
    </row>
    <row r="439" spans="1:7">
      <c r="A439" s="812"/>
      <c r="B439" s="719"/>
      <c r="C439" s="808">
        <f t="shared" si="12"/>
        <v>0</v>
      </c>
      <c r="D439" s="809"/>
      <c r="E439" s="809"/>
      <c r="F439" s="809"/>
      <c r="G439" s="808">
        <f t="shared" si="13"/>
        <v>0</v>
      </c>
    </row>
    <row r="440" spans="1:7">
      <c r="A440" s="812"/>
      <c r="B440" s="719"/>
      <c r="C440" s="808">
        <f t="shared" si="12"/>
        <v>0</v>
      </c>
      <c r="D440" s="809"/>
      <c r="E440" s="809"/>
      <c r="F440" s="809"/>
      <c r="G440" s="808">
        <f t="shared" si="13"/>
        <v>0</v>
      </c>
    </row>
    <row r="441" spans="1:7">
      <c r="A441" s="812"/>
      <c r="B441" s="719"/>
      <c r="C441" s="808">
        <f t="shared" si="12"/>
        <v>0</v>
      </c>
      <c r="D441" s="809"/>
      <c r="E441" s="809"/>
      <c r="F441" s="809"/>
      <c r="G441" s="808">
        <f t="shared" si="13"/>
        <v>0</v>
      </c>
    </row>
    <row r="442" spans="1:7">
      <c r="A442" s="812"/>
      <c r="B442" s="719"/>
      <c r="C442" s="808">
        <f t="shared" si="12"/>
        <v>0</v>
      </c>
      <c r="D442" s="809"/>
      <c r="E442" s="809"/>
      <c r="F442" s="809"/>
      <c r="G442" s="808">
        <f t="shared" si="13"/>
        <v>0</v>
      </c>
    </row>
    <row r="443" spans="1:7">
      <c r="A443" s="812"/>
      <c r="B443" s="719"/>
      <c r="C443" s="808">
        <f t="shared" si="12"/>
        <v>0</v>
      </c>
      <c r="D443" s="809"/>
      <c r="E443" s="809"/>
      <c r="F443" s="809"/>
      <c r="G443" s="808">
        <f t="shared" si="13"/>
        <v>0</v>
      </c>
    </row>
    <row r="444" spans="1:7">
      <c r="A444" s="812"/>
      <c r="B444" s="719"/>
      <c r="C444" s="808">
        <f t="shared" si="12"/>
        <v>0</v>
      </c>
      <c r="D444" s="809"/>
      <c r="E444" s="809"/>
      <c r="F444" s="809"/>
      <c r="G444" s="808">
        <f t="shared" si="13"/>
        <v>0</v>
      </c>
    </row>
    <row r="445" spans="1:7">
      <c r="A445" s="812"/>
      <c r="B445" s="719"/>
      <c r="C445" s="808">
        <f t="shared" si="12"/>
        <v>0</v>
      </c>
      <c r="D445" s="809"/>
      <c r="E445" s="809"/>
      <c r="F445" s="809"/>
      <c r="G445" s="808">
        <f t="shared" si="13"/>
        <v>0</v>
      </c>
    </row>
    <row r="446" spans="1:7">
      <c r="A446" s="812"/>
      <c r="B446" s="719"/>
      <c r="C446" s="808">
        <f t="shared" si="12"/>
        <v>0</v>
      </c>
      <c r="D446" s="809"/>
      <c r="E446" s="809"/>
      <c r="F446" s="809"/>
      <c r="G446" s="808">
        <f t="shared" si="13"/>
        <v>0</v>
      </c>
    </row>
    <row r="447" spans="1:7">
      <c r="A447" s="812"/>
      <c r="B447" s="719"/>
      <c r="C447" s="808">
        <f t="shared" si="12"/>
        <v>0</v>
      </c>
      <c r="D447" s="809"/>
      <c r="E447" s="809"/>
      <c r="F447" s="809"/>
      <c r="G447" s="808">
        <f t="shared" si="13"/>
        <v>0</v>
      </c>
    </row>
    <row r="448" spans="1:7">
      <c r="A448" s="812"/>
      <c r="B448" s="719"/>
      <c r="C448" s="808">
        <f t="shared" si="12"/>
        <v>0</v>
      </c>
      <c r="D448" s="809"/>
      <c r="E448" s="809"/>
      <c r="F448" s="809"/>
      <c r="G448" s="808">
        <f t="shared" si="13"/>
        <v>0</v>
      </c>
    </row>
    <row r="449" spans="1:7">
      <c r="A449" s="812"/>
      <c r="B449" s="719"/>
      <c r="C449" s="808">
        <f t="shared" si="12"/>
        <v>0</v>
      </c>
      <c r="D449" s="809"/>
      <c r="E449" s="809"/>
      <c r="F449" s="809"/>
      <c r="G449" s="808">
        <f t="shared" si="13"/>
        <v>0</v>
      </c>
    </row>
    <row r="450" spans="1:7">
      <c r="A450" s="812"/>
      <c r="B450" s="719"/>
      <c r="C450" s="808">
        <f t="shared" si="12"/>
        <v>0</v>
      </c>
      <c r="D450" s="809"/>
      <c r="E450" s="809"/>
      <c r="F450" s="809"/>
      <c r="G450" s="808">
        <f t="shared" si="13"/>
        <v>0</v>
      </c>
    </row>
    <row r="451" spans="1:7">
      <c r="A451" s="812"/>
      <c r="B451" s="719"/>
      <c r="C451" s="808">
        <f t="shared" si="12"/>
        <v>0</v>
      </c>
      <c r="D451" s="809"/>
      <c r="E451" s="809"/>
      <c r="F451" s="809"/>
      <c r="G451" s="808">
        <f t="shared" si="13"/>
        <v>0</v>
      </c>
    </row>
    <row r="452" spans="1:7">
      <c r="A452" s="812"/>
      <c r="B452" s="719"/>
      <c r="C452" s="808">
        <f t="shared" si="12"/>
        <v>0</v>
      </c>
      <c r="D452" s="809"/>
      <c r="E452" s="809"/>
      <c r="F452" s="809"/>
      <c r="G452" s="808">
        <f t="shared" si="13"/>
        <v>0</v>
      </c>
    </row>
    <row r="453" spans="1:7">
      <c r="A453" s="812"/>
      <c r="B453" s="719"/>
      <c r="C453" s="808">
        <f t="shared" si="12"/>
        <v>0</v>
      </c>
      <c r="D453" s="809"/>
      <c r="E453" s="809"/>
      <c r="F453" s="809"/>
      <c r="G453" s="808">
        <f t="shared" si="13"/>
        <v>0</v>
      </c>
    </row>
    <row r="454" spans="1:7">
      <c r="A454" s="812"/>
      <c r="B454" s="719"/>
      <c r="C454" s="808">
        <f t="shared" si="12"/>
        <v>0</v>
      </c>
      <c r="D454" s="809"/>
      <c r="E454" s="809"/>
      <c r="F454" s="809"/>
      <c r="G454" s="808">
        <f t="shared" si="13"/>
        <v>0</v>
      </c>
    </row>
    <row r="455" spans="1:7">
      <c r="A455" s="812"/>
      <c r="B455" s="719"/>
      <c r="C455" s="808">
        <f t="shared" si="12"/>
        <v>0</v>
      </c>
      <c r="D455" s="809"/>
      <c r="E455" s="809"/>
      <c r="F455" s="809"/>
      <c r="G455" s="808">
        <f t="shared" si="13"/>
        <v>0</v>
      </c>
    </row>
    <row r="456" spans="1:7">
      <c r="A456" s="812"/>
      <c r="B456" s="719"/>
      <c r="C456" s="808">
        <f t="shared" si="12"/>
        <v>0</v>
      </c>
      <c r="D456" s="809"/>
      <c r="E456" s="809"/>
      <c r="F456" s="809"/>
      <c r="G456" s="808">
        <f t="shared" si="13"/>
        <v>0</v>
      </c>
    </row>
    <row r="457" spans="1:7">
      <c r="A457" s="812"/>
      <c r="B457" s="719"/>
      <c r="C457" s="808">
        <f t="shared" si="12"/>
        <v>0</v>
      </c>
      <c r="D457" s="809"/>
      <c r="E457" s="809"/>
      <c r="F457" s="809"/>
      <c r="G457" s="808">
        <f t="shared" si="13"/>
        <v>0</v>
      </c>
    </row>
    <row r="458" spans="1:7">
      <c r="A458" s="812"/>
      <c r="B458" s="719"/>
      <c r="C458" s="808">
        <f t="shared" si="12"/>
        <v>0</v>
      </c>
      <c r="D458" s="809"/>
      <c r="E458" s="809"/>
      <c r="F458" s="809"/>
      <c r="G458" s="808">
        <f t="shared" si="13"/>
        <v>0</v>
      </c>
    </row>
    <row r="459" spans="1:7">
      <c r="A459" s="812"/>
      <c r="B459" s="719"/>
      <c r="C459" s="808">
        <f t="shared" si="12"/>
        <v>0</v>
      </c>
      <c r="D459" s="809"/>
      <c r="E459" s="809"/>
      <c r="F459" s="809"/>
      <c r="G459" s="808">
        <f t="shared" si="13"/>
        <v>0</v>
      </c>
    </row>
    <row r="460" spans="1:7">
      <c r="A460" s="812"/>
      <c r="B460" s="719"/>
      <c r="C460" s="808">
        <f t="shared" ref="C460:C500" si="14">SUMIF(D460:F460,"&gt;0")</f>
        <v>0</v>
      </c>
      <c r="D460" s="809"/>
      <c r="E460" s="809"/>
      <c r="F460" s="809"/>
      <c r="G460" s="808">
        <f t="shared" ref="G460:G500" si="15">SUMIF(B460:C460,"&gt;0")</f>
        <v>0</v>
      </c>
    </row>
    <row r="461" spans="1:7">
      <c r="A461" s="812"/>
      <c r="B461" s="719"/>
      <c r="C461" s="808">
        <f t="shared" si="14"/>
        <v>0</v>
      </c>
      <c r="D461" s="809"/>
      <c r="E461" s="809"/>
      <c r="F461" s="809"/>
      <c r="G461" s="808">
        <f t="shared" si="15"/>
        <v>0</v>
      </c>
    </row>
    <row r="462" spans="1:7">
      <c r="A462" s="812"/>
      <c r="B462" s="719"/>
      <c r="C462" s="808">
        <f t="shared" si="14"/>
        <v>0</v>
      </c>
      <c r="D462" s="809"/>
      <c r="E462" s="809"/>
      <c r="F462" s="809"/>
      <c r="G462" s="808">
        <f t="shared" si="15"/>
        <v>0</v>
      </c>
    </row>
    <row r="463" spans="1:7">
      <c r="A463" s="812"/>
      <c r="B463" s="719"/>
      <c r="C463" s="808">
        <f t="shared" si="14"/>
        <v>0</v>
      </c>
      <c r="D463" s="809"/>
      <c r="E463" s="809"/>
      <c r="F463" s="809"/>
      <c r="G463" s="808">
        <f t="shared" si="15"/>
        <v>0</v>
      </c>
    </row>
    <row r="464" spans="1:7">
      <c r="A464" s="812"/>
      <c r="B464" s="719"/>
      <c r="C464" s="808">
        <f t="shared" si="14"/>
        <v>0</v>
      </c>
      <c r="D464" s="809"/>
      <c r="E464" s="809"/>
      <c r="F464" s="809"/>
      <c r="G464" s="808">
        <f t="shared" si="15"/>
        <v>0</v>
      </c>
    </row>
    <row r="465" spans="1:7">
      <c r="A465" s="812"/>
      <c r="B465" s="719"/>
      <c r="C465" s="808">
        <f t="shared" si="14"/>
        <v>0</v>
      </c>
      <c r="D465" s="809"/>
      <c r="E465" s="809"/>
      <c r="F465" s="809"/>
      <c r="G465" s="808">
        <f t="shared" si="15"/>
        <v>0</v>
      </c>
    </row>
    <row r="466" spans="1:7">
      <c r="A466" s="812"/>
      <c r="B466" s="719"/>
      <c r="C466" s="808">
        <f t="shared" si="14"/>
        <v>0</v>
      </c>
      <c r="D466" s="809"/>
      <c r="E466" s="809"/>
      <c r="F466" s="809"/>
      <c r="G466" s="808">
        <f t="shared" si="15"/>
        <v>0</v>
      </c>
    </row>
    <row r="467" spans="1:7">
      <c r="A467" s="812"/>
      <c r="B467" s="719"/>
      <c r="C467" s="808">
        <f t="shared" si="14"/>
        <v>0</v>
      </c>
      <c r="D467" s="809"/>
      <c r="E467" s="809"/>
      <c r="F467" s="809"/>
      <c r="G467" s="808">
        <f t="shared" si="15"/>
        <v>0</v>
      </c>
    </row>
    <row r="468" spans="1:7">
      <c r="A468" s="812"/>
      <c r="B468" s="719"/>
      <c r="C468" s="808">
        <f t="shared" si="14"/>
        <v>0</v>
      </c>
      <c r="D468" s="809"/>
      <c r="E468" s="809"/>
      <c r="F468" s="809"/>
      <c r="G468" s="808">
        <f t="shared" si="15"/>
        <v>0</v>
      </c>
    </row>
    <row r="469" spans="1:7">
      <c r="A469" s="812"/>
      <c r="B469" s="719"/>
      <c r="C469" s="808">
        <f t="shared" si="14"/>
        <v>0</v>
      </c>
      <c r="D469" s="809"/>
      <c r="E469" s="809"/>
      <c r="F469" s="809"/>
      <c r="G469" s="808">
        <f t="shared" si="15"/>
        <v>0</v>
      </c>
    </row>
    <row r="470" spans="1:7">
      <c r="A470" s="812"/>
      <c r="B470" s="719"/>
      <c r="C470" s="808">
        <f t="shared" si="14"/>
        <v>0</v>
      </c>
      <c r="D470" s="809"/>
      <c r="E470" s="809"/>
      <c r="F470" s="809"/>
      <c r="G470" s="808">
        <f t="shared" si="15"/>
        <v>0</v>
      </c>
    </row>
    <row r="471" spans="1:7">
      <c r="A471" s="812"/>
      <c r="B471" s="719"/>
      <c r="C471" s="808">
        <f t="shared" si="14"/>
        <v>0</v>
      </c>
      <c r="D471" s="809"/>
      <c r="E471" s="809"/>
      <c r="F471" s="809"/>
      <c r="G471" s="808">
        <f t="shared" si="15"/>
        <v>0</v>
      </c>
    </row>
    <row r="472" spans="1:7">
      <c r="A472" s="812"/>
      <c r="B472" s="719"/>
      <c r="C472" s="808">
        <f t="shared" si="14"/>
        <v>0</v>
      </c>
      <c r="D472" s="809"/>
      <c r="E472" s="809"/>
      <c r="F472" s="809"/>
      <c r="G472" s="808">
        <f t="shared" si="15"/>
        <v>0</v>
      </c>
    </row>
    <row r="473" spans="1:7">
      <c r="A473" s="812"/>
      <c r="B473" s="719"/>
      <c r="C473" s="808">
        <f t="shared" si="14"/>
        <v>0</v>
      </c>
      <c r="D473" s="809"/>
      <c r="E473" s="809"/>
      <c r="F473" s="809"/>
      <c r="G473" s="808">
        <f t="shared" si="15"/>
        <v>0</v>
      </c>
    </row>
    <row r="474" spans="1:7">
      <c r="A474" s="812"/>
      <c r="B474" s="719"/>
      <c r="C474" s="808">
        <f t="shared" si="14"/>
        <v>0</v>
      </c>
      <c r="D474" s="809"/>
      <c r="E474" s="809"/>
      <c r="F474" s="809"/>
      <c r="G474" s="808">
        <f t="shared" si="15"/>
        <v>0</v>
      </c>
    </row>
    <row r="475" spans="1:7">
      <c r="A475" s="812"/>
      <c r="B475" s="719"/>
      <c r="C475" s="808">
        <f t="shared" si="14"/>
        <v>0</v>
      </c>
      <c r="D475" s="809"/>
      <c r="E475" s="809"/>
      <c r="F475" s="809"/>
      <c r="G475" s="808">
        <f t="shared" si="15"/>
        <v>0</v>
      </c>
    </row>
    <row r="476" spans="1:7">
      <c r="A476" s="812"/>
      <c r="B476" s="719"/>
      <c r="C476" s="808">
        <f t="shared" si="14"/>
        <v>0</v>
      </c>
      <c r="D476" s="809"/>
      <c r="E476" s="809"/>
      <c r="F476" s="809"/>
      <c r="G476" s="808">
        <f t="shared" si="15"/>
        <v>0</v>
      </c>
    </row>
    <row r="477" spans="1:7">
      <c r="A477" s="812"/>
      <c r="B477" s="719"/>
      <c r="C477" s="808">
        <f t="shared" si="14"/>
        <v>0</v>
      </c>
      <c r="D477" s="809"/>
      <c r="E477" s="809"/>
      <c r="F477" s="809"/>
      <c r="G477" s="808">
        <f t="shared" si="15"/>
        <v>0</v>
      </c>
    </row>
    <row r="478" spans="1:7">
      <c r="A478" s="812"/>
      <c r="B478" s="719"/>
      <c r="C478" s="808">
        <f t="shared" si="14"/>
        <v>0</v>
      </c>
      <c r="D478" s="809"/>
      <c r="E478" s="809"/>
      <c r="F478" s="809"/>
      <c r="G478" s="808">
        <f t="shared" si="15"/>
        <v>0</v>
      </c>
    </row>
    <row r="479" spans="1:7">
      <c r="A479" s="812"/>
      <c r="B479" s="719"/>
      <c r="C479" s="808">
        <f t="shared" si="14"/>
        <v>0</v>
      </c>
      <c r="D479" s="809"/>
      <c r="E479" s="809"/>
      <c r="F479" s="809"/>
      <c r="G479" s="808">
        <f t="shared" si="15"/>
        <v>0</v>
      </c>
    </row>
    <row r="480" spans="1:7">
      <c r="A480" s="812"/>
      <c r="B480" s="719"/>
      <c r="C480" s="808">
        <f t="shared" si="14"/>
        <v>0</v>
      </c>
      <c r="D480" s="809"/>
      <c r="E480" s="809"/>
      <c r="F480" s="809"/>
      <c r="G480" s="808">
        <f t="shared" si="15"/>
        <v>0</v>
      </c>
    </row>
    <row r="481" spans="1:7">
      <c r="A481" s="812"/>
      <c r="B481" s="719"/>
      <c r="C481" s="808">
        <f t="shared" si="14"/>
        <v>0</v>
      </c>
      <c r="D481" s="809"/>
      <c r="E481" s="809"/>
      <c r="F481" s="809"/>
      <c r="G481" s="808">
        <f t="shared" si="15"/>
        <v>0</v>
      </c>
    </row>
    <row r="482" spans="1:7">
      <c r="A482" s="812"/>
      <c r="B482" s="719"/>
      <c r="C482" s="808">
        <f t="shared" si="14"/>
        <v>0</v>
      </c>
      <c r="D482" s="809"/>
      <c r="E482" s="809"/>
      <c r="F482" s="809"/>
      <c r="G482" s="808">
        <f t="shared" si="15"/>
        <v>0</v>
      </c>
    </row>
    <row r="483" spans="1:7">
      <c r="A483" s="812"/>
      <c r="B483" s="719"/>
      <c r="C483" s="808">
        <f t="shared" si="14"/>
        <v>0</v>
      </c>
      <c r="D483" s="809"/>
      <c r="E483" s="809"/>
      <c r="F483" s="809"/>
      <c r="G483" s="808">
        <f t="shared" si="15"/>
        <v>0</v>
      </c>
    </row>
    <row r="484" spans="1:7">
      <c r="A484" s="812"/>
      <c r="B484" s="719"/>
      <c r="C484" s="808">
        <f t="shared" si="14"/>
        <v>0</v>
      </c>
      <c r="D484" s="809"/>
      <c r="E484" s="809"/>
      <c r="F484" s="809"/>
      <c r="G484" s="808">
        <f t="shared" si="15"/>
        <v>0</v>
      </c>
    </row>
    <row r="485" spans="1:7">
      <c r="A485" s="812"/>
      <c r="B485" s="719"/>
      <c r="C485" s="808">
        <f t="shared" si="14"/>
        <v>0</v>
      </c>
      <c r="D485" s="809"/>
      <c r="E485" s="809"/>
      <c r="F485" s="809"/>
      <c r="G485" s="808">
        <f t="shared" si="15"/>
        <v>0</v>
      </c>
    </row>
    <row r="486" spans="1:7">
      <c r="A486" s="812"/>
      <c r="B486" s="719"/>
      <c r="C486" s="808">
        <f t="shared" si="14"/>
        <v>0</v>
      </c>
      <c r="D486" s="809"/>
      <c r="E486" s="809"/>
      <c r="F486" s="809"/>
      <c r="G486" s="808">
        <f t="shared" si="15"/>
        <v>0</v>
      </c>
    </row>
    <row r="487" spans="1:7">
      <c r="A487" s="812"/>
      <c r="B487" s="719"/>
      <c r="C487" s="808">
        <f t="shared" si="14"/>
        <v>0</v>
      </c>
      <c r="D487" s="809"/>
      <c r="E487" s="809"/>
      <c r="F487" s="809"/>
      <c r="G487" s="808">
        <f t="shared" si="15"/>
        <v>0</v>
      </c>
    </row>
    <row r="488" spans="1:7">
      <c r="A488" s="812"/>
      <c r="B488" s="719"/>
      <c r="C488" s="808">
        <f t="shared" si="14"/>
        <v>0</v>
      </c>
      <c r="D488" s="809"/>
      <c r="E488" s="809"/>
      <c r="F488" s="809"/>
      <c r="G488" s="808">
        <f t="shared" si="15"/>
        <v>0</v>
      </c>
    </row>
    <row r="489" spans="1:7">
      <c r="A489" s="812"/>
      <c r="B489" s="719"/>
      <c r="C489" s="808">
        <f t="shared" si="14"/>
        <v>0</v>
      </c>
      <c r="D489" s="809"/>
      <c r="E489" s="809"/>
      <c r="F489" s="809"/>
      <c r="G489" s="808">
        <f t="shared" si="15"/>
        <v>0</v>
      </c>
    </row>
    <row r="490" spans="1:7">
      <c r="A490" s="812"/>
      <c r="B490" s="719"/>
      <c r="C490" s="808">
        <f t="shared" si="14"/>
        <v>0</v>
      </c>
      <c r="D490" s="809"/>
      <c r="E490" s="809"/>
      <c r="F490" s="809"/>
      <c r="G490" s="808">
        <f t="shared" si="15"/>
        <v>0</v>
      </c>
    </row>
    <row r="491" spans="1:7">
      <c r="A491" s="812"/>
      <c r="B491" s="719"/>
      <c r="C491" s="808">
        <f t="shared" si="14"/>
        <v>0</v>
      </c>
      <c r="D491" s="809"/>
      <c r="E491" s="809"/>
      <c r="F491" s="809"/>
      <c r="G491" s="808">
        <f t="shared" si="15"/>
        <v>0</v>
      </c>
    </row>
    <row r="492" spans="1:7">
      <c r="A492" s="812"/>
      <c r="B492" s="719"/>
      <c r="C492" s="808">
        <f t="shared" si="14"/>
        <v>0</v>
      </c>
      <c r="D492" s="809"/>
      <c r="E492" s="809"/>
      <c r="F492" s="809"/>
      <c r="G492" s="808">
        <f t="shared" si="15"/>
        <v>0</v>
      </c>
    </row>
    <row r="493" spans="1:7">
      <c r="A493" s="812"/>
      <c r="B493" s="719"/>
      <c r="C493" s="808">
        <f t="shared" si="14"/>
        <v>0</v>
      </c>
      <c r="D493" s="809"/>
      <c r="E493" s="809"/>
      <c r="F493" s="809"/>
      <c r="G493" s="808">
        <f t="shared" si="15"/>
        <v>0</v>
      </c>
    </row>
    <row r="494" spans="1:7">
      <c r="A494" s="812"/>
      <c r="B494" s="719"/>
      <c r="C494" s="808">
        <f t="shared" si="14"/>
        <v>0</v>
      </c>
      <c r="D494" s="809"/>
      <c r="E494" s="809"/>
      <c r="F494" s="809"/>
      <c r="G494" s="808">
        <f t="shared" si="15"/>
        <v>0</v>
      </c>
    </row>
    <row r="495" spans="1:7">
      <c r="A495" s="812"/>
      <c r="B495" s="719"/>
      <c r="C495" s="808">
        <f t="shared" si="14"/>
        <v>0</v>
      </c>
      <c r="D495" s="809"/>
      <c r="E495" s="809"/>
      <c r="F495" s="809"/>
      <c r="G495" s="808">
        <f t="shared" si="15"/>
        <v>0</v>
      </c>
    </row>
    <row r="496" spans="1:7">
      <c r="A496" s="812"/>
      <c r="B496" s="719"/>
      <c r="C496" s="808">
        <f t="shared" si="14"/>
        <v>0</v>
      </c>
      <c r="D496" s="809"/>
      <c r="E496" s="809"/>
      <c r="F496" s="809"/>
      <c r="G496" s="808">
        <f t="shared" si="15"/>
        <v>0</v>
      </c>
    </row>
    <row r="497" spans="1:7">
      <c r="A497" s="812"/>
      <c r="B497" s="719"/>
      <c r="C497" s="808">
        <f t="shared" si="14"/>
        <v>0</v>
      </c>
      <c r="D497" s="809"/>
      <c r="E497" s="809"/>
      <c r="F497" s="809"/>
      <c r="G497" s="808">
        <f t="shared" si="15"/>
        <v>0</v>
      </c>
    </row>
    <row r="498" spans="1:7">
      <c r="A498" s="812"/>
      <c r="B498" s="719"/>
      <c r="C498" s="808">
        <f t="shared" si="14"/>
        <v>0</v>
      </c>
      <c r="D498" s="809"/>
      <c r="E498" s="809"/>
      <c r="F498" s="809"/>
      <c r="G498" s="808">
        <f t="shared" si="15"/>
        <v>0</v>
      </c>
    </row>
    <row r="499" spans="1:7">
      <c r="A499" s="812"/>
      <c r="B499" s="719"/>
      <c r="C499" s="808">
        <f t="shared" si="14"/>
        <v>0</v>
      </c>
      <c r="D499" s="809"/>
      <c r="E499" s="809"/>
      <c r="F499" s="809"/>
      <c r="G499" s="808">
        <f t="shared" si="15"/>
        <v>0</v>
      </c>
    </row>
    <row r="500" spans="1:7">
      <c r="A500" s="812"/>
      <c r="B500" s="719"/>
      <c r="C500" s="808">
        <f t="shared" si="14"/>
        <v>0</v>
      </c>
      <c r="D500" s="809"/>
      <c r="E500" s="809"/>
      <c r="F500" s="809"/>
      <c r="G500" s="808">
        <f t="shared" si="15"/>
        <v>0</v>
      </c>
    </row>
  </sheetData>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00"/>
  <sheetViews>
    <sheetView workbookViewId="0">
      <selection activeCell="E899" sqref="E899"/>
    </sheetView>
  </sheetViews>
  <sheetFormatPr defaultRowHeight="15"/>
  <cols>
    <col min="1" max="1" width="60.42578125" customWidth="1"/>
  </cols>
  <sheetData>
    <row r="1" spans="1:8">
      <c r="A1" t="s">
        <v>0</v>
      </c>
      <c r="B1" s="750">
        <v>29</v>
      </c>
    </row>
    <row r="2" spans="1:8">
      <c r="A2" t="s">
        <v>2</v>
      </c>
      <c r="B2" t="s">
        <v>1029</v>
      </c>
    </row>
    <row r="3" spans="1:8">
      <c r="A3" t="s">
        <v>4</v>
      </c>
      <c r="B3" t="s">
        <v>475</v>
      </c>
    </row>
    <row r="4" spans="1:8">
      <c r="A4" t="s">
        <v>6</v>
      </c>
      <c r="B4" t="s">
        <v>7</v>
      </c>
    </row>
    <row r="5" spans="1:8">
      <c r="A5" t="s">
        <v>8</v>
      </c>
      <c r="B5" t="s">
        <v>9</v>
      </c>
    </row>
    <row r="7" spans="1:8">
      <c r="A7" s="605" t="s">
        <v>1029</v>
      </c>
      <c r="B7" s="796"/>
      <c r="C7" s="773"/>
      <c r="D7" s="764"/>
      <c r="E7" s="676" t="s">
        <v>840</v>
      </c>
      <c r="F7" s="764"/>
      <c r="G7" s="797"/>
      <c r="H7" s="761"/>
    </row>
    <row r="8" spans="1:8">
      <c r="A8" s="799"/>
      <c r="B8" s="799"/>
      <c r="C8" s="813"/>
      <c r="D8" s="676"/>
      <c r="E8" s="676" t="s">
        <v>962</v>
      </c>
      <c r="F8" s="706"/>
      <c r="G8" s="814"/>
      <c r="H8" s="761"/>
    </row>
    <row r="9" spans="1:8">
      <c r="A9" s="707" t="s">
        <v>1007</v>
      </c>
      <c r="B9" s="598" t="s">
        <v>7</v>
      </c>
      <c r="C9" s="709" t="s">
        <v>15</v>
      </c>
      <c r="D9" s="703" t="s">
        <v>477</v>
      </c>
      <c r="E9" s="676" t="s">
        <v>507</v>
      </c>
      <c r="F9" s="706" t="s">
        <v>963</v>
      </c>
      <c r="G9" s="709" t="s">
        <v>15</v>
      </c>
      <c r="H9" s="761"/>
    </row>
    <row r="10" spans="1:8">
      <c r="A10" s="802" t="s">
        <v>15</v>
      </c>
      <c r="B10" s="815" t="e">
        <f>SUMIF(B11:B500,"&gt;0")-SUMIF([38]F28!B11:B500,"&lt;0")</f>
        <v>#VALUE!</v>
      </c>
      <c r="C10" s="815" t="e">
        <f>D10+E10+F10</f>
        <v>#VALUE!</v>
      </c>
      <c r="D10" s="815" t="e">
        <f>SUMIF(D11:D500,"&gt;0")-SUMIF([38]F28!D11:D500,"&lt;0")</f>
        <v>#VALUE!</v>
      </c>
      <c r="E10" s="815" t="e">
        <f>SUMIF(E11:E500,"&gt;0")-SUMIF([38]F28!E11:E500,"&lt;0")</f>
        <v>#VALUE!</v>
      </c>
      <c r="F10" s="815" t="e">
        <f>SUMIF(F11:F500,"&gt;0")-SUMIF([38]F28!F11:F500,"&lt;0")</f>
        <v>#VALUE!</v>
      </c>
      <c r="G10" s="815" t="e">
        <f>B10+C10</f>
        <v>#VALUE!</v>
      </c>
      <c r="H10" s="761"/>
    </row>
    <row r="11" spans="1:8">
      <c r="A11" s="810"/>
      <c r="B11" s="718"/>
      <c r="C11" s="808">
        <f>SUMIF(D11:F11,"&gt;0")</f>
        <v>0</v>
      </c>
      <c r="D11" s="689"/>
      <c r="E11" s="689"/>
      <c r="F11" s="689"/>
      <c r="G11" s="808">
        <f>SUMIF(B11:C11,"&gt;0")</f>
        <v>0</v>
      </c>
      <c r="H11" s="761"/>
    </row>
    <row r="12" spans="1:8">
      <c r="A12" s="810"/>
      <c r="B12" s="718"/>
      <c r="C12" s="808">
        <f t="shared" ref="C12:C75" si="0">SUMIF(D12:F12,"&gt;0")</f>
        <v>0</v>
      </c>
      <c r="D12" s="689"/>
      <c r="E12" s="689"/>
      <c r="F12" s="689"/>
      <c r="G12" s="808">
        <f t="shared" ref="G12:G75" si="1">SUMIF(B12:C12,"&gt;0")</f>
        <v>0</v>
      </c>
      <c r="H12" s="761"/>
    </row>
    <row r="13" spans="1:8">
      <c r="A13" s="810"/>
      <c r="B13" s="718"/>
      <c r="C13" s="808">
        <f t="shared" si="0"/>
        <v>0</v>
      </c>
      <c r="D13" s="689"/>
      <c r="E13" s="689"/>
      <c r="F13" s="689"/>
      <c r="G13" s="808">
        <f t="shared" si="1"/>
        <v>0</v>
      </c>
      <c r="H13" s="761"/>
    </row>
    <row r="14" spans="1:8">
      <c r="A14" s="810"/>
      <c r="B14" s="718"/>
      <c r="C14" s="808">
        <f t="shared" si="0"/>
        <v>0</v>
      </c>
      <c r="D14" s="689"/>
      <c r="E14" s="689"/>
      <c r="F14" s="689"/>
      <c r="G14" s="808">
        <f t="shared" si="1"/>
        <v>0</v>
      </c>
      <c r="H14" s="761"/>
    </row>
    <row r="15" spans="1:8">
      <c r="A15" s="810"/>
      <c r="B15" s="718"/>
      <c r="C15" s="808">
        <f t="shared" si="0"/>
        <v>0</v>
      </c>
      <c r="D15" s="689"/>
      <c r="E15" s="689"/>
      <c r="F15" s="689"/>
      <c r="G15" s="808">
        <f t="shared" si="1"/>
        <v>0</v>
      </c>
      <c r="H15" s="761"/>
    </row>
    <row r="16" spans="1:8">
      <c r="A16" s="810"/>
      <c r="B16" s="718"/>
      <c r="C16" s="808">
        <f t="shared" si="0"/>
        <v>0</v>
      </c>
      <c r="D16" s="689"/>
      <c r="E16" s="689"/>
      <c r="F16" s="689"/>
      <c r="G16" s="808">
        <f t="shared" si="1"/>
        <v>0</v>
      </c>
      <c r="H16" s="761"/>
    </row>
    <row r="17" spans="1:8">
      <c r="A17" s="810"/>
      <c r="B17" s="718"/>
      <c r="C17" s="808">
        <f t="shared" si="0"/>
        <v>0</v>
      </c>
      <c r="D17" s="689"/>
      <c r="E17" s="689"/>
      <c r="F17" s="689"/>
      <c r="G17" s="808">
        <f t="shared" si="1"/>
        <v>0</v>
      </c>
      <c r="H17" s="761"/>
    </row>
    <row r="18" spans="1:8">
      <c r="A18" s="812"/>
      <c r="B18" s="718"/>
      <c r="C18" s="808">
        <f t="shared" si="0"/>
        <v>0</v>
      </c>
      <c r="D18" s="689"/>
      <c r="E18" s="689"/>
      <c r="F18" s="689"/>
      <c r="G18" s="808">
        <f t="shared" si="1"/>
        <v>0</v>
      </c>
      <c r="H18" s="761"/>
    </row>
    <row r="19" spans="1:8">
      <c r="A19" s="812"/>
      <c r="B19" s="718"/>
      <c r="C19" s="808">
        <f t="shared" si="0"/>
        <v>0</v>
      </c>
      <c r="D19" s="689"/>
      <c r="E19" s="689"/>
      <c r="F19" s="689"/>
      <c r="G19" s="808">
        <f t="shared" si="1"/>
        <v>0</v>
      </c>
      <c r="H19" s="761"/>
    </row>
    <row r="20" spans="1:8">
      <c r="A20" s="812"/>
      <c r="B20" s="718"/>
      <c r="C20" s="808">
        <f t="shared" si="0"/>
        <v>0</v>
      </c>
      <c r="D20" s="689"/>
      <c r="E20" s="689"/>
      <c r="F20" s="689"/>
      <c r="G20" s="808">
        <f t="shared" si="1"/>
        <v>0</v>
      </c>
      <c r="H20" s="761"/>
    </row>
    <row r="21" spans="1:8">
      <c r="A21" s="812"/>
      <c r="B21" s="718"/>
      <c r="C21" s="808">
        <f t="shared" si="0"/>
        <v>0</v>
      </c>
      <c r="D21" s="689"/>
      <c r="E21" s="689"/>
      <c r="F21" s="689"/>
      <c r="G21" s="808">
        <f t="shared" si="1"/>
        <v>0</v>
      </c>
      <c r="H21" s="761"/>
    </row>
    <row r="22" spans="1:8">
      <c r="A22" s="812"/>
      <c r="B22" s="718"/>
      <c r="C22" s="808">
        <f t="shared" si="0"/>
        <v>0</v>
      </c>
      <c r="D22" s="689"/>
      <c r="E22" s="689"/>
      <c r="F22" s="689"/>
      <c r="G22" s="808">
        <f t="shared" si="1"/>
        <v>0</v>
      </c>
      <c r="H22" s="761"/>
    </row>
    <row r="23" spans="1:8">
      <c r="A23" s="812"/>
      <c r="B23" s="718"/>
      <c r="C23" s="808">
        <f t="shared" si="0"/>
        <v>0</v>
      </c>
      <c r="D23" s="689"/>
      <c r="E23" s="689"/>
      <c r="F23" s="689"/>
      <c r="G23" s="808">
        <f t="shared" si="1"/>
        <v>0</v>
      </c>
      <c r="H23" s="761"/>
    </row>
    <row r="24" spans="1:8">
      <c r="A24" s="812"/>
      <c r="B24" s="718"/>
      <c r="C24" s="808">
        <f t="shared" si="0"/>
        <v>0</v>
      </c>
      <c r="D24" s="689"/>
      <c r="E24" s="689"/>
      <c r="F24" s="689"/>
      <c r="G24" s="808">
        <f t="shared" si="1"/>
        <v>0</v>
      </c>
      <c r="H24" s="761"/>
    </row>
    <row r="25" spans="1:8">
      <c r="A25" s="812"/>
      <c r="B25" s="718"/>
      <c r="C25" s="808">
        <f t="shared" si="0"/>
        <v>0</v>
      </c>
      <c r="D25" s="689"/>
      <c r="E25" s="689"/>
      <c r="F25" s="689"/>
      <c r="G25" s="808">
        <f t="shared" si="1"/>
        <v>0</v>
      </c>
      <c r="H25" s="761"/>
    </row>
    <row r="26" spans="1:8">
      <c r="A26" s="812"/>
      <c r="B26" s="718"/>
      <c r="C26" s="808">
        <f t="shared" si="0"/>
        <v>0</v>
      </c>
      <c r="D26" s="689"/>
      <c r="E26" s="689"/>
      <c r="F26" s="689"/>
      <c r="G26" s="808">
        <f t="shared" si="1"/>
        <v>0</v>
      </c>
      <c r="H26" s="761"/>
    </row>
    <row r="27" spans="1:8">
      <c r="A27" s="812"/>
      <c r="B27" s="718"/>
      <c r="C27" s="808">
        <f t="shared" si="0"/>
        <v>0</v>
      </c>
      <c r="D27" s="689"/>
      <c r="E27" s="689"/>
      <c r="F27" s="689"/>
      <c r="G27" s="808">
        <f t="shared" si="1"/>
        <v>0</v>
      </c>
      <c r="H27" s="761"/>
    </row>
    <row r="28" spans="1:8">
      <c r="A28" s="812"/>
      <c r="B28" s="718"/>
      <c r="C28" s="808">
        <f t="shared" si="0"/>
        <v>0</v>
      </c>
      <c r="D28" s="689"/>
      <c r="E28" s="689"/>
      <c r="F28" s="689"/>
      <c r="G28" s="808">
        <f t="shared" si="1"/>
        <v>0</v>
      </c>
      <c r="H28" s="761"/>
    </row>
    <row r="29" spans="1:8">
      <c r="A29" s="812"/>
      <c r="B29" s="718"/>
      <c r="C29" s="808">
        <f t="shared" si="0"/>
        <v>0</v>
      </c>
      <c r="D29" s="689"/>
      <c r="E29" s="689"/>
      <c r="F29" s="689"/>
      <c r="G29" s="808">
        <f t="shared" si="1"/>
        <v>0</v>
      </c>
      <c r="H29" s="761"/>
    </row>
    <row r="30" spans="1:8">
      <c r="A30" s="816"/>
      <c r="B30" s="718"/>
      <c r="C30" s="808">
        <f t="shared" si="0"/>
        <v>0</v>
      </c>
      <c r="D30" s="689"/>
      <c r="E30" s="689"/>
      <c r="F30" s="689"/>
      <c r="G30" s="808">
        <f t="shared" si="1"/>
        <v>0</v>
      </c>
      <c r="H30" s="761"/>
    </row>
    <row r="31" spans="1:8">
      <c r="A31" s="812"/>
      <c r="B31" s="718"/>
      <c r="C31" s="808">
        <f t="shared" si="0"/>
        <v>0</v>
      </c>
      <c r="D31" s="689"/>
      <c r="E31" s="689"/>
      <c r="F31" s="689"/>
      <c r="G31" s="808">
        <f t="shared" si="1"/>
        <v>0</v>
      </c>
      <c r="H31" s="761"/>
    </row>
    <row r="32" spans="1:8">
      <c r="A32" s="812"/>
      <c r="B32" s="718"/>
      <c r="C32" s="808">
        <f t="shared" si="0"/>
        <v>0</v>
      </c>
      <c r="D32" s="689"/>
      <c r="E32" s="689"/>
      <c r="F32" s="689"/>
      <c r="G32" s="808">
        <f t="shared" si="1"/>
        <v>0</v>
      </c>
      <c r="H32" s="761"/>
    </row>
    <row r="33" spans="1:8">
      <c r="A33" s="812"/>
      <c r="B33" s="718"/>
      <c r="C33" s="808">
        <f t="shared" si="0"/>
        <v>0</v>
      </c>
      <c r="D33" s="689"/>
      <c r="E33" s="689"/>
      <c r="F33" s="689"/>
      <c r="G33" s="808">
        <f t="shared" si="1"/>
        <v>0</v>
      </c>
      <c r="H33" s="761"/>
    </row>
    <row r="34" spans="1:8">
      <c r="A34" s="812"/>
      <c r="B34" s="718"/>
      <c r="C34" s="808">
        <f t="shared" si="0"/>
        <v>0</v>
      </c>
      <c r="D34" s="689"/>
      <c r="E34" s="689"/>
      <c r="F34" s="689"/>
      <c r="G34" s="808">
        <f t="shared" si="1"/>
        <v>0</v>
      </c>
      <c r="H34" s="761"/>
    </row>
    <row r="35" spans="1:8">
      <c r="A35" s="812"/>
      <c r="B35" s="718"/>
      <c r="C35" s="808">
        <f t="shared" si="0"/>
        <v>0</v>
      </c>
      <c r="D35" s="689"/>
      <c r="E35" s="689"/>
      <c r="F35" s="689"/>
      <c r="G35" s="808">
        <f t="shared" si="1"/>
        <v>0</v>
      </c>
      <c r="H35" s="761"/>
    </row>
    <row r="36" spans="1:8">
      <c r="A36" s="812"/>
      <c r="B36" s="718"/>
      <c r="C36" s="808">
        <f t="shared" si="0"/>
        <v>0</v>
      </c>
      <c r="D36" s="689"/>
      <c r="E36" s="689"/>
      <c r="F36" s="689"/>
      <c r="G36" s="808">
        <f t="shared" si="1"/>
        <v>0</v>
      </c>
      <c r="H36" s="761"/>
    </row>
    <row r="37" spans="1:8">
      <c r="A37" s="812"/>
      <c r="B37" s="718"/>
      <c r="C37" s="808">
        <f t="shared" si="0"/>
        <v>0</v>
      </c>
      <c r="D37" s="689"/>
      <c r="E37" s="689"/>
      <c r="F37" s="689"/>
      <c r="G37" s="808">
        <f t="shared" si="1"/>
        <v>0</v>
      </c>
    </row>
    <row r="38" spans="1:8">
      <c r="A38" s="812"/>
      <c r="B38" s="718"/>
      <c r="C38" s="808">
        <f t="shared" si="0"/>
        <v>0</v>
      </c>
      <c r="D38" s="689"/>
      <c r="E38" s="689"/>
      <c r="F38" s="689"/>
      <c r="G38" s="808">
        <f t="shared" si="1"/>
        <v>0</v>
      </c>
    </row>
    <row r="39" spans="1:8">
      <c r="A39" s="812"/>
      <c r="B39" s="718"/>
      <c r="C39" s="808">
        <f t="shared" si="0"/>
        <v>0</v>
      </c>
      <c r="D39" s="689"/>
      <c r="E39" s="689"/>
      <c r="F39" s="689"/>
      <c r="G39" s="808">
        <f t="shared" si="1"/>
        <v>0</v>
      </c>
    </row>
    <row r="40" spans="1:8">
      <c r="A40" s="812"/>
      <c r="B40" s="718"/>
      <c r="C40" s="808">
        <f t="shared" si="0"/>
        <v>0</v>
      </c>
      <c r="D40" s="689"/>
      <c r="E40" s="689"/>
      <c r="F40" s="689"/>
      <c r="G40" s="808">
        <f t="shared" si="1"/>
        <v>0</v>
      </c>
    </row>
    <row r="41" spans="1:8">
      <c r="A41" s="812"/>
      <c r="B41" s="718"/>
      <c r="C41" s="808">
        <f t="shared" si="0"/>
        <v>0</v>
      </c>
      <c r="D41" s="689"/>
      <c r="E41" s="689"/>
      <c r="F41" s="689"/>
      <c r="G41" s="808">
        <f t="shared" si="1"/>
        <v>0</v>
      </c>
    </row>
    <row r="42" spans="1:8">
      <c r="A42" s="812"/>
      <c r="B42" s="718"/>
      <c r="C42" s="808">
        <f t="shared" si="0"/>
        <v>0</v>
      </c>
      <c r="D42" s="689"/>
      <c r="E42" s="689"/>
      <c r="F42" s="689"/>
      <c r="G42" s="808">
        <f t="shared" si="1"/>
        <v>0</v>
      </c>
    </row>
    <row r="43" spans="1:8">
      <c r="A43" s="812"/>
      <c r="B43" s="718"/>
      <c r="C43" s="808">
        <f t="shared" si="0"/>
        <v>0</v>
      </c>
      <c r="D43" s="689"/>
      <c r="E43" s="689"/>
      <c r="F43" s="689"/>
      <c r="G43" s="808">
        <f t="shared" si="1"/>
        <v>0</v>
      </c>
    </row>
    <row r="44" spans="1:8">
      <c r="A44" s="812"/>
      <c r="B44" s="718"/>
      <c r="C44" s="808">
        <f t="shared" si="0"/>
        <v>0</v>
      </c>
      <c r="D44" s="689"/>
      <c r="E44" s="689"/>
      <c r="F44" s="689"/>
      <c r="G44" s="808">
        <f t="shared" si="1"/>
        <v>0</v>
      </c>
    </row>
    <row r="45" spans="1:8">
      <c r="A45" s="812"/>
      <c r="B45" s="718"/>
      <c r="C45" s="808">
        <f t="shared" si="0"/>
        <v>0</v>
      </c>
      <c r="D45" s="689"/>
      <c r="E45" s="689"/>
      <c r="F45" s="689"/>
      <c r="G45" s="808">
        <f t="shared" si="1"/>
        <v>0</v>
      </c>
    </row>
    <row r="46" spans="1:8">
      <c r="A46" s="812"/>
      <c r="B46" s="718"/>
      <c r="C46" s="808">
        <f t="shared" si="0"/>
        <v>0</v>
      </c>
      <c r="D46" s="689"/>
      <c r="E46" s="689"/>
      <c r="F46" s="689"/>
      <c r="G46" s="808">
        <f t="shared" si="1"/>
        <v>0</v>
      </c>
    </row>
    <row r="47" spans="1:8">
      <c r="A47" s="812"/>
      <c r="B47" s="718"/>
      <c r="C47" s="808">
        <f t="shared" si="0"/>
        <v>0</v>
      </c>
      <c r="D47" s="689"/>
      <c r="E47" s="689"/>
      <c r="F47" s="689"/>
      <c r="G47" s="808">
        <f t="shared" si="1"/>
        <v>0</v>
      </c>
    </row>
    <row r="48" spans="1:8">
      <c r="A48" s="812"/>
      <c r="B48" s="718"/>
      <c r="C48" s="808">
        <f t="shared" si="0"/>
        <v>0</v>
      </c>
      <c r="D48" s="689"/>
      <c r="E48" s="689"/>
      <c r="F48" s="689"/>
      <c r="G48" s="808">
        <f t="shared" si="1"/>
        <v>0</v>
      </c>
    </row>
    <row r="49" spans="1:7">
      <c r="A49" s="812"/>
      <c r="B49" s="718"/>
      <c r="C49" s="808">
        <f t="shared" si="0"/>
        <v>0</v>
      </c>
      <c r="D49" s="689"/>
      <c r="E49" s="689"/>
      <c r="F49" s="689"/>
      <c r="G49" s="808">
        <f t="shared" si="1"/>
        <v>0</v>
      </c>
    </row>
    <row r="50" spans="1:7">
      <c r="A50" s="812"/>
      <c r="B50" s="718"/>
      <c r="C50" s="808">
        <f t="shared" si="0"/>
        <v>0</v>
      </c>
      <c r="D50" s="689"/>
      <c r="E50" s="689"/>
      <c r="F50" s="689"/>
      <c r="G50" s="808">
        <f t="shared" si="1"/>
        <v>0</v>
      </c>
    </row>
    <row r="51" spans="1:7">
      <c r="A51" s="812"/>
      <c r="B51" s="718"/>
      <c r="C51" s="808">
        <f t="shared" si="0"/>
        <v>0</v>
      </c>
      <c r="D51" s="689"/>
      <c r="E51" s="689"/>
      <c r="F51" s="689"/>
      <c r="G51" s="808">
        <f t="shared" si="1"/>
        <v>0</v>
      </c>
    </row>
    <row r="52" spans="1:7">
      <c r="A52" s="812"/>
      <c r="B52" s="718"/>
      <c r="C52" s="808">
        <f t="shared" si="0"/>
        <v>0</v>
      </c>
      <c r="D52" s="689"/>
      <c r="E52" s="689"/>
      <c r="F52" s="689"/>
      <c r="G52" s="808">
        <f t="shared" si="1"/>
        <v>0</v>
      </c>
    </row>
    <row r="53" spans="1:7">
      <c r="A53" s="812"/>
      <c r="B53" s="718"/>
      <c r="C53" s="808">
        <f t="shared" si="0"/>
        <v>0</v>
      </c>
      <c r="D53" s="689"/>
      <c r="E53" s="689"/>
      <c r="F53" s="689"/>
      <c r="G53" s="808">
        <f t="shared" si="1"/>
        <v>0</v>
      </c>
    </row>
    <row r="54" spans="1:7">
      <c r="A54" s="812"/>
      <c r="B54" s="718"/>
      <c r="C54" s="808">
        <f t="shared" si="0"/>
        <v>0</v>
      </c>
      <c r="D54" s="689"/>
      <c r="E54" s="689"/>
      <c r="F54" s="689"/>
      <c r="G54" s="808">
        <f t="shared" si="1"/>
        <v>0</v>
      </c>
    </row>
    <row r="55" spans="1:7">
      <c r="A55" s="812"/>
      <c r="B55" s="718"/>
      <c r="C55" s="808">
        <f t="shared" si="0"/>
        <v>0</v>
      </c>
      <c r="D55" s="689"/>
      <c r="E55" s="689"/>
      <c r="F55" s="689"/>
      <c r="G55" s="808">
        <f t="shared" si="1"/>
        <v>0</v>
      </c>
    </row>
    <row r="56" spans="1:7">
      <c r="A56" s="812"/>
      <c r="B56" s="718"/>
      <c r="C56" s="808">
        <f t="shared" si="0"/>
        <v>0</v>
      </c>
      <c r="D56" s="689"/>
      <c r="E56" s="689"/>
      <c r="F56" s="689"/>
      <c r="G56" s="808">
        <f t="shared" si="1"/>
        <v>0</v>
      </c>
    </row>
    <row r="57" spans="1:7">
      <c r="A57" s="812"/>
      <c r="B57" s="718"/>
      <c r="C57" s="808">
        <f t="shared" si="0"/>
        <v>0</v>
      </c>
      <c r="D57" s="689"/>
      <c r="E57" s="689"/>
      <c r="F57" s="689"/>
      <c r="G57" s="808">
        <f t="shared" si="1"/>
        <v>0</v>
      </c>
    </row>
    <row r="58" spans="1:7">
      <c r="A58" s="812"/>
      <c r="B58" s="718"/>
      <c r="C58" s="808">
        <f t="shared" si="0"/>
        <v>0</v>
      </c>
      <c r="D58" s="689"/>
      <c r="E58" s="689"/>
      <c r="F58" s="689"/>
      <c r="G58" s="808">
        <f t="shared" si="1"/>
        <v>0</v>
      </c>
    </row>
    <row r="59" spans="1:7">
      <c r="A59" s="812"/>
      <c r="B59" s="718"/>
      <c r="C59" s="808">
        <f t="shared" si="0"/>
        <v>0</v>
      </c>
      <c r="D59" s="689"/>
      <c r="E59" s="689"/>
      <c r="F59" s="689"/>
      <c r="G59" s="808">
        <f t="shared" si="1"/>
        <v>0</v>
      </c>
    </row>
    <row r="60" spans="1:7">
      <c r="A60" s="812"/>
      <c r="B60" s="718"/>
      <c r="C60" s="808">
        <f t="shared" si="0"/>
        <v>0</v>
      </c>
      <c r="D60" s="689"/>
      <c r="E60" s="689"/>
      <c r="F60" s="689"/>
      <c r="G60" s="808">
        <f t="shared" si="1"/>
        <v>0</v>
      </c>
    </row>
    <row r="61" spans="1:7">
      <c r="A61" s="812"/>
      <c r="B61" s="718"/>
      <c r="C61" s="808">
        <f t="shared" si="0"/>
        <v>0</v>
      </c>
      <c r="D61" s="689"/>
      <c r="E61" s="689"/>
      <c r="F61" s="689"/>
      <c r="G61" s="808">
        <f t="shared" si="1"/>
        <v>0</v>
      </c>
    </row>
    <row r="62" spans="1:7">
      <c r="A62" s="812"/>
      <c r="B62" s="718"/>
      <c r="C62" s="808">
        <f t="shared" si="0"/>
        <v>0</v>
      </c>
      <c r="D62" s="689"/>
      <c r="E62" s="689"/>
      <c r="F62" s="689"/>
      <c r="G62" s="808">
        <f t="shared" si="1"/>
        <v>0</v>
      </c>
    </row>
    <row r="63" spans="1:7">
      <c r="A63" s="812"/>
      <c r="B63" s="718"/>
      <c r="C63" s="808">
        <f t="shared" si="0"/>
        <v>0</v>
      </c>
      <c r="D63" s="689"/>
      <c r="E63" s="689"/>
      <c r="F63" s="689"/>
      <c r="G63" s="808">
        <f t="shared" si="1"/>
        <v>0</v>
      </c>
    </row>
    <row r="64" spans="1:7">
      <c r="A64" s="812"/>
      <c r="B64" s="718"/>
      <c r="C64" s="808">
        <f t="shared" si="0"/>
        <v>0</v>
      </c>
      <c r="D64" s="689"/>
      <c r="E64" s="689"/>
      <c r="F64" s="689"/>
      <c r="G64" s="808">
        <f t="shared" si="1"/>
        <v>0</v>
      </c>
    </row>
    <row r="65" spans="1:7">
      <c r="A65" s="812"/>
      <c r="B65" s="718"/>
      <c r="C65" s="808">
        <f t="shared" si="0"/>
        <v>0</v>
      </c>
      <c r="D65" s="689"/>
      <c r="E65" s="689"/>
      <c r="F65" s="689"/>
      <c r="G65" s="808">
        <f t="shared" si="1"/>
        <v>0</v>
      </c>
    </row>
    <row r="66" spans="1:7">
      <c r="A66" s="812"/>
      <c r="B66" s="718"/>
      <c r="C66" s="808">
        <f t="shared" si="0"/>
        <v>0</v>
      </c>
      <c r="D66" s="689"/>
      <c r="E66" s="689"/>
      <c r="F66" s="689"/>
      <c r="G66" s="808">
        <f t="shared" si="1"/>
        <v>0</v>
      </c>
    </row>
    <row r="67" spans="1:7">
      <c r="A67" s="812"/>
      <c r="B67" s="718"/>
      <c r="C67" s="808">
        <f t="shared" si="0"/>
        <v>0</v>
      </c>
      <c r="D67" s="689"/>
      <c r="E67" s="689"/>
      <c r="F67" s="689"/>
      <c r="G67" s="808">
        <f t="shared" si="1"/>
        <v>0</v>
      </c>
    </row>
    <row r="68" spans="1:7">
      <c r="A68" s="812"/>
      <c r="B68" s="718"/>
      <c r="C68" s="808">
        <f t="shared" si="0"/>
        <v>0</v>
      </c>
      <c r="D68" s="689"/>
      <c r="E68" s="689"/>
      <c r="F68" s="689"/>
      <c r="G68" s="808">
        <f t="shared" si="1"/>
        <v>0</v>
      </c>
    </row>
    <row r="69" spans="1:7">
      <c r="A69" s="812"/>
      <c r="B69" s="718"/>
      <c r="C69" s="808">
        <f t="shared" si="0"/>
        <v>0</v>
      </c>
      <c r="D69" s="689"/>
      <c r="E69" s="689"/>
      <c r="F69" s="689"/>
      <c r="G69" s="808">
        <f t="shared" si="1"/>
        <v>0</v>
      </c>
    </row>
    <row r="70" spans="1:7">
      <c r="A70" s="812"/>
      <c r="B70" s="718"/>
      <c r="C70" s="808">
        <f t="shared" si="0"/>
        <v>0</v>
      </c>
      <c r="D70" s="689"/>
      <c r="E70" s="689"/>
      <c r="F70" s="689"/>
      <c r="G70" s="808">
        <f t="shared" si="1"/>
        <v>0</v>
      </c>
    </row>
    <row r="71" spans="1:7">
      <c r="A71" s="812"/>
      <c r="B71" s="718"/>
      <c r="C71" s="808">
        <f t="shared" si="0"/>
        <v>0</v>
      </c>
      <c r="D71" s="689"/>
      <c r="E71" s="689"/>
      <c r="F71" s="689"/>
      <c r="G71" s="808">
        <f t="shared" si="1"/>
        <v>0</v>
      </c>
    </row>
    <row r="72" spans="1:7">
      <c r="A72" s="812"/>
      <c r="B72" s="718"/>
      <c r="C72" s="808">
        <f t="shared" si="0"/>
        <v>0</v>
      </c>
      <c r="D72" s="689"/>
      <c r="E72" s="689"/>
      <c r="F72" s="689"/>
      <c r="G72" s="808">
        <f t="shared" si="1"/>
        <v>0</v>
      </c>
    </row>
    <row r="73" spans="1:7">
      <c r="A73" s="812"/>
      <c r="B73" s="718"/>
      <c r="C73" s="808">
        <f t="shared" si="0"/>
        <v>0</v>
      </c>
      <c r="D73" s="689"/>
      <c r="E73" s="689"/>
      <c r="F73" s="689"/>
      <c r="G73" s="808">
        <f t="shared" si="1"/>
        <v>0</v>
      </c>
    </row>
    <row r="74" spans="1:7">
      <c r="A74" s="812"/>
      <c r="B74" s="718"/>
      <c r="C74" s="808">
        <f t="shared" si="0"/>
        <v>0</v>
      </c>
      <c r="D74" s="689"/>
      <c r="E74" s="689"/>
      <c r="F74" s="689"/>
      <c r="G74" s="808">
        <f t="shared" si="1"/>
        <v>0</v>
      </c>
    </row>
    <row r="75" spans="1:7">
      <c r="A75" s="812"/>
      <c r="B75" s="718"/>
      <c r="C75" s="808">
        <f t="shared" si="0"/>
        <v>0</v>
      </c>
      <c r="D75" s="689"/>
      <c r="E75" s="689"/>
      <c r="F75" s="689"/>
      <c r="G75" s="808">
        <f t="shared" si="1"/>
        <v>0</v>
      </c>
    </row>
    <row r="76" spans="1:7">
      <c r="A76" s="812"/>
      <c r="B76" s="718"/>
      <c r="C76" s="808">
        <f t="shared" ref="C76:C139" si="2">SUMIF(D76:F76,"&gt;0")</f>
        <v>0</v>
      </c>
      <c r="D76" s="689"/>
      <c r="E76" s="689"/>
      <c r="F76" s="689"/>
      <c r="G76" s="808">
        <f t="shared" ref="G76:G139" si="3">SUMIF(B76:C76,"&gt;0")</f>
        <v>0</v>
      </c>
    </row>
    <row r="77" spans="1:7">
      <c r="A77" s="812"/>
      <c r="B77" s="718"/>
      <c r="C77" s="808">
        <f t="shared" si="2"/>
        <v>0</v>
      </c>
      <c r="D77" s="689"/>
      <c r="E77" s="689"/>
      <c r="F77" s="689"/>
      <c r="G77" s="808">
        <f t="shared" si="3"/>
        <v>0</v>
      </c>
    </row>
    <row r="78" spans="1:7">
      <c r="A78" s="812"/>
      <c r="B78" s="718"/>
      <c r="C78" s="808">
        <f t="shared" si="2"/>
        <v>0</v>
      </c>
      <c r="D78" s="689"/>
      <c r="E78" s="689"/>
      <c r="F78" s="689"/>
      <c r="G78" s="808">
        <f t="shared" si="3"/>
        <v>0</v>
      </c>
    </row>
    <row r="79" spans="1:7">
      <c r="A79" s="812"/>
      <c r="B79" s="718"/>
      <c r="C79" s="808">
        <f t="shared" si="2"/>
        <v>0</v>
      </c>
      <c r="D79" s="689"/>
      <c r="E79" s="689"/>
      <c r="F79" s="689"/>
      <c r="G79" s="808">
        <f t="shared" si="3"/>
        <v>0</v>
      </c>
    </row>
    <row r="80" spans="1:7">
      <c r="A80" s="812"/>
      <c r="B80" s="718"/>
      <c r="C80" s="808">
        <f t="shared" si="2"/>
        <v>0</v>
      </c>
      <c r="D80" s="689"/>
      <c r="E80" s="689"/>
      <c r="F80" s="689"/>
      <c r="G80" s="808">
        <f t="shared" si="3"/>
        <v>0</v>
      </c>
    </row>
    <row r="81" spans="1:7">
      <c r="A81" s="812"/>
      <c r="B81" s="718"/>
      <c r="C81" s="808">
        <f t="shared" si="2"/>
        <v>0</v>
      </c>
      <c r="D81" s="689"/>
      <c r="E81" s="689"/>
      <c r="F81" s="689"/>
      <c r="G81" s="808">
        <f t="shared" si="3"/>
        <v>0</v>
      </c>
    </row>
    <row r="82" spans="1:7">
      <c r="A82" s="812"/>
      <c r="B82" s="718"/>
      <c r="C82" s="808">
        <f t="shared" si="2"/>
        <v>0</v>
      </c>
      <c r="D82" s="689"/>
      <c r="E82" s="689"/>
      <c r="F82" s="689"/>
      <c r="G82" s="808">
        <f t="shared" si="3"/>
        <v>0</v>
      </c>
    </row>
    <row r="83" spans="1:7">
      <c r="A83" s="812"/>
      <c r="B83" s="718"/>
      <c r="C83" s="808">
        <f t="shared" si="2"/>
        <v>0</v>
      </c>
      <c r="D83" s="689"/>
      <c r="E83" s="689"/>
      <c r="F83" s="689"/>
      <c r="G83" s="808">
        <f t="shared" si="3"/>
        <v>0</v>
      </c>
    </row>
    <row r="84" spans="1:7">
      <c r="A84" s="812"/>
      <c r="B84" s="718"/>
      <c r="C84" s="808">
        <f t="shared" si="2"/>
        <v>0</v>
      </c>
      <c r="D84" s="689"/>
      <c r="E84" s="689"/>
      <c r="F84" s="689"/>
      <c r="G84" s="808">
        <f t="shared" si="3"/>
        <v>0</v>
      </c>
    </row>
    <row r="85" spans="1:7">
      <c r="A85" s="812"/>
      <c r="B85" s="718"/>
      <c r="C85" s="808">
        <f t="shared" si="2"/>
        <v>0</v>
      </c>
      <c r="D85" s="689"/>
      <c r="E85" s="689"/>
      <c r="F85" s="689"/>
      <c r="G85" s="808">
        <f t="shared" si="3"/>
        <v>0</v>
      </c>
    </row>
    <row r="86" spans="1:7">
      <c r="A86" s="812"/>
      <c r="B86" s="718"/>
      <c r="C86" s="808">
        <f t="shared" si="2"/>
        <v>0</v>
      </c>
      <c r="D86" s="689"/>
      <c r="E86" s="689"/>
      <c r="F86" s="689"/>
      <c r="G86" s="808">
        <f t="shared" si="3"/>
        <v>0</v>
      </c>
    </row>
    <row r="87" spans="1:7">
      <c r="A87" s="812"/>
      <c r="B87" s="718"/>
      <c r="C87" s="808">
        <f t="shared" si="2"/>
        <v>0</v>
      </c>
      <c r="D87" s="689"/>
      <c r="E87" s="689"/>
      <c r="F87" s="689"/>
      <c r="G87" s="808">
        <f t="shared" si="3"/>
        <v>0</v>
      </c>
    </row>
    <row r="88" spans="1:7">
      <c r="A88" s="812"/>
      <c r="B88" s="718"/>
      <c r="C88" s="808">
        <f t="shared" si="2"/>
        <v>0</v>
      </c>
      <c r="D88" s="689"/>
      <c r="E88" s="689"/>
      <c r="F88" s="689"/>
      <c r="G88" s="808">
        <f t="shared" si="3"/>
        <v>0</v>
      </c>
    </row>
    <row r="89" spans="1:7">
      <c r="A89" s="812"/>
      <c r="B89" s="718"/>
      <c r="C89" s="808">
        <f t="shared" si="2"/>
        <v>0</v>
      </c>
      <c r="D89" s="689"/>
      <c r="E89" s="689"/>
      <c r="F89" s="689"/>
      <c r="G89" s="808">
        <f t="shared" si="3"/>
        <v>0</v>
      </c>
    </row>
    <row r="90" spans="1:7">
      <c r="A90" s="812"/>
      <c r="B90" s="718"/>
      <c r="C90" s="808">
        <f t="shared" si="2"/>
        <v>0</v>
      </c>
      <c r="D90" s="689"/>
      <c r="E90" s="689"/>
      <c r="F90" s="689"/>
      <c r="G90" s="808">
        <f t="shared" si="3"/>
        <v>0</v>
      </c>
    </row>
    <row r="91" spans="1:7">
      <c r="A91" s="812"/>
      <c r="B91" s="718"/>
      <c r="C91" s="808">
        <f t="shared" si="2"/>
        <v>0</v>
      </c>
      <c r="D91" s="689"/>
      <c r="E91" s="689"/>
      <c r="F91" s="689"/>
      <c r="G91" s="808">
        <f t="shared" si="3"/>
        <v>0</v>
      </c>
    </row>
    <row r="92" spans="1:7">
      <c r="A92" s="812"/>
      <c r="B92" s="718"/>
      <c r="C92" s="808">
        <f t="shared" si="2"/>
        <v>0</v>
      </c>
      <c r="D92" s="689"/>
      <c r="E92" s="689"/>
      <c r="F92" s="689"/>
      <c r="G92" s="808">
        <f t="shared" si="3"/>
        <v>0</v>
      </c>
    </row>
    <row r="93" spans="1:7">
      <c r="A93" s="812"/>
      <c r="B93" s="718"/>
      <c r="C93" s="808">
        <f t="shared" si="2"/>
        <v>0</v>
      </c>
      <c r="D93" s="689"/>
      <c r="E93" s="689"/>
      <c r="F93" s="689"/>
      <c r="G93" s="808">
        <f t="shared" si="3"/>
        <v>0</v>
      </c>
    </row>
    <row r="94" spans="1:7">
      <c r="A94" s="812"/>
      <c r="B94" s="718"/>
      <c r="C94" s="808">
        <f t="shared" si="2"/>
        <v>0</v>
      </c>
      <c r="D94" s="689"/>
      <c r="E94" s="689"/>
      <c r="F94" s="689"/>
      <c r="G94" s="808">
        <f t="shared" si="3"/>
        <v>0</v>
      </c>
    </row>
    <row r="95" spans="1:7">
      <c r="A95" s="812"/>
      <c r="B95" s="718"/>
      <c r="C95" s="808">
        <f t="shared" si="2"/>
        <v>0</v>
      </c>
      <c r="D95" s="689"/>
      <c r="E95" s="689"/>
      <c r="F95" s="689"/>
      <c r="G95" s="808">
        <f t="shared" si="3"/>
        <v>0</v>
      </c>
    </row>
    <row r="96" spans="1:7">
      <c r="A96" s="812"/>
      <c r="B96" s="718"/>
      <c r="C96" s="808">
        <f t="shared" si="2"/>
        <v>0</v>
      </c>
      <c r="D96" s="689"/>
      <c r="E96" s="689"/>
      <c r="F96" s="689"/>
      <c r="G96" s="808">
        <f t="shared" si="3"/>
        <v>0</v>
      </c>
    </row>
    <row r="97" spans="1:7">
      <c r="A97" s="812"/>
      <c r="B97" s="718"/>
      <c r="C97" s="808">
        <f t="shared" si="2"/>
        <v>0</v>
      </c>
      <c r="D97" s="689"/>
      <c r="E97" s="689"/>
      <c r="F97" s="689"/>
      <c r="G97" s="808">
        <f t="shared" si="3"/>
        <v>0</v>
      </c>
    </row>
    <row r="98" spans="1:7">
      <c r="A98" s="812"/>
      <c r="B98" s="718"/>
      <c r="C98" s="808">
        <f t="shared" si="2"/>
        <v>0</v>
      </c>
      <c r="D98" s="689"/>
      <c r="E98" s="689"/>
      <c r="F98" s="689"/>
      <c r="G98" s="808">
        <f t="shared" si="3"/>
        <v>0</v>
      </c>
    </row>
    <row r="99" spans="1:7">
      <c r="A99" s="812"/>
      <c r="B99" s="718"/>
      <c r="C99" s="808">
        <f t="shared" si="2"/>
        <v>0</v>
      </c>
      <c r="D99" s="689"/>
      <c r="E99" s="689"/>
      <c r="F99" s="689"/>
      <c r="G99" s="808">
        <f t="shared" si="3"/>
        <v>0</v>
      </c>
    </row>
    <row r="100" spans="1:7">
      <c r="A100" s="812"/>
      <c r="B100" s="718"/>
      <c r="C100" s="808">
        <f t="shared" si="2"/>
        <v>0</v>
      </c>
      <c r="D100" s="689"/>
      <c r="E100" s="689"/>
      <c r="F100" s="689"/>
      <c r="G100" s="808">
        <f t="shared" si="3"/>
        <v>0</v>
      </c>
    </row>
    <row r="101" spans="1:7">
      <c r="A101" s="812"/>
      <c r="B101" s="718"/>
      <c r="C101" s="808">
        <f t="shared" si="2"/>
        <v>0</v>
      </c>
      <c r="D101" s="689"/>
      <c r="E101" s="689"/>
      <c r="F101" s="689"/>
      <c r="G101" s="808">
        <f t="shared" si="3"/>
        <v>0</v>
      </c>
    </row>
    <row r="102" spans="1:7">
      <c r="A102" s="812"/>
      <c r="B102" s="718"/>
      <c r="C102" s="808">
        <f t="shared" si="2"/>
        <v>0</v>
      </c>
      <c r="D102" s="689"/>
      <c r="E102" s="689"/>
      <c r="F102" s="689"/>
      <c r="G102" s="808">
        <f t="shared" si="3"/>
        <v>0</v>
      </c>
    </row>
    <row r="103" spans="1:7">
      <c r="A103" s="812"/>
      <c r="B103" s="718"/>
      <c r="C103" s="808">
        <f t="shared" si="2"/>
        <v>0</v>
      </c>
      <c r="D103" s="689"/>
      <c r="E103" s="689"/>
      <c r="F103" s="689"/>
      <c r="G103" s="808">
        <f t="shared" si="3"/>
        <v>0</v>
      </c>
    </row>
    <row r="104" spans="1:7">
      <c r="A104" s="812"/>
      <c r="B104" s="718"/>
      <c r="C104" s="808">
        <f t="shared" si="2"/>
        <v>0</v>
      </c>
      <c r="D104" s="689"/>
      <c r="E104" s="689"/>
      <c r="F104" s="689"/>
      <c r="G104" s="808">
        <f t="shared" si="3"/>
        <v>0</v>
      </c>
    </row>
    <row r="105" spans="1:7">
      <c r="A105" s="812"/>
      <c r="B105" s="718"/>
      <c r="C105" s="808">
        <f t="shared" si="2"/>
        <v>0</v>
      </c>
      <c r="D105" s="689"/>
      <c r="E105" s="689"/>
      <c r="F105" s="689"/>
      <c r="G105" s="808">
        <f t="shared" si="3"/>
        <v>0</v>
      </c>
    </row>
    <row r="106" spans="1:7">
      <c r="A106" s="812"/>
      <c r="B106" s="718"/>
      <c r="C106" s="808">
        <f t="shared" si="2"/>
        <v>0</v>
      </c>
      <c r="D106" s="689"/>
      <c r="E106" s="689"/>
      <c r="F106" s="689"/>
      <c r="G106" s="808">
        <f t="shared" si="3"/>
        <v>0</v>
      </c>
    </row>
    <row r="107" spans="1:7">
      <c r="A107" s="812"/>
      <c r="B107" s="718"/>
      <c r="C107" s="808">
        <f t="shared" si="2"/>
        <v>0</v>
      </c>
      <c r="D107" s="689"/>
      <c r="E107" s="689"/>
      <c r="F107" s="689"/>
      <c r="G107" s="808">
        <f t="shared" si="3"/>
        <v>0</v>
      </c>
    </row>
    <row r="108" spans="1:7">
      <c r="A108" s="812"/>
      <c r="B108" s="718"/>
      <c r="C108" s="808">
        <f t="shared" si="2"/>
        <v>0</v>
      </c>
      <c r="D108" s="689"/>
      <c r="E108" s="689"/>
      <c r="F108" s="689"/>
      <c r="G108" s="808">
        <f t="shared" si="3"/>
        <v>0</v>
      </c>
    </row>
    <row r="109" spans="1:7">
      <c r="A109" s="812"/>
      <c r="B109" s="718"/>
      <c r="C109" s="808">
        <f t="shared" si="2"/>
        <v>0</v>
      </c>
      <c r="D109" s="689"/>
      <c r="E109" s="689"/>
      <c r="F109" s="689"/>
      <c r="G109" s="808">
        <f t="shared" si="3"/>
        <v>0</v>
      </c>
    </row>
    <row r="110" spans="1:7">
      <c r="A110" s="812"/>
      <c r="B110" s="718"/>
      <c r="C110" s="808">
        <f t="shared" si="2"/>
        <v>0</v>
      </c>
      <c r="D110" s="689"/>
      <c r="E110" s="689"/>
      <c r="F110" s="689"/>
      <c r="G110" s="808">
        <f t="shared" si="3"/>
        <v>0</v>
      </c>
    </row>
    <row r="111" spans="1:7">
      <c r="A111" s="812"/>
      <c r="B111" s="718"/>
      <c r="C111" s="808">
        <f t="shared" si="2"/>
        <v>0</v>
      </c>
      <c r="D111" s="689"/>
      <c r="E111" s="689"/>
      <c r="F111" s="689"/>
      <c r="G111" s="808">
        <f t="shared" si="3"/>
        <v>0</v>
      </c>
    </row>
    <row r="112" spans="1:7">
      <c r="A112" s="812"/>
      <c r="B112" s="718"/>
      <c r="C112" s="808">
        <f t="shared" si="2"/>
        <v>0</v>
      </c>
      <c r="D112" s="689"/>
      <c r="E112" s="689"/>
      <c r="F112" s="689"/>
      <c r="G112" s="808">
        <f t="shared" si="3"/>
        <v>0</v>
      </c>
    </row>
    <row r="113" spans="1:7">
      <c r="A113" s="812"/>
      <c r="B113" s="718"/>
      <c r="C113" s="808">
        <f t="shared" si="2"/>
        <v>0</v>
      </c>
      <c r="D113" s="689"/>
      <c r="E113" s="689"/>
      <c r="F113" s="689"/>
      <c r="G113" s="808">
        <f t="shared" si="3"/>
        <v>0</v>
      </c>
    </row>
    <row r="114" spans="1:7">
      <c r="A114" s="812"/>
      <c r="B114" s="718"/>
      <c r="C114" s="808">
        <f t="shared" si="2"/>
        <v>0</v>
      </c>
      <c r="D114" s="689"/>
      <c r="E114" s="689"/>
      <c r="F114" s="689"/>
      <c r="G114" s="808">
        <f t="shared" si="3"/>
        <v>0</v>
      </c>
    </row>
    <row r="115" spans="1:7">
      <c r="A115" s="812"/>
      <c r="B115" s="718"/>
      <c r="C115" s="808">
        <f t="shared" si="2"/>
        <v>0</v>
      </c>
      <c r="D115" s="689"/>
      <c r="E115" s="689"/>
      <c r="F115" s="689"/>
      <c r="G115" s="808">
        <f t="shared" si="3"/>
        <v>0</v>
      </c>
    </row>
    <row r="116" spans="1:7">
      <c r="A116" s="812"/>
      <c r="B116" s="718"/>
      <c r="C116" s="808">
        <f t="shared" si="2"/>
        <v>0</v>
      </c>
      <c r="D116" s="689"/>
      <c r="E116" s="689"/>
      <c r="F116" s="689"/>
      <c r="G116" s="808">
        <f t="shared" si="3"/>
        <v>0</v>
      </c>
    </row>
    <row r="117" spans="1:7">
      <c r="A117" s="812"/>
      <c r="B117" s="718"/>
      <c r="C117" s="808">
        <f t="shared" si="2"/>
        <v>0</v>
      </c>
      <c r="D117" s="689"/>
      <c r="E117" s="689"/>
      <c r="F117" s="689"/>
      <c r="G117" s="808">
        <f t="shared" si="3"/>
        <v>0</v>
      </c>
    </row>
    <row r="118" spans="1:7">
      <c r="A118" s="812"/>
      <c r="B118" s="718"/>
      <c r="C118" s="808">
        <f t="shared" si="2"/>
        <v>0</v>
      </c>
      <c r="D118" s="689"/>
      <c r="E118" s="689"/>
      <c r="F118" s="689"/>
      <c r="G118" s="808">
        <f t="shared" si="3"/>
        <v>0</v>
      </c>
    </row>
    <row r="119" spans="1:7">
      <c r="A119" s="812"/>
      <c r="B119" s="718"/>
      <c r="C119" s="808">
        <f t="shared" si="2"/>
        <v>0</v>
      </c>
      <c r="D119" s="689"/>
      <c r="E119" s="689"/>
      <c r="F119" s="689"/>
      <c r="G119" s="808">
        <f t="shared" si="3"/>
        <v>0</v>
      </c>
    </row>
    <row r="120" spans="1:7">
      <c r="A120" s="812"/>
      <c r="B120" s="718"/>
      <c r="C120" s="808">
        <f t="shared" si="2"/>
        <v>0</v>
      </c>
      <c r="D120" s="689"/>
      <c r="E120" s="689"/>
      <c r="F120" s="689"/>
      <c r="G120" s="808">
        <f t="shared" si="3"/>
        <v>0</v>
      </c>
    </row>
    <row r="121" spans="1:7">
      <c r="A121" s="812"/>
      <c r="B121" s="718"/>
      <c r="C121" s="808">
        <f t="shared" si="2"/>
        <v>0</v>
      </c>
      <c r="D121" s="689"/>
      <c r="E121" s="689"/>
      <c r="F121" s="689"/>
      <c r="G121" s="808">
        <f t="shared" si="3"/>
        <v>0</v>
      </c>
    </row>
    <row r="122" spans="1:7">
      <c r="A122" s="812"/>
      <c r="B122" s="718"/>
      <c r="C122" s="808">
        <f t="shared" si="2"/>
        <v>0</v>
      </c>
      <c r="D122" s="689"/>
      <c r="E122" s="689"/>
      <c r="F122" s="689"/>
      <c r="G122" s="808">
        <f t="shared" si="3"/>
        <v>0</v>
      </c>
    </row>
    <row r="123" spans="1:7">
      <c r="A123" s="812"/>
      <c r="B123" s="718"/>
      <c r="C123" s="808">
        <f t="shared" si="2"/>
        <v>0</v>
      </c>
      <c r="D123" s="689"/>
      <c r="E123" s="689"/>
      <c r="F123" s="689"/>
      <c r="G123" s="808">
        <f t="shared" si="3"/>
        <v>0</v>
      </c>
    </row>
    <row r="124" spans="1:7">
      <c r="A124" s="812"/>
      <c r="B124" s="718"/>
      <c r="C124" s="808">
        <f t="shared" si="2"/>
        <v>0</v>
      </c>
      <c r="D124" s="689"/>
      <c r="E124" s="689"/>
      <c r="F124" s="689"/>
      <c r="G124" s="808">
        <f t="shared" si="3"/>
        <v>0</v>
      </c>
    </row>
    <row r="125" spans="1:7">
      <c r="A125" s="812"/>
      <c r="B125" s="718"/>
      <c r="C125" s="808">
        <f t="shared" si="2"/>
        <v>0</v>
      </c>
      <c r="D125" s="689"/>
      <c r="E125" s="689"/>
      <c r="F125" s="689"/>
      <c r="G125" s="808">
        <f t="shared" si="3"/>
        <v>0</v>
      </c>
    </row>
    <row r="126" spans="1:7">
      <c r="A126" s="812"/>
      <c r="B126" s="718"/>
      <c r="C126" s="808">
        <f t="shared" si="2"/>
        <v>0</v>
      </c>
      <c r="D126" s="689"/>
      <c r="E126" s="689"/>
      <c r="F126" s="689"/>
      <c r="G126" s="808">
        <f t="shared" si="3"/>
        <v>0</v>
      </c>
    </row>
    <row r="127" spans="1:7">
      <c r="A127" s="812"/>
      <c r="B127" s="718"/>
      <c r="C127" s="808">
        <f t="shared" si="2"/>
        <v>0</v>
      </c>
      <c r="D127" s="689"/>
      <c r="E127" s="689"/>
      <c r="F127" s="689"/>
      <c r="G127" s="808">
        <f t="shared" si="3"/>
        <v>0</v>
      </c>
    </row>
    <row r="128" spans="1:7">
      <c r="A128" s="812"/>
      <c r="B128" s="718"/>
      <c r="C128" s="808">
        <f t="shared" si="2"/>
        <v>0</v>
      </c>
      <c r="D128" s="689"/>
      <c r="E128" s="689"/>
      <c r="F128" s="689"/>
      <c r="G128" s="808">
        <f t="shared" si="3"/>
        <v>0</v>
      </c>
    </row>
    <row r="129" spans="1:7">
      <c r="A129" s="812"/>
      <c r="B129" s="718"/>
      <c r="C129" s="808">
        <f t="shared" si="2"/>
        <v>0</v>
      </c>
      <c r="D129" s="689"/>
      <c r="E129" s="689"/>
      <c r="F129" s="689"/>
      <c r="G129" s="808">
        <f t="shared" si="3"/>
        <v>0</v>
      </c>
    </row>
    <row r="130" spans="1:7">
      <c r="A130" s="812"/>
      <c r="B130" s="718"/>
      <c r="C130" s="808">
        <f t="shared" si="2"/>
        <v>0</v>
      </c>
      <c r="D130" s="689"/>
      <c r="E130" s="689"/>
      <c r="F130" s="689"/>
      <c r="G130" s="808">
        <f t="shared" si="3"/>
        <v>0</v>
      </c>
    </row>
    <row r="131" spans="1:7">
      <c r="A131" s="812"/>
      <c r="B131" s="718"/>
      <c r="C131" s="808">
        <f t="shared" si="2"/>
        <v>0</v>
      </c>
      <c r="D131" s="689"/>
      <c r="E131" s="689"/>
      <c r="F131" s="689"/>
      <c r="G131" s="808">
        <f t="shared" si="3"/>
        <v>0</v>
      </c>
    </row>
    <row r="132" spans="1:7">
      <c r="A132" s="812"/>
      <c r="B132" s="718"/>
      <c r="C132" s="808">
        <f t="shared" si="2"/>
        <v>0</v>
      </c>
      <c r="D132" s="689"/>
      <c r="E132" s="689"/>
      <c r="F132" s="689"/>
      <c r="G132" s="808">
        <f t="shared" si="3"/>
        <v>0</v>
      </c>
    </row>
    <row r="133" spans="1:7">
      <c r="A133" s="812"/>
      <c r="B133" s="718"/>
      <c r="C133" s="808">
        <f t="shared" si="2"/>
        <v>0</v>
      </c>
      <c r="D133" s="689"/>
      <c r="E133" s="689"/>
      <c r="F133" s="689"/>
      <c r="G133" s="808">
        <f t="shared" si="3"/>
        <v>0</v>
      </c>
    </row>
    <row r="134" spans="1:7">
      <c r="A134" s="812"/>
      <c r="B134" s="718"/>
      <c r="C134" s="808">
        <f t="shared" si="2"/>
        <v>0</v>
      </c>
      <c r="D134" s="689"/>
      <c r="E134" s="689"/>
      <c r="F134" s="689"/>
      <c r="G134" s="808">
        <f t="shared" si="3"/>
        <v>0</v>
      </c>
    </row>
    <row r="135" spans="1:7">
      <c r="A135" s="812"/>
      <c r="B135" s="718"/>
      <c r="C135" s="808">
        <f t="shared" si="2"/>
        <v>0</v>
      </c>
      <c r="D135" s="689"/>
      <c r="E135" s="689"/>
      <c r="F135" s="689"/>
      <c r="G135" s="808">
        <f t="shared" si="3"/>
        <v>0</v>
      </c>
    </row>
    <row r="136" spans="1:7">
      <c r="A136" s="812"/>
      <c r="B136" s="718"/>
      <c r="C136" s="808">
        <f t="shared" si="2"/>
        <v>0</v>
      </c>
      <c r="D136" s="689"/>
      <c r="E136" s="689"/>
      <c r="F136" s="689"/>
      <c r="G136" s="808">
        <f t="shared" si="3"/>
        <v>0</v>
      </c>
    </row>
    <row r="137" spans="1:7">
      <c r="A137" s="812"/>
      <c r="B137" s="718"/>
      <c r="C137" s="808">
        <f t="shared" si="2"/>
        <v>0</v>
      </c>
      <c r="D137" s="689"/>
      <c r="E137" s="689"/>
      <c r="F137" s="689"/>
      <c r="G137" s="808">
        <f t="shared" si="3"/>
        <v>0</v>
      </c>
    </row>
    <row r="138" spans="1:7">
      <c r="A138" s="812"/>
      <c r="B138" s="718"/>
      <c r="C138" s="808">
        <f t="shared" si="2"/>
        <v>0</v>
      </c>
      <c r="D138" s="689"/>
      <c r="E138" s="689"/>
      <c r="F138" s="689"/>
      <c r="G138" s="808">
        <f t="shared" si="3"/>
        <v>0</v>
      </c>
    </row>
    <row r="139" spans="1:7">
      <c r="A139" s="812"/>
      <c r="B139" s="718"/>
      <c r="C139" s="808">
        <f t="shared" si="2"/>
        <v>0</v>
      </c>
      <c r="D139" s="689"/>
      <c r="E139" s="689"/>
      <c r="F139" s="689"/>
      <c r="G139" s="808">
        <f t="shared" si="3"/>
        <v>0</v>
      </c>
    </row>
    <row r="140" spans="1:7">
      <c r="A140" s="812"/>
      <c r="B140" s="718"/>
      <c r="C140" s="808">
        <f t="shared" ref="C140:C203" si="4">SUMIF(D140:F140,"&gt;0")</f>
        <v>0</v>
      </c>
      <c r="D140" s="689"/>
      <c r="E140" s="689"/>
      <c r="F140" s="689"/>
      <c r="G140" s="808">
        <f t="shared" ref="G140:G203" si="5">SUMIF(B140:C140,"&gt;0")</f>
        <v>0</v>
      </c>
    </row>
    <row r="141" spans="1:7">
      <c r="A141" s="812"/>
      <c r="B141" s="718"/>
      <c r="C141" s="808">
        <f t="shared" si="4"/>
        <v>0</v>
      </c>
      <c r="D141" s="689"/>
      <c r="E141" s="689"/>
      <c r="F141" s="689"/>
      <c r="G141" s="808">
        <f t="shared" si="5"/>
        <v>0</v>
      </c>
    </row>
    <row r="142" spans="1:7">
      <c r="A142" s="812"/>
      <c r="B142" s="718"/>
      <c r="C142" s="808">
        <f t="shared" si="4"/>
        <v>0</v>
      </c>
      <c r="D142" s="689"/>
      <c r="E142" s="689"/>
      <c r="F142" s="689"/>
      <c r="G142" s="808">
        <f t="shared" si="5"/>
        <v>0</v>
      </c>
    </row>
    <row r="143" spans="1:7">
      <c r="A143" s="812"/>
      <c r="B143" s="718"/>
      <c r="C143" s="808">
        <f t="shared" si="4"/>
        <v>0</v>
      </c>
      <c r="D143" s="689"/>
      <c r="E143" s="689"/>
      <c r="F143" s="689"/>
      <c r="G143" s="808">
        <f t="shared" si="5"/>
        <v>0</v>
      </c>
    </row>
    <row r="144" spans="1:7">
      <c r="A144" s="812"/>
      <c r="B144" s="718"/>
      <c r="C144" s="808">
        <f t="shared" si="4"/>
        <v>0</v>
      </c>
      <c r="D144" s="689"/>
      <c r="E144" s="689"/>
      <c r="F144" s="689"/>
      <c r="G144" s="808">
        <f t="shared" si="5"/>
        <v>0</v>
      </c>
    </row>
    <row r="145" spans="1:7">
      <c r="A145" s="812"/>
      <c r="B145" s="718"/>
      <c r="C145" s="808">
        <f t="shared" si="4"/>
        <v>0</v>
      </c>
      <c r="D145" s="689"/>
      <c r="E145" s="689"/>
      <c r="F145" s="689"/>
      <c r="G145" s="808">
        <f t="shared" si="5"/>
        <v>0</v>
      </c>
    </row>
    <row r="146" spans="1:7">
      <c r="A146" s="812"/>
      <c r="B146" s="718"/>
      <c r="C146" s="808">
        <f t="shared" si="4"/>
        <v>0</v>
      </c>
      <c r="D146" s="689"/>
      <c r="E146" s="689"/>
      <c r="F146" s="689"/>
      <c r="G146" s="808">
        <f t="shared" si="5"/>
        <v>0</v>
      </c>
    </row>
    <row r="147" spans="1:7">
      <c r="A147" s="812"/>
      <c r="B147" s="718"/>
      <c r="C147" s="808">
        <f t="shared" si="4"/>
        <v>0</v>
      </c>
      <c r="D147" s="689"/>
      <c r="E147" s="689"/>
      <c r="F147" s="689"/>
      <c r="G147" s="808">
        <f t="shared" si="5"/>
        <v>0</v>
      </c>
    </row>
    <row r="148" spans="1:7">
      <c r="A148" s="812"/>
      <c r="B148" s="718"/>
      <c r="C148" s="808">
        <f t="shared" si="4"/>
        <v>0</v>
      </c>
      <c r="D148" s="689"/>
      <c r="E148" s="689"/>
      <c r="F148" s="689"/>
      <c r="G148" s="808">
        <f t="shared" si="5"/>
        <v>0</v>
      </c>
    </row>
    <row r="149" spans="1:7">
      <c r="A149" s="812"/>
      <c r="B149" s="718"/>
      <c r="C149" s="808">
        <f t="shared" si="4"/>
        <v>0</v>
      </c>
      <c r="D149" s="689"/>
      <c r="E149" s="689"/>
      <c r="F149" s="689"/>
      <c r="G149" s="808">
        <f t="shared" si="5"/>
        <v>0</v>
      </c>
    </row>
    <row r="150" spans="1:7">
      <c r="A150" s="812"/>
      <c r="B150" s="718"/>
      <c r="C150" s="808">
        <f t="shared" si="4"/>
        <v>0</v>
      </c>
      <c r="D150" s="689"/>
      <c r="E150" s="689"/>
      <c r="F150" s="689"/>
      <c r="G150" s="808">
        <f t="shared" si="5"/>
        <v>0</v>
      </c>
    </row>
    <row r="151" spans="1:7">
      <c r="A151" s="812"/>
      <c r="B151" s="718"/>
      <c r="C151" s="808">
        <f t="shared" si="4"/>
        <v>0</v>
      </c>
      <c r="D151" s="689"/>
      <c r="E151" s="689"/>
      <c r="F151" s="689"/>
      <c r="G151" s="808">
        <f t="shared" si="5"/>
        <v>0</v>
      </c>
    </row>
    <row r="152" spans="1:7">
      <c r="A152" s="812"/>
      <c r="B152" s="718"/>
      <c r="C152" s="808">
        <f t="shared" si="4"/>
        <v>0</v>
      </c>
      <c r="D152" s="689"/>
      <c r="E152" s="689"/>
      <c r="F152" s="689"/>
      <c r="G152" s="808">
        <f t="shared" si="5"/>
        <v>0</v>
      </c>
    </row>
    <row r="153" spans="1:7">
      <c r="A153" s="812"/>
      <c r="B153" s="718"/>
      <c r="C153" s="808">
        <f t="shared" si="4"/>
        <v>0</v>
      </c>
      <c r="D153" s="689"/>
      <c r="E153" s="689"/>
      <c r="F153" s="689"/>
      <c r="G153" s="808">
        <f t="shared" si="5"/>
        <v>0</v>
      </c>
    </row>
    <row r="154" spans="1:7">
      <c r="A154" s="812"/>
      <c r="B154" s="718"/>
      <c r="C154" s="808">
        <f t="shared" si="4"/>
        <v>0</v>
      </c>
      <c r="D154" s="689"/>
      <c r="E154" s="689"/>
      <c r="F154" s="689"/>
      <c r="G154" s="808">
        <f t="shared" si="5"/>
        <v>0</v>
      </c>
    </row>
    <row r="155" spans="1:7">
      <c r="A155" s="812"/>
      <c r="B155" s="718"/>
      <c r="C155" s="808">
        <f t="shared" si="4"/>
        <v>0</v>
      </c>
      <c r="D155" s="689"/>
      <c r="E155" s="689"/>
      <c r="F155" s="689"/>
      <c r="G155" s="808">
        <f t="shared" si="5"/>
        <v>0</v>
      </c>
    </row>
    <row r="156" spans="1:7">
      <c r="A156" s="812"/>
      <c r="B156" s="718"/>
      <c r="C156" s="808">
        <f t="shared" si="4"/>
        <v>0</v>
      </c>
      <c r="D156" s="689"/>
      <c r="E156" s="689"/>
      <c r="F156" s="689"/>
      <c r="G156" s="808">
        <f t="shared" si="5"/>
        <v>0</v>
      </c>
    </row>
    <row r="157" spans="1:7">
      <c r="A157" s="812"/>
      <c r="B157" s="718"/>
      <c r="C157" s="808">
        <f t="shared" si="4"/>
        <v>0</v>
      </c>
      <c r="D157" s="689"/>
      <c r="E157" s="689"/>
      <c r="F157" s="689"/>
      <c r="G157" s="808">
        <f t="shared" si="5"/>
        <v>0</v>
      </c>
    </row>
    <row r="158" spans="1:7">
      <c r="A158" s="812"/>
      <c r="B158" s="718"/>
      <c r="C158" s="808">
        <f t="shared" si="4"/>
        <v>0</v>
      </c>
      <c r="D158" s="689"/>
      <c r="E158" s="689"/>
      <c r="F158" s="689"/>
      <c r="G158" s="808">
        <f t="shared" si="5"/>
        <v>0</v>
      </c>
    </row>
    <row r="159" spans="1:7">
      <c r="A159" s="812"/>
      <c r="B159" s="718"/>
      <c r="C159" s="808">
        <f t="shared" si="4"/>
        <v>0</v>
      </c>
      <c r="D159" s="689"/>
      <c r="E159" s="689"/>
      <c r="F159" s="689"/>
      <c r="G159" s="808">
        <f t="shared" si="5"/>
        <v>0</v>
      </c>
    </row>
    <row r="160" spans="1:7">
      <c r="A160" s="812"/>
      <c r="B160" s="718"/>
      <c r="C160" s="808">
        <f t="shared" si="4"/>
        <v>0</v>
      </c>
      <c r="D160" s="689"/>
      <c r="E160" s="689"/>
      <c r="F160" s="689"/>
      <c r="G160" s="808">
        <f t="shared" si="5"/>
        <v>0</v>
      </c>
    </row>
    <row r="161" spans="1:7">
      <c r="A161" s="812"/>
      <c r="B161" s="718"/>
      <c r="C161" s="808">
        <f t="shared" si="4"/>
        <v>0</v>
      </c>
      <c r="D161" s="689"/>
      <c r="E161" s="689"/>
      <c r="F161" s="689"/>
      <c r="G161" s="808">
        <f t="shared" si="5"/>
        <v>0</v>
      </c>
    </row>
    <row r="162" spans="1:7">
      <c r="A162" s="812"/>
      <c r="B162" s="718"/>
      <c r="C162" s="808">
        <f t="shared" si="4"/>
        <v>0</v>
      </c>
      <c r="D162" s="689"/>
      <c r="E162" s="689"/>
      <c r="F162" s="689"/>
      <c r="G162" s="808">
        <f t="shared" si="5"/>
        <v>0</v>
      </c>
    </row>
    <row r="163" spans="1:7">
      <c r="A163" s="812"/>
      <c r="B163" s="718"/>
      <c r="C163" s="808">
        <f t="shared" si="4"/>
        <v>0</v>
      </c>
      <c r="D163" s="689"/>
      <c r="E163" s="689"/>
      <c r="F163" s="689"/>
      <c r="G163" s="808">
        <f t="shared" si="5"/>
        <v>0</v>
      </c>
    </row>
    <row r="164" spans="1:7">
      <c r="A164" s="812"/>
      <c r="B164" s="718"/>
      <c r="C164" s="808">
        <f t="shared" si="4"/>
        <v>0</v>
      </c>
      <c r="D164" s="689"/>
      <c r="E164" s="689"/>
      <c r="F164" s="689"/>
      <c r="G164" s="808">
        <f t="shared" si="5"/>
        <v>0</v>
      </c>
    </row>
    <row r="165" spans="1:7">
      <c r="A165" s="812"/>
      <c r="B165" s="718"/>
      <c r="C165" s="808">
        <f t="shared" si="4"/>
        <v>0</v>
      </c>
      <c r="D165" s="689"/>
      <c r="E165" s="689"/>
      <c r="F165" s="689"/>
      <c r="G165" s="808">
        <f t="shared" si="5"/>
        <v>0</v>
      </c>
    </row>
    <row r="166" spans="1:7">
      <c r="A166" s="812"/>
      <c r="B166" s="718"/>
      <c r="C166" s="808">
        <f t="shared" si="4"/>
        <v>0</v>
      </c>
      <c r="D166" s="689"/>
      <c r="E166" s="689"/>
      <c r="F166" s="689"/>
      <c r="G166" s="808">
        <f t="shared" si="5"/>
        <v>0</v>
      </c>
    </row>
    <row r="167" spans="1:7">
      <c r="A167" s="812"/>
      <c r="B167" s="718"/>
      <c r="C167" s="808">
        <f t="shared" si="4"/>
        <v>0</v>
      </c>
      <c r="D167" s="689"/>
      <c r="E167" s="689"/>
      <c r="F167" s="689"/>
      <c r="G167" s="808">
        <f t="shared" si="5"/>
        <v>0</v>
      </c>
    </row>
    <row r="168" spans="1:7">
      <c r="A168" s="812"/>
      <c r="B168" s="718"/>
      <c r="C168" s="808">
        <f t="shared" si="4"/>
        <v>0</v>
      </c>
      <c r="D168" s="689"/>
      <c r="E168" s="689"/>
      <c r="F168" s="689"/>
      <c r="G168" s="808">
        <f t="shared" si="5"/>
        <v>0</v>
      </c>
    </row>
    <row r="169" spans="1:7">
      <c r="A169" s="812"/>
      <c r="B169" s="718"/>
      <c r="C169" s="808">
        <f t="shared" si="4"/>
        <v>0</v>
      </c>
      <c r="D169" s="689"/>
      <c r="E169" s="689"/>
      <c r="F169" s="689"/>
      <c r="G169" s="808">
        <f t="shared" si="5"/>
        <v>0</v>
      </c>
    </row>
    <row r="170" spans="1:7">
      <c r="A170" s="812"/>
      <c r="B170" s="718"/>
      <c r="C170" s="808">
        <f t="shared" si="4"/>
        <v>0</v>
      </c>
      <c r="D170" s="689"/>
      <c r="E170" s="689"/>
      <c r="F170" s="689"/>
      <c r="G170" s="808">
        <f t="shared" si="5"/>
        <v>0</v>
      </c>
    </row>
    <row r="171" spans="1:7">
      <c r="A171" s="812"/>
      <c r="B171" s="718"/>
      <c r="C171" s="808">
        <f t="shared" si="4"/>
        <v>0</v>
      </c>
      <c r="D171" s="689"/>
      <c r="E171" s="689"/>
      <c r="F171" s="689"/>
      <c r="G171" s="808">
        <f t="shared" si="5"/>
        <v>0</v>
      </c>
    </row>
    <row r="172" spans="1:7">
      <c r="A172" s="812"/>
      <c r="B172" s="718"/>
      <c r="C172" s="808">
        <f t="shared" si="4"/>
        <v>0</v>
      </c>
      <c r="D172" s="689"/>
      <c r="E172" s="689"/>
      <c r="F172" s="689"/>
      <c r="G172" s="808">
        <f t="shared" si="5"/>
        <v>0</v>
      </c>
    </row>
    <row r="173" spans="1:7">
      <c r="A173" s="812"/>
      <c r="B173" s="718"/>
      <c r="C173" s="808">
        <f t="shared" si="4"/>
        <v>0</v>
      </c>
      <c r="D173" s="689"/>
      <c r="E173" s="689"/>
      <c r="F173" s="689"/>
      <c r="G173" s="808">
        <f t="shared" si="5"/>
        <v>0</v>
      </c>
    </row>
    <row r="174" spans="1:7">
      <c r="A174" s="812"/>
      <c r="B174" s="718"/>
      <c r="C174" s="808">
        <f t="shared" si="4"/>
        <v>0</v>
      </c>
      <c r="D174" s="689"/>
      <c r="E174" s="689"/>
      <c r="F174" s="689"/>
      <c r="G174" s="808">
        <f t="shared" si="5"/>
        <v>0</v>
      </c>
    </row>
    <row r="175" spans="1:7">
      <c r="A175" s="812"/>
      <c r="B175" s="718"/>
      <c r="C175" s="808">
        <f t="shared" si="4"/>
        <v>0</v>
      </c>
      <c r="D175" s="689"/>
      <c r="E175" s="689"/>
      <c r="F175" s="689"/>
      <c r="G175" s="808">
        <f t="shared" si="5"/>
        <v>0</v>
      </c>
    </row>
    <row r="176" spans="1:7">
      <c r="A176" s="812"/>
      <c r="B176" s="718"/>
      <c r="C176" s="808">
        <f t="shared" si="4"/>
        <v>0</v>
      </c>
      <c r="D176" s="689"/>
      <c r="E176" s="689"/>
      <c r="F176" s="689"/>
      <c r="G176" s="808">
        <f t="shared" si="5"/>
        <v>0</v>
      </c>
    </row>
    <row r="177" spans="1:7">
      <c r="A177" s="812"/>
      <c r="B177" s="718"/>
      <c r="C177" s="808">
        <f t="shared" si="4"/>
        <v>0</v>
      </c>
      <c r="D177" s="689"/>
      <c r="E177" s="689"/>
      <c r="F177" s="689"/>
      <c r="G177" s="808">
        <f t="shared" si="5"/>
        <v>0</v>
      </c>
    </row>
    <row r="178" spans="1:7">
      <c r="A178" s="812"/>
      <c r="B178" s="718"/>
      <c r="C178" s="808">
        <f t="shared" si="4"/>
        <v>0</v>
      </c>
      <c r="D178" s="689"/>
      <c r="E178" s="689"/>
      <c r="F178" s="689"/>
      <c r="G178" s="808">
        <f t="shared" si="5"/>
        <v>0</v>
      </c>
    </row>
    <row r="179" spans="1:7">
      <c r="A179" s="812"/>
      <c r="B179" s="718"/>
      <c r="C179" s="808">
        <f t="shared" si="4"/>
        <v>0</v>
      </c>
      <c r="D179" s="689"/>
      <c r="E179" s="689"/>
      <c r="F179" s="689"/>
      <c r="G179" s="808">
        <f t="shared" si="5"/>
        <v>0</v>
      </c>
    </row>
    <row r="180" spans="1:7">
      <c r="A180" s="812"/>
      <c r="B180" s="718"/>
      <c r="C180" s="808">
        <f t="shared" si="4"/>
        <v>0</v>
      </c>
      <c r="D180" s="689"/>
      <c r="E180" s="689"/>
      <c r="F180" s="689"/>
      <c r="G180" s="808">
        <f t="shared" si="5"/>
        <v>0</v>
      </c>
    </row>
    <row r="181" spans="1:7">
      <c r="A181" s="812"/>
      <c r="B181" s="718"/>
      <c r="C181" s="808">
        <f t="shared" si="4"/>
        <v>0</v>
      </c>
      <c r="D181" s="689"/>
      <c r="E181" s="689"/>
      <c r="F181" s="689"/>
      <c r="G181" s="808">
        <f t="shared" si="5"/>
        <v>0</v>
      </c>
    </row>
    <row r="182" spans="1:7">
      <c r="A182" s="812"/>
      <c r="B182" s="718"/>
      <c r="C182" s="808">
        <f t="shared" si="4"/>
        <v>0</v>
      </c>
      <c r="D182" s="689"/>
      <c r="E182" s="689"/>
      <c r="F182" s="689"/>
      <c r="G182" s="808">
        <f t="shared" si="5"/>
        <v>0</v>
      </c>
    </row>
    <row r="183" spans="1:7">
      <c r="A183" s="812"/>
      <c r="B183" s="718"/>
      <c r="C183" s="808">
        <f t="shared" si="4"/>
        <v>0</v>
      </c>
      <c r="D183" s="689"/>
      <c r="E183" s="689"/>
      <c r="F183" s="689"/>
      <c r="G183" s="808">
        <f t="shared" si="5"/>
        <v>0</v>
      </c>
    </row>
    <row r="184" spans="1:7">
      <c r="A184" s="812"/>
      <c r="B184" s="718"/>
      <c r="C184" s="808">
        <f t="shared" si="4"/>
        <v>0</v>
      </c>
      <c r="D184" s="689"/>
      <c r="E184" s="689"/>
      <c r="F184" s="689"/>
      <c r="G184" s="808">
        <f t="shared" si="5"/>
        <v>0</v>
      </c>
    </row>
    <row r="185" spans="1:7">
      <c r="A185" s="812"/>
      <c r="B185" s="718"/>
      <c r="C185" s="808">
        <f t="shared" si="4"/>
        <v>0</v>
      </c>
      <c r="D185" s="689"/>
      <c r="E185" s="689"/>
      <c r="F185" s="689"/>
      <c r="G185" s="808">
        <f t="shared" si="5"/>
        <v>0</v>
      </c>
    </row>
    <row r="186" spans="1:7">
      <c r="A186" s="812"/>
      <c r="B186" s="718"/>
      <c r="C186" s="808">
        <f t="shared" si="4"/>
        <v>0</v>
      </c>
      <c r="D186" s="689"/>
      <c r="E186" s="689"/>
      <c r="F186" s="689"/>
      <c r="G186" s="808">
        <f t="shared" si="5"/>
        <v>0</v>
      </c>
    </row>
    <row r="187" spans="1:7">
      <c r="A187" s="812"/>
      <c r="B187" s="718"/>
      <c r="C187" s="808">
        <f t="shared" si="4"/>
        <v>0</v>
      </c>
      <c r="D187" s="689"/>
      <c r="E187" s="689"/>
      <c r="F187" s="689"/>
      <c r="G187" s="808">
        <f t="shared" si="5"/>
        <v>0</v>
      </c>
    </row>
    <row r="188" spans="1:7">
      <c r="A188" s="812"/>
      <c r="B188" s="718"/>
      <c r="C188" s="808">
        <f t="shared" si="4"/>
        <v>0</v>
      </c>
      <c r="D188" s="689"/>
      <c r="E188" s="689"/>
      <c r="F188" s="689"/>
      <c r="G188" s="808">
        <f t="shared" si="5"/>
        <v>0</v>
      </c>
    </row>
    <row r="189" spans="1:7">
      <c r="A189" s="812"/>
      <c r="B189" s="718"/>
      <c r="C189" s="808">
        <f t="shared" si="4"/>
        <v>0</v>
      </c>
      <c r="D189" s="689"/>
      <c r="E189" s="689"/>
      <c r="F189" s="689"/>
      <c r="G189" s="808">
        <f t="shared" si="5"/>
        <v>0</v>
      </c>
    </row>
    <row r="190" spans="1:7">
      <c r="A190" s="812"/>
      <c r="B190" s="718"/>
      <c r="C190" s="808">
        <f t="shared" si="4"/>
        <v>0</v>
      </c>
      <c r="D190" s="689"/>
      <c r="E190" s="689"/>
      <c r="F190" s="689"/>
      <c r="G190" s="808">
        <f t="shared" si="5"/>
        <v>0</v>
      </c>
    </row>
    <row r="191" spans="1:7">
      <c r="A191" s="812"/>
      <c r="B191" s="718"/>
      <c r="C191" s="808">
        <f t="shared" si="4"/>
        <v>0</v>
      </c>
      <c r="D191" s="689"/>
      <c r="E191" s="689"/>
      <c r="F191" s="689"/>
      <c r="G191" s="808">
        <f t="shared" si="5"/>
        <v>0</v>
      </c>
    </row>
    <row r="192" spans="1:7">
      <c r="A192" s="812"/>
      <c r="B192" s="718"/>
      <c r="C192" s="808">
        <f t="shared" si="4"/>
        <v>0</v>
      </c>
      <c r="D192" s="689"/>
      <c r="E192" s="689"/>
      <c r="F192" s="689"/>
      <c r="G192" s="808">
        <f t="shared" si="5"/>
        <v>0</v>
      </c>
    </row>
    <row r="193" spans="1:7">
      <c r="A193" s="812"/>
      <c r="B193" s="718"/>
      <c r="C193" s="808">
        <f t="shared" si="4"/>
        <v>0</v>
      </c>
      <c r="D193" s="689"/>
      <c r="E193" s="689"/>
      <c r="F193" s="689"/>
      <c r="G193" s="808">
        <f t="shared" si="5"/>
        <v>0</v>
      </c>
    </row>
    <row r="194" spans="1:7">
      <c r="A194" s="812"/>
      <c r="B194" s="718"/>
      <c r="C194" s="808">
        <f t="shared" si="4"/>
        <v>0</v>
      </c>
      <c r="D194" s="689"/>
      <c r="E194" s="689"/>
      <c r="F194" s="689"/>
      <c r="G194" s="808">
        <f t="shared" si="5"/>
        <v>0</v>
      </c>
    </row>
    <row r="195" spans="1:7">
      <c r="A195" s="812"/>
      <c r="B195" s="718"/>
      <c r="C195" s="808">
        <f t="shared" si="4"/>
        <v>0</v>
      </c>
      <c r="D195" s="689"/>
      <c r="E195" s="689"/>
      <c r="F195" s="689"/>
      <c r="G195" s="808">
        <f t="shared" si="5"/>
        <v>0</v>
      </c>
    </row>
    <row r="196" spans="1:7">
      <c r="A196" s="812"/>
      <c r="B196" s="718"/>
      <c r="C196" s="808">
        <f t="shared" si="4"/>
        <v>0</v>
      </c>
      <c r="D196" s="689"/>
      <c r="E196" s="689"/>
      <c r="F196" s="689"/>
      <c r="G196" s="808">
        <f t="shared" si="5"/>
        <v>0</v>
      </c>
    </row>
    <row r="197" spans="1:7">
      <c r="A197" s="812"/>
      <c r="B197" s="718"/>
      <c r="C197" s="808">
        <f t="shared" si="4"/>
        <v>0</v>
      </c>
      <c r="D197" s="689"/>
      <c r="E197" s="689"/>
      <c r="F197" s="689"/>
      <c r="G197" s="808">
        <f t="shared" si="5"/>
        <v>0</v>
      </c>
    </row>
    <row r="198" spans="1:7">
      <c r="A198" s="812"/>
      <c r="B198" s="718"/>
      <c r="C198" s="808">
        <f t="shared" si="4"/>
        <v>0</v>
      </c>
      <c r="D198" s="689"/>
      <c r="E198" s="689"/>
      <c r="F198" s="689"/>
      <c r="G198" s="808">
        <f t="shared" si="5"/>
        <v>0</v>
      </c>
    </row>
    <row r="199" spans="1:7">
      <c r="A199" s="812"/>
      <c r="B199" s="718"/>
      <c r="C199" s="808">
        <f t="shared" si="4"/>
        <v>0</v>
      </c>
      <c r="D199" s="689"/>
      <c r="E199" s="689"/>
      <c r="F199" s="689"/>
      <c r="G199" s="808">
        <f t="shared" si="5"/>
        <v>0</v>
      </c>
    </row>
    <row r="200" spans="1:7">
      <c r="A200" s="812"/>
      <c r="B200" s="718"/>
      <c r="C200" s="808">
        <f t="shared" si="4"/>
        <v>0</v>
      </c>
      <c r="D200" s="689"/>
      <c r="E200" s="689"/>
      <c r="F200" s="689"/>
      <c r="G200" s="808">
        <f t="shared" si="5"/>
        <v>0</v>
      </c>
    </row>
    <row r="201" spans="1:7">
      <c r="A201" s="812"/>
      <c r="B201" s="718"/>
      <c r="C201" s="808">
        <f t="shared" si="4"/>
        <v>0</v>
      </c>
      <c r="D201" s="689"/>
      <c r="E201" s="689"/>
      <c r="F201" s="689"/>
      <c r="G201" s="808">
        <f t="shared" si="5"/>
        <v>0</v>
      </c>
    </row>
    <row r="202" spans="1:7">
      <c r="A202" s="812"/>
      <c r="B202" s="718"/>
      <c r="C202" s="808">
        <f t="shared" si="4"/>
        <v>0</v>
      </c>
      <c r="D202" s="689"/>
      <c r="E202" s="689"/>
      <c r="F202" s="689"/>
      <c r="G202" s="808">
        <f t="shared" si="5"/>
        <v>0</v>
      </c>
    </row>
    <row r="203" spans="1:7">
      <c r="A203" s="812"/>
      <c r="B203" s="718"/>
      <c r="C203" s="808">
        <f t="shared" si="4"/>
        <v>0</v>
      </c>
      <c r="D203" s="689"/>
      <c r="E203" s="689"/>
      <c r="F203" s="689"/>
      <c r="G203" s="808">
        <f t="shared" si="5"/>
        <v>0</v>
      </c>
    </row>
    <row r="204" spans="1:7">
      <c r="A204" s="812"/>
      <c r="B204" s="718"/>
      <c r="C204" s="808">
        <f t="shared" ref="C204:C267" si="6">SUMIF(D204:F204,"&gt;0")</f>
        <v>0</v>
      </c>
      <c r="D204" s="689"/>
      <c r="E204" s="689"/>
      <c r="F204" s="689"/>
      <c r="G204" s="808">
        <f t="shared" ref="G204:G267" si="7">SUMIF(B204:C204,"&gt;0")</f>
        <v>0</v>
      </c>
    </row>
    <row r="205" spans="1:7">
      <c r="A205" s="812"/>
      <c r="B205" s="718"/>
      <c r="C205" s="808">
        <f t="shared" si="6"/>
        <v>0</v>
      </c>
      <c r="D205" s="689"/>
      <c r="E205" s="689"/>
      <c r="F205" s="689"/>
      <c r="G205" s="808">
        <f t="shared" si="7"/>
        <v>0</v>
      </c>
    </row>
    <row r="206" spans="1:7">
      <c r="A206" s="812"/>
      <c r="B206" s="718"/>
      <c r="C206" s="808">
        <f t="shared" si="6"/>
        <v>0</v>
      </c>
      <c r="D206" s="689"/>
      <c r="E206" s="689"/>
      <c r="F206" s="689"/>
      <c r="G206" s="808">
        <f t="shared" si="7"/>
        <v>0</v>
      </c>
    </row>
    <row r="207" spans="1:7">
      <c r="A207" s="812"/>
      <c r="B207" s="718"/>
      <c r="C207" s="808">
        <f t="shared" si="6"/>
        <v>0</v>
      </c>
      <c r="D207" s="689"/>
      <c r="E207" s="689"/>
      <c r="F207" s="689"/>
      <c r="G207" s="808">
        <f t="shared" si="7"/>
        <v>0</v>
      </c>
    </row>
    <row r="208" spans="1:7">
      <c r="A208" s="812"/>
      <c r="B208" s="718"/>
      <c r="C208" s="808">
        <f t="shared" si="6"/>
        <v>0</v>
      </c>
      <c r="D208" s="689"/>
      <c r="E208" s="689"/>
      <c r="F208" s="689"/>
      <c r="G208" s="808">
        <f t="shared" si="7"/>
        <v>0</v>
      </c>
    </row>
    <row r="209" spans="1:7">
      <c r="A209" s="812"/>
      <c r="B209" s="718"/>
      <c r="C209" s="808">
        <f t="shared" si="6"/>
        <v>0</v>
      </c>
      <c r="D209" s="689"/>
      <c r="E209" s="689"/>
      <c r="F209" s="689"/>
      <c r="G209" s="808">
        <f t="shared" si="7"/>
        <v>0</v>
      </c>
    </row>
    <row r="210" spans="1:7">
      <c r="A210" s="812"/>
      <c r="B210" s="718"/>
      <c r="C210" s="808">
        <f t="shared" si="6"/>
        <v>0</v>
      </c>
      <c r="D210" s="689"/>
      <c r="E210" s="689"/>
      <c r="F210" s="689"/>
      <c r="G210" s="808">
        <f t="shared" si="7"/>
        <v>0</v>
      </c>
    </row>
    <row r="211" spans="1:7">
      <c r="A211" s="812"/>
      <c r="B211" s="718"/>
      <c r="C211" s="808">
        <f t="shared" si="6"/>
        <v>0</v>
      </c>
      <c r="D211" s="689"/>
      <c r="E211" s="689"/>
      <c r="F211" s="689"/>
      <c r="G211" s="808">
        <f t="shared" si="7"/>
        <v>0</v>
      </c>
    </row>
    <row r="212" spans="1:7">
      <c r="A212" s="812"/>
      <c r="B212" s="718"/>
      <c r="C212" s="808">
        <f t="shared" si="6"/>
        <v>0</v>
      </c>
      <c r="D212" s="689"/>
      <c r="E212" s="689"/>
      <c r="F212" s="689"/>
      <c r="G212" s="808">
        <f t="shared" si="7"/>
        <v>0</v>
      </c>
    </row>
    <row r="213" spans="1:7">
      <c r="A213" s="812"/>
      <c r="B213" s="718"/>
      <c r="C213" s="808">
        <f t="shared" si="6"/>
        <v>0</v>
      </c>
      <c r="D213" s="689"/>
      <c r="E213" s="689"/>
      <c r="F213" s="689"/>
      <c r="G213" s="808">
        <f t="shared" si="7"/>
        <v>0</v>
      </c>
    </row>
    <row r="214" spans="1:7">
      <c r="A214" s="812"/>
      <c r="B214" s="718"/>
      <c r="C214" s="808">
        <f t="shared" si="6"/>
        <v>0</v>
      </c>
      <c r="D214" s="689"/>
      <c r="E214" s="689"/>
      <c r="F214" s="689"/>
      <c r="G214" s="808">
        <f t="shared" si="7"/>
        <v>0</v>
      </c>
    </row>
    <row r="215" spans="1:7">
      <c r="A215" s="812"/>
      <c r="B215" s="718"/>
      <c r="C215" s="808">
        <f t="shared" si="6"/>
        <v>0</v>
      </c>
      <c r="D215" s="689"/>
      <c r="E215" s="689"/>
      <c r="F215" s="689"/>
      <c r="G215" s="808">
        <f t="shared" si="7"/>
        <v>0</v>
      </c>
    </row>
    <row r="216" spans="1:7">
      <c r="A216" s="812"/>
      <c r="B216" s="718"/>
      <c r="C216" s="808">
        <f t="shared" si="6"/>
        <v>0</v>
      </c>
      <c r="D216" s="689"/>
      <c r="E216" s="689"/>
      <c r="F216" s="689"/>
      <c r="G216" s="808">
        <f t="shared" si="7"/>
        <v>0</v>
      </c>
    </row>
    <row r="217" spans="1:7">
      <c r="A217" s="812"/>
      <c r="B217" s="718"/>
      <c r="C217" s="808">
        <f t="shared" si="6"/>
        <v>0</v>
      </c>
      <c r="D217" s="689"/>
      <c r="E217" s="689"/>
      <c r="F217" s="689"/>
      <c r="G217" s="808">
        <f t="shared" si="7"/>
        <v>0</v>
      </c>
    </row>
    <row r="218" spans="1:7">
      <c r="A218" s="812"/>
      <c r="B218" s="718"/>
      <c r="C218" s="808">
        <f t="shared" si="6"/>
        <v>0</v>
      </c>
      <c r="D218" s="689"/>
      <c r="E218" s="689"/>
      <c r="F218" s="689"/>
      <c r="G218" s="808">
        <f t="shared" si="7"/>
        <v>0</v>
      </c>
    </row>
    <row r="219" spans="1:7">
      <c r="A219" s="812"/>
      <c r="B219" s="718"/>
      <c r="C219" s="808">
        <f t="shared" si="6"/>
        <v>0</v>
      </c>
      <c r="D219" s="689"/>
      <c r="E219" s="689"/>
      <c r="F219" s="689"/>
      <c r="G219" s="808">
        <f t="shared" si="7"/>
        <v>0</v>
      </c>
    </row>
    <row r="220" spans="1:7">
      <c r="A220" s="812"/>
      <c r="B220" s="718"/>
      <c r="C220" s="808">
        <f t="shared" si="6"/>
        <v>0</v>
      </c>
      <c r="D220" s="689"/>
      <c r="E220" s="689"/>
      <c r="F220" s="689"/>
      <c r="G220" s="808">
        <f t="shared" si="7"/>
        <v>0</v>
      </c>
    </row>
    <row r="221" spans="1:7">
      <c r="A221" s="812"/>
      <c r="B221" s="718"/>
      <c r="C221" s="808">
        <f t="shared" si="6"/>
        <v>0</v>
      </c>
      <c r="D221" s="689"/>
      <c r="E221" s="689"/>
      <c r="F221" s="689"/>
      <c r="G221" s="808">
        <f t="shared" si="7"/>
        <v>0</v>
      </c>
    </row>
    <row r="222" spans="1:7">
      <c r="A222" s="812"/>
      <c r="B222" s="718"/>
      <c r="C222" s="808">
        <f t="shared" si="6"/>
        <v>0</v>
      </c>
      <c r="D222" s="689"/>
      <c r="E222" s="689"/>
      <c r="F222" s="689"/>
      <c r="G222" s="808">
        <f t="shared" si="7"/>
        <v>0</v>
      </c>
    </row>
    <row r="223" spans="1:7">
      <c r="A223" s="812"/>
      <c r="B223" s="718"/>
      <c r="C223" s="808">
        <f t="shared" si="6"/>
        <v>0</v>
      </c>
      <c r="D223" s="689"/>
      <c r="E223" s="689"/>
      <c r="F223" s="689"/>
      <c r="G223" s="808">
        <f t="shared" si="7"/>
        <v>0</v>
      </c>
    </row>
    <row r="224" spans="1:7">
      <c r="A224" s="812"/>
      <c r="B224" s="718"/>
      <c r="C224" s="808">
        <f t="shared" si="6"/>
        <v>0</v>
      </c>
      <c r="D224" s="689"/>
      <c r="E224" s="689"/>
      <c r="F224" s="689"/>
      <c r="G224" s="808">
        <f t="shared" si="7"/>
        <v>0</v>
      </c>
    </row>
    <row r="225" spans="1:7">
      <c r="A225" s="812"/>
      <c r="B225" s="718"/>
      <c r="C225" s="808">
        <f t="shared" si="6"/>
        <v>0</v>
      </c>
      <c r="D225" s="689"/>
      <c r="E225" s="689"/>
      <c r="F225" s="689"/>
      <c r="G225" s="808">
        <f t="shared" si="7"/>
        <v>0</v>
      </c>
    </row>
    <row r="226" spans="1:7">
      <c r="A226" s="812"/>
      <c r="B226" s="718"/>
      <c r="C226" s="808">
        <f t="shared" si="6"/>
        <v>0</v>
      </c>
      <c r="D226" s="689"/>
      <c r="E226" s="689"/>
      <c r="F226" s="689"/>
      <c r="G226" s="808">
        <f t="shared" si="7"/>
        <v>0</v>
      </c>
    </row>
    <row r="227" spans="1:7">
      <c r="A227" s="812"/>
      <c r="B227" s="718"/>
      <c r="C227" s="808">
        <f t="shared" si="6"/>
        <v>0</v>
      </c>
      <c r="D227" s="689"/>
      <c r="E227" s="689"/>
      <c r="F227" s="689"/>
      <c r="G227" s="808">
        <f t="shared" si="7"/>
        <v>0</v>
      </c>
    </row>
    <row r="228" spans="1:7">
      <c r="A228" s="812"/>
      <c r="B228" s="718"/>
      <c r="C228" s="808">
        <f t="shared" si="6"/>
        <v>0</v>
      </c>
      <c r="D228" s="689"/>
      <c r="E228" s="689"/>
      <c r="F228" s="689"/>
      <c r="G228" s="808">
        <f t="shared" si="7"/>
        <v>0</v>
      </c>
    </row>
    <row r="229" spans="1:7">
      <c r="A229" s="812"/>
      <c r="B229" s="718"/>
      <c r="C229" s="808">
        <f t="shared" si="6"/>
        <v>0</v>
      </c>
      <c r="D229" s="689"/>
      <c r="E229" s="689"/>
      <c r="F229" s="689"/>
      <c r="G229" s="808">
        <f t="shared" si="7"/>
        <v>0</v>
      </c>
    </row>
    <row r="230" spans="1:7">
      <c r="A230" s="812"/>
      <c r="B230" s="718"/>
      <c r="C230" s="808">
        <f t="shared" si="6"/>
        <v>0</v>
      </c>
      <c r="D230" s="689"/>
      <c r="E230" s="689"/>
      <c r="F230" s="689"/>
      <c r="G230" s="808">
        <f t="shared" si="7"/>
        <v>0</v>
      </c>
    </row>
    <row r="231" spans="1:7">
      <c r="A231" s="812"/>
      <c r="B231" s="718"/>
      <c r="C231" s="808">
        <f t="shared" si="6"/>
        <v>0</v>
      </c>
      <c r="D231" s="689"/>
      <c r="E231" s="689"/>
      <c r="F231" s="689"/>
      <c r="G231" s="808">
        <f t="shared" si="7"/>
        <v>0</v>
      </c>
    </row>
    <row r="232" spans="1:7">
      <c r="A232" s="812"/>
      <c r="B232" s="718"/>
      <c r="C232" s="808">
        <f t="shared" si="6"/>
        <v>0</v>
      </c>
      <c r="D232" s="689"/>
      <c r="E232" s="689"/>
      <c r="F232" s="689"/>
      <c r="G232" s="808">
        <f t="shared" si="7"/>
        <v>0</v>
      </c>
    </row>
    <row r="233" spans="1:7">
      <c r="A233" s="812"/>
      <c r="B233" s="718"/>
      <c r="C233" s="808">
        <f t="shared" si="6"/>
        <v>0</v>
      </c>
      <c r="D233" s="689"/>
      <c r="E233" s="689"/>
      <c r="F233" s="689"/>
      <c r="G233" s="808">
        <f t="shared" si="7"/>
        <v>0</v>
      </c>
    </row>
    <row r="234" spans="1:7">
      <c r="A234" s="812"/>
      <c r="B234" s="718"/>
      <c r="C234" s="808">
        <f t="shared" si="6"/>
        <v>0</v>
      </c>
      <c r="D234" s="689"/>
      <c r="E234" s="689"/>
      <c r="F234" s="689"/>
      <c r="G234" s="808">
        <f t="shared" si="7"/>
        <v>0</v>
      </c>
    </row>
    <row r="235" spans="1:7">
      <c r="A235" s="812"/>
      <c r="B235" s="718"/>
      <c r="C235" s="808">
        <f t="shared" si="6"/>
        <v>0</v>
      </c>
      <c r="D235" s="689"/>
      <c r="E235" s="689"/>
      <c r="F235" s="689"/>
      <c r="G235" s="808">
        <f t="shared" si="7"/>
        <v>0</v>
      </c>
    </row>
    <row r="236" spans="1:7">
      <c r="A236" s="812"/>
      <c r="B236" s="718"/>
      <c r="C236" s="808">
        <f t="shared" si="6"/>
        <v>0</v>
      </c>
      <c r="D236" s="689"/>
      <c r="E236" s="689"/>
      <c r="F236" s="689"/>
      <c r="G236" s="808">
        <f t="shared" si="7"/>
        <v>0</v>
      </c>
    </row>
    <row r="237" spans="1:7">
      <c r="A237" s="812"/>
      <c r="B237" s="718"/>
      <c r="C237" s="808">
        <f t="shared" si="6"/>
        <v>0</v>
      </c>
      <c r="D237" s="689"/>
      <c r="E237" s="689"/>
      <c r="F237" s="689"/>
      <c r="G237" s="808">
        <f t="shared" si="7"/>
        <v>0</v>
      </c>
    </row>
    <row r="238" spans="1:7">
      <c r="A238" s="812"/>
      <c r="B238" s="718"/>
      <c r="C238" s="808">
        <f t="shared" si="6"/>
        <v>0</v>
      </c>
      <c r="D238" s="689"/>
      <c r="E238" s="689"/>
      <c r="F238" s="689"/>
      <c r="G238" s="808">
        <f t="shared" si="7"/>
        <v>0</v>
      </c>
    </row>
    <row r="239" spans="1:7">
      <c r="A239" s="812"/>
      <c r="B239" s="718"/>
      <c r="C239" s="808">
        <f t="shared" si="6"/>
        <v>0</v>
      </c>
      <c r="D239" s="689"/>
      <c r="E239" s="689"/>
      <c r="F239" s="689"/>
      <c r="G239" s="808">
        <f t="shared" si="7"/>
        <v>0</v>
      </c>
    </row>
    <row r="240" spans="1:7">
      <c r="A240" s="812"/>
      <c r="B240" s="718"/>
      <c r="C240" s="808">
        <f t="shared" si="6"/>
        <v>0</v>
      </c>
      <c r="D240" s="689"/>
      <c r="E240" s="689"/>
      <c r="F240" s="689"/>
      <c r="G240" s="808">
        <f t="shared" si="7"/>
        <v>0</v>
      </c>
    </row>
    <row r="241" spans="1:7">
      <c r="A241" s="812"/>
      <c r="B241" s="718"/>
      <c r="C241" s="808">
        <f t="shared" si="6"/>
        <v>0</v>
      </c>
      <c r="D241" s="689"/>
      <c r="E241" s="689"/>
      <c r="F241" s="689"/>
      <c r="G241" s="808">
        <f t="shared" si="7"/>
        <v>0</v>
      </c>
    </row>
    <row r="242" spans="1:7">
      <c r="A242" s="812"/>
      <c r="B242" s="718"/>
      <c r="C242" s="808">
        <f t="shared" si="6"/>
        <v>0</v>
      </c>
      <c r="D242" s="689"/>
      <c r="E242" s="689"/>
      <c r="F242" s="689"/>
      <c r="G242" s="808">
        <f t="shared" si="7"/>
        <v>0</v>
      </c>
    </row>
    <row r="243" spans="1:7">
      <c r="A243" s="812"/>
      <c r="B243" s="718"/>
      <c r="C243" s="808">
        <f t="shared" si="6"/>
        <v>0</v>
      </c>
      <c r="D243" s="689"/>
      <c r="E243" s="689"/>
      <c r="F243" s="689"/>
      <c r="G243" s="808">
        <f t="shared" si="7"/>
        <v>0</v>
      </c>
    </row>
    <row r="244" spans="1:7">
      <c r="A244" s="812"/>
      <c r="B244" s="718"/>
      <c r="C244" s="808">
        <f t="shared" si="6"/>
        <v>0</v>
      </c>
      <c r="D244" s="689"/>
      <c r="E244" s="689"/>
      <c r="F244" s="689"/>
      <c r="G244" s="808">
        <f t="shared" si="7"/>
        <v>0</v>
      </c>
    </row>
    <row r="245" spans="1:7">
      <c r="A245" s="812"/>
      <c r="B245" s="718"/>
      <c r="C245" s="808">
        <f t="shared" si="6"/>
        <v>0</v>
      </c>
      <c r="D245" s="689"/>
      <c r="E245" s="689"/>
      <c r="F245" s="689"/>
      <c r="G245" s="808">
        <f t="shared" si="7"/>
        <v>0</v>
      </c>
    </row>
    <row r="246" spans="1:7">
      <c r="A246" s="812"/>
      <c r="B246" s="718"/>
      <c r="C246" s="808">
        <f t="shared" si="6"/>
        <v>0</v>
      </c>
      <c r="D246" s="689"/>
      <c r="E246" s="689"/>
      <c r="F246" s="689"/>
      <c r="G246" s="808">
        <f t="shared" si="7"/>
        <v>0</v>
      </c>
    </row>
    <row r="247" spans="1:7">
      <c r="A247" s="812"/>
      <c r="B247" s="718"/>
      <c r="C247" s="808">
        <f t="shared" si="6"/>
        <v>0</v>
      </c>
      <c r="D247" s="689"/>
      <c r="E247" s="689"/>
      <c r="F247" s="689"/>
      <c r="G247" s="808">
        <f t="shared" si="7"/>
        <v>0</v>
      </c>
    </row>
    <row r="248" spans="1:7">
      <c r="A248" s="812"/>
      <c r="B248" s="718"/>
      <c r="C248" s="808">
        <f t="shared" si="6"/>
        <v>0</v>
      </c>
      <c r="D248" s="689"/>
      <c r="E248" s="689"/>
      <c r="F248" s="689"/>
      <c r="G248" s="808">
        <f t="shared" si="7"/>
        <v>0</v>
      </c>
    </row>
    <row r="249" spans="1:7">
      <c r="A249" s="812"/>
      <c r="B249" s="718"/>
      <c r="C249" s="808">
        <f t="shared" si="6"/>
        <v>0</v>
      </c>
      <c r="D249" s="689"/>
      <c r="E249" s="689"/>
      <c r="F249" s="689"/>
      <c r="G249" s="808">
        <f t="shared" si="7"/>
        <v>0</v>
      </c>
    </row>
    <row r="250" spans="1:7">
      <c r="A250" s="812"/>
      <c r="B250" s="718"/>
      <c r="C250" s="808">
        <f t="shared" si="6"/>
        <v>0</v>
      </c>
      <c r="D250" s="689"/>
      <c r="E250" s="689"/>
      <c r="F250" s="689"/>
      <c r="G250" s="808">
        <f t="shared" si="7"/>
        <v>0</v>
      </c>
    </row>
    <row r="251" spans="1:7">
      <c r="A251" s="812"/>
      <c r="B251" s="718"/>
      <c r="C251" s="808">
        <f t="shared" si="6"/>
        <v>0</v>
      </c>
      <c r="D251" s="689"/>
      <c r="E251" s="689"/>
      <c r="F251" s="689"/>
      <c r="G251" s="808">
        <f t="shared" si="7"/>
        <v>0</v>
      </c>
    </row>
    <row r="252" spans="1:7">
      <c r="A252" s="812"/>
      <c r="B252" s="718"/>
      <c r="C252" s="808">
        <f t="shared" si="6"/>
        <v>0</v>
      </c>
      <c r="D252" s="689"/>
      <c r="E252" s="689"/>
      <c r="F252" s="689"/>
      <c r="G252" s="808">
        <f t="shared" si="7"/>
        <v>0</v>
      </c>
    </row>
    <row r="253" spans="1:7">
      <c r="A253" s="812"/>
      <c r="B253" s="718"/>
      <c r="C253" s="808">
        <f t="shared" si="6"/>
        <v>0</v>
      </c>
      <c r="D253" s="689"/>
      <c r="E253" s="689"/>
      <c r="F253" s="689"/>
      <c r="G253" s="808">
        <f t="shared" si="7"/>
        <v>0</v>
      </c>
    </row>
    <row r="254" spans="1:7">
      <c r="A254" s="812"/>
      <c r="B254" s="718"/>
      <c r="C254" s="808">
        <f t="shared" si="6"/>
        <v>0</v>
      </c>
      <c r="D254" s="689"/>
      <c r="E254" s="689"/>
      <c r="F254" s="689"/>
      <c r="G254" s="808">
        <f t="shared" si="7"/>
        <v>0</v>
      </c>
    </row>
    <row r="255" spans="1:7">
      <c r="A255" s="812"/>
      <c r="B255" s="718"/>
      <c r="C255" s="808">
        <f t="shared" si="6"/>
        <v>0</v>
      </c>
      <c r="D255" s="689"/>
      <c r="E255" s="689"/>
      <c r="F255" s="689"/>
      <c r="G255" s="808">
        <f t="shared" si="7"/>
        <v>0</v>
      </c>
    </row>
    <row r="256" spans="1:7">
      <c r="A256" s="812"/>
      <c r="B256" s="718"/>
      <c r="C256" s="808">
        <f t="shared" si="6"/>
        <v>0</v>
      </c>
      <c r="D256" s="689"/>
      <c r="E256" s="689"/>
      <c r="F256" s="689"/>
      <c r="G256" s="808">
        <f t="shared" si="7"/>
        <v>0</v>
      </c>
    </row>
    <row r="257" spans="1:7">
      <c r="A257" s="812"/>
      <c r="B257" s="718"/>
      <c r="C257" s="808">
        <f t="shared" si="6"/>
        <v>0</v>
      </c>
      <c r="D257" s="689"/>
      <c r="E257" s="689"/>
      <c r="F257" s="689"/>
      <c r="G257" s="808">
        <f t="shared" si="7"/>
        <v>0</v>
      </c>
    </row>
    <row r="258" spans="1:7">
      <c r="A258" s="812"/>
      <c r="B258" s="718"/>
      <c r="C258" s="808">
        <f t="shared" si="6"/>
        <v>0</v>
      </c>
      <c r="D258" s="689"/>
      <c r="E258" s="689"/>
      <c r="F258" s="689"/>
      <c r="G258" s="808">
        <f t="shared" si="7"/>
        <v>0</v>
      </c>
    </row>
    <row r="259" spans="1:7">
      <c r="A259" s="812"/>
      <c r="B259" s="718"/>
      <c r="C259" s="808">
        <f t="shared" si="6"/>
        <v>0</v>
      </c>
      <c r="D259" s="689"/>
      <c r="E259" s="689"/>
      <c r="F259" s="689"/>
      <c r="G259" s="808">
        <f t="shared" si="7"/>
        <v>0</v>
      </c>
    </row>
    <row r="260" spans="1:7">
      <c r="A260" s="812"/>
      <c r="B260" s="718"/>
      <c r="C260" s="808">
        <f t="shared" si="6"/>
        <v>0</v>
      </c>
      <c r="D260" s="689"/>
      <c r="E260" s="689"/>
      <c r="F260" s="689"/>
      <c r="G260" s="808">
        <f t="shared" si="7"/>
        <v>0</v>
      </c>
    </row>
    <row r="261" spans="1:7">
      <c r="A261" s="812"/>
      <c r="B261" s="718"/>
      <c r="C261" s="808">
        <f t="shared" si="6"/>
        <v>0</v>
      </c>
      <c r="D261" s="689"/>
      <c r="E261" s="689"/>
      <c r="F261" s="689"/>
      <c r="G261" s="808">
        <f t="shared" si="7"/>
        <v>0</v>
      </c>
    </row>
    <row r="262" spans="1:7">
      <c r="A262" s="812"/>
      <c r="B262" s="718"/>
      <c r="C262" s="808">
        <f t="shared" si="6"/>
        <v>0</v>
      </c>
      <c r="D262" s="689"/>
      <c r="E262" s="689"/>
      <c r="F262" s="689"/>
      <c r="G262" s="808">
        <f t="shared" si="7"/>
        <v>0</v>
      </c>
    </row>
    <row r="263" spans="1:7">
      <c r="A263" s="812"/>
      <c r="B263" s="718"/>
      <c r="C263" s="808">
        <f t="shared" si="6"/>
        <v>0</v>
      </c>
      <c r="D263" s="689"/>
      <c r="E263" s="689"/>
      <c r="F263" s="689"/>
      <c r="G263" s="808">
        <f t="shared" si="7"/>
        <v>0</v>
      </c>
    </row>
    <row r="264" spans="1:7">
      <c r="A264" s="812"/>
      <c r="B264" s="718"/>
      <c r="C264" s="808">
        <f t="shared" si="6"/>
        <v>0</v>
      </c>
      <c r="D264" s="689"/>
      <c r="E264" s="689"/>
      <c r="F264" s="689"/>
      <c r="G264" s="808">
        <f t="shared" si="7"/>
        <v>0</v>
      </c>
    </row>
    <row r="265" spans="1:7">
      <c r="A265" s="812"/>
      <c r="B265" s="718"/>
      <c r="C265" s="808">
        <f t="shared" si="6"/>
        <v>0</v>
      </c>
      <c r="D265" s="689"/>
      <c r="E265" s="689"/>
      <c r="F265" s="689"/>
      <c r="G265" s="808">
        <f t="shared" si="7"/>
        <v>0</v>
      </c>
    </row>
    <row r="266" spans="1:7">
      <c r="A266" s="812"/>
      <c r="B266" s="718"/>
      <c r="C266" s="808">
        <f t="shared" si="6"/>
        <v>0</v>
      </c>
      <c r="D266" s="689"/>
      <c r="E266" s="689"/>
      <c r="F266" s="689"/>
      <c r="G266" s="808">
        <f t="shared" si="7"/>
        <v>0</v>
      </c>
    </row>
    <row r="267" spans="1:7">
      <c r="A267" s="812"/>
      <c r="B267" s="718"/>
      <c r="C267" s="808">
        <f t="shared" si="6"/>
        <v>0</v>
      </c>
      <c r="D267" s="689"/>
      <c r="E267" s="689"/>
      <c r="F267" s="689"/>
      <c r="G267" s="808">
        <f t="shared" si="7"/>
        <v>0</v>
      </c>
    </row>
    <row r="268" spans="1:7">
      <c r="A268" s="812"/>
      <c r="B268" s="718"/>
      <c r="C268" s="808">
        <f t="shared" ref="C268:C331" si="8">SUMIF(D268:F268,"&gt;0")</f>
        <v>0</v>
      </c>
      <c r="D268" s="689"/>
      <c r="E268" s="689"/>
      <c r="F268" s="689"/>
      <c r="G268" s="808">
        <f t="shared" ref="G268:G331" si="9">SUMIF(B268:C268,"&gt;0")</f>
        <v>0</v>
      </c>
    </row>
    <row r="269" spans="1:7">
      <c r="A269" s="812"/>
      <c r="B269" s="718"/>
      <c r="C269" s="808">
        <f t="shared" si="8"/>
        <v>0</v>
      </c>
      <c r="D269" s="689"/>
      <c r="E269" s="689"/>
      <c r="F269" s="689"/>
      <c r="G269" s="808">
        <f t="shared" si="9"/>
        <v>0</v>
      </c>
    </row>
    <row r="270" spans="1:7">
      <c r="A270" s="812"/>
      <c r="B270" s="718"/>
      <c r="C270" s="808">
        <f t="shared" si="8"/>
        <v>0</v>
      </c>
      <c r="D270" s="689"/>
      <c r="E270" s="689"/>
      <c r="F270" s="689"/>
      <c r="G270" s="808">
        <f t="shared" si="9"/>
        <v>0</v>
      </c>
    </row>
    <row r="271" spans="1:7">
      <c r="A271" s="812"/>
      <c r="B271" s="718"/>
      <c r="C271" s="808">
        <f t="shared" si="8"/>
        <v>0</v>
      </c>
      <c r="D271" s="689"/>
      <c r="E271" s="689"/>
      <c r="F271" s="689"/>
      <c r="G271" s="808">
        <f t="shared" si="9"/>
        <v>0</v>
      </c>
    </row>
    <row r="272" spans="1:7">
      <c r="A272" s="812"/>
      <c r="B272" s="718"/>
      <c r="C272" s="808">
        <f t="shared" si="8"/>
        <v>0</v>
      </c>
      <c r="D272" s="689"/>
      <c r="E272" s="689"/>
      <c r="F272" s="689"/>
      <c r="G272" s="808">
        <f t="shared" si="9"/>
        <v>0</v>
      </c>
    </row>
    <row r="273" spans="1:7">
      <c r="A273" s="812"/>
      <c r="B273" s="718"/>
      <c r="C273" s="808">
        <f t="shared" si="8"/>
        <v>0</v>
      </c>
      <c r="D273" s="689"/>
      <c r="E273" s="689"/>
      <c r="F273" s="689"/>
      <c r="G273" s="808">
        <f t="shared" si="9"/>
        <v>0</v>
      </c>
    </row>
    <row r="274" spans="1:7">
      <c r="A274" s="812"/>
      <c r="B274" s="718"/>
      <c r="C274" s="808">
        <f t="shared" si="8"/>
        <v>0</v>
      </c>
      <c r="D274" s="689"/>
      <c r="E274" s="689"/>
      <c r="F274" s="689"/>
      <c r="G274" s="808">
        <f t="shared" si="9"/>
        <v>0</v>
      </c>
    </row>
    <row r="275" spans="1:7">
      <c r="A275" s="812"/>
      <c r="B275" s="718"/>
      <c r="C275" s="808">
        <f t="shared" si="8"/>
        <v>0</v>
      </c>
      <c r="D275" s="689"/>
      <c r="E275" s="689"/>
      <c r="F275" s="689"/>
      <c r="G275" s="808">
        <f t="shared" si="9"/>
        <v>0</v>
      </c>
    </row>
    <row r="276" spans="1:7">
      <c r="A276" s="812"/>
      <c r="B276" s="718"/>
      <c r="C276" s="808">
        <f t="shared" si="8"/>
        <v>0</v>
      </c>
      <c r="D276" s="689"/>
      <c r="E276" s="689"/>
      <c r="F276" s="689"/>
      <c r="G276" s="808">
        <f t="shared" si="9"/>
        <v>0</v>
      </c>
    </row>
    <row r="277" spans="1:7">
      <c r="A277" s="812"/>
      <c r="B277" s="718"/>
      <c r="C277" s="808">
        <f t="shared" si="8"/>
        <v>0</v>
      </c>
      <c r="D277" s="689"/>
      <c r="E277" s="689"/>
      <c r="F277" s="689"/>
      <c r="G277" s="808">
        <f t="shared" si="9"/>
        <v>0</v>
      </c>
    </row>
    <row r="278" spans="1:7">
      <c r="A278" s="812"/>
      <c r="B278" s="718"/>
      <c r="C278" s="808">
        <f t="shared" si="8"/>
        <v>0</v>
      </c>
      <c r="D278" s="689"/>
      <c r="E278" s="689"/>
      <c r="F278" s="689"/>
      <c r="G278" s="808">
        <f t="shared" si="9"/>
        <v>0</v>
      </c>
    </row>
    <row r="279" spans="1:7">
      <c r="A279" s="812"/>
      <c r="B279" s="718"/>
      <c r="C279" s="808">
        <f t="shared" si="8"/>
        <v>0</v>
      </c>
      <c r="D279" s="689"/>
      <c r="E279" s="689"/>
      <c r="F279" s="689"/>
      <c r="G279" s="808">
        <f t="shared" si="9"/>
        <v>0</v>
      </c>
    </row>
    <row r="280" spans="1:7">
      <c r="A280" s="812"/>
      <c r="B280" s="718"/>
      <c r="C280" s="808">
        <f t="shared" si="8"/>
        <v>0</v>
      </c>
      <c r="D280" s="689"/>
      <c r="E280" s="689"/>
      <c r="F280" s="689"/>
      <c r="G280" s="808">
        <f t="shared" si="9"/>
        <v>0</v>
      </c>
    </row>
    <row r="281" spans="1:7">
      <c r="A281" s="812"/>
      <c r="B281" s="718"/>
      <c r="C281" s="808">
        <f t="shared" si="8"/>
        <v>0</v>
      </c>
      <c r="D281" s="689"/>
      <c r="E281" s="689"/>
      <c r="F281" s="689"/>
      <c r="G281" s="808">
        <f t="shared" si="9"/>
        <v>0</v>
      </c>
    </row>
    <row r="282" spans="1:7">
      <c r="A282" s="812"/>
      <c r="B282" s="718"/>
      <c r="C282" s="808">
        <f t="shared" si="8"/>
        <v>0</v>
      </c>
      <c r="D282" s="689"/>
      <c r="E282" s="689"/>
      <c r="F282" s="689"/>
      <c r="G282" s="808">
        <f t="shared" si="9"/>
        <v>0</v>
      </c>
    </row>
    <row r="283" spans="1:7">
      <c r="A283" s="812"/>
      <c r="B283" s="718"/>
      <c r="C283" s="808">
        <f t="shared" si="8"/>
        <v>0</v>
      </c>
      <c r="D283" s="689"/>
      <c r="E283" s="689"/>
      <c r="F283" s="689"/>
      <c r="G283" s="808">
        <f t="shared" si="9"/>
        <v>0</v>
      </c>
    </row>
    <row r="284" spans="1:7">
      <c r="A284" s="812"/>
      <c r="B284" s="718"/>
      <c r="C284" s="808">
        <f t="shared" si="8"/>
        <v>0</v>
      </c>
      <c r="D284" s="689"/>
      <c r="E284" s="689"/>
      <c r="F284" s="689"/>
      <c r="G284" s="808">
        <f t="shared" si="9"/>
        <v>0</v>
      </c>
    </row>
    <row r="285" spans="1:7">
      <c r="A285" s="812"/>
      <c r="B285" s="718"/>
      <c r="C285" s="808">
        <f t="shared" si="8"/>
        <v>0</v>
      </c>
      <c r="D285" s="689"/>
      <c r="E285" s="689"/>
      <c r="F285" s="689"/>
      <c r="G285" s="808">
        <f t="shared" si="9"/>
        <v>0</v>
      </c>
    </row>
    <row r="286" spans="1:7">
      <c r="A286" s="812"/>
      <c r="B286" s="718"/>
      <c r="C286" s="808">
        <f t="shared" si="8"/>
        <v>0</v>
      </c>
      <c r="D286" s="689"/>
      <c r="E286" s="689"/>
      <c r="F286" s="689"/>
      <c r="G286" s="808">
        <f t="shared" si="9"/>
        <v>0</v>
      </c>
    </row>
    <row r="287" spans="1:7">
      <c r="A287" s="812"/>
      <c r="B287" s="718"/>
      <c r="C287" s="808">
        <f t="shared" si="8"/>
        <v>0</v>
      </c>
      <c r="D287" s="689"/>
      <c r="E287" s="689"/>
      <c r="F287" s="689"/>
      <c r="G287" s="808">
        <f t="shared" si="9"/>
        <v>0</v>
      </c>
    </row>
    <row r="288" spans="1:7">
      <c r="A288" s="812"/>
      <c r="B288" s="718"/>
      <c r="C288" s="808">
        <f t="shared" si="8"/>
        <v>0</v>
      </c>
      <c r="D288" s="689"/>
      <c r="E288" s="689"/>
      <c r="F288" s="689"/>
      <c r="G288" s="808">
        <f t="shared" si="9"/>
        <v>0</v>
      </c>
    </row>
    <row r="289" spans="1:7">
      <c r="A289" s="812"/>
      <c r="B289" s="718"/>
      <c r="C289" s="808">
        <f t="shared" si="8"/>
        <v>0</v>
      </c>
      <c r="D289" s="689"/>
      <c r="E289" s="689"/>
      <c r="F289" s="689"/>
      <c r="G289" s="808">
        <f t="shared" si="9"/>
        <v>0</v>
      </c>
    </row>
    <row r="290" spans="1:7">
      <c r="A290" s="812"/>
      <c r="B290" s="718"/>
      <c r="C290" s="808">
        <f t="shared" si="8"/>
        <v>0</v>
      </c>
      <c r="D290" s="689"/>
      <c r="E290" s="689"/>
      <c r="F290" s="689"/>
      <c r="G290" s="808">
        <f t="shared" si="9"/>
        <v>0</v>
      </c>
    </row>
    <row r="291" spans="1:7">
      <c r="A291" s="812"/>
      <c r="B291" s="718"/>
      <c r="C291" s="808">
        <f t="shared" si="8"/>
        <v>0</v>
      </c>
      <c r="D291" s="689"/>
      <c r="E291" s="689"/>
      <c r="F291" s="689"/>
      <c r="G291" s="808">
        <f t="shared" si="9"/>
        <v>0</v>
      </c>
    </row>
    <row r="292" spans="1:7">
      <c r="A292" s="812"/>
      <c r="B292" s="718"/>
      <c r="C292" s="808">
        <f t="shared" si="8"/>
        <v>0</v>
      </c>
      <c r="D292" s="689"/>
      <c r="E292" s="689"/>
      <c r="F292" s="689"/>
      <c r="G292" s="808">
        <f t="shared" si="9"/>
        <v>0</v>
      </c>
    </row>
    <row r="293" spans="1:7">
      <c r="A293" s="812"/>
      <c r="B293" s="718"/>
      <c r="C293" s="808">
        <f t="shared" si="8"/>
        <v>0</v>
      </c>
      <c r="D293" s="689"/>
      <c r="E293" s="689"/>
      <c r="F293" s="689"/>
      <c r="G293" s="808">
        <f t="shared" si="9"/>
        <v>0</v>
      </c>
    </row>
    <row r="294" spans="1:7">
      <c r="A294" s="812"/>
      <c r="B294" s="718"/>
      <c r="C294" s="808">
        <f t="shared" si="8"/>
        <v>0</v>
      </c>
      <c r="D294" s="689"/>
      <c r="E294" s="689"/>
      <c r="F294" s="689"/>
      <c r="G294" s="808">
        <f t="shared" si="9"/>
        <v>0</v>
      </c>
    </row>
    <row r="295" spans="1:7">
      <c r="A295" s="812"/>
      <c r="B295" s="718"/>
      <c r="C295" s="808">
        <f t="shared" si="8"/>
        <v>0</v>
      </c>
      <c r="D295" s="689"/>
      <c r="E295" s="689"/>
      <c r="F295" s="689"/>
      <c r="G295" s="808">
        <f t="shared" si="9"/>
        <v>0</v>
      </c>
    </row>
    <row r="296" spans="1:7">
      <c r="A296" s="812"/>
      <c r="B296" s="718"/>
      <c r="C296" s="808">
        <f t="shared" si="8"/>
        <v>0</v>
      </c>
      <c r="D296" s="689"/>
      <c r="E296" s="689"/>
      <c r="F296" s="689"/>
      <c r="G296" s="808">
        <f t="shared" si="9"/>
        <v>0</v>
      </c>
    </row>
    <row r="297" spans="1:7">
      <c r="A297" s="812"/>
      <c r="B297" s="718"/>
      <c r="C297" s="808">
        <f t="shared" si="8"/>
        <v>0</v>
      </c>
      <c r="D297" s="689"/>
      <c r="E297" s="689"/>
      <c r="F297" s="689"/>
      <c r="G297" s="808">
        <f t="shared" si="9"/>
        <v>0</v>
      </c>
    </row>
    <row r="298" spans="1:7">
      <c r="A298" s="812"/>
      <c r="B298" s="718"/>
      <c r="C298" s="808">
        <f t="shared" si="8"/>
        <v>0</v>
      </c>
      <c r="D298" s="689"/>
      <c r="E298" s="689"/>
      <c r="F298" s="689"/>
      <c r="G298" s="808">
        <f t="shared" si="9"/>
        <v>0</v>
      </c>
    </row>
    <row r="299" spans="1:7">
      <c r="A299" s="812"/>
      <c r="B299" s="718"/>
      <c r="C299" s="808">
        <f t="shared" si="8"/>
        <v>0</v>
      </c>
      <c r="D299" s="689"/>
      <c r="E299" s="689"/>
      <c r="F299" s="689"/>
      <c r="G299" s="808">
        <f t="shared" si="9"/>
        <v>0</v>
      </c>
    </row>
    <row r="300" spans="1:7">
      <c r="A300" s="812"/>
      <c r="B300" s="718"/>
      <c r="C300" s="808">
        <f t="shared" si="8"/>
        <v>0</v>
      </c>
      <c r="D300" s="689"/>
      <c r="E300" s="689"/>
      <c r="F300" s="689"/>
      <c r="G300" s="808">
        <f t="shared" si="9"/>
        <v>0</v>
      </c>
    </row>
    <row r="301" spans="1:7">
      <c r="A301" s="812"/>
      <c r="B301" s="718"/>
      <c r="C301" s="808">
        <f t="shared" si="8"/>
        <v>0</v>
      </c>
      <c r="D301" s="689"/>
      <c r="E301" s="689"/>
      <c r="F301" s="689"/>
      <c r="G301" s="808">
        <f t="shared" si="9"/>
        <v>0</v>
      </c>
    </row>
    <row r="302" spans="1:7">
      <c r="A302" s="812"/>
      <c r="B302" s="718"/>
      <c r="C302" s="808">
        <f t="shared" si="8"/>
        <v>0</v>
      </c>
      <c r="D302" s="689"/>
      <c r="E302" s="689"/>
      <c r="F302" s="689"/>
      <c r="G302" s="808">
        <f t="shared" si="9"/>
        <v>0</v>
      </c>
    </row>
    <row r="303" spans="1:7">
      <c r="A303" s="812"/>
      <c r="B303" s="718"/>
      <c r="C303" s="808">
        <f t="shared" si="8"/>
        <v>0</v>
      </c>
      <c r="D303" s="689"/>
      <c r="E303" s="689"/>
      <c r="F303" s="689"/>
      <c r="G303" s="808">
        <f t="shared" si="9"/>
        <v>0</v>
      </c>
    </row>
    <row r="304" spans="1:7">
      <c r="A304" s="812"/>
      <c r="B304" s="718"/>
      <c r="C304" s="808">
        <f t="shared" si="8"/>
        <v>0</v>
      </c>
      <c r="D304" s="689"/>
      <c r="E304" s="689"/>
      <c r="F304" s="689"/>
      <c r="G304" s="808">
        <f t="shared" si="9"/>
        <v>0</v>
      </c>
    </row>
    <row r="305" spans="1:7">
      <c r="A305" s="812"/>
      <c r="B305" s="718"/>
      <c r="C305" s="808">
        <f t="shared" si="8"/>
        <v>0</v>
      </c>
      <c r="D305" s="689"/>
      <c r="E305" s="689"/>
      <c r="F305" s="689"/>
      <c r="G305" s="808">
        <f t="shared" si="9"/>
        <v>0</v>
      </c>
    </row>
    <row r="306" spans="1:7">
      <c r="A306" s="812"/>
      <c r="B306" s="718"/>
      <c r="C306" s="808">
        <f t="shared" si="8"/>
        <v>0</v>
      </c>
      <c r="D306" s="689"/>
      <c r="E306" s="689"/>
      <c r="F306" s="689"/>
      <c r="G306" s="808">
        <f t="shared" si="9"/>
        <v>0</v>
      </c>
    </row>
    <row r="307" spans="1:7">
      <c r="A307" s="812"/>
      <c r="B307" s="718"/>
      <c r="C307" s="808">
        <f t="shared" si="8"/>
        <v>0</v>
      </c>
      <c r="D307" s="689"/>
      <c r="E307" s="689"/>
      <c r="F307" s="689"/>
      <c r="G307" s="808">
        <f t="shared" si="9"/>
        <v>0</v>
      </c>
    </row>
    <row r="308" spans="1:7">
      <c r="A308" s="812"/>
      <c r="B308" s="718"/>
      <c r="C308" s="808">
        <f t="shared" si="8"/>
        <v>0</v>
      </c>
      <c r="D308" s="689"/>
      <c r="E308" s="689"/>
      <c r="F308" s="689"/>
      <c r="G308" s="808">
        <f t="shared" si="9"/>
        <v>0</v>
      </c>
    </row>
    <row r="309" spans="1:7">
      <c r="A309" s="812"/>
      <c r="B309" s="718"/>
      <c r="C309" s="808">
        <f t="shared" si="8"/>
        <v>0</v>
      </c>
      <c r="D309" s="689"/>
      <c r="E309" s="689"/>
      <c r="F309" s="689"/>
      <c r="G309" s="808">
        <f t="shared" si="9"/>
        <v>0</v>
      </c>
    </row>
    <row r="310" spans="1:7">
      <c r="A310" s="812"/>
      <c r="B310" s="718"/>
      <c r="C310" s="808">
        <f t="shared" si="8"/>
        <v>0</v>
      </c>
      <c r="D310" s="689"/>
      <c r="E310" s="689"/>
      <c r="F310" s="689"/>
      <c r="G310" s="808">
        <f t="shared" si="9"/>
        <v>0</v>
      </c>
    </row>
    <row r="311" spans="1:7">
      <c r="A311" s="812"/>
      <c r="B311" s="718"/>
      <c r="C311" s="808">
        <f t="shared" si="8"/>
        <v>0</v>
      </c>
      <c r="D311" s="689"/>
      <c r="E311" s="689"/>
      <c r="F311" s="689"/>
      <c r="G311" s="808">
        <f t="shared" si="9"/>
        <v>0</v>
      </c>
    </row>
    <row r="312" spans="1:7">
      <c r="A312" s="812"/>
      <c r="B312" s="718"/>
      <c r="C312" s="808">
        <f t="shared" si="8"/>
        <v>0</v>
      </c>
      <c r="D312" s="689"/>
      <c r="E312" s="689"/>
      <c r="F312" s="689"/>
      <c r="G312" s="808">
        <f t="shared" si="9"/>
        <v>0</v>
      </c>
    </row>
    <row r="313" spans="1:7">
      <c r="A313" s="812"/>
      <c r="B313" s="718"/>
      <c r="C313" s="808">
        <f t="shared" si="8"/>
        <v>0</v>
      </c>
      <c r="D313" s="689"/>
      <c r="E313" s="689"/>
      <c r="F313" s="689"/>
      <c r="G313" s="808">
        <f t="shared" si="9"/>
        <v>0</v>
      </c>
    </row>
    <row r="314" spans="1:7">
      <c r="A314" s="812"/>
      <c r="B314" s="718"/>
      <c r="C314" s="808">
        <f t="shared" si="8"/>
        <v>0</v>
      </c>
      <c r="D314" s="689"/>
      <c r="E314" s="689"/>
      <c r="F314" s="689"/>
      <c r="G314" s="808">
        <f t="shared" si="9"/>
        <v>0</v>
      </c>
    </row>
    <row r="315" spans="1:7">
      <c r="A315" s="812"/>
      <c r="B315" s="718"/>
      <c r="C315" s="808">
        <f t="shared" si="8"/>
        <v>0</v>
      </c>
      <c r="D315" s="689"/>
      <c r="E315" s="689"/>
      <c r="F315" s="689"/>
      <c r="G315" s="808">
        <f t="shared" si="9"/>
        <v>0</v>
      </c>
    </row>
    <row r="316" spans="1:7">
      <c r="A316" s="812"/>
      <c r="B316" s="718"/>
      <c r="C316" s="808">
        <f t="shared" si="8"/>
        <v>0</v>
      </c>
      <c r="D316" s="689"/>
      <c r="E316" s="689"/>
      <c r="F316" s="689"/>
      <c r="G316" s="808">
        <f t="shared" si="9"/>
        <v>0</v>
      </c>
    </row>
    <row r="317" spans="1:7">
      <c r="A317" s="812"/>
      <c r="B317" s="718"/>
      <c r="C317" s="808">
        <f t="shared" si="8"/>
        <v>0</v>
      </c>
      <c r="D317" s="689"/>
      <c r="E317" s="689"/>
      <c r="F317" s="689"/>
      <c r="G317" s="808">
        <f t="shared" si="9"/>
        <v>0</v>
      </c>
    </row>
    <row r="318" spans="1:7">
      <c r="A318" s="812"/>
      <c r="B318" s="718"/>
      <c r="C318" s="808">
        <f t="shared" si="8"/>
        <v>0</v>
      </c>
      <c r="D318" s="689"/>
      <c r="E318" s="689"/>
      <c r="F318" s="689"/>
      <c r="G318" s="808">
        <f t="shared" si="9"/>
        <v>0</v>
      </c>
    </row>
    <row r="319" spans="1:7">
      <c r="A319" s="812"/>
      <c r="B319" s="718"/>
      <c r="C319" s="808">
        <f t="shared" si="8"/>
        <v>0</v>
      </c>
      <c r="D319" s="689"/>
      <c r="E319" s="689"/>
      <c r="F319" s="689"/>
      <c r="G319" s="808">
        <f t="shared" si="9"/>
        <v>0</v>
      </c>
    </row>
    <row r="320" spans="1:7">
      <c r="A320" s="812"/>
      <c r="B320" s="718"/>
      <c r="C320" s="808">
        <f t="shared" si="8"/>
        <v>0</v>
      </c>
      <c r="D320" s="689"/>
      <c r="E320" s="689"/>
      <c r="F320" s="689"/>
      <c r="G320" s="808">
        <f t="shared" si="9"/>
        <v>0</v>
      </c>
    </row>
    <row r="321" spans="1:7">
      <c r="A321" s="812"/>
      <c r="B321" s="718"/>
      <c r="C321" s="808">
        <f t="shared" si="8"/>
        <v>0</v>
      </c>
      <c r="D321" s="689"/>
      <c r="E321" s="689"/>
      <c r="F321" s="689"/>
      <c r="G321" s="808">
        <f t="shared" si="9"/>
        <v>0</v>
      </c>
    </row>
    <row r="322" spans="1:7">
      <c r="A322" s="812"/>
      <c r="B322" s="718"/>
      <c r="C322" s="808">
        <f t="shared" si="8"/>
        <v>0</v>
      </c>
      <c r="D322" s="689"/>
      <c r="E322" s="689"/>
      <c r="F322" s="689"/>
      <c r="G322" s="808">
        <f t="shared" si="9"/>
        <v>0</v>
      </c>
    </row>
    <row r="323" spans="1:7">
      <c r="A323" s="812"/>
      <c r="B323" s="718"/>
      <c r="C323" s="808">
        <f t="shared" si="8"/>
        <v>0</v>
      </c>
      <c r="D323" s="689"/>
      <c r="E323" s="689"/>
      <c r="F323" s="689"/>
      <c r="G323" s="808">
        <f t="shared" si="9"/>
        <v>0</v>
      </c>
    </row>
    <row r="324" spans="1:7">
      <c r="A324" s="812"/>
      <c r="B324" s="718"/>
      <c r="C324" s="808">
        <f t="shared" si="8"/>
        <v>0</v>
      </c>
      <c r="D324" s="689"/>
      <c r="E324" s="689"/>
      <c r="F324" s="689"/>
      <c r="G324" s="808">
        <f t="shared" si="9"/>
        <v>0</v>
      </c>
    </row>
    <row r="325" spans="1:7">
      <c r="A325" s="812"/>
      <c r="B325" s="718"/>
      <c r="C325" s="808">
        <f t="shared" si="8"/>
        <v>0</v>
      </c>
      <c r="D325" s="689"/>
      <c r="E325" s="689"/>
      <c r="F325" s="689"/>
      <c r="G325" s="808">
        <f t="shared" si="9"/>
        <v>0</v>
      </c>
    </row>
    <row r="326" spans="1:7">
      <c r="A326" s="812"/>
      <c r="B326" s="718"/>
      <c r="C326" s="808">
        <f t="shared" si="8"/>
        <v>0</v>
      </c>
      <c r="D326" s="689"/>
      <c r="E326" s="689"/>
      <c r="F326" s="689"/>
      <c r="G326" s="808">
        <f t="shared" si="9"/>
        <v>0</v>
      </c>
    </row>
    <row r="327" spans="1:7">
      <c r="A327" s="812"/>
      <c r="B327" s="718"/>
      <c r="C327" s="808">
        <f t="shared" si="8"/>
        <v>0</v>
      </c>
      <c r="D327" s="689"/>
      <c r="E327" s="689"/>
      <c r="F327" s="689"/>
      <c r="G327" s="808">
        <f t="shared" si="9"/>
        <v>0</v>
      </c>
    </row>
    <row r="328" spans="1:7">
      <c r="A328" s="812"/>
      <c r="B328" s="718"/>
      <c r="C328" s="808">
        <f t="shared" si="8"/>
        <v>0</v>
      </c>
      <c r="D328" s="689"/>
      <c r="E328" s="689"/>
      <c r="F328" s="689"/>
      <c r="G328" s="808">
        <f t="shared" si="9"/>
        <v>0</v>
      </c>
    </row>
    <row r="329" spans="1:7">
      <c r="A329" s="812"/>
      <c r="B329" s="718"/>
      <c r="C329" s="808">
        <f t="shared" si="8"/>
        <v>0</v>
      </c>
      <c r="D329" s="689"/>
      <c r="E329" s="689"/>
      <c r="F329" s="689"/>
      <c r="G329" s="808">
        <f t="shared" si="9"/>
        <v>0</v>
      </c>
    </row>
    <row r="330" spans="1:7">
      <c r="A330" s="812"/>
      <c r="B330" s="718"/>
      <c r="C330" s="808">
        <f t="shared" si="8"/>
        <v>0</v>
      </c>
      <c r="D330" s="689"/>
      <c r="E330" s="689"/>
      <c r="F330" s="689"/>
      <c r="G330" s="808">
        <f t="shared" si="9"/>
        <v>0</v>
      </c>
    </row>
    <row r="331" spans="1:7">
      <c r="A331" s="812"/>
      <c r="B331" s="718"/>
      <c r="C331" s="808">
        <f t="shared" si="8"/>
        <v>0</v>
      </c>
      <c r="D331" s="689"/>
      <c r="E331" s="689"/>
      <c r="F331" s="689"/>
      <c r="G331" s="808">
        <f t="shared" si="9"/>
        <v>0</v>
      </c>
    </row>
    <row r="332" spans="1:7">
      <c r="A332" s="812"/>
      <c r="B332" s="718"/>
      <c r="C332" s="808">
        <f t="shared" ref="C332:C395" si="10">SUMIF(D332:F332,"&gt;0")</f>
        <v>0</v>
      </c>
      <c r="D332" s="689"/>
      <c r="E332" s="689"/>
      <c r="F332" s="689"/>
      <c r="G332" s="808">
        <f t="shared" ref="G332:G395" si="11">SUMIF(B332:C332,"&gt;0")</f>
        <v>0</v>
      </c>
    </row>
    <row r="333" spans="1:7">
      <c r="A333" s="812"/>
      <c r="B333" s="718"/>
      <c r="C333" s="808">
        <f t="shared" si="10"/>
        <v>0</v>
      </c>
      <c r="D333" s="689"/>
      <c r="E333" s="689"/>
      <c r="F333" s="689"/>
      <c r="G333" s="808">
        <f t="shared" si="11"/>
        <v>0</v>
      </c>
    </row>
    <row r="334" spans="1:7">
      <c r="A334" s="812"/>
      <c r="B334" s="718"/>
      <c r="C334" s="808">
        <f t="shared" si="10"/>
        <v>0</v>
      </c>
      <c r="D334" s="689"/>
      <c r="E334" s="689"/>
      <c r="F334" s="689"/>
      <c r="G334" s="808">
        <f t="shared" si="11"/>
        <v>0</v>
      </c>
    </row>
    <row r="335" spans="1:7">
      <c r="A335" s="812"/>
      <c r="B335" s="718"/>
      <c r="C335" s="808">
        <f t="shared" si="10"/>
        <v>0</v>
      </c>
      <c r="D335" s="689"/>
      <c r="E335" s="689"/>
      <c r="F335" s="689"/>
      <c r="G335" s="808">
        <f t="shared" si="11"/>
        <v>0</v>
      </c>
    </row>
    <row r="336" spans="1:7">
      <c r="A336" s="812"/>
      <c r="B336" s="718"/>
      <c r="C336" s="808">
        <f t="shared" si="10"/>
        <v>0</v>
      </c>
      <c r="D336" s="689"/>
      <c r="E336" s="689"/>
      <c r="F336" s="689"/>
      <c r="G336" s="808">
        <f t="shared" si="11"/>
        <v>0</v>
      </c>
    </row>
    <row r="337" spans="1:7">
      <c r="A337" s="812"/>
      <c r="B337" s="718"/>
      <c r="C337" s="808">
        <f t="shared" si="10"/>
        <v>0</v>
      </c>
      <c r="D337" s="689"/>
      <c r="E337" s="689"/>
      <c r="F337" s="689"/>
      <c r="G337" s="808">
        <f t="shared" si="11"/>
        <v>0</v>
      </c>
    </row>
    <row r="338" spans="1:7">
      <c r="A338" s="812"/>
      <c r="B338" s="718"/>
      <c r="C338" s="808">
        <f t="shared" si="10"/>
        <v>0</v>
      </c>
      <c r="D338" s="689"/>
      <c r="E338" s="689"/>
      <c r="F338" s="689"/>
      <c r="G338" s="808">
        <f t="shared" si="11"/>
        <v>0</v>
      </c>
    </row>
    <row r="339" spans="1:7">
      <c r="A339" s="812"/>
      <c r="B339" s="718"/>
      <c r="C339" s="808">
        <f t="shared" si="10"/>
        <v>0</v>
      </c>
      <c r="D339" s="689"/>
      <c r="E339" s="689"/>
      <c r="F339" s="689"/>
      <c r="G339" s="808">
        <f t="shared" si="11"/>
        <v>0</v>
      </c>
    </row>
    <row r="340" spans="1:7">
      <c r="A340" s="812"/>
      <c r="B340" s="718"/>
      <c r="C340" s="808">
        <f t="shared" si="10"/>
        <v>0</v>
      </c>
      <c r="D340" s="689"/>
      <c r="E340" s="689"/>
      <c r="F340" s="689"/>
      <c r="G340" s="808">
        <f t="shared" si="11"/>
        <v>0</v>
      </c>
    </row>
    <row r="341" spans="1:7">
      <c r="A341" s="812"/>
      <c r="B341" s="718"/>
      <c r="C341" s="808">
        <f t="shared" si="10"/>
        <v>0</v>
      </c>
      <c r="D341" s="689"/>
      <c r="E341" s="689"/>
      <c r="F341" s="689"/>
      <c r="G341" s="808">
        <f t="shared" si="11"/>
        <v>0</v>
      </c>
    </row>
    <row r="342" spans="1:7">
      <c r="A342" s="812"/>
      <c r="B342" s="718"/>
      <c r="C342" s="808">
        <f t="shared" si="10"/>
        <v>0</v>
      </c>
      <c r="D342" s="689"/>
      <c r="E342" s="689"/>
      <c r="F342" s="689"/>
      <c r="G342" s="808">
        <f t="shared" si="11"/>
        <v>0</v>
      </c>
    </row>
    <row r="343" spans="1:7">
      <c r="A343" s="812"/>
      <c r="B343" s="718"/>
      <c r="C343" s="808">
        <f t="shared" si="10"/>
        <v>0</v>
      </c>
      <c r="D343" s="689"/>
      <c r="E343" s="689"/>
      <c r="F343" s="689"/>
      <c r="G343" s="808">
        <f t="shared" si="11"/>
        <v>0</v>
      </c>
    </row>
    <row r="344" spans="1:7">
      <c r="A344" s="812"/>
      <c r="B344" s="718"/>
      <c r="C344" s="808">
        <f t="shared" si="10"/>
        <v>0</v>
      </c>
      <c r="D344" s="689"/>
      <c r="E344" s="689"/>
      <c r="F344" s="689"/>
      <c r="G344" s="808">
        <f t="shared" si="11"/>
        <v>0</v>
      </c>
    </row>
    <row r="345" spans="1:7">
      <c r="A345" s="812"/>
      <c r="B345" s="718"/>
      <c r="C345" s="808">
        <f t="shared" si="10"/>
        <v>0</v>
      </c>
      <c r="D345" s="689"/>
      <c r="E345" s="689"/>
      <c r="F345" s="689"/>
      <c r="G345" s="808">
        <f t="shared" si="11"/>
        <v>0</v>
      </c>
    </row>
    <row r="346" spans="1:7">
      <c r="A346" s="812"/>
      <c r="B346" s="718"/>
      <c r="C346" s="808">
        <f t="shared" si="10"/>
        <v>0</v>
      </c>
      <c r="D346" s="689"/>
      <c r="E346" s="689"/>
      <c r="F346" s="689"/>
      <c r="G346" s="808">
        <f t="shared" si="11"/>
        <v>0</v>
      </c>
    </row>
    <row r="347" spans="1:7">
      <c r="A347" s="812"/>
      <c r="B347" s="718"/>
      <c r="C347" s="808">
        <f t="shared" si="10"/>
        <v>0</v>
      </c>
      <c r="D347" s="689"/>
      <c r="E347" s="689"/>
      <c r="F347" s="689"/>
      <c r="G347" s="808">
        <f t="shared" si="11"/>
        <v>0</v>
      </c>
    </row>
    <row r="348" spans="1:7">
      <c r="A348" s="812"/>
      <c r="B348" s="718"/>
      <c r="C348" s="808">
        <f t="shared" si="10"/>
        <v>0</v>
      </c>
      <c r="D348" s="689"/>
      <c r="E348" s="689"/>
      <c r="F348" s="689"/>
      <c r="G348" s="808">
        <f t="shared" si="11"/>
        <v>0</v>
      </c>
    </row>
    <row r="349" spans="1:7">
      <c r="A349" s="812"/>
      <c r="B349" s="718"/>
      <c r="C349" s="808">
        <f t="shared" si="10"/>
        <v>0</v>
      </c>
      <c r="D349" s="689"/>
      <c r="E349" s="689"/>
      <c r="F349" s="689"/>
      <c r="G349" s="808">
        <f t="shared" si="11"/>
        <v>0</v>
      </c>
    </row>
    <row r="350" spans="1:7">
      <c r="A350" s="812"/>
      <c r="B350" s="718"/>
      <c r="C350" s="808">
        <f t="shared" si="10"/>
        <v>0</v>
      </c>
      <c r="D350" s="689"/>
      <c r="E350" s="689"/>
      <c r="F350" s="689"/>
      <c r="G350" s="808">
        <f t="shared" si="11"/>
        <v>0</v>
      </c>
    </row>
    <row r="351" spans="1:7">
      <c r="A351" s="812"/>
      <c r="B351" s="718"/>
      <c r="C351" s="808">
        <f t="shared" si="10"/>
        <v>0</v>
      </c>
      <c r="D351" s="689"/>
      <c r="E351" s="689"/>
      <c r="F351" s="689"/>
      <c r="G351" s="808">
        <f t="shared" si="11"/>
        <v>0</v>
      </c>
    </row>
    <row r="352" spans="1:7">
      <c r="A352" s="812"/>
      <c r="B352" s="718"/>
      <c r="C352" s="808">
        <f t="shared" si="10"/>
        <v>0</v>
      </c>
      <c r="D352" s="689"/>
      <c r="E352" s="689"/>
      <c r="F352" s="689"/>
      <c r="G352" s="808">
        <f t="shared" si="11"/>
        <v>0</v>
      </c>
    </row>
    <row r="353" spans="1:7">
      <c r="A353" s="812"/>
      <c r="B353" s="718"/>
      <c r="C353" s="808">
        <f t="shared" si="10"/>
        <v>0</v>
      </c>
      <c r="D353" s="689"/>
      <c r="E353" s="689"/>
      <c r="F353" s="689"/>
      <c r="G353" s="808">
        <f t="shared" si="11"/>
        <v>0</v>
      </c>
    </row>
    <row r="354" spans="1:7">
      <c r="A354" s="812"/>
      <c r="B354" s="718"/>
      <c r="C354" s="808">
        <f t="shared" si="10"/>
        <v>0</v>
      </c>
      <c r="D354" s="689"/>
      <c r="E354" s="689"/>
      <c r="F354" s="689"/>
      <c r="G354" s="808">
        <f t="shared" si="11"/>
        <v>0</v>
      </c>
    </row>
    <row r="355" spans="1:7">
      <c r="A355" s="812"/>
      <c r="B355" s="718"/>
      <c r="C355" s="808">
        <f t="shared" si="10"/>
        <v>0</v>
      </c>
      <c r="D355" s="689"/>
      <c r="E355" s="689"/>
      <c r="F355" s="689"/>
      <c r="G355" s="808">
        <f t="shared" si="11"/>
        <v>0</v>
      </c>
    </row>
    <row r="356" spans="1:7">
      <c r="A356" s="812"/>
      <c r="B356" s="718"/>
      <c r="C356" s="808">
        <f t="shared" si="10"/>
        <v>0</v>
      </c>
      <c r="D356" s="689"/>
      <c r="E356" s="689"/>
      <c r="F356" s="689"/>
      <c r="G356" s="808">
        <f t="shared" si="11"/>
        <v>0</v>
      </c>
    </row>
    <row r="357" spans="1:7">
      <c r="A357" s="812"/>
      <c r="B357" s="718"/>
      <c r="C357" s="808">
        <f t="shared" si="10"/>
        <v>0</v>
      </c>
      <c r="D357" s="689"/>
      <c r="E357" s="689"/>
      <c r="F357" s="689"/>
      <c r="G357" s="808">
        <f t="shared" si="11"/>
        <v>0</v>
      </c>
    </row>
    <row r="358" spans="1:7">
      <c r="A358" s="812"/>
      <c r="B358" s="718"/>
      <c r="C358" s="808">
        <f t="shared" si="10"/>
        <v>0</v>
      </c>
      <c r="D358" s="689"/>
      <c r="E358" s="689"/>
      <c r="F358" s="689"/>
      <c r="G358" s="808">
        <f t="shared" si="11"/>
        <v>0</v>
      </c>
    </row>
    <row r="359" spans="1:7">
      <c r="A359" s="812"/>
      <c r="B359" s="718"/>
      <c r="C359" s="808">
        <f t="shared" si="10"/>
        <v>0</v>
      </c>
      <c r="D359" s="689"/>
      <c r="E359" s="689"/>
      <c r="F359" s="689"/>
      <c r="G359" s="808">
        <f t="shared" si="11"/>
        <v>0</v>
      </c>
    </row>
    <row r="360" spans="1:7">
      <c r="A360" s="812"/>
      <c r="B360" s="718"/>
      <c r="C360" s="808">
        <f t="shared" si="10"/>
        <v>0</v>
      </c>
      <c r="D360" s="689"/>
      <c r="E360" s="689"/>
      <c r="F360" s="689"/>
      <c r="G360" s="808">
        <f t="shared" si="11"/>
        <v>0</v>
      </c>
    </row>
    <row r="361" spans="1:7">
      <c r="A361" s="812"/>
      <c r="B361" s="718"/>
      <c r="C361" s="808">
        <f t="shared" si="10"/>
        <v>0</v>
      </c>
      <c r="D361" s="689"/>
      <c r="E361" s="689"/>
      <c r="F361" s="689"/>
      <c r="G361" s="808">
        <f t="shared" si="11"/>
        <v>0</v>
      </c>
    </row>
    <row r="362" spans="1:7">
      <c r="A362" s="812"/>
      <c r="B362" s="718"/>
      <c r="C362" s="808">
        <f t="shared" si="10"/>
        <v>0</v>
      </c>
      <c r="D362" s="689"/>
      <c r="E362" s="689"/>
      <c r="F362" s="689"/>
      <c r="G362" s="808">
        <f t="shared" si="11"/>
        <v>0</v>
      </c>
    </row>
    <row r="363" spans="1:7">
      <c r="A363" s="812"/>
      <c r="B363" s="718"/>
      <c r="C363" s="808">
        <f t="shared" si="10"/>
        <v>0</v>
      </c>
      <c r="D363" s="689"/>
      <c r="E363" s="689"/>
      <c r="F363" s="689"/>
      <c r="G363" s="808">
        <f t="shared" si="11"/>
        <v>0</v>
      </c>
    </row>
    <row r="364" spans="1:7">
      <c r="A364" s="812"/>
      <c r="B364" s="718"/>
      <c r="C364" s="808">
        <f t="shared" si="10"/>
        <v>0</v>
      </c>
      <c r="D364" s="689"/>
      <c r="E364" s="689"/>
      <c r="F364" s="689"/>
      <c r="G364" s="808">
        <f t="shared" si="11"/>
        <v>0</v>
      </c>
    </row>
    <row r="365" spans="1:7">
      <c r="A365" s="812"/>
      <c r="B365" s="718"/>
      <c r="C365" s="808">
        <f t="shared" si="10"/>
        <v>0</v>
      </c>
      <c r="D365" s="689"/>
      <c r="E365" s="689"/>
      <c r="F365" s="689"/>
      <c r="G365" s="808">
        <f t="shared" si="11"/>
        <v>0</v>
      </c>
    </row>
    <row r="366" spans="1:7">
      <c r="A366" s="812"/>
      <c r="B366" s="718"/>
      <c r="C366" s="808">
        <f t="shared" si="10"/>
        <v>0</v>
      </c>
      <c r="D366" s="689"/>
      <c r="E366" s="689"/>
      <c r="F366" s="689"/>
      <c r="G366" s="808">
        <f t="shared" si="11"/>
        <v>0</v>
      </c>
    </row>
    <row r="367" spans="1:7">
      <c r="A367" s="812"/>
      <c r="B367" s="718"/>
      <c r="C367" s="808">
        <f t="shared" si="10"/>
        <v>0</v>
      </c>
      <c r="D367" s="689"/>
      <c r="E367" s="689"/>
      <c r="F367" s="689"/>
      <c r="G367" s="808">
        <f t="shared" si="11"/>
        <v>0</v>
      </c>
    </row>
    <row r="368" spans="1:7">
      <c r="A368" s="812"/>
      <c r="B368" s="718"/>
      <c r="C368" s="808">
        <f t="shared" si="10"/>
        <v>0</v>
      </c>
      <c r="D368" s="689"/>
      <c r="E368" s="689"/>
      <c r="F368" s="689"/>
      <c r="G368" s="808">
        <f t="shared" si="11"/>
        <v>0</v>
      </c>
    </row>
    <row r="369" spans="1:7">
      <c r="A369" s="812"/>
      <c r="B369" s="718"/>
      <c r="C369" s="808">
        <f t="shared" si="10"/>
        <v>0</v>
      </c>
      <c r="D369" s="689"/>
      <c r="E369" s="689"/>
      <c r="F369" s="689"/>
      <c r="G369" s="808">
        <f t="shared" si="11"/>
        <v>0</v>
      </c>
    </row>
    <row r="370" spans="1:7">
      <c r="A370" s="812"/>
      <c r="B370" s="718"/>
      <c r="C370" s="808">
        <f t="shared" si="10"/>
        <v>0</v>
      </c>
      <c r="D370" s="689"/>
      <c r="E370" s="689"/>
      <c r="F370" s="689"/>
      <c r="G370" s="808">
        <f t="shared" si="11"/>
        <v>0</v>
      </c>
    </row>
    <row r="371" spans="1:7">
      <c r="A371" s="812"/>
      <c r="B371" s="718"/>
      <c r="C371" s="808">
        <f t="shared" si="10"/>
        <v>0</v>
      </c>
      <c r="D371" s="689"/>
      <c r="E371" s="689"/>
      <c r="F371" s="689"/>
      <c r="G371" s="808">
        <f t="shared" si="11"/>
        <v>0</v>
      </c>
    </row>
    <row r="372" spans="1:7">
      <c r="A372" s="812"/>
      <c r="B372" s="718"/>
      <c r="C372" s="808">
        <f t="shared" si="10"/>
        <v>0</v>
      </c>
      <c r="D372" s="689"/>
      <c r="E372" s="689"/>
      <c r="F372" s="689"/>
      <c r="G372" s="808">
        <f t="shared" si="11"/>
        <v>0</v>
      </c>
    </row>
    <row r="373" spans="1:7">
      <c r="A373" s="812"/>
      <c r="B373" s="718"/>
      <c r="C373" s="808">
        <f t="shared" si="10"/>
        <v>0</v>
      </c>
      <c r="D373" s="689"/>
      <c r="E373" s="689"/>
      <c r="F373" s="689"/>
      <c r="G373" s="808">
        <f t="shared" si="11"/>
        <v>0</v>
      </c>
    </row>
    <row r="374" spans="1:7">
      <c r="A374" s="812"/>
      <c r="B374" s="718"/>
      <c r="C374" s="808">
        <f t="shared" si="10"/>
        <v>0</v>
      </c>
      <c r="D374" s="689"/>
      <c r="E374" s="689"/>
      <c r="F374" s="689"/>
      <c r="G374" s="808">
        <f t="shared" si="11"/>
        <v>0</v>
      </c>
    </row>
    <row r="375" spans="1:7">
      <c r="A375" s="812"/>
      <c r="B375" s="718"/>
      <c r="C375" s="808">
        <f t="shared" si="10"/>
        <v>0</v>
      </c>
      <c r="D375" s="689"/>
      <c r="E375" s="689"/>
      <c r="F375" s="689"/>
      <c r="G375" s="808">
        <f t="shared" si="11"/>
        <v>0</v>
      </c>
    </row>
    <row r="376" spans="1:7">
      <c r="A376" s="812"/>
      <c r="B376" s="718"/>
      <c r="C376" s="808">
        <f t="shared" si="10"/>
        <v>0</v>
      </c>
      <c r="D376" s="689"/>
      <c r="E376" s="689"/>
      <c r="F376" s="689"/>
      <c r="G376" s="808">
        <f t="shared" si="11"/>
        <v>0</v>
      </c>
    </row>
    <row r="377" spans="1:7">
      <c r="A377" s="812"/>
      <c r="B377" s="718"/>
      <c r="C377" s="808">
        <f t="shared" si="10"/>
        <v>0</v>
      </c>
      <c r="D377" s="689"/>
      <c r="E377" s="689"/>
      <c r="F377" s="689"/>
      <c r="G377" s="808">
        <f t="shared" si="11"/>
        <v>0</v>
      </c>
    </row>
    <row r="378" spans="1:7">
      <c r="A378" s="812"/>
      <c r="B378" s="718"/>
      <c r="C378" s="808">
        <f t="shared" si="10"/>
        <v>0</v>
      </c>
      <c r="D378" s="689"/>
      <c r="E378" s="689"/>
      <c r="F378" s="689"/>
      <c r="G378" s="808">
        <f t="shared" si="11"/>
        <v>0</v>
      </c>
    </row>
    <row r="379" spans="1:7">
      <c r="A379" s="812"/>
      <c r="B379" s="718"/>
      <c r="C379" s="808">
        <f t="shared" si="10"/>
        <v>0</v>
      </c>
      <c r="D379" s="689"/>
      <c r="E379" s="689"/>
      <c r="F379" s="689"/>
      <c r="G379" s="808">
        <f t="shared" si="11"/>
        <v>0</v>
      </c>
    </row>
    <row r="380" spans="1:7">
      <c r="A380" s="812"/>
      <c r="B380" s="718"/>
      <c r="C380" s="808">
        <f t="shared" si="10"/>
        <v>0</v>
      </c>
      <c r="D380" s="689"/>
      <c r="E380" s="689"/>
      <c r="F380" s="689"/>
      <c r="G380" s="808">
        <f t="shared" si="11"/>
        <v>0</v>
      </c>
    </row>
    <row r="381" spans="1:7">
      <c r="A381" s="812"/>
      <c r="B381" s="718"/>
      <c r="C381" s="808">
        <f t="shared" si="10"/>
        <v>0</v>
      </c>
      <c r="D381" s="689"/>
      <c r="E381" s="689"/>
      <c r="F381" s="689"/>
      <c r="G381" s="808">
        <f t="shared" si="11"/>
        <v>0</v>
      </c>
    </row>
    <row r="382" spans="1:7">
      <c r="A382" s="812"/>
      <c r="B382" s="718"/>
      <c r="C382" s="808">
        <f t="shared" si="10"/>
        <v>0</v>
      </c>
      <c r="D382" s="689"/>
      <c r="E382" s="689"/>
      <c r="F382" s="689"/>
      <c r="G382" s="808">
        <f t="shared" si="11"/>
        <v>0</v>
      </c>
    </row>
    <row r="383" spans="1:7">
      <c r="A383" s="812"/>
      <c r="B383" s="718"/>
      <c r="C383" s="808">
        <f t="shared" si="10"/>
        <v>0</v>
      </c>
      <c r="D383" s="689"/>
      <c r="E383" s="689"/>
      <c r="F383" s="689"/>
      <c r="G383" s="808">
        <f t="shared" si="11"/>
        <v>0</v>
      </c>
    </row>
    <row r="384" spans="1:7">
      <c r="A384" s="812"/>
      <c r="B384" s="718"/>
      <c r="C384" s="808">
        <f t="shared" si="10"/>
        <v>0</v>
      </c>
      <c r="D384" s="689"/>
      <c r="E384" s="689"/>
      <c r="F384" s="689"/>
      <c r="G384" s="808">
        <f t="shared" si="11"/>
        <v>0</v>
      </c>
    </row>
    <row r="385" spans="1:7">
      <c r="A385" s="812"/>
      <c r="B385" s="718"/>
      <c r="C385" s="808">
        <f t="shared" si="10"/>
        <v>0</v>
      </c>
      <c r="D385" s="689"/>
      <c r="E385" s="689"/>
      <c r="F385" s="689"/>
      <c r="G385" s="808">
        <f t="shared" si="11"/>
        <v>0</v>
      </c>
    </row>
    <row r="386" spans="1:7">
      <c r="A386" s="812"/>
      <c r="B386" s="718"/>
      <c r="C386" s="808">
        <f t="shared" si="10"/>
        <v>0</v>
      </c>
      <c r="D386" s="689"/>
      <c r="E386" s="689"/>
      <c r="F386" s="689"/>
      <c r="G386" s="808">
        <f t="shared" si="11"/>
        <v>0</v>
      </c>
    </row>
    <row r="387" spans="1:7">
      <c r="A387" s="812"/>
      <c r="B387" s="718"/>
      <c r="C387" s="808">
        <f t="shared" si="10"/>
        <v>0</v>
      </c>
      <c r="D387" s="689"/>
      <c r="E387" s="689"/>
      <c r="F387" s="689"/>
      <c r="G387" s="808">
        <f t="shared" si="11"/>
        <v>0</v>
      </c>
    </row>
    <row r="388" spans="1:7">
      <c r="A388" s="812"/>
      <c r="B388" s="718"/>
      <c r="C388" s="808">
        <f t="shared" si="10"/>
        <v>0</v>
      </c>
      <c r="D388" s="689"/>
      <c r="E388" s="689"/>
      <c r="F388" s="689"/>
      <c r="G388" s="808">
        <f t="shared" si="11"/>
        <v>0</v>
      </c>
    </row>
    <row r="389" spans="1:7">
      <c r="A389" s="812"/>
      <c r="B389" s="718"/>
      <c r="C389" s="808">
        <f t="shared" si="10"/>
        <v>0</v>
      </c>
      <c r="D389" s="689"/>
      <c r="E389" s="689"/>
      <c r="F389" s="689"/>
      <c r="G389" s="808">
        <f t="shared" si="11"/>
        <v>0</v>
      </c>
    </row>
    <row r="390" spans="1:7">
      <c r="A390" s="812"/>
      <c r="B390" s="718"/>
      <c r="C390" s="808">
        <f t="shared" si="10"/>
        <v>0</v>
      </c>
      <c r="D390" s="689"/>
      <c r="E390" s="689"/>
      <c r="F390" s="689"/>
      <c r="G390" s="808">
        <f t="shared" si="11"/>
        <v>0</v>
      </c>
    </row>
    <row r="391" spans="1:7">
      <c r="A391" s="812"/>
      <c r="B391" s="718"/>
      <c r="C391" s="808">
        <f t="shared" si="10"/>
        <v>0</v>
      </c>
      <c r="D391" s="689"/>
      <c r="E391" s="689"/>
      <c r="F391" s="689"/>
      <c r="G391" s="808">
        <f t="shared" si="11"/>
        <v>0</v>
      </c>
    </row>
    <row r="392" spans="1:7">
      <c r="A392" s="812"/>
      <c r="B392" s="718"/>
      <c r="C392" s="808">
        <f t="shared" si="10"/>
        <v>0</v>
      </c>
      <c r="D392" s="689"/>
      <c r="E392" s="689"/>
      <c r="F392" s="689"/>
      <c r="G392" s="808">
        <f t="shared" si="11"/>
        <v>0</v>
      </c>
    </row>
    <row r="393" spans="1:7">
      <c r="A393" s="812"/>
      <c r="B393" s="718"/>
      <c r="C393" s="808">
        <f t="shared" si="10"/>
        <v>0</v>
      </c>
      <c r="D393" s="689"/>
      <c r="E393" s="689"/>
      <c r="F393" s="689"/>
      <c r="G393" s="808">
        <f t="shared" si="11"/>
        <v>0</v>
      </c>
    </row>
    <row r="394" spans="1:7">
      <c r="A394" s="812"/>
      <c r="B394" s="718"/>
      <c r="C394" s="808">
        <f t="shared" si="10"/>
        <v>0</v>
      </c>
      <c r="D394" s="689"/>
      <c r="E394" s="689"/>
      <c r="F394" s="689"/>
      <c r="G394" s="808">
        <f t="shared" si="11"/>
        <v>0</v>
      </c>
    </row>
    <row r="395" spans="1:7">
      <c r="A395" s="812"/>
      <c r="B395" s="718"/>
      <c r="C395" s="808">
        <f t="shared" si="10"/>
        <v>0</v>
      </c>
      <c r="D395" s="689"/>
      <c r="E395" s="689"/>
      <c r="F395" s="689"/>
      <c r="G395" s="808">
        <f t="shared" si="11"/>
        <v>0</v>
      </c>
    </row>
    <row r="396" spans="1:7">
      <c r="A396" s="812"/>
      <c r="B396" s="718"/>
      <c r="C396" s="808">
        <f t="shared" ref="C396:C459" si="12">SUMIF(D396:F396,"&gt;0")</f>
        <v>0</v>
      </c>
      <c r="D396" s="689"/>
      <c r="E396" s="689"/>
      <c r="F396" s="689"/>
      <c r="G396" s="808">
        <f t="shared" ref="G396:G459" si="13">SUMIF(B396:C396,"&gt;0")</f>
        <v>0</v>
      </c>
    </row>
    <row r="397" spans="1:7">
      <c r="A397" s="812"/>
      <c r="B397" s="718"/>
      <c r="C397" s="808">
        <f t="shared" si="12"/>
        <v>0</v>
      </c>
      <c r="D397" s="689"/>
      <c r="E397" s="689"/>
      <c r="F397" s="689"/>
      <c r="G397" s="808">
        <f t="shared" si="13"/>
        <v>0</v>
      </c>
    </row>
    <row r="398" spans="1:7">
      <c r="A398" s="812"/>
      <c r="B398" s="718"/>
      <c r="C398" s="808">
        <f t="shared" si="12"/>
        <v>0</v>
      </c>
      <c r="D398" s="689"/>
      <c r="E398" s="689"/>
      <c r="F398" s="689"/>
      <c r="G398" s="808">
        <f t="shared" si="13"/>
        <v>0</v>
      </c>
    </row>
    <row r="399" spans="1:7">
      <c r="A399" s="812"/>
      <c r="B399" s="718"/>
      <c r="C399" s="808">
        <f t="shared" si="12"/>
        <v>0</v>
      </c>
      <c r="D399" s="689"/>
      <c r="E399" s="689"/>
      <c r="F399" s="689"/>
      <c r="G399" s="808">
        <f t="shared" si="13"/>
        <v>0</v>
      </c>
    </row>
    <row r="400" spans="1:7">
      <c r="A400" s="812"/>
      <c r="B400" s="718"/>
      <c r="C400" s="808">
        <f t="shared" si="12"/>
        <v>0</v>
      </c>
      <c r="D400" s="689"/>
      <c r="E400" s="689"/>
      <c r="F400" s="689"/>
      <c r="G400" s="808">
        <f t="shared" si="13"/>
        <v>0</v>
      </c>
    </row>
    <row r="401" spans="1:7">
      <c r="A401" s="812"/>
      <c r="B401" s="718"/>
      <c r="C401" s="808">
        <f t="shared" si="12"/>
        <v>0</v>
      </c>
      <c r="D401" s="689"/>
      <c r="E401" s="689"/>
      <c r="F401" s="689"/>
      <c r="G401" s="808">
        <f t="shared" si="13"/>
        <v>0</v>
      </c>
    </row>
    <row r="402" spans="1:7">
      <c r="A402" s="812"/>
      <c r="B402" s="718"/>
      <c r="C402" s="808">
        <f t="shared" si="12"/>
        <v>0</v>
      </c>
      <c r="D402" s="689"/>
      <c r="E402" s="689"/>
      <c r="F402" s="689"/>
      <c r="G402" s="808">
        <f t="shared" si="13"/>
        <v>0</v>
      </c>
    </row>
    <row r="403" spans="1:7">
      <c r="A403" s="812"/>
      <c r="B403" s="718"/>
      <c r="C403" s="808">
        <f t="shared" si="12"/>
        <v>0</v>
      </c>
      <c r="D403" s="689"/>
      <c r="E403" s="689"/>
      <c r="F403" s="689"/>
      <c r="G403" s="808">
        <f t="shared" si="13"/>
        <v>0</v>
      </c>
    </row>
    <row r="404" spans="1:7">
      <c r="A404" s="812"/>
      <c r="B404" s="718"/>
      <c r="C404" s="808">
        <f t="shared" si="12"/>
        <v>0</v>
      </c>
      <c r="D404" s="689"/>
      <c r="E404" s="689"/>
      <c r="F404" s="689"/>
      <c r="G404" s="808">
        <f t="shared" si="13"/>
        <v>0</v>
      </c>
    </row>
    <row r="405" spans="1:7">
      <c r="A405" s="812"/>
      <c r="B405" s="718"/>
      <c r="C405" s="808">
        <f t="shared" si="12"/>
        <v>0</v>
      </c>
      <c r="D405" s="689"/>
      <c r="E405" s="689"/>
      <c r="F405" s="689"/>
      <c r="G405" s="808">
        <f t="shared" si="13"/>
        <v>0</v>
      </c>
    </row>
    <row r="406" spans="1:7">
      <c r="A406" s="812"/>
      <c r="B406" s="718"/>
      <c r="C406" s="808">
        <f t="shared" si="12"/>
        <v>0</v>
      </c>
      <c r="D406" s="689"/>
      <c r="E406" s="689"/>
      <c r="F406" s="689"/>
      <c r="G406" s="808">
        <f t="shared" si="13"/>
        <v>0</v>
      </c>
    </row>
    <row r="407" spans="1:7">
      <c r="A407" s="812"/>
      <c r="B407" s="718"/>
      <c r="C407" s="808">
        <f t="shared" si="12"/>
        <v>0</v>
      </c>
      <c r="D407" s="689"/>
      <c r="E407" s="689"/>
      <c r="F407" s="689"/>
      <c r="G407" s="808">
        <f t="shared" si="13"/>
        <v>0</v>
      </c>
    </row>
    <row r="408" spans="1:7">
      <c r="A408" s="812"/>
      <c r="B408" s="718"/>
      <c r="C408" s="808">
        <f t="shared" si="12"/>
        <v>0</v>
      </c>
      <c r="D408" s="689"/>
      <c r="E408" s="689"/>
      <c r="F408" s="689"/>
      <c r="G408" s="808">
        <f t="shared" si="13"/>
        <v>0</v>
      </c>
    </row>
    <row r="409" spans="1:7">
      <c r="A409" s="812"/>
      <c r="B409" s="718"/>
      <c r="C409" s="808">
        <f t="shared" si="12"/>
        <v>0</v>
      </c>
      <c r="D409" s="689"/>
      <c r="E409" s="689"/>
      <c r="F409" s="689"/>
      <c r="G409" s="808">
        <f t="shared" si="13"/>
        <v>0</v>
      </c>
    </row>
    <row r="410" spans="1:7">
      <c r="A410" s="812"/>
      <c r="B410" s="718"/>
      <c r="C410" s="808">
        <f t="shared" si="12"/>
        <v>0</v>
      </c>
      <c r="D410" s="689"/>
      <c r="E410" s="689"/>
      <c r="F410" s="689"/>
      <c r="G410" s="808">
        <f t="shared" si="13"/>
        <v>0</v>
      </c>
    </row>
    <row r="411" spans="1:7">
      <c r="A411" s="812"/>
      <c r="B411" s="718"/>
      <c r="C411" s="808">
        <f t="shared" si="12"/>
        <v>0</v>
      </c>
      <c r="D411" s="689"/>
      <c r="E411" s="689"/>
      <c r="F411" s="689"/>
      <c r="G411" s="808">
        <f t="shared" si="13"/>
        <v>0</v>
      </c>
    </row>
    <row r="412" spans="1:7">
      <c r="A412" s="812"/>
      <c r="B412" s="718"/>
      <c r="C412" s="808">
        <f t="shared" si="12"/>
        <v>0</v>
      </c>
      <c r="D412" s="689"/>
      <c r="E412" s="689"/>
      <c r="F412" s="689"/>
      <c r="G412" s="808">
        <f t="shared" si="13"/>
        <v>0</v>
      </c>
    </row>
    <row r="413" spans="1:7">
      <c r="A413" s="812"/>
      <c r="B413" s="718"/>
      <c r="C413" s="808">
        <f t="shared" si="12"/>
        <v>0</v>
      </c>
      <c r="D413" s="689"/>
      <c r="E413" s="689"/>
      <c r="F413" s="689"/>
      <c r="G413" s="808">
        <f t="shared" si="13"/>
        <v>0</v>
      </c>
    </row>
    <row r="414" spans="1:7">
      <c r="A414" s="812"/>
      <c r="B414" s="718"/>
      <c r="C414" s="808">
        <f t="shared" si="12"/>
        <v>0</v>
      </c>
      <c r="D414" s="689"/>
      <c r="E414" s="689"/>
      <c r="F414" s="689"/>
      <c r="G414" s="808">
        <f t="shared" si="13"/>
        <v>0</v>
      </c>
    </row>
    <row r="415" spans="1:7">
      <c r="A415" s="812"/>
      <c r="B415" s="718"/>
      <c r="C415" s="808">
        <f t="shared" si="12"/>
        <v>0</v>
      </c>
      <c r="D415" s="689"/>
      <c r="E415" s="689"/>
      <c r="F415" s="689"/>
      <c r="G415" s="808">
        <f t="shared" si="13"/>
        <v>0</v>
      </c>
    </row>
    <row r="416" spans="1:7">
      <c r="A416" s="812"/>
      <c r="B416" s="718"/>
      <c r="C416" s="808">
        <f t="shared" si="12"/>
        <v>0</v>
      </c>
      <c r="D416" s="689"/>
      <c r="E416" s="689"/>
      <c r="F416" s="689"/>
      <c r="G416" s="808">
        <f t="shared" si="13"/>
        <v>0</v>
      </c>
    </row>
    <row r="417" spans="1:7">
      <c r="A417" s="812"/>
      <c r="B417" s="718"/>
      <c r="C417" s="808">
        <f t="shared" si="12"/>
        <v>0</v>
      </c>
      <c r="D417" s="689"/>
      <c r="E417" s="689"/>
      <c r="F417" s="689"/>
      <c r="G417" s="808">
        <f t="shared" si="13"/>
        <v>0</v>
      </c>
    </row>
    <row r="418" spans="1:7">
      <c r="A418" s="812"/>
      <c r="B418" s="718"/>
      <c r="C418" s="808">
        <f t="shared" si="12"/>
        <v>0</v>
      </c>
      <c r="D418" s="689"/>
      <c r="E418" s="689"/>
      <c r="F418" s="689"/>
      <c r="G418" s="808">
        <f t="shared" si="13"/>
        <v>0</v>
      </c>
    </row>
    <row r="419" spans="1:7">
      <c r="A419" s="812"/>
      <c r="B419" s="718"/>
      <c r="C419" s="808">
        <f t="shared" si="12"/>
        <v>0</v>
      </c>
      <c r="D419" s="689"/>
      <c r="E419" s="689"/>
      <c r="F419" s="689"/>
      <c r="G419" s="808">
        <f t="shared" si="13"/>
        <v>0</v>
      </c>
    </row>
    <row r="420" spans="1:7">
      <c r="A420" s="812"/>
      <c r="B420" s="718"/>
      <c r="C420" s="808">
        <f t="shared" si="12"/>
        <v>0</v>
      </c>
      <c r="D420" s="689"/>
      <c r="E420" s="689"/>
      <c r="F420" s="689"/>
      <c r="G420" s="808">
        <f t="shared" si="13"/>
        <v>0</v>
      </c>
    </row>
    <row r="421" spans="1:7">
      <c r="A421" s="812"/>
      <c r="B421" s="718"/>
      <c r="C421" s="808">
        <f t="shared" si="12"/>
        <v>0</v>
      </c>
      <c r="D421" s="689"/>
      <c r="E421" s="689"/>
      <c r="F421" s="689"/>
      <c r="G421" s="808">
        <f t="shared" si="13"/>
        <v>0</v>
      </c>
    </row>
    <row r="422" spans="1:7">
      <c r="A422" s="812"/>
      <c r="B422" s="718"/>
      <c r="C422" s="808">
        <f t="shared" si="12"/>
        <v>0</v>
      </c>
      <c r="D422" s="689"/>
      <c r="E422" s="689"/>
      <c r="F422" s="689"/>
      <c r="G422" s="808">
        <f t="shared" si="13"/>
        <v>0</v>
      </c>
    </row>
    <row r="423" spans="1:7">
      <c r="A423" s="812"/>
      <c r="B423" s="718"/>
      <c r="C423" s="808">
        <f t="shared" si="12"/>
        <v>0</v>
      </c>
      <c r="D423" s="689"/>
      <c r="E423" s="689"/>
      <c r="F423" s="689"/>
      <c r="G423" s="808">
        <f t="shared" si="13"/>
        <v>0</v>
      </c>
    </row>
    <row r="424" spans="1:7">
      <c r="A424" s="812"/>
      <c r="B424" s="718"/>
      <c r="C424" s="808">
        <f t="shared" si="12"/>
        <v>0</v>
      </c>
      <c r="D424" s="689"/>
      <c r="E424" s="689"/>
      <c r="F424" s="689"/>
      <c r="G424" s="808">
        <f t="shared" si="13"/>
        <v>0</v>
      </c>
    </row>
    <row r="425" spans="1:7">
      <c r="A425" s="812"/>
      <c r="B425" s="718"/>
      <c r="C425" s="808">
        <f t="shared" si="12"/>
        <v>0</v>
      </c>
      <c r="D425" s="689"/>
      <c r="E425" s="689"/>
      <c r="F425" s="689"/>
      <c r="G425" s="808">
        <f t="shared" si="13"/>
        <v>0</v>
      </c>
    </row>
    <row r="426" spans="1:7">
      <c r="A426" s="812"/>
      <c r="B426" s="718"/>
      <c r="C426" s="808">
        <f t="shared" si="12"/>
        <v>0</v>
      </c>
      <c r="D426" s="689"/>
      <c r="E426" s="689"/>
      <c r="F426" s="689"/>
      <c r="G426" s="808">
        <f t="shared" si="13"/>
        <v>0</v>
      </c>
    </row>
    <row r="427" spans="1:7">
      <c r="A427" s="812"/>
      <c r="B427" s="718"/>
      <c r="C427" s="808">
        <f t="shared" si="12"/>
        <v>0</v>
      </c>
      <c r="D427" s="689"/>
      <c r="E427" s="689"/>
      <c r="F427" s="689"/>
      <c r="G427" s="808">
        <f t="shared" si="13"/>
        <v>0</v>
      </c>
    </row>
    <row r="428" spans="1:7">
      <c r="A428" s="812"/>
      <c r="B428" s="718"/>
      <c r="C428" s="808">
        <f t="shared" si="12"/>
        <v>0</v>
      </c>
      <c r="D428" s="689"/>
      <c r="E428" s="689"/>
      <c r="F428" s="689"/>
      <c r="G428" s="808">
        <f t="shared" si="13"/>
        <v>0</v>
      </c>
    </row>
    <row r="429" spans="1:7">
      <c r="A429" s="812"/>
      <c r="B429" s="718"/>
      <c r="C429" s="808">
        <f t="shared" si="12"/>
        <v>0</v>
      </c>
      <c r="D429" s="689"/>
      <c r="E429" s="689"/>
      <c r="F429" s="689"/>
      <c r="G429" s="808">
        <f t="shared" si="13"/>
        <v>0</v>
      </c>
    </row>
    <row r="430" spans="1:7">
      <c r="A430" s="812"/>
      <c r="B430" s="718"/>
      <c r="C430" s="808">
        <f t="shared" si="12"/>
        <v>0</v>
      </c>
      <c r="D430" s="689"/>
      <c r="E430" s="689"/>
      <c r="F430" s="689"/>
      <c r="G430" s="808">
        <f t="shared" si="13"/>
        <v>0</v>
      </c>
    </row>
    <row r="431" spans="1:7">
      <c r="A431" s="812"/>
      <c r="B431" s="718"/>
      <c r="C431" s="808">
        <f t="shared" si="12"/>
        <v>0</v>
      </c>
      <c r="D431" s="689"/>
      <c r="E431" s="689"/>
      <c r="F431" s="689"/>
      <c r="G431" s="808">
        <f t="shared" si="13"/>
        <v>0</v>
      </c>
    </row>
    <row r="432" spans="1:7">
      <c r="A432" s="812"/>
      <c r="B432" s="718"/>
      <c r="C432" s="808">
        <f t="shared" si="12"/>
        <v>0</v>
      </c>
      <c r="D432" s="689"/>
      <c r="E432" s="689"/>
      <c r="F432" s="689"/>
      <c r="G432" s="808">
        <f t="shared" si="13"/>
        <v>0</v>
      </c>
    </row>
    <row r="433" spans="1:7">
      <c r="A433" s="812"/>
      <c r="B433" s="718"/>
      <c r="C433" s="808">
        <f t="shared" si="12"/>
        <v>0</v>
      </c>
      <c r="D433" s="689"/>
      <c r="E433" s="689"/>
      <c r="F433" s="689"/>
      <c r="G433" s="808">
        <f t="shared" si="13"/>
        <v>0</v>
      </c>
    </row>
    <row r="434" spans="1:7">
      <c r="A434" s="812"/>
      <c r="B434" s="718"/>
      <c r="C434" s="808">
        <f t="shared" si="12"/>
        <v>0</v>
      </c>
      <c r="D434" s="689"/>
      <c r="E434" s="689"/>
      <c r="F434" s="689"/>
      <c r="G434" s="808">
        <f t="shared" si="13"/>
        <v>0</v>
      </c>
    </row>
    <row r="435" spans="1:7">
      <c r="A435" s="812"/>
      <c r="B435" s="718"/>
      <c r="C435" s="808">
        <f t="shared" si="12"/>
        <v>0</v>
      </c>
      <c r="D435" s="689"/>
      <c r="E435" s="689"/>
      <c r="F435" s="689"/>
      <c r="G435" s="808">
        <f t="shared" si="13"/>
        <v>0</v>
      </c>
    </row>
    <row r="436" spans="1:7">
      <c r="A436" s="812"/>
      <c r="B436" s="718"/>
      <c r="C436" s="808">
        <f t="shared" si="12"/>
        <v>0</v>
      </c>
      <c r="D436" s="689"/>
      <c r="E436" s="689"/>
      <c r="F436" s="689"/>
      <c r="G436" s="808">
        <f t="shared" si="13"/>
        <v>0</v>
      </c>
    </row>
    <row r="437" spans="1:7">
      <c r="A437" s="812"/>
      <c r="B437" s="718"/>
      <c r="C437" s="808">
        <f t="shared" si="12"/>
        <v>0</v>
      </c>
      <c r="D437" s="689"/>
      <c r="E437" s="689"/>
      <c r="F437" s="689"/>
      <c r="G437" s="808">
        <f t="shared" si="13"/>
        <v>0</v>
      </c>
    </row>
    <row r="438" spans="1:7">
      <c r="A438" s="812"/>
      <c r="B438" s="718"/>
      <c r="C438" s="808">
        <f t="shared" si="12"/>
        <v>0</v>
      </c>
      <c r="D438" s="689"/>
      <c r="E438" s="689"/>
      <c r="F438" s="689"/>
      <c r="G438" s="808">
        <f t="shared" si="13"/>
        <v>0</v>
      </c>
    </row>
    <row r="439" spans="1:7">
      <c r="A439" s="812"/>
      <c r="B439" s="718"/>
      <c r="C439" s="808">
        <f t="shared" si="12"/>
        <v>0</v>
      </c>
      <c r="D439" s="689"/>
      <c r="E439" s="689"/>
      <c r="F439" s="689"/>
      <c r="G439" s="808">
        <f t="shared" si="13"/>
        <v>0</v>
      </c>
    </row>
    <row r="440" spans="1:7">
      <c r="A440" s="812"/>
      <c r="B440" s="718"/>
      <c r="C440" s="808">
        <f t="shared" si="12"/>
        <v>0</v>
      </c>
      <c r="D440" s="689"/>
      <c r="E440" s="689"/>
      <c r="F440" s="689"/>
      <c r="G440" s="808">
        <f t="shared" si="13"/>
        <v>0</v>
      </c>
    </row>
    <row r="441" spans="1:7">
      <c r="A441" s="812"/>
      <c r="B441" s="718"/>
      <c r="C441" s="808">
        <f t="shared" si="12"/>
        <v>0</v>
      </c>
      <c r="D441" s="689"/>
      <c r="E441" s="689"/>
      <c r="F441" s="689"/>
      <c r="G441" s="808">
        <f t="shared" si="13"/>
        <v>0</v>
      </c>
    </row>
    <row r="442" spans="1:7">
      <c r="A442" s="812"/>
      <c r="B442" s="718"/>
      <c r="C442" s="808">
        <f t="shared" si="12"/>
        <v>0</v>
      </c>
      <c r="D442" s="689"/>
      <c r="E442" s="689"/>
      <c r="F442" s="689"/>
      <c r="G442" s="808">
        <f t="shared" si="13"/>
        <v>0</v>
      </c>
    </row>
    <row r="443" spans="1:7">
      <c r="A443" s="812"/>
      <c r="B443" s="718"/>
      <c r="C443" s="808">
        <f t="shared" si="12"/>
        <v>0</v>
      </c>
      <c r="D443" s="689"/>
      <c r="E443" s="689"/>
      <c r="F443" s="689"/>
      <c r="G443" s="808">
        <f t="shared" si="13"/>
        <v>0</v>
      </c>
    </row>
    <row r="444" spans="1:7">
      <c r="A444" s="812"/>
      <c r="B444" s="718"/>
      <c r="C444" s="808">
        <f t="shared" si="12"/>
        <v>0</v>
      </c>
      <c r="D444" s="689"/>
      <c r="E444" s="689"/>
      <c r="F444" s="689"/>
      <c r="G444" s="808">
        <f t="shared" si="13"/>
        <v>0</v>
      </c>
    </row>
    <row r="445" spans="1:7">
      <c r="A445" s="812"/>
      <c r="B445" s="718"/>
      <c r="C445" s="808">
        <f t="shared" si="12"/>
        <v>0</v>
      </c>
      <c r="D445" s="689"/>
      <c r="E445" s="689"/>
      <c r="F445" s="689"/>
      <c r="G445" s="808">
        <f t="shared" si="13"/>
        <v>0</v>
      </c>
    </row>
    <row r="446" spans="1:7">
      <c r="A446" s="812"/>
      <c r="B446" s="718"/>
      <c r="C446" s="808">
        <f t="shared" si="12"/>
        <v>0</v>
      </c>
      <c r="D446" s="689"/>
      <c r="E446" s="689"/>
      <c r="F446" s="689"/>
      <c r="G446" s="808">
        <f t="shared" si="13"/>
        <v>0</v>
      </c>
    </row>
    <row r="447" spans="1:7">
      <c r="A447" s="812"/>
      <c r="B447" s="718"/>
      <c r="C447" s="808">
        <f t="shared" si="12"/>
        <v>0</v>
      </c>
      <c r="D447" s="689"/>
      <c r="E447" s="689"/>
      <c r="F447" s="689"/>
      <c r="G447" s="808">
        <f t="shared" si="13"/>
        <v>0</v>
      </c>
    </row>
    <row r="448" spans="1:7">
      <c r="A448" s="812"/>
      <c r="B448" s="718"/>
      <c r="C448" s="808">
        <f t="shared" si="12"/>
        <v>0</v>
      </c>
      <c r="D448" s="689"/>
      <c r="E448" s="689"/>
      <c r="F448" s="689"/>
      <c r="G448" s="808">
        <f t="shared" si="13"/>
        <v>0</v>
      </c>
    </row>
    <row r="449" spans="1:7">
      <c r="A449" s="812"/>
      <c r="B449" s="718"/>
      <c r="C449" s="808">
        <f t="shared" si="12"/>
        <v>0</v>
      </c>
      <c r="D449" s="689"/>
      <c r="E449" s="689"/>
      <c r="F449" s="689"/>
      <c r="G449" s="808">
        <f t="shared" si="13"/>
        <v>0</v>
      </c>
    </row>
    <row r="450" spans="1:7">
      <c r="A450" s="812"/>
      <c r="B450" s="718"/>
      <c r="C450" s="808">
        <f t="shared" si="12"/>
        <v>0</v>
      </c>
      <c r="D450" s="689"/>
      <c r="E450" s="689"/>
      <c r="F450" s="689"/>
      <c r="G450" s="808">
        <f t="shared" si="13"/>
        <v>0</v>
      </c>
    </row>
    <row r="451" spans="1:7">
      <c r="A451" s="812"/>
      <c r="B451" s="718"/>
      <c r="C451" s="808">
        <f t="shared" si="12"/>
        <v>0</v>
      </c>
      <c r="D451" s="689"/>
      <c r="E451" s="689"/>
      <c r="F451" s="689"/>
      <c r="G451" s="808">
        <f t="shared" si="13"/>
        <v>0</v>
      </c>
    </row>
    <row r="452" spans="1:7">
      <c r="A452" s="812"/>
      <c r="B452" s="718"/>
      <c r="C452" s="808">
        <f t="shared" si="12"/>
        <v>0</v>
      </c>
      <c r="D452" s="689"/>
      <c r="E452" s="689"/>
      <c r="F452" s="689"/>
      <c r="G452" s="808">
        <f t="shared" si="13"/>
        <v>0</v>
      </c>
    </row>
    <row r="453" spans="1:7">
      <c r="A453" s="812"/>
      <c r="B453" s="718"/>
      <c r="C453" s="808">
        <f t="shared" si="12"/>
        <v>0</v>
      </c>
      <c r="D453" s="689"/>
      <c r="E453" s="689"/>
      <c r="F453" s="689"/>
      <c r="G453" s="808">
        <f t="shared" si="13"/>
        <v>0</v>
      </c>
    </row>
    <row r="454" spans="1:7">
      <c r="A454" s="812"/>
      <c r="B454" s="718"/>
      <c r="C454" s="808">
        <f t="shared" si="12"/>
        <v>0</v>
      </c>
      <c r="D454" s="689"/>
      <c r="E454" s="689"/>
      <c r="F454" s="689"/>
      <c r="G454" s="808">
        <f t="shared" si="13"/>
        <v>0</v>
      </c>
    </row>
    <row r="455" spans="1:7">
      <c r="A455" s="812"/>
      <c r="B455" s="718"/>
      <c r="C455" s="808">
        <f t="shared" si="12"/>
        <v>0</v>
      </c>
      <c r="D455" s="689"/>
      <c r="E455" s="689"/>
      <c r="F455" s="689"/>
      <c r="G455" s="808">
        <f t="shared" si="13"/>
        <v>0</v>
      </c>
    </row>
    <row r="456" spans="1:7">
      <c r="A456" s="812"/>
      <c r="B456" s="718"/>
      <c r="C456" s="808">
        <f t="shared" si="12"/>
        <v>0</v>
      </c>
      <c r="D456" s="689"/>
      <c r="E456" s="689"/>
      <c r="F456" s="689"/>
      <c r="G456" s="808">
        <f t="shared" si="13"/>
        <v>0</v>
      </c>
    </row>
    <row r="457" spans="1:7">
      <c r="A457" s="812"/>
      <c r="B457" s="718"/>
      <c r="C457" s="808">
        <f t="shared" si="12"/>
        <v>0</v>
      </c>
      <c r="D457" s="689"/>
      <c r="E457" s="689"/>
      <c r="F457" s="689"/>
      <c r="G457" s="808">
        <f t="shared" si="13"/>
        <v>0</v>
      </c>
    </row>
    <row r="458" spans="1:7">
      <c r="A458" s="812"/>
      <c r="B458" s="718"/>
      <c r="C458" s="808">
        <f t="shared" si="12"/>
        <v>0</v>
      </c>
      <c r="D458" s="689"/>
      <c r="E458" s="689"/>
      <c r="F458" s="689"/>
      <c r="G458" s="808">
        <f t="shared" si="13"/>
        <v>0</v>
      </c>
    </row>
    <row r="459" spans="1:7">
      <c r="A459" s="812"/>
      <c r="B459" s="718"/>
      <c r="C459" s="808">
        <f t="shared" si="12"/>
        <v>0</v>
      </c>
      <c r="D459" s="689"/>
      <c r="E459" s="689"/>
      <c r="F459" s="689"/>
      <c r="G459" s="808">
        <f t="shared" si="13"/>
        <v>0</v>
      </c>
    </row>
    <row r="460" spans="1:7">
      <c r="A460" s="812"/>
      <c r="B460" s="718"/>
      <c r="C460" s="808">
        <f t="shared" ref="C460:C523" si="14">SUMIF(D460:F460,"&gt;0")</f>
        <v>0</v>
      </c>
      <c r="D460" s="689"/>
      <c r="E460" s="689"/>
      <c r="F460" s="689"/>
      <c r="G460" s="808">
        <f t="shared" ref="G460:G523" si="15">SUMIF(B460:C460,"&gt;0")</f>
        <v>0</v>
      </c>
    </row>
    <row r="461" spans="1:7">
      <c r="A461" s="812"/>
      <c r="B461" s="718"/>
      <c r="C461" s="808">
        <f t="shared" si="14"/>
        <v>0</v>
      </c>
      <c r="D461" s="689"/>
      <c r="E461" s="689"/>
      <c r="F461" s="689"/>
      <c r="G461" s="808">
        <f t="shared" si="15"/>
        <v>0</v>
      </c>
    </row>
    <row r="462" spans="1:7">
      <c r="A462" s="812"/>
      <c r="B462" s="718"/>
      <c r="C462" s="808">
        <f t="shared" si="14"/>
        <v>0</v>
      </c>
      <c r="D462" s="689"/>
      <c r="E462" s="689"/>
      <c r="F462" s="689"/>
      <c r="G462" s="808">
        <f t="shared" si="15"/>
        <v>0</v>
      </c>
    </row>
    <row r="463" spans="1:7">
      <c r="A463" s="812"/>
      <c r="B463" s="718"/>
      <c r="C463" s="808">
        <f t="shared" si="14"/>
        <v>0</v>
      </c>
      <c r="D463" s="689"/>
      <c r="E463" s="689"/>
      <c r="F463" s="689"/>
      <c r="G463" s="808">
        <f t="shared" si="15"/>
        <v>0</v>
      </c>
    </row>
    <row r="464" spans="1:7">
      <c r="A464" s="812"/>
      <c r="B464" s="718"/>
      <c r="C464" s="808">
        <f t="shared" si="14"/>
        <v>0</v>
      </c>
      <c r="D464" s="689"/>
      <c r="E464" s="689"/>
      <c r="F464" s="689"/>
      <c r="G464" s="808">
        <f t="shared" si="15"/>
        <v>0</v>
      </c>
    </row>
    <row r="465" spans="1:7">
      <c r="A465" s="812"/>
      <c r="B465" s="718"/>
      <c r="C465" s="808">
        <f t="shared" si="14"/>
        <v>0</v>
      </c>
      <c r="D465" s="689"/>
      <c r="E465" s="689"/>
      <c r="F465" s="689"/>
      <c r="G465" s="808">
        <f t="shared" si="15"/>
        <v>0</v>
      </c>
    </row>
    <row r="466" spans="1:7">
      <c r="A466" s="812"/>
      <c r="B466" s="718"/>
      <c r="C466" s="808">
        <f t="shared" si="14"/>
        <v>0</v>
      </c>
      <c r="D466" s="689"/>
      <c r="E466" s="689"/>
      <c r="F466" s="689"/>
      <c r="G466" s="808">
        <f t="shared" si="15"/>
        <v>0</v>
      </c>
    </row>
    <row r="467" spans="1:7">
      <c r="A467" s="812"/>
      <c r="B467" s="718"/>
      <c r="C467" s="808">
        <f t="shared" si="14"/>
        <v>0</v>
      </c>
      <c r="D467" s="689"/>
      <c r="E467" s="689"/>
      <c r="F467" s="689"/>
      <c r="G467" s="808">
        <f t="shared" si="15"/>
        <v>0</v>
      </c>
    </row>
    <row r="468" spans="1:7">
      <c r="A468" s="812"/>
      <c r="B468" s="718"/>
      <c r="C468" s="808">
        <f t="shared" si="14"/>
        <v>0</v>
      </c>
      <c r="D468" s="689"/>
      <c r="E468" s="689"/>
      <c r="F468" s="689"/>
      <c r="G468" s="808">
        <f t="shared" si="15"/>
        <v>0</v>
      </c>
    </row>
    <row r="469" spans="1:7">
      <c r="A469" s="812"/>
      <c r="B469" s="718"/>
      <c r="C469" s="808">
        <f t="shared" si="14"/>
        <v>0</v>
      </c>
      <c r="D469" s="689"/>
      <c r="E469" s="689"/>
      <c r="F469" s="689"/>
      <c r="G469" s="808">
        <f t="shared" si="15"/>
        <v>0</v>
      </c>
    </row>
    <row r="470" spans="1:7">
      <c r="A470" s="812"/>
      <c r="B470" s="718"/>
      <c r="C470" s="808">
        <f t="shared" si="14"/>
        <v>0</v>
      </c>
      <c r="D470" s="689"/>
      <c r="E470" s="689"/>
      <c r="F470" s="689"/>
      <c r="G470" s="808">
        <f t="shared" si="15"/>
        <v>0</v>
      </c>
    </row>
    <row r="471" spans="1:7">
      <c r="A471" s="812"/>
      <c r="B471" s="718"/>
      <c r="C471" s="808">
        <f t="shared" si="14"/>
        <v>0</v>
      </c>
      <c r="D471" s="689"/>
      <c r="E471" s="689"/>
      <c r="F471" s="689"/>
      <c r="G471" s="808">
        <f t="shared" si="15"/>
        <v>0</v>
      </c>
    </row>
    <row r="472" spans="1:7">
      <c r="A472" s="812"/>
      <c r="B472" s="718"/>
      <c r="C472" s="808">
        <f t="shared" si="14"/>
        <v>0</v>
      </c>
      <c r="D472" s="689"/>
      <c r="E472" s="689"/>
      <c r="F472" s="689"/>
      <c r="G472" s="808">
        <f t="shared" si="15"/>
        <v>0</v>
      </c>
    </row>
    <row r="473" spans="1:7">
      <c r="A473" s="812"/>
      <c r="B473" s="718"/>
      <c r="C473" s="808">
        <f t="shared" si="14"/>
        <v>0</v>
      </c>
      <c r="D473" s="689"/>
      <c r="E473" s="689"/>
      <c r="F473" s="689"/>
      <c r="G473" s="808">
        <f t="shared" si="15"/>
        <v>0</v>
      </c>
    </row>
    <row r="474" spans="1:7">
      <c r="A474" s="812"/>
      <c r="B474" s="718"/>
      <c r="C474" s="808">
        <f t="shared" si="14"/>
        <v>0</v>
      </c>
      <c r="D474" s="689"/>
      <c r="E474" s="689"/>
      <c r="F474" s="689"/>
      <c r="G474" s="808">
        <f t="shared" si="15"/>
        <v>0</v>
      </c>
    </row>
    <row r="475" spans="1:7">
      <c r="A475" s="812"/>
      <c r="B475" s="718"/>
      <c r="C475" s="808">
        <f t="shared" si="14"/>
        <v>0</v>
      </c>
      <c r="D475" s="689"/>
      <c r="E475" s="689"/>
      <c r="F475" s="689"/>
      <c r="G475" s="808">
        <f t="shared" si="15"/>
        <v>0</v>
      </c>
    </row>
    <row r="476" spans="1:7">
      <c r="A476" s="812"/>
      <c r="B476" s="718"/>
      <c r="C476" s="808">
        <f t="shared" si="14"/>
        <v>0</v>
      </c>
      <c r="D476" s="689"/>
      <c r="E476" s="689"/>
      <c r="F476" s="689"/>
      <c r="G476" s="808">
        <f t="shared" si="15"/>
        <v>0</v>
      </c>
    </row>
    <row r="477" spans="1:7">
      <c r="A477" s="812"/>
      <c r="B477" s="718"/>
      <c r="C477" s="808">
        <f t="shared" si="14"/>
        <v>0</v>
      </c>
      <c r="D477" s="689"/>
      <c r="E477" s="689"/>
      <c r="F477" s="689"/>
      <c r="G477" s="808">
        <f t="shared" si="15"/>
        <v>0</v>
      </c>
    </row>
    <row r="478" spans="1:7">
      <c r="A478" s="812"/>
      <c r="B478" s="718"/>
      <c r="C478" s="808">
        <f t="shared" si="14"/>
        <v>0</v>
      </c>
      <c r="D478" s="689"/>
      <c r="E478" s="689"/>
      <c r="F478" s="689"/>
      <c r="G478" s="808">
        <f t="shared" si="15"/>
        <v>0</v>
      </c>
    </row>
    <row r="479" spans="1:7">
      <c r="A479" s="812"/>
      <c r="B479" s="718"/>
      <c r="C479" s="808">
        <f t="shared" si="14"/>
        <v>0</v>
      </c>
      <c r="D479" s="689"/>
      <c r="E479" s="689"/>
      <c r="F479" s="689"/>
      <c r="G479" s="808">
        <f t="shared" si="15"/>
        <v>0</v>
      </c>
    </row>
    <row r="480" spans="1:7">
      <c r="A480" s="812"/>
      <c r="B480" s="718"/>
      <c r="C480" s="808">
        <f t="shared" si="14"/>
        <v>0</v>
      </c>
      <c r="D480" s="689"/>
      <c r="E480" s="689"/>
      <c r="F480" s="689"/>
      <c r="G480" s="808">
        <f t="shared" si="15"/>
        <v>0</v>
      </c>
    </row>
    <row r="481" spans="1:7">
      <c r="A481" s="812"/>
      <c r="B481" s="718"/>
      <c r="C481" s="808">
        <f t="shared" si="14"/>
        <v>0</v>
      </c>
      <c r="D481" s="689"/>
      <c r="E481" s="689"/>
      <c r="F481" s="689"/>
      <c r="G481" s="808">
        <f t="shared" si="15"/>
        <v>0</v>
      </c>
    </row>
    <row r="482" spans="1:7">
      <c r="A482" s="812"/>
      <c r="B482" s="718"/>
      <c r="C482" s="808">
        <f t="shared" si="14"/>
        <v>0</v>
      </c>
      <c r="D482" s="689"/>
      <c r="E482" s="689"/>
      <c r="F482" s="689"/>
      <c r="G482" s="808">
        <f t="shared" si="15"/>
        <v>0</v>
      </c>
    </row>
    <row r="483" spans="1:7">
      <c r="A483" s="812"/>
      <c r="B483" s="718"/>
      <c r="C483" s="808">
        <f t="shared" si="14"/>
        <v>0</v>
      </c>
      <c r="D483" s="689"/>
      <c r="E483" s="689"/>
      <c r="F483" s="689"/>
      <c r="G483" s="808">
        <f t="shared" si="15"/>
        <v>0</v>
      </c>
    </row>
    <row r="484" spans="1:7">
      <c r="A484" s="812"/>
      <c r="B484" s="718"/>
      <c r="C484" s="808">
        <f t="shared" si="14"/>
        <v>0</v>
      </c>
      <c r="D484" s="689"/>
      <c r="E484" s="689"/>
      <c r="F484" s="689"/>
      <c r="G484" s="808">
        <f t="shared" si="15"/>
        <v>0</v>
      </c>
    </row>
    <row r="485" spans="1:7">
      <c r="A485" s="812"/>
      <c r="B485" s="718"/>
      <c r="C485" s="808">
        <f t="shared" si="14"/>
        <v>0</v>
      </c>
      <c r="D485" s="689"/>
      <c r="E485" s="689"/>
      <c r="F485" s="689"/>
      <c r="G485" s="808">
        <f t="shared" si="15"/>
        <v>0</v>
      </c>
    </row>
    <row r="486" spans="1:7">
      <c r="A486" s="812"/>
      <c r="B486" s="718"/>
      <c r="C486" s="808">
        <f t="shared" si="14"/>
        <v>0</v>
      </c>
      <c r="D486" s="689"/>
      <c r="E486" s="689"/>
      <c r="F486" s="689"/>
      <c r="G486" s="808">
        <f t="shared" si="15"/>
        <v>0</v>
      </c>
    </row>
    <row r="487" spans="1:7">
      <c r="A487" s="812"/>
      <c r="B487" s="718"/>
      <c r="C487" s="808">
        <f t="shared" si="14"/>
        <v>0</v>
      </c>
      <c r="D487" s="689"/>
      <c r="E487" s="689"/>
      <c r="F487" s="689"/>
      <c r="G487" s="808">
        <f t="shared" si="15"/>
        <v>0</v>
      </c>
    </row>
    <row r="488" spans="1:7">
      <c r="A488" s="812"/>
      <c r="B488" s="718"/>
      <c r="C488" s="808">
        <f t="shared" si="14"/>
        <v>0</v>
      </c>
      <c r="D488" s="689"/>
      <c r="E488" s="689"/>
      <c r="F488" s="689"/>
      <c r="G488" s="808">
        <f t="shared" si="15"/>
        <v>0</v>
      </c>
    </row>
    <row r="489" spans="1:7">
      <c r="A489" s="812"/>
      <c r="B489" s="718"/>
      <c r="C489" s="808">
        <f t="shared" si="14"/>
        <v>0</v>
      </c>
      <c r="D489" s="689"/>
      <c r="E489" s="689"/>
      <c r="F489" s="689"/>
      <c r="G489" s="808">
        <f t="shared" si="15"/>
        <v>0</v>
      </c>
    </row>
    <row r="490" spans="1:7">
      <c r="A490" s="812"/>
      <c r="B490" s="718"/>
      <c r="C490" s="808">
        <f t="shared" si="14"/>
        <v>0</v>
      </c>
      <c r="D490" s="689"/>
      <c r="E490" s="689"/>
      <c r="F490" s="689"/>
      <c r="G490" s="808">
        <f t="shared" si="15"/>
        <v>0</v>
      </c>
    </row>
    <row r="491" spans="1:7">
      <c r="A491" s="812"/>
      <c r="B491" s="718"/>
      <c r="C491" s="808">
        <f t="shared" si="14"/>
        <v>0</v>
      </c>
      <c r="D491" s="689"/>
      <c r="E491" s="689"/>
      <c r="F491" s="689"/>
      <c r="G491" s="808">
        <f t="shared" si="15"/>
        <v>0</v>
      </c>
    </row>
    <row r="492" spans="1:7">
      <c r="A492" s="812"/>
      <c r="B492" s="718"/>
      <c r="C492" s="808">
        <f t="shared" si="14"/>
        <v>0</v>
      </c>
      <c r="D492" s="689"/>
      <c r="E492" s="689"/>
      <c r="F492" s="689"/>
      <c r="G492" s="808">
        <f t="shared" si="15"/>
        <v>0</v>
      </c>
    </row>
    <row r="493" spans="1:7">
      <c r="A493" s="812"/>
      <c r="B493" s="718"/>
      <c r="C493" s="808">
        <f t="shared" si="14"/>
        <v>0</v>
      </c>
      <c r="D493" s="689"/>
      <c r="E493" s="689"/>
      <c r="F493" s="689"/>
      <c r="G493" s="808">
        <f t="shared" si="15"/>
        <v>0</v>
      </c>
    </row>
    <row r="494" spans="1:7">
      <c r="A494" s="812"/>
      <c r="B494" s="718"/>
      <c r="C494" s="808">
        <f t="shared" si="14"/>
        <v>0</v>
      </c>
      <c r="D494" s="689"/>
      <c r="E494" s="689"/>
      <c r="F494" s="689"/>
      <c r="G494" s="808">
        <f t="shared" si="15"/>
        <v>0</v>
      </c>
    </row>
    <row r="495" spans="1:7">
      <c r="A495" s="812"/>
      <c r="B495" s="718"/>
      <c r="C495" s="808">
        <f t="shared" si="14"/>
        <v>0</v>
      </c>
      <c r="D495" s="689"/>
      <c r="E495" s="689"/>
      <c r="F495" s="689"/>
      <c r="G495" s="808">
        <f t="shared" si="15"/>
        <v>0</v>
      </c>
    </row>
    <row r="496" spans="1:7">
      <c r="A496" s="812"/>
      <c r="B496" s="718"/>
      <c r="C496" s="808">
        <f t="shared" si="14"/>
        <v>0</v>
      </c>
      <c r="D496" s="689"/>
      <c r="E496" s="689"/>
      <c r="F496" s="689"/>
      <c r="G496" s="808">
        <f t="shared" si="15"/>
        <v>0</v>
      </c>
    </row>
    <row r="497" spans="1:7">
      <c r="A497" s="812"/>
      <c r="B497" s="718"/>
      <c r="C497" s="808">
        <f t="shared" si="14"/>
        <v>0</v>
      </c>
      <c r="D497" s="689"/>
      <c r="E497" s="689"/>
      <c r="F497" s="689"/>
      <c r="G497" s="808">
        <f t="shared" si="15"/>
        <v>0</v>
      </c>
    </row>
    <row r="498" spans="1:7">
      <c r="A498" s="812"/>
      <c r="B498" s="718"/>
      <c r="C498" s="808">
        <f t="shared" si="14"/>
        <v>0</v>
      </c>
      <c r="D498" s="689"/>
      <c r="E498" s="689"/>
      <c r="F498" s="689"/>
      <c r="G498" s="808">
        <f t="shared" si="15"/>
        <v>0</v>
      </c>
    </row>
    <row r="499" spans="1:7">
      <c r="A499" s="812"/>
      <c r="B499" s="718"/>
      <c r="C499" s="808">
        <f t="shared" si="14"/>
        <v>0</v>
      </c>
      <c r="D499" s="689"/>
      <c r="E499" s="689"/>
      <c r="F499" s="689"/>
      <c r="G499" s="808">
        <f t="shared" si="15"/>
        <v>0</v>
      </c>
    </row>
    <row r="500" spans="1:7">
      <c r="A500" s="812"/>
      <c r="B500" s="718"/>
      <c r="C500" s="808">
        <f t="shared" si="14"/>
        <v>0</v>
      </c>
      <c r="D500" s="689"/>
      <c r="E500" s="689"/>
      <c r="F500" s="689"/>
      <c r="G500" s="808">
        <f t="shared" si="15"/>
        <v>0</v>
      </c>
    </row>
    <row r="501" spans="1:7">
      <c r="A501" s="812"/>
      <c r="B501" s="718"/>
      <c r="C501" s="808">
        <f t="shared" si="14"/>
        <v>0</v>
      </c>
      <c r="D501" s="689"/>
      <c r="E501" s="689"/>
      <c r="F501" s="689"/>
      <c r="G501" s="808">
        <f t="shared" si="15"/>
        <v>0</v>
      </c>
    </row>
    <row r="502" spans="1:7">
      <c r="A502" s="812"/>
      <c r="B502" s="718"/>
      <c r="C502" s="808">
        <f t="shared" si="14"/>
        <v>0</v>
      </c>
      <c r="D502" s="689"/>
      <c r="E502" s="689"/>
      <c r="F502" s="689"/>
      <c r="G502" s="808">
        <f t="shared" si="15"/>
        <v>0</v>
      </c>
    </row>
    <row r="503" spans="1:7">
      <c r="A503" s="812"/>
      <c r="B503" s="718"/>
      <c r="C503" s="808">
        <f t="shared" si="14"/>
        <v>0</v>
      </c>
      <c r="D503" s="689"/>
      <c r="E503" s="689"/>
      <c r="F503" s="689"/>
      <c r="G503" s="808">
        <f t="shared" si="15"/>
        <v>0</v>
      </c>
    </row>
    <row r="504" spans="1:7">
      <c r="A504" s="812"/>
      <c r="B504" s="718"/>
      <c r="C504" s="808">
        <f t="shared" si="14"/>
        <v>0</v>
      </c>
      <c r="D504" s="689"/>
      <c r="E504" s="689"/>
      <c r="F504" s="689"/>
      <c r="G504" s="808">
        <f t="shared" si="15"/>
        <v>0</v>
      </c>
    </row>
    <row r="505" spans="1:7">
      <c r="A505" s="812"/>
      <c r="B505" s="718"/>
      <c r="C505" s="808">
        <f t="shared" si="14"/>
        <v>0</v>
      </c>
      <c r="D505" s="689"/>
      <c r="E505" s="689"/>
      <c r="F505" s="689"/>
      <c r="G505" s="808">
        <f t="shared" si="15"/>
        <v>0</v>
      </c>
    </row>
    <row r="506" spans="1:7">
      <c r="A506" s="812"/>
      <c r="B506" s="718"/>
      <c r="C506" s="808">
        <f t="shared" si="14"/>
        <v>0</v>
      </c>
      <c r="D506" s="689"/>
      <c r="E506" s="689"/>
      <c r="F506" s="689"/>
      <c r="G506" s="808">
        <f t="shared" si="15"/>
        <v>0</v>
      </c>
    </row>
    <row r="507" spans="1:7">
      <c r="A507" s="812"/>
      <c r="B507" s="718"/>
      <c r="C507" s="808">
        <f t="shared" si="14"/>
        <v>0</v>
      </c>
      <c r="D507" s="689"/>
      <c r="E507" s="689"/>
      <c r="F507" s="689"/>
      <c r="G507" s="808">
        <f t="shared" si="15"/>
        <v>0</v>
      </c>
    </row>
    <row r="508" spans="1:7">
      <c r="A508" s="812"/>
      <c r="B508" s="718"/>
      <c r="C508" s="808">
        <f t="shared" si="14"/>
        <v>0</v>
      </c>
      <c r="D508" s="689"/>
      <c r="E508" s="689"/>
      <c r="F508" s="689"/>
      <c r="G508" s="808">
        <f t="shared" si="15"/>
        <v>0</v>
      </c>
    </row>
    <row r="509" spans="1:7">
      <c r="A509" s="812"/>
      <c r="B509" s="718"/>
      <c r="C509" s="808">
        <f t="shared" si="14"/>
        <v>0</v>
      </c>
      <c r="D509" s="689"/>
      <c r="E509" s="689"/>
      <c r="F509" s="689"/>
      <c r="G509" s="808">
        <f t="shared" si="15"/>
        <v>0</v>
      </c>
    </row>
    <row r="510" spans="1:7">
      <c r="A510" s="812"/>
      <c r="B510" s="718"/>
      <c r="C510" s="808">
        <f t="shared" si="14"/>
        <v>0</v>
      </c>
      <c r="D510" s="689"/>
      <c r="E510" s="689"/>
      <c r="F510" s="689"/>
      <c r="G510" s="808">
        <f t="shared" si="15"/>
        <v>0</v>
      </c>
    </row>
    <row r="511" spans="1:7">
      <c r="A511" s="812"/>
      <c r="B511" s="718"/>
      <c r="C511" s="808">
        <f t="shared" si="14"/>
        <v>0</v>
      </c>
      <c r="D511" s="689"/>
      <c r="E511" s="689"/>
      <c r="F511" s="689"/>
      <c r="G511" s="808">
        <f t="shared" si="15"/>
        <v>0</v>
      </c>
    </row>
    <row r="512" spans="1:7">
      <c r="A512" s="812"/>
      <c r="B512" s="718"/>
      <c r="C512" s="808">
        <f t="shared" si="14"/>
        <v>0</v>
      </c>
      <c r="D512" s="689"/>
      <c r="E512" s="689"/>
      <c r="F512" s="689"/>
      <c r="G512" s="808">
        <f t="shared" si="15"/>
        <v>0</v>
      </c>
    </row>
    <row r="513" spans="1:7">
      <c r="A513" s="812"/>
      <c r="B513" s="718"/>
      <c r="C513" s="808">
        <f t="shared" si="14"/>
        <v>0</v>
      </c>
      <c r="D513" s="689"/>
      <c r="E513" s="689"/>
      <c r="F513" s="689"/>
      <c r="G513" s="808">
        <f t="shared" si="15"/>
        <v>0</v>
      </c>
    </row>
    <row r="514" spans="1:7">
      <c r="A514" s="812"/>
      <c r="B514" s="718"/>
      <c r="C514" s="808">
        <f t="shared" si="14"/>
        <v>0</v>
      </c>
      <c r="D514" s="689"/>
      <c r="E514" s="689"/>
      <c r="F514" s="689"/>
      <c r="G514" s="808">
        <f t="shared" si="15"/>
        <v>0</v>
      </c>
    </row>
    <row r="515" spans="1:7">
      <c r="A515" s="812"/>
      <c r="B515" s="718"/>
      <c r="C515" s="808">
        <f t="shared" si="14"/>
        <v>0</v>
      </c>
      <c r="D515" s="689"/>
      <c r="E515" s="689"/>
      <c r="F515" s="689"/>
      <c r="G515" s="808">
        <f t="shared" si="15"/>
        <v>0</v>
      </c>
    </row>
    <row r="516" spans="1:7">
      <c r="A516" s="812"/>
      <c r="B516" s="718"/>
      <c r="C516" s="808">
        <f t="shared" si="14"/>
        <v>0</v>
      </c>
      <c r="D516" s="689"/>
      <c r="E516" s="689"/>
      <c r="F516" s="689"/>
      <c r="G516" s="808">
        <f t="shared" si="15"/>
        <v>0</v>
      </c>
    </row>
    <row r="517" spans="1:7">
      <c r="A517" s="812"/>
      <c r="B517" s="718"/>
      <c r="C517" s="808">
        <f t="shared" si="14"/>
        <v>0</v>
      </c>
      <c r="D517" s="689"/>
      <c r="E517" s="689"/>
      <c r="F517" s="689"/>
      <c r="G517" s="808">
        <f t="shared" si="15"/>
        <v>0</v>
      </c>
    </row>
    <row r="518" spans="1:7">
      <c r="A518" s="812"/>
      <c r="B518" s="718"/>
      <c r="C518" s="808">
        <f t="shared" si="14"/>
        <v>0</v>
      </c>
      <c r="D518" s="689"/>
      <c r="E518" s="689"/>
      <c r="F518" s="689"/>
      <c r="G518" s="808">
        <f t="shared" si="15"/>
        <v>0</v>
      </c>
    </row>
    <row r="519" spans="1:7">
      <c r="A519" s="812"/>
      <c r="B519" s="718"/>
      <c r="C519" s="808">
        <f t="shared" si="14"/>
        <v>0</v>
      </c>
      <c r="D519" s="689"/>
      <c r="E519" s="689"/>
      <c r="F519" s="689"/>
      <c r="G519" s="808">
        <f t="shared" si="15"/>
        <v>0</v>
      </c>
    </row>
    <row r="520" spans="1:7">
      <c r="A520" s="812"/>
      <c r="B520" s="718"/>
      <c r="C520" s="808">
        <f t="shared" si="14"/>
        <v>0</v>
      </c>
      <c r="D520" s="689"/>
      <c r="E520" s="689"/>
      <c r="F520" s="689"/>
      <c r="G520" s="808">
        <f t="shared" si="15"/>
        <v>0</v>
      </c>
    </row>
    <row r="521" spans="1:7">
      <c r="A521" s="812"/>
      <c r="B521" s="718"/>
      <c r="C521" s="808">
        <f t="shared" si="14"/>
        <v>0</v>
      </c>
      <c r="D521" s="689"/>
      <c r="E521" s="689"/>
      <c r="F521" s="689"/>
      <c r="G521" s="808">
        <f t="shared" si="15"/>
        <v>0</v>
      </c>
    </row>
    <row r="522" spans="1:7">
      <c r="A522" s="812"/>
      <c r="B522" s="718"/>
      <c r="C522" s="808">
        <f t="shared" si="14"/>
        <v>0</v>
      </c>
      <c r="D522" s="689"/>
      <c r="E522" s="689"/>
      <c r="F522" s="689"/>
      <c r="G522" s="808">
        <f t="shared" si="15"/>
        <v>0</v>
      </c>
    </row>
    <row r="523" spans="1:7">
      <c r="A523" s="812"/>
      <c r="B523" s="718"/>
      <c r="C523" s="808">
        <f t="shared" si="14"/>
        <v>0</v>
      </c>
      <c r="D523" s="689"/>
      <c r="E523" s="689"/>
      <c r="F523" s="689"/>
      <c r="G523" s="808">
        <f t="shared" si="15"/>
        <v>0</v>
      </c>
    </row>
    <row r="524" spans="1:7">
      <c r="A524" s="812"/>
      <c r="B524" s="718"/>
      <c r="C524" s="808">
        <f t="shared" ref="C524:C587" si="16">SUMIF(D524:F524,"&gt;0")</f>
        <v>0</v>
      </c>
      <c r="D524" s="689"/>
      <c r="E524" s="689"/>
      <c r="F524" s="689"/>
      <c r="G524" s="808">
        <f t="shared" ref="G524:G587" si="17">SUMIF(B524:C524,"&gt;0")</f>
        <v>0</v>
      </c>
    </row>
    <row r="525" spans="1:7">
      <c r="A525" s="812"/>
      <c r="B525" s="718"/>
      <c r="C525" s="808">
        <f t="shared" si="16"/>
        <v>0</v>
      </c>
      <c r="D525" s="689"/>
      <c r="E525" s="689"/>
      <c r="F525" s="689"/>
      <c r="G525" s="808">
        <f t="shared" si="17"/>
        <v>0</v>
      </c>
    </row>
    <row r="526" spans="1:7">
      <c r="A526" s="812"/>
      <c r="B526" s="718"/>
      <c r="C526" s="808">
        <f t="shared" si="16"/>
        <v>0</v>
      </c>
      <c r="D526" s="689"/>
      <c r="E526" s="689"/>
      <c r="F526" s="689"/>
      <c r="G526" s="808">
        <f t="shared" si="17"/>
        <v>0</v>
      </c>
    </row>
    <row r="527" spans="1:7">
      <c r="A527" s="812"/>
      <c r="B527" s="718"/>
      <c r="C527" s="808">
        <f t="shared" si="16"/>
        <v>0</v>
      </c>
      <c r="D527" s="689"/>
      <c r="E527" s="689"/>
      <c r="F527" s="689"/>
      <c r="G527" s="808">
        <f t="shared" si="17"/>
        <v>0</v>
      </c>
    </row>
    <row r="528" spans="1:7">
      <c r="A528" s="812"/>
      <c r="B528" s="718"/>
      <c r="C528" s="808">
        <f t="shared" si="16"/>
        <v>0</v>
      </c>
      <c r="D528" s="689"/>
      <c r="E528" s="689"/>
      <c r="F528" s="689"/>
      <c r="G528" s="808">
        <f t="shared" si="17"/>
        <v>0</v>
      </c>
    </row>
    <row r="529" spans="1:7">
      <c r="A529" s="812"/>
      <c r="B529" s="718"/>
      <c r="C529" s="808">
        <f t="shared" si="16"/>
        <v>0</v>
      </c>
      <c r="D529" s="689"/>
      <c r="E529" s="689"/>
      <c r="F529" s="689"/>
      <c r="G529" s="808">
        <f t="shared" si="17"/>
        <v>0</v>
      </c>
    </row>
    <row r="530" spans="1:7">
      <c r="A530" s="812"/>
      <c r="B530" s="718"/>
      <c r="C530" s="808">
        <f t="shared" si="16"/>
        <v>0</v>
      </c>
      <c r="D530" s="689"/>
      <c r="E530" s="689"/>
      <c r="F530" s="689"/>
      <c r="G530" s="808">
        <f t="shared" si="17"/>
        <v>0</v>
      </c>
    </row>
    <row r="531" spans="1:7">
      <c r="A531" s="812"/>
      <c r="B531" s="718"/>
      <c r="C531" s="808">
        <f t="shared" si="16"/>
        <v>0</v>
      </c>
      <c r="D531" s="689"/>
      <c r="E531" s="689"/>
      <c r="F531" s="689"/>
      <c r="G531" s="808">
        <f t="shared" si="17"/>
        <v>0</v>
      </c>
    </row>
    <row r="532" spans="1:7">
      <c r="A532" s="812"/>
      <c r="B532" s="718"/>
      <c r="C532" s="808">
        <f t="shared" si="16"/>
        <v>0</v>
      </c>
      <c r="D532" s="689"/>
      <c r="E532" s="689"/>
      <c r="F532" s="689"/>
      <c r="G532" s="808">
        <f t="shared" si="17"/>
        <v>0</v>
      </c>
    </row>
    <row r="533" spans="1:7">
      <c r="A533" s="812"/>
      <c r="B533" s="718"/>
      <c r="C533" s="808">
        <f t="shared" si="16"/>
        <v>0</v>
      </c>
      <c r="D533" s="689"/>
      <c r="E533" s="689"/>
      <c r="F533" s="689"/>
      <c r="G533" s="808">
        <f t="shared" si="17"/>
        <v>0</v>
      </c>
    </row>
    <row r="534" spans="1:7">
      <c r="A534" s="812"/>
      <c r="B534" s="718"/>
      <c r="C534" s="808">
        <f t="shared" si="16"/>
        <v>0</v>
      </c>
      <c r="D534" s="689"/>
      <c r="E534" s="689"/>
      <c r="F534" s="689"/>
      <c r="G534" s="808">
        <f t="shared" si="17"/>
        <v>0</v>
      </c>
    </row>
    <row r="535" spans="1:7">
      <c r="A535" s="812"/>
      <c r="B535" s="718"/>
      <c r="C535" s="808">
        <f t="shared" si="16"/>
        <v>0</v>
      </c>
      <c r="D535" s="689"/>
      <c r="E535" s="689"/>
      <c r="F535" s="689"/>
      <c r="G535" s="808">
        <f t="shared" si="17"/>
        <v>0</v>
      </c>
    </row>
    <row r="536" spans="1:7">
      <c r="A536" s="812"/>
      <c r="B536" s="718"/>
      <c r="C536" s="808">
        <f t="shared" si="16"/>
        <v>0</v>
      </c>
      <c r="D536" s="689"/>
      <c r="E536" s="689"/>
      <c r="F536" s="689"/>
      <c r="G536" s="808">
        <f t="shared" si="17"/>
        <v>0</v>
      </c>
    </row>
    <row r="537" spans="1:7">
      <c r="A537" s="812"/>
      <c r="B537" s="718"/>
      <c r="C537" s="808">
        <f t="shared" si="16"/>
        <v>0</v>
      </c>
      <c r="D537" s="689"/>
      <c r="E537" s="689"/>
      <c r="F537" s="689"/>
      <c r="G537" s="808">
        <f t="shared" si="17"/>
        <v>0</v>
      </c>
    </row>
    <row r="538" spans="1:7">
      <c r="A538" s="812"/>
      <c r="B538" s="718"/>
      <c r="C538" s="808">
        <f t="shared" si="16"/>
        <v>0</v>
      </c>
      <c r="D538" s="689"/>
      <c r="E538" s="689"/>
      <c r="F538" s="689"/>
      <c r="G538" s="808">
        <f t="shared" si="17"/>
        <v>0</v>
      </c>
    </row>
    <row r="539" spans="1:7">
      <c r="A539" s="812"/>
      <c r="B539" s="718"/>
      <c r="C539" s="808">
        <f t="shared" si="16"/>
        <v>0</v>
      </c>
      <c r="D539" s="689"/>
      <c r="E539" s="689"/>
      <c r="F539" s="689"/>
      <c r="G539" s="808">
        <f t="shared" si="17"/>
        <v>0</v>
      </c>
    </row>
    <row r="540" spans="1:7">
      <c r="A540" s="812"/>
      <c r="B540" s="718"/>
      <c r="C540" s="808">
        <f t="shared" si="16"/>
        <v>0</v>
      </c>
      <c r="D540" s="689"/>
      <c r="E540" s="689"/>
      <c r="F540" s="689"/>
      <c r="G540" s="808">
        <f t="shared" si="17"/>
        <v>0</v>
      </c>
    </row>
    <row r="541" spans="1:7">
      <c r="A541" s="812"/>
      <c r="B541" s="718"/>
      <c r="C541" s="808">
        <f t="shared" si="16"/>
        <v>0</v>
      </c>
      <c r="D541" s="689"/>
      <c r="E541" s="689"/>
      <c r="F541" s="689"/>
      <c r="G541" s="808">
        <f t="shared" si="17"/>
        <v>0</v>
      </c>
    </row>
    <row r="542" spans="1:7">
      <c r="A542" s="812"/>
      <c r="B542" s="718"/>
      <c r="C542" s="808">
        <f t="shared" si="16"/>
        <v>0</v>
      </c>
      <c r="D542" s="689"/>
      <c r="E542" s="689"/>
      <c r="F542" s="689"/>
      <c r="G542" s="808">
        <f t="shared" si="17"/>
        <v>0</v>
      </c>
    </row>
    <row r="543" spans="1:7">
      <c r="A543" s="812"/>
      <c r="B543" s="718"/>
      <c r="C543" s="808">
        <f t="shared" si="16"/>
        <v>0</v>
      </c>
      <c r="D543" s="689"/>
      <c r="E543" s="689"/>
      <c r="F543" s="689"/>
      <c r="G543" s="808">
        <f t="shared" si="17"/>
        <v>0</v>
      </c>
    </row>
    <row r="544" spans="1:7">
      <c r="A544" s="812"/>
      <c r="B544" s="718"/>
      <c r="C544" s="808">
        <f t="shared" si="16"/>
        <v>0</v>
      </c>
      <c r="D544" s="689"/>
      <c r="E544" s="689"/>
      <c r="F544" s="689"/>
      <c r="G544" s="808">
        <f t="shared" si="17"/>
        <v>0</v>
      </c>
    </row>
    <row r="545" spans="1:7">
      <c r="A545" s="812"/>
      <c r="B545" s="718"/>
      <c r="C545" s="808">
        <f t="shared" si="16"/>
        <v>0</v>
      </c>
      <c r="D545" s="689"/>
      <c r="E545" s="689"/>
      <c r="F545" s="689"/>
      <c r="G545" s="808">
        <f t="shared" si="17"/>
        <v>0</v>
      </c>
    </row>
    <row r="546" spans="1:7">
      <c r="A546" s="812"/>
      <c r="B546" s="718"/>
      <c r="C546" s="808">
        <f t="shared" si="16"/>
        <v>0</v>
      </c>
      <c r="D546" s="689"/>
      <c r="E546" s="689"/>
      <c r="F546" s="689"/>
      <c r="G546" s="808">
        <f t="shared" si="17"/>
        <v>0</v>
      </c>
    </row>
    <row r="547" spans="1:7">
      <c r="A547" s="812"/>
      <c r="B547" s="718"/>
      <c r="C547" s="808">
        <f t="shared" si="16"/>
        <v>0</v>
      </c>
      <c r="D547" s="689"/>
      <c r="E547" s="689"/>
      <c r="F547" s="689"/>
      <c r="G547" s="808">
        <f t="shared" si="17"/>
        <v>0</v>
      </c>
    </row>
    <row r="548" spans="1:7">
      <c r="A548" s="812"/>
      <c r="B548" s="718"/>
      <c r="C548" s="808">
        <f t="shared" si="16"/>
        <v>0</v>
      </c>
      <c r="D548" s="689"/>
      <c r="E548" s="689"/>
      <c r="F548" s="689"/>
      <c r="G548" s="808">
        <f t="shared" si="17"/>
        <v>0</v>
      </c>
    </row>
    <row r="549" spans="1:7">
      <c r="A549" s="812"/>
      <c r="B549" s="718"/>
      <c r="C549" s="808">
        <f t="shared" si="16"/>
        <v>0</v>
      </c>
      <c r="D549" s="689"/>
      <c r="E549" s="689"/>
      <c r="F549" s="689"/>
      <c r="G549" s="808">
        <f t="shared" si="17"/>
        <v>0</v>
      </c>
    </row>
    <row r="550" spans="1:7">
      <c r="A550" s="812"/>
      <c r="B550" s="718"/>
      <c r="C550" s="808">
        <f t="shared" si="16"/>
        <v>0</v>
      </c>
      <c r="D550" s="689"/>
      <c r="E550" s="689"/>
      <c r="F550" s="689"/>
      <c r="G550" s="808">
        <f t="shared" si="17"/>
        <v>0</v>
      </c>
    </row>
    <row r="551" spans="1:7">
      <c r="A551" s="812"/>
      <c r="B551" s="718"/>
      <c r="C551" s="808">
        <f t="shared" si="16"/>
        <v>0</v>
      </c>
      <c r="D551" s="689"/>
      <c r="E551" s="689"/>
      <c r="F551" s="689"/>
      <c r="G551" s="808">
        <f t="shared" si="17"/>
        <v>0</v>
      </c>
    </row>
    <row r="552" spans="1:7">
      <c r="A552" s="812"/>
      <c r="B552" s="718"/>
      <c r="C552" s="808">
        <f t="shared" si="16"/>
        <v>0</v>
      </c>
      <c r="D552" s="689"/>
      <c r="E552" s="689"/>
      <c r="F552" s="689"/>
      <c r="G552" s="808">
        <f t="shared" si="17"/>
        <v>0</v>
      </c>
    </row>
    <row r="553" spans="1:7">
      <c r="A553" s="812"/>
      <c r="B553" s="718"/>
      <c r="C553" s="808">
        <f t="shared" si="16"/>
        <v>0</v>
      </c>
      <c r="D553" s="689"/>
      <c r="E553" s="689"/>
      <c r="F553" s="689"/>
      <c r="G553" s="808">
        <f t="shared" si="17"/>
        <v>0</v>
      </c>
    </row>
    <row r="554" spans="1:7">
      <c r="A554" s="812"/>
      <c r="B554" s="718"/>
      <c r="C554" s="808">
        <f t="shared" si="16"/>
        <v>0</v>
      </c>
      <c r="D554" s="689"/>
      <c r="E554" s="689"/>
      <c r="F554" s="689"/>
      <c r="G554" s="808">
        <f t="shared" si="17"/>
        <v>0</v>
      </c>
    </row>
    <row r="555" spans="1:7">
      <c r="A555" s="812"/>
      <c r="B555" s="718"/>
      <c r="C555" s="808">
        <f t="shared" si="16"/>
        <v>0</v>
      </c>
      <c r="D555" s="689"/>
      <c r="E555" s="689"/>
      <c r="F555" s="689"/>
      <c r="G555" s="808">
        <f t="shared" si="17"/>
        <v>0</v>
      </c>
    </row>
    <row r="556" spans="1:7">
      <c r="A556" s="812"/>
      <c r="B556" s="718"/>
      <c r="C556" s="808">
        <f t="shared" si="16"/>
        <v>0</v>
      </c>
      <c r="D556" s="689"/>
      <c r="E556" s="689"/>
      <c r="F556" s="689"/>
      <c r="G556" s="808">
        <f t="shared" si="17"/>
        <v>0</v>
      </c>
    </row>
    <row r="557" spans="1:7">
      <c r="A557" s="812"/>
      <c r="B557" s="718"/>
      <c r="C557" s="808">
        <f t="shared" si="16"/>
        <v>0</v>
      </c>
      <c r="D557" s="689"/>
      <c r="E557" s="689"/>
      <c r="F557" s="689"/>
      <c r="G557" s="808">
        <f t="shared" si="17"/>
        <v>0</v>
      </c>
    </row>
    <row r="558" spans="1:7">
      <c r="A558" s="812"/>
      <c r="B558" s="718"/>
      <c r="C558" s="808">
        <f t="shared" si="16"/>
        <v>0</v>
      </c>
      <c r="D558" s="689"/>
      <c r="E558" s="689"/>
      <c r="F558" s="689"/>
      <c r="G558" s="808">
        <f t="shared" si="17"/>
        <v>0</v>
      </c>
    </row>
    <row r="559" spans="1:7">
      <c r="A559" s="812"/>
      <c r="B559" s="718"/>
      <c r="C559" s="808">
        <f t="shared" si="16"/>
        <v>0</v>
      </c>
      <c r="D559" s="689"/>
      <c r="E559" s="689"/>
      <c r="F559" s="689"/>
      <c r="G559" s="808">
        <f t="shared" si="17"/>
        <v>0</v>
      </c>
    </row>
    <row r="560" spans="1:7">
      <c r="A560" s="812"/>
      <c r="B560" s="718"/>
      <c r="C560" s="808">
        <f t="shared" si="16"/>
        <v>0</v>
      </c>
      <c r="D560" s="689"/>
      <c r="E560" s="689"/>
      <c r="F560" s="689"/>
      <c r="G560" s="808">
        <f t="shared" si="17"/>
        <v>0</v>
      </c>
    </row>
    <row r="561" spans="1:7">
      <c r="A561" s="812"/>
      <c r="B561" s="718"/>
      <c r="C561" s="808">
        <f t="shared" si="16"/>
        <v>0</v>
      </c>
      <c r="D561" s="689"/>
      <c r="E561" s="689"/>
      <c r="F561" s="689"/>
      <c r="G561" s="808">
        <f t="shared" si="17"/>
        <v>0</v>
      </c>
    </row>
    <row r="562" spans="1:7">
      <c r="A562" s="812"/>
      <c r="B562" s="718"/>
      <c r="C562" s="808">
        <f t="shared" si="16"/>
        <v>0</v>
      </c>
      <c r="D562" s="689"/>
      <c r="E562" s="689"/>
      <c r="F562" s="689"/>
      <c r="G562" s="808">
        <f t="shared" si="17"/>
        <v>0</v>
      </c>
    </row>
    <row r="563" spans="1:7">
      <c r="A563" s="812"/>
      <c r="B563" s="718"/>
      <c r="C563" s="808">
        <f t="shared" si="16"/>
        <v>0</v>
      </c>
      <c r="D563" s="689"/>
      <c r="E563" s="689"/>
      <c r="F563" s="689"/>
      <c r="G563" s="808">
        <f t="shared" si="17"/>
        <v>0</v>
      </c>
    </row>
    <row r="564" spans="1:7">
      <c r="A564" s="812"/>
      <c r="B564" s="718"/>
      <c r="C564" s="808">
        <f t="shared" si="16"/>
        <v>0</v>
      </c>
      <c r="D564" s="689"/>
      <c r="E564" s="689"/>
      <c r="F564" s="689"/>
      <c r="G564" s="808">
        <f t="shared" si="17"/>
        <v>0</v>
      </c>
    </row>
    <row r="565" spans="1:7">
      <c r="A565" s="812"/>
      <c r="B565" s="718"/>
      <c r="C565" s="808">
        <f t="shared" si="16"/>
        <v>0</v>
      </c>
      <c r="D565" s="689"/>
      <c r="E565" s="689"/>
      <c r="F565" s="689"/>
      <c r="G565" s="808">
        <f t="shared" si="17"/>
        <v>0</v>
      </c>
    </row>
    <row r="566" spans="1:7">
      <c r="A566" s="812"/>
      <c r="B566" s="718"/>
      <c r="C566" s="808">
        <f t="shared" si="16"/>
        <v>0</v>
      </c>
      <c r="D566" s="689"/>
      <c r="E566" s="689"/>
      <c r="F566" s="689"/>
      <c r="G566" s="808">
        <f t="shared" si="17"/>
        <v>0</v>
      </c>
    </row>
    <row r="567" spans="1:7">
      <c r="A567" s="812"/>
      <c r="B567" s="718"/>
      <c r="C567" s="808">
        <f t="shared" si="16"/>
        <v>0</v>
      </c>
      <c r="D567" s="689"/>
      <c r="E567" s="689"/>
      <c r="F567" s="689"/>
      <c r="G567" s="808">
        <f t="shared" si="17"/>
        <v>0</v>
      </c>
    </row>
    <row r="568" spans="1:7">
      <c r="A568" s="812"/>
      <c r="B568" s="718"/>
      <c r="C568" s="808">
        <f t="shared" si="16"/>
        <v>0</v>
      </c>
      <c r="D568" s="689"/>
      <c r="E568" s="689"/>
      <c r="F568" s="689"/>
      <c r="G568" s="808">
        <f t="shared" si="17"/>
        <v>0</v>
      </c>
    </row>
    <row r="569" spans="1:7">
      <c r="A569" s="812"/>
      <c r="B569" s="718"/>
      <c r="C569" s="808">
        <f t="shared" si="16"/>
        <v>0</v>
      </c>
      <c r="D569" s="689"/>
      <c r="E569" s="689"/>
      <c r="F569" s="689"/>
      <c r="G569" s="808">
        <f t="shared" si="17"/>
        <v>0</v>
      </c>
    </row>
    <row r="570" spans="1:7">
      <c r="A570" s="812"/>
      <c r="B570" s="718"/>
      <c r="C570" s="808">
        <f t="shared" si="16"/>
        <v>0</v>
      </c>
      <c r="D570" s="689"/>
      <c r="E570" s="689"/>
      <c r="F570" s="689"/>
      <c r="G570" s="808">
        <f t="shared" si="17"/>
        <v>0</v>
      </c>
    </row>
    <row r="571" spans="1:7">
      <c r="A571" s="812"/>
      <c r="B571" s="718"/>
      <c r="C571" s="808">
        <f t="shared" si="16"/>
        <v>0</v>
      </c>
      <c r="D571" s="689"/>
      <c r="E571" s="689"/>
      <c r="F571" s="689"/>
      <c r="G571" s="808">
        <f t="shared" si="17"/>
        <v>0</v>
      </c>
    </row>
    <row r="572" spans="1:7">
      <c r="A572" s="812"/>
      <c r="B572" s="718"/>
      <c r="C572" s="808">
        <f t="shared" si="16"/>
        <v>0</v>
      </c>
      <c r="D572" s="689"/>
      <c r="E572" s="689"/>
      <c r="F572" s="689"/>
      <c r="G572" s="808">
        <f t="shared" si="17"/>
        <v>0</v>
      </c>
    </row>
    <row r="573" spans="1:7">
      <c r="A573" s="812"/>
      <c r="B573" s="718"/>
      <c r="C573" s="808">
        <f t="shared" si="16"/>
        <v>0</v>
      </c>
      <c r="D573" s="689"/>
      <c r="E573" s="689"/>
      <c r="F573" s="689"/>
      <c r="G573" s="808">
        <f t="shared" si="17"/>
        <v>0</v>
      </c>
    </row>
    <row r="574" spans="1:7">
      <c r="A574" s="812"/>
      <c r="B574" s="718"/>
      <c r="C574" s="808">
        <f t="shared" si="16"/>
        <v>0</v>
      </c>
      <c r="D574" s="689"/>
      <c r="E574" s="689"/>
      <c r="F574" s="689"/>
      <c r="G574" s="808">
        <f t="shared" si="17"/>
        <v>0</v>
      </c>
    </row>
    <row r="575" spans="1:7">
      <c r="A575" s="812"/>
      <c r="B575" s="718"/>
      <c r="C575" s="808">
        <f t="shared" si="16"/>
        <v>0</v>
      </c>
      <c r="D575" s="689"/>
      <c r="E575" s="689"/>
      <c r="F575" s="689"/>
      <c r="G575" s="808">
        <f t="shared" si="17"/>
        <v>0</v>
      </c>
    </row>
    <row r="576" spans="1:7">
      <c r="A576" s="812"/>
      <c r="B576" s="718"/>
      <c r="C576" s="808">
        <f t="shared" si="16"/>
        <v>0</v>
      </c>
      <c r="D576" s="689"/>
      <c r="E576" s="689"/>
      <c r="F576" s="689"/>
      <c r="G576" s="808">
        <f t="shared" si="17"/>
        <v>0</v>
      </c>
    </row>
    <row r="577" spans="1:7">
      <c r="A577" s="812"/>
      <c r="B577" s="718"/>
      <c r="C577" s="808">
        <f t="shared" si="16"/>
        <v>0</v>
      </c>
      <c r="D577" s="689"/>
      <c r="E577" s="689"/>
      <c r="F577" s="689"/>
      <c r="G577" s="808">
        <f t="shared" si="17"/>
        <v>0</v>
      </c>
    </row>
    <row r="578" spans="1:7">
      <c r="A578" s="812"/>
      <c r="B578" s="718"/>
      <c r="C578" s="808">
        <f t="shared" si="16"/>
        <v>0</v>
      </c>
      <c r="D578" s="689"/>
      <c r="E578" s="689"/>
      <c r="F578" s="689"/>
      <c r="G578" s="808">
        <f t="shared" si="17"/>
        <v>0</v>
      </c>
    </row>
    <row r="579" spans="1:7">
      <c r="A579" s="812"/>
      <c r="B579" s="718"/>
      <c r="C579" s="808">
        <f t="shared" si="16"/>
        <v>0</v>
      </c>
      <c r="D579" s="689"/>
      <c r="E579" s="689"/>
      <c r="F579" s="689"/>
      <c r="G579" s="808">
        <f t="shared" si="17"/>
        <v>0</v>
      </c>
    </row>
    <row r="580" spans="1:7">
      <c r="A580" s="812"/>
      <c r="B580" s="718"/>
      <c r="C580" s="808">
        <f t="shared" si="16"/>
        <v>0</v>
      </c>
      <c r="D580" s="689"/>
      <c r="E580" s="689"/>
      <c r="F580" s="689"/>
      <c r="G580" s="808">
        <f t="shared" si="17"/>
        <v>0</v>
      </c>
    </row>
    <row r="581" spans="1:7">
      <c r="A581" s="812"/>
      <c r="B581" s="718"/>
      <c r="C581" s="808">
        <f t="shared" si="16"/>
        <v>0</v>
      </c>
      <c r="D581" s="689"/>
      <c r="E581" s="689"/>
      <c r="F581" s="689"/>
      <c r="G581" s="808">
        <f t="shared" si="17"/>
        <v>0</v>
      </c>
    </row>
    <row r="582" spans="1:7">
      <c r="A582" s="812"/>
      <c r="B582" s="718"/>
      <c r="C582" s="808">
        <f t="shared" si="16"/>
        <v>0</v>
      </c>
      <c r="D582" s="689"/>
      <c r="E582" s="689"/>
      <c r="F582" s="689"/>
      <c r="G582" s="808">
        <f t="shared" si="17"/>
        <v>0</v>
      </c>
    </row>
    <row r="583" spans="1:7">
      <c r="A583" s="812"/>
      <c r="B583" s="718"/>
      <c r="C583" s="808">
        <f t="shared" si="16"/>
        <v>0</v>
      </c>
      <c r="D583" s="689"/>
      <c r="E583" s="689"/>
      <c r="F583" s="689"/>
      <c r="G583" s="808">
        <f t="shared" si="17"/>
        <v>0</v>
      </c>
    </row>
    <row r="584" spans="1:7">
      <c r="A584" s="812"/>
      <c r="B584" s="718"/>
      <c r="C584" s="808">
        <f t="shared" si="16"/>
        <v>0</v>
      </c>
      <c r="D584" s="689"/>
      <c r="E584" s="689"/>
      <c r="F584" s="689"/>
      <c r="G584" s="808">
        <f t="shared" si="17"/>
        <v>0</v>
      </c>
    </row>
    <row r="585" spans="1:7">
      <c r="A585" s="812"/>
      <c r="B585" s="718"/>
      <c r="C585" s="808">
        <f t="shared" si="16"/>
        <v>0</v>
      </c>
      <c r="D585" s="689"/>
      <c r="E585" s="689"/>
      <c r="F585" s="689"/>
      <c r="G585" s="808">
        <f t="shared" si="17"/>
        <v>0</v>
      </c>
    </row>
    <row r="586" spans="1:7">
      <c r="A586" s="812"/>
      <c r="B586" s="718"/>
      <c r="C586" s="808">
        <f t="shared" si="16"/>
        <v>0</v>
      </c>
      <c r="D586" s="689"/>
      <c r="E586" s="689"/>
      <c r="F586" s="689"/>
      <c r="G586" s="808">
        <f t="shared" si="17"/>
        <v>0</v>
      </c>
    </row>
    <row r="587" spans="1:7">
      <c r="A587" s="812"/>
      <c r="B587" s="718"/>
      <c r="C587" s="808">
        <f t="shared" si="16"/>
        <v>0</v>
      </c>
      <c r="D587" s="689"/>
      <c r="E587" s="689"/>
      <c r="F587" s="689"/>
      <c r="G587" s="808">
        <f t="shared" si="17"/>
        <v>0</v>
      </c>
    </row>
    <row r="588" spans="1:7">
      <c r="A588" s="812"/>
      <c r="B588" s="718"/>
      <c r="C588" s="808">
        <f t="shared" ref="C588:C651" si="18">SUMIF(D588:F588,"&gt;0")</f>
        <v>0</v>
      </c>
      <c r="D588" s="689"/>
      <c r="E588" s="689"/>
      <c r="F588" s="689"/>
      <c r="G588" s="808">
        <f t="shared" ref="G588:G651" si="19">SUMIF(B588:C588,"&gt;0")</f>
        <v>0</v>
      </c>
    </row>
    <row r="589" spans="1:7">
      <c r="A589" s="812"/>
      <c r="B589" s="718"/>
      <c r="C589" s="808">
        <f t="shared" si="18"/>
        <v>0</v>
      </c>
      <c r="D589" s="689"/>
      <c r="E589" s="689"/>
      <c r="F589" s="689"/>
      <c r="G589" s="808">
        <f t="shared" si="19"/>
        <v>0</v>
      </c>
    </row>
    <row r="590" spans="1:7">
      <c r="A590" s="812"/>
      <c r="B590" s="718"/>
      <c r="C590" s="808">
        <f t="shared" si="18"/>
        <v>0</v>
      </c>
      <c r="D590" s="689"/>
      <c r="E590" s="689"/>
      <c r="F590" s="689"/>
      <c r="G590" s="808">
        <f t="shared" si="19"/>
        <v>0</v>
      </c>
    </row>
    <row r="591" spans="1:7">
      <c r="A591" s="812"/>
      <c r="B591" s="718"/>
      <c r="C591" s="808">
        <f t="shared" si="18"/>
        <v>0</v>
      </c>
      <c r="D591" s="689"/>
      <c r="E591" s="689"/>
      <c r="F591" s="689"/>
      <c r="G591" s="808">
        <f t="shared" si="19"/>
        <v>0</v>
      </c>
    </row>
    <row r="592" spans="1:7">
      <c r="A592" s="812"/>
      <c r="B592" s="718"/>
      <c r="C592" s="808">
        <f t="shared" si="18"/>
        <v>0</v>
      </c>
      <c r="D592" s="689"/>
      <c r="E592" s="689"/>
      <c r="F592" s="689"/>
      <c r="G592" s="808">
        <f t="shared" si="19"/>
        <v>0</v>
      </c>
    </row>
    <row r="593" spans="1:7">
      <c r="A593" s="812"/>
      <c r="B593" s="718"/>
      <c r="C593" s="808">
        <f t="shared" si="18"/>
        <v>0</v>
      </c>
      <c r="D593" s="689"/>
      <c r="E593" s="689"/>
      <c r="F593" s="689"/>
      <c r="G593" s="808">
        <f t="shared" si="19"/>
        <v>0</v>
      </c>
    </row>
    <row r="594" spans="1:7">
      <c r="A594" s="812"/>
      <c r="B594" s="718"/>
      <c r="C594" s="808">
        <f t="shared" si="18"/>
        <v>0</v>
      </c>
      <c r="D594" s="689"/>
      <c r="E594" s="689"/>
      <c r="F594" s="689"/>
      <c r="G594" s="808">
        <f t="shared" si="19"/>
        <v>0</v>
      </c>
    </row>
    <row r="595" spans="1:7">
      <c r="A595" s="812"/>
      <c r="B595" s="718"/>
      <c r="C595" s="808">
        <f t="shared" si="18"/>
        <v>0</v>
      </c>
      <c r="D595" s="689"/>
      <c r="E595" s="689"/>
      <c r="F595" s="689"/>
      <c r="G595" s="808">
        <f t="shared" si="19"/>
        <v>0</v>
      </c>
    </row>
    <row r="596" spans="1:7">
      <c r="A596" s="812"/>
      <c r="B596" s="718"/>
      <c r="C596" s="808">
        <f t="shared" si="18"/>
        <v>0</v>
      </c>
      <c r="D596" s="689"/>
      <c r="E596" s="689"/>
      <c r="F596" s="689"/>
      <c r="G596" s="808">
        <f t="shared" si="19"/>
        <v>0</v>
      </c>
    </row>
    <row r="597" spans="1:7">
      <c r="A597" s="812"/>
      <c r="B597" s="718"/>
      <c r="C597" s="808">
        <f t="shared" si="18"/>
        <v>0</v>
      </c>
      <c r="D597" s="689"/>
      <c r="E597" s="689"/>
      <c r="F597" s="689"/>
      <c r="G597" s="808">
        <f t="shared" si="19"/>
        <v>0</v>
      </c>
    </row>
    <row r="598" spans="1:7">
      <c r="A598" s="812"/>
      <c r="B598" s="718"/>
      <c r="C598" s="808">
        <f t="shared" si="18"/>
        <v>0</v>
      </c>
      <c r="D598" s="689"/>
      <c r="E598" s="689"/>
      <c r="F598" s="689"/>
      <c r="G598" s="808">
        <f t="shared" si="19"/>
        <v>0</v>
      </c>
    </row>
    <row r="599" spans="1:7">
      <c r="A599" s="812"/>
      <c r="B599" s="718"/>
      <c r="C599" s="808">
        <f t="shared" si="18"/>
        <v>0</v>
      </c>
      <c r="D599" s="689"/>
      <c r="E599" s="689"/>
      <c r="F599" s="689"/>
      <c r="G599" s="808">
        <f t="shared" si="19"/>
        <v>0</v>
      </c>
    </row>
    <row r="600" spans="1:7">
      <c r="A600" s="812"/>
      <c r="B600" s="718"/>
      <c r="C600" s="808">
        <f t="shared" si="18"/>
        <v>0</v>
      </c>
      <c r="D600" s="689"/>
      <c r="E600" s="689"/>
      <c r="F600" s="689"/>
      <c r="G600" s="808">
        <f t="shared" si="19"/>
        <v>0</v>
      </c>
    </row>
    <row r="601" spans="1:7">
      <c r="A601" s="812"/>
      <c r="B601" s="718"/>
      <c r="C601" s="808">
        <f t="shared" si="18"/>
        <v>0</v>
      </c>
      <c r="D601" s="689"/>
      <c r="E601" s="689"/>
      <c r="F601" s="689"/>
      <c r="G601" s="808">
        <f t="shared" si="19"/>
        <v>0</v>
      </c>
    </row>
    <row r="602" spans="1:7">
      <c r="A602" s="812"/>
      <c r="B602" s="718"/>
      <c r="C602" s="808">
        <f t="shared" si="18"/>
        <v>0</v>
      </c>
      <c r="D602" s="689"/>
      <c r="E602" s="689"/>
      <c r="F602" s="689"/>
      <c r="G602" s="808">
        <f t="shared" si="19"/>
        <v>0</v>
      </c>
    </row>
    <row r="603" spans="1:7">
      <c r="A603" s="812"/>
      <c r="B603" s="718"/>
      <c r="C603" s="808">
        <f t="shared" si="18"/>
        <v>0</v>
      </c>
      <c r="D603" s="689"/>
      <c r="E603" s="689"/>
      <c r="F603" s="689"/>
      <c r="G603" s="808">
        <f t="shared" si="19"/>
        <v>0</v>
      </c>
    </row>
    <row r="604" spans="1:7">
      <c r="A604" s="812"/>
      <c r="B604" s="718"/>
      <c r="C604" s="808">
        <f t="shared" si="18"/>
        <v>0</v>
      </c>
      <c r="D604" s="689"/>
      <c r="E604" s="689"/>
      <c r="F604" s="689"/>
      <c r="G604" s="808">
        <f t="shared" si="19"/>
        <v>0</v>
      </c>
    </row>
    <row r="605" spans="1:7">
      <c r="A605" s="812"/>
      <c r="B605" s="718"/>
      <c r="C605" s="808">
        <f t="shared" si="18"/>
        <v>0</v>
      </c>
      <c r="D605" s="689"/>
      <c r="E605" s="689"/>
      <c r="F605" s="689"/>
      <c r="G605" s="808">
        <f t="shared" si="19"/>
        <v>0</v>
      </c>
    </row>
    <row r="606" spans="1:7">
      <c r="A606" s="812"/>
      <c r="B606" s="718"/>
      <c r="C606" s="808">
        <f t="shared" si="18"/>
        <v>0</v>
      </c>
      <c r="D606" s="689"/>
      <c r="E606" s="689"/>
      <c r="F606" s="689"/>
      <c r="G606" s="808">
        <f t="shared" si="19"/>
        <v>0</v>
      </c>
    </row>
    <row r="607" spans="1:7">
      <c r="A607" s="812"/>
      <c r="B607" s="718"/>
      <c r="C607" s="808">
        <f t="shared" si="18"/>
        <v>0</v>
      </c>
      <c r="D607" s="689"/>
      <c r="E607" s="689"/>
      <c r="F607" s="689"/>
      <c r="G607" s="808">
        <f t="shared" si="19"/>
        <v>0</v>
      </c>
    </row>
    <row r="608" spans="1:7">
      <c r="A608" s="812"/>
      <c r="B608" s="718"/>
      <c r="C608" s="808">
        <f t="shared" si="18"/>
        <v>0</v>
      </c>
      <c r="D608" s="689"/>
      <c r="E608" s="689"/>
      <c r="F608" s="689"/>
      <c r="G608" s="808">
        <f t="shared" si="19"/>
        <v>0</v>
      </c>
    </row>
    <row r="609" spans="1:7">
      <c r="A609" s="812"/>
      <c r="B609" s="718"/>
      <c r="C609" s="808">
        <f t="shared" si="18"/>
        <v>0</v>
      </c>
      <c r="D609" s="689"/>
      <c r="E609" s="689"/>
      <c r="F609" s="689"/>
      <c r="G609" s="808">
        <f t="shared" si="19"/>
        <v>0</v>
      </c>
    </row>
    <row r="610" spans="1:7">
      <c r="A610" s="812"/>
      <c r="B610" s="718"/>
      <c r="C610" s="808">
        <f t="shared" si="18"/>
        <v>0</v>
      </c>
      <c r="D610" s="689"/>
      <c r="E610" s="689"/>
      <c r="F610" s="689"/>
      <c r="G610" s="808">
        <f t="shared" si="19"/>
        <v>0</v>
      </c>
    </row>
    <row r="611" spans="1:7">
      <c r="A611" s="812"/>
      <c r="B611" s="718"/>
      <c r="C611" s="808">
        <f t="shared" si="18"/>
        <v>0</v>
      </c>
      <c r="D611" s="689"/>
      <c r="E611" s="689"/>
      <c r="F611" s="689"/>
      <c r="G611" s="808">
        <f t="shared" si="19"/>
        <v>0</v>
      </c>
    </row>
    <row r="612" spans="1:7">
      <c r="A612" s="812"/>
      <c r="B612" s="718"/>
      <c r="C612" s="808">
        <f t="shared" si="18"/>
        <v>0</v>
      </c>
      <c r="D612" s="689"/>
      <c r="E612" s="689"/>
      <c r="F612" s="689"/>
      <c r="G612" s="808">
        <f t="shared" si="19"/>
        <v>0</v>
      </c>
    </row>
    <row r="613" spans="1:7">
      <c r="A613" s="812"/>
      <c r="B613" s="718"/>
      <c r="C613" s="808">
        <f t="shared" si="18"/>
        <v>0</v>
      </c>
      <c r="D613" s="689"/>
      <c r="E613" s="689"/>
      <c r="F613" s="689"/>
      <c r="G613" s="808">
        <f t="shared" si="19"/>
        <v>0</v>
      </c>
    </row>
    <row r="614" spans="1:7">
      <c r="A614" s="812"/>
      <c r="B614" s="718"/>
      <c r="C614" s="808">
        <f t="shared" si="18"/>
        <v>0</v>
      </c>
      <c r="D614" s="689"/>
      <c r="E614" s="689"/>
      <c r="F614" s="689"/>
      <c r="G614" s="808">
        <f t="shared" si="19"/>
        <v>0</v>
      </c>
    </row>
    <row r="615" spans="1:7">
      <c r="A615" s="812"/>
      <c r="B615" s="718"/>
      <c r="C615" s="808">
        <f t="shared" si="18"/>
        <v>0</v>
      </c>
      <c r="D615" s="689"/>
      <c r="E615" s="689"/>
      <c r="F615" s="689"/>
      <c r="G615" s="808">
        <f t="shared" si="19"/>
        <v>0</v>
      </c>
    </row>
    <row r="616" spans="1:7">
      <c r="A616" s="812"/>
      <c r="B616" s="718"/>
      <c r="C616" s="808">
        <f t="shared" si="18"/>
        <v>0</v>
      </c>
      <c r="D616" s="689"/>
      <c r="E616" s="689"/>
      <c r="F616" s="689"/>
      <c r="G616" s="808">
        <f t="shared" si="19"/>
        <v>0</v>
      </c>
    </row>
    <row r="617" spans="1:7">
      <c r="A617" s="812"/>
      <c r="B617" s="718"/>
      <c r="C617" s="808">
        <f t="shared" si="18"/>
        <v>0</v>
      </c>
      <c r="D617" s="689"/>
      <c r="E617" s="689"/>
      <c r="F617" s="689"/>
      <c r="G617" s="808">
        <f t="shared" si="19"/>
        <v>0</v>
      </c>
    </row>
    <row r="618" spans="1:7">
      <c r="A618" s="812"/>
      <c r="B618" s="718"/>
      <c r="C618" s="808">
        <f t="shared" si="18"/>
        <v>0</v>
      </c>
      <c r="D618" s="689"/>
      <c r="E618" s="689"/>
      <c r="F618" s="689"/>
      <c r="G618" s="808">
        <f t="shared" si="19"/>
        <v>0</v>
      </c>
    </row>
    <row r="619" spans="1:7">
      <c r="A619" s="812"/>
      <c r="B619" s="718"/>
      <c r="C619" s="808">
        <f t="shared" si="18"/>
        <v>0</v>
      </c>
      <c r="D619" s="689"/>
      <c r="E619" s="689"/>
      <c r="F619" s="689"/>
      <c r="G619" s="808">
        <f t="shared" si="19"/>
        <v>0</v>
      </c>
    </row>
    <row r="620" spans="1:7">
      <c r="A620" s="812"/>
      <c r="B620" s="718"/>
      <c r="C620" s="808">
        <f t="shared" si="18"/>
        <v>0</v>
      </c>
      <c r="D620" s="689"/>
      <c r="E620" s="689"/>
      <c r="F620" s="689"/>
      <c r="G620" s="808">
        <f t="shared" si="19"/>
        <v>0</v>
      </c>
    </row>
    <row r="621" spans="1:7">
      <c r="A621" s="812"/>
      <c r="B621" s="718"/>
      <c r="C621" s="808">
        <f t="shared" si="18"/>
        <v>0</v>
      </c>
      <c r="D621" s="689"/>
      <c r="E621" s="689"/>
      <c r="F621" s="689"/>
      <c r="G621" s="808">
        <f t="shared" si="19"/>
        <v>0</v>
      </c>
    </row>
    <row r="622" spans="1:7">
      <c r="A622" s="812"/>
      <c r="B622" s="718"/>
      <c r="C622" s="808">
        <f t="shared" si="18"/>
        <v>0</v>
      </c>
      <c r="D622" s="689"/>
      <c r="E622" s="689"/>
      <c r="F622" s="689"/>
      <c r="G622" s="808">
        <f t="shared" si="19"/>
        <v>0</v>
      </c>
    </row>
    <row r="623" spans="1:7">
      <c r="A623" s="812"/>
      <c r="B623" s="718"/>
      <c r="C623" s="808">
        <f t="shared" si="18"/>
        <v>0</v>
      </c>
      <c r="D623" s="689"/>
      <c r="E623" s="689"/>
      <c r="F623" s="689"/>
      <c r="G623" s="808">
        <f t="shared" si="19"/>
        <v>0</v>
      </c>
    </row>
    <row r="624" spans="1:7">
      <c r="A624" s="812"/>
      <c r="B624" s="718"/>
      <c r="C624" s="808">
        <f t="shared" si="18"/>
        <v>0</v>
      </c>
      <c r="D624" s="689"/>
      <c r="E624" s="689"/>
      <c r="F624" s="689"/>
      <c r="G624" s="808">
        <f t="shared" si="19"/>
        <v>0</v>
      </c>
    </row>
    <row r="625" spans="1:7">
      <c r="A625" s="812"/>
      <c r="B625" s="718"/>
      <c r="C625" s="808">
        <f t="shared" si="18"/>
        <v>0</v>
      </c>
      <c r="D625" s="689"/>
      <c r="E625" s="689"/>
      <c r="F625" s="689"/>
      <c r="G625" s="808">
        <f t="shared" si="19"/>
        <v>0</v>
      </c>
    </row>
    <row r="626" spans="1:7">
      <c r="A626" s="812"/>
      <c r="B626" s="718"/>
      <c r="C626" s="808">
        <f t="shared" si="18"/>
        <v>0</v>
      </c>
      <c r="D626" s="689"/>
      <c r="E626" s="689"/>
      <c r="F626" s="689"/>
      <c r="G626" s="808">
        <f t="shared" si="19"/>
        <v>0</v>
      </c>
    </row>
    <row r="627" spans="1:7">
      <c r="A627" s="812"/>
      <c r="B627" s="718"/>
      <c r="C627" s="808">
        <f t="shared" si="18"/>
        <v>0</v>
      </c>
      <c r="D627" s="689"/>
      <c r="E627" s="689"/>
      <c r="F627" s="689"/>
      <c r="G627" s="808">
        <f t="shared" si="19"/>
        <v>0</v>
      </c>
    </row>
    <row r="628" spans="1:7">
      <c r="A628" s="812"/>
      <c r="B628" s="718"/>
      <c r="C628" s="808">
        <f t="shared" si="18"/>
        <v>0</v>
      </c>
      <c r="D628" s="689"/>
      <c r="E628" s="689"/>
      <c r="F628" s="689"/>
      <c r="G628" s="808">
        <f t="shared" si="19"/>
        <v>0</v>
      </c>
    </row>
    <row r="629" spans="1:7">
      <c r="A629" s="812"/>
      <c r="B629" s="718"/>
      <c r="C629" s="808">
        <f t="shared" si="18"/>
        <v>0</v>
      </c>
      <c r="D629" s="689"/>
      <c r="E629" s="689"/>
      <c r="F629" s="689"/>
      <c r="G629" s="808">
        <f t="shared" si="19"/>
        <v>0</v>
      </c>
    </row>
    <row r="630" spans="1:7">
      <c r="A630" s="812"/>
      <c r="B630" s="718"/>
      <c r="C630" s="808">
        <f t="shared" si="18"/>
        <v>0</v>
      </c>
      <c r="D630" s="689"/>
      <c r="E630" s="689"/>
      <c r="F630" s="689"/>
      <c r="G630" s="808">
        <f t="shared" si="19"/>
        <v>0</v>
      </c>
    </row>
    <row r="631" spans="1:7">
      <c r="A631" s="812"/>
      <c r="B631" s="718"/>
      <c r="C631" s="808">
        <f t="shared" si="18"/>
        <v>0</v>
      </c>
      <c r="D631" s="689"/>
      <c r="E631" s="689"/>
      <c r="F631" s="689"/>
      <c r="G631" s="808">
        <f t="shared" si="19"/>
        <v>0</v>
      </c>
    </row>
    <row r="632" spans="1:7">
      <c r="A632" s="812"/>
      <c r="B632" s="718"/>
      <c r="C632" s="808">
        <f t="shared" si="18"/>
        <v>0</v>
      </c>
      <c r="D632" s="689"/>
      <c r="E632" s="689"/>
      <c r="F632" s="689"/>
      <c r="G632" s="808">
        <f t="shared" si="19"/>
        <v>0</v>
      </c>
    </row>
    <row r="633" spans="1:7">
      <c r="A633" s="812"/>
      <c r="B633" s="718"/>
      <c r="C633" s="808">
        <f t="shared" si="18"/>
        <v>0</v>
      </c>
      <c r="D633" s="689"/>
      <c r="E633" s="689"/>
      <c r="F633" s="689"/>
      <c r="G633" s="808">
        <f t="shared" si="19"/>
        <v>0</v>
      </c>
    </row>
    <row r="634" spans="1:7">
      <c r="A634" s="812"/>
      <c r="B634" s="718"/>
      <c r="C634" s="808">
        <f t="shared" si="18"/>
        <v>0</v>
      </c>
      <c r="D634" s="689"/>
      <c r="E634" s="689"/>
      <c r="F634" s="689"/>
      <c r="G634" s="808">
        <f t="shared" si="19"/>
        <v>0</v>
      </c>
    </row>
    <row r="635" spans="1:7">
      <c r="A635" s="812"/>
      <c r="B635" s="718"/>
      <c r="C635" s="808">
        <f t="shared" si="18"/>
        <v>0</v>
      </c>
      <c r="D635" s="689"/>
      <c r="E635" s="689"/>
      <c r="F635" s="689"/>
      <c r="G635" s="808">
        <f t="shared" si="19"/>
        <v>0</v>
      </c>
    </row>
    <row r="636" spans="1:7">
      <c r="A636" s="812"/>
      <c r="B636" s="718"/>
      <c r="C636" s="808">
        <f t="shared" si="18"/>
        <v>0</v>
      </c>
      <c r="D636" s="718"/>
      <c r="E636" s="718"/>
      <c r="F636" s="718"/>
      <c r="G636" s="808">
        <f t="shared" si="19"/>
        <v>0</v>
      </c>
    </row>
    <row r="637" spans="1:7">
      <c r="A637" s="812"/>
      <c r="B637" s="718"/>
      <c r="C637" s="808">
        <f t="shared" si="18"/>
        <v>0</v>
      </c>
      <c r="D637" s="718"/>
      <c r="E637" s="718"/>
      <c r="F637" s="718"/>
      <c r="G637" s="808">
        <f t="shared" si="19"/>
        <v>0</v>
      </c>
    </row>
    <row r="638" spans="1:7">
      <c r="A638" s="812"/>
      <c r="B638" s="718"/>
      <c r="C638" s="808">
        <f t="shared" si="18"/>
        <v>0</v>
      </c>
      <c r="D638" s="718"/>
      <c r="E638" s="718"/>
      <c r="F638" s="718"/>
      <c r="G638" s="808">
        <f t="shared" si="19"/>
        <v>0</v>
      </c>
    </row>
    <row r="639" spans="1:7">
      <c r="A639" s="812"/>
      <c r="B639" s="718"/>
      <c r="C639" s="808">
        <f t="shared" si="18"/>
        <v>0</v>
      </c>
      <c r="D639" s="718"/>
      <c r="E639" s="718"/>
      <c r="F639" s="718"/>
      <c r="G639" s="808">
        <f t="shared" si="19"/>
        <v>0</v>
      </c>
    </row>
    <row r="640" spans="1:7">
      <c r="A640" s="812"/>
      <c r="B640" s="718"/>
      <c r="C640" s="808">
        <f t="shared" si="18"/>
        <v>0</v>
      </c>
      <c r="D640" s="718"/>
      <c r="E640" s="718"/>
      <c r="F640" s="718"/>
      <c r="G640" s="808">
        <f t="shared" si="19"/>
        <v>0</v>
      </c>
    </row>
    <row r="641" spans="1:7">
      <c r="A641" s="812"/>
      <c r="B641" s="718"/>
      <c r="C641" s="808">
        <f t="shared" si="18"/>
        <v>0</v>
      </c>
      <c r="D641" s="718"/>
      <c r="E641" s="718"/>
      <c r="F641" s="718"/>
      <c r="G641" s="808">
        <f t="shared" si="19"/>
        <v>0</v>
      </c>
    </row>
    <row r="642" spans="1:7">
      <c r="A642" s="812"/>
      <c r="B642" s="718"/>
      <c r="C642" s="808">
        <f t="shared" si="18"/>
        <v>0</v>
      </c>
      <c r="D642" s="718"/>
      <c r="E642" s="718"/>
      <c r="F642" s="718"/>
      <c r="G642" s="808">
        <f t="shared" si="19"/>
        <v>0</v>
      </c>
    </row>
    <row r="643" spans="1:7">
      <c r="A643" s="812"/>
      <c r="B643" s="718"/>
      <c r="C643" s="808">
        <f t="shared" si="18"/>
        <v>0</v>
      </c>
      <c r="D643" s="718"/>
      <c r="E643" s="718"/>
      <c r="F643" s="718"/>
      <c r="G643" s="808">
        <f t="shared" si="19"/>
        <v>0</v>
      </c>
    </row>
    <row r="644" spans="1:7">
      <c r="A644" s="812"/>
      <c r="B644" s="718"/>
      <c r="C644" s="808">
        <f t="shared" si="18"/>
        <v>0</v>
      </c>
      <c r="D644" s="718"/>
      <c r="E644" s="718"/>
      <c r="F644" s="718"/>
      <c r="G644" s="808">
        <f t="shared" si="19"/>
        <v>0</v>
      </c>
    </row>
    <row r="645" spans="1:7">
      <c r="A645" s="812"/>
      <c r="B645" s="718"/>
      <c r="C645" s="808">
        <f t="shared" si="18"/>
        <v>0</v>
      </c>
      <c r="D645" s="718"/>
      <c r="E645" s="718"/>
      <c r="F645" s="718"/>
      <c r="G645" s="808">
        <f t="shared" si="19"/>
        <v>0</v>
      </c>
    </row>
    <row r="646" spans="1:7">
      <c r="A646" s="812"/>
      <c r="B646" s="718"/>
      <c r="C646" s="808">
        <f t="shared" si="18"/>
        <v>0</v>
      </c>
      <c r="D646" s="718"/>
      <c r="E646" s="718"/>
      <c r="F646" s="718"/>
      <c r="G646" s="808">
        <f t="shared" si="19"/>
        <v>0</v>
      </c>
    </row>
    <row r="647" spans="1:7">
      <c r="A647" s="812"/>
      <c r="B647" s="718"/>
      <c r="C647" s="808">
        <f t="shared" si="18"/>
        <v>0</v>
      </c>
      <c r="D647" s="718"/>
      <c r="E647" s="718"/>
      <c r="F647" s="718"/>
      <c r="G647" s="808">
        <f t="shared" si="19"/>
        <v>0</v>
      </c>
    </row>
    <row r="648" spans="1:7">
      <c r="A648" s="812"/>
      <c r="B648" s="718"/>
      <c r="C648" s="808">
        <f t="shared" si="18"/>
        <v>0</v>
      </c>
      <c r="D648" s="718"/>
      <c r="E648" s="718"/>
      <c r="F648" s="718"/>
      <c r="G648" s="808">
        <f t="shared" si="19"/>
        <v>0</v>
      </c>
    </row>
    <row r="649" spans="1:7">
      <c r="A649" s="812"/>
      <c r="B649" s="718"/>
      <c r="C649" s="808">
        <f t="shared" si="18"/>
        <v>0</v>
      </c>
      <c r="D649" s="718"/>
      <c r="E649" s="718"/>
      <c r="F649" s="718"/>
      <c r="G649" s="808">
        <f t="shared" si="19"/>
        <v>0</v>
      </c>
    </row>
    <row r="650" spans="1:7">
      <c r="A650" s="812"/>
      <c r="B650" s="718"/>
      <c r="C650" s="808">
        <f t="shared" si="18"/>
        <v>0</v>
      </c>
      <c r="D650" s="718"/>
      <c r="E650" s="718"/>
      <c r="F650" s="718"/>
      <c r="G650" s="808">
        <f t="shared" si="19"/>
        <v>0</v>
      </c>
    </row>
    <row r="651" spans="1:7">
      <c r="A651" s="812"/>
      <c r="B651" s="718"/>
      <c r="C651" s="808">
        <f t="shared" si="18"/>
        <v>0</v>
      </c>
      <c r="D651" s="718"/>
      <c r="E651" s="718"/>
      <c r="F651" s="718"/>
      <c r="G651" s="808">
        <f t="shared" si="19"/>
        <v>0</v>
      </c>
    </row>
    <row r="652" spans="1:7">
      <c r="A652" s="812"/>
      <c r="B652" s="718"/>
      <c r="C652" s="808">
        <f t="shared" ref="C652:C715" si="20">SUMIF(D652:F652,"&gt;0")</f>
        <v>0</v>
      </c>
      <c r="D652" s="718"/>
      <c r="E652" s="718"/>
      <c r="F652" s="718"/>
      <c r="G652" s="808">
        <f t="shared" ref="G652:G715" si="21">SUMIF(B652:C652,"&gt;0")</f>
        <v>0</v>
      </c>
    </row>
    <row r="653" spans="1:7">
      <c r="A653" s="812"/>
      <c r="B653" s="718"/>
      <c r="C653" s="808">
        <f t="shared" si="20"/>
        <v>0</v>
      </c>
      <c r="D653" s="718"/>
      <c r="E653" s="718"/>
      <c r="F653" s="718"/>
      <c r="G653" s="808">
        <f t="shared" si="21"/>
        <v>0</v>
      </c>
    </row>
    <row r="654" spans="1:7">
      <c r="A654" s="812"/>
      <c r="B654" s="718"/>
      <c r="C654" s="808">
        <f t="shared" si="20"/>
        <v>0</v>
      </c>
      <c r="D654" s="718"/>
      <c r="E654" s="718"/>
      <c r="F654" s="718"/>
      <c r="G654" s="808">
        <f t="shared" si="21"/>
        <v>0</v>
      </c>
    </row>
    <row r="655" spans="1:7">
      <c r="A655" s="812"/>
      <c r="B655" s="718"/>
      <c r="C655" s="808">
        <f t="shared" si="20"/>
        <v>0</v>
      </c>
      <c r="D655" s="718"/>
      <c r="E655" s="718"/>
      <c r="F655" s="718"/>
      <c r="G655" s="808">
        <f t="shared" si="21"/>
        <v>0</v>
      </c>
    </row>
    <row r="656" spans="1:7">
      <c r="A656" s="812"/>
      <c r="B656" s="718"/>
      <c r="C656" s="808">
        <f t="shared" si="20"/>
        <v>0</v>
      </c>
      <c r="D656" s="718"/>
      <c r="E656" s="718"/>
      <c r="F656" s="718"/>
      <c r="G656" s="808">
        <f t="shared" si="21"/>
        <v>0</v>
      </c>
    </row>
    <row r="657" spans="1:7">
      <c r="A657" s="812"/>
      <c r="B657" s="718"/>
      <c r="C657" s="808">
        <f t="shared" si="20"/>
        <v>0</v>
      </c>
      <c r="D657" s="718"/>
      <c r="E657" s="718"/>
      <c r="F657" s="718"/>
      <c r="G657" s="808">
        <f t="shared" si="21"/>
        <v>0</v>
      </c>
    </row>
    <row r="658" spans="1:7">
      <c r="A658" s="812"/>
      <c r="B658" s="718"/>
      <c r="C658" s="808">
        <f t="shared" si="20"/>
        <v>0</v>
      </c>
      <c r="D658" s="718"/>
      <c r="E658" s="718"/>
      <c r="F658" s="718"/>
      <c r="G658" s="808">
        <f t="shared" si="21"/>
        <v>0</v>
      </c>
    </row>
    <row r="659" spans="1:7">
      <c r="A659" s="812"/>
      <c r="B659" s="718"/>
      <c r="C659" s="808">
        <f t="shared" si="20"/>
        <v>0</v>
      </c>
      <c r="D659" s="718"/>
      <c r="E659" s="718"/>
      <c r="F659" s="718"/>
      <c r="G659" s="808">
        <f t="shared" si="21"/>
        <v>0</v>
      </c>
    </row>
    <row r="660" spans="1:7">
      <c r="A660" s="812"/>
      <c r="B660" s="718"/>
      <c r="C660" s="808">
        <f t="shared" si="20"/>
        <v>0</v>
      </c>
      <c r="D660" s="718"/>
      <c r="E660" s="718"/>
      <c r="F660" s="718"/>
      <c r="G660" s="808">
        <f t="shared" si="21"/>
        <v>0</v>
      </c>
    </row>
    <row r="661" spans="1:7">
      <c r="A661" s="812"/>
      <c r="B661" s="718"/>
      <c r="C661" s="808">
        <f t="shared" si="20"/>
        <v>0</v>
      </c>
      <c r="D661" s="718"/>
      <c r="E661" s="718"/>
      <c r="F661" s="718"/>
      <c r="G661" s="808">
        <f t="shared" si="21"/>
        <v>0</v>
      </c>
    </row>
    <row r="662" spans="1:7">
      <c r="A662" s="812"/>
      <c r="B662" s="718"/>
      <c r="C662" s="808">
        <f t="shared" si="20"/>
        <v>0</v>
      </c>
      <c r="D662" s="718"/>
      <c r="E662" s="718"/>
      <c r="F662" s="718"/>
      <c r="G662" s="808">
        <f t="shared" si="21"/>
        <v>0</v>
      </c>
    </row>
    <row r="663" spans="1:7">
      <c r="A663" s="812"/>
      <c r="B663" s="718"/>
      <c r="C663" s="808">
        <f t="shared" si="20"/>
        <v>0</v>
      </c>
      <c r="D663" s="718"/>
      <c r="E663" s="718"/>
      <c r="F663" s="718"/>
      <c r="G663" s="808">
        <f t="shared" si="21"/>
        <v>0</v>
      </c>
    </row>
    <row r="664" spans="1:7">
      <c r="A664" s="812"/>
      <c r="B664" s="718"/>
      <c r="C664" s="808">
        <f t="shared" si="20"/>
        <v>0</v>
      </c>
      <c r="D664" s="718"/>
      <c r="E664" s="718"/>
      <c r="F664" s="718"/>
      <c r="G664" s="808">
        <f t="shared" si="21"/>
        <v>0</v>
      </c>
    </row>
    <row r="665" spans="1:7">
      <c r="A665" s="812"/>
      <c r="B665" s="718"/>
      <c r="C665" s="808">
        <f t="shared" si="20"/>
        <v>0</v>
      </c>
      <c r="D665" s="718"/>
      <c r="E665" s="718"/>
      <c r="F665" s="718"/>
      <c r="G665" s="808">
        <f t="shared" si="21"/>
        <v>0</v>
      </c>
    </row>
    <row r="666" spans="1:7">
      <c r="A666" s="812"/>
      <c r="B666" s="718"/>
      <c r="C666" s="808">
        <f t="shared" si="20"/>
        <v>0</v>
      </c>
      <c r="D666" s="718"/>
      <c r="E666" s="718"/>
      <c r="F666" s="718"/>
      <c r="G666" s="808">
        <f t="shared" si="21"/>
        <v>0</v>
      </c>
    </row>
    <row r="667" spans="1:7">
      <c r="A667" s="812"/>
      <c r="B667" s="718"/>
      <c r="C667" s="808">
        <f t="shared" si="20"/>
        <v>0</v>
      </c>
      <c r="D667" s="718"/>
      <c r="E667" s="718"/>
      <c r="F667" s="718"/>
      <c r="G667" s="808">
        <f t="shared" si="21"/>
        <v>0</v>
      </c>
    </row>
    <row r="668" spans="1:7">
      <c r="A668" s="812"/>
      <c r="B668" s="718"/>
      <c r="C668" s="808">
        <f t="shared" si="20"/>
        <v>0</v>
      </c>
      <c r="D668" s="718"/>
      <c r="E668" s="718"/>
      <c r="F668" s="718"/>
      <c r="G668" s="808">
        <f t="shared" si="21"/>
        <v>0</v>
      </c>
    </row>
    <row r="669" spans="1:7">
      <c r="A669" s="812"/>
      <c r="B669" s="718"/>
      <c r="C669" s="808">
        <f t="shared" si="20"/>
        <v>0</v>
      </c>
      <c r="D669" s="718"/>
      <c r="E669" s="718"/>
      <c r="F669" s="718"/>
      <c r="G669" s="808">
        <f t="shared" si="21"/>
        <v>0</v>
      </c>
    </row>
    <row r="670" spans="1:7">
      <c r="A670" s="812"/>
      <c r="B670" s="718"/>
      <c r="C670" s="808">
        <f t="shared" si="20"/>
        <v>0</v>
      </c>
      <c r="D670" s="718"/>
      <c r="E670" s="718"/>
      <c r="F670" s="718"/>
      <c r="G670" s="808">
        <f t="shared" si="21"/>
        <v>0</v>
      </c>
    </row>
    <row r="671" spans="1:7">
      <c r="A671" s="812"/>
      <c r="B671" s="718"/>
      <c r="C671" s="808">
        <f t="shared" si="20"/>
        <v>0</v>
      </c>
      <c r="D671" s="718"/>
      <c r="E671" s="718"/>
      <c r="F671" s="718"/>
      <c r="G671" s="808">
        <f t="shared" si="21"/>
        <v>0</v>
      </c>
    </row>
    <row r="672" spans="1:7">
      <c r="A672" s="812"/>
      <c r="B672" s="718"/>
      <c r="C672" s="808">
        <f t="shared" si="20"/>
        <v>0</v>
      </c>
      <c r="D672" s="718"/>
      <c r="E672" s="718"/>
      <c r="F672" s="718"/>
      <c r="G672" s="808">
        <f t="shared" si="21"/>
        <v>0</v>
      </c>
    </row>
    <row r="673" spans="1:7">
      <c r="A673" s="812"/>
      <c r="B673" s="718"/>
      <c r="C673" s="808">
        <f t="shared" si="20"/>
        <v>0</v>
      </c>
      <c r="D673" s="718"/>
      <c r="E673" s="718"/>
      <c r="F673" s="718"/>
      <c r="G673" s="808">
        <f t="shared" si="21"/>
        <v>0</v>
      </c>
    </row>
    <row r="674" spans="1:7">
      <c r="A674" s="812"/>
      <c r="B674" s="718"/>
      <c r="C674" s="808">
        <f t="shared" si="20"/>
        <v>0</v>
      </c>
      <c r="D674" s="718"/>
      <c r="E674" s="718"/>
      <c r="F674" s="718"/>
      <c r="G674" s="808">
        <f t="shared" si="21"/>
        <v>0</v>
      </c>
    </row>
    <row r="675" spans="1:7">
      <c r="A675" s="812"/>
      <c r="B675" s="718"/>
      <c r="C675" s="808">
        <f t="shared" si="20"/>
        <v>0</v>
      </c>
      <c r="D675" s="718"/>
      <c r="E675" s="718"/>
      <c r="F675" s="718"/>
      <c r="G675" s="808">
        <f t="shared" si="21"/>
        <v>0</v>
      </c>
    </row>
    <row r="676" spans="1:7">
      <c r="A676" s="812"/>
      <c r="B676" s="718"/>
      <c r="C676" s="808">
        <f t="shared" si="20"/>
        <v>0</v>
      </c>
      <c r="D676" s="718"/>
      <c r="E676" s="718"/>
      <c r="F676" s="718"/>
      <c r="G676" s="808">
        <f t="shared" si="21"/>
        <v>0</v>
      </c>
    </row>
    <row r="677" spans="1:7">
      <c r="A677" s="812"/>
      <c r="B677" s="718"/>
      <c r="C677" s="808">
        <f t="shared" si="20"/>
        <v>0</v>
      </c>
      <c r="D677" s="718"/>
      <c r="E677" s="718"/>
      <c r="F677" s="718"/>
      <c r="G677" s="808">
        <f t="shared" si="21"/>
        <v>0</v>
      </c>
    </row>
    <row r="678" spans="1:7">
      <c r="A678" s="812"/>
      <c r="B678" s="718"/>
      <c r="C678" s="808">
        <f t="shared" si="20"/>
        <v>0</v>
      </c>
      <c r="D678" s="718"/>
      <c r="E678" s="718"/>
      <c r="F678" s="718"/>
      <c r="G678" s="808">
        <f t="shared" si="21"/>
        <v>0</v>
      </c>
    </row>
    <row r="679" spans="1:7">
      <c r="A679" s="812"/>
      <c r="B679" s="718"/>
      <c r="C679" s="808">
        <f t="shared" si="20"/>
        <v>0</v>
      </c>
      <c r="D679" s="718"/>
      <c r="E679" s="718"/>
      <c r="F679" s="718"/>
      <c r="G679" s="808">
        <f t="shared" si="21"/>
        <v>0</v>
      </c>
    </row>
    <row r="680" spans="1:7">
      <c r="A680" s="812"/>
      <c r="B680" s="718"/>
      <c r="C680" s="808">
        <f t="shared" si="20"/>
        <v>0</v>
      </c>
      <c r="D680" s="718"/>
      <c r="E680" s="718"/>
      <c r="F680" s="718"/>
      <c r="G680" s="808">
        <f t="shared" si="21"/>
        <v>0</v>
      </c>
    </row>
    <row r="681" spans="1:7">
      <c r="A681" s="812"/>
      <c r="B681" s="718"/>
      <c r="C681" s="808">
        <f t="shared" si="20"/>
        <v>0</v>
      </c>
      <c r="D681" s="718"/>
      <c r="E681" s="718"/>
      <c r="F681" s="718"/>
      <c r="G681" s="808">
        <f t="shared" si="21"/>
        <v>0</v>
      </c>
    </row>
    <row r="682" spans="1:7">
      <c r="A682" s="812"/>
      <c r="B682" s="718"/>
      <c r="C682" s="808">
        <f t="shared" si="20"/>
        <v>0</v>
      </c>
      <c r="D682" s="718"/>
      <c r="E682" s="718"/>
      <c r="F682" s="718"/>
      <c r="G682" s="808">
        <f t="shared" si="21"/>
        <v>0</v>
      </c>
    </row>
    <row r="683" spans="1:7">
      <c r="A683" s="812"/>
      <c r="B683" s="718"/>
      <c r="C683" s="808">
        <f t="shared" si="20"/>
        <v>0</v>
      </c>
      <c r="D683" s="718"/>
      <c r="E683" s="718"/>
      <c r="F683" s="718"/>
      <c r="G683" s="808">
        <f t="shared" si="21"/>
        <v>0</v>
      </c>
    </row>
    <row r="684" spans="1:7">
      <c r="A684" s="812"/>
      <c r="B684" s="718"/>
      <c r="C684" s="808">
        <f t="shared" si="20"/>
        <v>0</v>
      </c>
      <c r="D684" s="718"/>
      <c r="E684" s="718"/>
      <c r="F684" s="718"/>
      <c r="G684" s="808">
        <f t="shared" si="21"/>
        <v>0</v>
      </c>
    </row>
    <row r="685" spans="1:7">
      <c r="A685" s="812"/>
      <c r="B685" s="718"/>
      <c r="C685" s="808">
        <f t="shared" si="20"/>
        <v>0</v>
      </c>
      <c r="D685" s="718"/>
      <c r="E685" s="718"/>
      <c r="F685" s="718"/>
      <c r="G685" s="808">
        <f t="shared" si="21"/>
        <v>0</v>
      </c>
    </row>
    <row r="686" spans="1:7">
      <c r="A686" s="812"/>
      <c r="B686" s="718"/>
      <c r="C686" s="808">
        <f t="shared" si="20"/>
        <v>0</v>
      </c>
      <c r="D686" s="718"/>
      <c r="E686" s="718"/>
      <c r="F686" s="718"/>
      <c r="G686" s="808">
        <f t="shared" si="21"/>
        <v>0</v>
      </c>
    </row>
    <row r="687" spans="1:7">
      <c r="A687" s="812"/>
      <c r="B687" s="718"/>
      <c r="C687" s="808">
        <f t="shared" si="20"/>
        <v>0</v>
      </c>
      <c r="D687" s="718"/>
      <c r="E687" s="718"/>
      <c r="F687" s="718"/>
      <c r="G687" s="808">
        <f t="shared" si="21"/>
        <v>0</v>
      </c>
    </row>
    <row r="688" spans="1:7">
      <c r="A688" s="812"/>
      <c r="B688" s="718"/>
      <c r="C688" s="808">
        <f t="shared" si="20"/>
        <v>0</v>
      </c>
      <c r="D688" s="718"/>
      <c r="E688" s="718"/>
      <c r="F688" s="718"/>
      <c r="G688" s="808">
        <f t="shared" si="21"/>
        <v>0</v>
      </c>
    </row>
    <row r="689" spans="1:7">
      <c r="A689" s="812"/>
      <c r="B689" s="718"/>
      <c r="C689" s="808">
        <f t="shared" si="20"/>
        <v>0</v>
      </c>
      <c r="D689" s="718"/>
      <c r="E689" s="718"/>
      <c r="F689" s="718"/>
      <c r="G689" s="808">
        <f t="shared" si="21"/>
        <v>0</v>
      </c>
    </row>
    <row r="690" spans="1:7">
      <c r="A690" s="812"/>
      <c r="B690" s="718"/>
      <c r="C690" s="808">
        <f t="shared" si="20"/>
        <v>0</v>
      </c>
      <c r="D690" s="718"/>
      <c r="E690" s="718"/>
      <c r="F690" s="718"/>
      <c r="G690" s="808">
        <f t="shared" si="21"/>
        <v>0</v>
      </c>
    </row>
    <row r="691" spans="1:7">
      <c r="A691" s="812"/>
      <c r="B691" s="718"/>
      <c r="C691" s="808">
        <f t="shared" si="20"/>
        <v>0</v>
      </c>
      <c r="D691" s="718"/>
      <c r="E691" s="718"/>
      <c r="F691" s="718"/>
      <c r="G691" s="808">
        <f t="shared" si="21"/>
        <v>0</v>
      </c>
    </row>
    <row r="692" spans="1:7">
      <c r="A692" s="812"/>
      <c r="B692" s="718"/>
      <c r="C692" s="808">
        <f t="shared" si="20"/>
        <v>0</v>
      </c>
      <c r="D692" s="718"/>
      <c r="E692" s="718"/>
      <c r="F692" s="718"/>
      <c r="G692" s="808">
        <f t="shared" si="21"/>
        <v>0</v>
      </c>
    </row>
    <row r="693" spans="1:7">
      <c r="A693" s="812"/>
      <c r="B693" s="718"/>
      <c r="C693" s="808">
        <f t="shared" si="20"/>
        <v>0</v>
      </c>
      <c r="D693" s="718"/>
      <c r="E693" s="718"/>
      <c r="F693" s="718"/>
      <c r="G693" s="808">
        <f t="shared" si="21"/>
        <v>0</v>
      </c>
    </row>
    <row r="694" spans="1:7">
      <c r="A694" s="812"/>
      <c r="B694" s="718"/>
      <c r="C694" s="808">
        <f t="shared" si="20"/>
        <v>0</v>
      </c>
      <c r="D694" s="718"/>
      <c r="E694" s="718"/>
      <c r="F694" s="718"/>
      <c r="G694" s="808">
        <f t="shared" si="21"/>
        <v>0</v>
      </c>
    </row>
    <row r="695" spans="1:7">
      <c r="A695" s="812"/>
      <c r="B695" s="718"/>
      <c r="C695" s="808">
        <f t="shared" si="20"/>
        <v>0</v>
      </c>
      <c r="D695" s="718"/>
      <c r="E695" s="718"/>
      <c r="F695" s="718"/>
      <c r="G695" s="808">
        <f t="shared" si="21"/>
        <v>0</v>
      </c>
    </row>
    <row r="696" spans="1:7">
      <c r="A696" s="812"/>
      <c r="B696" s="718"/>
      <c r="C696" s="808">
        <f t="shared" si="20"/>
        <v>0</v>
      </c>
      <c r="D696" s="718"/>
      <c r="E696" s="718"/>
      <c r="F696" s="718"/>
      <c r="G696" s="808">
        <f t="shared" si="21"/>
        <v>0</v>
      </c>
    </row>
    <row r="697" spans="1:7">
      <c r="A697" s="812"/>
      <c r="B697" s="718"/>
      <c r="C697" s="808">
        <f t="shared" si="20"/>
        <v>0</v>
      </c>
      <c r="D697" s="718"/>
      <c r="E697" s="718"/>
      <c r="F697" s="718"/>
      <c r="G697" s="808">
        <f t="shared" si="21"/>
        <v>0</v>
      </c>
    </row>
    <row r="698" spans="1:7">
      <c r="A698" s="812"/>
      <c r="B698" s="718"/>
      <c r="C698" s="808">
        <f t="shared" si="20"/>
        <v>0</v>
      </c>
      <c r="D698" s="718"/>
      <c r="E698" s="718"/>
      <c r="F698" s="718"/>
      <c r="G698" s="808">
        <f t="shared" si="21"/>
        <v>0</v>
      </c>
    </row>
    <row r="699" spans="1:7">
      <c r="A699" s="812"/>
      <c r="B699" s="718"/>
      <c r="C699" s="808">
        <f t="shared" si="20"/>
        <v>0</v>
      </c>
      <c r="D699" s="718"/>
      <c r="E699" s="718"/>
      <c r="F699" s="718"/>
      <c r="G699" s="808">
        <f t="shared" si="21"/>
        <v>0</v>
      </c>
    </row>
    <row r="700" spans="1:7">
      <c r="A700" s="812"/>
      <c r="B700" s="718"/>
      <c r="C700" s="808">
        <f t="shared" si="20"/>
        <v>0</v>
      </c>
      <c r="D700" s="718"/>
      <c r="E700" s="718"/>
      <c r="F700" s="718"/>
      <c r="G700" s="808">
        <f t="shared" si="21"/>
        <v>0</v>
      </c>
    </row>
    <row r="701" spans="1:7">
      <c r="A701" s="812"/>
      <c r="B701" s="718"/>
      <c r="C701" s="808">
        <f t="shared" si="20"/>
        <v>0</v>
      </c>
      <c r="D701" s="718"/>
      <c r="E701" s="718"/>
      <c r="F701" s="718"/>
      <c r="G701" s="808">
        <f t="shared" si="21"/>
        <v>0</v>
      </c>
    </row>
    <row r="702" spans="1:7">
      <c r="A702" s="812"/>
      <c r="B702" s="718"/>
      <c r="C702" s="808">
        <f t="shared" si="20"/>
        <v>0</v>
      </c>
      <c r="D702" s="718"/>
      <c r="E702" s="718"/>
      <c r="F702" s="718"/>
      <c r="G702" s="808">
        <f t="shared" si="21"/>
        <v>0</v>
      </c>
    </row>
    <row r="703" spans="1:7">
      <c r="A703" s="812"/>
      <c r="B703" s="718"/>
      <c r="C703" s="808">
        <f t="shared" si="20"/>
        <v>0</v>
      </c>
      <c r="D703" s="718"/>
      <c r="E703" s="718"/>
      <c r="F703" s="718"/>
      <c r="G703" s="808">
        <f t="shared" si="21"/>
        <v>0</v>
      </c>
    </row>
    <row r="704" spans="1:7">
      <c r="A704" s="812"/>
      <c r="B704" s="718"/>
      <c r="C704" s="808">
        <f t="shared" si="20"/>
        <v>0</v>
      </c>
      <c r="D704" s="718"/>
      <c r="E704" s="718"/>
      <c r="F704" s="718"/>
      <c r="G704" s="808">
        <f t="shared" si="21"/>
        <v>0</v>
      </c>
    </row>
    <row r="705" spans="1:7">
      <c r="A705" s="812"/>
      <c r="B705" s="718"/>
      <c r="C705" s="808">
        <f t="shared" si="20"/>
        <v>0</v>
      </c>
      <c r="D705" s="718"/>
      <c r="E705" s="718"/>
      <c r="F705" s="718"/>
      <c r="G705" s="808">
        <f t="shared" si="21"/>
        <v>0</v>
      </c>
    </row>
    <row r="706" spans="1:7">
      <c r="A706" s="812"/>
      <c r="B706" s="718"/>
      <c r="C706" s="808">
        <f t="shared" si="20"/>
        <v>0</v>
      </c>
      <c r="D706" s="718"/>
      <c r="E706" s="718"/>
      <c r="F706" s="718"/>
      <c r="G706" s="808">
        <f t="shared" si="21"/>
        <v>0</v>
      </c>
    </row>
    <row r="707" spans="1:7">
      <c r="A707" s="812"/>
      <c r="B707" s="718"/>
      <c r="C707" s="808">
        <f t="shared" si="20"/>
        <v>0</v>
      </c>
      <c r="D707" s="718"/>
      <c r="E707" s="718"/>
      <c r="F707" s="718"/>
      <c r="G707" s="808">
        <f t="shared" si="21"/>
        <v>0</v>
      </c>
    </row>
    <row r="708" spans="1:7">
      <c r="A708" s="812"/>
      <c r="B708" s="718"/>
      <c r="C708" s="808">
        <f t="shared" si="20"/>
        <v>0</v>
      </c>
      <c r="D708" s="718"/>
      <c r="E708" s="718"/>
      <c r="F708" s="718"/>
      <c r="G708" s="808">
        <f t="shared" si="21"/>
        <v>0</v>
      </c>
    </row>
    <row r="709" spans="1:7">
      <c r="A709" s="812"/>
      <c r="B709" s="718"/>
      <c r="C709" s="808">
        <f t="shared" si="20"/>
        <v>0</v>
      </c>
      <c r="D709" s="718"/>
      <c r="E709" s="718"/>
      <c r="F709" s="718"/>
      <c r="G709" s="808">
        <f t="shared" si="21"/>
        <v>0</v>
      </c>
    </row>
    <row r="710" spans="1:7">
      <c r="A710" s="812"/>
      <c r="B710" s="718"/>
      <c r="C710" s="808">
        <f t="shared" si="20"/>
        <v>0</v>
      </c>
      <c r="D710" s="718"/>
      <c r="E710" s="718"/>
      <c r="F710" s="718"/>
      <c r="G710" s="808">
        <f t="shared" si="21"/>
        <v>0</v>
      </c>
    </row>
    <row r="711" spans="1:7">
      <c r="A711" s="812"/>
      <c r="B711" s="718"/>
      <c r="C711" s="808">
        <f t="shared" si="20"/>
        <v>0</v>
      </c>
      <c r="D711" s="718"/>
      <c r="E711" s="718"/>
      <c r="F711" s="718"/>
      <c r="G711" s="808">
        <f t="shared" si="21"/>
        <v>0</v>
      </c>
    </row>
    <row r="712" spans="1:7">
      <c r="A712" s="812"/>
      <c r="B712" s="718"/>
      <c r="C712" s="808">
        <f t="shared" si="20"/>
        <v>0</v>
      </c>
      <c r="D712" s="718"/>
      <c r="E712" s="718"/>
      <c r="F712" s="718"/>
      <c r="G712" s="808">
        <f t="shared" si="21"/>
        <v>0</v>
      </c>
    </row>
    <row r="713" spans="1:7">
      <c r="A713" s="812"/>
      <c r="B713" s="718"/>
      <c r="C713" s="808">
        <f t="shared" si="20"/>
        <v>0</v>
      </c>
      <c r="D713" s="718"/>
      <c r="E713" s="718"/>
      <c r="F713" s="718"/>
      <c r="G713" s="808">
        <f t="shared" si="21"/>
        <v>0</v>
      </c>
    </row>
    <row r="714" spans="1:7">
      <c r="A714" s="812"/>
      <c r="B714" s="718"/>
      <c r="C714" s="808">
        <f t="shared" si="20"/>
        <v>0</v>
      </c>
      <c r="D714" s="718"/>
      <c r="E714" s="718"/>
      <c r="F714" s="718"/>
      <c r="G714" s="808">
        <f t="shared" si="21"/>
        <v>0</v>
      </c>
    </row>
    <row r="715" spans="1:7">
      <c r="A715" s="812"/>
      <c r="B715" s="718"/>
      <c r="C715" s="808">
        <f t="shared" si="20"/>
        <v>0</v>
      </c>
      <c r="D715" s="718"/>
      <c r="E715" s="718"/>
      <c r="F715" s="718"/>
      <c r="G715" s="808">
        <f t="shared" si="21"/>
        <v>0</v>
      </c>
    </row>
    <row r="716" spans="1:7">
      <c r="A716" s="812"/>
      <c r="B716" s="718"/>
      <c r="C716" s="808">
        <f t="shared" ref="C716:C779" si="22">SUMIF(D716:F716,"&gt;0")</f>
        <v>0</v>
      </c>
      <c r="D716" s="718"/>
      <c r="E716" s="718"/>
      <c r="F716" s="718"/>
      <c r="G716" s="808">
        <f t="shared" ref="G716:G779" si="23">SUMIF(B716:C716,"&gt;0")</f>
        <v>0</v>
      </c>
    </row>
    <row r="717" spans="1:7">
      <c r="A717" s="812"/>
      <c r="B717" s="718"/>
      <c r="C717" s="808">
        <f t="shared" si="22"/>
        <v>0</v>
      </c>
      <c r="D717" s="718"/>
      <c r="E717" s="718"/>
      <c r="F717" s="718"/>
      <c r="G717" s="808">
        <f t="shared" si="23"/>
        <v>0</v>
      </c>
    </row>
    <row r="718" spans="1:7">
      <c r="A718" s="812"/>
      <c r="B718" s="718"/>
      <c r="C718" s="808">
        <f t="shared" si="22"/>
        <v>0</v>
      </c>
      <c r="D718" s="718"/>
      <c r="E718" s="718"/>
      <c r="F718" s="718"/>
      <c r="G718" s="808">
        <f t="shared" si="23"/>
        <v>0</v>
      </c>
    </row>
    <row r="719" spans="1:7">
      <c r="A719" s="812"/>
      <c r="B719" s="718"/>
      <c r="C719" s="808">
        <f t="shared" si="22"/>
        <v>0</v>
      </c>
      <c r="D719" s="718"/>
      <c r="E719" s="718"/>
      <c r="F719" s="718"/>
      <c r="G719" s="808">
        <f t="shared" si="23"/>
        <v>0</v>
      </c>
    </row>
    <row r="720" spans="1:7">
      <c r="A720" s="812"/>
      <c r="B720" s="718"/>
      <c r="C720" s="808">
        <f t="shared" si="22"/>
        <v>0</v>
      </c>
      <c r="D720" s="718"/>
      <c r="E720" s="718"/>
      <c r="F720" s="718"/>
      <c r="G720" s="808">
        <f t="shared" si="23"/>
        <v>0</v>
      </c>
    </row>
    <row r="721" spans="1:7">
      <c r="A721" s="812"/>
      <c r="B721" s="718"/>
      <c r="C721" s="808">
        <f t="shared" si="22"/>
        <v>0</v>
      </c>
      <c r="D721" s="718"/>
      <c r="E721" s="718"/>
      <c r="F721" s="718"/>
      <c r="G721" s="808">
        <f t="shared" si="23"/>
        <v>0</v>
      </c>
    </row>
    <row r="722" spans="1:7">
      <c r="A722" s="812"/>
      <c r="B722" s="718"/>
      <c r="C722" s="808">
        <f t="shared" si="22"/>
        <v>0</v>
      </c>
      <c r="D722" s="718"/>
      <c r="E722" s="718"/>
      <c r="F722" s="718"/>
      <c r="G722" s="808">
        <f t="shared" si="23"/>
        <v>0</v>
      </c>
    </row>
    <row r="723" spans="1:7">
      <c r="A723" s="812"/>
      <c r="B723" s="718"/>
      <c r="C723" s="808">
        <f t="shared" si="22"/>
        <v>0</v>
      </c>
      <c r="D723" s="718"/>
      <c r="E723" s="718"/>
      <c r="F723" s="718"/>
      <c r="G723" s="808">
        <f t="shared" si="23"/>
        <v>0</v>
      </c>
    </row>
    <row r="724" spans="1:7">
      <c r="A724" s="812"/>
      <c r="B724" s="718"/>
      <c r="C724" s="808">
        <f t="shared" si="22"/>
        <v>0</v>
      </c>
      <c r="D724" s="718"/>
      <c r="E724" s="718"/>
      <c r="F724" s="718"/>
      <c r="G724" s="808">
        <f t="shared" si="23"/>
        <v>0</v>
      </c>
    </row>
    <row r="725" spans="1:7">
      <c r="A725" s="812"/>
      <c r="B725" s="718"/>
      <c r="C725" s="808">
        <f t="shared" si="22"/>
        <v>0</v>
      </c>
      <c r="D725" s="718"/>
      <c r="E725" s="718"/>
      <c r="F725" s="718"/>
      <c r="G725" s="808">
        <f t="shared" si="23"/>
        <v>0</v>
      </c>
    </row>
    <row r="726" spans="1:7">
      <c r="A726" s="812"/>
      <c r="B726" s="718"/>
      <c r="C726" s="808">
        <f t="shared" si="22"/>
        <v>0</v>
      </c>
      <c r="D726" s="718"/>
      <c r="E726" s="718"/>
      <c r="F726" s="718"/>
      <c r="G726" s="808">
        <f t="shared" si="23"/>
        <v>0</v>
      </c>
    </row>
    <row r="727" spans="1:7">
      <c r="A727" s="812"/>
      <c r="B727" s="718"/>
      <c r="C727" s="808">
        <f t="shared" si="22"/>
        <v>0</v>
      </c>
      <c r="D727" s="718"/>
      <c r="E727" s="718"/>
      <c r="F727" s="718"/>
      <c r="G727" s="808">
        <f t="shared" si="23"/>
        <v>0</v>
      </c>
    </row>
    <row r="728" spans="1:7">
      <c r="A728" s="812"/>
      <c r="B728" s="718"/>
      <c r="C728" s="808">
        <f t="shared" si="22"/>
        <v>0</v>
      </c>
      <c r="D728" s="718"/>
      <c r="E728" s="718"/>
      <c r="F728" s="718"/>
      <c r="G728" s="808">
        <f t="shared" si="23"/>
        <v>0</v>
      </c>
    </row>
    <row r="729" spans="1:7">
      <c r="A729" s="812"/>
      <c r="B729" s="718"/>
      <c r="C729" s="808">
        <f t="shared" si="22"/>
        <v>0</v>
      </c>
      <c r="D729" s="718"/>
      <c r="E729" s="718"/>
      <c r="F729" s="718"/>
      <c r="G729" s="808">
        <f t="shared" si="23"/>
        <v>0</v>
      </c>
    </row>
    <row r="730" spans="1:7">
      <c r="A730" s="812"/>
      <c r="B730" s="718"/>
      <c r="C730" s="808">
        <f t="shared" si="22"/>
        <v>0</v>
      </c>
      <c r="D730" s="718"/>
      <c r="E730" s="718"/>
      <c r="F730" s="718"/>
      <c r="G730" s="808">
        <f t="shared" si="23"/>
        <v>0</v>
      </c>
    </row>
    <row r="731" spans="1:7">
      <c r="A731" s="812"/>
      <c r="B731" s="718"/>
      <c r="C731" s="808">
        <f t="shared" si="22"/>
        <v>0</v>
      </c>
      <c r="D731" s="718"/>
      <c r="E731" s="718"/>
      <c r="F731" s="718"/>
      <c r="G731" s="808">
        <f t="shared" si="23"/>
        <v>0</v>
      </c>
    </row>
    <row r="732" spans="1:7">
      <c r="A732" s="812"/>
      <c r="B732" s="718"/>
      <c r="C732" s="808">
        <f t="shared" si="22"/>
        <v>0</v>
      </c>
      <c r="D732" s="718"/>
      <c r="E732" s="718"/>
      <c r="F732" s="718"/>
      <c r="G732" s="808">
        <f t="shared" si="23"/>
        <v>0</v>
      </c>
    </row>
    <row r="733" spans="1:7">
      <c r="A733" s="812"/>
      <c r="B733" s="718"/>
      <c r="C733" s="808">
        <f t="shared" si="22"/>
        <v>0</v>
      </c>
      <c r="D733" s="718"/>
      <c r="E733" s="718"/>
      <c r="F733" s="718"/>
      <c r="G733" s="808">
        <f t="shared" si="23"/>
        <v>0</v>
      </c>
    </row>
    <row r="734" spans="1:7">
      <c r="A734" s="812"/>
      <c r="B734" s="718"/>
      <c r="C734" s="808">
        <f t="shared" si="22"/>
        <v>0</v>
      </c>
      <c r="D734" s="718"/>
      <c r="E734" s="718"/>
      <c r="F734" s="718"/>
      <c r="G734" s="808">
        <f t="shared" si="23"/>
        <v>0</v>
      </c>
    </row>
    <row r="735" spans="1:7">
      <c r="A735" s="812"/>
      <c r="B735" s="718"/>
      <c r="C735" s="808">
        <f t="shared" si="22"/>
        <v>0</v>
      </c>
      <c r="D735" s="718"/>
      <c r="E735" s="718"/>
      <c r="F735" s="718"/>
      <c r="G735" s="808">
        <f t="shared" si="23"/>
        <v>0</v>
      </c>
    </row>
    <row r="736" spans="1:7">
      <c r="A736" s="812"/>
      <c r="B736" s="718"/>
      <c r="C736" s="808">
        <f t="shared" si="22"/>
        <v>0</v>
      </c>
      <c r="D736" s="718"/>
      <c r="E736" s="718"/>
      <c r="F736" s="718"/>
      <c r="G736" s="808">
        <f t="shared" si="23"/>
        <v>0</v>
      </c>
    </row>
    <row r="737" spans="1:7">
      <c r="A737" s="812"/>
      <c r="B737" s="718"/>
      <c r="C737" s="808">
        <f t="shared" si="22"/>
        <v>0</v>
      </c>
      <c r="D737" s="718"/>
      <c r="E737" s="718"/>
      <c r="F737" s="718"/>
      <c r="G737" s="808">
        <f t="shared" si="23"/>
        <v>0</v>
      </c>
    </row>
    <row r="738" spans="1:7">
      <c r="A738" s="812"/>
      <c r="B738" s="718"/>
      <c r="C738" s="808">
        <f t="shared" si="22"/>
        <v>0</v>
      </c>
      <c r="D738" s="718"/>
      <c r="E738" s="718"/>
      <c r="F738" s="718"/>
      <c r="G738" s="808">
        <f t="shared" si="23"/>
        <v>0</v>
      </c>
    </row>
    <row r="739" spans="1:7">
      <c r="A739" s="812"/>
      <c r="B739" s="718"/>
      <c r="C739" s="808">
        <f t="shared" si="22"/>
        <v>0</v>
      </c>
      <c r="D739" s="718"/>
      <c r="E739" s="718"/>
      <c r="F739" s="718"/>
      <c r="G739" s="808">
        <f t="shared" si="23"/>
        <v>0</v>
      </c>
    </row>
    <row r="740" spans="1:7">
      <c r="A740" s="812"/>
      <c r="B740" s="718"/>
      <c r="C740" s="808">
        <f t="shared" si="22"/>
        <v>0</v>
      </c>
      <c r="D740" s="718"/>
      <c r="E740" s="718"/>
      <c r="F740" s="718"/>
      <c r="G740" s="808">
        <f t="shared" si="23"/>
        <v>0</v>
      </c>
    </row>
    <row r="741" spans="1:7">
      <c r="A741" s="812"/>
      <c r="B741" s="718"/>
      <c r="C741" s="808">
        <f t="shared" si="22"/>
        <v>0</v>
      </c>
      <c r="D741" s="718"/>
      <c r="E741" s="718"/>
      <c r="F741" s="718"/>
      <c r="G741" s="808">
        <f t="shared" si="23"/>
        <v>0</v>
      </c>
    </row>
    <row r="742" spans="1:7">
      <c r="A742" s="812"/>
      <c r="B742" s="718"/>
      <c r="C742" s="808">
        <f t="shared" si="22"/>
        <v>0</v>
      </c>
      <c r="D742" s="718"/>
      <c r="E742" s="718"/>
      <c r="F742" s="718"/>
      <c r="G742" s="808">
        <f t="shared" si="23"/>
        <v>0</v>
      </c>
    </row>
    <row r="743" spans="1:7">
      <c r="A743" s="812"/>
      <c r="B743" s="718"/>
      <c r="C743" s="808">
        <f t="shared" si="22"/>
        <v>0</v>
      </c>
      <c r="D743" s="718"/>
      <c r="E743" s="718"/>
      <c r="F743" s="718"/>
      <c r="G743" s="808">
        <f t="shared" si="23"/>
        <v>0</v>
      </c>
    </row>
    <row r="744" spans="1:7">
      <c r="A744" s="812"/>
      <c r="B744" s="718"/>
      <c r="C744" s="808">
        <f t="shared" si="22"/>
        <v>0</v>
      </c>
      <c r="D744" s="718"/>
      <c r="E744" s="718"/>
      <c r="F744" s="718"/>
      <c r="G744" s="808">
        <f t="shared" si="23"/>
        <v>0</v>
      </c>
    </row>
    <row r="745" spans="1:7">
      <c r="A745" s="812"/>
      <c r="B745" s="718"/>
      <c r="C745" s="808">
        <f t="shared" si="22"/>
        <v>0</v>
      </c>
      <c r="D745" s="718"/>
      <c r="E745" s="718"/>
      <c r="F745" s="718"/>
      <c r="G745" s="808">
        <f t="shared" si="23"/>
        <v>0</v>
      </c>
    </row>
    <row r="746" spans="1:7">
      <c r="A746" s="812"/>
      <c r="B746" s="718"/>
      <c r="C746" s="808">
        <f t="shared" si="22"/>
        <v>0</v>
      </c>
      <c r="D746" s="718"/>
      <c r="E746" s="718"/>
      <c r="F746" s="718"/>
      <c r="G746" s="808">
        <f t="shared" si="23"/>
        <v>0</v>
      </c>
    </row>
    <row r="747" spans="1:7">
      <c r="A747" s="812"/>
      <c r="B747" s="718"/>
      <c r="C747" s="808">
        <f t="shared" si="22"/>
        <v>0</v>
      </c>
      <c r="D747" s="718"/>
      <c r="E747" s="718"/>
      <c r="F747" s="718"/>
      <c r="G747" s="808">
        <f t="shared" si="23"/>
        <v>0</v>
      </c>
    </row>
    <row r="748" spans="1:7">
      <c r="A748" s="812"/>
      <c r="B748" s="718"/>
      <c r="C748" s="808">
        <f t="shared" si="22"/>
        <v>0</v>
      </c>
      <c r="D748" s="718"/>
      <c r="E748" s="718"/>
      <c r="F748" s="718"/>
      <c r="G748" s="808">
        <f t="shared" si="23"/>
        <v>0</v>
      </c>
    </row>
    <row r="749" spans="1:7">
      <c r="A749" s="812"/>
      <c r="B749" s="718"/>
      <c r="C749" s="808">
        <f t="shared" si="22"/>
        <v>0</v>
      </c>
      <c r="D749" s="718"/>
      <c r="E749" s="718"/>
      <c r="F749" s="718"/>
      <c r="G749" s="808">
        <f t="shared" si="23"/>
        <v>0</v>
      </c>
    </row>
    <row r="750" spans="1:7">
      <c r="A750" s="812"/>
      <c r="B750" s="718"/>
      <c r="C750" s="808">
        <f t="shared" si="22"/>
        <v>0</v>
      </c>
      <c r="D750" s="718"/>
      <c r="E750" s="718"/>
      <c r="F750" s="718"/>
      <c r="G750" s="808">
        <f t="shared" si="23"/>
        <v>0</v>
      </c>
    </row>
    <row r="751" spans="1:7">
      <c r="A751" s="812"/>
      <c r="B751" s="718"/>
      <c r="C751" s="808">
        <f t="shared" si="22"/>
        <v>0</v>
      </c>
      <c r="D751" s="718"/>
      <c r="E751" s="718"/>
      <c r="F751" s="718"/>
      <c r="G751" s="808">
        <f t="shared" si="23"/>
        <v>0</v>
      </c>
    </row>
    <row r="752" spans="1:7">
      <c r="A752" s="812"/>
      <c r="B752" s="718"/>
      <c r="C752" s="808">
        <f t="shared" si="22"/>
        <v>0</v>
      </c>
      <c r="D752" s="718"/>
      <c r="E752" s="718"/>
      <c r="F752" s="718"/>
      <c r="G752" s="808">
        <f t="shared" si="23"/>
        <v>0</v>
      </c>
    </row>
    <row r="753" spans="1:7">
      <c r="A753" s="812"/>
      <c r="B753" s="718"/>
      <c r="C753" s="808">
        <f t="shared" si="22"/>
        <v>0</v>
      </c>
      <c r="D753" s="718"/>
      <c r="E753" s="718"/>
      <c r="F753" s="718"/>
      <c r="G753" s="808">
        <f t="shared" si="23"/>
        <v>0</v>
      </c>
    </row>
    <row r="754" spans="1:7">
      <c r="A754" s="812"/>
      <c r="B754" s="718"/>
      <c r="C754" s="808">
        <f t="shared" si="22"/>
        <v>0</v>
      </c>
      <c r="D754" s="718"/>
      <c r="E754" s="718"/>
      <c r="F754" s="718"/>
      <c r="G754" s="808">
        <f t="shared" si="23"/>
        <v>0</v>
      </c>
    </row>
    <row r="755" spans="1:7">
      <c r="A755" s="812"/>
      <c r="B755" s="718"/>
      <c r="C755" s="808">
        <f t="shared" si="22"/>
        <v>0</v>
      </c>
      <c r="D755" s="718"/>
      <c r="E755" s="718"/>
      <c r="F755" s="718"/>
      <c r="G755" s="808">
        <f t="shared" si="23"/>
        <v>0</v>
      </c>
    </row>
    <row r="756" spans="1:7">
      <c r="A756" s="812"/>
      <c r="B756" s="718"/>
      <c r="C756" s="808">
        <f t="shared" si="22"/>
        <v>0</v>
      </c>
      <c r="D756" s="718"/>
      <c r="E756" s="718"/>
      <c r="F756" s="718"/>
      <c r="G756" s="808">
        <f t="shared" si="23"/>
        <v>0</v>
      </c>
    </row>
    <row r="757" spans="1:7">
      <c r="A757" s="812"/>
      <c r="B757" s="718"/>
      <c r="C757" s="808">
        <f t="shared" si="22"/>
        <v>0</v>
      </c>
      <c r="D757" s="718"/>
      <c r="E757" s="718"/>
      <c r="F757" s="718"/>
      <c r="G757" s="808">
        <f t="shared" si="23"/>
        <v>0</v>
      </c>
    </row>
    <row r="758" spans="1:7">
      <c r="A758" s="812"/>
      <c r="B758" s="718"/>
      <c r="C758" s="808">
        <f t="shared" si="22"/>
        <v>0</v>
      </c>
      <c r="D758" s="718"/>
      <c r="E758" s="718"/>
      <c r="F758" s="718"/>
      <c r="G758" s="808">
        <f t="shared" si="23"/>
        <v>0</v>
      </c>
    </row>
    <row r="759" spans="1:7">
      <c r="A759" s="812"/>
      <c r="B759" s="718"/>
      <c r="C759" s="808">
        <f t="shared" si="22"/>
        <v>0</v>
      </c>
      <c r="D759" s="718"/>
      <c r="E759" s="718"/>
      <c r="F759" s="718"/>
      <c r="G759" s="808">
        <f t="shared" si="23"/>
        <v>0</v>
      </c>
    </row>
    <row r="760" spans="1:7">
      <c r="A760" s="812"/>
      <c r="B760" s="718"/>
      <c r="C760" s="808">
        <f t="shared" si="22"/>
        <v>0</v>
      </c>
      <c r="D760" s="718"/>
      <c r="E760" s="718"/>
      <c r="F760" s="718"/>
      <c r="G760" s="808">
        <f t="shared" si="23"/>
        <v>0</v>
      </c>
    </row>
    <row r="761" spans="1:7">
      <c r="A761" s="812"/>
      <c r="B761" s="718"/>
      <c r="C761" s="808">
        <f t="shared" si="22"/>
        <v>0</v>
      </c>
      <c r="D761" s="718"/>
      <c r="E761" s="718"/>
      <c r="F761" s="718"/>
      <c r="G761" s="808">
        <f t="shared" si="23"/>
        <v>0</v>
      </c>
    </row>
    <row r="762" spans="1:7">
      <c r="A762" s="812"/>
      <c r="B762" s="718"/>
      <c r="C762" s="808">
        <f t="shared" si="22"/>
        <v>0</v>
      </c>
      <c r="D762" s="718"/>
      <c r="E762" s="718"/>
      <c r="F762" s="718"/>
      <c r="G762" s="808">
        <f t="shared" si="23"/>
        <v>0</v>
      </c>
    </row>
    <row r="763" spans="1:7">
      <c r="A763" s="812"/>
      <c r="B763" s="718"/>
      <c r="C763" s="808">
        <f t="shared" si="22"/>
        <v>0</v>
      </c>
      <c r="D763" s="718"/>
      <c r="E763" s="718"/>
      <c r="F763" s="718"/>
      <c r="G763" s="808">
        <f t="shared" si="23"/>
        <v>0</v>
      </c>
    </row>
    <row r="764" spans="1:7">
      <c r="A764" s="812"/>
      <c r="B764" s="718"/>
      <c r="C764" s="808">
        <f t="shared" si="22"/>
        <v>0</v>
      </c>
      <c r="D764" s="718"/>
      <c r="E764" s="718"/>
      <c r="F764" s="718"/>
      <c r="G764" s="808">
        <f t="shared" si="23"/>
        <v>0</v>
      </c>
    </row>
    <row r="765" spans="1:7">
      <c r="A765" s="812"/>
      <c r="B765" s="718"/>
      <c r="C765" s="808">
        <f t="shared" si="22"/>
        <v>0</v>
      </c>
      <c r="D765" s="718"/>
      <c r="E765" s="718"/>
      <c r="F765" s="718"/>
      <c r="G765" s="808">
        <f t="shared" si="23"/>
        <v>0</v>
      </c>
    </row>
    <row r="766" spans="1:7">
      <c r="A766" s="812"/>
      <c r="B766" s="718"/>
      <c r="C766" s="808">
        <f t="shared" si="22"/>
        <v>0</v>
      </c>
      <c r="D766" s="718"/>
      <c r="E766" s="718"/>
      <c r="F766" s="718"/>
      <c r="G766" s="808">
        <f t="shared" si="23"/>
        <v>0</v>
      </c>
    </row>
    <row r="767" spans="1:7">
      <c r="A767" s="812"/>
      <c r="B767" s="718"/>
      <c r="C767" s="808">
        <f t="shared" si="22"/>
        <v>0</v>
      </c>
      <c r="D767" s="718"/>
      <c r="E767" s="718"/>
      <c r="F767" s="718"/>
      <c r="G767" s="808">
        <f t="shared" si="23"/>
        <v>0</v>
      </c>
    </row>
    <row r="768" spans="1:7">
      <c r="A768" s="812"/>
      <c r="B768" s="718"/>
      <c r="C768" s="808">
        <f t="shared" si="22"/>
        <v>0</v>
      </c>
      <c r="D768" s="718"/>
      <c r="E768" s="718"/>
      <c r="F768" s="718"/>
      <c r="G768" s="808">
        <f t="shared" si="23"/>
        <v>0</v>
      </c>
    </row>
    <row r="769" spans="1:7">
      <c r="A769" s="812"/>
      <c r="B769" s="718"/>
      <c r="C769" s="808">
        <f t="shared" si="22"/>
        <v>0</v>
      </c>
      <c r="D769" s="718"/>
      <c r="E769" s="718"/>
      <c r="F769" s="718"/>
      <c r="G769" s="808">
        <f t="shared" si="23"/>
        <v>0</v>
      </c>
    </row>
    <row r="770" spans="1:7">
      <c r="A770" s="812"/>
      <c r="B770" s="718"/>
      <c r="C770" s="808">
        <f t="shared" si="22"/>
        <v>0</v>
      </c>
      <c r="D770" s="718"/>
      <c r="E770" s="718"/>
      <c r="F770" s="718"/>
      <c r="G770" s="808">
        <f t="shared" si="23"/>
        <v>0</v>
      </c>
    </row>
    <row r="771" spans="1:7">
      <c r="A771" s="812"/>
      <c r="B771" s="718"/>
      <c r="C771" s="808">
        <f t="shared" si="22"/>
        <v>0</v>
      </c>
      <c r="D771" s="718"/>
      <c r="E771" s="718"/>
      <c r="F771" s="718"/>
      <c r="G771" s="808">
        <f t="shared" si="23"/>
        <v>0</v>
      </c>
    </row>
    <row r="772" spans="1:7">
      <c r="A772" s="812"/>
      <c r="B772" s="718"/>
      <c r="C772" s="808">
        <f t="shared" si="22"/>
        <v>0</v>
      </c>
      <c r="D772" s="718"/>
      <c r="E772" s="718"/>
      <c r="F772" s="718"/>
      <c r="G772" s="808">
        <f t="shared" si="23"/>
        <v>0</v>
      </c>
    </row>
    <row r="773" spans="1:7">
      <c r="A773" s="812"/>
      <c r="B773" s="718"/>
      <c r="C773" s="808">
        <f t="shared" si="22"/>
        <v>0</v>
      </c>
      <c r="D773" s="718"/>
      <c r="E773" s="718"/>
      <c r="F773" s="718"/>
      <c r="G773" s="808">
        <f t="shared" si="23"/>
        <v>0</v>
      </c>
    </row>
    <row r="774" spans="1:7">
      <c r="A774" s="812"/>
      <c r="B774" s="718"/>
      <c r="C774" s="808">
        <f t="shared" si="22"/>
        <v>0</v>
      </c>
      <c r="D774" s="718"/>
      <c r="E774" s="718"/>
      <c r="F774" s="718"/>
      <c r="G774" s="808">
        <f t="shared" si="23"/>
        <v>0</v>
      </c>
    </row>
    <row r="775" spans="1:7">
      <c r="A775" s="812"/>
      <c r="B775" s="718"/>
      <c r="C775" s="808">
        <f t="shared" si="22"/>
        <v>0</v>
      </c>
      <c r="D775" s="718"/>
      <c r="E775" s="718"/>
      <c r="F775" s="718"/>
      <c r="G775" s="808">
        <f t="shared" si="23"/>
        <v>0</v>
      </c>
    </row>
    <row r="776" spans="1:7">
      <c r="A776" s="812"/>
      <c r="B776" s="718"/>
      <c r="C776" s="808">
        <f t="shared" si="22"/>
        <v>0</v>
      </c>
      <c r="D776" s="718"/>
      <c r="E776" s="718"/>
      <c r="F776" s="718"/>
      <c r="G776" s="808">
        <f t="shared" si="23"/>
        <v>0</v>
      </c>
    </row>
    <row r="777" spans="1:7">
      <c r="A777" s="812"/>
      <c r="B777" s="718"/>
      <c r="C777" s="808">
        <f t="shared" si="22"/>
        <v>0</v>
      </c>
      <c r="D777" s="718"/>
      <c r="E777" s="718"/>
      <c r="F777" s="718"/>
      <c r="G777" s="808">
        <f t="shared" si="23"/>
        <v>0</v>
      </c>
    </row>
    <row r="778" spans="1:7">
      <c r="A778" s="812"/>
      <c r="B778" s="718"/>
      <c r="C778" s="808">
        <f t="shared" si="22"/>
        <v>0</v>
      </c>
      <c r="D778" s="718"/>
      <c r="E778" s="718"/>
      <c r="F778" s="718"/>
      <c r="G778" s="808">
        <f t="shared" si="23"/>
        <v>0</v>
      </c>
    </row>
    <row r="779" spans="1:7">
      <c r="A779" s="812"/>
      <c r="B779" s="718"/>
      <c r="C779" s="808">
        <f t="shared" si="22"/>
        <v>0</v>
      </c>
      <c r="D779" s="718"/>
      <c r="E779" s="718"/>
      <c r="F779" s="718"/>
      <c r="G779" s="808">
        <f t="shared" si="23"/>
        <v>0</v>
      </c>
    </row>
    <row r="780" spans="1:7">
      <c r="A780" s="812"/>
      <c r="B780" s="718"/>
      <c r="C780" s="808">
        <f t="shared" ref="C780:C843" si="24">SUMIF(D780:F780,"&gt;0")</f>
        <v>0</v>
      </c>
      <c r="D780" s="718"/>
      <c r="E780" s="718"/>
      <c r="F780" s="718"/>
      <c r="G780" s="808">
        <f t="shared" ref="G780:G843" si="25">SUMIF(B780:C780,"&gt;0")</f>
        <v>0</v>
      </c>
    </row>
    <row r="781" spans="1:7">
      <c r="A781" s="812"/>
      <c r="B781" s="718"/>
      <c r="C781" s="808">
        <f t="shared" si="24"/>
        <v>0</v>
      </c>
      <c r="D781" s="718"/>
      <c r="E781" s="718"/>
      <c r="F781" s="718"/>
      <c r="G781" s="808">
        <f t="shared" si="25"/>
        <v>0</v>
      </c>
    </row>
    <row r="782" spans="1:7">
      <c r="A782" s="812"/>
      <c r="B782" s="718"/>
      <c r="C782" s="808">
        <f t="shared" si="24"/>
        <v>0</v>
      </c>
      <c r="D782" s="718"/>
      <c r="E782" s="718"/>
      <c r="F782" s="718"/>
      <c r="G782" s="808">
        <f t="shared" si="25"/>
        <v>0</v>
      </c>
    </row>
    <row r="783" spans="1:7">
      <c r="A783" s="812"/>
      <c r="B783" s="718"/>
      <c r="C783" s="808">
        <f t="shared" si="24"/>
        <v>0</v>
      </c>
      <c r="D783" s="718"/>
      <c r="E783" s="718"/>
      <c r="F783" s="718"/>
      <c r="G783" s="808">
        <f t="shared" si="25"/>
        <v>0</v>
      </c>
    </row>
    <row r="784" spans="1:7">
      <c r="A784" s="812"/>
      <c r="B784" s="718"/>
      <c r="C784" s="808">
        <f t="shared" si="24"/>
        <v>0</v>
      </c>
      <c r="D784" s="718"/>
      <c r="E784" s="718"/>
      <c r="F784" s="718"/>
      <c r="G784" s="808">
        <f t="shared" si="25"/>
        <v>0</v>
      </c>
    </row>
    <row r="785" spans="1:7">
      <c r="A785" s="812"/>
      <c r="B785" s="718"/>
      <c r="C785" s="808">
        <f t="shared" si="24"/>
        <v>0</v>
      </c>
      <c r="D785" s="718"/>
      <c r="E785" s="718"/>
      <c r="F785" s="718"/>
      <c r="G785" s="808">
        <f t="shared" si="25"/>
        <v>0</v>
      </c>
    </row>
    <row r="786" spans="1:7">
      <c r="A786" s="812"/>
      <c r="B786" s="718"/>
      <c r="C786" s="808">
        <f t="shared" si="24"/>
        <v>0</v>
      </c>
      <c r="D786" s="718"/>
      <c r="E786" s="718"/>
      <c r="F786" s="718"/>
      <c r="G786" s="808">
        <f t="shared" si="25"/>
        <v>0</v>
      </c>
    </row>
    <row r="787" spans="1:7">
      <c r="A787" s="812"/>
      <c r="B787" s="718"/>
      <c r="C787" s="808">
        <f t="shared" si="24"/>
        <v>0</v>
      </c>
      <c r="D787" s="718"/>
      <c r="E787" s="718"/>
      <c r="F787" s="718"/>
      <c r="G787" s="808">
        <f t="shared" si="25"/>
        <v>0</v>
      </c>
    </row>
    <row r="788" spans="1:7">
      <c r="A788" s="812"/>
      <c r="B788" s="718"/>
      <c r="C788" s="808">
        <f t="shared" si="24"/>
        <v>0</v>
      </c>
      <c r="D788" s="718"/>
      <c r="E788" s="718"/>
      <c r="F788" s="718"/>
      <c r="G788" s="808">
        <f t="shared" si="25"/>
        <v>0</v>
      </c>
    </row>
    <row r="789" spans="1:7">
      <c r="A789" s="812"/>
      <c r="B789" s="718"/>
      <c r="C789" s="808">
        <f t="shared" si="24"/>
        <v>0</v>
      </c>
      <c r="D789" s="718"/>
      <c r="E789" s="718"/>
      <c r="F789" s="718"/>
      <c r="G789" s="808">
        <f t="shared" si="25"/>
        <v>0</v>
      </c>
    </row>
    <row r="790" spans="1:7">
      <c r="A790" s="812"/>
      <c r="B790" s="718"/>
      <c r="C790" s="808">
        <f t="shared" si="24"/>
        <v>0</v>
      </c>
      <c r="D790" s="718"/>
      <c r="E790" s="718"/>
      <c r="F790" s="718"/>
      <c r="G790" s="808">
        <f t="shared" si="25"/>
        <v>0</v>
      </c>
    </row>
    <row r="791" spans="1:7">
      <c r="A791" s="812"/>
      <c r="B791" s="718"/>
      <c r="C791" s="808">
        <f t="shared" si="24"/>
        <v>0</v>
      </c>
      <c r="D791" s="718"/>
      <c r="E791" s="718"/>
      <c r="F791" s="718"/>
      <c r="G791" s="808">
        <f t="shared" si="25"/>
        <v>0</v>
      </c>
    </row>
    <row r="792" spans="1:7">
      <c r="A792" s="812"/>
      <c r="B792" s="718"/>
      <c r="C792" s="808">
        <f t="shared" si="24"/>
        <v>0</v>
      </c>
      <c r="D792" s="718"/>
      <c r="E792" s="718"/>
      <c r="F792" s="718"/>
      <c r="G792" s="808">
        <f t="shared" si="25"/>
        <v>0</v>
      </c>
    </row>
    <row r="793" spans="1:7">
      <c r="A793" s="812"/>
      <c r="B793" s="718"/>
      <c r="C793" s="808">
        <f t="shared" si="24"/>
        <v>0</v>
      </c>
      <c r="D793" s="718"/>
      <c r="E793" s="718"/>
      <c r="F793" s="718"/>
      <c r="G793" s="808">
        <f t="shared" si="25"/>
        <v>0</v>
      </c>
    </row>
    <row r="794" spans="1:7">
      <c r="A794" s="812"/>
      <c r="B794" s="718"/>
      <c r="C794" s="808">
        <f t="shared" si="24"/>
        <v>0</v>
      </c>
      <c r="D794" s="718"/>
      <c r="E794" s="718"/>
      <c r="F794" s="718"/>
      <c r="G794" s="808">
        <f t="shared" si="25"/>
        <v>0</v>
      </c>
    </row>
    <row r="795" spans="1:7">
      <c r="A795" s="812"/>
      <c r="B795" s="718"/>
      <c r="C795" s="808">
        <f t="shared" si="24"/>
        <v>0</v>
      </c>
      <c r="D795" s="718"/>
      <c r="E795" s="718"/>
      <c r="F795" s="718"/>
      <c r="G795" s="808">
        <f t="shared" si="25"/>
        <v>0</v>
      </c>
    </row>
    <row r="796" spans="1:7">
      <c r="A796" s="812"/>
      <c r="B796" s="718"/>
      <c r="C796" s="808">
        <f t="shared" si="24"/>
        <v>0</v>
      </c>
      <c r="D796" s="718"/>
      <c r="E796" s="718"/>
      <c r="F796" s="718"/>
      <c r="G796" s="808">
        <f t="shared" si="25"/>
        <v>0</v>
      </c>
    </row>
    <row r="797" spans="1:7">
      <c r="A797" s="812"/>
      <c r="B797" s="718"/>
      <c r="C797" s="808">
        <f t="shared" si="24"/>
        <v>0</v>
      </c>
      <c r="D797" s="718"/>
      <c r="E797" s="718"/>
      <c r="F797" s="718"/>
      <c r="G797" s="808">
        <f t="shared" si="25"/>
        <v>0</v>
      </c>
    </row>
    <row r="798" spans="1:7">
      <c r="A798" s="812"/>
      <c r="B798" s="718"/>
      <c r="C798" s="808">
        <f t="shared" si="24"/>
        <v>0</v>
      </c>
      <c r="D798" s="718"/>
      <c r="E798" s="718"/>
      <c r="F798" s="718"/>
      <c r="G798" s="808">
        <f t="shared" si="25"/>
        <v>0</v>
      </c>
    </row>
    <row r="799" spans="1:7">
      <c r="A799" s="812"/>
      <c r="B799" s="718"/>
      <c r="C799" s="808">
        <f t="shared" si="24"/>
        <v>0</v>
      </c>
      <c r="D799" s="718"/>
      <c r="E799" s="718"/>
      <c r="F799" s="718"/>
      <c r="G799" s="808">
        <f t="shared" si="25"/>
        <v>0</v>
      </c>
    </row>
    <row r="800" spans="1:7">
      <c r="A800" s="812"/>
      <c r="B800" s="718"/>
      <c r="C800" s="808">
        <f t="shared" si="24"/>
        <v>0</v>
      </c>
      <c r="D800" s="718"/>
      <c r="E800" s="718"/>
      <c r="F800" s="718"/>
      <c r="G800" s="808">
        <f t="shared" si="25"/>
        <v>0</v>
      </c>
    </row>
    <row r="801" spans="1:7">
      <c r="A801" s="812"/>
      <c r="B801" s="718"/>
      <c r="C801" s="808">
        <f t="shared" si="24"/>
        <v>0</v>
      </c>
      <c r="D801" s="718"/>
      <c r="E801" s="718"/>
      <c r="F801" s="718"/>
      <c r="G801" s="808">
        <f t="shared" si="25"/>
        <v>0</v>
      </c>
    </row>
    <row r="802" spans="1:7">
      <c r="A802" s="812"/>
      <c r="B802" s="718"/>
      <c r="C802" s="808">
        <f t="shared" si="24"/>
        <v>0</v>
      </c>
      <c r="D802" s="718"/>
      <c r="E802" s="718"/>
      <c r="F802" s="718"/>
      <c r="G802" s="808">
        <f t="shared" si="25"/>
        <v>0</v>
      </c>
    </row>
    <row r="803" spans="1:7">
      <c r="A803" s="812"/>
      <c r="B803" s="718"/>
      <c r="C803" s="808">
        <f t="shared" si="24"/>
        <v>0</v>
      </c>
      <c r="D803" s="718"/>
      <c r="E803" s="718"/>
      <c r="F803" s="718"/>
      <c r="G803" s="808">
        <f t="shared" si="25"/>
        <v>0</v>
      </c>
    </row>
    <row r="804" spans="1:7">
      <c r="A804" s="812"/>
      <c r="B804" s="718"/>
      <c r="C804" s="808">
        <f t="shared" si="24"/>
        <v>0</v>
      </c>
      <c r="D804" s="718"/>
      <c r="E804" s="718"/>
      <c r="F804" s="718"/>
      <c r="G804" s="808">
        <f t="shared" si="25"/>
        <v>0</v>
      </c>
    </row>
    <row r="805" spans="1:7">
      <c r="A805" s="812"/>
      <c r="B805" s="718"/>
      <c r="C805" s="808">
        <f t="shared" si="24"/>
        <v>0</v>
      </c>
      <c r="D805" s="718"/>
      <c r="E805" s="718"/>
      <c r="F805" s="718"/>
      <c r="G805" s="808">
        <f t="shared" si="25"/>
        <v>0</v>
      </c>
    </row>
    <row r="806" spans="1:7">
      <c r="A806" s="812"/>
      <c r="B806" s="718"/>
      <c r="C806" s="808">
        <f t="shared" si="24"/>
        <v>0</v>
      </c>
      <c r="D806" s="718"/>
      <c r="E806" s="718"/>
      <c r="F806" s="718"/>
      <c r="G806" s="808">
        <f t="shared" si="25"/>
        <v>0</v>
      </c>
    </row>
    <row r="807" spans="1:7">
      <c r="A807" s="812"/>
      <c r="B807" s="718"/>
      <c r="C807" s="808">
        <f t="shared" si="24"/>
        <v>0</v>
      </c>
      <c r="D807" s="718"/>
      <c r="E807" s="718"/>
      <c r="F807" s="718"/>
      <c r="G807" s="808">
        <f t="shared" si="25"/>
        <v>0</v>
      </c>
    </row>
    <row r="808" spans="1:7">
      <c r="A808" s="812"/>
      <c r="B808" s="718"/>
      <c r="C808" s="808">
        <f t="shared" si="24"/>
        <v>0</v>
      </c>
      <c r="D808" s="718"/>
      <c r="E808" s="718"/>
      <c r="F808" s="718"/>
      <c r="G808" s="808">
        <f t="shared" si="25"/>
        <v>0</v>
      </c>
    </row>
    <row r="809" spans="1:7">
      <c r="A809" s="812"/>
      <c r="B809" s="718"/>
      <c r="C809" s="808">
        <f t="shared" si="24"/>
        <v>0</v>
      </c>
      <c r="D809" s="718"/>
      <c r="E809" s="718"/>
      <c r="F809" s="718"/>
      <c r="G809" s="808">
        <f t="shared" si="25"/>
        <v>0</v>
      </c>
    </row>
    <row r="810" spans="1:7">
      <c r="A810" s="812"/>
      <c r="B810" s="718"/>
      <c r="C810" s="808">
        <f t="shared" si="24"/>
        <v>0</v>
      </c>
      <c r="D810" s="718"/>
      <c r="E810" s="718"/>
      <c r="F810" s="718"/>
      <c r="G810" s="808">
        <f t="shared" si="25"/>
        <v>0</v>
      </c>
    </row>
    <row r="811" spans="1:7">
      <c r="A811" s="812"/>
      <c r="B811" s="718"/>
      <c r="C811" s="808">
        <f t="shared" si="24"/>
        <v>0</v>
      </c>
      <c r="D811" s="718"/>
      <c r="E811" s="718"/>
      <c r="F811" s="718"/>
      <c r="G811" s="808">
        <f t="shared" si="25"/>
        <v>0</v>
      </c>
    </row>
    <row r="812" spans="1:7">
      <c r="A812" s="812"/>
      <c r="B812" s="718"/>
      <c r="C812" s="808">
        <f t="shared" si="24"/>
        <v>0</v>
      </c>
      <c r="D812" s="718"/>
      <c r="E812" s="718"/>
      <c r="F812" s="718"/>
      <c r="G812" s="808">
        <f t="shared" si="25"/>
        <v>0</v>
      </c>
    </row>
    <row r="813" spans="1:7">
      <c r="A813" s="812"/>
      <c r="B813" s="718"/>
      <c r="C813" s="808">
        <f t="shared" si="24"/>
        <v>0</v>
      </c>
      <c r="D813" s="718"/>
      <c r="E813" s="718"/>
      <c r="F813" s="718"/>
      <c r="G813" s="808">
        <f t="shared" si="25"/>
        <v>0</v>
      </c>
    </row>
    <row r="814" spans="1:7">
      <c r="A814" s="812"/>
      <c r="B814" s="718"/>
      <c r="C814" s="808">
        <f t="shared" si="24"/>
        <v>0</v>
      </c>
      <c r="D814" s="718"/>
      <c r="E814" s="718"/>
      <c r="F814" s="718"/>
      <c r="G814" s="808">
        <f t="shared" si="25"/>
        <v>0</v>
      </c>
    </row>
    <row r="815" spans="1:7">
      <c r="A815" s="812"/>
      <c r="B815" s="718"/>
      <c r="C815" s="808">
        <f t="shared" si="24"/>
        <v>0</v>
      </c>
      <c r="D815" s="718"/>
      <c r="E815" s="718"/>
      <c r="F815" s="718"/>
      <c r="G815" s="808">
        <f t="shared" si="25"/>
        <v>0</v>
      </c>
    </row>
    <row r="816" spans="1:7">
      <c r="A816" s="812"/>
      <c r="B816" s="718"/>
      <c r="C816" s="808">
        <f t="shared" si="24"/>
        <v>0</v>
      </c>
      <c r="D816" s="718"/>
      <c r="E816" s="718"/>
      <c r="F816" s="718"/>
      <c r="G816" s="808">
        <f t="shared" si="25"/>
        <v>0</v>
      </c>
    </row>
    <row r="817" spans="1:7">
      <c r="A817" s="812"/>
      <c r="B817" s="718"/>
      <c r="C817" s="808">
        <f t="shared" si="24"/>
        <v>0</v>
      </c>
      <c r="D817" s="718"/>
      <c r="E817" s="718"/>
      <c r="F817" s="718"/>
      <c r="G817" s="808">
        <f t="shared" si="25"/>
        <v>0</v>
      </c>
    </row>
    <row r="818" spans="1:7">
      <c r="A818" s="812"/>
      <c r="B818" s="718"/>
      <c r="C818" s="808">
        <f t="shared" si="24"/>
        <v>0</v>
      </c>
      <c r="D818" s="718"/>
      <c r="E818" s="718"/>
      <c r="F818" s="718"/>
      <c r="G818" s="808">
        <f t="shared" si="25"/>
        <v>0</v>
      </c>
    </row>
    <row r="819" spans="1:7">
      <c r="A819" s="812"/>
      <c r="B819" s="718"/>
      <c r="C819" s="808">
        <f t="shared" si="24"/>
        <v>0</v>
      </c>
      <c r="D819" s="718"/>
      <c r="E819" s="718"/>
      <c r="F819" s="718"/>
      <c r="G819" s="808">
        <f t="shared" si="25"/>
        <v>0</v>
      </c>
    </row>
    <row r="820" spans="1:7">
      <c r="A820" s="812"/>
      <c r="B820" s="718"/>
      <c r="C820" s="808">
        <f t="shared" si="24"/>
        <v>0</v>
      </c>
      <c r="D820" s="718"/>
      <c r="E820" s="718"/>
      <c r="F820" s="718"/>
      <c r="G820" s="808">
        <f t="shared" si="25"/>
        <v>0</v>
      </c>
    </row>
    <row r="821" spans="1:7">
      <c r="A821" s="812"/>
      <c r="B821" s="718"/>
      <c r="C821" s="808">
        <f t="shared" si="24"/>
        <v>0</v>
      </c>
      <c r="D821" s="718"/>
      <c r="E821" s="718"/>
      <c r="F821" s="718"/>
      <c r="G821" s="808">
        <f t="shared" si="25"/>
        <v>0</v>
      </c>
    </row>
    <row r="822" spans="1:7">
      <c r="A822" s="812"/>
      <c r="B822" s="718"/>
      <c r="C822" s="808">
        <f t="shared" si="24"/>
        <v>0</v>
      </c>
      <c r="D822" s="718"/>
      <c r="E822" s="718"/>
      <c r="F822" s="718"/>
      <c r="G822" s="808">
        <f t="shared" si="25"/>
        <v>0</v>
      </c>
    </row>
    <row r="823" spans="1:7">
      <c r="A823" s="812"/>
      <c r="B823" s="718"/>
      <c r="C823" s="808">
        <f t="shared" si="24"/>
        <v>0</v>
      </c>
      <c r="D823" s="718"/>
      <c r="E823" s="718"/>
      <c r="F823" s="718"/>
      <c r="G823" s="808">
        <f t="shared" si="25"/>
        <v>0</v>
      </c>
    </row>
    <row r="824" spans="1:7">
      <c r="A824" s="812"/>
      <c r="B824" s="718"/>
      <c r="C824" s="808">
        <f t="shared" si="24"/>
        <v>0</v>
      </c>
      <c r="D824" s="718"/>
      <c r="E824" s="718"/>
      <c r="F824" s="718"/>
      <c r="G824" s="808">
        <f t="shared" si="25"/>
        <v>0</v>
      </c>
    </row>
    <row r="825" spans="1:7">
      <c r="A825" s="812"/>
      <c r="B825" s="718"/>
      <c r="C825" s="808">
        <f t="shared" si="24"/>
        <v>0</v>
      </c>
      <c r="D825" s="718"/>
      <c r="E825" s="718"/>
      <c r="F825" s="718"/>
      <c r="G825" s="808">
        <f t="shared" si="25"/>
        <v>0</v>
      </c>
    </row>
    <row r="826" spans="1:7">
      <c r="A826" s="812"/>
      <c r="B826" s="718"/>
      <c r="C826" s="808">
        <f t="shared" si="24"/>
        <v>0</v>
      </c>
      <c r="D826" s="718"/>
      <c r="E826" s="718"/>
      <c r="F826" s="718"/>
      <c r="G826" s="808">
        <f t="shared" si="25"/>
        <v>0</v>
      </c>
    </row>
    <row r="827" spans="1:7">
      <c r="A827" s="812"/>
      <c r="B827" s="718"/>
      <c r="C827" s="808">
        <f t="shared" si="24"/>
        <v>0</v>
      </c>
      <c r="D827" s="718"/>
      <c r="E827" s="718"/>
      <c r="F827" s="718"/>
      <c r="G827" s="808">
        <f t="shared" si="25"/>
        <v>0</v>
      </c>
    </row>
    <row r="828" spans="1:7">
      <c r="A828" s="812"/>
      <c r="B828" s="718"/>
      <c r="C828" s="808">
        <f t="shared" si="24"/>
        <v>0</v>
      </c>
      <c r="D828" s="718"/>
      <c r="E828" s="718"/>
      <c r="F828" s="718"/>
      <c r="G828" s="808">
        <f t="shared" si="25"/>
        <v>0</v>
      </c>
    </row>
    <row r="829" spans="1:7">
      <c r="A829" s="812"/>
      <c r="B829" s="718"/>
      <c r="C829" s="808">
        <f t="shared" si="24"/>
        <v>0</v>
      </c>
      <c r="D829" s="718"/>
      <c r="E829" s="718"/>
      <c r="F829" s="718"/>
      <c r="G829" s="808">
        <f t="shared" si="25"/>
        <v>0</v>
      </c>
    </row>
    <row r="830" spans="1:7">
      <c r="A830" s="812"/>
      <c r="B830" s="718"/>
      <c r="C830" s="808">
        <f t="shared" si="24"/>
        <v>0</v>
      </c>
      <c r="D830" s="718"/>
      <c r="E830" s="718"/>
      <c r="F830" s="718"/>
      <c r="G830" s="808">
        <f t="shared" si="25"/>
        <v>0</v>
      </c>
    </row>
    <row r="831" spans="1:7">
      <c r="A831" s="812"/>
      <c r="B831" s="718"/>
      <c r="C831" s="808">
        <f t="shared" si="24"/>
        <v>0</v>
      </c>
      <c r="D831" s="718"/>
      <c r="E831" s="718"/>
      <c r="F831" s="718"/>
      <c r="G831" s="808">
        <f t="shared" si="25"/>
        <v>0</v>
      </c>
    </row>
    <row r="832" spans="1:7">
      <c r="A832" s="812"/>
      <c r="B832" s="718"/>
      <c r="C832" s="808">
        <f t="shared" si="24"/>
        <v>0</v>
      </c>
      <c r="D832" s="718"/>
      <c r="E832" s="718"/>
      <c r="F832" s="718"/>
      <c r="G832" s="808">
        <f t="shared" si="25"/>
        <v>0</v>
      </c>
    </row>
    <row r="833" spans="1:7">
      <c r="A833" s="812"/>
      <c r="B833" s="718"/>
      <c r="C833" s="808">
        <f t="shared" si="24"/>
        <v>0</v>
      </c>
      <c r="D833" s="718"/>
      <c r="E833" s="718"/>
      <c r="F833" s="718"/>
      <c r="G833" s="808">
        <f t="shared" si="25"/>
        <v>0</v>
      </c>
    </row>
    <row r="834" spans="1:7">
      <c r="A834" s="812"/>
      <c r="B834" s="718"/>
      <c r="C834" s="808">
        <f t="shared" si="24"/>
        <v>0</v>
      </c>
      <c r="D834" s="718"/>
      <c r="E834" s="718"/>
      <c r="F834" s="718"/>
      <c r="G834" s="808">
        <f t="shared" si="25"/>
        <v>0</v>
      </c>
    </row>
    <row r="835" spans="1:7">
      <c r="A835" s="812"/>
      <c r="B835" s="718"/>
      <c r="C835" s="808">
        <f t="shared" si="24"/>
        <v>0</v>
      </c>
      <c r="D835" s="718"/>
      <c r="E835" s="718"/>
      <c r="F835" s="718"/>
      <c r="G835" s="808">
        <f t="shared" si="25"/>
        <v>0</v>
      </c>
    </row>
    <row r="836" spans="1:7">
      <c r="A836" s="812"/>
      <c r="B836" s="718"/>
      <c r="C836" s="808">
        <f t="shared" si="24"/>
        <v>0</v>
      </c>
      <c r="D836" s="718"/>
      <c r="E836" s="718"/>
      <c r="F836" s="718"/>
      <c r="G836" s="808">
        <f t="shared" si="25"/>
        <v>0</v>
      </c>
    </row>
    <row r="837" spans="1:7">
      <c r="A837" s="812"/>
      <c r="B837" s="718"/>
      <c r="C837" s="808">
        <f t="shared" si="24"/>
        <v>0</v>
      </c>
      <c r="D837" s="718"/>
      <c r="E837" s="718"/>
      <c r="F837" s="718"/>
      <c r="G837" s="808">
        <f t="shared" si="25"/>
        <v>0</v>
      </c>
    </row>
    <row r="838" spans="1:7">
      <c r="A838" s="812"/>
      <c r="B838" s="718"/>
      <c r="C838" s="808">
        <f t="shared" si="24"/>
        <v>0</v>
      </c>
      <c r="D838" s="718"/>
      <c r="E838" s="718"/>
      <c r="F838" s="718"/>
      <c r="G838" s="808">
        <f t="shared" si="25"/>
        <v>0</v>
      </c>
    </row>
    <row r="839" spans="1:7">
      <c r="A839" s="812"/>
      <c r="B839" s="718"/>
      <c r="C839" s="808">
        <f t="shared" si="24"/>
        <v>0</v>
      </c>
      <c r="D839" s="718"/>
      <c r="E839" s="718"/>
      <c r="F839" s="718"/>
      <c r="G839" s="808">
        <f t="shared" si="25"/>
        <v>0</v>
      </c>
    </row>
    <row r="840" spans="1:7">
      <c r="A840" s="812"/>
      <c r="B840" s="718"/>
      <c r="C840" s="808">
        <f t="shared" si="24"/>
        <v>0</v>
      </c>
      <c r="D840" s="718"/>
      <c r="E840" s="718"/>
      <c r="F840" s="718"/>
      <c r="G840" s="808">
        <f t="shared" si="25"/>
        <v>0</v>
      </c>
    </row>
    <row r="841" spans="1:7">
      <c r="A841" s="812"/>
      <c r="B841" s="718"/>
      <c r="C841" s="808">
        <f t="shared" si="24"/>
        <v>0</v>
      </c>
      <c r="D841" s="718"/>
      <c r="E841" s="718"/>
      <c r="F841" s="718"/>
      <c r="G841" s="808">
        <f t="shared" si="25"/>
        <v>0</v>
      </c>
    </row>
    <row r="842" spans="1:7">
      <c r="A842" s="812"/>
      <c r="B842" s="718"/>
      <c r="C842" s="808">
        <f t="shared" si="24"/>
        <v>0</v>
      </c>
      <c r="D842" s="718"/>
      <c r="E842" s="718"/>
      <c r="F842" s="718"/>
      <c r="G842" s="808">
        <f t="shared" si="25"/>
        <v>0</v>
      </c>
    </row>
    <row r="843" spans="1:7">
      <c r="A843" s="812"/>
      <c r="B843" s="718"/>
      <c r="C843" s="808">
        <f t="shared" si="24"/>
        <v>0</v>
      </c>
      <c r="D843" s="718"/>
      <c r="E843" s="718"/>
      <c r="F843" s="718"/>
      <c r="G843" s="808">
        <f t="shared" si="25"/>
        <v>0</v>
      </c>
    </row>
    <row r="844" spans="1:7">
      <c r="A844" s="812"/>
      <c r="B844" s="718"/>
      <c r="C844" s="808">
        <f t="shared" ref="C844:C907" si="26">SUMIF(D844:F844,"&gt;0")</f>
        <v>0</v>
      </c>
      <c r="D844" s="718"/>
      <c r="E844" s="718"/>
      <c r="F844" s="718"/>
      <c r="G844" s="808">
        <f t="shared" ref="G844:G907" si="27">SUMIF(B844:C844,"&gt;0")</f>
        <v>0</v>
      </c>
    </row>
    <row r="845" spans="1:7">
      <c r="A845" s="812"/>
      <c r="B845" s="718"/>
      <c r="C845" s="808">
        <f t="shared" si="26"/>
        <v>0</v>
      </c>
      <c r="D845" s="718"/>
      <c r="E845" s="718"/>
      <c r="F845" s="718"/>
      <c r="G845" s="808">
        <f t="shared" si="27"/>
        <v>0</v>
      </c>
    </row>
    <row r="846" spans="1:7">
      <c r="A846" s="812"/>
      <c r="B846" s="718"/>
      <c r="C846" s="808">
        <f t="shared" si="26"/>
        <v>0</v>
      </c>
      <c r="D846" s="718"/>
      <c r="E846" s="718"/>
      <c r="F846" s="718"/>
      <c r="G846" s="808">
        <f t="shared" si="27"/>
        <v>0</v>
      </c>
    </row>
    <row r="847" spans="1:7">
      <c r="A847" s="812"/>
      <c r="B847" s="718"/>
      <c r="C847" s="808">
        <f t="shared" si="26"/>
        <v>0</v>
      </c>
      <c r="D847" s="718"/>
      <c r="E847" s="718"/>
      <c r="F847" s="718"/>
      <c r="G847" s="808">
        <f t="shared" si="27"/>
        <v>0</v>
      </c>
    </row>
    <row r="848" spans="1:7">
      <c r="A848" s="812"/>
      <c r="B848" s="718"/>
      <c r="C848" s="808">
        <f t="shared" si="26"/>
        <v>0</v>
      </c>
      <c r="D848" s="718"/>
      <c r="E848" s="718"/>
      <c r="F848" s="718"/>
      <c r="G848" s="808">
        <f t="shared" si="27"/>
        <v>0</v>
      </c>
    </row>
    <row r="849" spans="1:7">
      <c r="A849" s="812"/>
      <c r="B849" s="718"/>
      <c r="C849" s="808">
        <f t="shared" si="26"/>
        <v>0</v>
      </c>
      <c r="D849" s="718"/>
      <c r="E849" s="718"/>
      <c r="F849" s="718"/>
      <c r="G849" s="808">
        <f t="shared" si="27"/>
        <v>0</v>
      </c>
    </row>
    <row r="850" spans="1:7">
      <c r="A850" s="812"/>
      <c r="B850" s="718"/>
      <c r="C850" s="808">
        <f t="shared" si="26"/>
        <v>0</v>
      </c>
      <c r="D850" s="718"/>
      <c r="E850" s="718"/>
      <c r="F850" s="718"/>
      <c r="G850" s="808">
        <f t="shared" si="27"/>
        <v>0</v>
      </c>
    </row>
    <row r="851" spans="1:7">
      <c r="A851" s="812"/>
      <c r="B851" s="718"/>
      <c r="C851" s="808">
        <f t="shared" si="26"/>
        <v>0</v>
      </c>
      <c r="D851" s="718"/>
      <c r="E851" s="718"/>
      <c r="F851" s="718"/>
      <c r="G851" s="808">
        <f t="shared" si="27"/>
        <v>0</v>
      </c>
    </row>
    <row r="852" spans="1:7">
      <c r="A852" s="812"/>
      <c r="B852" s="718"/>
      <c r="C852" s="808">
        <f t="shared" si="26"/>
        <v>0</v>
      </c>
      <c r="D852" s="718"/>
      <c r="E852" s="718"/>
      <c r="F852" s="718"/>
      <c r="G852" s="808">
        <f t="shared" si="27"/>
        <v>0</v>
      </c>
    </row>
    <row r="853" spans="1:7">
      <c r="A853" s="812"/>
      <c r="B853" s="718"/>
      <c r="C853" s="808">
        <f t="shared" si="26"/>
        <v>0</v>
      </c>
      <c r="D853" s="718"/>
      <c r="E853" s="718"/>
      <c r="F853" s="718"/>
      <c r="G853" s="808">
        <f t="shared" si="27"/>
        <v>0</v>
      </c>
    </row>
    <row r="854" spans="1:7">
      <c r="A854" s="812"/>
      <c r="B854" s="718"/>
      <c r="C854" s="808">
        <f t="shared" si="26"/>
        <v>0</v>
      </c>
      <c r="D854" s="718"/>
      <c r="E854" s="718"/>
      <c r="F854" s="718"/>
      <c r="G854" s="808">
        <f t="shared" si="27"/>
        <v>0</v>
      </c>
    </row>
    <row r="855" spans="1:7">
      <c r="A855" s="812"/>
      <c r="B855" s="718"/>
      <c r="C855" s="808">
        <f t="shared" si="26"/>
        <v>0</v>
      </c>
      <c r="D855" s="718"/>
      <c r="E855" s="718"/>
      <c r="F855" s="718"/>
      <c r="G855" s="808">
        <f t="shared" si="27"/>
        <v>0</v>
      </c>
    </row>
    <row r="856" spans="1:7">
      <c r="A856" s="812"/>
      <c r="B856" s="718"/>
      <c r="C856" s="808">
        <f t="shared" si="26"/>
        <v>0</v>
      </c>
      <c r="D856" s="718"/>
      <c r="E856" s="718"/>
      <c r="F856" s="718"/>
      <c r="G856" s="808">
        <f t="shared" si="27"/>
        <v>0</v>
      </c>
    </row>
    <row r="857" spans="1:7">
      <c r="A857" s="812"/>
      <c r="B857" s="718"/>
      <c r="C857" s="808">
        <f t="shared" si="26"/>
        <v>0</v>
      </c>
      <c r="D857" s="718"/>
      <c r="E857" s="718"/>
      <c r="F857" s="718"/>
      <c r="G857" s="808">
        <f t="shared" si="27"/>
        <v>0</v>
      </c>
    </row>
    <row r="858" spans="1:7">
      <c r="A858" s="812"/>
      <c r="B858" s="718"/>
      <c r="C858" s="808">
        <f t="shared" si="26"/>
        <v>0</v>
      </c>
      <c r="D858" s="718"/>
      <c r="E858" s="718"/>
      <c r="F858" s="718"/>
      <c r="G858" s="808">
        <f t="shared" si="27"/>
        <v>0</v>
      </c>
    </row>
    <row r="859" spans="1:7">
      <c r="A859" s="812"/>
      <c r="B859" s="718"/>
      <c r="C859" s="808">
        <f t="shared" si="26"/>
        <v>0</v>
      </c>
      <c r="D859" s="718"/>
      <c r="E859" s="718"/>
      <c r="F859" s="718"/>
      <c r="G859" s="808">
        <f t="shared" si="27"/>
        <v>0</v>
      </c>
    </row>
    <row r="860" spans="1:7">
      <c r="A860" s="812"/>
      <c r="B860" s="718"/>
      <c r="C860" s="808">
        <f t="shared" si="26"/>
        <v>0</v>
      </c>
      <c r="D860" s="718"/>
      <c r="E860" s="718"/>
      <c r="F860" s="718"/>
      <c r="G860" s="808">
        <f t="shared" si="27"/>
        <v>0</v>
      </c>
    </row>
    <row r="861" spans="1:7">
      <c r="A861" s="812"/>
      <c r="B861" s="718"/>
      <c r="C861" s="808">
        <f t="shared" si="26"/>
        <v>0</v>
      </c>
      <c r="D861" s="718"/>
      <c r="E861" s="718"/>
      <c r="F861" s="718"/>
      <c r="G861" s="808">
        <f t="shared" si="27"/>
        <v>0</v>
      </c>
    </row>
    <row r="862" spans="1:7">
      <c r="A862" s="812"/>
      <c r="B862" s="718"/>
      <c r="C862" s="808">
        <f t="shared" si="26"/>
        <v>0</v>
      </c>
      <c r="D862" s="718"/>
      <c r="E862" s="718"/>
      <c r="F862" s="718"/>
      <c r="G862" s="808">
        <f t="shared" si="27"/>
        <v>0</v>
      </c>
    </row>
    <row r="863" spans="1:7">
      <c r="A863" s="812"/>
      <c r="B863" s="718"/>
      <c r="C863" s="808">
        <f t="shared" si="26"/>
        <v>0</v>
      </c>
      <c r="D863" s="718"/>
      <c r="E863" s="718"/>
      <c r="F863" s="718"/>
      <c r="G863" s="808">
        <f t="shared" si="27"/>
        <v>0</v>
      </c>
    </row>
    <row r="864" spans="1:7">
      <c r="A864" s="812"/>
      <c r="B864" s="718"/>
      <c r="C864" s="808">
        <f t="shared" si="26"/>
        <v>0</v>
      </c>
      <c r="D864" s="718"/>
      <c r="E864" s="718"/>
      <c r="F864" s="718"/>
      <c r="G864" s="808">
        <f t="shared" si="27"/>
        <v>0</v>
      </c>
    </row>
    <row r="865" spans="1:7">
      <c r="A865" s="812"/>
      <c r="B865" s="718"/>
      <c r="C865" s="808">
        <f t="shared" si="26"/>
        <v>0</v>
      </c>
      <c r="D865" s="718"/>
      <c r="E865" s="718"/>
      <c r="F865" s="718"/>
      <c r="G865" s="808">
        <f t="shared" si="27"/>
        <v>0</v>
      </c>
    </row>
    <row r="866" spans="1:7">
      <c r="A866" s="812"/>
      <c r="B866" s="718"/>
      <c r="C866" s="808">
        <f t="shared" si="26"/>
        <v>0</v>
      </c>
      <c r="D866" s="718"/>
      <c r="E866" s="718"/>
      <c r="F866" s="718"/>
      <c r="G866" s="808">
        <f t="shared" si="27"/>
        <v>0</v>
      </c>
    </row>
    <row r="867" spans="1:7">
      <c r="A867" s="812"/>
      <c r="B867" s="718"/>
      <c r="C867" s="808">
        <f t="shared" si="26"/>
        <v>0</v>
      </c>
      <c r="D867" s="718"/>
      <c r="E867" s="718"/>
      <c r="F867" s="718"/>
      <c r="G867" s="808">
        <f t="shared" si="27"/>
        <v>0</v>
      </c>
    </row>
    <row r="868" spans="1:7">
      <c r="A868" s="812"/>
      <c r="B868" s="718"/>
      <c r="C868" s="808">
        <f t="shared" si="26"/>
        <v>0</v>
      </c>
      <c r="D868" s="718"/>
      <c r="E868" s="718"/>
      <c r="F868" s="718"/>
      <c r="G868" s="808">
        <f t="shared" si="27"/>
        <v>0</v>
      </c>
    </row>
    <row r="869" spans="1:7">
      <c r="A869" s="812"/>
      <c r="B869" s="718"/>
      <c r="C869" s="808">
        <f t="shared" si="26"/>
        <v>0</v>
      </c>
      <c r="D869" s="718"/>
      <c r="E869" s="718"/>
      <c r="F869" s="718"/>
      <c r="G869" s="808">
        <f t="shared" si="27"/>
        <v>0</v>
      </c>
    </row>
    <row r="870" spans="1:7">
      <c r="A870" s="812"/>
      <c r="B870" s="718"/>
      <c r="C870" s="808">
        <f t="shared" si="26"/>
        <v>0</v>
      </c>
      <c r="D870" s="718"/>
      <c r="E870" s="718"/>
      <c r="F870" s="718"/>
      <c r="G870" s="808">
        <f t="shared" si="27"/>
        <v>0</v>
      </c>
    </row>
    <row r="871" spans="1:7">
      <c r="A871" s="812"/>
      <c r="B871" s="718"/>
      <c r="C871" s="808">
        <f t="shared" si="26"/>
        <v>0</v>
      </c>
      <c r="D871" s="718"/>
      <c r="E871" s="718"/>
      <c r="F871" s="718"/>
      <c r="G871" s="808">
        <f t="shared" si="27"/>
        <v>0</v>
      </c>
    </row>
    <row r="872" spans="1:7">
      <c r="A872" s="812"/>
      <c r="B872" s="718"/>
      <c r="C872" s="808">
        <f t="shared" si="26"/>
        <v>0</v>
      </c>
      <c r="D872" s="718"/>
      <c r="E872" s="718"/>
      <c r="F872" s="718"/>
      <c r="G872" s="808">
        <f t="shared" si="27"/>
        <v>0</v>
      </c>
    </row>
    <row r="873" spans="1:7">
      <c r="A873" s="812"/>
      <c r="B873" s="718"/>
      <c r="C873" s="808">
        <f t="shared" si="26"/>
        <v>0</v>
      </c>
      <c r="D873" s="718"/>
      <c r="E873" s="718"/>
      <c r="F873" s="718"/>
      <c r="G873" s="808">
        <f t="shared" si="27"/>
        <v>0</v>
      </c>
    </row>
    <row r="874" spans="1:7">
      <c r="A874" s="812"/>
      <c r="B874" s="718"/>
      <c r="C874" s="808">
        <f t="shared" si="26"/>
        <v>0</v>
      </c>
      <c r="D874" s="718"/>
      <c r="E874" s="718"/>
      <c r="F874" s="718"/>
      <c r="G874" s="808">
        <f t="shared" si="27"/>
        <v>0</v>
      </c>
    </row>
    <row r="875" spans="1:7">
      <c r="A875" s="812"/>
      <c r="B875" s="718"/>
      <c r="C875" s="808">
        <f t="shared" si="26"/>
        <v>0</v>
      </c>
      <c r="D875" s="718"/>
      <c r="E875" s="718"/>
      <c r="F875" s="718"/>
      <c r="G875" s="808">
        <f t="shared" si="27"/>
        <v>0</v>
      </c>
    </row>
    <row r="876" spans="1:7">
      <c r="A876" s="812"/>
      <c r="B876" s="718"/>
      <c r="C876" s="808">
        <f t="shared" si="26"/>
        <v>0</v>
      </c>
      <c r="D876" s="718"/>
      <c r="E876" s="718"/>
      <c r="F876" s="718"/>
      <c r="G876" s="808">
        <f t="shared" si="27"/>
        <v>0</v>
      </c>
    </row>
    <row r="877" spans="1:7">
      <c r="A877" s="812"/>
      <c r="B877" s="718"/>
      <c r="C877" s="808">
        <f t="shared" si="26"/>
        <v>0</v>
      </c>
      <c r="D877" s="718"/>
      <c r="E877" s="718"/>
      <c r="F877" s="718"/>
      <c r="G877" s="808">
        <f t="shared" si="27"/>
        <v>0</v>
      </c>
    </row>
    <row r="878" spans="1:7">
      <c r="A878" s="812"/>
      <c r="B878" s="718"/>
      <c r="C878" s="808">
        <f t="shared" si="26"/>
        <v>0</v>
      </c>
      <c r="D878" s="718"/>
      <c r="E878" s="718"/>
      <c r="F878" s="718"/>
      <c r="G878" s="808">
        <f t="shared" si="27"/>
        <v>0</v>
      </c>
    </row>
    <row r="879" spans="1:7">
      <c r="A879" s="812"/>
      <c r="B879" s="718"/>
      <c r="C879" s="808">
        <f t="shared" si="26"/>
        <v>0</v>
      </c>
      <c r="D879" s="718"/>
      <c r="E879" s="718"/>
      <c r="F879" s="718"/>
      <c r="G879" s="808">
        <f t="shared" si="27"/>
        <v>0</v>
      </c>
    </row>
    <row r="880" spans="1:7">
      <c r="A880" s="812"/>
      <c r="B880" s="718"/>
      <c r="C880" s="808">
        <f t="shared" si="26"/>
        <v>0</v>
      </c>
      <c r="D880" s="718"/>
      <c r="E880" s="718"/>
      <c r="F880" s="718"/>
      <c r="G880" s="808">
        <f t="shared" si="27"/>
        <v>0</v>
      </c>
    </row>
    <row r="881" spans="1:7">
      <c r="A881" s="812"/>
      <c r="B881" s="718"/>
      <c r="C881" s="808">
        <f t="shared" si="26"/>
        <v>0</v>
      </c>
      <c r="D881" s="718"/>
      <c r="E881" s="718"/>
      <c r="F881" s="718"/>
      <c r="G881" s="808">
        <f t="shared" si="27"/>
        <v>0</v>
      </c>
    </row>
    <row r="882" spans="1:7">
      <c r="A882" s="812"/>
      <c r="B882" s="718"/>
      <c r="C882" s="808">
        <f t="shared" si="26"/>
        <v>0</v>
      </c>
      <c r="D882" s="718"/>
      <c r="E882" s="718"/>
      <c r="F882" s="718"/>
      <c r="G882" s="808">
        <f t="shared" si="27"/>
        <v>0</v>
      </c>
    </row>
    <row r="883" spans="1:7">
      <c r="A883" s="812"/>
      <c r="B883" s="718"/>
      <c r="C883" s="808">
        <f t="shared" si="26"/>
        <v>0</v>
      </c>
      <c r="D883" s="718"/>
      <c r="E883" s="718"/>
      <c r="F883" s="718"/>
      <c r="G883" s="808">
        <f t="shared" si="27"/>
        <v>0</v>
      </c>
    </row>
    <row r="884" spans="1:7">
      <c r="A884" s="812"/>
      <c r="B884" s="718"/>
      <c r="C884" s="808">
        <f t="shared" si="26"/>
        <v>0</v>
      </c>
      <c r="D884" s="718"/>
      <c r="E884" s="718"/>
      <c r="F884" s="718"/>
      <c r="G884" s="808">
        <f t="shared" si="27"/>
        <v>0</v>
      </c>
    </row>
    <row r="885" spans="1:7">
      <c r="A885" s="812"/>
      <c r="B885" s="718"/>
      <c r="C885" s="808">
        <f t="shared" si="26"/>
        <v>0</v>
      </c>
      <c r="D885" s="718"/>
      <c r="E885" s="718"/>
      <c r="F885" s="718"/>
      <c r="G885" s="808">
        <f t="shared" si="27"/>
        <v>0</v>
      </c>
    </row>
    <row r="886" spans="1:7">
      <c r="A886" s="812"/>
      <c r="B886" s="718"/>
      <c r="C886" s="808">
        <f t="shared" si="26"/>
        <v>0</v>
      </c>
      <c r="D886" s="718"/>
      <c r="E886" s="718"/>
      <c r="F886" s="718"/>
      <c r="G886" s="808">
        <f t="shared" si="27"/>
        <v>0</v>
      </c>
    </row>
    <row r="887" spans="1:7">
      <c r="A887" s="812"/>
      <c r="B887" s="718"/>
      <c r="C887" s="808">
        <f t="shared" si="26"/>
        <v>0</v>
      </c>
      <c r="D887" s="718"/>
      <c r="E887" s="718"/>
      <c r="F887" s="718"/>
      <c r="G887" s="808">
        <f t="shared" si="27"/>
        <v>0</v>
      </c>
    </row>
    <row r="888" spans="1:7">
      <c r="A888" s="812"/>
      <c r="B888" s="718"/>
      <c r="C888" s="808">
        <f t="shared" si="26"/>
        <v>0</v>
      </c>
      <c r="D888" s="718"/>
      <c r="E888" s="718"/>
      <c r="F888" s="718"/>
      <c r="G888" s="808">
        <f t="shared" si="27"/>
        <v>0</v>
      </c>
    </row>
    <row r="889" spans="1:7">
      <c r="A889" s="812"/>
      <c r="B889" s="718"/>
      <c r="C889" s="808">
        <f t="shared" si="26"/>
        <v>0</v>
      </c>
      <c r="D889" s="718"/>
      <c r="E889" s="718"/>
      <c r="F889" s="718"/>
      <c r="G889" s="808">
        <f t="shared" si="27"/>
        <v>0</v>
      </c>
    </row>
    <row r="890" spans="1:7">
      <c r="A890" s="812"/>
      <c r="B890" s="718"/>
      <c r="C890" s="808">
        <f t="shared" si="26"/>
        <v>0</v>
      </c>
      <c r="D890" s="718"/>
      <c r="E890" s="718"/>
      <c r="F890" s="718"/>
      <c r="G890" s="808">
        <f t="shared" si="27"/>
        <v>0</v>
      </c>
    </row>
    <row r="891" spans="1:7">
      <c r="A891" s="812"/>
      <c r="B891" s="718"/>
      <c r="C891" s="808">
        <f t="shared" si="26"/>
        <v>0</v>
      </c>
      <c r="D891" s="718"/>
      <c r="E891" s="718"/>
      <c r="F891" s="718"/>
      <c r="G891" s="808">
        <f t="shared" si="27"/>
        <v>0</v>
      </c>
    </row>
    <row r="892" spans="1:7">
      <c r="A892" s="812"/>
      <c r="B892" s="718"/>
      <c r="C892" s="808">
        <f t="shared" si="26"/>
        <v>0</v>
      </c>
      <c r="D892" s="718"/>
      <c r="E892" s="718"/>
      <c r="F892" s="718"/>
      <c r="G892" s="808">
        <f t="shared" si="27"/>
        <v>0</v>
      </c>
    </row>
    <row r="893" spans="1:7">
      <c r="A893" s="812"/>
      <c r="B893" s="718"/>
      <c r="C893" s="808">
        <f t="shared" si="26"/>
        <v>0</v>
      </c>
      <c r="D893" s="718"/>
      <c r="E893" s="718"/>
      <c r="F893" s="718"/>
      <c r="G893" s="808">
        <f t="shared" si="27"/>
        <v>0</v>
      </c>
    </row>
    <row r="894" spans="1:7">
      <c r="A894" s="812"/>
      <c r="B894" s="718"/>
      <c r="C894" s="808">
        <f t="shared" si="26"/>
        <v>0</v>
      </c>
      <c r="D894" s="718"/>
      <c r="E894" s="718"/>
      <c r="F894" s="718"/>
      <c r="G894" s="808">
        <f t="shared" si="27"/>
        <v>0</v>
      </c>
    </row>
    <row r="895" spans="1:7">
      <c r="A895" s="812"/>
      <c r="B895" s="718"/>
      <c r="C895" s="808">
        <f t="shared" si="26"/>
        <v>0</v>
      </c>
      <c r="D895" s="718"/>
      <c r="E895" s="718"/>
      <c r="F895" s="718"/>
      <c r="G895" s="808">
        <f t="shared" si="27"/>
        <v>0</v>
      </c>
    </row>
    <row r="896" spans="1:7">
      <c r="A896" s="812"/>
      <c r="B896" s="718"/>
      <c r="C896" s="808">
        <f t="shared" si="26"/>
        <v>0</v>
      </c>
      <c r="D896" s="718"/>
      <c r="E896" s="718"/>
      <c r="F896" s="718"/>
      <c r="G896" s="808">
        <f t="shared" si="27"/>
        <v>0</v>
      </c>
    </row>
    <row r="897" spans="1:7">
      <c r="A897" s="812"/>
      <c r="B897" s="718"/>
      <c r="C897" s="808">
        <f t="shared" si="26"/>
        <v>0</v>
      </c>
      <c r="D897" s="718"/>
      <c r="E897" s="718"/>
      <c r="F897" s="718"/>
      <c r="G897" s="808">
        <f t="shared" si="27"/>
        <v>0</v>
      </c>
    </row>
    <row r="898" spans="1:7">
      <c r="A898" s="812"/>
      <c r="B898" s="718"/>
      <c r="C898" s="808">
        <f t="shared" si="26"/>
        <v>0</v>
      </c>
      <c r="D898" s="718"/>
      <c r="E898" s="718"/>
      <c r="F898" s="718"/>
      <c r="G898" s="808">
        <f t="shared" si="27"/>
        <v>0</v>
      </c>
    </row>
    <row r="899" spans="1:7">
      <c r="A899" s="812"/>
      <c r="B899" s="718"/>
      <c r="C899" s="808">
        <f t="shared" si="26"/>
        <v>0</v>
      </c>
      <c r="D899" s="718"/>
      <c r="E899" s="718"/>
      <c r="F899" s="718"/>
      <c r="G899" s="808">
        <f t="shared" si="27"/>
        <v>0</v>
      </c>
    </row>
    <row r="900" spans="1:7">
      <c r="A900" s="812"/>
      <c r="B900" s="718"/>
      <c r="C900" s="808">
        <f t="shared" si="26"/>
        <v>0</v>
      </c>
      <c r="D900" s="718"/>
      <c r="E900" s="718"/>
      <c r="F900" s="718"/>
      <c r="G900" s="808">
        <f t="shared" si="27"/>
        <v>0</v>
      </c>
    </row>
    <row r="901" spans="1:7">
      <c r="A901" s="812"/>
      <c r="B901" s="718"/>
      <c r="C901" s="808">
        <f t="shared" si="26"/>
        <v>0</v>
      </c>
      <c r="D901" s="718"/>
      <c r="E901" s="718"/>
      <c r="F901" s="718"/>
      <c r="G901" s="808">
        <f t="shared" si="27"/>
        <v>0</v>
      </c>
    </row>
    <row r="902" spans="1:7">
      <c r="A902" s="812"/>
      <c r="B902" s="718"/>
      <c r="C902" s="808">
        <f t="shared" si="26"/>
        <v>0</v>
      </c>
      <c r="D902" s="718"/>
      <c r="E902" s="718"/>
      <c r="F902" s="718"/>
      <c r="G902" s="808">
        <f t="shared" si="27"/>
        <v>0</v>
      </c>
    </row>
    <row r="903" spans="1:7">
      <c r="A903" s="812"/>
      <c r="B903" s="718"/>
      <c r="C903" s="808">
        <f t="shared" si="26"/>
        <v>0</v>
      </c>
      <c r="D903" s="718"/>
      <c r="E903" s="718"/>
      <c r="F903" s="718"/>
      <c r="G903" s="808">
        <f t="shared" si="27"/>
        <v>0</v>
      </c>
    </row>
    <row r="904" spans="1:7">
      <c r="A904" s="812"/>
      <c r="B904" s="718"/>
      <c r="C904" s="808">
        <f t="shared" si="26"/>
        <v>0</v>
      </c>
      <c r="D904" s="718"/>
      <c r="E904" s="718"/>
      <c r="F904" s="718"/>
      <c r="G904" s="808">
        <f t="shared" si="27"/>
        <v>0</v>
      </c>
    </row>
    <row r="905" spans="1:7">
      <c r="A905" s="812"/>
      <c r="B905" s="718"/>
      <c r="C905" s="808">
        <f t="shared" si="26"/>
        <v>0</v>
      </c>
      <c r="D905" s="718"/>
      <c r="E905" s="718"/>
      <c r="F905" s="718"/>
      <c r="G905" s="808">
        <f t="shared" si="27"/>
        <v>0</v>
      </c>
    </row>
    <row r="906" spans="1:7">
      <c r="A906" s="812"/>
      <c r="B906" s="718"/>
      <c r="C906" s="808">
        <f t="shared" si="26"/>
        <v>0</v>
      </c>
      <c r="D906" s="718"/>
      <c r="E906" s="718"/>
      <c r="F906" s="718"/>
      <c r="G906" s="808">
        <f t="shared" si="27"/>
        <v>0</v>
      </c>
    </row>
    <row r="907" spans="1:7">
      <c r="A907" s="812"/>
      <c r="B907" s="718"/>
      <c r="C907" s="808">
        <f t="shared" si="26"/>
        <v>0</v>
      </c>
      <c r="D907" s="718"/>
      <c r="E907" s="718"/>
      <c r="F907" s="718"/>
      <c r="G907" s="808">
        <f t="shared" si="27"/>
        <v>0</v>
      </c>
    </row>
    <row r="908" spans="1:7">
      <c r="A908" s="812"/>
      <c r="B908" s="718"/>
      <c r="C908" s="808">
        <f t="shared" ref="C908:C971" si="28">SUMIF(D908:F908,"&gt;0")</f>
        <v>0</v>
      </c>
      <c r="D908" s="718"/>
      <c r="E908" s="718"/>
      <c r="F908" s="718"/>
      <c r="G908" s="808">
        <f t="shared" ref="G908:G971" si="29">SUMIF(B908:C908,"&gt;0")</f>
        <v>0</v>
      </c>
    </row>
    <row r="909" spans="1:7">
      <c r="A909" s="812"/>
      <c r="B909" s="718"/>
      <c r="C909" s="808">
        <f t="shared" si="28"/>
        <v>0</v>
      </c>
      <c r="D909" s="718"/>
      <c r="E909" s="718"/>
      <c r="F909" s="718"/>
      <c r="G909" s="808">
        <f t="shared" si="29"/>
        <v>0</v>
      </c>
    </row>
    <row r="910" spans="1:7">
      <c r="A910" s="812"/>
      <c r="B910" s="718"/>
      <c r="C910" s="808">
        <f t="shared" si="28"/>
        <v>0</v>
      </c>
      <c r="D910" s="718"/>
      <c r="E910" s="718"/>
      <c r="F910" s="718"/>
      <c r="G910" s="808">
        <f t="shared" si="29"/>
        <v>0</v>
      </c>
    </row>
    <row r="911" spans="1:7">
      <c r="A911" s="812"/>
      <c r="B911" s="718"/>
      <c r="C911" s="808">
        <f t="shared" si="28"/>
        <v>0</v>
      </c>
      <c r="D911" s="718"/>
      <c r="E911" s="718"/>
      <c r="F911" s="718"/>
      <c r="G911" s="808">
        <f t="shared" si="29"/>
        <v>0</v>
      </c>
    </row>
    <row r="912" spans="1:7">
      <c r="A912" s="812"/>
      <c r="B912" s="718"/>
      <c r="C912" s="808">
        <f t="shared" si="28"/>
        <v>0</v>
      </c>
      <c r="D912" s="718"/>
      <c r="E912" s="718"/>
      <c r="F912" s="718"/>
      <c r="G912" s="808">
        <f t="shared" si="29"/>
        <v>0</v>
      </c>
    </row>
    <row r="913" spans="1:7">
      <c r="A913" s="812"/>
      <c r="B913" s="718"/>
      <c r="C913" s="808">
        <f t="shared" si="28"/>
        <v>0</v>
      </c>
      <c r="D913" s="718"/>
      <c r="E913" s="718"/>
      <c r="F913" s="718"/>
      <c r="G913" s="808">
        <f t="shared" si="29"/>
        <v>0</v>
      </c>
    </row>
    <row r="914" spans="1:7">
      <c r="A914" s="812"/>
      <c r="B914" s="718"/>
      <c r="C914" s="808">
        <f t="shared" si="28"/>
        <v>0</v>
      </c>
      <c r="D914" s="718"/>
      <c r="E914" s="718"/>
      <c r="F914" s="718"/>
      <c r="G914" s="808">
        <f t="shared" si="29"/>
        <v>0</v>
      </c>
    </row>
    <row r="915" spans="1:7">
      <c r="A915" s="812"/>
      <c r="B915" s="718"/>
      <c r="C915" s="808">
        <f t="shared" si="28"/>
        <v>0</v>
      </c>
      <c r="D915" s="718"/>
      <c r="E915" s="718"/>
      <c r="F915" s="718"/>
      <c r="G915" s="808">
        <f t="shared" si="29"/>
        <v>0</v>
      </c>
    </row>
    <row r="916" spans="1:7">
      <c r="A916" s="812"/>
      <c r="B916" s="718"/>
      <c r="C916" s="808">
        <f t="shared" si="28"/>
        <v>0</v>
      </c>
      <c r="D916" s="718"/>
      <c r="E916" s="718"/>
      <c r="F916" s="718"/>
      <c r="G916" s="808">
        <f t="shared" si="29"/>
        <v>0</v>
      </c>
    </row>
    <row r="917" spans="1:7">
      <c r="A917" s="812"/>
      <c r="B917" s="718"/>
      <c r="C917" s="808">
        <f t="shared" si="28"/>
        <v>0</v>
      </c>
      <c r="D917" s="718"/>
      <c r="E917" s="718"/>
      <c r="F917" s="718"/>
      <c r="G917" s="808">
        <f t="shared" si="29"/>
        <v>0</v>
      </c>
    </row>
    <row r="918" spans="1:7">
      <c r="A918" s="812"/>
      <c r="B918" s="718"/>
      <c r="C918" s="808">
        <f t="shared" si="28"/>
        <v>0</v>
      </c>
      <c r="D918" s="718"/>
      <c r="E918" s="718"/>
      <c r="F918" s="718"/>
      <c r="G918" s="808">
        <f t="shared" si="29"/>
        <v>0</v>
      </c>
    </row>
    <row r="919" spans="1:7">
      <c r="A919" s="812"/>
      <c r="B919" s="718"/>
      <c r="C919" s="808">
        <f t="shared" si="28"/>
        <v>0</v>
      </c>
      <c r="D919" s="718"/>
      <c r="E919" s="718"/>
      <c r="F919" s="718"/>
      <c r="G919" s="808">
        <f t="shared" si="29"/>
        <v>0</v>
      </c>
    </row>
    <row r="920" spans="1:7">
      <c r="A920" s="812"/>
      <c r="B920" s="718"/>
      <c r="C920" s="808">
        <f t="shared" si="28"/>
        <v>0</v>
      </c>
      <c r="D920" s="718"/>
      <c r="E920" s="718"/>
      <c r="F920" s="718"/>
      <c r="G920" s="808">
        <f t="shared" si="29"/>
        <v>0</v>
      </c>
    </row>
    <row r="921" spans="1:7">
      <c r="A921" s="812"/>
      <c r="B921" s="718"/>
      <c r="C921" s="808">
        <f t="shared" si="28"/>
        <v>0</v>
      </c>
      <c r="D921" s="718"/>
      <c r="E921" s="718"/>
      <c r="F921" s="718"/>
      <c r="G921" s="808">
        <f t="shared" si="29"/>
        <v>0</v>
      </c>
    </row>
    <row r="922" spans="1:7">
      <c r="A922" s="812"/>
      <c r="B922" s="718"/>
      <c r="C922" s="808">
        <f t="shared" si="28"/>
        <v>0</v>
      </c>
      <c r="D922" s="718"/>
      <c r="E922" s="718"/>
      <c r="F922" s="718"/>
      <c r="G922" s="808">
        <f t="shared" si="29"/>
        <v>0</v>
      </c>
    </row>
    <row r="923" spans="1:7">
      <c r="A923" s="812"/>
      <c r="B923" s="718"/>
      <c r="C923" s="808">
        <f t="shared" si="28"/>
        <v>0</v>
      </c>
      <c r="D923" s="718"/>
      <c r="E923" s="718"/>
      <c r="F923" s="718"/>
      <c r="G923" s="808">
        <f t="shared" si="29"/>
        <v>0</v>
      </c>
    </row>
    <row r="924" spans="1:7">
      <c r="A924" s="812"/>
      <c r="B924" s="718"/>
      <c r="C924" s="808">
        <f t="shared" si="28"/>
        <v>0</v>
      </c>
      <c r="D924" s="718"/>
      <c r="E924" s="718"/>
      <c r="F924" s="718"/>
      <c r="G924" s="808">
        <f t="shared" si="29"/>
        <v>0</v>
      </c>
    </row>
    <row r="925" spans="1:7">
      <c r="A925" s="812"/>
      <c r="B925" s="718"/>
      <c r="C925" s="808">
        <f t="shared" si="28"/>
        <v>0</v>
      </c>
      <c r="D925" s="718"/>
      <c r="E925" s="718"/>
      <c r="F925" s="718"/>
      <c r="G925" s="808">
        <f t="shared" si="29"/>
        <v>0</v>
      </c>
    </row>
    <row r="926" spans="1:7">
      <c r="A926" s="812"/>
      <c r="B926" s="718"/>
      <c r="C926" s="808">
        <f t="shared" si="28"/>
        <v>0</v>
      </c>
      <c r="D926" s="718"/>
      <c r="E926" s="718"/>
      <c r="F926" s="718"/>
      <c r="G926" s="808">
        <f t="shared" si="29"/>
        <v>0</v>
      </c>
    </row>
    <row r="927" spans="1:7">
      <c r="A927" s="812"/>
      <c r="B927" s="718"/>
      <c r="C927" s="808">
        <f t="shared" si="28"/>
        <v>0</v>
      </c>
      <c r="D927" s="718"/>
      <c r="E927" s="718"/>
      <c r="F927" s="718"/>
      <c r="G927" s="808">
        <f t="shared" si="29"/>
        <v>0</v>
      </c>
    </row>
    <row r="928" spans="1:7">
      <c r="A928" s="812"/>
      <c r="B928" s="718"/>
      <c r="C928" s="808">
        <f t="shared" si="28"/>
        <v>0</v>
      </c>
      <c r="D928" s="718"/>
      <c r="E928" s="718"/>
      <c r="F928" s="718"/>
      <c r="G928" s="808">
        <f t="shared" si="29"/>
        <v>0</v>
      </c>
    </row>
    <row r="929" spans="1:7">
      <c r="A929" s="812"/>
      <c r="B929" s="718"/>
      <c r="C929" s="808">
        <f t="shared" si="28"/>
        <v>0</v>
      </c>
      <c r="D929" s="718"/>
      <c r="E929" s="718"/>
      <c r="F929" s="718"/>
      <c r="G929" s="808">
        <f t="shared" si="29"/>
        <v>0</v>
      </c>
    </row>
    <row r="930" spans="1:7">
      <c r="A930" s="812"/>
      <c r="B930" s="718"/>
      <c r="C930" s="808">
        <f t="shared" si="28"/>
        <v>0</v>
      </c>
      <c r="D930" s="718"/>
      <c r="E930" s="718"/>
      <c r="F930" s="718"/>
      <c r="G930" s="808">
        <f t="shared" si="29"/>
        <v>0</v>
      </c>
    </row>
    <row r="931" spans="1:7">
      <c r="A931" s="812"/>
      <c r="B931" s="718"/>
      <c r="C931" s="808">
        <f t="shared" si="28"/>
        <v>0</v>
      </c>
      <c r="D931" s="718"/>
      <c r="E931" s="718"/>
      <c r="F931" s="718"/>
      <c r="G931" s="808">
        <f t="shared" si="29"/>
        <v>0</v>
      </c>
    </row>
    <row r="932" spans="1:7">
      <c r="A932" s="812"/>
      <c r="B932" s="718"/>
      <c r="C932" s="808">
        <f t="shared" si="28"/>
        <v>0</v>
      </c>
      <c r="D932" s="718"/>
      <c r="E932" s="718"/>
      <c r="F932" s="718"/>
      <c r="G932" s="808">
        <f t="shared" si="29"/>
        <v>0</v>
      </c>
    </row>
    <row r="933" spans="1:7">
      <c r="A933" s="812"/>
      <c r="B933" s="718"/>
      <c r="C933" s="808">
        <f t="shared" si="28"/>
        <v>0</v>
      </c>
      <c r="D933" s="718"/>
      <c r="E933" s="718"/>
      <c r="F933" s="718"/>
      <c r="G933" s="808">
        <f t="shared" si="29"/>
        <v>0</v>
      </c>
    </row>
    <row r="934" spans="1:7">
      <c r="A934" s="812"/>
      <c r="B934" s="718"/>
      <c r="C934" s="808">
        <f t="shared" si="28"/>
        <v>0</v>
      </c>
      <c r="D934" s="718"/>
      <c r="E934" s="718"/>
      <c r="F934" s="718"/>
      <c r="G934" s="808">
        <f t="shared" si="29"/>
        <v>0</v>
      </c>
    </row>
    <row r="935" spans="1:7">
      <c r="A935" s="812"/>
      <c r="B935" s="718"/>
      <c r="C935" s="808">
        <f t="shared" si="28"/>
        <v>0</v>
      </c>
      <c r="D935" s="718"/>
      <c r="E935" s="718"/>
      <c r="F935" s="718"/>
      <c r="G935" s="808">
        <f t="shared" si="29"/>
        <v>0</v>
      </c>
    </row>
    <row r="936" spans="1:7">
      <c r="A936" s="812"/>
      <c r="B936" s="718"/>
      <c r="C936" s="808">
        <f t="shared" si="28"/>
        <v>0</v>
      </c>
      <c r="D936" s="718"/>
      <c r="E936" s="718"/>
      <c r="F936" s="718"/>
      <c r="G936" s="808">
        <f t="shared" si="29"/>
        <v>0</v>
      </c>
    </row>
    <row r="937" spans="1:7">
      <c r="A937" s="812"/>
      <c r="B937" s="718"/>
      <c r="C937" s="808">
        <f t="shared" si="28"/>
        <v>0</v>
      </c>
      <c r="D937" s="718"/>
      <c r="E937" s="718"/>
      <c r="F937" s="718"/>
      <c r="G937" s="808">
        <f t="shared" si="29"/>
        <v>0</v>
      </c>
    </row>
    <row r="938" spans="1:7">
      <c r="A938" s="812"/>
      <c r="B938" s="718"/>
      <c r="C938" s="808">
        <f t="shared" si="28"/>
        <v>0</v>
      </c>
      <c r="D938" s="718"/>
      <c r="E938" s="718"/>
      <c r="F938" s="718"/>
      <c r="G938" s="808">
        <f t="shared" si="29"/>
        <v>0</v>
      </c>
    </row>
    <row r="939" spans="1:7">
      <c r="A939" s="812"/>
      <c r="B939" s="718"/>
      <c r="C939" s="808">
        <f t="shared" si="28"/>
        <v>0</v>
      </c>
      <c r="D939" s="718"/>
      <c r="E939" s="718"/>
      <c r="F939" s="718"/>
      <c r="G939" s="808">
        <f t="shared" si="29"/>
        <v>0</v>
      </c>
    </row>
    <row r="940" spans="1:7">
      <c r="A940" s="812"/>
      <c r="B940" s="718"/>
      <c r="C940" s="808">
        <f t="shared" si="28"/>
        <v>0</v>
      </c>
      <c r="D940" s="718"/>
      <c r="E940" s="718"/>
      <c r="F940" s="718"/>
      <c r="G940" s="808">
        <f t="shared" si="29"/>
        <v>0</v>
      </c>
    </row>
    <row r="941" spans="1:7">
      <c r="A941" s="812"/>
      <c r="B941" s="718"/>
      <c r="C941" s="808">
        <f t="shared" si="28"/>
        <v>0</v>
      </c>
      <c r="D941" s="718"/>
      <c r="E941" s="718"/>
      <c r="F941" s="718"/>
      <c r="G941" s="808">
        <f t="shared" si="29"/>
        <v>0</v>
      </c>
    </row>
    <row r="942" spans="1:7">
      <c r="A942" s="812"/>
      <c r="B942" s="718"/>
      <c r="C942" s="808">
        <f t="shared" si="28"/>
        <v>0</v>
      </c>
      <c r="D942" s="718"/>
      <c r="E942" s="718"/>
      <c r="F942" s="718"/>
      <c r="G942" s="808">
        <f t="shared" si="29"/>
        <v>0</v>
      </c>
    </row>
    <row r="943" spans="1:7">
      <c r="A943" s="812"/>
      <c r="B943" s="718"/>
      <c r="C943" s="808">
        <f t="shared" si="28"/>
        <v>0</v>
      </c>
      <c r="D943" s="718"/>
      <c r="E943" s="718"/>
      <c r="F943" s="718"/>
      <c r="G943" s="808">
        <f t="shared" si="29"/>
        <v>0</v>
      </c>
    </row>
    <row r="944" spans="1:7">
      <c r="A944" s="812"/>
      <c r="B944" s="718"/>
      <c r="C944" s="808">
        <f t="shared" si="28"/>
        <v>0</v>
      </c>
      <c r="D944" s="718"/>
      <c r="E944" s="718"/>
      <c r="F944" s="718"/>
      <c r="G944" s="808">
        <f t="shared" si="29"/>
        <v>0</v>
      </c>
    </row>
    <row r="945" spans="1:7">
      <c r="A945" s="812"/>
      <c r="B945" s="718"/>
      <c r="C945" s="808">
        <f t="shared" si="28"/>
        <v>0</v>
      </c>
      <c r="D945" s="718"/>
      <c r="E945" s="718"/>
      <c r="F945" s="718"/>
      <c r="G945" s="808">
        <f t="shared" si="29"/>
        <v>0</v>
      </c>
    </row>
    <row r="946" spans="1:7">
      <c r="A946" s="812"/>
      <c r="B946" s="718"/>
      <c r="C946" s="808">
        <f t="shared" si="28"/>
        <v>0</v>
      </c>
      <c r="D946" s="718"/>
      <c r="E946" s="718"/>
      <c r="F946" s="718"/>
      <c r="G946" s="808">
        <f t="shared" si="29"/>
        <v>0</v>
      </c>
    </row>
    <row r="947" spans="1:7">
      <c r="A947" s="812"/>
      <c r="B947" s="718"/>
      <c r="C947" s="808">
        <f t="shared" si="28"/>
        <v>0</v>
      </c>
      <c r="D947" s="718"/>
      <c r="E947" s="718"/>
      <c r="F947" s="718"/>
      <c r="G947" s="808">
        <f t="shared" si="29"/>
        <v>0</v>
      </c>
    </row>
    <row r="948" spans="1:7">
      <c r="A948" s="812"/>
      <c r="B948" s="718"/>
      <c r="C948" s="808">
        <f t="shared" si="28"/>
        <v>0</v>
      </c>
      <c r="D948" s="718"/>
      <c r="E948" s="718"/>
      <c r="F948" s="718"/>
      <c r="G948" s="808">
        <f t="shared" si="29"/>
        <v>0</v>
      </c>
    </row>
    <row r="949" spans="1:7">
      <c r="A949" s="812"/>
      <c r="B949" s="718"/>
      <c r="C949" s="808">
        <f t="shared" si="28"/>
        <v>0</v>
      </c>
      <c r="D949" s="718"/>
      <c r="E949" s="718"/>
      <c r="F949" s="718"/>
      <c r="G949" s="808">
        <f t="shared" si="29"/>
        <v>0</v>
      </c>
    </row>
    <row r="950" spans="1:7">
      <c r="A950" s="812"/>
      <c r="B950" s="718"/>
      <c r="C950" s="808">
        <f t="shared" si="28"/>
        <v>0</v>
      </c>
      <c r="D950" s="718"/>
      <c r="E950" s="718"/>
      <c r="F950" s="718"/>
      <c r="G950" s="808">
        <f t="shared" si="29"/>
        <v>0</v>
      </c>
    </row>
    <row r="951" spans="1:7">
      <c r="A951" s="812"/>
      <c r="B951" s="718"/>
      <c r="C951" s="808">
        <f t="shared" si="28"/>
        <v>0</v>
      </c>
      <c r="D951" s="718"/>
      <c r="E951" s="718"/>
      <c r="F951" s="718"/>
      <c r="G951" s="808">
        <f t="shared" si="29"/>
        <v>0</v>
      </c>
    </row>
    <row r="952" spans="1:7">
      <c r="A952" s="812"/>
      <c r="B952" s="718"/>
      <c r="C952" s="808">
        <f t="shared" si="28"/>
        <v>0</v>
      </c>
      <c r="D952" s="718"/>
      <c r="E952" s="718"/>
      <c r="F952" s="718"/>
      <c r="G952" s="808">
        <f t="shared" si="29"/>
        <v>0</v>
      </c>
    </row>
    <row r="953" spans="1:7">
      <c r="A953" s="812"/>
      <c r="B953" s="718"/>
      <c r="C953" s="808">
        <f t="shared" si="28"/>
        <v>0</v>
      </c>
      <c r="D953" s="718"/>
      <c r="E953" s="718"/>
      <c r="F953" s="718"/>
      <c r="G953" s="808">
        <f t="shared" si="29"/>
        <v>0</v>
      </c>
    </row>
    <row r="954" spans="1:7">
      <c r="A954" s="812"/>
      <c r="B954" s="718"/>
      <c r="C954" s="808">
        <f t="shared" si="28"/>
        <v>0</v>
      </c>
      <c r="D954" s="718"/>
      <c r="E954" s="718"/>
      <c r="F954" s="718"/>
      <c r="G954" s="808">
        <f t="shared" si="29"/>
        <v>0</v>
      </c>
    </row>
    <row r="955" spans="1:7">
      <c r="A955" s="812"/>
      <c r="B955" s="718"/>
      <c r="C955" s="808">
        <f t="shared" si="28"/>
        <v>0</v>
      </c>
      <c r="D955" s="718"/>
      <c r="E955" s="718"/>
      <c r="F955" s="718"/>
      <c r="G955" s="808">
        <f t="shared" si="29"/>
        <v>0</v>
      </c>
    </row>
    <row r="956" spans="1:7">
      <c r="A956" s="812"/>
      <c r="B956" s="718"/>
      <c r="C956" s="808">
        <f t="shared" si="28"/>
        <v>0</v>
      </c>
      <c r="D956" s="718"/>
      <c r="E956" s="718"/>
      <c r="F956" s="718"/>
      <c r="G956" s="808">
        <f t="shared" si="29"/>
        <v>0</v>
      </c>
    </row>
    <row r="957" spans="1:7">
      <c r="A957" s="812"/>
      <c r="B957" s="718"/>
      <c r="C957" s="808">
        <f t="shared" si="28"/>
        <v>0</v>
      </c>
      <c r="D957" s="718"/>
      <c r="E957" s="718"/>
      <c r="F957" s="718"/>
      <c r="G957" s="808">
        <f t="shared" si="29"/>
        <v>0</v>
      </c>
    </row>
    <row r="958" spans="1:7">
      <c r="A958" s="812"/>
      <c r="B958" s="718"/>
      <c r="C958" s="808">
        <f t="shared" si="28"/>
        <v>0</v>
      </c>
      <c r="D958" s="718"/>
      <c r="E958" s="718"/>
      <c r="F958" s="718"/>
      <c r="G958" s="808">
        <f t="shared" si="29"/>
        <v>0</v>
      </c>
    </row>
    <row r="959" spans="1:7">
      <c r="A959" s="812"/>
      <c r="B959" s="718"/>
      <c r="C959" s="808">
        <f t="shared" si="28"/>
        <v>0</v>
      </c>
      <c r="D959" s="718"/>
      <c r="E959" s="718"/>
      <c r="F959" s="718"/>
      <c r="G959" s="808">
        <f t="shared" si="29"/>
        <v>0</v>
      </c>
    </row>
    <row r="960" spans="1:7">
      <c r="A960" s="812"/>
      <c r="B960" s="718"/>
      <c r="C960" s="808">
        <f t="shared" si="28"/>
        <v>0</v>
      </c>
      <c r="D960" s="718"/>
      <c r="E960" s="718"/>
      <c r="F960" s="718"/>
      <c r="G960" s="808">
        <f t="shared" si="29"/>
        <v>0</v>
      </c>
    </row>
    <row r="961" spans="1:7">
      <c r="A961" s="812"/>
      <c r="B961" s="718"/>
      <c r="C961" s="808">
        <f t="shared" si="28"/>
        <v>0</v>
      </c>
      <c r="D961" s="718"/>
      <c r="E961" s="718"/>
      <c r="F961" s="718"/>
      <c r="G961" s="808">
        <f t="shared" si="29"/>
        <v>0</v>
      </c>
    </row>
    <row r="962" spans="1:7">
      <c r="A962" s="812"/>
      <c r="B962" s="718"/>
      <c r="C962" s="808">
        <f t="shared" si="28"/>
        <v>0</v>
      </c>
      <c r="D962" s="718"/>
      <c r="E962" s="718"/>
      <c r="F962" s="718"/>
      <c r="G962" s="808">
        <f t="shared" si="29"/>
        <v>0</v>
      </c>
    </row>
    <row r="963" spans="1:7">
      <c r="A963" s="812"/>
      <c r="B963" s="718"/>
      <c r="C963" s="808">
        <f t="shared" si="28"/>
        <v>0</v>
      </c>
      <c r="D963" s="718"/>
      <c r="E963" s="718"/>
      <c r="F963" s="718"/>
      <c r="G963" s="808">
        <f t="shared" si="29"/>
        <v>0</v>
      </c>
    </row>
    <row r="964" spans="1:7">
      <c r="A964" s="812"/>
      <c r="B964" s="718"/>
      <c r="C964" s="808">
        <f t="shared" si="28"/>
        <v>0</v>
      </c>
      <c r="D964" s="718"/>
      <c r="E964" s="718"/>
      <c r="F964" s="718"/>
      <c r="G964" s="808">
        <f t="shared" si="29"/>
        <v>0</v>
      </c>
    </row>
    <row r="965" spans="1:7">
      <c r="A965" s="812"/>
      <c r="B965" s="718"/>
      <c r="C965" s="808">
        <f t="shared" si="28"/>
        <v>0</v>
      </c>
      <c r="D965" s="718"/>
      <c r="E965" s="718"/>
      <c r="F965" s="718"/>
      <c r="G965" s="808">
        <f t="shared" si="29"/>
        <v>0</v>
      </c>
    </row>
    <row r="966" spans="1:7">
      <c r="A966" s="812"/>
      <c r="B966" s="718"/>
      <c r="C966" s="808">
        <f t="shared" si="28"/>
        <v>0</v>
      </c>
      <c r="D966" s="718"/>
      <c r="E966" s="718"/>
      <c r="F966" s="718"/>
      <c r="G966" s="808">
        <f t="shared" si="29"/>
        <v>0</v>
      </c>
    </row>
    <row r="967" spans="1:7">
      <c r="A967" s="812"/>
      <c r="B967" s="718"/>
      <c r="C967" s="808">
        <f t="shared" si="28"/>
        <v>0</v>
      </c>
      <c r="D967" s="718"/>
      <c r="E967" s="718"/>
      <c r="F967" s="718"/>
      <c r="G967" s="808">
        <f t="shared" si="29"/>
        <v>0</v>
      </c>
    </row>
    <row r="968" spans="1:7">
      <c r="A968" s="812"/>
      <c r="B968" s="718"/>
      <c r="C968" s="808">
        <f t="shared" si="28"/>
        <v>0</v>
      </c>
      <c r="D968" s="718"/>
      <c r="E968" s="718"/>
      <c r="F968" s="718"/>
      <c r="G968" s="808">
        <f t="shared" si="29"/>
        <v>0</v>
      </c>
    </row>
    <row r="969" spans="1:7">
      <c r="A969" s="812"/>
      <c r="B969" s="718"/>
      <c r="C969" s="808">
        <f t="shared" si="28"/>
        <v>0</v>
      </c>
      <c r="D969" s="718"/>
      <c r="E969" s="718"/>
      <c r="F969" s="718"/>
      <c r="G969" s="808">
        <f t="shared" si="29"/>
        <v>0</v>
      </c>
    </row>
    <row r="970" spans="1:7">
      <c r="A970" s="812"/>
      <c r="B970" s="718"/>
      <c r="C970" s="808">
        <f t="shared" si="28"/>
        <v>0</v>
      </c>
      <c r="D970" s="718"/>
      <c r="E970" s="718"/>
      <c r="F970" s="718"/>
      <c r="G970" s="808">
        <f t="shared" si="29"/>
        <v>0</v>
      </c>
    </row>
    <row r="971" spans="1:7">
      <c r="A971" s="812"/>
      <c r="B971" s="718"/>
      <c r="C971" s="808">
        <f t="shared" si="28"/>
        <v>0</v>
      </c>
      <c r="D971" s="718"/>
      <c r="E971" s="718"/>
      <c r="F971" s="718"/>
      <c r="G971" s="808">
        <f t="shared" si="29"/>
        <v>0</v>
      </c>
    </row>
    <row r="972" spans="1:7">
      <c r="A972" s="812"/>
      <c r="B972" s="718"/>
      <c r="C972" s="808">
        <f t="shared" ref="C972:C1000" si="30">SUMIF(D972:F972,"&gt;0")</f>
        <v>0</v>
      </c>
      <c r="D972" s="718"/>
      <c r="E972" s="718"/>
      <c r="F972" s="718"/>
      <c r="G972" s="808">
        <f t="shared" ref="G972:G1000" si="31">SUMIF(B972:C972,"&gt;0")</f>
        <v>0</v>
      </c>
    </row>
    <row r="973" spans="1:7">
      <c r="A973" s="812"/>
      <c r="B973" s="718"/>
      <c r="C973" s="808">
        <f t="shared" si="30"/>
        <v>0</v>
      </c>
      <c r="D973" s="718"/>
      <c r="E973" s="718"/>
      <c r="F973" s="718"/>
      <c r="G973" s="808">
        <f t="shared" si="31"/>
        <v>0</v>
      </c>
    </row>
    <row r="974" spans="1:7">
      <c r="A974" s="812"/>
      <c r="B974" s="718"/>
      <c r="C974" s="808">
        <f t="shared" si="30"/>
        <v>0</v>
      </c>
      <c r="D974" s="718"/>
      <c r="E974" s="718"/>
      <c r="F974" s="718"/>
      <c r="G974" s="808">
        <f t="shared" si="31"/>
        <v>0</v>
      </c>
    </row>
    <row r="975" spans="1:7">
      <c r="A975" s="812"/>
      <c r="B975" s="718"/>
      <c r="C975" s="808">
        <f t="shared" si="30"/>
        <v>0</v>
      </c>
      <c r="D975" s="718"/>
      <c r="E975" s="718"/>
      <c r="F975" s="718"/>
      <c r="G975" s="808">
        <f t="shared" si="31"/>
        <v>0</v>
      </c>
    </row>
    <row r="976" spans="1:7">
      <c r="A976" s="812"/>
      <c r="B976" s="718"/>
      <c r="C976" s="808">
        <f t="shared" si="30"/>
        <v>0</v>
      </c>
      <c r="D976" s="718"/>
      <c r="E976" s="718"/>
      <c r="F976" s="718"/>
      <c r="G976" s="808">
        <f t="shared" si="31"/>
        <v>0</v>
      </c>
    </row>
    <row r="977" spans="1:7">
      <c r="A977" s="812"/>
      <c r="B977" s="718"/>
      <c r="C977" s="808">
        <f t="shared" si="30"/>
        <v>0</v>
      </c>
      <c r="D977" s="718"/>
      <c r="E977" s="718"/>
      <c r="F977" s="718"/>
      <c r="G977" s="808">
        <f t="shared" si="31"/>
        <v>0</v>
      </c>
    </row>
    <row r="978" spans="1:7">
      <c r="A978" s="812"/>
      <c r="B978" s="718"/>
      <c r="C978" s="808">
        <f t="shared" si="30"/>
        <v>0</v>
      </c>
      <c r="D978" s="718"/>
      <c r="E978" s="718"/>
      <c r="F978" s="718"/>
      <c r="G978" s="808">
        <f t="shared" si="31"/>
        <v>0</v>
      </c>
    </row>
    <row r="979" spans="1:7">
      <c r="A979" s="812"/>
      <c r="B979" s="718"/>
      <c r="C979" s="808">
        <f t="shared" si="30"/>
        <v>0</v>
      </c>
      <c r="D979" s="718"/>
      <c r="E979" s="718"/>
      <c r="F979" s="718"/>
      <c r="G979" s="808">
        <f t="shared" si="31"/>
        <v>0</v>
      </c>
    </row>
    <row r="980" spans="1:7">
      <c r="A980" s="812"/>
      <c r="B980" s="718"/>
      <c r="C980" s="808">
        <f t="shared" si="30"/>
        <v>0</v>
      </c>
      <c r="D980" s="718"/>
      <c r="E980" s="718"/>
      <c r="F980" s="718"/>
      <c r="G980" s="808">
        <f t="shared" si="31"/>
        <v>0</v>
      </c>
    </row>
    <row r="981" spans="1:7">
      <c r="A981" s="812"/>
      <c r="B981" s="718"/>
      <c r="C981" s="808">
        <f t="shared" si="30"/>
        <v>0</v>
      </c>
      <c r="D981" s="718"/>
      <c r="E981" s="718"/>
      <c r="F981" s="718"/>
      <c r="G981" s="808">
        <f t="shared" si="31"/>
        <v>0</v>
      </c>
    </row>
    <row r="982" spans="1:7">
      <c r="A982" s="812"/>
      <c r="B982" s="718"/>
      <c r="C982" s="808">
        <f t="shared" si="30"/>
        <v>0</v>
      </c>
      <c r="D982" s="718"/>
      <c r="E982" s="718"/>
      <c r="F982" s="718"/>
      <c r="G982" s="808">
        <f t="shared" si="31"/>
        <v>0</v>
      </c>
    </row>
    <row r="983" spans="1:7">
      <c r="A983" s="812"/>
      <c r="B983" s="718"/>
      <c r="C983" s="808">
        <f t="shared" si="30"/>
        <v>0</v>
      </c>
      <c r="D983" s="718"/>
      <c r="E983" s="718"/>
      <c r="F983" s="718"/>
      <c r="G983" s="808">
        <f t="shared" si="31"/>
        <v>0</v>
      </c>
    </row>
    <row r="984" spans="1:7">
      <c r="A984" s="812"/>
      <c r="B984" s="718"/>
      <c r="C984" s="808">
        <f t="shared" si="30"/>
        <v>0</v>
      </c>
      <c r="D984" s="718"/>
      <c r="E984" s="718"/>
      <c r="F984" s="718"/>
      <c r="G984" s="808">
        <f t="shared" si="31"/>
        <v>0</v>
      </c>
    </row>
    <row r="985" spans="1:7">
      <c r="A985" s="812"/>
      <c r="B985" s="718"/>
      <c r="C985" s="808">
        <f t="shared" si="30"/>
        <v>0</v>
      </c>
      <c r="D985" s="718"/>
      <c r="E985" s="718"/>
      <c r="F985" s="718"/>
      <c r="G985" s="808">
        <f t="shared" si="31"/>
        <v>0</v>
      </c>
    </row>
    <row r="986" spans="1:7">
      <c r="A986" s="812"/>
      <c r="B986" s="718"/>
      <c r="C986" s="808">
        <f t="shared" si="30"/>
        <v>0</v>
      </c>
      <c r="D986" s="718"/>
      <c r="E986" s="718"/>
      <c r="F986" s="718"/>
      <c r="G986" s="808">
        <f t="shared" si="31"/>
        <v>0</v>
      </c>
    </row>
    <row r="987" spans="1:7">
      <c r="A987" s="812"/>
      <c r="B987" s="718"/>
      <c r="C987" s="808">
        <f t="shared" si="30"/>
        <v>0</v>
      </c>
      <c r="D987" s="718"/>
      <c r="E987" s="718"/>
      <c r="F987" s="718"/>
      <c r="G987" s="808">
        <f t="shared" si="31"/>
        <v>0</v>
      </c>
    </row>
    <row r="988" spans="1:7">
      <c r="A988" s="812"/>
      <c r="B988" s="718"/>
      <c r="C988" s="808">
        <f t="shared" si="30"/>
        <v>0</v>
      </c>
      <c r="D988" s="718"/>
      <c r="E988" s="718"/>
      <c r="F988" s="718"/>
      <c r="G988" s="808">
        <f t="shared" si="31"/>
        <v>0</v>
      </c>
    </row>
    <row r="989" spans="1:7">
      <c r="A989" s="812"/>
      <c r="B989" s="718"/>
      <c r="C989" s="808">
        <f t="shared" si="30"/>
        <v>0</v>
      </c>
      <c r="D989" s="718"/>
      <c r="E989" s="718"/>
      <c r="F989" s="718"/>
      <c r="G989" s="808">
        <f t="shared" si="31"/>
        <v>0</v>
      </c>
    </row>
    <row r="990" spans="1:7">
      <c r="A990" s="812"/>
      <c r="B990" s="718"/>
      <c r="C990" s="808">
        <f t="shared" si="30"/>
        <v>0</v>
      </c>
      <c r="D990" s="718"/>
      <c r="E990" s="718"/>
      <c r="F990" s="718"/>
      <c r="G990" s="808">
        <f t="shared" si="31"/>
        <v>0</v>
      </c>
    </row>
    <row r="991" spans="1:7">
      <c r="A991" s="812"/>
      <c r="B991" s="718"/>
      <c r="C991" s="808">
        <f t="shared" si="30"/>
        <v>0</v>
      </c>
      <c r="D991" s="718"/>
      <c r="E991" s="718"/>
      <c r="F991" s="718"/>
      <c r="G991" s="808">
        <f t="shared" si="31"/>
        <v>0</v>
      </c>
    </row>
    <row r="992" spans="1:7">
      <c r="A992" s="812"/>
      <c r="B992" s="718"/>
      <c r="C992" s="808">
        <f t="shared" si="30"/>
        <v>0</v>
      </c>
      <c r="D992" s="718"/>
      <c r="E992" s="718"/>
      <c r="F992" s="718"/>
      <c r="G992" s="808">
        <f t="shared" si="31"/>
        <v>0</v>
      </c>
    </row>
    <row r="993" spans="1:7">
      <c r="A993" s="812"/>
      <c r="B993" s="718"/>
      <c r="C993" s="808">
        <f t="shared" si="30"/>
        <v>0</v>
      </c>
      <c r="D993" s="718"/>
      <c r="E993" s="718"/>
      <c r="F993" s="718"/>
      <c r="G993" s="808">
        <f t="shared" si="31"/>
        <v>0</v>
      </c>
    </row>
    <row r="994" spans="1:7">
      <c r="A994" s="812"/>
      <c r="B994" s="718"/>
      <c r="C994" s="808">
        <f t="shared" si="30"/>
        <v>0</v>
      </c>
      <c r="D994" s="718"/>
      <c r="E994" s="718"/>
      <c r="F994" s="718"/>
      <c r="G994" s="808">
        <f t="shared" si="31"/>
        <v>0</v>
      </c>
    </row>
    <row r="995" spans="1:7">
      <c r="A995" s="812"/>
      <c r="B995" s="718"/>
      <c r="C995" s="808">
        <f t="shared" si="30"/>
        <v>0</v>
      </c>
      <c r="D995" s="718"/>
      <c r="E995" s="718"/>
      <c r="F995" s="718"/>
      <c r="G995" s="808">
        <f t="shared" si="31"/>
        <v>0</v>
      </c>
    </row>
    <row r="996" spans="1:7">
      <c r="A996" s="812"/>
      <c r="B996" s="718"/>
      <c r="C996" s="808">
        <f t="shared" si="30"/>
        <v>0</v>
      </c>
      <c r="D996" s="718"/>
      <c r="E996" s="718"/>
      <c r="F996" s="718"/>
      <c r="G996" s="808">
        <f t="shared" si="31"/>
        <v>0</v>
      </c>
    </row>
    <row r="997" spans="1:7">
      <c r="A997" s="812"/>
      <c r="B997" s="718"/>
      <c r="C997" s="808">
        <f t="shared" si="30"/>
        <v>0</v>
      </c>
      <c r="D997" s="718"/>
      <c r="E997" s="718"/>
      <c r="F997" s="718"/>
      <c r="G997" s="808">
        <f t="shared" si="31"/>
        <v>0</v>
      </c>
    </row>
    <row r="998" spans="1:7">
      <c r="A998" s="812"/>
      <c r="B998" s="718"/>
      <c r="C998" s="808">
        <f t="shared" si="30"/>
        <v>0</v>
      </c>
      <c r="D998" s="718"/>
      <c r="E998" s="718"/>
      <c r="F998" s="718"/>
      <c r="G998" s="808">
        <f t="shared" si="31"/>
        <v>0</v>
      </c>
    </row>
    <row r="999" spans="1:7">
      <c r="A999" s="812"/>
      <c r="B999" s="718"/>
      <c r="C999" s="808">
        <f t="shared" si="30"/>
        <v>0</v>
      </c>
      <c r="D999" s="718"/>
      <c r="E999" s="718"/>
      <c r="F999" s="718"/>
      <c r="G999" s="808">
        <f t="shared" si="31"/>
        <v>0</v>
      </c>
    </row>
    <row r="1000" spans="1:7">
      <c r="A1000" s="812"/>
      <c r="B1000" s="718"/>
      <c r="C1000" s="808">
        <f t="shared" si="30"/>
        <v>0</v>
      </c>
      <c r="D1000" s="718"/>
      <c r="E1000" s="718"/>
      <c r="F1000" s="718"/>
      <c r="G1000" s="808">
        <f t="shared" si="31"/>
        <v>0</v>
      </c>
    </row>
  </sheetData>
  <pageMargins left="0.75" right="0.75" top="1" bottom="1" header="0.5" footer="0.5"/>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9"/>
  <sheetViews>
    <sheetView workbookViewId="0">
      <selection activeCell="E899" sqref="E899"/>
    </sheetView>
  </sheetViews>
  <sheetFormatPr defaultRowHeight="15"/>
  <cols>
    <col min="1" max="1" width="28.28515625" customWidth="1"/>
    <col min="2" max="2" width="24.7109375" customWidth="1"/>
    <col min="3" max="3" width="81.85546875" customWidth="1"/>
    <col min="4" max="4" width="18.85546875" customWidth="1"/>
  </cols>
  <sheetData>
    <row r="1" spans="1:4">
      <c r="A1" s="26" t="s">
        <v>0</v>
      </c>
      <c r="B1" s="817" t="s">
        <v>1030</v>
      </c>
      <c r="C1" s="817"/>
      <c r="D1" s="818"/>
    </row>
    <row r="2" spans="1:4">
      <c r="A2" s="26" t="s">
        <v>2</v>
      </c>
      <c r="B2" s="2944" t="s">
        <v>1031</v>
      </c>
      <c r="C2" s="2944"/>
      <c r="D2" s="818"/>
    </row>
    <row r="3" spans="1:4">
      <c r="A3" s="26" t="s">
        <v>4</v>
      </c>
      <c r="B3" s="26" t="s">
        <v>475</v>
      </c>
      <c r="C3" s="817"/>
      <c r="D3" s="818"/>
    </row>
    <row r="4" spans="1:4">
      <c r="A4" s="26" t="s">
        <v>6</v>
      </c>
      <c r="B4" s="26" t="s">
        <v>7</v>
      </c>
      <c r="C4" s="817"/>
      <c r="D4" s="818"/>
    </row>
    <row r="5" spans="1:4">
      <c r="A5" s="26" t="s">
        <v>8</v>
      </c>
      <c r="B5" s="26" t="s">
        <v>9</v>
      </c>
      <c r="C5" s="817"/>
      <c r="D5" s="818"/>
    </row>
    <row r="6" spans="1:4" ht="15.75" thickBot="1">
      <c r="A6" s="818"/>
      <c r="B6" s="818"/>
      <c r="C6" s="819"/>
      <c r="D6" s="818"/>
    </row>
    <row r="7" spans="1:4" ht="15.75" thickBot="1">
      <c r="A7" s="2945" t="s">
        <v>1032</v>
      </c>
      <c r="B7" s="2946"/>
      <c r="C7" s="2946"/>
      <c r="D7" s="2947"/>
    </row>
    <row r="8" spans="1:4" ht="15.75" thickBot="1">
      <c r="A8" s="820"/>
      <c r="B8" s="821"/>
      <c r="C8" s="822"/>
      <c r="D8" s="823"/>
    </row>
    <row r="9" spans="1:4">
      <c r="A9" s="824" t="s">
        <v>1033</v>
      </c>
      <c r="B9" s="825" t="s">
        <v>1034</v>
      </c>
      <c r="C9" s="826" t="s">
        <v>1035</v>
      </c>
      <c r="D9" s="827" t="s">
        <v>1036</v>
      </c>
    </row>
    <row r="10" spans="1:4">
      <c r="A10" s="828" t="s">
        <v>1037</v>
      </c>
      <c r="B10" s="829">
        <v>1</v>
      </c>
      <c r="C10" s="830" t="s">
        <v>1032</v>
      </c>
      <c r="D10" s="831">
        <f>D11+IF(D72&lt;=0.5*D11,D72,0.5*D11)</f>
        <v>0</v>
      </c>
    </row>
    <row r="11" spans="1:4">
      <c r="A11" s="828" t="s">
        <v>1038</v>
      </c>
      <c r="B11" s="832" t="s">
        <v>1039</v>
      </c>
      <c r="C11" s="830" t="s">
        <v>1040</v>
      </c>
      <c r="D11" s="831">
        <f>D12+D55</f>
        <v>0</v>
      </c>
    </row>
    <row r="12" spans="1:4">
      <c r="A12" s="828" t="s">
        <v>1041</v>
      </c>
      <c r="B12" s="829" t="s">
        <v>1042</v>
      </c>
      <c r="C12" s="830" t="s">
        <v>1043</v>
      </c>
      <c r="D12" s="831">
        <f>D13+D22+D26+D27+D28+D34+D38-D41+D42-D46+D47-D48-D49-D50-D51-D52-D53-D54</f>
        <v>0</v>
      </c>
    </row>
    <row r="13" spans="1:4">
      <c r="A13" s="828" t="s">
        <v>1044</v>
      </c>
      <c r="B13" s="829" t="s">
        <v>1045</v>
      </c>
      <c r="C13" s="833" t="s">
        <v>1046</v>
      </c>
      <c r="D13" s="831">
        <f>D14+D16+D17-D21</f>
        <v>0</v>
      </c>
    </row>
    <row r="14" spans="1:4">
      <c r="A14" s="828" t="s">
        <v>1047</v>
      </c>
      <c r="B14" s="834" t="s">
        <v>1048</v>
      </c>
      <c r="C14" s="835" t="s">
        <v>466</v>
      </c>
      <c r="D14" s="836"/>
    </row>
    <row r="15" spans="1:4">
      <c r="A15" s="828" t="s">
        <v>1049</v>
      </c>
      <c r="B15" s="834" t="s">
        <v>1050</v>
      </c>
      <c r="C15" s="835" t="s">
        <v>1051</v>
      </c>
      <c r="D15" s="836"/>
    </row>
    <row r="16" spans="1:4">
      <c r="A16" s="828" t="s">
        <v>1052</v>
      </c>
      <c r="B16" s="834" t="s">
        <v>1053</v>
      </c>
      <c r="C16" s="835" t="s">
        <v>467</v>
      </c>
      <c r="D16" s="836"/>
    </row>
    <row r="17" spans="1:4">
      <c r="A17" s="828" t="s">
        <v>1054</v>
      </c>
      <c r="B17" s="834" t="s">
        <v>1055</v>
      </c>
      <c r="C17" s="835" t="s">
        <v>1056</v>
      </c>
      <c r="D17" s="831">
        <f>-D18-D19-D20</f>
        <v>0</v>
      </c>
    </row>
    <row r="18" spans="1:4">
      <c r="A18" s="828" t="s">
        <v>1057</v>
      </c>
      <c r="B18" s="834" t="s">
        <v>1058</v>
      </c>
      <c r="C18" s="837" t="s">
        <v>1059</v>
      </c>
      <c r="D18" s="836"/>
    </row>
    <row r="19" spans="1:4">
      <c r="A19" s="828" t="s">
        <v>1060</v>
      </c>
      <c r="B19" s="834" t="s">
        <v>1061</v>
      </c>
      <c r="C19" s="837" t="s">
        <v>1062</v>
      </c>
      <c r="D19" s="836"/>
    </row>
    <row r="20" spans="1:4">
      <c r="A20" s="838" t="s">
        <v>1063</v>
      </c>
      <c r="B20" s="834" t="s">
        <v>1064</v>
      </c>
      <c r="C20" s="837" t="s">
        <v>1065</v>
      </c>
      <c r="D20" s="836"/>
    </row>
    <row r="21" spans="1:4">
      <c r="A21" s="838" t="s">
        <v>1066</v>
      </c>
      <c r="B21" s="834" t="s">
        <v>1067</v>
      </c>
      <c r="C21" s="835" t="s">
        <v>1068</v>
      </c>
      <c r="D21" s="836"/>
    </row>
    <row r="22" spans="1:4">
      <c r="A22" s="828" t="s">
        <v>1069</v>
      </c>
      <c r="B22" s="829" t="s">
        <v>1070</v>
      </c>
      <c r="C22" s="833" t="s">
        <v>1071</v>
      </c>
      <c r="D22" s="831">
        <f>D23+D24+D25</f>
        <v>0</v>
      </c>
    </row>
    <row r="23" spans="1:4">
      <c r="A23" s="828" t="s">
        <v>1072</v>
      </c>
      <c r="B23" s="834" t="s">
        <v>1073</v>
      </c>
      <c r="C23" s="837" t="s">
        <v>1074</v>
      </c>
      <c r="D23" s="836"/>
    </row>
    <row r="24" spans="1:4">
      <c r="A24" s="828" t="s">
        <v>1075</v>
      </c>
      <c r="B24" s="834" t="s">
        <v>1076</v>
      </c>
      <c r="C24" s="837" t="s">
        <v>1077</v>
      </c>
      <c r="D24" s="836"/>
    </row>
    <row r="25" spans="1:4">
      <c r="A25" s="828" t="s">
        <v>1078</v>
      </c>
      <c r="B25" s="834" t="s">
        <v>1079</v>
      </c>
      <c r="C25" s="839" t="s">
        <v>1080</v>
      </c>
      <c r="D25" s="836"/>
    </row>
    <row r="26" spans="1:4">
      <c r="A26" s="828" t="s">
        <v>1081</v>
      </c>
      <c r="B26" s="829" t="s">
        <v>1082</v>
      </c>
      <c r="C26" s="833" t="s">
        <v>1083</v>
      </c>
      <c r="D26" s="840"/>
    </row>
    <row r="27" spans="1:4">
      <c r="A27" s="828"/>
      <c r="B27" s="829" t="s">
        <v>1084</v>
      </c>
      <c r="C27" s="841" t="s">
        <v>1085</v>
      </c>
      <c r="D27" s="842"/>
    </row>
    <row r="28" spans="1:4">
      <c r="A28" s="828" t="s">
        <v>1086</v>
      </c>
      <c r="B28" s="829" t="s">
        <v>1087</v>
      </c>
      <c r="C28" s="841" t="s">
        <v>1088</v>
      </c>
      <c r="D28" s="843">
        <f>-D29+D30+D31+D32-D33</f>
        <v>0</v>
      </c>
    </row>
    <row r="29" spans="1:4">
      <c r="A29" s="828" t="s">
        <v>1089</v>
      </c>
      <c r="B29" s="834" t="s">
        <v>1090</v>
      </c>
      <c r="C29" s="837" t="s">
        <v>1091</v>
      </c>
      <c r="D29" s="836"/>
    </row>
    <row r="30" spans="1:4">
      <c r="A30" s="828" t="s">
        <v>1092</v>
      </c>
      <c r="B30" s="834" t="s">
        <v>1093</v>
      </c>
      <c r="C30" s="837" t="s">
        <v>1094</v>
      </c>
      <c r="D30" s="836"/>
    </row>
    <row r="31" spans="1:4" ht="25.5">
      <c r="A31" s="828" t="s">
        <v>1095</v>
      </c>
      <c r="B31" s="834" t="s">
        <v>1096</v>
      </c>
      <c r="C31" s="837" t="s">
        <v>1097</v>
      </c>
      <c r="D31" s="836"/>
    </row>
    <row r="32" spans="1:4" ht="25.5">
      <c r="A32" s="828" t="s">
        <v>1098</v>
      </c>
      <c r="B32" s="834" t="s">
        <v>1099</v>
      </c>
      <c r="C32" s="837" t="s">
        <v>1100</v>
      </c>
      <c r="D32" s="836"/>
    </row>
    <row r="33" spans="1:4">
      <c r="A33" s="828" t="s">
        <v>1101</v>
      </c>
      <c r="B33" s="834" t="s">
        <v>1102</v>
      </c>
      <c r="C33" s="837" t="s">
        <v>1103</v>
      </c>
      <c r="D33" s="836"/>
    </row>
    <row r="34" spans="1:4">
      <c r="A34" s="828" t="s">
        <v>1104</v>
      </c>
      <c r="B34" s="829" t="s">
        <v>1105</v>
      </c>
      <c r="C34" s="833" t="s">
        <v>1106</v>
      </c>
      <c r="D34" s="831">
        <f>-D35-D36+D37</f>
        <v>0</v>
      </c>
    </row>
    <row r="35" spans="1:4">
      <c r="A35" s="828" t="s">
        <v>1107</v>
      </c>
      <c r="B35" s="834" t="s">
        <v>1108</v>
      </c>
      <c r="C35" s="837" t="s">
        <v>1109</v>
      </c>
      <c r="D35" s="836"/>
    </row>
    <row r="36" spans="1:4">
      <c r="A36" s="828" t="s">
        <v>1110</v>
      </c>
      <c r="B36" s="834" t="s">
        <v>1111</v>
      </c>
      <c r="C36" s="844" t="s">
        <v>1112</v>
      </c>
      <c r="D36" s="836"/>
    </row>
    <row r="37" spans="1:4">
      <c r="A37" s="828" t="s">
        <v>1113</v>
      </c>
      <c r="B37" s="834" t="s">
        <v>1114</v>
      </c>
      <c r="C37" s="837" t="s">
        <v>1115</v>
      </c>
      <c r="D37" s="836"/>
    </row>
    <row r="38" spans="1:4">
      <c r="A38" s="828" t="s">
        <v>1116</v>
      </c>
      <c r="B38" s="829" t="s">
        <v>1117</v>
      </c>
      <c r="C38" s="833" t="s">
        <v>1118</v>
      </c>
      <c r="D38" s="831">
        <f>-D39+D40</f>
        <v>0</v>
      </c>
    </row>
    <row r="39" spans="1:4">
      <c r="A39" s="828" t="s">
        <v>1119</v>
      </c>
      <c r="B39" s="834" t="s">
        <v>1120</v>
      </c>
      <c r="C39" s="837" t="s">
        <v>1121</v>
      </c>
      <c r="D39" s="836"/>
    </row>
    <row r="40" spans="1:4">
      <c r="A40" s="828" t="s">
        <v>1122</v>
      </c>
      <c r="B40" s="834" t="s">
        <v>1123</v>
      </c>
      <c r="C40" s="837" t="s">
        <v>1124</v>
      </c>
      <c r="D40" s="836"/>
    </row>
    <row r="41" spans="1:4" ht="25.5">
      <c r="A41" s="828" t="s">
        <v>1125</v>
      </c>
      <c r="B41" s="829" t="s">
        <v>1126</v>
      </c>
      <c r="C41" s="833" t="s">
        <v>1127</v>
      </c>
      <c r="D41" s="840"/>
    </row>
    <row r="42" spans="1:4">
      <c r="A42" s="828" t="s">
        <v>1128</v>
      </c>
      <c r="B42" s="829" t="s">
        <v>1129</v>
      </c>
      <c r="C42" s="833" t="s">
        <v>1130</v>
      </c>
      <c r="D42" s="831">
        <f>-D43+D44+D45</f>
        <v>0</v>
      </c>
    </row>
    <row r="43" spans="1:4">
      <c r="A43" s="828" t="s">
        <v>1131</v>
      </c>
      <c r="B43" s="834" t="s">
        <v>1132</v>
      </c>
      <c r="C43" s="837" t="s">
        <v>1133</v>
      </c>
      <c r="D43" s="836"/>
    </row>
    <row r="44" spans="1:4">
      <c r="A44" s="828" t="s">
        <v>1134</v>
      </c>
      <c r="B44" s="834" t="s">
        <v>1135</v>
      </c>
      <c r="C44" s="837" t="s">
        <v>1136</v>
      </c>
      <c r="D44" s="836"/>
    </row>
    <row r="45" spans="1:4">
      <c r="A45" s="828" t="s">
        <v>1137</v>
      </c>
      <c r="B45" s="834" t="s">
        <v>1138</v>
      </c>
      <c r="C45" s="837" t="s">
        <v>1139</v>
      </c>
      <c r="D45" s="836"/>
    </row>
    <row r="46" spans="1:4">
      <c r="A46" s="828" t="s">
        <v>1140</v>
      </c>
      <c r="B46" s="829" t="s">
        <v>1141</v>
      </c>
      <c r="C46" s="845" t="s">
        <v>1142</v>
      </c>
      <c r="D46" s="840"/>
    </row>
    <row r="47" spans="1:4">
      <c r="A47" s="828" t="s">
        <v>1143</v>
      </c>
      <c r="B47" s="829" t="s">
        <v>1144</v>
      </c>
      <c r="C47" s="845" t="s">
        <v>1145</v>
      </c>
      <c r="D47" s="831">
        <f>-D69</f>
        <v>0</v>
      </c>
    </row>
    <row r="48" spans="1:4" ht="25.5">
      <c r="A48" s="828" t="s">
        <v>1146</v>
      </c>
      <c r="B48" s="829" t="s">
        <v>1147</v>
      </c>
      <c r="C48" s="845" t="s">
        <v>1148</v>
      </c>
      <c r="D48" s="840"/>
    </row>
    <row r="49" spans="1:4">
      <c r="A49" s="828" t="s">
        <v>1149</v>
      </c>
      <c r="B49" s="829" t="s">
        <v>1150</v>
      </c>
      <c r="C49" s="845" t="s">
        <v>1151</v>
      </c>
      <c r="D49" s="840"/>
    </row>
    <row r="50" spans="1:4">
      <c r="A50" s="828" t="s">
        <v>1152</v>
      </c>
      <c r="B50" s="829" t="s">
        <v>1153</v>
      </c>
      <c r="C50" s="845" t="s">
        <v>1154</v>
      </c>
      <c r="D50" s="840"/>
    </row>
    <row r="51" spans="1:4" ht="25.5">
      <c r="A51" s="828" t="s">
        <v>1155</v>
      </c>
      <c r="B51" s="829" t="s">
        <v>1156</v>
      </c>
      <c r="C51" s="845" t="s">
        <v>1157</v>
      </c>
      <c r="D51" s="840"/>
    </row>
    <row r="52" spans="1:4" ht="25.5">
      <c r="A52" s="828" t="s">
        <v>1158</v>
      </c>
      <c r="B52" s="829" t="s">
        <v>1159</v>
      </c>
      <c r="C52" s="833" t="s">
        <v>1160</v>
      </c>
      <c r="D52" s="840"/>
    </row>
    <row r="53" spans="1:4">
      <c r="A53" s="828" t="s">
        <v>1161</v>
      </c>
      <c r="B53" s="829" t="s">
        <v>1162</v>
      </c>
      <c r="C53" s="845" t="s">
        <v>1163</v>
      </c>
      <c r="D53" s="840"/>
    </row>
    <row r="54" spans="1:4">
      <c r="A54" s="828" t="s">
        <v>1164</v>
      </c>
      <c r="B54" s="829" t="s">
        <v>1165</v>
      </c>
      <c r="C54" s="841" t="s">
        <v>1166</v>
      </c>
      <c r="D54" s="842"/>
    </row>
    <row r="55" spans="1:4">
      <c r="A55" s="828" t="s">
        <v>1167</v>
      </c>
      <c r="B55" s="829" t="s">
        <v>1168</v>
      </c>
      <c r="C55" s="830" t="s">
        <v>1169</v>
      </c>
      <c r="D55" s="831">
        <f>D56-D65-D66-D67+D68+D69-D70+D71</f>
        <v>0</v>
      </c>
    </row>
    <row r="56" spans="1:4">
      <c r="A56" s="828" t="s">
        <v>1170</v>
      </c>
      <c r="B56" s="829" t="s">
        <v>1171</v>
      </c>
      <c r="C56" s="833" t="s">
        <v>1172</v>
      </c>
      <c r="D56" s="831">
        <f>D57+D59+D60-D64</f>
        <v>0</v>
      </c>
    </row>
    <row r="57" spans="1:4">
      <c r="A57" s="828" t="s">
        <v>1173</v>
      </c>
      <c r="B57" s="834" t="s">
        <v>1174</v>
      </c>
      <c r="C57" s="835" t="s">
        <v>1175</v>
      </c>
      <c r="D57" s="836"/>
    </row>
    <row r="58" spans="1:4">
      <c r="A58" s="828" t="s">
        <v>1176</v>
      </c>
      <c r="B58" s="846" t="s">
        <v>1177</v>
      </c>
      <c r="C58" s="847" t="s">
        <v>1178</v>
      </c>
      <c r="D58" s="836"/>
    </row>
    <row r="59" spans="1:4">
      <c r="A59" s="828" t="s">
        <v>1179</v>
      </c>
      <c r="B59" s="834" t="s">
        <v>1180</v>
      </c>
      <c r="C59" s="835" t="s">
        <v>1181</v>
      </c>
      <c r="D59" s="836"/>
    </row>
    <row r="60" spans="1:4">
      <c r="A60" s="828" t="s">
        <v>1182</v>
      </c>
      <c r="B60" s="834" t="s">
        <v>1183</v>
      </c>
      <c r="C60" s="835" t="s">
        <v>1184</v>
      </c>
      <c r="D60" s="848">
        <f>-D61-D62-D63</f>
        <v>0</v>
      </c>
    </row>
    <row r="61" spans="1:4">
      <c r="A61" s="828" t="s">
        <v>1185</v>
      </c>
      <c r="B61" s="834" t="s">
        <v>1186</v>
      </c>
      <c r="C61" s="837" t="s">
        <v>1187</v>
      </c>
      <c r="D61" s="836"/>
    </row>
    <row r="62" spans="1:4">
      <c r="A62" s="828" t="s">
        <v>1188</v>
      </c>
      <c r="B62" s="834" t="s">
        <v>1189</v>
      </c>
      <c r="C62" s="837" t="s">
        <v>1190</v>
      </c>
      <c r="D62" s="836"/>
    </row>
    <row r="63" spans="1:4">
      <c r="A63" s="838" t="s">
        <v>1191</v>
      </c>
      <c r="B63" s="834" t="s">
        <v>1192</v>
      </c>
      <c r="C63" s="837" t="s">
        <v>1193</v>
      </c>
      <c r="D63" s="836"/>
    </row>
    <row r="64" spans="1:4">
      <c r="A64" s="838" t="s">
        <v>1194</v>
      </c>
      <c r="B64" s="834" t="s">
        <v>1195</v>
      </c>
      <c r="C64" s="837" t="s">
        <v>1196</v>
      </c>
      <c r="D64" s="836"/>
    </row>
    <row r="65" spans="1:4">
      <c r="A65" s="828" t="s">
        <v>1197</v>
      </c>
      <c r="B65" s="829" t="s">
        <v>1198</v>
      </c>
      <c r="C65" s="849" t="s">
        <v>1199</v>
      </c>
      <c r="D65" s="836"/>
    </row>
    <row r="66" spans="1:4" ht="25.5">
      <c r="A66" s="828" t="s">
        <v>1200</v>
      </c>
      <c r="B66" s="829" t="s">
        <v>1201</v>
      </c>
      <c r="C66" s="850" t="s">
        <v>1202</v>
      </c>
      <c r="D66" s="836"/>
    </row>
    <row r="67" spans="1:4">
      <c r="A67" s="828" t="s">
        <v>1203</v>
      </c>
      <c r="B67" s="829" t="s">
        <v>1204</v>
      </c>
      <c r="C67" s="850" t="s">
        <v>1205</v>
      </c>
      <c r="D67" s="836"/>
    </row>
    <row r="68" spans="1:4">
      <c r="A68" s="828" t="s">
        <v>1206</v>
      </c>
      <c r="B68" s="829" t="s">
        <v>1207</v>
      </c>
      <c r="C68" s="849" t="s">
        <v>1208</v>
      </c>
      <c r="D68" s="848">
        <f>-D86</f>
        <v>0</v>
      </c>
    </row>
    <row r="69" spans="1:4">
      <c r="A69" s="828" t="s">
        <v>1209</v>
      </c>
      <c r="B69" s="829" t="s">
        <v>1210</v>
      </c>
      <c r="C69" s="849" t="s">
        <v>1211</v>
      </c>
      <c r="D69" s="836"/>
    </row>
    <row r="70" spans="1:4">
      <c r="A70" s="828" t="s">
        <v>1212</v>
      </c>
      <c r="B70" s="829" t="s">
        <v>1213</v>
      </c>
      <c r="C70" s="850" t="s">
        <v>1214</v>
      </c>
      <c r="D70" s="836"/>
    </row>
    <row r="71" spans="1:4">
      <c r="A71" s="828" t="s">
        <v>1215</v>
      </c>
      <c r="B71" s="829" t="s">
        <v>1216</v>
      </c>
      <c r="C71" s="849" t="s">
        <v>1217</v>
      </c>
      <c r="D71" s="836"/>
    </row>
    <row r="72" spans="1:4">
      <c r="A72" s="828" t="s">
        <v>1218</v>
      </c>
      <c r="B72" s="829" t="s">
        <v>1219</v>
      </c>
      <c r="C72" s="833" t="s">
        <v>1220</v>
      </c>
      <c r="D72" s="851">
        <f>D73-D83-D84-D85+D86-D87-D88</f>
        <v>0</v>
      </c>
    </row>
    <row r="73" spans="1:4">
      <c r="A73" s="828" t="s">
        <v>1221</v>
      </c>
      <c r="B73" s="829" t="s">
        <v>1222</v>
      </c>
      <c r="C73" s="833" t="s">
        <v>1223</v>
      </c>
      <c r="D73" s="852">
        <f>D74+D76+D77-D81</f>
        <v>0</v>
      </c>
    </row>
    <row r="74" spans="1:4">
      <c r="A74" s="828" t="s">
        <v>1224</v>
      </c>
      <c r="B74" s="834" t="s">
        <v>1225</v>
      </c>
      <c r="C74" s="853" t="s">
        <v>1226</v>
      </c>
      <c r="D74" s="854"/>
    </row>
    <row r="75" spans="1:4">
      <c r="A75" s="828" t="s">
        <v>1227</v>
      </c>
      <c r="B75" s="834" t="s">
        <v>1228</v>
      </c>
      <c r="C75" s="855" t="s">
        <v>1229</v>
      </c>
      <c r="D75" s="854"/>
    </row>
    <row r="76" spans="1:4">
      <c r="A76" s="828" t="s">
        <v>1230</v>
      </c>
      <c r="B76" s="834" t="s">
        <v>1231</v>
      </c>
      <c r="C76" s="853" t="s">
        <v>1181</v>
      </c>
      <c r="D76" s="854"/>
    </row>
    <row r="77" spans="1:4">
      <c r="A77" s="828" t="s">
        <v>1232</v>
      </c>
      <c r="B77" s="834" t="s">
        <v>1233</v>
      </c>
      <c r="C77" s="853" t="s">
        <v>1234</v>
      </c>
      <c r="D77" s="856">
        <f>-D78-D79-D80</f>
        <v>0</v>
      </c>
    </row>
    <row r="78" spans="1:4">
      <c r="A78" s="828" t="s">
        <v>1235</v>
      </c>
      <c r="B78" s="834" t="s">
        <v>1236</v>
      </c>
      <c r="C78" s="857" t="s">
        <v>1237</v>
      </c>
      <c r="D78" s="836"/>
    </row>
    <row r="79" spans="1:4">
      <c r="A79" s="828" t="s">
        <v>1238</v>
      </c>
      <c r="B79" s="834" t="s">
        <v>1239</v>
      </c>
      <c r="C79" s="857" t="s">
        <v>1240</v>
      </c>
      <c r="D79" s="836"/>
    </row>
    <row r="80" spans="1:4">
      <c r="A80" s="838" t="s">
        <v>1241</v>
      </c>
      <c r="B80" s="834" t="s">
        <v>1242</v>
      </c>
      <c r="C80" s="857" t="s">
        <v>1243</v>
      </c>
      <c r="D80" s="836"/>
    </row>
    <row r="81" spans="1:4">
      <c r="A81" s="838" t="s">
        <v>1244</v>
      </c>
      <c r="B81" s="834" t="s">
        <v>1245</v>
      </c>
      <c r="C81" s="857" t="s">
        <v>1246</v>
      </c>
      <c r="D81" s="836"/>
    </row>
    <row r="82" spans="1:4">
      <c r="A82" s="828" t="s">
        <v>1247</v>
      </c>
      <c r="B82" s="829" t="s">
        <v>1248</v>
      </c>
      <c r="C82" s="833" t="s">
        <v>1249</v>
      </c>
      <c r="D82" s="858"/>
    </row>
    <row r="83" spans="1:4">
      <c r="A83" s="828" t="s">
        <v>1250</v>
      </c>
      <c r="B83" s="829" t="s">
        <v>1251</v>
      </c>
      <c r="C83" s="849" t="s">
        <v>1252</v>
      </c>
      <c r="D83" s="836"/>
    </row>
    <row r="84" spans="1:4" ht="25.5">
      <c r="A84" s="828" t="s">
        <v>1253</v>
      </c>
      <c r="B84" s="829" t="s">
        <v>1254</v>
      </c>
      <c r="C84" s="850" t="s">
        <v>1255</v>
      </c>
      <c r="D84" s="836"/>
    </row>
    <row r="85" spans="1:4" ht="25.5">
      <c r="A85" s="828" t="s">
        <v>1256</v>
      </c>
      <c r="B85" s="829" t="s">
        <v>1257</v>
      </c>
      <c r="C85" s="850" t="s">
        <v>1258</v>
      </c>
      <c r="D85" s="836"/>
    </row>
    <row r="86" spans="1:4">
      <c r="A86" s="828" t="s">
        <v>1259</v>
      </c>
      <c r="B86" s="829" t="s">
        <v>1260</v>
      </c>
      <c r="C86" s="849" t="s">
        <v>1261</v>
      </c>
      <c r="D86" s="836"/>
    </row>
    <row r="87" spans="1:4">
      <c r="A87" s="828" t="s">
        <v>1262</v>
      </c>
      <c r="B87" s="829" t="s">
        <v>1263</v>
      </c>
      <c r="C87" s="849" t="s">
        <v>1264</v>
      </c>
      <c r="D87" s="836"/>
    </row>
    <row r="88" spans="1:4" ht="15.75" thickBot="1">
      <c r="A88" s="859" t="s">
        <v>1265</v>
      </c>
      <c r="B88" s="860" t="s">
        <v>1266</v>
      </c>
      <c r="C88" s="861" t="s">
        <v>1267</v>
      </c>
      <c r="D88" s="862"/>
    </row>
    <row r="89" spans="1:4">
      <c r="A89" s="863"/>
      <c r="B89" s="863"/>
      <c r="C89" s="864"/>
      <c r="D89" s="863"/>
    </row>
  </sheetData>
  <mergeCells count="2">
    <mergeCell ref="B2:C2"/>
    <mergeCell ref="A7:D7"/>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3"/>
  <sheetViews>
    <sheetView workbookViewId="0">
      <selection activeCell="E899" sqref="E899"/>
    </sheetView>
  </sheetViews>
  <sheetFormatPr defaultRowHeight="15"/>
  <cols>
    <col min="1" max="1" width="22.7109375" customWidth="1"/>
    <col min="2" max="2" width="26" customWidth="1"/>
    <col min="3" max="3" width="86.5703125" customWidth="1"/>
    <col min="4" max="4" width="16.28515625" customWidth="1"/>
  </cols>
  <sheetData>
    <row r="1" spans="1:4">
      <c r="A1" s="26" t="s">
        <v>0</v>
      </c>
      <c r="B1" s="817" t="s">
        <v>1268</v>
      </c>
      <c r="C1" s="817"/>
      <c r="D1" s="865"/>
    </row>
    <row r="2" spans="1:4">
      <c r="A2" s="26" t="s">
        <v>2</v>
      </c>
      <c r="B2" s="2944" t="s">
        <v>1269</v>
      </c>
      <c r="C2" s="2944"/>
      <c r="D2" s="865"/>
    </row>
    <row r="3" spans="1:4">
      <c r="A3" s="26" t="s">
        <v>4</v>
      </c>
      <c r="B3" s="26" t="s">
        <v>475</v>
      </c>
      <c r="C3" s="817"/>
      <c r="D3" s="865"/>
    </row>
    <row r="4" spans="1:4">
      <c r="A4" s="26" t="s">
        <v>6</v>
      </c>
      <c r="B4" s="26" t="s">
        <v>7</v>
      </c>
      <c r="C4" s="817"/>
      <c r="D4" s="865"/>
    </row>
    <row r="5" spans="1:4">
      <c r="A5" s="26" t="s">
        <v>8</v>
      </c>
      <c r="B5" s="26" t="s">
        <v>9</v>
      </c>
      <c r="C5" s="817"/>
      <c r="D5" s="865"/>
    </row>
    <row r="6" spans="1:4" ht="15.75" thickBot="1">
      <c r="A6" s="865"/>
      <c r="B6" s="865"/>
      <c r="C6" s="866"/>
      <c r="D6" s="865"/>
    </row>
    <row r="7" spans="1:4" ht="15.75" thickBot="1">
      <c r="A7" s="2954" t="s">
        <v>1270</v>
      </c>
      <c r="B7" s="2955"/>
      <c r="C7" s="2955"/>
      <c r="D7" s="2956"/>
    </row>
    <row r="8" spans="1:4" ht="15.75" thickBot="1">
      <c r="A8" s="2957"/>
      <c r="B8" s="2958"/>
      <c r="C8" s="2958"/>
      <c r="D8" s="2959"/>
    </row>
    <row r="9" spans="1:4">
      <c r="A9" s="867" t="s">
        <v>1033</v>
      </c>
      <c r="B9" s="868" t="s">
        <v>1271</v>
      </c>
      <c r="C9" s="868" t="s">
        <v>1035</v>
      </c>
      <c r="D9" s="827" t="s">
        <v>1036</v>
      </c>
    </row>
    <row r="10" spans="1:4">
      <c r="A10" s="2948" t="s">
        <v>1272</v>
      </c>
      <c r="B10" s="2949"/>
      <c r="C10" s="2949"/>
      <c r="D10" s="2950"/>
    </row>
    <row r="11" spans="1:4">
      <c r="A11" s="869" t="s">
        <v>1037</v>
      </c>
      <c r="B11" s="870">
        <v>1</v>
      </c>
      <c r="C11" s="871" t="s">
        <v>1273</v>
      </c>
      <c r="D11" s="872">
        <f>SUM(D12:D14)</f>
        <v>0</v>
      </c>
    </row>
    <row r="12" spans="1:4">
      <c r="A12" s="869" t="s">
        <v>1041</v>
      </c>
      <c r="B12" s="870" t="s">
        <v>1039</v>
      </c>
      <c r="C12" s="839" t="s">
        <v>1274</v>
      </c>
      <c r="D12" s="873"/>
    </row>
    <row r="13" spans="1:4">
      <c r="A13" s="869" t="s">
        <v>1044</v>
      </c>
      <c r="B13" s="870" t="s">
        <v>1219</v>
      </c>
      <c r="C13" s="839" t="s">
        <v>1275</v>
      </c>
      <c r="D13" s="873"/>
    </row>
    <row r="14" spans="1:4">
      <c r="A14" s="869" t="s">
        <v>1047</v>
      </c>
      <c r="B14" s="870" t="s">
        <v>1276</v>
      </c>
      <c r="C14" s="839" t="s">
        <v>1277</v>
      </c>
      <c r="D14" s="873"/>
    </row>
    <row r="15" spans="1:4">
      <c r="A15" s="869" t="s">
        <v>1049</v>
      </c>
      <c r="B15" s="870">
        <v>2</v>
      </c>
      <c r="C15" s="833" t="s">
        <v>1278</v>
      </c>
      <c r="D15" s="874">
        <f>SUM(D16:D17)</f>
        <v>0</v>
      </c>
    </row>
    <row r="16" spans="1:4">
      <c r="A16" s="869" t="s">
        <v>1052</v>
      </c>
      <c r="B16" s="870" t="s">
        <v>1279</v>
      </c>
      <c r="C16" s="835" t="s">
        <v>1280</v>
      </c>
      <c r="D16" s="873"/>
    </row>
    <row r="17" spans="1:4">
      <c r="A17" s="869" t="s">
        <v>1054</v>
      </c>
      <c r="B17" s="870" t="s">
        <v>1281</v>
      </c>
      <c r="C17" s="835" t="s">
        <v>1282</v>
      </c>
      <c r="D17" s="875">
        <f>SUM(D18:D19)</f>
        <v>0</v>
      </c>
    </row>
    <row r="18" spans="1:4" ht="25.5">
      <c r="A18" s="869" t="s">
        <v>1057</v>
      </c>
      <c r="B18" s="870" t="s">
        <v>1283</v>
      </c>
      <c r="C18" s="839" t="s">
        <v>1284</v>
      </c>
      <c r="D18" s="873"/>
    </row>
    <row r="19" spans="1:4" ht="25.5">
      <c r="A19" s="869" t="s">
        <v>1060</v>
      </c>
      <c r="B19" s="870" t="s">
        <v>1285</v>
      </c>
      <c r="C19" s="839" t="s">
        <v>1286</v>
      </c>
      <c r="D19" s="876"/>
    </row>
    <row r="20" spans="1:4">
      <c r="A20" s="2960" t="s">
        <v>1287</v>
      </c>
      <c r="B20" s="2961"/>
      <c r="C20" s="2961"/>
      <c r="D20" s="2962"/>
    </row>
    <row r="21" spans="1:4" ht="25.5">
      <c r="A21" s="877">
        <v>190</v>
      </c>
      <c r="B21" s="878">
        <v>8</v>
      </c>
      <c r="C21" s="879" t="s">
        <v>1288</v>
      </c>
      <c r="D21" s="880"/>
    </row>
    <row r="22" spans="1:4">
      <c r="A22" s="881">
        <v>200</v>
      </c>
      <c r="B22" s="870">
        <v>9</v>
      </c>
      <c r="C22" s="882" t="s">
        <v>1289</v>
      </c>
      <c r="D22" s="880"/>
    </row>
    <row r="23" spans="1:4">
      <c r="A23" s="881">
        <v>210</v>
      </c>
      <c r="B23" s="870">
        <v>10</v>
      </c>
      <c r="C23" s="882" t="s">
        <v>1290</v>
      </c>
      <c r="D23" s="880"/>
    </row>
    <row r="24" spans="1:4">
      <c r="A24" s="2948" t="s">
        <v>1291</v>
      </c>
      <c r="B24" s="2949"/>
      <c r="C24" s="2949"/>
      <c r="D24" s="2950"/>
    </row>
    <row r="25" spans="1:4" ht="25.5">
      <c r="A25" s="881">
        <v>230</v>
      </c>
      <c r="B25" s="870">
        <v>12</v>
      </c>
      <c r="C25" s="882" t="s">
        <v>1292</v>
      </c>
      <c r="D25" s="883">
        <f>SUM(D26,D29,D32)</f>
        <v>0</v>
      </c>
    </row>
    <row r="26" spans="1:4" ht="25.5">
      <c r="A26" s="881">
        <v>240</v>
      </c>
      <c r="B26" s="870">
        <v>12.1</v>
      </c>
      <c r="C26" s="884" t="s">
        <v>1293</v>
      </c>
      <c r="D26" s="885">
        <f>SUM(D27,D28)</f>
        <v>0</v>
      </c>
    </row>
    <row r="27" spans="1:4" ht="25.5">
      <c r="A27" s="881">
        <v>250</v>
      </c>
      <c r="B27" s="870" t="s">
        <v>1294</v>
      </c>
      <c r="C27" s="886" t="s">
        <v>1295</v>
      </c>
      <c r="D27" s="887"/>
    </row>
    <row r="28" spans="1:4">
      <c r="A28" s="881">
        <v>260</v>
      </c>
      <c r="B28" s="870" t="s">
        <v>1296</v>
      </c>
      <c r="C28" s="886" t="s">
        <v>1297</v>
      </c>
      <c r="D28" s="887"/>
    </row>
    <row r="29" spans="1:4" ht="25.5">
      <c r="A29" s="881">
        <v>270</v>
      </c>
      <c r="B29" s="870">
        <v>12.2</v>
      </c>
      <c r="C29" s="884" t="s">
        <v>1298</v>
      </c>
      <c r="D29" s="885">
        <f>D30-D31</f>
        <v>0</v>
      </c>
    </row>
    <row r="30" spans="1:4" ht="25.5">
      <c r="A30" s="881">
        <v>280</v>
      </c>
      <c r="B30" s="870" t="s">
        <v>1299</v>
      </c>
      <c r="C30" s="886" t="s">
        <v>1300</v>
      </c>
      <c r="D30" s="887"/>
    </row>
    <row r="31" spans="1:4">
      <c r="A31" s="881">
        <v>290</v>
      </c>
      <c r="B31" s="870" t="s">
        <v>1301</v>
      </c>
      <c r="C31" s="886" t="s">
        <v>1302</v>
      </c>
      <c r="D31" s="887"/>
    </row>
    <row r="32" spans="1:4" ht="25.5">
      <c r="A32" s="888">
        <v>291</v>
      </c>
      <c r="B32" s="870">
        <v>12.3</v>
      </c>
      <c r="C32" s="884" t="s">
        <v>1303</v>
      </c>
      <c r="D32" s="885">
        <f>D33-D34</f>
        <v>0</v>
      </c>
    </row>
    <row r="33" spans="1:4" ht="25.5">
      <c r="A33" s="888">
        <v>292</v>
      </c>
      <c r="B33" s="870" t="s">
        <v>1304</v>
      </c>
      <c r="C33" s="886" t="s">
        <v>1305</v>
      </c>
      <c r="D33" s="887"/>
    </row>
    <row r="34" spans="1:4">
      <c r="A34" s="888">
        <v>293</v>
      </c>
      <c r="B34" s="870" t="s">
        <v>1306</v>
      </c>
      <c r="C34" s="886" t="s">
        <v>1307</v>
      </c>
      <c r="D34" s="887"/>
    </row>
    <row r="35" spans="1:4" ht="25.5">
      <c r="A35" s="881">
        <v>300</v>
      </c>
      <c r="B35" s="870">
        <v>13</v>
      </c>
      <c r="C35" s="882" t="s">
        <v>1308</v>
      </c>
      <c r="D35" s="883">
        <f>SUM(D36,D39,D42)</f>
        <v>0</v>
      </c>
    </row>
    <row r="36" spans="1:4" ht="25.5">
      <c r="A36" s="881">
        <v>310</v>
      </c>
      <c r="B36" s="870" t="s">
        <v>1309</v>
      </c>
      <c r="C36" s="884" t="s">
        <v>1310</v>
      </c>
      <c r="D36" s="885">
        <f>D37-D38</f>
        <v>0</v>
      </c>
    </row>
    <row r="37" spans="1:4" ht="25.5">
      <c r="A37" s="881">
        <v>320</v>
      </c>
      <c r="B37" s="870" t="s">
        <v>1311</v>
      </c>
      <c r="C37" s="886" t="s">
        <v>1312</v>
      </c>
      <c r="D37" s="887"/>
    </row>
    <row r="38" spans="1:4">
      <c r="A38" s="881">
        <v>330</v>
      </c>
      <c r="B38" s="870" t="s">
        <v>1313</v>
      </c>
      <c r="C38" s="886" t="s">
        <v>1314</v>
      </c>
      <c r="D38" s="887"/>
    </row>
    <row r="39" spans="1:4" ht="25.5">
      <c r="A39" s="881">
        <v>340</v>
      </c>
      <c r="B39" s="870" t="s">
        <v>1315</v>
      </c>
      <c r="C39" s="884" t="s">
        <v>1316</v>
      </c>
      <c r="D39" s="885">
        <f>D40-D41</f>
        <v>0</v>
      </c>
    </row>
    <row r="40" spans="1:4" ht="25.5">
      <c r="A40" s="881">
        <v>350</v>
      </c>
      <c r="B40" s="870" t="s">
        <v>1317</v>
      </c>
      <c r="C40" s="886" t="s">
        <v>1318</v>
      </c>
      <c r="D40" s="887"/>
    </row>
    <row r="41" spans="1:4">
      <c r="A41" s="881">
        <v>360</v>
      </c>
      <c r="B41" s="870" t="s">
        <v>1319</v>
      </c>
      <c r="C41" s="886" t="s">
        <v>1320</v>
      </c>
      <c r="D41" s="887"/>
    </row>
    <row r="42" spans="1:4" ht="25.5">
      <c r="A42" s="888" t="s">
        <v>1321</v>
      </c>
      <c r="B42" s="870" t="s">
        <v>1322</v>
      </c>
      <c r="C42" s="884" t="s">
        <v>1323</v>
      </c>
      <c r="D42" s="885">
        <f>D43-D44</f>
        <v>0</v>
      </c>
    </row>
    <row r="43" spans="1:4" ht="25.5">
      <c r="A43" s="888" t="s">
        <v>1324</v>
      </c>
      <c r="B43" s="870" t="s">
        <v>1325</v>
      </c>
      <c r="C43" s="886" t="s">
        <v>1326</v>
      </c>
      <c r="D43" s="887"/>
    </row>
    <row r="44" spans="1:4">
      <c r="A44" s="888" t="s">
        <v>1327</v>
      </c>
      <c r="B44" s="870" t="s">
        <v>1328</v>
      </c>
      <c r="C44" s="886" t="s">
        <v>1329</v>
      </c>
      <c r="D44" s="887"/>
    </row>
    <row r="45" spans="1:4" ht="25.5">
      <c r="A45" s="881">
        <v>370</v>
      </c>
      <c r="B45" s="870">
        <v>14</v>
      </c>
      <c r="C45" s="882" t="s">
        <v>1330</v>
      </c>
      <c r="D45" s="883">
        <f>SUM(D46,D49,D52)</f>
        <v>0</v>
      </c>
    </row>
    <row r="46" spans="1:4" ht="25.5">
      <c r="A46" s="881">
        <v>380</v>
      </c>
      <c r="B46" s="870" t="s">
        <v>1331</v>
      </c>
      <c r="C46" s="884" t="s">
        <v>1332</v>
      </c>
      <c r="D46" s="885">
        <f>D47-D48</f>
        <v>0</v>
      </c>
    </row>
    <row r="47" spans="1:4" ht="25.5">
      <c r="A47" s="881">
        <v>390</v>
      </c>
      <c r="B47" s="870" t="s">
        <v>1333</v>
      </c>
      <c r="C47" s="886" t="s">
        <v>1334</v>
      </c>
      <c r="D47" s="887"/>
    </row>
    <row r="48" spans="1:4">
      <c r="A48" s="881">
        <v>400</v>
      </c>
      <c r="B48" s="870" t="s">
        <v>1335</v>
      </c>
      <c r="C48" s="886" t="s">
        <v>1314</v>
      </c>
      <c r="D48" s="887"/>
    </row>
    <row r="49" spans="1:4" ht="25.5">
      <c r="A49" s="881">
        <v>410</v>
      </c>
      <c r="B49" s="870" t="s">
        <v>1336</v>
      </c>
      <c r="C49" s="884" t="s">
        <v>1337</v>
      </c>
      <c r="D49" s="885">
        <f>D50-D51</f>
        <v>0</v>
      </c>
    </row>
    <row r="50" spans="1:4" ht="25.5">
      <c r="A50" s="881">
        <v>420</v>
      </c>
      <c r="B50" s="870" t="s">
        <v>1338</v>
      </c>
      <c r="C50" s="886" t="s">
        <v>1339</v>
      </c>
      <c r="D50" s="887"/>
    </row>
    <row r="51" spans="1:4">
      <c r="A51" s="881">
        <v>430</v>
      </c>
      <c r="B51" s="870" t="s">
        <v>1340</v>
      </c>
      <c r="C51" s="886" t="s">
        <v>1341</v>
      </c>
      <c r="D51" s="887"/>
    </row>
    <row r="52" spans="1:4" ht="25.5">
      <c r="A52" s="888" t="s">
        <v>1342</v>
      </c>
      <c r="B52" s="870" t="s">
        <v>1343</v>
      </c>
      <c r="C52" s="884" t="s">
        <v>1344</v>
      </c>
      <c r="D52" s="885">
        <f>D53-D54</f>
        <v>0</v>
      </c>
    </row>
    <row r="53" spans="1:4" ht="25.5">
      <c r="A53" s="888" t="s">
        <v>1345</v>
      </c>
      <c r="B53" s="870" t="s">
        <v>1346</v>
      </c>
      <c r="C53" s="886" t="s">
        <v>1347</v>
      </c>
      <c r="D53" s="887"/>
    </row>
    <row r="54" spans="1:4">
      <c r="A54" s="888" t="s">
        <v>1348</v>
      </c>
      <c r="B54" s="870" t="s">
        <v>1349</v>
      </c>
      <c r="C54" s="886" t="s">
        <v>1329</v>
      </c>
      <c r="D54" s="887"/>
    </row>
    <row r="55" spans="1:4">
      <c r="A55" s="2948" t="s">
        <v>1350</v>
      </c>
      <c r="B55" s="2949"/>
      <c r="C55" s="2949"/>
      <c r="D55" s="2950"/>
    </row>
    <row r="56" spans="1:4">
      <c r="A56" s="877">
        <v>440</v>
      </c>
      <c r="B56" s="878">
        <v>15</v>
      </c>
      <c r="C56" s="882" t="s">
        <v>1351</v>
      </c>
      <c r="D56" s="883">
        <f>SUM(D57,D60,D63)</f>
        <v>0</v>
      </c>
    </row>
    <row r="57" spans="1:4" ht="25.5">
      <c r="A57" s="877">
        <v>450</v>
      </c>
      <c r="B57" s="878" t="s">
        <v>1352</v>
      </c>
      <c r="C57" s="884" t="s">
        <v>1353</v>
      </c>
      <c r="D57" s="885">
        <f>D58-D59</f>
        <v>0</v>
      </c>
    </row>
    <row r="58" spans="1:4" ht="25.5">
      <c r="A58" s="877">
        <v>460</v>
      </c>
      <c r="B58" s="878" t="s">
        <v>1354</v>
      </c>
      <c r="C58" s="886" t="s">
        <v>1355</v>
      </c>
      <c r="D58" s="887"/>
    </row>
    <row r="59" spans="1:4">
      <c r="A59" s="877">
        <v>470</v>
      </c>
      <c r="B59" s="878" t="s">
        <v>1356</v>
      </c>
      <c r="C59" s="886" t="s">
        <v>1297</v>
      </c>
      <c r="D59" s="887"/>
    </row>
    <row r="60" spans="1:4" ht="25.5">
      <c r="A60" s="877">
        <v>480</v>
      </c>
      <c r="B60" s="878" t="s">
        <v>1357</v>
      </c>
      <c r="C60" s="884" t="s">
        <v>1358</v>
      </c>
      <c r="D60" s="885">
        <f>D61-D62</f>
        <v>0</v>
      </c>
    </row>
    <row r="61" spans="1:4" ht="25.5">
      <c r="A61" s="877">
        <v>490</v>
      </c>
      <c r="B61" s="878" t="s">
        <v>1359</v>
      </c>
      <c r="C61" s="886" t="s">
        <v>1360</v>
      </c>
      <c r="D61" s="887"/>
    </row>
    <row r="62" spans="1:4">
      <c r="A62" s="877">
        <v>500</v>
      </c>
      <c r="B62" s="878" t="s">
        <v>1361</v>
      </c>
      <c r="C62" s="886" t="s">
        <v>1302</v>
      </c>
      <c r="D62" s="887"/>
    </row>
    <row r="63" spans="1:4" ht="25.5">
      <c r="A63" s="889" t="s">
        <v>1362</v>
      </c>
      <c r="B63" s="878" t="s">
        <v>1363</v>
      </c>
      <c r="C63" s="884" t="s">
        <v>1364</v>
      </c>
      <c r="D63" s="885">
        <f>D64-D65</f>
        <v>0</v>
      </c>
    </row>
    <row r="64" spans="1:4" ht="25.5">
      <c r="A64" s="889" t="s">
        <v>1365</v>
      </c>
      <c r="B64" s="878" t="s">
        <v>1366</v>
      </c>
      <c r="C64" s="886" t="s">
        <v>1367</v>
      </c>
      <c r="D64" s="887"/>
    </row>
    <row r="65" spans="1:4">
      <c r="A65" s="889" t="s">
        <v>1368</v>
      </c>
      <c r="B65" s="878" t="s">
        <v>1369</v>
      </c>
      <c r="C65" s="886" t="s">
        <v>1307</v>
      </c>
      <c r="D65" s="887"/>
    </row>
    <row r="66" spans="1:4" ht="25.5">
      <c r="A66" s="877">
        <v>510</v>
      </c>
      <c r="B66" s="878">
        <v>16</v>
      </c>
      <c r="C66" s="882" t="s">
        <v>1370</v>
      </c>
      <c r="D66" s="883">
        <f>SUM(D67,D70,D73)</f>
        <v>0</v>
      </c>
    </row>
    <row r="67" spans="1:4" ht="25.5">
      <c r="A67" s="877">
        <v>520</v>
      </c>
      <c r="B67" s="878" t="s">
        <v>1371</v>
      </c>
      <c r="C67" s="884" t="s">
        <v>1372</v>
      </c>
      <c r="D67" s="885">
        <f>D68-D69</f>
        <v>0</v>
      </c>
    </row>
    <row r="68" spans="1:4" ht="25.5">
      <c r="A68" s="877">
        <v>530</v>
      </c>
      <c r="B68" s="878" t="s">
        <v>1373</v>
      </c>
      <c r="C68" s="886" t="s">
        <v>1374</v>
      </c>
      <c r="D68" s="887"/>
    </row>
    <row r="69" spans="1:4">
      <c r="A69" s="877">
        <v>540</v>
      </c>
      <c r="B69" s="878" t="s">
        <v>1375</v>
      </c>
      <c r="C69" s="886" t="s">
        <v>1314</v>
      </c>
      <c r="D69" s="887"/>
    </row>
    <row r="70" spans="1:4" ht="25.5">
      <c r="A70" s="877">
        <v>550</v>
      </c>
      <c r="B70" s="878" t="s">
        <v>1376</v>
      </c>
      <c r="C70" s="884" t="s">
        <v>1377</v>
      </c>
      <c r="D70" s="885">
        <f>D71-D72</f>
        <v>0</v>
      </c>
    </row>
    <row r="71" spans="1:4" ht="25.5">
      <c r="A71" s="877">
        <v>560</v>
      </c>
      <c r="B71" s="878" t="s">
        <v>1378</v>
      </c>
      <c r="C71" s="886" t="s">
        <v>1379</v>
      </c>
      <c r="D71" s="887"/>
    </row>
    <row r="72" spans="1:4">
      <c r="A72" s="877">
        <v>570</v>
      </c>
      <c r="B72" s="878" t="s">
        <v>1380</v>
      </c>
      <c r="C72" s="886" t="s">
        <v>1320</v>
      </c>
      <c r="D72" s="887"/>
    </row>
    <row r="73" spans="1:4" ht="25.5">
      <c r="A73" s="889" t="s">
        <v>1381</v>
      </c>
      <c r="B73" s="878" t="s">
        <v>1382</v>
      </c>
      <c r="C73" s="884" t="s">
        <v>1383</v>
      </c>
      <c r="D73" s="885">
        <f>D74-D75</f>
        <v>0</v>
      </c>
    </row>
    <row r="74" spans="1:4" ht="25.5">
      <c r="A74" s="889" t="s">
        <v>1384</v>
      </c>
      <c r="B74" s="878" t="s">
        <v>1385</v>
      </c>
      <c r="C74" s="886" t="s">
        <v>1386</v>
      </c>
      <c r="D74" s="887"/>
    </row>
    <row r="75" spans="1:4">
      <c r="A75" s="889" t="s">
        <v>1387</v>
      </c>
      <c r="B75" s="878" t="s">
        <v>1388</v>
      </c>
      <c r="C75" s="886" t="s">
        <v>1329</v>
      </c>
      <c r="D75" s="887"/>
    </row>
    <row r="76" spans="1:4" ht="25.5">
      <c r="A76" s="881">
        <v>580</v>
      </c>
      <c r="B76" s="870">
        <v>17</v>
      </c>
      <c r="C76" s="882" t="s">
        <v>1389</v>
      </c>
      <c r="D76" s="883">
        <f>SUM(D77,D80,D83)</f>
        <v>0</v>
      </c>
    </row>
    <row r="77" spans="1:4">
      <c r="A77" s="881">
        <v>590</v>
      </c>
      <c r="B77" s="870" t="s">
        <v>1390</v>
      </c>
      <c r="C77" s="884" t="s">
        <v>1391</v>
      </c>
      <c r="D77" s="885">
        <f>D78-D79</f>
        <v>0</v>
      </c>
    </row>
    <row r="78" spans="1:4" ht="25.5">
      <c r="A78" s="881">
        <v>600</v>
      </c>
      <c r="B78" s="870" t="s">
        <v>1392</v>
      </c>
      <c r="C78" s="886" t="s">
        <v>1393</v>
      </c>
      <c r="D78" s="887"/>
    </row>
    <row r="79" spans="1:4">
      <c r="A79" s="881">
        <v>610</v>
      </c>
      <c r="B79" s="870" t="s">
        <v>1394</v>
      </c>
      <c r="C79" s="886" t="s">
        <v>1314</v>
      </c>
      <c r="D79" s="887"/>
    </row>
    <row r="80" spans="1:4">
      <c r="A80" s="881">
        <v>620</v>
      </c>
      <c r="B80" s="870" t="s">
        <v>1395</v>
      </c>
      <c r="C80" s="884" t="s">
        <v>1396</v>
      </c>
      <c r="D80" s="885">
        <f>D81-D82</f>
        <v>0</v>
      </c>
    </row>
    <row r="81" spans="1:4" ht="25.5">
      <c r="A81" s="881">
        <v>630</v>
      </c>
      <c r="B81" s="870" t="s">
        <v>1397</v>
      </c>
      <c r="C81" s="886" t="s">
        <v>1398</v>
      </c>
      <c r="D81" s="887"/>
    </row>
    <row r="82" spans="1:4">
      <c r="A82" s="881">
        <v>640</v>
      </c>
      <c r="B82" s="870" t="s">
        <v>1399</v>
      </c>
      <c r="C82" s="886" t="s">
        <v>1341</v>
      </c>
      <c r="D82" s="887"/>
    </row>
    <row r="83" spans="1:4">
      <c r="A83" s="888" t="s">
        <v>1400</v>
      </c>
      <c r="B83" s="870" t="s">
        <v>1401</v>
      </c>
      <c r="C83" s="884" t="s">
        <v>1402</v>
      </c>
      <c r="D83" s="885">
        <f>D84-D85</f>
        <v>0</v>
      </c>
    </row>
    <row r="84" spans="1:4" ht="25.5">
      <c r="A84" s="888" t="s">
        <v>1403</v>
      </c>
      <c r="B84" s="870" t="s">
        <v>1404</v>
      </c>
      <c r="C84" s="886" t="s">
        <v>1405</v>
      </c>
      <c r="D84" s="887"/>
    </row>
    <row r="85" spans="1:4">
      <c r="A85" s="888" t="s">
        <v>1406</v>
      </c>
      <c r="B85" s="870" t="s">
        <v>1407</v>
      </c>
      <c r="C85" s="886" t="s">
        <v>1329</v>
      </c>
      <c r="D85" s="890"/>
    </row>
    <row r="86" spans="1:4">
      <c r="A86" s="2948" t="s">
        <v>1408</v>
      </c>
      <c r="B86" s="2949"/>
      <c r="C86" s="2949"/>
      <c r="D86" s="2950"/>
    </row>
    <row r="87" spans="1:4" ht="25.5">
      <c r="A87" s="877">
        <v>650</v>
      </c>
      <c r="B87" s="878">
        <v>18</v>
      </c>
      <c r="C87" s="882" t="s">
        <v>1409</v>
      </c>
      <c r="D87" s="891"/>
    </row>
    <row r="88" spans="1:4" ht="25.5">
      <c r="A88" s="877">
        <v>660</v>
      </c>
      <c r="B88" s="878">
        <v>19</v>
      </c>
      <c r="C88" s="882" t="s">
        <v>1410</v>
      </c>
      <c r="D88" s="880"/>
    </row>
    <row r="89" spans="1:4" ht="26.25" thickBot="1">
      <c r="A89" s="892">
        <v>670</v>
      </c>
      <c r="B89" s="893">
        <v>20</v>
      </c>
      <c r="C89" s="894" t="s">
        <v>1411</v>
      </c>
      <c r="D89" s="895"/>
    </row>
    <row r="90" spans="1:4">
      <c r="A90" s="2951" t="s">
        <v>1412</v>
      </c>
      <c r="B90" s="2952"/>
      <c r="C90" s="2952"/>
      <c r="D90" s="2953"/>
    </row>
    <row r="91" spans="1:4" ht="15.75" thickBot="1">
      <c r="A91" s="892">
        <v>820</v>
      </c>
      <c r="B91" s="893">
        <v>28</v>
      </c>
      <c r="C91" s="894" t="s">
        <v>1413</v>
      </c>
      <c r="D91" s="895"/>
    </row>
    <row r="92" spans="1:4">
      <c r="A92" s="896"/>
      <c r="B92" s="896"/>
      <c r="C92" s="896"/>
      <c r="D92" s="897"/>
    </row>
    <row r="93" spans="1:4">
      <c r="A93" s="896"/>
      <c r="B93" s="896"/>
      <c r="C93" s="896"/>
      <c r="D93" s="897"/>
    </row>
  </sheetData>
  <mergeCells count="9">
    <mergeCell ref="A55:D55"/>
    <mergeCell ref="A86:D86"/>
    <mergeCell ref="A90:D90"/>
    <mergeCell ref="B2:C2"/>
    <mergeCell ref="A7:D7"/>
    <mergeCell ref="A8:D8"/>
    <mergeCell ref="A10:D10"/>
    <mergeCell ref="A20:D20"/>
    <mergeCell ref="A24:D24"/>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84"/>
  <sheetViews>
    <sheetView topLeftCell="A161" zoomScale="99" zoomScaleNormal="99" workbookViewId="0">
      <selection activeCell="A92" sqref="A92"/>
    </sheetView>
  </sheetViews>
  <sheetFormatPr defaultRowHeight="15"/>
  <cols>
    <col min="1" max="1" width="23.28515625" style="242" customWidth="1"/>
    <col min="2" max="2" width="94.5703125" style="242" customWidth="1"/>
    <col min="3" max="3" width="28.28515625" style="242" customWidth="1"/>
    <col min="4" max="4" width="9.140625" style="242"/>
    <col min="5" max="5" width="13.140625" style="242" customWidth="1"/>
    <col min="6" max="6" width="12.85546875" style="242" customWidth="1"/>
    <col min="7" max="7" width="16.5703125" style="242" customWidth="1"/>
    <col min="8" max="8" width="10.85546875" style="242" customWidth="1"/>
    <col min="9" max="11" width="9.140625" style="242"/>
    <col min="12" max="12" width="16.5703125" style="242" customWidth="1"/>
    <col min="13" max="13" width="16.28515625" style="242" customWidth="1"/>
    <col min="14" max="14" width="14" style="242" customWidth="1"/>
    <col min="15" max="257" width="9.140625" style="242"/>
    <col min="258" max="258" width="24.28515625" style="242" bestFit="1" customWidth="1"/>
    <col min="259" max="259" width="87" style="242" customWidth="1"/>
    <col min="260" max="260" width="28.28515625" style="242" customWidth="1"/>
    <col min="261" max="261" width="9.140625" style="242"/>
    <col min="262" max="262" width="13.140625" style="242" customWidth="1"/>
    <col min="263" max="263" width="12.85546875" style="242" customWidth="1"/>
    <col min="264" max="268" width="9.140625" style="242"/>
    <col min="269" max="269" width="16.5703125" style="242" customWidth="1"/>
    <col min="270" max="513" width="9.140625" style="242"/>
    <col min="514" max="514" width="24.28515625" style="242" bestFit="1" customWidth="1"/>
    <col min="515" max="515" width="87" style="242" customWidth="1"/>
    <col min="516" max="516" width="28.28515625" style="242" customWidth="1"/>
    <col min="517" max="517" width="9.140625" style="242"/>
    <col min="518" max="518" width="13.140625" style="242" customWidth="1"/>
    <col min="519" max="519" width="12.85546875" style="242" customWidth="1"/>
    <col min="520" max="524" width="9.140625" style="242"/>
    <col min="525" max="525" width="16.5703125" style="242" customWidth="1"/>
    <col min="526" max="769" width="9.140625" style="242"/>
    <col min="770" max="770" width="24.28515625" style="242" bestFit="1" customWidth="1"/>
    <col min="771" max="771" width="87" style="242" customWidth="1"/>
    <col min="772" max="772" width="28.28515625" style="242" customWidth="1"/>
    <col min="773" max="773" width="9.140625" style="242"/>
    <col min="774" max="774" width="13.140625" style="242" customWidth="1"/>
    <col min="775" max="775" width="12.85546875" style="242" customWidth="1"/>
    <col min="776" max="780" width="9.140625" style="242"/>
    <col min="781" max="781" width="16.5703125" style="242" customWidth="1"/>
    <col min="782" max="1025" width="9.140625" style="242"/>
    <col min="1026" max="1026" width="24.28515625" style="242" bestFit="1" customWidth="1"/>
    <col min="1027" max="1027" width="87" style="242" customWidth="1"/>
    <col min="1028" max="1028" width="28.28515625" style="242" customWidth="1"/>
    <col min="1029" max="1029" width="9.140625" style="242"/>
    <col min="1030" max="1030" width="13.140625" style="242" customWidth="1"/>
    <col min="1031" max="1031" width="12.85546875" style="242" customWidth="1"/>
    <col min="1032" max="1036" width="9.140625" style="242"/>
    <col min="1037" max="1037" width="16.5703125" style="242" customWidth="1"/>
    <col min="1038" max="1281" width="9.140625" style="242"/>
    <col min="1282" max="1282" width="24.28515625" style="242" bestFit="1" customWidth="1"/>
    <col min="1283" max="1283" width="87" style="242" customWidth="1"/>
    <col min="1284" max="1284" width="28.28515625" style="242" customWidth="1"/>
    <col min="1285" max="1285" width="9.140625" style="242"/>
    <col min="1286" max="1286" width="13.140625" style="242" customWidth="1"/>
    <col min="1287" max="1287" width="12.85546875" style="242" customWidth="1"/>
    <col min="1288" max="1292" width="9.140625" style="242"/>
    <col min="1293" max="1293" width="16.5703125" style="242" customWidth="1"/>
    <col min="1294" max="1537" width="9.140625" style="242"/>
    <col min="1538" max="1538" width="24.28515625" style="242" bestFit="1" customWidth="1"/>
    <col min="1539" max="1539" width="87" style="242" customWidth="1"/>
    <col min="1540" max="1540" width="28.28515625" style="242" customWidth="1"/>
    <col min="1541" max="1541" width="9.140625" style="242"/>
    <col min="1542" max="1542" width="13.140625" style="242" customWidth="1"/>
    <col min="1543" max="1543" width="12.85546875" style="242" customWidth="1"/>
    <col min="1544" max="1548" width="9.140625" style="242"/>
    <col min="1549" max="1549" width="16.5703125" style="242" customWidth="1"/>
    <col min="1550" max="1793" width="9.140625" style="242"/>
    <col min="1794" max="1794" width="24.28515625" style="242" bestFit="1" customWidth="1"/>
    <col min="1795" max="1795" width="87" style="242" customWidth="1"/>
    <col min="1796" max="1796" width="28.28515625" style="242" customWidth="1"/>
    <col min="1797" max="1797" width="9.140625" style="242"/>
    <col min="1798" max="1798" width="13.140625" style="242" customWidth="1"/>
    <col min="1799" max="1799" width="12.85546875" style="242" customWidth="1"/>
    <col min="1800" max="1804" width="9.140625" style="242"/>
    <col min="1805" max="1805" width="16.5703125" style="242" customWidth="1"/>
    <col min="1806" max="2049" width="9.140625" style="242"/>
    <col min="2050" max="2050" width="24.28515625" style="242" bestFit="1" customWidth="1"/>
    <col min="2051" max="2051" width="87" style="242" customWidth="1"/>
    <col min="2052" max="2052" width="28.28515625" style="242" customWidth="1"/>
    <col min="2053" max="2053" width="9.140625" style="242"/>
    <col min="2054" max="2054" width="13.140625" style="242" customWidth="1"/>
    <col min="2055" max="2055" width="12.85546875" style="242" customWidth="1"/>
    <col min="2056" max="2060" width="9.140625" style="242"/>
    <col min="2061" max="2061" width="16.5703125" style="242" customWidth="1"/>
    <col min="2062" max="2305" width="9.140625" style="242"/>
    <col min="2306" max="2306" width="24.28515625" style="242" bestFit="1" customWidth="1"/>
    <col min="2307" max="2307" width="87" style="242" customWidth="1"/>
    <col min="2308" max="2308" width="28.28515625" style="242" customWidth="1"/>
    <col min="2309" max="2309" width="9.140625" style="242"/>
    <col min="2310" max="2310" width="13.140625" style="242" customWidth="1"/>
    <col min="2311" max="2311" width="12.85546875" style="242" customWidth="1"/>
    <col min="2312" max="2316" width="9.140625" style="242"/>
    <col min="2317" max="2317" width="16.5703125" style="242" customWidth="1"/>
    <col min="2318" max="2561" width="9.140625" style="242"/>
    <col min="2562" max="2562" width="24.28515625" style="242" bestFit="1" customWidth="1"/>
    <col min="2563" max="2563" width="87" style="242" customWidth="1"/>
    <col min="2564" max="2564" width="28.28515625" style="242" customWidth="1"/>
    <col min="2565" max="2565" width="9.140625" style="242"/>
    <col min="2566" max="2566" width="13.140625" style="242" customWidth="1"/>
    <col min="2567" max="2567" width="12.85546875" style="242" customWidth="1"/>
    <col min="2568" max="2572" width="9.140625" style="242"/>
    <col min="2573" max="2573" width="16.5703125" style="242" customWidth="1"/>
    <col min="2574" max="2817" width="9.140625" style="242"/>
    <col min="2818" max="2818" width="24.28515625" style="242" bestFit="1" customWidth="1"/>
    <col min="2819" max="2819" width="87" style="242" customWidth="1"/>
    <col min="2820" max="2820" width="28.28515625" style="242" customWidth="1"/>
    <col min="2821" max="2821" width="9.140625" style="242"/>
    <col min="2822" max="2822" width="13.140625" style="242" customWidth="1"/>
    <col min="2823" max="2823" width="12.85546875" style="242" customWidth="1"/>
    <col min="2824" max="2828" width="9.140625" style="242"/>
    <col min="2829" max="2829" width="16.5703125" style="242" customWidth="1"/>
    <col min="2830" max="3073" width="9.140625" style="242"/>
    <col min="3074" max="3074" width="24.28515625" style="242" bestFit="1" customWidth="1"/>
    <col min="3075" max="3075" width="87" style="242" customWidth="1"/>
    <col min="3076" max="3076" width="28.28515625" style="242" customWidth="1"/>
    <col min="3077" max="3077" width="9.140625" style="242"/>
    <col min="3078" max="3078" width="13.140625" style="242" customWidth="1"/>
    <col min="3079" max="3079" width="12.85546875" style="242" customWidth="1"/>
    <col min="3080" max="3084" width="9.140625" style="242"/>
    <col min="3085" max="3085" width="16.5703125" style="242" customWidth="1"/>
    <col min="3086" max="3329" width="9.140625" style="242"/>
    <col min="3330" max="3330" width="24.28515625" style="242" bestFit="1" customWidth="1"/>
    <col min="3331" max="3331" width="87" style="242" customWidth="1"/>
    <col min="3332" max="3332" width="28.28515625" style="242" customWidth="1"/>
    <col min="3333" max="3333" width="9.140625" style="242"/>
    <col min="3334" max="3334" width="13.140625" style="242" customWidth="1"/>
    <col min="3335" max="3335" width="12.85546875" style="242" customWidth="1"/>
    <col min="3336" max="3340" width="9.140625" style="242"/>
    <col min="3341" max="3341" width="16.5703125" style="242" customWidth="1"/>
    <col min="3342" max="3585" width="9.140625" style="242"/>
    <col min="3586" max="3586" width="24.28515625" style="242" bestFit="1" customWidth="1"/>
    <col min="3587" max="3587" width="87" style="242" customWidth="1"/>
    <col min="3588" max="3588" width="28.28515625" style="242" customWidth="1"/>
    <col min="3589" max="3589" width="9.140625" style="242"/>
    <col min="3590" max="3590" width="13.140625" style="242" customWidth="1"/>
    <col min="3591" max="3591" width="12.85546875" style="242" customWidth="1"/>
    <col min="3592" max="3596" width="9.140625" style="242"/>
    <col min="3597" max="3597" width="16.5703125" style="242" customWidth="1"/>
    <col min="3598" max="3841" width="9.140625" style="242"/>
    <col min="3842" max="3842" width="24.28515625" style="242" bestFit="1" customWidth="1"/>
    <col min="3843" max="3843" width="87" style="242" customWidth="1"/>
    <col min="3844" max="3844" width="28.28515625" style="242" customWidth="1"/>
    <col min="3845" max="3845" width="9.140625" style="242"/>
    <col min="3846" max="3846" width="13.140625" style="242" customWidth="1"/>
    <col min="3847" max="3847" width="12.85546875" style="242" customWidth="1"/>
    <col min="3848" max="3852" width="9.140625" style="242"/>
    <col min="3853" max="3853" width="16.5703125" style="242" customWidth="1"/>
    <col min="3854" max="4097" width="9.140625" style="242"/>
    <col min="4098" max="4098" width="24.28515625" style="242" bestFit="1" customWidth="1"/>
    <col min="4099" max="4099" width="87" style="242" customWidth="1"/>
    <col min="4100" max="4100" width="28.28515625" style="242" customWidth="1"/>
    <col min="4101" max="4101" width="9.140625" style="242"/>
    <col min="4102" max="4102" width="13.140625" style="242" customWidth="1"/>
    <col min="4103" max="4103" width="12.85546875" style="242" customWidth="1"/>
    <col min="4104" max="4108" width="9.140625" style="242"/>
    <col min="4109" max="4109" width="16.5703125" style="242" customWidth="1"/>
    <col min="4110" max="4353" width="9.140625" style="242"/>
    <col min="4354" max="4354" width="24.28515625" style="242" bestFit="1" customWidth="1"/>
    <col min="4355" max="4355" width="87" style="242" customWidth="1"/>
    <col min="4356" max="4356" width="28.28515625" style="242" customWidth="1"/>
    <col min="4357" max="4357" width="9.140625" style="242"/>
    <col min="4358" max="4358" width="13.140625" style="242" customWidth="1"/>
    <col min="4359" max="4359" width="12.85546875" style="242" customWidth="1"/>
    <col min="4360" max="4364" width="9.140625" style="242"/>
    <col min="4365" max="4365" width="16.5703125" style="242" customWidth="1"/>
    <col min="4366" max="4609" width="9.140625" style="242"/>
    <col min="4610" max="4610" width="24.28515625" style="242" bestFit="1" customWidth="1"/>
    <col min="4611" max="4611" width="87" style="242" customWidth="1"/>
    <col min="4612" max="4612" width="28.28515625" style="242" customWidth="1"/>
    <col min="4613" max="4613" width="9.140625" style="242"/>
    <col min="4614" max="4614" width="13.140625" style="242" customWidth="1"/>
    <col min="4615" max="4615" width="12.85546875" style="242" customWidth="1"/>
    <col min="4616" max="4620" width="9.140625" style="242"/>
    <col min="4621" max="4621" width="16.5703125" style="242" customWidth="1"/>
    <col min="4622" max="4865" width="9.140625" style="242"/>
    <col min="4866" max="4866" width="24.28515625" style="242" bestFit="1" customWidth="1"/>
    <col min="4867" max="4867" width="87" style="242" customWidth="1"/>
    <col min="4868" max="4868" width="28.28515625" style="242" customWidth="1"/>
    <col min="4869" max="4869" width="9.140625" style="242"/>
    <col min="4870" max="4870" width="13.140625" style="242" customWidth="1"/>
    <col min="4871" max="4871" width="12.85546875" style="242" customWidth="1"/>
    <col min="4872" max="4876" width="9.140625" style="242"/>
    <col min="4877" max="4877" width="16.5703125" style="242" customWidth="1"/>
    <col min="4878" max="5121" width="9.140625" style="242"/>
    <col min="5122" max="5122" width="24.28515625" style="242" bestFit="1" customWidth="1"/>
    <col min="5123" max="5123" width="87" style="242" customWidth="1"/>
    <col min="5124" max="5124" width="28.28515625" style="242" customWidth="1"/>
    <col min="5125" max="5125" width="9.140625" style="242"/>
    <col min="5126" max="5126" width="13.140625" style="242" customWidth="1"/>
    <col min="5127" max="5127" width="12.85546875" style="242" customWidth="1"/>
    <col min="5128" max="5132" width="9.140625" style="242"/>
    <col min="5133" max="5133" width="16.5703125" style="242" customWidth="1"/>
    <col min="5134" max="5377" width="9.140625" style="242"/>
    <col min="5378" max="5378" width="24.28515625" style="242" bestFit="1" customWidth="1"/>
    <col min="5379" max="5379" width="87" style="242" customWidth="1"/>
    <col min="5380" max="5380" width="28.28515625" style="242" customWidth="1"/>
    <col min="5381" max="5381" width="9.140625" style="242"/>
    <col min="5382" max="5382" width="13.140625" style="242" customWidth="1"/>
    <col min="5383" max="5383" width="12.85546875" style="242" customWidth="1"/>
    <col min="5384" max="5388" width="9.140625" style="242"/>
    <col min="5389" max="5389" width="16.5703125" style="242" customWidth="1"/>
    <col min="5390" max="5633" width="9.140625" style="242"/>
    <col min="5634" max="5634" width="24.28515625" style="242" bestFit="1" customWidth="1"/>
    <col min="5635" max="5635" width="87" style="242" customWidth="1"/>
    <col min="5636" max="5636" width="28.28515625" style="242" customWidth="1"/>
    <col min="5637" max="5637" width="9.140625" style="242"/>
    <col min="5638" max="5638" width="13.140625" style="242" customWidth="1"/>
    <col min="5639" max="5639" width="12.85546875" style="242" customWidth="1"/>
    <col min="5640" max="5644" width="9.140625" style="242"/>
    <col min="5645" max="5645" width="16.5703125" style="242" customWidth="1"/>
    <col min="5646" max="5889" width="9.140625" style="242"/>
    <col min="5890" max="5890" width="24.28515625" style="242" bestFit="1" customWidth="1"/>
    <col min="5891" max="5891" width="87" style="242" customWidth="1"/>
    <col min="5892" max="5892" width="28.28515625" style="242" customWidth="1"/>
    <col min="5893" max="5893" width="9.140625" style="242"/>
    <col min="5894" max="5894" width="13.140625" style="242" customWidth="1"/>
    <col min="5895" max="5895" width="12.85546875" style="242" customWidth="1"/>
    <col min="5896" max="5900" width="9.140625" style="242"/>
    <col min="5901" max="5901" width="16.5703125" style="242" customWidth="1"/>
    <col min="5902" max="6145" width="9.140625" style="242"/>
    <col min="6146" max="6146" width="24.28515625" style="242" bestFit="1" customWidth="1"/>
    <col min="6147" max="6147" width="87" style="242" customWidth="1"/>
    <col min="6148" max="6148" width="28.28515625" style="242" customWidth="1"/>
    <col min="6149" max="6149" width="9.140625" style="242"/>
    <col min="6150" max="6150" width="13.140625" style="242" customWidth="1"/>
    <col min="6151" max="6151" width="12.85546875" style="242" customWidth="1"/>
    <col min="6152" max="6156" width="9.140625" style="242"/>
    <col min="6157" max="6157" width="16.5703125" style="242" customWidth="1"/>
    <col min="6158" max="6401" width="9.140625" style="242"/>
    <col min="6402" max="6402" width="24.28515625" style="242" bestFit="1" customWidth="1"/>
    <col min="6403" max="6403" width="87" style="242" customWidth="1"/>
    <col min="6404" max="6404" width="28.28515625" style="242" customWidth="1"/>
    <col min="6405" max="6405" width="9.140625" style="242"/>
    <col min="6406" max="6406" width="13.140625" style="242" customWidth="1"/>
    <col min="6407" max="6407" width="12.85546875" style="242" customWidth="1"/>
    <col min="6408" max="6412" width="9.140625" style="242"/>
    <col min="6413" max="6413" width="16.5703125" style="242" customWidth="1"/>
    <col min="6414" max="6657" width="9.140625" style="242"/>
    <col min="6658" max="6658" width="24.28515625" style="242" bestFit="1" customWidth="1"/>
    <col min="6659" max="6659" width="87" style="242" customWidth="1"/>
    <col min="6660" max="6660" width="28.28515625" style="242" customWidth="1"/>
    <col min="6661" max="6661" width="9.140625" style="242"/>
    <col min="6662" max="6662" width="13.140625" style="242" customWidth="1"/>
    <col min="6663" max="6663" width="12.85546875" style="242" customWidth="1"/>
    <col min="6664" max="6668" width="9.140625" style="242"/>
    <col min="6669" max="6669" width="16.5703125" style="242" customWidth="1"/>
    <col min="6670" max="6913" width="9.140625" style="242"/>
    <col min="6914" max="6914" width="24.28515625" style="242" bestFit="1" customWidth="1"/>
    <col min="6915" max="6915" width="87" style="242" customWidth="1"/>
    <col min="6916" max="6916" width="28.28515625" style="242" customWidth="1"/>
    <col min="6917" max="6917" width="9.140625" style="242"/>
    <col min="6918" max="6918" width="13.140625" style="242" customWidth="1"/>
    <col min="6919" max="6919" width="12.85546875" style="242" customWidth="1"/>
    <col min="6920" max="6924" width="9.140625" style="242"/>
    <col min="6925" max="6925" width="16.5703125" style="242" customWidth="1"/>
    <col min="6926" max="7169" width="9.140625" style="242"/>
    <col min="7170" max="7170" width="24.28515625" style="242" bestFit="1" customWidth="1"/>
    <col min="7171" max="7171" width="87" style="242" customWidth="1"/>
    <col min="7172" max="7172" width="28.28515625" style="242" customWidth="1"/>
    <col min="7173" max="7173" width="9.140625" style="242"/>
    <col min="7174" max="7174" width="13.140625" style="242" customWidth="1"/>
    <col min="7175" max="7175" width="12.85546875" style="242" customWidth="1"/>
    <col min="7176" max="7180" width="9.140625" style="242"/>
    <col min="7181" max="7181" width="16.5703125" style="242" customWidth="1"/>
    <col min="7182" max="7425" width="9.140625" style="242"/>
    <col min="7426" max="7426" width="24.28515625" style="242" bestFit="1" customWidth="1"/>
    <col min="7427" max="7427" width="87" style="242" customWidth="1"/>
    <col min="7428" max="7428" width="28.28515625" style="242" customWidth="1"/>
    <col min="7429" max="7429" width="9.140625" style="242"/>
    <col min="7430" max="7430" width="13.140625" style="242" customWidth="1"/>
    <col min="7431" max="7431" width="12.85546875" style="242" customWidth="1"/>
    <col min="7432" max="7436" width="9.140625" style="242"/>
    <col min="7437" max="7437" width="16.5703125" style="242" customWidth="1"/>
    <col min="7438" max="7681" width="9.140625" style="242"/>
    <col min="7682" max="7682" width="24.28515625" style="242" bestFit="1" customWidth="1"/>
    <col min="7683" max="7683" width="87" style="242" customWidth="1"/>
    <col min="7684" max="7684" width="28.28515625" style="242" customWidth="1"/>
    <col min="7685" max="7685" width="9.140625" style="242"/>
    <col min="7686" max="7686" width="13.140625" style="242" customWidth="1"/>
    <col min="7687" max="7687" width="12.85546875" style="242" customWidth="1"/>
    <col min="7688" max="7692" width="9.140625" style="242"/>
    <col min="7693" max="7693" width="16.5703125" style="242" customWidth="1"/>
    <col min="7694" max="7937" width="9.140625" style="242"/>
    <col min="7938" max="7938" width="24.28515625" style="242" bestFit="1" customWidth="1"/>
    <col min="7939" max="7939" width="87" style="242" customWidth="1"/>
    <col min="7940" max="7940" width="28.28515625" style="242" customWidth="1"/>
    <col min="7941" max="7941" width="9.140625" style="242"/>
    <col min="7942" max="7942" width="13.140625" style="242" customWidth="1"/>
    <col min="7943" max="7943" width="12.85546875" style="242" customWidth="1"/>
    <col min="7944" max="7948" width="9.140625" style="242"/>
    <col min="7949" max="7949" width="16.5703125" style="242" customWidth="1"/>
    <col min="7950" max="8193" width="9.140625" style="242"/>
    <col min="8194" max="8194" width="24.28515625" style="242" bestFit="1" customWidth="1"/>
    <col min="8195" max="8195" width="87" style="242" customWidth="1"/>
    <col min="8196" max="8196" width="28.28515625" style="242" customWidth="1"/>
    <col min="8197" max="8197" width="9.140625" style="242"/>
    <col min="8198" max="8198" width="13.140625" style="242" customWidth="1"/>
    <col min="8199" max="8199" width="12.85546875" style="242" customWidth="1"/>
    <col min="8200" max="8204" width="9.140625" style="242"/>
    <col min="8205" max="8205" width="16.5703125" style="242" customWidth="1"/>
    <col min="8206" max="8449" width="9.140625" style="242"/>
    <col min="8450" max="8450" width="24.28515625" style="242" bestFit="1" customWidth="1"/>
    <col min="8451" max="8451" width="87" style="242" customWidth="1"/>
    <col min="8452" max="8452" width="28.28515625" style="242" customWidth="1"/>
    <col min="8453" max="8453" width="9.140625" style="242"/>
    <col min="8454" max="8454" width="13.140625" style="242" customWidth="1"/>
    <col min="8455" max="8455" width="12.85546875" style="242" customWidth="1"/>
    <col min="8456" max="8460" width="9.140625" style="242"/>
    <col min="8461" max="8461" width="16.5703125" style="242" customWidth="1"/>
    <col min="8462" max="8705" width="9.140625" style="242"/>
    <col min="8706" max="8706" width="24.28515625" style="242" bestFit="1" customWidth="1"/>
    <col min="8707" max="8707" width="87" style="242" customWidth="1"/>
    <col min="8708" max="8708" width="28.28515625" style="242" customWidth="1"/>
    <col min="8709" max="8709" width="9.140625" style="242"/>
    <col min="8710" max="8710" width="13.140625" style="242" customWidth="1"/>
    <col min="8711" max="8711" width="12.85546875" style="242" customWidth="1"/>
    <col min="8712" max="8716" width="9.140625" style="242"/>
    <col min="8717" max="8717" width="16.5703125" style="242" customWidth="1"/>
    <col min="8718" max="8961" width="9.140625" style="242"/>
    <col min="8962" max="8962" width="24.28515625" style="242" bestFit="1" customWidth="1"/>
    <col min="8963" max="8963" width="87" style="242" customWidth="1"/>
    <col min="8964" max="8964" width="28.28515625" style="242" customWidth="1"/>
    <col min="8965" max="8965" width="9.140625" style="242"/>
    <col min="8966" max="8966" width="13.140625" style="242" customWidth="1"/>
    <col min="8967" max="8967" width="12.85546875" style="242" customWidth="1"/>
    <col min="8968" max="8972" width="9.140625" style="242"/>
    <col min="8973" max="8973" width="16.5703125" style="242" customWidth="1"/>
    <col min="8974" max="9217" width="9.140625" style="242"/>
    <col min="9218" max="9218" width="24.28515625" style="242" bestFit="1" customWidth="1"/>
    <col min="9219" max="9219" width="87" style="242" customWidth="1"/>
    <col min="9220" max="9220" width="28.28515625" style="242" customWidth="1"/>
    <col min="9221" max="9221" width="9.140625" style="242"/>
    <col min="9222" max="9222" width="13.140625" style="242" customWidth="1"/>
    <col min="9223" max="9223" width="12.85546875" style="242" customWidth="1"/>
    <col min="9224" max="9228" width="9.140625" style="242"/>
    <col min="9229" max="9229" width="16.5703125" style="242" customWidth="1"/>
    <col min="9230" max="9473" width="9.140625" style="242"/>
    <col min="9474" max="9474" width="24.28515625" style="242" bestFit="1" customWidth="1"/>
    <col min="9475" max="9475" width="87" style="242" customWidth="1"/>
    <col min="9476" max="9476" width="28.28515625" style="242" customWidth="1"/>
    <col min="9477" max="9477" width="9.140625" style="242"/>
    <col min="9478" max="9478" width="13.140625" style="242" customWidth="1"/>
    <col min="9479" max="9479" width="12.85546875" style="242" customWidth="1"/>
    <col min="9480" max="9484" width="9.140625" style="242"/>
    <col min="9485" max="9485" width="16.5703125" style="242" customWidth="1"/>
    <col min="9486" max="9729" width="9.140625" style="242"/>
    <col min="9730" max="9730" width="24.28515625" style="242" bestFit="1" customWidth="1"/>
    <col min="9731" max="9731" width="87" style="242" customWidth="1"/>
    <col min="9732" max="9732" width="28.28515625" style="242" customWidth="1"/>
    <col min="9733" max="9733" width="9.140625" style="242"/>
    <col min="9734" max="9734" width="13.140625" style="242" customWidth="1"/>
    <col min="9735" max="9735" width="12.85546875" style="242" customWidth="1"/>
    <col min="9736" max="9740" width="9.140625" style="242"/>
    <col min="9741" max="9741" width="16.5703125" style="242" customWidth="1"/>
    <col min="9742" max="9985" width="9.140625" style="242"/>
    <col min="9986" max="9986" width="24.28515625" style="242" bestFit="1" customWidth="1"/>
    <col min="9987" max="9987" width="87" style="242" customWidth="1"/>
    <col min="9988" max="9988" width="28.28515625" style="242" customWidth="1"/>
    <col min="9989" max="9989" width="9.140625" style="242"/>
    <col min="9990" max="9990" width="13.140625" style="242" customWidth="1"/>
    <col min="9991" max="9991" width="12.85546875" style="242" customWidth="1"/>
    <col min="9992" max="9996" width="9.140625" style="242"/>
    <col min="9997" max="9997" width="16.5703125" style="242" customWidth="1"/>
    <col min="9998" max="10241" width="9.140625" style="242"/>
    <col min="10242" max="10242" width="24.28515625" style="242" bestFit="1" customWidth="1"/>
    <col min="10243" max="10243" width="87" style="242" customWidth="1"/>
    <col min="10244" max="10244" width="28.28515625" style="242" customWidth="1"/>
    <col min="10245" max="10245" width="9.140625" style="242"/>
    <col min="10246" max="10246" width="13.140625" style="242" customWidth="1"/>
    <col min="10247" max="10247" width="12.85546875" style="242" customWidth="1"/>
    <col min="10248" max="10252" width="9.140625" style="242"/>
    <col min="10253" max="10253" width="16.5703125" style="242" customWidth="1"/>
    <col min="10254" max="10497" width="9.140625" style="242"/>
    <col min="10498" max="10498" width="24.28515625" style="242" bestFit="1" customWidth="1"/>
    <col min="10499" max="10499" width="87" style="242" customWidth="1"/>
    <col min="10500" max="10500" width="28.28515625" style="242" customWidth="1"/>
    <col min="10501" max="10501" width="9.140625" style="242"/>
    <col min="10502" max="10502" width="13.140625" style="242" customWidth="1"/>
    <col min="10503" max="10503" width="12.85546875" style="242" customWidth="1"/>
    <col min="10504" max="10508" width="9.140625" style="242"/>
    <col min="10509" max="10509" width="16.5703125" style="242" customWidth="1"/>
    <col min="10510" max="10753" width="9.140625" style="242"/>
    <col min="10754" max="10754" width="24.28515625" style="242" bestFit="1" customWidth="1"/>
    <col min="10755" max="10755" width="87" style="242" customWidth="1"/>
    <col min="10756" max="10756" width="28.28515625" style="242" customWidth="1"/>
    <col min="10757" max="10757" width="9.140625" style="242"/>
    <col min="10758" max="10758" width="13.140625" style="242" customWidth="1"/>
    <col min="10759" max="10759" width="12.85546875" style="242" customWidth="1"/>
    <col min="10760" max="10764" width="9.140625" style="242"/>
    <col min="10765" max="10765" width="16.5703125" style="242" customWidth="1"/>
    <col min="10766" max="11009" width="9.140625" style="242"/>
    <col min="11010" max="11010" width="24.28515625" style="242" bestFit="1" customWidth="1"/>
    <col min="11011" max="11011" width="87" style="242" customWidth="1"/>
    <col min="11012" max="11012" width="28.28515625" style="242" customWidth="1"/>
    <col min="11013" max="11013" width="9.140625" style="242"/>
    <col min="11014" max="11014" width="13.140625" style="242" customWidth="1"/>
    <col min="11015" max="11015" width="12.85546875" style="242" customWidth="1"/>
    <col min="11016" max="11020" width="9.140625" style="242"/>
    <col min="11021" max="11021" width="16.5703125" style="242" customWidth="1"/>
    <col min="11022" max="11265" width="9.140625" style="242"/>
    <col min="11266" max="11266" width="24.28515625" style="242" bestFit="1" customWidth="1"/>
    <col min="11267" max="11267" width="87" style="242" customWidth="1"/>
    <col min="11268" max="11268" width="28.28515625" style="242" customWidth="1"/>
    <col min="11269" max="11269" width="9.140625" style="242"/>
    <col min="11270" max="11270" width="13.140625" style="242" customWidth="1"/>
    <col min="11271" max="11271" width="12.85546875" style="242" customWidth="1"/>
    <col min="11272" max="11276" width="9.140625" style="242"/>
    <col min="11277" max="11277" width="16.5703125" style="242" customWidth="1"/>
    <col min="11278" max="11521" width="9.140625" style="242"/>
    <col min="11522" max="11522" width="24.28515625" style="242" bestFit="1" customWidth="1"/>
    <col min="11523" max="11523" width="87" style="242" customWidth="1"/>
    <col min="11524" max="11524" width="28.28515625" style="242" customWidth="1"/>
    <col min="11525" max="11525" width="9.140625" style="242"/>
    <col min="11526" max="11526" width="13.140625" style="242" customWidth="1"/>
    <col min="11527" max="11527" width="12.85546875" style="242" customWidth="1"/>
    <col min="11528" max="11532" width="9.140625" style="242"/>
    <col min="11533" max="11533" width="16.5703125" style="242" customWidth="1"/>
    <col min="11534" max="11777" width="9.140625" style="242"/>
    <col min="11778" max="11778" width="24.28515625" style="242" bestFit="1" customWidth="1"/>
    <col min="11779" max="11779" width="87" style="242" customWidth="1"/>
    <col min="11780" max="11780" width="28.28515625" style="242" customWidth="1"/>
    <col min="11781" max="11781" width="9.140625" style="242"/>
    <col min="11782" max="11782" width="13.140625" style="242" customWidth="1"/>
    <col min="11783" max="11783" width="12.85546875" style="242" customWidth="1"/>
    <col min="11784" max="11788" width="9.140625" style="242"/>
    <col min="11789" max="11789" width="16.5703125" style="242" customWidth="1"/>
    <col min="11790" max="12033" width="9.140625" style="242"/>
    <col min="12034" max="12034" width="24.28515625" style="242" bestFit="1" customWidth="1"/>
    <col min="12035" max="12035" width="87" style="242" customWidth="1"/>
    <col min="12036" max="12036" width="28.28515625" style="242" customWidth="1"/>
    <col min="12037" max="12037" width="9.140625" style="242"/>
    <col min="12038" max="12038" width="13.140625" style="242" customWidth="1"/>
    <col min="12039" max="12039" width="12.85546875" style="242" customWidth="1"/>
    <col min="12040" max="12044" width="9.140625" style="242"/>
    <col min="12045" max="12045" width="16.5703125" style="242" customWidth="1"/>
    <col min="12046" max="12289" width="9.140625" style="242"/>
    <col min="12290" max="12290" width="24.28515625" style="242" bestFit="1" customWidth="1"/>
    <col min="12291" max="12291" width="87" style="242" customWidth="1"/>
    <col min="12292" max="12292" width="28.28515625" style="242" customWidth="1"/>
    <col min="12293" max="12293" width="9.140625" style="242"/>
    <col min="12294" max="12294" width="13.140625" style="242" customWidth="1"/>
    <col min="12295" max="12295" width="12.85546875" style="242" customWidth="1"/>
    <col min="12296" max="12300" width="9.140625" style="242"/>
    <col min="12301" max="12301" width="16.5703125" style="242" customWidth="1"/>
    <col min="12302" max="12545" width="9.140625" style="242"/>
    <col min="12546" max="12546" width="24.28515625" style="242" bestFit="1" customWidth="1"/>
    <col min="12547" max="12547" width="87" style="242" customWidth="1"/>
    <col min="12548" max="12548" width="28.28515625" style="242" customWidth="1"/>
    <col min="12549" max="12549" width="9.140625" style="242"/>
    <col min="12550" max="12550" width="13.140625" style="242" customWidth="1"/>
    <col min="12551" max="12551" width="12.85546875" style="242" customWidth="1"/>
    <col min="12552" max="12556" width="9.140625" style="242"/>
    <col min="12557" max="12557" width="16.5703125" style="242" customWidth="1"/>
    <col min="12558" max="12801" width="9.140625" style="242"/>
    <col min="12802" max="12802" width="24.28515625" style="242" bestFit="1" customWidth="1"/>
    <col min="12803" max="12803" width="87" style="242" customWidth="1"/>
    <col min="12804" max="12804" width="28.28515625" style="242" customWidth="1"/>
    <col min="12805" max="12805" width="9.140625" style="242"/>
    <col min="12806" max="12806" width="13.140625" style="242" customWidth="1"/>
    <col min="12807" max="12807" width="12.85546875" style="242" customWidth="1"/>
    <col min="12808" max="12812" width="9.140625" style="242"/>
    <col min="12813" max="12813" width="16.5703125" style="242" customWidth="1"/>
    <col min="12814" max="13057" width="9.140625" style="242"/>
    <col min="13058" max="13058" width="24.28515625" style="242" bestFit="1" customWidth="1"/>
    <col min="13059" max="13059" width="87" style="242" customWidth="1"/>
    <col min="13060" max="13060" width="28.28515625" style="242" customWidth="1"/>
    <col min="13061" max="13061" width="9.140625" style="242"/>
    <col min="13062" max="13062" width="13.140625" style="242" customWidth="1"/>
    <col min="13063" max="13063" width="12.85546875" style="242" customWidth="1"/>
    <col min="13064" max="13068" width="9.140625" style="242"/>
    <col min="13069" max="13069" width="16.5703125" style="242" customWidth="1"/>
    <col min="13070" max="13313" width="9.140625" style="242"/>
    <col min="13314" max="13314" width="24.28515625" style="242" bestFit="1" customWidth="1"/>
    <col min="13315" max="13315" width="87" style="242" customWidth="1"/>
    <col min="13316" max="13316" width="28.28515625" style="242" customWidth="1"/>
    <col min="13317" max="13317" width="9.140625" style="242"/>
    <col min="13318" max="13318" width="13.140625" style="242" customWidth="1"/>
    <col min="13319" max="13319" width="12.85546875" style="242" customWidth="1"/>
    <col min="13320" max="13324" width="9.140625" style="242"/>
    <col min="13325" max="13325" width="16.5703125" style="242" customWidth="1"/>
    <col min="13326" max="13569" width="9.140625" style="242"/>
    <col min="13570" max="13570" width="24.28515625" style="242" bestFit="1" customWidth="1"/>
    <col min="13571" max="13571" width="87" style="242" customWidth="1"/>
    <col min="13572" max="13572" width="28.28515625" style="242" customWidth="1"/>
    <col min="13573" max="13573" width="9.140625" style="242"/>
    <col min="13574" max="13574" width="13.140625" style="242" customWidth="1"/>
    <col min="13575" max="13575" width="12.85546875" style="242" customWidth="1"/>
    <col min="13576" max="13580" width="9.140625" style="242"/>
    <col min="13581" max="13581" width="16.5703125" style="242" customWidth="1"/>
    <col min="13582" max="13825" width="9.140625" style="242"/>
    <col min="13826" max="13826" width="24.28515625" style="242" bestFit="1" customWidth="1"/>
    <col min="13827" max="13827" width="87" style="242" customWidth="1"/>
    <col min="13828" max="13828" width="28.28515625" style="242" customWidth="1"/>
    <col min="13829" max="13829" width="9.140625" style="242"/>
    <col min="13830" max="13830" width="13.140625" style="242" customWidth="1"/>
    <col min="13831" max="13831" width="12.85546875" style="242" customWidth="1"/>
    <col min="13832" max="13836" width="9.140625" style="242"/>
    <col min="13837" max="13837" width="16.5703125" style="242" customWidth="1"/>
    <col min="13838" max="14081" width="9.140625" style="242"/>
    <col min="14082" max="14082" width="24.28515625" style="242" bestFit="1" customWidth="1"/>
    <col min="14083" max="14083" width="87" style="242" customWidth="1"/>
    <col min="14084" max="14084" width="28.28515625" style="242" customWidth="1"/>
    <col min="14085" max="14085" width="9.140625" style="242"/>
    <col min="14086" max="14086" width="13.140625" style="242" customWidth="1"/>
    <col min="14087" max="14087" width="12.85546875" style="242" customWidth="1"/>
    <col min="14088" max="14092" width="9.140625" style="242"/>
    <col min="14093" max="14093" width="16.5703125" style="242" customWidth="1"/>
    <col min="14094" max="14337" width="9.140625" style="242"/>
    <col min="14338" max="14338" width="24.28515625" style="242" bestFit="1" customWidth="1"/>
    <col min="14339" max="14339" width="87" style="242" customWidth="1"/>
    <col min="14340" max="14340" width="28.28515625" style="242" customWidth="1"/>
    <col min="14341" max="14341" width="9.140625" style="242"/>
    <col min="14342" max="14342" width="13.140625" style="242" customWidth="1"/>
    <col min="14343" max="14343" width="12.85546875" style="242" customWidth="1"/>
    <col min="14344" max="14348" width="9.140625" style="242"/>
    <col min="14349" max="14349" width="16.5703125" style="242" customWidth="1"/>
    <col min="14350" max="14593" width="9.140625" style="242"/>
    <col min="14594" max="14594" width="24.28515625" style="242" bestFit="1" customWidth="1"/>
    <col min="14595" max="14595" width="87" style="242" customWidth="1"/>
    <col min="14596" max="14596" width="28.28515625" style="242" customWidth="1"/>
    <col min="14597" max="14597" width="9.140625" style="242"/>
    <col min="14598" max="14598" width="13.140625" style="242" customWidth="1"/>
    <col min="14599" max="14599" width="12.85546875" style="242" customWidth="1"/>
    <col min="14600" max="14604" width="9.140625" style="242"/>
    <col min="14605" max="14605" width="16.5703125" style="242" customWidth="1"/>
    <col min="14606" max="14849" width="9.140625" style="242"/>
    <col min="14850" max="14850" width="24.28515625" style="242" bestFit="1" customWidth="1"/>
    <col min="14851" max="14851" width="87" style="242" customWidth="1"/>
    <col min="14852" max="14852" width="28.28515625" style="242" customWidth="1"/>
    <col min="14853" max="14853" width="9.140625" style="242"/>
    <col min="14854" max="14854" width="13.140625" style="242" customWidth="1"/>
    <col min="14855" max="14855" width="12.85546875" style="242" customWidth="1"/>
    <col min="14856" max="14860" width="9.140625" style="242"/>
    <col min="14861" max="14861" width="16.5703125" style="242" customWidth="1"/>
    <col min="14862" max="15105" width="9.140625" style="242"/>
    <col min="15106" max="15106" width="24.28515625" style="242" bestFit="1" customWidth="1"/>
    <col min="15107" max="15107" width="87" style="242" customWidth="1"/>
    <col min="15108" max="15108" width="28.28515625" style="242" customWidth="1"/>
    <col min="15109" max="15109" width="9.140625" style="242"/>
    <col min="15110" max="15110" width="13.140625" style="242" customWidth="1"/>
    <col min="15111" max="15111" width="12.85546875" style="242" customWidth="1"/>
    <col min="15112" max="15116" width="9.140625" style="242"/>
    <col min="15117" max="15117" width="16.5703125" style="242" customWidth="1"/>
    <col min="15118" max="15361" width="9.140625" style="242"/>
    <col min="15362" max="15362" width="24.28515625" style="242" bestFit="1" customWidth="1"/>
    <col min="15363" max="15363" width="87" style="242" customWidth="1"/>
    <col min="15364" max="15364" width="28.28515625" style="242" customWidth="1"/>
    <col min="15365" max="15365" width="9.140625" style="242"/>
    <col min="15366" max="15366" width="13.140625" style="242" customWidth="1"/>
    <col min="15367" max="15367" width="12.85546875" style="242" customWidth="1"/>
    <col min="15368" max="15372" width="9.140625" style="242"/>
    <col min="15373" max="15373" width="16.5703125" style="242" customWidth="1"/>
    <col min="15374" max="15617" width="9.140625" style="242"/>
    <col min="15618" max="15618" width="24.28515625" style="242" bestFit="1" customWidth="1"/>
    <col min="15619" max="15619" width="87" style="242" customWidth="1"/>
    <col min="15620" max="15620" width="28.28515625" style="242" customWidth="1"/>
    <col min="15621" max="15621" width="9.140625" style="242"/>
    <col min="15622" max="15622" width="13.140625" style="242" customWidth="1"/>
    <col min="15623" max="15623" width="12.85546875" style="242" customWidth="1"/>
    <col min="15624" max="15628" width="9.140625" style="242"/>
    <col min="15629" max="15629" width="16.5703125" style="242" customWidth="1"/>
    <col min="15630" max="15873" width="9.140625" style="242"/>
    <col min="15874" max="15874" width="24.28515625" style="242" bestFit="1" customWidth="1"/>
    <col min="15875" max="15875" width="87" style="242" customWidth="1"/>
    <col min="15876" max="15876" width="28.28515625" style="242" customWidth="1"/>
    <col min="15877" max="15877" width="9.140625" style="242"/>
    <col min="15878" max="15878" width="13.140625" style="242" customWidth="1"/>
    <col min="15879" max="15879" width="12.85546875" style="242" customWidth="1"/>
    <col min="15880" max="15884" width="9.140625" style="242"/>
    <col min="15885" max="15885" width="16.5703125" style="242" customWidth="1"/>
    <col min="15886" max="16129" width="9.140625" style="242"/>
    <col min="16130" max="16130" width="24.28515625" style="242" bestFit="1" customWidth="1"/>
    <col min="16131" max="16131" width="87" style="242" customWidth="1"/>
    <col min="16132" max="16132" width="28.28515625" style="242" customWidth="1"/>
    <col min="16133" max="16133" width="9.140625" style="242"/>
    <col min="16134" max="16134" width="13.140625" style="242" customWidth="1"/>
    <col min="16135" max="16135" width="12.85546875" style="242" customWidth="1"/>
    <col min="16136" max="16140" width="9.140625" style="242"/>
    <col min="16141" max="16141" width="16.5703125" style="242" customWidth="1"/>
    <col min="16142" max="16384" width="9.140625" style="242"/>
  </cols>
  <sheetData>
    <row r="1" spans="1:23">
      <c r="A1" s="242" t="s">
        <v>0</v>
      </c>
      <c r="B1" s="283">
        <v>31</v>
      </c>
    </row>
    <row r="2" spans="1:23">
      <c r="A2" s="242" t="s">
        <v>2</v>
      </c>
      <c r="B2" s="418" t="s">
        <v>1414</v>
      </c>
    </row>
    <row r="3" spans="1:23">
      <c r="A3" s="242" t="s">
        <v>4</v>
      </c>
      <c r="B3" s="242" t="s">
        <v>475</v>
      </c>
    </row>
    <row r="4" spans="1:23">
      <c r="A4" s="242" t="s">
        <v>6</v>
      </c>
      <c r="B4" s="242" t="s">
        <v>7</v>
      </c>
    </row>
    <row r="5" spans="1:23">
      <c r="A5" s="242" t="s">
        <v>8</v>
      </c>
      <c r="B5" s="242" t="s">
        <v>9</v>
      </c>
    </row>
    <row r="6" spans="1:23" ht="15.75" thickBot="1"/>
    <row r="7" spans="1:23">
      <c r="A7" s="898"/>
      <c r="B7" s="899" t="s">
        <v>1415</v>
      </c>
      <c r="C7" s="900"/>
      <c r="D7" s="900"/>
      <c r="E7" s="900"/>
      <c r="F7" s="900"/>
      <c r="G7" s="900"/>
      <c r="H7" s="900"/>
      <c r="I7" s="900"/>
      <c r="J7" s="900"/>
      <c r="K7" s="901"/>
      <c r="L7" s="900"/>
      <c r="M7" s="900"/>
      <c r="N7" s="902"/>
      <c r="O7" s="903"/>
      <c r="P7" s="2986" t="s">
        <v>795</v>
      </c>
      <c r="Q7" s="673"/>
      <c r="R7" s="673"/>
      <c r="S7" s="673"/>
      <c r="T7" s="673"/>
      <c r="U7" s="673"/>
      <c r="V7" s="673"/>
      <c r="W7" s="673"/>
    </row>
    <row r="8" spans="1:23" ht="15.75" thickBot="1">
      <c r="A8" s="904"/>
      <c r="B8" s="905" t="s">
        <v>1416</v>
      </c>
      <c r="C8" s="906" t="s">
        <v>477</v>
      </c>
      <c r="D8" s="907" t="s">
        <v>507</v>
      </c>
      <c r="E8" s="907" t="s">
        <v>478</v>
      </c>
      <c r="F8" s="907" t="s">
        <v>636</v>
      </c>
      <c r="G8" s="907" t="s">
        <v>640</v>
      </c>
      <c r="H8" s="908" t="s">
        <v>644</v>
      </c>
      <c r="I8" s="908" t="s">
        <v>642</v>
      </c>
      <c r="J8" s="908" t="s">
        <v>1417</v>
      </c>
      <c r="K8" s="909" t="s">
        <v>648</v>
      </c>
      <c r="L8" s="908" t="s">
        <v>646</v>
      </c>
      <c r="M8" s="908" t="s">
        <v>479</v>
      </c>
      <c r="N8" s="907" t="s">
        <v>1418</v>
      </c>
      <c r="O8" s="910" t="s">
        <v>1419</v>
      </c>
      <c r="P8" s="2987" t="s">
        <v>795</v>
      </c>
      <c r="Q8" s="673"/>
      <c r="R8" s="673"/>
      <c r="S8" s="673"/>
      <c r="T8" s="673"/>
      <c r="U8" s="673"/>
      <c r="V8" s="673"/>
      <c r="W8" s="673"/>
    </row>
    <row r="9" spans="1:23">
      <c r="A9" s="911">
        <v>1</v>
      </c>
      <c r="B9" s="746" t="s">
        <v>22</v>
      </c>
      <c r="C9" s="743"/>
      <c r="D9" s="689"/>
      <c r="E9" s="689"/>
      <c r="F9" s="689"/>
      <c r="G9" s="689"/>
      <c r="H9" s="689"/>
      <c r="I9" s="689"/>
      <c r="J9" s="689"/>
      <c r="K9" s="689"/>
      <c r="L9" s="689"/>
      <c r="M9" s="912"/>
      <c r="N9" s="689"/>
      <c r="O9" s="719"/>
      <c r="P9" s="913">
        <f t="shared" ref="P9:P33" si="0">(C9*$J$137+D9*$J$138+E9*$J$139+F9*$J$140+G9*$J$141+H9*$J$142+I9*$J$143+J9*$J$144+K9*$J$145+L9*$J$146+M9*$J$147+N9*$J$149+O9*$J$150)/1000000</f>
        <v>0</v>
      </c>
      <c r="Q9" s="673"/>
      <c r="R9" s="673"/>
      <c r="S9" s="673"/>
      <c r="T9" s="673"/>
      <c r="U9" s="673"/>
      <c r="V9" s="673"/>
      <c r="W9" s="673"/>
    </row>
    <row r="10" spans="1:23">
      <c r="A10" s="914">
        <v>2</v>
      </c>
      <c r="B10" s="915" t="s">
        <v>1420</v>
      </c>
      <c r="C10" s="743"/>
      <c r="D10" s="689"/>
      <c r="E10" s="689"/>
      <c r="F10" s="689"/>
      <c r="G10" s="689"/>
      <c r="H10" s="689"/>
      <c r="I10" s="689"/>
      <c r="J10" s="689"/>
      <c r="K10" s="689"/>
      <c r="L10" s="689"/>
      <c r="M10" s="689"/>
      <c r="N10" s="689"/>
      <c r="O10" s="719"/>
      <c r="P10" s="913">
        <f t="shared" si="0"/>
        <v>0</v>
      </c>
      <c r="Q10" s="673"/>
      <c r="R10" s="673"/>
      <c r="S10" s="673"/>
      <c r="T10" s="673"/>
      <c r="U10" s="673"/>
      <c r="V10" s="673"/>
      <c r="W10" s="673"/>
    </row>
    <row r="11" spans="1:23">
      <c r="A11" s="914">
        <v>3</v>
      </c>
      <c r="B11" s="916" t="s">
        <v>1421</v>
      </c>
      <c r="C11" s="743"/>
      <c r="D11" s="689"/>
      <c r="E11" s="689"/>
      <c r="F11" s="689"/>
      <c r="G11" s="689"/>
      <c r="H11" s="689"/>
      <c r="I11" s="689"/>
      <c r="J11" s="689"/>
      <c r="K11" s="689"/>
      <c r="L11" s="689"/>
      <c r="M11" s="689"/>
      <c r="N11" s="689"/>
      <c r="O11" s="719"/>
      <c r="P11" s="913">
        <f t="shared" si="0"/>
        <v>0</v>
      </c>
      <c r="Q11" s="673"/>
      <c r="R11" s="673"/>
      <c r="S11" s="673"/>
      <c r="T11" s="673"/>
      <c r="U11" s="673"/>
      <c r="V11" s="673"/>
      <c r="W11" s="673"/>
    </row>
    <row r="12" spans="1:23">
      <c r="A12" s="914">
        <v>4</v>
      </c>
      <c r="B12" s="916" t="s">
        <v>1422</v>
      </c>
      <c r="C12" s="741">
        <f>+C13+C14</f>
        <v>0</v>
      </c>
      <c r="D12" s="741">
        <f t="shared" ref="D12:O12" si="1">+D13+D14</f>
        <v>0</v>
      </c>
      <c r="E12" s="741">
        <f t="shared" si="1"/>
        <v>0</v>
      </c>
      <c r="F12" s="741">
        <f t="shared" si="1"/>
        <v>0</v>
      </c>
      <c r="G12" s="741">
        <f t="shared" si="1"/>
        <v>0</v>
      </c>
      <c r="H12" s="741">
        <f t="shared" si="1"/>
        <v>0</v>
      </c>
      <c r="I12" s="741">
        <f t="shared" si="1"/>
        <v>0</v>
      </c>
      <c r="J12" s="741">
        <f t="shared" si="1"/>
        <v>0</v>
      </c>
      <c r="K12" s="741">
        <f t="shared" si="1"/>
        <v>0</v>
      </c>
      <c r="L12" s="741">
        <f t="shared" si="1"/>
        <v>0</v>
      </c>
      <c r="M12" s="741">
        <f t="shared" si="1"/>
        <v>0</v>
      </c>
      <c r="N12" s="690">
        <f t="shared" si="1"/>
        <v>0</v>
      </c>
      <c r="O12" s="917">
        <f t="shared" si="1"/>
        <v>0</v>
      </c>
      <c r="P12" s="913">
        <f t="shared" si="0"/>
        <v>0</v>
      </c>
      <c r="Q12" s="673"/>
      <c r="R12" s="673"/>
      <c r="S12" s="673"/>
      <c r="T12" s="673"/>
      <c r="U12" s="673"/>
      <c r="V12" s="673"/>
      <c r="W12" s="673"/>
    </row>
    <row r="13" spans="1:23">
      <c r="A13" s="914"/>
      <c r="B13" s="918" t="s">
        <v>1423</v>
      </c>
      <c r="C13" s="743"/>
      <c r="D13" s="689"/>
      <c r="E13" s="689"/>
      <c r="F13" s="689"/>
      <c r="G13" s="689"/>
      <c r="H13" s="689"/>
      <c r="I13" s="689"/>
      <c r="J13" s="689"/>
      <c r="K13" s="689"/>
      <c r="L13" s="689"/>
      <c r="M13" s="689"/>
      <c r="N13" s="689"/>
      <c r="O13" s="743"/>
      <c r="P13" s="913">
        <f t="shared" si="0"/>
        <v>0</v>
      </c>
      <c r="Q13" s="673"/>
      <c r="R13" s="673"/>
      <c r="S13" s="673"/>
      <c r="T13" s="673"/>
      <c r="U13" s="673"/>
      <c r="V13" s="673"/>
      <c r="W13" s="673"/>
    </row>
    <row r="14" spans="1:23">
      <c r="A14" s="914"/>
      <c r="B14" s="918" t="s">
        <v>1424</v>
      </c>
      <c r="C14" s="743"/>
      <c r="D14" s="689"/>
      <c r="E14" s="689"/>
      <c r="F14" s="689"/>
      <c r="G14" s="689"/>
      <c r="H14" s="689"/>
      <c r="I14" s="689"/>
      <c r="J14" s="689"/>
      <c r="K14" s="689"/>
      <c r="L14" s="689"/>
      <c r="M14" s="689"/>
      <c r="N14" s="689"/>
      <c r="O14" s="743"/>
      <c r="P14" s="913">
        <f t="shared" si="0"/>
        <v>0</v>
      </c>
      <c r="Q14" s="673"/>
      <c r="R14" s="673"/>
      <c r="S14" s="673"/>
      <c r="T14" s="673"/>
      <c r="U14" s="673"/>
      <c r="V14" s="673"/>
      <c r="W14" s="673"/>
    </row>
    <row r="15" spans="1:23">
      <c r="A15" s="914">
        <v>5</v>
      </c>
      <c r="B15" s="916" t="s">
        <v>1425</v>
      </c>
      <c r="C15" s="743"/>
      <c r="D15" s="689"/>
      <c r="E15" s="689"/>
      <c r="F15" s="689"/>
      <c r="G15" s="689"/>
      <c r="H15" s="689"/>
      <c r="I15" s="689"/>
      <c r="J15" s="689"/>
      <c r="K15" s="689"/>
      <c r="L15" s="689"/>
      <c r="M15" s="689"/>
      <c r="N15" s="689"/>
      <c r="O15" s="743"/>
      <c r="P15" s="913">
        <f t="shared" si="0"/>
        <v>0</v>
      </c>
      <c r="Q15" s="673"/>
      <c r="R15" s="673"/>
      <c r="S15" s="673"/>
      <c r="T15" s="673"/>
      <c r="U15" s="673"/>
      <c r="V15" s="673"/>
      <c r="W15" s="673"/>
    </row>
    <row r="16" spans="1:23">
      <c r="A16" s="914">
        <v>6</v>
      </c>
      <c r="B16" s="916" t="s">
        <v>146</v>
      </c>
      <c r="C16" s="743"/>
      <c r="D16" s="689"/>
      <c r="E16" s="689"/>
      <c r="F16" s="689"/>
      <c r="G16" s="689"/>
      <c r="H16" s="689"/>
      <c r="I16" s="689"/>
      <c r="J16" s="689"/>
      <c r="K16" s="689"/>
      <c r="L16" s="689"/>
      <c r="M16" s="689"/>
      <c r="N16" s="689"/>
      <c r="O16" s="743"/>
      <c r="P16" s="913">
        <f t="shared" si="0"/>
        <v>0</v>
      </c>
      <c r="Q16" s="673"/>
      <c r="R16" s="673"/>
      <c r="S16" s="673"/>
      <c r="T16" s="673"/>
      <c r="U16" s="673"/>
      <c r="V16" s="673"/>
      <c r="W16" s="673"/>
    </row>
    <row r="17" spans="1:23">
      <c r="A17" s="914">
        <v>7</v>
      </c>
      <c r="B17" s="746" t="s">
        <v>1426</v>
      </c>
      <c r="C17" s="741">
        <f>+C18+C19+C20-C21</f>
        <v>0</v>
      </c>
      <c r="D17" s="741">
        <f t="shared" ref="D17:O17" si="2">+D18+D19+D20-D21</f>
        <v>0</v>
      </c>
      <c r="E17" s="741">
        <f t="shared" si="2"/>
        <v>0</v>
      </c>
      <c r="F17" s="741">
        <f t="shared" si="2"/>
        <v>0</v>
      </c>
      <c r="G17" s="741">
        <f t="shared" si="2"/>
        <v>0</v>
      </c>
      <c r="H17" s="741">
        <f t="shared" si="2"/>
        <v>0</v>
      </c>
      <c r="I17" s="741">
        <f t="shared" si="2"/>
        <v>0</v>
      </c>
      <c r="J17" s="741">
        <f t="shared" si="2"/>
        <v>0</v>
      </c>
      <c r="K17" s="741">
        <f t="shared" si="2"/>
        <v>0</v>
      </c>
      <c r="L17" s="741">
        <f t="shared" si="2"/>
        <v>0</v>
      </c>
      <c r="M17" s="741">
        <f t="shared" si="2"/>
        <v>0</v>
      </c>
      <c r="N17" s="690">
        <f t="shared" si="2"/>
        <v>0</v>
      </c>
      <c r="O17" s="917">
        <f t="shared" si="2"/>
        <v>0</v>
      </c>
      <c r="P17" s="913">
        <f t="shared" si="0"/>
        <v>0</v>
      </c>
      <c r="Q17" s="673"/>
      <c r="R17" s="673"/>
      <c r="S17" s="673"/>
      <c r="T17" s="673"/>
      <c r="U17" s="673"/>
      <c r="V17" s="673"/>
      <c r="W17" s="673"/>
    </row>
    <row r="18" spans="1:23">
      <c r="A18" s="914"/>
      <c r="B18" s="918" t="s">
        <v>1427</v>
      </c>
      <c r="C18" s="743"/>
      <c r="D18" s="689"/>
      <c r="E18" s="689"/>
      <c r="F18" s="689"/>
      <c r="G18" s="689"/>
      <c r="H18" s="689"/>
      <c r="I18" s="689"/>
      <c r="J18" s="689"/>
      <c r="K18" s="689"/>
      <c r="L18" s="689"/>
      <c r="M18" s="689"/>
      <c r="N18" s="689"/>
      <c r="O18" s="743"/>
      <c r="P18" s="913">
        <f t="shared" si="0"/>
        <v>0</v>
      </c>
      <c r="Q18" s="673"/>
      <c r="R18" s="673"/>
      <c r="S18" s="673"/>
      <c r="T18" s="673"/>
      <c r="U18" s="673"/>
      <c r="V18" s="673"/>
      <c r="W18" s="673"/>
    </row>
    <row r="19" spans="1:23">
      <c r="A19" s="914"/>
      <c r="B19" s="918" t="s">
        <v>1428</v>
      </c>
      <c r="C19" s="743"/>
      <c r="D19" s="689"/>
      <c r="E19" s="689"/>
      <c r="F19" s="689"/>
      <c r="G19" s="689"/>
      <c r="H19" s="689"/>
      <c r="I19" s="689"/>
      <c r="J19" s="689"/>
      <c r="K19" s="689"/>
      <c r="L19" s="689"/>
      <c r="M19" s="689"/>
      <c r="N19" s="689"/>
      <c r="O19" s="743"/>
      <c r="P19" s="913">
        <f t="shared" si="0"/>
        <v>0</v>
      </c>
      <c r="Q19" s="673"/>
      <c r="R19" s="673"/>
      <c r="S19" s="673"/>
      <c r="T19" s="673"/>
      <c r="U19" s="673"/>
      <c r="V19" s="673"/>
      <c r="W19" s="673"/>
    </row>
    <row r="20" spans="1:23">
      <c r="A20" s="914"/>
      <c r="B20" s="918" t="s">
        <v>1429</v>
      </c>
      <c r="C20" s="743"/>
      <c r="D20" s="689"/>
      <c r="E20" s="689"/>
      <c r="F20" s="689"/>
      <c r="G20" s="689"/>
      <c r="H20" s="689"/>
      <c r="I20" s="689"/>
      <c r="J20" s="689"/>
      <c r="K20" s="689"/>
      <c r="L20" s="689"/>
      <c r="M20" s="689"/>
      <c r="N20" s="689"/>
      <c r="O20" s="743"/>
      <c r="P20" s="913">
        <f t="shared" si="0"/>
        <v>0</v>
      </c>
      <c r="Q20" s="673"/>
      <c r="R20" s="673"/>
      <c r="S20" s="673"/>
      <c r="T20" s="673"/>
      <c r="U20" s="673"/>
      <c r="V20" s="673"/>
      <c r="W20" s="673"/>
    </row>
    <row r="21" spans="1:23">
      <c r="A21" s="914"/>
      <c r="B21" s="919" t="s">
        <v>1430</v>
      </c>
      <c r="C21" s="743"/>
      <c r="D21" s="689"/>
      <c r="E21" s="689"/>
      <c r="F21" s="689"/>
      <c r="G21" s="689"/>
      <c r="H21" s="689"/>
      <c r="I21" s="689"/>
      <c r="J21" s="689"/>
      <c r="K21" s="689"/>
      <c r="L21" s="689"/>
      <c r="M21" s="689"/>
      <c r="N21" s="689"/>
      <c r="O21" s="743"/>
      <c r="P21" s="913">
        <f t="shared" si="0"/>
        <v>0</v>
      </c>
      <c r="Q21" s="673"/>
      <c r="R21" s="673"/>
      <c r="S21" s="673"/>
      <c r="T21" s="673"/>
      <c r="U21" s="673"/>
      <c r="V21" s="673"/>
      <c r="W21" s="673"/>
    </row>
    <row r="22" spans="1:23">
      <c r="A22" s="914">
        <v>8</v>
      </c>
      <c r="B22" s="746" t="s">
        <v>1431</v>
      </c>
      <c r="C22" s="743"/>
      <c r="D22" s="689"/>
      <c r="E22" s="689"/>
      <c r="F22" s="689"/>
      <c r="G22" s="689"/>
      <c r="H22" s="689"/>
      <c r="I22" s="689"/>
      <c r="J22" s="689"/>
      <c r="K22" s="689"/>
      <c r="L22" s="689"/>
      <c r="M22" s="689"/>
      <c r="N22" s="689"/>
      <c r="O22" s="743"/>
      <c r="P22" s="913">
        <f t="shared" si="0"/>
        <v>0</v>
      </c>
      <c r="Q22" s="673"/>
      <c r="R22" s="673"/>
      <c r="S22" s="673"/>
      <c r="T22" s="673"/>
      <c r="U22" s="673"/>
      <c r="V22" s="673"/>
      <c r="W22" s="673"/>
    </row>
    <row r="23" spans="1:23">
      <c r="A23" s="914">
        <v>9</v>
      </c>
      <c r="B23" s="746" t="s">
        <v>1432</v>
      </c>
      <c r="C23" s="743"/>
      <c r="D23" s="689"/>
      <c r="E23" s="689"/>
      <c r="F23" s="689"/>
      <c r="G23" s="689"/>
      <c r="H23" s="689"/>
      <c r="I23" s="689"/>
      <c r="J23" s="689"/>
      <c r="K23" s="689"/>
      <c r="L23" s="689"/>
      <c r="M23" s="689"/>
      <c r="N23" s="689"/>
      <c r="O23" s="743"/>
      <c r="P23" s="913">
        <f t="shared" si="0"/>
        <v>0</v>
      </c>
      <c r="Q23" s="673"/>
      <c r="R23" s="673"/>
      <c r="S23" s="673"/>
      <c r="T23" s="673"/>
      <c r="U23" s="673"/>
      <c r="V23" s="673"/>
      <c r="W23" s="673"/>
    </row>
    <row r="24" spans="1:23">
      <c r="A24" s="914">
        <v>10</v>
      </c>
      <c r="B24" s="916" t="s">
        <v>1433</v>
      </c>
      <c r="C24" s="743"/>
      <c r="D24" s="689"/>
      <c r="E24" s="689"/>
      <c r="F24" s="689"/>
      <c r="G24" s="689"/>
      <c r="H24" s="689"/>
      <c r="I24" s="689"/>
      <c r="J24" s="689"/>
      <c r="K24" s="689"/>
      <c r="L24" s="689"/>
      <c r="M24" s="689"/>
      <c r="N24" s="689"/>
      <c r="O24" s="743"/>
      <c r="P24" s="913">
        <f t="shared" si="0"/>
        <v>0</v>
      </c>
      <c r="Q24" s="673"/>
      <c r="R24" s="673"/>
      <c r="S24" s="673"/>
      <c r="T24" s="673"/>
      <c r="U24" s="673"/>
      <c r="V24" s="673"/>
      <c r="W24" s="673"/>
    </row>
    <row r="25" spans="1:23">
      <c r="A25" s="914">
        <v>11</v>
      </c>
      <c r="B25" s="746" t="s">
        <v>301</v>
      </c>
      <c r="C25" s="741">
        <f>+C26+C27</f>
        <v>0</v>
      </c>
      <c r="D25" s="741">
        <f t="shared" ref="D25:O25" si="3">+D26+D27</f>
        <v>0</v>
      </c>
      <c r="E25" s="741">
        <f t="shared" si="3"/>
        <v>0</v>
      </c>
      <c r="F25" s="741">
        <f t="shared" si="3"/>
        <v>0</v>
      </c>
      <c r="G25" s="741">
        <f t="shared" si="3"/>
        <v>0</v>
      </c>
      <c r="H25" s="741">
        <f t="shared" si="3"/>
        <v>0</v>
      </c>
      <c r="I25" s="741">
        <f t="shared" si="3"/>
        <v>0</v>
      </c>
      <c r="J25" s="741">
        <f t="shared" si="3"/>
        <v>0</v>
      </c>
      <c r="K25" s="741">
        <f t="shared" si="3"/>
        <v>0</v>
      </c>
      <c r="L25" s="741">
        <f t="shared" si="3"/>
        <v>0</v>
      </c>
      <c r="M25" s="741">
        <f t="shared" si="3"/>
        <v>0</v>
      </c>
      <c r="N25" s="690">
        <f t="shared" si="3"/>
        <v>0</v>
      </c>
      <c r="O25" s="917">
        <f t="shared" si="3"/>
        <v>0</v>
      </c>
      <c r="P25" s="913">
        <f t="shared" si="0"/>
        <v>0</v>
      </c>
      <c r="Q25" s="673"/>
      <c r="R25" s="673"/>
      <c r="S25" s="673"/>
      <c r="T25" s="673"/>
      <c r="U25" s="673"/>
      <c r="V25" s="673"/>
      <c r="W25" s="673"/>
    </row>
    <row r="26" spans="1:23">
      <c r="A26" s="914"/>
      <c r="B26" s="918" t="s">
        <v>1434</v>
      </c>
      <c r="C26" s="743"/>
      <c r="D26" s="689"/>
      <c r="E26" s="689"/>
      <c r="F26" s="689"/>
      <c r="G26" s="689"/>
      <c r="H26" s="689"/>
      <c r="I26" s="689"/>
      <c r="J26" s="689"/>
      <c r="K26" s="689"/>
      <c r="L26" s="689"/>
      <c r="M26" s="689"/>
      <c r="N26" s="689"/>
      <c r="O26" s="743"/>
      <c r="P26" s="913">
        <f t="shared" si="0"/>
        <v>0</v>
      </c>
      <c r="Q26" s="673"/>
      <c r="R26" s="673"/>
      <c r="S26" s="673"/>
      <c r="T26" s="673"/>
      <c r="U26" s="673"/>
      <c r="V26" s="673"/>
      <c r="W26" s="673"/>
    </row>
    <row r="27" spans="1:23">
      <c r="A27" s="914"/>
      <c r="B27" s="918" t="s">
        <v>1435</v>
      </c>
      <c r="C27" s="743"/>
      <c r="D27" s="689"/>
      <c r="E27" s="689"/>
      <c r="F27" s="689"/>
      <c r="G27" s="689"/>
      <c r="H27" s="689"/>
      <c r="I27" s="689"/>
      <c r="J27" s="689"/>
      <c r="K27" s="689"/>
      <c r="L27" s="689"/>
      <c r="M27" s="689"/>
      <c r="N27" s="689"/>
      <c r="O27" s="743"/>
      <c r="P27" s="913">
        <f t="shared" si="0"/>
        <v>0</v>
      </c>
      <c r="Q27" s="673"/>
      <c r="R27" s="673"/>
      <c r="S27" s="673"/>
      <c r="T27" s="673"/>
      <c r="U27" s="673"/>
      <c r="V27" s="673"/>
      <c r="W27" s="673"/>
    </row>
    <row r="28" spans="1:23">
      <c r="A28" s="914">
        <v>12</v>
      </c>
      <c r="B28" s="916" t="s">
        <v>1436</v>
      </c>
      <c r="C28" s="743"/>
      <c r="D28" s="689"/>
      <c r="E28" s="689"/>
      <c r="F28" s="689"/>
      <c r="G28" s="689"/>
      <c r="H28" s="689"/>
      <c r="I28" s="689"/>
      <c r="J28" s="689"/>
      <c r="K28" s="689"/>
      <c r="L28" s="689"/>
      <c r="M28" s="689"/>
      <c r="N28" s="689"/>
      <c r="O28" s="743"/>
      <c r="P28" s="913">
        <f t="shared" si="0"/>
        <v>0</v>
      </c>
      <c r="Q28" s="673"/>
      <c r="R28" s="673"/>
      <c r="S28" s="673"/>
      <c r="T28" s="673"/>
      <c r="U28" s="673"/>
      <c r="V28" s="673"/>
      <c r="W28" s="673"/>
    </row>
    <row r="29" spans="1:23">
      <c r="A29" s="914">
        <v>13</v>
      </c>
      <c r="B29" s="916" t="s">
        <v>1437</v>
      </c>
      <c r="C29" s="743"/>
      <c r="D29" s="689"/>
      <c r="E29" s="689"/>
      <c r="F29" s="689"/>
      <c r="G29" s="689"/>
      <c r="H29" s="689"/>
      <c r="I29" s="689"/>
      <c r="J29" s="689"/>
      <c r="K29" s="689"/>
      <c r="L29" s="689"/>
      <c r="M29" s="689"/>
      <c r="N29" s="689"/>
      <c r="O29" s="743"/>
      <c r="P29" s="913">
        <f t="shared" si="0"/>
        <v>0</v>
      </c>
      <c r="Q29" s="673"/>
      <c r="R29" s="673"/>
      <c r="S29" s="673"/>
      <c r="T29" s="673"/>
      <c r="U29" s="673"/>
      <c r="V29" s="673"/>
      <c r="W29" s="673"/>
    </row>
    <row r="30" spans="1:23" ht="15.75" thickBot="1">
      <c r="A30" s="914">
        <v>14</v>
      </c>
      <c r="B30" s="746" t="s">
        <v>1438</v>
      </c>
      <c r="C30" s="743"/>
      <c r="D30" s="689"/>
      <c r="E30" s="689"/>
      <c r="F30" s="689"/>
      <c r="G30" s="689"/>
      <c r="H30" s="689"/>
      <c r="I30" s="689"/>
      <c r="J30" s="689"/>
      <c r="K30" s="689"/>
      <c r="L30" s="689"/>
      <c r="M30" s="689"/>
      <c r="N30" s="689"/>
      <c r="O30" s="743"/>
      <c r="P30" s="920">
        <f t="shared" si="0"/>
        <v>0</v>
      </c>
      <c r="Q30" s="673"/>
      <c r="R30" s="673"/>
      <c r="S30" s="673"/>
      <c r="T30" s="673"/>
      <c r="U30" s="673"/>
      <c r="V30" s="673"/>
      <c r="W30" s="673"/>
    </row>
    <row r="31" spans="1:23" ht="15.75" thickBot="1">
      <c r="A31" s="921" t="s">
        <v>550</v>
      </c>
      <c r="B31" s="922" t="s">
        <v>1439</v>
      </c>
      <c r="C31" s="923">
        <f>C9+C10+C11+C12+C15+C16+C17+C22+C23+C24+C25+C28+C29+C30</f>
        <v>0</v>
      </c>
      <c r="D31" s="923">
        <f t="shared" ref="D31:O31" si="4">D9+D10+D11+D12+D15+D16+D17+D22+D23+D24+D25+D28+D29+D30</f>
        <v>0</v>
      </c>
      <c r="E31" s="923">
        <f t="shared" si="4"/>
        <v>0</v>
      </c>
      <c r="F31" s="923">
        <f t="shared" si="4"/>
        <v>0</v>
      </c>
      <c r="G31" s="923">
        <f t="shared" si="4"/>
        <v>0</v>
      </c>
      <c r="H31" s="923">
        <f t="shared" si="4"/>
        <v>0</v>
      </c>
      <c r="I31" s="923">
        <f t="shared" si="4"/>
        <v>0</v>
      </c>
      <c r="J31" s="923">
        <f t="shared" si="4"/>
        <v>0</v>
      </c>
      <c r="K31" s="923">
        <f t="shared" si="4"/>
        <v>0</v>
      </c>
      <c r="L31" s="923">
        <f t="shared" si="4"/>
        <v>0</v>
      </c>
      <c r="M31" s="923">
        <f t="shared" si="4"/>
        <v>0</v>
      </c>
      <c r="N31" s="923">
        <f t="shared" si="4"/>
        <v>0</v>
      </c>
      <c r="O31" s="924">
        <f t="shared" si="4"/>
        <v>0</v>
      </c>
      <c r="P31" s="920">
        <f t="shared" si="0"/>
        <v>0</v>
      </c>
      <c r="Q31" s="673"/>
      <c r="R31" s="673"/>
      <c r="S31" s="673"/>
      <c r="T31" s="673"/>
      <c r="U31" s="673"/>
      <c r="V31" s="673"/>
      <c r="W31" s="673"/>
    </row>
    <row r="32" spans="1:23" ht="15.75" thickBot="1">
      <c r="A32" s="914">
        <v>15</v>
      </c>
      <c r="B32" s="925" t="s">
        <v>1440</v>
      </c>
      <c r="C32" s="926"/>
      <c r="D32" s="926"/>
      <c r="E32" s="926"/>
      <c r="F32" s="926"/>
      <c r="G32" s="926"/>
      <c r="H32" s="926"/>
      <c r="I32" s="926"/>
      <c r="J32" s="926"/>
      <c r="K32" s="926"/>
      <c r="L32" s="926"/>
      <c r="M32" s="926"/>
      <c r="N32" s="926"/>
      <c r="O32" s="927"/>
      <c r="P32" s="920">
        <f t="shared" si="0"/>
        <v>0</v>
      </c>
      <c r="Q32" s="673"/>
      <c r="R32" s="673"/>
      <c r="S32" s="673"/>
      <c r="T32" s="673"/>
      <c r="U32" s="673"/>
      <c r="V32" s="673"/>
      <c r="W32" s="673"/>
    </row>
    <row r="33" spans="1:23" ht="15.75" thickBot="1">
      <c r="A33" s="921" t="s">
        <v>554</v>
      </c>
      <c r="B33" s="922" t="s">
        <v>1441</v>
      </c>
      <c r="C33" s="928">
        <f>C31+C32</f>
        <v>0</v>
      </c>
      <c r="D33" s="923">
        <f t="shared" ref="D33:O33" si="5">D31+D32</f>
        <v>0</v>
      </c>
      <c r="E33" s="923">
        <f t="shared" si="5"/>
        <v>0</v>
      </c>
      <c r="F33" s="923">
        <f t="shared" si="5"/>
        <v>0</v>
      </c>
      <c r="G33" s="923">
        <f t="shared" si="5"/>
        <v>0</v>
      </c>
      <c r="H33" s="923">
        <f t="shared" si="5"/>
        <v>0</v>
      </c>
      <c r="I33" s="923">
        <f t="shared" si="5"/>
        <v>0</v>
      </c>
      <c r="J33" s="923">
        <f t="shared" si="5"/>
        <v>0</v>
      </c>
      <c r="K33" s="923">
        <f t="shared" si="5"/>
        <v>0</v>
      </c>
      <c r="L33" s="923">
        <f t="shared" si="5"/>
        <v>0</v>
      </c>
      <c r="M33" s="923">
        <f t="shared" si="5"/>
        <v>0</v>
      </c>
      <c r="N33" s="923">
        <f t="shared" si="5"/>
        <v>0</v>
      </c>
      <c r="O33" s="924">
        <f t="shared" si="5"/>
        <v>0</v>
      </c>
      <c r="P33" s="920">
        <f t="shared" si="0"/>
        <v>0</v>
      </c>
      <c r="Q33" s="673"/>
      <c r="R33" s="673"/>
      <c r="S33" s="673"/>
      <c r="T33" s="673"/>
      <c r="U33" s="673"/>
      <c r="V33" s="673"/>
      <c r="W33" s="673"/>
    </row>
    <row r="34" spans="1:23" ht="15.75" thickBot="1">
      <c r="A34" s="929" t="s">
        <v>556</v>
      </c>
      <c r="B34" s="930" t="s">
        <v>1442</v>
      </c>
      <c r="C34" s="931">
        <f>(C33*J137)/1000000</f>
        <v>0</v>
      </c>
      <c r="D34" s="932">
        <f>(D33*J138)/1000000</f>
        <v>0</v>
      </c>
      <c r="E34" s="932">
        <f>(E33*J139)/1000000</f>
        <v>0</v>
      </c>
      <c r="F34" s="932">
        <f>(F33*J140)/1000000</f>
        <v>0</v>
      </c>
      <c r="G34" s="932">
        <f>(G33*J141)/1000000</f>
        <v>0</v>
      </c>
      <c r="H34" s="932">
        <f>(H33*J142)/1000000</f>
        <v>0</v>
      </c>
      <c r="I34" s="932">
        <f>(I33*J143)/1000000</f>
        <v>0</v>
      </c>
      <c r="J34" s="932">
        <f>(J33*J144)/1000000</f>
        <v>0</v>
      </c>
      <c r="K34" s="932">
        <f>(K33*J145)/1000000</f>
        <v>0</v>
      </c>
      <c r="L34" s="932">
        <f>(L33*J146)/1000000</f>
        <v>0</v>
      </c>
      <c r="M34" s="932">
        <f>(M33*J147)/1000000</f>
        <v>0</v>
      </c>
      <c r="N34" s="932">
        <f>(N33*J149)/1000000</f>
        <v>0</v>
      </c>
      <c r="O34" s="933">
        <f>(O33*J150)/1000000</f>
        <v>0</v>
      </c>
      <c r="P34" s="934">
        <f>SUM(C34:O34)</f>
        <v>0</v>
      </c>
      <c r="Q34" s="673"/>
      <c r="R34" s="673"/>
      <c r="S34" s="673"/>
      <c r="T34" s="673"/>
      <c r="U34" s="673"/>
      <c r="V34" s="673"/>
      <c r="W34" s="673"/>
    </row>
    <row r="35" spans="1:23" ht="15.75" thickBot="1">
      <c r="A35" s="673"/>
      <c r="B35" s="935"/>
      <c r="C35" s="936"/>
      <c r="D35" s="936"/>
      <c r="E35" s="936"/>
      <c r="F35" s="936"/>
      <c r="G35" s="936"/>
      <c r="H35" s="936"/>
      <c r="I35" s="936"/>
      <c r="J35" s="936"/>
      <c r="K35" s="936"/>
      <c r="L35" s="936"/>
      <c r="M35" s="936"/>
      <c r="N35" s="936"/>
      <c r="O35" s="937"/>
      <c r="P35" s="937"/>
      <c r="Q35" s="673"/>
      <c r="R35" s="673"/>
      <c r="S35" s="673"/>
      <c r="T35" s="673"/>
      <c r="U35" s="673"/>
      <c r="V35" s="673"/>
      <c r="W35" s="673"/>
    </row>
    <row r="36" spans="1:23">
      <c r="A36" s="898"/>
      <c r="B36" s="2990" t="s">
        <v>1443</v>
      </c>
      <c r="C36" s="900"/>
      <c r="D36" s="900"/>
      <c r="E36" s="900"/>
      <c r="F36" s="900"/>
      <c r="G36" s="900"/>
      <c r="H36" s="900"/>
      <c r="I36" s="900"/>
      <c r="J36" s="900"/>
      <c r="K36" s="901"/>
      <c r="L36" s="900"/>
      <c r="M36" s="900"/>
      <c r="N36" s="902"/>
      <c r="O36" s="903"/>
      <c r="P36" s="2986" t="s">
        <v>795</v>
      </c>
      <c r="Q36" s="673"/>
      <c r="R36" s="673"/>
      <c r="S36" s="673"/>
      <c r="T36" s="673"/>
      <c r="U36" s="673"/>
      <c r="V36" s="673"/>
      <c r="W36" s="673"/>
    </row>
    <row r="37" spans="1:23" ht="15.75" thickBot="1">
      <c r="A37" s="904"/>
      <c r="B37" s="2991"/>
      <c r="C37" s="906" t="s">
        <v>477</v>
      </c>
      <c r="D37" s="907" t="s">
        <v>507</v>
      </c>
      <c r="E37" s="907" t="s">
        <v>478</v>
      </c>
      <c r="F37" s="907" t="s">
        <v>636</v>
      </c>
      <c r="G37" s="907" t="s">
        <v>640</v>
      </c>
      <c r="H37" s="908" t="s">
        <v>644</v>
      </c>
      <c r="I37" s="908" t="s">
        <v>642</v>
      </c>
      <c r="J37" s="908" t="s">
        <v>1417</v>
      </c>
      <c r="K37" s="909" t="s">
        <v>648</v>
      </c>
      <c r="L37" s="908" t="s">
        <v>646</v>
      </c>
      <c r="M37" s="908" t="s">
        <v>479</v>
      </c>
      <c r="N37" s="907" t="s">
        <v>1418</v>
      </c>
      <c r="O37" s="910" t="s">
        <v>1419</v>
      </c>
      <c r="P37" s="2987" t="s">
        <v>795</v>
      </c>
      <c r="Q37" s="673"/>
      <c r="R37" s="673"/>
      <c r="S37" s="673"/>
      <c r="T37" s="673"/>
      <c r="U37" s="673"/>
      <c r="V37" s="673"/>
      <c r="W37" s="673"/>
    </row>
    <row r="38" spans="1:23">
      <c r="A38" s="911">
        <v>1</v>
      </c>
      <c r="B38" s="916" t="s">
        <v>29</v>
      </c>
      <c r="C38" s="689"/>
      <c r="D38" s="689"/>
      <c r="E38" s="689"/>
      <c r="F38" s="689"/>
      <c r="G38" s="689"/>
      <c r="H38" s="689"/>
      <c r="I38" s="689"/>
      <c r="J38" s="689"/>
      <c r="K38" s="689"/>
      <c r="L38" s="689"/>
      <c r="M38" s="689"/>
      <c r="N38" s="689"/>
      <c r="O38" s="719"/>
      <c r="P38" s="913">
        <f t="shared" ref="P38:P59" si="6">(C38*$J$137+D38*$J$138+E38*$J$139+F38*$J$140+G38*$J$141+H38*$J$142+I38*$J$143+J38*$J$144+K38*$J$145+L38*$J$146+M38*$J$147+N38*$J$149+O38*$J$150)/1000000</f>
        <v>0</v>
      </c>
      <c r="Q38" s="673"/>
      <c r="R38" s="673"/>
      <c r="S38" s="673"/>
      <c r="T38" s="673"/>
      <c r="U38" s="673"/>
      <c r="V38" s="673"/>
      <c r="W38" s="673"/>
    </row>
    <row r="39" spans="1:23">
      <c r="A39" s="914">
        <v>2</v>
      </c>
      <c r="B39" s="916" t="s">
        <v>1444</v>
      </c>
      <c r="C39" s="689"/>
      <c r="D39" s="689"/>
      <c r="E39" s="689"/>
      <c r="F39" s="689"/>
      <c r="G39" s="689"/>
      <c r="H39" s="689"/>
      <c r="I39" s="689"/>
      <c r="J39" s="689"/>
      <c r="K39" s="689"/>
      <c r="L39" s="689"/>
      <c r="M39" s="689"/>
      <c r="N39" s="689"/>
      <c r="O39" s="719"/>
      <c r="P39" s="913">
        <f t="shared" si="6"/>
        <v>0</v>
      </c>
      <c r="Q39" s="673"/>
      <c r="R39" s="673"/>
      <c r="S39" s="673"/>
      <c r="T39" s="673"/>
      <c r="U39" s="673"/>
      <c r="V39" s="673"/>
      <c r="W39" s="673"/>
    </row>
    <row r="40" spans="1:23">
      <c r="A40" s="914">
        <v>3</v>
      </c>
      <c r="B40" s="916" t="s">
        <v>1421</v>
      </c>
      <c r="C40" s="689"/>
      <c r="D40" s="689"/>
      <c r="E40" s="689"/>
      <c r="F40" s="689"/>
      <c r="G40" s="689"/>
      <c r="H40" s="689"/>
      <c r="I40" s="689"/>
      <c r="J40" s="689"/>
      <c r="K40" s="689"/>
      <c r="L40" s="689"/>
      <c r="M40" s="689"/>
      <c r="N40" s="689"/>
      <c r="O40" s="719"/>
      <c r="P40" s="913">
        <f t="shared" si="6"/>
        <v>0</v>
      </c>
      <c r="Q40" s="673"/>
      <c r="R40" s="673"/>
      <c r="S40" s="673"/>
      <c r="T40" s="673"/>
      <c r="U40" s="673"/>
      <c r="V40" s="673"/>
      <c r="W40" s="673"/>
    </row>
    <row r="41" spans="1:23">
      <c r="A41" s="914">
        <v>4</v>
      </c>
      <c r="B41" s="916" t="s">
        <v>331</v>
      </c>
      <c r="C41" s="690">
        <f>+C42+C43</f>
        <v>0</v>
      </c>
      <c r="D41" s="690">
        <f t="shared" ref="D41:O41" si="7">+D42+D43</f>
        <v>0</v>
      </c>
      <c r="E41" s="690">
        <f t="shared" si="7"/>
        <v>0</v>
      </c>
      <c r="F41" s="690">
        <f t="shared" si="7"/>
        <v>0</v>
      </c>
      <c r="G41" s="690">
        <f t="shared" si="7"/>
        <v>0</v>
      </c>
      <c r="H41" s="690">
        <f t="shared" si="7"/>
        <v>0</v>
      </c>
      <c r="I41" s="690">
        <f t="shared" si="7"/>
        <v>0</v>
      </c>
      <c r="J41" s="690">
        <f t="shared" si="7"/>
        <v>0</v>
      </c>
      <c r="K41" s="690">
        <f t="shared" si="7"/>
        <v>0</v>
      </c>
      <c r="L41" s="690">
        <f t="shared" si="7"/>
        <v>0</v>
      </c>
      <c r="M41" s="690">
        <f t="shared" si="7"/>
        <v>0</v>
      </c>
      <c r="N41" s="690">
        <f t="shared" si="7"/>
        <v>0</v>
      </c>
      <c r="O41" s="917">
        <f t="shared" si="7"/>
        <v>0</v>
      </c>
      <c r="P41" s="913">
        <f t="shared" si="6"/>
        <v>0</v>
      </c>
      <c r="Q41" s="673"/>
      <c r="R41" s="673"/>
      <c r="S41" s="673"/>
      <c r="T41" s="673"/>
      <c r="U41" s="673"/>
      <c r="V41" s="673"/>
      <c r="W41" s="673"/>
    </row>
    <row r="42" spans="1:23">
      <c r="A42" s="914"/>
      <c r="B42" s="918" t="s">
        <v>1445</v>
      </c>
      <c r="C42" s="689"/>
      <c r="D42" s="689"/>
      <c r="E42" s="689"/>
      <c r="F42" s="689"/>
      <c r="G42" s="689"/>
      <c r="H42" s="689"/>
      <c r="I42" s="689"/>
      <c r="J42" s="689"/>
      <c r="K42" s="689"/>
      <c r="L42" s="689"/>
      <c r="M42" s="689"/>
      <c r="N42" s="689"/>
      <c r="O42" s="743"/>
      <c r="P42" s="913">
        <f t="shared" si="6"/>
        <v>0</v>
      </c>
      <c r="Q42" s="673"/>
      <c r="R42" s="673"/>
      <c r="S42" s="673"/>
      <c r="T42" s="673"/>
      <c r="U42" s="673"/>
      <c r="V42" s="673"/>
      <c r="W42" s="673"/>
    </row>
    <row r="43" spans="1:23">
      <c r="A43" s="914"/>
      <c r="B43" s="918" t="s">
        <v>803</v>
      </c>
      <c r="C43" s="689"/>
      <c r="D43" s="689"/>
      <c r="E43" s="689"/>
      <c r="F43" s="689"/>
      <c r="G43" s="689"/>
      <c r="H43" s="689"/>
      <c r="I43" s="689"/>
      <c r="J43" s="689"/>
      <c r="K43" s="689"/>
      <c r="L43" s="689"/>
      <c r="M43" s="689"/>
      <c r="N43" s="689"/>
      <c r="O43" s="743"/>
      <c r="P43" s="913">
        <f t="shared" si="6"/>
        <v>0</v>
      </c>
      <c r="Q43" s="673"/>
      <c r="R43" s="673"/>
      <c r="S43" s="673"/>
      <c r="T43" s="673"/>
      <c r="U43" s="673"/>
      <c r="V43" s="673"/>
      <c r="W43" s="673"/>
    </row>
    <row r="44" spans="1:23">
      <c r="A44" s="914">
        <v>5</v>
      </c>
      <c r="B44" s="916" t="s">
        <v>1446</v>
      </c>
      <c r="C44" s="689"/>
      <c r="D44" s="689"/>
      <c r="E44" s="689"/>
      <c r="F44" s="689"/>
      <c r="G44" s="689"/>
      <c r="H44" s="689"/>
      <c r="I44" s="689"/>
      <c r="J44" s="689"/>
      <c r="K44" s="689"/>
      <c r="L44" s="689"/>
      <c r="M44" s="689"/>
      <c r="N44" s="689"/>
      <c r="O44" s="743"/>
      <c r="P44" s="913">
        <f t="shared" si="6"/>
        <v>0</v>
      </c>
      <c r="Q44" s="673"/>
      <c r="R44" s="673"/>
      <c r="S44" s="673"/>
      <c r="T44" s="673"/>
      <c r="U44" s="673"/>
      <c r="V44" s="673"/>
      <c r="W44" s="673"/>
    </row>
    <row r="45" spans="1:23">
      <c r="A45" s="914">
        <v>6</v>
      </c>
      <c r="B45" s="746" t="s">
        <v>1447</v>
      </c>
      <c r="C45" s="689"/>
      <c r="D45" s="689"/>
      <c r="E45" s="689"/>
      <c r="F45" s="689"/>
      <c r="G45" s="689"/>
      <c r="H45" s="689"/>
      <c r="I45" s="689"/>
      <c r="J45" s="689"/>
      <c r="K45" s="689"/>
      <c r="L45" s="689"/>
      <c r="M45" s="689"/>
      <c r="N45" s="689"/>
      <c r="O45" s="743"/>
      <c r="P45" s="913">
        <f t="shared" si="6"/>
        <v>0</v>
      </c>
      <c r="Q45" s="673"/>
      <c r="R45" s="673"/>
      <c r="S45" s="673"/>
      <c r="T45" s="673"/>
      <c r="U45" s="673"/>
      <c r="V45" s="673"/>
      <c r="W45" s="673"/>
    </row>
    <row r="46" spans="1:23">
      <c r="A46" s="914"/>
      <c r="B46" s="918" t="s">
        <v>1448</v>
      </c>
      <c r="C46" s="689"/>
      <c r="D46" s="689"/>
      <c r="E46" s="689"/>
      <c r="F46" s="689"/>
      <c r="G46" s="689"/>
      <c r="H46" s="689"/>
      <c r="I46" s="689"/>
      <c r="J46" s="689"/>
      <c r="K46" s="689"/>
      <c r="L46" s="689"/>
      <c r="M46" s="689"/>
      <c r="N46" s="689"/>
      <c r="O46" s="743"/>
      <c r="P46" s="913">
        <f t="shared" si="6"/>
        <v>0</v>
      </c>
      <c r="Q46" s="673"/>
      <c r="R46" s="673"/>
      <c r="S46" s="673"/>
      <c r="T46" s="673"/>
      <c r="U46" s="673"/>
      <c r="V46" s="673"/>
      <c r="W46" s="673"/>
    </row>
    <row r="47" spans="1:23">
      <c r="A47" s="914">
        <v>7</v>
      </c>
      <c r="B47" s="746" t="s">
        <v>1449</v>
      </c>
      <c r="C47" s="689"/>
      <c r="D47" s="689"/>
      <c r="E47" s="689"/>
      <c r="F47" s="689"/>
      <c r="G47" s="689"/>
      <c r="H47" s="689"/>
      <c r="I47" s="689"/>
      <c r="J47" s="689"/>
      <c r="K47" s="689"/>
      <c r="L47" s="689"/>
      <c r="M47" s="689"/>
      <c r="N47" s="689"/>
      <c r="O47" s="743"/>
      <c r="P47" s="913">
        <f t="shared" si="6"/>
        <v>0</v>
      </c>
      <c r="Q47" s="673"/>
      <c r="R47" s="673"/>
      <c r="S47" s="673"/>
      <c r="T47" s="673"/>
      <c r="U47" s="673"/>
      <c r="V47" s="673"/>
      <c r="W47" s="673"/>
    </row>
    <row r="48" spans="1:23">
      <c r="A48" s="914">
        <v>8</v>
      </c>
      <c r="B48" s="746" t="s">
        <v>1450</v>
      </c>
      <c r="C48" s="689"/>
      <c r="D48" s="689"/>
      <c r="E48" s="689"/>
      <c r="F48" s="689"/>
      <c r="G48" s="689"/>
      <c r="H48" s="689"/>
      <c r="I48" s="689"/>
      <c r="J48" s="689"/>
      <c r="K48" s="689"/>
      <c r="L48" s="689"/>
      <c r="M48" s="689"/>
      <c r="N48" s="689"/>
      <c r="O48" s="743"/>
      <c r="P48" s="913">
        <f t="shared" si="6"/>
        <v>0</v>
      </c>
      <c r="Q48" s="673"/>
      <c r="R48" s="673"/>
      <c r="S48" s="673"/>
      <c r="T48" s="673"/>
      <c r="U48" s="673"/>
      <c r="V48" s="673"/>
      <c r="W48" s="673"/>
    </row>
    <row r="49" spans="1:23">
      <c r="A49" s="914"/>
      <c r="B49" s="919" t="s">
        <v>1430</v>
      </c>
      <c r="C49" s="689"/>
      <c r="D49" s="689"/>
      <c r="E49" s="689"/>
      <c r="F49" s="689"/>
      <c r="G49" s="689"/>
      <c r="H49" s="689"/>
      <c r="I49" s="689"/>
      <c r="J49" s="689"/>
      <c r="K49" s="689"/>
      <c r="L49" s="689"/>
      <c r="M49" s="689"/>
      <c r="N49" s="689"/>
      <c r="O49" s="743"/>
      <c r="P49" s="913">
        <f t="shared" si="6"/>
        <v>0</v>
      </c>
      <c r="Q49" s="673"/>
      <c r="R49" s="673"/>
      <c r="S49" s="673"/>
      <c r="T49" s="673"/>
      <c r="U49" s="673"/>
      <c r="V49" s="673"/>
      <c r="W49" s="673"/>
    </row>
    <row r="50" spans="1:23">
      <c r="A50" s="914">
        <v>9</v>
      </c>
      <c r="B50" s="746" t="s">
        <v>1451</v>
      </c>
      <c r="C50" s="689"/>
      <c r="D50" s="689"/>
      <c r="E50" s="689"/>
      <c r="F50" s="689"/>
      <c r="G50" s="689"/>
      <c r="H50" s="689"/>
      <c r="I50" s="689"/>
      <c r="J50" s="689"/>
      <c r="K50" s="689"/>
      <c r="L50" s="689"/>
      <c r="M50" s="689"/>
      <c r="N50" s="689"/>
      <c r="O50" s="743"/>
      <c r="P50" s="913">
        <f t="shared" si="6"/>
        <v>0</v>
      </c>
      <c r="Q50" s="673"/>
      <c r="R50" s="673"/>
      <c r="S50" s="673"/>
      <c r="T50" s="673"/>
      <c r="U50" s="673"/>
      <c r="V50" s="673"/>
      <c r="W50" s="673"/>
    </row>
    <row r="51" spans="1:23">
      <c r="A51" s="914">
        <v>10</v>
      </c>
      <c r="B51" s="746" t="s">
        <v>1452</v>
      </c>
      <c r="C51" s="689"/>
      <c r="D51" s="689"/>
      <c r="E51" s="689"/>
      <c r="F51" s="689"/>
      <c r="G51" s="689"/>
      <c r="H51" s="689"/>
      <c r="I51" s="689"/>
      <c r="J51" s="689"/>
      <c r="K51" s="689"/>
      <c r="L51" s="689"/>
      <c r="M51" s="689"/>
      <c r="N51" s="689"/>
      <c r="O51" s="743"/>
      <c r="P51" s="913">
        <f t="shared" si="6"/>
        <v>0</v>
      </c>
      <c r="Q51" s="673"/>
      <c r="R51" s="673"/>
      <c r="S51" s="673"/>
      <c r="T51" s="673"/>
      <c r="U51" s="673"/>
      <c r="V51" s="673"/>
      <c r="W51" s="673"/>
    </row>
    <row r="52" spans="1:23">
      <c r="A52" s="914">
        <v>11</v>
      </c>
      <c r="B52" s="746" t="s">
        <v>444</v>
      </c>
      <c r="C52" s="689"/>
      <c r="D52" s="689"/>
      <c r="E52" s="689"/>
      <c r="F52" s="689"/>
      <c r="G52" s="689"/>
      <c r="H52" s="689"/>
      <c r="I52" s="689"/>
      <c r="J52" s="689"/>
      <c r="K52" s="689"/>
      <c r="L52" s="689"/>
      <c r="M52" s="689"/>
      <c r="N52" s="689"/>
      <c r="O52" s="743"/>
      <c r="P52" s="913">
        <f t="shared" si="6"/>
        <v>0</v>
      </c>
      <c r="Q52" s="673"/>
      <c r="R52" s="673"/>
      <c r="S52" s="673"/>
      <c r="T52" s="673"/>
      <c r="U52" s="673"/>
      <c r="V52" s="673"/>
      <c r="W52" s="673"/>
    </row>
    <row r="53" spans="1:23">
      <c r="A53" s="914">
        <v>12</v>
      </c>
      <c r="B53" s="746" t="s">
        <v>1453</v>
      </c>
      <c r="C53" s="685">
        <f>+C54+C55</f>
        <v>0</v>
      </c>
      <c r="D53" s="685">
        <f t="shared" ref="D53:O53" si="8">+D54+D55</f>
        <v>0</v>
      </c>
      <c r="E53" s="685">
        <f t="shared" si="8"/>
        <v>0</v>
      </c>
      <c r="F53" s="685">
        <f t="shared" si="8"/>
        <v>0</v>
      </c>
      <c r="G53" s="685">
        <f t="shared" si="8"/>
        <v>0</v>
      </c>
      <c r="H53" s="685">
        <f t="shared" si="8"/>
        <v>0</v>
      </c>
      <c r="I53" s="685">
        <f t="shared" si="8"/>
        <v>0</v>
      </c>
      <c r="J53" s="685">
        <f t="shared" si="8"/>
        <v>0</v>
      </c>
      <c r="K53" s="685">
        <f t="shared" si="8"/>
        <v>0</v>
      </c>
      <c r="L53" s="685">
        <f t="shared" si="8"/>
        <v>0</v>
      </c>
      <c r="M53" s="685">
        <f t="shared" si="8"/>
        <v>0</v>
      </c>
      <c r="N53" s="685">
        <f t="shared" si="8"/>
        <v>0</v>
      </c>
      <c r="O53" s="938">
        <f t="shared" si="8"/>
        <v>0</v>
      </c>
      <c r="P53" s="913">
        <f t="shared" si="6"/>
        <v>0</v>
      </c>
      <c r="Q53" s="673"/>
      <c r="R53" s="673"/>
      <c r="S53" s="673"/>
      <c r="T53" s="673"/>
      <c r="U53" s="673"/>
      <c r="V53" s="673"/>
      <c r="W53" s="673"/>
    </row>
    <row r="54" spans="1:23">
      <c r="A54" s="914"/>
      <c r="B54" s="918" t="s">
        <v>1454</v>
      </c>
      <c r="C54" s="689"/>
      <c r="D54" s="689"/>
      <c r="E54" s="689"/>
      <c r="F54" s="689"/>
      <c r="G54" s="689"/>
      <c r="H54" s="689"/>
      <c r="I54" s="689"/>
      <c r="J54" s="689"/>
      <c r="K54" s="689"/>
      <c r="L54" s="689"/>
      <c r="M54" s="689"/>
      <c r="N54" s="689"/>
      <c r="O54" s="719"/>
      <c r="P54" s="913">
        <f t="shared" si="6"/>
        <v>0</v>
      </c>
      <c r="Q54" s="673"/>
      <c r="R54" s="673"/>
      <c r="S54" s="673"/>
      <c r="T54" s="673"/>
      <c r="U54" s="673"/>
      <c r="V54" s="673"/>
      <c r="W54" s="673"/>
    </row>
    <row r="55" spans="1:23">
      <c r="A55" s="914"/>
      <c r="B55" s="918" t="s">
        <v>1455</v>
      </c>
      <c r="C55" s="689"/>
      <c r="D55" s="689"/>
      <c r="E55" s="689"/>
      <c r="F55" s="689"/>
      <c r="G55" s="689"/>
      <c r="H55" s="689"/>
      <c r="I55" s="689"/>
      <c r="J55" s="689"/>
      <c r="K55" s="689"/>
      <c r="L55" s="689"/>
      <c r="M55" s="689"/>
      <c r="N55" s="689"/>
      <c r="O55" s="719"/>
      <c r="P55" s="913">
        <f t="shared" si="6"/>
        <v>0</v>
      </c>
      <c r="Q55" s="673"/>
      <c r="R55" s="673"/>
      <c r="S55" s="673"/>
      <c r="T55" s="673"/>
      <c r="U55" s="673"/>
      <c r="V55" s="673"/>
      <c r="W55" s="673"/>
    </row>
    <row r="56" spans="1:23" ht="15.75" thickBot="1">
      <c r="A56" s="914">
        <v>13</v>
      </c>
      <c r="B56" s="939" t="s">
        <v>1456</v>
      </c>
      <c r="C56" s="689"/>
      <c r="D56" s="689"/>
      <c r="E56" s="689"/>
      <c r="F56" s="689"/>
      <c r="G56" s="689"/>
      <c r="H56" s="689"/>
      <c r="I56" s="689"/>
      <c r="J56" s="689"/>
      <c r="K56" s="689"/>
      <c r="L56" s="689"/>
      <c r="M56" s="689"/>
      <c r="N56" s="689"/>
      <c r="O56" s="719"/>
      <c r="P56" s="920">
        <f t="shared" si="6"/>
        <v>0</v>
      </c>
      <c r="Q56" s="673"/>
      <c r="R56" s="673"/>
      <c r="S56" s="673"/>
      <c r="T56" s="673"/>
      <c r="U56" s="673"/>
      <c r="V56" s="673"/>
      <c r="W56" s="673"/>
    </row>
    <row r="57" spans="1:23" ht="15.75" thickBot="1">
      <c r="A57" s="921" t="s">
        <v>550</v>
      </c>
      <c r="B57" s="930" t="s">
        <v>1457</v>
      </c>
      <c r="C57" s="940">
        <f>C38+C39+C40+C41+C44+C45+C47+C48+C50+C51+C52+C53+C56</f>
        <v>0</v>
      </c>
      <c r="D57" s="940">
        <f t="shared" ref="D57:O57" si="9">D38+D39+D40+D41+D44+D45+D47+D48+D50+D51+D52+D53+D56</f>
        <v>0</v>
      </c>
      <c r="E57" s="940">
        <f t="shared" si="9"/>
        <v>0</v>
      </c>
      <c r="F57" s="940">
        <f t="shared" si="9"/>
        <v>0</v>
      </c>
      <c r="G57" s="940">
        <f t="shared" si="9"/>
        <v>0</v>
      </c>
      <c r="H57" s="940">
        <f t="shared" si="9"/>
        <v>0</v>
      </c>
      <c r="I57" s="940">
        <f t="shared" si="9"/>
        <v>0</v>
      </c>
      <c r="J57" s="940">
        <f t="shared" si="9"/>
        <v>0</v>
      </c>
      <c r="K57" s="940">
        <f t="shared" si="9"/>
        <v>0</v>
      </c>
      <c r="L57" s="940">
        <f t="shared" si="9"/>
        <v>0</v>
      </c>
      <c r="M57" s="940">
        <f t="shared" si="9"/>
        <v>0</v>
      </c>
      <c r="N57" s="940">
        <f t="shared" si="9"/>
        <v>0</v>
      </c>
      <c r="O57" s="941">
        <f t="shared" si="9"/>
        <v>0</v>
      </c>
      <c r="P57" s="920">
        <f t="shared" si="6"/>
        <v>0</v>
      </c>
      <c r="Q57" s="673"/>
      <c r="R57" s="673"/>
      <c r="S57" s="673"/>
      <c r="T57" s="673"/>
      <c r="U57" s="673"/>
      <c r="V57" s="673"/>
      <c r="W57" s="673"/>
    </row>
    <row r="58" spans="1:23" ht="15.75" thickBot="1">
      <c r="A58" s="914">
        <v>14</v>
      </c>
      <c r="B58" s="925" t="s">
        <v>1458</v>
      </c>
      <c r="C58" s="700"/>
      <c r="D58" s="700"/>
      <c r="E58" s="700"/>
      <c r="F58" s="700"/>
      <c r="G58" s="700"/>
      <c r="H58" s="700"/>
      <c r="I58" s="700"/>
      <c r="J58" s="700"/>
      <c r="K58" s="700"/>
      <c r="L58" s="700"/>
      <c r="M58" s="700"/>
      <c r="N58" s="700"/>
      <c r="O58" s="942"/>
      <c r="P58" s="943">
        <f t="shared" si="6"/>
        <v>0</v>
      </c>
      <c r="Q58" s="673"/>
      <c r="R58" s="673"/>
      <c r="S58" s="673"/>
      <c r="T58" s="673"/>
      <c r="U58" s="673"/>
      <c r="V58" s="673"/>
      <c r="W58" s="673"/>
    </row>
    <row r="59" spans="1:23" ht="15.75" thickBot="1">
      <c r="A59" s="921" t="s">
        <v>554</v>
      </c>
      <c r="B59" s="922" t="s">
        <v>1459</v>
      </c>
      <c r="C59" s="940">
        <f>C57+C58</f>
        <v>0</v>
      </c>
      <c r="D59" s="940">
        <f t="shared" ref="D59:M59" si="10">D57+D58</f>
        <v>0</v>
      </c>
      <c r="E59" s="940">
        <f t="shared" si="10"/>
        <v>0</v>
      </c>
      <c r="F59" s="940">
        <f t="shared" si="10"/>
        <v>0</v>
      </c>
      <c r="G59" s="940">
        <f t="shared" si="10"/>
        <v>0</v>
      </c>
      <c r="H59" s="940">
        <f t="shared" si="10"/>
        <v>0</v>
      </c>
      <c r="I59" s="940">
        <f t="shared" si="10"/>
        <v>0</v>
      </c>
      <c r="J59" s="940">
        <f t="shared" si="10"/>
        <v>0</v>
      </c>
      <c r="K59" s="940">
        <f t="shared" si="10"/>
        <v>0</v>
      </c>
      <c r="L59" s="940">
        <f t="shared" si="10"/>
        <v>0</v>
      </c>
      <c r="M59" s="940">
        <f t="shared" si="10"/>
        <v>0</v>
      </c>
      <c r="N59" s="940">
        <f>N57+N58</f>
        <v>0</v>
      </c>
      <c r="O59" s="941">
        <f>O57+O58</f>
        <v>0</v>
      </c>
      <c r="P59" s="920">
        <f t="shared" si="6"/>
        <v>0</v>
      </c>
      <c r="Q59" s="673"/>
      <c r="R59" s="673"/>
      <c r="S59" s="673"/>
      <c r="T59" s="673"/>
      <c r="U59" s="673"/>
      <c r="V59" s="673"/>
      <c r="W59" s="673"/>
    </row>
    <row r="60" spans="1:23" ht="15.75" thickBot="1">
      <c r="A60" s="929" t="s">
        <v>556</v>
      </c>
      <c r="B60" s="922" t="s">
        <v>1460</v>
      </c>
      <c r="C60" s="944">
        <f>(C59*J137)/1000000</f>
        <v>0</v>
      </c>
      <c r="D60" s="945">
        <f>(D59*J138)/1000000</f>
        <v>0</v>
      </c>
      <c r="E60" s="945">
        <f>(E59*J139)/1000000</f>
        <v>0</v>
      </c>
      <c r="F60" s="945">
        <f>(F59*J140)/1000000</f>
        <v>0</v>
      </c>
      <c r="G60" s="945">
        <f>(G59*J141)/1000000</f>
        <v>0</v>
      </c>
      <c r="H60" s="945">
        <f>(H59*J142)/1000000</f>
        <v>0</v>
      </c>
      <c r="I60" s="945">
        <f>(I59*J143)/1000000</f>
        <v>0</v>
      </c>
      <c r="J60" s="945">
        <f>(J59*J144)/1000000</f>
        <v>0</v>
      </c>
      <c r="K60" s="945">
        <f>(K59*J145)/1000000</f>
        <v>0</v>
      </c>
      <c r="L60" s="945">
        <f>(L59*J146)/1000000</f>
        <v>0</v>
      </c>
      <c r="M60" s="945">
        <f>(M59*J147)/1000000</f>
        <v>0</v>
      </c>
      <c r="N60" s="945">
        <f>(N59*J149)/1000000</f>
        <v>0</v>
      </c>
      <c r="O60" s="946">
        <f>(O59*J150)/1000000</f>
        <v>0</v>
      </c>
      <c r="P60" s="920">
        <f>SUM(C60:O60)</f>
        <v>0</v>
      </c>
      <c r="Q60" s="673"/>
      <c r="R60" s="673"/>
      <c r="S60" s="673"/>
      <c r="T60" s="673"/>
      <c r="U60" s="673"/>
      <c r="V60" s="673"/>
      <c r="W60" s="673"/>
    </row>
    <row r="61" spans="1:23">
      <c r="A61" s="242" t="s">
        <v>0</v>
      </c>
      <c r="B61" s="283" t="s">
        <v>1461</v>
      </c>
      <c r="C61" s="947"/>
      <c r="D61" s="947"/>
      <c r="E61" s="947"/>
      <c r="F61" s="947"/>
      <c r="G61" s="947"/>
      <c r="H61" s="947"/>
      <c r="I61" s="947"/>
      <c r="J61" s="947"/>
      <c r="K61" s="947"/>
      <c r="L61" s="947"/>
      <c r="M61" s="947"/>
      <c r="N61" s="948"/>
      <c r="O61" s="949"/>
      <c r="P61" s="949"/>
      <c r="Q61" s="673"/>
      <c r="R61" s="673"/>
      <c r="S61" s="673"/>
      <c r="T61" s="673"/>
      <c r="U61" s="673"/>
      <c r="V61" s="673"/>
      <c r="W61" s="673"/>
    </row>
    <row r="62" spans="1:23" ht="15.75" thickBot="1">
      <c r="A62" s="242" t="s">
        <v>2</v>
      </c>
      <c r="B62" s="418" t="s">
        <v>1462</v>
      </c>
      <c r="C62" s="947"/>
      <c r="D62" s="947"/>
      <c r="E62" s="947"/>
      <c r="F62" s="947"/>
      <c r="G62" s="947"/>
      <c r="H62" s="947"/>
      <c r="I62" s="947"/>
      <c r="J62" s="947"/>
      <c r="K62" s="947"/>
      <c r="L62" s="947"/>
      <c r="M62" s="947"/>
      <c r="N62" s="948"/>
      <c r="O62" s="949"/>
      <c r="P62" s="949"/>
      <c r="Q62" s="673"/>
      <c r="R62" s="673"/>
      <c r="S62" s="673"/>
      <c r="T62" s="673"/>
      <c r="U62" s="950"/>
      <c r="V62" s="950"/>
      <c r="W62" s="950"/>
    </row>
    <row r="63" spans="1:23" s="678" customFormat="1" ht="12.75">
      <c r="A63" s="898"/>
      <c r="B63" s="899" t="s">
        <v>1463</v>
      </c>
      <c r="C63" s="951"/>
      <c r="D63" s="951"/>
      <c r="E63" s="951"/>
      <c r="F63" s="951"/>
      <c r="G63" s="951"/>
      <c r="H63" s="951"/>
      <c r="I63" s="951"/>
      <c r="J63" s="951"/>
      <c r="K63" s="952"/>
      <c r="L63" s="951"/>
      <c r="M63" s="951"/>
      <c r="N63" s="951"/>
      <c r="O63" s="953"/>
      <c r="P63" s="2992" t="s">
        <v>795</v>
      </c>
      <c r="Q63" s="673"/>
      <c r="R63" s="673"/>
      <c r="S63" s="673"/>
      <c r="T63" s="673"/>
      <c r="U63" s="950"/>
      <c r="V63" s="950"/>
      <c r="W63" s="950"/>
    </row>
    <row r="64" spans="1:23" s="678" customFormat="1" ht="13.5" thickBot="1">
      <c r="A64" s="904"/>
      <c r="B64" s="905" t="s">
        <v>1464</v>
      </c>
      <c r="C64" s="906" t="s">
        <v>477</v>
      </c>
      <c r="D64" s="907" t="s">
        <v>507</v>
      </c>
      <c r="E64" s="907" t="s">
        <v>478</v>
      </c>
      <c r="F64" s="907" t="s">
        <v>636</v>
      </c>
      <c r="G64" s="907" t="s">
        <v>640</v>
      </c>
      <c r="H64" s="908" t="s">
        <v>644</v>
      </c>
      <c r="I64" s="908" t="s">
        <v>642</v>
      </c>
      <c r="J64" s="908" t="s">
        <v>1417</v>
      </c>
      <c r="K64" s="909" t="s">
        <v>648</v>
      </c>
      <c r="L64" s="908" t="s">
        <v>646</v>
      </c>
      <c r="M64" s="908" t="s">
        <v>479</v>
      </c>
      <c r="N64" s="907" t="s">
        <v>1418</v>
      </c>
      <c r="O64" s="910" t="s">
        <v>1419</v>
      </c>
      <c r="P64" s="2987" t="s">
        <v>795</v>
      </c>
      <c r="Q64" s="673"/>
      <c r="R64" s="673"/>
      <c r="S64" s="673"/>
      <c r="T64" s="673"/>
      <c r="U64" s="954"/>
      <c r="V64" s="954"/>
      <c r="W64" s="954"/>
    </row>
    <row r="65" spans="1:23" s="678" customFormat="1" ht="12.75">
      <c r="A65" s="911">
        <v>1</v>
      </c>
      <c r="B65" s="925" t="s">
        <v>1465</v>
      </c>
      <c r="C65" s="689"/>
      <c r="D65" s="689"/>
      <c r="E65" s="689"/>
      <c r="F65" s="689"/>
      <c r="G65" s="689"/>
      <c r="H65" s="689"/>
      <c r="I65" s="689"/>
      <c r="J65" s="689"/>
      <c r="K65" s="689"/>
      <c r="L65" s="689"/>
      <c r="M65" s="719"/>
      <c r="N65" s="912"/>
      <c r="O65" s="955"/>
      <c r="P65" s="913">
        <f t="shared" ref="P65:P70" si="11">(C65*$J$137+D65*$J$138+E65*$J$139+F65*$J$140+G65*$J$141+H65*$J$142+I65*$J$143+J65*$J$144+K65*$J$145+L65*$J$146+M65*$J$147+N65*$J$149+O65*$J$150)/1000000</f>
        <v>0</v>
      </c>
      <c r="Q65" s="673"/>
      <c r="R65" s="673"/>
      <c r="S65" s="673"/>
      <c r="T65" s="673"/>
      <c r="U65" s="950"/>
      <c r="V65" s="950"/>
      <c r="W65" s="950"/>
    </row>
    <row r="66" spans="1:23" s="678" customFormat="1" ht="12.75">
      <c r="A66" s="914">
        <v>2</v>
      </c>
      <c r="B66" s="925" t="s">
        <v>1466</v>
      </c>
      <c r="C66" s="689"/>
      <c r="D66" s="689"/>
      <c r="E66" s="689"/>
      <c r="F66" s="689"/>
      <c r="G66" s="689"/>
      <c r="H66" s="689"/>
      <c r="I66" s="689"/>
      <c r="J66" s="689"/>
      <c r="K66" s="689"/>
      <c r="L66" s="689"/>
      <c r="M66" s="719"/>
      <c r="N66" s="689"/>
      <c r="O66" s="956"/>
      <c r="P66" s="913">
        <f t="shared" si="11"/>
        <v>0</v>
      </c>
      <c r="Q66" s="673"/>
      <c r="R66" s="673"/>
      <c r="S66" s="673"/>
      <c r="T66" s="673"/>
      <c r="U66" s="950"/>
      <c r="V66" s="950"/>
      <c r="W66" s="950"/>
    </row>
    <row r="67" spans="1:23" s="678" customFormat="1" ht="12.75">
      <c r="A67" s="914">
        <v>3</v>
      </c>
      <c r="B67" s="925" t="s">
        <v>1467</v>
      </c>
      <c r="C67" s="689"/>
      <c r="D67" s="689"/>
      <c r="E67" s="689"/>
      <c r="F67" s="689"/>
      <c r="G67" s="689"/>
      <c r="H67" s="689"/>
      <c r="I67" s="689"/>
      <c r="J67" s="689"/>
      <c r="K67" s="689"/>
      <c r="L67" s="689"/>
      <c r="M67" s="719"/>
      <c r="N67" s="689"/>
      <c r="O67" s="956"/>
      <c r="P67" s="913">
        <f t="shared" si="11"/>
        <v>0</v>
      </c>
      <c r="Q67" s="673"/>
      <c r="R67" s="673"/>
      <c r="S67" s="673"/>
      <c r="T67" s="673"/>
      <c r="U67" s="950"/>
      <c r="V67" s="950"/>
      <c r="W67" s="950"/>
    </row>
    <row r="68" spans="1:23" s="678" customFormat="1" ht="12.75">
      <c r="A68" s="914">
        <v>4</v>
      </c>
      <c r="B68" s="925" t="s">
        <v>1468</v>
      </c>
      <c r="C68" s="689"/>
      <c r="D68" s="689"/>
      <c r="E68" s="689"/>
      <c r="F68" s="689"/>
      <c r="G68" s="689"/>
      <c r="H68" s="689"/>
      <c r="I68" s="689"/>
      <c r="J68" s="689"/>
      <c r="K68" s="689"/>
      <c r="L68" s="689"/>
      <c r="M68" s="719"/>
      <c r="N68" s="689"/>
      <c r="O68" s="956"/>
      <c r="P68" s="913">
        <f t="shared" si="11"/>
        <v>0</v>
      </c>
      <c r="Q68" s="673"/>
      <c r="R68" s="673"/>
      <c r="S68" s="673"/>
      <c r="T68" s="673"/>
      <c r="U68" s="950"/>
      <c r="V68" s="950"/>
      <c r="W68" s="950"/>
    </row>
    <row r="69" spans="1:23" s="678" customFormat="1" ht="13.5" thickBot="1">
      <c r="A69" s="914">
        <v>5</v>
      </c>
      <c r="B69" s="939" t="s">
        <v>1469</v>
      </c>
      <c r="C69" s="689"/>
      <c r="D69" s="689"/>
      <c r="E69" s="689"/>
      <c r="F69" s="689"/>
      <c r="G69" s="689"/>
      <c r="H69" s="689"/>
      <c r="I69" s="689"/>
      <c r="J69" s="689"/>
      <c r="K69" s="689"/>
      <c r="L69" s="689"/>
      <c r="M69" s="719"/>
      <c r="N69" s="957"/>
      <c r="O69" s="956"/>
      <c r="P69" s="920">
        <f t="shared" si="11"/>
        <v>0</v>
      </c>
      <c r="Q69" s="673"/>
      <c r="R69" s="673"/>
      <c r="S69" s="673"/>
      <c r="T69" s="673"/>
      <c r="U69" s="950"/>
      <c r="V69" s="950"/>
      <c r="W69" s="950"/>
    </row>
    <row r="70" spans="1:23" s="678" customFormat="1" ht="13.5" thickBot="1">
      <c r="A70" s="921" t="s">
        <v>550</v>
      </c>
      <c r="B70" s="930" t="s">
        <v>1470</v>
      </c>
      <c r="C70" s="923">
        <f>SUM(C65:C69)</f>
        <v>0</v>
      </c>
      <c r="D70" s="923">
        <f t="shared" ref="D70:O70" si="12">SUM(D65:D69)</f>
        <v>0</v>
      </c>
      <c r="E70" s="923">
        <f t="shared" si="12"/>
        <v>0</v>
      </c>
      <c r="F70" s="923">
        <f t="shared" si="12"/>
        <v>0</v>
      </c>
      <c r="G70" s="923">
        <f t="shared" si="12"/>
        <v>0</v>
      </c>
      <c r="H70" s="923">
        <f t="shared" si="12"/>
        <v>0</v>
      </c>
      <c r="I70" s="923">
        <f t="shared" si="12"/>
        <v>0</v>
      </c>
      <c r="J70" s="923">
        <f t="shared" si="12"/>
        <v>0</v>
      </c>
      <c r="K70" s="923">
        <f t="shared" si="12"/>
        <v>0</v>
      </c>
      <c r="L70" s="923">
        <f t="shared" si="12"/>
        <v>0</v>
      </c>
      <c r="M70" s="958">
        <f t="shared" si="12"/>
        <v>0</v>
      </c>
      <c r="N70" s="923">
        <f t="shared" si="12"/>
        <v>0</v>
      </c>
      <c r="O70" s="959">
        <f t="shared" si="12"/>
        <v>0</v>
      </c>
      <c r="P70" s="920">
        <f t="shared" si="11"/>
        <v>0</v>
      </c>
      <c r="Q70" s="673"/>
      <c r="R70" s="673"/>
      <c r="S70" s="673"/>
      <c r="T70" s="673"/>
      <c r="U70" s="950"/>
      <c r="V70" s="950"/>
      <c r="W70" s="950"/>
    </row>
    <row r="71" spans="1:23" s="678" customFormat="1" ht="13.5" thickBot="1">
      <c r="A71" s="929" t="s">
        <v>554</v>
      </c>
      <c r="B71" s="930" t="s">
        <v>1471</v>
      </c>
      <c r="C71" s="932">
        <f>(C70*J137)/1000000</f>
        <v>0</v>
      </c>
      <c r="D71" s="932">
        <f>(D70*J138)/1000000</f>
        <v>0</v>
      </c>
      <c r="E71" s="932">
        <f>(E70*J139)/1000000</f>
        <v>0</v>
      </c>
      <c r="F71" s="932">
        <f>(F70*J140)/1000000</f>
        <v>0</v>
      </c>
      <c r="G71" s="932">
        <f>(G70*J141)/1000000</f>
        <v>0</v>
      </c>
      <c r="H71" s="932">
        <f>(H70*J142)/1000000</f>
        <v>0</v>
      </c>
      <c r="I71" s="932">
        <f>(I70*J143)/1000000</f>
        <v>0</v>
      </c>
      <c r="J71" s="932">
        <f>(J70*J144)/1000000</f>
        <v>0</v>
      </c>
      <c r="K71" s="932">
        <f>(K70*J145)/1000000</f>
        <v>0</v>
      </c>
      <c r="L71" s="932">
        <f>(L70*J146)/1000000</f>
        <v>0</v>
      </c>
      <c r="M71" s="960">
        <f>(M70*J147)/1000000</f>
        <v>0</v>
      </c>
      <c r="N71" s="932">
        <f>(N70*J149)/1000000</f>
        <v>0</v>
      </c>
      <c r="O71" s="961">
        <f>(O70*J150)/1000000</f>
        <v>0</v>
      </c>
      <c r="P71" s="920">
        <f>SUM(C71:O71)</f>
        <v>0</v>
      </c>
      <c r="Q71" s="673"/>
      <c r="R71" s="673"/>
      <c r="S71" s="673"/>
      <c r="T71" s="673"/>
      <c r="U71" s="950"/>
      <c r="V71" s="950"/>
      <c r="W71" s="950"/>
    </row>
    <row r="72" spans="1:23">
      <c r="A72" s="242" t="s">
        <v>0</v>
      </c>
      <c r="B72" s="283" t="s">
        <v>1472</v>
      </c>
      <c r="C72" s="962"/>
      <c r="D72" s="962"/>
      <c r="E72" s="962"/>
      <c r="F72" s="962"/>
      <c r="G72" s="962"/>
      <c r="H72" s="962"/>
      <c r="I72" s="962"/>
      <c r="J72" s="962"/>
      <c r="K72" s="962"/>
      <c r="L72" s="962"/>
      <c r="M72" s="962"/>
      <c r="N72" s="963"/>
      <c r="O72" s="964"/>
      <c r="P72" s="965"/>
      <c r="Q72" s="691"/>
      <c r="R72" s="673"/>
      <c r="S72" s="673"/>
      <c r="T72" s="673"/>
      <c r="U72" s="950"/>
      <c r="V72" s="950"/>
      <c r="W72" s="950"/>
    </row>
    <row r="73" spans="1:23" ht="15.75" thickBot="1">
      <c r="A73" s="242" t="s">
        <v>2</v>
      </c>
      <c r="B73" s="418" t="s">
        <v>1473</v>
      </c>
      <c r="C73" s="947"/>
      <c r="D73" s="947"/>
      <c r="E73" s="947"/>
      <c r="F73" s="947"/>
      <c r="G73" s="947"/>
      <c r="H73" s="947"/>
      <c r="I73" s="947"/>
      <c r="J73" s="947"/>
      <c r="K73" s="947"/>
      <c r="L73" s="947"/>
      <c r="M73" s="947"/>
      <c r="N73" s="948"/>
      <c r="O73" s="949"/>
      <c r="P73" s="949"/>
      <c r="Q73" s="673"/>
      <c r="R73" s="673"/>
      <c r="S73" s="673"/>
      <c r="T73" s="673"/>
      <c r="U73" s="954"/>
      <c r="V73" s="954"/>
      <c r="W73" s="954"/>
    </row>
    <row r="74" spans="1:23" s="678" customFormat="1" ht="12.75">
      <c r="A74" s="898"/>
      <c r="B74" s="2990" t="s">
        <v>1474</v>
      </c>
      <c r="C74" s="951"/>
      <c r="D74" s="951"/>
      <c r="E74" s="951"/>
      <c r="F74" s="951"/>
      <c r="G74" s="951"/>
      <c r="H74" s="951"/>
      <c r="I74" s="951"/>
      <c r="J74" s="951"/>
      <c r="K74" s="952"/>
      <c r="L74" s="951"/>
      <c r="M74" s="951"/>
      <c r="N74" s="951"/>
      <c r="O74" s="903"/>
      <c r="P74" s="2986" t="s">
        <v>795</v>
      </c>
      <c r="Q74" s="673"/>
      <c r="R74" s="673"/>
      <c r="S74" s="673"/>
      <c r="T74" s="673"/>
      <c r="U74" s="950"/>
      <c r="V74" s="950"/>
      <c r="W74" s="950"/>
    </row>
    <row r="75" spans="1:23" s="678" customFormat="1" ht="13.5" thickBot="1">
      <c r="A75" s="904"/>
      <c r="B75" s="2993"/>
      <c r="C75" s="906" t="s">
        <v>477</v>
      </c>
      <c r="D75" s="907" t="s">
        <v>507</v>
      </c>
      <c r="E75" s="907" t="s">
        <v>478</v>
      </c>
      <c r="F75" s="907" t="s">
        <v>636</v>
      </c>
      <c r="G75" s="907" t="s">
        <v>640</v>
      </c>
      <c r="H75" s="908" t="s">
        <v>644</v>
      </c>
      <c r="I75" s="908" t="s">
        <v>642</v>
      </c>
      <c r="J75" s="908" t="s">
        <v>1417</v>
      </c>
      <c r="K75" s="909" t="s">
        <v>648</v>
      </c>
      <c r="L75" s="908" t="s">
        <v>646</v>
      </c>
      <c r="M75" s="908" t="s">
        <v>479</v>
      </c>
      <c r="N75" s="907" t="s">
        <v>1418</v>
      </c>
      <c r="O75" s="910" t="s">
        <v>1419</v>
      </c>
      <c r="P75" s="2987" t="s">
        <v>795</v>
      </c>
      <c r="Q75" s="673"/>
      <c r="R75" s="673"/>
      <c r="S75" s="673"/>
      <c r="T75" s="673"/>
      <c r="U75" s="950"/>
      <c r="V75" s="950"/>
      <c r="W75" s="950"/>
    </row>
    <row r="76" spans="1:23" s="678" customFormat="1" ht="12.75">
      <c r="A76" s="911">
        <v>1</v>
      </c>
      <c r="B76" s="925" t="s">
        <v>1475</v>
      </c>
      <c r="C76" s="966"/>
      <c r="D76" s="689"/>
      <c r="E76" s="689"/>
      <c r="F76" s="689"/>
      <c r="G76" s="689"/>
      <c r="H76" s="689"/>
      <c r="I76" s="689"/>
      <c r="J76" s="689"/>
      <c r="K76" s="689"/>
      <c r="L76" s="689"/>
      <c r="M76" s="719"/>
      <c r="N76" s="912"/>
      <c r="O76" s="967"/>
      <c r="P76" s="913">
        <f t="shared" ref="P76:P81" si="13">(C76*$J$137+D76*$J$138+E76*$J$139+F76*$J$140+G76*$J$141+H76*$J$142+I76*$J$143+J76*$J$144+K76*$J$145+L76*$J$146+M76*$J$147+N76*$J$149+O76*$J$150)/1000000</f>
        <v>0</v>
      </c>
      <c r="Q76" s="673"/>
      <c r="R76" s="673"/>
      <c r="S76" s="673"/>
      <c r="T76" s="673"/>
      <c r="U76" s="950"/>
      <c r="V76" s="950"/>
      <c r="W76" s="950"/>
    </row>
    <row r="77" spans="1:23" s="678" customFormat="1" ht="12.75">
      <c r="A77" s="914">
        <v>2</v>
      </c>
      <c r="B77" s="925" t="s">
        <v>1476</v>
      </c>
      <c r="C77" s="689"/>
      <c r="D77" s="689"/>
      <c r="E77" s="689"/>
      <c r="F77" s="689"/>
      <c r="G77" s="689"/>
      <c r="H77" s="689"/>
      <c r="I77" s="689"/>
      <c r="J77" s="689"/>
      <c r="K77" s="689"/>
      <c r="L77" s="689"/>
      <c r="M77" s="719"/>
      <c r="N77" s="689"/>
      <c r="O77" s="719"/>
      <c r="P77" s="913">
        <f t="shared" si="13"/>
        <v>0</v>
      </c>
      <c r="Q77" s="673"/>
      <c r="R77" s="673"/>
      <c r="S77" s="673"/>
      <c r="T77" s="673"/>
      <c r="U77" s="950"/>
      <c r="V77" s="950"/>
      <c r="W77" s="950"/>
    </row>
    <row r="78" spans="1:23" s="678" customFormat="1" ht="12.75">
      <c r="A78" s="914">
        <v>3</v>
      </c>
      <c r="B78" s="925" t="s">
        <v>1467</v>
      </c>
      <c r="C78" s="689"/>
      <c r="D78" s="689"/>
      <c r="E78" s="689"/>
      <c r="F78" s="689"/>
      <c r="G78" s="689"/>
      <c r="H78" s="689"/>
      <c r="I78" s="689"/>
      <c r="J78" s="689"/>
      <c r="K78" s="689"/>
      <c r="L78" s="689"/>
      <c r="M78" s="719"/>
      <c r="N78" s="689"/>
      <c r="O78" s="719"/>
      <c r="P78" s="913">
        <f t="shared" si="13"/>
        <v>0</v>
      </c>
      <c r="Q78" s="673"/>
      <c r="R78" s="673"/>
      <c r="S78" s="673"/>
      <c r="T78" s="673"/>
      <c r="U78" s="950"/>
      <c r="V78" s="950"/>
      <c r="W78" s="950"/>
    </row>
    <row r="79" spans="1:23" s="678" customFormat="1" ht="12.75">
      <c r="A79" s="914">
        <v>4</v>
      </c>
      <c r="B79" s="925" t="s">
        <v>1468</v>
      </c>
      <c r="C79" s="689"/>
      <c r="D79" s="689"/>
      <c r="E79" s="689"/>
      <c r="F79" s="689"/>
      <c r="G79" s="689"/>
      <c r="H79" s="689"/>
      <c r="I79" s="689"/>
      <c r="J79" s="689"/>
      <c r="K79" s="689"/>
      <c r="L79" s="689"/>
      <c r="M79" s="719"/>
      <c r="N79" s="689"/>
      <c r="O79" s="719"/>
      <c r="P79" s="913">
        <f t="shared" si="13"/>
        <v>0</v>
      </c>
      <c r="Q79" s="673"/>
      <c r="R79" s="673"/>
      <c r="S79" s="673"/>
      <c r="T79" s="673"/>
      <c r="U79" s="950"/>
      <c r="V79" s="950"/>
      <c r="W79" s="950"/>
    </row>
    <row r="80" spans="1:23" s="678" customFormat="1" ht="13.5" thickBot="1">
      <c r="A80" s="914">
        <v>5</v>
      </c>
      <c r="B80" s="939" t="s">
        <v>1469</v>
      </c>
      <c r="C80" s="689"/>
      <c r="D80" s="689"/>
      <c r="E80" s="689"/>
      <c r="F80" s="689"/>
      <c r="G80" s="689"/>
      <c r="H80" s="689"/>
      <c r="I80" s="689"/>
      <c r="J80" s="689"/>
      <c r="K80" s="689"/>
      <c r="L80" s="689"/>
      <c r="M80" s="719"/>
      <c r="N80" s="957"/>
      <c r="O80" s="968"/>
      <c r="P80" s="920">
        <f t="shared" si="13"/>
        <v>0</v>
      </c>
      <c r="Q80" s="673"/>
      <c r="R80" s="673"/>
      <c r="S80" s="673"/>
      <c r="T80" s="673"/>
      <c r="U80" s="950"/>
      <c r="V80" s="950"/>
      <c r="W80" s="950"/>
    </row>
    <row r="81" spans="1:23" s="678" customFormat="1" ht="13.5" thickBot="1">
      <c r="A81" s="921" t="s">
        <v>550</v>
      </c>
      <c r="B81" s="930" t="s">
        <v>1477</v>
      </c>
      <c r="C81" s="923">
        <f>SUM(C76:C80)</f>
        <v>0</v>
      </c>
      <c r="D81" s="923">
        <f t="shared" ref="D81:O81" si="14">SUM(D76:D80)</f>
        <v>0</v>
      </c>
      <c r="E81" s="923">
        <f t="shared" si="14"/>
        <v>0</v>
      </c>
      <c r="F81" s="923">
        <f t="shared" si="14"/>
        <v>0</v>
      </c>
      <c r="G81" s="923">
        <f t="shared" si="14"/>
        <v>0</v>
      </c>
      <c r="H81" s="923">
        <f t="shared" si="14"/>
        <v>0</v>
      </c>
      <c r="I81" s="923">
        <f t="shared" si="14"/>
        <v>0</v>
      </c>
      <c r="J81" s="923">
        <f t="shared" si="14"/>
        <v>0</v>
      </c>
      <c r="K81" s="923">
        <f t="shared" si="14"/>
        <v>0</v>
      </c>
      <c r="L81" s="923">
        <f t="shared" si="14"/>
        <v>0</v>
      </c>
      <c r="M81" s="958">
        <f t="shared" si="14"/>
        <v>0</v>
      </c>
      <c r="N81" s="928">
        <f t="shared" si="14"/>
        <v>0</v>
      </c>
      <c r="O81" s="924">
        <f t="shared" si="14"/>
        <v>0</v>
      </c>
      <c r="P81" s="920">
        <f t="shared" si="13"/>
        <v>0</v>
      </c>
      <c r="Q81" s="673"/>
      <c r="R81" s="673"/>
      <c r="S81" s="673"/>
      <c r="T81" s="673"/>
      <c r="U81" s="950"/>
      <c r="V81" s="950"/>
      <c r="W81" s="950"/>
    </row>
    <row r="82" spans="1:23" s="678" customFormat="1" ht="13.5" thickBot="1">
      <c r="A82" s="929" t="s">
        <v>554</v>
      </c>
      <c r="B82" s="930" t="s">
        <v>1478</v>
      </c>
      <c r="C82" s="932">
        <f>(C81*J137)/1000000</f>
        <v>0</v>
      </c>
      <c r="D82" s="932">
        <f>(D81*J138)/1000000</f>
        <v>0</v>
      </c>
      <c r="E82" s="932">
        <f>(E81*J139)/1000000</f>
        <v>0</v>
      </c>
      <c r="F82" s="932">
        <f>(F81*J140)/1000000</f>
        <v>0</v>
      </c>
      <c r="G82" s="932">
        <f>(G81*J141)/1000000</f>
        <v>0</v>
      </c>
      <c r="H82" s="932">
        <f>(H81*J142)/1000000</f>
        <v>0</v>
      </c>
      <c r="I82" s="932">
        <f>(I81*J143)/1000000</f>
        <v>0</v>
      </c>
      <c r="J82" s="932">
        <f>(J81*J144)/1000000</f>
        <v>0</v>
      </c>
      <c r="K82" s="932">
        <f>(K81*J145)/1000000</f>
        <v>0</v>
      </c>
      <c r="L82" s="932">
        <f>(L81*J146)/1000000</f>
        <v>0</v>
      </c>
      <c r="M82" s="960">
        <f>(M81*J147)/1000000</f>
        <v>0</v>
      </c>
      <c r="N82" s="931">
        <f>(N81*J149)/1000000</f>
        <v>0</v>
      </c>
      <c r="O82" s="933">
        <f>(O81*J150)/1000000</f>
        <v>0</v>
      </c>
      <c r="P82" s="961">
        <f>SUM(C82:O82)</f>
        <v>0</v>
      </c>
      <c r="Q82" s="673"/>
      <c r="R82" s="673"/>
      <c r="S82" s="673"/>
      <c r="T82" s="673"/>
      <c r="U82" s="950"/>
      <c r="V82" s="950"/>
      <c r="W82" s="950"/>
    </row>
    <row r="83" spans="1:23">
      <c r="A83" s="242" t="s">
        <v>0</v>
      </c>
      <c r="B83" s="283" t="s">
        <v>1479</v>
      </c>
      <c r="C83" s="947"/>
      <c r="D83" s="947"/>
      <c r="E83" s="947"/>
      <c r="F83" s="947"/>
      <c r="G83" s="947"/>
      <c r="H83" s="947"/>
      <c r="I83" s="947"/>
      <c r="J83" s="947"/>
      <c r="K83" s="947"/>
      <c r="L83" s="947"/>
      <c r="M83" s="947"/>
      <c r="N83" s="947"/>
      <c r="O83" s="949"/>
      <c r="P83" s="949"/>
      <c r="Q83" s="673"/>
      <c r="R83" s="673"/>
      <c r="S83" s="673"/>
      <c r="T83" s="673"/>
      <c r="U83" s="954"/>
      <c r="V83" s="954"/>
      <c r="W83" s="954"/>
    </row>
    <row r="84" spans="1:23" ht="15.75" thickBot="1">
      <c r="A84" s="242" t="s">
        <v>2</v>
      </c>
      <c r="B84" s="418" t="s">
        <v>1480</v>
      </c>
      <c r="C84" s="947"/>
      <c r="D84" s="947"/>
      <c r="E84" s="947"/>
      <c r="F84" s="947"/>
      <c r="G84" s="947"/>
      <c r="H84" s="947"/>
      <c r="I84" s="947"/>
      <c r="J84" s="947"/>
      <c r="K84" s="947"/>
      <c r="L84" s="947"/>
      <c r="M84" s="947"/>
      <c r="N84" s="969"/>
      <c r="O84" s="970"/>
      <c r="P84" s="949"/>
      <c r="Q84" s="673"/>
      <c r="R84" s="673"/>
      <c r="S84" s="673"/>
      <c r="T84" s="673"/>
      <c r="U84" s="950"/>
      <c r="V84" s="950"/>
      <c r="W84" s="950"/>
    </row>
    <row r="85" spans="1:23" s="678" customFormat="1" ht="13.5" thickBot="1">
      <c r="A85" s="971"/>
      <c r="B85" s="972" t="s">
        <v>1481</v>
      </c>
      <c r="C85" s="973" t="s">
        <v>477</v>
      </c>
      <c r="D85" s="974" t="s">
        <v>507</v>
      </c>
      <c r="E85" s="974" t="s">
        <v>478</v>
      </c>
      <c r="F85" s="974" t="s">
        <v>636</v>
      </c>
      <c r="G85" s="974" t="s">
        <v>640</v>
      </c>
      <c r="H85" s="975" t="s">
        <v>644</v>
      </c>
      <c r="I85" s="975" t="s">
        <v>642</v>
      </c>
      <c r="J85" s="975" t="s">
        <v>1417</v>
      </c>
      <c r="K85" s="976" t="s">
        <v>648</v>
      </c>
      <c r="L85" s="975" t="s">
        <v>646</v>
      </c>
      <c r="M85" s="974" t="s">
        <v>479</v>
      </c>
      <c r="N85" s="974" t="s">
        <v>1418</v>
      </c>
      <c r="O85" s="977" t="s">
        <v>1419</v>
      </c>
      <c r="P85" s="978" t="s">
        <v>795</v>
      </c>
      <c r="Q85" s="673"/>
      <c r="R85" s="673"/>
      <c r="S85" s="673"/>
      <c r="T85" s="673"/>
      <c r="U85" s="950"/>
      <c r="V85" s="950"/>
      <c r="W85" s="950"/>
    </row>
    <row r="86" spans="1:23" s="678" customFormat="1" ht="12.75">
      <c r="A86" s="911">
        <v>1</v>
      </c>
      <c r="B86" s="925" t="s">
        <v>1482</v>
      </c>
      <c r="C86" s="689"/>
      <c r="D86" s="689"/>
      <c r="E86" s="743"/>
      <c r="F86" s="743"/>
      <c r="G86" s="743"/>
      <c r="H86" s="743"/>
      <c r="I86" s="743"/>
      <c r="J86" s="743"/>
      <c r="K86" s="743"/>
      <c r="L86" s="743"/>
      <c r="M86" s="689"/>
      <c r="N86" s="689"/>
      <c r="O86" s="719"/>
      <c r="P86" s="913">
        <f>(C86*$J$137+D86*$J$138+E86*$J$139+F86*$J$140+G86*$J$141+H86*$J$142+I86*$J$143+J86*$J$144+K86*$J$145+L86*$J$146+M86*$J$147+N86*$J$149+O86*$J$150)/1000000</f>
        <v>0</v>
      </c>
      <c r="Q86" s="673"/>
      <c r="R86" s="673"/>
      <c r="S86" s="673"/>
      <c r="T86" s="673"/>
      <c r="U86" s="950"/>
      <c r="V86" s="950"/>
      <c r="W86" s="950"/>
    </row>
    <row r="87" spans="1:23" s="678" customFormat="1" ht="12.75">
      <c r="A87" s="914">
        <v>2</v>
      </c>
      <c r="B87" s="925" t="s">
        <v>1483</v>
      </c>
      <c r="C87" s="689"/>
      <c r="D87" s="689"/>
      <c r="E87" s="743"/>
      <c r="F87" s="743"/>
      <c r="G87" s="743"/>
      <c r="H87" s="743"/>
      <c r="I87" s="743"/>
      <c r="J87" s="743"/>
      <c r="K87" s="743"/>
      <c r="L87" s="743"/>
      <c r="M87" s="689"/>
      <c r="N87" s="689"/>
      <c r="O87" s="719"/>
      <c r="P87" s="913">
        <f>(C87*$J$137+D87*$J$138+E87*$J$139+F87*$J$140+G87*$J$141+H87*$J$142+I87*$J$143+J87*$J$144+K87*$J$145+L87*$J$146+M87*$J$147+N87*$J$149+O87*$J$150)/1000000</f>
        <v>0</v>
      </c>
      <c r="Q87" s="673"/>
      <c r="R87" s="673"/>
      <c r="S87" s="673"/>
      <c r="T87" s="673"/>
      <c r="U87" s="954"/>
      <c r="V87" s="954"/>
      <c r="W87" s="954"/>
    </row>
    <row r="88" spans="1:23" s="678" customFormat="1" ht="12.75">
      <c r="A88" s="914">
        <v>3</v>
      </c>
      <c r="B88" s="979" t="s">
        <v>1484</v>
      </c>
      <c r="C88" s="689"/>
      <c r="D88" s="689"/>
      <c r="E88" s="743"/>
      <c r="F88" s="743"/>
      <c r="G88" s="743"/>
      <c r="H88" s="743"/>
      <c r="I88" s="743"/>
      <c r="J88" s="743"/>
      <c r="K88" s="743"/>
      <c r="L88" s="743"/>
      <c r="M88" s="689"/>
      <c r="N88" s="689"/>
      <c r="O88" s="719"/>
      <c r="P88" s="913">
        <f>(C88*$J$137+D88*$J$138+E88*$J$139+F88*$J$140+G88*$J$141+H88*$J$142+I88*$J$143+J88*$J$144+K88*$J$145+L88*$J$146+M88*$J$147+N88*$J$149+O88*$J$150)/1000000</f>
        <v>0</v>
      </c>
      <c r="Q88" s="673"/>
      <c r="R88" s="673"/>
      <c r="S88" s="673"/>
      <c r="T88" s="673"/>
      <c r="U88" s="954"/>
      <c r="V88" s="954"/>
      <c r="W88" s="954"/>
    </row>
    <row r="89" spans="1:23" s="678" customFormat="1" ht="13.5" thickBot="1">
      <c r="A89" s="914">
        <v>4</v>
      </c>
      <c r="B89" s="979" t="s">
        <v>1485</v>
      </c>
      <c r="C89" s="689"/>
      <c r="D89" s="689"/>
      <c r="E89" s="743"/>
      <c r="F89" s="743"/>
      <c r="G89" s="743"/>
      <c r="H89" s="743"/>
      <c r="I89" s="743"/>
      <c r="J89" s="743"/>
      <c r="K89" s="743"/>
      <c r="L89" s="743"/>
      <c r="M89" s="689"/>
      <c r="N89" s="689"/>
      <c r="O89" s="980"/>
      <c r="P89" s="920">
        <f>(C89*$J$137+D89*$J$138+E89*$J$139+F89*$J$140+G89*$J$141+H89*$J$142+I89*$J$143+J89*$J$144+K89*$J$145+L89*$J$146+M89*$J$147+N89*$J$149+O89*$J$150)/1000000</f>
        <v>0</v>
      </c>
      <c r="Q89" s="673"/>
      <c r="R89" s="981"/>
      <c r="S89" s="981"/>
      <c r="T89" s="981"/>
      <c r="U89" s="982"/>
      <c r="V89" s="982"/>
      <c r="W89" s="982"/>
    </row>
    <row r="90" spans="1:23" s="678" customFormat="1" ht="13.5" thickBot="1">
      <c r="A90" s="921" t="s">
        <v>550</v>
      </c>
      <c r="B90" s="922" t="s">
        <v>1486</v>
      </c>
      <c r="C90" s="923">
        <f>(C86+C87)-(C88+C89)</f>
        <v>0</v>
      </c>
      <c r="D90" s="923">
        <f t="shared" ref="D90:O90" si="15">(D86+D87)-(D88+D89)</f>
        <v>0</v>
      </c>
      <c r="E90" s="928">
        <f t="shared" si="15"/>
        <v>0</v>
      </c>
      <c r="F90" s="928">
        <f t="shared" si="15"/>
        <v>0</v>
      </c>
      <c r="G90" s="928">
        <f t="shared" si="15"/>
        <v>0</v>
      </c>
      <c r="H90" s="928">
        <f t="shared" si="15"/>
        <v>0</v>
      </c>
      <c r="I90" s="928">
        <f t="shared" si="15"/>
        <v>0</v>
      </c>
      <c r="J90" s="928">
        <f t="shared" si="15"/>
        <v>0</v>
      </c>
      <c r="K90" s="928">
        <f t="shared" si="15"/>
        <v>0</v>
      </c>
      <c r="L90" s="928">
        <f t="shared" si="15"/>
        <v>0</v>
      </c>
      <c r="M90" s="923">
        <f t="shared" si="15"/>
        <v>0</v>
      </c>
      <c r="N90" s="923">
        <f t="shared" si="15"/>
        <v>0</v>
      </c>
      <c r="O90" s="924">
        <f t="shared" si="15"/>
        <v>0</v>
      </c>
      <c r="P90" s="920">
        <f>(C90*$J$137+D90*$J$138+E90*$J$139+F90*$J$140+G90*$J$141+H90*$J$142+I90*$J$143+J90*$J$144+K90*$J$145+L90*$J$146+M90*$J$147+N90*$J$149+O90*$J$150)/1000000</f>
        <v>0</v>
      </c>
      <c r="Q90" s="673"/>
      <c r="R90" s="673"/>
      <c r="S90" s="673"/>
      <c r="T90" s="673"/>
      <c r="U90" s="982"/>
      <c r="V90" s="982"/>
      <c r="W90" s="982"/>
    </row>
    <row r="91" spans="1:23" s="678" customFormat="1" ht="13.5" thickBot="1">
      <c r="A91" s="929" t="s">
        <v>554</v>
      </c>
      <c r="B91" s="930" t="s">
        <v>1487</v>
      </c>
      <c r="C91" s="932">
        <f>(C90*J137)/1000000</f>
        <v>0</v>
      </c>
      <c r="D91" s="932">
        <f>(D90*J138)/1000000</f>
        <v>0</v>
      </c>
      <c r="E91" s="932">
        <f>(E90*J139)/1000000</f>
        <v>0</v>
      </c>
      <c r="F91" s="932">
        <f>(F90*J140)/1000000</f>
        <v>0</v>
      </c>
      <c r="G91" s="932">
        <f>(G90*J141)/1000000</f>
        <v>0</v>
      </c>
      <c r="H91" s="932">
        <f>(H90*J142)/1000000</f>
        <v>0</v>
      </c>
      <c r="I91" s="932">
        <f>(I90*J143)/1000000</f>
        <v>0</v>
      </c>
      <c r="J91" s="932">
        <f>(J90*J144)/1000000</f>
        <v>0</v>
      </c>
      <c r="K91" s="932">
        <f>(K90*J145)/1000000</f>
        <v>0</v>
      </c>
      <c r="L91" s="932">
        <f>(L90*J146)/1000000</f>
        <v>0</v>
      </c>
      <c r="M91" s="932">
        <f>(M90*J147)/1000000</f>
        <v>0</v>
      </c>
      <c r="N91" s="932">
        <f>(N90*J149)/1000000</f>
        <v>0</v>
      </c>
      <c r="O91" s="933">
        <f>(O90*J150)/1000000</f>
        <v>0</v>
      </c>
      <c r="P91" s="934">
        <f>SUM(C91:O91)</f>
        <v>0</v>
      </c>
      <c r="Q91" s="673"/>
      <c r="R91" s="673"/>
      <c r="S91" s="673"/>
      <c r="T91" s="673"/>
      <c r="U91" s="982"/>
      <c r="V91" s="982"/>
      <c r="W91" s="982"/>
    </row>
    <row r="92" spans="1:23">
      <c r="A92" s="242" t="s">
        <v>0</v>
      </c>
      <c r="B92" s="283" t="s">
        <v>1488</v>
      </c>
      <c r="C92" s="947"/>
      <c r="D92" s="947"/>
      <c r="E92" s="947"/>
      <c r="F92" s="947"/>
      <c r="G92" s="947"/>
      <c r="H92" s="947"/>
      <c r="I92" s="947"/>
      <c r="J92" s="947"/>
      <c r="K92" s="947"/>
      <c r="L92" s="947"/>
      <c r="M92" s="947"/>
      <c r="N92" s="947"/>
      <c r="O92" s="949"/>
      <c r="P92" s="949"/>
      <c r="Q92" s="673"/>
      <c r="R92" s="673"/>
      <c r="S92" s="673"/>
      <c r="T92" s="673"/>
      <c r="U92" s="982"/>
      <c r="V92" s="982"/>
      <c r="W92" s="982"/>
    </row>
    <row r="93" spans="1:23" ht="15.75" thickBot="1">
      <c r="A93" s="242" t="s">
        <v>2</v>
      </c>
      <c r="B93" s="418" t="s">
        <v>1489</v>
      </c>
      <c r="C93" s="983"/>
      <c r="D93" s="984"/>
      <c r="E93" s="984"/>
      <c r="F93" s="984"/>
      <c r="G93" s="984"/>
      <c r="H93" s="984"/>
      <c r="I93" s="984"/>
      <c r="J93" s="984"/>
      <c r="K93" s="984"/>
      <c r="L93" s="984"/>
      <c r="M93" s="984"/>
      <c r="N93" s="983"/>
      <c r="O93" s="985"/>
      <c r="P93" s="985"/>
      <c r="Q93" s="673"/>
      <c r="R93" s="673"/>
      <c r="S93" s="673"/>
      <c r="T93" s="673"/>
      <c r="U93" s="982"/>
      <c r="V93" s="982"/>
      <c r="W93" s="982"/>
    </row>
    <row r="94" spans="1:23" s="678" customFormat="1" ht="13.5" thickBot="1">
      <c r="A94" s="898"/>
      <c r="B94" s="986" t="s">
        <v>1490</v>
      </c>
      <c r="C94" s="951"/>
      <c r="D94" s="951"/>
      <c r="E94" s="951"/>
      <c r="F94" s="951"/>
      <c r="G94" s="951"/>
      <c r="H94" s="951"/>
      <c r="I94" s="951"/>
      <c r="J94" s="951"/>
      <c r="K94" s="952"/>
      <c r="L94" s="951"/>
      <c r="M94" s="951"/>
      <c r="N94" s="951"/>
      <c r="O94" s="903"/>
      <c r="P94" s="2986" t="s">
        <v>795</v>
      </c>
      <c r="Q94" s="673"/>
      <c r="R94" s="673"/>
      <c r="S94" s="673"/>
      <c r="T94" s="673"/>
      <c r="U94" s="673"/>
      <c r="V94" s="673"/>
      <c r="W94" s="673"/>
    </row>
    <row r="95" spans="1:23" s="678" customFormat="1" ht="13.5" thickBot="1">
      <c r="A95" s="904"/>
      <c r="B95" s="906" t="s">
        <v>1491</v>
      </c>
      <c r="C95" s="906" t="s">
        <v>477</v>
      </c>
      <c r="D95" s="907" t="s">
        <v>507</v>
      </c>
      <c r="E95" s="907" t="s">
        <v>478</v>
      </c>
      <c r="F95" s="907" t="s">
        <v>636</v>
      </c>
      <c r="G95" s="907" t="s">
        <v>640</v>
      </c>
      <c r="H95" s="908" t="s">
        <v>644</v>
      </c>
      <c r="I95" s="908" t="s">
        <v>642</v>
      </c>
      <c r="J95" s="908" t="s">
        <v>1417</v>
      </c>
      <c r="K95" s="909" t="s">
        <v>648</v>
      </c>
      <c r="L95" s="908" t="s">
        <v>646</v>
      </c>
      <c r="M95" s="908" t="s">
        <v>479</v>
      </c>
      <c r="N95" s="907" t="s">
        <v>1418</v>
      </c>
      <c r="O95" s="910" t="s">
        <v>1419</v>
      </c>
      <c r="P95" s="2987" t="s">
        <v>795</v>
      </c>
      <c r="Q95" s="673"/>
      <c r="R95" s="673"/>
      <c r="S95" s="673"/>
      <c r="T95" s="673"/>
      <c r="U95" s="673"/>
      <c r="V95" s="673"/>
      <c r="W95" s="673"/>
    </row>
    <row r="96" spans="1:23" s="678" customFormat="1" ht="12.75">
      <c r="A96" s="911">
        <v>1</v>
      </c>
      <c r="B96" s="746" t="s">
        <v>1492</v>
      </c>
      <c r="C96" s="987">
        <f>C97+C98</f>
        <v>0</v>
      </c>
      <c r="D96" s="987">
        <f t="shared" ref="D96:O96" si="16">D97+D98</f>
        <v>0</v>
      </c>
      <c r="E96" s="987">
        <f t="shared" si="16"/>
        <v>0</v>
      </c>
      <c r="F96" s="987">
        <f t="shared" si="16"/>
        <v>0</v>
      </c>
      <c r="G96" s="987">
        <f t="shared" si="16"/>
        <v>0</v>
      </c>
      <c r="H96" s="987">
        <f t="shared" si="16"/>
        <v>0</v>
      </c>
      <c r="I96" s="987">
        <f t="shared" si="16"/>
        <v>0</v>
      </c>
      <c r="J96" s="987">
        <f t="shared" si="16"/>
        <v>0</v>
      </c>
      <c r="K96" s="987">
        <f t="shared" si="16"/>
        <v>0</v>
      </c>
      <c r="L96" s="987">
        <f t="shared" si="16"/>
        <v>0</v>
      </c>
      <c r="M96" s="987">
        <f t="shared" si="16"/>
        <v>0</v>
      </c>
      <c r="N96" s="988">
        <f t="shared" si="16"/>
        <v>0</v>
      </c>
      <c r="O96" s="989">
        <f t="shared" si="16"/>
        <v>0</v>
      </c>
      <c r="P96" s="913">
        <f t="shared" ref="P96:P107" si="17">(C96*$J$137+D96*$J$138+E96*$J$139+F96*$J$140+G96*$J$141+H96*$J$142+I96*$J$143+J96*$J$144+K96*$J$145+L96*$J$146+M96*$J$147+N96*$J$149+O96*$J$150)/1000000</f>
        <v>0</v>
      </c>
      <c r="Q96" s="673"/>
      <c r="R96" s="673"/>
      <c r="S96" s="673"/>
      <c r="T96" s="673"/>
      <c r="U96" s="673"/>
      <c r="V96" s="673"/>
      <c r="W96" s="673"/>
    </row>
    <row r="97" spans="1:23" s="678" customFormat="1" ht="12.75">
      <c r="A97" s="914"/>
      <c r="B97" s="918" t="s">
        <v>1493</v>
      </c>
      <c r="C97" s="743"/>
      <c r="D97" s="689"/>
      <c r="E97" s="689"/>
      <c r="F97" s="689"/>
      <c r="G97" s="689"/>
      <c r="H97" s="689"/>
      <c r="I97" s="689"/>
      <c r="J97" s="689"/>
      <c r="K97" s="689"/>
      <c r="L97" s="689"/>
      <c r="M97" s="689"/>
      <c r="N97" s="689"/>
      <c r="O97" s="743"/>
      <c r="P97" s="913">
        <f t="shared" si="17"/>
        <v>0</v>
      </c>
      <c r="Q97" s="673"/>
      <c r="R97" s="673"/>
      <c r="S97" s="673"/>
      <c r="T97" s="673"/>
      <c r="U97" s="673"/>
      <c r="V97" s="673"/>
      <c r="W97" s="673"/>
    </row>
    <row r="98" spans="1:23" s="678" customFormat="1" ht="12.75">
      <c r="A98" s="914"/>
      <c r="B98" s="918" t="s">
        <v>1494</v>
      </c>
      <c r="C98" s="743"/>
      <c r="D98" s="689"/>
      <c r="E98" s="689"/>
      <c r="F98" s="689"/>
      <c r="G98" s="689"/>
      <c r="H98" s="689"/>
      <c r="I98" s="689"/>
      <c r="J98" s="689"/>
      <c r="K98" s="689"/>
      <c r="L98" s="689"/>
      <c r="M98" s="689"/>
      <c r="N98" s="689"/>
      <c r="O98" s="743"/>
      <c r="P98" s="913">
        <f t="shared" si="17"/>
        <v>0</v>
      </c>
      <c r="Q98" s="673"/>
      <c r="R98" s="673"/>
      <c r="S98" s="673"/>
      <c r="T98" s="673"/>
      <c r="U98" s="673"/>
      <c r="V98" s="673"/>
      <c r="W98" s="673"/>
    </row>
    <row r="99" spans="1:23" s="678" customFormat="1" ht="12.75">
      <c r="A99" s="914">
        <v>2</v>
      </c>
      <c r="B99" s="746" t="s">
        <v>1495</v>
      </c>
      <c r="C99" s="987">
        <f>C100+C101</f>
        <v>0</v>
      </c>
      <c r="D99" s="987">
        <f t="shared" ref="D99:O99" si="18">D100+D101</f>
        <v>0</v>
      </c>
      <c r="E99" s="987">
        <f t="shared" si="18"/>
        <v>0</v>
      </c>
      <c r="F99" s="987">
        <f t="shared" si="18"/>
        <v>0</v>
      </c>
      <c r="G99" s="987">
        <f t="shared" si="18"/>
        <v>0</v>
      </c>
      <c r="H99" s="987">
        <f t="shared" si="18"/>
        <v>0</v>
      </c>
      <c r="I99" s="987">
        <f t="shared" si="18"/>
        <v>0</v>
      </c>
      <c r="J99" s="987">
        <f t="shared" si="18"/>
        <v>0</v>
      </c>
      <c r="K99" s="987">
        <f t="shared" si="18"/>
        <v>0</v>
      </c>
      <c r="L99" s="987">
        <f t="shared" si="18"/>
        <v>0</v>
      </c>
      <c r="M99" s="987">
        <f t="shared" si="18"/>
        <v>0</v>
      </c>
      <c r="N99" s="988">
        <f t="shared" si="18"/>
        <v>0</v>
      </c>
      <c r="O99" s="989">
        <f t="shared" si="18"/>
        <v>0</v>
      </c>
      <c r="P99" s="913">
        <f t="shared" si="17"/>
        <v>0</v>
      </c>
      <c r="Q99" s="673"/>
      <c r="R99" s="673"/>
      <c r="S99" s="673"/>
      <c r="T99" s="673"/>
      <c r="U99" s="673"/>
      <c r="V99" s="673"/>
      <c r="W99" s="673"/>
    </row>
    <row r="100" spans="1:23" s="678" customFormat="1" ht="12.75">
      <c r="A100" s="914"/>
      <c r="B100" s="918" t="s">
        <v>1493</v>
      </c>
      <c r="C100" s="743"/>
      <c r="D100" s="689"/>
      <c r="E100" s="689"/>
      <c r="F100" s="689"/>
      <c r="G100" s="689"/>
      <c r="H100" s="689"/>
      <c r="I100" s="689"/>
      <c r="J100" s="689"/>
      <c r="K100" s="689"/>
      <c r="L100" s="689"/>
      <c r="M100" s="689"/>
      <c r="N100" s="689"/>
      <c r="O100" s="719"/>
      <c r="P100" s="913">
        <f t="shared" si="17"/>
        <v>0</v>
      </c>
      <c r="Q100" s="673"/>
      <c r="R100" s="673"/>
      <c r="S100" s="673"/>
      <c r="T100" s="673"/>
      <c r="U100" s="673"/>
      <c r="V100" s="673"/>
      <c r="W100" s="673"/>
    </row>
    <row r="101" spans="1:23" s="678" customFormat="1" ht="12.75">
      <c r="A101" s="914"/>
      <c r="B101" s="918" t="s">
        <v>1494</v>
      </c>
      <c r="C101" s="743"/>
      <c r="D101" s="689"/>
      <c r="E101" s="689"/>
      <c r="F101" s="689"/>
      <c r="G101" s="689"/>
      <c r="H101" s="689"/>
      <c r="I101" s="689"/>
      <c r="J101" s="689"/>
      <c r="K101" s="689"/>
      <c r="L101" s="689"/>
      <c r="M101" s="689"/>
      <c r="N101" s="689"/>
      <c r="O101" s="719"/>
      <c r="P101" s="913">
        <f t="shared" si="17"/>
        <v>0</v>
      </c>
      <c r="Q101" s="673"/>
      <c r="R101" s="990"/>
      <c r="S101" s="673"/>
      <c r="T101" s="673"/>
      <c r="U101" s="673"/>
      <c r="V101" s="673"/>
      <c r="W101" s="673"/>
    </row>
    <row r="102" spans="1:23" s="678" customFormat="1" ht="12.75">
      <c r="A102" s="914">
        <v>3</v>
      </c>
      <c r="B102" s="746" t="s">
        <v>1496</v>
      </c>
      <c r="C102" s="743"/>
      <c r="D102" s="689"/>
      <c r="E102" s="689"/>
      <c r="F102" s="689"/>
      <c r="G102" s="689"/>
      <c r="H102" s="689"/>
      <c r="I102" s="689"/>
      <c r="J102" s="689"/>
      <c r="K102" s="689"/>
      <c r="L102" s="689"/>
      <c r="M102" s="689"/>
      <c r="N102" s="689"/>
      <c r="O102" s="719"/>
      <c r="P102" s="913">
        <f t="shared" si="17"/>
        <v>0</v>
      </c>
      <c r="Q102" s="990"/>
      <c r="R102" s="990"/>
      <c r="S102" s="673"/>
      <c r="T102" s="673"/>
      <c r="U102" s="673"/>
      <c r="V102" s="673"/>
      <c r="W102" s="673"/>
    </row>
    <row r="103" spans="1:23" s="678" customFormat="1" ht="12.75">
      <c r="A103" s="914">
        <v>4</v>
      </c>
      <c r="B103" s="746" t="s">
        <v>1497</v>
      </c>
      <c r="C103" s="743"/>
      <c r="D103" s="689"/>
      <c r="E103" s="689"/>
      <c r="F103" s="689"/>
      <c r="G103" s="689"/>
      <c r="H103" s="689"/>
      <c r="I103" s="689"/>
      <c r="J103" s="689"/>
      <c r="K103" s="689"/>
      <c r="L103" s="689"/>
      <c r="M103" s="689"/>
      <c r="N103" s="689"/>
      <c r="O103" s="719"/>
      <c r="P103" s="913">
        <f t="shared" si="17"/>
        <v>0</v>
      </c>
      <c r="Q103" s="990"/>
      <c r="R103" s="990"/>
      <c r="S103" s="673"/>
      <c r="T103" s="673"/>
      <c r="U103" s="673"/>
      <c r="V103" s="673"/>
      <c r="W103" s="673"/>
    </row>
    <row r="104" spans="1:23" s="678" customFormat="1" ht="12.75">
      <c r="A104" s="914">
        <v>5</v>
      </c>
      <c r="B104" s="746" t="s">
        <v>1498</v>
      </c>
      <c r="C104" s="743"/>
      <c r="D104" s="689"/>
      <c r="E104" s="689"/>
      <c r="F104" s="689"/>
      <c r="G104" s="689"/>
      <c r="H104" s="689"/>
      <c r="I104" s="689"/>
      <c r="J104" s="689"/>
      <c r="K104" s="689"/>
      <c r="L104" s="689"/>
      <c r="M104" s="689"/>
      <c r="N104" s="689"/>
      <c r="O104" s="719"/>
      <c r="P104" s="913">
        <f t="shared" si="17"/>
        <v>0</v>
      </c>
      <c r="Q104" s="990"/>
      <c r="R104" s="990"/>
      <c r="S104" s="673"/>
      <c r="T104" s="673"/>
      <c r="U104" s="673"/>
      <c r="V104" s="673"/>
      <c r="W104" s="673"/>
    </row>
    <row r="105" spans="1:23" s="678" customFormat="1" ht="12.75">
      <c r="A105" s="914">
        <v>6</v>
      </c>
      <c r="B105" s="746" t="s">
        <v>1499</v>
      </c>
      <c r="C105" s="743"/>
      <c r="D105" s="689"/>
      <c r="E105" s="689"/>
      <c r="F105" s="689"/>
      <c r="G105" s="689"/>
      <c r="H105" s="689"/>
      <c r="I105" s="689"/>
      <c r="J105" s="689"/>
      <c r="K105" s="689"/>
      <c r="L105" s="689"/>
      <c r="M105" s="689"/>
      <c r="N105" s="689"/>
      <c r="O105" s="719"/>
      <c r="P105" s="913">
        <f t="shared" si="17"/>
        <v>0</v>
      </c>
      <c r="Q105" s="990"/>
      <c r="R105" s="990"/>
      <c r="S105" s="673"/>
      <c r="T105" s="673"/>
      <c r="U105" s="673"/>
      <c r="V105" s="673"/>
      <c r="W105" s="673"/>
    </row>
    <row r="106" spans="1:23" s="678" customFormat="1" ht="13.5" thickBot="1">
      <c r="A106" s="914">
        <v>7</v>
      </c>
      <c r="B106" s="939" t="s">
        <v>1500</v>
      </c>
      <c r="C106" s="743"/>
      <c r="D106" s="689"/>
      <c r="E106" s="689"/>
      <c r="F106" s="689"/>
      <c r="G106" s="689"/>
      <c r="H106" s="689"/>
      <c r="I106" s="689"/>
      <c r="J106" s="689"/>
      <c r="K106" s="689"/>
      <c r="L106" s="689"/>
      <c r="M106" s="689"/>
      <c r="N106" s="689"/>
      <c r="O106" s="980"/>
      <c r="P106" s="920">
        <f t="shared" si="17"/>
        <v>0</v>
      </c>
      <c r="Q106" s="990"/>
      <c r="R106" s="990"/>
      <c r="S106" s="673"/>
      <c r="T106" s="673"/>
      <c r="U106" s="673"/>
      <c r="V106" s="673"/>
      <c r="W106" s="673"/>
    </row>
    <row r="107" spans="1:23" s="678" customFormat="1" ht="13.5" thickBot="1">
      <c r="A107" s="921"/>
      <c r="B107" s="930" t="s">
        <v>1501</v>
      </c>
      <c r="C107" s="991">
        <f>C96+C99+C102+C103+C104+C105+C106</f>
        <v>0</v>
      </c>
      <c r="D107" s="940">
        <f t="shared" ref="D107:O107" si="19">D96+D99+D102+D103+D104+D105+D106</f>
        <v>0</v>
      </c>
      <c r="E107" s="940">
        <f t="shared" si="19"/>
        <v>0</v>
      </c>
      <c r="F107" s="940">
        <f t="shared" si="19"/>
        <v>0</v>
      </c>
      <c r="G107" s="940">
        <f t="shared" si="19"/>
        <v>0</v>
      </c>
      <c r="H107" s="940">
        <f t="shared" si="19"/>
        <v>0</v>
      </c>
      <c r="I107" s="940">
        <f t="shared" si="19"/>
        <v>0</v>
      </c>
      <c r="J107" s="940">
        <f t="shared" si="19"/>
        <v>0</v>
      </c>
      <c r="K107" s="940">
        <f t="shared" si="19"/>
        <v>0</v>
      </c>
      <c r="L107" s="940">
        <f t="shared" si="19"/>
        <v>0</v>
      </c>
      <c r="M107" s="940">
        <f t="shared" si="19"/>
        <v>0</v>
      </c>
      <c r="N107" s="940">
        <f t="shared" si="19"/>
        <v>0</v>
      </c>
      <c r="O107" s="941">
        <f t="shared" si="19"/>
        <v>0</v>
      </c>
      <c r="P107" s="920">
        <f t="shared" si="17"/>
        <v>0</v>
      </c>
      <c r="Q107" s="990"/>
      <c r="R107" s="990"/>
      <c r="S107" s="673"/>
      <c r="T107" s="673"/>
      <c r="U107" s="673"/>
      <c r="V107" s="673"/>
      <c r="W107" s="673"/>
    </row>
    <row r="108" spans="1:23" s="678" customFormat="1" ht="13.5" thickBot="1">
      <c r="A108" s="929" t="s">
        <v>563</v>
      </c>
      <c r="B108" s="992" t="s">
        <v>1502</v>
      </c>
      <c r="C108" s="945">
        <f>(C107*J137)/1000000</f>
        <v>0</v>
      </c>
      <c r="D108" s="945">
        <f>(D107*J138)/1000000</f>
        <v>0</v>
      </c>
      <c r="E108" s="945">
        <f>(E107*J139)/1000000</f>
        <v>0</v>
      </c>
      <c r="F108" s="945">
        <f>(F107*J140)/1000000</f>
        <v>0</v>
      </c>
      <c r="G108" s="945">
        <f>(G107*J141)/1000000</f>
        <v>0</v>
      </c>
      <c r="H108" s="945">
        <f>(H107*J142)/1000000</f>
        <v>0</v>
      </c>
      <c r="I108" s="945">
        <f>(I107*J143)/1000000</f>
        <v>0</v>
      </c>
      <c r="J108" s="945">
        <f>(J107*J144)/1000000</f>
        <v>0</v>
      </c>
      <c r="K108" s="945">
        <f>(K107*J145)/1000000</f>
        <v>0</v>
      </c>
      <c r="L108" s="945">
        <f>(L107*J146)/1000000</f>
        <v>0</v>
      </c>
      <c r="M108" s="993">
        <f>(M107*J147)/1000000</f>
        <v>0</v>
      </c>
      <c r="N108" s="945">
        <f>(N107*J149)/1000000</f>
        <v>0</v>
      </c>
      <c r="O108" s="946">
        <f>(O107*J150)/1000000</f>
        <v>0</v>
      </c>
      <c r="P108" s="934">
        <f>SUM(C108:O108)</f>
        <v>0</v>
      </c>
      <c r="Q108" s="990"/>
      <c r="R108" s="990"/>
      <c r="S108" s="673"/>
      <c r="T108" s="673"/>
      <c r="U108" s="673"/>
      <c r="V108" s="673"/>
      <c r="W108" s="673"/>
    </row>
    <row r="109" spans="1:23" s="678" customFormat="1" ht="13.5" thickBot="1">
      <c r="A109" s="673"/>
      <c r="B109" s="994"/>
      <c r="C109" s="995"/>
      <c r="D109" s="995"/>
      <c r="E109" s="995"/>
      <c r="F109" s="995"/>
      <c r="G109" s="995"/>
      <c r="H109" s="995"/>
      <c r="I109" s="995"/>
      <c r="J109" s="995"/>
      <c r="K109" s="995"/>
      <c r="L109" s="995"/>
      <c r="M109" s="995"/>
      <c r="N109" s="996"/>
      <c r="O109" s="997"/>
      <c r="P109" s="997"/>
      <c r="Q109" s="990"/>
      <c r="R109" s="990"/>
      <c r="S109" s="673"/>
      <c r="T109" s="673"/>
      <c r="U109" s="673"/>
      <c r="V109" s="673"/>
      <c r="W109" s="673"/>
    </row>
    <row r="110" spans="1:23" s="678" customFormat="1" ht="13.5" thickBot="1">
      <c r="A110" s="971"/>
      <c r="B110" s="986" t="s">
        <v>1503</v>
      </c>
      <c r="C110" s="973" t="s">
        <v>477</v>
      </c>
      <c r="D110" s="974" t="s">
        <v>507</v>
      </c>
      <c r="E110" s="974" t="s">
        <v>478</v>
      </c>
      <c r="F110" s="974" t="s">
        <v>636</v>
      </c>
      <c r="G110" s="974" t="s">
        <v>640</v>
      </c>
      <c r="H110" s="975" t="s">
        <v>644</v>
      </c>
      <c r="I110" s="975" t="s">
        <v>642</v>
      </c>
      <c r="J110" s="975" t="s">
        <v>1417</v>
      </c>
      <c r="K110" s="976" t="s">
        <v>648</v>
      </c>
      <c r="L110" s="975" t="s">
        <v>646</v>
      </c>
      <c r="M110" s="975" t="s">
        <v>479</v>
      </c>
      <c r="N110" s="974" t="s">
        <v>1418</v>
      </c>
      <c r="O110" s="998" t="s">
        <v>1419</v>
      </c>
      <c r="P110" s="999" t="s">
        <v>795</v>
      </c>
      <c r="Q110" s="990"/>
      <c r="R110" s="990"/>
      <c r="S110" s="673"/>
      <c r="T110" s="673"/>
      <c r="U110" s="673"/>
      <c r="V110" s="673"/>
      <c r="W110" s="673"/>
    </row>
    <row r="111" spans="1:23" s="678" customFormat="1" ht="12.75">
      <c r="A111" s="911">
        <v>1</v>
      </c>
      <c r="B111" s="746" t="s">
        <v>1504</v>
      </c>
      <c r="C111" s="988">
        <f>C112+C113</f>
        <v>0</v>
      </c>
      <c r="D111" s="988">
        <f t="shared" ref="D111:O111" si="20">D112+D113</f>
        <v>0</v>
      </c>
      <c r="E111" s="988">
        <f t="shared" si="20"/>
        <v>0</v>
      </c>
      <c r="F111" s="988">
        <f t="shared" si="20"/>
        <v>0</v>
      </c>
      <c r="G111" s="988">
        <f t="shared" si="20"/>
        <v>0</v>
      </c>
      <c r="H111" s="988">
        <f t="shared" si="20"/>
        <v>0</v>
      </c>
      <c r="I111" s="988">
        <f t="shared" si="20"/>
        <v>0</v>
      </c>
      <c r="J111" s="988">
        <f t="shared" si="20"/>
        <v>0</v>
      </c>
      <c r="K111" s="988">
        <f t="shared" si="20"/>
        <v>0</v>
      </c>
      <c r="L111" s="988">
        <f t="shared" si="20"/>
        <v>0</v>
      </c>
      <c r="M111" s="988">
        <f t="shared" si="20"/>
        <v>0</v>
      </c>
      <c r="N111" s="1000">
        <f t="shared" si="20"/>
        <v>0</v>
      </c>
      <c r="O111" s="1001">
        <f t="shared" si="20"/>
        <v>0</v>
      </c>
      <c r="P111" s="913">
        <f t="shared" ref="P111:P122" si="21">(C111*$J$137+D111*$J$138+E111*$J$139+F111*$J$140+G111*$J$141+H111*$J$142+I111*$J$143+J111*$J$144+K111*$J$145+L111*$J$146+M111*$J$147+N111*$J$149+O111*$J$150)/1000000</f>
        <v>0</v>
      </c>
      <c r="Q111" s="990"/>
      <c r="R111" s="990"/>
      <c r="S111" s="673"/>
      <c r="T111" s="673"/>
      <c r="U111" s="673"/>
      <c r="V111" s="673"/>
      <c r="W111" s="673"/>
    </row>
    <row r="112" spans="1:23" s="678" customFormat="1" ht="12.75">
      <c r="A112" s="914"/>
      <c r="B112" s="1002" t="s">
        <v>1505</v>
      </c>
      <c r="C112" s="689"/>
      <c r="D112" s="689"/>
      <c r="E112" s="689"/>
      <c r="F112" s="689"/>
      <c r="G112" s="689"/>
      <c r="H112" s="689"/>
      <c r="I112" s="689"/>
      <c r="J112" s="689"/>
      <c r="K112" s="689"/>
      <c r="L112" s="689"/>
      <c r="M112" s="719"/>
      <c r="N112" s="689"/>
      <c r="O112" s="743"/>
      <c r="P112" s="913">
        <f t="shared" si="21"/>
        <v>0</v>
      </c>
      <c r="Q112" s="990"/>
      <c r="R112" s="990"/>
      <c r="S112" s="673"/>
      <c r="T112" s="673"/>
      <c r="U112" s="673"/>
      <c r="V112" s="673"/>
      <c r="W112" s="673"/>
    </row>
    <row r="113" spans="1:23" s="678" customFormat="1" ht="12.75">
      <c r="A113" s="914"/>
      <c r="B113" s="1002" t="s">
        <v>1506</v>
      </c>
      <c r="C113" s="689"/>
      <c r="D113" s="689"/>
      <c r="E113" s="689"/>
      <c r="F113" s="689"/>
      <c r="G113" s="689"/>
      <c r="H113" s="689"/>
      <c r="I113" s="689"/>
      <c r="J113" s="689"/>
      <c r="K113" s="689"/>
      <c r="L113" s="689"/>
      <c r="M113" s="719"/>
      <c r="N113" s="689"/>
      <c r="O113" s="743"/>
      <c r="P113" s="913">
        <f t="shared" si="21"/>
        <v>0</v>
      </c>
      <c r="Q113" s="990"/>
      <c r="R113" s="990"/>
      <c r="S113" s="673"/>
      <c r="T113" s="673"/>
      <c r="U113" s="673"/>
      <c r="V113" s="673"/>
      <c r="W113" s="673"/>
    </row>
    <row r="114" spans="1:23" s="678" customFormat="1" ht="12.75">
      <c r="A114" s="914">
        <v>2</v>
      </c>
      <c r="B114" s="746" t="s">
        <v>1507</v>
      </c>
      <c r="C114" s="988">
        <f>C115+C116</f>
        <v>0</v>
      </c>
      <c r="D114" s="988">
        <f t="shared" ref="D114:O114" si="22">D115+D116</f>
        <v>0</v>
      </c>
      <c r="E114" s="988">
        <f t="shared" si="22"/>
        <v>0</v>
      </c>
      <c r="F114" s="988">
        <f t="shared" si="22"/>
        <v>0</v>
      </c>
      <c r="G114" s="988">
        <f t="shared" si="22"/>
        <v>0</v>
      </c>
      <c r="H114" s="988">
        <f t="shared" si="22"/>
        <v>0</v>
      </c>
      <c r="I114" s="988">
        <f t="shared" si="22"/>
        <v>0</v>
      </c>
      <c r="J114" s="988">
        <f t="shared" si="22"/>
        <v>0</v>
      </c>
      <c r="K114" s="988">
        <f t="shared" si="22"/>
        <v>0</v>
      </c>
      <c r="L114" s="988">
        <f t="shared" si="22"/>
        <v>0</v>
      </c>
      <c r="M114" s="988">
        <f t="shared" si="22"/>
        <v>0</v>
      </c>
      <c r="N114" s="988">
        <f t="shared" si="22"/>
        <v>0</v>
      </c>
      <c r="O114" s="989">
        <f t="shared" si="22"/>
        <v>0</v>
      </c>
      <c r="P114" s="913">
        <f t="shared" si="21"/>
        <v>0</v>
      </c>
      <c r="Q114" s="990"/>
      <c r="R114" s="990"/>
      <c r="S114" s="673"/>
      <c r="T114" s="673"/>
      <c r="U114" s="673"/>
      <c r="V114" s="673"/>
      <c r="W114" s="673"/>
    </row>
    <row r="115" spans="1:23" s="678" customFormat="1" ht="12.75">
      <c r="A115" s="914"/>
      <c r="B115" s="1002" t="s">
        <v>1505</v>
      </c>
      <c r="C115" s="689"/>
      <c r="D115" s="689"/>
      <c r="E115" s="689"/>
      <c r="F115" s="689"/>
      <c r="G115" s="689"/>
      <c r="H115" s="689"/>
      <c r="I115" s="689"/>
      <c r="J115" s="689"/>
      <c r="K115" s="689"/>
      <c r="L115" s="689"/>
      <c r="M115" s="719"/>
      <c r="N115" s="689"/>
      <c r="O115" s="719"/>
      <c r="P115" s="913">
        <f t="shared" si="21"/>
        <v>0</v>
      </c>
      <c r="Q115" s="990"/>
      <c r="R115" s="990"/>
      <c r="S115" s="673"/>
      <c r="T115" s="673"/>
      <c r="U115" s="673"/>
      <c r="V115" s="673"/>
      <c r="W115" s="673"/>
    </row>
    <row r="116" spans="1:23" s="678" customFormat="1" ht="12.75">
      <c r="A116" s="914"/>
      <c r="B116" s="1002" t="s">
        <v>1506</v>
      </c>
      <c r="C116" s="689"/>
      <c r="D116" s="689"/>
      <c r="E116" s="689"/>
      <c r="F116" s="689"/>
      <c r="G116" s="689"/>
      <c r="H116" s="689"/>
      <c r="I116" s="689"/>
      <c r="J116" s="689"/>
      <c r="K116" s="689"/>
      <c r="L116" s="689"/>
      <c r="M116" s="719"/>
      <c r="N116" s="689"/>
      <c r="O116" s="719"/>
      <c r="P116" s="913">
        <f t="shared" si="21"/>
        <v>0</v>
      </c>
      <c r="Q116" s="990"/>
      <c r="R116" s="990"/>
      <c r="S116" s="673"/>
      <c r="T116" s="673"/>
      <c r="U116" s="673"/>
      <c r="V116" s="673"/>
      <c r="W116" s="673"/>
    </row>
    <row r="117" spans="1:23" s="678" customFormat="1" ht="12.75">
      <c r="A117" s="914">
        <v>3</v>
      </c>
      <c r="B117" s="746" t="s">
        <v>1508</v>
      </c>
      <c r="C117" s="689"/>
      <c r="D117" s="689"/>
      <c r="E117" s="689"/>
      <c r="F117" s="689"/>
      <c r="G117" s="689"/>
      <c r="H117" s="689"/>
      <c r="I117" s="689"/>
      <c r="J117" s="689"/>
      <c r="K117" s="689"/>
      <c r="L117" s="689"/>
      <c r="M117" s="719"/>
      <c r="N117" s="689"/>
      <c r="O117" s="719"/>
      <c r="P117" s="913">
        <f t="shared" si="21"/>
        <v>0</v>
      </c>
      <c r="Q117" s="990"/>
      <c r="R117" s="990"/>
      <c r="S117" s="673"/>
      <c r="T117" s="673"/>
      <c r="U117" s="673"/>
      <c r="V117" s="673"/>
      <c r="W117" s="673"/>
    </row>
    <row r="118" spans="1:23" s="678" customFormat="1" ht="12.75">
      <c r="A118" s="914">
        <v>4</v>
      </c>
      <c r="B118" s="746" t="s">
        <v>1509</v>
      </c>
      <c r="C118" s="689"/>
      <c r="D118" s="689"/>
      <c r="E118" s="689"/>
      <c r="F118" s="689"/>
      <c r="G118" s="689"/>
      <c r="H118" s="689"/>
      <c r="I118" s="689"/>
      <c r="J118" s="689"/>
      <c r="K118" s="689"/>
      <c r="L118" s="689"/>
      <c r="M118" s="719"/>
      <c r="N118" s="689"/>
      <c r="O118" s="719"/>
      <c r="P118" s="913">
        <f t="shared" si="21"/>
        <v>0</v>
      </c>
      <c r="Q118" s="990"/>
      <c r="R118" s="990"/>
      <c r="S118" s="673"/>
      <c r="T118" s="673"/>
      <c r="U118" s="673"/>
      <c r="V118" s="673"/>
      <c r="W118" s="673"/>
    </row>
    <row r="119" spans="1:23" s="678" customFormat="1" ht="12.75">
      <c r="A119" s="914">
        <v>5</v>
      </c>
      <c r="B119" s="746" t="s">
        <v>1510</v>
      </c>
      <c r="C119" s="689"/>
      <c r="D119" s="689"/>
      <c r="E119" s="689"/>
      <c r="F119" s="689"/>
      <c r="G119" s="689"/>
      <c r="H119" s="689"/>
      <c r="I119" s="689"/>
      <c r="J119" s="689"/>
      <c r="K119" s="689"/>
      <c r="L119" s="689"/>
      <c r="M119" s="719"/>
      <c r="N119" s="689"/>
      <c r="O119" s="719"/>
      <c r="P119" s="913">
        <f t="shared" si="21"/>
        <v>0</v>
      </c>
      <c r="Q119" s="990"/>
      <c r="R119" s="990"/>
      <c r="S119" s="673"/>
      <c r="T119" s="673"/>
      <c r="U119" s="673"/>
      <c r="V119" s="673"/>
      <c r="W119" s="673"/>
    </row>
    <row r="120" spans="1:23" s="678" customFormat="1" ht="12.75">
      <c r="A120" s="914">
        <v>6</v>
      </c>
      <c r="B120" s="746" t="s">
        <v>1499</v>
      </c>
      <c r="C120" s="689"/>
      <c r="D120" s="689"/>
      <c r="E120" s="689"/>
      <c r="F120" s="689"/>
      <c r="G120" s="689"/>
      <c r="H120" s="689"/>
      <c r="I120" s="689"/>
      <c r="J120" s="689"/>
      <c r="K120" s="689"/>
      <c r="L120" s="689"/>
      <c r="M120" s="719"/>
      <c r="N120" s="689"/>
      <c r="O120" s="719"/>
      <c r="P120" s="913">
        <f t="shared" si="21"/>
        <v>0</v>
      </c>
      <c r="Q120" s="990"/>
      <c r="R120" s="990"/>
      <c r="S120" s="673"/>
      <c r="T120" s="673"/>
      <c r="U120" s="673"/>
      <c r="V120" s="673"/>
      <c r="W120" s="673"/>
    </row>
    <row r="121" spans="1:23" s="678" customFormat="1" ht="13.5" thickBot="1">
      <c r="A121" s="914">
        <v>7</v>
      </c>
      <c r="B121" s="939" t="s">
        <v>1511</v>
      </c>
      <c r="C121" s="689"/>
      <c r="D121" s="689"/>
      <c r="E121" s="689"/>
      <c r="F121" s="689"/>
      <c r="G121" s="689"/>
      <c r="H121" s="689"/>
      <c r="I121" s="689"/>
      <c r="J121" s="689"/>
      <c r="K121" s="689"/>
      <c r="L121" s="689"/>
      <c r="M121" s="719"/>
      <c r="N121" s="689"/>
      <c r="O121" s="980"/>
      <c r="P121" s="920">
        <f t="shared" si="21"/>
        <v>0</v>
      </c>
      <c r="Q121" s="990"/>
      <c r="R121" s="990"/>
      <c r="S121" s="673"/>
      <c r="T121" s="673"/>
      <c r="U121" s="673"/>
      <c r="V121" s="673"/>
      <c r="W121" s="673"/>
    </row>
    <row r="122" spans="1:23" s="678" customFormat="1" ht="13.5" thickBot="1">
      <c r="A122" s="921"/>
      <c r="B122" s="922" t="s">
        <v>1512</v>
      </c>
      <c r="C122" s="1003">
        <f>C111+C114+C117+C118+C119+C120+C121</f>
        <v>0</v>
      </c>
      <c r="D122" s="1003">
        <f t="shared" ref="D122:O122" si="23">D111+D114+D117+D118+D119+D120+D121</f>
        <v>0</v>
      </c>
      <c r="E122" s="1003">
        <f t="shared" si="23"/>
        <v>0</v>
      </c>
      <c r="F122" s="1003">
        <f t="shared" si="23"/>
        <v>0</v>
      </c>
      <c r="G122" s="1003">
        <f t="shared" si="23"/>
        <v>0</v>
      </c>
      <c r="H122" s="1003">
        <f t="shared" si="23"/>
        <v>0</v>
      </c>
      <c r="I122" s="1003">
        <f t="shared" si="23"/>
        <v>0</v>
      </c>
      <c r="J122" s="1003">
        <f t="shared" si="23"/>
        <v>0</v>
      </c>
      <c r="K122" s="1003">
        <f t="shared" si="23"/>
        <v>0</v>
      </c>
      <c r="L122" s="1003">
        <f t="shared" si="23"/>
        <v>0</v>
      </c>
      <c r="M122" s="1004">
        <f t="shared" si="23"/>
        <v>0</v>
      </c>
      <c r="N122" s="1003">
        <f t="shared" si="23"/>
        <v>0</v>
      </c>
      <c r="O122" s="924">
        <f t="shared" si="23"/>
        <v>0</v>
      </c>
      <c r="P122" s="920">
        <f t="shared" si="21"/>
        <v>0</v>
      </c>
      <c r="Q122" s="990"/>
      <c r="R122" s="990"/>
      <c r="S122" s="673"/>
      <c r="T122" s="673"/>
      <c r="U122" s="673"/>
      <c r="V122" s="673"/>
      <c r="W122" s="673"/>
    </row>
    <row r="123" spans="1:23" s="678" customFormat="1" ht="13.5" thickBot="1">
      <c r="A123" s="929" t="s">
        <v>565</v>
      </c>
      <c r="B123" s="992" t="s">
        <v>1513</v>
      </c>
      <c r="C123" s="1005">
        <f>(C122*J137)/1000000</f>
        <v>0</v>
      </c>
      <c r="D123" s="1005">
        <f>(D122*J138)/1000000</f>
        <v>0</v>
      </c>
      <c r="E123" s="1005">
        <f>(E122*J139)/1000000</f>
        <v>0</v>
      </c>
      <c r="F123" s="1005">
        <f>(F122*J140)/1000000</f>
        <v>0</v>
      </c>
      <c r="G123" s="1005">
        <f>(G122*J141)/1000000</f>
        <v>0</v>
      </c>
      <c r="H123" s="1005">
        <f>(H122*J142)/1000000</f>
        <v>0</v>
      </c>
      <c r="I123" s="1005">
        <f>(I122*J143)/1000000</f>
        <v>0</v>
      </c>
      <c r="J123" s="1005">
        <f>(J122*J144)/1000000</f>
        <v>0</v>
      </c>
      <c r="K123" s="1005">
        <f>(K122*J145)/1000000</f>
        <v>0</v>
      </c>
      <c r="L123" s="1005">
        <f>(L122*J146)/1000000</f>
        <v>0</v>
      </c>
      <c r="M123" s="1006">
        <f>(M122*J147)/1000000</f>
        <v>0</v>
      </c>
      <c r="N123" s="1005">
        <f>(N122*J149)/1000000</f>
        <v>0</v>
      </c>
      <c r="O123" s="933">
        <f>(O122*J150)/1000000</f>
        <v>0</v>
      </c>
      <c r="P123" s="934">
        <f>SUM(C123:O123)</f>
        <v>0</v>
      </c>
      <c r="Q123" s="990"/>
      <c r="R123" s="990"/>
      <c r="S123" s="673"/>
      <c r="T123" s="673"/>
      <c r="U123" s="673"/>
      <c r="V123" s="673"/>
      <c r="W123" s="673"/>
    </row>
    <row r="124" spans="1:23" s="678" customFormat="1" ht="13.5" thickBot="1">
      <c r="A124" s="1007" t="s">
        <v>567</v>
      </c>
      <c r="B124" s="1008" t="s">
        <v>1514</v>
      </c>
      <c r="C124" s="1009">
        <f>C108-C123</f>
        <v>0</v>
      </c>
      <c r="D124" s="1003">
        <f t="shared" ref="D124:O124" si="24">D108-D123</f>
        <v>0</v>
      </c>
      <c r="E124" s="1003">
        <f t="shared" si="24"/>
        <v>0</v>
      </c>
      <c r="F124" s="1003">
        <f t="shared" si="24"/>
        <v>0</v>
      </c>
      <c r="G124" s="1003">
        <f t="shared" si="24"/>
        <v>0</v>
      </c>
      <c r="H124" s="1003">
        <f t="shared" si="24"/>
        <v>0</v>
      </c>
      <c r="I124" s="1003">
        <f t="shared" si="24"/>
        <v>0</v>
      </c>
      <c r="J124" s="1003">
        <f t="shared" si="24"/>
        <v>0</v>
      </c>
      <c r="K124" s="1003">
        <f t="shared" si="24"/>
        <v>0</v>
      </c>
      <c r="L124" s="1003">
        <f t="shared" si="24"/>
        <v>0</v>
      </c>
      <c r="M124" s="1004">
        <f t="shared" si="24"/>
        <v>0</v>
      </c>
      <c r="N124" s="1003">
        <f t="shared" si="24"/>
        <v>0</v>
      </c>
      <c r="O124" s="924">
        <f t="shared" si="24"/>
        <v>0</v>
      </c>
      <c r="P124" s="943">
        <f>P108-P123</f>
        <v>0</v>
      </c>
      <c r="Q124" s="990"/>
      <c r="R124" s="990"/>
      <c r="S124" s="673"/>
      <c r="T124" s="673"/>
      <c r="U124" s="673"/>
      <c r="V124" s="673"/>
      <c r="W124" s="673"/>
    </row>
    <row r="125" spans="1:23">
      <c r="A125" s="673"/>
      <c r="B125" s="990"/>
      <c r="C125" s="990"/>
      <c r="D125" s="990"/>
      <c r="E125" s="990"/>
      <c r="F125" s="990"/>
      <c r="G125" s="990"/>
      <c r="H125" s="990"/>
      <c r="I125" s="990"/>
      <c r="J125" s="990"/>
      <c r="K125" s="990"/>
      <c r="L125" s="990"/>
      <c r="M125" s="990"/>
      <c r="N125" s="990"/>
      <c r="O125" s="990"/>
      <c r="P125" s="990"/>
      <c r="Q125" s="990"/>
      <c r="R125" s="990"/>
      <c r="S125" s="673"/>
      <c r="T125" s="673"/>
      <c r="U125" s="673"/>
      <c r="V125" s="673"/>
      <c r="W125" s="673"/>
    </row>
    <row r="126" spans="1:23">
      <c r="A126" s="673"/>
      <c r="B126" s="1010"/>
      <c r="C126" s="1010"/>
      <c r="D126" s="1011"/>
      <c r="E126" s="1011"/>
      <c r="F126" s="1011"/>
      <c r="G126" s="1011"/>
      <c r="H126" s="1011"/>
      <c r="I126" s="1011"/>
      <c r="J126" s="1011"/>
      <c r="K126" s="1011"/>
      <c r="L126" s="1011"/>
      <c r="M126" s="1011"/>
      <c r="N126" s="1010"/>
      <c r="O126" s="1010"/>
      <c r="P126" s="995"/>
      <c r="Q126" s="990"/>
      <c r="R126" s="990"/>
      <c r="S126" s="673"/>
      <c r="T126" s="673"/>
      <c r="U126" s="673"/>
      <c r="V126" s="673"/>
      <c r="W126" s="673"/>
    </row>
    <row r="127" spans="1:23">
      <c r="A127" s="242" t="s">
        <v>0</v>
      </c>
      <c r="B127" s="283">
        <v>32</v>
      </c>
      <c r="C127" s="1010"/>
      <c r="D127" s="1011"/>
      <c r="E127" s="1011"/>
      <c r="F127" s="1011"/>
      <c r="G127" s="1011"/>
      <c r="H127" s="1011"/>
      <c r="I127" s="1011"/>
      <c r="J127" s="1011"/>
      <c r="K127" s="1011"/>
      <c r="L127" s="1011"/>
      <c r="M127" s="1011"/>
      <c r="N127" s="1010"/>
      <c r="O127" s="1010"/>
      <c r="P127" s="995"/>
      <c r="Q127" s="990"/>
      <c r="R127" s="990"/>
      <c r="S127" s="673"/>
      <c r="T127" s="673"/>
      <c r="U127" s="673"/>
      <c r="V127" s="673"/>
      <c r="W127" s="673"/>
    </row>
    <row r="128" spans="1:23">
      <c r="A128" s="242" t="s">
        <v>2</v>
      </c>
      <c r="B128" s="268" t="s">
        <v>1515</v>
      </c>
      <c r="C128" s="1010"/>
      <c r="D128" s="1011"/>
      <c r="E128" s="1011"/>
      <c r="F128" s="1011"/>
      <c r="G128" s="1011"/>
      <c r="H128" s="1011"/>
      <c r="I128" s="1011"/>
      <c r="J128" s="1011"/>
      <c r="K128" s="1011"/>
      <c r="L128" s="1011"/>
      <c r="M128" s="1011"/>
      <c r="N128" s="1010"/>
      <c r="O128" s="1010"/>
      <c r="P128" s="995"/>
      <c r="Q128" s="990"/>
      <c r="R128" s="990"/>
      <c r="S128" s="673"/>
      <c r="T128" s="673"/>
      <c r="U128" s="673"/>
      <c r="V128" s="673"/>
      <c r="W128" s="673"/>
    </row>
    <row r="129" spans="1:23">
      <c r="A129" s="242" t="s">
        <v>4</v>
      </c>
      <c r="B129" s="242" t="s">
        <v>475</v>
      </c>
      <c r="C129" s="1010"/>
      <c r="D129" s="1011"/>
      <c r="E129" s="1011"/>
      <c r="F129" s="1011"/>
      <c r="G129" s="1011"/>
      <c r="H129" s="1011"/>
      <c r="I129" s="1011"/>
      <c r="J129" s="1011"/>
      <c r="K129" s="1011"/>
      <c r="L129" s="1011"/>
      <c r="M129" s="1011"/>
      <c r="N129" s="1010"/>
      <c r="O129" s="1010"/>
      <c r="P129" s="995"/>
      <c r="Q129" s="990"/>
      <c r="R129" s="990"/>
      <c r="S129" s="673"/>
      <c r="T129" s="673"/>
      <c r="U129" s="673"/>
      <c r="V129" s="673"/>
      <c r="W129" s="673"/>
    </row>
    <row r="130" spans="1:23">
      <c r="A130" s="242" t="s">
        <v>6</v>
      </c>
      <c r="B130" s="242" t="s">
        <v>7</v>
      </c>
      <c r="C130" s="1010"/>
      <c r="D130" s="1011"/>
      <c r="E130" s="1011"/>
      <c r="F130" s="1011"/>
      <c r="G130" s="1011"/>
      <c r="H130" s="1011"/>
      <c r="I130" s="1011"/>
      <c r="J130" s="1011"/>
      <c r="K130" s="1011"/>
      <c r="L130" s="1011"/>
      <c r="M130" s="1011"/>
      <c r="N130" s="1010"/>
      <c r="O130" s="1010"/>
      <c r="P130" s="995"/>
      <c r="Q130" s="990"/>
      <c r="R130" s="990"/>
      <c r="S130" s="673"/>
      <c r="T130" s="673"/>
      <c r="U130" s="673"/>
      <c r="V130" s="673"/>
      <c r="W130" s="673"/>
    </row>
    <row r="131" spans="1:23">
      <c r="A131" s="242" t="s">
        <v>8</v>
      </c>
      <c r="B131" s="242" t="s">
        <v>9</v>
      </c>
      <c r="C131" s="1010"/>
      <c r="D131" s="1011"/>
      <c r="E131" s="1011"/>
      <c r="F131" s="1011"/>
      <c r="G131" s="1011"/>
      <c r="H131" s="1011"/>
      <c r="I131" s="1011"/>
      <c r="J131" s="1011"/>
      <c r="K131" s="1011"/>
      <c r="L131" s="1011"/>
      <c r="M131" s="1011"/>
      <c r="N131" s="1010"/>
      <c r="O131" s="1010"/>
      <c r="P131" s="995"/>
      <c r="Q131" s="990"/>
      <c r="R131" s="990"/>
      <c r="S131" s="673"/>
      <c r="T131" s="673"/>
      <c r="U131" s="673"/>
      <c r="V131" s="673"/>
      <c r="W131" s="673"/>
    </row>
    <row r="132" spans="1:23" ht="15.75" thickBot="1">
      <c r="A132" s="673"/>
      <c r="B132" s="673"/>
      <c r="C132" s="1010"/>
      <c r="D132" s="1011"/>
      <c r="E132" s="1011"/>
      <c r="F132" s="1011"/>
      <c r="G132" s="1011"/>
      <c r="H132" s="1011"/>
      <c r="I132" s="1011"/>
      <c r="J132" s="1011"/>
      <c r="K132" s="1011"/>
      <c r="L132" s="1011"/>
      <c r="M132" s="1011"/>
      <c r="N132" s="1010"/>
      <c r="O132" s="1010"/>
      <c r="P132" s="995"/>
      <c r="Q132" s="990"/>
      <c r="R132" s="990"/>
      <c r="S132" s="673"/>
      <c r="T132" s="673"/>
      <c r="U132" s="673"/>
      <c r="V132" s="673"/>
      <c r="W132" s="673"/>
    </row>
    <row r="133" spans="1:23" s="678" customFormat="1" ht="27" customHeight="1" thickBot="1">
      <c r="A133" s="898"/>
      <c r="B133" s="1012" t="s">
        <v>1516</v>
      </c>
      <c r="C133" s="2988" t="s">
        <v>1517</v>
      </c>
      <c r="D133" s="2989"/>
      <c r="E133" s="2988" t="s">
        <v>1518</v>
      </c>
      <c r="F133" s="2989"/>
      <c r="G133" s="2976" t="s">
        <v>1519</v>
      </c>
      <c r="H133" s="2976" t="s">
        <v>1520</v>
      </c>
      <c r="I133" s="2976" t="s">
        <v>1521</v>
      </c>
      <c r="J133" s="2981" t="s">
        <v>1522</v>
      </c>
      <c r="K133" s="2981" t="s">
        <v>1523</v>
      </c>
      <c r="L133" s="2981" t="s">
        <v>1524</v>
      </c>
    </row>
    <row r="134" spans="1:23" s="678" customFormat="1" ht="27" customHeight="1">
      <c r="A134" s="1013"/>
      <c r="B134" s="2963" t="s">
        <v>729</v>
      </c>
      <c r="C134" s="2965" t="s">
        <v>1525</v>
      </c>
      <c r="D134" s="2967" t="s">
        <v>1526</v>
      </c>
      <c r="E134" s="2969" t="s">
        <v>1527</v>
      </c>
      <c r="F134" s="2971" t="s">
        <v>1528</v>
      </c>
      <c r="G134" s="2979"/>
      <c r="H134" s="2979"/>
      <c r="I134" s="2979"/>
      <c r="J134" s="2982"/>
      <c r="K134" s="2982"/>
      <c r="L134" s="2982"/>
    </row>
    <row r="135" spans="1:23" s="678" customFormat="1" ht="30.75" customHeight="1" thickBot="1">
      <c r="A135" s="1013"/>
      <c r="B135" s="2964"/>
      <c r="C135" s="2966"/>
      <c r="D135" s="2968"/>
      <c r="E135" s="2970"/>
      <c r="F135" s="2972"/>
      <c r="G135" s="2980"/>
      <c r="H135" s="2980"/>
      <c r="I135" s="2980"/>
      <c r="J135" s="2983"/>
      <c r="K135" s="2983"/>
      <c r="L135" s="2983"/>
    </row>
    <row r="136" spans="1:23" s="678" customFormat="1" ht="12.75">
      <c r="A136" s="1014"/>
      <c r="B136" s="1015" t="s">
        <v>1529</v>
      </c>
      <c r="C136" s="1016" t="s">
        <v>1530</v>
      </c>
      <c r="D136" s="1017" t="s">
        <v>1531</v>
      </c>
      <c r="E136" s="1016" t="s">
        <v>1532</v>
      </c>
      <c r="F136" s="1017" t="s">
        <v>1533</v>
      </c>
      <c r="G136" s="1018" t="s">
        <v>1534</v>
      </c>
      <c r="H136" s="1018" t="s">
        <v>1535</v>
      </c>
      <c r="I136" s="1018" t="s">
        <v>1536</v>
      </c>
      <c r="J136" s="1018" t="s">
        <v>1537</v>
      </c>
      <c r="K136" s="1019" t="s">
        <v>1538</v>
      </c>
      <c r="L136" s="1018" t="s">
        <v>1539</v>
      </c>
    </row>
    <row r="137" spans="1:23" s="678" customFormat="1" ht="12.75">
      <c r="A137" s="914"/>
      <c r="B137" s="995" t="s">
        <v>477</v>
      </c>
      <c r="C137" s="1020">
        <f>C33</f>
        <v>0</v>
      </c>
      <c r="D137" s="1021">
        <f>C59</f>
        <v>0</v>
      </c>
      <c r="E137" s="1022">
        <f>C70</f>
        <v>0</v>
      </c>
      <c r="F137" s="1023">
        <f>C81</f>
        <v>0</v>
      </c>
      <c r="G137" s="1024">
        <f>C137-D137+E137-F137</f>
        <v>0</v>
      </c>
      <c r="H137" s="1024">
        <f>C90</f>
        <v>0</v>
      </c>
      <c r="I137" s="1024">
        <f>G137+H137</f>
        <v>0</v>
      </c>
      <c r="J137" s="1025"/>
      <c r="K137" s="1024">
        <f>I137*J137/1000000</f>
        <v>0</v>
      </c>
      <c r="L137" s="1024" t="e">
        <f t="shared" ref="L137:L149" si="25">K137/$L$153*100</f>
        <v>#DIV/0!</v>
      </c>
    </row>
    <row r="138" spans="1:23" s="678" customFormat="1" ht="12.75">
      <c r="A138" s="914"/>
      <c r="B138" s="995" t="s">
        <v>507</v>
      </c>
      <c r="C138" s="1020">
        <f>D33</f>
        <v>0</v>
      </c>
      <c r="D138" s="1021">
        <f>D59</f>
        <v>0</v>
      </c>
      <c r="E138" s="1022">
        <f>D70</f>
        <v>0</v>
      </c>
      <c r="F138" s="1023">
        <f>D81</f>
        <v>0</v>
      </c>
      <c r="G138" s="1024">
        <f t="shared" ref="G138:G149" si="26">C138-D138+E138-F138</f>
        <v>0</v>
      </c>
      <c r="H138" s="1024">
        <f>D90</f>
        <v>0</v>
      </c>
      <c r="I138" s="1024">
        <f>G138+H138</f>
        <v>0</v>
      </c>
      <c r="J138" s="1025"/>
      <c r="K138" s="1024">
        <f t="shared" ref="K138:K149" si="27">I138*J138/1000000</f>
        <v>0</v>
      </c>
      <c r="L138" s="1024" t="e">
        <f t="shared" si="25"/>
        <v>#DIV/0!</v>
      </c>
    </row>
    <row r="139" spans="1:23" s="678" customFormat="1" ht="12.75">
      <c r="A139" s="914"/>
      <c r="B139" s="995" t="s">
        <v>478</v>
      </c>
      <c r="C139" s="1020">
        <f>E33</f>
        <v>0</v>
      </c>
      <c r="D139" s="1021">
        <f>E59</f>
        <v>0</v>
      </c>
      <c r="E139" s="1022">
        <f>E70</f>
        <v>0</v>
      </c>
      <c r="F139" s="1023">
        <f>E81</f>
        <v>0</v>
      </c>
      <c r="G139" s="1024">
        <f t="shared" si="26"/>
        <v>0</v>
      </c>
      <c r="H139" s="1024">
        <f>E90</f>
        <v>0</v>
      </c>
      <c r="I139" s="1024">
        <f t="shared" ref="I139:I149" si="28">G139+H139</f>
        <v>0</v>
      </c>
      <c r="J139" s="1025"/>
      <c r="K139" s="1024">
        <f t="shared" si="27"/>
        <v>0</v>
      </c>
      <c r="L139" s="1024" t="e">
        <f t="shared" si="25"/>
        <v>#DIV/0!</v>
      </c>
    </row>
    <row r="140" spans="1:23" s="678" customFormat="1" ht="12.75">
      <c r="A140" s="914"/>
      <c r="B140" s="995" t="s">
        <v>636</v>
      </c>
      <c r="C140" s="1020">
        <f>F33</f>
        <v>0</v>
      </c>
      <c r="D140" s="1021">
        <f>F59</f>
        <v>0</v>
      </c>
      <c r="E140" s="1022">
        <f>F70</f>
        <v>0</v>
      </c>
      <c r="F140" s="1023">
        <f>F81</f>
        <v>0</v>
      </c>
      <c r="G140" s="1024">
        <f t="shared" si="26"/>
        <v>0</v>
      </c>
      <c r="H140" s="1024">
        <f>F90</f>
        <v>0</v>
      </c>
      <c r="I140" s="1024">
        <f t="shared" si="28"/>
        <v>0</v>
      </c>
      <c r="J140" s="1025"/>
      <c r="K140" s="1024">
        <f t="shared" si="27"/>
        <v>0</v>
      </c>
      <c r="L140" s="1024" t="e">
        <f t="shared" si="25"/>
        <v>#DIV/0!</v>
      </c>
    </row>
    <row r="141" spans="1:23" s="678" customFormat="1" ht="12.75">
      <c r="A141" s="914"/>
      <c r="B141" s="995" t="s">
        <v>640</v>
      </c>
      <c r="C141" s="1020">
        <f>G33</f>
        <v>0</v>
      </c>
      <c r="D141" s="1021">
        <f>G59</f>
        <v>0</v>
      </c>
      <c r="E141" s="1022">
        <f>G70</f>
        <v>0</v>
      </c>
      <c r="F141" s="1023">
        <f>G81</f>
        <v>0</v>
      </c>
      <c r="G141" s="1024">
        <f t="shared" si="26"/>
        <v>0</v>
      </c>
      <c r="H141" s="1024">
        <f>G90</f>
        <v>0</v>
      </c>
      <c r="I141" s="1024">
        <f t="shared" si="28"/>
        <v>0</v>
      </c>
      <c r="J141" s="1025"/>
      <c r="K141" s="1024">
        <f t="shared" si="27"/>
        <v>0</v>
      </c>
      <c r="L141" s="1024" t="e">
        <f t="shared" si="25"/>
        <v>#DIV/0!</v>
      </c>
    </row>
    <row r="142" spans="1:23" s="678" customFormat="1" ht="12.75">
      <c r="A142" s="914"/>
      <c r="B142" s="995" t="s">
        <v>644</v>
      </c>
      <c r="C142" s="1020">
        <f>H33</f>
        <v>0</v>
      </c>
      <c r="D142" s="1021">
        <f>H59</f>
        <v>0</v>
      </c>
      <c r="E142" s="1022">
        <f>H70</f>
        <v>0</v>
      </c>
      <c r="F142" s="1023">
        <f>H81</f>
        <v>0</v>
      </c>
      <c r="G142" s="1024">
        <f t="shared" si="26"/>
        <v>0</v>
      </c>
      <c r="H142" s="1024">
        <f>H90</f>
        <v>0</v>
      </c>
      <c r="I142" s="1024">
        <f t="shared" si="28"/>
        <v>0</v>
      </c>
      <c r="J142" s="1025"/>
      <c r="K142" s="1024">
        <f t="shared" si="27"/>
        <v>0</v>
      </c>
      <c r="L142" s="1024" t="e">
        <f t="shared" si="25"/>
        <v>#DIV/0!</v>
      </c>
    </row>
    <row r="143" spans="1:23" s="678" customFormat="1" ht="12.75">
      <c r="A143" s="914"/>
      <c r="B143" s="995" t="s">
        <v>642</v>
      </c>
      <c r="C143" s="1020">
        <f>I33</f>
        <v>0</v>
      </c>
      <c r="D143" s="1021">
        <f>I59</f>
        <v>0</v>
      </c>
      <c r="E143" s="1022">
        <f>I70</f>
        <v>0</v>
      </c>
      <c r="F143" s="1023">
        <f>I81</f>
        <v>0</v>
      </c>
      <c r="G143" s="1024">
        <f t="shared" si="26"/>
        <v>0</v>
      </c>
      <c r="H143" s="1024">
        <f>I90</f>
        <v>0</v>
      </c>
      <c r="I143" s="1024">
        <f t="shared" si="28"/>
        <v>0</v>
      </c>
      <c r="J143" s="1025"/>
      <c r="K143" s="1024">
        <f t="shared" si="27"/>
        <v>0</v>
      </c>
      <c r="L143" s="1024" t="e">
        <f t="shared" si="25"/>
        <v>#DIV/0!</v>
      </c>
    </row>
    <row r="144" spans="1:23" s="678" customFormat="1" ht="12.75">
      <c r="A144" s="914"/>
      <c r="B144" s="995" t="s">
        <v>638</v>
      </c>
      <c r="C144" s="1020">
        <f>J33</f>
        <v>0</v>
      </c>
      <c r="D144" s="1021">
        <f>J59</f>
        <v>0</v>
      </c>
      <c r="E144" s="1022">
        <f>J70</f>
        <v>0</v>
      </c>
      <c r="F144" s="1023">
        <f>J81</f>
        <v>0</v>
      </c>
      <c r="G144" s="1024">
        <f t="shared" si="26"/>
        <v>0</v>
      </c>
      <c r="H144" s="1024">
        <f>J90</f>
        <v>0</v>
      </c>
      <c r="I144" s="1024">
        <f t="shared" si="28"/>
        <v>0</v>
      </c>
      <c r="J144" s="1025"/>
      <c r="K144" s="1024">
        <f t="shared" si="27"/>
        <v>0</v>
      </c>
      <c r="L144" s="1024" t="e">
        <f t="shared" si="25"/>
        <v>#DIV/0!</v>
      </c>
    </row>
    <row r="145" spans="1:15" s="678" customFormat="1" ht="12.75">
      <c r="A145" s="914"/>
      <c r="B145" s="995" t="s">
        <v>648</v>
      </c>
      <c r="C145" s="1020">
        <f>K33</f>
        <v>0</v>
      </c>
      <c r="D145" s="1021">
        <f>K59</f>
        <v>0</v>
      </c>
      <c r="E145" s="1022">
        <f>K70</f>
        <v>0</v>
      </c>
      <c r="F145" s="1023">
        <f>K81</f>
        <v>0</v>
      </c>
      <c r="G145" s="1024">
        <f t="shared" si="26"/>
        <v>0</v>
      </c>
      <c r="H145" s="1024">
        <f>K90</f>
        <v>0</v>
      </c>
      <c r="I145" s="1024">
        <f t="shared" si="28"/>
        <v>0</v>
      </c>
      <c r="J145" s="1025"/>
      <c r="K145" s="1024">
        <f t="shared" si="27"/>
        <v>0</v>
      </c>
      <c r="L145" s="1024" t="e">
        <f t="shared" si="25"/>
        <v>#DIV/0!</v>
      </c>
    </row>
    <row r="146" spans="1:15" s="678" customFormat="1" ht="12.75">
      <c r="A146" s="914"/>
      <c r="B146" s="995" t="s">
        <v>646</v>
      </c>
      <c r="C146" s="1020">
        <f>L33</f>
        <v>0</v>
      </c>
      <c r="D146" s="1021">
        <f>L59</f>
        <v>0</v>
      </c>
      <c r="E146" s="1022">
        <f>L70</f>
        <v>0</v>
      </c>
      <c r="F146" s="1023">
        <f>L81</f>
        <v>0</v>
      </c>
      <c r="G146" s="1024">
        <f t="shared" si="26"/>
        <v>0</v>
      </c>
      <c r="H146" s="1024">
        <f>L90</f>
        <v>0</v>
      </c>
      <c r="I146" s="1024">
        <f t="shared" si="28"/>
        <v>0</v>
      </c>
      <c r="J146" s="1025"/>
      <c r="K146" s="1024">
        <f t="shared" si="27"/>
        <v>0</v>
      </c>
      <c r="L146" s="1024" t="e">
        <f t="shared" si="25"/>
        <v>#DIV/0!</v>
      </c>
    </row>
    <row r="147" spans="1:15" s="678" customFormat="1" ht="12.75">
      <c r="A147" s="914"/>
      <c r="B147" s="995" t="s">
        <v>479</v>
      </c>
      <c r="C147" s="1020">
        <f>M33</f>
        <v>0</v>
      </c>
      <c r="D147" s="1021">
        <f>M59</f>
        <v>0</v>
      </c>
      <c r="E147" s="1022">
        <f>M70</f>
        <v>0</v>
      </c>
      <c r="F147" s="1023">
        <f>M81</f>
        <v>0</v>
      </c>
      <c r="G147" s="1024">
        <f t="shared" si="26"/>
        <v>0</v>
      </c>
      <c r="H147" s="1024">
        <f>M90</f>
        <v>0</v>
      </c>
      <c r="I147" s="1024">
        <f t="shared" si="28"/>
        <v>0</v>
      </c>
      <c r="J147" s="1025"/>
      <c r="K147" s="1024">
        <f t="shared" si="27"/>
        <v>0</v>
      </c>
      <c r="L147" s="1024" t="e">
        <f t="shared" si="25"/>
        <v>#DIV/0!</v>
      </c>
    </row>
    <row r="148" spans="1:15" s="678" customFormat="1" ht="12.75">
      <c r="A148" s="914"/>
      <c r="B148" s="1026" t="s">
        <v>1418</v>
      </c>
      <c r="C148" s="1020">
        <f>N33</f>
        <v>0</v>
      </c>
      <c r="D148" s="1021">
        <f>N59</f>
        <v>0</v>
      </c>
      <c r="E148" s="1022">
        <f>N70</f>
        <v>0</v>
      </c>
      <c r="F148" s="1023">
        <f>N81</f>
        <v>0</v>
      </c>
      <c r="G148" s="1024">
        <f t="shared" si="26"/>
        <v>0</v>
      </c>
      <c r="H148" s="1024">
        <f>N90</f>
        <v>0</v>
      </c>
      <c r="I148" s="1024">
        <f t="shared" si="28"/>
        <v>0</v>
      </c>
      <c r="J148" s="1025"/>
      <c r="K148" s="1024">
        <f t="shared" si="27"/>
        <v>0</v>
      </c>
      <c r="L148" s="1024" t="e">
        <f t="shared" si="25"/>
        <v>#DIV/0!</v>
      </c>
    </row>
    <row r="149" spans="1:15" s="678" customFormat="1" ht="13.5" thickBot="1">
      <c r="A149" s="914"/>
      <c r="B149" s="1027" t="s">
        <v>1419</v>
      </c>
      <c r="C149" s="1028">
        <f>O33</f>
        <v>0</v>
      </c>
      <c r="D149" s="1029">
        <f>O59</f>
        <v>0</v>
      </c>
      <c r="E149" s="1030">
        <f>O70</f>
        <v>0</v>
      </c>
      <c r="F149" s="1031">
        <f>O81</f>
        <v>0</v>
      </c>
      <c r="G149" s="1032">
        <f t="shared" si="26"/>
        <v>0</v>
      </c>
      <c r="H149" s="1032">
        <f>O90</f>
        <v>0</v>
      </c>
      <c r="I149" s="1032">
        <f t="shared" si="28"/>
        <v>0</v>
      </c>
      <c r="J149" s="1033"/>
      <c r="K149" s="1032">
        <f t="shared" si="27"/>
        <v>0</v>
      </c>
      <c r="L149" s="1032" t="e">
        <f t="shared" si="25"/>
        <v>#DIV/0!</v>
      </c>
    </row>
    <row r="150" spans="1:15" s="678" customFormat="1" ht="12.75">
      <c r="A150" s="1014">
        <v>12</v>
      </c>
      <c r="B150" s="1034" t="s">
        <v>1540</v>
      </c>
      <c r="C150" s="1035"/>
      <c r="D150" s="1035"/>
      <c r="E150" s="1035"/>
      <c r="F150" s="1035"/>
      <c r="G150" s="1035"/>
      <c r="H150" s="1035"/>
      <c r="I150" s="1035"/>
      <c r="J150" s="1036"/>
      <c r="K150" s="1035"/>
      <c r="L150" s="1037">
        <f>SUMIF(K137:K149,"&gt;0",K137:K149)</f>
        <v>0</v>
      </c>
    </row>
    <row r="151" spans="1:15" s="678" customFormat="1" ht="12.75">
      <c r="A151" s="1038">
        <v>13</v>
      </c>
      <c r="B151" s="1034" t="s">
        <v>1541</v>
      </c>
      <c r="C151" s="1039"/>
      <c r="D151" s="1039"/>
      <c r="E151" s="1039"/>
      <c r="F151" s="1039"/>
      <c r="G151" s="1039"/>
      <c r="H151" s="1039"/>
      <c r="I151" s="1039"/>
      <c r="J151" s="1040"/>
      <c r="K151" s="1039"/>
      <c r="L151" s="1041">
        <f>SUMIF(K137:K149,"&lt;0",K137:K149)</f>
        <v>0</v>
      </c>
    </row>
    <row r="152" spans="1:15" s="678" customFormat="1" ht="12.75">
      <c r="A152" s="1038">
        <v>14</v>
      </c>
      <c r="B152" s="1034" t="s">
        <v>1542</v>
      </c>
      <c r="C152" s="1039"/>
      <c r="D152" s="1039"/>
      <c r="E152" s="1039"/>
      <c r="F152" s="1039"/>
      <c r="G152" s="1039"/>
      <c r="H152" s="1039"/>
      <c r="I152" s="1039"/>
      <c r="J152" s="1040"/>
      <c r="K152" s="1039"/>
      <c r="L152" s="1041">
        <f>IF(ABS(L150)&gt;ABS(L151),L150,L151)</f>
        <v>0</v>
      </c>
    </row>
    <row r="153" spans="1:15" s="678" customFormat="1" ht="12.75">
      <c r="A153" s="1038">
        <v>15</v>
      </c>
      <c r="B153" s="1034" t="s">
        <v>1543</v>
      </c>
      <c r="C153" s="1039"/>
      <c r="D153" s="1042"/>
      <c r="E153" s="1042"/>
      <c r="F153" s="1039"/>
      <c r="G153" s="1039"/>
      <c r="H153" s="1039"/>
      <c r="I153" s="1039"/>
      <c r="J153" s="1040"/>
      <c r="K153" s="1039"/>
      <c r="L153" s="1041">
        <f>'F30'!D10/1000000</f>
        <v>0</v>
      </c>
      <c r="M153" s="1043"/>
      <c r="N153" s="749"/>
      <c r="O153" s="749"/>
    </row>
    <row r="154" spans="1:15" s="678" customFormat="1" ht="12.75">
      <c r="A154" s="1038">
        <v>16</v>
      </c>
      <c r="B154" s="1034" t="s">
        <v>1544</v>
      </c>
      <c r="C154" s="1039"/>
      <c r="D154" s="1042"/>
      <c r="E154" s="1042"/>
      <c r="F154" s="1039"/>
      <c r="G154" s="1039"/>
      <c r="H154" s="1039"/>
      <c r="I154" s="1039"/>
      <c r="J154" s="1040"/>
      <c r="K154" s="1039"/>
      <c r="L154" s="1041" t="e">
        <f>L152/L153*100</f>
        <v>#DIV/0!</v>
      </c>
    </row>
    <row r="155" spans="1:15" s="678" customFormat="1" ht="12.75">
      <c r="A155" s="1038">
        <v>17</v>
      </c>
      <c r="B155" s="1034" t="s">
        <v>1545</v>
      </c>
      <c r="C155" s="1039"/>
      <c r="D155" s="1042"/>
      <c r="E155" s="1042"/>
      <c r="F155" s="1039"/>
      <c r="G155" s="1039"/>
      <c r="H155" s="1039"/>
      <c r="I155" s="1039"/>
      <c r="J155" s="1040"/>
      <c r="K155" s="1039"/>
      <c r="L155" s="1044">
        <v>20</v>
      </c>
    </row>
    <row r="156" spans="1:15" s="678" customFormat="1" ht="13.5" thickBot="1">
      <c r="A156" s="1045">
        <v>18</v>
      </c>
      <c r="B156" s="1046" t="s">
        <v>1546</v>
      </c>
      <c r="C156" s="1047"/>
      <c r="D156" s="1048"/>
      <c r="E156" s="1048"/>
      <c r="F156" s="1047"/>
      <c r="G156" s="1047"/>
      <c r="H156" s="1047"/>
      <c r="I156" s="1047"/>
      <c r="J156" s="1049"/>
      <c r="K156" s="1047"/>
      <c r="L156" s="1050">
        <v>30</v>
      </c>
    </row>
    <row r="157" spans="1:15" s="678" customFormat="1" ht="12.75"/>
    <row r="158" spans="1:15" s="678" customFormat="1" ht="13.5" thickBot="1"/>
    <row r="159" spans="1:15" s="678" customFormat="1" ht="31.5" customHeight="1">
      <c r="A159" s="898"/>
      <c r="B159" s="1012" t="s">
        <v>1516</v>
      </c>
      <c r="C159" s="2973" t="s">
        <v>1547</v>
      </c>
      <c r="D159" s="2976" t="s">
        <v>1548</v>
      </c>
      <c r="E159" s="2976" t="s">
        <v>1549</v>
      </c>
      <c r="F159" s="2981" t="s">
        <v>1550</v>
      </c>
    </row>
    <row r="160" spans="1:15" s="678" customFormat="1" ht="33" customHeight="1">
      <c r="A160" s="1013"/>
      <c r="B160" s="2984" t="s">
        <v>729</v>
      </c>
      <c r="C160" s="2974"/>
      <c r="D160" s="2977"/>
      <c r="E160" s="2979"/>
      <c r="F160" s="2982"/>
    </row>
    <row r="161" spans="1:6" s="678" customFormat="1" ht="33" customHeight="1" thickBot="1">
      <c r="A161" s="904"/>
      <c r="B161" s="2985"/>
      <c r="C161" s="2975"/>
      <c r="D161" s="2978"/>
      <c r="E161" s="2980"/>
      <c r="F161" s="2983"/>
    </row>
    <row r="162" spans="1:6" s="678" customFormat="1" ht="12.75">
      <c r="A162" s="911"/>
      <c r="B162" s="1051" t="s">
        <v>1529</v>
      </c>
      <c r="C162" s="1052" t="s">
        <v>1530</v>
      </c>
      <c r="D162" s="1051" t="s">
        <v>1531</v>
      </c>
      <c r="E162" s="1053" t="s">
        <v>1551</v>
      </c>
      <c r="F162" s="1051" t="s">
        <v>1552</v>
      </c>
    </row>
    <row r="163" spans="1:6" s="678" customFormat="1" ht="12.75">
      <c r="A163" s="914"/>
      <c r="B163" s="1054" t="s">
        <v>477</v>
      </c>
      <c r="C163" s="1055">
        <f t="shared" ref="C163:C175" si="29">K137</f>
        <v>0</v>
      </c>
      <c r="D163" s="1024">
        <f>C124</f>
        <v>0</v>
      </c>
      <c r="E163" s="1056">
        <f>C163+D163</f>
        <v>0</v>
      </c>
      <c r="F163" s="1024" t="e">
        <f t="shared" ref="F163:F175" si="30">E163/$F$179*100</f>
        <v>#DIV/0!</v>
      </c>
    </row>
    <row r="164" spans="1:6" s="678" customFormat="1" ht="12.75">
      <c r="A164" s="914"/>
      <c r="B164" s="1054" t="s">
        <v>507</v>
      </c>
      <c r="C164" s="1055">
        <f t="shared" si="29"/>
        <v>0</v>
      </c>
      <c r="D164" s="1024">
        <f>D124</f>
        <v>0</v>
      </c>
      <c r="E164" s="1056">
        <f t="shared" ref="E164:E175" si="31">C164+D164</f>
        <v>0</v>
      </c>
      <c r="F164" s="1024" t="e">
        <f t="shared" si="30"/>
        <v>#DIV/0!</v>
      </c>
    </row>
    <row r="165" spans="1:6" s="678" customFormat="1" ht="12.75">
      <c r="A165" s="914"/>
      <c r="B165" s="1054" t="s">
        <v>478</v>
      </c>
      <c r="C165" s="1055">
        <f t="shared" si="29"/>
        <v>0</v>
      </c>
      <c r="D165" s="1024">
        <f>E124</f>
        <v>0</v>
      </c>
      <c r="E165" s="1056">
        <f t="shared" si="31"/>
        <v>0</v>
      </c>
      <c r="F165" s="1024" t="e">
        <f t="shared" si="30"/>
        <v>#DIV/0!</v>
      </c>
    </row>
    <row r="166" spans="1:6" s="678" customFormat="1" ht="12.75">
      <c r="A166" s="914"/>
      <c r="B166" s="1054" t="s">
        <v>636</v>
      </c>
      <c r="C166" s="1055">
        <f t="shared" si="29"/>
        <v>0</v>
      </c>
      <c r="D166" s="1024">
        <f>F124</f>
        <v>0</v>
      </c>
      <c r="E166" s="1056">
        <f t="shared" si="31"/>
        <v>0</v>
      </c>
      <c r="F166" s="1024" t="e">
        <f t="shared" si="30"/>
        <v>#DIV/0!</v>
      </c>
    </row>
    <row r="167" spans="1:6" s="678" customFormat="1" ht="12.75">
      <c r="A167" s="914"/>
      <c r="B167" s="1054" t="s">
        <v>640</v>
      </c>
      <c r="C167" s="1055">
        <f t="shared" si="29"/>
        <v>0</v>
      </c>
      <c r="D167" s="1024">
        <f>G124</f>
        <v>0</v>
      </c>
      <c r="E167" s="1056">
        <f t="shared" si="31"/>
        <v>0</v>
      </c>
      <c r="F167" s="1024" t="e">
        <f t="shared" si="30"/>
        <v>#DIV/0!</v>
      </c>
    </row>
    <row r="168" spans="1:6" s="678" customFormat="1" ht="12.75">
      <c r="A168" s="914"/>
      <c r="B168" s="1054" t="s">
        <v>644</v>
      </c>
      <c r="C168" s="1055">
        <f t="shared" si="29"/>
        <v>0</v>
      </c>
      <c r="D168" s="1024">
        <f>H124</f>
        <v>0</v>
      </c>
      <c r="E168" s="1056">
        <f t="shared" si="31"/>
        <v>0</v>
      </c>
      <c r="F168" s="1024" t="e">
        <f t="shared" si="30"/>
        <v>#DIV/0!</v>
      </c>
    </row>
    <row r="169" spans="1:6" s="678" customFormat="1" ht="12.75">
      <c r="A169" s="914"/>
      <c r="B169" s="1054" t="s">
        <v>642</v>
      </c>
      <c r="C169" s="1055">
        <f t="shared" si="29"/>
        <v>0</v>
      </c>
      <c r="D169" s="1024">
        <f>I124</f>
        <v>0</v>
      </c>
      <c r="E169" s="1056">
        <f t="shared" si="31"/>
        <v>0</v>
      </c>
      <c r="F169" s="1024" t="e">
        <f t="shared" si="30"/>
        <v>#DIV/0!</v>
      </c>
    </row>
    <row r="170" spans="1:6" s="678" customFormat="1" ht="12.75">
      <c r="A170" s="914"/>
      <c r="B170" s="1054" t="s">
        <v>638</v>
      </c>
      <c r="C170" s="1055">
        <f t="shared" si="29"/>
        <v>0</v>
      </c>
      <c r="D170" s="1024">
        <f>J124</f>
        <v>0</v>
      </c>
      <c r="E170" s="1056">
        <f t="shared" si="31"/>
        <v>0</v>
      </c>
      <c r="F170" s="1024" t="e">
        <f t="shared" si="30"/>
        <v>#DIV/0!</v>
      </c>
    </row>
    <row r="171" spans="1:6" s="678" customFormat="1" ht="12.75">
      <c r="A171" s="914"/>
      <c r="B171" s="1054" t="s">
        <v>648</v>
      </c>
      <c r="C171" s="1055">
        <f t="shared" si="29"/>
        <v>0</v>
      </c>
      <c r="D171" s="1024">
        <f>K124</f>
        <v>0</v>
      </c>
      <c r="E171" s="1056">
        <f t="shared" si="31"/>
        <v>0</v>
      </c>
      <c r="F171" s="1024" t="e">
        <f t="shared" si="30"/>
        <v>#DIV/0!</v>
      </c>
    </row>
    <row r="172" spans="1:6" s="678" customFormat="1" ht="12.75">
      <c r="A172" s="914"/>
      <c r="B172" s="1054" t="s">
        <v>646</v>
      </c>
      <c r="C172" s="1055">
        <f t="shared" si="29"/>
        <v>0</v>
      </c>
      <c r="D172" s="1024">
        <f>L124</f>
        <v>0</v>
      </c>
      <c r="E172" s="1056">
        <f t="shared" si="31"/>
        <v>0</v>
      </c>
      <c r="F172" s="1024" t="e">
        <f t="shared" si="30"/>
        <v>#DIV/0!</v>
      </c>
    </row>
    <row r="173" spans="1:6" s="678" customFormat="1" ht="12.75">
      <c r="A173" s="914"/>
      <c r="B173" s="1054" t="s">
        <v>479</v>
      </c>
      <c r="C173" s="1055">
        <f t="shared" si="29"/>
        <v>0</v>
      </c>
      <c r="D173" s="1024">
        <f>M124</f>
        <v>0</v>
      </c>
      <c r="E173" s="1056">
        <f t="shared" si="31"/>
        <v>0</v>
      </c>
      <c r="F173" s="1024" t="e">
        <f t="shared" si="30"/>
        <v>#DIV/0!</v>
      </c>
    </row>
    <row r="174" spans="1:6" s="678" customFormat="1" ht="12.75">
      <c r="A174" s="914"/>
      <c r="B174" s="1026" t="s">
        <v>1418</v>
      </c>
      <c r="C174" s="1024">
        <f t="shared" si="29"/>
        <v>0</v>
      </c>
      <c r="D174" s="1024">
        <f>N124</f>
        <v>0</v>
      </c>
      <c r="E174" s="1056">
        <f t="shared" si="31"/>
        <v>0</v>
      </c>
      <c r="F174" s="1024" t="e">
        <f t="shared" si="30"/>
        <v>#DIV/0!</v>
      </c>
    </row>
    <row r="175" spans="1:6" s="678" customFormat="1" ht="13.5" thickBot="1">
      <c r="A175" s="914"/>
      <c r="B175" s="1027" t="s">
        <v>1419</v>
      </c>
      <c r="C175" s="1057">
        <f t="shared" si="29"/>
        <v>0</v>
      </c>
      <c r="D175" s="1057">
        <f>O124</f>
        <v>0</v>
      </c>
      <c r="E175" s="1058">
        <f t="shared" si="31"/>
        <v>0</v>
      </c>
      <c r="F175" s="1057" t="e">
        <f t="shared" si="30"/>
        <v>#DIV/0!</v>
      </c>
    </row>
    <row r="176" spans="1:6" s="678" customFormat="1" ht="12.75">
      <c r="A176" s="1059">
        <v>6</v>
      </c>
      <c r="B176" s="1060" t="s">
        <v>1540</v>
      </c>
      <c r="C176" s="1061"/>
      <c r="D176" s="1061"/>
      <c r="E176" s="1061"/>
      <c r="F176" s="1062">
        <f>SUMIF(E163:E175,"&gt;0",E163:E175)</f>
        <v>0</v>
      </c>
    </row>
    <row r="177" spans="1:8" s="678" customFormat="1" ht="12.75">
      <c r="A177" s="1059">
        <v>7</v>
      </c>
      <c r="B177" s="1060" t="s">
        <v>1541</v>
      </c>
      <c r="C177" s="1063"/>
      <c r="D177" s="1063"/>
      <c r="E177" s="1063"/>
      <c r="F177" s="1064">
        <f>SUMIF(E163:E175,"&lt;0",E163:E175)</f>
        <v>0</v>
      </c>
    </row>
    <row r="178" spans="1:8" s="678" customFormat="1" ht="12.75">
      <c r="A178" s="1059">
        <v>8</v>
      </c>
      <c r="B178" s="1060" t="s">
        <v>1553</v>
      </c>
      <c r="C178" s="1063"/>
      <c r="D178" s="1063"/>
      <c r="E178" s="1063"/>
      <c r="F178" s="1064">
        <f>IF(ABS(F176)&gt;ABS(F177),F176,F177)</f>
        <v>0</v>
      </c>
    </row>
    <row r="179" spans="1:8" s="678" customFormat="1" ht="12.75">
      <c r="A179" s="1059">
        <v>9</v>
      </c>
      <c r="B179" s="1060" t="s">
        <v>1031</v>
      </c>
      <c r="C179" s="1063"/>
      <c r="D179" s="1065"/>
      <c r="E179" s="1065"/>
      <c r="F179" s="1064">
        <f>'F30'!D10/1000000</f>
        <v>0</v>
      </c>
      <c r="G179" s="1043"/>
      <c r="H179" s="749"/>
    </row>
    <row r="180" spans="1:8" s="678" customFormat="1" ht="13.5" thickBot="1">
      <c r="A180" s="1059">
        <v>10</v>
      </c>
      <c r="B180" s="1060" t="s">
        <v>1554</v>
      </c>
      <c r="C180" s="1066"/>
      <c r="D180" s="1067"/>
      <c r="E180" s="1067"/>
      <c r="F180" s="1068" t="e">
        <f>F178/F179*100</f>
        <v>#DIV/0!</v>
      </c>
    </row>
    <row r="181" spans="1:8">
      <c r="A181" s="673"/>
      <c r="B181" s="1010"/>
      <c r="C181" s="1010"/>
      <c r="D181" s="1011"/>
      <c r="E181" s="1011"/>
      <c r="F181" s="1011"/>
    </row>
    <row r="182" spans="1:8">
      <c r="A182" s="673"/>
      <c r="B182" s="1069" t="s">
        <v>1555</v>
      </c>
      <c r="C182" s="1010"/>
      <c r="D182" s="1011"/>
      <c r="E182" s="1011"/>
      <c r="F182" s="1011"/>
    </row>
    <row r="183" spans="1:8">
      <c r="A183" s="673"/>
      <c r="B183" s="1010" t="s">
        <v>1556</v>
      </c>
      <c r="C183" s="1010"/>
      <c r="D183" s="1011"/>
      <c r="E183" s="1011"/>
      <c r="F183" s="1011"/>
    </row>
    <row r="184" spans="1:8">
      <c r="A184" s="673"/>
      <c r="B184" s="1010" t="s">
        <v>1557</v>
      </c>
      <c r="C184" s="1010"/>
      <c r="D184" s="1011"/>
      <c r="E184" s="1011"/>
      <c r="F184" s="1011"/>
    </row>
  </sheetData>
  <mergeCells count="25">
    <mergeCell ref="P7:P8"/>
    <mergeCell ref="B36:B37"/>
    <mergeCell ref="P36:P37"/>
    <mergeCell ref="P63:P64"/>
    <mergeCell ref="B74:B75"/>
    <mergeCell ref="P74:P75"/>
    <mergeCell ref="P94:P95"/>
    <mergeCell ref="C133:D133"/>
    <mergeCell ref="E133:F133"/>
    <mergeCell ref="G133:G135"/>
    <mergeCell ref="H133:H135"/>
    <mergeCell ref="I133:I135"/>
    <mergeCell ref="J133:J135"/>
    <mergeCell ref="K133:K135"/>
    <mergeCell ref="L133:L135"/>
    <mergeCell ref="C159:C161"/>
    <mergeCell ref="D159:D161"/>
    <mergeCell ref="E159:E161"/>
    <mergeCell ref="F159:F161"/>
    <mergeCell ref="B160:B161"/>
    <mergeCell ref="B134:B135"/>
    <mergeCell ref="C134:C135"/>
    <mergeCell ref="D134:D135"/>
    <mergeCell ref="E134:E135"/>
    <mergeCell ref="F134:F135"/>
  </mergeCells>
  <pageMargins left="0.75" right="0.75" top="1" bottom="1" header="0.5" footer="0.5"/>
  <pageSetup orientation="landscape" horizontalDpi="300"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6"/>
  <sheetViews>
    <sheetView workbookViewId="0"/>
  </sheetViews>
  <sheetFormatPr defaultRowHeight="15"/>
  <cols>
    <col min="1" max="1" width="73" style="242" customWidth="1"/>
    <col min="2" max="2" width="13.7109375" style="242" customWidth="1"/>
    <col min="3" max="3" width="12.28515625" style="242" bestFit="1" customWidth="1"/>
    <col min="4" max="4" width="13.28515625" style="242" customWidth="1"/>
    <col min="5" max="5" width="9.42578125" style="242" bestFit="1" customWidth="1"/>
    <col min="6" max="6" width="14" style="242" bestFit="1" customWidth="1"/>
    <col min="7" max="7" width="9.5703125" style="242" bestFit="1" customWidth="1"/>
    <col min="8" max="8" width="12.140625" style="242" bestFit="1" customWidth="1"/>
    <col min="9" max="9" width="11.42578125" style="242" bestFit="1" customWidth="1"/>
    <col min="10" max="10" width="14" style="242" bestFit="1" customWidth="1"/>
    <col min="11" max="11" width="9.5703125" style="242" bestFit="1" customWidth="1"/>
    <col min="12" max="12" width="9.140625" style="242"/>
    <col min="13" max="13" width="14" style="242" bestFit="1" customWidth="1"/>
    <col min="14" max="14" width="15.28515625" style="242" customWidth="1"/>
    <col min="15" max="15" width="11" style="242" customWidth="1"/>
    <col min="16" max="256" width="9.140625" style="242"/>
    <col min="257" max="257" width="73" style="242" customWidth="1"/>
    <col min="258" max="258" width="13.7109375" style="242" customWidth="1"/>
    <col min="259" max="259" width="12.28515625" style="242" bestFit="1" customWidth="1"/>
    <col min="260" max="260" width="13.28515625" style="242" customWidth="1"/>
    <col min="261" max="261" width="9.42578125" style="242" bestFit="1" customWidth="1"/>
    <col min="262" max="262" width="14" style="242" bestFit="1" customWidth="1"/>
    <col min="263" max="263" width="9.5703125" style="242" bestFit="1" customWidth="1"/>
    <col min="264" max="264" width="12.140625" style="242" bestFit="1" customWidth="1"/>
    <col min="265" max="265" width="11.42578125" style="242" bestFit="1" customWidth="1"/>
    <col min="266" max="266" width="14" style="242" bestFit="1" customWidth="1"/>
    <col min="267" max="267" width="9.5703125" style="242" bestFit="1" customWidth="1"/>
    <col min="268" max="268" width="9.140625" style="242"/>
    <col min="269" max="269" width="14" style="242" bestFit="1" customWidth="1"/>
    <col min="270" max="270" width="15.28515625" style="242" customWidth="1"/>
    <col min="271" max="271" width="11" style="242" customWidth="1"/>
    <col min="272" max="512" width="9.140625" style="242"/>
    <col min="513" max="513" width="73" style="242" customWidth="1"/>
    <col min="514" max="514" width="13.7109375" style="242" customWidth="1"/>
    <col min="515" max="515" width="12.28515625" style="242" bestFit="1" customWidth="1"/>
    <col min="516" max="516" width="13.28515625" style="242" customWidth="1"/>
    <col min="517" max="517" width="9.42578125" style="242" bestFit="1" customWidth="1"/>
    <col min="518" max="518" width="14" style="242" bestFit="1" customWidth="1"/>
    <col min="519" max="519" width="9.5703125" style="242" bestFit="1" customWidth="1"/>
    <col min="520" max="520" width="12.140625" style="242" bestFit="1" customWidth="1"/>
    <col min="521" max="521" width="11.42578125" style="242" bestFit="1" customWidth="1"/>
    <col min="522" max="522" width="14" style="242" bestFit="1" customWidth="1"/>
    <col min="523" max="523" width="9.5703125" style="242" bestFit="1" customWidth="1"/>
    <col min="524" max="524" width="9.140625" style="242"/>
    <col min="525" max="525" width="14" style="242" bestFit="1" customWidth="1"/>
    <col min="526" max="526" width="15.28515625" style="242" customWidth="1"/>
    <col min="527" max="527" width="11" style="242" customWidth="1"/>
    <col min="528" max="768" width="9.140625" style="242"/>
    <col min="769" max="769" width="73" style="242" customWidth="1"/>
    <col min="770" max="770" width="13.7109375" style="242" customWidth="1"/>
    <col min="771" max="771" width="12.28515625" style="242" bestFit="1" customWidth="1"/>
    <col min="772" max="772" width="13.28515625" style="242" customWidth="1"/>
    <col min="773" max="773" width="9.42578125" style="242" bestFit="1" customWidth="1"/>
    <col min="774" max="774" width="14" style="242" bestFit="1" customWidth="1"/>
    <col min="775" max="775" width="9.5703125" style="242" bestFit="1" customWidth="1"/>
    <col min="776" max="776" width="12.140625" style="242" bestFit="1" customWidth="1"/>
    <col min="777" max="777" width="11.42578125" style="242" bestFit="1" customWidth="1"/>
    <col min="778" max="778" width="14" style="242" bestFit="1" customWidth="1"/>
    <col min="779" max="779" width="9.5703125" style="242" bestFit="1" customWidth="1"/>
    <col min="780" max="780" width="9.140625" style="242"/>
    <col min="781" max="781" width="14" style="242" bestFit="1" customWidth="1"/>
    <col min="782" max="782" width="15.28515625" style="242" customWidth="1"/>
    <col min="783" max="783" width="11" style="242" customWidth="1"/>
    <col min="784" max="1024" width="9.140625" style="242"/>
    <col min="1025" max="1025" width="73" style="242" customWidth="1"/>
    <col min="1026" max="1026" width="13.7109375" style="242" customWidth="1"/>
    <col min="1027" max="1027" width="12.28515625" style="242" bestFit="1" customWidth="1"/>
    <col min="1028" max="1028" width="13.28515625" style="242" customWidth="1"/>
    <col min="1029" max="1029" width="9.42578125" style="242" bestFit="1" customWidth="1"/>
    <col min="1030" max="1030" width="14" style="242" bestFit="1" customWidth="1"/>
    <col min="1031" max="1031" width="9.5703125" style="242" bestFit="1" customWidth="1"/>
    <col min="1032" max="1032" width="12.140625" style="242" bestFit="1" customWidth="1"/>
    <col min="1033" max="1033" width="11.42578125" style="242" bestFit="1" customWidth="1"/>
    <col min="1034" max="1034" width="14" style="242" bestFit="1" customWidth="1"/>
    <col min="1035" max="1035" width="9.5703125" style="242" bestFit="1" customWidth="1"/>
    <col min="1036" max="1036" width="9.140625" style="242"/>
    <col min="1037" max="1037" width="14" style="242" bestFit="1" customWidth="1"/>
    <col min="1038" max="1038" width="15.28515625" style="242" customWidth="1"/>
    <col min="1039" max="1039" width="11" style="242" customWidth="1"/>
    <col min="1040" max="1280" width="9.140625" style="242"/>
    <col min="1281" max="1281" width="73" style="242" customWidth="1"/>
    <col min="1282" max="1282" width="13.7109375" style="242" customWidth="1"/>
    <col min="1283" max="1283" width="12.28515625" style="242" bestFit="1" customWidth="1"/>
    <col min="1284" max="1284" width="13.28515625" style="242" customWidth="1"/>
    <col min="1285" max="1285" width="9.42578125" style="242" bestFit="1" customWidth="1"/>
    <col min="1286" max="1286" width="14" style="242" bestFit="1" customWidth="1"/>
    <col min="1287" max="1287" width="9.5703125" style="242" bestFit="1" customWidth="1"/>
    <col min="1288" max="1288" width="12.140625" style="242" bestFit="1" customWidth="1"/>
    <col min="1289" max="1289" width="11.42578125" style="242" bestFit="1" customWidth="1"/>
    <col min="1290" max="1290" width="14" style="242" bestFit="1" customWidth="1"/>
    <col min="1291" max="1291" width="9.5703125" style="242" bestFit="1" customWidth="1"/>
    <col min="1292" max="1292" width="9.140625" style="242"/>
    <col min="1293" max="1293" width="14" style="242" bestFit="1" customWidth="1"/>
    <col min="1294" max="1294" width="15.28515625" style="242" customWidth="1"/>
    <col min="1295" max="1295" width="11" style="242" customWidth="1"/>
    <col min="1296" max="1536" width="9.140625" style="242"/>
    <col min="1537" max="1537" width="73" style="242" customWidth="1"/>
    <col min="1538" max="1538" width="13.7109375" style="242" customWidth="1"/>
    <col min="1539" max="1539" width="12.28515625" style="242" bestFit="1" customWidth="1"/>
    <col min="1540" max="1540" width="13.28515625" style="242" customWidth="1"/>
    <col min="1541" max="1541" width="9.42578125" style="242" bestFit="1" customWidth="1"/>
    <col min="1542" max="1542" width="14" style="242" bestFit="1" customWidth="1"/>
    <col min="1543" max="1543" width="9.5703125" style="242" bestFit="1" customWidth="1"/>
    <col min="1544" max="1544" width="12.140625" style="242" bestFit="1" customWidth="1"/>
    <col min="1545" max="1545" width="11.42578125" style="242" bestFit="1" customWidth="1"/>
    <col min="1546" max="1546" width="14" style="242" bestFit="1" customWidth="1"/>
    <col min="1547" max="1547" width="9.5703125" style="242" bestFit="1" customWidth="1"/>
    <col min="1548" max="1548" width="9.140625" style="242"/>
    <col min="1549" max="1549" width="14" style="242" bestFit="1" customWidth="1"/>
    <col min="1550" max="1550" width="15.28515625" style="242" customWidth="1"/>
    <col min="1551" max="1551" width="11" style="242" customWidth="1"/>
    <col min="1552" max="1792" width="9.140625" style="242"/>
    <col min="1793" max="1793" width="73" style="242" customWidth="1"/>
    <col min="1794" max="1794" width="13.7109375" style="242" customWidth="1"/>
    <col min="1795" max="1795" width="12.28515625" style="242" bestFit="1" customWidth="1"/>
    <col min="1796" max="1796" width="13.28515625" style="242" customWidth="1"/>
    <col min="1797" max="1797" width="9.42578125" style="242" bestFit="1" customWidth="1"/>
    <col min="1798" max="1798" width="14" style="242" bestFit="1" customWidth="1"/>
    <col min="1799" max="1799" width="9.5703125" style="242" bestFit="1" customWidth="1"/>
    <col min="1800" max="1800" width="12.140625" style="242" bestFit="1" customWidth="1"/>
    <col min="1801" max="1801" width="11.42578125" style="242" bestFit="1" customWidth="1"/>
    <col min="1802" max="1802" width="14" style="242" bestFit="1" customWidth="1"/>
    <col min="1803" max="1803" width="9.5703125" style="242" bestFit="1" customWidth="1"/>
    <col min="1804" max="1804" width="9.140625" style="242"/>
    <col min="1805" max="1805" width="14" style="242" bestFit="1" customWidth="1"/>
    <col min="1806" max="1806" width="15.28515625" style="242" customWidth="1"/>
    <col min="1807" max="1807" width="11" style="242" customWidth="1"/>
    <col min="1808" max="2048" width="9.140625" style="242"/>
    <col min="2049" max="2049" width="73" style="242" customWidth="1"/>
    <col min="2050" max="2050" width="13.7109375" style="242" customWidth="1"/>
    <col min="2051" max="2051" width="12.28515625" style="242" bestFit="1" customWidth="1"/>
    <col min="2052" max="2052" width="13.28515625" style="242" customWidth="1"/>
    <col min="2053" max="2053" width="9.42578125" style="242" bestFit="1" customWidth="1"/>
    <col min="2054" max="2054" width="14" style="242" bestFit="1" customWidth="1"/>
    <col min="2055" max="2055" width="9.5703125" style="242" bestFit="1" customWidth="1"/>
    <col min="2056" max="2056" width="12.140625" style="242" bestFit="1" customWidth="1"/>
    <col min="2057" max="2057" width="11.42578125" style="242" bestFit="1" customWidth="1"/>
    <col min="2058" max="2058" width="14" style="242" bestFit="1" customWidth="1"/>
    <col min="2059" max="2059" width="9.5703125" style="242" bestFit="1" customWidth="1"/>
    <col min="2060" max="2060" width="9.140625" style="242"/>
    <col min="2061" max="2061" width="14" style="242" bestFit="1" customWidth="1"/>
    <col min="2062" max="2062" width="15.28515625" style="242" customWidth="1"/>
    <col min="2063" max="2063" width="11" style="242" customWidth="1"/>
    <col min="2064" max="2304" width="9.140625" style="242"/>
    <col min="2305" max="2305" width="73" style="242" customWidth="1"/>
    <col min="2306" max="2306" width="13.7109375" style="242" customWidth="1"/>
    <col min="2307" max="2307" width="12.28515625" style="242" bestFit="1" customWidth="1"/>
    <col min="2308" max="2308" width="13.28515625" style="242" customWidth="1"/>
    <col min="2309" max="2309" width="9.42578125" style="242" bestFit="1" customWidth="1"/>
    <col min="2310" max="2310" width="14" style="242" bestFit="1" customWidth="1"/>
    <col min="2311" max="2311" width="9.5703125" style="242" bestFit="1" customWidth="1"/>
    <col min="2312" max="2312" width="12.140625" style="242" bestFit="1" customWidth="1"/>
    <col min="2313" max="2313" width="11.42578125" style="242" bestFit="1" customWidth="1"/>
    <col min="2314" max="2314" width="14" style="242" bestFit="1" customWidth="1"/>
    <col min="2315" max="2315" width="9.5703125" style="242" bestFit="1" customWidth="1"/>
    <col min="2316" max="2316" width="9.140625" style="242"/>
    <col min="2317" max="2317" width="14" style="242" bestFit="1" customWidth="1"/>
    <col min="2318" max="2318" width="15.28515625" style="242" customWidth="1"/>
    <col min="2319" max="2319" width="11" style="242" customWidth="1"/>
    <col min="2320" max="2560" width="9.140625" style="242"/>
    <col min="2561" max="2561" width="73" style="242" customWidth="1"/>
    <col min="2562" max="2562" width="13.7109375" style="242" customWidth="1"/>
    <col min="2563" max="2563" width="12.28515625" style="242" bestFit="1" customWidth="1"/>
    <col min="2564" max="2564" width="13.28515625" style="242" customWidth="1"/>
    <col min="2565" max="2565" width="9.42578125" style="242" bestFit="1" customWidth="1"/>
    <col min="2566" max="2566" width="14" style="242" bestFit="1" customWidth="1"/>
    <col min="2567" max="2567" width="9.5703125" style="242" bestFit="1" customWidth="1"/>
    <col min="2568" max="2568" width="12.140625" style="242" bestFit="1" customWidth="1"/>
    <col min="2569" max="2569" width="11.42578125" style="242" bestFit="1" customWidth="1"/>
    <col min="2570" max="2570" width="14" style="242" bestFit="1" customWidth="1"/>
    <col min="2571" max="2571" width="9.5703125" style="242" bestFit="1" customWidth="1"/>
    <col min="2572" max="2572" width="9.140625" style="242"/>
    <col min="2573" max="2573" width="14" style="242" bestFit="1" customWidth="1"/>
    <col min="2574" max="2574" width="15.28515625" style="242" customWidth="1"/>
    <col min="2575" max="2575" width="11" style="242" customWidth="1"/>
    <col min="2576" max="2816" width="9.140625" style="242"/>
    <col min="2817" max="2817" width="73" style="242" customWidth="1"/>
    <col min="2818" max="2818" width="13.7109375" style="242" customWidth="1"/>
    <col min="2819" max="2819" width="12.28515625" style="242" bestFit="1" customWidth="1"/>
    <col min="2820" max="2820" width="13.28515625" style="242" customWidth="1"/>
    <col min="2821" max="2821" width="9.42578125" style="242" bestFit="1" customWidth="1"/>
    <col min="2822" max="2822" width="14" style="242" bestFit="1" customWidth="1"/>
    <col min="2823" max="2823" width="9.5703125" style="242" bestFit="1" customWidth="1"/>
    <col min="2824" max="2824" width="12.140625" style="242" bestFit="1" customWidth="1"/>
    <col min="2825" max="2825" width="11.42578125" style="242" bestFit="1" customWidth="1"/>
    <col min="2826" max="2826" width="14" style="242" bestFit="1" customWidth="1"/>
    <col min="2827" max="2827" width="9.5703125" style="242" bestFit="1" customWidth="1"/>
    <col min="2828" max="2828" width="9.140625" style="242"/>
    <col min="2829" max="2829" width="14" style="242" bestFit="1" customWidth="1"/>
    <col min="2830" max="2830" width="15.28515625" style="242" customWidth="1"/>
    <col min="2831" max="2831" width="11" style="242" customWidth="1"/>
    <col min="2832" max="3072" width="9.140625" style="242"/>
    <col min="3073" max="3073" width="73" style="242" customWidth="1"/>
    <col min="3074" max="3074" width="13.7109375" style="242" customWidth="1"/>
    <col min="3075" max="3075" width="12.28515625" style="242" bestFit="1" customWidth="1"/>
    <col min="3076" max="3076" width="13.28515625" style="242" customWidth="1"/>
    <col min="3077" max="3077" width="9.42578125" style="242" bestFit="1" customWidth="1"/>
    <col min="3078" max="3078" width="14" style="242" bestFit="1" customWidth="1"/>
    <col min="3079" max="3079" width="9.5703125" style="242" bestFit="1" customWidth="1"/>
    <col min="3080" max="3080" width="12.140625" style="242" bestFit="1" customWidth="1"/>
    <col min="3081" max="3081" width="11.42578125" style="242" bestFit="1" customWidth="1"/>
    <col min="3082" max="3082" width="14" style="242" bestFit="1" customWidth="1"/>
    <col min="3083" max="3083" width="9.5703125" style="242" bestFit="1" customWidth="1"/>
    <col min="3084" max="3084" width="9.140625" style="242"/>
    <col min="3085" max="3085" width="14" style="242" bestFit="1" customWidth="1"/>
    <col min="3086" max="3086" width="15.28515625" style="242" customWidth="1"/>
    <col min="3087" max="3087" width="11" style="242" customWidth="1"/>
    <col min="3088" max="3328" width="9.140625" style="242"/>
    <col min="3329" max="3329" width="73" style="242" customWidth="1"/>
    <col min="3330" max="3330" width="13.7109375" style="242" customWidth="1"/>
    <col min="3331" max="3331" width="12.28515625" style="242" bestFit="1" customWidth="1"/>
    <col min="3332" max="3332" width="13.28515625" style="242" customWidth="1"/>
    <col min="3333" max="3333" width="9.42578125" style="242" bestFit="1" customWidth="1"/>
    <col min="3334" max="3334" width="14" style="242" bestFit="1" customWidth="1"/>
    <col min="3335" max="3335" width="9.5703125" style="242" bestFit="1" customWidth="1"/>
    <col min="3336" max="3336" width="12.140625" style="242" bestFit="1" customWidth="1"/>
    <col min="3337" max="3337" width="11.42578125" style="242" bestFit="1" customWidth="1"/>
    <col min="3338" max="3338" width="14" style="242" bestFit="1" customWidth="1"/>
    <col min="3339" max="3339" width="9.5703125" style="242" bestFit="1" customWidth="1"/>
    <col min="3340" max="3340" width="9.140625" style="242"/>
    <col min="3341" max="3341" width="14" style="242" bestFit="1" customWidth="1"/>
    <col min="3342" max="3342" width="15.28515625" style="242" customWidth="1"/>
    <col min="3343" max="3343" width="11" style="242" customWidth="1"/>
    <col min="3344" max="3584" width="9.140625" style="242"/>
    <col min="3585" max="3585" width="73" style="242" customWidth="1"/>
    <col min="3586" max="3586" width="13.7109375" style="242" customWidth="1"/>
    <col min="3587" max="3587" width="12.28515625" style="242" bestFit="1" customWidth="1"/>
    <col min="3588" max="3588" width="13.28515625" style="242" customWidth="1"/>
    <col min="3589" max="3589" width="9.42578125" style="242" bestFit="1" customWidth="1"/>
    <col min="3590" max="3590" width="14" style="242" bestFit="1" customWidth="1"/>
    <col min="3591" max="3591" width="9.5703125" style="242" bestFit="1" customWidth="1"/>
    <col min="3592" max="3592" width="12.140625" style="242" bestFit="1" customWidth="1"/>
    <col min="3593" max="3593" width="11.42578125" style="242" bestFit="1" customWidth="1"/>
    <col min="3594" max="3594" width="14" style="242" bestFit="1" customWidth="1"/>
    <col min="3595" max="3595" width="9.5703125" style="242" bestFit="1" customWidth="1"/>
    <col min="3596" max="3596" width="9.140625" style="242"/>
    <col min="3597" max="3597" width="14" style="242" bestFit="1" customWidth="1"/>
    <col min="3598" max="3598" width="15.28515625" style="242" customWidth="1"/>
    <col min="3599" max="3599" width="11" style="242" customWidth="1"/>
    <col min="3600" max="3840" width="9.140625" style="242"/>
    <col min="3841" max="3841" width="73" style="242" customWidth="1"/>
    <col min="3842" max="3842" width="13.7109375" style="242" customWidth="1"/>
    <col min="3843" max="3843" width="12.28515625" style="242" bestFit="1" customWidth="1"/>
    <col min="3844" max="3844" width="13.28515625" style="242" customWidth="1"/>
    <col min="3845" max="3845" width="9.42578125" style="242" bestFit="1" customWidth="1"/>
    <col min="3846" max="3846" width="14" style="242" bestFit="1" customWidth="1"/>
    <col min="3847" max="3847" width="9.5703125" style="242" bestFit="1" customWidth="1"/>
    <col min="3848" max="3848" width="12.140625" style="242" bestFit="1" customWidth="1"/>
    <col min="3849" max="3849" width="11.42578125" style="242" bestFit="1" customWidth="1"/>
    <col min="3850" max="3850" width="14" style="242" bestFit="1" customWidth="1"/>
    <col min="3851" max="3851" width="9.5703125" style="242" bestFit="1" customWidth="1"/>
    <col min="3852" max="3852" width="9.140625" style="242"/>
    <col min="3853" max="3853" width="14" style="242" bestFit="1" customWidth="1"/>
    <col min="3854" max="3854" width="15.28515625" style="242" customWidth="1"/>
    <col min="3855" max="3855" width="11" style="242" customWidth="1"/>
    <col min="3856" max="4096" width="9.140625" style="242"/>
    <col min="4097" max="4097" width="73" style="242" customWidth="1"/>
    <col min="4098" max="4098" width="13.7109375" style="242" customWidth="1"/>
    <col min="4099" max="4099" width="12.28515625" style="242" bestFit="1" customWidth="1"/>
    <col min="4100" max="4100" width="13.28515625" style="242" customWidth="1"/>
    <col min="4101" max="4101" width="9.42578125" style="242" bestFit="1" customWidth="1"/>
    <col min="4102" max="4102" width="14" style="242" bestFit="1" customWidth="1"/>
    <col min="4103" max="4103" width="9.5703125" style="242" bestFit="1" customWidth="1"/>
    <col min="4104" max="4104" width="12.140625" style="242" bestFit="1" customWidth="1"/>
    <col min="4105" max="4105" width="11.42578125" style="242" bestFit="1" customWidth="1"/>
    <col min="4106" max="4106" width="14" style="242" bestFit="1" customWidth="1"/>
    <col min="4107" max="4107" width="9.5703125" style="242" bestFit="1" customWidth="1"/>
    <col min="4108" max="4108" width="9.140625" style="242"/>
    <col min="4109" max="4109" width="14" style="242" bestFit="1" customWidth="1"/>
    <col min="4110" max="4110" width="15.28515625" style="242" customWidth="1"/>
    <col min="4111" max="4111" width="11" style="242" customWidth="1"/>
    <col min="4112" max="4352" width="9.140625" style="242"/>
    <col min="4353" max="4353" width="73" style="242" customWidth="1"/>
    <col min="4354" max="4354" width="13.7109375" style="242" customWidth="1"/>
    <col min="4355" max="4355" width="12.28515625" style="242" bestFit="1" customWidth="1"/>
    <col min="4356" max="4356" width="13.28515625" style="242" customWidth="1"/>
    <col min="4357" max="4357" width="9.42578125" style="242" bestFit="1" customWidth="1"/>
    <col min="4358" max="4358" width="14" style="242" bestFit="1" customWidth="1"/>
    <col min="4359" max="4359" width="9.5703125" style="242" bestFit="1" customWidth="1"/>
    <col min="4360" max="4360" width="12.140625" style="242" bestFit="1" customWidth="1"/>
    <col min="4361" max="4361" width="11.42578125" style="242" bestFit="1" customWidth="1"/>
    <col min="4362" max="4362" width="14" style="242" bestFit="1" customWidth="1"/>
    <col min="4363" max="4363" width="9.5703125" style="242" bestFit="1" customWidth="1"/>
    <col min="4364" max="4364" width="9.140625" style="242"/>
    <col min="4365" max="4365" width="14" style="242" bestFit="1" customWidth="1"/>
    <col min="4366" max="4366" width="15.28515625" style="242" customWidth="1"/>
    <col min="4367" max="4367" width="11" style="242" customWidth="1"/>
    <col min="4368" max="4608" width="9.140625" style="242"/>
    <col min="4609" max="4609" width="73" style="242" customWidth="1"/>
    <col min="4610" max="4610" width="13.7109375" style="242" customWidth="1"/>
    <col min="4611" max="4611" width="12.28515625" style="242" bestFit="1" customWidth="1"/>
    <col min="4612" max="4612" width="13.28515625" style="242" customWidth="1"/>
    <col min="4613" max="4613" width="9.42578125" style="242" bestFit="1" customWidth="1"/>
    <col min="4614" max="4614" width="14" style="242" bestFit="1" customWidth="1"/>
    <col min="4615" max="4615" width="9.5703125" style="242" bestFit="1" customWidth="1"/>
    <col min="4616" max="4616" width="12.140625" style="242" bestFit="1" customWidth="1"/>
    <col min="4617" max="4617" width="11.42578125" style="242" bestFit="1" customWidth="1"/>
    <col min="4618" max="4618" width="14" style="242" bestFit="1" customWidth="1"/>
    <col min="4619" max="4619" width="9.5703125" style="242" bestFit="1" customWidth="1"/>
    <col min="4620" max="4620" width="9.140625" style="242"/>
    <col min="4621" max="4621" width="14" style="242" bestFit="1" customWidth="1"/>
    <col min="4622" max="4622" width="15.28515625" style="242" customWidth="1"/>
    <col min="4623" max="4623" width="11" style="242" customWidth="1"/>
    <col min="4624" max="4864" width="9.140625" style="242"/>
    <col min="4865" max="4865" width="73" style="242" customWidth="1"/>
    <col min="4866" max="4866" width="13.7109375" style="242" customWidth="1"/>
    <col min="4867" max="4867" width="12.28515625" style="242" bestFit="1" customWidth="1"/>
    <col min="4868" max="4868" width="13.28515625" style="242" customWidth="1"/>
    <col min="4869" max="4869" width="9.42578125" style="242" bestFit="1" customWidth="1"/>
    <col min="4870" max="4870" width="14" style="242" bestFit="1" customWidth="1"/>
    <col min="4871" max="4871" width="9.5703125" style="242" bestFit="1" customWidth="1"/>
    <col min="4872" max="4872" width="12.140625" style="242" bestFit="1" customWidth="1"/>
    <col min="4873" max="4873" width="11.42578125" style="242" bestFit="1" customWidth="1"/>
    <col min="4874" max="4874" width="14" style="242" bestFit="1" customWidth="1"/>
    <col min="4875" max="4875" width="9.5703125" style="242" bestFit="1" customWidth="1"/>
    <col min="4876" max="4876" width="9.140625" style="242"/>
    <col min="4877" max="4877" width="14" style="242" bestFit="1" customWidth="1"/>
    <col min="4878" max="4878" width="15.28515625" style="242" customWidth="1"/>
    <col min="4879" max="4879" width="11" style="242" customWidth="1"/>
    <col min="4880" max="5120" width="9.140625" style="242"/>
    <col min="5121" max="5121" width="73" style="242" customWidth="1"/>
    <col min="5122" max="5122" width="13.7109375" style="242" customWidth="1"/>
    <col min="5123" max="5123" width="12.28515625" style="242" bestFit="1" customWidth="1"/>
    <col min="5124" max="5124" width="13.28515625" style="242" customWidth="1"/>
    <col min="5125" max="5125" width="9.42578125" style="242" bestFit="1" customWidth="1"/>
    <col min="5126" max="5126" width="14" style="242" bestFit="1" customWidth="1"/>
    <col min="5127" max="5127" width="9.5703125" style="242" bestFit="1" customWidth="1"/>
    <col min="5128" max="5128" width="12.140625" style="242" bestFit="1" customWidth="1"/>
    <col min="5129" max="5129" width="11.42578125" style="242" bestFit="1" customWidth="1"/>
    <col min="5130" max="5130" width="14" style="242" bestFit="1" customWidth="1"/>
    <col min="5131" max="5131" width="9.5703125" style="242" bestFit="1" customWidth="1"/>
    <col min="5132" max="5132" width="9.140625" style="242"/>
    <col min="5133" max="5133" width="14" style="242" bestFit="1" customWidth="1"/>
    <col min="5134" max="5134" width="15.28515625" style="242" customWidth="1"/>
    <col min="5135" max="5135" width="11" style="242" customWidth="1"/>
    <col min="5136" max="5376" width="9.140625" style="242"/>
    <col min="5377" max="5377" width="73" style="242" customWidth="1"/>
    <col min="5378" max="5378" width="13.7109375" style="242" customWidth="1"/>
    <col min="5379" max="5379" width="12.28515625" style="242" bestFit="1" customWidth="1"/>
    <col min="5380" max="5380" width="13.28515625" style="242" customWidth="1"/>
    <col min="5381" max="5381" width="9.42578125" style="242" bestFit="1" customWidth="1"/>
    <col min="5382" max="5382" width="14" style="242" bestFit="1" customWidth="1"/>
    <col min="5383" max="5383" width="9.5703125" style="242" bestFit="1" customWidth="1"/>
    <col min="5384" max="5384" width="12.140625" style="242" bestFit="1" customWidth="1"/>
    <col min="5385" max="5385" width="11.42578125" style="242" bestFit="1" customWidth="1"/>
    <col min="5386" max="5386" width="14" style="242" bestFit="1" customWidth="1"/>
    <col min="5387" max="5387" width="9.5703125" style="242" bestFit="1" customWidth="1"/>
    <col min="5388" max="5388" width="9.140625" style="242"/>
    <col min="5389" max="5389" width="14" style="242" bestFit="1" customWidth="1"/>
    <col min="5390" max="5390" width="15.28515625" style="242" customWidth="1"/>
    <col min="5391" max="5391" width="11" style="242" customWidth="1"/>
    <col min="5392" max="5632" width="9.140625" style="242"/>
    <col min="5633" max="5633" width="73" style="242" customWidth="1"/>
    <col min="5634" max="5634" width="13.7109375" style="242" customWidth="1"/>
    <col min="5635" max="5635" width="12.28515625" style="242" bestFit="1" customWidth="1"/>
    <col min="5636" max="5636" width="13.28515625" style="242" customWidth="1"/>
    <col min="5637" max="5637" width="9.42578125" style="242" bestFit="1" customWidth="1"/>
    <col min="5638" max="5638" width="14" style="242" bestFit="1" customWidth="1"/>
    <col min="5639" max="5639" width="9.5703125" style="242" bestFit="1" customWidth="1"/>
    <col min="5640" max="5640" width="12.140625" style="242" bestFit="1" customWidth="1"/>
    <col min="5641" max="5641" width="11.42578125" style="242" bestFit="1" customWidth="1"/>
    <col min="5642" max="5642" width="14" style="242" bestFit="1" customWidth="1"/>
    <col min="5643" max="5643" width="9.5703125" style="242" bestFit="1" customWidth="1"/>
    <col min="5644" max="5644" width="9.140625" style="242"/>
    <col min="5645" max="5645" width="14" style="242" bestFit="1" customWidth="1"/>
    <col min="5646" max="5646" width="15.28515625" style="242" customWidth="1"/>
    <col min="5647" max="5647" width="11" style="242" customWidth="1"/>
    <col min="5648" max="5888" width="9.140625" style="242"/>
    <col min="5889" max="5889" width="73" style="242" customWidth="1"/>
    <col min="5890" max="5890" width="13.7109375" style="242" customWidth="1"/>
    <col min="5891" max="5891" width="12.28515625" style="242" bestFit="1" customWidth="1"/>
    <col min="5892" max="5892" width="13.28515625" style="242" customWidth="1"/>
    <col min="5893" max="5893" width="9.42578125" style="242" bestFit="1" customWidth="1"/>
    <col min="5894" max="5894" width="14" style="242" bestFit="1" customWidth="1"/>
    <col min="5895" max="5895" width="9.5703125" style="242" bestFit="1" customWidth="1"/>
    <col min="5896" max="5896" width="12.140625" style="242" bestFit="1" customWidth="1"/>
    <col min="5897" max="5897" width="11.42578125" style="242" bestFit="1" customWidth="1"/>
    <col min="5898" max="5898" width="14" style="242" bestFit="1" customWidth="1"/>
    <col min="5899" max="5899" width="9.5703125" style="242" bestFit="1" customWidth="1"/>
    <col min="5900" max="5900" width="9.140625" style="242"/>
    <col min="5901" max="5901" width="14" style="242" bestFit="1" customWidth="1"/>
    <col min="5902" max="5902" width="15.28515625" style="242" customWidth="1"/>
    <col min="5903" max="5903" width="11" style="242" customWidth="1"/>
    <col min="5904" max="6144" width="9.140625" style="242"/>
    <col min="6145" max="6145" width="73" style="242" customWidth="1"/>
    <col min="6146" max="6146" width="13.7109375" style="242" customWidth="1"/>
    <col min="6147" max="6147" width="12.28515625" style="242" bestFit="1" customWidth="1"/>
    <col min="6148" max="6148" width="13.28515625" style="242" customWidth="1"/>
    <col min="6149" max="6149" width="9.42578125" style="242" bestFit="1" customWidth="1"/>
    <col min="6150" max="6150" width="14" style="242" bestFit="1" customWidth="1"/>
    <col min="6151" max="6151" width="9.5703125" style="242" bestFit="1" customWidth="1"/>
    <col min="6152" max="6152" width="12.140625" style="242" bestFit="1" customWidth="1"/>
    <col min="6153" max="6153" width="11.42578125" style="242" bestFit="1" customWidth="1"/>
    <col min="6154" max="6154" width="14" style="242" bestFit="1" customWidth="1"/>
    <col min="6155" max="6155" width="9.5703125" style="242" bestFit="1" customWidth="1"/>
    <col min="6156" max="6156" width="9.140625" style="242"/>
    <col min="6157" max="6157" width="14" style="242" bestFit="1" customWidth="1"/>
    <col min="6158" max="6158" width="15.28515625" style="242" customWidth="1"/>
    <col min="6159" max="6159" width="11" style="242" customWidth="1"/>
    <col min="6160" max="6400" width="9.140625" style="242"/>
    <col min="6401" max="6401" width="73" style="242" customWidth="1"/>
    <col min="6402" max="6402" width="13.7109375" style="242" customWidth="1"/>
    <col min="6403" max="6403" width="12.28515625" style="242" bestFit="1" customWidth="1"/>
    <col min="6404" max="6404" width="13.28515625" style="242" customWidth="1"/>
    <col min="6405" max="6405" width="9.42578125" style="242" bestFit="1" customWidth="1"/>
    <col min="6406" max="6406" width="14" style="242" bestFit="1" customWidth="1"/>
    <col min="6407" max="6407" width="9.5703125" style="242" bestFit="1" customWidth="1"/>
    <col min="6408" max="6408" width="12.140625" style="242" bestFit="1" customWidth="1"/>
    <col min="6409" max="6409" width="11.42578125" style="242" bestFit="1" customWidth="1"/>
    <col min="6410" max="6410" width="14" style="242" bestFit="1" customWidth="1"/>
    <col min="6411" max="6411" width="9.5703125" style="242" bestFit="1" customWidth="1"/>
    <col min="6412" max="6412" width="9.140625" style="242"/>
    <col min="6413" max="6413" width="14" style="242" bestFit="1" customWidth="1"/>
    <col min="6414" max="6414" width="15.28515625" style="242" customWidth="1"/>
    <col min="6415" max="6415" width="11" style="242" customWidth="1"/>
    <col min="6416" max="6656" width="9.140625" style="242"/>
    <col min="6657" max="6657" width="73" style="242" customWidth="1"/>
    <col min="6658" max="6658" width="13.7109375" style="242" customWidth="1"/>
    <col min="6659" max="6659" width="12.28515625" style="242" bestFit="1" customWidth="1"/>
    <col min="6660" max="6660" width="13.28515625" style="242" customWidth="1"/>
    <col min="6661" max="6661" width="9.42578125" style="242" bestFit="1" customWidth="1"/>
    <col min="6662" max="6662" width="14" style="242" bestFit="1" customWidth="1"/>
    <col min="6663" max="6663" width="9.5703125" style="242" bestFit="1" customWidth="1"/>
    <col min="6664" max="6664" width="12.140625" style="242" bestFit="1" customWidth="1"/>
    <col min="6665" max="6665" width="11.42578125" style="242" bestFit="1" customWidth="1"/>
    <col min="6666" max="6666" width="14" style="242" bestFit="1" customWidth="1"/>
    <col min="6667" max="6667" width="9.5703125" style="242" bestFit="1" customWidth="1"/>
    <col min="6668" max="6668" width="9.140625" style="242"/>
    <col min="6669" max="6669" width="14" style="242" bestFit="1" customWidth="1"/>
    <col min="6670" max="6670" width="15.28515625" style="242" customWidth="1"/>
    <col min="6671" max="6671" width="11" style="242" customWidth="1"/>
    <col min="6672" max="6912" width="9.140625" style="242"/>
    <col min="6913" max="6913" width="73" style="242" customWidth="1"/>
    <col min="6914" max="6914" width="13.7109375" style="242" customWidth="1"/>
    <col min="6915" max="6915" width="12.28515625" style="242" bestFit="1" customWidth="1"/>
    <col min="6916" max="6916" width="13.28515625" style="242" customWidth="1"/>
    <col min="6917" max="6917" width="9.42578125" style="242" bestFit="1" customWidth="1"/>
    <col min="6918" max="6918" width="14" style="242" bestFit="1" customWidth="1"/>
    <col min="6919" max="6919" width="9.5703125" style="242" bestFit="1" customWidth="1"/>
    <col min="6920" max="6920" width="12.140625" style="242" bestFit="1" customWidth="1"/>
    <col min="6921" max="6921" width="11.42578125" style="242" bestFit="1" customWidth="1"/>
    <col min="6922" max="6922" width="14" style="242" bestFit="1" customWidth="1"/>
    <col min="6923" max="6923" width="9.5703125" style="242" bestFit="1" customWidth="1"/>
    <col min="6924" max="6924" width="9.140625" style="242"/>
    <col min="6925" max="6925" width="14" style="242" bestFit="1" customWidth="1"/>
    <col min="6926" max="6926" width="15.28515625" style="242" customWidth="1"/>
    <col min="6927" max="6927" width="11" style="242" customWidth="1"/>
    <col min="6928" max="7168" width="9.140625" style="242"/>
    <col min="7169" max="7169" width="73" style="242" customWidth="1"/>
    <col min="7170" max="7170" width="13.7109375" style="242" customWidth="1"/>
    <col min="7171" max="7171" width="12.28515625" style="242" bestFit="1" customWidth="1"/>
    <col min="7172" max="7172" width="13.28515625" style="242" customWidth="1"/>
    <col min="7173" max="7173" width="9.42578125" style="242" bestFit="1" customWidth="1"/>
    <col min="7174" max="7174" width="14" style="242" bestFit="1" customWidth="1"/>
    <col min="7175" max="7175" width="9.5703125" style="242" bestFit="1" customWidth="1"/>
    <col min="7176" max="7176" width="12.140625" style="242" bestFit="1" customWidth="1"/>
    <col min="7177" max="7177" width="11.42578125" style="242" bestFit="1" customWidth="1"/>
    <col min="7178" max="7178" width="14" style="242" bestFit="1" customWidth="1"/>
    <col min="7179" max="7179" width="9.5703125" style="242" bestFit="1" customWidth="1"/>
    <col min="7180" max="7180" width="9.140625" style="242"/>
    <col min="7181" max="7181" width="14" style="242" bestFit="1" customWidth="1"/>
    <col min="7182" max="7182" width="15.28515625" style="242" customWidth="1"/>
    <col min="7183" max="7183" width="11" style="242" customWidth="1"/>
    <col min="7184" max="7424" width="9.140625" style="242"/>
    <col min="7425" max="7425" width="73" style="242" customWidth="1"/>
    <col min="7426" max="7426" width="13.7109375" style="242" customWidth="1"/>
    <col min="7427" max="7427" width="12.28515625" style="242" bestFit="1" customWidth="1"/>
    <col min="7428" max="7428" width="13.28515625" style="242" customWidth="1"/>
    <col min="7429" max="7429" width="9.42578125" style="242" bestFit="1" customWidth="1"/>
    <col min="7430" max="7430" width="14" style="242" bestFit="1" customWidth="1"/>
    <col min="7431" max="7431" width="9.5703125" style="242" bestFit="1" customWidth="1"/>
    <col min="7432" max="7432" width="12.140625" style="242" bestFit="1" customWidth="1"/>
    <col min="7433" max="7433" width="11.42578125" style="242" bestFit="1" customWidth="1"/>
    <col min="7434" max="7434" width="14" style="242" bestFit="1" customWidth="1"/>
    <col min="7435" max="7435" width="9.5703125" style="242" bestFit="1" customWidth="1"/>
    <col min="7436" max="7436" width="9.140625" style="242"/>
    <col min="7437" max="7437" width="14" style="242" bestFit="1" customWidth="1"/>
    <col min="7438" max="7438" width="15.28515625" style="242" customWidth="1"/>
    <col min="7439" max="7439" width="11" style="242" customWidth="1"/>
    <col min="7440" max="7680" width="9.140625" style="242"/>
    <col min="7681" max="7681" width="73" style="242" customWidth="1"/>
    <col min="7682" max="7682" width="13.7109375" style="242" customWidth="1"/>
    <col min="7683" max="7683" width="12.28515625" style="242" bestFit="1" customWidth="1"/>
    <col min="7684" max="7684" width="13.28515625" style="242" customWidth="1"/>
    <col min="7685" max="7685" width="9.42578125" style="242" bestFit="1" customWidth="1"/>
    <col min="7686" max="7686" width="14" style="242" bestFit="1" customWidth="1"/>
    <col min="7687" max="7687" width="9.5703125" style="242" bestFit="1" customWidth="1"/>
    <col min="7688" max="7688" width="12.140625" style="242" bestFit="1" customWidth="1"/>
    <col min="7689" max="7689" width="11.42578125" style="242" bestFit="1" customWidth="1"/>
    <col min="7690" max="7690" width="14" style="242" bestFit="1" customWidth="1"/>
    <col min="7691" max="7691" width="9.5703125" style="242" bestFit="1" customWidth="1"/>
    <col min="7692" max="7692" width="9.140625" style="242"/>
    <col min="7693" max="7693" width="14" style="242" bestFit="1" customWidth="1"/>
    <col min="7694" max="7694" width="15.28515625" style="242" customWidth="1"/>
    <col min="7695" max="7695" width="11" style="242" customWidth="1"/>
    <col min="7696" max="7936" width="9.140625" style="242"/>
    <col min="7937" max="7937" width="73" style="242" customWidth="1"/>
    <col min="7938" max="7938" width="13.7109375" style="242" customWidth="1"/>
    <col min="7939" max="7939" width="12.28515625" style="242" bestFit="1" customWidth="1"/>
    <col min="7940" max="7940" width="13.28515625" style="242" customWidth="1"/>
    <col min="7941" max="7941" width="9.42578125" style="242" bestFit="1" customWidth="1"/>
    <col min="7942" max="7942" width="14" style="242" bestFit="1" customWidth="1"/>
    <col min="7943" max="7943" width="9.5703125" style="242" bestFit="1" customWidth="1"/>
    <col min="7944" max="7944" width="12.140625" style="242" bestFit="1" customWidth="1"/>
    <col min="7945" max="7945" width="11.42578125" style="242" bestFit="1" customWidth="1"/>
    <col min="7946" max="7946" width="14" style="242" bestFit="1" customWidth="1"/>
    <col min="7947" max="7947" width="9.5703125" style="242" bestFit="1" customWidth="1"/>
    <col min="7948" max="7948" width="9.140625" style="242"/>
    <col min="7949" max="7949" width="14" style="242" bestFit="1" customWidth="1"/>
    <col min="7950" max="7950" width="15.28515625" style="242" customWidth="1"/>
    <col min="7951" max="7951" width="11" style="242" customWidth="1"/>
    <col min="7952" max="8192" width="9.140625" style="242"/>
    <col min="8193" max="8193" width="73" style="242" customWidth="1"/>
    <col min="8194" max="8194" width="13.7109375" style="242" customWidth="1"/>
    <col min="8195" max="8195" width="12.28515625" style="242" bestFit="1" customWidth="1"/>
    <col min="8196" max="8196" width="13.28515625" style="242" customWidth="1"/>
    <col min="8197" max="8197" width="9.42578125" style="242" bestFit="1" customWidth="1"/>
    <col min="8198" max="8198" width="14" style="242" bestFit="1" customWidth="1"/>
    <col min="8199" max="8199" width="9.5703125" style="242" bestFit="1" customWidth="1"/>
    <col min="8200" max="8200" width="12.140625" style="242" bestFit="1" customWidth="1"/>
    <col min="8201" max="8201" width="11.42578125" style="242" bestFit="1" customWidth="1"/>
    <col min="8202" max="8202" width="14" style="242" bestFit="1" customWidth="1"/>
    <col min="8203" max="8203" width="9.5703125" style="242" bestFit="1" customWidth="1"/>
    <col min="8204" max="8204" width="9.140625" style="242"/>
    <col min="8205" max="8205" width="14" style="242" bestFit="1" customWidth="1"/>
    <col min="8206" max="8206" width="15.28515625" style="242" customWidth="1"/>
    <col min="8207" max="8207" width="11" style="242" customWidth="1"/>
    <col min="8208" max="8448" width="9.140625" style="242"/>
    <col min="8449" max="8449" width="73" style="242" customWidth="1"/>
    <col min="8450" max="8450" width="13.7109375" style="242" customWidth="1"/>
    <col min="8451" max="8451" width="12.28515625" style="242" bestFit="1" customWidth="1"/>
    <col min="8452" max="8452" width="13.28515625" style="242" customWidth="1"/>
    <col min="8453" max="8453" width="9.42578125" style="242" bestFit="1" customWidth="1"/>
    <col min="8454" max="8454" width="14" style="242" bestFit="1" customWidth="1"/>
    <col min="8455" max="8455" width="9.5703125" style="242" bestFit="1" customWidth="1"/>
    <col min="8456" max="8456" width="12.140625" style="242" bestFit="1" customWidth="1"/>
    <col min="8457" max="8457" width="11.42578125" style="242" bestFit="1" customWidth="1"/>
    <col min="8458" max="8458" width="14" style="242" bestFit="1" customWidth="1"/>
    <col min="8459" max="8459" width="9.5703125" style="242" bestFit="1" customWidth="1"/>
    <col min="8460" max="8460" width="9.140625" style="242"/>
    <col min="8461" max="8461" width="14" style="242" bestFit="1" customWidth="1"/>
    <col min="8462" max="8462" width="15.28515625" style="242" customWidth="1"/>
    <col min="8463" max="8463" width="11" style="242" customWidth="1"/>
    <col min="8464" max="8704" width="9.140625" style="242"/>
    <col min="8705" max="8705" width="73" style="242" customWidth="1"/>
    <col min="8706" max="8706" width="13.7109375" style="242" customWidth="1"/>
    <col min="8707" max="8707" width="12.28515625" style="242" bestFit="1" customWidth="1"/>
    <col min="8708" max="8708" width="13.28515625" style="242" customWidth="1"/>
    <col min="8709" max="8709" width="9.42578125" style="242" bestFit="1" customWidth="1"/>
    <col min="8710" max="8710" width="14" style="242" bestFit="1" customWidth="1"/>
    <col min="8711" max="8711" width="9.5703125" style="242" bestFit="1" customWidth="1"/>
    <col min="8712" max="8712" width="12.140625" style="242" bestFit="1" customWidth="1"/>
    <col min="8713" max="8713" width="11.42578125" style="242" bestFit="1" customWidth="1"/>
    <col min="8714" max="8714" width="14" style="242" bestFit="1" customWidth="1"/>
    <col min="8715" max="8715" width="9.5703125" style="242" bestFit="1" customWidth="1"/>
    <col min="8716" max="8716" width="9.140625" style="242"/>
    <col min="8717" max="8717" width="14" style="242" bestFit="1" customWidth="1"/>
    <col min="8718" max="8718" width="15.28515625" style="242" customWidth="1"/>
    <col min="8719" max="8719" width="11" style="242" customWidth="1"/>
    <col min="8720" max="8960" width="9.140625" style="242"/>
    <col min="8961" max="8961" width="73" style="242" customWidth="1"/>
    <col min="8962" max="8962" width="13.7109375" style="242" customWidth="1"/>
    <col min="8963" max="8963" width="12.28515625" style="242" bestFit="1" customWidth="1"/>
    <col min="8964" max="8964" width="13.28515625" style="242" customWidth="1"/>
    <col min="8965" max="8965" width="9.42578125" style="242" bestFit="1" customWidth="1"/>
    <col min="8966" max="8966" width="14" style="242" bestFit="1" customWidth="1"/>
    <col min="8967" max="8967" width="9.5703125" style="242" bestFit="1" customWidth="1"/>
    <col min="8968" max="8968" width="12.140625" style="242" bestFit="1" customWidth="1"/>
    <col min="8969" max="8969" width="11.42578125" style="242" bestFit="1" customWidth="1"/>
    <col min="8970" max="8970" width="14" style="242" bestFit="1" customWidth="1"/>
    <col min="8971" max="8971" width="9.5703125" style="242" bestFit="1" customWidth="1"/>
    <col min="8972" max="8972" width="9.140625" style="242"/>
    <col min="8973" max="8973" width="14" style="242" bestFit="1" customWidth="1"/>
    <col min="8974" max="8974" width="15.28515625" style="242" customWidth="1"/>
    <col min="8975" max="8975" width="11" style="242" customWidth="1"/>
    <col min="8976" max="9216" width="9.140625" style="242"/>
    <col min="9217" max="9217" width="73" style="242" customWidth="1"/>
    <col min="9218" max="9218" width="13.7109375" style="242" customWidth="1"/>
    <col min="9219" max="9219" width="12.28515625" style="242" bestFit="1" customWidth="1"/>
    <col min="9220" max="9220" width="13.28515625" style="242" customWidth="1"/>
    <col min="9221" max="9221" width="9.42578125" style="242" bestFit="1" customWidth="1"/>
    <col min="9222" max="9222" width="14" style="242" bestFit="1" customWidth="1"/>
    <col min="9223" max="9223" width="9.5703125" style="242" bestFit="1" customWidth="1"/>
    <col min="9224" max="9224" width="12.140625" style="242" bestFit="1" customWidth="1"/>
    <col min="9225" max="9225" width="11.42578125" style="242" bestFit="1" customWidth="1"/>
    <col min="9226" max="9226" width="14" style="242" bestFit="1" customWidth="1"/>
    <col min="9227" max="9227" width="9.5703125" style="242" bestFit="1" customWidth="1"/>
    <col min="9228" max="9228" width="9.140625" style="242"/>
    <col min="9229" max="9229" width="14" style="242" bestFit="1" customWidth="1"/>
    <col min="9230" max="9230" width="15.28515625" style="242" customWidth="1"/>
    <col min="9231" max="9231" width="11" style="242" customWidth="1"/>
    <col min="9232" max="9472" width="9.140625" style="242"/>
    <col min="9473" max="9473" width="73" style="242" customWidth="1"/>
    <col min="9474" max="9474" width="13.7109375" style="242" customWidth="1"/>
    <col min="9475" max="9475" width="12.28515625" style="242" bestFit="1" customWidth="1"/>
    <col min="9476" max="9476" width="13.28515625" style="242" customWidth="1"/>
    <col min="9477" max="9477" width="9.42578125" style="242" bestFit="1" customWidth="1"/>
    <col min="9478" max="9478" width="14" style="242" bestFit="1" customWidth="1"/>
    <col min="9479" max="9479" width="9.5703125" style="242" bestFit="1" customWidth="1"/>
    <col min="9480" max="9480" width="12.140625" style="242" bestFit="1" customWidth="1"/>
    <col min="9481" max="9481" width="11.42578125" style="242" bestFit="1" customWidth="1"/>
    <col min="9482" max="9482" width="14" style="242" bestFit="1" customWidth="1"/>
    <col min="9483" max="9483" width="9.5703125" style="242" bestFit="1" customWidth="1"/>
    <col min="9484" max="9484" width="9.140625" style="242"/>
    <col min="9485" max="9485" width="14" style="242" bestFit="1" customWidth="1"/>
    <col min="9486" max="9486" width="15.28515625" style="242" customWidth="1"/>
    <col min="9487" max="9487" width="11" style="242" customWidth="1"/>
    <col min="9488" max="9728" width="9.140625" style="242"/>
    <col min="9729" max="9729" width="73" style="242" customWidth="1"/>
    <col min="9730" max="9730" width="13.7109375" style="242" customWidth="1"/>
    <col min="9731" max="9731" width="12.28515625" style="242" bestFit="1" customWidth="1"/>
    <col min="9732" max="9732" width="13.28515625" style="242" customWidth="1"/>
    <col min="9733" max="9733" width="9.42578125" style="242" bestFit="1" customWidth="1"/>
    <col min="9734" max="9734" width="14" style="242" bestFit="1" customWidth="1"/>
    <col min="9735" max="9735" width="9.5703125" style="242" bestFit="1" customWidth="1"/>
    <col min="9736" max="9736" width="12.140625" style="242" bestFit="1" customWidth="1"/>
    <col min="9737" max="9737" width="11.42578125" style="242" bestFit="1" customWidth="1"/>
    <col min="9738" max="9738" width="14" style="242" bestFit="1" customWidth="1"/>
    <col min="9739" max="9739" width="9.5703125" style="242" bestFit="1" customWidth="1"/>
    <col min="9740" max="9740" width="9.140625" style="242"/>
    <col min="9741" max="9741" width="14" style="242" bestFit="1" customWidth="1"/>
    <col min="9742" max="9742" width="15.28515625" style="242" customWidth="1"/>
    <col min="9743" max="9743" width="11" style="242" customWidth="1"/>
    <col min="9744" max="9984" width="9.140625" style="242"/>
    <col min="9985" max="9985" width="73" style="242" customWidth="1"/>
    <col min="9986" max="9986" width="13.7109375" style="242" customWidth="1"/>
    <col min="9987" max="9987" width="12.28515625" style="242" bestFit="1" customWidth="1"/>
    <col min="9988" max="9988" width="13.28515625" style="242" customWidth="1"/>
    <col min="9989" max="9989" width="9.42578125" style="242" bestFit="1" customWidth="1"/>
    <col min="9990" max="9990" width="14" style="242" bestFit="1" customWidth="1"/>
    <col min="9991" max="9991" width="9.5703125" style="242" bestFit="1" customWidth="1"/>
    <col min="9992" max="9992" width="12.140625" style="242" bestFit="1" customWidth="1"/>
    <col min="9993" max="9993" width="11.42578125" style="242" bestFit="1" customWidth="1"/>
    <col min="9994" max="9994" width="14" style="242" bestFit="1" customWidth="1"/>
    <col min="9995" max="9995" width="9.5703125" style="242" bestFit="1" customWidth="1"/>
    <col min="9996" max="9996" width="9.140625" style="242"/>
    <col min="9997" max="9997" width="14" style="242" bestFit="1" customWidth="1"/>
    <col min="9998" max="9998" width="15.28515625" style="242" customWidth="1"/>
    <col min="9999" max="9999" width="11" style="242" customWidth="1"/>
    <col min="10000" max="10240" width="9.140625" style="242"/>
    <col min="10241" max="10241" width="73" style="242" customWidth="1"/>
    <col min="10242" max="10242" width="13.7109375" style="242" customWidth="1"/>
    <col min="10243" max="10243" width="12.28515625" style="242" bestFit="1" customWidth="1"/>
    <col min="10244" max="10244" width="13.28515625" style="242" customWidth="1"/>
    <col min="10245" max="10245" width="9.42578125" style="242" bestFit="1" customWidth="1"/>
    <col min="10246" max="10246" width="14" style="242" bestFit="1" customWidth="1"/>
    <col min="10247" max="10247" width="9.5703125" style="242" bestFit="1" customWidth="1"/>
    <col min="10248" max="10248" width="12.140625" style="242" bestFit="1" customWidth="1"/>
    <col min="10249" max="10249" width="11.42578125" style="242" bestFit="1" customWidth="1"/>
    <col min="10250" max="10250" width="14" style="242" bestFit="1" customWidth="1"/>
    <col min="10251" max="10251" width="9.5703125" style="242" bestFit="1" customWidth="1"/>
    <col min="10252" max="10252" width="9.140625" style="242"/>
    <col min="10253" max="10253" width="14" style="242" bestFit="1" customWidth="1"/>
    <col min="10254" max="10254" width="15.28515625" style="242" customWidth="1"/>
    <col min="10255" max="10255" width="11" style="242" customWidth="1"/>
    <col min="10256" max="10496" width="9.140625" style="242"/>
    <col min="10497" max="10497" width="73" style="242" customWidth="1"/>
    <col min="10498" max="10498" width="13.7109375" style="242" customWidth="1"/>
    <col min="10499" max="10499" width="12.28515625" style="242" bestFit="1" customWidth="1"/>
    <col min="10500" max="10500" width="13.28515625" style="242" customWidth="1"/>
    <col min="10501" max="10501" width="9.42578125" style="242" bestFit="1" customWidth="1"/>
    <col min="10502" max="10502" width="14" style="242" bestFit="1" customWidth="1"/>
    <col min="10503" max="10503" width="9.5703125" style="242" bestFit="1" customWidth="1"/>
    <col min="10504" max="10504" width="12.140625" style="242" bestFit="1" customWidth="1"/>
    <col min="10505" max="10505" width="11.42578125" style="242" bestFit="1" customWidth="1"/>
    <col min="10506" max="10506" width="14" style="242" bestFit="1" customWidth="1"/>
    <col min="10507" max="10507" width="9.5703125" style="242" bestFit="1" customWidth="1"/>
    <col min="10508" max="10508" width="9.140625" style="242"/>
    <col min="10509" max="10509" width="14" style="242" bestFit="1" customWidth="1"/>
    <col min="10510" max="10510" width="15.28515625" style="242" customWidth="1"/>
    <col min="10511" max="10511" width="11" style="242" customWidth="1"/>
    <col min="10512" max="10752" width="9.140625" style="242"/>
    <col min="10753" max="10753" width="73" style="242" customWidth="1"/>
    <col min="10754" max="10754" width="13.7109375" style="242" customWidth="1"/>
    <col min="10755" max="10755" width="12.28515625" style="242" bestFit="1" customWidth="1"/>
    <col min="10756" max="10756" width="13.28515625" style="242" customWidth="1"/>
    <col min="10757" max="10757" width="9.42578125" style="242" bestFit="1" customWidth="1"/>
    <col min="10758" max="10758" width="14" style="242" bestFit="1" customWidth="1"/>
    <col min="10759" max="10759" width="9.5703125" style="242" bestFit="1" customWidth="1"/>
    <col min="10760" max="10760" width="12.140625" style="242" bestFit="1" customWidth="1"/>
    <col min="10761" max="10761" width="11.42578125" style="242" bestFit="1" customWidth="1"/>
    <col min="10762" max="10762" width="14" style="242" bestFit="1" customWidth="1"/>
    <col min="10763" max="10763" width="9.5703125" style="242" bestFit="1" customWidth="1"/>
    <col min="10764" max="10764" width="9.140625" style="242"/>
    <col min="10765" max="10765" width="14" style="242" bestFit="1" customWidth="1"/>
    <col min="10766" max="10766" width="15.28515625" style="242" customWidth="1"/>
    <col min="10767" max="10767" width="11" style="242" customWidth="1"/>
    <col min="10768" max="11008" width="9.140625" style="242"/>
    <col min="11009" max="11009" width="73" style="242" customWidth="1"/>
    <col min="11010" max="11010" width="13.7109375" style="242" customWidth="1"/>
    <col min="11011" max="11011" width="12.28515625" style="242" bestFit="1" customWidth="1"/>
    <col min="11012" max="11012" width="13.28515625" style="242" customWidth="1"/>
    <col min="11013" max="11013" width="9.42578125" style="242" bestFit="1" customWidth="1"/>
    <col min="11014" max="11014" width="14" style="242" bestFit="1" customWidth="1"/>
    <col min="11015" max="11015" width="9.5703125" style="242" bestFit="1" customWidth="1"/>
    <col min="11016" max="11016" width="12.140625" style="242" bestFit="1" customWidth="1"/>
    <col min="11017" max="11017" width="11.42578125" style="242" bestFit="1" customWidth="1"/>
    <col min="11018" max="11018" width="14" style="242" bestFit="1" customWidth="1"/>
    <col min="11019" max="11019" width="9.5703125" style="242" bestFit="1" customWidth="1"/>
    <col min="11020" max="11020" width="9.140625" style="242"/>
    <col min="11021" max="11021" width="14" style="242" bestFit="1" customWidth="1"/>
    <col min="11022" max="11022" width="15.28515625" style="242" customWidth="1"/>
    <col min="11023" max="11023" width="11" style="242" customWidth="1"/>
    <col min="11024" max="11264" width="9.140625" style="242"/>
    <col min="11265" max="11265" width="73" style="242" customWidth="1"/>
    <col min="11266" max="11266" width="13.7109375" style="242" customWidth="1"/>
    <col min="11267" max="11267" width="12.28515625" style="242" bestFit="1" customWidth="1"/>
    <col min="11268" max="11268" width="13.28515625" style="242" customWidth="1"/>
    <col min="11269" max="11269" width="9.42578125" style="242" bestFit="1" customWidth="1"/>
    <col min="11270" max="11270" width="14" style="242" bestFit="1" customWidth="1"/>
    <col min="11271" max="11271" width="9.5703125" style="242" bestFit="1" customWidth="1"/>
    <col min="11272" max="11272" width="12.140625" style="242" bestFit="1" customWidth="1"/>
    <col min="11273" max="11273" width="11.42578125" style="242" bestFit="1" customWidth="1"/>
    <col min="11274" max="11274" width="14" style="242" bestFit="1" customWidth="1"/>
    <col min="11275" max="11275" width="9.5703125" style="242" bestFit="1" customWidth="1"/>
    <col min="11276" max="11276" width="9.140625" style="242"/>
    <col min="11277" max="11277" width="14" style="242" bestFit="1" customWidth="1"/>
    <col min="11278" max="11278" width="15.28515625" style="242" customWidth="1"/>
    <col min="11279" max="11279" width="11" style="242" customWidth="1"/>
    <col min="11280" max="11520" width="9.140625" style="242"/>
    <col min="11521" max="11521" width="73" style="242" customWidth="1"/>
    <col min="11522" max="11522" width="13.7109375" style="242" customWidth="1"/>
    <col min="11523" max="11523" width="12.28515625" style="242" bestFit="1" customWidth="1"/>
    <col min="11524" max="11524" width="13.28515625" style="242" customWidth="1"/>
    <col min="11525" max="11525" width="9.42578125" style="242" bestFit="1" customWidth="1"/>
    <col min="11526" max="11526" width="14" style="242" bestFit="1" customWidth="1"/>
    <col min="11527" max="11527" width="9.5703125" style="242" bestFit="1" customWidth="1"/>
    <col min="11528" max="11528" width="12.140625" style="242" bestFit="1" customWidth="1"/>
    <col min="11529" max="11529" width="11.42578125" style="242" bestFit="1" customWidth="1"/>
    <col min="11530" max="11530" width="14" style="242" bestFit="1" customWidth="1"/>
    <col min="11531" max="11531" width="9.5703125" style="242" bestFit="1" customWidth="1"/>
    <col min="11532" max="11532" width="9.140625" style="242"/>
    <col min="11533" max="11533" width="14" style="242" bestFit="1" customWidth="1"/>
    <col min="11534" max="11534" width="15.28515625" style="242" customWidth="1"/>
    <col min="11535" max="11535" width="11" style="242" customWidth="1"/>
    <col min="11536" max="11776" width="9.140625" style="242"/>
    <col min="11777" max="11777" width="73" style="242" customWidth="1"/>
    <col min="11778" max="11778" width="13.7109375" style="242" customWidth="1"/>
    <col min="11779" max="11779" width="12.28515625" style="242" bestFit="1" customWidth="1"/>
    <col min="11780" max="11780" width="13.28515625" style="242" customWidth="1"/>
    <col min="11781" max="11781" width="9.42578125" style="242" bestFit="1" customWidth="1"/>
    <col min="11782" max="11782" width="14" style="242" bestFit="1" customWidth="1"/>
    <col min="11783" max="11783" width="9.5703125" style="242" bestFit="1" customWidth="1"/>
    <col min="11784" max="11784" width="12.140625" style="242" bestFit="1" customWidth="1"/>
    <col min="11785" max="11785" width="11.42578125" style="242" bestFit="1" customWidth="1"/>
    <col min="11786" max="11786" width="14" style="242" bestFit="1" customWidth="1"/>
    <col min="11787" max="11787" width="9.5703125" style="242" bestFit="1" customWidth="1"/>
    <col min="11788" max="11788" width="9.140625" style="242"/>
    <col min="11789" max="11789" width="14" style="242" bestFit="1" customWidth="1"/>
    <col min="11790" max="11790" width="15.28515625" style="242" customWidth="1"/>
    <col min="11791" max="11791" width="11" style="242" customWidth="1"/>
    <col min="11792" max="12032" width="9.140625" style="242"/>
    <col min="12033" max="12033" width="73" style="242" customWidth="1"/>
    <col min="12034" max="12034" width="13.7109375" style="242" customWidth="1"/>
    <col min="12035" max="12035" width="12.28515625" style="242" bestFit="1" customWidth="1"/>
    <col min="12036" max="12036" width="13.28515625" style="242" customWidth="1"/>
    <col min="12037" max="12037" width="9.42578125" style="242" bestFit="1" customWidth="1"/>
    <col min="12038" max="12038" width="14" style="242" bestFit="1" customWidth="1"/>
    <col min="12039" max="12039" width="9.5703125" style="242" bestFit="1" customWidth="1"/>
    <col min="12040" max="12040" width="12.140625" style="242" bestFit="1" customWidth="1"/>
    <col min="12041" max="12041" width="11.42578125" style="242" bestFit="1" customWidth="1"/>
    <col min="12042" max="12042" width="14" style="242" bestFit="1" customWidth="1"/>
    <col min="12043" max="12043" width="9.5703125" style="242" bestFit="1" customWidth="1"/>
    <col min="12044" max="12044" width="9.140625" style="242"/>
    <col min="12045" max="12045" width="14" style="242" bestFit="1" customWidth="1"/>
    <col min="12046" max="12046" width="15.28515625" style="242" customWidth="1"/>
    <col min="12047" max="12047" width="11" style="242" customWidth="1"/>
    <col min="12048" max="12288" width="9.140625" style="242"/>
    <col min="12289" max="12289" width="73" style="242" customWidth="1"/>
    <col min="12290" max="12290" width="13.7109375" style="242" customWidth="1"/>
    <col min="12291" max="12291" width="12.28515625" style="242" bestFit="1" customWidth="1"/>
    <col min="12292" max="12292" width="13.28515625" style="242" customWidth="1"/>
    <col min="12293" max="12293" width="9.42578125" style="242" bestFit="1" customWidth="1"/>
    <col min="12294" max="12294" width="14" style="242" bestFit="1" customWidth="1"/>
    <col min="12295" max="12295" width="9.5703125" style="242" bestFit="1" customWidth="1"/>
    <col min="12296" max="12296" width="12.140625" style="242" bestFit="1" customWidth="1"/>
    <col min="12297" max="12297" width="11.42578125" style="242" bestFit="1" customWidth="1"/>
    <col min="12298" max="12298" width="14" style="242" bestFit="1" customWidth="1"/>
    <col min="12299" max="12299" width="9.5703125" style="242" bestFit="1" customWidth="1"/>
    <col min="12300" max="12300" width="9.140625" style="242"/>
    <col min="12301" max="12301" width="14" style="242" bestFit="1" customWidth="1"/>
    <col min="12302" max="12302" width="15.28515625" style="242" customWidth="1"/>
    <col min="12303" max="12303" width="11" style="242" customWidth="1"/>
    <col min="12304" max="12544" width="9.140625" style="242"/>
    <col min="12545" max="12545" width="73" style="242" customWidth="1"/>
    <col min="12546" max="12546" width="13.7109375" style="242" customWidth="1"/>
    <col min="12547" max="12547" width="12.28515625" style="242" bestFit="1" customWidth="1"/>
    <col min="12548" max="12548" width="13.28515625" style="242" customWidth="1"/>
    <col min="12549" max="12549" width="9.42578125" style="242" bestFit="1" customWidth="1"/>
    <col min="12550" max="12550" width="14" style="242" bestFit="1" customWidth="1"/>
    <col min="12551" max="12551" width="9.5703125" style="242" bestFit="1" customWidth="1"/>
    <col min="12552" max="12552" width="12.140625" style="242" bestFit="1" customWidth="1"/>
    <col min="12553" max="12553" width="11.42578125" style="242" bestFit="1" customWidth="1"/>
    <col min="12554" max="12554" width="14" style="242" bestFit="1" customWidth="1"/>
    <col min="12555" max="12555" width="9.5703125" style="242" bestFit="1" customWidth="1"/>
    <col min="12556" max="12556" width="9.140625" style="242"/>
    <col min="12557" max="12557" width="14" style="242" bestFit="1" customWidth="1"/>
    <col min="12558" max="12558" width="15.28515625" style="242" customWidth="1"/>
    <col min="12559" max="12559" width="11" style="242" customWidth="1"/>
    <col min="12560" max="12800" width="9.140625" style="242"/>
    <col min="12801" max="12801" width="73" style="242" customWidth="1"/>
    <col min="12802" max="12802" width="13.7109375" style="242" customWidth="1"/>
    <col min="12803" max="12803" width="12.28515625" style="242" bestFit="1" customWidth="1"/>
    <col min="12804" max="12804" width="13.28515625" style="242" customWidth="1"/>
    <col min="12805" max="12805" width="9.42578125" style="242" bestFit="1" customWidth="1"/>
    <col min="12806" max="12806" width="14" style="242" bestFit="1" customWidth="1"/>
    <col min="12807" max="12807" width="9.5703125" style="242" bestFit="1" customWidth="1"/>
    <col min="12808" max="12808" width="12.140625" style="242" bestFit="1" customWidth="1"/>
    <col min="12809" max="12809" width="11.42578125" style="242" bestFit="1" customWidth="1"/>
    <col min="12810" max="12810" width="14" style="242" bestFit="1" customWidth="1"/>
    <col min="12811" max="12811" width="9.5703125" style="242" bestFit="1" customWidth="1"/>
    <col min="12812" max="12812" width="9.140625" style="242"/>
    <col min="12813" max="12813" width="14" style="242" bestFit="1" customWidth="1"/>
    <col min="12814" max="12814" width="15.28515625" style="242" customWidth="1"/>
    <col min="12815" max="12815" width="11" style="242" customWidth="1"/>
    <col min="12816" max="13056" width="9.140625" style="242"/>
    <col min="13057" max="13057" width="73" style="242" customWidth="1"/>
    <col min="13058" max="13058" width="13.7109375" style="242" customWidth="1"/>
    <col min="13059" max="13059" width="12.28515625" style="242" bestFit="1" customWidth="1"/>
    <col min="13060" max="13060" width="13.28515625" style="242" customWidth="1"/>
    <col min="13061" max="13061" width="9.42578125" style="242" bestFit="1" customWidth="1"/>
    <col min="13062" max="13062" width="14" style="242" bestFit="1" customWidth="1"/>
    <col min="13063" max="13063" width="9.5703125" style="242" bestFit="1" customWidth="1"/>
    <col min="13064" max="13064" width="12.140625" style="242" bestFit="1" customWidth="1"/>
    <col min="13065" max="13065" width="11.42578125" style="242" bestFit="1" customWidth="1"/>
    <col min="13066" max="13066" width="14" style="242" bestFit="1" customWidth="1"/>
    <col min="13067" max="13067" width="9.5703125" style="242" bestFit="1" customWidth="1"/>
    <col min="13068" max="13068" width="9.140625" style="242"/>
    <col min="13069" max="13069" width="14" style="242" bestFit="1" customWidth="1"/>
    <col min="13070" max="13070" width="15.28515625" style="242" customWidth="1"/>
    <col min="13071" max="13071" width="11" style="242" customWidth="1"/>
    <col min="13072" max="13312" width="9.140625" style="242"/>
    <col min="13313" max="13313" width="73" style="242" customWidth="1"/>
    <col min="13314" max="13314" width="13.7109375" style="242" customWidth="1"/>
    <col min="13315" max="13315" width="12.28515625" style="242" bestFit="1" customWidth="1"/>
    <col min="13316" max="13316" width="13.28515625" style="242" customWidth="1"/>
    <col min="13317" max="13317" width="9.42578125" style="242" bestFit="1" customWidth="1"/>
    <col min="13318" max="13318" width="14" style="242" bestFit="1" customWidth="1"/>
    <col min="13319" max="13319" width="9.5703125" style="242" bestFit="1" customWidth="1"/>
    <col min="13320" max="13320" width="12.140625" style="242" bestFit="1" customWidth="1"/>
    <col min="13321" max="13321" width="11.42578125" style="242" bestFit="1" customWidth="1"/>
    <col min="13322" max="13322" width="14" style="242" bestFit="1" customWidth="1"/>
    <col min="13323" max="13323" width="9.5703125" style="242" bestFit="1" customWidth="1"/>
    <col min="13324" max="13324" width="9.140625" style="242"/>
    <col min="13325" max="13325" width="14" style="242" bestFit="1" customWidth="1"/>
    <col min="13326" max="13326" width="15.28515625" style="242" customWidth="1"/>
    <col min="13327" max="13327" width="11" style="242" customWidth="1"/>
    <col min="13328" max="13568" width="9.140625" style="242"/>
    <col min="13569" max="13569" width="73" style="242" customWidth="1"/>
    <col min="13570" max="13570" width="13.7109375" style="242" customWidth="1"/>
    <col min="13571" max="13571" width="12.28515625" style="242" bestFit="1" customWidth="1"/>
    <col min="13572" max="13572" width="13.28515625" style="242" customWidth="1"/>
    <col min="13573" max="13573" width="9.42578125" style="242" bestFit="1" customWidth="1"/>
    <col min="13574" max="13574" width="14" style="242" bestFit="1" customWidth="1"/>
    <col min="13575" max="13575" width="9.5703125" style="242" bestFit="1" customWidth="1"/>
    <col min="13576" max="13576" width="12.140625" style="242" bestFit="1" customWidth="1"/>
    <col min="13577" max="13577" width="11.42578125" style="242" bestFit="1" customWidth="1"/>
    <col min="13578" max="13578" width="14" style="242" bestFit="1" customWidth="1"/>
    <col min="13579" max="13579" width="9.5703125" style="242" bestFit="1" customWidth="1"/>
    <col min="13580" max="13580" width="9.140625" style="242"/>
    <col min="13581" max="13581" width="14" style="242" bestFit="1" customWidth="1"/>
    <col min="13582" max="13582" width="15.28515625" style="242" customWidth="1"/>
    <col min="13583" max="13583" width="11" style="242" customWidth="1"/>
    <col min="13584" max="13824" width="9.140625" style="242"/>
    <col min="13825" max="13825" width="73" style="242" customWidth="1"/>
    <col min="13826" max="13826" width="13.7109375" style="242" customWidth="1"/>
    <col min="13827" max="13827" width="12.28515625" style="242" bestFit="1" customWidth="1"/>
    <col min="13828" max="13828" width="13.28515625" style="242" customWidth="1"/>
    <col min="13829" max="13829" width="9.42578125" style="242" bestFit="1" customWidth="1"/>
    <col min="13830" max="13830" width="14" style="242" bestFit="1" customWidth="1"/>
    <col min="13831" max="13831" width="9.5703125" style="242" bestFit="1" customWidth="1"/>
    <col min="13832" max="13832" width="12.140625" style="242" bestFit="1" customWidth="1"/>
    <col min="13833" max="13833" width="11.42578125" style="242" bestFit="1" customWidth="1"/>
    <col min="13834" max="13834" width="14" style="242" bestFit="1" customWidth="1"/>
    <col min="13835" max="13835" width="9.5703125" style="242" bestFit="1" customWidth="1"/>
    <col min="13836" max="13836" width="9.140625" style="242"/>
    <col min="13837" max="13837" width="14" style="242" bestFit="1" customWidth="1"/>
    <col min="13838" max="13838" width="15.28515625" style="242" customWidth="1"/>
    <col min="13839" max="13839" width="11" style="242" customWidth="1"/>
    <col min="13840" max="14080" width="9.140625" style="242"/>
    <col min="14081" max="14081" width="73" style="242" customWidth="1"/>
    <col min="14082" max="14082" width="13.7109375" style="242" customWidth="1"/>
    <col min="14083" max="14083" width="12.28515625" style="242" bestFit="1" customWidth="1"/>
    <col min="14084" max="14084" width="13.28515625" style="242" customWidth="1"/>
    <col min="14085" max="14085" width="9.42578125" style="242" bestFit="1" customWidth="1"/>
    <col min="14086" max="14086" width="14" style="242" bestFit="1" customWidth="1"/>
    <col min="14087" max="14087" width="9.5703125" style="242" bestFit="1" customWidth="1"/>
    <col min="14088" max="14088" width="12.140625" style="242" bestFit="1" customWidth="1"/>
    <col min="14089" max="14089" width="11.42578125" style="242" bestFit="1" customWidth="1"/>
    <col min="14090" max="14090" width="14" style="242" bestFit="1" customWidth="1"/>
    <col min="14091" max="14091" width="9.5703125" style="242" bestFit="1" customWidth="1"/>
    <col min="14092" max="14092" width="9.140625" style="242"/>
    <col min="14093" max="14093" width="14" style="242" bestFit="1" customWidth="1"/>
    <col min="14094" max="14094" width="15.28515625" style="242" customWidth="1"/>
    <col min="14095" max="14095" width="11" style="242" customWidth="1"/>
    <col min="14096" max="14336" width="9.140625" style="242"/>
    <col min="14337" max="14337" width="73" style="242" customWidth="1"/>
    <col min="14338" max="14338" width="13.7109375" style="242" customWidth="1"/>
    <col min="14339" max="14339" width="12.28515625" style="242" bestFit="1" customWidth="1"/>
    <col min="14340" max="14340" width="13.28515625" style="242" customWidth="1"/>
    <col min="14341" max="14341" width="9.42578125" style="242" bestFit="1" customWidth="1"/>
    <col min="14342" max="14342" width="14" style="242" bestFit="1" customWidth="1"/>
    <col min="14343" max="14343" width="9.5703125" style="242" bestFit="1" customWidth="1"/>
    <col min="14344" max="14344" width="12.140625" style="242" bestFit="1" customWidth="1"/>
    <col min="14345" max="14345" width="11.42578125" style="242" bestFit="1" customWidth="1"/>
    <col min="14346" max="14346" width="14" style="242" bestFit="1" customWidth="1"/>
    <col min="14347" max="14347" width="9.5703125" style="242" bestFit="1" customWidth="1"/>
    <col min="14348" max="14348" width="9.140625" style="242"/>
    <col min="14349" max="14349" width="14" style="242" bestFit="1" customWidth="1"/>
    <col min="14350" max="14350" width="15.28515625" style="242" customWidth="1"/>
    <col min="14351" max="14351" width="11" style="242" customWidth="1"/>
    <col min="14352" max="14592" width="9.140625" style="242"/>
    <col min="14593" max="14593" width="73" style="242" customWidth="1"/>
    <col min="14594" max="14594" width="13.7109375" style="242" customWidth="1"/>
    <col min="14595" max="14595" width="12.28515625" style="242" bestFit="1" customWidth="1"/>
    <col min="14596" max="14596" width="13.28515625" style="242" customWidth="1"/>
    <col min="14597" max="14597" width="9.42578125" style="242" bestFit="1" customWidth="1"/>
    <col min="14598" max="14598" width="14" style="242" bestFit="1" customWidth="1"/>
    <col min="14599" max="14599" width="9.5703125" style="242" bestFit="1" customWidth="1"/>
    <col min="14600" max="14600" width="12.140625" style="242" bestFit="1" customWidth="1"/>
    <col min="14601" max="14601" width="11.42578125" style="242" bestFit="1" customWidth="1"/>
    <col min="14602" max="14602" width="14" style="242" bestFit="1" customWidth="1"/>
    <col min="14603" max="14603" width="9.5703125" style="242" bestFit="1" customWidth="1"/>
    <col min="14604" max="14604" width="9.140625" style="242"/>
    <col min="14605" max="14605" width="14" style="242" bestFit="1" customWidth="1"/>
    <col min="14606" max="14606" width="15.28515625" style="242" customWidth="1"/>
    <col min="14607" max="14607" width="11" style="242" customWidth="1"/>
    <col min="14608" max="14848" width="9.140625" style="242"/>
    <col min="14849" max="14849" width="73" style="242" customWidth="1"/>
    <col min="14850" max="14850" width="13.7109375" style="242" customWidth="1"/>
    <col min="14851" max="14851" width="12.28515625" style="242" bestFit="1" customWidth="1"/>
    <col min="14852" max="14852" width="13.28515625" style="242" customWidth="1"/>
    <col min="14853" max="14853" width="9.42578125" style="242" bestFit="1" customWidth="1"/>
    <col min="14854" max="14854" width="14" style="242" bestFit="1" customWidth="1"/>
    <col min="14855" max="14855" width="9.5703125" style="242" bestFit="1" customWidth="1"/>
    <col min="14856" max="14856" width="12.140625" style="242" bestFit="1" customWidth="1"/>
    <col min="14857" max="14857" width="11.42578125" style="242" bestFit="1" customWidth="1"/>
    <col min="14858" max="14858" width="14" style="242" bestFit="1" customWidth="1"/>
    <col min="14859" max="14859" width="9.5703125" style="242" bestFit="1" customWidth="1"/>
    <col min="14860" max="14860" width="9.140625" style="242"/>
    <col min="14861" max="14861" width="14" style="242" bestFit="1" customWidth="1"/>
    <col min="14862" max="14862" width="15.28515625" style="242" customWidth="1"/>
    <col min="14863" max="14863" width="11" style="242" customWidth="1"/>
    <col min="14864" max="15104" width="9.140625" style="242"/>
    <col min="15105" max="15105" width="73" style="242" customWidth="1"/>
    <col min="15106" max="15106" width="13.7109375" style="242" customWidth="1"/>
    <col min="15107" max="15107" width="12.28515625" style="242" bestFit="1" customWidth="1"/>
    <col min="15108" max="15108" width="13.28515625" style="242" customWidth="1"/>
    <col min="15109" max="15109" width="9.42578125" style="242" bestFit="1" customWidth="1"/>
    <col min="15110" max="15110" width="14" style="242" bestFit="1" customWidth="1"/>
    <col min="15111" max="15111" width="9.5703125" style="242" bestFit="1" customWidth="1"/>
    <col min="15112" max="15112" width="12.140625" style="242" bestFit="1" customWidth="1"/>
    <col min="15113" max="15113" width="11.42578125" style="242" bestFit="1" customWidth="1"/>
    <col min="15114" max="15114" width="14" style="242" bestFit="1" customWidth="1"/>
    <col min="15115" max="15115" width="9.5703125" style="242" bestFit="1" customWidth="1"/>
    <col min="15116" max="15116" width="9.140625" style="242"/>
    <col min="15117" max="15117" width="14" style="242" bestFit="1" customWidth="1"/>
    <col min="15118" max="15118" width="15.28515625" style="242" customWidth="1"/>
    <col min="15119" max="15119" width="11" style="242" customWidth="1"/>
    <col min="15120" max="15360" width="9.140625" style="242"/>
    <col min="15361" max="15361" width="73" style="242" customWidth="1"/>
    <col min="15362" max="15362" width="13.7109375" style="242" customWidth="1"/>
    <col min="15363" max="15363" width="12.28515625" style="242" bestFit="1" customWidth="1"/>
    <col min="15364" max="15364" width="13.28515625" style="242" customWidth="1"/>
    <col min="15365" max="15365" width="9.42578125" style="242" bestFit="1" customWidth="1"/>
    <col min="15366" max="15366" width="14" style="242" bestFit="1" customWidth="1"/>
    <col min="15367" max="15367" width="9.5703125" style="242" bestFit="1" customWidth="1"/>
    <col min="15368" max="15368" width="12.140625" style="242" bestFit="1" customWidth="1"/>
    <col min="15369" max="15369" width="11.42578125" style="242" bestFit="1" customWidth="1"/>
    <col min="15370" max="15370" width="14" style="242" bestFit="1" customWidth="1"/>
    <col min="15371" max="15371" width="9.5703125" style="242" bestFit="1" customWidth="1"/>
    <col min="15372" max="15372" width="9.140625" style="242"/>
    <col min="15373" max="15373" width="14" style="242" bestFit="1" customWidth="1"/>
    <col min="15374" max="15374" width="15.28515625" style="242" customWidth="1"/>
    <col min="15375" max="15375" width="11" style="242" customWidth="1"/>
    <col min="15376" max="15616" width="9.140625" style="242"/>
    <col min="15617" max="15617" width="73" style="242" customWidth="1"/>
    <col min="15618" max="15618" width="13.7109375" style="242" customWidth="1"/>
    <col min="15619" max="15619" width="12.28515625" style="242" bestFit="1" customWidth="1"/>
    <col min="15620" max="15620" width="13.28515625" style="242" customWidth="1"/>
    <col min="15621" max="15621" width="9.42578125" style="242" bestFit="1" customWidth="1"/>
    <col min="15622" max="15622" width="14" style="242" bestFit="1" customWidth="1"/>
    <col min="15623" max="15623" width="9.5703125" style="242" bestFit="1" customWidth="1"/>
    <col min="15624" max="15624" width="12.140625" style="242" bestFit="1" customWidth="1"/>
    <col min="15625" max="15625" width="11.42578125" style="242" bestFit="1" customWidth="1"/>
    <col min="15626" max="15626" width="14" style="242" bestFit="1" customWidth="1"/>
    <col min="15627" max="15627" width="9.5703125" style="242" bestFit="1" customWidth="1"/>
    <col min="15628" max="15628" width="9.140625" style="242"/>
    <col min="15629" max="15629" width="14" style="242" bestFit="1" customWidth="1"/>
    <col min="15630" max="15630" width="15.28515625" style="242" customWidth="1"/>
    <col min="15631" max="15631" width="11" style="242" customWidth="1"/>
    <col min="15632" max="15872" width="9.140625" style="242"/>
    <col min="15873" max="15873" width="73" style="242" customWidth="1"/>
    <col min="15874" max="15874" width="13.7109375" style="242" customWidth="1"/>
    <col min="15875" max="15875" width="12.28515625" style="242" bestFit="1" customWidth="1"/>
    <col min="15876" max="15876" width="13.28515625" style="242" customWidth="1"/>
    <col min="15877" max="15877" width="9.42578125" style="242" bestFit="1" customWidth="1"/>
    <col min="15878" max="15878" width="14" style="242" bestFit="1" customWidth="1"/>
    <col min="15879" max="15879" width="9.5703125" style="242" bestFit="1" customWidth="1"/>
    <col min="15880" max="15880" width="12.140625" style="242" bestFit="1" customWidth="1"/>
    <col min="15881" max="15881" width="11.42578125" style="242" bestFit="1" customWidth="1"/>
    <col min="15882" max="15882" width="14" style="242" bestFit="1" customWidth="1"/>
    <col min="15883" max="15883" width="9.5703125" style="242" bestFit="1" customWidth="1"/>
    <col min="15884" max="15884" width="9.140625" style="242"/>
    <col min="15885" max="15885" width="14" style="242" bestFit="1" customWidth="1"/>
    <col min="15886" max="15886" width="15.28515625" style="242" customWidth="1"/>
    <col min="15887" max="15887" width="11" style="242" customWidth="1"/>
    <col min="15888" max="16128" width="9.140625" style="242"/>
    <col min="16129" max="16129" width="73" style="242" customWidth="1"/>
    <col min="16130" max="16130" width="13.7109375" style="242" customWidth="1"/>
    <col min="16131" max="16131" width="12.28515625" style="242" bestFit="1" customWidth="1"/>
    <col min="16132" max="16132" width="13.28515625" style="242" customWidth="1"/>
    <col min="16133" max="16133" width="9.42578125" style="242" bestFit="1" customWidth="1"/>
    <col min="16134" max="16134" width="14" style="242" bestFit="1" customWidth="1"/>
    <col min="16135" max="16135" width="9.5703125" style="242" bestFit="1" customWidth="1"/>
    <col min="16136" max="16136" width="12.140625" style="242" bestFit="1" customWidth="1"/>
    <col min="16137" max="16137" width="11.42578125" style="242" bestFit="1" customWidth="1"/>
    <col min="16138" max="16138" width="14" style="242" bestFit="1" customWidth="1"/>
    <col min="16139" max="16139" width="9.5703125" style="242" bestFit="1" customWidth="1"/>
    <col min="16140" max="16140" width="9.140625" style="242"/>
    <col min="16141" max="16141" width="14" style="242" bestFit="1" customWidth="1"/>
    <col min="16142" max="16142" width="15.28515625" style="242" customWidth="1"/>
    <col min="16143" max="16143" width="11" style="242" customWidth="1"/>
    <col min="16144" max="16384" width="9.140625" style="242"/>
  </cols>
  <sheetData>
    <row r="1" spans="1:16">
      <c r="A1" s="242" t="s">
        <v>0</v>
      </c>
      <c r="B1" s="265" t="s">
        <v>1558</v>
      </c>
    </row>
    <row r="2" spans="1:16">
      <c r="A2" s="242" t="s">
        <v>2</v>
      </c>
      <c r="B2" s="265" t="s">
        <v>1559</v>
      </c>
    </row>
    <row r="3" spans="1:16">
      <c r="A3" s="242" t="s">
        <v>4</v>
      </c>
      <c r="B3" s="268" t="s">
        <v>1560</v>
      </c>
    </row>
    <row r="4" spans="1:16">
      <c r="A4" s="242" t="s">
        <v>6</v>
      </c>
      <c r="B4" s="268" t="s">
        <v>7</v>
      </c>
    </row>
    <row r="5" spans="1:16">
      <c r="A5" s="242" t="s">
        <v>8</v>
      </c>
      <c r="B5" s="242" t="s">
        <v>9</v>
      </c>
    </row>
    <row r="7" spans="1:16">
      <c r="A7" s="1070" t="s">
        <v>1561</v>
      </c>
      <c r="B7" s="2995" t="s">
        <v>204</v>
      </c>
      <c r="C7" s="2995"/>
      <c r="D7" s="2995"/>
      <c r="E7" s="2996"/>
      <c r="F7" s="2997" t="s">
        <v>1562</v>
      </c>
      <c r="G7" s="2998"/>
      <c r="H7" s="2998"/>
      <c r="I7" s="1071"/>
      <c r="J7" s="2994" t="s">
        <v>88</v>
      </c>
      <c r="K7" s="2995"/>
      <c r="L7" s="2996"/>
      <c r="M7" s="2994" t="s">
        <v>1563</v>
      </c>
      <c r="N7" s="2996"/>
      <c r="O7" s="1071"/>
      <c r="P7" s="673"/>
    </row>
    <row r="8" spans="1:16">
      <c r="A8" s="1072"/>
      <c r="B8" s="1073" t="s">
        <v>1564</v>
      </c>
      <c r="C8" s="1074" t="s">
        <v>1565</v>
      </c>
      <c r="D8" s="1075" t="s">
        <v>1566</v>
      </c>
      <c r="E8" s="1075" t="s">
        <v>1567</v>
      </c>
      <c r="F8" s="1074" t="s">
        <v>1564</v>
      </c>
      <c r="G8" s="1075" t="s">
        <v>1565</v>
      </c>
      <c r="H8" s="1076" t="s">
        <v>1566</v>
      </c>
      <c r="I8" s="732" t="s">
        <v>15</v>
      </c>
      <c r="J8" s="1073" t="s">
        <v>1564</v>
      </c>
      <c r="K8" s="1074" t="s">
        <v>1565</v>
      </c>
      <c r="L8" s="1075" t="s">
        <v>1567</v>
      </c>
      <c r="M8" s="1073" t="s">
        <v>1564</v>
      </c>
      <c r="N8" s="1074" t="s">
        <v>1565</v>
      </c>
      <c r="O8" s="732" t="s">
        <v>15</v>
      </c>
      <c r="P8" s="673"/>
    </row>
    <row r="9" spans="1:16">
      <c r="A9" s="16" t="s">
        <v>1568</v>
      </c>
      <c r="B9" s="1077" t="s">
        <v>1569</v>
      </c>
      <c r="C9" s="1078" t="s">
        <v>1570</v>
      </c>
      <c r="D9" s="16" t="s">
        <v>1571</v>
      </c>
      <c r="E9" s="16" t="s">
        <v>1572</v>
      </c>
      <c r="F9" s="1078" t="s">
        <v>1569</v>
      </c>
      <c r="G9" s="16" t="s">
        <v>1570</v>
      </c>
      <c r="H9" s="1079" t="s">
        <v>1571</v>
      </c>
      <c r="I9" s="16"/>
      <c r="J9" s="1077" t="s">
        <v>1569</v>
      </c>
      <c r="K9" s="1078" t="s">
        <v>1570</v>
      </c>
      <c r="L9" s="16" t="s">
        <v>1572</v>
      </c>
      <c r="M9" s="1077" t="s">
        <v>1569</v>
      </c>
      <c r="N9" s="1078" t="s">
        <v>1570</v>
      </c>
      <c r="O9" s="16"/>
      <c r="P9" s="673"/>
    </row>
    <row r="10" spans="1:16">
      <c r="A10" s="746" t="s">
        <v>1573</v>
      </c>
      <c r="B10" s="783"/>
      <c r="C10" s="760"/>
      <c r="D10" s="760"/>
      <c r="E10" s="760">
        <v>0.01</v>
      </c>
      <c r="F10" s="1080">
        <f t="shared" ref="F10:F16" si="0">B10*E10</f>
        <v>0</v>
      </c>
      <c r="G10" s="1081">
        <f t="shared" ref="G10:G16" si="1">C10*E10</f>
        <v>0</v>
      </c>
      <c r="H10" s="1081">
        <f t="shared" ref="H10:H16" si="2">D10*E10</f>
        <v>0</v>
      </c>
      <c r="I10" s="1082">
        <f t="shared" ref="I10:I16" si="3">F10+G10+H10</f>
        <v>0</v>
      </c>
      <c r="J10" s="760"/>
      <c r="K10" s="760"/>
      <c r="L10" s="760">
        <v>0.01</v>
      </c>
      <c r="M10" s="1080">
        <f t="shared" ref="M10:M16" si="4">J10*L10</f>
        <v>0</v>
      </c>
      <c r="N10" s="1081">
        <f t="shared" ref="N10:N16" si="5">K10*L10</f>
        <v>0</v>
      </c>
      <c r="O10" s="1082">
        <f t="shared" ref="O10:O16" si="6">M10+N10</f>
        <v>0</v>
      </c>
      <c r="P10" s="673"/>
    </row>
    <row r="11" spans="1:16">
      <c r="A11" s="746" t="s">
        <v>1574</v>
      </c>
      <c r="B11" s="783"/>
      <c r="C11" s="760"/>
      <c r="D11" s="760"/>
      <c r="E11" s="760">
        <v>0.1</v>
      </c>
      <c r="F11" s="1083">
        <f t="shared" si="0"/>
        <v>0</v>
      </c>
      <c r="G11" s="1084">
        <f t="shared" si="1"/>
        <v>0</v>
      </c>
      <c r="H11" s="1084">
        <f t="shared" si="2"/>
        <v>0</v>
      </c>
      <c r="I11" s="1085">
        <f t="shared" si="3"/>
        <v>0</v>
      </c>
      <c r="J11" s="760"/>
      <c r="K11" s="760"/>
      <c r="L11" s="760">
        <v>0.1</v>
      </c>
      <c r="M11" s="1083">
        <f t="shared" si="4"/>
        <v>0</v>
      </c>
      <c r="N11" s="1084">
        <f t="shared" si="5"/>
        <v>0</v>
      </c>
      <c r="O11" s="1085">
        <f t="shared" si="6"/>
        <v>0</v>
      </c>
      <c r="P11" s="673"/>
    </row>
    <row r="12" spans="1:16">
      <c r="A12" s="746" t="s">
        <v>604</v>
      </c>
      <c r="B12" s="783"/>
      <c r="C12" s="760"/>
      <c r="D12" s="760"/>
      <c r="E12" s="760">
        <v>0.05</v>
      </c>
      <c r="F12" s="1083">
        <f t="shared" si="0"/>
        <v>0</v>
      </c>
      <c r="G12" s="1084">
        <f t="shared" si="1"/>
        <v>0</v>
      </c>
      <c r="H12" s="1084">
        <f t="shared" si="2"/>
        <v>0</v>
      </c>
      <c r="I12" s="1085">
        <f t="shared" si="3"/>
        <v>0</v>
      </c>
      <c r="J12" s="760"/>
      <c r="K12" s="760"/>
      <c r="L12" s="760">
        <v>0.05</v>
      </c>
      <c r="M12" s="1083">
        <f t="shared" si="4"/>
        <v>0</v>
      </c>
      <c r="N12" s="1084">
        <f t="shared" si="5"/>
        <v>0</v>
      </c>
      <c r="O12" s="1085">
        <f t="shared" si="6"/>
        <v>0</v>
      </c>
      <c r="P12" s="673"/>
    </row>
    <row r="13" spans="1:16">
      <c r="A13" s="746" t="s">
        <v>1575</v>
      </c>
      <c r="B13" s="783"/>
      <c r="C13" s="760"/>
      <c r="D13" s="760"/>
      <c r="E13" s="760">
        <v>0.1</v>
      </c>
      <c r="F13" s="1083">
        <f t="shared" si="0"/>
        <v>0</v>
      </c>
      <c r="G13" s="1084">
        <f t="shared" si="1"/>
        <v>0</v>
      </c>
      <c r="H13" s="1084">
        <f t="shared" si="2"/>
        <v>0</v>
      </c>
      <c r="I13" s="1085">
        <f t="shared" si="3"/>
        <v>0</v>
      </c>
      <c r="J13" s="760"/>
      <c r="K13" s="760"/>
      <c r="L13" s="760">
        <v>0.1</v>
      </c>
      <c r="M13" s="1083">
        <f t="shared" si="4"/>
        <v>0</v>
      </c>
      <c r="N13" s="1084">
        <f t="shared" si="5"/>
        <v>0</v>
      </c>
      <c r="O13" s="1085">
        <f t="shared" si="6"/>
        <v>0</v>
      </c>
      <c r="P13" s="673"/>
    </row>
    <row r="14" spans="1:16">
      <c r="A14" s="746" t="s">
        <v>201</v>
      </c>
      <c r="B14" s="783"/>
      <c r="C14" s="760"/>
      <c r="D14" s="760"/>
      <c r="E14" s="760">
        <v>0.2</v>
      </c>
      <c r="F14" s="1083">
        <f t="shared" si="0"/>
        <v>0</v>
      </c>
      <c r="G14" s="1084">
        <f t="shared" si="1"/>
        <v>0</v>
      </c>
      <c r="H14" s="1084">
        <f t="shared" si="2"/>
        <v>0</v>
      </c>
      <c r="I14" s="1085">
        <f t="shared" si="3"/>
        <v>0</v>
      </c>
      <c r="J14" s="760"/>
      <c r="K14" s="760"/>
      <c r="L14" s="760">
        <v>1</v>
      </c>
      <c r="M14" s="1083">
        <f t="shared" si="4"/>
        <v>0</v>
      </c>
      <c r="N14" s="1084">
        <f t="shared" si="5"/>
        <v>0</v>
      </c>
      <c r="O14" s="1085">
        <f t="shared" si="6"/>
        <v>0</v>
      </c>
      <c r="P14" s="673"/>
    </row>
    <row r="15" spans="1:16">
      <c r="A15" s="746" t="s">
        <v>206</v>
      </c>
      <c r="B15" s="783"/>
      <c r="C15" s="760"/>
      <c r="D15" s="760"/>
      <c r="E15" s="760">
        <v>0.5</v>
      </c>
      <c r="F15" s="1083">
        <f t="shared" si="0"/>
        <v>0</v>
      </c>
      <c r="G15" s="1084">
        <f t="shared" si="1"/>
        <v>0</v>
      </c>
      <c r="H15" s="1084">
        <f t="shared" si="2"/>
        <v>0</v>
      </c>
      <c r="I15" s="1085">
        <f t="shared" si="3"/>
        <v>0</v>
      </c>
      <c r="J15" s="760"/>
      <c r="K15" s="760"/>
      <c r="L15" s="760">
        <v>1</v>
      </c>
      <c r="M15" s="1083">
        <f t="shared" si="4"/>
        <v>0</v>
      </c>
      <c r="N15" s="1084">
        <f t="shared" si="5"/>
        <v>0</v>
      </c>
      <c r="O15" s="1085">
        <f t="shared" si="6"/>
        <v>0</v>
      </c>
      <c r="P15" s="673"/>
    </row>
    <row r="16" spans="1:16">
      <c r="A16" s="746" t="s">
        <v>1576</v>
      </c>
      <c r="B16" s="783"/>
      <c r="C16" s="760"/>
      <c r="D16" s="760"/>
      <c r="E16" s="760">
        <v>1</v>
      </c>
      <c r="F16" s="1086">
        <f t="shared" si="0"/>
        <v>0</v>
      </c>
      <c r="G16" s="1087">
        <f t="shared" si="1"/>
        <v>0</v>
      </c>
      <c r="H16" s="1087">
        <f t="shared" si="2"/>
        <v>0</v>
      </c>
      <c r="I16" s="1088">
        <f t="shared" si="3"/>
        <v>0</v>
      </c>
      <c r="J16" s="760"/>
      <c r="K16" s="760"/>
      <c r="L16" s="760">
        <v>1</v>
      </c>
      <c r="M16" s="1086">
        <f t="shared" si="4"/>
        <v>0</v>
      </c>
      <c r="N16" s="1087">
        <f t="shared" si="5"/>
        <v>0</v>
      </c>
      <c r="O16" s="1088">
        <f t="shared" si="6"/>
        <v>0</v>
      </c>
      <c r="P16" s="673"/>
    </row>
    <row r="17" spans="1:16">
      <c r="A17" s="1089" t="s">
        <v>510</v>
      </c>
      <c r="B17" s="1090">
        <f>SUM(B10:B16)</f>
        <v>0</v>
      </c>
      <c r="C17" s="1091">
        <f>SUM(C10:C16)</f>
        <v>0</v>
      </c>
      <c r="D17" s="1091">
        <f>SUM(D10:D16)</f>
        <v>0</v>
      </c>
      <c r="E17" s="1092"/>
      <c r="F17" s="1090">
        <f>SUM(F10:F16)</f>
        <v>0</v>
      </c>
      <c r="G17" s="1091">
        <f>SUM(G10:G16)</f>
        <v>0</v>
      </c>
      <c r="H17" s="1091">
        <f>SUM(H10:H16)</f>
        <v>0</v>
      </c>
      <c r="I17" s="1093">
        <f>F17+G17+H17</f>
        <v>0</v>
      </c>
      <c r="J17" s="1090">
        <f>SUM(J10:J16)</f>
        <v>0</v>
      </c>
      <c r="K17" s="1091">
        <f>SUM(K10:K16)</f>
        <v>0</v>
      </c>
      <c r="L17" s="1092"/>
      <c r="M17" s="1087">
        <f>SUM(M10:M16)</f>
        <v>0</v>
      </c>
      <c r="N17" s="1087">
        <f>SUM(N10:N16)</f>
        <v>0</v>
      </c>
      <c r="O17" s="1088">
        <f>M17+N17</f>
        <v>0</v>
      </c>
      <c r="P17" s="673"/>
    </row>
    <row r="18" spans="1:16">
      <c r="A18" s="659"/>
      <c r="B18" s="1094"/>
      <c r="C18" s="1094"/>
      <c r="D18" s="1094"/>
      <c r="E18" s="659"/>
      <c r="F18" s="1094"/>
      <c r="G18" s="1094"/>
      <c r="H18" s="1094"/>
      <c r="I18" s="1094"/>
      <c r="J18" s="1094"/>
      <c r="K18" s="1094"/>
      <c r="L18" s="659"/>
      <c r="M18" s="1094"/>
      <c r="N18" s="1094"/>
      <c r="O18" s="1094"/>
      <c r="P18" s="673"/>
    </row>
    <row r="19" spans="1:16">
      <c r="A19" s="673"/>
      <c r="B19" s="673"/>
      <c r="C19" s="673"/>
      <c r="D19" s="673"/>
      <c r="E19" s="673"/>
      <c r="F19" s="673"/>
      <c r="G19" s="673"/>
      <c r="H19" s="673"/>
      <c r="I19" s="673"/>
      <c r="J19" s="673"/>
      <c r="K19" s="673"/>
      <c r="L19" s="673"/>
      <c r="M19" s="673"/>
      <c r="N19" s="673"/>
      <c r="O19" s="673"/>
      <c r="P19" s="673"/>
    </row>
    <row r="20" spans="1:16">
      <c r="A20" s="1071"/>
      <c r="B20" s="2995" t="s">
        <v>1577</v>
      </c>
      <c r="C20" s="2995"/>
      <c r="D20" s="2995"/>
      <c r="E20" s="2996"/>
      <c r="F20" s="2994" t="s">
        <v>1578</v>
      </c>
      <c r="G20" s="2995"/>
      <c r="H20" s="2996"/>
      <c r="I20" s="1071"/>
      <c r="J20" s="1075" t="s">
        <v>1579</v>
      </c>
      <c r="K20" s="673"/>
      <c r="L20" s="673"/>
      <c r="M20" s="673"/>
      <c r="N20" s="673"/>
      <c r="O20" s="673"/>
      <c r="P20" s="673"/>
    </row>
    <row r="21" spans="1:16">
      <c r="A21" s="16" t="s">
        <v>1568</v>
      </c>
      <c r="B21" s="1073" t="s">
        <v>1564</v>
      </c>
      <c r="C21" s="1074" t="s">
        <v>1565</v>
      </c>
      <c r="D21" s="1075" t="s">
        <v>1566</v>
      </c>
      <c r="E21" s="1075" t="s">
        <v>1580</v>
      </c>
      <c r="F21" s="1074" t="s">
        <v>1564</v>
      </c>
      <c r="G21" s="1075" t="s">
        <v>1565</v>
      </c>
      <c r="H21" s="1076" t="s">
        <v>1581</v>
      </c>
      <c r="I21" s="732" t="s">
        <v>15</v>
      </c>
      <c r="J21" s="1072" t="s">
        <v>1582</v>
      </c>
      <c r="K21" s="673"/>
      <c r="L21" s="673"/>
      <c r="M21" s="673"/>
      <c r="N21" s="673"/>
      <c r="O21" s="673"/>
      <c r="P21" s="673"/>
    </row>
    <row r="22" spans="1:16">
      <c r="A22" s="1095"/>
      <c r="B22" s="1077" t="s">
        <v>1569</v>
      </c>
      <c r="C22" s="1078" t="s">
        <v>1570</v>
      </c>
      <c r="D22" s="16" t="s">
        <v>1571</v>
      </c>
      <c r="E22" s="16" t="s">
        <v>1583</v>
      </c>
      <c r="F22" s="1078" t="s">
        <v>1569</v>
      </c>
      <c r="G22" s="16" t="s">
        <v>1570</v>
      </c>
      <c r="H22" s="1079" t="s">
        <v>1584</v>
      </c>
      <c r="I22" s="1072"/>
      <c r="J22" s="1095"/>
      <c r="K22" s="673"/>
      <c r="L22" s="673"/>
      <c r="M22" s="673"/>
      <c r="N22" s="673"/>
      <c r="O22" s="673"/>
      <c r="P22" s="673"/>
    </row>
    <row r="23" spans="1:16">
      <c r="A23" s="746" t="s">
        <v>1573</v>
      </c>
      <c r="B23" s="760"/>
      <c r="C23" s="760"/>
      <c r="D23" s="760"/>
      <c r="E23" s="1096">
        <f t="shared" ref="E23:E29" si="7">B23+C23+D23</f>
        <v>0</v>
      </c>
      <c r="F23" s="760"/>
      <c r="G23" s="760"/>
      <c r="H23" s="1080">
        <f t="shared" ref="H23:H29" si="8">F23+G23</f>
        <v>0</v>
      </c>
      <c r="I23" s="1082">
        <f t="shared" ref="I23:I29" si="9">E23+H23</f>
        <v>0</v>
      </c>
      <c r="J23" s="1097"/>
      <c r="K23" s="673"/>
      <c r="L23" s="673"/>
      <c r="M23" s="673"/>
      <c r="N23" s="673"/>
      <c r="O23" s="673"/>
      <c r="P23" s="673"/>
    </row>
    <row r="24" spans="1:16">
      <c r="A24" s="746" t="s">
        <v>1574</v>
      </c>
      <c r="B24" s="760"/>
      <c r="C24" s="760"/>
      <c r="D24" s="760"/>
      <c r="E24" s="1098">
        <f t="shared" si="7"/>
        <v>0</v>
      </c>
      <c r="F24" s="760"/>
      <c r="G24" s="760"/>
      <c r="H24" s="1083">
        <f t="shared" si="8"/>
        <v>0</v>
      </c>
      <c r="I24" s="1085">
        <f t="shared" si="9"/>
        <v>0</v>
      </c>
      <c r="J24" s="756"/>
      <c r="K24" s="673"/>
      <c r="L24" s="673"/>
      <c r="M24" s="673"/>
      <c r="N24" s="673"/>
      <c r="O24" s="673"/>
      <c r="P24" s="673"/>
    </row>
    <row r="25" spans="1:16">
      <c r="A25" s="746" t="s">
        <v>604</v>
      </c>
      <c r="B25" s="760"/>
      <c r="C25" s="760"/>
      <c r="D25" s="760"/>
      <c r="E25" s="1098">
        <f t="shared" si="7"/>
        <v>0</v>
      </c>
      <c r="F25" s="760"/>
      <c r="G25" s="760"/>
      <c r="H25" s="1083">
        <f t="shared" si="8"/>
        <v>0</v>
      </c>
      <c r="I25" s="1085">
        <f t="shared" si="9"/>
        <v>0</v>
      </c>
      <c r="J25" s="756"/>
      <c r="K25" s="673"/>
      <c r="L25" s="673"/>
      <c r="M25" s="673"/>
      <c r="N25" s="673"/>
      <c r="O25" s="673"/>
      <c r="P25" s="673"/>
    </row>
    <row r="26" spans="1:16">
      <c r="A26" s="746" t="s">
        <v>1575</v>
      </c>
      <c r="B26" s="760"/>
      <c r="C26" s="760"/>
      <c r="D26" s="760"/>
      <c r="E26" s="1098">
        <f t="shared" si="7"/>
        <v>0</v>
      </c>
      <c r="F26" s="760"/>
      <c r="G26" s="760"/>
      <c r="H26" s="1083">
        <f t="shared" si="8"/>
        <v>0</v>
      </c>
      <c r="I26" s="1085">
        <f t="shared" si="9"/>
        <v>0</v>
      </c>
      <c r="J26" s="756"/>
      <c r="K26" s="673"/>
      <c r="L26" s="673"/>
      <c r="M26" s="673"/>
      <c r="N26" s="673"/>
      <c r="O26" s="673"/>
      <c r="P26" s="673"/>
    </row>
    <row r="27" spans="1:16">
      <c r="A27" s="746" t="s">
        <v>201</v>
      </c>
      <c r="B27" s="760"/>
      <c r="C27" s="760"/>
      <c r="D27" s="760"/>
      <c r="E27" s="1098">
        <f t="shared" si="7"/>
        <v>0</v>
      </c>
      <c r="F27" s="760"/>
      <c r="G27" s="760"/>
      <c r="H27" s="1083">
        <f t="shared" si="8"/>
        <v>0</v>
      </c>
      <c r="I27" s="1085">
        <f t="shared" si="9"/>
        <v>0</v>
      </c>
      <c r="J27" s="756"/>
      <c r="K27" s="673"/>
      <c r="L27" s="673"/>
      <c r="M27" s="673"/>
      <c r="N27" s="673"/>
      <c r="O27" s="673"/>
      <c r="P27" s="673"/>
    </row>
    <row r="28" spans="1:16">
      <c r="A28" s="746" t="s">
        <v>206</v>
      </c>
      <c r="B28" s="760"/>
      <c r="C28" s="760"/>
      <c r="D28" s="760"/>
      <c r="E28" s="1098">
        <f t="shared" si="7"/>
        <v>0</v>
      </c>
      <c r="F28" s="760"/>
      <c r="G28" s="760"/>
      <c r="H28" s="1083">
        <f t="shared" si="8"/>
        <v>0</v>
      </c>
      <c r="I28" s="1085">
        <f t="shared" si="9"/>
        <v>0</v>
      </c>
      <c r="J28" s="756"/>
      <c r="K28" s="673"/>
      <c r="L28" s="673"/>
      <c r="M28" s="673"/>
      <c r="N28" s="673"/>
      <c r="O28" s="673"/>
      <c r="P28" s="673"/>
    </row>
    <row r="29" spans="1:16">
      <c r="A29" s="746" t="s">
        <v>1576</v>
      </c>
      <c r="B29" s="760"/>
      <c r="C29" s="760"/>
      <c r="D29" s="760"/>
      <c r="E29" s="1099">
        <f t="shared" si="7"/>
        <v>0</v>
      </c>
      <c r="F29" s="760"/>
      <c r="G29" s="760"/>
      <c r="H29" s="1086">
        <f t="shared" si="8"/>
        <v>0</v>
      </c>
      <c r="I29" s="1088">
        <f t="shared" si="9"/>
        <v>0</v>
      </c>
      <c r="J29" s="1100"/>
      <c r="K29" s="673"/>
      <c r="L29" s="673"/>
      <c r="M29" s="673"/>
      <c r="N29" s="673"/>
      <c r="O29" s="673"/>
      <c r="P29" s="673"/>
    </row>
    <row r="30" spans="1:16">
      <c r="A30" s="1089" t="s">
        <v>510</v>
      </c>
      <c r="B30" s="1090">
        <f>SUM(B23:B29)</f>
        <v>0</v>
      </c>
      <c r="C30" s="1091">
        <f>SUM(C23:C29)</f>
        <v>0</v>
      </c>
      <c r="D30" s="1091">
        <f>SUM(D23:D29)</f>
        <v>0</v>
      </c>
      <c r="E30" s="1087">
        <f>B30+C30+D30</f>
        <v>0</v>
      </c>
      <c r="F30" s="1090">
        <f>SUM(F23:F29)</f>
        <v>0</v>
      </c>
      <c r="G30" s="1093">
        <f>SUM(G23:G29)</f>
        <v>0</v>
      </c>
      <c r="H30" s="1086">
        <f>F30+G30</f>
        <v>0</v>
      </c>
      <c r="I30" s="1088">
        <f>E30+H30</f>
        <v>0</v>
      </c>
      <c r="J30" s="1093">
        <f>SUM(J23:J29)</f>
        <v>0</v>
      </c>
      <c r="K30" s="673"/>
      <c r="L30" s="673"/>
      <c r="M30" s="673"/>
      <c r="N30" s="673"/>
      <c r="O30" s="673"/>
      <c r="P30" s="673"/>
    </row>
    <row r="31" spans="1:16">
      <c r="A31" s="673"/>
      <c r="B31" s="673"/>
      <c r="C31" s="673"/>
      <c r="D31" s="673"/>
      <c r="E31" s="673"/>
      <c r="F31" s="673"/>
      <c r="G31" s="673"/>
      <c r="H31" s="673"/>
      <c r="I31" s="673"/>
      <c r="J31" s="673"/>
      <c r="K31" s="673"/>
      <c r="L31" s="673"/>
      <c r="M31" s="673"/>
      <c r="N31" s="673"/>
      <c r="O31" s="673"/>
      <c r="P31" s="673"/>
    </row>
    <row r="32" spans="1:16">
      <c r="A32" s="673"/>
      <c r="B32" s="673"/>
      <c r="C32" s="673"/>
      <c r="D32" s="673"/>
      <c r="E32" s="673"/>
      <c r="F32" s="673"/>
      <c r="G32" s="673"/>
      <c r="H32" s="673"/>
      <c r="I32" s="673"/>
      <c r="J32" s="673"/>
      <c r="K32" s="673"/>
      <c r="L32" s="673"/>
      <c r="M32" s="673"/>
      <c r="N32" s="673"/>
      <c r="O32" s="673"/>
      <c r="P32" s="673"/>
    </row>
    <row r="33" spans="1:16">
      <c r="A33" s="1070" t="s">
        <v>1585</v>
      </c>
      <c r="B33" s="2994" t="s">
        <v>204</v>
      </c>
      <c r="C33" s="2995"/>
      <c r="D33" s="2995"/>
      <c r="E33" s="2996"/>
      <c r="F33" s="2997" t="s">
        <v>1562</v>
      </c>
      <c r="G33" s="2998"/>
      <c r="H33" s="2999"/>
      <c r="I33" s="1071"/>
      <c r="J33" s="2994" t="s">
        <v>88</v>
      </c>
      <c r="K33" s="2995"/>
      <c r="L33" s="2996"/>
      <c r="M33" s="2994" t="s">
        <v>1586</v>
      </c>
      <c r="N33" s="2996"/>
      <c r="O33" s="1071"/>
      <c r="P33" s="673"/>
    </row>
    <row r="34" spans="1:16">
      <c r="A34" s="1072"/>
      <c r="B34" s="1073" t="s">
        <v>1564</v>
      </c>
      <c r="C34" s="1074" t="s">
        <v>1565</v>
      </c>
      <c r="D34" s="1075" t="s">
        <v>1566</v>
      </c>
      <c r="E34" s="1075" t="s">
        <v>1567</v>
      </c>
      <c r="F34" s="1074" t="s">
        <v>1564</v>
      </c>
      <c r="G34" s="1075" t="s">
        <v>1565</v>
      </c>
      <c r="H34" s="1076" t="s">
        <v>1566</v>
      </c>
      <c r="I34" s="732" t="s">
        <v>15</v>
      </c>
      <c r="J34" s="1073" t="s">
        <v>1564</v>
      </c>
      <c r="K34" s="1074" t="s">
        <v>1565</v>
      </c>
      <c r="L34" s="1075" t="s">
        <v>1567</v>
      </c>
      <c r="M34" s="1074" t="s">
        <v>1564</v>
      </c>
      <c r="N34" s="1076" t="s">
        <v>1565</v>
      </c>
      <c r="O34" s="732" t="s">
        <v>15</v>
      </c>
      <c r="P34" s="673"/>
    </row>
    <row r="35" spans="1:16">
      <c r="A35" s="16" t="s">
        <v>1568</v>
      </c>
      <c r="B35" s="1077" t="s">
        <v>1569</v>
      </c>
      <c r="C35" s="1078" t="s">
        <v>1570</v>
      </c>
      <c r="D35" s="16" t="s">
        <v>1571</v>
      </c>
      <c r="E35" s="16" t="s">
        <v>1572</v>
      </c>
      <c r="F35" s="1078" t="s">
        <v>1569</v>
      </c>
      <c r="G35" s="16" t="s">
        <v>1570</v>
      </c>
      <c r="H35" s="1079" t="s">
        <v>1571</v>
      </c>
      <c r="I35" s="16"/>
      <c r="J35" s="1077" t="s">
        <v>1569</v>
      </c>
      <c r="K35" s="1078" t="s">
        <v>1570</v>
      </c>
      <c r="L35" s="16" t="s">
        <v>1572</v>
      </c>
      <c r="M35" s="1078" t="s">
        <v>1569</v>
      </c>
      <c r="N35" s="1079" t="s">
        <v>1570</v>
      </c>
      <c r="O35" s="16"/>
      <c r="P35" s="673"/>
    </row>
    <row r="36" spans="1:16">
      <c r="A36" s="746" t="s">
        <v>1573</v>
      </c>
      <c r="B36" s="1101"/>
      <c r="C36" s="1102"/>
      <c r="D36" s="1102"/>
      <c r="E36" s="1103" t="e">
        <f>F36/B36</f>
        <v>#DIV/0!</v>
      </c>
      <c r="F36" s="1104"/>
      <c r="G36" s="1105" t="e">
        <f t="shared" ref="G36:G42" si="10">C36*(F36/B36)</f>
        <v>#DIV/0!</v>
      </c>
      <c r="H36" s="1105" t="e">
        <f t="shared" ref="H36:H42" si="11">D36*(F36/B36)</f>
        <v>#DIV/0!</v>
      </c>
      <c r="I36" s="1082" t="e">
        <f t="shared" ref="I36:I42" si="12">F36+G36+H36</f>
        <v>#DIV/0!</v>
      </c>
      <c r="J36" s="1101"/>
      <c r="K36" s="1102"/>
      <c r="L36" s="1103" t="e">
        <f>M36/J36</f>
        <v>#DIV/0!</v>
      </c>
      <c r="M36" s="1104"/>
      <c r="N36" s="1105" t="e">
        <f t="shared" ref="N36:N42" si="13">K36*(M36/J36)</f>
        <v>#DIV/0!</v>
      </c>
      <c r="O36" s="1082" t="e">
        <f t="shared" ref="O36:O42" si="14">M36+N36</f>
        <v>#DIV/0!</v>
      </c>
      <c r="P36" s="673"/>
    </row>
    <row r="37" spans="1:16">
      <c r="A37" s="746" t="s">
        <v>1574</v>
      </c>
      <c r="B37" s="1101"/>
      <c r="C37" s="1102"/>
      <c r="D37" s="1102"/>
      <c r="E37" s="1103" t="e">
        <f t="shared" ref="E37:E42" si="15">F37/B37</f>
        <v>#DIV/0!</v>
      </c>
      <c r="F37" s="1106"/>
      <c r="G37" s="1107" t="e">
        <f t="shared" si="10"/>
        <v>#DIV/0!</v>
      </c>
      <c r="H37" s="1107" t="e">
        <f t="shared" si="11"/>
        <v>#DIV/0!</v>
      </c>
      <c r="I37" s="1085" t="e">
        <f t="shared" si="12"/>
        <v>#DIV/0!</v>
      </c>
      <c r="J37" s="1101"/>
      <c r="K37" s="1102"/>
      <c r="L37" s="1103" t="e">
        <f t="shared" ref="L37:L42" si="16">M37/J37</f>
        <v>#DIV/0!</v>
      </c>
      <c r="M37" s="1106"/>
      <c r="N37" s="1107" t="e">
        <f t="shared" si="13"/>
        <v>#DIV/0!</v>
      </c>
      <c r="O37" s="1085" t="e">
        <f t="shared" si="14"/>
        <v>#DIV/0!</v>
      </c>
      <c r="P37" s="673"/>
    </row>
    <row r="38" spans="1:16">
      <c r="A38" s="746" t="s">
        <v>604</v>
      </c>
      <c r="B38" s="1101"/>
      <c r="C38" s="1102"/>
      <c r="D38" s="1102"/>
      <c r="E38" s="1103" t="e">
        <f t="shared" si="15"/>
        <v>#DIV/0!</v>
      </c>
      <c r="F38" s="1106"/>
      <c r="G38" s="1107" t="e">
        <f t="shared" si="10"/>
        <v>#DIV/0!</v>
      </c>
      <c r="H38" s="1107" t="e">
        <f t="shared" si="11"/>
        <v>#DIV/0!</v>
      </c>
      <c r="I38" s="1085" t="e">
        <f t="shared" si="12"/>
        <v>#DIV/0!</v>
      </c>
      <c r="J38" s="1101"/>
      <c r="K38" s="1102"/>
      <c r="L38" s="1103" t="e">
        <f t="shared" si="16"/>
        <v>#DIV/0!</v>
      </c>
      <c r="M38" s="1106"/>
      <c r="N38" s="1107" t="e">
        <f t="shared" si="13"/>
        <v>#DIV/0!</v>
      </c>
      <c r="O38" s="1085" t="e">
        <f t="shared" si="14"/>
        <v>#DIV/0!</v>
      </c>
      <c r="P38" s="673"/>
    </row>
    <row r="39" spans="1:16">
      <c r="A39" s="746" t="s">
        <v>1575</v>
      </c>
      <c r="B39" s="1101"/>
      <c r="C39" s="1102"/>
      <c r="D39" s="1102"/>
      <c r="E39" s="1103" t="e">
        <f t="shared" si="15"/>
        <v>#DIV/0!</v>
      </c>
      <c r="F39" s="1106"/>
      <c r="G39" s="1107" t="e">
        <f t="shared" si="10"/>
        <v>#DIV/0!</v>
      </c>
      <c r="H39" s="1107" t="e">
        <f t="shared" si="11"/>
        <v>#DIV/0!</v>
      </c>
      <c r="I39" s="1085" t="e">
        <f t="shared" si="12"/>
        <v>#DIV/0!</v>
      </c>
      <c r="J39" s="1101"/>
      <c r="K39" s="1102"/>
      <c r="L39" s="1103" t="e">
        <f t="shared" si="16"/>
        <v>#DIV/0!</v>
      </c>
      <c r="M39" s="1106"/>
      <c r="N39" s="1107" t="e">
        <f t="shared" si="13"/>
        <v>#DIV/0!</v>
      </c>
      <c r="O39" s="1085" t="e">
        <f t="shared" si="14"/>
        <v>#DIV/0!</v>
      </c>
      <c r="P39" s="673"/>
    </row>
    <row r="40" spans="1:16">
      <c r="A40" s="746" t="s">
        <v>201</v>
      </c>
      <c r="B40" s="1101"/>
      <c r="C40" s="1102"/>
      <c r="D40" s="1102"/>
      <c r="E40" s="1103" t="e">
        <f t="shared" si="15"/>
        <v>#DIV/0!</v>
      </c>
      <c r="F40" s="1106"/>
      <c r="G40" s="1107" t="e">
        <f t="shared" si="10"/>
        <v>#DIV/0!</v>
      </c>
      <c r="H40" s="1107" t="e">
        <f t="shared" si="11"/>
        <v>#DIV/0!</v>
      </c>
      <c r="I40" s="1085" t="e">
        <f t="shared" si="12"/>
        <v>#DIV/0!</v>
      </c>
      <c r="J40" s="1101"/>
      <c r="K40" s="1102"/>
      <c r="L40" s="1103" t="e">
        <f t="shared" si="16"/>
        <v>#DIV/0!</v>
      </c>
      <c r="M40" s="1106"/>
      <c r="N40" s="1107" t="e">
        <f t="shared" si="13"/>
        <v>#DIV/0!</v>
      </c>
      <c r="O40" s="1085" t="e">
        <f t="shared" si="14"/>
        <v>#DIV/0!</v>
      </c>
      <c r="P40" s="673"/>
    </row>
    <row r="41" spans="1:16">
      <c r="A41" s="746" t="s">
        <v>206</v>
      </c>
      <c r="B41" s="1101"/>
      <c r="C41" s="1102"/>
      <c r="D41" s="1102"/>
      <c r="E41" s="1103" t="e">
        <f t="shared" si="15"/>
        <v>#DIV/0!</v>
      </c>
      <c r="F41" s="1106"/>
      <c r="G41" s="1107" t="e">
        <f t="shared" si="10"/>
        <v>#DIV/0!</v>
      </c>
      <c r="H41" s="1107" t="e">
        <f t="shared" si="11"/>
        <v>#DIV/0!</v>
      </c>
      <c r="I41" s="1085" t="e">
        <f t="shared" si="12"/>
        <v>#DIV/0!</v>
      </c>
      <c r="J41" s="1101"/>
      <c r="K41" s="1102"/>
      <c r="L41" s="1103" t="e">
        <f t="shared" si="16"/>
        <v>#DIV/0!</v>
      </c>
      <c r="M41" s="1106"/>
      <c r="N41" s="1107" t="e">
        <f t="shared" si="13"/>
        <v>#DIV/0!</v>
      </c>
      <c r="O41" s="1085" t="e">
        <f t="shared" si="14"/>
        <v>#DIV/0!</v>
      </c>
      <c r="P41" s="673"/>
    </row>
    <row r="42" spans="1:16">
      <c r="A42" s="746" t="s">
        <v>1576</v>
      </c>
      <c r="B42" s="1101"/>
      <c r="C42" s="1102"/>
      <c r="D42" s="1102"/>
      <c r="E42" s="1103" t="e">
        <f t="shared" si="15"/>
        <v>#DIV/0!</v>
      </c>
      <c r="F42" s="1108"/>
      <c r="G42" s="1107" t="e">
        <f t="shared" si="10"/>
        <v>#DIV/0!</v>
      </c>
      <c r="H42" s="1109" t="e">
        <f t="shared" si="11"/>
        <v>#DIV/0!</v>
      </c>
      <c r="I42" s="1088" t="e">
        <f t="shared" si="12"/>
        <v>#DIV/0!</v>
      </c>
      <c r="J42" s="1101"/>
      <c r="K42" s="1102"/>
      <c r="L42" s="1103" t="e">
        <f t="shared" si="16"/>
        <v>#DIV/0!</v>
      </c>
      <c r="M42" s="1108"/>
      <c r="N42" s="1109" t="e">
        <f t="shared" si="13"/>
        <v>#DIV/0!</v>
      </c>
      <c r="O42" s="1088" t="e">
        <f t="shared" si="14"/>
        <v>#DIV/0!</v>
      </c>
      <c r="P42" s="673"/>
    </row>
    <row r="43" spans="1:16">
      <c r="A43" s="1089" t="s">
        <v>510</v>
      </c>
      <c r="B43" s="1110">
        <f>SUM(B36:B42)</f>
        <v>0</v>
      </c>
      <c r="C43" s="1111">
        <f>SUM(C36:C42)</f>
        <v>0</v>
      </c>
      <c r="D43" s="1111">
        <f>SUM(D36:D42)</f>
        <v>0</v>
      </c>
      <c r="E43" s="1112"/>
      <c r="F43" s="1090">
        <f>SUM(F36:F42)</f>
        <v>0</v>
      </c>
      <c r="G43" s="1091" t="e">
        <f>SUM(G36:G42)</f>
        <v>#DIV/0!</v>
      </c>
      <c r="H43" s="1091" t="e">
        <f>SUM(H36:H42)</f>
        <v>#DIV/0!</v>
      </c>
      <c r="I43" s="1093" t="e">
        <f>F43+G43+H43</f>
        <v>#DIV/0!</v>
      </c>
      <c r="J43" s="1110">
        <f>SUM(J36:J42)</f>
        <v>0</v>
      </c>
      <c r="K43" s="1113">
        <f>SUM(K36:K42)</f>
        <v>0</v>
      </c>
      <c r="L43" s="1112"/>
      <c r="M43" s="1087">
        <f>SUM(M36:M42)</f>
        <v>0</v>
      </c>
      <c r="N43" s="1087" t="e">
        <f>SUM(N36:N42)</f>
        <v>#DIV/0!</v>
      </c>
      <c r="O43" s="1088" t="e">
        <f>M43+N43</f>
        <v>#DIV/0!</v>
      </c>
      <c r="P43" s="673"/>
    </row>
    <row r="44" spans="1:16">
      <c r="A44" s="673"/>
      <c r="B44" s="1114"/>
      <c r="C44" s="1114"/>
      <c r="D44" s="1114"/>
      <c r="E44" s="1114"/>
      <c r="F44" s="673"/>
      <c r="G44" s="673"/>
      <c r="H44" s="673"/>
      <c r="I44" s="673"/>
      <c r="J44" s="673"/>
      <c r="K44" s="673"/>
      <c r="L44" s="673"/>
      <c r="M44" s="673"/>
      <c r="N44" s="673"/>
      <c r="O44" s="673"/>
      <c r="P44" s="673"/>
    </row>
    <row r="45" spans="1:16">
      <c r="A45" s="673"/>
      <c r="B45" s="673"/>
      <c r="C45" s="673"/>
      <c r="D45" s="673"/>
      <c r="E45" s="673"/>
      <c r="F45" s="673"/>
      <c r="G45" s="673"/>
      <c r="H45" s="673"/>
      <c r="I45" s="673"/>
      <c r="J45" s="673"/>
      <c r="K45" s="673"/>
      <c r="L45" s="673"/>
      <c r="M45" s="673"/>
      <c r="N45" s="673"/>
      <c r="O45" s="673"/>
      <c r="P45" s="673"/>
    </row>
    <row r="46" spans="1:16">
      <c r="A46" s="1070" t="s">
        <v>1587</v>
      </c>
      <c r="B46" s="1075" t="s">
        <v>1588</v>
      </c>
      <c r="C46" s="1075" t="s">
        <v>1588</v>
      </c>
      <c r="D46" s="1075" t="s">
        <v>1588</v>
      </c>
      <c r="E46" s="673"/>
      <c r="F46" s="673"/>
      <c r="G46" s="673"/>
      <c r="H46" s="673"/>
      <c r="I46" s="673"/>
      <c r="J46" s="673"/>
      <c r="K46" s="673"/>
      <c r="L46" s="673"/>
      <c r="M46" s="673"/>
      <c r="N46" s="673"/>
      <c r="O46" s="673"/>
      <c r="P46" s="673"/>
    </row>
    <row r="47" spans="1:16">
      <c r="A47" s="1072"/>
      <c r="B47" s="1072" t="s">
        <v>1589</v>
      </c>
      <c r="C47" s="1072" t="s">
        <v>1589</v>
      </c>
      <c r="D47" s="1072" t="s">
        <v>1589</v>
      </c>
      <c r="E47" s="673"/>
      <c r="F47" s="673"/>
      <c r="G47" s="673"/>
      <c r="H47" s="673"/>
      <c r="I47" s="673"/>
      <c r="J47" s="673"/>
      <c r="K47" s="673"/>
      <c r="L47" s="673"/>
      <c r="M47" s="673"/>
      <c r="N47" s="673"/>
      <c r="O47" s="673"/>
      <c r="P47" s="673"/>
    </row>
    <row r="48" spans="1:16">
      <c r="A48" s="16" t="s">
        <v>1568</v>
      </c>
      <c r="B48" s="16" t="s">
        <v>1590</v>
      </c>
      <c r="C48" s="1078" t="s">
        <v>1591</v>
      </c>
      <c r="D48" s="1072"/>
      <c r="E48" s="673"/>
      <c r="F48" s="673"/>
      <c r="G48" s="673"/>
      <c r="H48" s="673"/>
      <c r="I48" s="673"/>
      <c r="J48" s="673"/>
      <c r="K48" s="673"/>
      <c r="L48" s="673"/>
      <c r="M48" s="673"/>
      <c r="N48" s="673"/>
      <c r="O48" s="673"/>
      <c r="P48" s="673"/>
    </row>
    <row r="49" spans="1:16">
      <c r="A49" s="746" t="s">
        <v>1573</v>
      </c>
      <c r="B49" s="1080" t="e">
        <f t="shared" ref="B49:B56" si="17">I36-I10</f>
        <v>#DIV/0!</v>
      </c>
      <c r="C49" s="1081" t="e">
        <f t="shared" ref="C49:C56" si="18">O36-O10</f>
        <v>#DIV/0!</v>
      </c>
      <c r="D49" s="1082" t="e">
        <f t="shared" ref="D49:D55" si="19">B49+C49</f>
        <v>#DIV/0!</v>
      </c>
      <c r="E49" s="673"/>
      <c r="F49" s="673"/>
      <c r="G49" s="673"/>
      <c r="H49" s="673"/>
      <c r="I49" s="673"/>
      <c r="J49" s="673"/>
      <c r="K49" s="673"/>
      <c r="L49" s="673"/>
      <c r="M49" s="673"/>
      <c r="N49" s="673"/>
      <c r="O49" s="673"/>
      <c r="P49" s="673"/>
    </row>
    <row r="50" spans="1:16">
      <c r="A50" s="746" t="s">
        <v>1574</v>
      </c>
      <c r="B50" s="1083" t="e">
        <f t="shared" si="17"/>
        <v>#DIV/0!</v>
      </c>
      <c r="C50" s="1084" t="e">
        <f t="shared" si="18"/>
        <v>#DIV/0!</v>
      </c>
      <c r="D50" s="1085" t="e">
        <f t="shared" si="19"/>
        <v>#DIV/0!</v>
      </c>
      <c r="E50" s="673"/>
      <c r="F50" s="673"/>
      <c r="G50" s="673"/>
      <c r="H50" s="673"/>
      <c r="I50" s="673"/>
      <c r="J50" s="673"/>
      <c r="K50" s="673"/>
      <c r="L50" s="673"/>
      <c r="M50" s="673"/>
      <c r="N50" s="673"/>
      <c r="O50" s="673"/>
      <c r="P50" s="673"/>
    </row>
    <row r="51" spans="1:16">
      <c r="A51" s="746" t="s">
        <v>604</v>
      </c>
      <c r="B51" s="1083" t="e">
        <f t="shared" si="17"/>
        <v>#DIV/0!</v>
      </c>
      <c r="C51" s="1084" t="e">
        <f t="shared" si="18"/>
        <v>#DIV/0!</v>
      </c>
      <c r="D51" s="1085" t="e">
        <f t="shared" si="19"/>
        <v>#DIV/0!</v>
      </c>
      <c r="E51" s="673"/>
      <c r="F51" s="673"/>
      <c r="G51" s="673"/>
      <c r="H51" s="673"/>
      <c r="I51" s="673"/>
      <c r="J51" s="673"/>
      <c r="K51" s="673"/>
      <c r="L51" s="673"/>
      <c r="M51" s="673"/>
      <c r="N51" s="673"/>
      <c r="O51" s="673"/>
      <c r="P51" s="673"/>
    </row>
    <row r="52" spans="1:16">
      <c r="A52" s="746" t="s">
        <v>1575</v>
      </c>
      <c r="B52" s="1083" t="e">
        <f t="shared" si="17"/>
        <v>#DIV/0!</v>
      </c>
      <c r="C52" s="1084" t="e">
        <f t="shared" si="18"/>
        <v>#DIV/0!</v>
      </c>
      <c r="D52" s="1085" t="e">
        <f t="shared" si="19"/>
        <v>#DIV/0!</v>
      </c>
      <c r="E52" s="673"/>
      <c r="F52" s="673"/>
      <c r="G52" s="673"/>
      <c r="H52" s="673"/>
      <c r="I52" s="673"/>
      <c r="J52" s="673"/>
      <c r="K52" s="673"/>
      <c r="L52" s="673"/>
      <c r="M52" s="673"/>
      <c r="N52" s="673"/>
      <c r="O52" s="673"/>
      <c r="P52" s="673"/>
    </row>
    <row r="53" spans="1:16">
      <c r="A53" s="746" t="s">
        <v>201</v>
      </c>
      <c r="B53" s="1083" t="e">
        <f t="shared" si="17"/>
        <v>#DIV/0!</v>
      </c>
      <c r="C53" s="1084" t="e">
        <f t="shared" si="18"/>
        <v>#DIV/0!</v>
      </c>
      <c r="D53" s="1085" t="e">
        <f t="shared" si="19"/>
        <v>#DIV/0!</v>
      </c>
      <c r="E53" s="673"/>
      <c r="F53" s="673"/>
      <c r="G53" s="673"/>
      <c r="H53" s="673"/>
      <c r="I53" s="673"/>
      <c r="J53" s="673"/>
      <c r="K53" s="673"/>
      <c r="L53" s="673"/>
      <c r="M53" s="673"/>
      <c r="N53" s="673"/>
      <c r="O53" s="673"/>
      <c r="P53" s="673"/>
    </row>
    <row r="54" spans="1:16">
      <c r="A54" s="746" t="s">
        <v>206</v>
      </c>
      <c r="B54" s="1083" t="e">
        <f t="shared" si="17"/>
        <v>#DIV/0!</v>
      </c>
      <c r="C54" s="1084" t="e">
        <f t="shared" si="18"/>
        <v>#DIV/0!</v>
      </c>
      <c r="D54" s="1085" t="e">
        <f t="shared" si="19"/>
        <v>#DIV/0!</v>
      </c>
      <c r="E54" s="673"/>
      <c r="F54" s="673"/>
      <c r="G54" s="673"/>
      <c r="H54" s="673"/>
      <c r="I54" s="673"/>
      <c r="J54" s="673"/>
      <c r="K54" s="673"/>
      <c r="L54" s="673"/>
      <c r="M54" s="673"/>
      <c r="N54" s="673"/>
      <c r="O54" s="673"/>
      <c r="P54" s="673"/>
    </row>
    <row r="55" spans="1:16">
      <c r="A55" s="746" t="s">
        <v>1576</v>
      </c>
      <c r="B55" s="1083" t="e">
        <f t="shared" si="17"/>
        <v>#DIV/0!</v>
      </c>
      <c r="C55" s="1084" t="e">
        <f t="shared" si="18"/>
        <v>#DIV/0!</v>
      </c>
      <c r="D55" s="1085" t="e">
        <f t="shared" si="19"/>
        <v>#DIV/0!</v>
      </c>
      <c r="E55" s="673"/>
      <c r="F55" s="673"/>
      <c r="G55" s="673"/>
      <c r="H55" s="673"/>
      <c r="I55" s="673"/>
      <c r="J55" s="673"/>
      <c r="K55" s="673"/>
      <c r="L55" s="673"/>
      <c r="M55" s="673"/>
      <c r="N55" s="673"/>
      <c r="O55" s="673"/>
      <c r="P55" s="673"/>
    </row>
    <row r="56" spans="1:16">
      <c r="A56" s="1089" t="s">
        <v>510</v>
      </c>
      <c r="B56" s="1090" t="e">
        <f t="shared" si="17"/>
        <v>#DIV/0!</v>
      </c>
      <c r="C56" s="1091" t="e">
        <f t="shared" si="18"/>
        <v>#DIV/0!</v>
      </c>
      <c r="D56" s="1093" t="e">
        <f>B56+C56</f>
        <v>#DIV/0!</v>
      </c>
      <c r="E56" s="673"/>
      <c r="F56" s="673"/>
      <c r="G56" s="673"/>
      <c r="H56" s="673"/>
      <c r="I56" s="673"/>
      <c r="J56" s="673"/>
      <c r="K56" s="673"/>
      <c r="L56" s="673"/>
      <c r="M56" s="673"/>
      <c r="N56" s="673"/>
      <c r="O56" s="673"/>
      <c r="P56" s="673"/>
    </row>
  </sheetData>
  <mergeCells count="10">
    <mergeCell ref="B33:E33"/>
    <mergeCell ref="F33:H33"/>
    <mergeCell ref="J33:L33"/>
    <mergeCell ref="M33:N33"/>
    <mergeCell ref="B7:E7"/>
    <mergeCell ref="F7:H7"/>
    <mergeCell ref="J7:L7"/>
    <mergeCell ref="M7:N7"/>
    <mergeCell ref="B20:E20"/>
    <mergeCell ref="F20:H20"/>
  </mergeCells>
  <pageMargins left="0.75" right="0.75" top="1" bottom="1" header="0.5" footer="0.5"/>
  <pageSetup paperSize="9" orientation="portrait" horizontalDpi="4294967295" verticalDpi="4294967295"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
  <sheetViews>
    <sheetView workbookViewId="0">
      <selection activeCell="B31" sqref="B31"/>
    </sheetView>
  </sheetViews>
  <sheetFormatPr defaultRowHeight="15"/>
  <cols>
    <col min="1" max="1" width="18.140625" customWidth="1"/>
    <col min="2" max="2" width="75.140625" customWidth="1"/>
    <col min="3" max="3" width="20.28515625" bestFit="1" customWidth="1"/>
    <col min="4" max="4" width="13" customWidth="1"/>
    <col min="5" max="5" width="13.5703125" customWidth="1"/>
    <col min="6" max="6" width="15.7109375" customWidth="1"/>
    <col min="7" max="7" width="19.140625" customWidth="1"/>
    <col min="8" max="8" width="13.85546875" customWidth="1"/>
    <col min="257" max="257" width="18.140625" customWidth="1"/>
    <col min="258" max="258" width="75.140625" customWidth="1"/>
    <col min="259" max="259" width="20.28515625" bestFit="1" customWidth="1"/>
    <col min="260" max="260" width="13" customWidth="1"/>
    <col min="261" max="261" width="13.5703125" customWidth="1"/>
    <col min="262" max="262" width="15.7109375" customWidth="1"/>
    <col min="263" max="263" width="19.140625" customWidth="1"/>
    <col min="264" max="264" width="13.85546875" customWidth="1"/>
    <col min="513" max="513" width="18.140625" customWidth="1"/>
    <col min="514" max="514" width="75.140625" customWidth="1"/>
    <col min="515" max="515" width="20.28515625" bestFit="1" customWidth="1"/>
    <col min="516" max="516" width="13" customWidth="1"/>
    <col min="517" max="517" width="13.5703125" customWidth="1"/>
    <col min="518" max="518" width="15.7109375" customWidth="1"/>
    <col min="519" max="519" width="19.140625" customWidth="1"/>
    <col min="520" max="520" width="13.85546875" customWidth="1"/>
    <col min="769" max="769" width="18.140625" customWidth="1"/>
    <col min="770" max="770" width="75.140625" customWidth="1"/>
    <col min="771" max="771" width="20.28515625" bestFit="1" customWidth="1"/>
    <col min="772" max="772" width="13" customWidth="1"/>
    <col min="773" max="773" width="13.5703125" customWidth="1"/>
    <col min="774" max="774" width="15.7109375" customWidth="1"/>
    <col min="775" max="775" width="19.140625" customWidth="1"/>
    <col min="776" max="776" width="13.85546875" customWidth="1"/>
    <col min="1025" max="1025" width="18.140625" customWidth="1"/>
    <col min="1026" max="1026" width="75.140625" customWidth="1"/>
    <col min="1027" max="1027" width="20.28515625" bestFit="1" customWidth="1"/>
    <col min="1028" max="1028" width="13" customWidth="1"/>
    <col min="1029" max="1029" width="13.5703125" customWidth="1"/>
    <col min="1030" max="1030" width="15.7109375" customWidth="1"/>
    <col min="1031" max="1031" width="19.140625" customWidth="1"/>
    <col min="1032" max="1032" width="13.85546875" customWidth="1"/>
    <col min="1281" max="1281" width="18.140625" customWidth="1"/>
    <col min="1282" max="1282" width="75.140625" customWidth="1"/>
    <col min="1283" max="1283" width="20.28515625" bestFit="1" customWidth="1"/>
    <col min="1284" max="1284" width="13" customWidth="1"/>
    <col min="1285" max="1285" width="13.5703125" customWidth="1"/>
    <col min="1286" max="1286" width="15.7109375" customWidth="1"/>
    <col min="1287" max="1287" width="19.140625" customWidth="1"/>
    <col min="1288" max="1288" width="13.85546875" customWidth="1"/>
    <col min="1537" max="1537" width="18.140625" customWidth="1"/>
    <col min="1538" max="1538" width="75.140625" customWidth="1"/>
    <col min="1539" max="1539" width="20.28515625" bestFit="1" customWidth="1"/>
    <col min="1540" max="1540" width="13" customWidth="1"/>
    <col min="1541" max="1541" width="13.5703125" customWidth="1"/>
    <col min="1542" max="1542" width="15.7109375" customWidth="1"/>
    <col min="1543" max="1543" width="19.140625" customWidth="1"/>
    <col min="1544" max="1544" width="13.85546875" customWidth="1"/>
    <col min="1793" max="1793" width="18.140625" customWidth="1"/>
    <col min="1794" max="1794" width="75.140625" customWidth="1"/>
    <col min="1795" max="1795" width="20.28515625" bestFit="1" customWidth="1"/>
    <col min="1796" max="1796" width="13" customWidth="1"/>
    <col min="1797" max="1797" width="13.5703125" customWidth="1"/>
    <col min="1798" max="1798" width="15.7109375" customWidth="1"/>
    <col min="1799" max="1799" width="19.140625" customWidth="1"/>
    <col min="1800" max="1800" width="13.85546875" customWidth="1"/>
    <col min="2049" max="2049" width="18.140625" customWidth="1"/>
    <col min="2050" max="2050" width="75.140625" customWidth="1"/>
    <col min="2051" max="2051" width="20.28515625" bestFit="1" customWidth="1"/>
    <col min="2052" max="2052" width="13" customWidth="1"/>
    <col min="2053" max="2053" width="13.5703125" customWidth="1"/>
    <col min="2054" max="2054" width="15.7109375" customWidth="1"/>
    <col min="2055" max="2055" width="19.140625" customWidth="1"/>
    <col min="2056" max="2056" width="13.85546875" customWidth="1"/>
    <col min="2305" max="2305" width="18.140625" customWidth="1"/>
    <col min="2306" max="2306" width="75.140625" customWidth="1"/>
    <col min="2307" max="2307" width="20.28515625" bestFit="1" customWidth="1"/>
    <col min="2308" max="2308" width="13" customWidth="1"/>
    <col min="2309" max="2309" width="13.5703125" customWidth="1"/>
    <col min="2310" max="2310" width="15.7109375" customWidth="1"/>
    <col min="2311" max="2311" width="19.140625" customWidth="1"/>
    <col min="2312" max="2312" width="13.85546875" customWidth="1"/>
    <col min="2561" max="2561" width="18.140625" customWidth="1"/>
    <col min="2562" max="2562" width="75.140625" customWidth="1"/>
    <col min="2563" max="2563" width="20.28515625" bestFit="1" customWidth="1"/>
    <col min="2564" max="2564" width="13" customWidth="1"/>
    <col min="2565" max="2565" width="13.5703125" customWidth="1"/>
    <col min="2566" max="2566" width="15.7109375" customWidth="1"/>
    <col min="2567" max="2567" width="19.140625" customWidth="1"/>
    <col min="2568" max="2568" width="13.85546875" customWidth="1"/>
    <col min="2817" max="2817" width="18.140625" customWidth="1"/>
    <col min="2818" max="2818" width="75.140625" customWidth="1"/>
    <col min="2819" max="2819" width="20.28515625" bestFit="1" customWidth="1"/>
    <col min="2820" max="2820" width="13" customWidth="1"/>
    <col min="2821" max="2821" width="13.5703125" customWidth="1"/>
    <col min="2822" max="2822" width="15.7109375" customWidth="1"/>
    <col min="2823" max="2823" width="19.140625" customWidth="1"/>
    <col min="2824" max="2824" width="13.85546875" customWidth="1"/>
    <col min="3073" max="3073" width="18.140625" customWidth="1"/>
    <col min="3074" max="3074" width="75.140625" customWidth="1"/>
    <col min="3075" max="3075" width="20.28515625" bestFit="1" customWidth="1"/>
    <col min="3076" max="3076" width="13" customWidth="1"/>
    <col min="3077" max="3077" width="13.5703125" customWidth="1"/>
    <col min="3078" max="3078" width="15.7109375" customWidth="1"/>
    <col min="3079" max="3079" width="19.140625" customWidth="1"/>
    <col min="3080" max="3080" width="13.85546875" customWidth="1"/>
    <col min="3329" max="3329" width="18.140625" customWidth="1"/>
    <col min="3330" max="3330" width="75.140625" customWidth="1"/>
    <col min="3331" max="3331" width="20.28515625" bestFit="1" customWidth="1"/>
    <col min="3332" max="3332" width="13" customWidth="1"/>
    <col min="3333" max="3333" width="13.5703125" customWidth="1"/>
    <col min="3334" max="3334" width="15.7109375" customWidth="1"/>
    <col min="3335" max="3335" width="19.140625" customWidth="1"/>
    <col min="3336" max="3336" width="13.85546875" customWidth="1"/>
    <col min="3585" max="3585" width="18.140625" customWidth="1"/>
    <col min="3586" max="3586" width="75.140625" customWidth="1"/>
    <col min="3587" max="3587" width="20.28515625" bestFit="1" customWidth="1"/>
    <col min="3588" max="3588" width="13" customWidth="1"/>
    <col min="3589" max="3589" width="13.5703125" customWidth="1"/>
    <col min="3590" max="3590" width="15.7109375" customWidth="1"/>
    <col min="3591" max="3591" width="19.140625" customWidth="1"/>
    <col min="3592" max="3592" width="13.85546875" customWidth="1"/>
    <col min="3841" max="3841" width="18.140625" customWidth="1"/>
    <col min="3842" max="3842" width="75.140625" customWidth="1"/>
    <col min="3843" max="3843" width="20.28515625" bestFit="1" customWidth="1"/>
    <col min="3844" max="3844" width="13" customWidth="1"/>
    <col min="3845" max="3845" width="13.5703125" customWidth="1"/>
    <col min="3846" max="3846" width="15.7109375" customWidth="1"/>
    <col min="3847" max="3847" width="19.140625" customWidth="1"/>
    <col min="3848" max="3848" width="13.85546875" customWidth="1"/>
    <col min="4097" max="4097" width="18.140625" customWidth="1"/>
    <col min="4098" max="4098" width="75.140625" customWidth="1"/>
    <col min="4099" max="4099" width="20.28515625" bestFit="1" customWidth="1"/>
    <col min="4100" max="4100" width="13" customWidth="1"/>
    <col min="4101" max="4101" width="13.5703125" customWidth="1"/>
    <col min="4102" max="4102" width="15.7109375" customWidth="1"/>
    <col min="4103" max="4103" width="19.140625" customWidth="1"/>
    <col min="4104" max="4104" width="13.85546875" customWidth="1"/>
    <col min="4353" max="4353" width="18.140625" customWidth="1"/>
    <col min="4354" max="4354" width="75.140625" customWidth="1"/>
    <col min="4355" max="4355" width="20.28515625" bestFit="1" customWidth="1"/>
    <col min="4356" max="4356" width="13" customWidth="1"/>
    <col min="4357" max="4357" width="13.5703125" customWidth="1"/>
    <col min="4358" max="4358" width="15.7109375" customWidth="1"/>
    <col min="4359" max="4359" width="19.140625" customWidth="1"/>
    <col min="4360" max="4360" width="13.85546875" customWidth="1"/>
    <col min="4609" max="4609" width="18.140625" customWidth="1"/>
    <col min="4610" max="4610" width="75.140625" customWidth="1"/>
    <col min="4611" max="4611" width="20.28515625" bestFit="1" customWidth="1"/>
    <col min="4612" max="4612" width="13" customWidth="1"/>
    <col min="4613" max="4613" width="13.5703125" customWidth="1"/>
    <col min="4614" max="4614" width="15.7109375" customWidth="1"/>
    <col min="4615" max="4615" width="19.140625" customWidth="1"/>
    <col min="4616" max="4616" width="13.85546875" customWidth="1"/>
    <col min="4865" max="4865" width="18.140625" customWidth="1"/>
    <col min="4866" max="4866" width="75.140625" customWidth="1"/>
    <col min="4867" max="4867" width="20.28515625" bestFit="1" customWidth="1"/>
    <col min="4868" max="4868" width="13" customWidth="1"/>
    <col min="4869" max="4869" width="13.5703125" customWidth="1"/>
    <col min="4870" max="4870" width="15.7109375" customWidth="1"/>
    <col min="4871" max="4871" width="19.140625" customWidth="1"/>
    <col min="4872" max="4872" width="13.85546875" customWidth="1"/>
    <col min="5121" max="5121" width="18.140625" customWidth="1"/>
    <col min="5122" max="5122" width="75.140625" customWidth="1"/>
    <col min="5123" max="5123" width="20.28515625" bestFit="1" customWidth="1"/>
    <col min="5124" max="5124" width="13" customWidth="1"/>
    <col min="5125" max="5125" width="13.5703125" customWidth="1"/>
    <col min="5126" max="5126" width="15.7109375" customWidth="1"/>
    <col min="5127" max="5127" width="19.140625" customWidth="1"/>
    <col min="5128" max="5128" width="13.85546875" customWidth="1"/>
    <col min="5377" max="5377" width="18.140625" customWidth="1"/>
    <col min="5378" max="5378" width="75.140625" customWidth="1"/>
    <col min="5379" max="5379" width="20.28515625" bestFit="1" customWidth="1"/>
    <col min="5380" max="5380" width="13" customWidth="1"/>
    <col min="5381" max="5381" width="13.5703125" customWidth="1"/>
    <col min="5382" max="5382" width="15.7109375" customWidth="1"/>
    <col min="5383" max="5383" width="19.140625" customWidth="1"/>
    <col min="5384" max="5384" width="13.85546875" customWidth="1"/>
    <col min="5633" max="5633" width="18.140625" customWidth="1"/>
    <col min="5634" max="5634" width="75.140625" customWidth="1"/>
    <col min="5635" max="5635" width="20.28515625" bestFit="1" customWidth="1"/>
    <col min="5636" max="5636" width="13" customWidth="1"/>
    <col min="5637" max="5637" width="13.5703125" customWidth="1"/>
    <col min="5638" max="5638" width="15.7109375" customWidth="1"/>
    <col min="5639" max="5639" width="19.140625" customWidth="1"/>
    <col min="5640" max="5640" width="13.85546875" customWidth="1"/>
    <col min="5889" max="5889" width="18.140625" customWidth="1"/>
    <col min="5890" max="5890" width="75.140625" customWidth="1"/>
    <col min="5891" max="5891" width="20.28515625" bestFit="1" customWidth="1"/>
    <col min="5892" max="5892" width="13" customWidth="1"/>
    <col min="5893" max="5893" width="13.5703125" customWidth="1"/>
    <col min="5894" max="5894" width="15.7109375" customWidth="1"/>
    <col min="5895" max="5895" width="19.140625" customWidth="1"/>
    <col min="5896" max="5896" width="13.85546875" customWidth="1"/>
    <col min="6145" max="6145" width="18.140625" customWidth="1"/>
    <col min="6146" max="6146" width="75.140625" customWidth="1"/>
    <col min="6147" max="6147" width="20.28515625" bestFit="1" customWidth="1"/>
    <col min="6148" max="6148" width="13" customWidth="1"/>
    <col min="6149" max="6149" width="13.5703125" customWidth="1"/>
    <col min="6150" max="6150" width="15.7109375" customWidth="1"/>
    <col min="6151" max="6151" width="19.140625" customWidth="1"/>
    <col min="6152" max="6152" width="13.85546875" customWidth="1"/>
    <col min="6401" max="6401" width="18.140625" customWidth="1"/>
    <col min="6402" max="6402" width="75.140625" customWidth="1"/>
    <col min="6403" max="6403" width="20.28515625" bestFit="1" customWidth="1"/>
    <col min="6404" max="6404" width="13" customWidth="1"/>
    <col min="6405" max="6405" width="13.5703125" customWidth="1"/>
    <col min="6406" max="6406" width="15.7109375" customWidth="1"/>
    <col min="6407" max="6407" width="19.140625" customWidth="1"/>
    <col min="6408" max="6408" width="13.85546875" customWidth="1"/>
    <col min="6657" max="6657" width="18.140625" customWidth="1"/>
    <col min="6658" max="6658" width="75.140625" customWidth="1"/>
    <col min="6659" max="6659" width="20.28515625" bestFit="1" customWidth="1"/>
    <col min="6660" max="6660" width="13" customWidth="1"/>
    <col min="6661" max="6661" width="13.5703125" customWidth="1"/>
    <col min="6662" max="6662" width="15.7109375" customWidth="1"/>
    <col min="6663" max="6663" width="19.140625" customWidth="1"/>
    <col min="6664" max="6664" width="13.85546875" customWidth="1"/>
    <col min="6913" max="6913" width="18.140625" customWidth="1"/>
    <col min="6914" max="6914" width="75.140625" customWidth="1"/>
    <col min="6915" max="6915" width="20.28515625" bestFit="1" customWidth="1"/>
    <col min="6916" max="6916" width="13" customWidth="1"/>
    <col min="6917" max="6917" width="13.5703125" customWidth="1"/>
    <col min="6918" max="6918" width="15.7109375" customWidth="1"/>
    <col min="6919" max="6919" width="19.140625" customWidth="1"/>
    <col min="6920" max="6920" width="13.85546875" customWidth="1"/>
    <col min="7169" max="7169" width="18.140625" customWidth="1"/>
    <col min="7170" max="7170" width="75.140625" customWidth="1"/>
    <col min="7171" max="7171" width="20.28515625" bestFit="1" customWidth="1"/>
    <col min="7172" max="7172" width="13" customWidth="1"/>
    <col min="7173" max="7173" width="13.5703125" customWidth="1"/>
    <col min="7174" max="7174" width="15.7109375" customWidth="1"/>
    <col min="7175" max="7175" width="19.140625" customWidth="1"/>
    <col min="7176" max="7176" width="13.85546875" customWidth="1"/>
    <col min="7425" max="7425" width="18.140625" customWidth="1"/>
    <col min="7426" max="7426" width="75.140625" customWidth="1"/>
    <col min="7427" max="7427" width="20.28515625" bestFit="1" customWidth="1"/>
    <col min="7428" max="7428" width="13" customWidth="1"/>
    <col min="7429" max="7429" width="13.5703125" customWidth="1"/>
    <col min="7430" max="7430" width="15.7109375" customWidth="1"/>
    <col min="7431" max="7431" width="19.140625" customWidth="1"/>
    <col min="7432" max="7432" width="13.85546875" customWidth="1"/>
    <col min="7681" max="7681" width="18.140625" customWidth="1"/>
    <col min="7682" max="7682" width="75.140625" customWidth="1"/>
    <col min="7683" max="7683" width="20.28515625" bestFit="1" customWidth="1"/>
    <col min="7684" max="7684" width="13" customWidth="1"/>
    <col min="7685" max="7685" width="13.5703125" customWidth="1"/>
    <col min="7686" max="7686" width="15.7109375" customWidth="1"/>
    <col min="7687" max="7687" width="19.140625" customWidth="1"/>
    <col min="7688" max="7688" width="13.85546875" customWidth="1"/>
    <col min="7937" max="7937" width="18.140625" customWidth="1"/>
    <col min="7938" max="7938" width="75.140625" customWidth="1"/>
    <col min="7939" max="7939" width="20.28515625" bestFit="1" customWidth="1"/>
    <col min="7940" max="7940" width="13" customWidth="1"/>
    <col min="7941" max="7941" width="13.5703125" customWidth="1"/>
    <col min="7942" max="7942" width="15.7109375" customWidth="1"/>
    <col min="7943" max="7943" width="19.140625" customWidth="1"/>
    <col min="7944" max="7944" width="13.85546875" customWidth="1"/>
    <col min="8193" max="8193" width="18.140625" customWidth="1"/>
    <col min="8194" max="8194" width="75.140625" customWidth="1"/>
    <col min="8195" max="8195" width="20.28515625" bestFit="1" customWidth="1"/>
    <col min="8196" max="8196" width="13" customWidth="1"/>
    <col min="8197" max="8197" width="13.5703125" customWidth="1"/>
    <col min="8198" max="8198" width="15.7109375" customWidth="1"/>
    <col min="8199" max="8199" width="19.140625" customWidth="1"/>
    <col min="8200" max="8200" width="13.85546875" customWidth="1"/>
    <col min="8449" max="8449" width="18.140625" customWidth="1"/>
    <col min="8450" max="8450" width="75.140625" customWidth="1"/>
    <col min="8451" max="8451" width="20.28515625" bestFit="1" customWidth="1"/>
    <col min="8452" max="8452" width="13" customWidth="1"/>
    <col min="8453" max="8453" width="13.5703125" customWidth="1"/>
    <col min="8454" max="8454" width="15.7109375" customWidth="1"/>
    <col min="8455" max="8455" width="19.140625" customWidth="1"/>
    <col min="8456" max="8456" width="13.85546875" customWidth="1"/>
    <col min="8705" max="8705" width="18.140625" customWidth="1"/>
    <col min="8706" max="8706" width="75.140625" customWidth="1"/>
    <col min="8707" max="8707" width="20.28515625" bestFit="1" customWidth="1"/>
    <col min="8708" max="8708" width="13" customWidth="1"/>
    <col min="8709" max="8709" width="13.5703125" customWidth="1"/>
    <col min="8710" max="8710" width="15.7109375" customWidth="1"/>
    <col min="8711" max="8711" width="19.140625" customWidth="1"/>
    <col min="8712" max="8712" width="13.85546875" customWidth="1"/>
    <col min="8961" max="8961" width="18.140625" customWidth="1"/>
    <col min="8962" max="8962" width="75.140625" customWidth="1"/>
    <col min="8963" max="8963" width="20.28515625" bestFit="1" customWidth="1"/>
    <col min="8964" max="8964" width="13" customWidth="1"/>
    <col min="8965" max="8965" width="13.5703125" customWidth="1"/>
    <col min="8966" max="8966" width="15.7109375" customWidth="1"/>
    <col min="8967" max="8967" width="19.140625" customWidth="1"/>
    <col min="8968" max="8968" width="13.85546875" customWidth="1"/>
    <col min="9217" max="9217" width="18.140625" customWidth="1"/>
    <col min="9218" max="9218" width="75.140625" customWidth="1"/>
    <col min="9219" max="9219" width="20.28515625" bestFit="1" customWidth="1"/>
    <col min="9220" max="9220" width="13" customWidth="1"/>
    <col min="9221" max="9221" width="13.5703125" customWidth="1"/>
    <col min="9222" max="9222" width="15.7109375" customWidth="1"/>
    <col min="9223" max="9223" width="19.140625" customWidth="1"/>
    <col min="9224" max="9224" width="13.85546875" customWidth="1"/>
    <col min="9473" max="9473" width="18.140625" customWidth="1"/>
    <col min="9474" max="9474" width="75.140625" customWidth="1"/>
    <col min="9475" max="9475" width="20.28515625" bestFit="1" customWidth="1"/>
    <col min="9476" max="9476" width="13" customWidth="1"/>
    <col min="9477" max="9477" width="13.5703125" customWidth="1"/>
    <col min="9478" max="9478" width="15.7109375" customWidth="1"/>
    <col min="9479" max="9479" width="19.140625" customWidth="1"/>
    <col min="9480" max="9480" width="13.85546875" customWidth="1"/>
    <col min="9729" max="9729" width="18.140625" customWidth="1"/>
    <col min="9730" max="9730" width="75.140625" customWidth="1"/>
    <col min="9731" max="9731" width="20.28515625" bestFit="1" customWidth="1"/>
    <col min="9732" max="9732" width="13" customWidth="1"/>
    <col min="9733" max="9733" width="13.5703125" customWidth="1"/>
    <col min="9734" max="9734" width="15.7109375" customWidth="1"/>
    <col min="9735" max="9735" width="19.140625" customWidth="1"/>
    <col min="9736" max="9736" width="13.85546875" customWidth="1"/>
    <col min="9985" max="9985" width="18.140625" customWidth="1"/>
    <col min="9986" max="9986" width="75.140625" customWidth="1"/>
    <col min="9987" max="9987" width="20.28515625" bestFit="1" customWidth="1"/>
    <col min="9988" max="9988" width="13" customWidth="1"/>
    <col min="9989" max="9989" width="13.5703125" customWidth="1"/>
    <col min="9990" max="9990" width="15.7109375" customWidth="1"/>
    <col min="9991" max="9991" width="19.140625" customWidth="1"/>
    <col min="9992" max="9992" width="13.85546875" customWidth="1"/>
    <col min="10241" max="10241" width="18.140625" customWidth="1"/>
    <col min="10242" max="10242" width="75.140625" customWidth="1"/>
    <col min="10243" max="10243" width="20.28515625" bestFit="1" customWidth="1"/>
    <col min="10244" max="10244" width="13" customWidth="1"/>
    <col min="10245" max="10245" width="13.5703125" customWidth="1"/>
    <col min="10246" max="10246" width="15.7109375" customWidth="1"/>
    <col min="10247" max="10247" width="19.140625" customWidth="1"/>
    <col min="10248" max="10248" width="13.85546875" customWidth="1"/>
    <col min="10497" max="10497" width="18.140625" customWidth="1"/>
    <col min="10498" max="10498" width="75.140625" customWidth="1"/>
    <col min="10499" max="10499" width="20.28515625" bestFit="1" customWidth="1"/>
    <col min="10500" max="10500" width="13" customWidth="1"/>
    <col min="10501" max="10501" width="13.5703125" customWidth="1"/>
    <col min="10502" max="10502" width="15.7109375" customWidth="1"/>
    <col min="10503" max="10503" width="19.140625" customWidth="1"/>
    <col min="10504" max="10504" width="13.85546875" customWidth="1"/>
    <col min="10753" max="10753" width="18.140625" customWidth="1"/>
    <col min="10754" max="10754" width="75.140625" customWidth="1"/>
    <col min="10755" max="10755" width="20.28515625" bestFit="1" customWidth="1"/>
    <col min="10756" max="10756" width="13" customWidth="1"/>
    <col min="10757" max="10757" width="13.5703125" customWidth="1"/>
    <col min="10758" max="10758" width="15.7109375" customWidth="1"/>
    <col min="10759" max="10759" width="19.140625" customWidth="1"/>
    <col min="10760" max="10760" width="13.85546875" customWidth="1"/>
    <col min="11009" max="11009" width="18.140625" customWidth="1"/>
    <col min="11010" max="11010" width="75.140625" customWidth="1"/>
    <col min="11011" max="11011" width="20.28515625" bestFit="1" customWidth="1"/>
    <col min="11012" max="11012" width="13" customWidth="1"/>
    <col min="11013" max="11013" width="13.5703125" customWidth="1"/>
    <col min="11014" max="11014" width="15.7109375" customWidth="1"/>
    <col min="11015" max="11015" width="19.140625" customWidth="1"/>
    <col min="11016" max="11016" width="13.85546875" customWidth="1"/>
    <col min="11265" max="11265" width="18.140625" customWidth="1"/>
    <col min="11266" max="11266" width="75.140625" customWidth="1"/>
    <col min="11267" max="11267" width="20.28515625" bestFit="1" customWidth="1"/>
    <col min="11268" max="11268" width="13" customWidth="1"/>
    <col min="11269" max="11269" width="13.5703125" customWidth="1"/>
    <col min="11270" max="11270" width="15.7109375" customWidth="1"/>
    <col min="11271" max="11271" width="19.140625" customWidth="1"/>
    <col min="11272" max="11272" width="13.85546875" customWidth="1"/>
    <col min="11521" max="11521" width="18.140625" customWidth="1"/>
    <col min="11522" max="11522" width="75.140625" customWidth="1"/>
    <col min="11523" max="11523" width="20.28515625" bestFit="1" customWidth="1"/>
    <col min="11524" max="11524" width="13" customWidth="1"/>
    <col min="11525" max="11525" width="13.5703125" customWidth="1"/>
    <col min="11526" max="11526" width="15.7109375" customWidth="1"/>
    <col min="11527" max="11527" width="19.140625" customWidth="1"/>
    <col min="11528" max="11528" width="13.85546875" customWidth="1"/>
    <col min="11777" max="11777" width="18.140625" customWidth="1"/>
    <col min="11778" max="11778" width="75.140625" customWidth="1"/>
    <col min="11779" max="11779" width="20.28515625" bestFit="1" customWidth="1"/>
    <col min="11780" max="11780" width="13" customWidth="1"/>
    <col min="11781" max="11781" width="13.5703125" customWidth="1"/>
    <col min="11782" max="11782" width="15.7109375" customWidth="1"/>
    <col min="11783" max="11783" width="19.140625" customWidth="1"/>
    <col min="11784" max="11784" width="13.85546875" customWidth="1"/>
    <col min="12033" max="12033" width="18.140625" customWidth="1"/>
    <col min="12034" max="12034" width="75.140625" customWidth="1"/>
    <col min="12035" max="12035" width="20.28515625" bestFit="1" customWidth="1"/>
    <col min="12036" max="12036" width="13" customWidth="1"/>
    <col min="12037" max="12037" width="13.5703125" customWidth="1"/>
    <col min="12038" max="12038" width="15.7109375" customWidth="1"/>
    <col min="12039" max="12039" width="19.140625" customWidth="1"/>
    <col min="12040" max="12040" width="13.85546875" customWidth="1"/>
    <col min="12289" max="12289" width="18.140625" customWidth="1"/>
    <col min="12290" max="12290" width="75.140625" customWidth="1"/>
    <col min="12291" max="12291" width="20.28515625" bestFit="1" customWidth="1"/>
    <col min="12292" max="12292" width="13" customWidth="1"/>
    <col min="12293" max="12293" width="13.5703125" customWidth="1"/>
    <col min="12294" max="12294" width="15.7109375" customWidth="1"/>
    <col min="12295" max="12295" width="19.140625" customWidth="1"/>
    <col min="12296" max="12296" width="13.85546875" customWidth="1"/>
    <col min="12545" max="12545" width="18.140625" customWidth="1"/>
    <col min="12546" max="12546" width="75.140625" customWidth="1"/>
    <col min="12547" max="12547" width="20.28515625" bestFit="1" customWidth="1"/>
    <col min="12548" max="12548" width="13" customWidth="1"/>
    <col min="12549" max="12549" width="13.5703125" customWidth="1"/>
    <col min="12550" max="12550" width="15.7109375" customWidth="1"/>
    <col min="12551" max="12551" width="19.140625" customWidth="1"/>
    <col min="12552" max="12552" width="13.85546875" customWidth="1"/>
    <col min="12801" max="12801" width="18.140625" customWidth="1"/>
    <col min="12802" max="12802" width="75.140625" customWidth="1"/>
    <col min="12803" max="12803" width="20.28515625" bestFit="1" customWidth="1"/>
    <col min="12804" max="12804" width="13" customWidth="1"/>
    <col min="12805" max="12805" width="13.5703125" customWidth="1"/>
    <col min="12806" max="12806" width="15.7109375" customWidth="1"/>
    <col min="12807" max="12807" width="19.140625" customWidth="1"/>
    <col min="12808" max="12808" width="13.85546875" customWidth="1"/>
    <col min="13057" max="13057" width="18.140625" customWidth="1"/>
    <col min="13058" max="13058" width="75.140625" customWidth="1"/>
    <col min="13059" max="13059" width="20.28515625" bestFit="1" customWidth="1"/>
    <col min="13060" max="13060" width="13" customWidth="1"/>
    <col min="13061" max="13061" width="13.5703125" customWidth="1"/>
    <col min="13062" max="13062" width="15.7109375" customWidth="1"/>
    <col min="13063" max="13063" width="19.140625" customWidth="1"/>
    <col min="13064" max="13064" width="13.85546875" customWidth="1"/>
    <col min="13313" max="13313" width="18.140625" customWidth="1"/>
    <col min="13314" max="13314" width="75.140625" customWidth="1"/>
    <col min="13315" max="13315" width="20.28515625" bestFit="1" customWidth="1"/>
    <col min="13316" max="13316" width="13" customWidth="1"/>
    <col min="13317" max="13317" width="13.5703125" customWidth="1"/>
    <col min="13318" max="13318" width="15.7109375" customWidth="1"/>
    <col min="13319" max="13319" width="19.140625" customWidth="1"/>
    <col min="13320" max="13320" width="13.85546875" customWidth="1"/>
    <col min="13569" max="13569" width="18.140625" customWidth="1"/>
    <col min="13570" max="13570" width="75.140625" customWidth="1"/>
    <col min="13571" max="13571" width="20.28515625" bestFit="1" customWidth="1"/>
    <col min="13572" max="13572" width="13" customWidth="1"/>
    <col min="13573" max="13573" width="13.5703125" customWidth="1"/>
    <col min="13574" max="13574" width="15.7109375" customWidth="1"/>
    <col min="13575" max="13575" width="19.140625" customWidth="1"/>
    <col min="13576" max="13576" width="13.85546875" customWidth="1"/>
    <col min="13825" max="13825" width="18.140625" customWidth="1"/>
    <col min="13826" max="13826" width="75.140625" customWidth="1"/>
    <col min="13827" max="13827" width="20.28515625" bestFit="1" customWidth="1"/>
    <col min="13828" max="13828" width="13" customWidth="1"/>
    <col min="13829" max="13829" width="13.5703125" customWidth="1"/>
    <col min="13830" max="13830" width="15.7109375" customWidth="1"/>
    <col min="13831" max="13831" width="19.140625" customWidth="1"/>
    <col min="13832" max="13832" width="13.85546875" customWidth="1"/>
    <col min="14081" max="14081" width="18.140625" customWidth="1"/>
    <col min="14082" max="14082" width="75.140625" customWidth="1"/>
    <col min="14083" max="14083" width="20.28515625" bestFit="1" customWidth="1"/>
    <col min="14084" max="14084" width="13" customWidth="1"/>
    <col min="14085" max="14085" width="13.5703125" customWidth="1"/>
    <col min="14086" max="14086" width="15.7109375" customWidth="1"/>
    <col min="14087" max="14087" width="19.140625" customWidth="1"/>
    <col min="14088" max="14088" width="13.85546875" customWidth="1"/>
    <col min="14337" max="14337" width="18.140625" customWidth="1"/>
    <col min="14338" max="14338" width="75.140625" customWidth="1"/>
    <col min="14339" max="14339" width="20.28515625" bestFit="1" customWidth="1"/>
    <col min="14340" max="14340" width="13" customWidth="1"/>
    <col min="14341" max="14341" width="13.5703125" customWidth="1"/>
    <col min="14342" max="14342" width="15.7109375" customWidth="1"/>
    <col min="14343" max="14343" width="19.140625" customWidth="1"/>
    <col min="14344" max="14344" width="13.85546875" customWidth="1"/>
    <col min="14593" max="14593" width="18.140625" customWidth="1"/>
    <col min="14594" max="14594" width="75.140625" customWidth="1"/>
    <col min="14595" max="14595" width="20.28515625" bestFit="1" customWidth="1"/>
    <col min="14596" max="14596" width="13" customWidth="1"/>
    <col min="14597" max="14597" width="13.5703125" customWidth="1"/>
    <col min="14598" max="14598" width="15.7109375" customWidth="1"/>
    <col min="14599" max="14599" width="19.140625" customWidth="1"/>
    <col min="14600" max="14600" width="13.85546875" customWidth="1"/>
    <col min="14849" max="14849" width="18.140625" customWidth="1"/>
    <col min="14850" max="14850" width="75.140625" customWidth="1"/>
    <col min="14851" max="14851" width="20.28515625" bestFit="1" customWidth="1"/>
    <col min="14852" max="14852" width="13" customWidth="1"/>
    <col min="14853" max="14853" width="13.5703125" customWidth="1"/>
    <col min="14854" max="14854" width="15.7109375" customWidth="1"/>
    <col min="14855" max="14855" width="19.140625" customWidth="1"/>
    <col min="14856" max="14856" width="13.85546875" customWidth="1"/>
    <col min="15105" max="15105" width="18.140625" customWidth="1"/>
    <col min="15106" max="15106" width="75.140625" customWidth="1"/>
    <col min="15107" max="15107" width="20.28515625" bestFit="1" customWidth="1"/>
    <col min="15108" max="15108" width="13" customWidth="1"/>
    <col min="15109" max="15109" width="13.5703125" customWidth="1"/>
    <col min="15110" max="15110" width="15.7109375" customWidth="1"/>
    <col min="15111" max="15111" width="19.140625" customWidth="1"/>
    <col min="15112" max="15112" width="13.85546875" customWidth="1"/>
    <col min="15361" max="15361" width="18.140625" customWidth="1"/>
    <col min="15362" max="15362" width="75.140625" customWidth="1"/>
    <col min="15363" max="15363" width="20.28515625" bestFit="1" customWidth="1"/>
    <col min="15364" max="15364" width="13" customWidth="1"/>
    <col min="15365" max="15365" width="13.5703125" customWidth="1"/>
    <col min="15366" max="15366" width="15.7109375" customWidth="1"/>
    <col min="15367" max="15367" width="19.140625" customWidth="1"/>
    <col min="15368" max="15368" width="13.85546875" customWidth="1"/>
    <col min="15617" max="15617" width="18.140625" customWidth="1"/>
    <col min="15618" max="15618" width="75.140625" customWidth="1"/>
    <col min="15619" max="15619" width="20.28515625" bestFit="1" customWidth="1"/>
    <col min="15620" max="15620" width="13" customWidth="1"/>
    <col min="15621" max="15621" width="13.5703125" customWidth="1"/>
    <col min="15622" max="15622" width="15.7109375" customWidth="1"/>
    <col min="15623" max="15623" width="19.140625" customWidth="1"/>
    <col min="15624" max="15624" width="13.85546875" customWidth="1"/>
    <col min="15873" max="15873" width="18.140625" customWidth="1"/>
    <col min="15874" max="15874" width="75.140625" customWidth="1"/>
    <col min="15875" max="15875" width="20.28515625" bestFit="1" customWidth="1"/>
    <col min="15876" max="15876" width="13" customWidth="1"/>
    <col min="15877" max="15877" width="13.5703125" customWidth="1"/>
    <col min="15878" max="15878" width="15.7109375" customWidth="1"/>
    <col min="15879" max="15879" width="19.140625" customWidth="1"/>
    <col min="15880" max="15880" width="13.85546875" customWidth="1"/>
    <col min="16129" max="16129" width="18.140625" customWidth="1"/>
    <col min="16130" max="16130" width="75.140625" customWidth="1"/>
    <col min="16131" max="16131" width="20.28515625" bestFit="1" customWidth="1"/>
    <col min="16132" max="16132" width="13" customWidth="1"/>
    <col min="16133" max="16133" width="13.5703125" customWidth="1"/>
    <col min="16134" max="16134" width="15.7109375" customWidth="1"/>
    <col min="16135" max="16135" width="19.140625" customWidth="1"/>
    <col min="16136" max="16136" width="13.85546875" customWidth="1"/>
  </cols>
  <sheetData>
    <row r="1" spans="1:8">
      <c r="A1" t="s">
        <v>0</v>
      </c>
      <c r="B1" s="265">
        <v>17</v>
      </c>
    </row>
    <row r="2" spans="1:8">
      <c r="A2" t="s">
        <v>2</v>
      </c>
      <c r="B2" s="268" t="s">
        <v>1592</v>
      </c>
    </row>
    <row r="3" spans="1:8">
      <c r="A3" t="s">
        <v>4</v>
      </c>
      <c r="B3" s="268" t="s">
        <v>1560</v>
      </c>
    </row>
    <row r="4" spans="1:8">
      <c r="A4" t="s">
        <v>6</v>
      </c>
      <c r="B4" s="268" t="s">
        <v>7</v>
      </c>
    </row>
    <row r="5" spans="1:8">
      <c r="A5" t="s">
        <v>8</v>
      </c>
      <c r="B5" t="s">
        <v>9</v>
      </c>
    </row>
    <row r="7" spans="1:8">
      <c r="A7" s="1071"/>
      <c r="B7" s="1070" t="s">
        <v>1593</v>
      </c>
      <c r="C7" s="1074" t="s">
        <v>1594</v>
      </c>
      <c r="D7" s="1075" t="s">
        <v>1595</v>
      </c>
      <c r="E7" s="1074" t="s">
        <v>1595</v>
      </c>
      <c r="F7" s="1075" t="s">
        <v>1596</v>
      </c>
      <c r="G7" s="1074" t="s">
        <v>1597</v>
      </c>
      <c r="H7" s="1075" t="s">
        <v>1598</v>
      </c>
    </row>
    <row r="8" spans="1:8">
      <c r="A8" s="16" t="s">
        <v>16</v>
      </c>
      <c r="B8" s="1115" t="s">
        <v>1599</v>
      </c>
      <c r="C8" s="1078" t="s">
        <v>1600</v>
      </c>
      <c r="D8" s="16" t="s">
        <v>1601</v>
      </c>
      <c r="E8" s="1078" t="s">
        <v>1602</v>
      </c>
      <c r="F8" s="16" t="s">
        <v>1603</v>
      </c>
      <c r="G8" s="1078" t="s">
        <v>1604</v>
      </c>
      <c r="H8" s="1078" t="s">
        <v>1605</v>
      </c>
    </row>
    <row r="9" spans="1:8">
      <c r="A9" s="1116">
        <v>128</v>
      </c>
      <c r="B9" s="1117" t="s">
        <v>1606</v>
      </c>
      <c r="C9" s="1118"/>
      <c r="D9" s="1118"/>
      <c r="E9" s="1118"/>
      <c r="F9" s="1097"/>
      <c r="G9" s="1118"/>
      <c r="H9" s="1118"/>
    </row>
    <row r="10" spans="1:8">
      <c r="A10" s="688">
        <v>198</v>
      </c>
      <c r="B10" s="1117" t="s">
        <v>172</v>
      </c>
      <c r="C10" s="809"/>
      <c r="D10" s="809"/>
      <c r="E10" s="809"/>
      <c r="F10" s="809"/>
      <c r="G10" s="809"/>
      <c r="H10" s="809"/>
    </row>
    <row r="11" spans="1:8">
      <c r="A11" s="688">
        <v>238</v>
      </c>
      <c r="B11" s="1117" t="s">
        <v>202</v>
      </c>
      <c r="C11" s="809"/>
      <c r="D11" s="809"/>
      <c r="E11" s="809"/>
      <c r="F11" s="809"/>
      <c r="G11" s="809"/>
      <c r="H11" s="809"/>
    </row>
    <row r="12" spans="1:8">
      <c r="A12" s="688">
        <v>248</v>
      </c>
      <c r="B12" s="1117" t="s">
        <v>207</v>
      </c>
      <c r="C12" s="809"/>
      <c r="D12" s="809"/>
      <c r="E12" s="809"/>
      <c r="F12" s="809"/>
      <c r="G12" s="809"/>
      <c r="H12" s="809"/>
    </row>
    <row r="13" spans="1:8">
      <c r="A13" s="688">
        <v>258</v>
      </c>
      <c r="B13" s="1117" t="s">
        <v>212</v>
      </c>
      <c r="C13" s="809"/>
      <c r="D13" s="809"/>
      <c r="E13" s="809"/>
      <c r="F13" s="809"/>
      <c r="G13" s="809"/>
      <c r="H13" s="809"/>
    </row>
    <row r="14" spans="1:8">
      <c r="A14" s="688">
        <v>268</v>
      </c>
      <c r="B14" s="1117" t="s">
        <v>241</v>
      </c>
      <c r="C14" s="809"/>
      <c r="D14" s="809"/>
      <c r="E14" s="809"/>
      <c r="F14" s="809"/>
      <c r="G14" s="809"/>
      <c r="H14" s="809"/>
    </row>
    <row r="15" spans="1:8">
      <c r="A15" s="688">
        <v>298</v>
      </c>
      <c r="B15" s="1117" t="s">
        <v>252</v>
      </c>
      <c r="C15" s="809"/>
      <c r="D15" s="809"/>
      <c r="E15" s="809"/>
      <c r="F15" s="809"/>
      <c r="G15" s="809"/>
      <c r="H15" s="809"/>
    </row>
    <row r="16" spans="1:8">
      <c r="A16" s="688">
        <v>3128</v>
      </c>
      <c r="B16" s="1117" t="s">
        <v>260</v>
      </c>
      <c r="C16" s="809"/>
      <c r="D16" s="809"/>
      <c r="E16" s="809"/>
      <c r="F16" s="809"/>
      <c r="G16" s="809"/>
      <c r="H16" s="809"/>
    </row>
    <row r="17" spans="1:8">
      <c r="A17" s="688">
        <v>3138</v>
      </c>
      <c r="B17" s="1117" t="s">
        <v>260</v>
      </c>
      <c r="C17" s="809"/>
      <c r="D17" s="809"/>
      <c r="E17" s="809"/>
      <c r="F17" s="809"/>
      <c r="G17" s="809"/>
      <c r="H17" s="809"/>
    </row>
    <row r="18" spans="1:8">
      <c r="A18" s="688">
        <v>3222</v>
      </c>
      <c r="B18" s="1117" t="s">
        <v>260</v>
      </c>
      <c r="C18" s="809"/>
      <c r="D18" s="809"/>
      <c r="E18" s="809"/>
      <c r="F18" s="809"/>
      <c r="G18" s="809"/>
      <c r="H18" s="809"/>
    </row>
    <row r="19" spans="1:8">
      <c r="A19" s="688">
        <v>418</v>
      </c>
      <c r="B19" s="1117" t="s">
        <v>287</v>
      </c>
      <c r="C19" s="809"/>
      <c r="D19" s="809"/>
      <c r="E19" s="809"/>
      <c r="F19" s="809"/>
      <c r="G19" s="809"/>
      <c r="H19" s="809"/>
    </row>
    <row r="20" spans="1:8">
      <c r="A20" s="688">
        <v>518</v>
      </c>
      <c r="B20" s="1117" t="s">
        <v>1607</v>
      </c>
      <c r="C20" s="809"/>
      <c r="D20" s="809"/>
      <c r="E20" s="809"/>
      <c r="F20" s="809"/>
      <c r="G20" s="809"/>
      <c r="H20" s="809"/>
    </row>
    <row r="21" spans="1:8">
      <c r="A21" s="688">
        <v>528</v>
      </c>
      <c r="B21" s="1117" t="s">
        <v>1608</v>
      </c>
      <c r="C21" s="809"/>
      <c r="D21" s="809"/>
      <c r="E21" s="809"/>
      <c r="F21" s="809"/>
      <c r="G21" s="809"/>
      <c r="H21" s="809"/>
    </row>
    <row r="22" spans="1:8">
      <c r="A22" s="688">
        <v>538</v>
      </c>
      <c r="B22" s="1117" t="s">
        <v>1609</v>
      </c>
      <c r="C22" s="809"/>
      <c r="D22" s="809"/>
      <c r="E22" s="809"/>
      <c r="F22" s="809"/>
      <c r="G22" s="809"/>
      <c r="H22" s="809"/>
    </row>
    <row r="23" spans="1:8">
      <c r="A23" s="688">
        <v>551</v>
      </c>
      <c r="B23" s="1117" t="s">
        <v>438</v>
      </c>
      <c r="C23" s="809"/>
      <c r="D23" s="809"/>
      <c r="E23" s="809"/>
      <c r="F23" s="809"/>
      <c r="G23" s="809"/>
      <c r="H23" s="809"/>
    </row>
    <row r="24" spans="1:8">
      <c r="A24" s="726">
        <v>558</v>
      </c>
      <c r="B24" s="788" t="s">
        <v>1610</v>
      </c>
      <c r="C24" s="1119"/>
      <c r="D24" s="1119"/>
      <c r="E24" s="1119"/>
      <c r="F24" s="1119"/>
      <c r="G24" s="1119"/>
      <c r="H24" s="1119"/>
    </row>
    <row r="25" spans="1:8">
      <c r="A25" s="1120"/>
      <c r="B25" s="1121" t="s">
        <v>510</v>
      </c>
      <c r="C25" s="1122">
        <f t="shared" ref="C25:H25" si="0">SUM(C9:C24)</f>
        <v>0</v>
      </c>
      <c r="D25" s="1122">
        <f t="shared" si="0"/>
        <v>0</v>
      </c>
      <c r="E25" s="1122">
        <f t="shared" si="0"/>
        <v>0</v>
      </c>
      <c r="F25" s="1122">
        <f t="shared" si="0"/>
        <v>0</v>
      </c>
      <c r="G25" s="1122">
        <f t="shared" si="0"/>
        <v>0</v>
      </c>
      <c r="H25" s="1123">
        <f t="shared" si="0"/>
        <v>0</v>
      </c>
    </row>
  </sheetData>
  <pageMargins left="0.75" right="0.75" top="1" bottom="1" header="0.5" footer="0.5"/>
  <headerFooter alignWithMargins="0"/>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7"/>
  <sheetViews>
    <sheetView workbookViewId="0">
      <selection activeCell="B31" sqref="B31"/>
    </sheetView>
  </sheetViews>
  <sheetFormatPr defaultRowHeight="15"/>
  <cols>
    <col min="1" max="1" width="74" style="242" customWidth="1"/>
    <col min="2" max="2" width="12.42578125" style="242" customWidth="1"/>
    <col min="3" max="3" width="13.28515625" style="242" customWidth="1"/>
    <col min="4" max="4" width="14.85546875" style="242" customWidth="1"/>
    <col min="5" max="5" width="13.140625" style="242" customWidth="1"/>
    <col min="6" max="6" width="18" style="242" customWidth="1"/>
    <col min="7" max="7" width="14.5703125" style="242" customWidth="1"/>
    <col min="8" max="8" width="22.85546875" style="242" bestFit="1" customWidth="1"/>
    <col min="9" max="256" width="9.140625" style="242"/>
    <col min="257" max="257" width="74" style="242" customWidth="1"/>
    <col min="258" max="258" width="12.42578125" style="242" customWidth="1"/>
    <col min="259" max="259" width="13.28515625" style="242" customWidth="1"/>
    <col min="260" max="260" width="14.85546875" style="242" customWidth="1"/>
    <col min="261" max="261" width="13.140625" style="242" customWidth="1"/>
    <col min="262" max="262" width="18" style="242" customWidth="1"/>
    <col min="263" max="263" width="14.5703125" style="242" customWidth="1"/>
    <col min="264" max="264" width="22.85546875" style="242" bestFit="1" customWidth="1"/>
    <col min="265" max="512" width="9.140625" style="242"/>
    <col min="513" max="513" width="74" style="242" customWidth="1"/>
    <col min="514" max="514" width="12.42578125" style="242" customWidth="1"/>
    <col min="515" max="515" width="13.28515625" style="242" customWidth="1"/>
    <col min="516" max="516" width="14.85546875" style="242" customWidth="1"/>
    <col min="517" max="517" width="13.140625" style="242" customWidth="1"/>
    <col min="518" max="518" width="18" style="242" customWidth="1"/>
    <col min="519" max="519" width="14.5703125" style="242" customWidth="1"/>
    <col min="520" max="520" width="22.85546875" style="242" bestFit="1" customWidth="1"/>
    <col min="521" max="768" width="9.140625" style="242"/>
    <col min="769" max="769" width="74" style="242" customWidth="1"/>
    <col min="770" max="770" width="12.42578125" style="242" customWidth="1"/>
    <col min="771" max="771" width="13.28515625" style="242" customWidth="1"/>
    <col min="772" max="772" width="14.85546875" style="242" customWidth="1"/>
    <col min="773" max="773" width="13.140625" style="242" customWidth="1"/>
    <col min="774" max="774" width="18" style="242" customWidth="1"/>
    <col min="775" max="775" width="14.5703125" style="242" customWidth="1"/>
    <col min="776" max="776" width="22.85546875" style="242" bestFit="1" customWidth="1"/>
    <col min="777" max="1024" width="9.140625" style="242"/>
    <col min="1025" max="1025" width="74" style="242" customWidth="1"/>
    <col min="1026" max="1026" width="12.42578125" style="242" customWidth="1"/>
    <col min="1027" max="1027" width="13.28515625" style="242" customWidth="1"/>
    <col min="1028" max="1028" width="14.85546875" style="242" customWidth="1"/>
    <col min="1029" max="1029" width="13.140625" style="242" customWidth="1"/>
    <col min="1030" max="1030" width="18" style="242" customWidth="1"/>
    <col min="1031" max="1031" width="14.5703125" style="242" customWidth="1"/>
    <col min="1032" max="1032" width="22.85546875" style="242" bestFit="1" customWidth="1"/>
    <col min="1033" max="1280" width="9.140625" style="242"/>
    <col min="1281" max="1281" width="74" style="242" customWidth="1"/>
    <col min="1282" max="1282" width="12.42578125" style="242" customWidth="1"/>
    <col min="1283" max="1283" width="13.28515625" style="242" customWidth="1"/>
    <col min="1284" max="1284" width="14.85546875" style="242" customWidth="1"/>
    <col min="1285" max="1285" width="13.140625" style="242" customWidth="1"/>
    <col min="1286" max="1286" width="18" style="242" customWidth="1"/>
    <col min="1287" max="1287" width="14.5703125" style="242" customWidth="1"/>
    <col min="1288" max="1288" width="22.85546875" style="242" bestFit="1" customWidth="1"/>
    <col min="1289" max="1536" width="9.140625" style="242"/>
    <col min="1537" max="1537" width="74" style="242" customWidth="1"/>
    <col min="1538" max="1538" width="12.42578125" style="242" customWidth="1"/>
    <col min="1539" max="1539" width="13.28515625" style="242" customWidth="1"/>
    <col min="1540" max="1540" width="14.85546875" style="242" customWidth="1"/>
    <col min="1541" max="1541" width="13.140625" style="242" customWidth="1"/>
    <col min="1542" max="1542" width="18" style="242" customWidth="1"/>
    <col min="1543" max="1543" width="14.5703125" style="242" customWidth="1"/>
    <col min="1544" max="1544" width="22.85546875" style="242" bestFit="1" customWidth="1"/>
    <col min="1545" max="1792" width="9.140625" style="242"/>
    <col min="1793" max="1793" width="74" style="242" customWidth="1"/>
    <col min="1794" max="1794" width="12.42578125" style="242" customWidth="1"/>
    <col min="1795" max="1795" width="13.28515625" style="242" customWidth="1"/>
    <col min="1796" max="1796" width="14.85546875" style="242" customWidth="1"/>
    <col min="1797" max="1797" width="13.140625" style="242" customWidth="1"/>
    <col min="1798" max="1798" width="18" style="242" customWidth="1"/>
    <col min="1799" max="1799" width="14.5703125" style="242" customWidth="1"/>
    <col min="1800" max="1800" width="22.85546875" style="242" bestFit="1" customWidth="1"/>
    <col min="1801" max="2048" width="9.140625" style="242"/>
    <col min="2049" max="2049" width="74" style="242" customWidth="1"/>
    <col min="2050" max="2050" width="12.42578125" style="242" customWidth="1"/>
    <col min="2051" max="2051" width="13.28515625" style="242" customWidth="1"/>
    <col min="2052" max="2052" width="14.85546875" style="242" customWidth="1"/>
    <col min="2053" max="2053" width="13.140625" style="242" customWidth="1"/>
    <col min="2054" max="2054" width="18" style="242" customWidth="1"/>
    <col min="2055" max="2055" width="14.5703125" style="242" customWidth="1"/>
    <col min="2056" max="2056" width="22.85546875" style="242" bestFit="1" customWidth="1"/>
    <col min="2057" max="2304" width="9.140625" style="242"/>
    <col min="2305" max="2305" width="74" style="242" customWidth="1"/>
    <col min="2306" max="2306" width="12.42578125" style="242" customWidth="1"/>
    <col min="2307" max="2307" width="13.28515625" style="242" customWidth="1"/>
    <col min="2308" max="2308" width="14.85546875" style="242" customWidth="1"/>
    <col min="2309" max="2309" width="13.140625" style="242" customWidth="1"/>
    <col min="2310" max="2310" width="18" style="242" customWidth="1"/>
    <col min="2311" max="2311" width="14.5703125" style="242" customWidth="1"/>
    <col min="2312" max="2312" width="22.85546875" style="242" bestFit="1" customWidth="1"/>
    <col min="2313" max="2560" width="9.140625" style="242"/>
    <col min="2561" max="2561" width="74" style="242" customWidth="1"/>
    <col min="2562" max="2562" width="12.42578125" style="242" customWidth="1"/>
    <col min="2563" max="2563" width="13.28515625" style="242" customWidth="1"/>
    <col min="2564" max="2564" width="14.85546875" style="242" customWidth="1"/>
    <col min="2565" max="2565" width="13.140625" style="242" customWidth="1"/>
    <col min="2566" max="2566" width="18" style="242" customWidth="1"/>
    <col min="2567" max="2567" width="14.5703125" style="242" customWidth="1"/>
    <col min="2568" max="2568" width="22.85546875" style="242" bestFit="1" customWidth="1"/>
    <col min="2569" max="2816" width="9.140625" style="242"/>
    <col min="2817" max="2817" width="74" style="242" customWidth="1"/>
    <col min="2818" max="2818" width="12.42578125" style="242" customWidth="1"/>
    <col min="2819" max="2819" width="13.28515625" style="242" customWidth="1"/>
    <col min="2820" max="2820" width="14.85546875" style="242" customWidth="1"/>
    <col min="2821" max="2821" width="13.140625" style="242" customWidth="1"/>
    <col min="2822" max="2822" width="18" style="242" customWidth="1"/>
    <col min="2823" max="2823" width="14.5703125" style="242" customWidth="1"/>
    <col min="2824" max="2824" width="22.85546875" style="242" bestFit="1" customWidth="1"/>
    <col min="2825" max="3072" width="9.140625" style="242"/>
    <col min="3073" max="3073" width="74" style="242" customWidth="1"/>
    <col min="3074" max="3074" width="12.42578125" style="242" customWidth="1"/>
    <col min="3075" max="3075" width="13.28515625" style="242" customWidth="1"/>
    <col min="3076" max="3076" width="14.85546875" style="242" customWidth="1"/>
    <col min="3077" max="3077" width="13.140625" style="242" customWidth="1"/>
    <col min="3078" max="3078" width="18" style="242" customWidth="1"/>
    <col min="3079" max="3079" width="14.5703125" style="242" customWidth="1"/>
    <col min="3080" max="3080" width="22.85546875" style="242" bestFit="1" customWidth="1"/>
    <col min="3081" max="3328" width="9.140625" style="242"/>
    <col min="3329" max="3329" width="74" style="242" customWidth="1"/>
    <col min="3330" max="3330" width="12.42578125" style="242" customWidth="1"/>
    <col min="3331" max="3331" width="13.28515625" style="242" customWidth="1"/>
    <col min="3332" max="3332" width="14.85546875" style="242" customWidth="1"/>
    <col min="3333" max="3333" width="13.140625" style="242" customWidth="1"/>
    <col min="3334" max="3334" width="18" style="242" customWidth="1"/>
    <col min="3335" max="3335" width="14.5703125" style="242" customWidth="1"/>
    <col min="3336" max="3336" width="22.85546875" style="242" bestFit="1" customWidth="1"/>
    <col min="3337" max="3584" width="9.140625" style="242"/>
    <col min="3585" max="3585" width="74" style="242" customWidth="1"/>
    <col min="3586" max="3586" width="12.42578125" style="242" customWidth="1"/>
    <col min="3587" max="3587" width="13.28515625" style="242" customWidth="1"/>
    <col min="3588" max="3588" width="14.85546875" style="242" customWidth="1"/>
    <col min="3589" max="3589" width="13.140625" style="242" customWidth="1"/>
    <col min="3590" max="3590" width="18" style="242" customWidth="1"/>
    <col min="3591" max="3591" width="14.5703125" style="242" customWidth="1"/>
    <col min="3592" max="3592" width="22.85546875" style="242" bestFit="1" customWidth="1"/>
    <col min="3593" max="3840" width="9.140625" style="242"/>
    <col min="3841" max="3841" width="74" style="242" customWidth="1"/>
    <col min="3842" max="3842" width="12.42578125" style="242" customWidth="1"/>
    <col min="3843" max="3843" width="13.28515625" style="242" customWidth="1"/>
    <col min="3844" max="3844" width="14.85546875" style="242" customWidth="1"/>
    <col min="3845" max="3845" width="13.140625" style="242" customWidth="1"/>
    <col min="3846" max="3846" width="18" style="242" customWidth="1"/>
    <col min="3847" max="3847" width="14.5703125" style="242" customWidth="1"/>
    <col min="3848" max="3848" width="22.85546875" style="242" bestFit="1" customWidth="1"/>
    <col min="3849" max="4096" width="9.140625" style="242"/>
    <col min="4097" max="4097" width="74" style="242" customWidth="1"/>
    <col min="4098" max="4098" width="12.42578125" style="242" customWidth="1"/>
    <col min="4099" max="4099" width="13.28515625" style="242" customWidth="1"/>
    <col min="4100" max="4100" width="14.85546875" style="242" customWidth="1"/>
    <col min="4101" max="4101" width="13.140625" style="242" customWidth="1"/>
    <col min="4102" max="4102" width="18" style="242" customWidth="1"/>
    <col min="4103" max="4103" width="14.5703125" style="242" customWidth="1"/>
    <col min="4104" max="4104" width="22.85546875" style="242" bestFit="1" customWidth="1"/>
    <col min="4105" max="4352" width="9.140625" style="242"/>
    <col min="4353" max="4353" width="74" style="242" customWidth="1"/>
    <col min="4354" max="4354" width="12.42578125" style="242" customWidth="1"/>
    <col min="4355" max="4355" width="13.28515625" style="242" customWidth="1"/>
    <col min="4356" max="4356" width="14.85546875" style="242" customWidth="1"/>
    <col min="4357" max="4357" width="13.140625" style="242" customWidth="1"/>
    <col min="4358" max="4358" width="18" style="242" customWidth="1"/>
    <col min="4359" max="4359" width="14.5703125" style="242" customWidth="1"/>
    <col min="4360" max="4360" width="22.85546875" style="242" bestFit="1" customWidth="1"/>
    <col min="4361" max="4608" width="9.140625" style="242"/>
    <col min="4609" max="4609" width="74" style="242" customWidth="1"/>
    <col min="4610" max="4610" width="12.42578125" style="242" customWidth="1"/>
    <col min="4611" max="4611" width="13.28515625" style="242" customWidth="1"/>
    <col min="4612" max="4612" width="14.85546875" style="242" customWidth="1"/>
    <col min="4613" max="4613" width="13.140625" style="242" customWidth="1"/>
    <col min="4614" max="4614" width="18" style="242" customWidth="1"/>
    <col min="4615" max="4615" width="14.5703125" style="242" customWidth="1"/>
    <col min="4616" max="4616" width="22.85546875" style="242" bestFit="1" customWidth="1"/>
    <col min="4617" max="4864" width="9.140625" style="242"/>
    <col min="4865" max="4865" width="74" style="242" customWidth="1"/>
    <col min="4866" max="4866" width="12.42578125" style="242" customWidth="1"/>
    <col min="4867" max="4867" width="13.28515625" style="242" customWidth="1"/>
    <col min="4868" max="4868" width="14.85546875" style="242" customWidth="1"/>
    <col min="4869" max="4869" width="13.140625" style="242" customWidth="1"/>
    <col min="4870" max="4870" width="18" style="242" customWidth="1"/>
    <col min="4871" max="4871" width="14.5703125" style="242" customWidth="1"/>
    <col min="4872" max="4872" width="22.85546875" style="242" bestFit="1" customWidth="1"/>
    <col min="4873" max="5120" width="9.140625" style="242"/>
    <col min="5121" max="5121" width="74" style="242" customWidth="1"/>
    <col min="5122" max="5122" width="12.42578125" style="242" customWidth="1"/>
    <col min="5123" max="5123" width="13.28515625" style="242" customWidth="1"/>
    <col min="5124" max="5124" width="14.85546875" style="242" customWidth="1"/>
    <col min="5125" max="5125" width="13.140625" style="242" customWidth="1"/>
    <col min="5126" max="5126" width="18" style="242" customWidth="1"/>
    <col min="5127" max="5127" width="14.5703125" style="242" customWidth="1"/>
    <col min="5128" max="5128" width="22.85546875" style="242" bestFit="1" customWidth="1"/>
    <col min="5129" max="5376" width="9.140625" style="242"/>
    <col min="5377" max="5377" width="74" style="242" customWidth="1"/>
    <col min="5378" max="5378" width="12.42578125" style="242" customWidth="1"/>
    <col min="5379" max="5379" width="13.28515625" style="242" customWidth="1"/>
    <col min="5380" max="5380" width="14.85546875" style="242" customWidth="1"/>
    <col min="5381" max="5381" width="13.140625" style="242" customWidth="1"/>
    <col min="5382" max="5382" width="18" style="242" customWidth="1"/>
    <col min="5383" max="5383" width="14.5703125" style="242" customWidth="1"/>
    <col min="5384" max="5384" width="22.85546875" style="242" bestFit="1" customWidth="1"/>
    <col min="5385" max="5632" width="9.140625" style="242"/>
    <col min="5633" max="5633" width="74" style="242" customWidth="1"/>
    <col min="5634" max="5634" width="12.42578125" style="242" customWidth="1"/>
    <col min="5635" max="5635" width="13.28515625" style="242" customWidth="1"/>
    <col min="5636" max="5636" width="14.85546875" style="242" customWidth="1"/>
    <col min="5637" max="5637" width="13.140625" style="242" customWidth="1"/>
    <col min="5638" max="5638" width="18" style="242" customWidth="1"/>
    <col min="5639" max="5639" width="14.5703125" style="242" customWidth="1"/>
    <col min="5640" max="5640" width="22.85546875" style="242" bestFit="1" customWidth="1"/>
    <col min="5641" max="5888" width="9.140625" style="242"/>
    <col min="5889" max="5889" width="74" style="242" customWidth="1"/>
    <col min="5890" max="5890" width="12.42578125" style="242" customWidth="1"/>
    <col min="5891" max="5891" width="13.28515625" style="242" customWidth="1"/>
    <col min="5892" max="5892" width="14.85546875" style="242" customWidth="1"/>
    <col min="5893" max="5893" width="13.140625" style="242" customWidth="1"/>
    <col min="5894" max="5894" width="18" style="242" customWidth="1"/>
    <col min="5895" max="5895" width="14.5703125" style="242" customWidth="1"/>
    <col min="5896" max="5896" width="22.85546875" style="242" bestFit="1" customWidth="1"/>
    <col min="5897" max="6144" width="9.140625" style="242"/>
    <col min="6145" max="6145" width="74" style="242" customWidth="1"/>
    <col min="6146" max="6146" width="12.42578125" style="242" customWidth="1"/>
    <col min="6147" max="6147" width="13.28515625" style="242" customWidth="1"/>
    <col min="6148" max="6148" width="14.85546875" style="242" customWidth="1"/>
    <col min="6149" max="6149" width="13.140625" style="242" customWidth="1"/>
    <col min="6150" max="6150" width="18" style="242" customWidth="1"/>
    <col min="6151" max="6151" width="14.5703125" style="242" customWidth="1"/>
    <col min="6152" max="6152" width="22.85546875" style="242" bestFit="1" customWidth="1"/>
    <col min="6153" max="6400" width="9.140625" style="242"/>
    <col min="6401" max="6401" width="74" style="242" customWidth="1"/>
    <col min="6402" max="6402" width="12.42578125" style="242" customWidth="1"/>
    <col min="6403" max="6403" width="13.28515625" style="242" customWidth="1"/>
    <col min="6404" max="6404" width="14.85546875" style="242" customWidth="1"/>
    <col min="6405" max="6405" width="13.140625" style="242" customWidth="1"/>
    <col min="6406" max="6406" width="18" style="242" customWidth="1"/>
    <col min="6407" max="6407" width="14.5703125" style="242" customWidth="1"/>
    <col min="6408" max="6408" width="22.85546875" style="242" bestFit="1" customWidth="1"/>
    <col min="6409" max="6656" width="9.140625" style="242"/>
    <col min="6657" max="6657" width="74" style="242" customWidth="1"/>
    <col min="6658" max="6658" width="12.42578125" style="242" customWidth="1"/>
    <col min="6659" max="6659" width="13.28515625" style="242" customWidth="1"/>
    <col min="6660" max="6660" width="14.85546875" style="242" customWidth="1"/>
    <col min="6661" max="6661" width="13.140625" style="242" customWidth="1"/>
    <col min="6662" max="6662" width="18" style="242" customWidth="1"/>
    <col min="6663" max="6663" width="14.5703125" style="242" customWidth="1"/>
    <col min="6664" max="6664" width="22.85546875" style="242" bestFit="1" customWidth="1"/>
    <col min="6665" max="6912" width="9.140625" style="242"/>
    <col min="6913" max="6913" width="74" style="242" customWidth="1"/>
    <col min="6914" max="6914" width="12.42578125" style="242" customWidth="1"/>
    <col min="6915" max="6915" width="13.28515625" style="242" customWidth="1"/>
    <col min="6916" max="6916" width="14.85546875" style="242" customWidth="1"/>
    <col min="6917" max="6917" width="13.140625" style="242" customWidth="1"/>
    <col min="6918" max="6918" width="18" style="242" customWidth="1"/>
    <col min="6919" max="6919" width="14.5703125" style="242" customWidth="1"/>
    <col min="6920" max="6920" width="22.85546875" style="242" bestFit="1" customWidth="1"/>
    <col min="6921" max="7168" width="9.140625" style="242"/>
    <col min="7169" max="7169" width="74" style="242" customWidth="1"/>
    <col min="7170" max="7170" width="12.42578125" style="242" customWidth="1"/>
    <col min="7171" max="7171" width="13.28515625" style="242" customWidth="1"/>
    <col min="7172" max="7172" width="14.85546875" style="242" customWidth="1"/>
    <col min="7173" max="7173" width="13.140625" style="242" customWidth="1"/>
    <col min="7174" max="7174" width="18" style="242" customWidth="1"/>
    <col min="7175" max="7175" width="14.5703125" style="242" customWidth="1"/>
    <col min="7176" max="7176" width="22.85546875" style="242" bestFit="1" customWidth="1"/>
    <col min="7177" max="7424" width="9.140625" style="242"/>
    <col min="7425" max="7425" width="74" style="242" customWidth="1"/>
    <col min="7426" max="7426" width="12.42578125" style="242" customWidth="1"/>
    <col min="7427" max="7427" width="13.28515625" style="242" customWidth="1"/>
    <col min="7428" max="7428" width="14.85546875" style="242" customWidth="1"/>
    <col min="7429" max="7429" width="13.140625" style="242" customWidth="1"/>
    <col min="7430" max="7430" width="18" style="242" customWidth="1"/>
    <col min="7431" max="7431" width="14.5703125" style="242" customWidth="1"/>
    <col min="7432" max="7432" width="22.85546875" style="242" bestFit="1" customWidth="1"/>
    <col min="7433" max="7680" width="9.140625" style="242"/>
    <col min="7681" max="7681" width="74" style="242" customWidth="1"/>
    <col min="7682" max="7682" width="12.42578125" style="242" customWidth="1"/>
    <col min="7683" max="7683" width="13.28515625" style="242" customWidth="1"/>
    <col min="7684" max="7684" width="14.85546875" style="242" customWidth="1"/>
    <col min="7685" max="7685" width="13.140625" style="242" customWidth="1"/>
    <col min="7686" max="7686" width="18" style="242" customWidth="1"/>
    <col min="7687" max="7687" width="14.5703125" style="242" customWidth="1"/>
    <col min="7688" max="7688" width="22.85546875" style="242" bestFit="1" customWidth="1"/>
    <col min="7689" max="7936" width="9.140625" style="242"/>
    <col min="7937" max="7937" width="74" style="242" customWidth="1"/>
    <col min="7938" max="7938" width="12.42578125" style="242" customWidth="1"/>
    <col min="7939" max="7939" width="13.28515625" style="242" customWidth="1"/>
    <col min="7940" max="7940" width="14.85546875" style="242" customWidth="1"/>
    <col min="7941" max="7941" width="13.140625" style="242" customWidth="1"/>
    <col min="7942" max="7942" width="18" style="242" customWidth="1"/>
    <col min="7943" max="7943" width="14.5703125" style="242" customWidth="1"/>
    <col min="7944" max="7944" width="22.85546875" style="242" bestFit="1" customWidth="1"/>
    <col min="7945" max="8192" width="9.140625" style="242"/>
    <col min="8193" max="8193" width="74" style="242" customWidth="1"/>
    <col min="8194" max="8194" width="12.42578125" style="242" customWidth="1"/>
    <col min="8195" max="8195" width="13.28515625" style="242" customWidth="1"/>
    <col min="8196" max="8196" width="14.85546875" style="242" customWidth="1"/>
    <col min="8197" max="8197" width="13.140625" style="242" customWidth="1"/>
    <col min="8198" max="8198" width="18" style="242" customWidth="1"/>
    <col min="8199" max="8199" width="14.5703125" style="242" customWidth="1"/>
    <col min="8200" max="8200" width="22.85546875" style="242" bestFit="1" customWidth="1"/>
    <col min="8201" max="8448" width="9.140625" style="242"/>
    <col min="8449" max="8449" width="74" style="242" customWidth="1"/>
    <col min="8450" max="8450" width="12.42578125" style="242" customWidth="1"/>
    <col min="8451" max="8451" width="13.28515625" style="242" customWidth="1"/>
    <col min="8452" max="8452" width="14.85546875" style="242" customWidth="1"/>
    <col min="8453" max="8453" width="13.140625" style="242" customWidth="1"/>
    <col min="8454" max="8454" width="18" style="242" customWidth="1"/>
    <col min="8455" max="8455" width="14.5703125" style="242" customWidth="1"/>
    <col min="8456" max="8456" width="22.85546875" style="242" bestFit="1" customWidth="1"/>
    <col min="8457" max="8704" width="9.140625" style="242"/>
    <col min="8705" max="8705" width="74" style="242" customWidth="1"/>
    <col min="8706" max="8706" width="12.42578125" style="242" customWidth="1"/>
    <col min="8707" max="8707" width="13.28515625" style="242" customWidth="1"/>
    <col min="8708" max="8708" width="14.85546875" style="242" customWidth="1"/>
    <col min="8709" max="8709" width="13.140625" style="242" customWidth="1"/>
    <col min="8710" max="8710" width="18" style="242" customWidth="1"/>
    <col min="8711" max="8711" width="14.5703125" style="242" customWidth="1"/>
    <col min="8712" max="8712" width="22.85546875" style="242" bestFit="1" customWidth="1"/>
    <col min="8713" max="8960" width="9.140625" style="242"/>
    <col min="8961" max="8961" width="74" style="242" customWidth="1"/>
    <col min="8962" max="8962" width="12.42578125" style="242" customWidth="1"/>
    <col min="8963" max="8963" width="13.28515625" style="242" customWidth="1"/>
    <col min="8964" max="8964" width="14.85546875" style="242" customWidth="1"/>
    <col min="8965" max="8965" width="13.140625" style="242" customWidth="1"/>
    <col min="8966" max="8966" width="18" style="242" customWidth="1"/>
    <col min="8967" max="8967" width="14.5703125" style="242" customWidth="1"/>
    <col min="8968" max="8968" width="22.85546875" style="242" bestFit="1" customWidth="1"/>
    <col min="8969" max="9216" width="9.140625" style="242"/>
    <col min="9217" max="9217" width="74" style="242" customWidth="1"/>
    <col min="9218" max="9218" width="12.42578125" style="242" customWidth="1"/>
    <col min="9219" max="9219" width="13.28515625" style="242" customWidth="1"/>
    <col min="9220" max="9220" width="14.85546875" style="242" customWidth="1"/>
    <col min="9221" max="9221" width="13.140625" style="242" customWidth="1"/>
    <col min="9222" max="9222" width="18" style="242" customWidth="1"/>
    <col min="9223" max="9223" width="14.5703125" style="242" customWidth="1"/>
    <col min="9224" max="9224" width="22.85546875" style="242" bestFit="1" customWidth="1"/>
    <col min="9225" max="9472" width="9.140625" style="242"/>
    <col min="9473" max="9473" width="74" style="242" customWidth="1"/>
    <col min="9474" max="9474" width="12.42578125" style="242" customWidth="1"/>
    <col min="9475" max="9475" width="13.28515625" style="242" customWidth="1"/>
    <col min="9476" max="9476" width="14.85546875" style="242" customWidth="1"/>
    <col min="9477" max="9477" width="13.140625" style="242" customWidth="1"/>
    <col min="9478" max="9478" width="18" style="242" customWidth="1"/>
    <col min="9479" max="9479" width="14.5703125" style="242" customWidth="1"/>
    <col min="9480" max="9480" width="22.85546875" style="242" bestFit="1" customWidth="1"/>
    <col min="9481" max="9728" width="9.140625" style="242"/>
    <col min="9729" max="9729" width="74" style="242" customWidth="1"/>
    <col min="9730" max="9730" width="12.42578125" style="242" customWidth="1"/>
    <col min="9731" max="9731" width="13.28515625" style="242" customWidth="1"/>
    <col min="9732" max="9732" width="14.85546875" style="242" customWidth="1"/>
    <col min="9733" max="9733" width="13.140625" style="242" customWidth="1"/>
    <col min="9734" max="9734" width="18" style="242" customWidth="1"/>
    <col min="9735" max="9735" width="14.5703125" style="242" customWidth="1"/>
    <col min="9736" max="9736" width="22.85546875" style="242" bestFit="1" customWidth="1"/>
    <col min="9737" max="9984" width="9.140625" style="242"/>
    <col min="9985" max="9985" width="74" style="242" customWidth="1"/>
    <col min="9986" max="9986" width="12.42578125" style="242" customWidth="1"/>
    <col min="9987" max="9987" width="13.28515625" style="242" customWidth="1"/>
    <col min="9988" max="9988" width="14.85546875" style="242" customWidth="1"/>
    <col min="9989" max="9989" width="13.140625" style="242" customWidth="1"/>
    <col min="9990" max="9990" width="18" style="242" customWidth="1"/>
    <col min="9991" max="9991" width="14.5703125" style="242" customWidth="1"/>
    <col min="9992" max="9992" width="22.85546875" style="242" bestFit="1" customWidth="1"/>
    <col min="9993" max="10240" width="9.140625" style="242"/>
    <col min="10241" max="10241" width="74" style="242" customWidth="1"/>
    <col min="10242" max="10242" width="12.42578125" style="242" customWidth="1"/>
    <col min="10243" max="10243" width="13.28515625" style="242" customWidth="1"/>
    <col min="10244" max="10244" width="14.85546875" style="242" customWidth="1"/>
    <col min="10245" max="10245" width="13.140625" style="242" customWidth="1"/>
    <col min="10246" max="10246" width="18" style="242" customWidth="1"/>
    <col min="10247" max="10247" width="14.5703125" style="242" customWidth="1"/>
    <col min="10248" max="10248" width="22.85546875" style="242" bestFit="1" customWidth="1"/>
    <col min="10249" max="10496" width="9.140625" style="242"/>
    <col min="10497" max="10497" width="74" style="242" customWidth="1"/>
    <col min="10498" max="10498" width="12.42578125" style="242" customWidth="1"/>
    <col min="10499" max="10499" width="13.28515625" style="242" customWidth="1"/>
    <col min="10500" max="10500" width="14.85546875" style="242" customWidth="1"/>
    <col min="10501" max="10501" width="13.140625" style="242" customWidth="1"/>
    <col min="10502" max="10502" width="18" style="242" customWidth="1"/>
    <col min="10503" max="10503" width="14.5703125" style="242" customWidth="1"/>
    <col min="10504" max="10504" width="22.85546875" style="242" bestFit="1" customWidth="1"/>
    <col min="10505" max="10752" width="9.140625" style="242"/>
    <col min="10753" max="10753" width="74" style="242" customWidth="1"/>
    <col min="10754" max="10754" width="12.42578125" style="242" customWidth="1"/>
    <col min="10755" max="10755" width="13.28515625" style="242" customWidth="1"/>
    <col min="10756" max="10756" width="14.85546875" style="242" customWidth="1"/>
    <col min="10757" max="10757" width="13.140625" style="242" customWidth="1"/>
    <col min="10758" max="10758" width="18" style="242" customWidth="1"/>
    <col min="10759" max="10759" width="14.5703125" style="242" customWidth="1"/>
    <col min="10760" max="10760" width="22.85546875" style="242" bestFit="1" customWidth="1"/>
    <col min="10761" max="11008" width="9.140625" style="242"/>
    <col min="11009" max="11009" width="74" style="242" customWidth="1"/>
    <col min="11010" max="11010" width="12.42578125" style="242" customWidth="1"/>
    <col min="11011" max="11011" width="13.28515625" style="242" customWidth="1"/>
    <col min="11012" max="11012" width="14.85546875" style="242" customWidth="1"/>
    <col min="11013" max="11013" width="13.140625" style="242" customWidth="1"/>
    <col min="11014" max="11014" width="18" style="242" customWidth="1"/>
    <col min="11015" max="11015" width="14.5703125" style="242" customWidth="1"/>
    <col min="11016" max="11016" width="22.85546875" style="242" bestFit="1" customWidth="1"/>
    <col min="11017" max="11264" width="9.140625" style="242"/>
    <col min="11265" max="11265" width="74" style="242" customWidth="1"/>
    <col min="11266" max="11266" width="12.42578125" style="242" customWidth="1"/>
    <col min="11267" max="11267" width="13.28515625" style="242" customWidth="1"/>
    <col min="11268" max="11268" width="14.85546875" style="242" customWidth="1"/>
    <col min="11269" max="11269" width="13.140625" style="242" customWidth="1"/>
    <col min="11270" max="11270" width="18" style="242" customWidth="1"/>
    <col min="11271" max="11271" width="14.5703125" style="242" customWidth="1"/>
    <col min="11272" max="11272" width="22.85546875" style="242" bestFit="1" customWidth="1"/>
    <col min="11273" max="11520" width="9.140625" style="242"/>
    <col min="11521" max="11521" width="74" style="242" customWidth="1"/>
    <col min="11522" max="11522" width="12.42578125" style="242" customWidth="1"/>
    <col min="11523" max="11523" width="13.28515625" style="242" customWidth="1"/>
    <col min="11524" max="11524" width="14.85546875" style="242" customWidth="1"/>
    <col min="11525" max="11525" width="13.140625" style="242" customWidth="1"/>
    <col min="11526" max="11526" width="18" style="242" customWidth="1"/>
    <col min="11527" max="11527" width="14.5703125" style="242" customWidth="1"/>
    <col min="11528" max="11528" width="22.85546875" style="242" bestFit="1" customWidth="1"/>
    <col min="11529" max="11776" width="9.140625" style="242"/>
    <col min="11777" max="11777" width="74" style="242" customWidth="1"/>
    <col min="11778" max="11778" width="12.42578125" style="242" customWidth="1"/>
    <col min="11779" max="11779" width="13.28515625" style="242" customWidth="1"/>
    <col min="11780" max="11780" width="14.85546875" style="242" customWidth="1"/>
    <col min="11781" max="11781" width="13.140625" style="242" customWidth="1"/>
    <col min="11782" max="11782" width="18" style="242" customWidth="1"/>
    <col min="11783" max="11783" width="14.5703125" style="242" customWidth="1"/>
    <col min="11784" max="11784" width="22.85546875" style="242" bestFit="1" customWidth="1"/>
    <col min="11785" max="12032" width="9.140625" style="242"/>
    <col min="12033" max="12033" width="74" style="242" customWidth="1"/>
    <col min="12034" max="12034" width="12.42578125" style="242" customWidth="1"/>
    <col min="12035" max="12035" width="13.28515625" style="242" customWidth="1"/>
    <col min="12036" max="12036" width="14.85546875" style="242" customWidth="1"/>
    <col min="12037" max="12037" width="13.140625" style="242" customWidth="1"/>
    <col min="12038" max="12038" width="18" style="242" customWidth="1"/>
    <col min="12039" max="12039" width="14.5703125" style="242" customWidth="1"/>
    <col min="12040" max="12040" width="22.85546875" style="242" bestFit="1" customWidth="1"/>
    <col min="12041" max="12288" width="9.140625" style="242"/>
    <col min="12289" max="12289" width="74" style="242" customWidth="1"/>
    <col min="12290" max="12290" width="12.42578125" style="242" customWidth="1"/>
    <col min="12291" max="12291" width="13.28515625" style="242" customWidth="1"/>
    <col min="12292" max="12292" width="14.85546875" style="242" customWidth="1"/>
    <col min="12293" max="12293" width="13.140625" style="242" customWidth="1"/>
    <col min="12294" max="12294" width="18" style="242" customWidth="1"/>
    <col min="12295" max="12295" width="14.5703125" style="242" customWidth="1"/>
    <col min="12296" max="12296" width="22.85546875" style="242" bestFit="1" customWidth="1"/>
    <col min="12297" max="12544" width="9.140625" style="242"/>
    <col min="12545" max="12545" width="74" style="242" customWidth="1"/>
    <col min="12546" max="12546" width="12.42578125" style="242" customWidth="1"/>
    <col min="12547" max="12547" width="13.28515625" style="242" customWidth="1"/>
    <col min="12548" max="12548" width="14.85546875" style="242" customWidth="1"/>
    <col min="12549" max="12549" width="13.140625" style="242" customWidth="1"/>
    <col min="12550" max="12550" width="18" style="242" customWidth="1"/>
    <col min="12551" max="12551" width="14.5703125" style="242" customWidth="1"/>
    <col min="12552" max="12552" width="22.85546875" style="242" bestFit="1" customWidth="1"/>
    <col min="12553" max="12800" width="9.140625" style="242"/>
    <col min="12801" max="12801" width="74" style="242" customWidth="1"/>
    <col min="12802" max="12802" width="12.42578125" style="242" customWidth="1"/>
    <col min="12803" max="12803" width="13.28515625" style="242" customWidth="1"/>
    <col min="12804" max="12804" width="14.85546875" style="242" customWidth="1"/>
    <col min="12805" max="12805" width="13.140625" style="242" customWidth="1"/>
    <col min="12806" max="12806" width="18" style="242" customWidth="1"/>
    <col min="12807" max="12807" width="14.5703125" style="242" customWidth="1"/>
    <col min="12808" max="12808" width="22.85546875" style="242" bestFit="1" customWidth="1"/>
    <col min="12809" max="13056" width="9.140625" style="242"/>
    <col min="13057" max="13057" width="74" style="242" customWidth="1"/>
    <col min="13058" max="13058" width="12.42578125" style="242" customWidth="1"/>
    <col min="13059" max="13059" width="13.28515625" style="242" customWidth="1"/>
    <col min="13060" max="13060" width="14.85546875" style="242" customWidth="1"/>
    <col min="13061" max="13061" width="13.140625" style="242" customWidth="1"/>
    <col min="13062" max="13062" width="18" style="242" customWidth="1"/>
    <col min="13063" max="13063" width="14.5703125" style="242" customWidth="1"/>
    <col min="13064" max="13064" width="22.85546875" style="242" bestFit="1" customWidth="1"/>
    <col min="13065" max="13312" width="9.140625" style="242"/>
    <col min="13313" max="13313" width="74" style="242" customWidth="1"/>
    <col min="13314" max="13314" width="12.42578125" style="242" customWidth="1"/>
    <col min="13315" max="13315" width="13.28515625" style="242" customWidth="1"/>
    <col min="13316" max="13316" width="14.85546875" style="242" customWidth="1"/>
    <col min="13317" max="13317" width="13.140625" style="242" customWidth="1"/>
    <col min="13318" max="13318" width="18" style="242" customWidth="1"/>
    <col min="13319" max="13319" width="14.5703125" style="242" customWidth="1"/>
    <col min="13320" max="13320" width="22.85546875" style="242" bestFit="1" customWidth="1"/>
    <col min="13321" max="13568" width="9.140625" style="242"/>
    <col min="13569" max="13569" width="74" style="242" customWidth="1"/>
    <col min="13570" max="13570" width="12.42578125" style="242" customWidth="1"/>
    <col min="13571" max="13571" width="13.28515625" style="242" customWidth="1"/>
    <col min="13572" max="13572" width="14.85546875" style="242" customWidth="1"/>
    <col min="13573" max="13573" width="13.140625" style="242" customWidth="1"/>
    <col min="13574" max="13574" width="18" style="242" customWidth="1"/>
    <col min="13575" max="13575" width="14.5703125" style="242" customWidth="1"/>
    <col min="13576" max="13576" width="22.85546875" style="242" bestFit="1" customWidth="1"/>
    <col min="13577" max="13824" width="9.140625" style="242"/>
    <col min="13825" max="13825" width="74" style="242" customWidth="1"/>
    <col min="13826" max="13826" width="12.42578125" style="242" customWidth="1"/>
    <col min="13827" max="13827" width="13.28515625" style="242" customWidth="1"/>
    <col min="13828" max="13828" width="14.85546875" style="242" customWidth="1"/>
    <col min="13829" max="13829" width="13.140625" style="242" customWidth="1"/>
    <col min="13830" max="13830" width="18" style="242" customWidth="1"/>
    <col min="13831" max="13831" width="14.5703125" style="242" customWidth="1"/>
    <col min="13832" max="13832" width="22.85546875" style="242" bestFit="1" customWidth="1"/>
    <col min="13833" max="14080" width="9.140625" style="242"/>
    <col min="14081" max="14081" width="74" style="242" customWidth="1"/>
    <col min="14082" max="14082" width="12.42578125" style="242" customWidth="1"/>
    <col min="14083" max="14083" width="13.28515625" style="242" customWidth="1"/>
    <col min="14084" max="14084" width="14.85546875" style="242" customWidth="1"/>
    <col min="14085" max="14085" width="13.140625" style="242" customWidth="1"/>
    <col min="14086" max="14086" width="18" style="242" customWidth="1"/>
    <col min="14087" max="14087" width="14.5703125" style="242" customWidth="1"/>
    <col min="14088" max="14088" width="22.85546875" style="242" bestFit="1" customWidth="1"/>
    <col min="14089" max="14336" width="9.140625" style="242"/>
    <col min="14337" max="14337" width="74" style="242" customWidth="1"/>
    <col min="14338" max="14338" width="12.42578125" style="242" customWidth="1"/>
    <col min="14339" max="14339" width="13.28515625" style="242" customWidth="1"/>
    <col min="14340" max="14340" width="14.85546875" style="242" customWidth="1"/>
    <col min="14341" max="14341" width="13.140625" style="242" customWidth="1"/>
    <col min="14342" max="14342" width="18" style="242" customWidth="1"/>
    <col min="14343" max="14343" width="14.5703125" style="242" customWidth="1"/>
    <col min="14344" max="14344" width="22.85546875" style="242" bestFit="1" customWidth="1"/>
    <col min="14345" max="14592" width="9.140625" style="242"/>
    <col min="14593" max="14593" width="74" style="242" customWidth="1"/>
    <col min="14594" max="14594" width="12.42578125" style="242" customWidth="1"/>
    <col min="14595" max="14595" width="13.28515625" style="242" customWidth="1"/>
    <col min="14596" max="14596" width="14.85546875" style="242" customWidth="1"/>
    <col min="14597" max="14597" width="13.140625" style="242" customWidth="1"/>
    <col min="14598" max="14598" width="18" style="242" customWidth="1"/>
    <col min="14599" max="14599" width="14.5703125" style="242" customWidth="1"/>
    <col min="14600" max="14600" width="22.85546875" style="242" bestFit="1" customWidth="1"/>
    <col min="14601" max="14848" width="9.140625" style="242"/>
    <col min="14849" max="14849" width="74" style="242" customWidth="1"/>
    <col min="14850" max="14850" width="12.42578125" style="242" customWidth="1"/>
    <col min="14851" max="14851" width="13.28515625" style="242" customWidth="1"/>
    <col min="14852" max="14852" width="14.85546875" style="242" customWidth="1"/>
    <col min="14853" max="14853" width="13.140625" style="242" customWidth="1"/>
    <col min="14854" max="14854" width="18" style="242" customWidth="1"/>
    <col min="14855" max="14855" width="14.5703125" style="242" customWidth="1"/>
    <col min="14856" max="14856" width="22.85546875" style="242" bestFit="1" customWidth="1"/>
    <col min="14857" max="15104" width="9.140625" style="242"/>
    <col min="15105" max="15105" width="74" style="242" customWidth="1"/>
    <col min="15106" max="15106" width="12.42578125" style="242" customWidth="1"/>
    <col min="15107" max="15107" width="13.28515625" style="242" customWidth="1"/>
    <col min="15108" max="15108" width="14.85546875" style="242" customWidth="1"/>
    <col min="15109" max="15109" width="13.140625" style="242" customWidth="1"/>
    <col min="15110" max="15110" width="18" style="242" customWidth="1"/>
    <col min="15111" max="15111" width="14.5703125" style="242" customWidth="1"/>
    <col min="15112" max="15112" width="22.85546875" style="242" bestFit="1" customWidth="1"/>
    <col min="15113" max="15360" width="9.140625" style="242"/>
    <col min="15361" max="15361" width="74" style="242" customWidth="1"/>
    <col min="15362" max="15362" width="12.42578125" style="242" customWidth="1"/>
    <col min="15363" max="15363" width="13.28515625" style="242" customWidth="1"/>
    <col min="15364" max="15364" width="14.85546875" style="242" customWidth="1"/>
    <col min="15365" max="15365" width="13.140625" style="242" customWidth="1"/>
    <col min="15366" max="15366" width="18" style="242" customWidth="1"/>
    <col min="15367" max="15367" width="14.5703125" style="242" customWidth="1"/>
    <col min="15368" max="15368" width="22.85546875" style="242" bestFit="1" customWidth="1"/>
    <col min="15369" max="15616" width="9.140625" style="242"/>
    <col min="15617" max="15617" width="74" style="242" customWidth="1"/>
    <col min="15618" max="15618" width="12.42578125" style="242" customWidth="1"/>
    <col min="15619" max="15619" width="13.28515625" style="242" customWidth="1"/>
    <col min="15620" max="15620" width="14.85546875" style="242" customWidth="1"/>
    <col min="15621" max="15621" width="13.140625" style="242" customWidth="1"/>
    <col min="15622" max="15622" width="18" style="242" customWidth="1"/>
    <col min="15623" max="15623" width="14.5703125" style="242" customWidth="1"/>
    <col min="15624" max="15624" width="22.85546875" style="242" bestFit="1" customWidth="1"/>
    <col min="15625" max="15872" width="9.140625" style="242"/>
    <col min="15873" max="15873" width="74" style="242" customWidth="1"/>
    <col min="15874" max="15874" width="12.42578125" style="242" customWidth="1"/>
    <col min="15875" max="15875" width="13.28515625" style="242" customWidth="1"/>
    <col min="15876" max="15876" width="14.85546875" style="242" customWidth="1"/>
    <col min="15877" max="15877" width="13.140625" style="242" customWidth="1"/>
    <col min="15878" max="15878" width="18" style="242" customWidth="1"/>
    <col min="15879" max="15879" width="14.5703125" style="242" customWidth="1"/>
    <col min="15880" max="15880" width="22.85546875" style="242" bestFit="1" customWidth="1"/>
    <col min="15881" max="16128" width="9.140625" style="242"/>
    <col min="16129" max="16129" width="74" style="242" customWidth="1"/>
    <col min="16130" max="16130" width="12.42578125" style="242" customWidth="1"/>
    <col min="16131" max="16131" width="13.28515625" style="242" customWidth="1"/>
    <col min="16132" max="16132" width="14.85546875" style="242" customWidth="1"/>
    <col min="16133" max="16133" width="13.140625" style="242" customWidth="1"/>
    <col min="16134" max="16134" width="18" style="242" customWidth="1"/>
    <col min="16135" max="16135" width="14.5703125" style="242" customWidth="1"/>
    <col min="16136" max="16136" width="22.85546875" style="242" bestFit="1" customWidth="1"/>
    <col min="16137" max="16384" width="9.140625" style="242"/>
  </cols>
  <sheetData>
    <row r="1" spans="1:9">
      <c r="A1" s="242" t="s">
        <v>0</v>
      </c>
      <c r="B1" s="265">
        <v>37</v>
      </c>
    </row>
    <row r="2" spans="1:9">
      <c r="A2" s="242" t="s">
        <v>2</v>
      </c>
      <c r="B2" s="268" t="s">
        <v>1611</v>
      </c>
    </row>
    <row r="3" spans="1:9">
      <c r="A3" s="242" t="s">
        <v>4</v>
      </c>
      <c r="B3" s="268" t="s">
        <v>1560</v>
      </c>
    </row>
    <row r="4" spans="1:9">
      <c r="A4" s="242" t="s">
        <v>6</v>
      </c>
      <c r="B4" s="268" t="s">
        <v>7</v>
      </c>
    </row>
    <row r="5" spans="1:9">
      <c r="A5" s="242" t="s">
        <v>8</v>
      </c>
      <c r="B5" s="242" t="s">
        <v>9</v>
      </c>
    </row>
    <row r="7" spans="1:9">
      <c r="A7" s="1124" t="s">
        <v>1612</v>
      </c>
      <c r="B7" s="3000" t="s">
        <v>1613</v>
      </c>
      <c r="C7" s="3001"/>
      <c r="D7" s="3001"/>
      <c r="E7" s="3001"/>
      <c r="F7" s="3002"/>
      <c r="G7" s="1071"/>
      <c r="H7" s="1125" t="s">
        <v>1614</v>
      </c>
      <c r="I7" s="673"/>
    </row>
    <row r="8" spans="1:9">
      <c r="A8" s="1126" t="s">
        <v>1615</v>
      </c>
      <c r="B8" s="1127"/>
      <c r="C8" s="1128"/>
      <c r="D8" s="1128"/>
      <c r="E8" s="1128"/>
      <c r="F8" s="72"/>
      <c r="G8" s="1072" t="s">
        <v>15</v>
      </c>
      <c r="H8" s="1126" t="s">
        <v>1616</v>
      </c>
      <c r="I8" s="673"/>
    </row>
    <row r="9" spans="1:9">
      <c r="A9" s="16" t="s">
        <v>1007</v>
      </c>
      <c r="B9" s="1129" t="s">
        <v>1617</v>
      </c>
      <c r="C9" s="1130" t="s">
        <v>1618</v>
      </c>
      <c r="D9" s="1131" t="s">
        <v>1619</v>
      </c>
      <c r="E9" s="1131" t="s">
        <v>1620</v>
      </c>
      <c r="F9" s="1132" t="s">
        <v>1621</v>
      </c>
      <c r="G9" s="1095"/>
      <c r="H9" s="1133" t="s">
        <v>1622</v>
      </c>
      <c r="I9" s="673"/>
    </row>
    <row r="10" spans="1:9">
      <c r="A10" s="1134" t="s">
        <v>510</v>
      </c>
      <c r="B10" s="1135">
        <f>B11+F37.1!B10+F37.2!B10+F37.3!B10+F37.4!B10+F37.5!B10+F37.6!B10+F37.7!B10</f>
        <v>0</v>
      </c>
      <c r="C10" s="1135">
        <f>C11+F37.1!C10+F37.2!C10+F37.3!C10+F37.4!C10+F37.5!C10+F37.6!C10+F37.7!C10</f>
        <v>0</v>
      </c>
      <c r="D10" s="1135">
        <f>D11+F37.1!D10+F37.2!D10+F37.3!D10+F37.4!D10+F37.5!D10+F37.6!D10+F37.7!D10</f>
        <v>0</v>
      </c>
      <c r="E10" s="1135">
        <f>E11+F37.1!E10+F37.2!E10+F37.3!E10+F37.4!E10+F37.5!E10+F37.6!E10+F37.7!E10</f>
        <v>0</v>
      </c>
      <c r="F10" s="1135">
        <f>F11+F37.1!F10+F37.2!F10+F37.3!F10+F37.4!F10+F37.5!F10+F37.6!F10+F37.7!F10</f>
        <v>0</v>
      </c>
      <c r="G10" s="1135">
        <f>G11+F37.1!G10+F37.2!G10+F37.3!G10+F37.4!G10+F37.5!G10+F37.6!G10+F37.7!G10</f>
        <v>0</v>
      </c>
      <c r="H10" s="810"/>
      <c r="I10" s="673"/>
    </row>
    <row r="11" spans="1:9">
      <c r="A11" s="1136" t="s">
        <v>1623</v>
      </c>
      <c r="B11" s="1137">
        <f>SUM(B12:B1000)</f>
        <v>0</v>
      </c>
      <c r="C11" s="1138">
        <f>SUM(C12:C1000)</f>
        <v>0</v>
      </c>
      <c r="D11" s="1138">
        <f>SUM(D12:D1000)</f>
        <v>0</v>
      </c>
      <c r="E11" s="1138">
        <f>SUM(E12:E1000)</f>
        <v>0</v>
      </c>
      <c r="F11" s="1139">
        <f>SUM(F12:F1000)</f>
        <v>0</v>
      </c>
      <c r="G11" s="1140">
        <f>SUM(B11:F11)</f>
        <v>0</v>
      </c>
      <c r="H11" s="810"/>
      <c r="I11" s="673"/>
    </row>
    <row r="12" spans="1:9">
      <c r="A12" s="1141">
        <v>1</v>
      </c>
      <c r="B12" s="783"/>
      <c r="C12" s="760"/>
      <c r="D12" s="760"/>
      <c r="E12" s="760"/>
      <c r="F12" s="756"/>
      <c r="G12" s="1140">
        <f>SUM(B12:F12)</f>
        <v>0</v>
      </c>
      <c r="H12" s="810"/>
      <c r="I12" s="673"/>
    </row>
    <row r="13" spans="1:9">
      <c r="A13" s="1141">
        <v>2</v>
      </c>
      <c r="B13" s="783"/>
      <c r="C13" s="760"/>
      <c r="D13" s="760"/>
      <c r="E13" s="760"/>
      <c r="F13" s="756"/>
      <c r="G13" s="1140">
        <f>SUM(B13:F13)</f>
        <v>0</v>
      </c>
      <c r="H13" s="810"/>
      <c r="I13" s="673"/>
    </row>
    <row r="14" spans="1:9">
      <c r="A14" s="1141" t="s">
        <v>1624</v>
      </c>
      <c r="B14" s="783"/>
      <c r="C14" s="760"/>
      <c r="D14" s="760"/>
      <c r="E14" s="760"/>
      <c r="F14" s="756"/>
      <c r="G14" s="1140">
        <f>SUM(B14:F14)</f>
        <v>0</v>
      </c>
      <c r="H14" s="810"/>
      <c r="I14" s="673"/>
    </row>
    <row r="15" spans="1:9">
      <c r="I15" s="673"/>
    </row>
    <row r="16" spans="1:9">
      <c r="A16" s="1142"/>
      <c r="B16" s="673"/>
      <c r="C16" s="673"/>
      <c r="D16" s="673"/>
      <c r="E16" s="673"/>
      <c r="F16" s="673"/>
      <c r="G16" s="673"/>
      <c r="H16" s="673"/>
      <c r="I16" s="673"/>
    </row>
    <row r="17" spans="1:9">
      <c r="A17" s="659"/>
      <c r="B17" s="659"/>
      <c r="C17" s="1143"/>
      <c r="D17" s="1143"/>
      <c r="E17" s="1143"/>
      <c r="F17" s="1143"/>
      <c r="G17" s="673"/>
      <c r="H17" s="673"/>
      <c r="I17" s="673"/>
    </row>
  </sheetData>
  <mergeCells count="1">
    <mergeCell ref="B7:F7"/>
  </mergeCells>
  <pageMargins left="0.75" right="0.75" top="1" bottom="1" header="0.5" footer="0.5"/>
  <pageSetup paperSize="9" orientation="portrait" r:id="rId1"/>
  <headerFooter alignWithMargins="0"/>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5"/>
  <sheetViews>
    <sheetView workbookViewId="0">
      <selection activeCell="B31" sqref="B31"/>
    </sheetView>
  </sheetViews>
  <sheetFormatPr defaultRowHeight="15"/>
  <cols>
    <col min="1" max="1" width="62.28515625" style="242" customWidth="1"/>
    <col min="2" max="2" width="15.7109375" style="242" customWidth="1"/>
    <col min="3" max="3" width="13.85546875" style="242" customWidth="1"/>
    <col min="4" max="4" width="15.5703125" style="242" customWidth="1"/>
    <col min="5" max="5" width="13.5703125" style="242" customWidth="1"/>
    <col min="6" max="6" width="14.85546875" style="242" customWidth="1"/>
    <col min="7" max="7" width="14.140625" style="242" customWidth="1"/>
    <col min="8" max="8" width="22.85546875" style="242" bestFit="1" customWidth="1"/>
    <col min="9" max="256" width="9.140625" style="242"/>
    <col min="257" max="257" width="62.28515625" style="242" customWidth="1"/>
    <col min="258" max="258" width="15.7109375" style="242" customWidth="1"/>
    <col min="259" max="259" width="13.85546875" style="242" customWidth="1"/>
    <col min="260" max="260" width="15.5703125" style="242" customWidth="1"/>
    <col min="261" max="261" width="13.5703125" style="242" customWidth="1"/>
    <col min="262" max="262" width="14.85546875" style="242" customWidth="1"/>
    <col min="263" max="263" width="14.140625" style="242" customWidth="1"/>
    <col min="264" max="264" width="22.85546875" style="242" bestFit="1" customWidth="1"/>
    <col min="265" max="512" width="9.140625" style="242"/>
    <col min="513" max="513" width="62.28515625" style="242" customWidth="1"/>
    <col min="514" max="514" width="15.7109375" style="242" customWidth="1"/>
    <col min="515" max="515" width="13.85546875" style="242" customWidth="1"/>
    <col min="516" max="516" width="15.5703125" style="242" customWidth="1"/>
    <col min="517" max="517" width="13.5703125" style="242" customWidth="1"/>
    <col min="518" max="518" width="14.85546875" style="242" customWidth="1"/>
    <col min="519" max="519" width="14.140625" style="242" customWidth="1"/>
    <col min="520" max="520" width="22.85546875" style="242" bestFit="1" customWidth="1"/>
    <col min="521" max="768" width="9.140625" style="242"/>
    <col min="769" max="769" width="62.28515625" style="242" customWidth="1"/>
    <col min="770" max="770" width="15.7109375" style="242" customWidth="1"/>
    <col min="771" max="771" width="13.85546875" style="242" customWidth="1"/>
    <col min="772" max="772" width="15.5703125" style="242" customWidth="1"/>
    <col min="773" max="773" width="13.5703125" style="242" customWidth="1"/>
    <col min="774" max="774" width="14.85546875" style="242" customWidth="1"/>
    <col min="775" max="775" width="14.140625" style="242" customWidth="1"/>
    <col min="776" max="776" width="22.85546875" style="242" bestFit="1" customWidth="1"/>
    <col min="777" max="1024" width="9.140625" style="242"/>
    <col min="1025" max="1025" width="62.28515625" style="242" customWidth="1"/>
    <col min="1026" max="1026" width="15.7109375" style="242" customWidth="1"/>
    <col min="1027" max="1027" width="13.85546875" style="242" customWidth="1"/>
    <col min="1028" max="1028" width="15.5703125" style="242" customWidth="1"/>
    <col min="1029" max="1029" width="13.5703125" style="242" customWidth="1"/>
    <col min="1030" max="1030" width="14.85546875" style="242" customWidth="1"/>
    <col min="1031" max="1031" width="14.140625" style="242" customWidth="1"/>
    <col min="1032" max="1032" width="22.85546875" style="242" bestFit="1" customWidth="1"/>
    <col min="1033" max="1280" width="9.140625" style="242"/>
    <col min="1281" max="1281" width="62.28515625" style="242" customWidth="1"/>
    <col min="1282" max="1282" width="15.7109375" style="242" customWidth="1"/>
    <col min="1283" max="1283" width="13.85546875" style="242" customWidth="1"/>
    <col min="1284" max="1284" width="15.5703125" style="242" customWidth="1"/>
    <col min="1285" max="1285" width="13.5703125" style="242" customWidth="1"/>
    <col min="1286" max="1286" width="14.85546875" style="242" customWidth="1"/>
    <col min="1287" max="1287" width="14.140625" style="242" customWidth="1"/>
    <col min="1288" max="1288" width="22.85546875" style="242" bestFit="1" customWidth="1"/>
    <col min="1289" max="1536" width="9.140625" style="242"/>
    <col min="1537" max="1537" width="62.28515625" style="242" customWidth="1"/>
    <col min="1538" max="1538" width="15.7109375" style="242" customWidth="1"/>
    <col min="1539" max="1539" width="13.85546875" style="242" customWidth="1"/>
    <col min="1540" max="1540" width="15.5703125" style="242" customWidth="1"/>
    <col min="1541" max="1541" width="13.5703125" style="242" customWidth="1"/>
    <col min="1542" max="1542" width="14.85546875" style="242" customWidth="1"/>
    <col min="1543" max="1543" width="14.140625" style="242" customWidth="1"/>
    <col min="1544" max="1544" width="22.85546875" style="242" bestFit="1" customWidth="1"/>
    <col min="1545" max="1792" width="9.140625" style="242"/>
    <col min="1793" max="1793" width="62.28515625" style="242" customWidth="1"/>
    <col min="1794" max="1794" width="15.7109375" style="242" customWidth="1"/>
    <col min="1795" max="1795" width="13.85546875" style="242" customWidth="1"/>
    <col min="1796" max="1796" width="15.5703125" style="242" customWidth="1"/>
    <col min="1797" max="1797" width="13.5703125" style="242" customWidth="1"/>
    <col min="1798" max="1798" width="14.85546875" style="242" customWidth="1"/>
    <col min="1799" max="1799" width="14.140625" style="242" customWidth="1"/>
    <col min="1800" max="1800" width="22.85546875" style="242" bestFit="1" customWidth="1"/>
    <col min="1801" max="2048" width="9.140625" style="242"/>
    <col min="2049" max="2049" width="62.28515625" style="242" customWidth="1"/>
    <col min="2050" max="2050" width="15.7109375" style="242" customWidth="1"/>
    <col min="2051" max="2051" width="13.85546875" style="242" customWidth="1"/>
    <col min="2052" max="2052" width="15.5703125" style="242" customWidth="1"/>
    <col min="2053" max="2053" width="13.5703125" style="242" customWidth="1"/>
    <col min="2054" max="2054" width="14.85546875" style="242" customWidth="1"/>
    <col min="2055" max="2055" width="14.140625" style="242" customWidth="1"/>
    <col min="2056" max="2056" width="22.85546875" style="242" bestFit="1" customWidth="1"/>
    <col min="2057" max="2304" width="9.140625" style="242"/>
    <col min="2305" max="2305" width="62.28515625" style="242" customWidth="1"/>
    <col min="2306" max="2306" width="15.7109375" style="242" customWidth="1"/>
    <col min="2307" max="2307" width="13.85546875" style="242" customWidth="1"/>
    <col min="2308" max="2308" width="15.5703125" style="242" customWidth="1"/>
    <col min="2309" max="2309" width="13.5703125" style="242" customWidth="1"/>
    <col min="2310" max="2310" width="14.85546875" style="242" customWidth="1"/>
    <col min="2311" max="2311" width="14.140625" style="242" customWidth="1"/>
    <col min="2312" max="2312" width="22.85546875" style="242" bestFit="1" customWidth="1"/>
    <col min="2313" max="2560" width="9.140625" style="242"/>
    <col min="2561" max="2561" width="62.28515625" style="242" customWidth="1"/>
    <col min="2562" max="2562" width="15.7109375" style="242" customWidth="1"/>
    <col min="2563" max="2563" width="13.85546875" style="242" customWidth="1"/>
    <col min="2564" max="2564" width="15.5703125" style="242" customWidth="1"/>
    <col min="2565" max="2565" width="13.5703125" style="242" customWidth="1"/>
    <col min="2566" max="2566" width="14.85546875" style="242" customWidth="1"/>
    <col min="2567" max="2567" width="14.140625" style="242" customWidth="1"/>
    <col min="2568" max="2568" width="22.85546875" style="242" bestFit="1" customWidth="1"/>
    <col min="2569" max="2816" width="9.140625" style="242"/>
    <col min="2817" max="2817" width="62.28515625" style="242" customWidth="1"/>
    <col min="2818" max="2818" width="15.7109375" style="242" customWidth="1"/>
    <col min="2819" max="2819" width="13.85546875" style="242" customWidth="1"/>
    <col min="2820" max="2820" width="15.5703125" style="242" customWidth="1"/>
    <col min="2821" max="2821" width="13.5703125" style="242" customWidth="1"/>
    <col min="2822" max="2822" width="14.85546875" style="242" customWidth="1"/>
    <col min="2823" max="2823" width="14.140625" style="242" customWidth="1"/>
    <col min="2824" max="2824" width="22.85546875" style="242" bestFit="1" customWidth="1"/>
    <col min="2825" max="3072" width="9.140625" style="242"/>
    <col min="3073" max="3073" width="62.28515625" style="242" customWidth="1"/>
    <col min="3074" max="3074" width="15.7109375" style="242" customWidth="1"/>
    <col min="3075" max="3075" width="13.85546875" style="242" customWidth="1"/>
    <col min="3076" max="3076" width="15.5703125" style="242" customWidth="1"/>
    <col min="3077" max="3077" width="13.5703125" style="242" customWidth="1"/>
    <col min="3078" max="3078" width="14.85546875" style="242" customWidth="1"/>
    <col min="3079" max="3079" width="14.140625" style="242" customWidth="1"/>
    <col min="3080" max="3080" width="22.85546875" style="242" bestFit="1" customWidth="1"/>
    <col min="3081" max="3328" width="9.140625" style="242"/>
    <col min="3329" max="3329" width="62.28515625" style="242" customWidth="1"/>
    <col min="3330" max="3330" width="15.7109375" style="242" customWidth="1"/>
    <col min="3331" max="3331" width="13.85546875" style="242" customWidth="1"/>
    <col min="3332" max="3332" width="15.5703125" style="242" customWidth="1"/>
    <col min="3333" max="3333" width="13.5703125" style="242" customWidth="1"/>
    <col min="3334" max="3334" width="14.85546875" style="242" customWidth="1"/>
    <col min="3335" max="3335" width="14.140625" style="242" customWidth="1"/>
    <col min="3336" max="3336" width="22.85546875" style="242" bestFit="1" customWidth="1"/>
    <col min="3337" max="3584" width="9.140625" style="242"/>
    <col min="3585" max="3585" width="62.28515625" style="242" customWidth="1"/>
    <col min="3586" max="3586" width="15.7109375" style="242" customWidth="1"/>
    <col min="3587" max="3587" width="13.85546875" style="242" customWidth="1"/>
    <col min="3588" max="3588" width="15.5703125" style="242" customWidth="1"/>
    <col min="3589" max="3589" width="13.5703125" style="242" customWidth="1"/>
    <col min="3590" max="3590" width="14.85546875" style="242" customWidth="1"/>
    <col min="3591" max="3591" width="14.140625" style="242" customWidth="1"/>
    <col min="3592" max="3592" width="22.85546875" style="242" bestFit="1" customWidth="1"/>
    <col min="3593" max="3840" width="9.140625" style="242"/>
    <col min="3841" max="3841" width="62.28515625" style="242" customWidth="1"/>
    <col min="3842" max="3842" width="15.7109375" style="242" customWidth="1"/>
    <col min="3843" max="3843" width="13.85546875" style="242" customWidth="1"/>
    <col min="3844" max="3844" width="15.5703125" style="242" customWidth="1"/>
    <col min="3845" max="3845" width="13.5703125" style="242" customWidth="1"/>
    <col min="3846" max="3846" width="14.85546875" style="242" customWidth="1"/>
    <col min="3847" max="3847" width="14.140625" style="242" customWidth="1"/>
    <col min="3848" max="3848" width="22.85546875" style="242" bestFit="1" customWidth="1"/>
    <col min="3849" max="4096" width="9.140625" style="242"/>
    <col min="4097" max="4097" width="62.28515625" style="242" customWidth="1"/>
    <col min="4098" max="4098" width="15.7109375" style="242" customWidth="1"/>
    <col min="4099" max="4099" width="13.85546875" style="242" customWidth="1"/>
    <col min="4100" max="4100" width="15.5703125" style="242" customWidth="1"/>
    <col min="4101" max="4101" width="13.5703125" style="242" customWidth="1"/>
    <col min="4102" max="4102" width="14.85546875" style="242" customWidth="1"/>
    <col min="4103" max="4103" width="14.140625" style="242" customWidth="1"/>
    <col min="4104" max="4104" width="22.85546875" style="242" bestFit="1" customWidth="1"/>
    <col min="4105" max="4352" width="9.140625" style="242"/>
    <col min="4353" max="4353" width="62.28515625" style="242" customWidth="1"/>
    <col min="4354" max="4354" width="15.7109375" style="242" customWidth="1"/>
    <col min="4355" max="4355" width="13.85546875" style="242" customWidth="1"/>
    <col min="4356" max="4356" width="15.5703125" style="242" customWidth="1"/>
    <col min="4357" max="4357" width="13.5703125" style="242" customWidth="1"/>
    <col min="4358" max="4358" width="14.85546875" style="242" customWidth="1"/>
    <col min="4359" max="4359" width="14.140625" style="242" customWidth="1"/>
    <col min="4360" max="4360" width="22.85546875" style="242" bestFit="1" customWidth="1"/>
    <col min="4361" max="4608" width="9.140625" style="242"/>
    <col min="4609" max="4609" width="62.28515625" style="242" customWidth="1"/>
    <col min="4610" max="4610" width="15.7109375" style="242" customWidth="1"/>
    <col min="4611" max="4611" width="13.85546875" style="242" customWidth="1"/>
    <col min="4612" max="4612" width="15.5703125" style="242" customWidth="1"/>
    <col min="4613" max="4613" width="13.5703125" style="242" customWidth="1"/>
    <col min="4614" max="4614" width="14.85546875" style="242" customWidth="1"/>
    <col min="4615" max="4615" width="14.140625" style="242" customWidth="1"/>
    <col min="4616" max="4616" width="22.85546875" style="242" bestFit="1" customWidth="1"/>
    <col min="4617" max="4864" width="9.140625" style="242"/>
    <col min="4865" max="4865" width="62.28515625" style="242" customWidth="1"/>
    <col min="4866" max="4866" width="15.7109375" style="242" customWidth="1"/>
    <col min="4867" max="4867" width="13.85546875" style="242" customWidth="1"/>
    <col min="4868" max="4868" width="15.5703125" style="242" customWidth="1"/>
    <col min="4869" max="4869" width="13.5703125" style="242" customWidth="1"/>
    <col min="4870" max="4870" width="14.85546875" style="242" customWidth="1"/>
    <col min="4871" max="4871" width="14.140625" style="242" customWidth="1"/>
    <col min="4872" max="4872" width="22.85546875" style="242" bestFit="1" customWidth="1"/>
    <col min="4873" max="5120" width="9.140625" style="242"/>
    <col min="5121" max="5121" width="62.28515625" style="242" customWidth="1"/>
    <col min="5122" max="5122" width="15.7109375" style="242" customWidth="1"/>
    <col min="5123" max="5123" width="13.85546875" style="242" customWidth="1"/>
    <col min="5124" max="5124" width="15.5703125" style="242" customWidth="1"/>
    <col min="5125" max="5125" width="13.5703125" style="242" customWidth="1"/>
    <col min="5126" max="5126" width="14.85546875" style="242" customWidth="1"/>
    <col min="5127" max="5127" width="14.140625" style="242" customWidth="1"/>
    <col min="5128" max="5128" width="22.85546875" style="242" bestFit="1" customWidth="1"/>
    <col min="5129" max="5376" width="9.140625" style="242"/>
    <col min="5377" max="5377" width="62.28515625" style="242" customWidth="1"/>
    <col min="5378" max="5378" width="15.7109375" style="242" customWidth="1"/>
    <col min="5379" max="5379" width="13.85546875" style="242" customWidth="1"/>
    <col min="5380" max="5380" width="15.5703125" style="242" customWidth="1"/>
    <col min="5381" max="5381" width="13.5703125" style="242" customWidth="1"/>
    <col min="5382" max="5382" width="14.85546875" style="242" customWidth="1"/>
    <col min="5383" max="5383" width="14.140625" style="242" customWidth="1"/>
    <col min="5384" max="5384" width="22.85546875" style="242" bestFit="1" customWidth="1"/>
    <col min="5385" max="5632" width="9.140625" style="242"/>
    <col min="5633" max="5633" width="62.28515625" style="242" customWidth="1"/>
    <col min="5634" max="5634" width="15.7109375" style="242" customWidth="1"/>
    <col min="5635" max="5635" width="13.85546875" style="242" customWidth="1"/>
    <col min="5636" max="5636" width="15.5703125" style="242" customWidth="1"/>
    <col min="5637" max="5637" width="13.5703125" style="242" customWidth="1"/>
    <col min="5638" max="5638" width="14.85546875" style="242" customWidth="1"/>
    <col min="5639" max="5639" width="14.140625" style="242" customWidth="1"/>
    <col min="5640" max="5640" width="22.85546875" style="242" bestFit="1" customWidth="1"/>
    <col min="5641" max="5888" width="9.140625" style="242"/>
    <col min="5889" max="5889" width="62.28515625" style="242" customWidth="1"/>
    <col min="5890" max="5890" width="15.7109375" style="242" customWidth="1"/>
    <col min="5891" max="5891" width="13.85546875" style="242" customWidth="1"/>
    <col min="5892" max="5892" width="15.5703125" style="242" customWidth="1"/>
    <col min="5893" max="5893" width="13.5703125" style="242" customWidth="1"/>
    <col min="5894" max="5894" width="14.85546875" style="242" customWidth="1"/>
    <col min="5895" max="5895" width="14.140625" style="242" customWidth="1"/>
    <col min="5896" max="5896" width="22.85546875" style="242" bestFit="1" customWidth="1"/>
    <col min="5897" max="6144" width="9.140625" style="242"/>
    <col min="6145" max="6145" width="62.28515625" style="242" customWidth="1"/>
    <col min="6146" max="6146" width="15.7109375" style="242" customWidth="1"/>
    <col min="6147" max="6147" width="13.85546875" style="242" customWidth="1"/>
    <col min="6148" max="6148" width="15.5703125" style="242" customWidth="1"/>
    <col min="6149" max="6149" width="13.5703125" style="242" customWidth="1"/>
    <col min="6150" max="6150" width="14.85546875" style="242" customWidth="1"/>
    <col min="6151" max="6151" width="14.140625" style="242" customWidth="1"/>
    <col min="6152" max="6152" width="22.85546875" style="242" bestFit="1" customWidth="1"/>
    <col min="6153" max="6400" width="9.140625" style="242"/>
    <col min="6401" max="6401" width="62.28515625" style="242" customWidth="1"/>
    <col min="6402" max="6402" width="15.7109375" style="242" customWidth="1"/>
    <col min="6403" max="6403" width="13.85546875" style="242" customWidth="1"/>
    <col min="6404" max="6404" width="15.5703125" style="242" customWidth="1"/>
    <col min="6405" max="6405" width="13.5703125" style="242" customWidth="1"/>
    <col min="6406" max="6406" width="14.85546875" style="242" customWidth="1"/>
    <col min="6407" max="6407" width="14.140625" style="242" customWidth="1"/>
    <col min="6408" max="6408" width="22.85546875" style="242" bestFit="1" customWidth="1"/>
    <col min="6409" max="6656" width="9.140625" style="242"/>
    <col min="6657" max="6657" width="62.28515625" style="242" customWidth="1"/>
    <col min="6658" max="6658" width="15.7109375" style="242" customWidth="1"/>
    <col min="6659" max="6659" width="13.85546875" style="242" customWidth="1"/>
    <col min="6660" max="6660" width="15.5703125" style="242" customWidth="1"/>
    <col min="6661" max="6661" width="13.5703125" style="242" customWidth="1"/>
    <col min="6662" max="6662" width="14.85546875" style="242" customWidth="1"/>
    <col min="6663" max="6663" width="14.140625" style="242" customWidth="1"/>
    <col min="6664" max="6664" width="22.85546875" style="242" bestFit="1" customWidth="1"/>
    <col min="6665" max="6912" width="9.140625" style="242"/>
    <col min="6913" max="6913" width="62.28515625" style="242" customWidth="1"/>
    <col min="6914" max="6914" width="15.7109375" style="242" customWidth="1"/>
    <col min="6915" max="6915" width="13.85546875" style="242" customWidth="1"/>
    <col min="6916" max="6916" width="15.5703125" style="242" customWidth="1"/>
    <col min="6917" max="6917" width="13.5703125" style="242" customWidth="1"/>
    <col min="6918" max="6918" width="14.85546875" style="242" customWidth="1"/>
    <col min="6919" max="6919" width="14.140625" style="242" customWidth="1"/>
    <col min="6920" max="6920" width="22.85546875" style="242" bestFit="1" customWidth="1"/>
    <col min="6921" max="7168" width="9.140625" style="242"/>
    <col min="7169" max="7169" width="62.28515625" style="242" customWidth="1"/>
    <col min="7170" max="7170" width="15.7109375" style="242" customWidth="1"/>
    <col min="7171" max="7171" width="13.85546875" style="242" customWidth="1"/>
    <col min="7172" max="7172" width="15.5703125" style="242" customWidth="1"/>
    <col min="7173" max="7173" width="13.5703125" style="242" customWidth="1"/>
    <col min="7174" max="7174" width="14.85546875" style="242" customWidth="1"/>
    <col min="7175" max="7175" width="14.140625" style="242" customWidth="1"/>
    <col min="7176" max="7176" width="22.85546875" style="242" bestFit="1" customWidth="1"/>
    <col min="7177" max="7424" width="9.140625" style="242"/>
    <col min="7425" max="7425" width="62.28515625" style="242" customWidth="1"/>
    <col min="7426" max="7426" width="15.7109375" style="242" customWidth="1"/>
    <col min="7427" max="7427" width="13.85546875" style="242" customWidth="1"/>
    <col min="7428" max="7428" width="15.5703125" style="242" customWidth="1"/>
    <col min="7429" max="7429" width="13.5703125" style="242" customWidth="1"/>
    <col min="7430" max="7430" width="14.85546875" style="242" customWidth="1"/>
    <col min="7431" max="7431" width="14.140625" style="242" customWidth="1"/>
    <col min="7432" max="7432" width="22.85546875" style="242" bestFit="1" customWidth="1"/>
    <col min="7433" max="7680" width="9.140625" style="242"/>
    <col min="7681" max="7681" width="62.28515625" style="242" customWidth="1"/>
    <col min="7682" max="7682" width="15.7109375" style="242" customWidth="1"/>
    <col min="7683" max="7683" width="13.85546875" style="242" customWidth="1"/>
    <col min="7684" max="7684" width="15.5703125" style="242" customWidth="1"/>
    <col min="7685" max="7685" width="13.5703125" style="242" customWidth="1"/>
    <col min="7686" max="7686" width="14.85546875" style="242" customWidth="1"/>
    <col min="7687" max="7687" width="14.140625" style="242" customWidth="1"/>
    <col min="7688" max="7688" width="22.85546875" style="242" bestFit="1" customWidth="1"/>
    <col min="7689" max="7936" width="9.140625" style="242"/>
    <col min="7937" max="7937" width="62.28515625" style="242" customWidth="1"/>
    <col min="7938" max="7938" width="15.7109375" style="242" customWidth="1"/>
    <col min="7939" max="7939" width="13.85546875" style="242" customWidth="1"/>
    <col min="7940" max="7940" width="15.5703125" style="242" customWidth="1"/>
    <col min="7941" max="7941" width="13.5703125" style="242" customWidth="1"/>
    <col min="7942" max="7942" width="14.85546875" style="242" customWidth="1"/>
    <col min="7943" max="7943" width="14.140625" style="242" customWidth="1"/>
    <col min="7944" max="7944" width="22.85546875" style="242" bestFit="1" customWidth="1"/>
    <col min="7945" max="8192" width="9.140625" style="242"/>
    <col min="8193" max="8193" width="62.28515625" style="242" customWidth="1"/>
    <col min="8194" max="8194" width="15.7109375" style="242" customWidth="1"/>
    <col min="8195" max="8195" width="13.85546875" style="242" customWidth="1"/>
    <col min="8196" max="8196" width="15.5703125" style="242" customWidth="1"/>
    <col min="8197" max="8197" width="13.5703125" style="242" customWidth="1"/>
    <col min="8198" max="8198" width="14.85546875" style="242" customWidth="1"/>
    <col min="8199" max="8199" width="14.140625" style="242" customWidth="1"/>
    <col min="8200" max="8200" width="22.85546875" style="242" bestFit="1" customWidth="1"/>
    <col min="8201" max="8448" width="9.140625" style="242"/>
    <col min="8449" max="8449" width="62.28515625" style="242" customWidth="1"/>
    <col min="8450" max="8450" width="15.7109375" style="242" customWidth="1"/>
    <col min="8451" max="8451" width="13.85546875" style="242" customWidth="1"/>
    <col min="8452" max="8452" width="15.5703125" style="242" customWidth="1"/>
    <col min="8453" max="8453" width="13.5703125" style="242" customWidth="1"/>
    <col min="8454" max="8454" width="14.85546875" style="242" customWidth="1"/>
    <col min="8455" max="8455" width="14.140625" style="242" customWidth="1"/>
    <col min="8456" max="8456" width="22.85546875" style="242" bestFit="1" customWidth="1"/>
    <col min="8457" max="8704" width="9.140625" style="242"/>
    <col min="8705" max="8705" width="62.28515625" style="242" customWidth="1"/>
    <col min="8706" max="8706" width="15.7109375" style="242" customWidth="1"/>
    <col min="8707" max="8707" width="13.85546875" style="242" customWidth="1"/>
    <col min="8708" max="8708" width="15.5703125" style="242" customWidth="1"/>
    <col min="8709" max="8709" width="13.5703125" style="242" customWidth="1"/>
    <col min="8710" max="8710" width="14.85546875" style="242" customWidth="1"/>
    <col min="8711" max="8711" width="14.140625" style="242" customWidth="1"/>
    <col min="8712" max="8712" width="22.85546875" style="242" bestFit="1" customWidth="1"/>
    <col min="8713" max="8960" width="9.140625" style="242"/>
    <col min="8961" max="8961" width="62.28515625" style="242" customWidth="1"/>
    <col min="8962" max="8962" width="15.7109375" style="242" customWidth="1"/>
    <col min="8963" max="8963" width="13.85546875" style="242" customWidth="1"/>
    <col min="8964" max="8964" width="15.5703125" style="242" customWidth="1"/>
    <col min="8965" max="8965" width="13.5703125" style="242" customWidth="1"/>
    <col min="8966" max="8966" width="14.85546875" style="242" customWidth="1"/>
    <col min="8967" max="8967" width="14.140625" style="242" customWidth="1"/>
    <col min="8968" max="8968" width="22.85546875" style="242" bestFit="1" customWidth="1"/>
    <col min="8969" max="9216" width="9.140625" style="242"/>
    <col min="9217" max="9217" width="62.28515625" style="242" customWidth="1"/>
    <col min="9218" max="9218" width="15.7109375" style="242" customWidth="1"/>
    <col min="9219" max="9219" width="13.85546875" style="242" customWidth="1"/>
    <col min="9220" max="9220" width="15.5703125" style="242" customWidth="1"/>
    <col min="9221" max="9221" width="13.5703125" style="242" customWidth="1"/>
    <col min="9222" max="9222" width="14.85546875" style="242" customWidth="1"/>
    <col min="9223" max="9223" width="14.140625" style="242" customWidth="1"/>
    <col min="9224" max="9224" width="22.85546875" style="242" bestFit="1" customWidth="1"/>
    <col min="9225" max="9472" width="9.140625" style="242"/>
    <col min="9473" max="9473" width="62.28515625" style="242" customWidth="1"/>
    <col min="9474" max="9474" width="15.7109375" style="242" customWidth="1"/>
    <col min="9475" max="9475" width="13.85546875" style="242" customWidth="1"/>
    <col min="9476" max="9476" width="15.5703125" style="242" customWidth="1"/>
    <col min="9477" max="9477" width="13.5703125" style="242" customWidth="1"/>
    <col min="9478" max="9478" width="14.85546875" style="242" customWidth="1"/>
    <col min="9479" max="9479" width="14.140625" style="242" customWidth="1"/>
    <col min="9480" max="9480" width="22.85546875" style="242" bestFit="1" customWidth="1"/>
    <col min="9481" max="9728" width="9.140625" style="242"/>
    <col min="9729" max="9729" width="62.28515625" style="242" customWidth="1"/>
    <col min="9730" max="9730" width="15.7109375" style="242" customWidth="1"/>
    <col min="9731" max="9731" width="13.85546875" style="242" customWidth="1"/>
    <col min="9732" max="9732" width="15.5703125" style="242" customWidth="1"/>
    <col min="9733" max="9733" width="13.5703125" style="242" customWidth="1"/>
    <col min="9734" max="9734" width="14.85546875" style="242" customWidth="1"/>
    <col min="9735" max="9735" width="14.140625" style="242" customWidth="1"/>
    <col min="9736" max="9736" width="22.85546875" style="242" bestFit="1" customWidth="1"/>
    <col min="9737" max="9984" width="9.140625" style="242"/>
    <col min="9985" max="9985" width="62.28515625" style="242" customWidth="1"/>
    <col min="9986" max="9986" width="15.7109375" style="242" customWidth="1"/>
    <col min="9987" max="9987" width="13.85546875" style="242" customWidth="1"/>
    <col min="9988" max="9988" width="15.5703125" style="242" customWidth="1"/>
    <col min="9989" max="9989" width="13.5703125" style="242" customWidth="1"/>
    <col min="9990" max="9990" width="14.85546875" style="242" customWidth="1"/>
    <col min="9991" max="9991" width="14.140625" style="242" customWidth="1"/>
    <col min="9992" max="9992" width="22.85546875" style="242" bestFit="1" customWidth="1"/>
    <col min="9993" max="10240" width="9.140625" style="242"/>
    <col min="10241" max="10241" width="62.28515625" style="242" customWidth="1"/>
    <col min="10242" max="10242" width="15.7109375" style="242" customWidth="1"/>
    <col min="10243" max="10243" width="13.85546875" style="242" customWidth="1"/>
    <col min="10244" max="10244" width="15.5703125" style="242" customWidth="1"/>
    <col min="10245" max="10245" width="13.5703125" style="242" customWidth="1"/>
    <col min="10246" max="10246" width="14.85546875" style="242" customWidth="1"/>
    <col min="10247" max="10247" width="14.140625" style="242" customWidth="1"/>
    <col min="10248" max="10248" width="22.85546875" style="242" bestFit="1" customWidth="1"/>
    <col min="10249" max="10496" width="9.140625" style="242"/>
    <col min="10497" max="10497" width="62.28515625" style="242" customWidth="1"/>
    <col min="10498" max="10498" width="15.7109375" style="242" customWidth="1"/>
    <col min="10499" max="10499" width="13.85546875" style="242" customWidth="1"/>
    <col min="10500" max="10500" width="15.5703125" style="242" customWidth="1"/>
    <col min="10501" max="10501" width="13.5703125" style="242" customWidth="1"/>
    <col min="10502" max="10502" width="14.85546875" style="242" customWidth="1"/>
    <col min="10503" max="10503" width="14.140625" style="242" customWidth="1"/>
    <col min="10504" max="10504" width="22.85546875" style="242" bestFit="1" customWidth="1"/>
    <col min="10505" max="10752" width="9.140625" style="242"/>
    <col min="10753" max="10753" width="62.28515625" style="242" customWidth="1"/>
    <col min="10754" max="10754" width="15.7109375" style="242" customWidth="1"/>
    <col min="10755" max="10755" width="13.85546875" style="242" customWidth="1"/>
    <col min="10756" max="10756" width="15.5703125" style="242" customWidth="1"/>
    <col min="10757" max="10757" width="13.5703125" style="242" customWidth="1"/>
    <col min="10758" max="10758" width="14.85546875" style="242" customWidth="1"/>
    <col min="10759" max="10759" width="14.140625" style="242" customWidth="1"/>
    <col min="10760" max="10760" width="22.85546875" style="242" bestFit="1" customWidth="1"/>
    <col min="10761" max="11008" width="9.140625" style="242"/>
    <col min="11009" max="11009" width="62.28515625" style="242" customWidth="1"/>
    <col min="11010" max="11010" width="15.7109375" style="242" customWidth="1"/>
    <col min="11011" max="11011" width="13.85546875" style="242" customWidth="1"/>
    <col min="11012" max="11012" width="15.5703125" style="242" customWidth="1"/>
    <col min="11013" max="11013" width="13.5703125" style="242" customWidth="1"/>
    <col min="11014" max="11014" width="14.85546875" style="242" customWidth="1"/>
    <col min="11015" max="11015" width="14.140625" style="242" customWidth="1"/>
    <col min="11016" max="11016" width="22.85546875" style="242" bestFit="1" customWidth="1"/>
    <col min="11017" max="11264" width="9.140625" style="242"/>
    <col min="11265" max="11265" width="62.28515625" style="242" customWidth="1"/>
    <col min="11266" max="11266" width="15.7109375" style="242" customWidth="1"/>
    <col min="11267" max="11267" width="13.85546875" style="242" customWidth="1"/>
    <col min="11268" max="11268" width="15.5703125" style="242" customWidth="1"/>
    <col min="11269" max="11269" width="13.5703125" style="242" customWidth="1"/>
    <col min="11270" max="11270" width="14.85546875" style="242" customWidth="1"/>
    <col min="11271" max="11271" width="14.140625" style="242" customWidth="1"/>
    <col min="11272" max="11272" width="22.85546875" style="242" bestFit="1" customWidth="1"/>
    <col min="11273" max="11520" width="9.140625" style="242"/>
    <col min="11521" max="11521" width="62.28515625" style="242" customWidth="1"/>
    <col min="11522" max="11522" width="15.7109375" style="242" customWidth="1"/>
    <col min="11523" max="11523" width="13.85546875" style="242" customWidth="1"/>
    <col min="11524" max="11524" width="15.5703125" style="242" customWidth="1"/>
    <col min="11525" max="11525" width="13.5703125" style="242" customWidth="1"/>
    <col min="11526" max="11526" width="14.85546875" style="242" customWidth="1"/>
    <col min="11527" max="11527" width="14.140625" style="242" customWidth="1"/>
    <col min="11528" max="11528" width="22.85546875" style="242" bestFit="1" customWidth="1"/>
    <col min="11529" max="11776" width="9.140625" style="242"/>
    <col min="11777" max="11777" width="62.28515625" style="242" customWidth="1"/>
    <col min="11778" max="11778" width="15.7109375" style="242" customWidth="1"/>
    <col min="11779" max="11779" width="13.85546875" style="242" customWidth="1"/>
    <col min="11780" max="11780" width="15.5703125" style="242" customWidth="1"/>
    <col min="11781" max="11781" width="13.5703125" style="242" customWidth="1"/>
    <col min="11782" max="11782" width="14.85546875" style="242" customWidth="1"/>
    <col min="11783" max="11783" width="14.140625" style="242" customWidth="1"/>
    <col min="11784" max="11784" width="22.85546875" style="242" bestFit="1" customWidth="1"/>
    <col min="11785" max="12032" width="9.140625" style="242"/>
    <col min="12033" max="12033" width="62.28515625" style="242" customWidth="1"/>
    <col min="12034" max="12034" width="15.7109375" style="242" customWidth="1"/>
    <col min="12035" max="12035" width="13.85546875" style="242" customWidth="1"/>
    <col min="12036" max="12036" width="15.5703125" style="242" customWidth="1"/>
    <col min="12037" max="12037" width="13.5703125" style="242" customWidth="1"/>
    <col min="12038" max="12038" width="14.85546875" style="242" customWidth="1"/>
    <col min="12039" max="12039" width="14.140625" style="242" customWidth="1"/>
    <col min="12040" max="12040" width="22.85546875" style="242" bestFit="1" customWidth="1"/>
    <col min="12041" max="12288" width="9.140625" style="242"/>
    <col min="12289" max="12289" width="62.28515625" style="242" customWidth="1"/>
    <col min="12290" max="12290" width="15.7109375" style="242" customWidth="1"/>
    <col min="12291" max="12291" width="13.85546875" style="242" customWidth="1"/>
    <col min="12292" max="12292" width="15.5703125" style="242" customWidth="1"/>
    <col min="12293" max="12293" width="13.5703125" style="242" customWidth="1"/>
    <col min="12294" max="12294" width="14.85546875" style="242" customWidth="1"/>
    <col min="12295" max="12295" width="14.140625" style="242" customWidth="1"/>
    <col min="12296" max="12296" width="22.85546875" style="242" bestFit="1" customWidth="1"/>
    <col min="12297" max="12544" width="9.140625" style="242"/>
    <col min="12545" max="12545" width="62.28515625" style="242" customWidth="1"/>
    <col min="12546" max="12546" width="15.7109375" style="242" customWidth="1"/>
    <col min="12547" max="12547" width="13.85546875" style="242" customWidth="1"/>
    <col min="12548" max="12548" width="15.5703125" style="242" customWidth="1"/>
    <col min="12549" max="12549" width="13.5703125" style="242" customWidth="1"/>
    <col min="12550" max="12550" width="14.85546875" style="242" customWidth="1"/>
    <col min="12551" max="12551" width="14.140625" style="242" customWidth="1"/>
    <col min="12552" max="12552" width="22.85546875" style="242" bestFit="1" customWidth="1"/>
    <col min="12553" max="12800" width="9.140625" style="242"/>
    <col min="12801" max="12801" width="62.28515625" style="242" customWidth="1"/>
    <col min="12802" max="12802" width="15.7109375" style="242" customWidth="1"/>
    <col min="12803" max="12803" width="13.85546875" style="242" customWidth="1"/>
    <col min="12804" max="12804" width="15.5703125" style="242" customWidth="1"/>
    <col min="12805" max="12805" width="13.5703125" style="242" customWidth="1"/>
    <col min="12806" max="12806" width="14.85546875" style="242" customWidth="1"/>
    <col min="12807" max="12807" width="14.140625" style="242" customWidth="1"/>
    <col min="12808" max="12808" width="22.85546875" style="242" bestFit="1" customWidth="1"/>
    <col min="12809" max="13056" width="9.140625" style="242"/>
    <col min="13057" max="13057" width="62.28515625" style="242" customWidth="1"/>
    <col min="13058" max="13058" width="15.7109375" style="242" customWidth="1"/>
    <col min="13059" max="13059" width="13.85546875" style="242" customWidth="1"/>
    <col min="13060" max="13060" width="15.5703125" style="242" customWidth="1"/>
    <col min="13061" max="13061" width="13.5703125" style="242" customWidth="1"/>
    <col min="13062" max="13062" width="14.85546875" style="242" customWidth="1"/>
    <col min="13063" max="13063" width="14.140625" style="242" customWidth="1"/>
    <col min="13064" max="13064" width="22.85546875" style="242" bestFit="1" customWidth="1"/>
    <col min="13065" max="13312" width="9.140625" style="242"/>
    <col min="13313" max="13313" width="62.28515625" style="242" customWidth="1"/>
    <col min="13314" max="13314" width="15.7109375" style="242" customWidth="1"/>
    <col min="13315" max="13315" width="13.85546875" style="242" customWidth="1"/>
    <col min="13316" max="13316" width="15.5703125" style="242" customWidth="1"/>
    <col min="13317" max="13317" width="13.5703125" style="242" customWidth="1"/>
    <col min="13318" max="13318" width="14.85546875" style="242" customWidth="1"/>
    <col min="13319" max="13319" width="14.140625" style="242" customWidth="1"/>
    <col min="13320" max="13320" width="22.85546875" style="242" bestFit="1" customWidth="1"/>
    <col min="13321" max="13568" width="9.140625" style="242"/>
    <col min="13569" max="13569" width="62.28515625" style="242" customWidth="1"/>
    <col min="13570" max="13570" width="15.7109375" style="242" customWidth="1"/>
    <col min="13571" max="13571" width="13.85546875" style="242" customWidth="1"/>
    <col min="13572" max="13572" width="15.5703125" style="242" customWidth="1"/>
    <col min="13573" max="13573" width="13.5703125" style="242" customWidth="1"/>
    <col min="13574" max="13574" width="14.85546875" style="242" customWidth="1"/>
    <col min="13575" max="13575" width="14.140625" style="242" customWidth="1"/>
    <col min="13576" max="13576" width="22.85546875" style="242" bestFit="1" customWidth="1"/>
    <col min="13577" max="13824" width="9.140625" style="242"/>
    <col min="13825" max="13825" width="62.28515625" style="242" customWidth="1"/>
    <col min="13826" max="13826" width="15.7109375" style="242" customWidth="1"/>
    <col min="13827" max="13827" width="13.85546875" style="242" customWidth="1"/>
    <col min="13828" max="13828" width="15.5703125" style="242" customWidth="1"/>
    <col min="13829" max="13829" width="13.5703125" style="242" customWidth="1"/>
    <col min="13830" max="13830" width="14.85546875" style="242" customWidth="1"/>
    <col min="13831" max="13831" width="14.140625" style="242" customWidth="1"/>
    <col min="13832" max="13832" width="22.85546875" style="242" bestFit="1" customWidth="1"/>
    <col min="13833" max="14080" width="9.140625" style="242"/>
    <col min="14081" max="14081" width="62.28515625" style="242" customWidth="1"/>
    <col min="14082" max="14082" width="15.7109375" style="242" customWidth="1"/>
    <col min="14083" max="14083" width="13.85546875" style="242" customWidth="1"/>
    <col min="14084" max="14084" width="15.5703125" style="242" customWidth="1"/>
    <col min="14085" max="14085" width="13.5703125" style="242" customWidth="1"/>
    <col min="14086" max="14086" width="14.85546875" style="242" customWidth="1"/>
    <col min="14087" max="14087" width="14.140625" style="242" customWidth="1"/>
    <col min="14088" max="14088" width="22.85546875" style="242" bestFit="1" customWidth="1"/>
    <col min="14089" max="14336" width="9.140625" style="242"/>
    <col min="14337" max="14337" width="62.28515625" style="242" customWidth="1"/>
    <col min="14338" max="14338" width="15.7109375" style="242" customWidth="1"/>
    <col min="14339" max="14339" width="13.85546875" style="242" customWidth="1"/>
    <col min="14340" max="14340" width="15.5703125" style="242" customWidth="1"/>
    <col min="14341" max="14341" width="13.5703125" style="242" customWidth="1"/>
    <col min="14342" max="14342" width="14.85546875" style="242" customWidth="1"/>
    <col min="14343" max="14343" width="14.140625" style="242" customWidth="1"/>
    <col min="14344" max="14344" width="22.85546875" style="242" bestFit="1" customWidth="1"/>
    <col min="14345" max="14592" width="9.140625" style="242"/>
    <col min="14593" max="14593" width="62.28515625" style="242" customWidth="1"/>
    <col min="14594" max="14594" width="15.7109375" style="242" customWidth="1"/>
    <col min="14595" max="14595" width="13.85546875" style="242" customWidth="1"/>
    <col min="14596" max="14596" width="15.5703125" style="242" customWidth="1"/>
    <col min="14597" max="14597" width="13.5703125" style="242" customWidth="1"/>
    <col min="14598" max="14598" width="14.85546875" style="242" customWidth="1"/>
    <col min="14599" max="14599" width="14.140625" style="242" customWidth="1"/>
    <col min="14600" max="14600" width="22.85546875" style="242" bestFit="1" customWidth="1"/>
    <col min="14601" max="14848" width="9.140625" style="242"/>
    <col min="14849" max="14849" width="62.28515625" style="242" customWidth="1"/>
    <col min="14850" max="14850" width="15.7109375" style="242" customWidth="1"/>
    <col min="14851" max="14851" width="13.85546875" style="242" customWidth="1"/>
    <col min="14852" max="14852" width="15.5703125" style="242" customWidth="1"/>
    <col min="14853" max="14853" width="13.5703125" style="242" customWidth="1"/>
    <col min="14854" max="14854" width="14.85546875" style="242" customWidth="1"/>
    <col min="14855" max="14855" width="14.140625" style="242" customWidth="1"/>
    <col min="14856" max="14856" width="22.85546875" style="242" bestFit="1" customWidth="1"/>
    <col min="14857" max="15104" width="9.140625" style="242"/>
    <col min="15105" max="15105" width="62.28515625" style="242" customWidth="1"/>
    <col min="15106" max="15106" width="15.7109375" style="242" customWidth="1"/>
    <col min="15107" max="15107" width="13.85546875" style="242" customWidth="1"/>
    <col min="15108" max="15108" width="15.5703125" style="242" customWidth="1"/>
    <col min="15109" max="15109" width="13.5703125" style="242" customWidth="1"/>
    <col min="15110" max="15110" width="14.85546875" style="242" customWidth="1"/>
    <col min="15111" max="15111" width="14.140625" style="242" customWidth="1"/>
    <col min="15112" max="15112" width="22.85546875" style="242" bestFit="1" customWidth="1"/>
    <col min="15113" max="15360" width="9.140625" style="242"/>
    <col min="15361" max="15361" width="62.28515625" style="242" customWidth="1"/>
    <col min="15362" max="15362" width="15.7109375" style="242" customWidth="1"/>
    <col min="15363" max="15363" width="13.85546875" style="242" customWidth="1"/>
    <col min="15364" max="15364" width="15.5703125" style="242" customWidth="1"/>
    <col min="15365" max="15365" width="13.5703125" style="242" customWidth="1"/>
    <col min="15366" max="15366" width="14.85546875" style="242" customWidth="1"/>
    <col min="15367" max="15367" width="14.140625" style="242" customWidth="1"/>
    <col min="15368" max="15368" width="22.85546875" style="242" bestFit="1" customWidth="1"/>
    <col min="15369" max="15616" width="9.140625" style="242"/>
    <col min="15617" max="15617" width="62.28515625" style="242" customWidth="1"/>
    <col min="15618" max="15618" width="15.7109375" style="242" customWidth="1"/>
    <col min="15619" max="15619" width="13.85546875" style="242" customWidth="1"/>
    <col min="15620" max="15620" width="15.5703125" style="242" customWidth="1"/>
    <col min="15621" max="15621" width="13.5703125" style="242" customWidth="1"/>
    <col min="15622" max="15622" width="14.85546875" style="242" customWidth="1"/>
    <col min="15623" max="15623" width="14.140625" style="242" customWidth="1"/>
    <col min="15624" max="15624" width="22.85546875" style="242" bestFit="1" customWidth="1"/>
    <col min="15625" max="15872" width="9.140625" style="242"/>
    <col min="15873" max="15873" width="62.28515625" style="242" customWidth="1"/>
    <col min="15874" max="15874" width="15.7109375" style="242" customWidth="1"/>
    <col min="15875" max="15875" width="13.85546875" style="242" customWidth="1"/>
    <col min="15876" max="15876" width="15.5703125" style="242" customWidth="1"/>
    <col min="15877" max="15877" width="13.5703125" style="242" customWidth="1"/>
    <col min="15878" max="15878" width="14.85546875" style="242" customWidth="1"/>
    <col min="15879" max="15879" width="14.140625" style="242" customWidth="1"/>
    <col min="15880" max="15880" width="22.85546875" style="242" bestFit="1" customWidth="1"/>
    <col min="15881" max="16128" width="9.140625" style="242"/>
    <col min="16129" max="16129" width="62.28515625" style="242" customWidth="1"/>
    <col min="16130" max="16130" width="15.7109375" style="242" customWidth="1"/>
    <col min="16131" max="16131" width="13.85546875" style="242" customWidth="1"/>
    <col min="16132" max="16132" width="15.5703125" style="242" customWidth="1"/>
    <col min="16133" max="16133" width="13.5703125" style="242" customWidth="1"/>
    <col min="16134" max="16134" width="14.85546875" style="242" customWidth="1"/>
    <col min="16135" max="16135" width="14.140625" style="242" customWidth="1"/>
    <col min="16136" max="16136" width="22.85546875" style="242" bestFit="1" customWidth="1"/>
    <col min="16137" max="16384" width="9.140625" style="242"/>
  </cols>
  <sheetData>
    <row r="1" spans="1:8">
      <c r="A1" s="242" t="s">
        <v>0</v>
      </c>
      <c r="B1" s="265">
        <v>37.1</v>
      </c>
    </row>
    <row r="2" spans="1:8">
      <c r="A2" s="242" t="s">
        <v>2</v>
      </c>
      <c r="B2" s="268" t="s">
        <v>1611</v>
      </c>
    </row>
    <row r="3" spans="1:8">
      <c r="A3" s="242" t="s">
        <v>4</v>
      </c>
      <c r="B3" s="268" t="s">
        <v>1560</v>
      </c>
    </row>
    <row r="4" spans="1:8">
      <c r="A4" s="242" t="s">
        <v>6</v>
      </c>
      <c r="B4" s="268" t="s">
        <v>7</v>
      </c>
    </row>
    <row r="5" spans="1:8">
      <c r="A5" s="242" t="s">
        <v>8</v>
      </c>
      <c r="B5" s="242" t="s">
        <v>9</v>
      </c>
    </row>
    <row r="7" spans="1:8">
      <c r="A7" s="1124" t="s">
        <v>1612</v>
      </c>
      <c r="B7" s="3000" t="s">
        <v>1613</v>
      </c>
      <c r="C7" s="3001"/>
      <c r="D7" s="3001"/>
      <c r="E7" s="3001"/>
      <c r="F7" s="3002"/>
      <c r="G7" s="1071"/>
      <c r="H7" s="1125" t="s">
        <v>1614</v>
      </c>
    </row>
    <row r="8" spans="1:8">
      <c r="A8" s="1126" t="s">
        <v>1615</v>
      </c>
      <c r="B8" s="1127"/>
      <c r="C8" s="1128"/>
      <c r="D8" s="1128"/>
      <c r="E8" s="1128"/>
      <c r="F8" s="72"/>
      <c r="G8" s="1072" t="s">
        <v>15</v>
      </c>
      <c r="H8" s="1126" t="s">
        <v>1616</v>
      </c>
    </row>
    <row r="9" spans="1:8">
      <c r="A9" s="16" t="s">
        <v>1007</v>
      </c>
      <c r="B9" s="1129" t="s">
        <v>1617</v>
      </c>
      <c r="C9" s="1130" t="s">
        <v>1618</v>
      </c>
      <c r="D9" s="1131" t="s">
        <v>1619</v>
      </c>
      <c r="E9" s="1131" t="s">
        <v>1620</v>
      </c>
      <c r="F9" s="1132" t="s">
        <v>1621</v>
      </c>
      <c r="G9" s="1095"/>
      <c r="H9" s="1133" t="s">
        <v>1622</v>
      </c>
    </row>
    <row r="10" spans="1:8">
      <c r="A10" s="1144" t="s">
        <v>1625</v>
      </c>
      <c r="B10" s="1137">
        <f>SUM(B11:B999)</f>
        <v>0</v>
      </c>
      <c r="C10" s="1138">
        <f>SUM(C11:C999)</f>
        <v>0</v>
      </c>
      <c r="D10" s="1138">
        <f>SUM(D11:D999)</f>
        <v>0</v>
      </c>
      <c r="E10" s="1138">
        <f>SUM(E11:E999)</f>
        <v>0</v>
      </c>
      <c r="F10" s="1139">
        <f>SUM(F11:F999)</f>
        <v>0</v>
      </c>
      <c r="G10" s="1145">
        <f>SUM(B10:F10)</f>
        <v>0</v>
      </c>
      <c r="H10" s="1146"/>
    </row>
    <row r="11" spans="1:8">
      <c r="A11" s="1141">
        <v>1</v>
      </c>
      <c r="B11" s="783"/>
      <c r="C11" s="760"/>
      <c r="D11" s="760"/>
      <c r="E11" s="760"/>
      <c r="F11" s="756"/>
      <c r="G11" s="1140">
        <f>SUM(B11:F11)</f>
        <v>0</v>
      </c>
      <c r="H11" s="810"/>
    </row>
    <row r="12" spans="1:8">
      <c r="A12" s="1141">
        <v>2</v>
      </c>
      <c r="B12" s="783"/>
      <c r="C12" s="760"/>
      <c r="D12" s="760"/>
      <c r="E12" s="760"/>
      <c r="F12" s="756"/>
      <c r="G12" s="1140">
        <f>SUM(B12:F12)</f>
        <v>0</v>
      </c>
      <c r="H12" s="810"/>
    </row>
    <row r="13" spans="1:8">
      <c r="A13" s="1141" t="s">
        <v>1624</v>
      </c>
      <c r="B13" s="783"/>
      <c r="C13" s="760"/>
      <c r="D13" s="760"/>
      <c r="E13" s="760"/>
      <c r="F13" s="756"/>
      <c r="G13" s="1140">
        <f>SUM(B13:F13)</f>
        <v>0</v>
      </c>
      <c r="H13" s="810"/>
    </row>
    <row r="15" spans="1:8">
      <c r="A15" s="1142"/>
    </row>
  </sheetData>
  <mergeCells count="1">
    <mergeCell ref="B7:F7"/>
  </mergeCell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12"/>
  <sheetViews>
    <sheetView zoomScale="85" zoomScaleNormal="85" workbookViewId="0">
      <selection activeCell="K21" sqref="K21"/>
    </sheetView>
  </sheetViews>
  <sheetFormatPr defaultRowHeight="15"/>
  <cols>
    <col min="1" max="1" width="48" style="183" customWidth="1"/>
    <col min="2" max="2" width="14.85546875" style="185" customWidth="1"/>
    <col min="3" max="3" width="11.85546875" style="185" customWidth="1"/>
    <col min="4" max="4" width="12.140625" style="185" customWidth="1"/>
    <col min="5" max="6" width="9.7109375" style="185" customWidth="1"/>
    <col min="7" max="7" width="12.42578125" style="185" customWidth="1"/>
    <col min="8" max="8" width="11.7109375" style="185" customWidth="1"/>
    <col min="9" max="9" width="9.140625" style="186" customWidth="1"/>
    <col min="10" max="10" width="9.140625" style="91" customWidth="1"/>
    <col min="11" max="16384" width="9.140625" style="91"/>
  </cols>
  <sheetData>
    <row r="1" spans="1:29">
      <c r="A1" s="183" t="s">
        <v>0</v>
      </c>
      <c r="B1" s="184" t="s">
        <v>482</v>
      </c>
    </row>
    <row r="2" spans="1:29">
      <c r="A2" s="183" t="s">
        <v>2</v>
      </c>
      <c r="B2" s="184" t="s">
        <v>483</v>
      </c>
    </row>
    <row r="3" spans="1:29">
      <c r="A3" s="187" t="s">
        <v>4</v>
      </c>
      <c r="B3" s="184" t="s">
        <v>5</v>
      </c>
      <c r="D3" s="188"/>
    </row>
    <row r="4" spans="1:29">
      <c r="A4" s="187" t="s">
        <v>6</v>
      </c>
      <c r="B4" s="184" t="s">
        <v>7</v>
      </c>
    </row>
    <row r="5" spans="1:29">
      <c r="A5" s="187" t="s">
        <v>8</v>
      </c>
      <c r="B5" s="189" t="s">
        <v>9</v>
      </c>
      <c r="K5" s="190"/>
    </row>
    <row r="7" spans="1:29" ht="28.5" customHeight="1">
      <c r="A7" s="2835" t="s">
        <v>483</v>
      </c>
      <c r="B7" s="2833" t="s">
        <v>484</v>
      </c>
      <c r="C7" s="2833" t="s">
        <v>376</v>
      </c>
      <c r="D7" s="2833" t="s">
        <v>485</v>
      </c>
      <c r="E7" s="2837" t="s">
        <v>486</v>
      </c>
      <c r="F7" s="2837"/>
      <c r="G7" s="2833" t="s">
        <v>487</v>
      </c>
      <c r="H7" s="2833" t="s">
        <v>376</v>
      </c>
    </row>
    <row r="8" spans="1:29" ht="30" customHeight="1">
      <c r="A8" s="2836"/>
      <c r="B8" s="2834"/>
      <c r="C8" s="2834"/>
      <c r="D8" s="2834"/>
      <c r="E8" s="191" t="s">
        <v>204</v>
      </c>
      <c r="F8" s="192" t="s">
        <v>488</v>
      </c>
      <c r="G8" s="2834"/>
      <c r="H8" s="2834"/>
    </row>
    <row r="9" spans="1:29">
      <c r="A9" s="193" t="s">
        <v>489</v>
      </c>
      <c r="B9" s="194">
        <f t="shared" ref="B9:H9" si="0">B10+B29+B48+B67</f>
        <v>0</v>
      </c>
      <c r="C9" s="194">
        <f t="shared" si="0"/>
        <v>0</v>
      </c>
      <c r="D9" s="194">
        <f t="shared" si="0"/>
        <v>0</v>
      </c>
      <c r="E9" s="194">
        <f t="shared" si="0"/>
        <v>0</v>
      </c>
      <c r="F9" s="194">
        <f t="shared" si="0"/>
        <v>0</v>
      </c>
      <c r="G9" s="194">
        <f t="shared" si="0"/>
        <v>0</v>
      </c>
      <c r="H9" s="194">
        <f t="shared" si="0"/>
        <v>0</v>
      </c>
      <c r="R9" s="195"/>
      <c r="S9" s="195"/>
      <c r="T9" s="195"/>
      <c r="U9" s="195"/>
      <c r="V9" s="195"/>
      <c r="W9" s="195"/>
      <c r="X9" s="195"/>
      <c r="Y9" s="195"/>
      <c r="Z9" s="195"/>
      <c r="AA9" s="195"/>
      <c r="AB9" s="195"/>
      <c r="AC9" s="195"/>
    </row>
    <row r="10" spans="1:29">
      <c r="A10" s="196" t="s">
        <v>7</v>
      </c>
      <c r="B10" s="194">
        <f>SUM(B11:B22,B27,B28)</f>
        <v>0</v>
      </c>
      <c r="C10" s="194">
        <f>SUM(C11:C22,C27,C28)</f>
        <v>0</v>
      </c>
      <c r="D10" s="194">
        <f t="shared" ref="D10:H10" si="1">SUM(D11:D22,D27,D28)</f>
        <v>0</v>
      </c>
      <c r="E10" s="194">
        <f t="shared" si="1"/>
        <v>0</v>
      </c>
      <c r="F10" s="194">
        <f t="shared" si="1"/>
        <v>0</v>
      </c>
      <c r="G10" s="194">
        <f t="shared" si="1"/>
        <v>0</v>
      </c>
      <c r="H10" s="194">
        <f t="shared" si="1"/>
        <v>0</v>
      </c>
      <c r="R10" s="195"/>
      <c r="S10" s="195"/>
      <c r="T10" s="195"/>
      <c r="U10" s="195"/>
      <c r="V10" s="195"/>
      <c r="W10" s="195"/>
      <c r="X10" s="195"/>
      <c r="Y10" s="195"/>
      <c r="Z10" s="195"/>
      <c r="AA10" s="195"/>
      <c r="AB10" s="195"/>
      <c r="AC10" s="195"/>
    </row>
    <row r="11" spans="1:29">
      <c r="A11" s="197" t="s">
        <v>226</v>
      </c>
      <c r="B11" s="198">
        <v>0</v>
      </c>
      <c r="C11" s="198">
        <v>0</v>
      </c>
      <c r="D11" s="198">
        <v>0</v>
      </c>
      <c r="E11" s="198">
        <v>0</v>
      </c>
      <c r="F11" s="198">
        <v>0</v>
      </c>
      <c r="G11" s="198">
        <v>0</v>
      </c>
      <c r="H11" s="198">
        <v>0</v>
      </c>
      <c r="R11" s="195"/>
      <c r="S11" s="195"/>
      <c r="T11" s="195"/>
      <c r="U11" s="195"/>
      <c r="V11" s="195"/>
      <c r="W11" s="195"/>
      <c r="X11" s="195"/>
      <c r="Y11" s="195"/>
      <c r="Z11" s="195"/>
      <c r="AA11" s="195"/>
      <c r="AB11" s="195"/>
      <c r="AC11" s="195"/>
    </row>
    <row r="12" spans="1:29">
      <c r="A12" s="199" t="s">
        <v>490</v>
      </c>
      <c r="B12" s="198">
        <v>0</v>
      </c>
      <c r="C12" s="198">
        <v>0</v>
      </c>
      <c r="D12" s="198">
        <v>0</v>
      </c>
      <c r="E12" s="198">
        <v>0</v>
      </c>
      <c r="F12" s="198">
        <v>0</v>
      </c>
      <c r="G12" s="198">
        <v>0</v>
      </c>
      <c r="H12" s="198">
        <v>0</v>
      </c>
      <c r="R12" s="195"/>
      <c r="S12" s="195"/>
      <c r="T12" s="195"/>
      <c r="U12" s="195"/>
      <c r="V12" s="195"/>
      <c r="W12" s="195"/>
      <c r="X12" s="195"/>
      <c r="Y12" s="195"/>
      <c r="Z12" s="195"/>
      <c r="AA12" s="195"/>
      <c r="AB12" s="195"/>
      <c r="AC12" s="195"/>
    </row>
    <row r="13" spans="1:29">
      <c r="A13" s="200" t="s">
        <v>491</v>
      </c>
      <c r="B13" s="198">
        <v>0</v>
      </c>
      <c r="C13" s="198">
        <v>0</v>
      </c>
      <c r="D13" s="198">
        <v>0</v>
      </c>
      <c r="E13" s="198">
        <v>0</v>
      </c>
      <c r="F13" s="198">
        <v>0</v>
      </c>
      <c r="G13" s="198">
        <v>0</v>
      </c>
      <c r="H13" s="198">
        <v>0</v>
      </c>
      <c r="R13" s="195"/>
      <c r="S13" s="195"/>
      <c r="T13" s="195"/>
      <c r="U13" s="195"/>
      <c r="V13" s="195"/>
      <c r="W13" s="195"/>
      <c r="X13" s="195"/>
      <c r="Y13" s="195"/>
      <c r="Z13" s="195"/>
      <c r="AA13" s="195"/>
      <c r="AB13" s="195"/>
      <c r="AC13" s="195"/>
    </row>
    <row r="14" spans="1:29">
      <c r="A14" s="199" t="s">
        <v>492</v>
      </c>
      <c r="B14" s="198">
        <v>0</v>
      </c>
      <c r="C14" s="198">
        <v>0</v>
      </c>
      <c r="D14" s="198">
        <v>0</v>
      </c>
      <c r="E14" s="198">
        <v>0</v>
      </c>
      <c r="F14" s="198">
        <v>0</v>
      </c>
      <c r="G14" s="198">
        <v>0</v>
      </c>
      <c r="H14" s="198">
        <v>0</v>
      </c>
      <c r="R14" s="195"/>
      <c r="S14" s="195"/>
      <c r="T14" s="195"/>
      <c r="U14" s="195"/>
      <c r="V14" s="195"/>
      <c r="W14" s="195"/>
      <c r="X14" s="195"/>
      <c r="Y14" s="195"/>
      <c r="Z14" s="195"/>
      <c r="AA14" s="195"/>
      <c r="AB14" s="195"/>
      <c r="AC14" s="195"/>
    </row>
    <row r="15" spans="1:29">
      <c r="A15" s="199" t="s">
        <v>493</v>
      </c>
      <c r="B15" s="198">
        <v>0</v>
      </c>
      <c r="C15" s="198">
        <v>0</v>
      </c>
      <c r="D15" s="198">
        <v>0</v>
      </c>
      <c r="E15" s="198">
        <v>0</v>
      </c>
      <c r="F15" s="198">
        <v>0</v>
      </c>
      <c r="G15" s="198">
        <v>0</v>
      </c>
      <c r="H15" s="198">
        <v>0</v>
      </c>
      <c r="R15" s="195"/>
      <c r="S15" s="195"/>
      <c r="T15" s="195"/>
      <c r="U15" s="195"/>
      <c r="V15" s="195"/>
      <c r="W15" s="195"/>
      <c r="X15" s="195"/>
      <c r="Y15" s="195"/>
      <c r="Z15" s="195"/>
      <c r="AA15" s="195"/>
      <c r="AB15" s="195"/>
      <c r="AC15" s="195"/>
    </row>
    <row r="16" spans="1:29">
      <c r="A16" s="199" t="s">
        <v>494</v>
      </c>
      <c r="B16" s="198">
        <v>0</v>
      </c>
      <c r="C16" s="198">
        <v>0</v>
      </c>
      <c r="D16" s="198">
        <v>0</v>
      </c>
      <c r="E16" s="198">
        <v>0</v>
      </c>
      <c r="F16" s="198">
        <v>0</v>
      </c>
      <c r="G16" s="198">
        <v>0</v>
      </c>
      <c r="H16" s="198">
        <v>0</v>
      </c>
      <c r="R16" s="195"/>
      <c r="S16" s="195"/>
      <c r="T16" s="195"/>
      <c r="U16" s="195"/>
      <c r="V16" s="195"/>
      <c r="W16" s="195"/>
      <c r="X16" s="195"/>
      <c r="Y16" s="195"/>
      <c r="Z16" s="195"/>
      <c r="AA16" s="195"/>
      <c r="AB16" s="195"/>
      <c r="AC16" s="195"/>
    </row>
    <row r="17" spans="1:29">
      <c r="A17" s="200" t="s">
        <v>495</v>
      </c>
      <c r="B17" s="198">
        <v>0</v>
      </c>
      <c r="C17" s="198">
        <v>0</v>
      </c>
      <c r="D17" s="198">
        <v>0</v>
      </c>
      <c r="E17" s="198">
        <v>0</v>
      </c>
      <c r="F17" s="198">
        <v>0</v>
      </c>
      <c r="G17" s="198">
        <v>0</v>
      </c>
      <c r="H17" s="198">
        <v>0</v>
      </c>
      <c r="R17" s="195"/>
      <c r="S17" s="195"/>
      <c r="T17" s="195"/>
      <c r="U17" s="195"/>
      <c r="V17" s="195"/>
      <c r="W17" s="195"/>
      <c r="X17" s="195"/>
      <c r="Y17" s="195"/>
      <c r="Z17" s="195"/>
      <c r="AA17" s="195"/>
      <c r="AB17" s="195"/>
      <c r="AC17" s="195"/>
    </row>
    <row r="18" spans="1:29">
      <c r="A18" s="200" t="s">
        <v>496</v>
      </c>
      <c r="B18" s="198">
        <v>0</v>
      </c>
      <c r="C18" s="198">
        <v>0</v>
      </c>
      <c r="D18" s="198">
        <v>0</v>
      </c>
      <c r="E18" s="198">
        <v>0</v>
      </c>
      <c r="F18" s="198">
        <v>0</v>
      </c>
      <c r="G18" s="198">
        <v>0</v>
      </c>
      <c r="H18" s="198">
        <v>0</v>
      </c>
      <c r="R18" s="195"/>
      <c r="S18" s="195"/>
      <c r="T18" s="195"/>
      <c r="U18" s="195"/>
      <c r="V18" s="195"/>
      <c r="W18" s="195"/>
      <c r="X18" s="195"/>
      <c r="Y18" s="195"/>
      <c r="Z18" s="195"/>
      <c r="AA18" s="195"/>
      <c r="AB18" s="195"/>
      <c r="AC18" s="195"/>
    </row>
    <row r="19" spans="1:29">
      <c r="A19" s="200" t="s">
        <v>497</v>
      </c>
      <c r="B19" s="198">
        <v>0</v>
      </c>
      <c r="C19" s="198">
        <v>0</v>
      </c>
      <c r="D19" s="198">
        <v>0</v>
      </c>
      <c r="E19" s="198">
        <v>0</v>
      </c>
      <c r="F19" s="198">
        <v>0</v>
      </c>
      <c r="G19" s="198">
        <v>0</v>
      </c>
      <c r="H19" s="198">
        <v>0</v>
      </c>
      <c r="R19" s="195"/>
      <c r="S19" s="195"/>
      <c r="T19" s="195"/>
      <c r="U19" s="195"/>
      <c r="V19" s="195"/>
      <c r="W19" s="195"/>
      <c r="X19" s="195"/>
      <c r="Y19" s="195"/>
      <c r="Z19" s="195"/>
      <c r="AA19" s="195"/>
      <c r="AB19" s="195"/>
      <c r="AC19" s="195"/>
    </row>
    <row r="20" spans="1:29">
      <c r="A20" s="200" t="s">
        <v>498</v>
      </c>
      <c r="B20" s="198">
        <v>0</v>
      </c>
      <c r="C20" s="198">
        <v>0</v>
      </c>
      <c r="D20" s="198">
        <v>0</v>
      </c>
      <c r="E20" s="198">
        <v>0</v>
      </c>
      <c r="F20" s="198">
        <v>0</v>
      </c>
      <c r="G20" s="198">
        <v>0</v>
      </c>
      <c r="H20" s="198">
        <v>0</v>
      </c>
      <c r="R20" s="195"/>
      <c r="S20" s="195"/>
      <c r="T20" s="195"/>
      <c r="U20" s="195"/>
      <c r="V20" s="195"/>
      <c r="W20" s="195"/>
      <c r="X20" s="195"/>
      <c r="Y20" s="195"/>
      <c r="Z20" s="195"/>
      <c r="AA20" s="195"/>
      <c r="AB20" s="195"/>
      <c r="AC20" s="195"/>
    </row>
    <row r="21" spans="1:29">
      <c r="A21" s="200" t="s">
        <v>499</v>
      </c>
      <c r="B21" s="198">
        <v>0</v>
      </c>
      <c r="C21" s="198">
        <v>0</v>
      </c>
      <c r="D21" s="198">
        <v>0</v>
      </c>
      <c r="E21" s="198">
        <v>0</v>
      </c>
      <c r="F21" s="198">
        <v>0</v>
      </c>
      <c r="G21" s="198">
        <v>0</v>
      </c>
      <c r="H21" s="198">
        <v>0</v>
      </c>
      <c r="R21" s="195"/>
      <c r="S21" s="195"/>
      <c r="T21" s="195"/>
      <c r="U21" s="195"/>
      <c r="V21" s="195"/>
      <c r="W21" s="195"/>
      <c r="X21" s="195"/>
      <c r="Y21" s="195"/>
      <c r="Z21" s="195"/>
      <c r="AA21" s="195"/>
      <c r="AB21" s="195"/>
      <c r="AC21" s="195"/>
    </row>
    <row r="22" spans="1:29">
      <c r="A22" s="200" t="s">
        <v>500</v>
      </c>
      <c r="B22" s="201">
        <f>B23+B24+B25+B26</f>
        <v>0</v>
      </c>
      <c r="C22" s="201">
        <f t="shared" ref="C22:H22" si="2">C23+C24+C25+C26</f>
        <v>0</v>
      </c>
      <c r="D22" s="201">
        <f t="shared" si="2"/>
        <v>0</v>
      </c>
      <c r="E22" s="201">
        <f t="shared" si="2"/>
        <v>0</v>
      </c>
      <c r="F22" s="201">
        <f t="shared" si="2"/>
        <v>0</v>
      </c>
      <c r="G22" s="201">
        <f t="shared" si="2"/>
        <v>0</v>
      </c>
      <c r="H22" s="201">
        <f t="shared" si="2"/>
        <v>0</v>
      </c>
      <c r="R22" s="195"/>
      <c r="S22" s="195"/>
      <c r="T22" s="195"/>
      <c r="U22" s="195"/>
      <c r="V22" s="195"/>
      <c r="W22" s="195"/>
      <c r="X22" s="195"/>
      <c r="Y22" s="195"/>
      <c r="Z22" s="195"/>
      <c r="AA22" s="195"/>
      <c r="AB22" s="195"/>
      <c r="AC22" s="195"/>
    </row>
    <row r="23" spans="1:29">
      <c r="A23" s="202" t="s">
        <v>501</v>
      </c>
      <c r="B23" s="198">
        <v>0</v>
      </c>
      <c r="C23" s="198">
        <v>0</v>
      </c>
      <c r="D23" s="198">
        <v>0</v>
      </c>
      <c r="E23" s="198">
        <v>0</v>
      </c>
      <c r="F23" s="198">
        <v>0</v>
      </c>
      <c r="G23" s="198">
        <v>0</v>
      </c>
      <c r="H23" s="198">
        <v>0</v>
      </c>
      <c r="R23" s="195"/>
      <c r="S23" s="195"/>
      <c r="T23" s="195"/>
      <c r="U23" s="195"/>
      <c r="V23" s="195"/>
      <c r="W23" s="195"/>
      <c r="X23" s="195"/>
      <c r="Y23" s="195"/>
      <c r="Z23" s="195"/>
      <c r="AA23" s="195"/>
      <c r="AB23" s="195"/>
      <c r="AC23" s="195"/>
    </row>
    <row r="24" spans="1:29">
      <c r="A24" s="203" t="s">
        <v>502</v>
      </c>
      <c r="B24" s="198">
        <v>0</v>
      </c>
      <c r="C24" s="198">
        <v>0</v>
      </c>
      <c r="D24" s="198">
        <v>0</v>
      </c>
      <c r="E24" s="198">
        <v>0</v>
      </c>
      <c r="F24" s="198">
        <v>0</v>
      </c>
      <c r="G24" s="198">
        <v>0</v>
      </c>
      <c r="H24" s="198">
        <v>0</v>
      </c>
      <c r="R24" s="195"/>
      <c r="S24" s="195"/>
      <c r="T24" s="195"/>
      <c r="U24" s="195"/>
      <c r="V24" s="195"/>
      <c r="W24" s="195"/>
      <c r="X24" s="195"/>
      <c r="Y24" s="195"/>
      <c r="Z24" s="195"/>
      <c r="AA24" s="195"/>
      <c r="AB24" s="195"/>
      <c r="AC24" s="195"/>
    </row>
    <row r="25" spans="1:29">
      <c r="A25" s="203" t="s">
        <v>503</v>
      </c>
      <c r="B25" s="198">
        <v>0</v>
      </c>
      <c r="C25" s="198">
        <v>0</v>
      </c>
      <c r="D25" s="198">
        <v>0</v>
      </c>
      <c r="E25" s="198">
        <v>0</v>
      </c>
      <c r="F25" s="198">
        <v>0</v>
      </c>
      <c r="G25" s="198">
        <v>0</v>
      </c>
      <c r="H25" s="198">
        <v>0</v>
      </c>
      <c r="R25" s="195"/>
      <c r="S25" s="195"/>
      <c r="T25" s="195"/>
      <c r="U25" s="195"/>
      <c r="V25" s="195"/>
      <c r="W25" s="195"/>
      <c r="X25" s="195"/>
      <c r="Y25" s="195"/>
      <c r="Z25" s="195"/>
      <c r="AA25" s="195"/>
      <c r="AB25" s="195"/>
      <c r="AC25" s="195"/>
    </row>
    <row r="26" spans="1:29">
      <c r="A26" s="203" t="s">
        <v>504</v>
      </c>
      <c r="B26" s="198">
        <v>0</v>
      </c>
      <c r="C26" s="198">
        <v>0</v>
      </c>
      <c r="D26" s="198">
        <v>0</v>
      </c>
      <c r="E26" s="198">
        <v>0</v>
      </c>
      <c r="F26" s="198">
        <v>0</v>
      </c>
      <c r="G26" s="198">
        <v>0</v>
      </c>
      <c r="H26" s="198">
        <v>0</v>
      </c>
      <c r="R26" s="195"/>
      <c r="S26" s="195"/>
      <c r="T26" s="195"/>
      <c r="U26" s="195"/>
      <c r="V26" s="195"/>
      <c r="W26" s="195"/>
      <c r="X26" s="195"/>
      <c r="Y26" s="195"/>
      <c r="Z26" s="195"/>
      <c r="AA26" s="195"/>
      <c r="AB26" s="195"/>
      <c r="AC26" s="195"/>
    </row>
    <row r="27" spans="1:29">
      <c r="A27" s="200" t="s">
        <v>505</v>
      </c>
      <c r="B27" s="198">
        <v>0</v>
      </c>
      <c r="C27" s="198">
        <v>0</v>
      </c>
      <c r="D27" s="198">
        <v>0</v>
      </c>
      <c r="E27" s="198">
        <v>0</v>
      </c>
      <c r="F27" s="198">
        <v>0</v>
      </c>
      <c r="G27" s="198">
        <v>0</v>
      </c>
      <c r="H27" s="198">
        <v>0</v>
      </c>
      <c r="R27" s="195"/>
      <c r="S27" s="195"/>
      <c r="T27" s="195"/>
      <c r="U27" s="195"/>
      <c r="V27" s="195"/>
      <c r="W27" s="195"/>
      <c r="X27" s="195"/>
      <c r="Y27" s="195"/>
      <c r="Z27" s="195"/>
      <c r="AA27" s="195"/>
      <c r="AB27" s="195"/>
      <c r="AC27" s="195"/>
    </row>
    <row r="28" spans="1:29">
      <c r="A28" s="200" t="s">
        <v>506</v>
      </c>
      <c r="B28" s="204">
        <v>0</v>
      </c>
      <c r="C28" s="205">
        <v>0</v>
      </c>
      <c r="D28" s="198">
        <v>0</v>
      </c>
      <c r="E28" s="205">
        <v>0</v>
      </c>
      <c r="F28" s="205">
        <v>0</v>
      </c>
      <c r="G28" s="205">
        <v>0</v>
      </c>
      <c r="H28" s="205">
        <v>0</v>
      </c>
      <c r="R28" s="195"/>
      <c r="S28" s="195"/>
      <c r="T28" s="195"/>
      <c r="U28" s="195"/>
      <c r="V28" s="195"/>
      <c r="W28" s="195"/>
      <c r="X28" s="195"/>
      <c r="Y28" s="195"/>
      <c r="Z28" s="195"/>
      <c r="AA28" s="195"/>
      <c r="AB28" s="195"/>
      <c r="AC28" s="195"/>
    </row>
    <row r="29" spans="1:29">
      <c r="A29" s="193" t="s">
        <v>507</v>
      </c>
      <c r="B29" s="194">
        <f t="shared" ref="B29:H29" si="3">SUM(B30:B41,B46,B47)</f>
        <v>0</v>
      </c>
      <c r="C29" s="194">
        <f t="shared" si="3"/>
        <v>0</v>
      </c>
      <c r="D29" s="194">
        <f t="shared" si="3"/>
        <v>0</v>
      </c>
      <c r="E29" s="194">
        <f t="shared" si="3"/>
        <v>0</v>
      </c>
      <c r="F29" s="194">
        <f t="shared" si="3"/>
        <v>0</v>
      </c>
      <c r="G29" s="194">
        <f t="shared" si="3"/>
        <v>0</v>
      </c>
      <c r="H29" s="194">
        <f t="shared" si="3"/>
        <v>0</v>
      </c>
      <c r="R29" s="195"/>
      <c r="S29" s="195"/>
      <c r="T29" s="195"/>
      <c r="U29" s="195"/>
      <c r="V29" s="195"/>
      <c r="W29" s="195"/>
      <c r="X29" s="195"/>
      <c r="Y29" s="195"/>
      <c r="Z29" s="195"/>
      <c r="AA29" s="195"/>
      <c r="AB29" s="195"/>
      <c r="AC29" s="195"/>
    </row>
    <row r="30" spans="1:29">
      <c r="A30" s="197" t="s">
        <v>226</v>
      </c>
      <c r="B30" s="198">
        <v>0</v>
      </c>
      <c r="C30" s="198">
        <v>0</v>
      </c>
      <c r="D30" s="198">
        <v>0</v>
      </c>
      <c r="E30" s="198">
        <v>0</v>
      </c>
      <c r="F30" s="198">
        <v>0</v>
      </c>
      <c r="G30" s="198">
        <v>0</v>
      </c>
      <c r="H30" s="198">
        <v>0</v>
      </c>
      <c r="R30" s="195"/>
      <c r="S30" s="195"/>
      <c r="T30" s="195"/>
      <c r="U30" s="195"/>
      <c r="V30" s="195"/>
      <c r="W30" s="195"/>
      <c r="X30" s="195"/>
      <c r="Y30" s="195"/>
      <c r="Z30" s="195"/>
      <c r="AA30" s="195"/>
      <c r="AB30" s="195"/>
      <c r="AC30" s="195"/>
    </row>
    <row r="31" spans="1:29">
      <c r="A31" s="199" t="s">
        <v>490</v>
      </c>
      <c r="B31" s="198">
        <v>0</v>
      </c>
      <c r="C31" s="198">
        <v>0</v>
      </c>
      <c r="D31" s="198">
        <v>0</v>
      </c>
      <c r="E31" s="198">
        <v>0</v>
      </c>
      <c r="F31" s="198">
        <v>0</v>
      </c>
      <c r="G31" s="198">
        <v>0</v>
      </c>
      <c r="H31" s="198">
        <v>0</v>
      </c>
      <c r="R31" s="195"/>
      <c r="S31" s="195"/>
      <c r="T31" s="195"/>
      <c r="U31" s="195"/>
      <c r="V31" s="195"/>
      <c r="W31" s="195"/>
      <c r="X31" s="195"/>
      <c r="Y31" s="195"/>
      <c r="Z31" s="195"/>
      <c r="AA31" s="195"/>
      <c r="AB31" s="195"/>
      <c r="AC31" s="195"/>
    </row>
    <row r="32" spans="1:29">
      <c r="A32" s="200" t="s">
        <v>491</v>
      </c>
      <c r="B32" s="198">
        <v>0</v>
      </c>
      <c r="C32" s="198">
        <v>0</v>
      </c>
      <c r="D32" s="198">
        <v>0</v>
      </c>
      <c r="E32" s="198">
        <v>0</v>
      </c>
      <c r="F32" s="198">
        <v>0</v>
      </c>
      <c r="G32" s="198">
        <v>0</v>
      </c>
      <c r="H32" s="198">
        <v>0</v>
      </c>
      <c r="R32" s="195"/>
      <c r="S32" s="195"/>
      <c r="T32" s="195"/>
      <c r="U32" s="195"/>
      <c r="V32" s="195"/>
      <c r="W32" s="195"/>
      <c r="X32" s="195"/>
      <c r="Y32" s="195"/>
      <c r="Z32" s="195"/>
      <c r="AA32" s="195"/>
      <c r="AB32" s="195"/>
      <c r="AC32" s="195"/>
    </row>
    <row r="33" spans="1:29">
      <c r="A33" s="199" t="s">
        <v>492</v>
      </c>
      <c r="B33" s="198">
        <v>0</v>
      </c>
      <c r="C33" s="198">
        <v>0</v>
      </c>
      <c r="D33" s="198">
        <v>0</v>
      </c>
      <c r="E33" s="198">
        <v>0</v>
      </c>
      <c r="F33" s="198">
        <v>0</v>
      </c>
      <c r="G33" s="198">
        <v>0</v>
      </c>
      <c r="H33" s="198">
        <v>0</v>
      </c>
      <c r="R33" s="195"/>
      <c r="S33" s="195"/>
      <c r="T33" s="195"/>
      <c r="U33" s="195"/>
      <c r="V33" s="195"/>
      <c r="W33" s="195"/>
      <c r="X33" s="195"/>
      <c r="Y33" s="195"/>
      <c r="Z33" s="195"/>
      <c r="AA33" s="195"/>
      <c r="AB33" s="195"/>
      <c r="AC33" s="195"/>
    </row>
    <row r="34" spans="1:29">
      <c r="A34" s="199" t="s">
        <v>493</v>
      </c>
      <c r="B34" s="198">
        <v>0</v>
      </c>
      <c r="C34" s="198">
        <v>0</v>
      </c>
      <c r="D34" s="198">
        <v>0</v>
      </c>
      <c r="E34" s="198">
        <v>0</v>
      </c>
      <c r="F34" s="198">
        <v>0</v>
      </c>
      <c r="G34" s="198">
        <v>0</v>
      </c>
      <c r="H34" s="198">
        <v>0</v>
      </c>
      <c r="R34" s="195"/>
      <c r="S34" s="195"/>
      <c r="T34" s="195"/>
      <c r="U34" s="195"/>
      <c r="V34" s="195"/>
      <c r="W34" s="195"/>
      <c r="X34" s="195"/>
      <c r="Y34" s="195"/>
      <c r="Z34" s="195"/>
      <c r="AA34" s="195"/>
      <c r="AB34" s="195"/>
      <c r="AC34" s="195"/>
    </row>
    <row r="35" spans="1:29">
      <c r="A35" s="199" t="s">
        <v>494</v>
      </c>
      <c r="B35" s="198">
        <v>0</v>
      </c>
      <c r="C35" s="198">
        <v>0</v>
      </c>
      <c r="D35" s="198">
        <v>0</v>
      </c>
      <c r="E35" s="198">
        <v>0</v>
      </c>
      <c r="F35" s="198">
        <v>0</v>
      </c>
      <c r="G35" s="198">
        <v>0</v>
      </c>
      <c r="H35" s="198">
        <v>0</v>
      </c>
      <c r="R35" s="195"/>
      <c r="S35" s="195"/>
      <c r="T35" s="195"/>
      <c r="U35" s="195"/>
      <c r="V35" s="195"/>
      <c r="W35" s="195"/>
      <c r="X35" s="195"/>
      <c r="Y35" s="195"/>
      <c r="Z35" s="195"/>
      <c r="AA35" s="195"/>
      <c r="AB35" s="195"/>
      <c r="AC35" s="195"/>
    </row>
    <row r="36" spans="1:29">
      <c r="A36" s="200" t="s">
        <v>495</v>
      </c>
      <c r="B36" s="198">
        <v>0</v>
      </c>
      <c r="C36" s="198">
        <v>0</v>
      </c>
      <c r="D36" s="198">
        <v>0</v>
      </c>
      <c r="E36" s="198">
        <v>0</v>
      </c>
      <c r="F36" s="198">
        <v>0</v>
      </c>
      <c r="G36" s="198">
        <v>0</v>
      </c>
      <c r="H36" s="198">
        <v>0</v>
      </c>
      <c r="R36" s="195"/>
      <c r="S36" s="195"/>
      <c r="T36" s="195"/>
      <c r="U36" s="195"/>
      <c r="V36" s="195"/>
      <c r="W36" s="195"/>
      <c r="X36" s="195"/>
      <c r="Y36" s="195"/>
      <c r="Z36" s="195"/>
      <c r="AA36" s="195"/>
      <c r="AB36" s="195"/>
      <c r="AC36" s="195"/>
    </row>
    <row r="37" spans="1:29">
      <c r="A37" s="200" t="s">
        <v>496</v>
      </c>
      <c r="B37" s="198">
        <v>0</v>
      </c>
      <c r="C37" s="198">
        <v>0</v>
      </c>
      <c r="D37" s="198">
        <v>0</v>
      </c>
      <c r="E37" s="198">
        <v>0</v>
      </c>
      <c r="F37" s="198">
        <v>0</v>
      </c>
      <c r="G37" s="198">
        <v>0</v>
      </c>
      <c r="H37" s="198">
        <v>0</v>
      </c>
      <c r="R37" s="195"/>
      <c r="S37" s="195"/>
      <c r="T37" s="195"/>
      <c r="U37" s="195"/>
      <c r="V37" s="195"/>
      <c r="W37" s="195"/>
      <c r="X37" s="195"/>
      <c r="Y37" s="195"/>
      <c r="Z37" s="195"/>
      <c r="AA37" s="195"/>
      <c r="AB37" s="195"/>
      <c r="AC37" s="195"/>
    </row>
    <row r="38" spans="1:29">
      <c r="A38" s="200" t="s">
        <v>497</v>
      </c>
      <c r="B38" s="198">
        <v>0</v>
      </c>
      <c r="C38" s="198">
        <v>0</v>
      </c>
      <c r="D38" s="198">
        <v>0</v>
      </c>
      <c r="E38" s="198">
        <v>0</v>
      </c>
      <c r="F38" s="198">
        <v>0</v>
      </c>
      <c r="G38" s="198">
        <v>0</v>
      </c>
      <c r="H38" s="198">
        <v>0</v>
      </c>
      <c r="R38" s="195"/>
      <c r="S38" s="195"/>
      <c r="T38" s="195"/>
      <c r="U38" s="195"/>
      <c r="V38" s="195"/>
      <c r="W38" s="195"/>
      <c r="X38" s="195"/>
      <c r="Y38" s="195"/>
      <c r="Z38" s="195"/>
      <c r="AA38" s="195"/>
      <c r="AB38" s="195"/>
      <c r="AC38" s="195"/>
    </row>
    <row r="39" spans="1:29">
      <c r="A39" s="200" t="s">
        <v>498</v>
      </c>
      <c r="B39" s="198">
        <v>0</v>
      </c>
      <c r="C39" s="198">
        <v>0</v>
      </c>
      <c r="D39" s="198">
        <v>0</v>
      </c>
      <c r="E39" s="198">
        <v>0</v>
      </c>
      <c r="F39" s="198">
        <v>0</v>
      </c>
      <c r="G39" s="198">
        <v>0</v>
      </c>
      <c r="H39" s="198">
        <v>0</v>
      </c>
      <c r="R39" s="195"/>
      <c r="S39" s="195"/>
      <c r="T39" s="195"/>
      <c r="U39" s="195"/>
      <c r="V39" s="195"/>
      <c r="W39" s="195"/>
      <c r="X39" s="195"/>
      <c r="Y39" s="195"/>
      <c r="Z39" s="195"/>
      <c r="AA39" s="195"/>
      <c r="AB39" s="195"/>
      <c r="AC39" s="195"/>
    </row>
    <row r="40" spans="1:29">
      <c r="A40" s="200" t="s">
        <v>499</v>
      </c>
      <c r="B40" s="198">
        <v>0</v>
      </c>
      <c r="C40" s="198">
        <v>0</v>
      </c>
      <c r="D40" s="198">
        <v>0</v>
      </c>
      <c r="E40" s="198">
        <v>0</v>
      </c>
      <c r="F40" s="198">
        <v>0</v>
      </c>
      <c r="G40" s="198">
        <v>0</v>
      </c>
      <c r="H40" s="198">
        <v>0</v>
      </c>
      <c r="R40" s="195"/>
      <c r="S40" s="195"/>
      <c r="T40" s="195"/>
      <c r="U40" s="195"/>
      <c r="V40" s="195"/>
      <c r="W40" s="195"/>
      <c r="X40" s="195"/>
      <c r="Y40" s="195"/>
      <c r="Z40" s="195"/>
      <c r="AA40" s="195"/>
      <c r="AB40" s="195"/>
      <c r="AC40" s="195"/>
    </row>
    <row r="41" spans="1:29">
      <c r="A41" s="200" t="s">
        <v>500</v>
      </c>
      <c r="B41" s="201">
        <f>B42+B43+B44+B45</f>
        <v>0</v>
      </c>
      <c r="C41" s="201">
        <f t="shared" ref="C41:H41" si="4">C42+C43+C44+C45</f>
        <v>0</v>
      </c>
      <c r="D41" s="201">
        <f t="shared" si="4"/>
        <v>0</v>
      </c>
      <c r="E41" s="201">
        <f t="shared" si="4"/>
        <v>0</v>
      </c>
      <c r="F41" s="201">
        <f t="shared" si="4"/>
        <v>0</v>
      </c>
      <c r="G41" s="201">
        <f t="shared" si="4"/>
        <v>0</v>
      </c>
      <c r="H41" s="201">
        <f t="shared" si="4"/>
        <v>0</v>
      </c>
      <c r="R41" s="195"/>
      <c r="S41" s="195"/>
      <c r="T41" s="195"/>
      <c r="U41" s="195"/>
      <c r="V41" s="195"/>
      <c r="W41" s="195"/>
      <c r="X41" s="195"/>
      <c r="Y41" s="195"/>
      <c r="Z41" s="195"/>
      <c r="AA41" s="195"/>
      <c r="AB41" s="195"/>
      <c r="AC41" s="195"/>
    </row>
    <row r="42" spans="1:29">
      <c r="A42" s="202" t="s">
        <v>501</v>
      </c>
      <c r="B42" s="198">
        <v>0</v>
      </c>
      <c r="C42" s="198">
        <v>0</v>
      </c>
      <c r="D42" s="198">
        <v>0</v>
      </c>
      <c r="E42" s="198">
        <v>0</v>
      </c>
      <c r="F42" s="198">
        <v>0</v>
      </c>
      <c r="G42" s="198">
        <v>0</v>
      </c>
      <c r="H42" s="198">
        <v>0</v>
      </c>
      <c r="R42" s="195"/>
      <c r="S42" s="195"/>
      <c r="T42" s="195"/>
      <c r="U42" s="195"/>
      <c r="V42" s="195"/>
      <c r="W42" s="195"/>
      <c r="X42" s="195"/>
      <c r="Y42" s="195"/>
      <c r="Z42" s="195"/>
      <c r="AA42" s="195"/>
      <c r="AB42" s="195"/>
      <c r="AC42" s="195"/>
    </row>
    <row r="43" spans="1:29">
      <c r="A43" s="203" t="s">
        <v>502</v>
      </c>
      <c r="B43" s="198">
        <v>0</v>
      </c>
      <c r="C43" s="198">
        <v>0</v>
      </c>
      <c r="D43" s="198">
        <v>0</v>
      </c>
      <c r="E43" s="198">
        <v>0</v>
      </c>
      <c r="F43" s="198">
        <v>0</v>
      </c>
      <c r="G43" s="198">
        <v>0</v>
      </c>
      <c r="H43" s="198">
        <v>0</v>
      </c>
      <c r="R43" s="195"/>
      <c r="S43" s="195"/>
      <c r="T43" s="195"/>
      <c r="U43" s="195"/>
      <c r="V43" s="195"/>
      <c r="W43" s="195"/>
      <c r="X43" s="195"/>
      <c r="Y43" s="195"/>
      <c r="Z43" s="195"/>
      <c r="AA43" s="195"/>
      <c r="AB43" s="195"/>
      <c r="AC43" s="195"/>
    </row>
    <row r="44" spans="1:29">
      <c r="A44" s="203" t="s">
        <v>503</v>
      </c>
      <c r="B44" s="198">
        <v>0</v>
      </c>
      <c r="C44" s="198">
        <v>0</v>
      </c>
      <c r="D44" s="198">
        <v>0</v>
      </c>
      <c r="E44" s="198">
        <v>0</v>
      </c>
      <c r="F44" s="198">
        <v>0</v>
      </c>
      <c r="G44" s="198">
        <v>0</v>
      </c>
      <c r="H44" s="198">
        <v>0</v>
      </c>
      <c r="R44" s="195"/>
      <c r="S44" s="195"/>
      <c r="T44" s="195"/>
      <c r="U44" s="195"/>
      <c r="V44" s="195"/>
      <c r="W44" s="195"/>
      <c r="X44" s="195"/>
      <c r="Y44" s="195"/>
      <c r="Z44" s="195"/>
      <c r="AA44" s="195"/>
      <c r="AB44" s="195"/>
      <c r="AC44" s="195"/>
    </row>
    <row r="45" spans="1:29">
      <c r="A45" s="203" t="s">
        <v>504</v>
      </c>
      <c r="B45" s="198">
        <v>0</v>
      </c>
      <c r="C45" s="198">
        <v>0</v>
      </c>
      <c r="D45" s="198">
        <v>0</v>
      </c>
      <c r="E45" s="198">
        <v>0</v>
      </c>
      <c r="F45" s="198">
        <v>0</v>
      </c>
      <c r="G45" s="198">
        <v>0</v>
      </c>
      <c r="H45" s="198">
        <v>0</v>
      </c>
      <c r="R45" s="195"/>
      <c r="S45" s="195"/>
      <c r="T45" s="195"/>
      <c r="U45" s="195"/>
      <c r="V45" s="195"/>
      <c r="W45" s="195"/>
      <c r="X45" s="195"/>
      <c r="Y45" s="195"/>
      <c r="Z45" s="195"/>
      <c r="AA45" s="195"/>
      <c r="AB45" s="195"/>
      <c r="AC45" s="195"/>
    </row>
    <row r="46" spans="1:29">
      <c r="A46" s="200" t="s">
        <v>505</v>
      </c>
      <c r="B46" s="198">
        <v>0</v>
      </c>
      <c r="C46" s="198">
        <v>0</v>
      </c>
      <c r="D46" s="198">
        <v>0</v>
      </c>
      <c r="E46" s="198">
        <v>0</v>
      </c>
      <c r="F46" s="198">
        <v>0</v>
      </c>
      <c r="G46" s="198">
        <v>0</v>
      </c>
      <c r="H46" s="198">
        <v>0</v>
      </c>
      <c r="R46" s="195"/>
      <c r="S46" s="195"/>
      <c r="T46" s="195"/>
      <c r="U46" s="195"/>
      <c r="V46" s="195"/>
      <c r="W46" s="195"/>
      <c r="X46" s="195"/>
      <c r="Y46" s="195"/>
      <c r="Z46" s="195"/>
      <c r="AA46" s="195"/>
      <c r="AB46" s="195"/>
      <c r="AC46" s="195"/>
    </row>
    <row r="47" spans="1:29">
      <c r="A47" s="200" t="s">
        <v>506</v>
      </c>
      <c r="B47" s="205">
        <v>0</v>
      </c>
      <c r="C47" s="205">
        <v>0</v>
      </c>
      <c r="D47" s="198">
        <v>0</v>
      </c>
      <c r="E47" s="205">
        <v>0</v>
      </c>
      <c r="F47" s="205">
        <v>0</v>
      </c>
      <c r="G47" s="205">
        <v>0</v>
      </c>
      <c r="H47" s="205">
        <v>0</v>
      </c>
      <c r="R47" s="195"/>
      <c r="S47" s="195"/>
      <c r="T47" s="195"/>
      <c r="U47" s="195"/>
      <c r="V47" s="195"/>
      <c r="W47" s="195"/>
      <c r="X47" s="195"/>
      <c r="Y47" s="195"/>
      <c r="Z47" s="195"/>
      <c r="AA47" s="195"/>
      <c r="AB47" s="195"/>
      <c r="AC47" s="195"/>
    </row>
    <row r="48" spans="1:29">
      <c r="A48" s="193" t="s">
        <v>477</v>
      </c>
      <c r="B48" s="194">
        <f>SUM(B49:B60,B65,B66)</f>
        <v>0</v>
      </c>
      <c r="C48" s="194">
        <f t="shared" ref="C48:H48" si="5">SUM(C49:C60,C65,C66)</f>
        <v>0</v>
      </c>
      <c r="D48" s="194">
        <f t="shared" si="5"/>
        <v>0</v>
      </c>
      <c r="E48" s="194">
        <f t="shared" si="5"/>
        <v>0</v>
      </c>
      <c r="F48" s="194">
        <f t="shared" si="5"/>
        <v>0</v>
      </c>
      <c r="G48" s="194">
        <f t="shared" si="5"/>
        <v>0</v>
      </c>
      <c r="H48" s="194">
        <f t="shared" si="5"/>
        <v>0</v>
      </c>
      <c r="R48" s="195"/>
      <c r="S48" s="195"/>
      <c r="T48" s="195"/>
      <c r="U48" s="195"/>
      <c r="V48" s="195"/>
      <c r="W48" s="195"/>
      <c r="X48" s="195"/>
      <c r="Y48" s="195"/>
      <c r="Z48" s="195"/>
      <c r="AA48" s="195"/>
      <c r="AB48" s="195"/>
      <c r="AC48" s="195"/>
    </row>
    <row r="49" spans="1:29">
      <c r="A49" s="197" t="s">
        <v>226</v>
      </c>
      <c r="B49" s="198">
        <v>0</v>
      </c>
      <c r="C49" s="198">
        <v>0</v>
      </c>
      <c r="D49" s="198">
        <v>0</v>
      </c>
      <c r="E49" s="198">
        <v>0</v>
      </c>
      <c r="F49" s="198">
        <v>0</v>
      </c>
      <c r="G49" s="198">
        <v>0</v>
      </c>
      <c r="H49" s="198">
        <v>0</v>
      </c>
      <c r="R49" s="195"/>
      <c r="S49" s="195"/>
      <c r="T49" s="195"/>
      <c r="U49" s="195"/>
      <c r="V49" s="195"/>
      <c r="W49" s="195"/>
      <c r="X49" s="195"/>
      <c r="Y49" s="195"/>
      <c r="Z49" s="195"/>
      <c r="AA49" s="195"/>
      <c r="AB49" s="195"/>
      <c r="AC49" s="195"/>
    </row>
    <row r="50" spans="1:29">
      <c r="A50" s="199" t="s">
        <v>490</v>
      </c>
      <c r="B50" s="198">
        <v>0</v>
      </c>
      <c r="C50" s="198">
        <v>0</v>
      </c>
      <c r="D50" s="198">
        <v>0</v>
      </c>
      <c r="E50" s="198">
        <v>0</v>
      </c>
      <c r="F50" s="198">
        <v>0</v>
      </c>
      <c r="G50" s="198">
        <v>0</v>
      </c>
      <c r="H50" s="198">
        <v>0</v>
      </c>
      <c r="R50" s="195"/>
      <c r="S50" s="195"/>
      <c r="T50" s="195"/>
      <c r="U50" s="195"/>
      <c r="V50" s="195"/>
      <c r="W50" s="195"/>
      <c r="X50" s="195"/>
      <c r="Y50" s="195"/>
      <c r="Z50" s="195"/>
      <c r="AA50" s="195"/>
      <c r="AB50" s="195"/>
      <c r="AC50" s="195"/>
    </row>
    <row r="51" spans="1:29">
      <c r="A51" s="200" t="s">
        <v>491</v>
      </c>
      <c r="B51" s="198">
        <v>0</v>
      </c>
      <c r="C51" s="198">
        <v>0</v>
      </c>
      <c r="D51" s="198">
        <v>0</v>
      </c>
      <c r="E51" s="198">
        <v>0</v>
      </c>
      <c r="F51" s="198">
        <v>0</v>
      </c>
      <c r="G51" s="198">
        <v>0</v>
      </c>
      <c r="H51" s="198">
        <v>0</v>
      </c>
      <c r="R51" s="195"/>
      <c r="S51" s="195"/>
      <c r="T51" s="195"/>
      <c r="U51" s="195"/>
      <c r="V51" s="195"/>
      <c r="W51" s="195"/>
      <c r="X51" s="195"/>
      <c r="Y51" s="195"/>
      <c r="Z51" s="195"/>
      <c r="AA51" s="195"/>
      <c r="AB51" s="195"/>
      <c r="AC51" s="195"/>
    </row>
    <row r="52" spans="1:29">
      <c r="A52" s="199" t="s">
        <v>492</v>
      </c>
      <c r="B52" s="198">
        <v>0</v>
      </c>
      <c r="C52" s="198">
        <v>0</v>
      </c>
      <c r="D52" s="198">
        <v>0</v>
      </c>
      <c r="E52" s="198">
        <v>0</v>
      </c>
      <c r="F52" s="198">
        <v>0</v>
      </c>
      <c r="G52" s="198">
        <v>0</v>
      </c>
      <c r="H52" s="198">
        <v>0</v>
      </c>
      <c r="R52" s="195"/>
      <c r="S52" s="195"/>
      <c r="T52" s="195"/>
      <c r="U52" s="195"/>
      <c r="V52" s="195"/>
      <c r="W52" s="195"/>
      <c r="X52" s="195"/>
      <c r="Y52" s="195"/>
      <c r="Z52" s="195"/>
      <c r="AA52" s="195"/>
      <c r="AB52" s="195"/>
      <c r="AC52" s="195"/>
    </row>
    <row r="53" spans="1:29">
      <c r="A53" s="199" t="s">
        <v>493</v>
      </c>
      <c r="B53" s="198">
        <v>0</v>
      </c>
      <c r="C53" s="198">
        <v>0</v>
      </c>
      <c r="D53" s="198">
        <v>0</v>
      </c>
      <c r="E53" s="198">
        <v>0</v>
      </c>
      <c r="F53" s="198">
        <v>0</v>
      </c>
      <c r="G53" s="198">
        <v>0</v>
      </c>
      <c r="H53" s="198">
        <v>0</v>
      </c>
      <c r="R53" s="195"/>
      <c r="S53" s="195"/>
      <c r="T53" s="195"/>
      <c r="U53" s="195"/>
      <c r="V53" s="195"/>
      <c r="W53" s="195"/>
      <c r="X53" s="195"/>
      <c r="Y53" s="195"/>
      <c r="Z53" s="195"/>
      <c r="AA53" s="195"/>
      <c r="AB53" s="195"/>
      <c r="AC53" s="195"/>
    </row>
    <row r="54" spans="1:29">
      <c r="A54" s="199" t="s">
        <v>494</v>
      </c>
      <c r="B54" s="198">
        <v>0</v>
      </c>
      <c r="C54" s="198">
        <v>0</v>
      </c>
      <c r="D54" s="198">
        <v>0</v>
      </c>
      <c r="E54" s="198">
        <v>0</v>
      </c>
      <c r="F54" s="198">
        <v>0</v>
      </c>
      <c r="G54" s="198">
        <v>0</v>
      </c>
      <c r="H54" s="198">
        <v>0</v>
      </c>
      <c r="R54" s="195"/>
      <c r="S54" s="195"/>
      <c r="T54" s="195"/>
      <c r="U54" s="195"/>
      <c r="V54" s="195"/>
      <c r="W54" s="195"/>
      <c r="X54" s="195"/>
      <c r="Y54" s="195"/>
      <c r="Z54" s="195"/>
      <c r="AA54" s="195"/>
      <c r="AB54" s="195"/>
      <c r="AC54" s="195"/>
    </row>
    <row r="55" spans="1:29">
      <c r="A55" s="200" t="s">
        <v>495</v>
      </c>
      <c r="B55" s="198">
        <v>0</v>
      </c>
      <c r="C55" s="198">
        <v>0</v>
      </c>
      <c r="D55" s="198">
        <v>0</v>
      </c>
      <c r="E55" s="198">
        <v>0</v>
      </c>
      <c r="F55" s="198">
        <v>0</v>
      </c>
      <c r="G55" s="198">
        <v>0</v>
      </c>
      <c r="H55" s="198">
        <v>0</v>
      </c>
      <c r="R55" s="195"/>
      <c r="S55" s="195"/>
      <c r="T55" s="195"/>
      <c r="U55" s="195"/>
      <c r="V55" s="195"/>
      <c r="W55" s="195"/>
      <c r="X55" s="195"/>
      <c r="Y55" s="195"/>
      <c r="Z55" s="195"/>
      <c r="AA55" s="195"/>
      <c r="AB55" s="195"/>
      <c r="AC55" s="195"/>
    </row>
    <row r="56" spans="1:29">
      <c r="A56" s="200" t="s">
        <v>496</v>
      </c>
      <c r="B56" s="198">
        <v>0</v>
      </c>
      <c r="C56" s="198">
        <v>0</v>
      </c>
      <c r="D56" s="198">
        <v>0</v>
      </c>
      <c r="E56" s="198">
        <v>0</v>
      </c>
      <c r="F56" s="198">
        <v>0</v>
      </c>
      <c r="G56" s="198">
        <v>0</v>
      </c>
      <c r="H56" s="198">
        <v>0</v>
      </c>
      <c r="R56" s="195"/>
      <c r="S56" s="195"/>
      <c r="T56" s="195"/>
      <c r="U56" s="195"/>
      <c r="V56" s="195"/>
      <c r="W56" s="195"/>
      <c r="X56" s="195"/>
      <c r="Y56" s="195"/>
      <c r="Z56" s="195"/>
      <c r="AA56" s="195"/>
      <c r="AB56" s="195"/>
      <c r="AC56" s="195"/>
    </row>
    <row r="57" spans="1:29">
      <c r="A57" s="200" t="s">
        <v>497</v>
      </c>
      <c r="B57" s="198">
        <v>0</v>
      </c>
      <c r="C57" s="198">
        <v>0</v>
      </c>
      <c r="D57" s="198">
        <v>0</v>
      </c>
      <c r="E57" s="198">
        <v>0</v>
      </c>
      <c r="F57" s="198">
        <v>0</v>
      </c>
      <c r="G57" s="198">
        <v>0</v>
      </c>
      <c r="H57" s="198">
        <v>0</v>
      </c>
      <c r="R57" s="195"/>
      <c r="S57" s="195"/>
      <c r="T57" s="195"/>
      <c r="U57" s="195"/>
      <c r="V57" s="195"/>
      <c r="W57" s="195"/>
      <c r="X57" s="195"/>
      <c r="Y57" s="195"/>
      <c r="Z57" s="195"/>
      <c r="AA57" s="195"/>
      <c r="AB57" s="195"/>
      <c r="AC57" s="195"/>
    </row>
    <row r="58" spans="1:29">
      <c r="A58" s="200" t="s">
        <v>498</v>
      </c>
      <c r="B58" s="198">
        <v>0</v>
      </c>
      <c r="C58" s="198">
        <v>0</v>
      </c>
      <c r="D58" s="198">
        <v>0</v>
      </c>
      <c r="E58" s="198">
        <v>0</v>
      </c>
      <c r="F58" s="198">
        <v>0</v>
      </c>
      <c r="G58" s="198">
        <v>0</v>
      </c>
      <c r="H58" s="198">
        <v>0</v>
      </c>
      <c r="R58" s="195"/>
      <c r="S58" s="195"/>
      <c r="T58" s="195"/>
      <c r="U58" s="195"/>
      <c r="V58" s="195"/>
      <c r="W58" s="195"/>
      <c r="X58" s="195"/>
      <c r="Y58" s="195"/>
      <c r="Z58" s="195"/>
      <c r="AA58" s="195"/>
      <c r="AB58" s="195"/>
      <c r="AC58" s="195"/>
    </row>
    <row r="59" spans="1:29" ht="13.5" customHeight="1">
      <c r="A59" s="200" t="s">
        <v>499</v>
      </c>
      <c r="B59" s="198">
        <v>0</v>
      </c>
      <c r="C59" s="198">
        <v>0</v>
      </c>
      <c r="D59" s="198">
        <v>0</v>
      </c>
      <c r="E59" s="198">
        <v>0</v>
      </c>
      <c r="F59" s="198">
        <v>0</v>
      </c>
      <c r="G59" s="198">
        <v>0</v>
      </c>
      <c r="H59" s="198">
        <v>0</v>
      </c>
      <c r="R59" s="195"/>
      <c r="S59" s="195"/>
      <c r="T59" s="195"/>
      <c r="U59" s="195"/>
      <c r="V59" s="195"/>
      <c r="W59" s="195"/>
      <c r="X59" s="195"/>
      <c r="Y59" s="195"/>
      <c r="Z59" s="195"/>
      <c r="AA59" s="195"/>
      <c r="AB59" s="195"/>
      <c r="AC59" s="195"/>
    </row>
    <row r="60" spans="1:29">
      <c r="A60" s="200" t="s">
        <v>500</v>
      </c>
      <c r="B60" s="201">
        <f>B61+B62+B63+B64</f>
        <v>0</v>
      </c>
      <c r="C60" s="201">
        <f t="shared" ref="C60:H60" si="6">C61+C62+C63+C64</f>
        <v>0</v>
      </c>
      <c r="D60" s="201">
        <f t="shared" si="6"/>
        <v>0</v>
      </c>
      <c r="E60" s="201">
        <f t="shared" si="6"/>
        <v>0</v>
      </c>
      <c r="F60" s="201">
        <f t="shared" si="6"/>
        <v>0</v>
      </c>
      <c r="G60" s="201">
        <f t="shared" si="6"/>
        <v>0</v>
      </c>
      <c r="H60" s="201">
        <f t="shared" si="6"/>
        <v>0</v>
      </c>
      <c r="R60" s="195"/>
      <c r="S60" s="195"/>
      <c r="T60" s="195"/>
      <c r="U60" s="195"/>
      <c r="V60" s="195"/>
      <c r="W60" s="195"/>
      <c r="X60" s="195"/>
      <c r="Y60" s="195"/>
      <c r="Z60" s="195"/>
      <c r="AA60" s="195"/>
      <c r="AB60" s="195"/>
      <c r="AC60" s="195"/>
    </row>
    <row r="61" spans="1:29">
      <c r="A61" s="202" t="s">
        <v>501</v>
      </c>
      <c r="B61" s="198">
        <v>0</v>
      </c>
      <c r="C61" s="198">
        <v>0</v>
      </c>
      <c r="D61" s="198">
        <v>0</v>
      </c>
      <c r="E61" s="198">
        <v>0</v>
      </c>
      <c r="F61" s="198">
        <v>0</v>
      </c>
      <c r="G61" s="198">
        <v>0</v>
      </c>
      <c r="H61" s="198">
        <v>0</v>
      </c>
      <c r="R61" s="195"/>
      <c r="S61" s="195"/>
      <c r="T61" s="195"/>
      <c r="U61" s="195"/>
      <c r="V61" s="195"/>
      <c r="W61" s="195"/>
      <c r="X61" s="195"/>
      <c r="Y61" s="195"/>
      <c r="Z61" s="195"/>
      <c r="AA61" s="195"/>
      <c r="AB61" s="195"/>
      <c r="AC61" s="195"/>
    </row>
    <row r="62" spans="1:29">
      <c r="A62" s="203" t="s">
        <v>502</v>
      </c>
      <c r="B62" s="198">
        <v>0</v>
      </c>
      <c r="C62" s="198">
        <v>0</v>
      </c>
      <c r="D62" s="198">
        <v>0</v>
      </c>
      <c r="E62" s="198">
        <v>0</v>
      </c>
      <c r="F62" s="198">
        <v>0</v>
      </c>
      <c r="G62" s="198">
        <v>0</v>
      </c>
      <c r="H62" s="198">
        <v>0</v>
      </c>
      <c r="R62" s="195"/>
      <c r="S62" s="195"/>
      <c r="T62" s="195"/>
      <c r="U62" s="195"/>
      <c r="V62" s="195"/>
      <c r="W62" s="195"/>
      <c r="X62" s="195"/>
      <c r="Y62" s="195"/>
      <c r="Z62" s="195"/>
      <c r="AA62" s="195"/>
      <c r="AB62" s="195"/>
      <c r="AC62" s="195"/>
    </row>
    <row r="63" spans="1:29">
      <c r="A63" s="203" t="s">
        <v>503</v>
      </c>
      <c r="B63" s="198">
        <v>0</v>
      </c>
      <c r="C63" s="198">
        <v>0</v>
      </c>
      <c r="D63" s="198">
        <v>0</v>
      </c>
      <c r="E63" s="198">
        <v>0</v>
      </c>
      <c r="F63" s="198">
        <v>0</v>
      </c>
      <c r="G63" s="198">
        <v>0</v>
      </c>
      <c r="H63" s="198">
        <v>0</v>
      </c>
      <c r="R63" s="195"/>
      <c r="S63" s="195"/>
      <c r="T63" s="195"/>
      <c r="U63" s="195"/>
      <c r="V63" s="195"/>
      <c r="W63" s="195"/>
      <c r="X63" s="195"/>
      <c r="Y63" s="195"/>
      <c r="Z63" s="195"/>
      <c r="AA63" s="195"/>
      <c r="AB63" s="195"/>
      <c r="AC63" s="195"/>
    </row>
    <row r="64" spans="1:29">
      <c r="A64" s="203" t="s">
        <v>504</v>
      </c>
      <c r="B64" s="198">
        <v>0</v>
      </c>
      <c r="C64" s="198">
        <v>0</v>
      </c>
      <c r="D64" s="198">
        <v>0</v>
      </c>
      <c r="E64" s="198">
        <v>0</v>
      </c>
      <c r="F64" s="198">
        <v>0</v>
      </c>
      <c r="G64" s="198">
        <v>0</v>
      </c>
      <c r="H64" s="198">
        <v>0</v>
      </c>
      <c r="R64" s="195"/>
      <c r="S64" s="195"/>
      <c r="T64" s="195"/>
      <c r="U64" s="195"/>
      <c r="V64" s="195"/>
      <c r="W64" s="195"/>
      <c r="X64" s="195"/>
      <c r="Y64" s="195"/>
      <c r="Z64" s="195"/>
      <c r="AA64" s="195"/>
      <c r="AB64" s="195"/>
      <c r="AC64" s="195"/>
    </row>
    <row r="65" spans="1:29">
      <c r="A65" s="200" t="s">
        <v>505</v>
      </c>
      <c r="B65" s="198">
        <v>0</v>
      </c>
      <c r="C65" s="198">
        <v>0</v>
      </c>
      <c r="D65" s="198">
        <v>0</v>
      </c>
      <c r="E65" s="198">
        <v>0</v>
      </c>
      <c r="F65" s="198">
        <v>0</v>
      </c>
      <c r="G65" s="198">
        <v>0</v>
      </c>
      <c r="H65" s="198">
        <v>0</v>
      </c>
      <c r="R65" s="195"/>
      <c r="S65" s="195"/>
      <c r="T65" s="195"/>
      <c r="U65" s="195"/>
      <c r="V65" s="195"/>
      <c r="W65" s="195"/>
      <c r="X65" s="195"/>
      <c r="Y65" s="195"/>
      <c r="Z65" s="195"/>
      <c r="AA65" s="195"/>
      <c r="AB65" s="195"/>
      <c r="AC65" s="195"/>
    </row>
    <row r="66" spans="1:29">
      <c r="A66" s="200" t="s">
        <v>506</v>
      </c>
      <c r="B66" s="205">
        <v>0</v>
      </c>
      <c r="C66" s="205">
        <v>0</v>
      </c>
      <c r="D66" s="198">
        <v>0</v>
      </c>
      <c r="E66" s="205">
        <v>0</v>
      </c>
      <c r="F66" s="205">
        <v>0</v>
      </c>
      <c r="G66" s="205">
        <v>0</v>
      </c>
      <c r="H66" s="205">
        <v>0</v>
      </c>
      <c r="R66" s="195"/>
      <c r="S66" s="195"/>
      <c r="T66" s="195"/>
      <c r="U66" s="195"/>
      <c r="V66" s="195"/>
      <c r="W66" s="195"/>
      <c r="X66" s="195"/>
      <c r="Y66" s="195"/>
      <c r="Z66" s="195"/>
      <c r="AA66" s="195"/>
      <c r="AB66" s="195"/>
      <c r="AC66" s="195"/>
    </row>
    <row r="67" spans="1:29">
      <c r="A67" s="193" t="s">
        <v>480</v>
      </c>
      <c r="B67" s="194">
        <f>SUM(B68:B79,B84,B85)</f>
        <v>0</v>
      </c>
      <c r="C67" s="194">
        <f t="shared" ref="C67:H67" si="7">SUM(C68:C79,C84,C85)</f>
        <v>0</v>
      </c>
      <c r="D67" s="194">
        <f t="shared" si="7"/>
        <v>0</v>
      </c>
      <c r="E67" s="194">
        <f t="shared" si="7"/>
        <v>0</v>
      </c>
      <c r="F67" s="194">
        <f t="shared" si="7"/>
        <v>0</v>
      </c>
      <c r="G67" s="194">
        <f t="shared" si="7"/>
        <v>0</v>
      </c>
      <c r="H67" s="194">
        <f t="shared" si="7"/>
        <v>0</v>
      </c>
      <c r="R67" s="195"/>
      <c r="S67" s="195"/>
      <c r="T67" s="195"/>
      <c r="U67" s="195"/>
      <c r="V67" s="195"/>
      <c r="W67" s="195"/>
      <c r="X67" s="195"/>
      <c r="Y67" s="195"/>
      <c r="Z67" s="195"/>
      <c r="AA67" s="195"/>
      <c r="AB67" s="195"/>
      <c r="AC67" s="195"/>
    </row>
    <row r="68" spans="1:29">
      <c r="A68" s="197" t="s">
        <v>226</v>
      </c>
      <c r="B68" s="198">
        <v>0</v>
      </c>
      <c r="C68" s="198">
        <v>0</v>
      </c>
      <c r="D68" s="198">
        <v>0</v>
      </c>
      <c r="E68" s="198">
        <v>0</v>
      </c>
      <c r="F68" s="198">
        <v>0</v>
      </c>
      <c r="G68" s="198">
        <v>0</v>
      </c>
      <c r="H68" s="198">
        <v>0</v>
      </c>
      <c r="R68" s="195"/>
      <c r="S68" s="195"/>
      <c r="T68" s="195"/>
      <c r="U68" s="195"/>
      <c r="V68" s="195"/>
      <c r="W68" s="195"/>
      <c r="X68" s="195"/>
      <c r="Y68" s="195"/>
      <c r="Z68" s="195"/>
      <c r="AA68" s="195"/>
      <c r="AB68" s="195"/>
      <c r="AC68" s="195"/>
    </row>
    <row r="69" spans="1:29">
      <c r="A69" s="199" t="s">
        <v>490</v>
      </c>
      <c r="B69" s="198">
        <v>0</v>
      </c>
      <c r="C69" s="198">
        <v>0</v>
      </c>
      <c r="D69" s="198">
        <v>0</v>
      </c>
      <c r="E69" s="198">
        <v>0</v>
      </c>
      <c r="F69" s="198">
        <v>0</v>
      </c>
      <c r="G69" s="198">
        <v>0</v>
      </c>
      <c r="H69" s="198">
        <v>0</v>
      </c>
      <c r="R69" s="195"/>
      <c r="S69" s="195"/>
      <c r="T69" s="195"/>
      <c r="U69" s="195"/>
      <c r="V69" s="195"/>
      <c r="W69" s="195"/>
      <c r="X69" s="195"/>
      <c r="Y69" s="195"/>
      <c r="Z69" s="195"/>
      <c r="AA69" s="195"/>
      <c r="AB69" s="195"/>
      <c r="AC69" s="195"/>
    </row>
    <row r="70" spans="1:29">
      <c r="A70" s="200" t="s">
        <v>491</v>
      </c>
      <c r="B70" s="198">
        <v>0</v>
      </c>
      <c r="C70" s="198">
        <v>0</v>
      </c>
      <c r="D70" s="198">
        <v>0</v>
      </c>
      <c r="E70" s="198">
        <v>0</v>
      </c>
      <c r="F70" s="198">
        <v>0</v>
      </c>
      <c r="G70" s="198">
        <v>0</v>
      </c>
      <c r="H70" s="198">
        <v>0</v>
      </c>
      <c r="R70" s="195"/>
      <c r="S70" s="195"/>
      <c r="T70" s="195"/>
      <c r="U70" s="195"/>
      <c r="V70" s="195"/>
      <c r="W70" s="195"/>
      <c r="X70" s="195"/>
      <c r="Y70" s="195"/>
      <c r="Z70" s="195"/>
      <c r="AA70" s="195"/>
      <c r="AB70" s="195"/>
      <c r="AC70" s="195"/>
    </row>
    <row r="71" spans="1:29">
      <c r="A71" s="199" t="s">
        <v>492</v>
      </c>
      <c r="B71" s="198">
        <v>0</v>
      </c>
      <c r="C71" s="198">
        <v>0</v>
      </c>
      <c r="D71" s="198">
        <v>0</v>
      </c>
      <c r="E71" s="198">
        <v>0</v>
      </c>
      <c r="F71" s="198">
        <v>0</v>
      </c>
      <c r="G71" s="198">
        <v>0</v>
      </c>
      <c r="H71" s="198">
        <v>0</v>
      </c>
      <c r="R71" s="195"/>
      <c r="S71" s="195"/>
      <c r="T71" s="195"/>
      <c r="U71" s="195"/>
      <c r="V71" s="195"/>
      <c r="W71" s="195"/>
      <c r="X71" s="195"/>
      <c r="Y71" s="195"/>
      <c r="Z71" s="195"/>
      <c r="AA71" s="195"/>
      <c r="AB71" s="195"/>
      <c r="AC71" s="195"/>
    </row>
    <row r="72" spans="1:29">
      <c r="A72" s="199" t="s">
        <v>493</v>
      </c>
      <c r="B72" s="198">
        <v>0</v>
      </c>
      <c r="C72" s="198">
        <v>0</v>
      </c>
      <c r="D72" s="198">
        <v>0</v>
      </c>
      <c r="E72" s="198">
        <v>0</v>
      </c>
      <c r="F72" s="198">
        <v>0</v>
      </c>
      <c r="G72" s="198">
        <v>0</v>
      </c>
      <c r="H72" s="198">
        <v>0</v>
      </c>
      <c r="R72" s="195"/>
      <c r="S72" s="195"/>
      <c r="T72" s="195"/>
      <c r="U72" s="195"/>
      <c r="V72" s="195"/>
      <c r="W72" s="195"/>
      <c r="X72" s="195"/>
      <c r="Y72" s="195"/>
      <c r="Z72" s="195"/>
      <c r="AA72" s="195"/>
      <c r="AB72" s="195"/>
      <c r="AC72" s="195"/>
    </row>
    <row r="73" spans="1:29">
      <c r="A73" s="199" t="s">
        <v>494</v>
      </c>
      <c r="B73" s="198">
        <v>0</v>
      </c>
      <c r="C73" s="198">
        <v>0</v>
      </c>
      <c r="D73" s="198">
        <v>0</v>
      </c>
      <c r="E73" s="198">
        <v>0</v>
      </c>
      <c r="F73" s="198">
        <v>0</v>
      </c>
      <c r="G73" s="198">
        <v>0</v>
      </c>
      <c r="H73" s="198">
        <v>0</v>
      </c>
      <c r="R73" s="195"/>
      <c r="S73" s="195"/>
      <c r="T73" s="195"/>
      <c r="U73" s="195"/>
      <c r="V73" s="195"/>
      <c r="W73" s="195"/>
      <c r="X73" s="195"/>
      <c r="Y73" s="195"/>
      <c r="Z73" s="195"/>
      <c r="AA73" s="195"/>
      <c r="AB73" s="195"/>
      <c r="AC73" s="195"/>
    </row>
    <row r="74" spans="1:29">
      <c r="A74" s="200" t="s">
        <v>495</v>
      </c>
      <c r="B74" s="198">
        <v>0</v>
      </c>
      <c r="C74" s="198">
        <v>0</v>
      </c>
      <c r="D74" s="198">
        <v>0</v>
      </c>
      <c r="E74" s="198">
        <v>0</v>
      </c>
      <c r="F74" s="198">
        <v>0</v>
      </c>
      <c r="G74" s="198">
        <v>0</v>
      </c>
      <c r="H74" s="198">
        <v>0</v>
      </c>
      <c r="R74" s="195"/>
      <c r="S74" s="195"/>
      <c r="T74" s="195"/>
      <c r="U74" s="195"/>
      <c r="V74" s="195"/>
      <c r="W74" s="195"/>
      <c r="X74" s="195"/>
      <c r="Y74" s="195"/>
      <c r="Z74" s="195"/>
      <c r="AA74" s="195"/>
      <c r="AB74" s="195"/>
      <c r="AC74" s="195"/>
    </row>
    <row r="75" spans="1:29">
      <c r="A75" s="200" t="s">
        <v>496</v>
      </c>
      <c r="B75" s="198">
        <v>0</v>
      </c>
      <c r="C75" s="198">
        <v>0</v>
      </c>
      <c r="D75" s="198">
        <v>0</v>
      </c>
      <c r="E75" s="198">
        <v>0</v>
      </c>
      <c r="F75" s="198">
        <v>0</v>
      </c>
      <c r="G75" s="198">
        <v>0</v>
      </c>
      <c r="H75" s="198">
        <v>0</v>
      </c>
      <c r="R75" s="195"/>
      <c r="S75" s="195"/>
      <c r="T75" s="195"/>
      <c r="U75" s="195"/>
      <c r="V75" s="195"/>
      <c r="W75" s="195"/>
      <c r="X75" s="195"/>
      <c r="Y75" s="195"/>
      <c r="Z75" s="195"/>
      <c r="AA75" s="195"/>
      <c r="AB75" s="195"/>
      <c r="AC75" s="195"/>
    </row>
    <row r="76" spans="1:29">
      <c r="A76" s="200" t="s">
        <v>497</v>
      </c>
      <c r="B76" s="198">
        <v>0</v>
      </c>
      <c r="C76" s="198">
        <v>0</v>
      </c>
      <c r="D76" s="198">
        <v>0</v>
      </c>
      <c r="E76" s="198">
        <v>0</v>
      </c>
      <c r="F76" s="198">
        <v>0</v>
      </c>
      <c r="G76" s="198">
        <v>0</v>
      </c>
      <c r="H76" s="198">
        <v>0</v>
      </c>
      <c r="R76" s="195"/>
      <c r="S76" s="195"/>
      <c r="T76" s="195"/>
      <c r="U76" s="195"/>
      <c r="V76" s="195"/>
      <c r="W76" s="195"/>
      <c r="X76" s="195"/>
      <c r="Y76" s="195"/>
      <c r="Z76" s="195"/>
      <c r="AA76" s="195"/>
      <c r="AB76" s="195"/>
      <c r="AC76" s="195"/>
    </row>
    <row r="77" spans="1:29">
      <c r="A77" s="200" t="s">
        <v>498</v>
      </c>
      <c r="B77" s="198">
        <v>0</v>
      </c>
      <c r="C77" s="198">
        <v>0</v>
      </c>
      <c r="D77" s="198">
        <v>0</v>
      </c>
      <c r="E77" s="198">
        <v>0</v>
      </c>
      <c r="F77" s="198">
        <v>0</v>
      </c>
      <c r="G77" s="198">
        <v>0</v>
      </c>
      <c r="H77" s="198">
        <v>0</v>
      </c>
      <c r="R77" s="195"/>
      <c r="S77" s="195"/>
      <c r="T77" s="195"/>
      <c r="U77" s="195"/>
      <c r="V77" s="195"/>
      <c r="W77" s="195"/>
      <c r="X77" s="195"/>
      <c r="Y77" s="195"/>
      <c r="Z77" s="195"/>
      <c r="AA77" s="195"/>
      <c r="AB77" s="195"/>
      <c r="AC77" s="195"/>
    </row>
    <row r="78" spans="1:29">
      <c r="A78" s="200" t="s">
        <v>499</v>
      </c>
      <c r="B78" s="198">
        <v>0</v>
      </c>
      <c r="C78" s="198">
        <v>0</v>
      </c>
      <c r="D78" s="198">
        <v>0</v>
      </c>
      <c r="E78" s="198">
        <v>0</v>
      </c>
      <c r="F78" s="198">
        <v>0</v>
      </c>
      <c r="G78" s="198">
        <v>0</v>
      </c>
      <c r="H78" s="198">
        <v>0</v>
      </c>
      <c r="R78" s="195"/>
      <c r="S78" s="195"/>
      <c r="T78" s="195"/>
      <c r="U78" s="195"/>
      <c r="V78" s="195"/>
      <c r="W78" s="195"/>
      <c r="X78" s="195"/>
      <c r="Y78" s="195"/>
      <c r="Z78" s="195"/>
      <c r="AA78" s="195"/>
      <c r="AB78" s="195"/>
      <c r="AC78" s="195"/>
    </row>
    <row r="79" spans="1:29">
      <c r="A79" s="200" t="s">
        <v>500</v>
      </c>
      <c r="B79" s="201">
        <f t="shared" ref="B79:H79" si="8">B80+B81+B82+B83</f>
        <v>0</v>
      </c>
      <c r="C79" s="201">
        <f t="shared" si="8"/>
        <v>0</v>
      </c>
      <c r="D79" s="201">
        <f t="shared" si="8"/>
        <v>0</v>
      </c>
      <c r="E79" s="201">
        <f t="shared" si="8"/>
        <v>0</v>
      </c>
      <c r="F79" s="201">
        <f t="shared" si="8"/>
        <v>0</v>
      </c>
      <c r="G79" s="201">
        <f t="shared" si="8"/>
        <v>0</v>
      </c>
      <c r="H79" s="201">
        <f t="shared" si="8"/>
        <v>0</v>
      </c>
      <c r="R79" s="195"/>
      <c r="S79" s="195"/>
      <c r="T79" s="195"/>
      <c r="U79" s="195"/>
      <c r="V79" s="195"/>
      <c r="W79" s="195"/>
      <c r="X79" s="195"/>
      <c r="Y79" s="195"/>
      <c r="Z79" s="195"/>
      <c r="AA79" s="195"/>
      <c r="AB79" s="195"/>
      <c r="AC79" s="195"/>
    </row>
    <row r="80" spans="1:29">
      <c r="A80" s="202" t="s">
        <v>501</v>
      </c>
      <c r="B80" s="198">
        <v>0</v>
      </c>
      <c r="C80" s="198">
        <v>0</v>
      </c>
      <c r="D80" s="198">
        <v>0</v>
      </c>
      <c r="E80" s="198">
        <v>0</v>
      </c>
      <c r="F80" s="198">
        <v>0</v>
      </c>
      <c r="G80" s="198">
        <v>0</v>
      </c>
      <c r="H80" s="198">
        <v>0</v>
      </c>
      <c r="R80" s="195"/>
      <c r="S80" s="195"/>
      <c r="T80" s="195"/>
      <c r="U80" s="195"/>
      <c r="V80" s="195"/>
      <c r="W80" s="195"/>
      <c r="X80" s="195"/>
      <c r="Y80" s="195"/>
      <c r="Z80" s="195"/>
      <c r="AA80" s="195"/>
      <c r="AB80" s="195"/>
      <c r="AC80" s="195"/>
    </row>
    <row r="81" spans="1:29">
      <c r="A81" s="203" t="s">
        <v>502</v>
      </c>
      <c r="B81" s="198">
        <v>0</v>
      </c>
      <c r="C81" s="198">
        <v>0</v>
      </c>
      <c r="D81" s="198">
        <v>0</v>
      </c>
      <c r="E81" s="198">
        <v>0</v>
      </c>
      <c r="F81" s="198">
        <v>0</v>
      </c>
      <c r="G81" s="198">
        <v>0</v>
      </c>
      <c r="H81" s="198">
        <v>0</v>
      </c>
      <c r="R81" s="195"/>
      <c r="S81" s="195"/>
      <c r="T81" s="195"/>
      <c r="U81" s="195"/>
      <c r="V81" s="195"/>
      <c r="W81" s="195"/>
      <c r="X81" s="195"/>
      <c r="Y81" s="195"/>
      <c r="Z81" s="195"/>
      <c r="AA81" s="195"/>
      <c r="AB81" s="195"/>
      <c r="AC81" s="195"/>
    </row>
    <row r="82" spans="1:29">
      <c r="A82" s="203" t="s">
        <v>503</v>
      </c>
      <c r="B82" s="198">
        <v>0</v>
      </c>
      <c r="C82" s="198">
        <v>0</v>
      </c>
      <c r="D82" s="198">
        <v>0</v>
      </c>
      <c r="E82" s="198">
        <v>0</v>
      </c>
      <c r="F82" s="198">
        <v>0</v>
      </c>
      <c r="G82" s="198">
        <v>0</v>
      </c>
      <c r="H82" s="198">
        <v>0</v>
      </c>
      <c r="R82" s="195"/>
      <c r="S82" s="195"/>
      <c r="T82" s="195"/>
      <c r="U82" s="195"/>
      <c r="V82" s="195"/>
      <c r="W82" s="195"/>
      <c r="X82" s="195"/>
      <c r="Y82" s="195"/>
      <c r="Z82" s="195"/>
      <c r="AA82" s="195"/>
      <c r="AB82" s="195"/>
      <c r="AC82" s="195"/>
    </row>
    <row r="83" spans="1:29">
      <c r="A83" s="203" t="s">
        <v>504</v>
      </c>
      <c r="B83" s="198">
        <v>0</v>
      </c>
      <c r="C83" s="198">
        <v>0</v>
      </c>
      <c r="D83" s="198">
        <v>0</v>
      </c>
      <c r="E83" s="198">
        <v>0</v>
      </c>
      <c r="F83" s="198">
        <v>0</v>
      </c>
      <c r="G83" s="198">
        <v>0</v>
      </c>
      <c r="H83" s="198">
        <v>0</v>
      </c>
      <c r="R83" s="195"/>
      <c r="S83" s="195"/>
      <c r="T83" s="195"/>
      <c r="U83" s="195"/>
      <c r="V83" s="195"/>
      <c r="W83" s="195"/>
      <c r="X83" s="195"/>
      <c r="Y83" s="195"/>
      <c r="Z83" s="195"/>
      <c r="AA83" s="195"/>
      <c r="AB83" s="195"/>
      <c r="AC83" s="195"/>
    </row>
    <row r="84" spans="1:29">
      <c r="A84" s="200" t="s">
        <v>505</v>
      </c>
      <c r="B84" s="198">
        <v>0</v>
      </c>
      <c r="C84" s="198">
        <v>0</v>
      </c>
      <c r="D84" s="198">
        <v>0</v>
      </c>
      <c r="E84" s="198">
        <v>0</v>
      </c>
      <c r="F84" s="198">
        <v>0</v>
      </c>
      <c r="G84" s="198">
        <v>0</v>
      </c>
      <c r="H84" s="198">
        <v>0</v>
      </c>
      <c r="R84" s="195"/>
      <c r="S84" s="195"/>
      <c r="T84" s="195"/>
      <c r="U84" s="195"/>
      <c r="V84" s="195"/>
      <c r="W84" s="195"/>
      <c r="X84" s="195"/>
      <c r="Y84" s="195"/>
      <c r="Z84" s="195"/>
      <c r="AA84" s="195"/>
      <c r="AB84" s="195"/>
      <c r="AC84" s="195"/>
    </row>
    <row r="85" spans="1:29">
      <c r="A85" s="200" t="s">
        <v>506</v>
      </c>
      <c r="B85" s="205">
        <v>0</v>
      </c>
      <c r="C85" s="205">
        <v>0</v>
      </c>
      <c r="D85" s="198">
        <v>0</v>
      </c>
      <c r="E85" s="205">
        <v>0</v>
      </c>
      <c r="F85" s="205">
        <v>0</v>
      </c>
      <c r="G85" s="205">
        <v>0</v>
      </c>
      <c r="H85" s="205">
        <v>0</v>
      </c>
      <c r="R85" s="195"/>
      <c r="S85" s="195"/>
      <c r="T85" s="195"/>
      <c r="U85" s="195"/>
      <c r="V85" s="195"/>
      <c r="W85" s="195"/>
      <c r="X85" s="195"/>
      <c r="Y85" s="195"/>
      <c r="Z85" s="195"/>
      <c r="AA85" s="195"/>
      <c r="AB85" s="195"/>
      <c r="AC85" s="195"/>
    </row>
    <row r="86" spans="1:29">
      <c r="A86" s="193" t="s">
        <v>508</v>
      </c>
      <c r="B86" s="194">
        <f t="shared" ref="B86:H86" si="9">B87+B106+B125+B144</f>
        <v>0</v>
      </c>
      <c r="C86" s="194">
        <f t="shared" si="9"/>
        <v>0</v>
      </c>
      <c r="D86" s="194">
        <f t="shared" si="9"/>
        <v>0</v>
      </c>
      <c r="E86" s="194">
        <f t="shared" si="9"/>
        <v>0</v>
      </c>
      <c r="F86" s="194">
        <f t="shared" si="9"/>
        <v>0</v>
      </c>
      <c r="G86" s="194">
        <f t="shared" si="9"/>
        <v>0</v>
      </c>
      <c r="H86" s="194">
        <f t="shared" si="9"/>
        <v>0</v>
      </c>
      <c r="R86" s="195"/>
      <c r="S86" s="195"/>
      <c r="T86" s="195"/>
      <c r="U86" s="195"/>
      <c r="V86" s="195"/>
      <c r="W86" s="195"/>
      <c r="X86" s="195"/>
      <c r="Y86" s="195"/>
      <c r="Z86" s="195"/>
      <c r="AA86" s="195"/>
      <c r="AB86" s="195"/>
      <c r="AC86" s="195"/>
    </row>
    <row r="87" spans="1:29">
      <c r="A87" s="196" t="s">
        <v>7</v>
      </c>
      <c r="B87" s="194">
        <f t="shared" ref="B87:H87" si="10">SUM(B88:B99,B104,B105)</f>
        <v>0</v>
      </c>
      <c r="C87" s="194">
        <f t="shared" si="10"/>
        <v>0</v>
      </c>
      <c r="D87" s="194">
        <f t="shared" si="10"/>
        <v>0</v>
      </c>
      <c r="E87" s="194">
        <f t="shared" si="10"/>
        <v>0</v>
      </c>
      <c r="F87" s="194">
        <f t="shared" si="10"/>
        <v>0</v>
      </c>
      <c r="G87" s="194">
        <f t="shared" si="10"/>
        <v>0</v>
      </c>
      <c r="H87" s="194">
        <f t="shared" si="10"/>
        <v>0</v>
      </c>
      <c r="R87" s="195"/>
      <c r="S87" s="195"/>
      <c r="T87" s="195"/>
      <c r="U87" s="195"/>
      <c r="V87" s="195"/>
      <c r="W87" s="195"/>
      <c r="X87" s="195"/>
      <c r="Y87" s="195"/>
      <c r="Z87" s="195"/>
      <c r="AA87" s="195"/>
      <c r="AB87" s="195"/>
      <c r="AC87" s="195"/>
    </row>
    <row r="88" spans="1:29">
      <c r="A88" s="197" t="s">
        <v>226</v>
      </c>
      <c r="B88" s="198">
        <v>0</v>
      </c>
      <c r="C88" s="198">
        <v>0</v>
      </c>
      <c r="D88" s="198">
        <v>0</v>
      </c>
      <c r="E88" s="198">
        <v>0</v>
      </c>
      <c r="F88" s="198">
        <v>0</v>
      </c>
      <c r="G88" s="198">
        <v>0</v>
      </c>
      <c r="H88" s="198">
        <v>0</v>
      </c>
      <c r="R88" s="195"/>
      <c r="S88" s="195"/>
      <c r="T88" s="195"/>
      <c r="U88" s="195"/>
      <c r="V88" s="195"/>
      <c r="W88" s="195"/>
      <c r="X88" s="195"/>
      <c r="Y88" s="195"/>
      <c r="Z88" s="195"/>
      <c r="AA88" s="195"/>
      <c r="AB88" s="195"/>
      <c r="AC88" s="195"/>
    </row>
    <row r="89" spans="1:29">
      <c r="A89" s="199" t="s">
        <v>490</v>
      </c>
      <c r="B89" s="198">
        <v>0</v>
      </c>
      <c r="C89" s="198">
        <v>0</v>
      </c>
      <c r="D89" s="198">
        <v>0</v>
      </c>
      <c r="E89" s="198">
        <v>0</v>
      </c>
      <c r="F89" s="198">
        <v>0</v>
      </c>
      <c r="G89" s="198">
        <v>0</v>
      </c>
      <c r="H89" s="198">
        <v>0</v>
      </c>
      <c r="R89" s="195"/>
      <c r="S89" s="195"/>
      <c r="T89" s="195"/>
      <c r="U89" s="195"/>
      <c r="V89" s="195"/>
      <c r="W89" s="195"/>
      <c r="X89" s="195"/>
      <c r="Y89" s="195"/>
      <c r="Z89" s="195"/>
      <c r="AA89" s="195"/>
      <c r="AB89" s="195"/>
      <c r="AC89" s="195"/>
    </row>
    <row r="90" spans="1:29">
      <c r="A90" s="200" t="s">
        <v>491</v>
      </c>
      <c r="B90" s="198">
        <v>0</v>
      </c>
      <c r="C90" s="198">
        <v>0</v>
      </c>
      <c r="D90" s="198">
        <v>0</v>
      </c>
      <c r="E90" s="198">
        <v>0</v>
      </c>
      <c r="F90" s="198">
        <v>0</v>
      </c>
      <c r="G90" s="198">
        <v>0</v>
      </c>
      <c r="H90" s="198">
        <v>0</v>
      </c>
      <c r="R90" s="195"/>
      <c r="S90" s="195"/>
      <c r="T90" s="195"/>
      <c r="U90" s="195"/>
      <c r="V90" s="195"/>
      <c r="W90" s="195"/>
      <c r="X90" s="195"/>
      <c r="Y90" s="195"/>
      <c r="Z90" s="195"/>
      <c r="AA90" s="195"/>
      <c r="AB90" s="195"/>
      <c r="AC90" s="195"/>
    </row>
    <row r="91" spans="1:29">
      <c r="A91" s="199" t="s">
        <v>492</v>
      </c>
      <c r="B91" s="198">
        <v>0</v>
      </c>
      <c r="C91" s="198">
        <v>0</v>
      </c>
      <c r="D91" s="198">
        <v>0</v>
      </c>
      <c r="E91" s="198">
        <v>0</v>
      </c>
      <c r="F91" s="198">
        <v>0</v>
      </c>
      <c r="G91" s="198">
        <v>0</v>
      </c>
      <c r="H91" s="198">
        <v>0</v>
      </c>
      <c r="R91" s="195"/>
      <c r="S91" s="195"/>
      <c r="T91" s="195"/>
      <c r="U91" s="195"/>
      <c r="V91" s="195"/>
      <c r="W91" s="195"/>
      <c r="X91" s="195"/>
      <c r="Y91" s="195"/>
      <c r="Z91" s="195"/>
      <c r="AA91" s="195"/>
      <c r="AB91" s="195"/>
      <c r="AC91" s="195"/>
    </row>
    <row r="92" spans="1:29">
      <c r="A92" s="199" t="s">
        <v>493</v>
      </c>
      <c r="B92" s="198">
        <v>0</v>
      </c>
      <c r="C92" s="198">
        <v>0</v>
      </c>
      <c r="D92" s="198">
        <v>0</v>
      </c>
      <c r="E92" s="198">
        <v>0</v>
      </c>
      <c r="F92" s="198">
        <v>0</v>
      </c>
      <c r="G92" s="198">
        <v>0</v>
      </c>
      <c r="H92" s="198">
        <v>0</v>
      </c>
      <c r="R92" s="195"/>
      <c r="S92" s="195"/>
      <c r="T92" s="195"/>
      <c r="U92" s="195"/>
      <c r="V92" s="195"/>
      <c r="W92" s="195"/>
      <c r="X92" s="195"/>
      <c r="Y92" s="195"/>
      <c r="Z92" s="195"/>
      <c r="AA92" s="195"/>
      <c r="AB92" s="195"/>
      <c r="AC92" s="195"/>
    </row>
    <row r="93" spans="1:29">
      <c r="A93" s="199" t="s">
        <v>494</v>
      </c>
      <c r="B93" s="198">
        <v>0</v>
      </c>
      <c r="C93" s="198">
        <v>0</v>
      </c>
      <c r="D93" s="198">
        <v>0</v>
      </c>
      <c r="E93" s="198">
        <v>0</v>
      </c>
      <c r="F93" s="198">
        <v>0</v>
      </c>
      <c r="G93" s="198">
        <v>0</v>
      </c>
      <c r="H93" s="198">
        <v>0</v>
      </c>
      <c r="R93" s="195"/>
      <c r="S93" s="195"/>
      <c r="T93" s="195"/>
      <c r="U93" s="195"/>
      <c r="V93" s="195"/>
      <c r="W93" s="195"/>
      <c r="X93" s="195"/>
      <c r="Y93" s="195"/>
      <c r="Z93" s="195"/>
      <c r="AA93" s="195"/>
      <c r="AB93" s="195"/>
      <c r="AC93" s="195"/>
    </row>
    <row r="94" spans="1:29">
      <c r="A94" s="200" t="s">
        <v>495</v>
      </c>
      <c r="B94" s="198">
        <v>0</v>
      </c>
      <c r="C94" s="198">
        <v>0</v>
      </c>
      <c r="D94" s="198">
        <v>0</v>
      </c>
      <c r="E94" s="198">
        <v>0</v>
      </c>
      <c r="F94" s="198">
        <v>0</v>
      </c>
      <c r="G94" s="198">
        <v>0</v>
      </c>
      <c r="H94" s="198">
        <v>0</v>
      </c>
      <c r="R94" s="195"/>
      <c r="S94" s="195"/>
      <c r="T94" s="195"/>
      <c r="U94" s="195"/>
      <c r="V94" s="195"/>
      <c r="W94" s="195"/>
      <c r="X94" s="195"/>
      <c r="Y94" s="195"/>
      <c r="Z94" s="195"/>
      <c r="AA94" s="195"/>
      <c r="AB94" s="195"/>
      <c r="AC94" s="195"/>
    </row>
    <row r="95" spans="1:29">
      <c r="A95" s="200" t="s">
        <v>496</v>
      </c>
      <c r="B95" s="198">
        <v>0</v>
      </c>
      <c r="C95" s="198">
        <v>0</v>
      </c>
      <c r="D95" s="198">
        <v>0</v>
      </c>
      <c r="E95" s="198">
        <v>0</v>
      </c>
      <c r="F95" s="198">
        <v>0</v>
      </c>
      <c r="G95" s="198">
        <v>0</v>
      </c>
      <c r="H95" s="198">
        <v>0</v>
      </c>
      <c r="R95" s="195"/>
      <c r="S95" s="195"/>
      <c r="T95" s="195"/>
      <c r="U95" s="195"/>
      <c r="V95" s="195"/>
      <c r="W95" s="195"/>
      <c r="X95" s="195"/>
      <c r="Y95" s="195"/>
      <c r="Z95" s="195"/>
      <c r="AA95" s="195"/>
      <c r="AB95" s="195"/>
      <c r="AC95" s="195"/>
    </row>
    <row r="96" spans="1:29">
      <c r="A96" s="200" t="s">
        <v>497</v>
      </c>
      <c r="B96" s="198">
        <v>0</v>
      </c>
      <c r="C96" s="198">
        <v>0</v>
      </c>
      <c r="D96" s="198">
        <v>0</v>
      </c>
      <c r="E96" s="198">
        <v>0</v>
      </c>
      <c r="F96" s="198">
        <v>0</v>
      </c>
      <c r="G96" s="198">
        <v>0</v>
      </c>
      <c r="H96" s="198">
        <v>0</v>
      </c>
      <c r="R96" s="195"/>
      <c r="S96" s="195"/>
      <c r="T96" s="195"/>
      <c r="U96" s="195"/>
      <c r="V96" s="195"/>
      <c r="W96" s="195"/>
      <c r="X96" s="195"/>
      <c r="Y96" s="195"/>
      <c r="Z96" s="195"/>
      <c r="AA96" s="195"/>
      <c r="AB96" s="195"/>
      <c r="AC96" s="195"/>
    </row>
    <row r="97" spans="1:29">
      <c r="A97" s="200" t="s">
        <v>498</v>
      </c>
      <c r="B97" s="198">
        <v>0</v>
      </c>
      <c r="C97" s="198">
        <v>0</v>
      </c>
      <c r="D97" s="198">
        <v>0</v>
      </c>
      <c r="E97" s="198">
        <v>0</v>
      </c>
      <c r="F97" s="198">
        <v>0</v>
      </c>
      <c r="G97" s="198">
        <v>0</v>
      </c>
      <c r="H97" s="198">
        <v>0</v>
      </c>
      <c r="R97" s="195"/>
      <c r="S97" s="195"/>
      <c r="T97" s="195"/>
      <c r="U97" s="195"/>
      <c r="V97" s="195"/>
      <c r="W97" s="195"/>
      <c r="X97" s="195"/>
      <c r="Y97" s="195"/>
      <c r="Z97" s="195"/>
      <c r="AA97" s="195"/>
      <c r="AB97" s="195"/>
      <c r="AC97" s="195"/>
    </row>
    <row r="98" spans="1:29">
      <c r="A98" s="200" t="s">
        <v>499</v>
      </c>
      <c r="B98" s="198">
        <v>0</v>
      </c>
      <c r="C98" s="198">
        <v>0</v>
      </c>
      <c r="D98" s="198">
        <v>0</v>
      </c>
      <c r="E98" s="198">
        <v>0</v>
      </c>
      <c r="F98" s="198">
        <v>0</v>
      </c>
      <c r="G98" s="198">
        <v>0</v>
      </c>
      <c r="H98" s="198">
        <v>0</v>
      </c>
      <c r="R98" s="195"/>
      <c r="S98" s="195"/>
      <c r="T98" s="195"/>
      <c r="U98" s="195"/>
      <c r="V98" s="195"/>
      <c r="W98" s="195"/>
      <c r="X98" s="195"/>
      <c r="Y98" s="195"/>
      <c r="Z98" s="195"/>
      <c r="AA98" s="195"/>
      <c r="AB98" s="195"/>
      <c r="AC98" s="195"/>
    </row>
    <row r="99" spans="1:29">
      <c r="A99" s="200" t="s">
        <v>500</v>
      </c>
      <c r="B99" s="201">
        <f t="shared" ref="B99:H99" si="11">B100+B101+B102+B103</f>
        <v>0</v>
      </c>
      <c r="C99" s="201">
        <f t="shared" si="11"/>
        <v>0</v>
      </c>
      <c r="D99" s="201">
        <f t="shared" si="11"/>
        <v>0</v>
      </c>
      <c r="E99" s="201">
        <f t="shared" si="11"/>
        <v>0</v>
      </c>
      <c r="F99" s="201">
        <f t="shared" si="11"/>
        <v>0</v>
      </c>
      <c r="G99" s="201">
        <f t="shared" si="11"/>
        <v>0</v>
      </c>
      <c r="H99" s="201">
        <f t="shared" si="11"/>
        <v>0</v>
      </c>
      <c r="R99" s="195"/>
      <c r="S99" s="195"/>
      <c r="T99" s="195"/>
      <c r="U99" s="195"/>
      <c r="V99" s="195"/>
      <c r="W99" s="195"/>
      <c r="X99" s="195"/>
      <c r="Y99" s="195"/>
      <c r="Z99" s="195"/>
      <c r="AA99" s="195"/>
      <c r="AB99" s="195"/>
      <c r="AC99" s="195"/>
    </row>
    <row r="100" spans="1:29">
      <c r="A100" s="202" t="s">
        <v>501</v>
      </c>
      <c r="B100" s="198">
        <v>0</v>
      </c>
      <c r="C100" s="198">
        <v>0</v>
      </c>
      <c r="D100" s="198">
        <v>0</v>
      </c>
      <c r="E100" s="198">
        <v>0</v>
      </c>
      <c r="F100" s="198">
        <v>0</v>
      </c>
      <c r="G100" s="198">
        <v>0</v>
      </c>
      <c r="H100" s="198">
        <v>0</v>
      </c>
      <c r="R100" s="195"/>
      <c r="S100" s="195"/>
      <c r="T100" s="195"/>
      <c r="U100" s="195"/>
      <c r="V100" s="195"/>
      <c r="W100" s="195"/>
      <c r="X100" s="195"/>
      <c r="Y100" s="195"/>
      <c r="Z100" s="195"/>
      <c r="AA100" s="195"/>
      <c r="AB100" s="195"/>
      <c r="AC100" s="195"/>
    </row>
    <row r="101" spans="1:29">
      <c r="A101" s="203" t="s">
        <v>502</v>
      </c>
      <c r="B101" s="198">
        <v>0</v>
      </c>
      <c r="C101" s="198">
        <v>0</v>
      </c>
      <c r="D101" s="198">
        <v>0</v>
      </c>
      <c r="E101" s="198">
        <v>0</v>
      </c>
      <c r="F101" s="198">
        <v>0</v>
      </c>
      <c r="G101" s="198">
        <v>0</v>
      </c>
      <c r="H101" s="198">
        <v>0</v>
      </c>
      <c r="R101" s="195"/>
      <c r="S101" s="195"/>
      <c r="T101" s="195"/>
      <c r="U101" s="195"/>
      <c r="V101" s="195"/>
      <c r="W101" s="195"/>
      <c r="X101" s="195"/>
      <c r="Y101" s="195"/>
      <c r="Z101" s="195"/>
      <c r="AA101" s="195"/>
      <c r="AB101" s="195"/>
      <c r="AC101" s="195"/>
    </row>
    <row r="102" spans="1:29">
      <c r="A102" s="203" t="s">
        <v>503</v>
      </c>
      <c r="B102" s="198">
        <v>0</v>
      </c>
      <c r="C102" s="198">
        <v>0</v>
      </c>
      <c r="D102" s="198">
        <v>0</v>
      </c>
      <c r="E102" s="198">
        <v>0</v>
      </c>
      <c r="F102" s="198">
        <v>0</v>
      </c>
      <c r="G102" s="198">
        <v>0</v>
      </c>
      <c r="H102" s="198">
        <v>0</v>
      </c>
      <c r="R102" s="195"/>
      <c r="S102" s="195"/>
      <c r="T102" s="195"/>
      <c r="U102" s="195"/>
      <c r="V102" s="195"/>
      <c r="W102" s="195"/>
      <c r="X102" s="195"/>
      <c r="Y102" s="195"/>
      <c r="Z102" s="195"/>
      <c r="AA102" s="195"/>
      <c r="AB102" s="195"/>
      <c r="AC102" s="195"/>
    </row>
    <row r="103" spans="1:29">
      <c r="A103" s="203" t="s">
        <v>504</v>
      </c>
      <c r="B103" s="198">
        <v>0</v>
      </c>
      <c r="C103" s="198">
        <v>0</v>
      </c>
      <c r="D103" s="198">
        <v>0</v>
      </c>
      <c r="E103" s="198">
        <v>0</v>
      </c>
      <c r="F103" s="198">
        <v>0</v>
      </c>
      <c r="G103" s="198">
        <v>0</v>
      </c>
      <c r="H103" s="198">
        <v>0</v>
      </c>
      <c r="R103" s="195"/>
      <c r="S103" s="195"/>
      <c r="T103" s="195"/>
      <c r="U103" s="195"/>
      <c r="V103" s="195"/>
      <c r="W103" s="195"/>
      <c r="X103" s="195"/>
      <c r="Y103" s="195"/>
      <c r="Z103" s="195"/>
      <c r="AA103" s="195"/>
      <c r="AB103" s="195"/>
      <c r="AC103" s="195"/>
    </row>
    <row r="104" spans="1:29">
      <c r="A104" s="200" t="s">
        <v>505</v>
      </c>
      <c r="B104" s="198">
        <v>0</v>
      </c>
      <c r="C104" s="198">
        <v>0</v>
      </c>
      <c r="D104" s="198">
        <v>0</v>
      </c>
      <c r="E104" s="198">
        <v>0</v>
      </c>
      <c r="F104" s="198">
        <v>0</v>
      </c>
      <c r="G104" s="198">
        <v>0</v>
      </c>
      <c r="H104" s="198">
        <v>0</v>
      </c>
      <c r="R104" s="195"/>
      <c r="S104" s="195"/>
      <c r="T104" s="195"/>
      <c r="U104" s="195"/>
      <c r="V104" s="195"/>
      <c r="W104" s="195"/>
      <c r="X104" s="195"/>
      <c r="Y104" s="195"/>
      <c r="Z104" s="195"/>
      <c r="AA104" s="195"/>
      <c r="AB104" s="195"/>
      <c r="AC104" s="195"/>
    </row>
    <row r="105" spans="1:29">
      <c r="A105" s="200" t="s">
        <v>506</v>
      </c>
      <c r="B105" s="205">
        <v>0</v>
      </c>
      <c r="C105" s="205">
        <v>0</v>
      </c>
      <c r="D105" s="198">
        <v>0</v>
      </c>
      <c r="E105" s="205">
        <v>0</v>
      </c>
      <c r="F105" s="205">
        <v>0</v>
      </c>
      <c r="G105" s="205">
        <v>0</v>
      </c>
      <c r="H105" s="205">
        <v>0</v>
      </c>
      <c r="R105" s="195"/>
      <c r="S105" s="195"/>
      <c r="T105" s="195"/>
      <c r="U105" s="195"/>
      <c r="V105" s="195"/>
      <c r="W105" s="195"/>
      <c r="X105" s="195"/>
      <c r="Y105" s="195"/>
      <c r="Z105" s="195"/>
      <c r="AA105" s="195"/>
      <c r="AB105" s="195"/>
      <c r="AC105" s="195"/>
    </row>
    <row r="106" spans="1:29">
      <c r="A106" s="193" t="s">
        <v>507</v>
      </c>
      <c r="B106" s="194">
        <f>SUM(B107:B118,B123,B124)</f>
        <v>0</v>
      </c>
      <c r="C106" s="194">
        <f t="shared" ref="C106:H106" si="12">SUM(C107:C118,C123,C124)</f>
        <v>0</v>
      </c>
      <c r="D106" s="194">
        <f t="shared" si="12"/>
        <v>0</v>
      </c>
      <c r="E106" s="194">
        <f t="shared" si="12"/>
        <v>0</v>
      </c>
      <c r="F106" s="194">
        <f t="shared" si="12"/>
        <v>0</v>
      </c>
      <c r="G106" s="194">
        <f t="shared" si="12"/>
        <v>0</v>
      </c>
      <c r="H106" s="194">
        <f t="shared" si="12"/>
        <v>0</v>
      </c>
      <c r="R106" s="195"/>
      <c r="S106" s="195"/>
      <c r="T106" s="195"/>
      <c r="U106" s="195"/>
      <c r="V106" s="195"/>
      <c r="W106" s="195"/>
      <c r="X106" s="195"/>
      <c r="Y106" s="195"/>
      <c r="Z106" s="195"/>
      <c r="AA106" s="195"/>
      <c r="AB106" s="195"/>
      <c r="AC106" s="195"/>
    </row>
    <row r="107" spans="1:29">
      <c r="A107" s="197" t="s">
        <v>226</v>
      </c>
      <c r="B107" s="198">
        <v>0</v>
      </c>
      <c r="C107" s="198">
        <v>0</v>
      </c>
      <c r="D107" s="198">
        <v>0</v>
      </c>
      <c r="E107" s="198">
        <v>0</v>
      </c>
      <c r="F107" s="198">
        <v>0</v>
      </c>
      <c r="G107" s="198">
        <v>0</v>
      </c>
      <c r="H107" s="198">
        <v>0</v>
      </c>
      <c r="R107" s="195"/>
      <c r="S107" s="195"/>
      <c r="T107" s="195"/>
      <c r="U107" s="195"/>
      <c r="V107" s="195"/>
      <c r="W107" s="195"/>
      <c r="X107" s="195"/>
      <c r="Y107" s="195"/>
      <c r="Z107" s="195"/>
      <c r="AA107" s="195"/>
      <c r="AB107" s="195"/>
      <c r="AC107" s="195"/>
    </row>
    <row r="108" spans="1:29">
      <c r="A108" s="199" t="s">
        <v>490</v>
      </c>
      <c r="B108" s="198">
        <v>0</v>
      </c>
      <c r="C108" s="198">
        <v>0</v>
      </c>
      <c r="D108" s="198">
        <v>0</v>
      </c>
      <c r="E108" s="198">
        <v>0</v>
      </c>
      <c r="F108" s="198">
        <v>0</v>
      </c>
      <c r="G108" s="198">
        <v>0</v>
      </c>
      <c r="H108" s="198">
        <v>0</v>
      </c>
      <c r="R108" s="195"/>
      <c r="S108" s="195"/>
      <c r="T108" s="195"/>
      <c r="U108" s="195"/>
      <c r="V108" s="195"/>
      <c r="W108" s="195"/>
      <c r="X108" s="195"/>
      <c r="Y108" s="195"/>
      <c r="Z108" s="195"/>
      <c r="AA108" s="195"/>
      <c r="AB108" s="195"/>
      <c r="AC108" s="195"/>
    </row>
    <row r="109" spans="1:29">
      <c r="A109" s="200" t="s">
        <v>491</v>
      </c>
      <c r="B109" s="198">
        <v>0</v>
      </c>
      <c r="C109" s="198">
        <v>0</v>
      </c>
      <c r="D109" s="198">
        <v>0</v>
      </c>
      <c r="E109" s="198">
        <v>0</v>
      </c>
      <c r="F109" s="198">
        <v>0</v>
      </c>
      <c r="G109" s="198">
        <v>0</v>
      </c>
      <c r="H109" s="198">
        <v>0</v>
      </c>
      <c r="R109" s="195"/>
      <c r="S109" s="195"/>
      <c r="T109" s="195"/>
      <c r="U109" s="195"/>
      <c r="V109" s="195"/>
      <c r="W109" s="195"/>
      <c r="X109" s="195"/>
      <c r="Y109" s="195"/>
      <c r="Z109" s="195"/>
      <c r="AA109" s="195"/>
      <c r="AB109" s="195"/>
      <c r="AC109" s="195"/>
    </row>
    <row r="110" spans="1:29">
      <c r="A110" s="199" t="s">
        <v>492</v>
      </c>
      <c r="B110" s="198">
        <v>0</v>
      </c>
      <c r="C110" s="198">
        <v>0</v>
      </c>
      <c r="D110" s="198">
        <v>0</v>
      </c>
      <c r="E110" s="198">
        <v>0</v>
      </c>
      <c r="F110" s="198">
        <v>0</v>
      </c>
      <c r="G110" s="198">
        <v>0</v>
      </c>
      <c r="H110" s="198">
        <v>0</v>
      </c>
      <c r="R110" s="195"/>
      <c r="S110" s="195"/>
      <c r="T110" s="195"/>
      <c r="U110" s="195"/>
      <c r="V110" s="195"/>
      <c r="W110" s="195"/>
      <c r="X110" s="195"/>
      <c r="Y110" s="195"/>
      <c r="Z110" s="195"/>
      <c r="AA110" s="195"/>
      <c r="AB110" s="195"/>
      <c r="AC110" s="195"/>
    </row>
    <row r="111" spans="1:29">
      <c r="A111" s="199" t="s">
        <v>493</v>
      </c>
      <c r="B111" s="198">
        <v>0</v>
      </c>
      <c r="C111" s="198">
        <v>0</v>
      </c>
      <c r="D111" s="198">
        <v>0</v>
      </c>
      <c r="E111" s="198">
        <v>0</v>
      </c>
      <c r="F111" s="198">
        <v>0</v>
      </c>
      <c r="G111" s="198">
        <v>0</v>
      </c>
      <c r="H111" s="198">
        <v>0</v>
      </c>
      <c r="R111" s="195"/>
      <c r="S111" s="195"/>
      <c r="T111" s="195"/>
      <c r="U111" s="195"/>
      <c r="V111" s="195"/>
      <c r="W111" s="195"/>
      <c r="X111" s="195"/>
      <c r="Y111" s="195"/>
      <c r="Z111" s="195"/>
      <c r="AA111" s="195"/>
      <c r="AB111" s="195"/>
      <c r="AC111" s="195"/>
    </row>
    <row r="112" spans="1:29">
      <c r="A112" s="199" t="s">
        <v>494</v>
      </c>
      <c r="B112" s="198">
        <v>0</v>
      </c>
      <c r="C112" s="198">
        <v>0</v>
      </c>
      <c r="D112" s="198">
        <v>0</v>
      </c>
      <c r="E112" s="198">
        <v>0</v>
      </c>
      <c r="F112" s="198">
        <v>0</v>
      </c>
      <c r="G112" s="198">
        <v>0</v>
      </c>
      <c r="H112" s="198">
        <v>0</v>
      </c>
      <c r="R112" s="195"/>
      <c r="S112" s="195"/>
      <c r="T112" s="195"/>
      <c r="U112" s="195"/>
      <c r="V112" s="195"/>
      <c r="W112" s="195"/>
      <c r="X112" s="195"/>
      <c r="Y112" s="195"/>
      <c r="Z112" s="195"/>
      <c r="AA112" s="195"/>
      <c r="AB112" s="195"/>
      <c r="AC112" s="195"/>
    </row>
    <row r="113" spans="1:29">
      <c r="A113" s="200" t="s">
        <v>495</v>
      </c>
      <c r="B113" s="198">
        <v>0</v>
      </c>
      <c r="C113" s="198">
        <v>0</v>
      </c>
      <c r="D113" s="198">
        <v>0</v>
      </c>
      <c r="E113" s="198">
        <v>0</v>
      </c>
      <c r="F113" s="198">
        <v>0</v>
      </c>
      <c r="G113" s="198">
        <v>0</v>
      </c>
      <c r="H113" s="198">
        <v>0</v>
      </c>
      <c r="R113" s="195"/>
      <c r="S113" s="195"/>
      <c r="T113" s="195"/>
      <c r="U113" s="195"/>
      <c r="V113" s="195"/>
      <c r="W113" s="195"/>
      <c r="X113" s="195"/>
      <c r="Y113" s="195"/>
      <c r="Z113" s="195"/>
      <c r="AA113" s="195"/>
      <c r="AB113" s="195"/>
      <c r="AC113" s="195"/>
    </row>
    <row r="114" spans="1:29">
      <c r="A114" s="200" t="s">
        <v>496</v>
      </c>
      <c r="B114" s="198">
        <v>0</v>
      </c>
      <c r="C114" s="198">
        <v>0</v>
      </c>
      <c r="D114" s="198">
        <v>0</v>
      </c>
      <c r="E114" s="198">
        <v>0</v>
      </c>
      <c r="F114" s="198">
        <v>0</v>
      </c>
      <c r="G114" s="198">
        <v>0</v>
      </c>
      <c r="H114" s="198">
        <v>0</v>
      </c>
      <c r="R114" s="195"/>
      <c r="S114" s="195"/>
      <c r="T114" s="195"/>
      <c r="U114" s="195"/>
      <c r="V114" s="195"/>
      <c r="W114" s="195"/>
      <c r="X114" s="195"/>
      <c r="Y114" s="195"/>
      <c r="Z114" s="195"/>
      <c r="AA114" s="195"/>
      <c r="AB114" s="195"/>
      <c r="AC114" s="195"/>
    </row>
    <row r="115" spans="1:29">
      <c r="A115" s="200" t="s">
        <v>497</v>
      </c>
      <c r="B115" s="198">
        <v>0</v>
      </c>
      <c r="C115" s="198">
        <v>0</v>
      </c>
      <c r="D115" s="198">
        <v>0</v>
      </c>
      <c r="E115" s="198">
        <v>0</v>
      </c>
      <c r="F115" s="198">
        <v>0</v>
      </c>
      <c r="G115" s="198">
        <v>0</v>
      </c>
      <c r="H115" s="198">
        <v>0</v>
      </c>
      <c r="R115" s="195"/>
      <c r="S115" s="195"/>
      <c r="T115" s="195"/>
      <c r="U115" s="195"/>
      <c r="V115" s="195"/>
      <c r="W115" s="195"/>
      <c r="X115" s="195"/>
      <c r="Y115" s="195"/>
      <c r="Z115" s="195"/>
      <c r="AA115" s="195"/>
      <c r="AB115" s="195"/>
      <c r="AC115" s="195"/>
    </row>
    <row r="116" spans="1:29">
      <c r="A116" s="200" t="s">
        <v>498</v>
      </c>
      <c r="B116" s="198">
        <v>0</v>
      </c>
      <c r="C116" s="198">
        <v>0</v>
      </c>
      <c r="D116" s="198">
        <v>0</v>
      </c>
      <c r="E116" s="198">
        <v>0</v>
      </c>
      <c r="F116" s="198">
        <v>0</v>
      </c>
      <c r="G116" s="198">
        <v>0</v>
      </c>
      <c r="H116" s="198">
        <v>0</v>
      </c>
      <c r="R116" s="195"/>
      <c r="S116" s="195"/>
      <c r="T116" s="195"/>
      <c r="U116" s="195"/>
      <c r="V116" s="195"/>
      <c r="W116" s="195"/>
      <c r="X116" s="195"/>
      <c r="Y116" s="195"/>
      <c r="Z116" s="195"/>
      <c r="AA116" s="195"/>
      <c r="AB116" s="195"/>
      <c r="AC116" s="195"/>
    </row>
    <row r="117" spans="1:29">
      <c r="A117" s="200" t="s">
        <v>499</v>
      </c>
      <c r="B117" s="198">
        <v>0</v>
      </c>
      <c r="C117" s="198">
        <v>0</v>
      </c>
      <c r="D117" s="198">
        <v>0</v>
      </c>
      <c r="E117" s="198">
        <v>0</v>
      </c>
      <c r="F117" s="198">
        <v>0</v>
      </c>
      <c r="G117" s="198">
        <v>0</v>
      </c>
      <c r="H117" s="198">
        <v>0</v>
      </c>
      <c r="R117" s="195"/>
      <c r="S117" s="195"/>
      <c r="T117" s="195"/>
      <c r="U117" s="195"/>
      <c r="V117" s="195"/>
      <c r="W117" s="195"/>
      <c r="X117" s="195"/>
      <c r="Y117" s="195"/>
      <c r="Z117" s="195"/>
      <c r="AA117" s="195"/>
      <c r="AB117" s="195"/>
      <c r="AC117" s="195"/>
    </row>
    <row r="118" spans="1:29">
      <c r="A118" s="200" t="s">
        <v>500</v>
      </c>
      <c r="B118" s="201">
        <f t="shared" ref="B118:H118" si="13">B119+B120+B121+B122</f>
        <v>0</v>
      </c>
      <c r="C118" s="201">
        <f t="shared" si="13"/>
        <v>0</v>
      </c>
      <c r="D118" s="201">
        <f t="shared" si="13"/>
        <v>0</v>
      </c>
      <c r="E118" s="201">
        <f t="shared" si="13"/>
        <v>0</v>
      </c>
      <c r="F118" s="201">
        <f t="shared" si="13"/>
        <v>0</v>
      </c>
      <c r="G118" s="201">
        <f t="shared" si="13"/>
        <v>0</v>
      </c>
      <c r="H118" s="201">
        <f t="shared" si="13"/>
        <v>0</v>
      </c>
      <c r="R118" s="195"/>
      <c r="S118" s="195"/>
      <c r="T118" s="195"/>
      <c r="U118" s="195"/>
      <c r="V118" s="195"/>
      <c r="W118" s="195"/>
      <c r="X118" s="195"/>
      <c r="Y118" s="195"/>
      <c r="Z118" s="195"/>
      <c r="AA118" s="195"/>
      <c r="AB118" s="195"/>
      <c r="AC118" s="195"/>
    </row>
    <row r="119" spans="1:29">
      <c r="A119" s="202" t="s">
        <v>501</v>
      </c>
      <c r="B119" s="198">
        <v>0</v>
      </c>
      <c r="C119" s="198">
        <v>0</v>
      </c>
      <c r="D119" s="198">
        <v>0</v>
      </c>
      <c r="E119" s="198">
        <v>0</v>
      </c>
      <c r="F119" s="198">
        <v>0</v>
      </c>
      <c r="G119" s="198">
        <v>0</v>
      </c>
      <c r="H119" s="198">
        <v>0</v>
      </c>
      <c r="R119" s="195"/>
      <c r="S119" s="195"/>
      <c r="T119" s="195"/>
      <c r="U119" s="195"/>
      <c r="V119" s="195"/>
      <c r="W119" s="195"/>
      <c r="X119" s="195"/>
      <c r="Y119" s="195"/>
      <c r="Z119" s="195"/>
      <c r="AA119" s="195"/>
      <c r="AB119" s="195"/>
      <c r="AC119" s="195"/>
    </row>
    <row r="120" spans="1:29">
      <c r="A120" s="203" t="s">
        <v>502</v>
      </c>
      <c r="B120" s="198">
        <v>0</v>
      </c>
      <c r="C120" s="198">
        <v>0</v>
      </c>
      <c r="D120" s="198">
        <v>0</v>
      </c>
      <c r="E120" s="198">
        <v>0</v>
      </c>
      <c r="F120" s="198">
        <v>0</v>
      </c>
      <c r="G120" s="198">
        <v>0</v>
      </c>
      <c r="H120" s="198">
        <v>0</v>
      </c>
      <c r="R120" s="195"/>
      <c r="S120" s="195"/>
      <c r="T120" s="195"/>
      <c r="U120" s="195"/>
      <c r="V120" s="195"/>
      <c r="W120" s="195"/>
      <c r="X120" s="195"/>
      <c r="Y120" s="195"/>
      <c r="Z120" s="195"/>
      <c r="AA120" s="195"/>
      <c r="AB120" s="195"/>
      <c r="AC120" s="195"/>
    </row>
    <row r="121" spans="1:29">
      <c r="A121" s="203" t="s">
        <v>503</v>
      </c>
      <c r="B121" s="198">
        <v>0</v>
      </c>
      <c r="C121" s="198">
        <v>0</v>
      </c>
      <c r="D121" s="198">
        <v>0</v>
      </c>
      <c r="E121" s="198">
        <v>0</v>
      </c>
      <c r="F121" s="198">
        <v>0</v>
      </c>
      <c r="G121" s="198">
        <v>0</v>
      </c>
      <c r="H121" s="198">
        <v>0</v>
      </c>
      <c r="R121" s="195"/>
      <c r="S121" s="195"/>
      <c r="T121" s="195"/>
      <c r="U121" s="195"/>
      <c r="V121" s="195"/>
      <c r="W121" s="195"/>
      <c r="X121" s="195"/>
      <c r="Y121" s="195"/>
      <c r="Z121" s="195"/>
      <c r="AA121" s="195"/>
      <c r="AB121" s="195"/>
      <c r="AC121" s="195"/>
    </row>
    <row r="122" spans="1:29">
      <c r="A122" s="203" t="s">
        <v>504</v>
      </c>
      <c r="B122" s="198">
        <v>0</v>
      </c>
      <c r="C122" s="198">
        <v>0</v>
      </c>
      <c r="D122" s="198">
        <v>0</v>
      </c>
      <c r="E122" s="198">
        <v>0</v>
      </c>
      <c r="F122" s="198">
        <v>0</v>
      </c>
      <c r="G122" s="198">
        <v>0</v>
      </c>
      <c r="H122" s="198">
        <v>0</v>
      </c>
      <c r="R122" s="195"/>
      <c r="S122" s="195"/>
      <c r="T122" s="195"/>
      <c r="U122" s="195"/>
      <c r="V122" s="195"/>
      <c r="W122" s="195"/>
      <c r="X122" s="195"/>
      <c r="Y122" s="195"/>
      <c r="Z122" s="195"/>
      <c r="AA122" s="195"/>
      <c r="AB122" s="195"/>
      <c r="AC122" s="195"/>
    </row>
    <row r="123" spans="1:29">
      <c r="A123" s="200" t="s">
        <v>505</v>
      </c>
      <c r="B123" s="198">
        <v>0</v>
      </c>
      <c r="C123" s="198">
        <v>0</v>
      </c>
      <c r="D123" s="198">
        <v>0</v>
      </c>
      <c r="E123" s="198">
        <v>0</v>
      </c>
      <c r="F123" s="198">
        <v>0</v>
      </c>
      <c r="G123" s="198">
        <v>0</v>
      </c>
      <c r="H123" s="198">
        <v>0</v>
      </c>
      <c r="R123" s="195"/>
      <c r="S123" s="195"/>
      <c r="T123" s="195"/>
      <c r="U123" s="195"/>
      <c r="V123" s="195"/>
      <c r="W123" s="195"/>
      <c r="X123" s="195"/>
      <c r="Y123" s="195"/>
      <c r="Z123" s="195"/>
      <c r="AA123" s="195"/>
      <c r="AB123" s="195"/>
      <c r="AC123" s="195"/>
    </row>
    <row r="124" spans="1:29">
      <c r="A124" s="200" t="s">
        <v>506</v>
      </c>
      <c r="B124" s="205">
        <v>0</v>
      </c>
      <c r="C124" s="205">
        <v>0</v>
      </c>
      <c r="D124" s="198">
        <v>0</v>
      </c>
      <c r="E124" s="205">
        <v>0</v>
      </c>
      <c r="F124" s="205">
        <v>0</v>
      </c>
      <c r="G124" s="205">
        <v>0</v>
      </c>
      <c r="H124" s="205">
        <v>0</v>
      </c>
      <c r="R124" s="195"/>
      <c r="S124" s="195"/>
      <c r="T124" s="195"/>
      <c r="U124" s="195"/>
      <c r="V124" s="195"/>
      <c r="W124" s="195"/>
      <c r="X124" s="195"/>
      <c r="Y124" s="195"/>
      <c r="Z124" s="195"/>
      <c r="AA124" s="195"/>
      <c r="AB124" s="195"/>
      <c r="AC124" s="195"/>
    </row>
    <row r="125" spans="1:29">
      <c r="A125" s="193" t="s">
        <v>477</v>
      </c>
      <c r="B125" s="194">
        <f>SUM(B126:B137,B142,B143)</f>
        <v>0</v>
      </c>
      <c r="C125" s="194">
        <f t="shared" ref="C125:H125" si="14">SUM(C126:C137,C142,C143)</f>
        <v>0</v>
      </c>
      <c r="D125" s="194">
        <f t="shared" si="14"/>
        <v>0</v>
      </c>
      <c r="E125" s="194">
        <f t="shared" si="14"/>
        <v>0</v>
      </c>
      <c r="F125" s="194">
        <f t="shared" si="14"/>
        <v>0</v>
      </c>
      <c r="G125" s="194">
        <f t="shared" si="14"/>
        <v>0</v>
      </c>
      <c r="H125" s="194">
        <f t="shared" si="14"/>
        <v>0</v>
      </c>
      <c r="R125" s="195"/>
      <c r="S125" s="195"/>
      <c r="T125" s="195"/>
      <c r="U125" s="195"/>
      <c r="V125" s="195"/>
      <c r="W125" s="195"/>
      <c r="X125" s="195"/>
      <c r="Y125" s="195"/>
      <c r="Z125" s="195"/>
      <c r="AA125" s="195"/>
      <c r="AB125" s="195"/>
      <c r="AC125" s="195"/>
    </row>
    <row r="126" spans="1:29">
      <c r="A126" s="197" t="s">
        <v>226</v>
      </c>
      <c r="B126" s="198">
        <v>0</v>
      </c>
      <c r="C126" s="198">
        <v>0</v>
      </c>
      <c r="D126" s="198">
        <v>0</v>
      </c>
      <c r="E126" s="198">
        <v>0</v>
      </c>
      <c r="F126" s="198">
        <v>0</v>
      </c>
      <c r="G126" s="198">
        <v>0</v>
      </c>
      <c r="H126" s="198">
        <v>0</v>
      </c>
      <c r="R126" s="195"/>
      <c r="S126" s="195"/>
      <c r="T126" s="195"/>
      <c r="U126" s="195"/>
      <c r="V126" s="195"/>
      <c r="W126" s="195"/>
      <c r="X126" s="195"/>
      <c r="Y126" s="195"/>
      <c r="Z126" s="195"/>
      <c r="AA126" s="195"/>
      <c r="AB126" s="195"/>
      <c r="AC126" s="195"/>
    </row>
    <row r="127" spans="1:29">
      <c r="A127" s="199" t="s">
        <v>490</v>
      </c>
      <c r="B127" s="198">
        <v>0</v>
      </c>
      <c r="C127" s="198">
        <v>0</v>
      </c>
      <c r="D127" s="198">
        <v>0</v>
      </c>
      <c r="E127" s="198">
        <v>0</v>
      </c>
      <c r="F127" s="198">
        <v>0</v>
      </c>
      <c r="G127" s="198">
        <v>0</v>
      </c>
      <c r="H127" s="198">
        <v>0</v>
      </c>
      <c r="R127" s="195"/>
      <c r="S127" s="195"/>
      <c r="T127" s="195"/>
      <c r="U127" s="195"/>
      <c r="V127" s="195"/>
      <c r="W127" s="195"/>
      <c r="X127" s="195"/>
      <c r="Y127" s="195"/>
      <c r="Z127" s="195"/>
      <c r="AA127" s="195"/>
      <c r="AB127" s="195"/>
      <c r="AC127" s="195"/>
    </row>
    <row r="128" spans="1:29">
      <c r="A128" s="200" t="s">
        <v>491</v>
      </c>
      <c r="B128" s="198">
        <v>0</v>
      </c>
      <c r="C128" s="198">
        <v>0</v>
      </c>
      <c r="D128" s="198">
        <v>0</v>
      </c>
      <c r="E128" s="198">
        <v>0</v>
      </c>
      <c r="F128" s="198">
        <v>0</v>
      </c>
      <c r="G128" s="198">
        <v>0</v>
      </c>
      <c r="H128" s="198">
        <v>0</v>
      </c>
      <c r="R128" s="195"/>
      <c r="S128" s="195"/>
      <c r="T128" s="195"/>
      <c r="U128" s="195"/>
      <c r="V128" s="195"/>
      <c r="W128" s="195"/>
      <c r="X128" s="195"/>
      <c r="Y128" s="195"/>
      <c r="Z128" s="195"/>
      <c r="AA128" s="195"/>
      <c r="AB128" s="195"/>
      <c r="AC128" s="195"/>
    </row>
    <row r="129" spans="1:29">
      <c r="A129" s="199" t="s">
        <v>492</v>
      </c>
      <c r="B129" s="198">
        <v>0</v>
      </c>
      <c r="C129" s="198">
        <v>0</v>
      </c>
      <c r="D129" s="198">
        <v>0</v>
      </c>
      <c r="E129" s="198">
        <v>0</v>
      </c>
      <c r="F129" s="198">
        <v>0</v>
      </c>
      <c r="G129" s="198">
        <v>0</v>
      </c>
      <c r="H129" s="198">
        <v>0</v>
      </c>
      <c r="R129" s="195"/>
      <c r="S129" s="195"/>
      <c r="T129" s="195"/>
      <c r="U129" s="195"/>
      <c r="V129" s="195"/>
      <c r="W129" s="195"/>
      <c r="X129" s="195"/>
      <c r="Y129" s="195"/>
      <c r="Z129" s="195"/>
      <c r="AA129" s="195"/>
      <c r="AB129" s="195"/>
      <c r="AC129" s="195"/>
    </row>
    <row r="130" spans="1:29">
      <c r="A130" s="199" t="s">
        <v>493</v>
      </c>
      <c r="B130" s="198">
        <v>0</v>
      </c>
      <c r="C130" s="198">
        <v>0</v>
      </c>
      <c r="D130" s="198">
        <v>0</v>
      </c>
      <c r="E130" s="198">
        <v>0</v>
      </c>
      <c r="F130" s="198">
        <v>0</v>
      </c>
      <c r="G130" s="198">
        <v>0</v>
      </c>
      <c r="H130" s="198">
        <v>0</v>
      </c>
      <c r="R130" s="195"/>
      <c r="S130" s="195"/>
      <c r="T130" s="195"/>
      <c r="U130" s="195"/>
      <c r="V130" s="195"/>
      <c r="W130" s="195"/>
      <c r="X130" s="195"/>
      <c r="Y130" s="195"/>
      <c r="Z130" s="195"/>
      <c r="AA130" s="195"/>
      <c r="AB130" s="195"/>
      <c r="AC130" s="195"/>
    </row>
    <row r="131" spans="1:29">
      <c r="A131" s="199" t="s">
        <v>494</v>
      </c>
      <c r="B131" s="198">
        <v>0</v>
      </c>
      <c r="C131" s="198">
        <v>0</v>
      </c>
      <c r="D131" s="198">
        <v>0</v>
      </c>
      <c r="E131" s="198">
        <v>0</v>
      </c>
      <c r="F131" s="198">
        <v>0</v>
      </c>
      <c r="G131" s="198">
        <v>0</v>
      </c>
      <c r="H131" s="198">
        <v>0</v>
      </c>
      <c r="R131" s="195"/>
      <c r="S131" s="195"/>
      <c r="T131" s="195"/>
      <c r="U131" s="195"/>
      <c r="V131" s="195"/>
      <c r="W131" s="195"/>
      <c r="X131" s="195"/>
      <c r="Y131" s="195"/>
      <c r="Z131" s="195"/>
      <c r="AA131" s="195"/>
      <c r="AB131" s="195"/>
      <c r="AC131" s="195"/>
    </row>
    <row r="132" spans="1:29">
      <c r="A132" s="200" t="s">
        <v>495</v>
      </c>
      <c r="B132" s="198">
        <v>0</v>
      </c>
      <c r="C132" s="198">
        <v>0</v>
      </c>
      <c r="D132" s="198">
        <v>0</v>
      </c>
      <c r="E132" s="198">
        <v>0</v>
      </c>
      <c r="F132" s="198">
        <v>0</v>
      </c>
      <c r="G132" s="198">
        <v>0</v>
      </c>
      <c r="H132" s="198">
        <v>0</v>
      </c>
      <c r="R132" s="195"/>
      <c r="S132" s="195"/>
      <c r="T132" s="195"/>
      <c r="U132" s="195"/>
      <c r="V132" s="195"/>
      <c r="W132" s="195"/>
      <c r="X132" s="195"/>
      <c r="Y132" s="195"/>
      <c r="Z132" s="195"/>
      <c r="AA132" s="195"/>
      <c r="AB132" s="195"/>
      <c r="AC132" s="195"/>
    </row>
    <row r="133" spans="1:29">
      <c r="A133" s="200" t="s">
        <v>496</v>
      </c>
      <c r="B133" s="198">
        <v>0</v>
      </c>
      <c r="C133" s="198">
        <v>0</v>
      </c>
      <c r="D133" s="198">
        <v>0</v>
      </c>
      <c r="E133" s="198">
        <v>0</v>
      </c>
      <c r="F133" s="198">
        <v>0</v>
      </c>
      <c r="G133" s="198">
        <v>0</v>
      </c>
      <c r="H133" s="198">
        <v>0</v>
      </c>
      <c r="R133" s="195"/>
      <c r="S133" s="195"/>
      <c r="T133" s="195"/>
      <c r="U133" s="195"/>
      <c r="V133" s="195"/>
      <c r="W133" s="195"/>
      <c r="X133" s="195"/>
      <c r="Y133" s="195"/>
      <c r="Z133" s="195"/>
      <c r="AA133" s="195"/>
      <c r="AB133" s="195"/>
      <c r="AC133" s="195"/>
    </row>
    <row r="134" spans="1:29">
      <c r="A134" s="200" t="s">
        <v>497</v>
      </c>
      <c r="B134" s="198">
        <v>0</v>
      </c>
      <c r="C134" s="198">
        <v>0</v>
      </c>
      <c r="D134" s="198">
        <v>0</v>
      </c>
      <c r="E134" s="198">
        <v>0</v>
      </c>
      <c r="F134" s="198">
        <v>0</v>
      </c>
      <c r="G134" s="198">
        <v>0</v>
      </c>
      <c r="H134" s="198">
        <v>0</v>
      </c>
      <c r="R134" s="195"/>
      <c r="S134" s="195"/>
      <c r="T134" s="195"/>
      <c r="U134" s="195"/>
      <c r="V134" s="195"/>
      <c r="W134" s="195"/>
      <c r="X134" s="195"/>
      <c r="Y134" s="195"/>
      <c r="Z134" s="195"/>
      <c r="AA134" s="195"/>
      <c r="AB134" s="195"/>
      <c r="AC134" s="195"/>
    </row>
    <row r="135" spans="1:29">
      <c r="A135" s="200" t="s">
        <v>498</v>
      </c>
      <c r="B135" s="198">
        <v>0</v>
      </c>
      <c r="C135" s="198">
        <v>0</v>
      </c>
      <c r="D135" s="198">
        <v>0</v>
      </c>
      <c r="E135" s="198">
        <v>0</v>
      </c>
      <c r="F135" s="198">
        <v>0</v>
      </c>
      <c r="G135" s="198">
        <v>0</v>
      </c>
      <c r="H135" s="198">
        <v>0</v>
      </c>
      <c r="R135" s="195"/>
      <c r="S135" s="195"/>
      <c r="T135" s="195"/>
      <c r="U135" s="195"/>
      <c r="V135" s="195"/>
      <c r="W135" s="195"/>
      <c r="X135" s="195"/>
      <c r="Y135" s="195"/>
      <c r="Z135" s="195"/>
      <c r="AA135" s="195"/>
      <c r="AB135" s="195"/>
      <c r="AC135" s="195"/>
    </row>
    <row r="136" spans="1:29">
      <c r="A136" s="200" t="s">
        <v>499</v>
      </c>
      <c r="B136" s="198">
        <v>0</v>
      </c>
      <c r="C136" s="198">
        <v>0</v>
      </c>
      <c r="D136" s="198">
        <v>0</v>
      </c>
      <c r="E136" s="198">
        <v>0</v>
      </c>
      <c r="F136" s="198">
        <v>0</v>
      </c>
      <c r="G136" s="198">
        <v>0</v>
      </c>
      <c r="H136" s="198">
        <v>0</v>
      </c>
      <c r="R136" s="195"/>
      <c r="S136" s="195"/>
      <c r="T136" s="195"/>
      <c r="U136" s="195"/>
      <c r="V136" s="195"/>
      <c r="W136" s="195"/>
      <c r="X136" s="195"/>
      <c r="Y136" s="195"/>
      <c r="Z136" s="195"/>
      <c r="AA136" s="195"/>
      <c r="AB136" s="195"/>
      <c r="AC136" s="195"/>
    </row>
    <row r="137" spans="1:29">
      <c r="A137" s="200" t="s">
        <v>500</v>
      </c>
      <c r="B137" s="201">
        <f t="shared" ref="B137:H137" si="15">B138+B139+B140+B141</f>
        <v>0</v>
      </c>
      <c r="C137" s="201">
        <f t="shared" si="15"/>
        <v>0</v>
      </c>
      <c r="D137" s="201">
        <f t="shared" si="15"/>
        <v>0</v>
      </c>
      <c r="E137" s="201">
        <f t="shared" si="15"/>
        <v>0</v>
      </c>
      <c r="F137" s="201">
        <f t="shared" si="15"/>
        <v>0</v>
      </c>
      <c r="G137" s="201">
        <f t="shared" si="15"/>
        <v>0</v>
      </c>
      <c r="H137" s="201">
        <f t="shared" si="15"/>
        <v>0</v>
      </c>
      <c r="R137" s="195"/>
      <c r="S137" s="195"/>
      <c r="T137" s="195"/>
      <c r="U137" s="195"/>
      <c r="V137" s="195"/>
      <c r="W137" s="195"/>
      <c r="X137" s="195"/>
      <c r="Y137" s="195"/>
      <c r="Z137" s="195"/>
      <c r="AA137" s="195"/>
      <c r="AB137" s="195"/>
      <c r="AC137" s="195"/>
    </row>
    <row r="138" spans="1:29">
      <c r="A138" s="202" t="s">
        <v>501</v>
      </c>
      <c r="B138" s="198">
        <v>0</v>
      </c>
      <c r="C138" s="198">
        <v>0</v>
      </c>
      <c r="D138" s="198">
        <v>0</v>
      </c>
      <c r="E138" s="198">
        <v>0</v>
      </c>
      <c r="F138" s="198">
        <v>0</v>
      </c>
      <c r="G138" s="198">
        <v>0</v>
      </c>
      <c r="H138" s="198">
        <v>0</v>
      </c>
      <c r="R138" s="195"/>
      <c r="S138" s="195"/>
      <c r="T138" s="195"/>
      <c r="U138" s="195"/>
      <c r="V138" s="195"/>
      <c r="W138" s="195"/>
      <c r="X138" s="195"/>
      <c r="Y138" s="195"/>
      <c r="Z138" s="195"/>
      <c r="AA138" s="195"/>
      <c r="AB138" s="195"/>
      <c r="AC138" s="195"/>
    </row>
    <row r="139" spans="1:29">
      <c r="A139" s="203" t="s">
        <v>502</v>
      </c>
      <c r="B139" s="198">
        <v>0</v>
      </c>
      <c r="C139" s="198">
        <v>0</v>
      </c>
      <c r="D139" s="198">
        <v>0</v>
      </c>
      <c r="E139" s="198">
        <v>0</v>
      </c>
      <c r="F139" s="198">
        <v>0</v>
      </c>
      <c r="G139" s="198">
        <v>0</v>
      </c>
      <c r="H139" s="198">
        <v>0</v>
      </c>
      <c r="R139" s="195"/>
      <c r="S139" s="195"/>
      <c r="T139" s="195"/>
      <c r="U139" s="195"/>
      <c r="V139" s="195"/>
      <c r="W139" s="195"/>
      <c r="X139" s="195"/>
      <c r="Y139" s="195"/>
      <c r="Z139" s="195"/>
      <c r="AA139" s="195"/>
      <c r="AB139" s="195"/>
      <c r="AC139" s="195"/>
    </row>
    <row r="140" spans="1:29">
      <c r="A140" s="203" t="s">
        <v>503</v>
      </c>
      <c r="B140" s="198">
        <v>0</v>
      </c>
      <c r="C140" s="198">
        <v>0</v>
      </c>
      <c r="D140" s="198">
        <v>0</v>
      </c>
      <c r="E140" s="198">
        <v>0</v>
      </c>
      <c r="F140" s="198">
        <v>0</v>
      </c>
      <c r="G140" s="198">
        <v>0</v>
      </c>
      <c r="H140" s="198">
        <v>0</v>
      </c>
      <c r="R140" s="195"/>
      <c r="S140" s="195"/>
      <c r="T140" s="195"/>
      <c r="U140" s="195"/>
      <c r="V140" s="195"/>
      <c r="W140" s="195"/>
      <c r="X140" s="195"/>
      <c r="Y140" s="195"/>
      <c r="Z140" s="195"/>
      <c r="AA140" s="195"/>
      <c r="AB140" s="195"/>
      <c r="AC140" s="195"/>
    </row>
    <row r="141" spans="1:29">
      <c r="A141" s="203" t="s">
        <v>504</v>
      </c>
      <c r="B141" s="198">
        <v>0</v>
      </c>
      <c r="C141" s="198">
        <v>0</v>
      </c>
      <c r="D141" s="198">
        <v>0</v>
      </c>
      <c r="E141" s="198">
        <v>0</v>
      </c>
      <c r="F141" s="198">
        <v>0</v>
      </c>
      <c r="G141" s="198">
        <v>0</v>
      </c>
      <c r="H141" s="198">
        <v>0</v>
      </c>
      <c r="R141" s="195"/>
      <c r="S141" s="195"/>
      <c r="T141" s="195"/>
      <c r="U141" s="195"/>
      <c r="V141" s="195"/>
      <c r="W141" s="195"/>
      <c r="X141" s="195"/>
      <c r="Y141" s="195"/>
      <c r="Z141" s="195"/>
      <c r="AA141" s="195"/>
      <c r="AB141" s="195"/>
      <c r="AC141" s="195"/>
    </row>
    <row r="142" spans="1:29">
      <c r="A142" s="200" t="s">
        <v>505</v>
      </c>
      <c r="B142" s="198">
        <v>0</v>
      </c>
      <c r="C142" s="198">
        <v>0</v>
      </c>
      <c r="D142" s="198">
        <v>0</v>
      </c>
      <c r="E142" s="198">
        <v>0</v>
      </c>
      <c r="F142" s="198">
        <v>0</v>
      </c>
      <c r="G142" s="198">
        <v>0</v>
      </c>
      <c r="H142" s="198">
        <v>0</v>
      </c>
      <c r="R142" s="195"/>
      <c r="S142" s="195"/>
      <c r="T142" s="195"/>
      <c r="U142" s="195"/>
      <c r="V142" s="195"/>
      <c r="W142" s="195"/>
      <c r="X142" s="195"/>
      <c r="Y142" s="195"/>
      <c r="Z142" s="195"/>
      <c r="AA142" s="195"/>
      <c r="AB142" s="195"/>
      <c r="AC142" s="195"/>
    </row>
    <row r="143" spans="1:29">
      <c r="A143" s="200" t="s">
        <v>506</v>
      </c>
      <c r="B143" s="205">
        <v>0</v>
      </c>
      <c r="C143" s="205">
        <v>0</v>
      </c>
      <c r="D143" s="198">
        <v>0</v>
      </c>
      <c r="E143" s="205">
        <v>0</v>
      </c>
      <c r="F143" s="205">
        <v>0</v>
      </c>
      <c r="G143" s="205">
        <v>0</v>
      </c>
      <c r="H143" s="205">
        <v>0</v>
      </c>
      <c r="R143" s="195"/>
      <c r="S143" s="195"/>
      <c r="T143" s="195"/>
      <c r="U143" s="195"/>
      <c r="V143" s="195"/>
      <c r="W143" s="195"/>
      <c r="X143" s="195"/>
      <c r="Y143" s="195"/>
      <c r="Z143" s="195"/>
      <c r="AA143" s="195"/>
      <c r="AB143" s="195"/>
      <c r="AC143" s="195"/>
    </row>
    <row r="144" spans="1:29">
      <c r="A144" s="193" t="s">
        <v>480</v>
      </c>
      <c r="B144" s="194">
        <f>SUM(B145:B156,B161,B162)</f>
        <v>0</v>
      </c>
      <c r="C144" s="194">
        <f t="shared" ref="C144:H144" si="16">SUM(C145:C156,C161,C162)</f>
        <v>0</v>
      </c>
      <c r="D144" s="194">
        <f t="shared" si="16"/>
        <v>0</v>
      </c>
      <c r="E144" s="194">
        <f t="shared" si="16"/>
        <v>0</v>
      </c>
      <c r="F144" s="194">
        <f t="shared" si="16"/>
        <v>0</v>
      </c>
      <c r="G144" s="194">
        <f t="shared" si="16"/>
        <v>0</v>
      </c>
      <c r="H144" s="194">
        <f t="shared" si="16"/>
        <v>0</v>
      </c>
      <c r="R144" s="195"/>
      <c r="S144" s="195"/>
      <c r="T144" s="195"/>
      <c r="U144" s="195"/>
      <c r="V144" s="195"/>
      <c r="W144" s="195"/>
      <c r="X144" s="195"/>
      <c r="Y144" s="195"/>
      <c r="Z144" s="195"/>
      <c r="AA144" s="195"/>
      <c r="AB144" s="195"/>
      <c r="AC144" s="195"/>
    </row>
    <row r="145" spans="1:29">
      <c r="A145" s="197" t="s">
        <v>226</v>
      </c>
      <c r="B145" s="198">
        <v>0</v>
      </c>
      <c r="C145" s="198">
        <v>0</v>
      </c>
      <c r="D145" s="198">
        <v>0</v>
      </c>
      <c r="E145" s="198">
        <v>0</v>
      </c>
      <c r="F145" s="198">
        <v>0</v>
      </c>
      <c r="G145" s="198">
        <v>0</v>
      </c>
      <c r="H145" s="198">
        <v>0</v>
      </c>
      <c r="R145" s="195"/>
      <c r="S145" s="195"/>
      <c r="T145" s="195"/>
      <c r="U145" s="195"/>
      <c r="V145" s="195"/>
      <c r="W145" s="195"/>
      <c r="X145" s="195"/>
      <c r="Y145" s="195"/>
      <c r="Z145" s="195"/>
      <c r="AA145" s="195"/>
      <c r="AB145" s="195"/>
      <c r="AC145" s="195"/>
    </row>
    <row r="146" spans="1:29">
      <c r="A146" s="199" t="s">
        <v>490</v>
      </c>
      <c r="B146" s="198">
        <v>0</v>
      </c>
      <c r="C146" s="198">
        <v>0</v>
      </c>
      <c r="D146" s="198">
        <v>0</v>
      </c>
      <c r="E146" s="198">
        <v>0</v>
      </c>
      <c r="F146" s="198">
        <v>0</v>
      </c>
      <c r="G146" s="198">
        <v>0</v>
      </c>
      <c r="H146" s="198">
        <v>0</v>
      </c>
      <c r="R146" s="195"/>
      <c r="S146" s="195"/>
      <c r="T146" s="195"/>
      <c r="U146" s="195"/>
      <c r="V146" s="195"/>
      <c r="W146" s="195"/>
      <c r="X146" s="195"/>
      <c r="Y146" s="195"/>
      <c r="Z146" s="195"/>
      <c r="AA146" s="195"/>
      <c r="AB146" s="195"/>
      <c r="AC146" s="195"/>
    </row>
    <row r="147" spans="1:29">
      <c r="A147" s="200" t="s">
        <v>491</v>
      </c>
      <c r="B147" s="198">
        <v>0</v>
      </c>
      <c r="C147" s="198">
        <v>0</v>
      </c>
      <c r="D147" s="198">
        <v>0</v>
      </c>
      <c r="E147" s="198">
        <v>0</v>
      </c>
      <c r="F147" s="198">
        <v>0</v>
      </c>
      <c r="G147" s="198">
        <v>0</v>
      </c>
      <c r="H147" s="198">
        <v>0</v>
      </c>
      <c r="R147" s="195"/>
      <c r="S147" s="195"/>
      <c r="T147" s="195"/>
      <c r="U147" s="195"/>
      <c r="V147" s="195"/>
      <c r="W147" s="195"/>
      <c r="X147" s="195"/>
      <c r="Y147" s="195"/>
      <c r="Z147" s="195"/>
      <c r="AA147" s="195"/>
      <c r="AB147" s="195"/>
      <c r="AC147" s="195"/>
    </row>
    <row r="148" spans="1:29">
      <c r="A148" s="199" t="s">
        <v>492</v>
      </c>
      <c r="B148" s="198">
        <v>0</v>
      </c>
      <c r="C148" s="198">
        <v>0</v>
      </c>
      <c r="D148" s="198">
        <v>0</v>
      </c>
      <c r="E148" s="198">
        <v>0</v>
      </c>
      <c r="F148" s="198">
        <v>0</v>
      </c>
      <c r="G148" s="198">
        <v>0</v>
      </c>
      <c r="H148" s="198">
        <v>0</v>
      </c>
      <c r="R148" s="195"/>
      <c r="S148" s="195"/>
      <c r="T148" s="195"/>
      <c r="U148" s="195"/>
      <c r="V148" s="195"/>
      <c r="W148" s="195"/>
      <c r="X148" s="195"/>
      <c r="Y148" s="195"/>
      <c r="Z148" s="195"/>
      <c r="AA148" s="195"/>
      <c r="AB148" s="195"/>
      <c r="AC148" s="195"/>
    </row>
    <row r="149" spans="1:29">
      <c r="A149" s="199" t="s">
        <v>493</v>
      </c>
      <c r="B149" s="198">
        <v>0</v>
      </c>
      <c r="C149" s="198">
        <v>0</v>
      </c>
      <c r="D149" s="198">
        <v>0</v>
      </c>
      <c r="E149" s="198">
        <v>0</v>
      </c>
      <c r="F149" s="198">
        <v>0</v>
      </c>
      <c r="G149" s="198">
        <v>0</v>
      </c>
      <c r="H149" s="198">
        <v>0</v>
      </c>
      <c r="R149" s="195"/>
      <c r="S149" s="195"/>
      <c r="T149" s="195"/>
      <c r="U149" s="195"/>
      <c r="V149" s="195"/>
      <c r="W149" s="195"/>
      <c r="X149" s="195"/>
      <c r="Y149" s="195"/>
      <c r="Z149" s="195"/>
      <c r="AA149" s="195"/>
      <c r="AB149" s="195"/>
      <c r="AC149" s="195"/>
    </row>
    <row r="150" spans="1:29">
      <c r="A150" s="199" t="s">
        <v>494</v>
      </c>
      <c r="B150" s="198">
        <v>0</v>
      </c>
      <c r="C150" s="198">
        <v>0</v>
      </c>
      <c r="D150" s="198">
        <v>0</v>
      </c>
      <c r="E150" s="198">
        <v>0</v>
      </c>
      <c r="F150" s="198">
        <v>0</v>
      </c>
      <c r="G150" s="198">
        <v>0</v>
      </c>
      <c r="H150" s="198">
        <v>0</v>
      </c>
      <c r="R150" s="195"/>
      <c r="S150" s="195"/>
      <c r="T150" s="195"/>
      <c r="U150" s="195"/>
      <c r="V150" s="195"/>
      <c r="W150" s="195"/>
      <c r="X150" s="195"/>
      <c r="Y150" s="195"/>
      <c r="Z150" s="195"/>
      <c r="AA150" s="195"/>
      <c r="AB150" s="195"/>
      <c r="AC150" s="195"/>
    </row>
    <row r="151" spans="1:29">
      <c r="A151" s="200" t="s">
        <v>495</v>
      </c>
      <c r="B151" s="198">
        <v>0</v>
      </c>
      <c r="C151" s="198">
        <v>0</v>
      </c>
      <c r="D151" s="198">
        <v>0</v>
      </c>
      <c r="E151" s="198">
        <v>0</v>
      </c>
      <c r="F151" s="198">
        <v>0</v>
      </c>
      <c r="G151" s="198">
        <v>0</v>
      </c>
      <c r="H151" s="198">
        <v>0</v>
      </c>
      <c r="R151" s="195"/>
      <c r="S151" s="195"/>
      <c r="T151" s="195"/>
      <c r="U151" s="195"/>
      <c r="V151" s="195"/>
      <c r="W151" s="195"/>
      <c r="X151" s="195"/>
      <c r="Y151" s="195"/>
      <c r="Z151" s="195"/>
      <c r="AA151" s="195"/>
      <c r="AB151" s="195"/>
      <c r="AC151" s="195"/>
    </row>
    <row r="152" spans="1:29">
      <c r="A152" s="200" t="s">
        <v>496</v>
      </c>
      <c r="B152" s="198">
        <v>0</v>
      </c>
      <c r="C152" s="198">
        <v>0</v>
      </c>
      <c r="D152" s="198">
        <v>0</v>
      </c>
      <c r="E152" s="198">
        <v>0</v>
      </c>
      <c r="F152" s="198">
        <v>0</v>
      </c>
      <c r="G152" s="198">
        <v>0</v>
      </c>
      <c r="H152" s="198">
        <v>0</v>
      </c>
      <c r="R152" s="195"/>
      <c r="S152" s="195"/>
      <c r="T152" s="195"/>
      <c r="U152" s="195"/>
      <c r="V152" s="195"/>
      <c r="W152" s="195"/>
      <c r="X152" s="195"/>
      <c r="Y152" s="195"/>
      <c r="Z152" s="195"/>
      <c r="AA152" s="195"/>
      <c r="AB152" s="195"/>
      <c r="AC152" s="195"/>
    </row>
    <row r="153" spans="1:29">
      <c r="A153" s="200" t="s">
        <v>497</v>
      </c>
      <c r="B153" s="198">
        <v>0</v>
      </c>
      <c r="C153" s="198">
        <v>0</v>
      </c>
      <c r="D153" s="198">
        <v>0</v>
      </c>
      <c r="E153" s="198">
        <v>0</v>
      </c>
      <c r="F153" s="198">
        <v>0</v>
      </c>
      <c r="G153" s="198">
        <v>0</v>
      </c>
      <c r="H153" s="198">
        <v>0</v>
      </c>
      <c r="R153" s="195"/>
      <c r="S153" s="195"/>
      <c r="T153" s="195"/>
      <c r="U153" s="195"/>
      <c r="V153" s="195"/>
      <c r="W153" s="195"/>
      <c r="X153" s="195"/>
      <c r="Y153" s="195"/>
      <c r="Z153" s="195"/>
      <c r="AA153" s="195"/>
      <c r="AB153" s="195"/>
      <c r="AC153" s="195"/>
    </row>
    <row r="154" spans="1:29">
      <c r="A154" s="200" t="s">
        <v>498</v>
      </c>
      <c r="B154" s="198">
        <v>0</v>
      </c>
      <c r="C154" s="198">
        <v>0</v>
      </c>
      <c r="D154" s="198">
        <v>0</v>
      </c>
      <c r="E154" s="198">
        <v>0</v>
      </c>
      <c r="F154" s="198">
        <v>0</v>
      </c>
      <c r="G154" s="198">
        <v>0</v>
      </c>
      <c r="H154" s="198">
        <v>0</v>
      </c>
      <c r="R154" s="195"/>
      <c r="S154" s="195"/>
      <c r="T154" s="195"/>
      <c r="U154" s="195"/>
      <c r="V154" s="195"/>
      <c r="W154" s="195"/>
      <c r="X154" s="195"/>
      <c r="Y154" s="195"/>
      <c r="Z154" s="195"/>
      <c r="AA154" s="195"/>
      <c r="AB154" s="195"/>
      <c r="AC154" s="195"/>
    </row>
    <row r="155" spans="1:29">
      <c r="A155" s="200" t="s">
        <v>499</v>
      </c>
      <c r="B155" s="198">
        <v>0</v>
      </c>
      <c r="C155" s="198">
        <v>0</v>
      </c>
      <c r="D155" s="198">
        <v>0</v>
      </c>
      <c r="E155" s="198">
        <v>0</v>
      </c>
      <c r="F155" s="198">
        <v>0</v>
      </c>
      <c r="G155" s="198">
        <v>0</v>
      </c>
      <c r="H155" s="198">
        <v>0</v>
      </c>
      <c r="R155" s="195"/>
      <c r="S155" s="195"/>
      <c r="T155" s="195"/>
      <c r="U155" s="195"/>
      <c r="V155" s="195"/>
      <c r="W155" s="195"/>
      <c r="X155" s="195"/>
      <c r="Y155" s="195"/>
      <c r="Z155" s="195"/>
      <c r="AA155" s="195"/>
      <c r="AB155" s="195"/>
      <c r="AC155" s="195"/>
    </row>
    <row r="156" spans="1:29">
      <c r="A156" s="200" t="s">
        <v>500</v>
      </c>
      <c r="B156" s="201">
        <f t="shared" ref="B156:H156" si="17">B157+B158+B159+B160</f>
        <v>0</v>
      </c>
      <c r="C156" s="201">
        <f t="shared" si="17"/>
        <v>0</v>
      </c>
      <c r="D156" s="201">
        <f t="shared" si="17"/>
        <v>0</v>
      </c>
      <c r="E156" s="201">
        <f t="shared" si="17"/>
        <v>0</v>
      </c>
      <c r="F156" s="201">
        <f t="shared" si="17"/>
        <v>0</v>
      </c>
      <c r="G156" s="201">
        <f t="shared" si="17"/>
        <v>0</v>
      </c>
      <c r="H156" s="201">
        <f t="shared" si="17"/>
        <v>0</v>
      </c>
      <c r="R156" s="195"/>
      <c r="S156" s="195"/>
      <c r="T156" s="195"/>
      <c r="U156" s="195"/>
      <c r="V156" s="195"/>
      <c r="W156" s="195"/>
      <c r="X156" s="195"/>
      <c r="Y156" s="195"/>
      <c r="Z156" s="195"/>
      <c r="AA156" s="195"/>
      <c r="AB156" s="195"/>
      <c r="AC156" s="195"/>
    </row>
    <row r="157" spans="1:29">
      <c r="A157" s="202" t="s">
        <v>501</v>
      </c>
      <c r="B157" s="198">
        <v>0</v>
      </c>
      <c r="C157" s="198">
        <v>0</v>
      </c>
      <c r="D157" s="198">
        <v>0</v>
      </c>
      <c r="E157" s="198">
        <v>0</v>
      </c>
      <c r="F157" s="198">
        <v>0</v>
      </c>
      <c r="G157" s="198">
        <v>0</v>
      </c>
      <c r="H157" s="198">
        <v>0</v>
      </c>
      <c r="R157" s="195"/>
      <c r="S157" s="195"/>
      <c r="T157" s="195"/>
      <c r="U157" s="195"/>
      <c r="V157" s="195"/>
      <c r="W157" s="195"/>
      <c r="X157" s="195"/>
      <c r="Y157" s="195"/>
      <c r="Z157" s="195"/>
      <c r="AA157" s="195"/>
      <c r="AB157" s="195"/>
      <c r="AC157" s="195"/>
    </row>
    <row r="158" spans="1:29">
      <c r="A158" s="203" t="s">
        <v>502</v>
      </c>
      <c r="B158" s="198">
        <v>0</v>
      </c>
      <c r="C158" s="198">
        <v>0</v>
      </c>
      <c r="D158" s="198">
        <v>0</v>
      </c>
      <c r="E158" s="198">
        <v>0</v>
      </c>
      <c r="F158" s="198">
        <v>0</v>
      </c>
      <c r="G158" s="198">
        <v>0</v>
      </c>
      <c r="H158" s="198">
        <v>0</v>
      </c>
      <c r="R158" s="195"/>
      <c r="S158" s="195"/>
      <c r="T158" s="195"/>
      <c r="U158" s="195"/>
      <c r="V158" s="195"/>
      <c r="W158" s="195"/>
      <c r="X158" s="195"/>
      <c r="Y158" s="195"/>
      <c r="Z158" s="195"/>
      <c r="AA158" s="195"/>
      <c r="AB158" s="195"/>
      <c r="AC158" s="195"/>
    </row>
    <row r="159" spans="1:29">
      <c r="A159" s="203" t="s">
        <v>503</v>
      </c>
      <c r="B159" s="198">
        <v>0</v>
      </c>
      <c r="C159" s="198">
        <v>0</v>
      </c>
      <c r="D159" s="198">
        <v>0</v>
      </c>
      <c r="E159" s="198">
        <v>0</v>
      </c>
      <c r="F159" s="198">
        <v>0</v>
      </c>
      <c r="G159" s="198">
        <v>0</v>
      </c>
      <c r="H159" s="198">
        <v>0</v>
      </c>
      <c r="R159" s="195"/>
      <c r="S159" s="195"/>
      <c r="T159" s="195"/>
      <c r="U159" s="195"/>
      <c r="V159" s="195"/>
      <c r="W159" s="195"/>
      <c r="X159" s="195"/>
      <c r="Y159" s="195"/>
      <c r="Z159" s="195"/>
      <c r="AA159" s="195"/>
      <c r="AB159" s="195"/>
      <c r="AC159" s="195"/>
    </row>
    <row r="160" spans="1:29">
      <c r="A160" s="203" t="s">
        <v>504</v>
      </c>
      <c r="B160" s="198">
        <v>0</v>
      </c>
      <c r="C160" s="198">
        <v>0</v>
      </c>
      <c r="D160" s="198">
        <v>0</v>
      </c>
      <c r="E160" s="198">
        <v>0</v>
      </c>
      <c r="F160" s="198">
        <v>0</v>
      </c>
      <c r="G160" s="198">
        <v>0</v>
      </c>
      <c r="H160" s="198">
        <v>0</v>
      </c>
      <c r="R160" s="195"/>
      <c r="S160" s="195"/>
      <c r="T160" s="195"/>
      <c r="U160" s="195"/>
      <c r="V160" s="195"/>
      <c r="W160" s="195"/>
      <c r="X160" s="195"/>
      <c r="Y160" s="195"/>
      <c r="Z160" s="195"/>
      <c r="AA160" s="195"/>
      <c r="AB160" s="195"/>
      <c r="AC160" s="195"/>
    </row>
    <row r="161" spans="1:29">
      <c r="A161" s="200" t="s">
        <v>505</v>
      </c>
      <c r="B161" s="198">
        <v>0</v>
      </c>
      <c r="C161" s="198">
        <v>0</v>
      </c>
      <c r="D161" s="198">
        <v>0</v>
      </c>
      <c r="E161" s="198">
        <v>0</v>
      </c>
      <c r="F161" s="198">
        <v>0</v>
      </c>
      <c r="G161" s="198">
        <v>0</v>
      </c>
      <c r="H161" s="198">
        <v>0</v>
      </c>
      <c r="R161" s="195"/>
      <c r="S161" s="195"/>
      <c r="T161" s="195"/>
      <c r="U161" s="195"/>
      <c r="V161" s="195"/>
      <c r="W161" s="195"/>
      <c r="X161" s="195"/>
      <c r="Y161" s="195"/>
      <c r="Z161" s="195"/>
      <c r="AA161" s="195"/>
      <c r="AB161" s="195"/>
      <c r="AC161" s="195"/>
    </row>
    <row r="162" spans="1:29">
      <c r="A162" s="200" t="s">
        <v>506</v>
      </c>
      <c r="B162" s="205">
        <v>0</v>
      </c>
      <c r="C162" s="205">
        <v>0</v>
      </c>
      <c r="D162" s="198">
        <v>0</v>
      </c>
      <c r="E162" s="205">
        <v>0</v>
      </c>
      <c r="F162" s="205">
        <v>0</v>
      </c>
      <c r="G162" s="205">
        <v>0</v>
      </c>
      <c r="H162" s="205">
        <v>0</v>
      </c>
      <c r="R162" s="195"/>
      <c r="S162" s="195"/>
      <c r="T162" s="195"/>
      <c r="U162" s="195"/>
      <c r="V162" s="195"/>
      <c r="W162" s="195"/>
      <c r="X162" s="195"/>
      <c r="Y162" s="195"/>
      <c r="Z162" s="195"/>
      <c r="AA162" s="195"/>
      <c r="AB162" s="195"/>
      <c r="AC162" s="195"/>
    </row>
    <row r="163" spans="1:29">
      <c r="A163" s="193" t="s">
        <v>509</v>
      </c>
      <c r="B163" s="194">
        <f>B164+B183+B202+B221</f>
        <v>0</v>
      </c>
      <c r="C163" s="194">
        <f t="shared" ref="C163:H163" si="18">C164+C183+C202+C221</f>
        <v>0</v>
      </c>
      <c r="D163" s="194">
        <f t="shared" si="18"/>
        <v>0</v>
      </c>
      <c r="E163" s="194">
        <f t="shared" si="18"/>
        <v>0</v>
      </c>
      <c r="F163" s="194">
        <f t="shared" si="18"/>
        <v>0</v>
      </c>
      <c r="G163" s="194">
        <f t="shared" si="18"/>
        <v>0</v>
      </c>
      <c r="H163" s="194">
        <f t="shared" si="18"/>
        <v>0</v>
      </c>
      <c r="R163" s="195"/>
      <c r="S163" s="195"/>
      <c r="T163" s="195"/>
      <c r="U163" s="195"/>
      <c r="V163" s="195"/>
      <c r="W163" s="195"/>
      <c r="X163" s="195"/>
      <c r="Y163" s="195"/>
      <c r="Z163" s="195"/>
      <c r="AA163" s="195"/>
      <c r="AB163" s="195"/>
      <c r="AC163" s="195"/>
    </row>
    <row r="164" spans="1:29">
      <c r="A164" s="196" t="s">
        <v>7</v>
      </c>
      <c r="B164" s="194">
        <f t="shared" ref="B164:H164" si="19">SUM(B165:B176,B181,B182)</f>
        <v>0</v>
      </c>
      <c r="C164" s="194">
        <f t="shared" si="19"/>
        <v>0</v>
      </c>
      <c r="D164" s="194">
        <f t="shared" si="19"/>
        <v>0</v>
      </c>
      <c r="E164" s="194">
        <f t="shared" si="19"/>
        <v>0</v>
      </c>
      <c r="F164" s="194">
        <f t="shared" si="19"/>
        <v>0</v>
      </c>
      <c r="G164" s="194">
        <f t="shared" si="19"/>
        <v>0</v>
      </c>
      <c r="H164" s="194">
        <f t="shared" si="19"/>
        <v>0</v>
      </c>
      <c r="R164" s="195"/>
      <c r="S164" s="195"/>
      <c r="T164" s="195"/>
      <c r="U164" s="195"/>
      <c r="V164" s="195"/>
      <c r="W164" s="195"/>
      <c r="X164" s="195"/>
      <c r="Y164" s="195"/>
      <c r="Z164" s="195"/>
      <c r="AA164" s="195"/>
      <c r="AB164" s="195"/>
      <c r="AC164" s="195"/>
    </row>
    <row r="165" spans="1:29">
      <c r="A165" s="197" t="s">
        <v>226</v>
      </c>
      <c r="B165" s="198">
        <v>0</v>
      </c>
      <c r="C165" s="198">
        <v>0</v>
      </c>
      <c r="D165" s="198">
        <v>0</v>
      </c>
      <c r="E165" s="198">
        <v>0</v>
      </c>
      <c r="F165" s="198">
        <v>0</v>
      </c>
      <c r="G165" s="198">
        <v>0</v>
      </c>
      <c r="H165" s="198">
        <v>0</v>
      </c>
      <c r="R165" s="195"/>
      <c r="S165" s="195"/>
      <c r="T165" s="195"/>
      <c r="U165" s="195"/>
      <c r="V165" s="195"/>
      <c r="W165" s="195"/>
      <c r="X165" s="195"/>
      <c r="Y165" s="195"/>
      <c r="Z165" s="195"/>
      <c r="AA165" s="195"/>
      <c r="AB165" s="195"/>
      <c r="AC165" s="195"/>
    </row>
    <row r="166" spans="1:29">
      <c r="A166" s="199" t="s">
        <v>490</v>
      </c>
      <c r="B166" s="198">
        <v>0</v>
      </c>
      <c r="C166" s="198">
        <v>0</v>
      </c>
      <c r="D166" s="198">
        <v>0</v>
      </c>
      <c r="E166" s="198">
        <v>0</v>
      </c>
      <c r="F166" s="198">
        <v>0</v>
      </c>
      <c r="G166" s="198">
        <v>0</v>
      </c>
      <c r="H166" s="198">
        <v>0</v>
      </c>
      <c r="R166" s="195"/>
      <c r="S166" s="195"/>
      <c r="T166" s="195"/>
      <c r="U166" s="195"/>
      <c r="V166" s="195"/>
      <c r="W166" s="195"/>
      <c r="X166" s="195"/>
      <c r="Y166" s="195"/>
      <c r="Z166" s="195"/>
      <c r="AA166" s="195"/>
      <c r="AB166" s="195"/>
      <c r="AC166" s="195"/>
    </row>
    <row r="167" spans="1:29">
      <c r="A167" s="200" t="s">
        <v>491</v>
      </c>
      <c r="B167" s="198">
        <v>0</v>
      </c>
      <c r="C167" s="198">
        <v>0</v>
      </c>
      <c r="D167" s="198">
        <v>0</v>
      </c>
      <c r="E167" s="198">
        <v>0</v>
      </c>
      <c r="F167" s="198">
        <v>0</v>
      </c>
      <c r="G167" s="198">
        <v>0</v>
      </c>
      <c r="H167" s="198">
        <v>0</v>
      </c>
      <c r="R167" s="195"/>
      <c r="S167" s="195"/>
      <c r="T167" s="195"/>
      <c r="U167" s="195"/>
      <c r="V167" s="195"/>
      <c r="W167" s="195"/>
      <c r="X167" s="195"/>
      <c r="Y167" s="195"/>
      <c r="Z167" s="195"/>
      <c r="AA167" s="195"/>
      <c r="AB167" s="195"/>
      <c r="AC167" s="195"/>
    </row>
    <row r="168" spans="1:29">
      <c r="A168" s="199" t="s">
        <v>492</v>
      </c>
      <c r="B168" s="198">
        <v>0</v>
      </c>
      <c r="C168" s="198">
        <v>0</v>
      </c>
      <c r="D168" s="198">
        <v>0</v>
      </c>
      <c r="E168" s="198">
        <v>0</v>
      </c>
      <c r="F168" s="198">
        <v>0</v>
      </c>
      <c r="G168" s="198">
        <v>0</v>
      </c>
      <c r="H168" s="198">
        <v>0</v>
      </c>
      <c r="R168" s="195"/>
      <c r="S168" s="195"/>
      <c r="T168" s="195"/>
      <c r="U168" s="195"/>
      <c r="V168" s="195"/>
      <c r="W168" s="195"/>
      <c r="X168" s="195"/>
      <c r="Y168" s="195"/>
      <c r="Z168" s="195"/>
      <c r="AA168" s="195"/>
      <c r="AB168" s="195"/>
      <c r="AC168" s="195"/>
    </row>
    <row r="169" spans="1:29">
      <c r="A169" s="199" t="s">
        <v>493</v>
      </c>
      <c r="B169" s="198">
        <v>0</v>
      </c>
      <c r="C169" s="198">
        <v>0</v>
      </c>
      <c r="D169" s="198">
        <v>0</v>
      </c>
      <c r="E169" s="198">
        <v>0</v>
      </c>
      <c r="F169" s="198">
        <v>0</v>
      </c>
      <c r="G169" s="198">
        <v>0</v>
      </c>
      <c r="H169" s="198">
        <v>0</v>
      </c>
      <c r="R169" s="195"/>
      <c r="S169" s="195"/>
      <c r="T169" s="195"/>
      <c r="U169" s="195"/>
      <c r="V169" s="195"/>
      <c r="W169" s="195"/>
      <c r="X169" s="195"/>
      <c r="Y169" s="195"/>
      <c r="Z169" s="195"/>
      <c r="AA169" s="195"/>
      <c r="AB169" s="195"/>
      <c r="AC169" s="195"/>
    </row>
    <row r="170" spans="1:29">
      <c r="A170" s="199" t="s">
        <v>494</v>
      </c>
      <c r="B170" s="198">
        <v>0</v>
      </c>
      <c r="C170" s="198">
        <v>0</v>
      </c>
      <c r="D170" s="198">
        <v>0</v>
      </c>
      <c r="E170" s="198">
        <v>0</v>
      </c>
      <c r="F170" s="198">
        <v>0</v>
      </c>
      <c r="G170" s="198">
        <v>0</v>
      </c>
      <c r="H170" s="198">
        <v>0</v>
      </c>
      <c r="R170" s="195"/>
      <c r="S170" s="195"/>
      <c r="T170" s="195"/>
      <c r="U170" s="195"/>
      <c r="V170" s="195"/>
      <c r="W170" s="195"/>
      <c r="X170" s="195"/>
      <c r="Y170" s="195"/>
      <c r="Z170" s="195"/>
      <c r="AA170" s="195"/>
      <c r="AB170" s="195"/>
      <c r="AC170" s="195"/>
    </row>
    <row r="171" spans="1:29">
      <c r="A171" s="200" t="s">
        <v>495</v>
      </c>
      <c r="B171" s="198">
        <v>0</v>
      </c>
      <c r="C171" s="198">
        <v>0</v>
      </c>
      <c r="D171" s="198">
        <v>0</v>
      </c>
      <c r="E171" s="198">
        <v>0</v>
      </c>
      <c r="F171" s="198">
        <v>0</v>
      </c>
      <c r="G171" s="198">
        <v>0</v>
      </c>
      <c r="H171" s="198">
        <v>0</v>
      </c>
      <c r="R171" s="195"/>
      <c r="S171" s="195"/>
      <c r="T171" s="195"/>
      <c r="U171" s="195"/>
      <c r="V171" s="195"/>
      <c r="W171" s="195"/>
      <c r="X171" s="195"/>
      <c r="Y171" s="195"/>
      <c r="Z171" s="195"/>
      <c r="AA171" s="195"/>
      <c r="AB171" s="195"/>
      <c r="AC171" s="195"/>
    </row>
    <row r="172" spans="1:29">
      <c r="A172" s="200" t="s">
        <v>496</v>
      </c>
      <c r="B172" s="198">
        <v>0</v>
      </c>
      <c r="C172" s="198">
        <v>0</v>
      </c>
      <c r="D172" s="198">
        <v>0</v>
      </c>
      <c r="E172" s="198">
        <v>0</v>
      </c>
      <c r="F172" s="198">
        <v>0</v>
      </c>
      <c r="G172" s="198">
        <v>0</v>
      </c>
      <c r="H172" s="198">
        <v>0</v>
      </c>
      <c r="R172" s="195"/>
      <c r="S172" s="195"/>
      <c r="T172" s="195"/>
      <c r="U172" s="195"/>
      <c r="V172" s="195"/>
      <c r="W172" s="195"/>
      <c r="X172" s="195"/>
      <c r="Y172" s="195"/>
      <c r="Z172" s="195"/>
      <c r="AA172" s="195"/>
      <c r="AB172" s="195"/>
      <c r="AC172" s="195"/>
    </row>
    <row r="173" spans="1:29">
      <c r="A173" s="200" t="s">
        <v>497</v>
      </c>
      <c r="B173" s="198">
        <v>0</v>
      </c>
      <c r="C173" s="198">
        <v>0</v>
      </c>
      <c r="D173" s="198">
        <v>0</v>
      </c>
      <c r="E173" s="198">
        <v>0</v>
      </c>
      <c r="F173" s="198">
        <v>0</v>
      </c>
      <c r="G173" s="198">
        <v>0</v>
      </c>
      <c r="H173" s="198">
        <v>0</v>
      </c>
      <c r="R173" s="195"/>
      <c r="S173" s="195"/>
      <c r="T173" s="195"/>
      <c r="U173" s="195"/>
      <c r="V173" s="195"/>
      <c r="W173" s="195"/>
      <c r="X173" s="195"/>
      <c r="Y173" s="195"/>
      <c r="Z173" s="195"/>
      <c r="AA173" s="195"/>
      <c r="AB173" s="195"/>
      <c r="AC173" s="195"/>
    </row>
    <row r="174" spans="1:29">
      <c r="A174" s="200" t="s">
        <v>498</v>
      </c>
      <c r="B174" s="198">
        <v>0</v>
      </c>
      <c r="C174" s="198">
        <v>0</v>
      </c>
      <c r="D174" s="198">
        <v>0</v>
      </c>
      <c r="E174" s="198">
        <v>0</v>
      </c>
      <c r="F174" s="198">
        <v>0</v>
      </c>
      <c r="G174" s="198">
        <v>0</v>
      </c>
      <c r="H174" s="198">
        <v>0</v>
      </c>
      <c r="R174" s="195"/>
      <c r="S174" s="195"/>
      <c r="T174" s="195"/>
      <c r="U174" s="195"/>
      <c r="V174" s="195"/>
      <c r="W174" s="195"/>
      <c r="X174" s="195"/>
      <c r="Y174" s="195"/>
      <c r="Z174" s="195"/>
      <c r="AA174" s="195"/>
      <c r="AB174" s="195"/>
      <c r="AC174" s="195"/>
    </row>
    <row r="175" spans="1:29">
      <c r="A175" s="200" t="s">
        <v>499</v>
      </c>
      <c r="B175" s="198">
        <v>0</v>
      </c>
      <c r="C175" s="198">
        <v>0</v>
      </c>
      <c r="D175" s="198">
        <v>0</v>
      </c>
      <c r="E175" s="198">
        <v>0</v>
      </c>
      <c r="F175" s="198">
        <v>0</v>
      </c>
      <c r="G175" s="198">
        <v>0</v>
      </c>
      <c r="H175" s="198">
        <v>0</v>
      </c>
      <c r="R175" s="195"/>
      <c r="S175" s="195"/>
      <c r="T175" s="195"/>
      <c r="U175" s="195"/>
      <c r="V175" s="195"/>
      <c r="W175" s="195"/>
      <c r="X175" s="195"/>
      <c r="Y175" s="195"/>
      <c r="Z175" s="195"/>
      <c r="AA175" s="195"/>
      <c r="AB175" s="195"/>
      <c r="AC175" s="195"/>
    </row>
    <row r="176" spans="1:29">
      <c r="A176" s="200" t="s">
        <v>500</v>
      </c>
      <c r="B176" s="201">
        <f t="shared" ref="B176:H176" si="20">B177+B178+B179+B180</f>
        <v>0</v>
      </c>
      <c r="C176" s="201">
        <f t="shared" si="20"/>
        <v>0</v>
      </c>
      <c r="D176" s="201">
        <f t="shared" si="20"/>
        <v>0</v>
      </c>
      <c r="E176" s="201">
        <f t="shared" si="20"/>
        <v>0</v>
      </c>
      <c r="F176" s="201">
        <f t="shared" si="20"/>
        <v>0</v>
      </c>
      <c r="G176" s="201">
        <f t="shared" si="20"/>
        <v>0</v>
      </c>
      <c r="H176" s="201">
        <f t="shared" si="20"/>
        <v>0</v>
      </c>
      <c r="R176" s="195"/>
      <c r="S176" s="195"/>
      <c r="T176" s="195"/>
      <c r="U176" s="195"/>
      <c r="V176" s="195"/>
      <c r="W176" s="195"/>
      <c r="X176" s="195"/>
      <c r="Y176" s="195"/>
      <c r="Z176" s="195"/>
      <c r="AA176" s="195"/>
      <c r="AB176" s="195"/>
      <c r="AC176" s="195"/>
    </row>
    <row r="177" spans="1:29">
      <c r="A177" s="202" t="s">
        <v>501</v>
      </c>
      <c r="B177" s="198">
        <v>0</v>
      </c>
      <c r="C177" s="198">
        <v>0</v>
      </c>
      <c r="D177" s="198">
        <v>0</v>
      </c>
      <c r="E177" s="198">
        <v>0</v>
      </c>
      <c r="F177" s="198">
        <v>0</v>
      </c>
      <c r="G177" s="198">
        <v>0</v>
      </c>
      <c r="H177" s="198">
        <v>0</v>
      </c>
      <c r="R177" s="195"/>
      <c r="S177" s="195"/>
      <c r="T177" s="195"/>
      <c r="U177" s="195"/>
      <c r="V177" s="195"/>
      <c r="W177" s="195"/>
      <c r="X177" s="195"/>
      <c r="Y177" s="195"/>
      <c r="Z177" s="195"/>
      <c r="AA177" s="195"/>
      <c r="AB177" s="195"/>
      <c r="AC177" s="195"/>
    </row>
    <row r="178" spans="1:29">
      <c r="A178" s="203" t="s">
        <v>502</v>
      </c>
      <c r="B178" s="198">
        <v>0</v>
      </c>
      <c r="C178" s="198">
        <v>0</v>
      </c>
      <c r="D178" s="198">
        <v>0</v>
      </c>
      <c r="E178" s="198">
        <v>0</v>
      </c>
      <c r="F178" s="198">
        <v>0</v>
      </c>
      <c r="G178" s="198">
        <v>0</v>
      </c>
      <c r="H178" s="198">
        <v>0</v>
      </c>
      <c r="R178" s="195"/>
      <c r="S178" s="195"/>
      <c r="T178" s="195"/>
      <c r="U178" s="195"/>
      <c r="V178" s="195"/>
      <c r="W178" s="195"/>
      <c r="X178" s="195"/>
      <c r="Y178" s="195"/>
      <c r="Z178" s="195"/>
      <c r="AA178" s="195"/>
      <c r="AB178" s="195"/>
      <c r="AC178" s="195"/>
    </row>
    <row r="179" spans="1:29">
      <c r="A179" s="203" t="s">
        <v>503</v>
      </c>
      <c r="B179" s="198">
        <v>0</v>
      </c>
      <c r="C179" s="198">
        <v>0</v>
      </c>
      <c r="D179" s="198">
        <v>0</v>
      </c>
      <c r="E179" s="198">
        <v>0</v>
      </c>
      <c r="F179" s="198">
        <v>0</v>
      </c>
      <c r="G179" s="198">
        <v>0</v>
      </c>
      <c r="H179" s="198">
        <v>0</v>
      </c>
      <c r="R179" s="195"/>
      <c r="S179" s="195"/>
      <c r="T179" s="195"/>
      <c r="U179" s="195"/>
      <c r="V179" s="195"/>
      <c r="W179" s="195"/>
      <c r="X179" s="195"/>
      <c r="Y179" s="195"/>
      <c r="Z179" s="195"/>
      <c r="AA179" s="195"/>
      <c r="AB179" s="195"/>
      <c r="AC179" s="195"/>
    </row>
    <row r="180" spans="1:29">
      <c r="A180" s="203" t="s">
        <v>504</v>
      </c>
      <c r="B180" s="198">
        <v>0</v>
      </c>
      <c r="C180" s="198">
        <v>0</v>
      </c>
      <c r="D180" s="198">
        <v>0</v>
      </c>
      <c r="E180" s="198">
        <v>0</v>
      </c>
      <c r="F180" s="198">
        <v>0</v>
      </c>
      <c r="G180" s="198">
        <v>0</v>
      </c>
      <c r="H180" s="198">
        <v>0</v>
      </c>
      <c r="R180" s="195"/>
      <c r="S180" s="195"/>
      <c r="T180" s="195"/>
      <c r="U180" s="195"/>
      <c r="V180" s="195"/>
      <c r="W180" s="195"/>
      <c r="X180" s="195"/>
      <c r="Y180" s="195"/>
      <c r="Z180" s="195"/>
      <c r="AA180" s="195"/>
      <c r="AB180" s="195"/>
      <c r="AC180" s="195"/>
    </row>
    <row r="181" spans="1:29">
      <c r="A181" s="200" t="s">
        <v>505</v>
      </c>
      <c r="B181" s="198">
        <v>0</v>
      </c>
      <c r="C181" s="198">
        <v>0</v>
      </c>
      <c r="D181" s="198">
        <v>0</v>
      </c>
      <c r="E181" s="198">
        <v>0</v>
      </c>
      <c r="F181" s="198">
        <v>0</v>
      </c>
      <c r="G181" s="198">
        <v>0</v>
      </c>
      <c r="H181" s="198">
        <v>0</v>
      </c>
      <c r="R181" s="195"/>
      <c r="S181" s="195"/>
      <c r="T181" s="195"/>
      <c r="U181" s="195"/>
      <c r="V181" s="195"/>
      <c r="W181" s="195"/>
      <c r="X181" s="195"/>
      <c r="Y181" s="195"/>
      <c r="Z181" s="195"/>
      <c r="AA181" s="195"/>
      <c r="AB181" s="195"/>
      <c r="AC181" s="195"/>
    </row>
    <row r="182" spans="1:29">
      <c r="A182" s="200" t="s">
        <v>506</v>
      </c>
      <c r="B182" s="205">
        <v>0</v>
      </c>
      <c r="C182" s="205">
        <v>0</v>
      </c>
      <c r="D182" s="198">
        <v>0</v>
      </c>
      <c r="E182" s="205">
        <v>0</v>
      </c>
      <c r="F182" s="205">
        <v>0</v>
      </c>
      <c r="G182" s="205">
        <v>0</v>
      </c>
      <c r="H182" s="205">
        <v>0</v>
      </c>
      <c r="R182" s="195"/>
      <c r="S182" s="195"/>
      <c r="T182" s="195"/>
      <c r="U182" s="195"/>
      <c r="V182" s="195"/>
      <c r="W182" s="195"/>
      <c r="X182" s="195"/>
      <c r="Y182" s="195"/>
      <c r="Z182" s="195"/>
      <c r="AA182" s="195"/>
      <c r="AB182" s="195"/>
      <c r="AC182" s="195"/>
    </row>
    <row r="183" spans="1:29">
      <c r="A183" s="193" t="s">
        <v>507</v>
      </c>
      <c r="B183" s="194">
        <f>SUM(B184:B195,B200,B201)</f>
        <v>0</v>
      </c>
      <c r="C183" s="194">
        <f t="shared" ref="C183:H183" si="21">SUM(C184:C195,C200,C201)</f>
        <v>0</v>
      </c>
      <c r="D183" s="194">
        <f t="shared" si="21"/>
        <v>0</v>
      </c>
      <c r="E183" s="194">
        <f t="shared" si="21"/>
        <v>0</v>
      </c>
      <c r="F183" s="194">
        <f t="shared" si="21"/>
        <v>0</v>
      </c>
      <c r="G183" s="194">
        <f t="shared" si="21"/>
        <v>0</v>
      </c>
      <c r="H183" s="194">
        <f t="shared" si="21"/>
        <v>0</v>
      </c>
      <c r="R183" s="195"/>
      <c r="S183" s="195"/>
      <c r="T183" s="195"/>
      <c r="U183" s="195"/>
      <c r="V183" s="195"/>
      <c r="W183" s="195"/>
      <c r="X183" s="195"/>
      <c r="Y183" s="195"/>
      <c r="Z183" s="195"/>
      <c r="AA183" s="195"/>
      <c r="AB183" s="195"/>
      <c r="AC183" s="195"/>
    </row>
    <row r="184" spans="1:29">
      <c r="A184" s="197" t="s">
        <v>226</v>
      </c>
      <c r="B184" s="198">
        <v>0</v>
      </c>
      <c r="C184" s="198">
        <v>0</v>
      </c>
      <c r="D184" s="198">
        <v>0</v>
      </c>
      <c r="E184" s="198">
        <v>0</v>
      </c>
      <c r="F184" s="198">
        <v>0</v>
      </c>
      <c r="G184" s="198">
        <v>0</v>
      </c>
      <c r="H184" s="198">
        <v>0</v>
      </c>
      <c r="R184" s="195"/>
      <c r="S184" s="195"/>
      <c r="T184" s="195"/>
      <c r="U184" s="195"/>
      <c r="V184" s="195"/>
      <c r="W184" s="195"/>
      <c r="X184" s="195"/>
      <c r="Y184" s="195"/>
      <c r="Z184" s="195"/>
      <c r="AA184" s="195"/>
      <c r="AB184" s="195"/>
      <c r="AC184" s="195"/>
    </row>
    <row r="185" spans="1:29">
      <c r="A185" s="199" t="s">
        <v>490</v>
      </c>
      <c r="B185" s="198">
        <v>0</v>
      </c>
      <c r="C185" s="198">
        <v>0</v>
      </c>
      <c r="D185" s="198">
        <v>0</v>
      </c>
      <c r="E185" s="198">
        <v>0</v>
      </c>
      <c r="F185" s="198">
        <v>0</v>
      </c>
      <c r="G185" s="198">
        <v>0</v>
      </c>
      <c r="H185" s="198">
        <v>0</v>
      </c>
      <c r="R185" s="195"/>
      <c r="S185" s="195"/>
      <c r="T185" s="195"/>
      <c r="U185" s="195"/>
      <c r="V185" s="195"/>
      <c r="W185" s="195"/>
      <c r="X185" s="195"/>
      <c r="Y185" s="195"/>
      <c r="Z185" s="195"/>
      <c r="AA185" s="195"/>
      <c r="AB185" s="195"/>
      <c r="AC185" s="195"/>
    </row>
    <row r="186" spans="1:29">
      <c r="A186" s="200" t="s">
        <v>491</v>
      </c>
      <c r="B186" s="198">
        <v>0</v>
      </c>
      <c r="C186" s="198">
        <v>0</v>
      </c>
      <c r="D186" s="198">
        <v>0</v>
      </c>
      <c r="E186" s="198">
        <v>0</v>
      </c>
      <c r="F186" s="198">
        <v>0</v>
      </c>
      <c r="G186" s="198">
        <v>0</v>
      </c>
      <c r="H186" s="198">
        <v>0</v>
      </c>
      <c r="R186" s="195"/>
      <c r="S186" s="195"/>
      <c r="T186" s="195"/>
      <c r="U186" s="195"/>
      <c r="V186" s="195"/>
      <c r="W186" s="195"/>
      <c r="X186" s="195"/>
      <c r="Y186" s="195"/>
      <c r="Z186" s="195"/>
      <c r="AA186" s="195"/>
      <c r="AB186" s="195"/>
      <c r="AC186" s="195"/>
    </row>
    <row r="187" spans="1:29">
      <c r="A187" s="199" t="s">
        <v>492</v>
      </c>
      <c r="B187" s="198">
        <v>0</v>
      </c>
      <c r="C187" s="198">
        <v>0</v>
      </c>
      <c r="D187" s="198">
        <v>0</v>
      </c>
      <c r="E187" s="198">
        <v>0</v>
      </c>
      <c r="F187" s="198">
        <v>0</v>
      </c>
      <c r="G187" s="198">
        <v>0</v>
      </c>
      <c r="H187" s="198">
        <v>0</v>
      </c>
      <c r="R187" s="195"/>
      <c r="S187" s="195"/>
      <c r="T187" s="195"/>
      <c r="U187" s="195"/>
      <c r="V187" s="195"/>
      <c r="W187" s="195"/>
      <c r="X187" s="195"/>
      <c r="Y187" s="195"/>
      <c r="Z187" s="195"/>
      <c r="AA187" s="195"/>
      <c r="AB187" s="195"/>
      <c r="AC187" s="195"/>
    </row>
    <row r="188" spans="1:29">
      <c r="A188" s="199" t="s">
        <v>493</v>
      </c>
      <c r="B188" s="198">
        <v>0</v>
      </c>
      <c r="C188" s="198">
        <v>0</v>
      </c>
      <c r="D188" s="198">
        <v>0</v>
      </c>
      <c r="E188" s="198">
        <v>0</v>
      </c>
      <c r="F188" s="198">
        <v>0</v>
      </c>
      <c r="G188" s="198">
        <v>0</v>
      </c>
      <c r="H188" s="198">
        <v>0</v>
      </c>
      <c r="R188" s="195"/>
      <c r="S188" s="195"/>
      <c r="T188" s="195"/>
      <c r="U188" s="195"/>
      <c r="V188" s="195"/>
      <c r="W188" s="195"/>
      <c r="X188" s="195"/>
      <c r="Y188" s="195"/>
      <c r="Z188" s="195"/>
      <c r="AA188" s="195"/>
      <c r="AB188" s="195"/>
      <c r="AC188" s="195"/>
    </row>
    <row r="189" spans="1:29">
      <c r="A189" s="199" t="s">
        <v>494</v>
      </c>
      <c r="B189" s="198">
        <v>0</v>
      </c>
      <c r="C189" s="198">
        <v>0</v>
      </c>
      <c r="D189" s="198">
        <v>0</v>
      </c>
      <c r="E189" s="198">
        <v>0</v>
      </c>
      <c r="F189" s="198">
        <v>0</v>
      </c>
      <c r="G189" s="198">
        <v>0</v>
      </c>
      <c r="H189" s="198">
        <v>0</v>
      </c>
      <c r="R189" s="195"/>
      <c r="S189" s="195"/>
      <c r="T189" s="195"/>
      <c r="U189" s="195"/>
      <c r="V189" s="195"/>
      <c r="W189" s="195"/>
      <c r="X189" s="195"/>
      <c r="Y189" s="195"/>
      <c r="Z189" s="195"/>
      <c r="AA189" s="195"/>
      <c r="AB189" s="195"/>
      <c r="AC189" s="195"/>
    </row>
    <row r="190" spans="1:29">
      <c r="A190" s="200" t="s">
        <v>495</v>
      </c>
      <c r="B190" s="198">
        <v>0</v>
      </c>
      <c r="C190" s="198">
        <v>0</v>
      </c>
      <c r="D190" s="198">
        <v>0</v>
      </c>
      <c r="E190" s="198">
        <v>0</v>
      </c>
      <c r="F190" s="198">
        <v>0</v>
      </c>
      <c r="G190" s="198">
        <v>0</v>
      </c>
      <c r="H190" s="198">
        <v>0</v>
      </c>
      <c r="R190" s="195"/>
      <c r="S190" s="195"/>
      <c r="T190" s="195"/>
      <c r="U190" s="195"/>
      <c r="V190" s="195"/>
      <c r="W190" s="195"/>
      <c r="X190" s="195"/>
      <c r="Y190" s="195"/>
      <c r="Z190" s="195"/>
      <c r="AA190" s="195"/>
      <c r="AB190" s="195"/>
      <c r="AC190" s="195"/>
    </row>
    <row r="191" spans="1:29">
      <c r="A191" s="200" t="s">
        <v>496</v>
      </c>
      <c r="B191" s="198">
        <v>0</v>
      </c>
      <c r="C191" s="198">
        <v>0</v>
      </c>
      <c r="D191" s="198">
        <v>0</v>
      </c>
      <c r="E191" s="198">
        <v>0</v>
      </c>
      <c r="F191" s="198">
        <v>0</v>
      </c>
      <c r="G191" s="198">
        <v>0</v>
      </c>
      <c r="H191" s="198">
        <v>0</v>
      </c>
      <c r="R191" s="195"/>
      <c r="S191" s="195"/>
      <c r="T191" s="195"/>
      <c r="U191" s="195"/>
      <c r="V191" s="195"/>
      <c r="W191" s="195"/>
      <c r="X191" s="195"/>
      <c r="Y191" s="195"/>
      <c r="Z191" s="195"/>
      <c r="AA191" s="195"/>
      <c r="AB191" s="195"/>
      <c r="AC191" s="195"/>
    </row>
    <row r="192" spans="1:29">
      <c r="A192" s="200" t="s">
        <v>497</v>
      </c>
      <c r="B192" s="198">
        <v>0</v>
      </c>
      <c r="C192" s="198">
        <v>0</v>
      </c>
      <c r="D192" s="198">
        <v>0</v>
      </c>
      <c r="E192" s="198">
        <v>0</v>
      </c>
      <c r="F192" s="198">
        <v>0</v>
      </c>
      <c r="G192" s="198">
        <v>0</v>
      </c>
      <c r="H192" s="198">
        <v>0</v>
      </c>
      <c r="R192" s="195"/>
      <c r="S192" s="195"/>
      <c r="T192" s="195"/>
      <c r="U192" s="195"/>
      <c r="V192" s="195"/>
      <c r="W192" s="195"/>
      <c r="X192" s="195"/>
      <c r="Y192" s="195"/>
      <c r="Z192" s="195"/>
      <c r="AA192" s="195"/>
      <c r="AB192" s="195"/>
      <c r="AC192" s="195"/>
    </row>
    <row r="193" spans="1:29">
      <c r="A193" s="200" t="s">
        <v>498</v>
      </c>
      <c r="B193" s="198">
        <v>0</v>
      </c>
      <c r="C193" s="198">
        <v>0</v>
      </c>
      <c r="D193" s="198">
        <v>0</v>
      </c>
      <c r="E193" s="198">
        <v>0</v>
      </c>
      <c r="F193" s="198">
        <v>0</v>
      </c>
      <c r="G193" s="198">
        <v>0</v>
      </c>
      <c r="H193" s="198">
        <v>0</v>
      </c>
      <c r="R193" s="195"/>
      <c r="S193" s="195"/>
      <c r="T193" s="195"/>
      <c r="U193" s="195"/>
      <c r="V193" s="195"/>
      <c r="W193" s="195"/>
      <c r="X193" s="195"/>
      <c r="Y193" s="195"/>
      <c r="Z193" s="195"/>
      <c r="AA193" s="195"/>
      <c r="AB193" s="195"/>
      <c r="AC193" s="195"/>
    </row>
    <row r="194" spans="1:29">
      <c r="A194" s="200" t="s">
        <v>499</v>
      </c>
      <c r="B194" s="198">
        <v>0</v>
      </c>
      <c r="C194" s="198">
        <v>0</v>
      </c>
      <c r="D194" s="198">
        <v>0</v>
      </c>
      <c r="E194" s="198">
        <v>0</v>
      </c>
      <c r="F194" s="198">
        <v>0</v>
      </c>
      <c r="G194" s="198">
        <v>0</v>
      </c>
      <c r="H194" s="198">
        <v>0</v>
      </c>
      <c r="R194" s="195"/>
      <c r="S194" s="195"/>
      <c r="T194" s="195"/>
      <c r="U194" s="195"/>
      <c r="V194" s="195"/>
      <c r="W194" s="195"/>
      <c r="X194" s="195"/>
      <c r="Y194" s="195"/>
      <c r="Z194" s="195"/>
      <c r="AA194" s="195"/>
      <c r="AB194" s="195"/>
      <c r="AC194" s="195"/>
    </row>
    <row r="195" spans="1:29">
      <c r="A195" s="200" t="s">
        <v>500</v>
      </c>
      <c r="B195" s="201">
        <f t="shared" ref="B195:H195" si="22">B196+B197+B198+B199</f>
        <v>0</v>
      </c>
      <c r="C195" s="201">
        <f t="shared" si="22"/>
        <v>0</v>
      </c>
      <c r="D195" s="201">
        <f t="shared" si="22"/>
        <v>0</v>
      </c>
      <c r="E195" s="201">
        <f t="shared" si="22"/>
        <v>0</v>
      </c>
      <c r="F195" s="201">
        <f t="shared" si="22"/>
        <v>0</v>
      </c>
      <c r="G195" s="201">
        <f t="shared" si="22"/>
        <v>0</v>
      </c>
      <c r="H195" s="201">
        <f t="shared" si="22"/>
        <v>0</v>
      </c>
      <c r="R195" s="195"/>
      <c r="S195" s="195"/>
      <c r="T195" s="195"/>
      <c r="U195" s="195"/>
      <c r="V195" s="195"/>
      <c r="W195" s="195"/>
      <c r="X195" s="195"/>
      <c r="Y195" s="195"/>
      <c r="Z195" s="195"/>
      <c r="AA195" s="195"/>
      <c r="AB195" s="195"/>
      <c r="AC195" s="195"/>
    </row>
    <row r="196" spans="1:29">
      <c r="A196" s="202" t="s">
        <v>501</v>
      </c>
      <c r="B196" s="198">
        <v>0</v>
      </c>
      <c r="C196" s="198">
        <v>0</v>
      </c>
      <c r="D196" s="198">
        <v>0</v>
      </c>
      <c r="E196" s="198">
        <v>0</v>
      </c>
      <c r="F196" s="198">
        <v>0</v>
      </c>
      <c r="G196" s="198">
        <v>0</v>
      </c>
      <c r="H196" s="198">
        <v>0</v>
      </c>
      <c r="R196" s="195"/>
      <c r="S196" s="195"/>
      <c r="T196" s="195"/>
      <c r="U196" s="195"/>
      <c r="V196" s="195"/>
      <c r="W196" s="195"/>
      <c r="X196" s="195"/>
      <c r="Y196" s="195"/>
      <c r="Z196" s="195"/>
      <c r="AA196" s="195"/>
      <c r="AB196" s="195"/>
      <c r="AC196" s="195"/>
    </row>
    <row r="197" spans="1:29">
      <c r="A197" s="203" t="s">
        <v>502</v>
      </c>
      <c r="B197" s="198">
        <v>0</v>
      </c>
      <c r="C197" s="198">
        <v>0</v>
      </c>
      <c r="D197" s="198">
        <v>0</v>
      </c>
      <c r="E197" s="198">
        <v>0</v>
      </c>
      <c r="F197" s="198">
        <v>0</v>
      </c>
      <c r="G197" s="198">
        <v>0</v>
      </c>
      <c r="H197" s="198">
        <v>0</v>
      </c>
      <c r="R197" s="195"/>
      <c r="S197" s="195"/>
      <c r="T197" s="195"/>
      <c r="U197" s="195"/>
      <c r="V197" s="195"/>
      <c r="W197" s="195"/>
      <c r="X197" s="195"/>
      <c r="Y197" s="195"/>
      <c r="Z197" s="195"/>
      <c r="AA197" s="195"/>
      <c r="AB197" s="195"/>
      <c r="AC197" s="195"/>
    </row>
    <row r="198" spans="1:29">
      <c r="A198" s="203" t="s">
        <v>503</v>
      </c>
      <c r="B198" s="198">
        <v>0</v>
      </c>
      <c r="C198" s="198">
        <v>0</v>
      </c>
      <c r="D198" s="198">
        <v>0</v>
      </c>
      <c r="E198" s="198">
        <v>0</v>
      </c>
      <c r="F198" s="198">
        <v>0</v>
      </c>
      <c r="G198" s="198">
        <v>0</v>
      </c>
      <c r="H198" s="198">
        <v>0</v>
      </c>
      <c r="R198" s="195"/>
      <c r="S198" s="195"/>
      <c r="T198" s="195"/>
      <c r="U198" s="195"/>
      <c r="V198" s="195"/>
      <c r="W198" s="195"/>
      <c r="X198" s="195"/>
      <c r="Y198" s="195"/>
      <c r="Z198" s="195"/>
      <c r="AA198" s="195"/>
      <c r="AB198" s="195"/>
      <c r="AC198" s="195"/>
    </row>
    <row r="199" spans="1:29">
      <c r="A199" s="203" t="s">
        <v>504</v>
      </c>
      <c r="B199" s="198">
        <v>0</v>
      </c>
      <c r="C199" s="198">
        <v>0</v>
      </c>
      <c r="D199" s="198">
        <v>0</v>
      </c>
      <c r="E199" s="198">
        <v>0</v>
      </c>
      <c r="F199" s="198">
        <v>0</v>
      </c>
      <c r="G199" s="198">
        <v>0</v>
      </c>
      <c r="H199" s="198">
        <v>0</v>
      </c>
      <c r="R199" s="195"/>
      <c r="S199" s="195"/>
      <c r="T199" s="195"/>
      <c r="U199" s="195"/>
      <c r="V199" s="195"/>
      <c r="W199" s="195"/>
      <c r="X199" s="195"/>
      <c r="Y199" s="195"/>
      <c r="Z199" s="195"/>
      <c r="AA199" s="195"/>
      <c r="AB199" s="195"/>
      <c r="AC199" s="195"/>
    </row>
    <row r="200" spans="1:29">
      <c r="A200" s="200" t="s">
        <v>505</v>
      </c>
      <c r="B200" s="198">
        <v>0</v>
      </c>
      <c r="C200" s="198">
        <v>0</v>
      </c>
      <c r="D200" s="198">
        <v>0</v>
      </c>
      <c r="E200" s="198">
        <v>0</v>
      </c>
      <c r="F200" s="198">
        <v>0</v>
      </c>
      <c r="G200" s="198">
        <v>0</v>
      </c>
      <c r="H200" s="198">
        <v>0</v>
      </c>
      <c r="R200" s="195"/>
      <c r="S200" s="195"/>
      <c r="T200" s="195"/>
      <c r="U200" s="195"/>
      <c r="V200" s="195"/>
      <c r="W200" s="195"/>
      <c r="X200" s="195"/>
      <c r="Y200" s="195"/>
      <c r="Z200" s="195"/>
      <c r="AA200" s="195"/>
      <c r="AB200" s="195"/>
      <c r="AC200" s="195"/>
    </row>
    <row r="201" spans="1:29">
      <c r="A201" s="200" t="s">
        <v>506</v>
      </c>
      <c r="B201" s="205">
        <v>0</v>
      </c>
      <c r="C201" s="205">
        <v>0</v>
      </c>
      <c r="D201" s="198">
        <v>0</v>
      </c>
      <c r="E201" s="205">
        <v>0</v>
      </c>
      <c r="F201" s="205">
        <v>0</v>
      </c>
      <c r="G201" s="205">
        <v>0</v>
      </c>
      <c r="H201" s="205">
        <v>0</v>
      </c>
      <c r="R201" s="195"/>
      <c r="S201" s="195"/>
      <c r="T201" s="195"/>
      <c r="U201" s="195"/>
      <c r="V201" s="195"/>
      <c r="W201" s="195"/>
      <c r="X201" s="195"/>
      <c r="Y201" s="195"/>
      <c r="Z201" s="195"/>
      <c r="AA201" s="195"/>
      <c r="AB201" s="195"/>
      <c r="AC201" s="195"/>
    </row>
    <row r="202" spans="1:29">
      <c r="A202" s="193" t="s">
        <v>477</v>
      </c>
      <c r="B202" s="194">
        <f>SUM(B203:B214,B219,B220)</f>
        <v>0</v>
      </c>
      <c r="C202" s="194">
        <f t="shared" ref="C202:H202" si="23">SUM(C203:C214,C219,C220)</f>
        <v>0</v>
      </c>
      <c r="D202" s="194">
        <f t="shared" si="23"/>
        <v>0</v>
      </c>
      <c r="E202" s="194">
        <f t="shared" si="23"/>
        <v>0</v>
      </c>
      <c r="F202" s="194">
        <f t="shared" si="23"/>
        <v>0</v>
      </c>
      <c r="G202" s="194">
        <f t="shared" si="23"/>
        <v>0</v>
      </c>
      <c r="H202" s="194">
        <f t="shared" si="23"/>
        <v>0</v>
      </c>
      <c r="R202" s="195"/>
      <c r="S202" s="195"/>
      <c r="T202" s="195"/>
      <c r="U202" s="195"/>
      <c r="V202" s="195"/>
      <c r="W202" s="195"/>
      <c r="X202" s="195"/>
      <c r="Y202" s="195"/>
      <c r="Z202" s="195"/>
      <c r="AA202" s="195"/>
      <c r="AB202" s="195"/>
      <c r="AC202" s="195"/>
    </row>
    <row r="203" spans="1:29">
      <c r="A203" s="197" t="s">
        <v>226</v>
      </c>
      <c r="B203" s="198">
        <v>0</v>
      </c>
      <c r="C203" s="198">
        <v>0</v>
      </c>
      <c r="D203" s="198">
        <v>0</v>
      </c>
      <c r="E203" s="198">
        <v>0</v>
      </c>
      <c r="F203" s="198">
        <v>0</v>
      </c>
      <c r="G203" s="198">
        <v>0</v>
      </c>
      <c r="H203" s="198">
        <v>0</v>
      </c>
      <c r="R203" s="195"/>
      <c r="S203" s="195"/>
      <c r="T203" s="195"/>
      <c r="U203" s="195"/>
      <c r="V203" s="195"/>
      <c r="W203" s="195"/>
      <c r="X203" s="195"/>
      <c r="Y203" s="195"/>
      <c r="Z203" s="195"/>
      <c r="AA203" s="195"/>
      <c r="AB203" s="195"/>
      <c r="AC203" s="195"/>
    </row>
    <row r="204" spans="1:29">
      <c r="A204" s="199" t="s">
        <v>490</v>
      </c>
      <c r="B204" s="198">
        <v>0</v>
      </c>
      <c r="C204" s="198">
        <v>0</v>
      </c>
      <c r="D204" s="198">
        <v>0</v>
      </c>
      <c r="E204" s="198">
        <v>0</v>
      </c>
      <c r="F204" s="198">
        <v>0</v>
      </c>
      <c r="G204" s="198">
        <v>0</v>
      </c>
      <c r="H204" s="198">
        <v>0</v>
      </c>
      <c r="R204" s="195"/>
      <c r="S204" s="195"/>
      <c r="T204" s="195"/>
      <c r="U204" s="195"/>
      <c r="V204" s="195"/>
      <c r="W204" s="195"/>
      <c r="X204" s="195"/>
      <c r="Y204" s="195"/>
      <c r="Z204" s="195"/>
      <c r="AA204" s="195"/>
      <c r="AB204" s="195"/>
      <c r="AC204" s="195"/>
    </row>
    <row r="205" spans="1:29">
      <c r="A205" s="200" t="s">
        <v>491</v>
      </c>
      <c r="B205" s="198">
        <v>0</v>
      </c>
      <c r="C205" s="198">
        <v>0</v>
      </c>
      <c r="D205" s="198">
        <v>0</v>
      </c>
      <c r="E205" s="198">
        <v>0</v>
      </c>
      <c r="F205" s="198">
        <v>0</v>
      </c>
      <c r="G205" s="198">
        <v>0</v>
      </c>
      <c r="H205" s="198">
        <v>0</v>
      </c>
      <c r="R205" s="195"/>
      <c r="S205" s="195"/>
      <c r="T205" s="195"/>
      <c r="U205" s="195"/>
      <c r="V205" s="195"/>
      <c r="W205" s="195"/>
      <c r="X205" s="195"/>
      <c r="Y205" s="195"/>
      <c r="Z205" s="195"/>
      <c r="AA205" s="195"/>
      <c r="AB205" s="195"/>
      <c r="AC205" s="195"/>
    </row>
    <row r="206" spans="1:29">
      <c r="A206" s="199" t="s">
        <v>492</v>
      </c>
      <c r="B206" s="198">
        <v>0</v>
      </c>
      <c r="C206" s="198">
        <v>0</v>
      </c>
      <c r="D206" s="198">
        <v>0</v>
      </c>
      <c r="E206" s="198">
        <v>0</v>
      </c>
      <c r="F206" s="198">
        <v>0</v>
      </c>
      <c r="G206" s="198">
        <v>0</v>
      </c>
      <c r="H206" s="198">
        <v>0</v>
      </c>
      <c r="R206" s="195"/>
      <c r="S206" s="195"/>
      <c r="T206" s="195"/>
      <c r="U206" s="195"/>
      <c r="V206" s="195"/>
      <c r="W206" s="195"/>
      <c r="X206" s="195"/>
      <c r="Y206" s="195"/>
      <c r="Z206" s="195"/>
      <c r="AA206" s="195"/>
      <c r="AB206" s="195"/>
      <c r="AC206" s="195"/>
    </row>
    <row r="207" spans="1:29">
      <c r="A207" s="199" t="s">
        <v>493</v>
      </c>
      <c r="B207" s="198">
        <v>0</v>
      </c>
      <c r="C207" s="198">
        <v>0</v>
      </c>
      <c r="D207" s="198">
        <v>0</v>
      </c>
      <c r="E207" s="198">
        <v>0</v>
      </c>
      <c r="F207" s="198">
        <v>0</v>
      </c>
      <c r="G207" s="198">
        <v>0</v>
      </c>
      <c r="H207" s="198">
        <v>0</v>
      </c>
      <c r="R207" s="195"/>
      <c r="S207" s="195"/>
      <c r="T207" s="195"/>
      <c r="U207" s="195"/>
      <c r="V207" s="195"/>
      <c r="W207" s="195"/>
      <c r="X207" s="195"/>
      <c r="Y207" s="195"/>
      <c r="Z207" s="195"/>
      <c r="AA207" s="195"/>
      <c r="AB207" s="195"/>
      <c r="AC207" s="195"/>
    </row>
    <row r="208" spans="1:29">
      <c r="A208" s="199" t="s">
        <v>494</v>
      </c>
      <c r="B208" s="198">
        <v>0</v>
      </c>
      <c r="C208" s="198">
        <v>0</v>
      </c>
      <c r="D208" s="198">
        <v>0</v>
      </c>
      <c r="E208" s="198">
        <v>0</v>
      </c>
      <c r="F208" s="198">
        <v>0</v>
      </c>
      <c r="G208" s="198">
        <v>0</v>
      </c>
      <c r="H208" s="198">
        <v>0</v>
      </c>
      <c r="R208" s="195"/>
      <c r="S208" s="195"/>
      <c r="T208" s="195"/>
      <c r="U208" s="195"/>
      <c r="V208" s="195"/>
      <c r="W208" s="195"/>
      <c r="X208" s="195"/>
      <c r="Y208" s="195"/>
      <c r="Z208" s="195"/>
      <c r="AA208" s="195"/>
      <c r="AB208" s="195"/>
      <c r="AC208" s="195"/>
    </row>
    <row r="209" spans="1:29">
      <c r="A209" s="200" t="s">
        <v>495</v>
      </c>
      <c r="B209" s="198">
        <v>0</v>
      </c>
      <c r="C209" s="198">
        <v>0</v>
      </c>
      <c r="D209" s="198">
        <v>0</v>
      </c>
      <c r="E209" s="198">
        <v>0</v>
      </c>
      <c r="F209" s="198">
        <v>0</v>
      </c>
      <c r="G209" s="198">
        <v>0</v>
      </c>
      <c r="H209" s="198">
        <v>0</v>
      </c>
      <c r="R209" s="195"/>
      <c r="S209" s="195"/>
      <c r="T209" s="195"/>
      <c r="U209" s="195"/>
      <c r="V209" s="195"/>
      <c r="W209" s="195"/>
      <c r="X209" s="195"/>
      <c r="Y209" s="195"/>
      <c r="Z209" s="195"/>
      <c r="AA209" s="195"/>
      <c r="AB209" s="195"/>
      <c r="AC209" s="195"/>
    </row>
    <row r="210" spans="1:29">
      <c r="A210" s="200" t="s">
        <v>496</v>
      </c>
      <c r="B210" s="198">
        <v>0</v>
      </c>
      <c r="C210" s="198">
        <v>0</v>
      </c>
      <c r="D210" s="198">
        <v>0</v>
      </c>
      <c r="E210" s="198">
        <v>0</v>
      </c>
      <c r="F210" s="198">
        <v>0</v>
      </c>
      <c r="G210" s="198">
        <v>0</v>
      </c>
      <c r="H210" s="198">
        <v>0</v>
      </c>
      <c r="R210" s="195"/>
      <c r="S210" s="195"/>
      <c r="T210" s="195"/>
      <c r="U210" s="195"/>
      <c r="V210" s="195"/>
      <c r="W210" s="195"/>
      <c r="X210" s="195"/>
      <c r="Y210" s="195"/>
      <c r="Z210" s="195"/>
      <c r="AA210" s="195"/>
      <c r="AB210" s="195"/>
      <c r="AC210" s="195"/>
    </row>
    <row r="211" spans="1:29">
      <c r="A211" s="200" t="s">
        <v>497</v>
      </c>
      <c r="B211" s="198">
        <v>0</v>
      </c>
      <c r="C211" s="198">
        <v>0</v>
      </c>
      <c r="D211" s="198">
        <v>0</v>
      </c>
      <c r="E211" s="198">
        <v>0</v>
      </c>
      <c r="F211" s="198">
        <v>0</v>
      </c>
      <c r="G211" s="198">
        <v>0</v>
      </c>
      <c r="H211" s="198">
        <v>0</v>
      </c>
      <c r="R211" s="195"/>
      <c r="S211" s="195"/>
      <c r="T211" s="195"/>
      <c r="U211" s="195"/>
      <c r="V211" s="195"/>
      <c r="W211" s="195"/>
      <c r="X211" s="195"/>
      <c r="Y211" s="195"/>
      <c r="Z211" s="195"/>
      <c r="AA211" s="195"/>
      <c r="AB211" s="195"/>
      <c r="AC211" s="195"/>
    </row>
    <row r="212" spans="1:29">
      <c r="A212" s="200" t="s">
        <v>498</v>
      </c>
      <c r="B212" s="198">
        <v>0</v>
      </c>
      <c r="C212" s="198">
        <v>0</v>
      </c>
      <c r="D212" s="198">
        <v>0</v>
      </c>
      <c r="E212" s="198">
        <v>0</v>
      </c>
      <c r="F212" s="198">
        <v>0</v>
      </c>
      <c r="G212" s="198">
        <v>0</v>
      </c>
      <c r="H212" s="198">
        <v>0</v>
      </c>
      <c r="R212" s="195"/>
      <c r="S212" s="195"/>
      <c r="T212" s="195"/>
      <c r="U212" s="195"/>
      <c r="V212" s="195"/>
      <c r="W212" s="195"/>
      <c r="X212" s="195"/>
      <c r="Y212" s="195"/>
      <c r="Z212" s="195"/>
      <c r="AA212" s="195"/>
      <c r="AB212" s="195"/>
      <c r="AC212" s="195"/>
    </row>
    <row r="213" spans="1:29">
      <c r="A213" s="200" t="s">
        <v>499</v>
      </c>
      <c r="B213" s="198">
        <v>0</v>
      </c>
      <c r="C213" s="198">
        <v>0</v>
      </c>
      <c r="D213" s="198">
        <v>0</v>
      </c>
      <c r="E213" s="198">
        <v>0</v>
      </c>
      <c r="F213" s="198">
        <v>0</v>
      </c>
      <c r="G213" s="198">
        <v>0</v>
      </c>
      <c r="H213" s="198">
        <v>0</v>
      </c>
      <c r="R213" s="195"/>
      <c r="S213" s="195"/>
      <c r="T213" s="195"/>
      <c r="U213" s="195"/>
      <c r="V213" s="195"/>
      <c r="W213" s="195"/>
      <c r="X213" s="195"/>
      <c r="Y213" s="195"/>
      <c r="Z213" s="195"/>
      <c r="AA213" s="195"/>
      <c r="AB213" s="195"/>
      <c r="AC213" s="195"/>
    </row>
    <row r="214" spans="1:29">
      <c r="A214" s="200" t="s">
        <v>500</v>
      </c>
      <c r="B214" s="201">
        <f t="shared" ref="B214:H214" si="24">B215+B216+B217+B218</f>
        <v>0</v>
      </c>
      <c r="C214" s="201">
        <f t="shared" si="24"/>
        <v>0</v>
      </c>
      <c r="D214" s="201">
        <f t="shared" si="24"/>
        <v>0</v>
      </c>
      <c r="E214" s="201">
        <f t="shared" si="24"/>
        <v>0</v>
      </c>
      <c r="F214" s="201">
        <f t="shared" si="24"/>
        <v>0</v>
      </c>
      <c r="G214" s="201">
        <f t="shared" si="24"/>
        <v>0</v>
      </c>
      <c r="H214" s="201">
        <f t="shared" si="24"/>
        <v>0</v>
      </c>
      <c r="R214" s="195"/>
      <c r="S214" s="195"/>
      <c r="T214" s="195"/>
      <c r="U214" s="195"/>
      <c r="V214" s="195"/>
      <c r="W214" s="195"/>
      <c r="X214" s="195"/>
      <c r="Y214" s="195"/>
      <c r="Z214" s="195"/>
      <c r="AA214" s="195"/>
      <c r="AB214" s="195"/>
      <c r="AC214" s="195"/>
    </row>
    <row r="215" spans="1:29">
      <c r="A215" s="202" t="s">
        <v>501</v>
      </c>
      <c r="B215" s="198">
        <v>0</v>
      </c>
      <c r="C215" s="198">
        <v>0</v>
      </c>
      <c r="D215" s="198">
        <v>0</v>
      </c>
      <c r="E215" s="198">
        <v>0</v>
      </c>
      <c r="F215" s="198">
        <v>0</v>
      </c>
      <c r="G215" s="198">
        <v>0</v>
      </c>
      <c r="H215" s="198">
        <v>0</v>
      </c>
      <c r="R215" s="195"/>
      <c r="S215" s="195"/>
      <c r="T215" s="195"/>
      <c r="U215" s="195"/>
      <c r="V215" s="195"/>
      <c r="W215" s="195"/>
      <c r="X215" s="195"/>
      <c r="Y215" s="195"/>
      <c r="Z215" s="195"/>
      <c r="AA215" s="195"/>
      <c r="AB215" s="195"/>
      <c r="AC215" s="195"/>
    </row>
    <row r="216" spans="1:29">
      <c r="A216" s="203" t="s">
        <v>502</v>
      </c>
      <c r="B216" s="198">
        <v>0</v>
      </c>
      <c r="C216" s="198">
        <v>0</v>
      </c>
      <c r="D216" s="198">
        <v>0</v>
      </c>
      <c r="E216" s="198">
        <v>0</v>
      </c>
      <c r="F216" s="198">
        <v>0</v>
      </c>
      <c r="G216" s="198">
        <v>0</v>
      </c>
      <c r="H216" s="198">
        <v>0</v>
      </c>
      <c r="R216" s="195"/>
      <c r="S216" s="195"/>
      <c r="T216" s="195"/>
      <c r="U216" s="195"/>
      <c r="V216" s="195"/>
      <c r="W216" s="195"/>
      <c r="X216" s="195"/>
      <c r="Y216" s="195"/>
      <c r="Z216" s="195"/>
      <c r="AA216" s="195"/>
      <c r="AB216" s="195"/>
      <c r="AC216" s="195"/>
    </row>
    <row r="217" spans="1:29">
      <c r="A217" s="203" t="s">
        <v>503</v>
      </c>
      <c r="B217" s="198">
        <v>0</v>
      </c>
      <c r="C217" s="198">
        <v>0</v>
      </c>
      <c r="D217" s="198">
        <v>0</v>
      </c>
      <c r="E217" s="198">
        <v>0</v>
      </c>
      <c r="F217" s="198">
        <v>0</v>
      </c>
      <c r="G217" s="198">
        <v>0</v>
      </c>
      <c r="H217" s="198">
        <v>0</v>
      </c>
      <c r="R217" s="195"/>
      <c r="S217" s="195"/>
      <c r="T217" s="195"/>
      <c r="U217" s="195"/>
      <c r="V217" s="195"/>
      <c r="W217" s="195"/>
      <c r="X217" s="195"/>
      <c r="Y217" s="195"/>
      <c r="Z217" s="195"/>
      <c r="AA217" s="195"/>
      <c r="AB217" s="195"/>
      <c r="AC217" s="195"/>
    </row>
    <row r="218" spans="1:29">
      <c r="A218" s="203" t="s">
        <v>504</v>
      </c>
      <c r="B218" s="198">
        <v>0</v>
      </c>
      <c r="C218" s="198">
        <v>0</v>
      </c>
      <c r="D218" s="198">
        <v>0</v>
      </c>
      <c r="E218" s="198">
        <v>0</v>
      </c>
      <c r="F218" s="198">
        <v>0</v>
      </c>
      <c r="G218" s="198">
        <v>0</v>
      </c>
      <c r="H218" s="198">
        <v>0</v>
      </c>
      <c r="R218" s="195"/>
      <c r="S218" s="195"/>
      <c r="T218" s="195"/>
      <c r="U218" s="195"/>
      <c r="V218" s="195"/>
      <c r="W218" s="195"/>
      <c r="X218" s="195"/>
      <c r="Y218" s="195"/>
      <c r="Z218" s="195"/>
      <c r="AA218" s="195"/>
      <c r="AB218" s="195"/>
      <c r="AC218" s="195"/>
    </row>
    <row r="219" spans="1:29">
      <c r="A219" s="200" t="s">
        <v>505</v>
      </c>
      <c r="B219" s="198">
        <v>0</v>
      </c>
      <c r="C219" s="198">
        <v>0</v>
      </c>
      <c r="D219" s="198">
        <v>0</v>
      </c>
      <c r="E219" s="198">
        <v>0</v>
      </c>
      <c r="F219" s="198">
        <v>0</v>
      </c>
      <c r="G219" s="198">
        <v>0</v>
      </c>
      <c r="H219" s="198">
        <v>0</v>
      </c>
      <c r="R219" s="195"/>
      <c r="S219" s="195"/>
      <c r="T219" s="195"/>
      <c r="U219" s="195"/>
      <c r="V219" s="195"/>
      <c r="W219" s="195"/>
      <c r="X219" s="195"/>
      <c r="Y219" s="195"/>
      <c r="Z219" s="195"/>
      <c r="AA219" s="195"/>
      <c r="AB219" s="195"/>
      <c r="AC219" s="195"/>
    </row>
    <row r="220" spans="1:29">
      <c r="A220" s="200" t="s">
        <v>506</v>
      </c>
      <c r="B220" s="205">
        <v>0</v>
      </c>
      <c r="C220" s="205">
        <v>0</v>
      </c>
      <c r="D220" s="198">
        <v>0</v>
      </c>
      <c r="E220" s="205">
        <v>0</v>
      </c>
      <c r="F220" s="205">
        <v>0</v>
      </c>
      <c r="G220" s="205">
        <v>0</v>
      </c>
      <c r="H220" s="205">
        <v>0</v>
      </c>
      <c r="R220" s="195"/>
      <c r="S220" s="195"/>
      <c r="T220" s="195"/>
      <c r="U220" s="195"/>
      <c r="V220" s="195"/>
      <c r="W220" s="195"/>
      <c r="X220" s="195"/>
      <c r="Y220" s="195"/>
      <c r="Z220" s="195"/>
      <c r="AA220" s="195"/>
      <c r="AB220" s="195"/>
      <c r="AC220" s="195"/>
    </row>
    <row r="221" spans="1:29">
      <c r="A221" s="193" t="s">
        <v>480</v>
      </c>
      <c r="B221" s="194">
        <f>SUM(B222:B233,B238,B239)</f>
        <v>0</v>
      </c>
      <c r="C221" s="194">
        <f t="shared" ref="C221:H221" si="25">SUM(C222:C233,C238,C239)</f>
        <v>0</v>
      </c>
      <c r="D221" s="194">
        <f t="shared" si="25"/>
        <v>0</v>
      </c>
      <c r="E221" s="194">
        <f t="shared" si="25"/>
        <v>0</v>
      </c>
      <c r="F221" s="194">
        <f t="shared" si="25"/>
        <v>0</v>
      </c>
      <c r="G221" s="194">
        <f t="shared" si="25"/>
        <v>0</v>
      </c>
      <c r="H221" s="194">
        <f t="shared" si="25"/>
        <v>0</v>
      </c>
      <c r="R221" s="195"/>
      <c r="S221" s="195"/>
      <c r="T221" s="195"/>
      <c r="U221" s="195"/>
      <c r="V221" s="195"/>
      <c r="W221" s="195"/>
      <c r="X221" s="195"/>
      <c r="Y221" s="195"/>
      <c r="Z221" s="195"/>
      <c r="AA221" s="195"/>
      <c r="AB221" s="195"/>
      <c r="AC221" s="195"/>
    </row>
    <row r="222" spans="1:29">
      <c r="A222" s="197" t="s">
        <v>226</v>
      </c>
      <c r="B222" s="198">
        <v>0</v>
      </c>
      <c r="C222" s="198">
        <v>0</v>
      </c>
      <c r="D222" s="198">
        <v>0</v>
      </c>
      <c r="E222" s="198">
        <v>0</v>
      </c>
      <c r="F222" s="198">
        <v>0</v>
      </c>
      <c r="G222" s="198">
        <v>0</v>
      </c>
      <c r="H222" s="198">
        <v>0</v>
      </c>
      <c r="R222" s="195"/>
      <c r="S222" s="195"/>
      <c r="T222" s="195"/>
      <c r="U222" s="195"/>
      <c r="V222" s="195"/>
      <c r="W222" s="195"/>
      <c r="X222" s="195"/>
      <c r="Y222" s="195"/>
      <c r="Z222" s="195"/>
      <c r="AA222" s="195"/>
      <c r="AB222" s="195"/>
      <c r="AC222" s="195"/>
    </row>
    <row r="223" spans="1:29">
      <c r="A223" s="199" t="s">
        <v>490</v>
      </c>
      <c r="B223" s="198">
        <v>0</v>
      </c>
      <c r="C223" s="198">
        <v>0</v>
      </c>
      <c r="D223" s="198">
        <v>0</v>
      </c>
      <c r="E223" s="198">
        <v>0</v>
      </c>
      <c r="F223" s="198">
        <v>0</v>
      </c>
      <c r="G223" s="198">
        <v>0</v>
      </c>
      <c r="H223" s="198">
        <v>0</v>
      </c>
      <c r="R223" s="195"/>
      <c r="S223" s="195"/>
      <c r="T223" s="195"/>
      <c r="U223" s="195"/>
      <c r="V223" s="195"/>
      <c r="W223" s="195"/>
      <c r="X223" s="195"/>
      <c r="Y223" s="195"/>
      <c r="Z223" s="195"/>
      <c r="AA223" s="195"/>
      <c r="AB223" s="195"/>
      <c r="AC223" s="195"/>
    </row>
    <row r="224" spans="1:29">
      <c r="A224" s="200" t="s">
        <v>491</v>
      </c>
      <c r="B224" s="198">
        <v>0</v>
      </c>
      <c r="C224" s="198">
        <v>0</v>
      </c>
      <c r="D224" s="198">
        <v>0</v>
      </c>
      <c r="E224" s="198">
        <v>0</v>
      </c>
      <c r="F224" s="198">
        <v>0</v>
      </c>
      <c r="G224" s="198">
        <v>0</v>
      </c>
      <c r="H224" s="198">
        <v>0</v>
      </c>
      <c r="R224" s="195"/>
      <c r="S224" s="195"/>
      <c r="T224" s="195"/>
      <c r="U224" s="195"/>
      <c r="V224" s="195"/>
      <c r="W224" s="195"/>
      <c r="X224" s="195"/>
      <c r="Y224" s="195"/>
      <c r="Z224" s="195"/>
      <c r="AA224" s="195"/>
      <c r="AB224" s="195"/>
      <c r="AC224" s="195"/>
    </row>
    <row r="225" spans="1:29">
      <c r="A225" s="199" t="s">
        <v>492</v>
      </c>
      <c r="B225" s="198">
        <v>0</v>
      </c>
      <c r="C225" s="198">
        <v>0</v>
      </c>
      <c r="D225" s="198">
        <v>0</v>
      </c>
      <c r="E225" s="198">
        <v>0</v>
      </c>
      <c r="F225" s="198">
        <v>0</v>
      </c>
      <c r="G225" s="198">
        <v>0</v>
      </c>
      <c r="H225" s="198">
        <v>0</v>
      </c>
      <c r="R225" s="195"/>
      <c r="S225" s="195"/>
      <c r="T225" s="195"/>
      <c r="U225" s="195"/>
      <c r="V225" s="195"/>
      <c r="W225" s="195"/>
      <c r="X225" s="195"/>
      <c r="Y225" s="195"/>
      <c r="Z225" s="195"/>
      <c r="AA225" s="195"/>
      <c r="AB225" s="195"/>
      <c r="AC225" s="195"/>
    </row>
    <row r="226" spans="1:29">
      <c r="A226" s="199" t="s">
        <v>493</v>
      </c>
      <c r="B226" s="198">
        <v>0</v>
      </c>
      <c r="C226" s="198">
        <v>0</v>
      </c>
      <c r="D226" s="198">
        <v>0</v>
      </c>
      <c r="E226" s="198">
        <v>0</v>
      </c>
      <c r="F226" s="198">
        <v>0</v>
      </c>
      <c r="G226" s="198">
        <v>0</v>
      </c>
      <c r="H226" s="198">
        <v>0</v>
      </c>
      <c r="R226" s="195"/>
      <c r="S226" s="195"/>
      <c r="T226" s="195"/>
      <c r="U226" s="195"/>
      <c r="V226" s="195"/>
      <c r="W226" s="195"/>
      <c r="X226" s="195"/>
      <c r="Y226" s="195"/>
      <c r="Z226" s="195"/>
      <c r="AA226" s="195"/>
      <c r="AB226" s="195"/>
      <c r="AC226" s="195"/>
    </row>
    <row r="227" spans="1:29">
      <c r="A227" s="199" t="s">
        <v>494</v>
      </c>
      <c r="B227" s="198">
        <v>0</v>
      </c>
      <c r="C227" s="198">
        <v>0</v>
      </c>
      <c r="D227" s="198">
        <v>0</v>
      </c>
      <c r="E227" s="198">
        <v>0</v>
      </c>
      <c r="F227" s="198">
        <v>0</v>
      </c>
      <c r="G227" s="198">
        <v>0</v>
      </c>
      <c r="H227" s="198">
        <v>0</v>
      </c>
      <c r="R227" s="195"/>
      <c r="S227" s="195"/>
      <c r="T227" s="195"/>
      <c r="U227" s="195"/>
      <c r="V227" s="195"/>
      <c r="W227" s="195"/>
      <c r="X227" s="195"/>
      <c r="Y227" s="195"/>
      <c r="Z227" s="195"/>
      <c r="AA227" s="195"/>
      <c r="AB227" s="195"/>
      <c r="AC227" s="195"/>
    </row>
    <row r="228" spans="1:29">
      <c r="A228" s="200" t="s">
        <v>495</v>
      </c>
      <c r="B228" s="198">
        <v>0</v>
      </c>
      <c r="C228" s="198">
        <v>0</v>
      </c>
      <c r="D228" s="198">
        <v>0</v>
      </c>
      <c r="E228" s="198">
        <v>0</v>
      </c>
      <c r="F228" s="198">
        <v>0</v>
      </c>
      <c r="G228" s="198">
        <v>0</v>
      </c>
      <c r="H228" s="198">
        <v>0</v>
      </c>
      <c r="R228" s="195"/>
      <c r="S228" s="195"/>
      <c r="T228" s="195"/>
      <c r="U228" s="195"/>
      <c r="V228" s="195"/>
      <c r="W228" s="195"/>
      <c r="X228" s="195"/>
      <c r="Y228" s="195"/>
      <c r="Z228" s="195"/>
      <c r="AA228" s="195"/>
      <c r="AB228" s="195"/>
      <c r="AC228" s="195"/>
    </row>
    <row r="229" spans="1:29">
      <c r="A229" s="200" t="s">
        <v>496</v>
      </c>
      <c r="B229" s="198">
        <v>0</v>
      </c>
      <c r="C229" s="198">
        <v>0</v>
      </c>
      <c r="D229" s="198">
        <v>0</v>
      </c>
      <c r="E229" s="198">
        <v>0</v>
      </c>
      <c r="F229" s="198">
        <v>0</v>
      </c>
      <c r="G229" s="198">
        <v>0</v>
      </c>
      <c r="H229" s="198">
        <v>0</v>
      </c>
      <c r="R229" s="195"/>
      <c r="S229" s="195"/>
      <c r="T229" s="195"/>
      <c r="U229" s="195"/>
      <c r="V229" s="195"/>
      <c r="W229" s="195"/>
      <c r="X229" s="195"/>
      <c r="Y229" s="195"/>
      <c r="Z229" s="195"/>
      <c r="AA229" s="195"/>
      <c r="AB229" s="195"/>
      <c r="AC229" s="195"/>
    </row>
    <row r="230" spans="1:29">
      <c r="A230" s="200" t="s">
        <v>497</v>
      </c>
      <c r="B230" s="198">
        <v>0</v>
      </c>
      <c r="C230" s="198">
        <v>0</v>
      </c>
      <c r="D230" s="198">
        <v>0</v>
      </c>
      <c r="E230" s="198">
        <v>0</v>
      </c>
      <c r="F230" s="198">
        <v>0</v>
      </c>
      <c r="G230" s="198">
        <v>0</v>
      </c>
      <c r="H230" s="198">
        <v>0</v>
      </c>
      <c r="R230" s="195"/>
      <c r="S230" s="195"/>
      <c r="T230" s="195"/>
      <c r="U230" s="195"/>
      <c r="V230" s="195"/>
      <c r="W230" s="195"/>
      <c r="X230" s="195"/>
      <c r="Y230" s="195"/>
      <c r="Z230" s="195"/>
      <c r="AA230" s="195"/>
      <c r="AB230" s="195"/>
      <c r="AC230" s="195"/>
    </row>
    <row r="231" spans="1:29">
      <c r="A231" s="200" t="s">
        <v>498</v>
      </c>
      <c r="B231" s="198">
        <v>0</v>
      </c>
      <c r="C231" s="198">
        <v>0</v>
      </c>
      <c r="D231" s="198">
        <v>0</v>
      </c>
      <c r="E231" s="198">
        <v>0</v>
      </c>
      <c r="F231" s="198">
        <v>0</v>
      </c>
      <c r="G231" s="198">
        <v>0</v>
      </c>
      <c r="H231" s="198">
        <v>0</v>
      </c>
      <c r="R231" s="195"/>
      <c r="S231" s="195"/>
      <c r="T231" s="195"/>
      <c r="U231" s="195"/>
      <c r="V231" s="195"/>
      <c r="W231" s="195"/>
      <c r="X231" s="195"/>
      <c r="Y231" s="195"/>
      <c r="Z231" s="195"/>
      <c r="AA231" s="195"/>
      <c r="AB231" s="195"/>
      <c r="AC231" s="195"/>
    </row>
    <row r="232" spans="1:29">
      <c r="A232" s="200" t="s">
        <v>499</v>
      </c>
      <c r="B232" s="198">
        <v>0</v>
      </c>
      <c r="C232" s="198">
        <v>0</v>
      </c>
      <c r="D232" s="198">
        <v>0</v>
      </c>
      <c r="E232" s="198">
        <v>0</v>
      </c>
      <c r="F232" s="198">
        <v>0</v>
      </c>
      <c r="G232" s="198">
        <v>0</v>
      </c>
      <c r="H232" s="198">
        <v>0</v>
      </c>
      <c r="R232" s="195"/>
      <c r="S232" s="195"/>
      <c r="T232" s="195"/>
      <c r="U232" s="195"/>
      <c r="V232" s="195"/>
      <c r="W232" s="195"/>
      <c r="X232" s="195"/>
      <c r="Y232" s="195"/>
      <c r="Z232" s="195"/>
      <c r="AA232" s="195"/>
      <c r="AB232" s="195"/>
      <c r="AC232" s="195"/>
    </row>
    <row r="233" spans="1:29">
      <c r="A233" s="200" t="s">
        <v>500</v>
      </c>
      <c r="B233" s="201">
        <f t="shared" ref="B233:H233" si="26">B234+B235+B236+B237</f>
        <v>0</v>
      </c>
      <c r="C233" s="201">
        <f t="shared" si="26"/>
        <v>0</v>
      </c>
      <c r="D233" s="201">
        <f t="shared" si="26"/>
        <v>0</v>
      </c>
      <c r="E233" s="201">
        <f t="shared" si="26"/>
        <v>0</v>
      </c>
      <c r="F233" s="201">
        <f t="shared" si="26"/>
        <v>0</v>
      </c>
      <c r="G233" s="201">
        <f t="shared" si="26"/>
        <v>0</v>
      </c>
      <c r="H233" s="201">
        <f t="shared" si="26"/>
        <v>0</v>
      </c>
      <c r="R233" s="195"/>
      <c r="S233" s="195"/>
      <c r="T233" s="195"/>
      <c r="U233" s="195"/>
      <c r="V233" s="195"/>
      <c r="W233" s="195"/>
      <c r="X233" s="195"/>
      <c r="Y233" s="195"/>
      <c r="Z233" s="195"/>
      <c r="AA233" s="195"/>
      <c r="AB233" s="195"/>
      <c r="AC233" s="195"/>
    </row>
    <row r="234" spans="1:29">
      <c r="A234" s="202" t="s">
        <v>501</v>
      </c>
      <c r="B234" s="198">
        <v>0</v>
      </c>
      <c r="C234" s="198">
        <v>0</v>
      </c>
      <c r="D234" s="198">
        <v>0</v>
      </c>
      <c r="E234" s="198">
        <v>0</v>
      </c>
      <c r="F234" s="198">
        <v>0</v>
      </c>
      <c r="G234" s="198">
        <v>0</v>
      </c>
      <c r="H234" s="198">
        <v>0</v>
      </c>
      <c r="R234" s="195"/>
      <c r="S234" s="195"/>
      <c r="T234" s="195"/>
      <c r="U234" s="195"/>
      <c r="V234" s="195"/>
      <c r="W234" s="195"/>
      <c r="X234" s="195"/>
      <c r="Y234" s="195"/>
      <c r="Z234" s="195"/>
      <c r="AA234" s="195"/>
      <c r="AB234" s="195"/>
      <c r="AC234" s="195"/>
    </row>
    <row r="235" spans="1:29">
      <c r="A235" s="203" t="s">
        <v>502</v>
      </c>
      <c r="B235" s="198">
        <v>0</v>
      </c>
      <c r="C235" s="198">
        <v>0</v>
      </c>
      <c r="D235" s="198">
        <v>0</v>
      </c>
      <c r="E235" s="198">
        <v>0</v>
      </c>
      <c r="F235" s="198">
        <v>0</v>
      </c>
      <c r="G235" s="198">
        <v>0</v>
      </c>
      <c r="H235" s="198">
        <v>0</v>
      </c>
      <c r="R235" s="195"/>
      <c r="S235" s="195"/>
      <c r="T235" s="195"/>
      <c r="U235" s="195"/>
      <c r="V235" s="195"/>
      <c r="W235" s="195"/>
      <c r="X235" s="195"/>
      <c r="Y235" s="195"/>
      <c r="Z235" s="195"/>
      <c r="AA235" s="195"/>
      <c r="AB235" s="195"/>
      <c r="AC235" s="195"/>
    </row>
    <row r="236" spans="1:29">
      <c r="A236" s="203" t="s">
        <v>503</v>
      </c>
      <c r="B236" s="198">
        <v>0</v>
      </c>
      <c r="C236" s="198">
        <v>0</v>
      </c>
      <c r="D236" s="198">
        <v>0</v>
      </c>
      <c r="E236" s="198">
        <v>0</v>
      </c>
      <c r="F236" s="198">
        <v>0</v>
      </c>
      <c r="G236" s="198">
        <v>0</v>
      </c>
      <c r="H236" s="198">
        <v>0</v>
      </c>
      <c r="R236" s="195"/>
      <c r="S236" s="195"/>
      <c r="T236" s="195"/>
      <c r="U236" s="195"/>
      <c r="V236" s="195"/>
      <c r="W236" s="195"/>
      <c r="X236" s="195"/>
      <c r="Y236" s="195"/>
      <c r="Z236" s="195"/>
      <c r="AA236" s="195"/>
      <c r="AB236" s="195"/>
      <c r="AC236" s="195"/>
    </row>
    <row r="237" spans="1:29">
      <c r="A237" s="203" t="s">
        <v>504</v>
      </c>
      <c r="B237" s="198">
        <v>0</v>
      </c>
      <c r="C237" s="198">
        <v>0</v>
      </c>
      <c r="D237" s="198">
        <v>0</v>
      </c>
      <c r="E237" s="198">
        <v>0</v>
      </c>
      <c r="F237" s="198">
        <v>0</v>
      </c>
      <c r="G237" s="198">
        <v>0</v>
      </c>
      <c r="H237" s="198">
        <v>0</v>
      </c>
      <c r="R237" s="195"/>
      <c r="S237" s="195"/>
      <c r="T237" s="195"/>
      <c r="U237" s="195"/>
      <c r="V237" s="195"/>
      <c r="W237" s="195"/>
      <c r="X237" s="195"/>
      <c r="Y237" s="195"/>
      <c r="Z237" s="195"/>
      <c r="AA237" s="195"/>
      <c r="AB237" s="195"/>
      <c r="AC237" s="195"/>
    </row>
    <row r="238" spans="1:29">
      <c r="A238" s="200" t="s">
        <v>505</v>
      </c>
      <c r="B238" s="198">
        <v>0</v>
      </c>
      <c r="C238" s="198">
        <v>0</v>
      </c>
      <c r="D238" s="198">
        <v>0</v>
      </c>
      <c r="E238" s="198">
        <v>0</v>
      </c>
      <c r="F238" s="198">
        <v>0</v>
      </c>
      <c r="G238" s="198">
        <v>0</v>
      </c>
      <c r="H238" s="198">
        <v>0</v>
      </c>
      <c r="R238" s="195"/>
      <c r="S238" s="195"/>
      <c r="T238" s="195"/>
      <c r="U238" s="195"/>
      <c r="V238" s="195"/>
      <c r="W238" s="195"/>
      <c r="X238" s="195"/>
      <c r="Y238" s="195"/>
      <c r="Z238" s="195"/>
      <c r="AA238" s="195"/>
      <c r="AB238" s="195"/>
      <c r="AC238" s="195"/>
    </row>
    <row r="239" spans="1:29">
      <c r="A239" s="200" t="s">
        <v>506</v>
      </c>
      <c r="B239" s="205">
        <v>0</v>
      </c>
      <c r="C239" s="205">
        <v>0</v>
      </c>
      <c r="D239" s="198">
        <v>0</v>
      </c>
      <c r="E239" s="205">
        <v>0</v>
      </c>
      <c r="F239" s="205">
        <v>0</v>
      </c>
      <c r="G239" s="205">
        <v>0</v>
      </c>
      <c r="H239" s="205">
        <v>0</v>
      </c>
      <c r="R239" s="195"/>
      <c r="S239" s="195"/>
      <c r="T239" s="195"/>
      <c r="U239" s="195"/>
      <c r="V239" s="195"/>
      <c r="W239" s="195"/>
      <c r="X239" s="195"/>
      <c r="Y239" s="195"/>
      <c r="Z239" s="195"/>
      <c r="AA239" s="195"/>
      <c r="AB239" s="195"/>
      <c r="AC239" s="195"/>
    </row>
    <row r="240" spans="1:29">
      <c r="A240" s="193" t="s">
        <v>510</v>
      </c>
      <c r="B240" s="194">
        <f t="shared" ref="B240:H240" si="27">B9+B86+B163</f>
        <v>0</v>
      </c>
      <c r="C240" s="194">
        <f t="shared" si="27"/>
        <v>0</v>
      </c>
      <c r="D240" s="194">
        <f t="shared" si="27"/>
        <v>0</v>
      </c>
      <c r="E240" s="194">
        <f t="shared" si="27"/>
        <v>0</v>
      </c>
      <c r="F240" s="194">
        <f t="shared" si="27"/>
        <v>0</v>
      </c>
      <c r="G240" s="194">
        <f t="shared" si="27"/>
        <v>0</v>
      </c>
      <c r="H240" s="194">
        <f t="shared" si="27"/>
        <v>0</v>
      </c>
      <c r="R240" s="195"/>
      <c r="S240" s="195"/>
      <c r="T240" s="195"/>
      <c r="U240" s="195"/>
      <c r="V240" s="195"/>
      <c r="W240" s="195"/>
      <c r="X240" s="195"/>
      <c r="Y240" s="195"/>
      <c r="Z240" s="195"/>
      <c r="AA240" s="195"/>
      <c r="AB240" s="195"/>
      <c r="AC240" s="195"/>
    </row>
    <row r="241" spans="18:29" s="91" customFormat="1">
      <c r="R241" s="195"/>
      <c r="S241" s="195"/>
      <c r="T241" s="195"/>
      <c r="U241" s="195"/>
      <c r="V241" s="195"/>
      <c r="W241" s="195"/>
      <c r="X241" s="195"/>
      <c r="Y241" s="195"/>
      <c r="Z241" s="195"/>
      <c r="AA241" s="195"/>
      <c r="AB241" s="195"/>
      <c r="AC241" s="195"/>
    </row>
    <row r="242" spans="18:29" s="91" customFormat="1">
      <c r="R242" s="195"/>
      <c r="S242" s="195"/>
      <c r="T242" s="195"/>
      <c r="U242" s="195"/>
      <c r="V242" s="195"/>
      <c r="W242" s="195"/>
      <c r="X242" s="195"/>
      <c r="Y242" s="195"/>
      <c r="Z242" s="195"/>
      <c r="AA242" s="195"/>
      <c r="AB242" s="195"/>
      <c r="AC242" s="195"/>
    </row>
    <row r="243" spans="18:29" s="91" customFormat="1">
      <c r="R243" s="195"/>
      <c r="S243" s="195"/>
      <c r="T243" s="195"/>
      <c r="U243" s="195"/>
      <c r="V243" s="195"/>
      <c r="W243" s="195"/>
      <c r="X243" s="195"/>
      <c r="Y243" s="195"/>
      <c r="Z243" s="195"/>
      <c r="AA243" s="195"/>
      <c r="AB243" s="195"/>
      <c r="AC243" s="195"/>
    </row>
    <row r="244" spans="18:29" s="91" customFormat="1">
      <c r="R244" s="195"/>
      <c r="S244" s="195"/>
      <c r="T244" s="195"/>
      <c r="U244" s="195"/>
      <c r="V244" s="195"/>
      <c r="W244" s="195"/>
      <c r="X244" s="195"/>
      <c r="Y244" s="195"/>
      <c r="Z244" s="195"/>
      <c r="AA244" s="195"/>
      <c r="AB244" s="195"/>
      <c r="AC244" s="195"/>
    </row>
    <row r="245" spans="18:29" s="91" customFormat="1">
      <c r="R245" s="195"/>
      <c r="S245" s="195"/>
      <c r="T245" s="195"/>
      <c r="U245" s="195"/>
      <c r="V245" s="195"/>
      <c r="W245" s="195"/>
      <c r="X245" s="195"/>
      <c r="Y245" s="195"/>
      <c r="Z245" s="195"/>
      <c r="AA245" s="195"/>
      <c r="AB245" s="195"/>
      <c r="AC245" s="195"/>
    </row>
    <row r="246" spans="18:29" s="91" customFormat="1">
      <c r="R246" s="195"/>
      <c r="S246" s="195"/>
      <c r="T246" s="195"/>
      <c r="U246" s="195"/>
      <c r="V246" s="195"/>
      <c r="W246" s="195"/>
      <c r="X246" s="195"/>
      <c r="Y246" s="195"/>
      <c r="Z246" s="195"/>
      <c r="AA246" s="195"/>
      <c r="AB246" s="195"/>
      <c r="AC246" s="195"/>
    </row>
    <row r="247" spans="18:29" s="91" customFormat="1">
      <c r="R247" s="195"/>
      <c r="S247" s="195"/>
      <c r="T247" s="195"/>
      <c r="U247" s="195"/>
      <c r="V247" s="195"/>
      <c r="W247" s="195"/>
      <c r="X247" s="195"/>
      <c r="Y247" s="195"/>
      <c r="Z247" s="195"/>
      <c r="AA247" s="195"/>
      <c r="AB247" s="195"/>
      <c r="AC247" s="195"/>
    </row>
    <row r="248" spans="18:29" s="91" customFormat="1">
      <c r="R248" s="195"/>
      <c r="S248" s="195"/>
      <c r="T248" s="195"/>
      <c r="U248" s="195"/>
      <c r="V248" s="195"/>
      <c r="W248" s="195"/>
      <c r="X248" s="195"/>
      <c r="Y248" s="195"/>
      <c r="Z248" s="195"/>
      <c r="AA248" s="195"/>
      <c r="AB248" s="195"/>
      <c r="AC248" s="195"/>
    </row>
    <row r="249" spans="18:29" s="91" customFormat="1">
      <c r="R249" s="195"/>
      <c r="S249" s="195"/>
      <c r="T249" s="195"/>
      <c r="U249" s="195"/>
      <c r="V249" s="195"/>
      <c r="W249" s="195"/>
      <c r="X249" s="195"/>
      <c r="Y249" s="195"/>
      <c r="Z249" s="195"/>
      <c r="AA249" s="195"/>
      <c r="AB249" s="195"/>
      <c r="AC249" s="195"/>
    </row>
    <row r="250" spans="18:29" s="91" customFormat="1">
      <c r="R250" s="195"/>
      <c r="S250" s="195"/>
      <c r="T250" s="195"/>
      <c r="U250" s="195"/>
      <c r="V250" s="195"/>
      <c r="W250" s="195"/>
      <c r="X250" s="195"/>
      <c r="Y250" s="195"/>
      <c r="Z250" s="195"/>
      <c r="AA250" s="195"/>
      <c r="AB250" s="195"/>
      <c r="AC250" s="195"/>
    </row>
    <row r="251" spans="18:29" s="91" customFormat="1">
      <c r="R251" s="195"/>
      <c r="S251" s="195"/>
      <c r="T251" s="195"/>
      <c r="U251" s="195"/>
      <c r="V251" s="195"/>
      <c r="W251" s="195"/>
      <c r="X251" s="195"/>
      <c r="Y251" s="195"/>
      <c r="Z251" s="195"/>
      <c r="AA251" s="195"/>
      <c r="AB251" s="195"/>
      <c r="AC251" s="195"/>
    </row>
    <row r="252" spans="18:29" s="91" customFormat="1">
      <c r="R252" s="195"/>
      <c r="S252" s="195"/>
      <c r="T252" s="195"/>
      <c r="U252" s="195"/>
      <c r="V252" s="195"/>
      <c r="W252" s="195"/>
      <c r="X252" s="195"/>
      <c r="Y252" s="195"/>
      <c r="Z252" s="195"/>
      <c r="AA252" s="195"/>
      <c r="AB252" s="195"/>
      <c r="AC252" s="195"/>
    </row>
    <row r="253" spans="18:29" s="91" customFormat="1">
      <c r="R253" s="195"/>
      <c r="S253" s="195"/>
      <c r="T253" s="195"/>
      <c r="U253" s="195"/>
      <c r="V253" s="195"/>
      <c r="W253" s="195"/>
      <c r="X253" s="195"/>
      <c r="Y253" s="195"/>
      <c r="Z253" s="195"/>
      <c r="AA253" s="195"/>
      <c r="AB253" s="195"/>
      <c r="AC253" s="195"/>
    </row>
    <row r="254" spans="18:29" s="91" customFormat="1">
      <c r="R254" s="195"/>
      <c r="S254" s="195"/>
      <c r="T254" s="195"/>
      <c r="U254" s="195"/>
      <c r="V254" s="195"/>
      <c r="W254" s="195"/>
      <c r="X254" s="195"/>
      <c r="Y254" s="195"/>
      <c r="Z254" s="195"/>
      <c r="AA254" s="195"/>
      <c r="AB254" s="195"/>
      <c r="AC254" s="195"/>
    </row>
    <row r="255" spans="18:29" s="91" customFormat="1">
      <c r="R255" s="195"/>
      <c r="S255" s="195"/>
      <c r="T255" s="195"/>
      <c r="U255" s="195"/>
      <c r="V255" s="195"/>
      <c r="W255" s="195"/>
      <c r="X255" s="195"/>
      <c r="Y255" s="195"/>
      <c r="Z255" s="195"/>
      <c r="AA255" s="195"/>
      <c r="AB255" s="195"/>
      <c r="AC255" s="195"/>
    </row>
    <row r="256" spans="18:29" s="91" customFormat="1">
      <c r="R256" s="195"/>
      <c r="S256" s="195"/>
      <c r="T256" s="195"/>
      <c r="U256" s="195"/>
      <c r="V256" s="195"/>
      <c r="W256" s="195"/>
      <c r="X256" s="195"/>
      <c r="Y256" s="195"/>
      <c r="Z256" s="195"/>
      <c r="AA256" s="195"/>
      <c r="AB256" s="195"/>
      <c r="AC256" s="195"/>
    </row>
    <row r="257" spans="18:29" s="91" customFormat="1">
      <c r="R257" s="195"/>
      <c r="S257" s="195"/>
      <c r="T257" s="195"/>
      <c r="U257" s="195"/>
      <c r="V257" s="195"/>
      <c r="W257" s="195"/>
      <c r="X257" s="195"/>
      <c r="Y257" s="195"/>
      <c r="Z257" s="195"/>
      <c r="AA257" s="195"/>
      <c r="AB257" s="195"/>
      <c r="AC257" s="195"/>
    </row>
    <row r="258" spans="18:29" s="91" customFormat="1">
      <c r="R258" s="195"/>
      <c r="S258" s="195"/>
      <c r="T258" s="195"/>
      <c r="U258" s="195"/>
      <c r="V258" s="195"/>
      <c r="W258" s="195"/>
      <c r="X258" s="195"/>
      <c r="Y258" s="195"/>
      <c r="Z258" s="195"/>
      <c r="AA258" s="195"/>
      <c r="AB258" s="195"/>
      <c r="AC258" s="195"/>
    </row>
    <row r="259" spans="18:29" s="91" customFormat="1">
      <c r="R259" s="195"/>
      <c r="S259" s="195"/>
      <c r="T259" s="195"/>
      <c r="U259" s="195"/>
      <c r="V259" s="195"/>
      <c r="W259" s="195"/>
      <c r="X259" s="195"/>
      <c r="Y259" s="195"/>
      <c r="Z259" s="195"/>
      <c r="AA259" s="195"/>
      <c r="AB259" s="195"/>
      <c r="AC259" s="195"/>
    </row>
    <row r="260" spans="18:29" s="91" customFormat="1">
      <c r="R260" s="195"/>
      <c r="S260" s="195"/>
      <c r="T260" s="195"/>
      <c r="U260" s="195"/>
      <c r="V260" s="195"/>
      <c r="W260" s="195"/>
      <c r="X260" s="195"/>
      <c r="Y260" s="195"/>
      <c r="Z260" s="195"/>
      <c r="AA260" s="195"/>
      <c r="AB260" s="195"/>
      <c r="AC260" s="195"/>
    </row>
    <row r="261" spans="18:29" s="91" customFormat="1">
      <c r="R261" s="195"/>
      <c r="S261" s="195"/>
      <c r="T261" s="195"/>
      <c r="U261" s="195"/>
      <c r="V261" s="195"/>
      <c r="W261" s="195"/>
      <c r="X261" s="195"/>
      <c r="Y261" s="195"/>
      <c r="Z261" s="195"/>
      <c r="AA261" s="195"/>
      <c r="AB261" s="195"/>
      <c r="AC261" s="195"/>
    </row>
    <row r="262" spans="18:29" s="91" customFormat="1">
      <c r="R262" s="195"/>
      <c r="S262" s="195"/>
      <c r="T262" s="195"/>
      <c r="U262" s="195"/>
      <c r="V262" s="195"/>
      <c r="W262" s="195"/>
      <c r="X262" s="195"/>
      <c r="Y262" s="195"/>
      <c r="Z262" s="195"/>
      <c r="AA262" s="195"/>
      <c r="AB262" s="195"/>
      <c r="AC262" s="195"/>
    </row>
    <row r="263" spans="18:29" s="91" customFormat="1">
      <c r="R263" s="195"/>
      <c r="S263" s="195"/>
      <c r="T263" s="195"/>
      <c r="U263" s="195"/>
      <c r="V263" s="195"/>
      <c r="W263" s="195"/>
      <c r="X263" s="195"/>
      <c r="Y263" s="195"/>
      <c r="Z263" s="195"/>
      <c r="AA263" s="195"/>
      <c r="AB263" s="195"/>
      <c r="AC263" s="195"/>
    </row>
    <row r="264" spans="18:29" s="91" customFormat="1">
      <c r="R264" s="195"/>
      <c r="S264" s="195"/>
      <c r="T264" s="195"/>
      <c r="U264" s="195"/>
      <c r="V264" s="195"/>
      <c r="W264" s="195"/>
      <c r="X264" s="195"/>
      <c r="Y264" s="195"/>
      <c r="Z264" s="195"/>
      <c r="AA264" s="195"/>
      <c r="AB264" s="195"/>
      <c r="AC264" s="195"/>
    </row>
    <row r="265" spans="18:29" s="91" customFormat="1">
      <c r="R265" s="195"/>
      <c r="S265" s="195"/>
      <c r="T265" s="195"/>
      <c r="U265" s="195"/>
      <c r="V265" s="195"/>
      <c r="W265" s="195"/>
      <c r="X265" s="195"/>
      <c r="Y265" s="195"/>
      <c r="Z265" s="195"/>
      <c r="AA265" s="195"/>
      <c r="AB265" s="195"/>
      <c r="AC265" s="195"/>
    </row>
    <row r="266" spans="18:29" s="91" customFormat="1">
      <c r="R266" s="195"/>
      <c r="S266" s="195"/>
      <c r="T266" s="195"/>
      <c r="U266" s="195"/>
      <c r="V266" s="195"/>
      <c r="W266" s="195"/>
      <c r="X266" s="195"/>
      <c r="Y266" s="195"/>
      <c r="Z266" s="195"/>
      <c r="AA266" s="195"/>
      <c r="AB266" s="195"/>
      <c r="AC266" s="195"/>
    </row>
    <row r="267" spans="18:29" s="91" customFormat="1">
      <c r="R267" s="195"/>
      <c r="S267" s="195"/>
      <c r="T267" s="195"/>
      <c r="U267" s="195"/>
      <c r="V267" s="195"/>
      <c r="W267" s="195"/>
      <c r="X267" s="195"/>
      <c r="Y267" s="195"/>
      <c r="Z267" s="195"/>
      <c r="AA267" s="195"/>
      <c r="AB267" s="195"/>
      <c r="AC267" s="195"/>
    </row>
    <row r="268" spans="18:29" s="91" customFormat="1">
      <c r="R268" s="195"/>
      <c r="S268" s="195"/>
      <c r="T268" s="195"/>
      <c r="U268" s="195"/>
      <c r="V268" s="195"/>
      <c r="W268" s="195"/>
      <c r="X268" s="195"/>
      <c r="Y268" s="195"/>
      <c r="Z268" s="195"/>
      <c r="AA268" s="195"/>
      <c r="AB268" s="195"/>
      <c r="AC268" s="195"/>
    </row>
    <row r="269" spans="18:29" s="91" customFormat="1">
      <c r="R269" s="195"/>
      <c r="S269" s="195"/>
      <c r="T269" s="195"/>
      <c r="U269" s="195"/>
      <c r="V269" s="195"/>
      <c r="W269" s="195"/>
      <c r="X269" s="195"/>
      <c r="Y269" s="195"/>
      <c r="Z269" s="195"/>
      <c r="AA269" s="195"/>
      <c r="AB269" s="195"/>
      <c r="AC269" s="195"/>
    </row>
    <row r="270" spans="18:29" s="91" customFormat="1">
      <c r="R270" s="195"/>
      <c r="S270" s="195"/>
      <c r="T270" s="195"/>
      <c r="U270" s="195"/>
      <c r="V270" s="195"/>
      <c r="W270" s="195"/>
      <c r="X270" s="195"/>
      <c r="Y270" s="195"/>
      <c r="Z270" s="195"/>
      <c r="AA270" s="195"/>
      <c r="AB270" s="195"/>
      <c r="AC270" s="195"/>
    </row>
    <row r="271" spans="18:29" s="91" customFormat="1">
      <c r="R271" s="195"/>
      <c r="S271" s="195"/>
      <c r="T271" s="195"/>
      <c r="U271" s="195"/>
      <c r="V271" s="195"/>
      <c r="W271" s="195"/>
      <c r="X271" s="195"/>
      <c r="Y271" s="195"/>
      <c r="Z271" s="195"/>
      <c r="AA271" s="195"/>
      <c r="AB271" s="195"/>
      <c r="AC271" s="195"/>
    </row>
    <row r="272" spans="18:29" s="91" customFormat="1">
      <c r="R272" s="195"/>
      <c r="S272" s="195"/>
      <c r="T272" s="195"/>
      <c r="U272" s="195"/>
      <c r="V272" s="195"/>
      <c r="W272" s="195"/>
      <c r="X272" s="195"/>
      <c r="Y272" s="195"/>
      <c r="Z272" s="195"/>
      <c r="AA272" s="195"/>
      <c r="AB272" s="195"/>
      <c r="AC272" s="195"/>
    </row>
    <row r="273" spans="1:29">
      <c r="A273" s="91"/>
      <c r="B273" s="91"/>
      <c r="C273" s="91"/>
      <c r="D273" s="91"/>
      <c r="E273" s="91"/>
      <c r="F273" s="91"/>
      <c r="G273" s="91"/>
      <c r="H273" s="91"/>
      <c r="I273" s="91"/>
      <c r="R273" s="195"/>
      <c r="S273" s="195"/>
      <c r="T273" s="195"/>
      <c r="U273" s="195"/>
      <c r="V273" s="195"/>
      <c r="W273" s="195"/>
      <c r="X273" s="195"/>
      <c r="Y273" s="195"/>
      <c r="Z273" s="195"/>
      <c r="AA273" s="195"/>
      <c r="AB273" s="195"/>
      <c r="AC273" s="195"/>
    </row>
    <row r="274" spans="1:29">
      <c r="A274" s="91"/>
      <c r="B274" s="91"/>
      <c r="C274" s="91"/>
      <c r="D274" s="91"/>
      <c r="E274" s="91"/>
      <c r="F274" s="91"/>
      <c r="G274" s="91"/>
      <c r="H274" s="91"/>
      <c r="I274" s="91"/>
      <c r="R274" s="195"/>
      <c r="S274" s="195"/>
      <c r="T274" s="195"/>
      <c r="U274" s="195"/>
      <c r="V274" s="195"/>
      <c r="W274" s="195"/>
      <c r="X274" s="195"/>
      <c r="Y274" s="195"/>
      <c r="Z274" s="195"/>
      <c r="AA274" s="195"/>
      <c r="AB274" s="195"/>
      <c r="AC274" s="195"/>
    </row>
    <row r="275" spans="1:29">
      <c r="A275" s="91"/>
      <c r="B275" s="91"/>
      <c r="C275" s="91"/>
      <c r="D275" s="91"/>
      <c r="E275" s="91"/>
      <c r="F275" s="91"/>
      <c r="G275" s="91"/>
      <c r="H275" s="91"/>
      <c r="I275" s="91"/>
      <c r="R275" s="195"/>
      <c r="S275" s="195"/>
      <c r="T275" s="195"/>
      <c r="U275" s="195"/>
      <c r="V275" s="195"/>
      <c r="W275" s="195"/>
      <c r="X275" s="195"/>
      <c r="Y275" s="195"/>
      <c r="Z275" s="195"/>
      <c r="AA275" s="195"/>
      <c r="AB275" s="195"/>
      <c r="AC275" s="195"/>
    </row>
    <row r="290" spans="1:9">
      <c r="A290" s="206"/>
      <c r="B290" s="91"/>
      <c r="C290" s="91"/>
      <c r="D290" s="91"/>
      <c r="E290" s="91"/>
      <c r="F290" s="91"/>
      <c r="G290" s="91"/>
      <c r="H290" s="91"/>
      <c r="I290" s="91"/>
    </row>
    <row r="291" spans="1:9">
      <c r="A291" s="206"/>
      <c r="B291" s="91"/>
      <c r="C291" s="91"/>
      <c r="D291" s="91"/>
      <c r="E291" s="91"/>
      <c r="F291" s="91"/>
      <c r="G291" s="91"/>
      <c r="H291" s="91"/>
      <c r="I291" s="91"/>
    </row>
    <row r="292" spans="1:9">
      <c r="A292" s="206"/>
      <c r="B292" s="91"/>
      <c r="C292" s="91"/>
      <c r="D292" s="91"/>
      <c r="E292" s="91"/>
      <c r="F292" s="91"/>
      <c r="G292" s="91"/>
      <c r="H292" s="91"/>
      <c r="I292" s="91"/>
    </row>
    <row r="293" spans="1:9">
      <c r="A293" s="206"/>
      <c r="B293" s="91"/>
      <c r="C293" s="91"/>
      <c r="D293" s="91"/>
      <c r="E293" s="91"/>
      <c r="F293" s="91"/>
      <c r="G293" s="91"/>
      <c r="H293" s="91"/>
      <c r="I293" s="91"/>
    </row>
    <row r="294" spans="1:9">
      <c r="A294" s="206"/>
      <c r="B294" s="91"/>
      <c r="C294" s="91"/>
      <c r="D294" s="91"/>
      <c r="E294" s="91"/>
      <c r="F294" s="91"/>
      <c r="G294" s="91"/>
      <c r="H294" s="91"/>
      <c r="I294" s="91"/>
    </row>
    <row r="295" spans="1:9">
      <c r="A295" s="206"/>
      <c r="B295" s="91"/>
      <c r="C295" s="91"/>
      <c r="D295" s="91"/>
      <c r="E295" s="91"/>
      <c r="F295" s="91"/>
      <c r="G295" s="91"/>
      <c r="H295" s="91"/>
      <c r="I295" s="91"/>
    </row>
    <row r="296" spans="1:9">
      <c r="A296" s="206"/>
      <c r="B296" s="91"/>
      <c r="C296" s="91"/>
      <c r="D296" s="91"/>
      <c r="E296" s="91"/>
      <c r="F296" s="91"/>
      <c r="G296" s="91"/>
      <c r="H296" s="91"/>
      <c r="I296" s="91"/>
    </row>
    <row r="297" spans="1:9">
      <c r="A297" s="206"/>
      <c r="B297" s="91"/>
      <c r="C297" s="91"/>
      <c r="D297" s="91"/>
      <c r="E297" s="91"/>
      <c r="F297" s="91"/>
      <c r="G297" s="91"/>
      <c r="H297" s="91"/>
      <c r="I297" s="91"/>
    </row>
    <row r="298" spans="1:9">
      <c r="A298" s="206"/>
      <c r="B298" s="91"/>
      <c r="C298" s="91"/>
      <c r="D298" s="91"/>
      <c r="E298" s="91"/>
      <c r="F298" s="91"/>
      <c r="G298" s="91"/>
      <c r="H298" s="91"/>
      <c r="I298" s="91"/>
    </row>
    <row r="299" spans="1:9">
      <c r="A299" s="206"/>
      <c r="B299" s="91"/>
      <c r="C299" s="91"/>
      <c r="D299" s="91"/>
      <c r="E299" s="91"/>
      <c r="F299" s="91"/>
      <c r="G299" s="91"/>
      <c r="H299" s="91"/>
      <c r="I299" s="91"/>
    </row>
    <row r="300" spans="1:9">
      <c r="A300" s="206"/>
      <c r="B300" s="91"/>
      <c r="C300" s="91"/>
      <c r="D300" s="91"/>
      <c r="E300" s="91"/>
      <c r="F300" s="91"/>
      <c r="G300" s="91"/>
      <c r="H300" s="91"/>
      <c r="I300" s="91"/>
    </row>
    <row r="301" spans="1:9">
      <c r="A301" s="206"/>
      <c r="B301" s="91"/>
      <c r="C301" s="91"/>
      <c r="D301" s="91"/>
      <c r="E301" s="91"/>
      <c r="F301" s="91"/>
      <c r="G301" s="91"/>
      <c r="H301" s="91"/>
      <c r="I301" s="91"/>
    </row>
    <row r="302" spans="1:9">
      <c r="A302" s="206"/>
      <c r="B302" s="91"/>
      <c r="C302" s="91"/>
      <c r="D302" s="91"/>
      <c r="E302" s="91"/>
      <c r="F302" s="91"/>
      <c r="G302" s="91"/>
      <c r="H302" s="91"/>
      <c r="I302" s="91"/>
    </row>
    <row r="303" spans="1:9">
      <c r="A303" s="206"/>
      <c r="B303" s="91"/>
      <c r="C303" s="91"/>
      <c r="D303" s="91"/>
      <c r="E303" s="91"/>
      <c r="F303" s="91"/>
      <c r="G303" s="91"/>
      <c r="H303" s="91"/>
      <c r="I303" s="91"/>
    </row>
    <row r="304" spans="1:9">
      <c r="A304" s="206"/>
      <c r="B304" s="91"/>
      <c r="C304" s="91"/>
      <c r="D304" s="91"/>
      <c r="E304" s="91"/>
      <c r="F304" s="91"/>
      <c r="G304" s="91"/>
      <c r="H304" s="91"/>
      <c r="I304" s="91"/>
    </row>
    <row r="305" spans="1:1" s="91" customFormat="1">
      <c r="A305" s="206"/>
    </row>
    <row r="306" spans="1:1" s="91" customFormat="1">
      <c r="A306" s="206"/>
    </row>
    <row r="307" spans="1:1" s="91" customFormat="1">
      <c r="A307" s="206"/>
    </row>
    <row r="308" spans="1:1" s="91" customFormat="1">
      <c r="A308" s="206"/>
    </row>
    <row r="309" spans="1:1" s="91" customFormat="1">
      <c r="A309" s="206"/>
    </row>
    <row r="310" spans="1:1" s="91" customFormat="1">
      <c r="A310" s="206"/>
    </row>
    <row r="311" spans="1:1" s="91" customFormat="1">
      <c r="A311" s="206"/>
    </row>
    <row r="312" spans="1:1" s="91" customFormat="1">
      <c r="A312" s="206"/>
    </row>
  </sheetData>
  <mergeCells count="7">
    <mergeCell ref="H7:H8"/>
    <mergeCell ref="A7:A8"/>
    <mergeCell ref="B7:B8"/>
    <mergeCell ref="C7:C8"/>
    <mergeCell ref="D7:D8"/>
    <mergeCell ref="E7:F7"/>
    <mergeCell ref="G7:G8"/>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5"/>
  <sheetViews>
    <sheetView workbookViewId="0">
      <selection activeCell="B31" sqref="B31"/>
    </sheetView>
  </sheetViews>
  <sheetFormatPr defaultRowHeight="15"/>
  <cols>
    <col min="1" max="1" width="62.28515625" style="242" customWidth="1"/>
    <col min="2" max="2" width="15.7109375" style="242" customWidth="1"/>
    <col min="3" max="3" width="13.85546875" style="242" customWidth="1"/>
    <col min="4" max="4" width="15.5703125" style="242" customWidth="1"/>
    <col min="5" max="5" width="13.5703125" style="242" customWidth="1"/>
    <col min="6" max="6" width="14.85546875" style="242" customWidth="1"/>
    <col min="7" max="7" width="14.140625" style="242" customWidth="1"/>
    <col min="8" max="8" width="22.85546875" style="242" bestFit="1" customWidth="1"/>
    <col min="9" max="256" width="9.140625" style="242"/>
    <col min="257" max="257" width="62.28515625" style="242" customWidth="1"/>
    <col min="258" max="258" width="15.7109375" style="242" customWidth="1"/>
    <col min="259" max="259" width="13.85546875" style="242" customWidth="1"/>
    <col min="260" max="260" width="15.5703125" style="242" customWidth="1"/>
    <col min="261" max="261" width="13.5703125" style="242" customWidth="1"/>
    <col min="262" max="262" width="14.85546875" style="242" customWidth="1"/>
    <col min="263" max="263" width="14.140625" style="242" customWidth="1"/>
    <col min="264" max="264" width="22.85546875" style="242" bestFit="1" customWidth="1"/>
    <col min="265" max="512" width="9.140625" style="242"/>
    <col min="513" max="513" width="62.28515625" style="242" customWidth="1"/>
    <col min="514" max="514" width="15.7109375" style="242" customWidth="1"/>
    <col min="515" max="515" width="13.85546875" style="242" customWidth="1"/>
    <col min="516" max="516" width="15.5703125" style="242" customWidth="1"/>
    <col min="517" max="517" width="13.5703125" style="242" customWidth="1"/>
    <col min="518" max="518" width="14.85546875" style="242" customWidth="1"/>
    <col min="519" max="519" width="14.140625" style="242" customWidth="1"/>
    <col min="520" max="520" width="22.85546875" style="242" bestFit="1" customWidth="1"/>
    <col min="521" max="768" width="9.140625" style="242"/>
    <col min="769" max="769" width="62.28515625" style="242" customWidth="1"/>
    <col min="770" max="770" width="15.7109375" style="242" customWidth="1"/>
    <col min="771" max="771" width="13.85546875" style="242" customWidth="1"/>
    <col min="772" max="772" width="15.5703125" style="242" customWidth="1"/>
    <col min="773" max="773" width="13.5703125" style="242" customWidth="1"/>
    <col min="774" max="774" width="14.85546875" style="242" customWidth="1"/>
    <col min="775" max="775" width="14.140625" style="242" customWidth="1"/>
    <col min="776" max="776" width="22.85546875" style="242" bestFit="1" customWidth="1"/>
    <col min="777" max="1024" width="9.140625" style="242"/>
    <col min="1025" max="1025" width="62.28515625" style="242" customWidth="1"/>
    <col min="1026" max="1026" width="15.7109375" style="242" customWidth="1"/>
    <col min="1027" max="1027" width="13.85546875" style="242" customWidth="1"/>
    <col min="1028" max="1028" width="15.5703125" style="242" customWidth="1"/>
    <col min="1029" max="1029" width="13.5703125" style="242" customWidth="1"/>
    <col min="1030" max="1030" width="14.85546875" style="242" customWidth="1"/>
    <col min="1031" max="1031" width="14.140625" style="242" customWidth="1"/>
    <col min="1032" max="1032" width="22.85546875" style="242" bestFit="1" customWidth="1"/>
    <col min="1033" max="1280" width="9.140625" style="242"/>
    <col min="1281" max="1281" width="62.28515625" style="242" customWidth="1"/>
    <col min="1282" max="1282" width="15.7109375" style="242" customWidth="1"/>
    <col min="1283" max="1283" width="13.85546875" style="242" customWidth="1"/>
    <col min="1284" max="1284" width="15.5703125" style="242" customWidth="1"/>
    <col min="1285" max="1285" width="13.5703125" style="242" customWidth="1"/>
    <col min="1286" max="1286" width="14.85546875" style="242" customWidth="1"/>
    <col min="1287" max="1287" width="14.140625" style="242" customWidth="1"/>
    <col min="1288" max="1288" width="22.85546875" style="242" bestFit="1" customWidth="1"/>
    <col min="1289" max="1536" width="9.140625" style="242"/>
    <col min="1537" max="1537" width="62.28515625" style="242" customWidth="1"/>
    <col min="1538" max="1538" width="15.7109375" style="242" customWidth="1"/>
    <col min="1539" max="1539" width="13.85546875" style="242" customWidth="1"/>
    <col min="1540" max="1540" width="15.5703125" style="242" customWidth="1"/>
    <col min="1541" max="1541" width="13.5703125" style="242" customWidth="1"/>
    <col min="1542" max="1542" width="14.85546875" style="242" customWidth="1"/>
    <col min="1543" max="1543" width="14.140625" style="242" customWidth="1"/>
    <col min="1544" max="1544" width="22.85546875" style="242" bestFit="1" customWidth="1"/>
    <col min="1545" max="1792" width="9.140625" style="242"/>
    <col min="1793" max="1793" width="62.28515625" style="242" customWidth="1"/>
    <col min="1794" max="1794" width="15.7109375" style="242" customWidth="1"/>
    <col min="1795" max="1795" width="13.85546875" style="242" customWidth="1"/>
    <col min="1796" max="1796" width="15.5703125" style="242" customWidth="1"/>
    <col min="1797" max="1797" width="13.5703125" style="242" customWidth="1"/>
    <col min="1798" max="1798" width="14.85546875" style="242" customWidth="1"/>
    <col min="1799" max="1799" width="14.140625" style="242" customWidth="1"/>
    <col min="1800" max="1800" width="22.85546875" style="242" bestFit="1" customWidth="1"/>
    <col min="1801" max="2048" width="9.140625" style="242"/>
    <col min="2049" max="2049" width="62.28515625" style="242" customWidth="1"/>
    <col min="2050" max="2050" width="15.7109375" style="242" customWidth="1"/>
    <col min="2051" max="2051" width="13.85546875" style="242" customWidth="1"/>
    <col min="2052" max="2052" width="15.5703125" style="242" customWidth="1"/>
    <col min="2053" max="2053" width="13.5703125" style="242" customWidth="1"/>
    <col min="2054" max="2054" width="14.85546875" style="242" customWidth="1"/>
    <col min="2055" max="2055" width="14.140625" style="242" customWidth="1"/>
    <col min="2056" max="2056" width="22.85546875" style="242" bestFit="1" customWidth="1"/>
    <col min="2057" max="2304" width="9.140625" style="242"/>
    <col min="2305" max="2305" width="62.28515625" style="242" customWidth="1"/>
    <col min="2306" max="2306" width="15.7109375" style="242" customWidth="1"/>
    <col min="2307" max="2307" width="13.85546875" style="242" customWidth="1"/>
    <col min="2308" max="2308" width="15.5703125" style="242" customWidth="1"/>
    <col min="2309" max="2309" width="13.5703125" style="242" customWidth="1"/>
    <col min="2310" max="2310" width="14.85546875" style="242" customWidth="1"/>
    <col min="2311" max="2311" width="14.140625" style="242" customWidth="1"/>
    <col min="2312" max="2312" width="22.85546875" style="242" bestFit="1" customWidth="1"/>
    <col min="2313" max="2560" width="9.140625" style="242"/>
    <col min="2561" max="2561" width="62.28515625" style="242" customWidth="1"/>
    <col min="2562" max="2562" width="15.7109375" style="242" customWidth="1"/>
    <col min="2563" max="2563" width="13.85546875" style="242" customWidth="1"/>
    <col min="2564" max="2564" width="15.5703125" style="242" customWidth="1"/>
    <col min="2565" max="2565" width="13.5703125" style="242" customWidth="1"/>
    <col min="2566" max="2566" width="14.85546875" style="242" customWidth="1"/>
    <col min="2567" max="2567" width="14.140625" style="242" customWidth="1"/>
    <col min="2568" max="2568" width="22.85546875" style="242" bestFit="1" customWidth="1"/>
    <col min="2569" max="2816" width="9.140625" style="242"/>
    <col min="2817" max="2817" width="62.28515625" style="242" customWidth="1"/>
    <col min="2818" max="2818" width="15.7109375" style="242" customWidth="1"/>
    <col min="2819" max="2819" width="13.85546875" style="242" customWidth="1"/>
    <col min="2820" max="2820" width="15.5703125" style="242" customWidth="1"/>
    <col min="2821" max="2821" width="13.5703125" style="242" customWidth="1"/>
    <col min="2822" max="2822" width="14.85546875" style="242" customWidth="1"/>
    <col min="2823" max="2823" width="14.140625" style="242" customWidth="1"/>
    <col min="2824" max="2824" width="22.85546875" style="242" bestFit="1" customWidth="1"/>
    <col min="2825" max="3072" width="9.140625" style="242"/>
    <col min="3073" max="3073" width="62.28515625" style="242" customWidth="1"/>
    <col min="3074" max="3074" width="15.7109375" style="242" customWidth="1"/>
    <col min="3075" max="3075" width="13.85546875" style="242" customWidth="1"/>
    <col min="3076" max="3076" width="15.5703125" style="242" customWidth="1"/>
    <col min="3077" max="3077" width="13.5703125" style="242" customWidth="1"/>
    <col min="3078" max="3078" width="14.85546875" style="242" customWidth="1"/>
    <col min="3079" max="3079" width="14.140625" style="242" customWidth="1"/>
    <col min="3080" max="3080" width="22.85546875" style="242" bestFit="1" customWidth="1"/>
    <col min="3081" max="3328" width="9.140625" style="242"/>
    <col min="3329" max="3329" width="62.28515625" style="242" customWidth="1"/>
    <col min="3330" max="3330" width="15.7109375" style="242" customWidth="1"/>
    <col min="3331" max="3331" width="13.85546875" style="242" customWidth="1"/>
    <col min="3332" max="3332" width="15.5703125" style="242" customWidth="1"/>
    <col min="3333" max="3333" width="13.5703125" style="242" customWidth="1"/>
    <col min="3334" max="3334" width="14.85546875" style="242" customWidth="1"/>
    <col min="3335" max="3335" width="14.140625" style="242" customWidth="1"/>
    <col min="3336" max="3336" width="22.85546875" style="242" bestFit="1" customWidth="1"/>
    <col min="3337" max="3584" width="9.140625" style="242"/>
    <col min="3585" max="3585" width="62.28515625" style="242" customWidth="1"/>
    <col min="3586" max="3586" width="15.7109375" style="242" customWidth="1"/>
    <col min="3587" max="3587" width="13.85546875" style="242" customWidth="1"/>
    <col min="3588" max="3588" width="15.5703125" style="242" customWidth="1"/>
    <col min="3589" max="3589" width="13.5703125" style="242" customWidth="1"/>
    <col min="3590" max="3590" width="14.85546875" style="242" customWidth="1"/>
    <col min="3591" max="3591" width="14.140625" style="242" customWidth="1"/>
    <col min="3592" max="3592" width="22.85546875" style="242" bestFit="1" customWidth="1"/>
    <col min="3593" max="3840" width="9.140625" style="242"/>
    <col min="3841" max="3841" width="62.28515625" style="242" customWidth="1"/>
    <col min="3842" max="3842" width="15.7109375" style="242" customWidth="1"/>
    <col min="3843" max="3843" width="13.85546875" style="242" customWidth="1"/>
    <col min="3844" max="3844" width="15.5703125" style="242" customWidth="1"/>
    <col min="3845" max="3845" width="13.5703125" style="242" customWidth="1"/>
    <col min="3846" max="3846" width="14.85546875" style="242" customWidth="1"/>
    <col min="3847" max="3847" width="14.140625" style="242" customWidth="1"/>
    <col min="3848" max="3848" width="22.85546875" style="242" bestFit="1" customWidth="1"/>
    <col min="3849" max="4096" width="9.140625" style="242"/>
    <col min="4097" max="4097" width="62.28515625" style="242" customWidth="1"/>
    <col min="4098" max="4098" width="15.7109375" style="242" customWidth="1"/>
    <col min="4099" max="4099" width="13.85546875" style="242" customWidth="1"/>
    <col min="4100" max="4100" width="15.5703125" style="242" customWidth="1"/>
    <col min="4101" max="4101" width="13.5703125" style="242" customWidth="1"/>
    <col min="4102" max="4102" width="14.85546875" style="242" customWidth="1"/>
    <col min="4103" max="4103" width="14.140625" style="242" customWidth="1"/>
    <col min="4104" max="4104" width="22.85546875" style="242" bestFit="1" customWidth="1"/>
    <col min="4105" max="4352" width="9.140625" style="242"/>
    <col min="4353" max="4353" width="62.28515625" style="242" customWidth="1"/>
    <col min="4354" max="4354" width="15.7109375" style="242" customWidth="1"/>
    <col min="4355" max="4355" width="13.85546875" style="242" customWidth="1"/>
    <col min="4356" max="4356" width="15.5703125" style="242" customWidth="1"/>
    <col min="4357" max="4357" width="13.5703125" style="242" customWidth="1"/>
    <col min="4358" max="4358" width="14.85546875" style="242" customWidth="1"/>
    <col min="4359" max="4359" width="14.140625" style="242" customWidth="1"/>
    <col min="4360" max="4360" width="22.85546875" style="242" bestFit="1" customWidth="1"/>
    <col min="4361" max="4608" width="9.140625" style="242"/>
    <col min="4609" max="4609" width="62.28515625" style="242" customWidth="1"/>
    <col min="4610" max="4610" width="15.7109375" style="242" customWidth="1"/>
    <col min="4611" max="4611" width="13.85546875" style="242" customWidth="1"/>
    <col min="4612" max="4612" width="15.5703125" style="242" customWidth="1"/>
    <col min="4613" max="4613" width="13.5703125" style="242" customWidth="1"/>
    <col min="4614" max="4614" width="14.85546875" style="242" customWidth="1"/>
    <col min="4615" max="4615" width="14.140625" style="242" customWidth="1"/>
    <col min="4616" max="4616" width="22.85546875" style="242" bestFit="1" customWidth="1"/>
    <col min="4617" max="4864" width="9.140625" style="242"/>
    <col min="4865" max="4865" width="62.28515625" style="242" customWidth="1"/>
    <col min="4866" max="4866" width="15.7109375" style="242" customWidth="1"/>
    <col min="4867" max="4867" width="13.85546875" style="242" customWidth="1"/>
    <col min="4868" max="4868" width="15.5703125" style="242" customWidth="1"/>
    <col min="4869" max="4869" width="13.5703125" style="242" customWidth="1"/>
    <col min="4870" max="4870" width="14.85546875" style="242" customWidth="1"/>
    <col min="4871" max="4871" width="14.140625" style="242" customWidth="1"/>
    <col min="4872" max="4872" width="22.85546875" style="242" bestFit="1" customWidth="1"/>
    <col min="4873" max="5120" width="9.140625" style="242"/>
    <col min="5121" max="5121" width="62.28515625" style="242" customWidth="1"/>
    <col min="5122" max="5122" width="15.7109375" style="242" customWidth="1"/>
    <col min="5123" max="5123" width="13.85546875" style="242" customWidth="1"/>
    <col min="5124" max="5124" width="15.5703125" style="242" customWidth="1"/>
    <col min="5125" max="5125" width="13.5703125" style="242" customWidth="1"/>
    <col min="5126" max="5126" width="14.85546875" style="242" customWidth="1"/>
    <col min="5127" max="5127" width="14.140625" style="242" customWidth="1"/>
    <col min="5128" max="5128" width="22.85546875" style="242" bestFit="1" customWidth="1"/>
    <col min="5129" max="5376" width="9.140625" style="242"/>
    <col min="5377" max="5377" width="62.28515625" style="242" customWidth="1"/>
    <col min="5378" max="5378" width="15.7109375" style="242" customWidth="1"/>
    <col min="5379" max="5379" width="13.85546875" style="242" customWidth="1"/>
    <col min="5380" max="5380" width="15.5703125" style="242" customWidth="1"/>
    <col min="5381" max="5381" width="13.5703125" style="242" customWidth="1"/>
    <col min="5382" max="5382" width="14.85546875" style="242" customWidth="1"/>
    <col min="5383" max="5383" width="14.140625" style="242" customWidth="1"/>
    <col min="5384" max="5384" width="22.85546875" style="242" bestFit="1" customWidth="1"/>
    <col min="5385" max="5632" width="9.140625" style="242"/>
    <col min="5633" max="5633" width="62.28515625" style="242" customWidth="1"/>
    <col min="5634" max="5634" width="15.7109375" style="242" customWidth="1"/>
    <col min="5635" max="5635" width="13.85546875" style="242" customWidth="1"/>
    <col min="5636" max="5636" width="15.5703125" style="242" customWidth="1"/>
    <col min="5637" max="5637" width="13.5703125" style="242" customWidth="1"/>
    <col min="5638" max="5638" width="14.85546875" style="242" customWidth="1"/>
    <col min="5639" max="5639" width="14.140625" style="242" customWidth="1"/>
    <col min="5640" max="5640" width="22.85546875" style="242" bestFit="1" customWidth="1"/>
    <col min="5641" max="5888" width="9.140625" style="242"/>
    <col min="5889" max="5889" width="62.28515625" style="242" customWidth="1"/>
    <col min="5890" max="5890" width="15.7109375" style="242" customWidth="1"/>
    <col min="5891" max="5891" width="13.85546875" style="242" customWidth="1"/>
    <col min="5892" max="5892" width="15.5703125" style="242" customWidth="1"/>
    <col min="5893" max="5893" width="13.5703125" style="242" customWidth="1"/>
    <col min="5894" max="5894" width="14.85546875" style="242" customWidth="1"/>
    <col min="5895" max="5895" width="14.140625" style="242" customWidth="1"/>
    <col min="5896" max="5896" width="22.85546875" style="242" bestFit="1" customWidth="1"/>
    <col min="5897" max="6144" width="9.140625" style="242"/>
    <col min="6145" max="6145" width="62.28515625" style="242" customWidth="1"/>
    <col min="6146" max="6146" width="15.7109375" style="242" customWidth="1"/>
    <col min="6147" max="6147" width="13.85546875" style="242" customWidth="1"/>
    <col min="6148" max="6148" width="15.5703125" style="242" customWidth="1"/>
    <col min="6149" max="6149" width="13.5703125" style="242" customWidth="1"/>
    <col min="6150" max="6150" width="14.85546875" style="242" customWidth="1"/>
    <col min="6151" max="6151" width="14.140625" style="242" customWidth="1"/>
    <col min="6152" max="6152" width="22.85546875" style="242" bestFit="1" customWidth="1"/>
    <col min="6153" max="6400" width="9.140625" style="242"/>
    <col min="6401" max="6401" width="62.28515625" style="242" customWidth="1"/>
    <col min="6402" max="6402" width="15.7109375" style="242" customWidth="1"/>
    <col min="6403" max="6403" width="13.85546875" style="242" customWidth="1"/>
    <col min="6404" max="6404" width="15.5703125" style="242" customWidth="1"/>
    <col min="6405" max="6405" width="13.5703125" style="242" customWidth="1"/>
    <col min="6406" max="6406" width="14.85546875" style="242" customWidth="1"/>
    <col min="6407" max="6407" width="14.140625" style="242" customWidth="1"/>
    <col min="6408" max="6408" width="22.85546875" style="242" bestFit="1" customWidth="1"/>
    <col min="6409" max="6656" width="9.140625" style="242"/>
    <col min="6657" max="6657" width="62.28515625" style="242" customWidth="1"/>
    <col min="6658" max="6658" width="15.7109375" style="242" customWidth="1"/>
    <col min="6659" max="6659" width="13.85546875" style="242" customWidth="1"/>
    <col min="6660" max="6660" width="15.5703125" style="242" customWidth="1"/>
    <col min="6661" max="6661" width="13.5703125" style="242" customWidth="1"/>
    <col min="6662" max="6662" width="14.85546875" style="242" customWidth="1"/>
    <col min="6663" max="6663" width="14.140625" style="242" customWidth="1"/>
    <col min="6664" max="6664" width="22.85546875" style="242" bestFit="1" customWidth="1"/>
    <col min="6665" max="6912" width="9.140625" style="242"/>
    <col min="6913" max="6913" width="62.28515625" style="242" customWidth="1"/>
    <col min="6914" max="6914" width="15.7109375" style="242" customWidth="1"/>
    <col min="6915" max="6915" width="13.85546875" style="242" customWidth="1"/>
    <col min="6916" max="6916" width="15.5703125" style="242" customWidth="1"/>
    <col min="6917" max="6917" width="13.5703125" style="242" customWidth="1"/>
    <col min="6918" max="6918" width="14.85546875" style="242" customWidth="1"/>
    <col min="6919" max="6919" width="14.140625" style="242" customWidth="1"/>
    <col min="6920" max="6920" width="22.85546875" style="242" bestFit="1" customWidth="1"/>
    <col min="6921" max="7168" width="9.140625" style="242"/>
    <col min="7169" max="7169" width="62.28515625" style="242" customWidth="1"/>
    <col min="7170" max="7170" width="15.7109375" style="242" customWidth="1"/>
    <col min="7171" max="7171" width="13.85546875" style="242" customWidth="1"/>
    <col min="7172" max="7172" width="15.5703125" style="242" customWidth="1"/>
    <col min="7173" max="7173" width="13.5703125" style="242" customWidth="1"/>
    <col min="7174" max="7174" width="14.85546875" style="242" customWidth="1"/>
    <col min="7175" max="7175" width="14.140625" style="242" customWidth="1"/>
    <col min="7176" max="7176" width="22.85546875" style="242" bestFit="1" customWidth="1"/>
    <col min="7177" max="7424" width="9.140625" style="242"/>
    <col min="7425" max="7425" width="62.28515625" style="242" customWidth="1"/>
    <col min="7426" max="7426" width="15.7109375" style="242" customWidth="1"/>
    <col min="7427" max="7427" width="13.85546875" style="242" customWidth="1"/>
    <col min="7428" max="7428" width="15.5703125" style="242" customWidth="1"/>
    <col min="7429" max="7429" width="13.5703125" style="242" customWidth="1"/>
    <col min="7430" max="7430" width="14.85546875" style="242" customWidth="1"/>
    <col min="7431" max="7431" width="14.140625" style="242" customWidth="1"/>
    <col min="7432" max="7432" width="22.85546875" style="242" bestFit="1" customWidth="1"/>
    <col min="7433" max="7680" width="9.140625" style="242"/>
    <col min="7681" max="7681" width="62.28515625" style="242" customWidth="1"/>
    <col min="7682" max="7682" width="15.7109375" style="242" customWidth="1"/>
    <col min="7683" max="7683" width="13.85546875" style="242" customWidth="1"/>
    <col min="7684" max="7684" width="15.5703125" style="242" customWidth="1"/>
    <col min="7685" max="7685" width="13.5703125" style="242" customWidth="1"/>
    <col min="7686" max="7686" width="14.85546875" style="242" customWidth="1"/>
    <col min="7687" max="7687" width="14.140625" style="242" customWidth="1"/>
    <col min="7688" max="7688" width="22.85546875" style="242" bestFit="1" customWidth="1"/>
    <col min="7689" max="7936" width="9.140625" style="242"/>
    <col min="7937" max="7937" width="62.28515625" style="242" customWidth="1"/>
    <col min="7938" max="7938" width="15.7109375" style="242" customWidth="1"/>
    <col min="7939" max="7939" width="13.85546875" style="242" customWidth="1"/>
    <col min="7940" max="7940" width="15.5703125" style="242" customWidth="1"/>
    <col min="7941" max="7941" width="13.5703125" style="242" customWidth="1"/>
    <col min="7942" max="7942" width="14.85546875" style="242" customWidth="1"/>
    <col min="7943" max="7943" width="14.140625" style="242" customWidth="1"/>
    <col min="7944" max="7944" width="22.85546875" style="242" bestFit="1" customWidth="1"/>
    <col min="7945" max="8192" width="9.140625" style="242"/>
    <col min="8193" max="8193" width="62.28515625" style="242" customWidth="1"/>
    <col min="8194" max="8194" width="15.7109375" style="242" customWidth="1"/>
    <col min="8195" max="8195" width="13.85546875" style="242" customWidth="1"/>
    <col min="8196" max="8196" width="15.5703125" style="242" customWidth="1"/>
    <col min="8197" max="8197" width="13.5703125" style="242" customWidth="1"/>
    <col min="8198" max="8198" width="14.85546875" style="242" customWidth="1"/>
    <col min="8199" max="8199" width="14.140625" style="242" customWidth="1"/>
    <col min="8200" max="8200" width="22.85546875" style="242" bestFit="1" customWidth="1"/>
    <col min="8201" max="8448" width="9.140625" style="242"/>
    <col min="8449" max="8449" width="62.28515625" style="242" customWidth="1"/>
    <col min="8450" max="8450" width="15.7109375" style="242" customWidth="1"/>
    <col min="8451" max="8451" width="13.85546875" style="242" customWidth="1"/>
    <col min="8452" max="8452" width="15.5703125" style="242" customWidth="1"/>
    <col min="8453" max="8453" width="13.5703125" style="242" customWidth="1"/>
    <col min="8454" max="8454" width="14.85546875" style="242" customWidth="1"/>
    <col min="8455" max="8455" width="14.140625" style="242" customWidth="1"/>
    <col min="8456" max="8456" width="22.85546875" style="242" bestFit="1" customWidth="1"/>
    <col min="8457" max="8704" width="9.140625" style="242"/>
    <col min="8705" max="8705" width="62.28515625" style="242" customWidth="1"/>
    <col min="8706" max="8706" width="15.7109375" style="242" customWidth="1"/>
    <col min="8707" max="8707" width="13.85546875" style="242" customWidth="1"/>
    <col min="8708" max="8708" width="15.5703125" style="242" customWidth="1"/>
    <col min="8709" max="8709" width="13.5703125" style="242" customWidth="1"/>
    <col min="8710" max="8710" width="14.85546875" style="242" customWidth="1"/>
    <col min="8711" max="8711" width="14.140625" style="242" customWidth="1"/>
    <col min="8712" max="8712" width="22.85546875" style="242" bestFit="1" customWidth="1"/>
    <col min="8713" max="8960" width="9.140625" style="242"/>
    <col min="8961" max="8961" width="62.28515625" style="242" customWidth="1"/>
    <col min="8962" max="8962" width="15.7109375" style="242" customWidth="1"/>
    <col min="8963" max="8963" width="13.85546875" style="242" customWidth="1"/>
    <col min="8964" max="8964" width="15.5703125" style="242" customWidth="1"/>
    <col min="8965" max="8965" width="13.5703125" style="242" customWidth="1"/>
    <col min="8966" max="8966" width="14.85546875" style="242" customWidth="1"/>
    <col min="8967" max="8967" width="14.140625" style="242" customWidth="1"/>
    <col min="8968" max="8968" width="22.85546875" style="242" bestFit="1" customWidth="1"/>
    <col min="8969" max="9216" width="9.140625" style="242"/>
    <col min="9217" max="9217" width="62.28515625" style="242" customWidth="1"/>
    <col min="9218" max="9218" width="15.7109375" style="242" customWidth="1"/>
    <col min="9219" max="9219" width="13.85546875" style="242" customWidth="1"/>
    <col min="9220" max="9220" width="15.5703125" style="242" customWidth="1"/>
    <col min="9221" max="9221" width="13.5703125" style="242" customWidth="1"/>
    <col min="9222" max="9222" width="14.85546875" style="242" customWidth="1"/>
    <col min="9223" max="9223" width="14.140625" style="242" customWidth="1"/>
    <col min="9224" max="9224" width="22.85546875" style="242" bestFit="1" customWidth="1"/>
    <col min="9225" max="9472" width="9.140625" style="242"/>
    <col min="9473" max="9473" width="62.28515625" style="242" customWidth="1"/>
    <col min="9474" max="9474" width="15.7109375" style="242" customWidth="1"/>
    <col min="9475" max="9475" width="13.85546875" style="242" customWidth="1"/>
    <col min="9476" max="9476" width="15.5703125" style="242" customWidth="1"/>
    <col min="9477" max="9477" width="13.5703125" style="242" customWidth="1"/>
    <col min="9478" max="9478" width="14.85546875" style="242" customWidth="1"/>
    <col min="9479" max="9479" width="14.140625" style="242" customWidth="1"/>
    <col min="9480" max="9480" width="22.85546875" style="242" bestFit="1" customWidth="1"/>
    <col min="9481" max="9728" width="9.140625" style="242"/>
    <col min="9729" max="9729" width="62.28515625" style="242" customWidth="1"/>
    <col min="9730" max="9730" width="15.7109375" style="242" customWidth="1"/>
    <col min="9731" max="9731" width="13.85546875" style="242" customWidth="1"/>
    <col min="9732" max="9732" width="15.5703125" style="242" customWidth="1"/>
    <col min="9733" max="9733" width="13.5703125" style="242" customWidth="1"/>
    <col min="9734" max="9734" width="14.85546875" style="242" customWidth="1"/>
    <col min="9735" max="9735" width="14.140625" style="242" customWidth="1"/>
    <col min="9736" max="9736" width="22.85546875" style="242" bestFit="1" customWidth="1"/>
    <col min="9737" max="9984" width="9.140625" style="242"/>
    <col min="9985" max="9985" width="62.28515625" style="242" customWidth="1"/>
    <col min="9986" max="9986" width="15.7109375" style="242" customWidth="1"/>
    <col min="9987" max="9987" width="13.85546875" style="242" customWidth="1"/>
    <col min="9988" max="9988" width="15.5703125" style="242" customWidth="1"/>
    <col min="9989" max="9989" width="13.5703125" style="242" customWidth="1"/>
    <col min="9990" max="9990" width="14.85546875" style="242" customWidth="1"/>
    <col min="9991" max="9991" width="14.140625" style="242" customWidth="1"/>
    <col min="9992" max="9992" width="22.85546875" style="242" bestFit="1" customWidth="1"/>
    <col min="9993" max="10240" width="9.140625" style="242"/>
    <col min="10241" max="10241" width="62.28515625" style="242" customWidth="1"/>
    <col min="10242" max="10242" width="15.7109375" style="242" customWidth="1"/>
    <col min="10243" max="10243" width="13.85546875" style="242" customWidth="1"/>
    <col min="10244" max="10244" width="15.5703125" style="242" customWidth="1"/>
    <col min="10245" max="10245" width="13.5703125" style="242" customWidth="1"/>
    <col min="10246" max="10246" width="14.85546875" style="242" customWidth="1"/>
    <col min="10247" max="10247" width="14.140625" style="242" customWidth="1"/>
    <col min="10248" max="10248" width="22.85546875" style="242" bestFit="1" customWidth="1"/>
    <col min="10249" max="10496" width="9.140625" style="242"/>
    <col min="10497" max="10497" width="62.28515625" style="242" customWidth="1"/>
    <col min="10498" max="10498" width="15.7109375" style="242" customWidth="1"/>
    <col min="10499" max="10499" width="13.85546875" style="242" customWidth="1"/>
    <col min="10500" max="10500" width="15.5703125" style="242" customWidth="1"/>
    <col min="10501" max="10501" width="13.5703125" style="242" customWidth="1"/>
    <col min="10502" max="10502" width="14.85546875" style="242" customWidth="1"/>
    <col min="10503" max="10503" width="14.140625" style="242" customWidth="1"/>
    <col min="10504" max="10504" width="22.85546875" style="242" bestFit="1" customWidth="1"/>
    <col min="10505" max="10752" width="9.140625" style="242"/>
    <col min="10753" max="10753" width="62.28515625" style="242" customWidth="1"/>
    <col min="10754" max="10754" width="15.7109375" style="242" customWidth="1"/>
    <col min="10755" max="10755" width="13.85546875" style="242" customWidth="1"/>
    <col min="10756" max="10756" width="15.5703125" style="242" customWidth="1"/>
    <col min="10757" max="10757" width="13.5703125" style="242" customWidth="1"/>
    <col min="10758" max="10758" width="14.85546875" style="242" customWidth="1"/>
    <col min="10759" max="10759" width="14.140625" style="242" customWidth="1"/>
    <col min="10760" max="10760" width="22.85546875" style="242" bestFit="1" customWidth="1"/>
    <col min="10761" max="11008" width="9.140625" style="242"/>
    <col min="11009" max="11009" width="62.28515625" style="242" customWidth="1"/>
    <col min="11010" max="11010" width="15.7109375" style="242" customWidth="1"/>
    <col min="11011" max="11011" width="13.85546875" style="242" customWidth="1"/>
    <col min="11012" max="11012" width="15.5703125" style="242" customWidth="1"/>
    <col min="11013" max="11013" width="13.5703125" style="242" customWidth="1"/>
    <col min="11014" max="11014" width="14.85546875" style="242" customWidth="1"/>
    <col min="11015" max="11015" width="14.140625" style="242" customWidth="1"/>
    <col min="11016" max="11016" width="22.85546875" style="242" bestFit="1" customWidth="1"/>
    <col min="11017" max="11264" width="9.140625" style="242"/>
    <col min="11265" max="11265" width="62.28515625" style="242" customWidth="1"/>
    <col min="11266" max="11266" width="15.7109375" style="242" customWidth="1"/>
    <col min="11267" max="11267" width="13.85546875" style="242" customWidth="1"/>
    <col min="11268" max="11268" width="15.5703125" style="242" customWidth="1"/>
    <col min="11269" max="11269" width="13.5703125" style="242" customWidth="1"/>
    <col min="11270" max="11270" width="14.85546875" style="242" customWidth="1"/>
    <col min="11271" max="11271" width="14.140625" style="242" customWidth="1"/>
    <col min="11272" max="11272" width="22.85546875" style="242" bestFit="1" customWidth="1"/>
    <col min="11273" max="11520" width="9.140625" style="242"/>
    <col min="11521" max="11521" width="62.28515625" style="242" customWidth="1"/>
    <col min="11522" max="11522" width="15.7109375" style="242" customWidth="1"/>
    <col min="11523" max="11523" width="13.85546875" style="242" customWidth="1"/>
    <col min="11524" max="11524" width="15.5703125" style="242" customWidth="1"/>
    <col min="11525" max="11525" width="13.5703125" style="242" customWidth="1"/>
    <col min="11526" max="11526" width="14.85546875" style="242" customWidth="1"/>
    <col min="11527" max="11527" width="14.140625" style="242" customWidth="1"/>
    <col min="11528" max="11528" width="22.85546875" style="242" bestFit="1" customWidth="1"/>
    <col min="11529" max="11776" width="9.140625" style="242"/>
    <col min="11777" max="11777" width="62.28515625" style="242" customWidth="1"/>
    <col min="11778" max="11778" width="15.7109375" style="242" customWidth="1"/>
    <col min="11779" max="11779" width="13.85546875" style="242" customWidth="1"/>
    <col min="11780" max="11780" width="15.5703125" style="242" customWidth="1"/>
    <col min="11781" max="11781" width="13.5703125" style="242" customWidth="1"/>
    <col min="11782" max="11782" width="14.85546875" style="242" customWidth="1"/>
    <col min="11783" max="11783" width="14.140625" style="242" customWidth="1"/>
    <col min="11784" max="11784" width="22.85546875" style="242" bestFit="1" customWidth="1"/>
    <col min="11785" max="12032" width="9.140625" style="242"/>
    <col min="12033" max="12033" width="62.28515625" style="242" customWidth="1"/>
    <col min="12034" max="12034" width="15.7109375" style="242" customWidth="1"/>
    <col min="12035" max="12035" width="13.85546875" style="242" customWidth="1"/>
    <col min="12036" max="12036" width="15.5703125" style="242" customWidth="1"/>
    <col min="12037" max="12037" width="13.5703125" style="242" customWidth="1"/>
    <col min="12038" max="12038" width="14.85546875" style="242" customWidth="1"/>
    <col min="12039" max="12039" width="14.140625" style="242" customWidth="1"/>
    <col min="12040" max="12040" width="22.85546875" style="242" bestFit="1" customWidth="1"/>
    <col min="12041" max="12288" width="9.140625" style="242"/>
    <col min="12289" max="12289" width="62.28515625" style="242" customWidth="1"/>
    <col min="12290" max="12290" width="15.7109375" style="242" customWidth="1"/>
    <col min="12291" max="12291" width="13.85546875" style="242" customWidth="1"/>
    <col min="12292" max="12292" width="15.5703125" style="242" customWidth="1"/>
    <col min="12293" max="12293" width="13.5703125" style="242" customWidth="1"/>
    <col min="12294" max="12294" width="14.85546875" style="242" customWidth="1"/>
    <col min="12295" max="12295" width="14.140625" style="242" customWidth="1"/>
    <col min="12296" max="12296" width="22.85546875" style="242" bestFit="1" customWidth="1"/>
    <col min="12297" max="12544" width="9.140625" style="242"/>
    <col min="12545" max="12545" width="62.28515625" style="242" customWidth="1"/>
    <col min="12546" max="12546" width="15.7109375" style="242" customWidth="1"/>
    <col min="12547" max="12547" width="13.85546875" style="242" customWidth="1"/>
    <col min="12548" max="12548" width="15.5703125" style="242" customWidth="1"/>
    <col min="12549" max="12549" width="13.5703125" style="242" customWidth="1"/>
    <col min="12550" max="12550" width="14.85546875" style="242" customWidth="1"/>
    <col min="12551" max="12551" width="14.140625" style="242" customWidth="1"/>
    <col min="12552" max="12552" width="22.85546875" style="242" bestFit="1" customWidth="1"/>
    <col min="12553" max="12800" width="9.140625" style="242"/>
    <col min="12801" max="12801" width="62.28515625" style="242" customWidth="1"/>
    <col min="12802" max="12802" width="15.7109375" style="242" customWidth="1"/>
    <col min="12803" max="12803" width="13.85546875" style="242" customWidth="1"/>
    <col min="12804" max="12804" width="15.5703125" style="242" customWidth="1"/>
    <col min="12805" max="12805" width="13.5703125" style="242" customWidth="1"/>
    <col min="12806" max="12806" width="14.85546875" style="242" customWidth="1"/>
    <col min="12807" max="12807" width="14.140625" style="242" customWidth="1"/>
    <col min="12808" max="12808" width="22.85546875" style="242" bestFit="1" customWidth="1"/>
    <col min="12809" max="13056" width="9.140625" style="242"/>
    <col min="13057" max="13057" width="62.28515625" style="242" customWidth="1"/>
    <col min="13058" max="13058" width="15.7109375" style="242" customWidth="1"/>
    <col min="13059" max="13059" width="13.85546875" style="242" customWidth="1"/>
    <col min="13060" max="13060" width="15.5703125" style="242" customWidth="1"/>
    <col min="13061" max="13061" width="13.5703125" style="242" customWidth="1"/>
    <col min="13062" max="13062" width="14.85546875" style="242" customWidth="1"/>
    <col min="13063" max="13063" width="14.140625" style="242" customWidth="1"/>
    <col min="13064" max="13064" width="22.85546875" style="242" bestFit="1" customWidth="1"/>
    <col min="13065" max="13312" width="9.140625" style="242"/>
    <col min="13313" max="13313" width="62.28515625" style="242" customWidth="1"/>
    <col min="13314" max="13314" width="15.7109375" style="242" customWidth="1"/>
    <col min="13315" max="13315" width="13.85546875" style="242" customWidth="1"/>
    <col min="13316" max="13316" width="15.5703125" style="242" customWidth="1"/>
    <col min="13317" max="13317" width="13.5703125" style="242" customWidth="1"/>
    <col min="13318" max="13318" width="14.85546875" style="242" customWidth="1"/>
    <col min="13319" max="13319" width="14.140625" style="242" customWidth="1"/>
    <col min="13320" max="13320" width="22.85546875" style="242" bestFit="1" customWidth="1"/>
    <col min="13321" max="13568" width="9.140625" style="242"/>
    <col min="13569" max="13569" width="62.28515625" style="242" customWidth="1"/>
    <col min="13570" max="13570" width="15.7109375" style="242" customWidth="1"/>
    <col min="13571" max="13571" width="13.85546875" style="242" customWidth="1"/>
    <col min="13572" max="13572" width="15.5703125" style="242" customWidth="1"/>
    <col min="13573" max="13573" width="13.5703125" style="242" customWidth="1"/>
    <col min="13574" max="13574" width="14.85546875" style="242" customWidth="1"/>
    <col min="13575" max="13575" width="14.140625" style="242" customWidth="1"/>
    <col min="13576" max="13576" width="22.85546875" style="242" bestFit="1" customWidth="1"/>
    <col min="13577" max="13824" width="9.140625" style="242"/>
    <col min="13825" max="13825" width="62.28515625" style="242" customWidth="1"/>
    <col min="13826" max="13826" width="15.7109375" style="242" customWidth="1"/>
    <col min="13827" max="13827" width="13.85546875" style="242" customWidth="1"/>
    <col min="13828" max="13828" width="15.5703125" style="242" customWidth="1"/>
    <col min="13829" max="13829" width="13.5703125" style="242" customWidth="1"/>
    <col min="13830" max="13830" width="14.85546875" style="242" customWidth="1"/>
    <col min="13831" max="13831" width="14.140625" style="242" customWidth="1"/>
    <col min="13832" max="13832" width="22.85546875" style="242" bestFit="1" customWidth="1"/>
    <col min="13833" max="14080" width="9.140625" style="242"/>
    <col min="14081" max="14081" width="62.28515625" style="242" customWidth="1"/>
    <col min="14082" max="14082" width="15.7109375" style="242" customWidth="1"/>
    <col min="14083" max="14083" width="13.85546875" style="242" customWidth="1"/>
    <col min="14084" max="14084" width="15.5703125" style="242" customWidth="1"/>
    <col min="14085" max="14085" width="13.5703125" style="242" customWidth="1"/>
    <col min="14086" max="14086" width="14.85546875" style="242" customWidth="1"/>
    <col min="14087" max="14087" width="14.140625" style="242" customWidth="1"/>
    <col min="14088" max="14088" width="22.85546875" style="242" bestFit="1" customWidth="1"/>
    <col min="14089" max="14336" width="9.140625" style="242"/>
    <col min="14337" max="14337" width="62.28515625" style="242" customWidth="1"/>
    <col min="14338" max="14338" width="15.7109375" style="242" customWidth="1"/>
    <col min="14339" max="14339" width="13.85546875" style="242" customWidth="1"/>
    <col min="14340" max="14340" width="15.5703125" style="242" customWidth="1"/>
    <col min="14341" max="14341" width="13.5703125" style="242" customWidth="1"/>
    <col min="14342" max="14342" width="14.85546875" style="242" customWidth="1"/>
    <col min="14343" max="14343" width="14.140625" style="242" customWidth="1"/>
    <col min="14344" max="14344" width="22.85546875" style="242" bestFit="1" customWidth="1"/>
    <col min="14345" max="14592" width="9.140625" style="242"/>
    <col min="14593" max="14593" width="62.28515625" style="242" customWidth="1"/>
    <col min="14594" max="14594" width="15.7109375" style="242" customWidth="1"/>
    <col min="14595" max="14595" width="13.85546875" style="242" customWidth="1"/>
    <col min="14596" max="14596" width="15.5703125" style="242" customWidth="1"/>
    <col min="14597" max="14597" width="13.5703125" style="242" customWidth="1"/>
    <col min="14598" max="14598" width="14.85546875" style="242" customWidth="1"/>
    <col min="14599" max="14599" width="14.140625" style="242" customWidth="1"/>
    <col min="14600" max="14600" width="22.85546875" style="242" bestFit="1" customWidth="1"/>
    <col min="14601" max="14848" width="9.140625" style="242"/>
    <col min="14849" max="14849" width="62.28515625" style="242" customWidth="1"/>
    <col min="14850" max="14850" width="15.7109375" style="242" customWidth="1"/>
    <col min="14851" max="14851" width="13.85546875" style="242" customWidth="1"/>
    <col min="14852" max="14852" width="15.5703125" style="242" customWidth="1"/>
    <col min="14853" max="14853" width="13.5703125" style="242" customWidth="1"/>
    <col min="14854" max="14854" width="14.85546875" style="242" customWidth="1"/>
    <col min="14855" max="14855" width="14.140625" style="242" customWidth="1"/>
    <col min="14856" max="14856" width="22.85546875" style="242" bestFit="1" customWidth="1"/>
    <col min="14857" max="15104" width="9.140625" style="242"/>
    <col min="15105" max="15105" width="62.28515625" style="242" customWidth="1"/>
    <col min="15106" max="15106" width="15.7109375" style="242" customWidth="1"/>
    <col min="15107" max="15107" width="13.85546875" style="242" customWidth="1"/>
    <col min="15108" max="15108" width="15.5703125" style="242" customWidth="1"/>
    <col min="15109" max="15109" width="13.5703125" style="242" customWidth="1"/>
    <col min="15110" max="15110" width="14.85546875" style="242" customWidth="1"/>
    <col min="15111" max="15111" width="14.140625" style="242" customWidth="1"/>
    <col min="15112" max="15112" width="22.85546875" style="242" bestFit="1" customWidth="1"/>
    <col min="15113" max="15360" width="9.140625" style="242"/>
    <col min="15361" max="15361" width="62.28515625" style="242" customWidth="1"/>
    <col min="15362" max="15362" width="15.7109375" style="242" customWidth="1"/>
    <col min="15363" max="15363" width="13.85546875" style="242" customWidth="1"/>
    <col min="15364" max="15364" width="15.5703125" style="242" customWidth="1"/>
    <col min="15365" max="15365" width="13.5703125" style="242" customWidth="1"/>
    <col min="15366" max="15366" width="14.85546875" style="242" customWidth="1"/>
    <col min="15367" max="15367" width="14.140625" style="242" customWidth="1"/>
    <col min="15368" max="15368" width="22.85546875" style="242" bestFit="1" customWidth="1"/>
    <col min="15369" max="15616" width="9.140625" style="242"/>
    <col min="15617" max="15617" width="62.28515625" style="242" customWidth="1"/>
    <col min="15618" max="15618" width="15.7109375" style="242" customWidth="1"/>
    <col min="15619" max="15619" width="13.85546875" style="242" customWidth="1"/>
    <col min="15620" max="15620" width="15.5703125" style="242" customWidth="1"/>
    <col min="15621" max="15621" width="13.5703125" style="242" customWidth="1"/>
    <col min="15622" max="15622" width="14.85546875" style="242" customWidth="1"/>
    <col min="15623" max="15623" width="14.140625" style="242" customWidth="1"/>
    <col min="15624" max="15624" width="22.85546875" style="242" bestFit="1" customWidth="1"/>
    <col min="15625" max="15872" width="9.140625" style="242"/>
    <col min="15873" max="15873" width="62.28515625" style="242" customWidth="1"/>
    <col min="15874" max="15874" width="15.7109375" style="242" customWidth="1"/>
    <col min="15875" max="15875" width="13.85546875" style="242" customWidth="1"/>
    <col min="15876" max="15876" width="15.5703125" style="242" customWidth="1"/>
    <col min="15877" max="15877" width="13.5703125" style="242" customWidth="1"/>
    <col min="15878" max="15878" width="14.85546875" style="242" customWidth="1"/>
    <col min="15879" max="15879" width="14.140625" style="242" customWidth="1"/>
    <col min="15880" max="15880" width="22.85546875" style="242" bestFit="1" customWidth="1"/>
    <col min="15881" max="16128" width="9.140625" style="242"/>
    <col min="16129" max="16129" width="62.28515625" style="242" customWidth="1"/>
    <col min="16130" max="16130" width="15.7109375" style="242" customWidth="1"/>
    <col min="16131" max="16131" width="13.85546875" style="242" customWidth="1"/>
    <col min="16132" max="16132" width="15.5703125" style="242" customWidth="1"/>
    <col min="16133" max="16133" width="13.5703125" style="242" customWidth="1"/>
    <col min="16134" max="16134" width="14.85546875" style="242" customWidth="1"/>
    <col min="16135" max="16135" width="14.140625" style="242" customWidth="1"/>
    <col min="16136" max="16136" width="22.85546875" style="242" bestFit="1" customWidth="1"/>
    <col min="16137" max="16384" width="9.140625" style="242"/>
  </cols>
  <sheetData>
    <row r="1" spans="1:8">
      <c r="A1" s="242" t="s">
        <v>0</v>
      </c>
      <c r="B1" s="265">
        <v>37.200000000000003</v>
      </c>
    </row>
    <row r="2" spans="1:8">
      <c r="A2" s="242" t="s">
        <v>2</v>
      </c>
      <c r="B2" s="268" t="s">
        <v>1611</v>
      </c>
    </row>
    <row r="3" spans="1:8">
      <c r="A3" s="242" t="s">
        <v>4</v>
      </c>
      <c r="B3" s="268" t="s">
        <v>1560</v>
      </c>
    </row>
    <row r="4" spans="1:8">
      <c r="A4" s="242" t="s">
        <v>6</v>
      </c>
      <c r="B4" s="268" t="s">
        <v>7</v>
      </c>
    </row>
    <row r="5" spans="1:8">
      <c r="A5" s="242" t="s">
        <v>8</v>
      </c>
      <c r="B5" s="242" t="s">
        <v>9</v>
      </c>
    </row>
    <row r="7" spans="1:8">
      <c r="A7" s="1124" t="s">
        <v>1612</v>
      </c>
      <c r="B7" s="3000" t="s">
        <v>1613</v>
      </c>
      <c r="C7" s="3001"/>
      <c r="D7" s="3001"/>
      <c r="E7" s="3001"/>
      <c r="F7" s="3002"/>
      <c r="G7" s="1071"/>
      <c r="H7" s="1125" t="s">
        <v>1614</v>
      </c>
    </row>
    <row r="8" spans="1:8">
      <c r="A8" s="1126" t="s">
        <v>1615</v>
      </c>
      <c r="B8" s="1127"/>
      <c r="C8" s="1128"/>
      <c r="D8" s="1128"/>
      <c r="E8" s="1128"/>
      <c r="F8" s="72"/>
      <c r="G8" s="1072" t="s">
        <v>15</v>
      </c>
      <c r="H8" s="1126" t="s">
        <v>1616</v>
      </c>
    </row>
    <row r="9" spans="1:8">
      <c r="A9" s="16" t="s">
        <v>1007</v>
      </c>
      <c r="B9" s="1129" t="s">
        <v>1617</v>
      </c>
      <c r="C9" s="1130" t="s">
        <v>1618</v>
      </c>
      <c r="D9" s="1131" t="s">
        <v>1619</v>
      </c>
      <c r="E9" s="1131" t="s">
        <v>1620</v>
      </c>
      <c r="F9" s="1132" t="s">
        <v>1621</v>
      </c>
      <c r="G9" s="1095"/>
      <c r="H9" s="1133" t="s">
        <v>1622</v>
      </c>
    </row>
    <row r="10" spans="1:8">
      <c r="A10" s="1144" t="s">
        <v>1626</v>
      </c>
      <c r="B10" s="1137">
        <f>SUM(B11:B999)</f>
        <v>0</v>
      </c>
      <c r="C10" s="1138">
        <f>SUM(C11:C999)</f>
        <v>0</v>
      </c>
      <c r="D10" s="1138">
        <f>SUM(D11:D999)</f>
        <v>0</v>
      </c>
      <c r="E10" s="1138">
        <f>SUM(E11:E999)</f>
        <v>0</v>
      </c>
      <c r="F10" s="1139">
        <f>SUM(F11:F999)</f>
        <v>0</v>
      </c>
      <c r="G10" s="1145">
        <f>SUM(B10:F10)</f>
        <v>0</v>
      </c>
      <c r="H10" s="1146"/>
    </row>
    <row r="11" spans="1:8">
      <c r="A11" s="1141">
        <v>1</v>
      </c>
      <c r="B11" s="783"/>
      <c r="C11" s="760"/>
      <c r="D11" s="760"/>
      <c r="E11" s="760"/>
      <c r="F11" s="756"/>
      <c r="G11" s="1140">
        <f>SUM(B11:F11)</f>
        <v>0</v>
      </c>
      <c r="H11" s="810"/>
    </row>
    <row r="12" spans="1:8">
      <c r="A12" s="1141">
        <v>2</v>
      </c>
      <c r="B12" s="783"/>
      <c r="C12" s="760"/>
      <c r="D12" s="760"/>
      <c r="E12" s="760"/>
      <c r="F12" s="756"/>
      <c r="G12" s="1140">
        <f>SUM(B12:F12)</f>
        <v>0</v>
      </c>
      <c r="H12" s="810"/>
    </row>
    <row r="13" spans="1:8">
      <c r="A13" s="1141" t="s">
        <v>1624</v>
      </c>
      <c r="B13" s="783"/>
      <c r="C13" s="760"/>
      <c r="D13" s="760"/>
      <c r="E13" s="760"/>
      <c r="F13" s="756"/>
      <c r="G13" s="1140">
        <f>SUM(B13:F13)</f>
        <v>0</v>
      </c>
      <c r="H13" s="810"/>
    </row>
    <row r="15" spans="1:8">
      <c r="A15" s="1142"/>
    </row>
  </sheetData>
  <mergeCells count="1">
    <mergeCell ref="B7:F7"/>
  </mergeCell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5"/>
  <sheetViews>
    <sheetView workbookViewId="0">
      <selection activeCell="B31" sqref="B31"/>
    </sheetView>
  </sheetViews>
  <sheetFormatPr defaultRowHeight="15"/>
  <cols>
    <col min="1" max="1" width="62.28515625" style="242" customWidth="1"/>
    <col min="2" max="2" width="15.7109375" style="242" customWidth="1"/>
    <col min="3" max="3" width="13.85546875" style="242" customWidth="1"/>
    <col min="4" max="4" width="15.5703125" style="242" customWidth="1"/>
    <col min="5" max="5" width="13.5703125" style="242" customWidth="1"/>
    <col min="6" max="6" width="14.85546875" style="242" customWidth="1"/>
    <col min="7" max="7" width="14.140625" style="242" customWidth="1"/>
    <col min="8" max="8" width="22.85546875" style="242" bestFit="1" customWidth="1"/>
    <col min="9" max="256" width="9.140625" style="242"/>
    <col min="257" max="257" width="62.28515625" style="242" customWidth="1"/>
    <col min="258" max="258" width="15.7109375" style="242" customWidth="1"/>
    <col min="259" max="259" width="13.85546875" style="242" customWidth="1"/>
    <col min="260" max="260" width="15.5703125" style="242" customWidth="1"/>
    <col min="261" max="261" width="13.5703125" style="242" customWidth="1"/>
    <col min="262" max="262" width="14.85546875" style="242" customWidth="1"/>
    <col min="263" max="263" width="14.140625" style="242" customWidth="1"/>
    <col min="264" max="264" width="22.85546875" style="242" bestFit="1" customWidth="1"/>
    <col min="265" max="512" width="9.140625" style="242"/>
    <col min="513" max="513" width="62.28515625" style="242" customWidth="1"/>
    <col min="514" max="514" width="15.7109375" style="242" customWidth="1"/>
    <col min="515" max="515" width="13.85546875" style="242" customWidth="1"/>
    <col min="516" max="516" width="15.5703125" style="242" customWidth="1"/>
    <col min="517" max="517" width="13.5703125" style="242" customWidth="1"/>
    <col min="518" max="518" width="14.85546875" style="242" customWidth="1"/>
    <col min="519" max="519" width="14.140625" style="242" customWidth="1"/>
    <col min="520" max="520" width="22.85546875" style="242" bestFit="1" customWidth="1"/>
    <col min="521" max="768" width="9.140625" style="242"/>
    <col min="769" max="769" width="62.28515625" style="242" customWidth="1"/>
    <col min="770" max="770" width="15.7109375" style="242" customWidth="1"/>
    <col min="771" max="771" width="13.85546875" style="242" customWidth="1"/>
    <col min="772" max="772" width="15.5703125" style="242" customWidth="1"/>
    <col min="773" max="773" width="13.5703125" style="242" customWidth="1"/>
    <col min="774" max="774" width="14.85546875" style="242" customWidth="1"/>
    <col min="775" max="775" width="14.140625" style="242" customWidth="1"/>
    <col min="776" max="776" width="22.85546875" style="242" bestFit="1" customWidth="1"/>
    <col min="777" max="1024" width="9.140625" style="242"/>
    <col min="1025" max="1025" width="62.28515625" style="242" customWidth="1"/>
    <col min="1026" max="1026" width="15.7109375" style="242" customWidth="1"/>
    <col min="1027" max="1027" width="13.85546875" style="242" customWidth="1"/>
    <col min="1028" max="1028" width="15.5703125" style="242" customWidth="1"/>
    <col min="1029" max="1029" width="13.5703125" style="242" customWidth="1"/>
    <col min="1030" max="1030" width="14.85546875" style="242" customWidth="1"/>
    <col min="1031" max="1031" width="14.140625" style="242" customWidth="1"/>
    <col min="1032" max="1032" width="22.85546875" style="242" bestFit="1" customWidth="1"/>
    <col min="1033" max="1280" width="9.140625" style="242"/>
    <col min="1281" max="1281" width="62.28515625" style="242" customWidth="1"/>
    <col min="1282" max="1282" width="15.7109375" style="242" customWidth="1"/>
    <col min="1283" max="1283" width="13.85546875" style="242" customWidth="1"/>
    <col min="1284" max="1284" width="15.5703125" style="242" customWidth="1"/>
    <col min="1285" max="1285" width="13.5703125" style="242" customWidth="1"/>
    <col min="1286" max="1286" width="14.85546875" style="242" customWidth="1"/>
    <col min="1287" max="1287" width="14.140625" style="242" customWidth="1"/>
    <col min="1288" max="1288" width="22.85546875" style="242" bestFit="1" customWidth="1"/>
    <col min="1289" max="1536" width="9.140625" style="242"/>
    <col min="1537" max="1537" width="62.28515625" style="242" customWidth="1"/>
    <col min="1538" max="1538" width="15.7109375" style="242" customWidth="1"/>
    <col min="1539" max="1539" width="13.85546875" style="242" customWidth="1"/>
    <col min="1540" max="1540" width="15.5703125" style="242" customWidth="1"/>
    <col min="1541" max="1541" width="13.5703125" style="242" customWidth="1"/>
    <col min="1542" max="1542" width="14.85546875" style="242" customWidth="1"/>
    <col min="1543" max="1543" width="14.140625" style="242" customWidth="1"/>
    <col min="1544" max="1544" width="22.85546875" style="242" bestFit="1" customWidth="1"/>
    <col min="1545" max="1792" width="9.140625" style="242"/>
    <col min="1793" max="1793" width="62.28515625" style="242" customWidth="1"/>
    <col min="1794" max="1794" width="15.7109375" style="242" customWidth="1"/>
    <col min="1795" max="1795" width="13.85546875" style="242" customWidth="1"/>
    <col min="1796" max="1796" width="15.5703125" style="242" customWidth="1"/>
    <col min="1797" max="1797" width="13.5703125" style="242" customWidth="1"/>
    <col min="1798" max="1798" width="14.85546875" style="242" customWidth="1"/>
    <col min="1799" max="1799" width="14.140625" style="242" customWidth="1"/>
    <col min="1800" max="1800" width="22.85546875" style="242" bestFit="1" customWidth="1"/>
    <col min="1801" max="2048" width="9.140625" style="242"/>
    <col min="2049" max="2049" width="62.28515625" style="242" customWidth="1"/>
    <col min="2050" max="2050" width="15.7109375" style="242" customWidth="1"/>
    <col min="2051" max="2051" width="13.85546875" style="242" customWidth="1"/>
    <col min="2052" max="2052" width="15.5703125" style="242" customWidth="1"/>
    <col min="2053" max="2053" width="13.5703125" style="242" customWidth="1"/>
    <col min="2054" max="2054" width="14.85546875" style="242" customWidth="1"/>
    <col min="2055" max="2055" width="14.140625" style="242" customWidth="1"/>
    <col min="2056" max="2056" width="22.85546875" style="242" bestFit="1" customWidth="1"/>
    <col min="2057" max="2304" width="9.140625" style="242"/>
    <col min="2305" max="2305" width="62.28515625" style="242" customWidth="1"/>
    <col min="2306" max="2306" width="15.7109375" style="242" customWidth="1"/>
    <col min="2307" max="2307" width="13.85546875" style="242" customWidth="1"/>
    <col min="2308" max="2308" width="15.5703125" style="242" customWidth="1"/>
    <col min="2309" max="2309" width="13.5703125" style="242" customWidth="1"/>
    <col min="2310" max="2310" width="14.85546875" style="242" customWidth="1"/>
    <col min="2311" max="2311" width="14.140625" style="242" customWidth="1"/>
    <col min="2312" max="2312" width="22.85546875" style="242" bestFit="1" customWidth="1"/>
    <col min="2313" max="2560" width="9.140625" style="242"/>
    <col min="2561" max="2561" width="62.28515625" style="242" customWidth="1"/>
    <col min="2562" max="2562" width="15.7109375" style="242" customWidth="1"/>
    <col min="2563" max="2563" width="13.85546875" style="242" customWidth="1"/>
    <col min="2564" max="2564" width="15.5703125" style="242" customWidth="1"/>
    <col min="2565" max="2565" width="13.5703125" style="242" customWidth="1"/>
    <col min="2566" max="2566" width="14.85546875" style="242" customWidth="1"/>
    <col min="2567" max="2567" width="14.140625" style="242" customWidth="1"/>
    <col min="2568" max="2568" width="22.85546875" style="242" bestFit="1" customWidth="1"/>
    <col min="2569" max="2816" width="9.140625" style="242"/>
    <col min="2817" max="2817" width="62.28515625" style="242" customWidth="1"/>
    <col min="2818" max="2818" width="15.7109375" style="242" customWidth="1"/>
    <col min="2819" max="2819" width="13.85546875" style="242" customWidth="1"/>
    <col min="2820" max="2820" width="15.5703125" style="242" customWidth="1"/>
    <col min="2821" max="2821" width="13.5703125" style="242" customWidth="1"/>
    <col min="2822" max="2822" width="14.85546875" style="242" customWidth="1"/>
    <col min="2823" max="2823" width="14.140625" style="242" customWidth="1"/>
    <col min="2824" max="2824" width="22.85546875" style="242" bestFit="1" customWidth="1"/>
    <col min="2825" max="3072" width="9.140625" style="242"/>
    <col min="3073" max="3073" width="62.28515625" style="242" customWidth="1"/>
    <col min="3074" max="3074" width="15.7109375" style="242" customWidth="1"/>
    <col min="3075" max="3075" width="13.85546875" style="242" customWidth="1"/>
    <col min="3076" max="3076" width="15.5703125" style="242" customWidth="1"/>
    <col min="3077" max="3077" width="13.5703125" style="242" customWidth="1"/>
    <col min="3078" max="3078" width="14.85546875" style="242" customWidth="1"/>
    <col min="3079" max="3079" width="14.140625" style="242" customWidth="1"/>
    <col min="3080" max="3080" width="22.85546875" style="242" bestFit="1" customWidth="1"/>
    <col min="3081" max="3328" width="9.140625" style="242"/>
    <col min="3329" max="3329" width="62.28515625" style="242" customWidth="1"/>
    <col min="3330" max="3330" width="15.7109375" style="242" customWidth="1"/>
    <col min="3331" max="3331" width="13.85546875" style="242" customWidth="1"/>
    <col min="3332" max="3332" width="15.5703125" style="242" customWidth="1"/>
    <col min="3333" max="3333" width="13.5703125" style="242" customWidth="1"/>
    <col min="3334" max="3334" width="14.85546875" style="242" customWidth="1"/>
    <col min="3335" max="3335" width="14.140625" style="242" customWidth="1"/>
    <col min="3336" max="3336" width="22.85546875" style="242" bestFit="1" customWidth="1"/>
    <col min="3337" max="3584" width="9.140625" style="242"/>
    <col min="3585" max="3585" width="62.28515625" style="242" customWidth="1"/>
    <col min="3586" max="3586" width="15.7109375" style="242" customWidth="1"/>
    <col min="3587" max="3587" width="13.85546875" style="242" customWidth="1"/>
    <col min="3588" max="3588" width="15.5703125" style="242" customWidth="1"/>
    <col min="3589" max="3589" width="13.5703125" style="242" customWidth="1"/>
    <col min="3590" max="3590" width="14.85546875" style="242" customWidth="1"/>
    <col min="3591" max="3591" width="14.140625" style="242" customWidth="1"/>
    <col min="3592" max="3592" width="22.85546875" style="242" bestFit="1" customWidth="1"/>
    <col min="3593" max="3840" width="9.140625" style="242"/>
    <col min="3841" max="3841" width="62.28515625" style="242" customWidth="1"/>
    <col min="3842" max="3842" width="15.7109375" style="242" customWidth="1"/>
    <col min="3843" max="3843" width="13.85546875" style="242" customWidth="1"/>
    <col min="3844" max="3844" width="15.5703125" style="242" customWidth="1"/>
    <col min="3845" max="3845" width="13.5703125" style="242" customWidth="1"/>
    <col min="3846" max="3846" width="14.85546875" style="242" customWidth="1"/>
    <col min="3847" max="3847" width="14.140625" style="242" customWidth="1"/>
    <col min="3848" max="3848" width="22.85546875" style="242" bestFit="1" customWidth="1"/>
    <col min="3849" max="4096" width="9.140625" style="242"/>
    <col min="4097" max="4097" width="62.28515625" style="242" customWidth="1"/>
    <col min="4098" max="4098" width="15.7109375" style="242" customWidth="1"/>
    <col min="4099" max="4099" width="13.85546875" style="242" customWidth="1"/>
    <col min="4100" max="4100" width="15.5703125" style="242" customWidth="1"/>
    <col min="4101" max="4101" width="13.5703125" style="242" customWidth="1"/>
    <col min="4102" max="4102" width="14.85546875" style="242" customWidth="1"/>
    <col min="4103" max="4103" width="14.140625" style="242" customWidth="1"/>
    <col min="4104" max="4104" width="22.85546875" style="242" bestFit="1" customWidth="1"/>
    <col min="4105" max="4352" width="9.140625" style="242"/>
    <col min="4353" max="4353" width="62.28515625" style="242" customWidth="1"/>
    <col min="4354" max="4354" width="15.7109375" style="242" customWidth="1"/>
    <col min="4355" max="4355" width="13.85546875" style="242" customWidth="1"/>
    <col min="4356" max="4356" width="15.5703125" style="242" customWidth="1"/>
    <col min="4357" max="4357" width="13.5703125" style="242" customWidth="1"/>
    <col min="4358" max="4358" width="14.85546875" style="242" customWidth="1"/>
    <col min="4359" max="4359" width="14.140625" style="242" customWidth="1"/>
    <col min="4360" max="4360" width="22.85546875" style="242" bestFit="1" customWidth="1"/>
    <col min="4361" max="4608" width="9.140625" style="242"/>
    <col min="4609" max="4609" width="62.28515625" style="242" customWidth="1"/>
    <col min="4610" max="4610" width="15.7109375" style="242" customWidth="1"/>
    <col min="4611" max="4611" width="13.85546875" style="242" customWidth="1"/>
    <col min="4612" max="4612" width="15.5703125" style="242" customWidth="1"/>
    <col min="4613" max="4613" width="13.5703125" style="242" customWidth="1"/>
    <col min="4614" max="4614" width="14.85546875" style="242" customWidth="1"/>
    <col min="4615" max="4615" width="14.140625" style="242" customWidth="1"/>
    <col min="4616" max="4616" width="22.85546875" style="242" bestFit="1" customWidth="1"/>
    <col min="4617" max="4864" width="9.140625" style="242"/>
    <col min="4865" max="4865" width="62.28515625" style="242" customWidth="1"/>
    <col min="4866" max="4866" width="15.7109375" style="242" customWidth="1"/>
    <col min="4867" max="4867" width="13.85546875" style="242" customWidth="1"/>
    <col min="4868" max="4868" width="15.5703125" style="242" customWidth="1"/>
    <col min="4869" max="4869" width="13.5703125" style="242" customWidth="1"/>
    <col min="4870" max="4870" width="14.85546875" style="242" customWidth="1"/>
    <col min="4871" max="4871" width="14.140625" style="242" customWidth="1"/>
    <col min="4872" max="4872" width="22.85546875" style="242" bestFit="1" customWidth="1"/>
    <col min="4873" max="5120" width="9.140625" style="242"/>
    <col min="5121" max="5121" width="62.28515625" style="242" customWidth="1"/>
    <col min="5122" max="5122" width="15.7109375" style="242" customWidth="1"/>
    <col min="5123" max="5123" width="13.85546875" style="242" customWidth="1"/>
    <col min="5124" max="5124" width="15.5703125" style="242" customWidth="1"/>
    <col min="5125" max="5125" width="13.5703125" style="242" customWidth="1"/>
    <col min="5126" max="5126" width="14.85546875" style="242" customWidth="1"/>
    <col min="5127" max="5127" width="14.140625" style="242" customWidth="1"/>
    <col min="5128" max="5128" width="22.85546875" style="242" bestFit="1" customWidth="1"/>
    <col min="5129" max="5376" width="9.140625" style="242"/>
    <col min="5377" max="5377" width="62.28515625" style="242" customWidth="1"/>
    <col min="5378" max="5378" width="15.7109375" style="242" customWidth="1"/>
    <col min="5379" max="5379" width="13.85546875" style="242" customWidth="1"/>
    <col min="5380" max="5380" width="15.5703125" style="242" customWidth="1"/>
    <col min="5381" max="5381" width="13.5703125" style="242" customWidth="1"/>
    <col min="5382" max="5382" width="14.85546875" style="242" customWidth="1"/>
    <col min="5383" max="5383" width="14.140625" style="242" customWidth="1"/>
    <col min="5384" max="5384" width="22.85546875" style="242" bestFit="1" customWidth="1"/>
    <col min="5385" max="5632" width="9.140625" style="242"/>
    <col min="5633" max="5633" width="62.28515625" style="242" customWidth="1"/>
    <col min="5634" max="5634" width="15.7109375" style="242" customWidth="1"/>
    <col min="5635" max="5635" width="13.85546875" style="242" customWidth="1"/>
    <col min="5636" max="5636" width="15.5703125" style="242" customWidth="1"/>
    <col min="5637" max="5637" width="13.5703125" style="242" customWidth="1"/>
    <col min="5638" max="5638" width="14.85546875" style="242" customWidth="1"/>
    <col min="5639" max="5639" width="14.140625" style="242" customWidth="1"/>
    <col min="5640" max="5640" width="22.85546875" style="242" bestFit="1" customWidth="1"/>
    <col min="5641" max="5888" width="9.140625" style="242"/>
    <col min="5889" max="5889" width="62.28515625" style="242" customWidth="1"/>
    <col min="5890" max="5890" width="15.7109375" style="242" customWidth="1"/>
    <col min="5891" max="5891" width="13.85546875" style="242" customWidth="1"/>
    <col min="5892" max="5892" width="15.5703125" style="242" customWidth="1"/>
    <col min="5893" max="5893" width="13.5703125" style="242" customWidth="1"/>
    <col min="5894" max="5894" width="14.85546875" style="242" customWidth="1"/>
    <col min="5895" max="5895" width="14.140625" style="242" customWidth="1"/>
    <col min="5896" max="5896" width="22.85546875" style="242" bestFit="1" customWidth="1"/>
    <col min="5897" max="6144" width="9.140625" style="242"/>
    <col min="6145" max="6145" width="62.28515625" style="242" customWidth="1"/>
    <col min="6146" max="6146" width="15.7109375" style="242" customWidth="1"/>
    <col min="6147" max="6147" width="13.85546875" style="242" customWidth="1"/>
    <col min="6148" max="6148" width="15.5703125" style="242" customWidth="1"/>
    <col min="6149" max="6149" width="13.5703125" style="242" customWidth="1"/>
    <col min="6150" max="6150" width="14.85546875" style="242" customWidth="1"/>
    <col min="6151" max="6151" width="14.140625" style="242" customWidth="1"/>
    <col min="6152" max="6152" width="22.85546875" style="242" bestFit="1" customWidth="1"/>
    <col min="6153" max="6400" width="9.140625" style="242"/>
    <col min="6401" max="6401" width="62.28515625" style="242" customWidth="1"/>
    <col min="6402" max="6402" width="15.7109375" style="242" customWidth="1"/>
    <col min="6403" max="6403" width="13.85546875" style="242" customWidth="1"/>
    <col min="6404" max="6404" width="15.5703125" style="242" customWidth="1"/>
    <col min="6405" max="6405" width="13.5703125" style="242" customWidth="1"/>
    <col min="6406" max="6406" width="14.85546875" style="242" customWidth="1"/>
    <col min="6407" max="6407" width="14.140625" style="242" customWidth="1"/>
    <col min="6408" max="6408" width="22.85546875" style="242" bestFit="1" customWidth="1"/>
    <col min="6409" max="6656" width="9.140625" style="242"/>
    <col min="6657" max="6657" width="62.28515625" style="242" customWidth="1"/>
    <col min="6658" max="6658" width="15.7109375" style="242" customWidth="1"/>
    <col min="6659" max="6659" width="13.85546875" style="242" customWidth="1"/>
    <col min="6660" max="6660" width="15.5703125" style="242" customWidth="1"/>
    <col min="6661" max="6661" width="13.5703125" style="242" customWidth="1"/>
    <col min="6662" max="6662" width="14.85546875" style="242" customWidth="1"/>
    <col min="6663" max="6663" width="14.140625" style="242" customWidth="1"/>
    <col min="6664" max="6664" width="22.85546875" style="242" bestFit="1" customWidth="1"/>
    <col min="6665" max="6912" width="9.140625" style="242"/>
    <col min="6913" max="6913" width="62.28515625" style="242" customWidth="1"/>
    <col min="6914" max="6914" width="15.7109375" style="242" customWidth="1"/>
    <col min="6915" max="6915" width="13.85546875" style="242" customWidth="1"/>
    <col min="6916" max="6916" width="15.5703125" style="242" customWidth="1"/>
    <col min="6917" max="6917" width="13.5703125" style="242" customWidth="1"/>
    <col min="6918" max="6918" width="14.85546875" style="242" customWidth="1"/>
    <col min="6919" max="6919" width="14.140625" style="242" customWidth="1"/>
    <col min="6920" max="6920" width="22.85546875" style="242" bestFit="1" customWidth="1"/>
    <col min="6921" max="7168" width="9.140625" style="242"/>
    <col min="7169" max="7169" width="62.28515625" style="242" customWidth="1"/>
    <col min="7170" max="7170" width="15.7109375" style="242" customWidth="1"/>
    <col min="7171" max="7171" width="13.85546875" style="242" customWidth="1"/>
    <col min="7172" max="7172" width="15.5703125" style="242" customWidth="1"/>
    <col min="7173" max="7173" width="13.5703125" style="242" customWidth="1"/>
    <col min="7174" max="7174" width="14.85546875" style="242" customWidth="1"/>
    <col min="7175" max="7175" width="14.140625" style="242" customWidth="1"/>
    <col min="7176" max="7176" width="22.85546875" style="242" bestFit="1" customWidth="1"/>
    <col min="7177" max="7424" width="9.140625" style="242"/>
    <col min="7425" max="7425" width="62.28515625" style="242" customWidth="1"/>
    <col min="7426" max="7426" width="15.7109375" style="242" customWidth="1"/>
    <col min="7427" max="7427" width="13.85546875" style="242" customWidth="1"/>
    <col min="7428" max="7428" width="15.5703125" style="242" customWidth="1"/>
    <col min="7429" max="7429" width="13.5703125" style="242" customWidth="1"/>
    <col min="7430" max="7430" width="14.85546875" style="242" customWidth="1"/>
    <col min="7431" max="7431" width="14.140625" style="242" customWidth="1"/>
    <col min="7432" max="7432" width="22.85546875" style="242" bestFit="1" customWidth="1"/>
    <col min="7433" max="7680" width="9.140625" style="242"/>
    <col min="7681" max="7681" width="62.28515625" style="242" customWidth="1"/>
    <col min="7682" max="7682" width="15.7109375" style="242" customWidth="1"/>
    <col min="7683" max="7683" width="13.85546875" style="242" customWidth="1"/>
    <col min="7684" max="7684" width="15.5703125" style="242" customWidth="1"/>
    <col min="7685" max="7685" width="13.5703125" style="242" customWidth="1"/>
    <col min="7686" max="7686" width="14.85546875" style="242" customWidth="1"/>
    <col min="7687" max="7687" width="14.140625" style="242" customWidth="1"/>
    <col min="7688" max="7688" width="22.85546875" style="242" bestFit="1" customWidth="1"/>
    <col min="7689" max="7936" width="9.140625" style="242"/>
    <col min="7937" max="7937" width="62.28515625" style="242" customWidth="1"/>
    <col min="7938" max="7938" width="15.7109375" style="242" customWidth="1"/>
    <col min="7939" max="7939" width="13.85546875" style="242" customWidth="1"/>
    <col min="7940" max="7940" width="15.5703125" style="242" customWidth="1"/>
    <col min="7941" max="7941" width="13.5703125" style="242" customWidth="1"/>
    <col min="7942" max="7942" width="14.85546875" style="242" customWidth="1"/>
    <col min="7943" max="7943" width="14.140625" style="242" customWidth="1"/>
    <col min="7944" max="7944" width="22.85546875" style="242" bestFit="1" customWidth="1"/>
    <col min="7945" max="8192" width="9.140625" style="242"/>
    <col min="8193" max="8193" width="62.28515625" style="242" customWidth="1"/>
    <col min="8194" max="8194" width="15.7109375" style="242" customWidth="1"/>
    <col min="8195" max="8195" width="13.85546875" style="242" customWidth="1"/>
    <col min="8196" max="8196" width="15.5703125" style="242" customWidth="1"/>
    <col min="8197" max="8197" width="13.5703125" style="242" customWidth="1"/>
    <col min="8198" max="8198" width="14.85546875" style="242" customWidth="1"/>
    <col min="8199" max="8199" width="14.140625" style="242" customWidth="1"/>
    <col min="8200" max="8200" width="22.85546875" style="242" bestFit="1" customWidth="1"/>
    <col min="8201" max="8448" width="9.140625" style="242"/>
    <col min="8449" max="8449" width="62.28515625" style="242" customWidth="1"/>
    <col min="8450" max="8450" width="15.7109375" style="242" customWidth="1"/>
    <col min="8451" max="8451" width="13.85546875" style="242" customWidth="1"/>
    <col min="8452" max="8452" width="15.5703125" style="242" customWidth="1"/>
    <col min="8453" max="8453" width="13.5703125" style="242" customWidth="1"/>
    <col min="8454" max="8454" width="14.85546875" style="242" customWidth="1"/>
    <col min="8455" max="8455" width="14.140625" style="242" customWidth="1"/>
    <col min="8456" max="8456" width="22.85546875" style="242" bestFit="1" customWidth="1"/>
    <col min="8457" max="8704" width="9.140625" style="242"/>
    <col min="8705" max="8705" width="62.28515625" style="242" customWidth="1"/>
    <col min="8706" max="8706" width="15.7109375" style="242" customWidth="1"/>
    <col min="8707" max="8707" width="13.85546875" style="242" customWidth="1"/>
    <col min="8708" max="8708" width="15.5703125" style="242" customWidth="1"/>
    <col min="8709" max="8709" width="13.5703125" style="242" customWidth="1"/>
    <col min="8710" max="8710" width="14.85546875" style="242" customWidth="1"/>
    <col min="8711" max="8711" width="14.140625" style="242" customWidth="1"/>
    <col min="8712" max="8712" width="22.85546875" style="242" bestFit="1" customWidth="1"/>
    <col min="8713" max="8960" width="9.140625" style="242"/>
    <col min="8961" max="8961" width="62.28515625" style="242" customWidth="1"/>
    <col min="8962" max="8962" width="15.7109375" style="242" customWidth="1"/>
    <col min="8963" max="8963" width="13.85546875" style="242" customWidth="1"/>
    <col min="8964" max="8964" width="15.5703125" style="242" customWidth="1"/>
    <col min="8965" max="8965" width="13.5703125" style="242" customWidth="1"/>
    <col min="8966" max="8966" width="14.85546875" style="242" customWidth="1"/>
    <col min="8967" max="8967" width="14.140625" style="242" customWidth="1"/>
    <col min="8968" max="8968" width="22.85546875" style="242" bestFit="1" customWidth="1"/>
    <col min="8969" max="9216" width="9.140625" style="242"/>
    <col min="9217" max="9217" width="62.28515625" style="242" customWidth="1"/>
    <col min="9218" max="9218" width="15.7109375" style="242" customWidth="1"/>
    <col min="9219" max="9219" width="13.85546875" style="242" customWidth="1"/>
    <col min="9220" max="9220" width="15.5703125" style="242" customWidth="1"/>
    <col min="9221" max="9221" width="13.5703125" style="242" customWidth="1"/>
    <col min="9222" max="9222" width="14.85546875" style="242" customWidth="1"/>
    <col min="9223" max="9223" width="14.140625" style="242" customWidth="1"/>
    <col min="9224" max="9224" width="22.85546875" style="242" bestFit="1" customWidth="1"/>
    <col min="9225" max="9472" width="9.140625" style="242"/>
    <col min="9473" max="9473" width="62.28515625" style="242" customWidth="1"/>
    <col min="9474" max="9474" width="15.7109375" style="242" customWidth="1"/>
    <col min="9475" max="9475" width="13.85546875" style="242" customWidth="1"/>
    <col min="9476" max="9476" width="15.5703125" style="242" customWidth="1"/>
    <col min="9477" max="9477" width="13.5703125" style="242" customWidth="1"/>
    <col min="9478" max="9478" width="14.85546875" style="242" customWidth="1"/>
    <col min="9479" max="9479" width="14.140625" style="242" customWidth="1"/>
    <col min="9480" max="9480" width="22.85546875" style="242" bestFit="1" customWidth="1"/>
    <col min="9481" max="9728" width="9.140625" style="242"/>
    <col min="9729" max="9729" width="62.28515625" style="242" customWidth="1"/>
    <col min="9730" max="9730" width="15.7109375" style="242" customWidth="1"/>
    <col min="9731" max="9731" width="13.85546875" style="242" customWidth="1"/>
    <col min="9732" max="9732" width="15.5703125" style="242" customWidth="1"/>
    <col min="9733" max="9733" width="13.5703125" style="242" customWidth="1"/>
    <col min="9734" max="9734" width="14.85546875" style="242" customWidth="1"/>
    <col min="9735" max="9735" width="14.140625" style="242" customWidth="1"/>
    <col min="9736" max="9736" width="22.85546875" style="242" bestFit="1" customWidth="1"/>
    <col min="9737" max="9984" width="9.140625" style="242"/>
    <col min="9985" max="9985" width="62.28515625" style="242" customWidth="1"/>
    <col min="9986" max="9986" width="15.7109375" style="242" customWidth="1"/>
    <col min="9987" max="9987" width="13.85546875" style="242" customWidth="1"/>
    <col min="9988" max="9988" width="15.5703125" style="242" customWidth="1"/>
    <col min="9989" max="9989" width="13.5703125" style="242" customWidth="1"/>
    <col min="9990" max="9990" width="14.85546875" style="242" customWidth="1"/>
    <col min="9991" max="9991" width="14.140625" style="242" customWidth="1"/>
    <col min="9992" max="9992" width="22.85546875" style="242" bestFit="1" customWidth="1"/>
    <col min="9993" max="10240" width="9.140625" style="242"/>
    <col min="10241" max="10241" width="62.28515625" style="242" customWidth="1"/>
    <col min="10242" max="10242" width="15.7109375" style="242" customWidth="1"/>
    <col min="10243" max="10243" width="13.85546875" style="242" customWidth="1"/>
    <col min="10244" max="10244" width="15.5703125" style="242" customWidth="1"/>
    <col min="10245" max="10245" width="13.5703125" style="242" customWidth="1"/>
    <col min="10246" max="10246" width="14.85546875" style="242" customWidth="1"/>
    <col min="10247" max="10247" width="14.140625" style="242" customWidth="1"/>
    <col min="10248" max="10248" width="22.85546875" style="242" bestFit="1" customWidth="1"/>
    <col min="10249" max="10496" width="9.140625" style="242"/>
    <col min="10497" max="10497" width="62.28515625" style="242" customWidth="1"/>
    <col min="10498" max="10498" width="15.7109375" style="242" customWidth="1"/>
    <col min="10499" max="10499" width="13.85546875" style="242" customWidth="1"/>
    <col min="10500" max="10500" width="15.5703125" style="242" customWidth="1"/>
    <col min="10501" max="10501" width="13.5703125" style="242" customWidth="1"/>
    <col min="10502" max="10502" width="14.85546875" style="242" customWidth="1"/>
    <col min="10503" max="10503" width="14.140625" style="242" customWidth="1"/>
    <col min="10504" max="10504" width="22.85546875" style="242" bestFit="1" customWidth="1"/>
    <col min="10505" max="10752" width="9.140625" style="242"/>
    <col min="10753" max="10753" width="62.28515625" style="242" customWidth="1"/>
    <col min="10754" max="10754" width="15.7109375" style="242" customWidth="1"/>
    <col min="10755" max="10755" width="13.85546875" style="242" customWidth="1"/>
    <col min="10756" max="10756" width="15.5703125" style="242" customWidth="1"/>
    <col min="10757" max="10757" width="13.5703125" style="242" customWidth="1"/>
    <col min="10758" max="10758" width="14.85546875" style="242" customWidth="1"/>
    <col min="10759" max="10759" width="14.140625" style="242" customWidth="1"/>
    <col min="10760" max="10760" width="22.85546875" style="242" bestFit="1" customWidth="1"/>
    <col min="10761" max="11008" width="9.140625" style="242"/>
    <col min="11009" max="11009" width="62.28515625" style="242" customWidth="1"/>
    <col min="11010" max="11010" width="15.7109375" style="242" customWidth="1"/>
    <col min="11011" max="11011" width="13.85546875" style="242" customWidth="1"/>
    <col min="11012" max="11012" width="15.5703125" style="242" customWidth="1"/>
    <col min="11013" max="11013" width="13.5703125" style="242" customWidth="1"/>
    <col min="11014" max="11014" width="14.85546875" style="242" customWidth="1"/>
    <col min="11015" max="11015" width="14.140625" style="242" customWidth="1"/>
    <col min="11016" max="11016" width="22.85546875" style="242" bestFit="1" customWidth="1"/>
    <col min="11017" max="11264" width="9.140625" style="242"/>
    <col min="11265" max="11265" width="62.28515625" style="242" customWidth="1"/>
    <col min="11266" max="11266" width="15.7109375" style="242" customWidth="1"/>
    <col min="11267" max="11267" width="13.85546875" style="242" customWidth="1"/>
    <col min="11268" max="11268" width="15.5703125" style="242" customWidth="1"/>
    <col min="11269" max="11269" width="13.5703125" style="242" customWidth="1"/>
    <col min="11270" max="11270" width="14.85546875" style="242" customWidth="1"/>
    <col min="11271" max="11271" width="14.140625" style="242" customWidth="1"/>
    <col min="11272" max="11272" width="22.85546875" style="242" bestFit="1" customWidth="1"/>
    <col min="11273" max="11520" width="9.140625" style="242"/>
    <col min="11521" max="11521" width="62.28515625" style="242" customWidth="1"/>
    <col min="11522" max="11522" width="15.7109375" style="242" customWidth="1"/>
    <col min="11523" max="11523" width="13.85546875" style="242" customWidth="1"/>
    <col min="11524" max="11524" width="15.5703125" style="242" customWidth="1"/>
    <col min="11525" max="11525" width="13.5703125" style="242" customWidth="1"/>
    <col min="11526" max="11526" width="14.85546875" style="242" customWidth="1"/>
    <col min="11527" max="11527" width="14.140625" style="242" customWidth="1"/>
    <col min="11528" max="11528" width="22.85546875" style="242" bestFit="1" customWidth="1"/>
    <col min="11529" max="11776" width="9.140625" style="242"/>
    <col min="11777" max="11777" width="62.28515625" style="242" customWidth="1"/>
    <col min="11778" max="11778" width="15.7109375" style="242" customWidth="1"/>
    <col min="11779" max="11779" width="13.85546875" style="242" customWidth="1"/>
    <col min="11780" max="11780" width="15.5703125" style="242" customWidth="1"/>
    <col min="11781" max="11781" width="13.5703125" style="242" customWidth="1"/>
    <col min="11782" max="11782" width="14.85546875" style="242" customWidth="1"/>
    <col min="11783" max="11783" width="14.140625" style="242" customWidth="1"/>
    <col min="11784" max="11784" width="22.85546875" style="242" bestFit="1" customWidth="1"/>
    <col min="11785" max="12032" width="9.140625" style="242"/>
    <col min="12033" max="12033" width="62.28515625" style="242" customWidth="1"/>
    <col min="12034" max="12034" width="15.7109375" style="242" customWidth="1"/>
    <col min="12035" max="12035" width="13.85546875" style="242" customWidth="1"/>
    <col min="12036" max="12036" width="15.5703125" style="242" customWidth="1"/>
    <col min="12037" max="12037" width="13.5703125" style="242" customWidth="1"/>
    <col min="12038" max="12038" width="14.85546875" style="242" customWidth="1"/>
    <col min="12039" max="12039" width="14.140625" style="242" customWidth="1"/>
    <col min="12040" max="12040" width="22.85546875" style="242" bestFit="1" customWidth="1"/>
    <col min="12041" max="12288" width="9.140625" style="242"/>
    <col min="12289" max="12289" width="62.28515625" style="242" customWidth="1"/>
    <col min="12290" max="12290" width="15.7109375" style="242" customWidth="1"/>
    <col min="12291" max="12291" width="13.85546875" style="242" customWidth="1"/>
    <col min="12292" max="12292" width="15.5703125" style="242" customWidth="1"/>
    <col min="12293" max="12293" width="13.5703125" style="242" customWidth="1"/>
    <col min="12294" max="12294" width="14.85546875" style="242" customWidth="1"/>
    <col min="12295" max="12295" width="14.140625" style="242" customWidth="1"/>
    <col min="12296" max="12296" width="22.85546875" style="242" bestFit="1" customWidth="1"/>
    <col min="12297" max="12544" width="9.140625" style="242"/>
    <col min="12545" max="12545" width="62.28515625" style="242" customWidth="1"/>
    <col min="12546" max="12546" width="15.7109375" style="242" customWidth="1"/>
    <col min="12547" max="12547" width="13.85546875" style="242" customWidth="1"/>
    <col min="12548" max="12548" width="15.5703125" style="242" customWidth="1"/>
    <col min="12549" max="12549" width="13.5703125" style="242" customWidth="1"/>
    <col min="12550" max="12550" width="14.85546875" style="242" customWidth="1"/>
    <col min="12551" max="12551" width="14.140625" style="242" customWidth="1"/>
    <col min="12552" max="12552" width="22.85546875" style="242" bestFit="1" customWidth="1"/>
    <col min="12553" max="12800" width="9.140625" style="242"/>
    <col min="12801" max="12801" width="62.28515625" style="242" customWidth="1"/>
    <col min="12802" max="12802" width="15.7109375" style="242" customWidth="1"/>
    <col min="12803" max="12803" width="13.85546875" style="242" customWidth="1"/>
    <col min="12804" max="12804" width="15.5703125" style="242" customWidth="1"/>
    <col min="12805" max="12805" width="13.5703125" style="242" customWidth="1"/>
    <col min="12806" max="12806" width="14.85546875" style="242" customWidth="1"/>
    <col min="12807" max="12807" width="14.140625" style="242" customWidth="1"/>
    <col min="12808" max="12808" width="22.85546875" style="242" bestFit="1" customWidth="1"/>
    <col min="12809" max="13056" width="9.140625" style="242"/>
    <col min="13057" max="13057" width="62.28515625" style="242" customWidth="1"/>
    <col min="13058" max="13058" width="15.7109375" style="242" customWidth="1"/>
    <col min="13059" max="13059" width="13.85546875" style="242" customWidth="1"/>
    <col min="13060" max="13060" width="15.5703125" style="242" customWidth="1"/>
    <col min="13061" max="13061" width="13.5703125" style="242" customWidth="1"/>
    <col min="13062" max="13062" width="14.85546875" style="242" customWidth="1"/>
    <col min="13063" max="13063" width="14.140625" style="242" customWidth="1"/>
    <col min="13064" max="13064" width="22.85546875" style="242" bestFit="1" customWidth="1"/>
    <col min="13065" max="13312" width="9.140625" style="242"/>
    <col min="13313" max="13313" width="62.28515625" style="242" customWidth="1"/>
    <col min="13314" max="13314" width="15.7109375" style="242" customWidth="1"/>
    <col min="13315" max="13315" width="13.85546875" style="242" customWidth="1"/>
    <col min="13316" max="13316" width="15.5703125" style="242" customWidth="1"/>
    <col min="13317" max="13317" width="13.5703125" style="242" customWidth="1"/>
    <col min="13318" max="13318" width="14.85546875" style="242" customWidth="1"/>
    <col min="13319" max="13319" width="14.140625" style="242" customWidth="1"/>
    <col min="13320" max="13320" width="22.85546875" style="242" bestFit="1" customWidth="1"/>
    <col min="13321" max="13568" width="9.140625" style="242"/>
    <col min="13569" max="13569" width="62.28515625" style="242" customWidth="1"/>
    <col min="13570" max="13570" width="15.7109375" style="242" customWidth="1"/>
    <col min="13571" max="13571" width="13.85546875" style="242" customWidth="1"/>
    <col min="13572" max="13572" width="15.5703125" style="242" customWidth="1"/>
    <col min="13573" max="13573" width="13.5703125" style="242" customWidth="1"/>
    <col min="13574" max="13574" width="14.85546875" style="242" customWidth="1"/>
    <col min="13575" max="13575" width="14.140625" style="242" customWidth="1"/>
    <col min="13576" max="13576" width="22.85546875" style="242" bestFit="1" customWidth="1"/>
    <col min="13577" max="13824" width="9.140625" style="242"/>
    <col min="13825" max="13825" width="62.28515625" style="242" customWidth="1"/>
    <col min="13826" max="13826" width="15.7109375" style="242" customWidth="1"/>
    <col min="13827" max="13827" width="13.85546875" style="242" customWidth="1"/>
    <col min="13828" max="13828" width="15.5703125" style="242" customWidth="1"/>
    <col min="13829" max="13829" width="13.5703125" style="242" customWidth="1"/>
    <col min="13830" max="13830" width="14.85546875" style="242" customWidth="1"/>
    <col min="13831" max="13831" width="14.140625" style="242" customWidth="1"/>
    <col min="13832" max="13832" width="22.85546875" style="242" bestFit="1" customWidth="1"/>
    <col min="13833" max="14080" width="9.140625" style="242"/>
    <col min="14081" max="14081" width="62.28515625" style="242" customWidth="1"/>
    <col min="14082" max="14082" width="15.7109375" style="242" customWidth="1"/>
    <col min="14083" max="14083" width="13.85546875" style="242" customWidth="1"/>
    <col min="14084" max="14084" width="15.5703125" style="242" customWidth="1"/>
    <col min="14085" max="14085" width="13.5703125" style="242" customWidth="1"/>
    <col min="14086" max="14086" width="14.85546875" style="242" customWidth="1"/>
    <col min="14087" max="14087" width="14.140625" style="242" customWidth="1"/>
    <col min="14088" max="14088" width="22.85546875" style="242" bestFit="1" customWidth="1"/>
    <col min="14089" max="14336" width="9.140625" style="242"/>
    <col min="14337" max="14337" width="62.28515625" style="242" customWidth="1"/>
    <col min="14338" max="14338" width="15.7109375" style="242" customWidth="1"/>
    <col min="14339" max="14339" width="13.85546875" style="242" customWidth="1"/>
    <col min="14340" max="14340" width="15.5703125" style="242" customWidth="1"/>
    <col min="14341" max="14341" width="13.5703125" style="242" customWidth="1"/>
    <col min="14342" max="14342" width="14.85546875" style="242" customWidth="1"/>
    <col min="14343" max="14343" width="14.140625" style="242" customWidth="1"/>
    <col min="14344" max="14344" width="22.85546875" style="242" bestFit="1" customWidth="1"/>
    <col min="14345" max="14592" width="9.140625" style="242"/>
    <col min="14593" max="14593" width="62.28515625" style="242" customWidth="1"/>
    <col min="14594" max="14594" width="15.7109375" style="242" customWidth="1"/>
    <col min="14595" max="14595" width="13.85546875" style="242" customWidth="1"/>
    <col min="14596" max="14596" width="15.5703125" style="242" customWidth="1"/>
    <col min="14597" max="14597" width="13.5703125" style="242" customWidth="1"/>
    <col min="14598" max="14598" width="14.85546875" style="242" customWidth="1"/>
    <col min="14599" max="14599" width="14.140625" style="242" customWidth="1"/>
    <col min="14600" max="14600" width="22.85546875" style="242" bestFit="1" customWidth="1"/>
    <col min="14601" max="14848" width="9.140625" style="242"/>
    <col min="14849" max="14849" width="62.28515625" style="242" customWidth="1"/>
    <col min="14850" max="14850" width="15.7109375" style="242" customWidth="1"/>
    <col min="14851" max="14851" width="13.85546875" style="242" customWidth="1"/>
    <col min="14852" max="14852" width="15.5703125" style="242" customWidth="1"/>
    <col min="14853" max="14853" width="13.5703125" style="242" customWidth="1"/>
    <col min="14854" max="14854" width="14.85546875" style="242" customWidth="1"/>
    <col min="14855" max="14855" width="14.140625" style="242" customWidth="1"/>
    <col min="14856" max="14856" width="22.85546875" style="242" bestFit="1" customWidth="1"/>
    <col min="14857" max="15104" width="9.140625" style="242"/>
    <col min="15105" max="15105" width="62.28515625" style="242" customWidth="1"/>
    <col min="15106" max="15106" width="15.7109375" style="242" customWidth="1"/>
    <col min="15107" max="15107" width="13.85546875" style="242" customWidth="1"/>
    <col min="15108" max="15108" width="15.5703125" style="242" customWidth="1"/>
    <col min="15109" max="15109" width="13.5703125" style="242" customWidth="1"/>
    <col min="15110" max="15110" width="14.85546875" style="242" customWidth="1"/>
    <col min="15111" max="15111" width="14.140625" style="242" customWidth="1"/>
    <col min="15112" max="15112" width="22.85546875" style="242" bestFit="1" customWidth="1"/>
    <col min="15113" max="15360" width="9.140625" style="242"/>
    <col min="15361" max="15361" width="62.28515625" style="242" customWidth="1"/>
    <col min="15362" max="15362" width="15.7109375" style="242" customWidth="1"/>
    <col min="15363" max="15363" width="13.85546875" style="242" customWidth="1"/>
    <col min="15364" max="15364" width="15.5703125" style="242" customWidth="1"/>
    <col min="15365" max="15365" width="13.5703125" style="242" customWidth="1"/>
    <col min="15366" max="15366" width="14.85546875" style="242" customWidth="1"/>
    <col min="15367" max="15367" width="14.140625" style="242" customWidth="1"/>
    <col min="15368" max="15368" width="22.85546875" style="242" bestFit="1" customWidth="1"/>
    <col min="15369" max="15616" width="9.140625" style="242"/>
    <col min="15617" max="15617" width="62.28515625" style="242" customWidth="1"/>
    <col min="15618" max="15618" width="15.7109375" style="242" customWidth="1"/>
    <col min="15619" max="15619" width="13.85546875" style="242" customWidth="1"/>
    <col min="15620" max="15620" width="15.5703125" style="242" customWidth="1"/>
    <col min="15621" max="15621" width="13.5703125" style="242" customWidth="1"/>
    <col min="15622" max="15622" width="14.85546875" style="242" customWidth="1"/>
    <col min="15623" max="15623" width="14.140625" style="242" customWidth="1"/>
    <col min="15624" max="15624" width="22.85546875" style="242" bestFit="1" customWidth="1"/>
    <col min="15625" max="15872" width="9.140625" style="242"/>
    <col min="15873" max="15873" width="62.28515625" style="242" customWidth="1"/>
    <col min="15874" max="15874" width="15.7109375" style="242" customWidth="1"/>
    <col min="15875" max="15875" width="13.85546875" style="242" customWidth="1"/>
    <col min="15876" max="15876" width="15.5703125" style="242" customWidth="1"/>
    <col min="15877" max="15877" width="13.5703125" style="242" customWidth="1"/>
    <col min="15878" max="15878" width="14.85546875" style="242" customWidth="1"/>
    <col min="15879" max="15879" width="14.140625" style="242" customWidth="1"/>
    <col min="15880" max="15880" width="22.85546875" style="242" bestFit="1" customWidth="1"/>
    <col min="15881" max="16128" width="9.140625" style="242"/>
    <col min="16129" max="16129" width="62.28515625" style="242" customWidth="1"/>
    <col min="16130" max="16130" width="15.7109375" style="242" customWidth="1"/>
    <col min="16131" max="16131" width="13.85546875" style="242" customWidth="1"/>
    <col min="16132" max="16132" width="15.5703125" style="242" customWidth="1"/>
    <col min="16133" max="16133" width="13.5703125" style="242" customWidth="1"/>
    <col min="16134" max="16134" width="14.85546875" style="242" customWidth="1"/>
    <col min="16135" max="16135" width="14.140625" style="242" customWidth="1"/>
    <col min="16136" max="16136" width="22.85546875" style="242" bestFit="1" customWidth="1"/>
    <col min="16137" max="16384" width="9.140625" style="242"/>
  </cols>
  <sheetData>
    <row r="1" spans="1:8">
      <c r="A1" s="242" t="s">
        <v>0</v>
      </c>
      <c r="B1" s="265">
        <v>37.299999999999997</v>
      </c>
    </row>
    <row r="2" spans="1:8">
      <c r="A2" s="242" t="s">
        <v>2</v>
      </c>
      <c r="B2" s="268" t="s">
        <v>1611</v>
      </c>
    </row>
    <row r="3" spans="1:8">
      <c r="A3" s="242" t="s">
        <v>4</v>
      </c>
      <c r="B3" s="268" t="s">
        <v>1560</v>
      </c>
    </row>
    <row r="4" spans="1:8">
      <c r="A4" s="242" t="s">
        <v>6</v>
      </c>
      <c r="B4" s="268" t="s">
        <v>7</v>
      </c>
    </row>
    <row r="5" spans="1:8">
      <c r="A5" s="242" t="s">
        <v>8</v>
      </c>
      <c r="B5" s="242" t="s">
        <v>9</v>
      </c>
    </row>
    <row r="7" spans="1:8">
      <c r="A7" s="1124" t="s">
        <v>1612</v>
      </c>
      <c r="B7" s="3000" t="s">
        <v>1613</v>
      </c>
      <c r="C7" s="3001"/>
      <c r="D7" s="3001"/>
      <c r="E7" s="3001"/>
      <c r="F7" s="3002"/>
      <c r="G7" s="1071"/>
      <c r="H7" s="1125" t="s">
        <v>1614</v>
      </c>
    </row>
    <row r="8" spans="1:8">
      <c r="A8" s="1126" t="s">
        <v>1615</v>
      </c>
      <c r="B8" s="1127"/>
      <c r="C8" s="1128"/>
      <c r="D8" s="1128"/>
      <c r="E8" s="1128"/>
      <c r="F8" s="72"/>
      <c r="G8" s="1072" t="s">
        <v>15</v>
      </c>
      <c r="H8" s="1126" t="s">
        <v>1616</v>
      </c>
    </row>
    <row r="9" spans="1:8">
      <c r="A9" s="16" t="s">
        <v>1007</v>
      </c>
      <c r="B9" s="1129" t="s">
        <v>1617</v>
      </c>
      <c r="C9" s="1130" t="s">
        <v>1618</v>
      </c>
      <c r="D9" s="1131" t="s">
        <v>1619</v>
      </c>
      <c r="E9" s="1131" t="s">
        <v>1620</v>
      </c>
      <c r="F9" s="1132" t="s">
        <v>1621</v>
      </c>
      <c r="G9" s="1095"/>
      <c r="H9" s="1133" t="s">
        <v>1622</v>
      </c>
    </row>
    <row r="10" spans="1:8">
      <c r="A10" s="1144" t="s">
        <v>1627</v>
      </c>
      <c r="B10" s="1137">
        <f>SUM(B11:B999)</f>
        <v>0</v>
      </c>
      <c r="C10" s="1138">
        <f>SUM(C11:C999)</f>
        <v>0</v>
      </c>
      <c r="D10" s="1138">
        <f>SUM(D11:D999)</f>
        <v>0</v>
      </c>
      <c r="E10" s="1138">
        <f>SUM(E11:E999)</f>
        <v>0</v>
      </c>
      <c r="F10" s="1139">
        <f>SUM(F11:F999)</f>
        <v>0</v>
      </c>
      <c r="G10" s="1145">
        <f>SUM(B10:F10)</f>
        <v>0</v>
      </c>
      <c r="H10" s="1146"/>
    </row>
    <row r="11" spans="1:8">
      <c r="A11" s="1141">
        <v>1</v>
      </c>
      <c r="B11" s="783"/>
      <c r="C11" s="760"/>
      <c r="D11" s="760"/>
      <c r="E11" s="760"/>
      <c r="F11" s="756"/>
      <c r="G11" s="1140">
        <f>SUM(B11:F11)</f>
        <v>0</v>
      </c>
      <c r="H11" s="810"/>
    </row>
    <row r="12" spans="1:8">
      <c r="A12" s="1141">
        <v>2</v>
      </c>
      <c r="B12" s="783"/>
      <c r="C12" s="760"/>
      <c r="D12" s="760"/>
      <c r="E12" s="760"/>
      <c r="F12" s="756"/>
      <c r="G12" s="1140">
        <f>SUM(B12:F12)</f>
        <v>0</v>
      </c>
      <c r="H12" s="810"/>
    </row>
    <row r="13" spans="1:8">
      <c r="A13" s="1141" t="s">
        <v>1624</v>
      </c>
      <c r="B13" s="783"/>
      <c r="C13" s="760"/>
      <c r="D13" s="760"/>
      <c r="E13" s="760"/>
      <c r="F13" s="756"/>
      <c r="G13" s="1140">
        <f>SUM(B13:F13)</f>
        <v>0</v>
      </c>
      <c r="H13" s="810"/>
    </row>
    <row r="15" spans="1:8">
      <c r="A15" s="1142"/>
    </row>
  </sheetData>
  <mergeCells count="1">
    <mergeCell ref="B7:F7"/>
  </mergeCell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5"/>
  <sheetViews>
    <sheetView workbookViewId="0">
      <selection activeCell="B31" sqref="B31"/>
    </sheetView>
  </sheetViews>
  <sheetFormatPr defaultRowHeight="15"/>
  <cols>
    <col min="1" max="1" width="62.28515625" style="242" customWidth="1"/>
    <col min="2" max="2" width="15.7109375" style="242" customWidth="1"/>
    <col min="3" max="3" width="13.85546875" style="242" customWidth="1"/>
    <col min="4" max="4" width="15.5703125" style="242" customWidth="1"/>
    <col min="5" max="5" width="13.5703125" style="242" customWidth="1"/>
    <col min="6" max="6" width="14.85546875" style="242" customWidth="1"/>
    <col min="7" max="7" width="14.140625" style="242" customWidth="1"/>
    <col min="8" max="8" width="22.85546875" style="242" bestFit="1" customWidth="1"/>
    <col min="9" max="256" width="9.140625" style="242"/>
    <col min="257" max="257" width="62.28515625" style="242" customWidth="1"/>
    <col min="258" max="258" width="15.7109375" style="242" customWidth="1"/>
    <col min="259" max="259" width="13.85546875" style="242" customWidth="1"/>
    <col min="260" max="260" width="15.5703125" style="242" customWidth="1"/>
    <col min="261" max="261" width="13.5703125" style="242" customWidth="1"/>
    <col min="262" max="262" width="14.85546875" style="242" customWidth="1"/>
    <col min="263" max="263" width="14.140625" style="242" customWidth="1"/>
    <col min="264" max="264" width="22.85546875" style="242" bestFit="1" customWidth="1"/>
    <col min="265" max="512" width="9.140625" style="242"/>
    <col min="513" max="513" width="62.28515625" style="242" customWidth="1"/>
    <col min="514" max="514" width="15.7109375" style="242" customWidth="1"/>
    <col min="515" max="515" width="13.85546875" style="242" customWidth="1"/>
    <col min="516" max="516" width="15.5703125" style="242" customWidth="1"/>
    <col min="517" max="517" width="13.5703125" style="242" customWidth="1"/>
    <col min="518" max="518" width="14.85546875" style="242" customWidth="1"/>
    <col min="519" max="519" width="14.140625" style="242" customWidth="1"/>
    <col min="520" max="520" width="22.85546875" style="242" bestFit="1" customWidth="1"/>
    <col min="521" max="768" width="9.140625" style="242"/>
    <col min="769" max="769" width="62.28515625" style="242" customWidth="1"/>
    <col min="770" max="770" width="15.7109375" style="242" customWidth="1"/>
    <col min="771" max="771" width="13.85546875" style="242" customWidth="1"/>
    <col min="772" max="772" width="15.5703125" style="242" customWidth="1"/>
    <col min="773" max="773" width="13.5703125" style="242" customWidth="1"/>
    <col min="774" max="774" width="14.85546875" style="242" customWidth="1"/>
    <col min="775" max="775" width="14.140625" style="242" customWidth="1"/>
    <col min="776" max="776" width="22.85546875" style="242" bestFit="1" customWidth="1"/>
    <col min="777" max="1024" width="9.140625" style="242"/>
    <col min="1025" max="1025" width="62.28515625" style="242" customWidth="1"/>
    <col min="1026" max="1026" width="15.7109375" style="242" customWidth="1"/>
    <col min="1027" max="1027" width="13.85546875" style="242" customWidth="1"/>
    <col min="1028" max="1028" width="15.5703125" style="242" customWidth="1"/>
    <col min="1029" max="1029" width="13.5703125" style="242" customWidth="1"/>
    <col min="1030" max="1030" width="14.85546875" style="242" customWidth="1"/>
    <col min="1031" max="1031" width="14.140625" style="242" customWidth="1"/>
    <col min="1032" max="1032" width="22.85546875" style="242" bestFit="1" customWidth="1"/>
    <col min="1033" max="1280" width="9.140625" style="242"/>
    <col min="1281" max="1281" width="62.28515625" style="242" customWidth="1"/>
    <col min="1282" max="1282" width="15.7109375" style="242" customWidth="1"/>
    <col min="1283" max="1283" width="13.85546875" style="242" customWidth="1"/>
    <col min="1284" max="1284" width="15.5703125" style="242" customWidth="1"/>
    <col min="1285" max="1285" width="13.5703125" style="242" customWidth="1"/>
    <col min="1286" max="1286" width="14.85546875" style="242" customWidth="1"/>
    <col min="1287" max="1287" width="14.140625" style="242" customWidth="1"/>
    <col min="1288" max="1288" width="22.85546875" style="242" bestFit="1" customWidth="1"/>
    <col min="1289" max="1536" width="9.140625" style="242"/>
    <col min="1537" max="1537" width="62.28515625" style="242" customWidth="1"/>
    <col min="1538" max="1538" width="15.7109375" style="242" customWidth="1"/>
    <col min="1539" max="1539" width="13.85546875" style="242" customWidth="1"/>
    <col min="1540" max="1540" width="15.5703125" style="242" customWidth="1"/>
    <col min="1541" max="1541" width="13.5703125" style="242" customWidth="1"/>
    <col min="1542" max="1542" width="14.85546875" style="242" customWidth="1"/>
    <col min="1543" max="1543" width="14.140625" style="242" customWidth="1"/>
    <col min="1544" max="1544" width="22.85546875" style="242" bestFit="1" customWidth="1"/>
    <col min="1545" max="1792" width="9.140625" style="242"/>
    <col min="1793" max="1793" width="62.28515625" style="242" customWidth="1"/>
    <col min="1794" max="1794" width="15.7109375" style="242" customWidth="1"/>
    <col min="1795" max="1795" width="13.85546875" style="242" customWidth="1"/>
    <col min="1796" max="1796" width="15.5703125" style="242" customWidth="1"/>
    <col min="1797" max="1797" width="13.5703125" style="242" customWidth="1"/>
    <col min="1798" max="1798" width="14.85546875" style="242" customWidth="1"/>
    <col min="1799" max="1799" width="14.140625" style="242" customWidth="1"/>
    <col min="1800" max="1800" width="22.85546875" style="242" bestFit="1" customWidth="1"/>
    <col min="1801" max="2048" width="9.140625" style="242"/>
    <col min="2049" max="2049" width="62.28515625" style="242" customWidth="1"/>
    <col min="2050" max="2050" width="15.7109375" style="242" customWidth="1"/>
    <col min="2051" max="2051" width="13.85546875" style="242" customWidth="1"/>
    <col min="2052" max="2052" width="15.5703125" style="242" customWidth="1"/>
    <col min="2053" max="2053" width="13.5703125" style="242" customWidth="1"/>
    <col min="2054" max="2054" width="14.85546875" style="242" customWidth="1"/>
    <col min="2055" max="2055" width="14.140625" style="242" customWidth="1"/>
    <col min="2056" max="2056" width="22.85546875" style="242" bestFit="1" customWidth="1"/>
    <col min="2057" max="2304" width="9.140625" style="242"/>
    <col min="2305" max="2305" width="62.28515625" style="242" customWidth="1"/>
    <col min="2306" max="2306" width="15.7109375" style="242" customWidth="1"/>
    <col min="2307" max="2307" width="13.85546875" style="242" customWidth="1"/>
    <col min="2308" max="2308" width="15.5703125" style="242" customWidth="1"/>
    <col min="2309" max="2309" width="13.5703125" style="242" customWidth="1"/>
    <col min="2310" max="2310" width="14.85546875" style="242" customWidth="1"/>
    <col min="2311" max="2311" width="14.140625" style="242" customWidth="1"/>
    <col min="2312" max="2312" width="22.85546875" style="242" bestFit="1" customWidth="1"/>
    <col min="2313" max="2560" width="9.140625" style="242"/>
    <col min="2561" max="2561" width="62.28515625" style="242" customWidth="1"/>
    <col min="2562" max="2562" width="15.7109375" style="242" customWidth="1"/>
    <col min="2563" max="2563" width="13.85546875" style="242" customWidth="1"/>
    <col min="2564" max="2564" width="15.5703125" style="242" customWidth="1"/>
    <col min="2565" max="2565" width="13.5703125" style="242" customWidth="1"/>
    <col min="2566" max="2566" width="14.85546875" style="242" customWidth="1"/>
    <col min="2567" max="2567" width="14.140625" style="242" customWidth="1"/>
    <col min="2568" max="2568" width="22.85546875" style="242" bestFit="1" customWidth="1"/>
    <col min="2569" max="2816" width="9.140625" style="242"/>
    <col min="2817" max="2817" width="62.28515625" style="242" customWidth="1"/>
    <col min="2818" max="2818" width="15.7109375" style="242" customWidth="1"/>
    <col min="2819" max="2819" width="13.85546875" style="242" customWidth="1"/>
    <col min="2820" max="2820" width="15.5703125" style="242" customWidth="1"/>
    <col min="2821" max="2821" width="13.5703125" style="242" customWidth="1"/>
    <col min="2822" max="2822" width="14.85546875" style="242" customWidth="1"/>
    <col min="2823" max="2823" width="14.140625" style="242" customWidth="1"/>
    <col min="2824" max="2824" width="22.85546875" style="242" bestFit="1" customWidth="1"/>
    <col min="2825" max="3072" width="9.140625" style="242"/>
    <col min="3073" max="3073" width="62.28515625" style="242" customWidth="1"/>
    <col min="3074" max="3074" width="15.7109375" style="242" customWidth="1"/>
    <col min="3075" max="3075" width="13.85546875" style="242" customWidth="1"/>
    <col min="3076" max="3076" width="15.5703125" style="242" customWidth="1"/>
    <col min="3077" max="3077" width="13.5703125" style="242" customWidth="1"/>
    <col min="3078" max="3078" width="14.85546875" style="242" customWidth="1"/>
    <col min="3079" max="3079" width="14.140625" style="242" customWidth="1"/>
    <col min="3080" max="3080" width="22.85546875" style="242" bestFit="1" customWidth="1"/>
    <col min="3081" max="3328" width="9.140625" style="242"/>
    <col min="3329" max="3329" width="62.28515625" style="242" customWidth="1"/>
    <col min="3330" max="3330" width="15.7109375" style="242" customWidth="1"/>
    <col min="3331" max="3331" width="13.85546875" style="242" customWidth="1"/>
    <col min="3332" max="3332" width="15.5703125" style="242" customWidth="1"/>
    <col min="3333" max="3333" width="13.5703125" style="242" customWidth="1"/>
    <col min="3334" max="3334" width="14.85546875" style="242" customWidth="1"/>
    <col min="3335" max="3335" width="14.140625" style="242" customWidth="1"/>
    <col min="3336" max="3336" width="22.85546875" style="242" bestFit="1" customWidth="1"/>
    <col min="3337" max="3584" width="9.140625" style="242"/>
    <col min="3585" max="3585" width="62.28515625" style="242" customWidth="1"/>
    <col min="3586" max="3586" width="15.7109375" style="242" customWidth="1"/>
    <col min="3587" max="3587" width="13.85546875" style="242" customWidth="1"/>
    <col min="3588" max="3588" width="15.5703125" style="242" customWidth="1"/>
    <col min="3589" max="3589" width="13.5703125" style="242" customWidth="1"/>
    <col min="3590" max="3590" width="14.85546875" style="242" customWidth="1"/>
    <col min="3591" max="3591" width="14.140625" style="242" customWidth="1"/>
    <col min="3592" max="3592" width="22.85546875" style="242" bestFit="1" customWidth="1"/>
    <col min="3593" max="3840" width="9.140625" style="242"/>
    <col min="3841" max="3841" width="62.28515625" style="242" customWidth="1"/>
    <col min="3842" max="3842" width="15.7109375" style="242" customWidth="1"/>
    <col min="3843" max="3843" width="13.85546875" style="242" customWidth="1"/>
    <col min="3844" max="3844" width="15.5703125" style="242" customWidth="1"/>
    <col min="3845" max="3845" width="13.5703125" style="242" customWidth="1"/>
    <col min="3846" max="3846" width="14.85546875" style="242" customWidth="1"/>
    <col min="3847" max="3847" width="14.140625" style="242" customWidth="1"/>
    <col min="3848" max="3848" width="22.85546875" style="242" bestFit="1" customWidth="1"/>
    <col min="3849" max="4096" width="9.140625" style="242"/>
    <col min="4097" max="4097" width="62.28515625" style="242" customWidth="1"/>
    <col min="4098" max="4098" width="15.7109375" style="242" customWidth="1"/>
    <col min="4099" max="4099" width="13.85546875" style="242" customWidth="1"/>
    <col min="4100" max="4100" width="15.5703125" style="242" customWidth="1"/>
    <col min="4101" max="4101" width="13.5703125" style="242" customWidth="1"/>
    <col min="4102" max="4102" width="14.85546875" style="242" customWidth="1"/>
    <col min="4103" max="4103" width="14.140625" style="242" customWidth="1"/>
    <col min="4104" max="4104" width="22.85546875" style="242" bestFit="1" customWidth="1"/>
    <col min="4105" max="4352" width="9.140625" style="242"/>
    <col min="4353" max="4353" width="62.28515625" style="242" customWidth="1"/>
    <col min="4354" max="4354" width="15.7109375" style="242" customWidth="1"/>
    <col min="4355" max="4355" width="13.85546875" style="242" customWidth="1"/>
    <col min="4356" max="4356" width="15.5703125" style="242" customWidth="1"/>
    <col min="4357" max="4357" width="13.5703125" style="242" customWidth="1"/>
    <col min="4358" max="4358" width="14.85546875" style="242" customWidth="1"/>
    <col min="4359" max="4359" width="14.140625" style="242" customWidth="1"/>
    <col min="4360" max="4360" width="22.85546875" style="242" bestFit="1" customWidth="1"/>
    <col min="4361" max="4608" width="9.140625" style="242"/>
    <col min="4609" max="4609" width="62.28515625" style="242" customWidth="1"/>
    <col min="4610" max="4610" width="15.7109375" style="242" customWidth="1"/>
    <col min="4611" max="4611" width="13.85546875" style="242" customWidth="1"/>
    <col min="4612" max="4612" width="15.5703125" style="242" customWidth="1"/>
    <col min="4613" max="4613" width="13.5703125" style="242" customWidth="1"/>
    <col min="4614" max="4614" width="14.85546875" style="242" customWidth="1"/>
    <col min="4615" max="4615" width="14.140625" style="242" customWidth="1"/>
    <col min="4616" max="4616" width="22.85546875" style="242" bestFit="1" customWidth="1"/>
    <col min="4617" max="4864" width="9.140625" style="242"/>
    <col min="4865" max="4865" width="62.28515625" style="242" customWidth="1"/>
    <col min="4866" max="4866" width="15.7109375" style="242" customWidth="1"/>
    <col min="4867" max="4867" width="13.85546875" style="242" customWidth="1"/>
    <col min="4868" max="4868" width="15.5703125" style="242" customWidth="1"/>
    <col min="4869" max="4869" width="13.5703125" style="242" customWidth="1"/>
    <col min="4870" max="4870" width="14.85546875" style="242" customWidth="1"/>
    <col min="4871" max="4871" width="14.140625" style="242" customWidth="1"/>
    <col min="4872" max="4872" width="22.85546875" style="242" bestFit="1" customWidth="1"/>
    <col min="4873" max="5120" width="9.140625" style="242"/>
    <col min="5121" max="5121" width="62.28515625" style="242" customWidth="1"/>
    <col min="5122" max="5122" width="15.7109375" style="242" customWidth="1"/>
    <col min="5123" max="5123" width="13.85546875" style="242" customWidth="1"/>
    <col min="5124" max="5124" width="15.5703125" style="242" customWidth="1"/>
    <col min="5125" max="5125" width="13.5703125" style="242" customWidth="1"/>
    <col min="5126" max="5126" width="14.85546875" style="242" customWidth="1"/>
    <col min="5127" max="5127" width="14.140625" style="242" customWidth="1"/>
    <col min="5128" max="5128" width="22.85546875" style="242" bestFit="1" customWidth="1"/>
    <col min="5129" max="5376" width="9.140625" style="242"/>
    <col min="5377" max="5377" width="62.28515625" style="242" customWidth="1"/>
    <col min="5378" max="5378" width="15.7109375" style="242" customWidth="1"/>
    <col min="5379" max="5379" width="13.85546875" style="242" customWidth="1"/>
    <col min="5380" max="5380" width="15.5703125" style="242" customWidth="1"/>
    <col min="5381" max="5381" width="13.5703125" style="242" customWidth="1"/>
    <col min="5382" max="5382" width="14.85546875" style="242" customWidth="1"/>
    <col min="5383" max="5383" width="14.140625" style="242" customWidth="1"/>
    <col min="5384" max="5384" width="22.85546875" style="242" bestFit="1" customWidth="1"/>
    <col min="5385" max="5632" width="9.140625" style="242"/>
    <col min="5633" max="5633" width="62.28515625" style="242" customWidth="1"/>
    <col min="5634" max="5634" width="15.7109375" style="242" customWidth="1"/>
    <col min="5635" max="5635" width="13.85546875" style="242" customWidth="1"/>
    <col min="5636" max="5636" width="15.5703125" style="242" customWidth="1"/>
    <col min="5637" max="5637" width="13.5703125" style="242" customWidth="1"/>
    <col min="5638" max="5638" width="14.85546875" style="242" customWidth="1"/>
    <col min="5639" max="5639" width="14.140625" style="242" customWidth="1"/>
    <col min="5640" max="5640" width="22.85546875" style="242" bestFit="1" customWidth="1"/>
    <col min="5641" max="5888" width="9.140625" style="242"/>
    <col min="5889" max="5889" width="62.28515625" style="242" customWidth="1"/>
    <col min="5890" max="5890" width="15.7109375" style="242" customWidth="1"/>
    <col min="5891" max="5891" width="13.85546875" style="242" customWidth="1"/>
    <col min="5892" max="5892" width="15.5703125" style="242" customWidth="1"/>
    <col min="5893" max="5893" width="13.5703125" style="242" customWidth="1"/>
    <col min="5894" max="5894" width="14.85546875" style="242" customWidth="1"/>
    <col min="5895" max="5895" width="14.140625" style="242" customWidth="1"/>
    <col min="5896" max="5896" width="22.85546875" style="242" bestFit="1" customWidth="1"/>
    <col min="5897" max="6144" width="9.140625" style="242"/>
    <col min="6145" max="6145" width="62.28515625" style="242" customWidth="1"/>
    <col min="6146" max="6146" width="15.7109375" style="242" customWidth="1"/>
    <col min="6147" max="6147" width="13.85546875" style="242" customWidth="1"/>
    <col min="6148" max="6148" width="15.5703125" style="242" customWidth="1"/>
    <col min="6149" max="6149" width="13.5703125" style="242" customWidth="1"/>
    <col min="6150" max="6150" width="14.85546875" style="242" customWidth="1"/>
    <col min="6151" max="6151" width="14.140625" style="242" customWidth="1"/>
    <col min="6152" max="6152" width="22.85546875" style="242" bestFit="1" customWidth="1"/>
    <col min="6153" max="6400" width="9.140625" style="242"/>
    <col min="6401" max="6401" width="62.28515625" style="242" customWidth="1"/>
    <col min="6402" max="6402" width="15.7109375" style="242" customWidth="1"/>
    <col min="6403" max="6403" width="13.85546875" style="242" customWidth="1"/>
    <col min="6404" max="6404" width="15.5703125" style="242" customWidth="1"/>
    <col min="6405" max="6405" width="13.5703125" style="242" customWidth="1"/>
    <col min="6406" max="6406" width="14.85546875" style="242" customWidth="1"/>
    <col min="6407" max="6407" width="14.140625" style="242" customWidth="1"/>
    <col min="6408" max="6408" width="22.85546875" style="242" bestFit="1" customWidth="1"/>
    <col min="6409" max="6656" width="9.140625" style="242"/>
    <col min="6657" max="6657" width="62.28515625" style="242" customWidth="1"/>
    <col min="6658" max="6658" width="15.7109375" style="242" customWidth="1"/>
    <col min="6659" max="6659" width="13.85546875" style="242" customWidth="1"/>
    <col min="6660" max="6660" width="15.5703125" style="242" customWidth="1"/>
    <col min="6661" max="6661" width="13.5703125" style="242" customWidth="1"/>
    <col min="6662" max="6662" width="14.85546875" style="242" customWidth="1"/>
    <col min="6663" max="6663" width="14.140625" style="242" customWidth="1"/>
    <col min="6664" max="6664" width="22.85546875" style="242" bestFit="1" customWidth="1"/>
    <col min="6665" max="6912" width="9.140625" style="242"/>
    <col min="6913" max="6913" width="62.28515625" style="242" customWidth="1"/>
    <col min="6914" max="6914" width="15.7109375" style="242" customWidth="1"/>
    <col min="6915" max="6915" width="13.85546875" style="242" customWidth="1"/>
    <col min="6916" max="6916" width="15.5703125" style="242" customWidth="1"/>
    <col min="6917" max="6917" width="13.5703125" style="242" customWidth="1"/>
    <col min="6918" max="6918" width="14.85546875" style="242" customWidth="1"/>
    <col min="6919" max="6919" width="14.140625" style="242" customWidth="1"/>
    <col min="6920" max="6920" width="22.85546875" style="242" bestFit="1" customWidth="1"/>
    <col min="6921" max="7168" width="9.140625" style="242"/>
    <col min="7169" max="7169" width="62.28515625" style="242" customWidth="1"/>
    <col min="7170" max="7170" width="15.7109375" style="242" customWidth="1"/>
    <col min="7171" max="7171" width="13.85546875" style="242" customWidth="1"/>
    <col min="7172" max="7172" width="15.5703125" style="242" customWidth="1"/>
    <col min="7173" max="7173" width="13.5703125" style="242" customWidth="1"/>
    <col min="7174" max="7174" width="14.85546875" style="242" customWidth="1"/>
    <col min="7175" max="7175" width="14.140625" style="242" customWidth="1"/>
    <col min="7176" max="7176" width="22.85546875" style="242" bestFit="1" customWidth="1"/>
    <col min="7177" max="7424" width="9.140625" style="242"/>
    <col min="7425" max="7425" width="62.28515625" style="242" customWidth="1"/>
    <col min="7426" max="7426" width="15.7109375" style="242" customWidth="1"/>
    <col min="7427" max="7427" width="13.85546875" style="242" customWidth="1"/>
    <col min="7428" max="7428" width="15.5703125" style="242" customWidth="1"/>
    <col min="7429" max="7429" width="13.5703125" style="242" customWidth="1"/>
    <col min="7430" max="7430" width="14.85546875" style="242" customWidth="1"/>
    <col min="7431" max="7431" width="14.140625" style="242" customWidth="1"/>
    <col min="7432" max="7432" width="22.85546875" style="242" bestFit="1" customWidth="1"/>
    <col min="7433" max="7680" width="9.140625" style="242"/>
    <col min="7681" max="7681" width="62.28515625" style="242" customWidth="1"/>
    <col min="7682" max="7682" width="15.7109375" style="242" customWidth="1"/>
    <col min="7683" max="7683" width="13.85546875" style="242" customWidth="1"/>
    <col min="7684" max="7684" width="15.5703125" style="242" customWidth="1"/>
    <col min="7685" max="7685" width="13.5703125" style="242" customWidth="1"/>
    <col min="7686" max="7686" width="14.85546875" style="242" customWidth="1"/>
    <col min="7687" max="7687" width="14.140625" style="242" customWidth="1"/>
    <col min="7688" max="7688" width="22.85546875" style="242" bestFit="1" customWidth="1"/>
    <col min="7689" max="7936" width="9.140625" style="242"/>
    <col min="7937" max="7937" width="62.28515625" style="242" customWidth="1"/>
    <col min="7938" max="7938" width="15.7109375" style="242" customWidth="1"/>
    <col min="7939" max="7939" width="13.85546875" style="242" customWidth="1"/>
    <col min="7940" max="7940" width="15.5703125" style="242" customWidth="1"/>
    <col min="7941" max="7941" width="13.5703125" style="242" customWidth="1"/>
    <col min="7942" max="7942" width="14.85546875" style="242" customWidth="1"/>
    <col min="7943" max="7943" width="14.140625" style="242" customWidth="1"/>
    <col min="7944" max="7944" width="22.85546875" style="242" bestFit="1" customWidth="1"/>
    <col min="7945" max="8192" width="9.140625" style="242"/>
    <col min="8193" max="8193" width="62.28515625" style="242" customWidth="1"/>
    <col min="8194" max="8194" width="15.7109375" style="242" customWidth="1"/>
    <col min="8195" max="8195" width="13.85546875" style="242" customWidth="1"/>
    <col min="8196" max="8196" width="15.5703125" style="242" customWidth="1"/>
    <col min="8197" max="8197" width="13.5703125" style="242" customWidth="1"/>
    <col min="8198" max="8198" width="14.85546875" style="242" customWidth="1"/>
    <col min="8199" max="8199" width="14.140625" style="242" customWidth="1"/>
    <col min="8200" max="8200" width="22.85546875" style="242" bestFit="1" customWidth="1"/>
    <col min="8201" max="8448" width="9.140625" style="242"/>
    <col min="8449" max="8449" width="62.28515625" style="242" customWidth="1"/>
    <col min="8450" max="8450" width="15.7109375" style="242" customWidth="1"/>
    <col min="8451" max="8451" width="13.85546875" style="242" customWidth="1"/>
    <col min="8452" max="8452" width="15.5703125" style="242" customWidth="1"/>
    <col min="8453" max="8453" width="13.5703125" style="242" customWidth="1"/>
    <col min="8454" max="8454" width="14.85546875" style="242" customWidth="1"/>
    <col min="8455" max="8455" width="14.140625" style="242" customWidth="1"/>
    <col min="8456" max="8456" width="22.85546875" style="242" bestFit="1" customWidth="1"/>
    <col min="8457" max="8704" width="9.140625" style="242"/>
    <col min="8705" max="8705" width="62.28515625" style="242" customWidth="1"/>
    <col min="8706" max="8706" width="15.7109375" style="242" customWidth="1"/>
    <col min="8707" max="8707" width="13.85546875" style="242" customWidth="1"/>
    <col min="8708" max="8708" width="15.5703125" style="242" customWidth="1"/>
    <col min="8709" max="8709" width="13.5703125" style="242" customWidth="1"/>
    <col min="8710" max="8710" width="14.85546875" style="242" customWidth="1"/>
    <col min="8711" max="8711" width="14.140625" style="242" customWidth="1"/>
    <col min="8712" max="8712" width="22.85546875" style="242" bestFit="1" customWidth="1"/>
    <col min="8713" max="8960" width="9.140625" style="242"/>
    <col min="8961" max="8961" width="62.28515625" style="242" customWidth="1"/>
    <col min="8962" max="8962" width="15.7109375" style="242" customWidth="1"/>
    <col min="8963" max="8963" width="13.85546875" style="242" customWidth="1"/>
    <col min="8964" max="8964" width="15.5703125" style="242" customWidth="1"/>
    <col min="8965" max="8965" width="13.5703125" style="242" customWidth="1"/>
    <col min="8966" max="8966" width="14.85546875" style="242" customWidth="1"/>
    <col min="8967" max="8967" width="14.140625" style="242" customWidth="1"/>
    <col min="8968" max="8968" width="22.85546875" style="242" bestFit="1" customWidth="1"/>
    <col min="8969" max="9216" width="9.140625" style="242"/>
    <col min="9217" max="9217" width="62.28515625" style="242" customWidth="1"/>
    <col min="9218" max="9218" width="15.7109375" style="242" customWidth="1"/>
    <col min="9219" max="9219" width="13.85546875" style="242" customWidth="1"/>
    <col min="9220" max="9220" width="15.5703125" style="242" customWidth="1"/>
    <col min="9221" max="9221" width="13.5703125" style="242" customWidth="1"/>
    <col min="9222" max="9222" width="14.85546875" style="242" customWidth="1"/>
    <col min="9223" max="9223" width="14.140625" style="242" customWidth="1"/>
    <col min="9224" max="9224" width="22.85546875" style="242" bestFit="1" customWidth="1"/>
    <col min="9225" max="9472" width="9.140625" style="242"/>
    <col min="9473" max="9473" width="62.28515625" style="242" customWidth="1"/>
    <col min="9474" max="9474" width="15.7109375" style="242" customWidth="1"/>
    <col min="9475" max="9475" width="13.85546875" style="242" customWidth="1"/>
    <col min="9476" max="9476" width="15.5703125" style="242" customWidth="1"/>
    <col min="9477" max="9477" width="13.5703125" style="242" customWidth="1"/>
    <col min="9478" max="9478" width="14.85546875" style="242" customWidth="1"/>
    <col min="9479" max="9479" width="14.140625" style="242" customWidth="1"/>
    <col min="9480" max="9480" width="22.85546875" style="242" bestFit="1" customWidth="1"/>
    <col min="9481" max="9728" width="9.140625" style="242"/>
    <col min="9729" max="9729" width="62.28515625" style="242" customWidth="1"/>
    <col min="9730" max="9730" width="15.7109375" style="242" customWidth="1"/>
    <col min="9731" max="9731" width="13.85546875" style="242" customWidth="1"/>
    <col min="9732" max="9732" width="15.5703125" style="242" customWidth="1"/>
    <col min="9733" max="9733" width="13.5703125" style="242" customWidth="1"/>
    <col min="9734" max="9734" width="14.85546875" style="242" customWidth="1"/>
    <col min="9735" max="9735" width="14.140625" style="242" customWidth="1"/>
    <col min="9736" max="9736" width="22.85546875" style="242" bestFit="1" customWidth="1"/>
    <col min="9737" max="9984" width="9.140625" style="242"/>
    <col min="9985" max="9985" width="62.28515625" style="242" customWidth="1"/>
    <col min="9986" max="9986" width="15.7109375" style="242" customWidth="1"/>
    <col min="9987" max="9987" width="13.85546875" style="242" customWidth="1"/>
    <col min="9988" max="9988" width="15.5703125" style="242" customWidth="1"/>
    <col min="9989" max="9989" width="13.5703125" style="242" customWidth="1"/>
    <col min="9990" max="9990" width="14.85546875" style="242" customWidth="1"/>
    <col min="9991" max="9991" width="14.140625" style="242" customWidth="1"/>
    <col min="9992" max="9992" width="22.85546875" style="242" bestFit="1" customWidth="1"/>
    <col min="9993" max="10240" width="9.140625" style="242"/>
    <col min="10241" max="10241" width="62.28515625" style="242" customWidth="1"/>
    <col min="10242" max="10242" width="15.7109375" style="242" customWidth="1"/>
    <col min="10243" max="10243" width="13.85546875" style="242" customWidth="1"/>
    <col min="10244" max="10244" width="15.5703125" style="242" customWidth="1"/>
    <col min="10245" max="10245" width="13.5703125" style="242" customWidth="1"/>
    <col min="10246" max="10246" width="14.85546875" style="242" customWidth="1"/>
    <col min="10247" max="10247" width="14.140625" style="242" customWidth="1"/>
    <col min="10248" max="10248" width="22.85546875" style="242" bestFit="1" customWidth="1"/>
    <col min="10249" max="10496" width="9.140625" style="242"/>
    <col min="10497" max="10497" width="62.28515625" style="242" customWidth="1"/>
    <col min="10498" max="10498" width="15.7109375" style="242" customWidth="1"/>
    <col min="10499" max="10499" width="13.85546875" style="242" customWidth="1"/>
    <col min="10500" max="10500" width="15.5703125" style="242" customWidth="1"/>
    <col min="10501" max="10501" width="13.5703125" style="242" customWidth="1"/>
    <col min="10502" max="10502" width="14.85546875" style="242" customWidth="1"/>
    <col min="10503" max="10503" width="14.140625" style="242" customWidth="1"/>
    <col min="10504" max="10504" width="22.85546875" style="242" bestFit="1" customWidth="1"/>
    <col min="10505" max="10752" width="9.140625" style="242"/>
    <col min="10753" max="10753" width="62.28515625" style="242" customWidth="1"/>
    <col min="10754" max="10754" width="15.7109375" style="242" customWidth="1"/>
    <col min="10755" max="10755" width="13.85546875" style="242" customWidth="1"/>
    <col min="10756" max="10756" width="15.5703125" style="242" customWidth="1"/>
    <col min="10757" max="10757" width="13.5703125" style="242" customWidth="1"/>
    <col min="10758" max="10758" width="14.85546875" style="242" customWidth="1"/>
    <col min="10759" max="10759" width="14.140625" style="242" customWidth="1"/>
    <col min="10760" max="10760" width="22.85546875" style="242" bestFit="1" customWidth="1"/>
    <col min="10761" max="11008" width="9.140625" style="242"/>
    <col min="11009" max="11009" width="62.28515625" style="242" customWidth="1"/>
    <col min="11010" max="11010" width="15.7109375" style="242" customWidth="1"/>
    <col min="11011" max="11011" width="13.85546875" style="242" customWidth="1"/>
    <col min="11012" max="11012" width="15.5703125" style="242" customWidth="1"/>
    <col min="11013" max="11013" width="13.5703125" style="242" customWidth="1"/>
    <col min="11014" max="11014" width="14.85546875" style="242" customWidth="1"/>
    <col min="11015" max="11015" width="14.140625" style="242" customWidth="1"/>
    <col min="11016" max="11016" width="22.85546875" style="242" bestFit="1" customWidth="1"/>
    <col min="11017" max="11264" width="9.140625" style="242"/>
    <col min="11265" max="11265" width="62.28515625" style="242" customWidth="1"/>
    <col min="11266" max="11266" width="15.7109375" style="242" customWidth="1"/>
    <col min="11267" max="11267" width="13.85546875" style="242" customWidth="1"/>
    <col min="11268" max="11268" width="15.5703125" style="242" customWidth="1"/>
    <col min="11269" max="11269" width="13.5703125" style="242" customWidth="1"/>
    <col min="11270" max="11270" width="14.85546875" style="242" customWidth="1"/>
    <col min="11271" max="11271" width="14.140625" style="242" customWidth="1"/>
    <col min="11272" max="11272" width="22.85546875" style="242" bestFit="1" customWidth="1"/>
    <col min="11273" max="11520" width="9.140625" style="242"/>
    <col min="11521" max="11521" width="62.28515625" style="242" customWidth="1"/>
    <col min="11522" max="11522" width="15.7109375" style="242" customWidth="1"/>
    <col min="11523" max="11523" width="13.85546875" style="242" customWidth="1"/>
    <col min="11524" max="11524" width="15.5703125" style="242" customWidth="1"/>
    <col min="11525" max="11525" width="13.5703125" style="242" customWidth="1"/>
    <col min="11526" max="11526" width="14.85546875" style="242" customWidth="1"/>
    <col min="11527" max="11527" width="14.140625" style="242" customWidth="1"/>
    <col min="11528" max="11528" width="22.85546875" style="242" bestFit="1" customWidth="1"/>
    <col min="11529" max="11776" width="9.140625" style="242"/>
    <col min="11777" max="11777" width="62.28515625" style="242" customWidth="1"/>
    <col min="11778" max="11778" width="15.7109375" style="242" customWidth="1"/>
    <col min="11779" max="11779" width="13.85546875" style="242" customWidth="1"/>
    <col min="11780" max="11780" width="15.5703125" style="242" customWidth="1"/>
    <col min="11781" max="11781" width="13.5703125" style="242" customWidth="1"/>
    <col min="11782" max="11782" width="14.85546875" style="242" customWidth="1"/>
    <col min="11783" max="11783" width="14.140625" style="242" customWidth="1"/>
    <col min="11784" max="11784" width="22.85546875" style="242" bestFit="1" customWidth="1"/>
    <col min="11785" max="12032" width="9.140625" style="242"/>
    <col min="12033" max="12033" width="62.28515625" style="242" customWidth="1"/>
    <col min="12034" max="12034" width="15.7109375" style="242" customWidth="1"/>
    <col min="12035" max="12035" width="13.85546875" style="242" customWidth="1"/>
    <col min="12036" max="12036" width="15.5703125" style="242" customWidth="1"/>
    <col min="12037" max="12037" width="13.5703125" style="242" customWidth="1"/>
    <col min="12038" max="12038" width="14.85546875" style="242" customWidth="1"/>
    <col min="12039" max="12039" width="14.140625" style="242" customWidth="1"/>
    <col min="12040" max="12040" width="22.85546875" style="242" bestFit="1" customWidth="1"/>
    <col min="12041" max="12288" width="9.140625" style="242"/>
    <col min="12289" max="12289" width="62.28515625" style="242" customWidth="1"/>
    <col min="12290" max="12290" width="15.7109375" style="242" customWidth="1"/>
    <col min="12291" max="12291" width="13.85546875" style="242" customWidth="1"/>
    <col min="12292" max="12292" width="15.5703125" style="242" customWidth="1"/>
    <col min="12293" max="12293" width="13.5703125" style="242" customWidth="1"/>
    <col min="12294" max="12294" width="14.85546875" style="242" customWidth="1"/>
    <col min="12295" max="12295" width="14.140625" style="242" customWidth="1"/>
    <col min="12296" max="12296" width="22.85546875" style="242" bestFit="1" customWidth="1"/>
    <col min="12297" max="12544" width="9.140625" style="242"/>
    <col min="12545" max="12545" width="62.28515625" style="242" customWidth="1"/>
    <col min="12546" max="12546" width="15.7109375" style="242" customWidth="1"/>
    <col min="12547" max="12547" width="13.85546875" style="242" customWidth="1"/>
    <col min="12548" max="12548" width="15.5703125" style="242" customWidth="1"/>
    <col min="12549" max="12549" width="13.5703125" style="242" customWidth="1"/>
    <col min="12550" max="12550" width="14.85546875" style="242" customWidth="1"/>
    <col min="12551" max="12551" width="14.140625" style="242" customWidth="1"/>
    <col min="12552" max="12552" width="22.85546875" style="242" bestFit="1" customWidth="1"/>
    <col min="12553" max="12800" width="9.140625" style="242"/>
    <col min="12801" max="12801" width="62.28515625" style="242" customWidth="1"/>
    <col min="12802" max="12802" width="15.7109375" style="242" customWidth="1"/>
    <col min="12803" max="12803" width="13.85546875" style="242" customWidth="1"/>
    <col min="12804" max="12804" width="15.5703125" style="242" customWidth="1"/>
    <col min="12805" max="12805" width="13.5703125" style="242" customWidth="1"/>
    <col min="12806" max="12806" width="14.85546875" style="242" customWidth="1"/>
    <col min="12807" max="12807" width="14.140625" style="242" customWidth="1"/>
    <col min="12808" max="12808" width="22.85546875" style="242" bestFit="1" customWidth="1"/>
    <col min="12809" max="13056" width="9.140625" style="242"/>
    <col min="13057" max="13057" width="62.28515625" style="242" customWidth="1"/>
    <col min="13058" max="13058" width="15.7109375" style="242" customWidth="1"/>
    <col min="13059" max="13059" width="13.85546875" style="242" customWidth="1"/>
    <col min="13060" max="13060" width="15.5703125" style="242" customWidth="1"/>
    <col min="13061" max="13061" width="13.5703125" style="242" customWidth="1"/>
    <col min="13062" max="13062" width="14.85546875" style="242" customWidth="1"/>
    <col min="13063" max="13063" width="14.140625" style="242" customWidth="1"/>
    <col min="13064" max="13064" width="22.85546875" style="242" bestFit="1" customWidth="1"/>
    <col min="13065" max="13312" width="9.140625" style="242"/>
    <col min="13313" max="13313" width="62.28515625" style="242" customWidth="1"/>
    <col min="13314" max="13314" width="15.7109375" style="242" customWidth="1"/>
    <col min="13315" max="13315" width="13.85546875" style="242" customWidth="1"/>
    <col min="13316" max="13316" width="15.5703125" style="242" customWidth="1"/>
    <col min="13317" max="13317" width="13.5703125" style="242" customWidth="1"/>
    <col min="13318" max="13318" width="14.85546875" style="242" customWidth="1"/>
    <col min="13319" max="13319" width="14.140625" style="242" customWidth="1"/>
    <col min="13320" max="13320" width="22.85546875" style="242" bestFit="1" customWidth="1"/>
    <col min="13321" max="13568" width="9.140625" style="242"/>
    <col min="13569" max="13569" width="62.28515625" style="242" customWidth="1"/>
    <col min="13570" max="13570" width="15.7109375" style="242" customWidth="1"/>
    <col min="13571" max="13571" width="13.85546875" style="242" customWidth="1"/>
    <col min="13572" max="13572" width="15.5703125" style="242" customWidth="1"/>
    <col min="13573" max="13573" width="13.5703125" style="242" customWidth="1"/>
    <col min="13574" max="13574" width="14.85546875" style="242" customWidth="1"/>
    <col min="13575" max="13575" width="14.140625" style="242" customWidth="1"/>
    <col min="13576" max="13576" width="22.85546875" style="242" bestFit="1" customWidth="1"/>
    <col min="13577" max="13824" width="9.140625" style="242"/>
    <col min="13825" max="13825" width="62.28515625" style="242" customWidth="1"/>
    <col min="13826" max="13826" width="15.7109375" style="242" customWidth="1"/>
    <col min="13827" max="13827" width="13.85546875" style="242" customWidth="1"/>
    <col min="13828" max="13828" width="15.5703125" style="242" customWidth="1"/>
    <col min="13829" max="13829" width="13.5703125" style="242" customWidth="1"/>
    <col min="13830" max="13830" width="14.85546875" style="242" customWidth="1"/>
    <col min="13831" max="13831" width="14.140625" style="242" customWidth="1"/>
    <col min="13832" max="13832" width="22.85546875" style="242" bestFit="1" customWidth="1"/>
    <col min="13833" max="14080" width="9.140625" style="242"/>
    <col min="14081" max="14081" width="62.28515625" style="242" customWidth="1"/>
    <col min="14082" max="14082" width="15.7109375" style="242" customWidth="1"/>
    <col min="14083" max="14083" width="13.85546875" style="242" customWidth="1"/>
    <col min="14084" max="14084" width="15.5703125" style="242" customWidth="1"/>
    <col min="14085" max="14085" width="13.5703125" style="242" customWidth="1"/>
    <col min="14086" max="14086" width="14.85546875" style="242" customWidth="1"/>
    <col min="14087" max="14087" width="14.140625" style="242" customWidth="1"/>
    <col min="14088" max="14088" width="22.85546875" style="242" bestFit="1" customWidth="1"/>
    <col min="14089" max="14336" width="9.140625" style="242"/>
    <col min="14337" max="14337" width="62.28515625" style="242" customWidth="1"/>
    <col min="14338" max="14338" width="15.7109375" style="242" customWidth="1"/>
    <col min="14339" max="14339" width="13.85546875" style="242" customWidth="1"/>
    <col min="14340" max="14340" width="15.5703125" style="242" customWidth="1"/>
    <col min="14341" max="14341" width="13.5703125" style="242" customWidth="1"/>
    <col min="14342" max="14342" width="14.85546875" style="242" customWidth="1"/>
    <col min="14343" max="14343" width="14.140625" style="242" customWidth="1"/>
    <col min="14344" max="14344" width="22.85546875" style="242" bestFit="1" customWidth="1"/>
    <col min="14345" max="14592" width="9.140625" style="242"/>
    <col min="14593" max="14593" width="62.28515625" style="242" customWidth="1"/>
    <col min="14594" max="14594" width="15.7109375" style="242" customWidth="1"/>
    <col min="14595" max="14595" width="13.85546875" style="242" customWidth="1"/>
    <col min="14596" max="14596" width="15.5703125" style="242" customWidth="1"/>
    <col min="14597" max="14597" width="13.5703125" style="242" customWidth="1"/>
    <col min="14598" max="14598" width="14.85546875" style="242" customWidth="1"/>
    <col min="14599" max="14599" width="14.140625" style="242" customWidth="1"/>
    <col min="14600" max="14600" width="22.85546875" style="242" bestFit="1" customWidth="1"/>
    <col min="14601" max="14848" width="9.140625" style="242"/>
    <col min="14849" max="14849" width="62.28515625" style="242" customWidth="1"/>
    <col min="14850" max="14850" width="15.7109375" style="242" customWidth="1"/>
    <col min="14851" max="14851" width="13.85546875" style="242" customWidth="1"/>
    <col min="14852" max="14852" width="15.5703125" style="242" customWidth="1"/>
    <col min="14853" max="14853" width="13.5703125" style="242" customWidth="1"/>
    <col min="14854" max="14854" width="14.85546875" style="242" customWidth="1"/>
    <col min="14855" max="14855" width="14.140625" style="242" customWidth="1"/>
    <col min="14856" max="14856" width="22.85546875" style="242" bestFit="1" customWidth="1"/>
    <col min="14857" max="15104" width="9.140625" style="242"/>
    <col min="15105" max="15105" width="62.28515625" style="242" customWidth="1"/>
    <col min="15106" max="15106" width="15.7109375" style="242" customWidth="1"/>
    <col min="15107" max="15107" width="13.85546875" style="242" customWidth="1"/>
    <col min="15108" max="15108" width="15.5703125" style="242" customWidth="1"/>
    <col min="15109" max="15109" width="13.5703125" style="242" customWidth="1"/>
    <col min="15110" max="15110" width="14.85546875" style="242" customWidth="1"/>
    <col min="15111" max="15111" width="14.140625" style="242" customWidth="1"/>
    <col min="15112" max="15112" width="22.85546875" style="242" bestFit="1" customWidth="1"/>
    <col min="15113" max="15360" width="9.140625" style="242"/>
    <col min="15361" max="15361" width="62.28515625" style="242" customWidth="1"/>
    <col min="15362" max="15362" width="15.7109375" style="242" customWidth="1"/>
    <col min="15363" max="15363" width="13.85546875" style="242" customWidth="1"/>
    <col min="15364" max="15364" width="15.5703125" style="242" customWidth="1"/>
    <col min="15365" max="15365" width="13.5703125" style="242" customWidth="1"/>
    <col min="15366" max="15366" width="14.85546875" style="242" customWidth="1"/>
    <col min="15367" max="15367" width="14.140625" style="242" customWidth="1"/>
    <col min="15368" max="15368" width="22.85546875" style="242" bestFit="1" customWidth="1"/>
    <col min="15369" max="15616" width="9.140625" style="242"/>
    <col min="15617" max="15617" width="62.28515625" style="242" customWidth="1"/>
    <col min="15618" max="15618" width="15.7109375" style="242" customWidth="1"/>
    <col min="15619" max="15619" width="13.85546875" style="242" customWidth="1"/>
    <col min="15620" max="15620" width="15.5703125" style="242" customWidth="1"/>
    <col min="15621" max="15621" width="13.5703125" style="242" customWidth="1"/>
    <col min="15622" max="15622" width="14.85546875" style="242" customWidth="1"/>
    <col min="15623" max="15623" width="14.140625" style="242" customWidth="1"/>
    <col min="15624" max="15624" width="22.85546875" style="242" bestFit="1" customWidth="1"/>
    <col min="15625" max="15872" width="9.140625" style="242"/>
    <col min="15873" max="15873" width="62.28515625" style="242" customWidth="1"/>
    <col min="15874" max="15874" width="15.7109375" style="242" customWidth="1"/>
    <col min="15875" max="15875" width="13.85546875" style="242" customWidth="1"/>
    <col min="15876" max="15876" width="15.5703125" style="242" customWidth="1"/>
    <col min="15877" max="15877" width="13.5703125" style="242" customWidth="1"/>
    <col min="15878" max="15878" width="14.85546875" style="242" customWidth="1"/>
    <col min="15879" max="15879" width="14.140625" style="242" customWidth="1"/>
    <col min="15880" max="15880" width="22.85546875" style="242" bestFit="1" customWidth="1"/>
    <col min="15881" max="16128" width="9.140625" style="242"/>
    <col min="16129" max="16129" width="62.28515625" style="242" customWidth="1"/>
    <col min="16130" max="16130" width="15.7109375" style="242" customWidth="1"/>
    <col min="16131" max="16131" width="13.85546875" style="242" customWidth="1"/>
    <col min="16132" max="16132" width="15.5703125" style="242" customWidth="1"/>
    <col min="16133" max="16133" width="13.5703125" style="242" customWidth="1"/>
    <col min="16134" max="16134" width="14.85546875" style="242" customWidth="1"/>
    <col min="16135" max="16135" width="14.140625" style="242" customWidth="1"/>
    <col min="16136" max="16136" width="22.85546875" style="242" bestFit="1" customWidth="1"/>
    <col min="16137" max="16384" width="9.140625" style="242"/>
  </cols>
  <sheetData>
    <row r="1" spans="1:8">
      <c r="A1" s="242" t="s">
        <v>0</v>
      </c>
      <c r="B1" s="265">
        <v>37.4</v>
      </c>
    </row>
    <row r="2" spans="1:8">
      <c r="A2" s="242" t="s">
        <v>2</v>
      </c>
      <c r="B2" s="268" t="s">
        <v>1611</v>
      </c>
    </row>
    <row r="3" spans="1:8">
      <c r="A3" s="242" t="s">
        <v>4</v>
      </c>
      <c r="B3" s="268" t="s">
        <v>1560</v>
      </c>
    </row>
    <row r="4" spans="1:8">
      <c r="A4" s="242" t="s">
        <v>6</v>
      </c>
      <c r="B4" s="268" t="s">
        <v>7</v>
      </c>
    </row>
    <row r="5" spans="1:8">
      <c r="A5" s="242" t="s">
        <v>8</v>
      </c>
      <c r="B5" s="242" t="s">
        <v>9</v>
      </c>
    </row>
    <row r="7" spans="1:8">
      <c r="A7" s="1124" t="s">
        <v>1612</v>
      </c>
      <c r="B7" s="3000" t="s">
        <v>1613</v>
      </c>
      <c r="C7" s="3001"/>
      <c r="D7" s="3001"/>
      <c r="E7" s="3001"/>
      <c r="F7" s="3002"/>
      <c r="G7" s="1071"/>
      <c r="H7" s="1125" t="s">
        <v>1614</v>
      </c>
    </row>
    <row r="8" spans="1:8">
      <c r="A8" s="1126" t="s">
        <v>1615</v>
      </c>
      <c r="B8" s="1127"/>
      <c r="C8" s="1128"/>
      <c r="D8" s="1128"/>
      <c r="E8" s="1128"/>
      <c r="F8" s="72"/>
      <c r="G8" s="1072" t="s">
        <v>15</v>
      </c>
      <c r="H8" s="1126" t="s">
        <v>1616</v>
      </c>
    </row>
    <row r="9" spans="1:8">
      <c r="A9" s="16" t="s">
        <v>1007</v>
      </c>
      <c r="B9" s="1129" t="s">
        <v>1617</v>
      </c>
      <c r="C9" s="1130" t="s">
        <v>1618</v>
      </c>
      <c r="D9" s="1131" t="s">
        <v>1619</v>
      </c>
      <c r="E9" s="1131" t="s">
        <v>1620</v>
      </c>
      <c r="F9" s="1132" t="s">
        <v>1621</v>
      </c>
      <c r="G9" s="1095"/>
      <c r="H9" s="1133" t="s">
        <v>1622</v>
      </c>
    </row>
    <row r="10" spans="1:8">
      <c r="A10" s="1136" t="s">
        <v>1628</v>
      </c>
      <c r="B10" s="1137">
        <f>SUM(B11:B999)</f>
        <v>0</v>
      </c>
      <c r="C10" s="1138">
        <f>SUM(C11:C999)</f>
        <v>0</v>
      </c>
      <c r="D10" s="1138">
        <f>SUM(D11:D999)</f>
        <v>0</v>
      </c>
      <c r="E10" s="1138">
        <f>SUM(E11:E999)</f>
        <v>0</v>
      </c>
      <c r="F10" s="1139">
        <f>SUM(F11:F999)</f>
        <v>0</v>
      </c>
      <c r="G10" s="1140">
        <f>SUM(B10:F10)</f>
        <v>0</v>
      </c>
      <c r="H10" s="810"/>
    </row>
    <row r="11" spans="1:8">
      <c r="A11" s="1141">
        <v>1</v>
      </c>
      <c r="B11" s="783"/>
      <c r="C11" s="760"/>
      <c r="D11" s="760"/>
      <c r="E11" s="760"/>
      <c r="F11" s="756"/>
      <c r="G11" s="1140">
        <f>SUM(B11:F11)</f>
        <v>0</v>
      </c>
      <c r="H11" s="810"/>
    </row>
    <row r="12" spans="1:8">
      <c r="A12" s="1141">
        <v>2</v>
      </c>
      <c r="B12" s="783"/>
      <c r="C12" s="760"/>
      <c r="D12" s="760"/>
      <c r="E12" s="760"/>
      <c r="F12" s="756"/>
      <c r="G12" s="1140">
        <f>SUM(B12:F12)</f>
        <v>0</v>
      </c>
      <c r="H12" s="810"/>
    </row>
    <row r="13" spans="1:8">
      <c r="A13" s="1141" t="s">
        <v>1624</v>
      </c>
      <c r="B13" s="783"/>
      <c r="C13" s="760"/>
      <c r="D13" s="760"/>
      <c r="E13" s="760"/>
      <c r="F13" s="756"/>
      <c r="G13" s="1140">
        <f>SUM(B13:F13)</f>
        <v>0</v>
      </c>
      <c r="H13" s="810"/>
    </row>
    <row r="15" spans="1:8">
      <c r="A15" s="1142"/>
    </row>
  </sheetData>
  <mergeCells count="1">
    <mergeCell ref="B7:F7"/>
  </mergeCell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5"/>
  <sheetViews>
    <sheetView workbookViewId="0">
      <selection activeCell="B31" sqref="B31"/>
    </sheetView>
  </sheetViews>
  <sheetFormatPr defaultRowHeight="15"/>
  <cols>
    <col min="1" max="1" width="62.28515625" style="242" customWidth="1"/>
    <col min="2" max="2" width="15.7109375" style="242" customWidth="1"/>
    <col min="3" max="3" width="13.85546875" style="242" customWidth="1"/>
    <col min="4" max="4" width="15.5703125" style="242" customWidth="1"/>
    <col min="5" max="5" width="13.5703125" style="242" customWidth="1"/>
    <col min="6" max="6" width="14.85546875" style="242" customWidth="1"/>
    <col min="7" max="7" width="14.140625" style="242" customWidth="1"/>
    <col min="8" max="8" width="22.85546875" style="242" bestFit="1" customWidth="1"/>
    <col min="9" max="256" width="9.140625" style="242"/>
    <col min="257" max="257" width="62.28515625" style="242" customWidth="1"/>
    <col min="258" max="258" width="15.7109375" style="242" customWidth="1"/>
    <col min="259" max="259" width="13.85546875" style="242" customWidth="1"/>
    <col min="260" max="260" width="15.5703125" style="242" customWidth="1"/>
    <col min="261" max="261" width="13.5703125" style="242" customWidth="1"/>
    <col min="262" max="262" width="14.85546875" style="242" customWidth="1"/>
    <col min="263" max="263" width="14.140625" style="242" customWidth="1"/>
    <col min="264" max="264" width="22.85546875" style="242" bestFit="1" customWidth="1"/>
    <col min="265" max="512" width="9.140625" style="242"/>
    <col min="513" max="513" width="62.28515625" style="242" customWidth="1"/>
    <col min="514" max="514" width="15.7109375" style="242" customWidth="1"/>
    <col min="515" max="515" width="13.85546875" style="242" customWidth="1"/>
    <col min="516" max="516" width="15.5703125" style="242" customWidth="1"/>
    <col min="517" max="517" width="13.5703125" style="242" customWidth="1"/>
    <col min="518" max="518" width="14.85546875" style="242" customWidth="1"/>
    <col min="519" max="519" width="14.140625" style="242" customWidth="1"/>
    <col min="520" max="520" width="22.85546875" style="242" bestFit="1" customWidth="1"/>
    <col min="521" max="768" width="9.140625" style="242"/>
    <col min="769" max="769" width="62.28515625" style="242" customWidth="1"/>
    <col min="770" max="770" width="15.7109375" style="242" customWidth="1"/>
    <col min="771" max="771" width="13.85546875" style="242" customWidth="1"/>
    <col min="772" max="772" width="15.5703125" style="242" customWidth="1"/>
    <col min="773" max="773" width="13.5703125" style="242" customWidth="1"/>
    <col min="774" max="774" width="14.85546875" style="242" customWidth="1"/>
    <col min="775" max="775" width="14.140625" style="242" customWidth="1"/>
    <col min="776" max="776" width="22.85546875" style="242" bestFit="1" customWidth="1"/>
    <col min="777" max="1024" width="9.140625" style="242"/>
    <col min="1025" max="1025" width="62.28515625" style="242" customWidth="1"/>
    <col min="1026" max="1026" width="15.7109375" style="242" customWidth="1"/>
    <col min="1027" max="1027" width="13.85546875" style="242" customWidth="1"/>
    <col min="1028" max="1028" width="15.5703125" style="242" customWidth="1"/>
    <col min="1029" max="1029" width="13.5703125" style="242" customWidth="1"/>
    <col min="1030" max="1030" width="14.85546875" style="242" customWidth="1"/>
    <col min="1031" max="1031" width="14.140625" style="242" customWidth="1"/>
    <col min="1032" max="1032" width="22.85546875" style="242" bestFit="1" customWidth="1"/>
    <col min="1033" max="1280" width="9.140625" style="242"/>
    <col min="1281" max="1281" width="62.28515625" style="242" customWidth="1"/>
    <col min="1282" max="1282" width="15.7109375" style="242" customWidth="1"/>
    <col min="1283" max="1283" width="13.85546875" style="242" customWidth="1"/>
    <col min="1284" max="1284" width="15.5703125" style="242" customWidth="1"/>
    <col min="1285" max="1285" width="13.5703125" style="242" customWidth="1"/>
    <col min="1286" max="1286" width="14.85546875" style="242" customWidth="1"/>
    <col min="1287" max="1287" width="14.140625" style="242" customWidth="1"/>
    <col min="1288" max="1288" width="22.85546875" style="242" bestFit="1" customWidth="1"/>
    <col min="1289" max="1536" width="9.140625" style="242"/>
    <col min="1537" max="1537" width="62.28515625" style="242" customWidth="1"/>
    <col min="1538" max="1538" width="15.7109375" style="242" customWidth="1"/>
    <col min="1539" max="1539" width="13.85546875" style="242" customWidth="1"/>
    <col min="1540" max="1540" width="15.5703125" style="242" customWidth="1"/>
    <col min="1541" max="1541" width="13.5703125" style="242" customWidth="1"/>
    <col min="1542" max="1542" width="14.85546875" style="242" customWidth="1"/>
    <col min="1543" max="1543" width="14.140625" style="242" customWidth="1"/>
    <col min="1544" max="1544" width="22.85546875" style="242" bestFit="1" customWidth="1"/>
    <col min="1545" max="1792" width="9.140625" style="242"/>
    <col min="1793" max="1793" width="62.28515625" style="242" customWidth="1"/>
    <col min="1794" max="1794" width="15.7109375" style="242" customWidth="1"/>
    <col min="1795" max="1795" width="13.85546875" style="242" customWidth="1"/>
    <col min="1796" max="1796" width="15.5703125" style="242" customWidth="1"/>
    <col min="1797" max="1797" width="13.5703125" style="242" customWidth="1"/>
    <col min="1798" max="1798" width="14.85546875" style="242" customWidth="1"/>
    <col min="1799" max="1799" width="14.140625" style="242" customWidth="1"/>
    <col min="1800" max="1800" width="22.85546875" style="242" bestFit="1" customWidth="1"/>
    <col min="1801" max="2048" width="9.140625" style="242"/>
    <col min="2049" max="2049" width="62.28515625" style="242" customWidth="1"/>
    <col min="2050" max="2050" width="15.7109375" style="242" customWidth="1"/>
    <col min="2051" max="2051" width="13.85546875" style="242" customWidth="1"/>
    <col min="2052" max="2052" width="15.5703125" style="242" customWidth="1"/>
    <col min="2053" max="2053" width="13.5703125" style="242" customWidth="1"/>
    <col min="2054" max="2054" width="14.85546875" style="242" customWidth="1"/>
    <col min="2055" max="2055" width="14.140625" style="242" customWidth="1"/>
    <col min="2056" max="2056" width="22.85546875" style="242" bestFit="1" customWidth="1"/>
    <col min="2057" max="2304" width="9.140625" style="242"/>
    <col min="2305" max="2305" width="62.28515625" style="242" customWidth="1"/>
    <col min="2306" max="2306" width="15.7109375" style="242" customWidth="1"/>
    <col min="2307" max="2307" width="13.85546875" style="242" customWidth="1"/>
    <col min="2308" max="2308" width="15.5703125" style="242" customWidth="1"/>
    <col min="2309" max="2309" width="13.5703125" style="242" customWidth="1"/>
    <col min="2310" max="2310" width="14.85546875" style="242" customWidth="1"/>
    <col min="2311" max="2311" width="14.140625" style="242" customWidth="1"/>
    <col min="2312" max="2312" width="22.85546875" style="242" bestFit="1" customWidth="1"/>
    <col min="2313" max="2560" width="9.140625" style="242"/>
    <col min="2561" max="2561" width="62.28515625" style="242" customWidth="1"/>
    <col min="2562" max="2562" width="15.7109375" style="242" customWidth="1"/>
    <col min="2563" max="2563" width="13.85546875" style="242" customWidth="1"/>
    <col min="2564" max="2564" width="15.5703125" style="242" customWidth="1"/>
    <col min="2565" max="2565" width="13.5703125" style="242" customWidth="1"/>
    <col min="2566" max="2566" width="14.85546875" style="242" customWidth="1"/>
    <col min="2567" max="2567" width="14.140625" style="242" customWidth="1"/>
    <col min="2568" max="2568" width="22.85546875" style="242" bestFit="1" customWidth="1"/>
    <col min="2569" max="2816" width="9.140625" style="242"/>
    <col min="2817" max="2817" width="62.28515625" style="242" customWidth="1"/>
    <col min="2818" max="2818" width="15.7109375" style="242" customWidth="1"/>
    <col min="2819" max="2819" width="13.85546875" style="242" customWidth="1"/>
    <col min="2820" max="2820" width="15.5703125" style="242" customWidth="1"/>
    <col min="2821" max="2821" width="13.5703125" style="242" customWidth="1"/>
    <col min="2822" max="2822" width="14.85546875" style="242" customWidth="1"/>
    <col min="2823" max="2823" width="14.140625" style="242" customWidth="1"/>
    <col min="2824" max="2824" width="22.85546875" style="242" bestFit="1" customWidth="1"/>
    <col min="2825" max="3072" width="9.140625" style="242"/>
    <col min="3073" max="3073" width="62.28515625" style="242" customWidth="1"/>
    <col min="3074" max="3074" width="15.7109375" style="242" customWidth="1"/>
    <col min="3075" max="3075" width="13.85546875" style="242" customWidth="1"/>
    <col min="3076" max="3076" width="15.5703125" style="242" customWidth="1"/>
    <col min="3077" max="3077" width="13.5703125" style="242" customWidth="1"/>
    <col min="3078" max="3078" width="14.85546875" style="242" customWidth="1"/>
    <col min="3079" max="3079" width="14.140625" style="242" customWidth="1"/>
    <col min="3080" max="3080" width="22.85546875" style="242" bestFit="1" customWidth="1"/>
    <col min="3081" max="3328" width="9.140625" style="242"/>
    <col min="3329" max="3329" width="62.28515625" style="242" customWidth="1"/>
    <col min="3330" max="3330" width="15.7109375" style="242" customWidth="1"/>
    <col min="3331" max="3331" width="13.85546875" style="242" customWidth="1"/>
    <col min="3332" max="3332" width="15.5703125" style="242" customWidth="1"/>
    <col min="3333" max="3333" width="13.5703125" style="242" customWidth="1"/>
    <col min="3334" max="3334" width="14.85546875" style="242" customWidth="1"/>
    <col min="3335" max="3335" width="14.140625" style="242" customWidth="1"/>
    <col min="3336" max="3336" width="22.85546875" style="242" bestFit="1" customWidth="1"/>
    <col min="3337" max="3584" width="9.140625" style="242"/>
    <col min="3585" max="3585" width="62.28515625" style="242" customWidth="1"/>
    <col min="3586" max="3586" width="15.7109375" style="242" customWidth="1"/>
    <col min="3587" max="3587" width="13.85546875" style="242" customWidth="1"/>
    <col min="3588" max="3588" width="15.5703125" style="242" customWidth="1"/>
    <col min="3589" max="3589" width="13.5703125" style="242" customWidth="1"/>
    <col min="3590" max="3590" width="14.85546875" style="242" customWidth="1"/>
    <col min="3591" max="3591" width="14.140625" style="242" customWidth="1"/>
    <col min="3592" max="3592" width="22.85546875" style="242" bestFit="1" customWidth="1"/>
    <col min="3593" max="3840" width="9.140625" style="242"/>
    <col min="3841" max="3841" width="62.28515625" style="242" customWidth="1"/>
    <col min="3842" max="3842" width="15.7109375" style="242" customWidth="1"/>
    <col min="3843" max="3843" width="13.85546875" style="242" customWidth="1"/>
    <col min="3844" max="3844" width="15.5703125" style="242" customWidth="1"/>
    <col min="3845" max="3845" width="13.5703125" style="242" customWidth="1"/>
    <col min="3846" max="3846" width="14.85546875" style="242" customWidth="1"/>
    <col min="3847" max="3847" width="14.140625" style="242" customWidth="1"/>
    <col min="3848" max="3848" width="22.85546875" style="242" bestFit="1" customWidth="1"/>
    <col min="3849" max="4096" width="9.140625" style="242"/>
    <col min="4097" max="4097" width="62.28515625" style="242" customWidth="1"/>
    <col min="4098" max="4098" width="15.7109375" style="242" customWidth="1"/>
    <col min="4099" max="4099" width="13.85546875" style="242" customWidth="1"/>
    <col min="4100" max="4100" width="15.5703125" style="242" customWidth="1"/>
    <col min="4101" max="4101" width="13.5703125" style="242" customWidth="1"/>
    <col min="4102" max="4102" width="14.85546875" style="242" customWidth="1"/>
    <col min="4103" max="4103" width="14.140625" style="242" customWidth="1"/>
    <col min="4104" max="4104" width="22.85546875" style="242" bestFit="1" customWidth="1"/>
    <col min="4105" max="4352" width="9.140625" style="242"/>
    <col min="4353" max="4353" width="62.28515625" style="242" customWidth="1"/>
    <col min="4354" max="4354" width="15.7109375" style="242" customWidth="1"/>
    <col min="4355" max="4355" width="13.85546875" style="242" customWidth="1"/>
    <col min="4356" max="4356" width="15.5703125" style="242" customWidth="1"/>
    <col min="4357" max="4357" width="13.5703125" style="242" customWidth="1"/>
    <col min="4358" max="4358" width="14.85546875" style="242" customWidth="1"/>
    <col min="4359" max="4359" width="14.140625" style="242" customWidth="1"/>
    <col min="4360" max="4360" width="22.85546875" style="242" bestFit="1" customWidth="1"/>
    <col min="4361" max="4608" width="9.140625" style="242"/>
    <col min="4609" max="4609" width="62.28515625" style="242" customWidth="1"/>
    <col min="4610" max="4610" width="15.7109375" style="242" customWidth="1"/>
    <col min="4611" max="4611" width="13.85546875" style="242" customWidth="1"/>
    <col min="4612" max="4612" width="15.5703125" style="242" customWidth="1"/>
    <col min="4613" max="4613" width="13.5703125" style="242" customWidth="1"/>
    <col min="4614" max="4614" width="14.85546875" style="242" customWidth="1"/>
    <col min="4615" max="4615" width="14.140625" style="242" customWidth="1"/>
    <col min="4616" max="4616" width="22.85546875" style="242" bestFit="1" customWidth="1"/>
    <col min="4617" max="4864" width="9.140625" style="242"/>
    <col min="4865" max="4865" width="62.28515625" style="242" customWidth="1"/>
    <col min="4866" max="4866" width="15.7109375" style="242" customWidth="1"/>
    <col min="4867" max="4867" width="13.85546875" style="242" customWidth="1"/>
    <col min="4868" max="4868" width="15.5703125" style="242" customWidth="1"/>
    <col min="4869" max="4869" width="13.5703125" style="242" customWidth="1"/>
    <col min="4870" max="4870" width="14.85546875" style="242" customWidth="1"/>
    <col min="4871" max="4871" width="14.140625" style="242" customWidth="1"/>
    <col min="4872" max="4872" width="22.85546875" style="242" bestFit="1" customWidth="1"/>
    <col min="4873" max="5120" width="9.140625" style="242"/>
    <col min="5121" max="5121" width="62.28515625" style="242" customWidth="1"/>
    <col min="5122" max="5122" width="15.7109375" style="242" customWidth="1"/>
    <col min="5123" max="5123" width="13.85546875" style="242" customWidth="1"/>
    <col min="5124" max="5124" width="15.5703125" style="242" customWidth="1"/>
    <col min="5125" max="5125" width="13.5703125" style="242" customWidth="1"/>
    <col min="5126" max="5126" width="14.85546875" style="242" customWidth="1"/>
    <col min="5127" max="5127" width="14.140625" style="242" customWidth="1"/>
    <col min="5128" max="5128" width="22.85546875" style="242" bestFit="1" customWidth="1"/>
    <col min="5129" max="5376" width="9.140625" style="242"/>
    <col min="5377" max="5377" width="62.28515625" style="242" customWidth="1"/>
    <col min="5378" max="5378" width="15.7109375" style="242" customWidth="1"/>
    <col min="5379" max="5379" width="13.85546875" style="242" customWidth="1"/>
    <col min="5380" max="5380" width="15.5703125" style="242" customWidth="1"/>
    <col min="5381" max="5381" width="13.5703125" style="242" customWidth="1"/>
    <col min="5382" max="5382" width="14.85546875" style="242" customWidth="1"/>
    <col min="5383" max="5383" width="14.140625" style="242" customWidth="1"/>
    <col min="5384" max="5384" width="22.85546875" style="242" bestFit="1" customWidth="1"/>
    <col min="5385" max="5632" width="9.140625" style="242"/>
    <col min="5633" max="5633" width="62.28515625" style="242" customWidth="1"/>
    <col min="5634" max="5634" width="15.7109375" style="242" customWidth="1"/>
    <col min="5635" max="5635" width="13.85546875" style="242" customWidth="1"/>
    <col min="5636" max="5636" width="15.5703125" style="242" customWidth="1"/>
    <col min="5637" max="5637" width="13.5703125" style="242" customWidth="1"/>
    <col min="5638" max="5638" width="14.85546875" style="242" customWidth="1"/>
    <col min="5639" max="5639" width="14.140625" style="242" customWidth="1"/>
    <col min="5640" max="5640" width="22.85546875" style="242" bestFit="1" customWidth="1"/>
    <col min="5641" max="5888" width="9.140625" style="242"/>
    <col min="5889" max="5889" width="62.28515625" style="242" customWidth="1"/>
    <col min="5890" max="5890" width="15.7109375" style="242" customWidth="1"/>
    <col min="5891" max="5891" width="13.85546875" style="242" customWidth="1"/>
    <col min="5892" max="5892" width="15.5703125" style="242" customWidth="1"/>
    <col min="5893" max="5893" width="13.5703125" style="242" customWidth="1"/>
    <col min="5894" max="5894" width="14.85546875" style="242" customWidth="1"/>
    <col min="5895" max="5895" width="14.140625" style="242" customWidth="1"/>
    <col min="5896" max="5896" width="22.85546875" style="242" bestFit="1" customWidth="1"/>
    <col min="5897" max="6144" width="9.140625" style="242"/>
    <col min="6145" max="6145" width="62.28515625" style="242" customWidth="1"/>
    <col min="6146" max="6146" width="15.7109375" style="242" customWidth="1"/>
    <col min="6147" max="6147" width="13.85546875" style="242" customWidth="1"/>
    <col min="6148" max="6148" width="15.5703125" style="242" customWidth="1"/>
    <col min="6149" max="6149" width="13.5703125" style="242" customWidth="1"/>
    <col min="6150" max="6150" width="14.85546875" style="242" customWidth="1"/>
    <col min="6151" max="6151" width="14.140625" style="242" customWidth="1"/>
    <col min="6152" max="6152" width="22.85546875" style="242" bestFit="1" customWidth="1"/>
    <col min="6153" max="6400" width="9.140625" style="242"/>
    <col min="6401" max="6401" width="62.28515625" style="242" customWidth="1"/>
    <col min="6402" max="6402" width="15.7109375" style="242" customWidth="1"/>
    <col min="6403" max="6403" width="13.85546875" style="242" customWidth="1"/>
    <col min="6404" max="6404" width="15.5703125" style="242" customWidth="1"/>
    <col min="6405" max="6405" width="13.5703125" style="242" customWidth="1"/>
    <col min="6406" max="6406" width="14.85546875" style="242" customWidth="1"/>
    <col min="6407" max="6407" width="14.140625" style="242" customWidth="1"/>
    <col min="6408" max="6408" width="22.85546875" style="242" bestFit="1" customWidth="1"/>
    <col min="6409" max="6656" width="9.140625" style="242"/>
    <col min="6657" max="6657" width="62.28515625" style="242" customWidth="1"/>
    <col min="6658" max="6658" width="15.7109375" style="242" customWidth="1"/>
    <col min="6659" max="6659" width="13.85546875" style="242" customWidth="1"/>
    <col min="6660" max="6660" width="15.5703125" style="242" customWidth="1"/>
    <col min="6661" max="6661" width="13.5703125" style="242" customWidth="1"/>
    <col min="6662" max="6662" width="14.85546875" style="242" customWidth="1"/>
    <col min="6663" max="6663" width="14.140625" style="242" customWidth="1"/>
    <col min="6664" max="6664" width="22.85546875" style="242" bestFit="1" customWidth="1"/>
    <col min="6665" max="6912" width="9.140625" style="242"/>
    <col min="6913" max="6913" width="62.28515625" style="242" customWidth="1"/>
    <col min="6914" max="6914" width="15.7109375" style="242" customWidth="1"/>
    <col min="6915" max="6915" width="13.85546875" style="242" customWidth="1"/>
    <col min="6916" max="6916" width="15.5703125" style="242" customWidth="1"/>
    <col min="6917" max="6917" width="13.5703125" style="242" customWidth="1"/>
    <col min="6918" max="6918" width="14.85546875" style="242" customWidth="1"/>
    <col min="6919" max="6919" width="14.140625" style="242" customWidth="1"/>
    <col min="6920" max="6920" width="22.85546875" style="242" bestFit="1" customWidth="1"/>
    <col min="6921" max="7168" width="9.140625" style="242"/>
    <col min="7169" max="7169" width="62.28515625" style="242" customWidth="1"/>
    <col min="7170" max="7170" width="15.7109375" style="242" customWidth="1"/>
    <col min="7171" max="7171" width="13.85546875" style="242" customWidth="1"/>
    <col min="7172" max="7172" width="15.5703125" style="242" customWidth="1"/>
    <col min="7173" max="7173" width="13.5703125" style="242" customWidth="1"/>
    <col min="7174" max="7174" width="14.85546875" style="242" customWidth="1"/>
    <col min="7175" max="7175" width="14.140625" style="242" customWidth="1"/>
    <col min="7176" max="7176" width="22.85546875" style="242" bestFit="1" customWidth="1"/>
    <col min="7177" max="7424" width="9.140625" style="242"/>
    <col min="7425" max="7425" width="62.28515625" style="242" customWidth="1"/>
    <col min="7426" max="7426" width="15.7109375" style="242" customWidth="1"/>
    <col min="7427" max="7427" width="13.85546875" style="242" customWidth="1"/>
    <col min="7428" max="7428" width="15.5703125" style="242" customWidth="1"/>
    <col min="7429" max="7429" width="13.5703125" style="242" customWidth="1"/>
    <col min="7430" max="7430" width="14.85546875" style="242" customWidth="1"/>
    <col min="7431" max="7431" width="14.140625" style="242" customWidth="1"/>
    <col min="7432" max="7432" width="22.85546875" style="242" bestFit="1" customWidth="1"/>
    <col min="7433" max="7680" width="9.140625" style="242"/>
    <col min="7681" max="7681" width="62.28515625" style="242" customWidth="1"/>
    <col min="7682" max="7682" width="15.7109375" style="242" customWidth="1"/>
    <col min="7683" max="7683" width="13.85546875" style="242" customWidth="1"/>
    <col min="7684" max="7684" width="15.5703125" style="242" customWidth="1"/>
    <col min="7685" max="7685" width="13.5703125" style="242" customWidth="1"/>
    <col min="7686" max="7686" width="14.85546875" style="242" customWidth="1"/>
    <col min="7687" max="7687" width="14.140625" style="242" customWidth="1"/>
    <col min="7688" max="7688" width="22.85546875" style="242" bestFit="1" customWidth="1"/>
    <col min="7689" max="7936" width="9.140625" style="242"/>
    <col min="7937" max="7937" width="62.28515625" style="242" customWidth="1"/>
    <col min="7938" max="7938" width="15.7109375" style="242" customWidth="1"/>
    <col min="7939" max="7939" width="13.85546875" style="242" customWidth="1"/>
    <col min="7940" max="7940" width="15.5703125" style="242" customWidth="1"/>
    <col min="7941" max="7941" width="13.5703125" style="242" customWidth="1"/>
    <col min="7942" max="7942" width="14.85546875" style="242" customWidth="1"/>
    <col min="7943" max="7943" width="14.140625" style="242" customWidth="1"/>
    <col min="7944" max="7944" width="22.85546875" style="242" bestFit="1" customWidth="1"/>
    <col min="7945" max="8192" width="9.140625" style="242"/>
    <col min="8193" max="8193" width="62.28515625" style="242" customWidth="1"/>
    <col min="8194" max="8194" width="15.7109375" style="242" customWidth="1"/>
    <col min="8195" max="8195" width="13.85546875" style="242" customWidth="1"/>
    <col min="8196" max="8196" width="15.5703125" style="242" customWidth="1"/>
    <col min="8197" max="8197" width="13.5703125" style="242" customWidth="1"/>
    <col min="8198" max="8198" width="14.85546875" style="242" customWidth="1"/>
    <col min="8199" max="8199" width="14.140625" style="242" customWidth="1"/>
    <col min="8200" max="8200" width="22.85546875" style="242" bestFit="1" customWidth="1"/>
    <col min="8201" max="8448" width="9.140625" style="242"/>
    <col min="8449" max="8449" width="62.28515625" style="242" customWidth="1"/>
    <col min="8450" max="8450" width="15.7109375" style="242" customWidth="1"/>
    <col min="8451" max="8451" width="13.85546875" style="242" customWidth="1"/>
    <col min="8452" max="8452" width="15.5703125" style="242" customWidth="1"/>
    <col min="8453" max="8453" width="13.5703125" style="242" customWidth="1"/>
    <col min="8454" max="8454" width="14.85546875" style="242" customWidth="1"/>
    <col min="8455" max="8455" width="14.140625" style="242" customWidth="1"/>
    <col min="8456" max="8456" width="22.85546875" style="242" bestFit="1" customWidth="1"/>
    <col min="8457" max="8704" width="9.140625" style="242"/>
    <col min="8705" max="8705" width="62.28515625" style="242" customWidth="1"/>
    <col min="8706" max="8706" width="15.7109375" style="242" customWidth="1"/>
    <col min="8707" max="8707" width="13.85546875" style="242" customWidth="1"/>
    <col min="8708" max="8708" width="15.5703125" style="242" customWidth="1"/>
    <col min="8709" max="8709" width="13.5703125" style="242" customWidth="1"/>
    <col min="8710" max="8710" width="14.85546875" style="242" customWidth="1"/>
    <col min="8711" max="8711" width="14.140625" style="242" customWidth="1"/>
    <col min="8712" max="8712" width="22.85546875" style="242" bestFit="1" customWidth="1"/>
    <col min="8713" max="8960" width="9.140625" style="242"/>
    <col min="8961" max="8961" width="62.28515625" style="242" customWidth="1"/>
    <col min="8962" max="8962" width="15.7109375" style="242" customWidth="1"/>
    <col min="8963" max="8963" width="13.85546875" style="242" customWidth="1"/>
    <col min="8964" max="8964" width="15.5703125" style="242" customWidth="1"/>
    <col min="8965" max="8965" width="13.5703125" style="242" customWidth="1"/>
    <col min="8966" max="8966" width="14.85546875" style="242" customWidth="1"/>
    <col min="8967" max="8967" width="14.140625" style="242" customWidth="1"/>
    <col min="8968" max="8968" width="22.85546875" style="242" bestFit="1" customWidth="1"/>
    <col min="8969" max="9216" width="9.140625" style="242"/>
    <col min="9217" max="9217" width="62.28515625" style="242" customWidth="1"/>
    <col min="9218" max="9218" width="15.7109375" style="242" customWidth="1"/>
    <col min="9219" max="9219" width="13.85546875" style="242" customWidth="1"/>
    <col min="9220" max="9220" width="15.5703125" style="242" customWidth="1"/>
    <col min="9221" max="9221" width="13.5703125" style="242" customWidth="1"/>
    <col min="9222" max="9222" width="14.85546875" style="242" customWidth="1"/>
    <col min="9223" max="9223" width="14.140625" style="242" customWidth="1"/>
    <col min="9224" max="9224" width="22.85546875" style="242" bestFit="1" customWidth="1"/>
    <col min="9225" max="9472" width="9.140625" style="242"/>
    <col min="9473" max="9473" width="62.28515625" style="242" customWidth="1"/>
    <col min="9474" max="9474" width="15.7109375" style="242" customWidth="1"/>
    <col min="9475" max="9475" width="13.85546875" style="242" customWidth="1"/>
    <col min="9476" max="9476" width="15.5703125" style="242" customWidth="1"/>
    <col min="9477" max="9477" width="13.5703125" style="242" customWidth="1"/>
    <col min="9478" max="9478" width="14.85546875" style="242" customWidth="1"/>
    <col min="9479" max="9479" width="14.140625" style="242" customWidth="1"/>
    <col min="9480" max="9480" width="22.85546875" style="242" bestFit="1" customWidth="1"/>
    <col min="9481" max="9728" width="9.140625" style="242"/>
    <col min="9729" max="9729" width="62.28515625" style="242" customWidth="1"/>
    <col min="9730" max="9730" width="15.7109375" style="242" customWidth="1"/>
    <col min="9731" max="9731" width="13.85546875" style="242" customWidth="1"/>
    <col min="9732" max="9732" width="15.5703125" style="242" customWidth="1"/>
    <col min="9733" max="9733" width="13.5703125" style="242" customWidth="1"/>
    <col min="9734" max="9734" width="14.85546875" style="242" customWidth="1"/>
    <col min="9735" max="9735" width="14.140625" style="242" customWidth="1"/>
    <col min="9736" max="9736" width="22.85546875" style="242" bestFit="1" customWidth="1"/>
    <col min="9737" max="9984" width="9.140625" style="242"/>
    <col min="9985" max="9985" width="62.28515625" style="242" customWidth="1"/>
    <col min="9986" max="9986" width="15.7109375" style="242" customWidth="1"/>
    <col min="9987" max="9987" width="13.85546875" style="242" customWidth="1"/>
    <col min="9988" max="9988" width="15.5703125" style="242" customWidth="1"/>
    <col min="9989" max="9989" width="13.5703125" style="242" customWidth="1"/>
    <col min="9990" max="9990" width="14.85546875" style="242" customWidth="1"/>
    <col min="9991" max="9991" width="14.140625" style="242" customWidth="1"/>
    <col min="9992" max="9992" width="22.85546875" style="242" bestFit="1" customWidth="1"/>
    <col min="9993" max="10240" width="9.140625" style="242"/>
    <col min="10241" max="10241" width="62.28515625" style="242" customWidth="1"/>
    <col min="10242" max="10242" width="15.7109375" style="242" customWidth="1"/>
    <col min="10243" max="10243" width="13.85546875" style="242" customWidth="1"/>
    <col min="10244" max="10244" width="15.5703125" style="242" customWidth="1"/>
    <col min="10245" max="10245" width="13.5703125" style="242" customWidth="1"/>
    <col min="10246" max="10246" width="14.85546875" style="242" customWidth="1"/>
    <col min="10247" max="10247" width="14.140625" style="242" customWidth="1"/>
    <col min="10248" max="10248" width="22.85546875" style="242" bestFit="1" customWidth="1"/>
    <col min="10249" max="10496" width="9.140625" style="242"/>
    <col min="10497" max="10497" width="62.28515625" style="242" customWidth="1"/>
    <col min="10498" max="10498" width="15.7109375" style="242" customWidth="1"/>
    <col min="10499" max="10499" width="13.85546875" style="242" customWidth="1"/>
    <col min="10500" max="10500" width="15.5703125" style="242" customWidth="1"/>
    <col min="10501" max="10501" width="13.5703125" style="242" customWidth="1"/>
    <col min="10502" max="10502" width="14.85546875" style="242" customWidth="1"/>
    <col min="10503" max="10503" width="14.140625" style="242" customWidth="1"/>
    <col min="10504" max="10504" width="22.85546875" style="242" bestFit="1" customWidth="1"/>
    <col min="10505" max="10752" width="9.140625" style="242"/>
    <col min="10753" max="10753" width="62.28515625" style="242" customWidth="1"/>
    <col min="10754" max="10754" width="15.7109375" style="242" customWidth="1"/>
    <col min="10755" max="10755" width="13.85546875" style="242" customWidth="1"/>
    <col min="10756" max="10756" width="15.5703125" style="242" customWidth="1"/>
    <col min="10757" max="10757" width="13.5703125" style="242" customWidth="1"/>
    <col min="10758" max="10758" width="14.85546875" style="242" customWidth="1"/>
    <col min="10759" max="10759" width="14.140625" style="242" customWidth="1"/>
    <col min="10760" max="10760" width="22.85546875" style="242" bestFit="1" customWidth="1"/>
    <col min="10761" max="11008" width="9.140625" style="242"/>
    <col min="11009" max="11009" width="62.28515625" style="242" customWidth="1"/>
    <col min="11010" max="11010" width="15.7109375" style="242" customWidth="1"/>
    <col min="11011" max="11011" width="13.85546875" style="242" customWidth="1"/>
    <col min="11012" max="11012" width="15.5703125" style="242" customWidth="1"/>
    <col min="11013" max="11013" width="13.5703125" style="242" customWidth="1"/>
    <col min="11014" max="11014" width="14.85546875" style="242" customWidth="1"/>
    <col min="11015" max="11015" width="14.140625" style="242" customWidth="1"/>
    <col min="11016" max="11016" width="22.85546875" style="242" bestFit="1" customWidth="1"/>
    <col min="11017" max="11264" width="9.140625" style="242"/>
    <col min="11265" max="11265" width="62.28515625" style="242" customWidth="1"/>
    <col min="11266" max="11266" width="15.7109375" style="242" customWidth="1"/>
    <col min="11267" max="11267" width="13.85546875" style="242" customWidth="1"/>
    <col min="11268" max="11268" width="15.5703125" style="242" customWidth="1"/>
    <col min="11269" max="11269" width="13.5703125" style="242" customWidth="1"/>
    <col min="11270" max="11270" width="14.85546875" style="242" customWidth="1"/>
    <col min="11271" max="11271" width="14.140625" style="242" customWidth="1"/>
    <col min="11272" max="11272" width="22.85546875" style="242" bestFit="1" customWidth="1"/>
    <col min="11273" max="11520" width="9.140625" style="242"/>
    <col min="11521" max="11521" width="62.28515625" style="242" customWidth="1"/>
    <col min="11522" max="11522" width="15.7109375" style="242" customWidth="1"/>
    <col min="11523" max="11523" width="13.85546875" style="242" customWidth="1"/>
    <col min="11524" max="11524" width="15.5703125" style="242" customWidth="1"/>
    <col min="11525" max="11525" width="13.5703125" style="242" customWidth="1"/>
    <col min="11526" max="11526" width="14.85546875" style="242" customWidth="1"/>
    <col min="11527" max="11527" width="14.140625" style="242" customWidth="1"/>
    <col min="11528" max="11528" width="22.85546875" style="242" bestFit="1" customWidth="1"/>
    <col min="11529" max="11776" width="9.140625" style="242"/>
    <col min="11777" max="11777" width="62.28515625" style="242" customWidth="1"/>
    <col min="11778" max="11778" width="15.7109375" style="242" customWidth="1"/>
    <col min="11779" max="11779" width="13.85546875" style="242" customWidth="1"/>
    <col min="11780" max="11780" width="15.5703125" style="242" customWidth="1"/>
    <col min="11781" max="11781" width="13.5703125" style="242" customWidth="1"/>
    <col min="11782" max="11782" width="14.85546875" style="242" customWidth="1"/>
    <col min="11783" max="11783" width="14.140625" style="242" customWidth="1"/>
    <col min="11784" max="11784" width="22.85546875" style="242" bestFit="1" customWidth="1"/>
    <col min="11785" max="12032" width="9.140625" style="242"/>
    <col min="12033" max="12033" width="62.28515625" style="242" customWidth="1"/>
    <col min="12034" max="12034" width="15.7109375" style="242" customWidth="1"/>
    <col min="12035" max="12035" width="13.85546875" style="242" customWidth="1"/>
    <col min="12036" max="12036" width="15.5703125" style="242" customWidth="1"/>
    <col min="12037" max="12037" width="13.5703125" style="242" customWidth="1"/>
    <col min="12038" max="12038" width="14.85546875" style="242" customWidth="1"/>
    <col min="12039" max="12039" width="14.140625" style="242" customWidth="1"/>
    <col min="12040" max="12040" width="22.85546875" style="242" bestFit="1" customWidth="1"/>
    <col min="12041" max="12288" width="9.140625" style="242"/>
    <col min="12289" max="12289" width="62.28515625" style="242" customWidth="1"/>
    <col min="12290" max="12290" width="15.7109375" style="242" customWidth="1"/>
    <col min="12291" max="12291" width="13.85546875" style="242" customWidth="1"/>
    <col min="12292" max="12292" width="15.5703125" style="242" customWidth="1"/>
    <col min="12293" max="12293" width="13.5703125" style="242" customWidth="1"/>
    <col min="12294" max="12294" width="14.85546875" style="242" customWidth="1"/>
    <col min="12295" max="12295" width="14.140625" style="242" customWidth="1"/>
    <col min="12296" max="12296" width="22.85546875" style="242" bestFit="1" customWidth="1"/>
    <col min="12297" max="12544" width="9.140625" style="242"/>
    <col min="12545" max="12545" width="62.28515625" style="242" customWidth="1"/>
    <col min="12546" max="12546" width="15.7109375" style="242" customWidth="1"/>
    <col min="12547" max="12547" width="13.85546875" style="242" customWidth="1"/>
    <col min="12548" max="12548" width="15.5703125" style="242" customWidth="1"/>
    <col min="12549" max="12549" width="13.5703125" style="242" customWidth="1"/>
    <col min="12550" max="12550" width="14.85546875" style="242" customWidth="1"/>
    <col min="12551" max="12551" width="14.140625" style="242" customWidth="1"/>
    <col min="12552" max="12552" width="22.85546875" style="242" bestFit="1" customWidth="1"/>
    <col min="12553" max="12800" width="9.140625" style="242"/>
    <col min="12801" max="12801" width="62.28515625" style="242" customWidth="1"/>
    <col min="12802" max="12802" width="15.7109375" style="242" customWidth="1"/>
    <col min="12803" max="12803" width="13.85546875" style="242" customWidth="1"/>
    <col min="12804" max="12804" width="15.5703125" style="242" customWidth="1"/>
    <col min="12805" max="12805" width="13.5703125" style="242" customWidth="1"/>
    <col min="12806" max="12806" width="14.85546875" style="242" customWidth="1"/>
    <col min="12807" max="12807" width="14.140625" style="242" customWidth="1"/>
    <col min="12808" max="12808" width="22.85546875" style="242" bestFit="1" customWidth="1"/>
    <col min="12809" max="13056" width="9.140625" style="242"/>
    <col min="13057" max="13057" width="62.28515625" style="242" customWidth="1"/>
    <col min="13058" max="13058" width="15.7109375" style="242" customWidth="1"/>
    <col min="13059" max="13059" width="13.85546875" style="242" customWidth="1"/>
    <col min="13060" max="13060" width="15.5703125" style="242" customWidth="1"/>
    <col min="13061" max="13061" width="13.5703125" style="242" customWidth="1"/>
    <col min="13062" max="13062" width="14.85546875" style="242" customWidth="1"/>
    <col min="13063" max="13063" width="14.140625" style="242" customWidth="1"/>
    <col min="13064" max="13064" width="22.85546875" style="242" bestFit="1" customWidth="1"/>
    <col min="13065" max="13312" width="9.140625" style="242"/>
    <col min="13313" max="13313" width="62.28515625" style="242" customWidth="1"/>
    <col min="13314" max="13314" width="15.7109375" style="242" customWidth="1"/>
    <col min="13315" max="13315" width="13.85546875" style="242" customWidth="1"/>
    <col min="13316" max="13316" width="15.5703125" style="242" customWidth="1"/>
    <col min="13317" max="13317" width="13.5703125" style="242" customWidth="1"/>
    <col min="13318" max="13318" width="14.85546875" style="242" customWidth="1"/>
    <col min="13319" max="13319" width="14.140625" style="242" customWidth="1"/>
    <col min="13320" max="13320" width="22.85546875" style="242" bestFit="1" customWidth="1"/>
    <col min="13321" max="13568" width="9.140625" style="242"/>
    <col min="13569" max="13569" width="62.28515625" style="242" customWidth="1"/>
    <col min="13570" max="13570" width="15.7109375" style="242" customWidth="1"/>
    <col min="13571" max="13571" width="13.85546875" style="242" customWidth="1"/>
    <col min="13572" max="13572" width="15.5703125" style="242" customWidth="1"/>
    <col min="13573" max="13573" width="13.5703125" style="242" customWidth="1"/>
    <col min="13574" max="13574" width="14.85546875" style="242" customWidth="1"/>
    <col min="13575" max="13575" width="14.140625" style="242" customWidth="1"/>
    <col min="13576" max="13576" width="22.85546875" style="242" bestFit="1" customWidth="1"/>
    <col min="13577" max="13824" width="9.140625" style="242"/>
    <col min="13825" max="13825" width="62.28515625" style="242" customWidth="1"/>
    <col min="13826" max="13826" width="15.7109375" style="242" customWidth="1"/>
    <col min="13827" max="13827" width="13.85546875" style="242" customWidth="1"/>
    <col min="13828" max="13828" width="15.5703125" style="242" customWidth="1"/>
    <col min="13829" max="13829" width="13.5703125" style="242" customWidth="1"/>
    <col min="13830" max="13830" width="14.85546875" style="242" customWidth="1"/>
    <col min="13831" max="13831" width="14.140625" style="242" customWidth="1"/>
    <col min="13832" max="13832" width="22.85546875" style="242" bestFit="1" customWidth="1"/>
    <col min="13833" max="14080" width="9.140625" style="242"/>
    <col min="14081" max="14081" width="62.28515625" style="242" customWidth="1"/>
    <col min="14082" max="14082" width="15.7109375" style="242" customWidth="1"/>
    <col min="14083" max="14083" width="13.85546875" style="242" customWidth="1"/>
    <col min="14084" max="14084" width="15.5703125" style="242" customWidth="1"/>
    <col min="14085" max="14085" width="13.5703125" style="242" customWidth="1"/>
    <col min="14086" max="14086" width="14.85546875" style="242" customWidth="1"/>
    <col min="14087" max="14087" width="14.140625" style="242" customWidth="1"/>
    <col min="14088" max="14088" width="22.85546875" style="242" bestFit="1" customWidth="1"/>
    <col min="14089" max="14336" width="9.140625" style="242"/>
    <col min="14337" max="14337" width="62.28515625" style="242" customWidth="1"/>
    <col min="14338" max="14338" width="15.7109375" style="242" customWidth="1"/>
    <col min="14339" max="14339" width="13.85546875" style="242" customWidth="1"/>
    <col min="14340" max="14340" width="15.5703125" style="242" customWidth="1"/>
    <col min="14341" max="14341" width="13.5703125" style="242" customWidth="1"/>
    <col min="14342" max="14342" width="14.85546875" style="242" customWidth="1"/>
    <col min="14343" max="14343" width="14.140625" style="242" customWidth="1"/>
    <col min="14344" max="14344" width="22.85546875" style="242" bestFit="1" customWidth="1"/>
    <col min="14345" max="14592" width="9.140625" style="242"/>
    <col min="14593" max="14593" width="62.28515625" style="242" customWidth="1"/>
    <col min="14594" max="14594" width="15.7109375" style="242" customWidth="1"/>
    <col min="14595" max="14595" width="13.85546875" style="242" customWidth="1"/>
    <col min="14596" max="14596" width="15.5703125" style="242" customWidth="1"/>
    <col min="14597" max="14597" width="13.5703125" style="242" customWidth="1"/>
    <col min="14598" max="14598" width="14.85546875" style="242" customWidth="1"/>
    <col min="14599" max="14599" width="14.140625" style="242" customWidth="1"/>
    <col min="14600" max="14600" width="22.85546875" style="242" bestFit="1" customWidth="1"/>
    <col min="14601" max="14848" width="9.140625" style="242"/>
    <col min="14849" max="14849" width="62.28515625" style="242" customWidth="1"/>
    <col min="14850" max="14850" width="15.7109375" style="242" customWidth="1"/>
    <col min="14851" max="14851" width="13.85546875" style="242" customWidth="1"/>
    <col min="14852" max="14852" width="15.5703125" style="242" customWidth="1"/>
    <col min="14853" max="14853" width="13.5703125" style="242" customWidth="1"/>
    <col min="14854" max="14854" width="14.85546875" style="242" customWidth="1"/>
    <col min="14855" max="14855" width="14.140625" style="242" customWidth="1"/>
    <col min="14856" max="14856" width="22.85546875" style="242" bestFit="1" customWidth="1"/>
    <col min="14857" max="15104" width="9.140625" style="242"/>
    <col min="15105" max="15105" width="62.28515625" style="242" customWidth="1"/>
    <col min="15106" max="15106" width="15.7109375" style="242" customWidth="1"/>
    <col min="15107" max="15107" width="13.85546875" style="242" customWidth="1"/>
    <col min="15108" max="15108" width="15.5703125" style="242" customWidth="1"/>
    <col min="15109" max="15109" width="13.5703125" style="242" customWidth="1"/>
    <col min="15110" max="15110" width="14.85546875" style="242" customWidth="1"/>
    <col min="15111" max="15111" width="14.140625" style="242" customWidth="1"/>
    <col min="15112" max="15112" width="22.85546875" style="242" bestFit="1" customWidth="1"/>
    <col min="15113" max="15360" width="9.140625" style="242"/>
    <col min="15361" max="15361" width="62.28515625" style="242" customWidth="1"/>
    <col min="15362" max="15362" width="15.7109375" style="242" customWidth="1"/>
    <col min="15363" max="15363" width="13.85546875" style="242" customWidth="1"/>
    <col min="15364" max="15364" width="15.5703125" style="242" customWidth="1"/>
    <col min="15365" max="15365" width="13.5703125" style="242" customWidth="1"/>
    <col min="15366" max="15366" width="14.85546875" style="242" customWidth="1"/>
    <col min="15367" max="15367" width="14.140625" style="242" customWidth="1"/>
    <col min="15368" max="15368" width="22.85546875" style="242" bestFit="1" customWidth="1"/>
    <col min="15369" max="15616" width="9.140625" style="242"/>
    <col min="15617" max="15617" width="62.28515625" style="242" customWidth="1"/>
    <col min="15618" max="15618" width="15.7109375" style="242" customWidth="1"/>
    <col min="15619" max="15619" width="13.85546875" style="242" customWidth="1"/>
    <col min="15620" max="15620" width="15.5703125" style="242" customWidth="1"/>
    <col min="15621" max="15621" width="13.5703125" style="242" customWidth="1"/>
    <col min="15622" max="15622" width="14.85546875" style="242" customWidth="1"/>
    <col min="15623" max="15623" width="14.140625" style="242" customWidth="1"/>
    <col min="15624" max="15624" width="22.85546875" style="242" bestFit="1" customWidth="1"/>
    <col min="15625" max="15872" width="9.140625" style="242"/>
    <col min="15873" max="15873" width="62.28515625" style="242" customWidth="1"/>
    <col min="15874" max="15874" width="15.7109375" style="242" customWidth="1"/>
    <col min="15875" max="15875" width="13.85546875" style="242" customWidth="1"/>
    <col min="15876" max="15876" width="15.5703125" style="242" customWidth="1"/>
    <col min="15877" max="15877" width="13.5703125" style="242" customWidth="1"/>
    <col min="15878" max="15878" width="14.85546875" style="242" customWidth="1"/>
    <col min="15879" max="15879" width="14.140625" style="242" customWidth="1"/>
    <col min="15880" max="15880" width="22.85546875" style="242" bestFit="1" customWidth="1"/>
    <col min="15881" max="16128" width="9.140625" style="242"/>
    <col min="16129" max="16129" width="62.28515625" style="242" customWidth="1"/>
    <col min="16130" max="16130" width="15.7109375" style="242" customWidth="1"/>
    <col min="16131" max="16131" width="13.85546875" style="242" customWidth="1"/>
    <col min="16132" max="16132" width="15.5703125" style="242" customWidth="1"/>
    <col min="16133" max="16133" width="13.5703125" style="242" customWidth="1"/>
    <col min="16134" max="16134" width="14.85546875" style="242" customWidth="1"/>
    <col min="16135" max="16135" width="14.140625" style="242" customWidth="1"/>
    <col min="16136" max="16136" width="22.85546875" style="242" bestFit="1" customWidth="1"/>
    <col min="16137" max="16384" width="9.140625" style="242"/>
  </cols>
  <sheetData>
    <row r="1" spans="1:8">
      <c r="A1" s="242" t="s">
        <v>0</v>
      </c>
      <c r="B1" s="265">
        <v>37.5</v>
      </c>
    </row>
    <row r="2" spans="1:8">
      <c r="A2" s="242" t="s">
        <v>2</v>
      </c>
      <c r="B2" s="268" t="s">
        <v>1611</v>
      </c>
    </row>
    <row r="3" spans="1:8">
      <c r="A3" s="242" t="s">
        <v>4</v>
      </c>
      <c r="B3" s="268" t="s">
        <v>1560</v>
      </c>
    </row>
    <row r="4" spans="1:8">
      <c r="A4" s="242" t="s">
        <v>6</v>
      </c>
      <c r="B4" s="268" t="s">
        <v>7</v>
      </c>
    </row>
    <row r="5" spans="1:8">
      <c r="A5" s="242" t="s">
        <v>8</v>
      </c>
      <c r="B5" s="242" t="s">
        <v>9</v>
      </c>
    </row>
    <row r="7" spans="1:8">
      <c r="A7" s="1124" t="s">
        <v>1612</v>
      </c>
      <c r="B7" s="3000" t="s">
        <v>1613</v>
      </c>
      <c r="C7" s="3001"/>
      <c r="D7" s="3001"/>
      <c r="E7" s="3001"/>
      <c r="F7" s="3002"/>
      <c r="G7" s="1071"/>
      <c r="H7" s="1125" t="s">
        <v>1614</v>
      </c>
    </row>
    <row r="8" spans="1:8">
      <c r="A8" s="1126" t="s">
        <v>1615</v>
      </c>
      <c r="B8" s="1127"/>
      <c r="C8" s="1128"/>
      <c r="D8" s="1128"/>
      <c r="E8" s="1128"/>
      <c r="F8" s="72"/>
      <c r="G8" s="1072" t="s">
        <v>15</v>
      </c>
      <c r="H8" s="1126" t="s">
        <v>1616</v>
      </c>
    </row>
    <row r="9" spans="1:8">
      <c r="A9" s="16" t="s">
        <v>1007</v>
      </c>
      <c r="B9" s="1129" t="s">
        <v>1617</v>
      </c>
      <c r="C9" s="1130" t="s">
        <v>1618</v>
      </c>
      <c r="D9" s="1131" t="s">
        <v>1619</v>
      </c>
      <c r="E9" s="1131" t="s">
        <v>1620</v>
      </c>
      <c r="F9" s="1132" t="s">
        <v>1621</v>
      </c>
      <c r="G9" s="1095"/>
      <c r="H9" s="1133" t="s">
        <v>1622</v>
      </c>
    </row>
    <row r="10" spans="1:8">
      <c r="A10" s="1136" t="s">
        <v>1629</v>
      </c>
      <c r="B10" s="1137">
        <f>SUM(B11:B999)</f>
        <v>0</v>
      </c>
      <c r="C10" s="1138">
        <f>SUM(C11:C999)</f>
        <v>0</v>
      </c>
      <c r="D10" s="1138">
        <f>SUM(D11:D999)</f>
        <v>0</v>
      </c>
      <c r="E10" s="1138">
        <f>SUM(E11:E999)</f>
        <v>0</v>
      </c>
      <c r="F10" s="1139">
        <f>SUM(F11:F999)</f>
        <v>0</v>
      </c>
      <c r="G10" s="1140">
        <f>SUM(B10:F10)</f>
        <v>0</v>
      </c>
      <c r="H10" s="810"/>
    </row>
    <row r="11" spans="1:8">
      <c r="A11" s="1141">
        <v>1</v>
      </c>
      <c r="B11" s="783"/>
      <c r="C11" s="760"/>
      <c r="D11" s="760"/>
      <c r="E11" s="760"/>
      <c r="F11" s="756"/>
      <c r="G11" s="1140">
        <f>SUM(B11:F11)</f>
        <v>0</v>
      </c>
      <c r="H11" s="810"/>
    </row>
    <row r="12" spans="1:8">
      <c r="A12" s="1141">
        <v>2</v>
      </c>
      <c r="B12" s="783"/>
      <c r="C12" s="760"/>
      <c r="D12" s="760"/>
      <c r="E12" s="760"/>
      <c r="F12" s="756"/>
      <c r="G12" s="1140">
        <f>SUM(B12:F12)</f>
        <v>0</v>
      </c>
      <c r="H12" s="810"/>
    </row>
    <row r="13" spans="1:8">
      <c r="A13" s="1141" t="s">
        <v>1624</v>
      </c>
      <c r="B13" s="783"/>
      <c r="C13" s="760"/>
      <c r="D13" s="760"/>
      <c r="E13" s="760"/>
      <c r="F13" s="756"/>
      <c r="G13" s="1140">
        <f>SUM(B13:F13)</f>
        <v>0</v>
      </c>
      <c r="H13" s="810"/>
    </row>
    <row r="15" spans="1:8">
      <c r="A15" s="1142"/>
    </row>
  </sheetData>
  <mergeCells count="1">
    <mergeCell ref="B7:F7"/>
  </mergeCell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5"/>
  <sheetViews>
    <sheetView workbookViewId="0">
      <selection activeCell="B31" sqref="B31"/>
    </sheetView>
  </sheetViews>
  <sheetFormatPr defaultRowHeight="15"/>
  <cols>
    <col min="1" max="1" width="62.28515625" style="242" customWidth="1"/>
    <col min="2" max="2" width="15.7109375" style="242" customWidth="1"/>
    <col min="3" max="3" width="13.85546875" style="242" customWidth="1"/>
    <col min="4" max="4" width="15.5703125" style="242" customWidth="1"/>
    <col min="5" max="5" width="13.5703125" style="242" customWidth="1"/>
    <col min="6" max="6" width="14.85546875" style="242" customWidth="1"/>
    <col min="7" max="7" width="14.140625" style="242" customWidth="1"/>
    <col min="8" max="8" width="22.85546875" style="242" bestFit="1" customWidth="1"/>
    <col min="9" max="256" width="9.140625" style="242"/>
    <col min="257" max="257" width="62.28515625" style="242" customWidth="1"/>
    <col min="258" max="258" width="15.7109375" style="242" customWidth="1"/>
    <col min="259" max="259" width="13.85546875" style="242" customWidth="1"/>
    <col min="260" max="260" width="15.5703125" style="242" customWidth="1"/>
    <col min="261" max="261" width="13.5703125" style="242" customWidth="1"/>
    <col min="262" max="262" width="14.85546875" style="242" customWidth="1"/>
    <col min="263" max="263" width="14.140625" style="242" customWidth="1"/>
    <col min="264" max="264" width="22.85546875" style="242" bestFit="1" customWidth="1"/>
    <col min="265" max="512" width="9.140625" style="242"/>
    <col min="513" max="513" width="62.28515625" style="242" customWidth="1"/>
    <col min="514" max="514" width="15.7109375" style="242" customWidth="1"/>
    <col min="515" max="515" width="13.85546875" style="242" customWidth="1"/>
    <col min="516" max="516" width="15.5703125" style="242" customWidth="1"/>
    <col min="517" max="517" width="13.5703125" style="242" customWidth="1"/>
    <col min="518" max="518" width="14.85546875" style="242" customWidth="1"/>
    <col min="519" max="519" width="14.140625" style="242" customWidth="1"/>
    <col min="520" max="520" width="22.85546875" style="242" bestFit="1" customWidth="1"/>
    <col min="521" max="768" width="9.140625" style="242"/>
    <col min="769" max="769" width="62.28515625" style="242" customWidth="1"/>
    <col min="770" max="770" width="15.7109375" style="242" customWidth="1"/>
    <col min="771" max="771" width="13.85546875" style="242" customWidth="1"/>
    <col min="772" max="772" width="15.5703125" style="242" customWidth="1"/>
    <col min="773" max="773" width="13.5703125" style="242" customWidth="1"/>
    <col min="774" max="774" width="14.85546875" style="242" customWidth="1"/>
    <col min="775" max="775" width="14.140625" style="242" customWidth="1"/>
    <col min="776" max="776" width="22.85546875" style="242" bestFit="1" customWidth="1"/>
    <col min="777" max="1024" width="9.140625" style="242"/>
    <col min="1025" max="1025" width="62.28515625" style="242" customWidth="1"/>
    <col min="1026" max="1026" width="15.7109375" style="242" customWidth="1"/>
    <col min="1027" max="1027" width="13.85546875" style="242" customWidth="1"/>
    <col min="1028" max="1028" width="15.5703125" style="242" customWidth="1"/>
    <col min="1029" max="1029" width="13.5703125" style="242" customWidth="1"/>
    <col min="1030" max="1030" width="14.85546875" style="242" customWidth="1"/>
    <col min="1031" max="1031" width="14.140625" style="242" customWidth="1"/>
    <col min="1032" max="1032" width="22.85546875" style="242" bestFit="1" customWidth="1"/>
    <col min="1033" max="1280" width="9.140625" style="242"/>
    <col min="1281" max="1281" width="62.28515625" style="242" customWidth="1"/>
    <col min="1282" max="1282" width="15.7109375" style="242" customWidth="1"/>
    <col min="1283" max="1283" width="13.85546875" style="242" customWidth="1"/>
    <col min="1284" max="1284" width="15.5703125" style="242" customWidth="1"/>
    <col min="1285" max="1285" width="13.5703125" style="242" customWidth="1"/>
    <col min="1286" max="1286" width="14.85546875" style="242" customWidth="1"/>
    <col min="1287" max="1287" width="14.140625" style="242" customWidth="1"/>
    <col min="1288" max="1288" width="22.85546875" style="242" bestFit="1" customWidth="1"/>
    <col min="1289" max="1536" width="9.140625" style="242"/>
    <col min="1537" max="1537" width="62.28515625" style="242" customWidth="1"/>
    <col min="1538" max="1538" width="15.7109375" style="242" customWidth="1"/>
    <col min="1539" max="1539" width="13.85546875" style="242" customWidth="1"/>
    <col min="1540" max="1540" width="15.5703125" style="242" customWidth="1"/>
    <col min="1541" max="1541" width="13.5703125" style="242" customWidth="1"/>
    <col min="1542" max="1542" width="14.85546875" style="242" customWidth="1"/>
    <col min="1543" max="1543" width="14.140625" style="242" customWidth="1"/>
    <col min="1544" max="1544" width="22.85546875" style="242" bestFit="1" customWidth="1"/>
    <col min="1545" max="1792" width="9.140625" style="242"/>
    <col min="1793" max="1793" width="62.28515625" style="242" customWidth="1"/>
    <col min="1794" max="1794" width="15.7109375" style="242" customWidth="1"/>
    <col min="1795" max="1795" width="13.85546875" style="242" customWidth="1"/>
    <col min="1796" max="1796" width="15.5703125" style="242" customWidth="1"/>
    <col min="1797" max="1797" width="13.5703125" style="242" customWidth="1"/>
    <col min="1798" max="1798" width="14.85546875" style="242" customWidth="1"/>
    <col min="1799" max="1799" width="14.140625" style="242" customWidth="1"/>
    <col min="1800" max="1800" width="22.85546875" style="242" bestFit="1" customWidth="1"/>
    <col min="1801" max="2048" width="9.140625" style="242"/>
    <col min="2049" max="2049" width="62.28515625" style="242" customWidth="1"/>
    <col min="2050" max="2050" width="15.7109375" style="242" customWidth="1"/>
    <col min="2051" max="2051" width="13.85546875" style="242" customWidth="1"/>
    <col min="2052" max="2052" width="15.5703125" style="242" customWidth="1"/>
    <col min="2053" max="2053" width="13.5703125" style="242" customWidth="1"/>
    <col min="2054" max="2054" width="14.85546875" style="242" customWidth="1"/>
    <col min="2055" max="2055" width="14.140625" style="242" customWidth="1"/>
    <col min="2056" max="2056" width="22.85546875" style="242" bestFit="1" customWidth="1"/>
    <col min="2057" max="2304" width="9.140625" style="242"/>
    <col min="2305" max="2305" width="62.28515625" style="242" customWidth="1"/>
    <col min="2306" max="2306" width="15.7109375" style="242" customWidth="1"/>
    <col min="2307" max="2307" width="13.85546875" style="242" customWidth="1"/>
    <col min="2308" max="2308" width="15.5703125" style="242" customWidth="1"/>
    <col min="2309" max="2309" width="13.5703125" style="242" customWidth="1"/>
    <col min="2310" max="2310" width="14.85546875" style="242" customWidth="1"/>
    <col min="2311" max="2311" width="14.140625" style="242" customWidth="1"/>
    <col min="2312" max="2312" width="22.85546875" style="242" bestFit="1" customWidth="1"/>
    <col min="2313" max="2560" width="9.140625" style="242"/>
    <col min="2561" max="2561" width="62.28515625" style="242" customWidth="1"/>
    <col min="2562" max="2562" width="15.7109375" style="242" customWidth="1"/>
    <col min="2563" max="2563" width="13.85546875" style="242" customWidth="1"/>
    <col min="2564" max="2564" width="15.5703125" style="242" customWidth="1"/>
    <col min="2565" max="2565" width="13.5703125" style="242" customWidth="1"/>
    <col min="2566" max="2566" width="14.85546875" style="242" customWidth="1"/>
    <col min="2567" max="2567" width="14.140625" style="242" customWidth="1"/>
    <col min="2568" max="2568" width="22.85546875" style="242" bestFit="1" customWidth="1"/>
    <col min="2569" max="2816" width="9.140625" style="242"/>
    <col min="2817" max="2817" width="62.28515625" style="242" customWidth="1"/>
    <col min="2818" max="2818" width="15.7109375" style="242" customWidth="1"/>
    <col min="2819" max="2819" width="13.85546875" style="242" customWidth="1"/>
    <col min="2820" max="2820" width="15.5703125" style="242" customWidth="1"/>
    <col min="2821" max="2821" width="13.5703125" style="242" customWidth="1"/>
    <col min="2822" max="2822" width="14.85546875" style="242" customWidth="1"/>
    <col min="2823" max="2823" width="14.140625" style="242" customWidth="1"/>
    <col min="2824" max="2824" width="22.85546875" style="242" bestFit="1" customWidth="1"/>
    <col min="2825" max="3072" width="9.140625" style="242"/>
    <col min="3073" max="3073" width="62.28515625" style="242" customWidth="1"/>
    <col min="3074" max="3074" width="15.7109375" style="242" customWidth="1"/>
    <col min="3075" max="3075" width="13.85546875" style="242" customWidth="1"/>
    <col min="3076" max="3076" width="15.5703125" style="242" customWidth="1"/>
    <col min="3077" max="3077" width="13.5703125" style="242" customWidth="1"/>
    <col min="3078" max="3078" width="14.85546875" style="242" customWidth="1"/>
    <col min="3079" max="3079" width="14.140625" style="242" customWidth="1"/>
    <col min="3080" max="3080" width="22.85546875" style="242" bestFit="1" customWidth="1"/>
    <col min="3081" max="3328" width="9.140625" style="242"/>
    <col min="3329" max="3329" width="62.28515625" style="242" customWidth="1"/>
    <col min="3330" max="3330" width="15.7109375" style="242" customWidth="1"/>
    <col min="3331" max="3331" width="13.85546875" style="242" customWidth="1"/>
    <col min="3332" max="3332" width="15.5703125" style="242" customWidth="1"/>
    <col min="3333" max="3333" width="13.5703125" style="242" customWidth="1"/>
    <col min="3334" max="3334" width="14.85546875" style="242" customWidth="1"/>
    <col min="3335" max="3335" width="14.140625" style="242" customWidth="1"/>
    <col min="3336" max="3336" width="22.85546875" style="242" bestFit="1" customWidth="1"/>
    <col min="3337" max="3584" width="9.140625" style="242"/>
    <col min="3585" max="3585" width="62.28515625" style="242" customWidth="1"/>
    <col min="3586" max="3586" width="15.7109375" style="242" customWidth="1"/>
    <col min="3587" max="3587" width="13.85546875" style="242" customWidth="1"/>
    <col min="3588" max="3588" width="15.5703125" style="242" customWidth="1"/>
    <col min="3589" max="3589" width="13.5703125" style="242" customWidth="1"/>
    <col min="3590" max="3590" width="14.85546875" style="242" customWidth="1"/>
    <col min="3591" max="3591" width="14.140625" style="242" customWidth="1"/>
    <col min="3592" max="3592" width="22.85546875" style="242" bestFit="1" customWidth="1"/>
    <col min="3593" max="3840" width="9.140625" style="242"/>
    <col min="3841" max="3841" width="62.28515625" style="242" customWidth="1"/>
    <col min="3842" max="3842" width="15.7109375" style="242" customWidth="1"/>
    <col min="3843" max="3843" width="13.85546875" style="242" customWidth="1"/>
    <col min="3844" max="3844" width="15.5703125" style="242" customWidth="1"/>
    <col min="3845" max="3845" width="13.5703125" style="242" customWidth="1"/>
    <col min="3846" max="3846" width="14.85546875" style="242" customWidth="1"/>
    <col min="3847" max="3847" width="14.140625" style="242" customWidth="1"/>
    <col min="3848" max="3848" width="22.85546875" style="242" bestFit="1" customWidth="1"/>
    <col min="3849" max="4096" width="9.140625" style="242"/>
    <col min="4097" max="4097" width="62.28515625" style="242" customWidth="1"/>
    <col min="4098" max="4098" width="15.7109375" style="242" customWidth="1"/>
    <col min="4099" max="4099" width="13.85546875" style="242" customWidth="1"/>
    <col min="4100" max="4100" width="15.5703125" style="242" customWidth="1"/>
    <col min="4101" max="4101" width="13.5703125" style="242" customWidth="1"/>
    <col min="4102" max="4102" width="14.85546875" style="242" customWidth="1"/>
    <col min="4103" max="4103" width="14.140625" style="242" customWidth="1"/>
    <col min="4104" max="4104" width="22.85546875" style="242" bestFit="1" customWidth="1"/>
    <col min="4105" max="4352" width="9.140625" style="242"/>
    <col min="4353" max="4353" width="62.28515625" style="242" customWidth="1"/>
    <col min="4354" max="4354" width="15.7109375" style="242" customWidth="1"/>
    <col min="4355" max="4355" width="13.85546875" style="242" customWidth="1"/>
    <col min="4356" max="4356" width="15.5703125" style="242" customWidth="1"/>
    <col min="4357" max="4357" width="13.5703125" style="242" customWidth="1"/>
    <col min="4358" max="4358" width="14.85546875" style="242" customWidth="1"/>
    <col min="4359" max="4359" width="14.140625" style="242" customWidth="1"/>
    <col min="4360" max="4360" width="22.85546875" style="242" bestFit="1" customWidth="1"/>
    <col min="4361" max="4608" width="9.140625" style="242"/>
    <col min="4609" max="4609" width="62.28515625" style="242" customWidth="1"/>
    <col min="4610" max="4610" width="15.7109375" style="242" customWidth="1"/>
    <col min="4611" max="4611" width="13.85546875" style="242" customWidth="1"/>
    <col min="4612" max="4612" width="15.5703125" style="242" customWidth="1"/>
    <col min="4613" max="4613" width="13.5703125" style="242" customWidth="1"/>
    <col min="4614" max="4614" width="14.85546875" style="242" customWidth="1"/>
    <col min="4615" max="4615" width="14.140625" style="242" customWidth="1"/>
    <col min="4616" max="4616" width="22.85546875" style="242" bestFit="1" customWidth="1"/>
    <col min="4617" max="4864" width="9.140625" style="242"/>
    <col min="4865" max="4865" width="62.28515625" style="242" customWidth="1"/>
    <col min="4866" max="4866" width="15.7109375" style="242" customWidth="1"/>
    <col min="4867" max="4867" width="13.85546875" style="242" customWidth="1"/>
    <col min="4868" max="4868" width="15.5703125" style="242" customWidth="1"/>
    <col min="4869" max="4869" width="13.5703125" style="242" customWidth="1"/>
    <col min="4870" max="4870" width="14.85546875" style="242" customWidth="1"/>
    <col min="4871" max="4871" width="14.140625" style="242" customWidth="1"/>
    <col min="4872" max="4872" width="22.85546875" style="242" bestFit="1" customWidth="1"/>
    <col min="4873" max="5120" width="9.140625" style="242"/>
    <col min="5121" max="5121" width="62.28515625" style="242" customWidth="1"/>
    <col min="5122" max="5122" width="15.7109375" style="242" customWidth="1"/>
    <col min="5123" max="5123" width="13.85546875" style="242" customWidth="1"/>
    <col min="5124" max="5124" width="15.5703125" style="242" customWidth="1"/>
    <col min="5125" max="5125" width="13.5703125" style="242" customWidth="1"/>
    <col min="5126" max="5126" width="14.85546875" style="242" customWidth="1"/>
    <col min="5127" max="5127" width="14.140625" style="242" customWidth="1"/>
    <col min="5128" max="5128" width="22.85546875" style="242" bestFit="1" customWidth="1"/>
    <col min="5129" max="5376" width="9.140625" style="242"/>
    <col min="5377" max="5377" width="62.28515625" style="242" customWidth="1"/>
    <col min="5378" max="5378" width="15.7109375" style="242" customWidth="1"/>
    <col min="5379" max="5379" width="13.85546875" style="242" customWidth="1"/>
    <col min="5380" max="5380" width="15.5703125" style="242" customWidth="1"/>
    <col min="5381" max="5381" width="13.5703125" style="242" customWidth="1"/>
    <col min="5382" max="5382" width="14.85546875" style="242" customWidth="1"/>
    <col min="5383" max="5383" width="14.140625" style="242" customWidth="1"/>
    <col min="5384" max="5384" width="22.85546875" style="242" bestFit="1" customWidth="1"/>
    <col min="5385" max="5632" width="9.140625" style="242"/>
    <col min="5633" max="5633" width="62.28515625" style="242" customWidth="1"/>
    <col min="5634" max="5634" width="15.7109375" style="242" customWidth="1"/>
    <col min="5635" max="5635" width="13.85546875" style="242" customWidth="1"/>
    <col min="5636" max="5636" width="15.5703125" style="242" customWidth="1"/>
    <col min="5637" max="5637" width="13.5703125" style="242" customWidth="1"/>
    <col min="5638" max="5638" width="14.85546875" style="242" customWidth="1"/>
    <col min="5639" max="5639" width="14.140625" style="242" customWidth="1"/>
    <col min="5640" max="5640" width="22.85546875" style="242" bestFit="1" customWidth="1"/>
    <col min="5641" max="5888" width="9.140625" style="242"/>
    <col min="5889" max="5889" width="62.28515625" style="242" customWidth="1"/>
    <col min="5890" max="5890" width="15.7109375" style="242" customWidth="1"/>
    <col min="5891" max="5891" width="13.85546875" style="242" customWidth="1"/>
    <col min="5892" max="5892" width="15.5703125" style="242" customWidth="1"/>
    <col min="5893" max="5893" width="13.5703125" style="242" customWidth="1"/>
    <col min="5894" max="5894" width="14.85546875" style="242" customWidth="1"/>
    <col min="5895" max="5895" width="14.140625" style="242" customWidth="1"/>
    <col min="5896" max="5896" width="22.85546875" style="242" bestFit="1" customWidth="1"/>
    <col min="5897" max="6144" width="9.140625" style="242"/>
    <col min="6145" max="6145" width="62.28515625" style="242" customWidth="1"/>
    <col min="6146" max="6146" width="15.7109375" style="242" customWidth="1"/>
    <col min="6147" max="6147" width="13.85546875" style="242" customWidth="1"/>
    <col min="6148" max="6148" width="15.5703125" style="242" customWidth="1"/>
    <col min="6149" max="6149" width="13.5703125" style="242" customWidth="1"/>
    <col min="6150" max="6150" width="14.85546875" style="242" customWidth="1"/>
    <col min="6151" max="6151" width="14.140625" style="242" customWidth="1"/>
    <col min="6152" max="6152" width="22.85546875" style="242" bestFit="1" customWidth="1"/>
    <col min="6153" max="6400" width="9.140625" style="242"/>
    <col min="6401" max="6401" width="62.28515625" style="242" customWidth="1"/>
    <col min="6402" max="6402" width="15.7109375" style="242" customWidth="1"/>
    <col min="6403" max="6403" width="13.85546875" style="242" customWidth="1"/>
    <col min="6404" max="6404" width="15.5703125" style="242" customWidth="1"/>
    <col min="6405" max="6405" width="13.5703125" style="242" customWidth="1"/>
    <col min="6406" max="6406" width="14.85546875" style="242" customWidth="1"/>
    <col min="6407" max="6407" width="14.140625" style="242" customWidth="1"/>
    <col min="6408" max="6408" width="22.85546875" style="242" bestFit="1" customWidth="1"/>
    <col min="6409" max="6656" width="9.140625" style="242"/>
    <col min="6657" max="6657" width="62.28515625" style="242" customWidth="1"/>
    <col min="6658" max="6658" width="15.7109375" style="242" customWidth="1"/>
    <col min="6659" max="6659" width="13.85546875" style="242" customWidth="1"/>
    <col min="6660" max="6660" width="15.5703125" style="242" customWidth="1"/>
    <col min="6661" max="6661" width="13.5703125" style="242" customWidth="1"/>
    <col min="6662" max="6662" width="14.85546875" style="242" customWidth="1"/>
    <col min="6663" max="6663" width="14.140625" style="242" customWidth="1"/>
    <col min="6664" max="6664" width="22.85546875" style="242" bestFit="1" customWidth="1"/>
    <col min="6665" max="6912" width="9.140625" style="242"/>
    <col min="6913" max="6913" width="62.28515625" style="242" customWidth="1"/>
    <col min="6914" max="6914" width="15.7109375" style="242" customWidth="1"/>
    <col min="6915" max="6915" width="13.85546875" style="242" customWidth="1"/>
    <col min="6916" max="6916" width="15.5703125" style="242" customWidth="1"/>
    <col min="6917" max="6917" width="13.5703125" style="242" customWidth="1"/>
    <col min="6918" max="6918" width="14.85546875" style="242" customWidth="1"/>
    <col min="6919" max="6919" width="14.140625" style="242" customWidth="1"/>
    <col min="6920" max="6920" width="22.85546875" style="242" bestFit="1" customWidth="1"/>
    <col min="6921" max="7168" width="9.140625" style="242"/>
    <col min="7169" max="7169" width="62.28515625" style="242" customWidth="1"/>
    <col min="7170" max="7170" width="15.7109375" style="242" customWidth="1"/>
    <col min="7171" max="7171" width="13.85546875" style="242" customWidth="1"/>
    <col min="7172" max="7172" width="15.5703125" style="242" customWidth="1"/>
    <col min="7173" max="7173" width="13.5703125" style="242" customWidth="1"/>
    <col min="7174" max="7174" width="14.85546875" style="242" customWidth="1"/>
    <col min="7175" max="7175" width="14.140625" style="242" customWidth="1"/>
    <col min="7176" max="7176" width="22.85546875" style="242" bestFit="1" customWidth="1"/>
    <col min="7177" max="7424" width="9.140625" style="242"/>
    <col min="7425" max="7425" width="62.28515625" style="242" customWidth="1"/>
    <col min="7426" max="7426" width="15.7109375" style="242" customWidth="1"/>
    <col min="7427" max="7427" width="13.85546875" style="242" customWidth="1"/>
    <col min="7428" max="7428" width="15.5703125" style="242" customWidth="1"/>
    <col min="7429" max="7429" width="13.5703125" style="242" customWidth="1"/>
    <col min="7430" max="7430" width="14.85546875" style="242" customWidth="1"/>
    <col min="7431" max="7431" width="14.140625" style="242" customWidth="1"/>
    <col min="7432" max="7432" width="22.85546875" style="242" bestFit="1" customWidth="1"/>
    <col min="7433" max="7680" width="9.140625" style="242"/>
    <col min="7681" max="7681" width="62.28515625" style="242" customWidth="1"/>
    <col min="7682" max="7682" width="15.7109375" style="242" customWidth="1"/>
    <col min="7683" max="7683" width="13.85546875" style="242" customWidth="1"/>
    <col min="7684" max="7684" width="15.5703125" style="242" customWidth="1"/>
    <col min="7685" max="7685" width="13.5703125" style="242" customWidth="1"/>
    <col min="7686" max="7686" width="14.85546875" style="242" customWidth="1"/>
    <col min="7687" max="7687" width="14.140625" style="242" customWidth="1"/>
    <col min="7688" max="7688" width="22.85546875" style="242" bestFit="1" customWidth="1"/>
    <col min="7689" max="7936" width="9.140625" style="242"/>
    <col min="7937" max="7937" width="62.28515625" style="242" customWidth="1"/>
    <col min="7938" max="7938" width="15.7109375" style="242" customWidth="1"/>
    <col min="7939" max="7939" width="13.85546875" style="242" customWidth="1"/>
    <col min="7940" max="7940" width="15.5703125" style="242" customWidth="1"/>
    <col min="7941" max="7941" width="13.5703125" style="242" customWidth="1"/>
    <col min="7942" max="7942" width="14.85546875" style="242" customWidth="1"/>
    <col min="7943" max="7943" width="14.140625" style="242" customWidth="1"/>
    <col min="7944" max="7944" width="22.85546875" style="242" bestFit="1" customWidth="1"/>
    <col min="7945" max="8192" width="9.140625" style="242"/>
    <col min="8193" max="8193" width="62.28515625" style="242" customWidth="1"/>
    <col min="8194" max="8194" width="15.7109375" style="242" customWidth="1"/>
    <col min="8195" max="8195" width="13.85546875" style="242" customWidth="1"/>
    <col min="8196" max="8196" width="15.5703125" style="242" customWidth="1"/>
    <col min="8197" max="8197" width="13.5703125" style="242" customWidth="1"/>
    <col min="8198" max="8198" width="14.85546875" style="242" customWidth="1"/>
    <col min="8199" max="8199" width="14.140625" style="242" customWidth="1"/>
    <col min="8200" max="8200" width="22.85546875" style="242" bestFit="1" customWidth="1"/>
    <col min="8201" max="8448" width="9.140625" style="242"/>
    <col min="8449" max="8449" width="62.28515625" style="242" customWidth="1"/>
    <col min="8450" max="8450" width="15.7109375" style="242" customWidth="1"/>
    <col min="8451" max="8451" width="13.85546875" style="242" customWidth="1"/>
    <col min="8452" max="8452" width="15.5703125" style="242" customWidth="1"/>
    <col min="8453" max="8453" width="13.5703125" style="242" customWidth="1"/>
    <col min="8454" max="8454" width="14.85546875" style="242" customWidth="1"/>
    <col min="8455" max="8455" width="14.140625" style="242" customWidth="1"/>
    <col min="8456" max="8456" width="22.85546875" style="242" bestFit="1" customWidth="1"/>
    <col min="8457" max="8704" width="9.140625" style="242"/>
    <col min="8705" max="8705" width="62.28515625" style="242" customWidth="1"/>
    <col min="8706" max="8706" width="15.7109375" style="242" customWidth="1"/>
    <col min="8707" max="8707" width="13.85546875" style="242" customWidth="1"/>
    <col min="8708" max="8708" width="15.5703125" style="242" customWidth="1"/>
    <col min="8709" max="8709" width="13.5703125" style="242" customWidth="1"/>
    <col min="8710" max="8710" width="14.85546875" style="242" customWidth="1"/>
    <col min="8711" max="8711" width="14.140625" style="242" customWidth="1"/>
    <col min="8712" max="8712" width="22.85546875" style="242" bestFit="1" customWidth="1"/>
    <col min="8713" max="8960" width="9.140625" style="242"/>
    <col min="8961" max="8961" width="62.28515625" style="242" customWidth="1"/>
    <col min="8962" max="8962" width="15.7109375" style="242" customWidth="1"/>
    <col min="8963" max="8963" width="13.85546875" style="242" customWidth="1"/>
    <col min="8964" max="8964" width="15.5703125" style="242" customWidth="1"/>
    <col min="8965" max="8965" width="13.5703125" style="242" customWidth="1"/>
    <col min="8966" max="8966" width="14.85546875" style="242" customWidth="1"/>
    <col min="8967" max="8967" width="14.140625" style="242" customWidth="1"/>
    <col min="8968" max="8968" width="22.85546875" style="242" bestFit="1" customWidth="1"/>
    <col min="8969" max="9216" width="9.140625" style="242"/>
    <col min="9217" max="9217" width="62.28515625" style="242" customWidth="1"/>
    <col min="9218" max="9218" width="15.7109375" style="242" customWidth="1"/>
    <col min="9219" max="9219" width="13.85546875" style="242" customWidth="1"/>
    <col min="9220" max="9220" width="15.5703125" style="242" customWidth="1"/>
    <col min="9221" max="9221" width="13.5703125" style="242" customWidth="1"/>
    <col min="9222" max="9222" width="14.85546875" style="242" customWidth="1"/>
    <col min="9223" max="9223" width="14.140625" style="242" customWidth="1"/>
    <col min="9224" max="9224" width="22.85546875" style="242" bestFit="1" customWidth="1"/>
    <col min="9225" max="9472" width="9.140625" style="242"/>
    <col min="9473" max="9473" width="62.28515625" style="242" customWidth="1"/>
    <col min="9474" max="9474" width="15.7109375" style="242" customWidth="1"/>
    <col min="9475" max="9475" width="13.85546875" style="242" customWidth="1"/>
    <col min="9476" max="9476" width="15.5703125" style="242" customWidth="1"/>
    <col min="9477" max="9477" width="13.5703125" style="242" customWidth="1"/>
    <col min="9478" max="9478" width="14.85546875" style="242" customWidth="1"/>
    <col min="9479" max="9479" width="14.140625" style="242" customWidth="1"/>
    <col min="9480" max="9480" width="22.85546875" style="242" bestFit="1" customWidth="1"/>
    <col min="9481" max="9728" width="9.140625" style="242"/>
    <col min="9729" max="9729" width="62.28515625" style="242" customWidth="1"/>
    <col min="9730" max="9730" width="15.7109375" style="242" customWidth="1"/>
    <col min="9731" max="9731" width="13.85546875" style="242" customWidth="1"/>
    <col min="9732" max="9732" width="15.5703125" style="242" customWidth="1"/>
    <col min="9733" max="9733" width="13.5703125" style="242" customWidth="1"/>
    <col min="9734" max="9734" width="14.85546875" style="242" customWidth="1"/>
    <col min="9735" max="9735" width="14.140625" style="242" customWidth="1"/>
    <col min="9736" max="9736" width="22.85546875" style="242" bestFit="1" customWidth="1"/>
    <col min="9737" max="9984" width="9.140625" style="242"/>
    <col min="9985" max="9985" width="62.28515625" style="242" customWidth="1"/>
    <col min="9986" max="9986" width="15.7109375" style="242" customWidth="1"/>
    <col min="9987" max="9987" width="13.85546875" style="242" customWidth="1"/>
    <col min="9988" max="9988" width="15.5703125" style="242" customWidth="1"/>
    <col min="9989" max="9989" width="13.5703125" style="242" customWidth="1"/>
    <col min="9990" max="9990" width="14.85546875" style="242" customWidth="1"/>
    <col min="9991" max="9991" width="14.140625" style="242" customWidth="1"/>
    <col min="9992" max="9992" width="22.85546875" style="242" bestFit="1" customWidth="1"/>
    <col min="9993" max="10240" width="9.140625" style="242"/>
    <col min="10241" max="10241" width="62.28515625" style="242" customWidth="1"/>
    <col min="10242" max="10242" width="15.7109375" style="242" customWidth="1"/>
    <col min="10243" max="10243" width="13.85546875" style="242" customWidth="1"/>
    <col min="10244" max="10244" width="15.5703125" style="242" customWidth="1"/>
    <col min="10245" max="10245" width="13.5703125" style="242" customWidth="1"/>
    <col min="10246" max="10246" width="14.85546875" style="242" customWidth="1"/>
    <col min="10247" max="10247" width="14.140625" style="242" customWidth="1"/>
    <col min="10248" max="10248" width="22.85546875" style="242" bestFit="1" customWidth="1"/>
    <col min="10249" max="10496" width="9.140625" style="242"/>
    <col min="10497" max="10497" width="62.28515625" style="242" customWidth="1"/>
    <col min="10498" max="10498" width="15.7109375" style="242" customWidth="1"/>
    <col min="10499" max="10499" width="13.85546875" style="242" customWidth="1"/>
    <col min="10500" max="10500" width="15.5703125" style="242" customWidth="1"/>
    <col min="10501" max="10501" width="13.5703125" style="242" customWidth="1"/>
    <col min="10502" max="10502" width="14.85546875" style="242" customWidth="1"/>
    <col min="10503" max="10503" width="14.140625" style="242" customWidth="1"/>
    <col min="10504" max="10504" width="22.85546875" style="242" bestFit="1" customWidth="1"/>
    <col min="10505" max="10752" width="9.140625" style="242"/>
    <col min="10753" max="10753" width="62.28515625" style="242" customWidth="1"/>
    <col min="10754" max="10754" width="15.7109375" style="242" customWidth="1"/>
    <col min="10755" max="10755" width="13.85546875" style="242" customWidth="1"/>
    <col min="10756" max="10756" width="15.5703125" style="242" customWidth="1"/>
    <col min="10757" max="10757" width="13.5703125" style="242" customWidth="1"/>
    <col min="10758" max="10758" width="14.85546875" style="242" customWidth="1"/>
    <col min="10759" max="10759" width="14.140625" style="242" customWidth="1"/>
    <col min="10760" max="10760" width="22.85546875" style="242" bestFit="1" customWidth="1"/>
    <col min="10761" max="11008" width="9.140625" style="242"/>
    <col min="11009" max="11009" width="62.28515625" style="242" customWidth="1"/>
    <col min="11010" max="11010" width="15.7109375" style="242" customWidth="1"/>
    <col min="11011" max="11011" width="13.85546875" style="242" customWidth="1"/>
    <col min="11012" max="11012" width="15.5703125" style="242" customWidth="1"/>
    <col min="11013" max="11013" width="13.5703125" style="242" customWidth="1"/>
    <col min="11014" max="11014" width="14.85546875" style="242" customWidth="1"/>
    <col min="11015" max="11015" width="14.140625" style="242" customWidth="1"/>
    <col min="11016" max="11016" width="22.85546875" style="242" bestFit="1" customWidth="1"/>
    <col min="11017" max="11264" width="9.140625" style="242"/>
    <col min="11265" max="11265" width="62.28515625" style="242" customWidth="1"/>
    <col min="11266" max="11266" width="15.7109375" style="242" customWidth="1"/>
    <col min="11267" max="11267" width="13.85546875" style="242" customWidth="1"/>
    <col min="11268" max="11268" width="15.5703125" style="242" customWidth="1"/>
    <col min="11269" max="11269" width="13.5703125" style="242" customWidth="1"/>
    <col min="11270" max="11270" width="14.85546875" style="242" customWidth="1"/>
    <col min="11271" max="11271" width="14.140625" style="242" customWidth="1"/>
    <col min="11272" max="11272" width="22.85546875" style="242" bestFit="1" customWidth="1"/>
    <col min="11273" max="11520" width="9.140625" style="242"/>
    <col min="11521" max="11521" width="62.28515625" style="242" customWidth="1"/>
    <col min="11522" max="11522" width="15.7109375" style="242" customWidth="1"/>
    <col min="11523" max="11523" width="13.85546875" style="242" customWidth="1"/>
    <col min="11524" max="11524" width="15.5703125" style="242" customWidth="1"/>
    <col min="11525" max="11525" width="13.5703125" style="242" customWidth="1"/>
    <col min="11526" max="11526" width="14.85546875" style="242" customWidth="1"/>
    <col min="11527" max="11527" width="14.140625" style="242" customWidth="1"/>
    <col min="11528" max="11528" width="22.85546875" style="242" bestFit="1" customWidth="1"/>
    <col min="11529" max="11776" width="9.140625" style="242"/>
    <col min="11777" max="11777" width="62.28515625" style="242" customWidth="1"/>
    <col min="11778" max="11778" width="15.7109375" style="242" customWidth="1"/>
    <col min="11779" max="11779" width="13.85546875" style="242" customWidth="1"/>
    <col min="11780" max="11780" width="15.5703125" style="242" customWidth="1"/>
    <col min="11781" max="11781" width="13.5703125" style="242" customWidth="1"/>
    <col min="11782" max="11782" width="14.85546875" style="242" customWidth="1"/>
    <col min="11783" max="11783" width="14.140625" style="242" customWidth="1"/>
    <col min="11784" max="11784" width="22.85546875" style="242" bestFit="1" customWidth="1"/>
    <col min="11785" max="12032" width="9.140625" style="242"/>
    <col min="12033" max="12033" width="62.28515625" style="242" customWidth="1"/>
    <col min="12034" max="12034" width="15.7109375" style="242" customWidth="1"/>
    <col min="12035" max="12035" width="13.85546875" style="242" customWidth="1"/>
    <col min="12036" max="12036" width="15.5703125" style="242" customWidth="1"/>
    <col min="12037" max="12037" width="13.5703125" style="242" customWidth="1"/>
    <col min="12038" max="12038" width="14.85546875" style="242" customWidth="1"/>
    <col min="12039" max="12039" width="14.140625" style="242" customWidth="1"/>
    <col min="12040" max="12040" width="22.85546875" style="242" bestFit="1" customWidth="1"/>
    <col min="12041" max="12288" width="9.140625" style="242"/>
    <col min="12289" max="12289" width="62.28515625" style="242" customWidth="1"/>
    <col min="12290" max="12290" width="15.7109375" style="242" customWidth="1"/>
    <col min="12291" max="12291" width="13.85546875" style="242" customWidth="1"/>
    <col min="12292" max="12292" width="15.5703125" style="242" customWidth="1"/>
    <col min="12293" max="12293" width="13.5703125" style="242" customWidth="1"/>
    <col min="12294" max="12294" width="14.85546875" style="242" customWidth="1"/>
    <col min="12295" max="12295" width="14.140625" style="242" customWidth="1"/>
    <col min="12296" max="12296" width="22.85546875" style="242" bestFit="1" customWidth="1"/>
    <col min="12297" max="12544" width="9.140625" style="242"/>
    <col min="12545" max="12545" width="62.28515625" style="242" customWidth="1"/>
    <col min="12546" max="12546" width="15.7109375" style="242" customWidth="1"/>
    <col min="12547" max="12547" width="13.85546875" style="242" customWidth="1"/>
    <col min="12548" max="12548" width="15.5703125" style="242" customWidth="1"/>
    <col min="12549" max="12549" width="13.5703125" style="242" customWidth="1"/>
    <col min="12550" max="12550" width="14.85546875" style="242" customWidth="1"/>
    <col min="12551" max="12551" width="14.140625" style="242" customWidth="1"/>
    <col min="12552" max="12552" width="22.85546875" style="242" bestFit="1" customWidth="1"/>
    <col min="12553" max="12800" width="9.140625" style="242"/>
    <col min="12801" max="12801" width="62.28515625" style="242" customWidth="1"/>
    <col min="12802" max="12802" width="15.7109375" style="242" customWidth="1"/>
    <col min="12803" max="12803" width="13.85546875" style="242" customWidth="1"/>
    <col min="12804" max="12804" width="15.5703125" style="242" customWidth="1"/>
    <col min="12805" max="12805" width="13.5703125" style="242" customWidth="1"/>
    <col min="12806" max="12806" width="14.85546875" style="242" customWidth="1"/>
    <col min="12807" max="12807" width="14.140625" style="242" customWidth="1"/>
    <col min="12808" max="12808" width="22.85546875" style="242" bestFit="1" customWidth="1"/>
    <col min="12809" max="13056" width="9.140625" style="242"/>
    <col min="13057" max="13057" width="62.28515625" style="242" customWidth="1"/>
    <col min="13058" max="13058" width="15.7109375" style="242" customWidth="1"/>
    <col min="13059" max="13059" width="13.85546875" style="242" customWidth="1"/>
    <col min="13060" max="13060" width="15.5703125" style="242" customWidth="1"/>
    <col min="13061" max="13061" width="13.5703125" style="242" customWidth="1"/>
    <col min="13062" max="13062" width="14.85546875" style="242" customWidth="1"/>
    <col min="13063" max="13063" width="14.140625" style="242" customWidth="1"/>
    <col min="13064" max="13064" width="22.85546875" style="242" bestFit="1" customWidth="1"/>
    <col min="13065" max="13312" width="9.140625" style="242"/>
    <col min="13313" max="13313" width="62.28515625" style="242" customWidth="1"/>
    <col min="13314" max="13314" width="15.7109375" style="242" customWidth="1"/>
    <col min="13315" max="13315" width="13.85546875" style="242" customWidth="1"/>
    <col min="13316" max="13316" width="15.5703125" style="242" customWidth="1"/>
    <col min="13317" max="13317" width="13.5703125" style="242" customWidth="1"/>
    <col min="13318" max="13318" width="14.85546875" style="242" customWidth="1"/>
    <col min="13319" max="13319" width="14.140625" style="242" customWidth="1"/>
    <col min="13320" max="13320" width="22.85546875" style="242" bestFit="1" customWidth="1"/>
    <col min="13321" max="13568" width="9.140625" style="242"/>
    <col min="13569" max="13569" width="62.28515625" style="242" customWidth="1"/>
    <col min="13570" max="13570" width="15.7109375" style="242" customWidth="1"/>
    <col min="13571" max="13571" width="13.85546875" style="242" customWidth="1"/>
    <col min="13572" max="13572" width="15.5703125" style="242" customWidth="1"/>
    <col min="13573" max="13573" width="13.5703125" style="242" customWidth="1"/>
    <col min="13574" max="13574" width="14.85546875" style="242" customWidth="1"/>
    <col min="13575" max="13575" width="14.140625" style="242" customWidth="1"/>
    <col min="13576" max="13576" width="22.85546875" style="242" bestFit="1" customWidth="1"/>
    <col min="13577" max="13824" width="9.140625" style="242"/>
    <col min="13825" max="13825" width="62.28515625" style="242" customWidth="1"/>
    <col min="13826" max="13826" width="15.7109375" style="242" customWidth="1"/>
    <col min="13827" max="13827" width="13.85546875" style="242" customWidth="1"/>
    <col min="13828" max="13828" width="15.5703125" style="242" customWidth="1"/>
    <col min="13829" max="13829" width="13.5703125" style="242" customWidth="1"/>
    <col min="13830" max="13830" width="14.85546875" style="242" customWidth="1"/>
    <col min="13831" max="13831" width="14.140625" style="242" customWidth="1"/>
    <col min="13832" max="13832" width="22.85546875" style="242" bestFit="1" customWidth="1"/>
    <col min="13833" max="14080" width="9.140625" style="242"/>
    <col min="14081" max="14081" width="62.28515625" style="242" customWidth="1"/>
    <col min="14082" max="14082" width="15.7109375" style="242" customWidth="1"/>
    <col min="14083" max="14083" width="13.85546875" style="242" customWidth="1"/>
    <col min="14084" max="14084" width="15.5703125" style="242" customWidth="1"/>
    <col min="14085" max="14085" width="13.5703125" style="242" customWidth="1"/>
    <col min="14086" max="14086" width="14.85546875" style="242" customWidth="1"/>
    <col min="14087" max="14087" width="14.140625" style="242" customWidth="1"/>
    <col min="14088" max="14088" width="22.85546875" style="242" bestFit="1" customWidth="1"/>
    <col min="14089" max="14336" width="9.140625" style="242"/>
    <col min="14337" max="14337" width="62.28515625" style="242" customWidth="1"/>
    <col min="14338" max="14338" width="15.7109375" style="242" customWidth="1"/>
    <col min="14339" max="14339" width="13.85546875" style="242" customWidth="1"/>
    <col min="14340" max="14340" width="15.5703125" style="242" customWidth="1"/>
    <col min="14341" max="14341" width="13.5703125" style="242" customWidth="1"/>
    <col min="14342" max="14342" width="14.85546875" style="242" customWidth="1"/>
    <col min="14343" max="14343" width="14.140625" style="242" customWidth="1"/>
    <col min="14344" max="14344" width="22.85546875" style="242" bestFit="1" customWidth="1"/>
    <col min="14345" max="14592" width="9.140625" style="242"/>
    <col min="14593" max="14593" width="62.28515625" style="242" customWidth="1"/>
    <col min="14594" max="14594" width="15.7109375" style="242" customWidth="1"/>
    <col min="14595" max="14595" width="13.85546875" style="242" customWidth="1"/>
    <col min="14596" max="14596" width="15.5703125" style="242" customWidth="1"/>
    <col min="14597" max="14597" width="13.5703125" style="242" customWidth="1"/>
    <col min="14598" max="14598" width="14.85546875" style="242" customWidth="1"/>
    <col min="14599" max="14599" width="14.140625" style="242" customWidth="1"/>
    <col min="14600" max="14600" width="22.85546875" style="242" bestFit="1" customWidth="1"/>
    <col min="14601" max="14848" width="9.140625" style="242"/>
    <col min="14849" max="14849" width="62.28515625" style="242" customWidth="1"/>
    <col min="14850" max="14850" width="15.7109375" style="242" customWidth="1"/>
    <col min="14851" max="14851" width="13.85546875" style="242" customWidth="1"/>
    <col min="14852" max="14852" width="15.5703125" style="242" customWidth="1"/>
    <col min="14853" max="14853" width="13.5703125" style="242" customWidth="1"/>
    <col min="14854" max="14854" width="14.85546875" style="242" customWidth="1"/>
    <col min="14855" max="14855" width="14.140625" style="242" customWidth="1"/>
    <col min="14856" max="14856" width="22.85546875" style="242" bestFit="1" customWidth="1"/>
    <col min="14857" max="15104" width="9.140625" style="242"/>
    <col min="15105" max="15105" width="62.28515625" style="242" customWidth="1"/>
    <col min="15106" max="15106" width="15.7109375" style="242" customWidth="1"/>
    <col min="15107" max="15107" width="13.85546875" style="242" customWidth="1"/>
    <col min="15108" max="15108" width="15.5703125" style="242" customWidth="1"/>
    <col min="15109" max="15109" width="13.5703125" style="242" customWidth="1"/>
    <col min="15110" max="15110" width="14.85546875" style="242" customWidth="1"/>
    <col min="15111" max="15111" width="14.140625" style="242" customWidth="1"/>
    <col min="15112" max="15112" width="22.85546875" style="242" bestFit="1" customWidth="1"/>
    <col min="15113" max="15360" width="9.140625" style="242"/>
    <col min="15361" max="15361" width="62.28515625" style="242" customWidth="1"/>
    <col min="15362" max="15362" width="15.7109375" style="242" customWidth="1"/>
    <col min="15363" max="15363" width="13.85546875" style="242" customWidth="1"/>
    <col min="15364" max="15364" width="15.5703125" style="242" customWidth="1"/>
    <col min="15365" max="15365" width="13.5703125" style="242" customWidth="1"/>
    <col min="15366" max="15366" width="14.85546875" style="242" customWidth="1"/>
    <col min="15367" max="15367" width="14.140625" style="242" customWidth="1"/>
    <col min="15368" max="15368" width="22.85546875" style="242" bestFit="1" customWidth="1"/>
    <col min="15369" max="15616" width="9.140625" style="242"/>
    <col min="15617" max="15617" width="62.28515625" style="242" customWidth="1"/>
    <col min="15618" max="15618" width="15.7109375" style="242" customWidth="1"/>
    <col min="15619" max="15619" width="13.85546875" style="242" customWidth="1"/>
    <col min="15620" max="15620" width="15.5703125" style="242" customWidth="1"/>
    <col min="15621" max="15621" width="13.5703125" style="242" customWidth="1"/>
    <col min="15622" max="15622" width="14.85546875" style="242" customWidth="1"/>
    <col min="15623" max="15623" width="14.140625" style="242" customWidth="1"/>
    <col min="15624" max="15624" width="22.85546875" style="242" bestFit="1" customWidth="1"/>
    <col min="15625" max="15872" width="9.140625" style="242"/>
    <col min="15873" max="15873" width="62.28515625" style="242" customWidth="1"/>
    <col min="15874" max="15874" width="15.7109375" style="242" customWidth="1"/>
    <col min="15875" max="15875" width="13.85546875" style="242" customWidth="1"/>
    <col min="15876" max="15876" width="15.5703125" style="242" customWidth="1"/>
    <col min="15877" max="15877" width="13.5703125" style="242" customWidth="1"/>
    <col min="15878" max="15878" width="14.85546875" style="242" customWidth="1"/>
    <col min="15879" max="15879" width="14.140625" style="242" customWidth="1"/>
    <col min="15880" max="15880" width="22.85546875" style="242" bestFit="1" customWidth="1"/>
    <col min="15881" max="16128" width="9.140625" style="242"/>
    <col min="16129" max="16129" width="62.28515625" style="242" customWidth="1"/>
    <col min="16130" max="16130" width="15.7109375" style="242" customWidth="1"/>
    <col min="16131" max="16131" width="13.85546875" style="242" customWidth="1"/>
    <col min="16132" max="16132" width="15.5703125" style="242" customWidth="1"/>
    <col min="16133" max="16133" width="13.5703125" style="242" customWidth="1"/>
    <col min="16134" max="16134" width="14.85546875" style="242" customWidth="1"/>
    <col min="16135" max="16135" width="14.140625" style="242" customWidth="1"/>
    <col min="16136" max="16136" width="22.85546875" style="242" bestFit="1" customWidth="1"/>
    <col min="16137" max="16384" width="9.140625" style="242"/>
  </cols>
  <sheetData>
    <row r="1" spans="1:8">
      <c r="A1" s="242" t="s">
        <v>0</v>
      </c>
      <c r="B1" s="265">
        <v>37.6</v>
      </c>
    </row>
    <row r="2" spans="1:8">
      <c r="A2" s="242" t="s">
        <v>2</v>
      </c>
      <c r="B2" s="268" t="s">
        <v>1611</v>
      </c>
    </row>
    <row r="3" spans="1:8">
      <c r="A3" s="242" t="s">
        <v>4</v>
      </c>
      <c r="B3" s="268" t="s">
        <v>1560</v>
      </c>
    </row>
    <row r="4" spans="1:8">
      <c r="A4" s="242" t="s">
        <v>6</v>
      </c>
      <c r="B4" s="268" t="s">
        <v>7</v>
      </c>
    </row>
    <row r="5" spans="1:8">
      <c r="A5" s="242" t="s">
        <v>8</v>
      </c>
      <c r="B5" s="242" t="s">
        <v>9</v>
      </c>
    </row>
    <row r="7" spans="1:8">
      <c r="A7" s="1124" t="s">
        <v>1612</v>
      </c>
      <c r="B7" s="3000" t="s">
        <v>1613</v>
      </c>
      <c r="C7" s="3001"/>
      <c r="D7" s="3001"/>
      <c r="E7" s="3001"/>
      <c r="F7" s="3002"/>
      <c r="G7" s="1071"/>
      <c r="H7" s="1125" t="s">
        <v>1614</v>
      </c>
    </row>
    <row r="8" spans="1:8">
      <c r="A8" s="1126" t="s">
        <v>1615</v>
      </c>
      <c r="B8" s="1127"/>
      <c r="C8" s="1128"/>
      <c r="D8" s="1128"/>
      <c r="E8" s="1128"/>
      <c r="F8" s="72"/>
      <c r="G8" s="1072" t="s">
        <v>15</v>
      </c>
      <c r="H8" s="1126" t="s">
        <v>1616</v>
      </c>
    </row>
    <row r="9" spans="1:8">
      <c r="A9" s="16" t="s">
        <v>1007</v>
      </c>
      <c r="B9" s="1129" t="s">
        <v>1617</v>
      </c>
      <c r="C9" s="1130" t="s">
        <v>1618</v>
      </c>
      <c r="D9" s="1131" t="s">
        <v>1619</v>
      </c>
      <c r="E9" s="1131" t="s">
        <v>1620</v>
      </c>
      <c r="F9" s="1132" t="s">
        <v>1621</v>
      </c>
      <c r="G9" s="1095"/>
      <c r="H9" s="1133" t="s">
        <v>1622</v>
      </c>
    </row>
    <row r="10" spans="1:8">
      <c r="A10" s="1136" t="s">
        <v>1630</v>
      </c>
      <c r="B10" s="1137">
        <f>SUM(B11:B999)</f>
        <v>0</v>
      </c>
      <c r="C10" s="1138">
        <f>SUM(C11:C999)</f>
        <v>0</v>
      </c>
      <c r="D10" s="1138">
        <f>SUM(D11:D999)</f>
        <v>0</v>
      </c>
      <c r="E10" s="1138">
        <f>SUM(E11:E999)</f>
        <v>0</v>
      </c>
      <c r="F10" s="1139">
        <f>SUM(F11:F999)</f>
        <v>0</v>
      </c>
      <c r="G10" s="1140">
        <f>SUM(B10:F10)</f>
        <v>0</v>
      </c>
      <c r="H10" s="810"/>
    </row>
    <row r="11" spans="1:8">
      <c r="A11" s="1141">
        <v>1</v>
      </c>
      <c r="B11" s="783"/>
      <c r="C11" s="760"/>
      <c r="D11" s="760"/>
      <c r="E11" s="760"/>
      <c r="F11" s="756"/>
      <c r="G11" s="1140">
        <f>SUM(B11:F11)</f>
        <v>0</v>
      </c>
      <c r="H11" s="810"/>
    </row>
    <row r="12" spans="1:8">
      <c r="A12" s="1141">
        <v>2</v>
      </c>
      <c r="B12" s="783"/>
      <c r="C12" s="760"/>
      <c r="D12" s="760"/>
      <c r="E12" s="760"/>
      <c r="F12" s="756"/>
      <c r="G12" s="1140">
        <f>SUM(B12:F12)</f>
        <v>0</v>
      </c>
      <c r="H12" s="810"/>
    </row>
    <row r="13" spans="1:8">
      <c r="A13" s="1141" t="s">
        <v>1624</v>
      </c>
      <c r="B13" s="783"/>
      <c r="C13" s="760"/>
      <c r="D13" s="760"/>
      <c r="E13" s="760"/>
      <c r="F13" s="756"/>
      <c r="G13" s="1140">
        <f>SUM(B13:F13)</f>
        <v>0</v>
      </c>
      <c r="H13" s="810"/>
    </row>
    <row r="15" spans="1:8">
      <c r="A15" s="1142"/>
    </row>
  </sheetData>
  <mergeCells count="1">
    <mergeCell ref="B7:F7"/>
  </mergeCell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5"/>
  <sheetViews>
    <sheetView workbookViewId="0">
      <selection activeCell="B31" sqref="B31"/>
    </sheetView>
  </sheetViews>
  <sheetFormatPr defaultRowHeight="15"/>
  <cols>
    <col min="1" max="1" width="62.28515625" style="242" customWidth="1"/>
    <col min="2" max="2" width="15.7109375" style="242" customWidth="1"/>
    <col min="3" max="3" width="13.85546875" style="242" customWidth="1"/>
    <col min="4" max="4" width="15.5703125" style="242" customWidth="1"/>
    <col min="5" max="5" width="13.5703125" style="242" customWidth="1"/>
    <col min="6" max="6" width="14.85546875" style="242" customWidth="1"/>
    <col min="7" max="7" width="14.140625" style="242" customWidth="1"/>
    <col min="8" max="8" width="22.85546875" style="242" bestFit="1" customWidth="1"/>
    <col min="9" max="256" width="9.140625" style="242"/>
    <col min="257" max="257" width="62.28515625" style="242" customWidth="1"/>
    <col min="258" max="258" width="15.7109375" style="242" customWidth="1"/>
    <col min="259" max="259" width="13.85546875" style="242" customWidth="1"/>
    <col min="260" max="260" width="15.5703125" style="242" customWidth="1"/>
    <col min="261" max="261" width="13.5703125" style="242" customWidth="1"/>
    <col min="262" max="262" width="14.85546875" style="242" customWidth="1"/>
    <col min="263" max="263" width="14.140625" style="242" customWidth="1"/>
    <col min="264" max="264" width="22.85546875" style="242" bestFit="1" customWidth="1"/>
    <col min="265" max="512" width="9.140625" style="242"/>
    <col min="513" max="513" width="62.28515625" style="242" customWidth="1"/>
    <col min="514" max="514" width="15.7109375" style="242" customWidth="1"/>
    <col min="515" max="515" width="13.85546875" style="242" customWidth="1"/>
    <col min="516" max="516" width="15.5703125" style="242" customWidth="1"/>
    <col min="517" max="517" width="13.5703125" style="242" customWidth="1"/>
    <col min="518" max="518" width="14.85546875" style="242" customWidth="1"/>
    <col min="519" max="519" width="14.140625" style="242" customWidth="1"/>
    <col min="520" max="520" width="22.85546875" style="242" bestFit="1" customWidth="1"/>
    <col min="521" max="768" width="9.140625" style="242"/>
    <col min="769" max="769" width="62.28515625" style="242" customWidth="1"/>
    <col min="770" max="770" width="15.7109375" style="242" customWidth="1"/>
    <col min="771" max="771" width="13.85546875" style="242" customWidth="1"/>
    <col min="772" max="772" width="15.5703125" style="242" customWidth="1"/>
    <col min="773" max="773" width="13.5703125" style="242" customWidth="1"/>
    <col min="774" max="774" width="14.85546875" style="242" customWidth="1"/>
    <col min="775" max="775" width="14.140625" style="242" customWidth="1"/>
    <col min="776" max="776" width="22.85546875" style="242" bestFit="1" customWidth="1"/>
    <col min="777" max="1024" width="9.140625" style="242"/>
    <col min="1025" max="1025" width="62.28515625" style="242" customWidth="1"/>
    <col min="1026" max="1026" width="15.7109375" style="242" customWidth="1"/>
    <col min="1027" max="1027" width="13.85546875" style="242" customWidth="1"/>
    <col min="1028" max="1028" width="15.5703125" style="242" customWidth="1"/>
    <col min="1029" max="1029" width="13.5703125" style="242" customWidth="1"/>
    <col min="1030" max="1030" width="14.85546875" style="242" customWidth="1"/>
    <col min="1031" max="1031" width="14.140625" style="242" customWidth="1"/>
    <col min="1032" max="1032" width="22.85546875" style="242" bestFit="1" customWidth="1"/>
    <col min="1033" max="1280" width="9.140625" style="242"/>
    <col min="1281" max="1281" width="62.28515625" style="242" customWidth="1"/>
    <col min="1282" max="1282" width="15.7109375" style="242" customWidth="1"/>
    <col min="1283" max="1283" width="13.85546875" style="242" customWidth="1"/>
    <col min="1284" max="1284" width="15.5703125" style="242" customWidth="1"/>
    <col min="1285" max="1285" width="13.5703125" style="242" customWidth="1"/>
    <col min="1286" max="1286" width="14.85546875" style="242" customWidth="1"/>
    <col min="1287" max="1287" width="14.140625" style="242" customWidth="1"/>
    <col min="1288" max="1288" width="22.85546875" style="242" bestFit="1" customWidth="1"/>
    <col min="1289" max="1536" width="9.140625" style="242"/>
    <col min="1537" max="1537" width="62.28515625" style="242" customWidth="1"/>
    <col min="1538" max="1538" width="15.7109375" style="242" customWidth="1"/>
    <col min="1539" max="1539" width="13.85546875" style="242" customWidth="1"/>
    <col min="1540" max="1540" width="15.5703125" style="242" customWidth="1"/>
    <col min="1541" max="1541" width="13.5703125" style="242" customWidth="1"/>
    <col min="1542" max="1542" width="14.85546875" style="242" customWidth="1"/>
    <col min="1543" max="1543" width="14.140625" style="242" customWidth="1"/>
    <col min="1544" max="1544" width="22.85546875" style="242" bestFit="1" customWidth="1"/>
    <col min="1545" max="1792" width="9.140625" style="242"/>
    <col min="1793" max="1793" width="62.28515625" style="242" customWidth="1"/>
    <col min="1794" max="1794" width="15.7109375" style="242" customWidth="1"/>
    <col min="1795" max="1795" width="13.85546875" style="242" customWidth="1"/>
    <col min="1796" max="1796" width="15.5703125" style="242" customWidth="1"/>
    <col min="1797" max="1797" width="13.5703125" style="242" customWidth="1"/>
    <col min="1798" max="1798" width="14.85546875" style="242" customWidth="1"/>
    <col min="1799" max="1799" width="14.140625" style="242" customWidth="1"/>
    <col min="1800" max="1800" width="22.85546875" style="242" bestFit="1" customWidth="1"/>
    <col min="1801" max="2048" width="9.140625" style="242"/>
    <col min="2049" max="2049" width="62.28515625" style="242" customWidth="1"/>
    <col min="2050" max="2050" width="15.7109375" style="242" customWidth="1"/>
    <col min="2051" max="2051" width="13.85546875" style="242" customWidth="1"/>
    <col min="2052" max="2052" width="15.5703125" style="242" customWidth="1"/>
    <col min="2053" max="2053" width="13.5703125" style="242" customWidth="1"/>
    <col min="2054" max="2054" width="14.85546875" style="242" customWidth="1"/>
    <col min="2055" max="2055" width="14.140625" style="242" customWidth="1"/>
    <col min="2056" max="2056" width="22.85546875" style="242" bestFit="1" customWidth="1"/>
    <col min="2057" max="2304" width="9.140625" style="242"/>
    <col min="2305" max="2305" width="62.28515625" style="242" customWidth="1"/>
    <col min="2306" max="2306" width="15.7109375" style="242" customWidth="1"/>
    <col min="2307" max="2307" width="13.85546875" style="242" customWidth="1"/>
    <col min="2308" max="2308" width="15.5703125" style="242" customWidth="1"/>
    <col min="2309" max="2309" width="13.5703125" style="242" customWidth="1"/>
    <col min="2310" max="2310" width="14.85546875" style="242" customWidth="1"/>
    <col min="2311" max="2311" width="14.140625" style="242" customWidth="1"/>
    <col min="2312" max="2312" width="22.85546875" style="242" bestFit="1" customWidth="1"/>
    <col min="2313" max="2560" width="9.140625" style="242"/>
    <col min="2561" max="2561" width="62.28515625" style="242" customWidth="1"/>
    <col min="2562" max="2562" width="15.7109375" style="242" customWidth="1"/>
    <col min="2563" max="2563" width="13.85546875" style="242" customWidth="1"/>
    <col min="2564" max="2564" width="15.5703125" style="242" customWidth="1"/>
    <col min="2565" max="2565" width="13.5703125" style="242" customWidth="1"/>
    <col min="2566" max="2566" width="14.85546875" style="242" customWidth="1"/>
    <col min="2567" max="2567" width="14.140625" style="242" customWidth="1"/>
    <col min="2568" max="2568" width="22.85546875" style="242" bestFit="1" customWidth="1"/>
    <col min="2569" max="2816" width="9.140625" style="242"/>
    <col min="2817" max="2817" width="62.28515625" style="242" customWidth="1"/>
    <col min="2818" max="2818" width="15.7109375" style="242" customWidth="1"/>
    <col min="2819" max="2819" width="13.85546875" style="242" customWidth="1"/>
    <col min="2820" max="2820" width="15.5703125" style="242" customWidth="1"/>
    <col min="2821" max="2821" width="13.5703125" style="242" customWidth="1"/>
    <col min="2822" max="2822" width="14.85546875" style="242" customWidth="1"/>
    <col min="2823" max="2823" width="14.140625" style="242" customWidth="1"/>
    <col min="2824" max="2824" width="22.85546875" style="242" bestFit="1" customWidth="1"/>
    <col min="2825" max="3072" width="9.140625" style="242"/>
    <col min="3073" max="3073" width="62.28515625" style="242" customWidth="1"/>
    <col min="3074" max="3074" width="15.7109375" style="242" customWidth="1"/>
    <col min="3075" max="3075" width="13.85546875" style="242" customWidth="1"/>
    <col min="3076" max="3076" width="15.5703125" style="242" customWidth="1"/>
    <col min="3077" max="3077" width="13.5703125" style="242" customWidth="1"/>
    <col min="3078" max="3078" width="14.85546875" style="242" customWidth="1"/>
    <col min="3079" max="3079" width="14.140625" style="242" customWidth="1"/>
    <col min="3080" max="3080" width="22.85546875" style="242" bestFit="1" customWidth="1"/>
    <col min="3081" max="3328" width="9.140625" style="242"/>
    <col min="3329" max="3329" width="62.28515625" style="242" customWidth="1"/>
    <col min="3330" max="3330" width="15.7109375" style="242" customWidth="1"/>
    <col min="3331" max="3331" width="13.85546875" style="242" customWidth="1"/>
    <col min="3332" max="3332" width="15.5703125" style="242" customWidth="1"/>
    <col min="3333" max="3333" width="13.5703125" style="242" customWidth="1"/>
    <col min="3334" max="3334" width="14.85546875" style="242" customWidth="1"/>
    <col min="3335" max="3335" width="14.140625" style="242" customWidth="1"/>
    <col min="3336" max="3336" width="22.85546875" style="242" bestFit="1" customWidth="1"/>
    <col min="3337" max="3584" width="9.140625" style="242"/>
    <col min="3585" max="3585" width="62.28515625" style="242" customWidth="1"/>
    <col min="3586" max="3586" width="15.7109375" style="242" customWidth="1"/>
    <col min="3587" max="3587" width="13.85546875" style="242" customWidth="1"/>
    <col min="3588" max="3588" width="15.5703125" style="242" customWidth="1"/>
    <col min="3589" max="3589" width="13.5703125" style="242" customWidth="1"/>
    <col min="3590" max="3590" width="14.85546875" style="242" customWidth="1"/>
    <col min="3591" max="3591" width="14.140625" style="242" customWidth="1"/>
    <col min="3592" max="3592" width="22.85546875" style="242" bestFit="1" customWidth="1"/>
    <col min="3593" max="3840" width="9.140625" style="242"/>
    <col min="3841" max="3841" width="62.28515625" style="242" customWidth="1"/>
    <col min="3842" max="3842" width="15.7109375" style="242" customWidth="1"/>
    <col min="3843" max="3843" width="13.85546875" style="242" customWidth="1"/>
    <col min="3844" max="3844" width="15.5703125" style="242" customWidth="1"/>
    <col min="3845" max="3845" width="13.5703125" style="242" customWidth="1"/>
    <col min="3846" max="3846" width="14.85546875" style="242" customWidth="1"/>
    <col min="3847" max="3847" width="14.140625" style="242" customWidth="1"/>
    <col min="3848" max="3848" width="22.85546875" style="242" bestFit="1" customWidth="1"/>
    <col min="3849" max="4096" width="9.140625" style="242"/>
    <col min="4097" max="4097" width="62.28515625" style="242" customWidth="1"/>
    <col min="4098" max="4098" width="15.7109375" style="242" customWidth="1"/>
    <col min="4099" max="4099" width="13.85546875" style="242" customWidth="1"/>
    <col min="4100" max="4100" width="15.5703125" style="242" customWidth="1"/>
    <col min="4101" max="4101" width="13.5703125" style="242" customWidth="1"/>
    <col min="4102" max="4102" width="14.85546875" style="242" customWidth="1"/>
    <col min="4103" max="4103" width="14.140625" style="242" customWidth="1"/>
    <col min="4104" max="4104" width="22.85546875" style="242" bestFit="1" customWidth="1"/>
    <col min="4105" max="4352" width="9.140625" style="242"/>
    <col min="4353" max="4353" width="62.28515625" style="242" customWidth="1"/>
    <col min="4354" max="4354" width="15.7109375" style="242" customWidth="1"/>
    <col min="4355" max="4355" width="13.85546875" style="242" customWidth="1"/>
    <col min="4356" max="4356" width="15.5703125" style="242" customWidth="1"/>
    <col min="4357" max="4357" width="13.5703125" style="242" customWidth="1"/>
    <col min="4358" max="4358" width="14.85546875" style="242" customWidth="1"/>
    <col min="4359" max="4359" width="14.140625" style="242" customWidth="1"/>
    <col min="4360" max="4360" width="22.85546875" style="242" bestFit="1" customWidth="1"/>
    <col min="4361" max="4608" width="9.140625" style="242"/>
    <col min="4609" max="4609" width="62.28515625" style="242" customWidth="1"/>
    <col min="4610" max="4610" width="15.7109375" style="242" customWidth="1"/>
    <col min="4611" max="4611" width="13.85546875" style="242" customWidth="1"/>
    <col min="4612" max="4612" width="15.5703125" style="242" customWidth="1"/>
    <col min="4613" max="4613" width="13.5703125" style="242" customWidth="1"/>
    <col min="4614" max="4614" width="14.85546875" style="242" customWidth="1"/>
    <col min="4615" max="4615" width="14.140625" style="242" customWidth="1"/>
    <col min="4616" max="4616" width="22.85546875" style="242" bestFit="1" customWidth="1"/>
    <col min="4617" max="4864" width="9.140625" style="242"/>
    <col min="4865" max="4865" width="62.28515625" style="242" customWidth="1"/>
    <col min="4866" max="4866" width="15.7109375" style="242" customWidth="1"/>
    <col min="4867" max="4867" width="13.85546875" style="242" customWidth="1"/>
    <col min="4868" max="4868" width="15.5703125" style="242" customWidth="1"/>
    <col min="4869" max="4869" width="13.5703125" style="242" customWidth="1"/>
    <col min="4870" max="4870" width="14.85546875" style="242" customWidth="1"/>
    <col min="4871" max="4871" width="14.140625" style="242" customWidth="1"/>
    <col min="4872" max="4872" width="22.85546875" style="242" bestFit="1" customWidth="1"/>
    <col min="4873" max="5120" width="9.140625" style="242"/>
    <col min="5121" max="5121" width="62.28515625" style="242" customWidth="1"/>
    <col min="5122" max="5122" width="15.7109375" style="242" customWidth="1"/>
    <col min="5123" max="5123" width="13.85546875" style="242" customWidth="1"/>
    <col min="5124" max="5124" width="15.5703125" style="242" customWidth="1"/>
    <col min="5125" max="5125" width="13.5703125" style="242" customWidth="1"/>
    <col min="5126" max="5126" width="14.85546875" style="242" customWidth="1"/>
    <col min="5127" max="5127" width="14.140625" style="242" customWidth="1"/>
    <col min="5128" max="5128" width="22.85546875" style="242" bestFit="1" customWidth="1"/>
    <col min="5129" max="5376" width="9.140625" style="242"/>
    <col min="5377" max="5377" width="62.28515625" style="242" customWidth="1"/>
    <col min="5378" max="5378" width="15.7109375" style="242" customWidth="1"/>
    <col min="5379" max="5379" width="13.85546875" style="242" customWidth="1"/>
    <col min="5380" max="5380" width="15.5703125" style="242" customWidth="1"/>
    <col min="5381" max="5381" width="13.5703125" style="242" customWidth="1"/>
    <col min="5382" max="5382" width="14.85546875" style="242" customWidth="1"/>
    <col min="5383" max="5383" width="14.140625" style="242" customWidth="1"/>
    <col min="5384" max="5384" width="22.85546875" style="242" bestFit="1" customWidth="1"/>
    <col min="5385" max="5632" width="9.140625" style="242"/>
    <col min="5633" max="5633" width="62.28515625" style="242" customWidth="1"/>
    <col min="5634" max="5634" width="15.7109375" style="242" customWidth="1"/>
    <col min="5635" max="5635" width="13.85546875" style="242" customWidth="1"/>
    <col min="5636" max="5636" width="15.5703125" style="242" customWidth="1"/>
    <col min="5637" max="5637" width="13.5703125" style="242" customWidth="1"/>
    <col min="5638" max="5638" width="14.85546875" style="242" customWidth="1"/>
    <col min="5639" max="5639" width="14.140625" style="242" customWidth="1"/>
    <col min="5640" max="5640" width="22.85546875" style="242" bestFit="1" customWidth="1"/>
    <col min="5641" max="5888" width="9.140625" style="242"/>
    <col min="5889" max="5889" width="62.28515625" style="242" customWidth="1"/>
    <col min="5890" max="5890" width="15.7109375" style="242" customWidth="1"/>
    <col min="5891" max="5891" width="13.85546875" style="242" customWidth="1"/>
    <col min="5892" max="5892" width="15.5703125" style="242" customWidth="1"/>
    <col min="5893" max="5893" width="13.5703125" style="242" customWidth="1"/>
    <col min="5894" max="5894" width="14.85546875" style="242" customWidth="1"/>
    <col min="5895" max="5895" width="14.140625" style="242" customWidth="1"/>
    <col min="5896" max="5896" width="22.85546875" style="242" bestFit="1" customWidth="1"/>
    <col min="5897" max="6144" width="9.140625" style="242"/>
    <col min="6145" max="6145" width="62.28515625" style="242" customWidth="1"/>
    <col min="6146" max="6146" width="15.7109375" style="242" customWidth="1"/>
    <col min="6147" max="6147" width="13.85546875" style="242" customWidth="1"/>
    <col min="6148" max="6148" width="15.5703125" style="242" customWidth="1"/>
    <col min="6149" max="6149" width="13.5703125" style="242" customWidth="1"/>
    <col min="6150" max="6150" width="14.85546875" style="242" customWidth="1"/>
    <col min="6151" max="6151" width="14.140625" style="242" customWidth="1"/>
    <col min="6152" max="6152" width="22.85546875" style="242" bestFit="1" customWidth="1"/>
    <col min="6153" max="6400" width="9.140625" style="242"/>
    <col min="6401" max="6401" width="62.28515625" style="242" customWidth="1"/>
    <col min="6402" max="6402" width="15.7109375" style="242" customWidth="1"/>
    <col min="6403" max="6403" width="13.85546875" style="242" customWidth="1"/>
    <col min="6404" max="6404" width="15.5703125" style="242" customWidth="1"/>
    <col min="6405" max="6405" width="13.5703125" style="242" customWidth="1"/>
    <col min="6406" max="6406" width="14.85546875" style="242" customWidth="1"/>
    <col min="6407" max="6407" width="14.140625" style="242" customWidth="1"/>
    <col min="6408" max="6408" width="22.85546875" style="242" bestFit="1" customWidth="1"/>
    <col min="6409" max="6656" width="9.140625" style="242"/>
    <col min="6657" max="6657" width="62.28515625" style="242" customWidth="1"/>
    <col min="6658" max="6658" width="15.7109375" style="242" customWidth="1"/>
    <col min="6659" max="6659" width="13.85546875" style="242" customWidth="1"/>
    <col min="6660" max="6660" width="15.5703125" style="242" customWidth="1"/>
    <col min="6661" max="6661" width="13.5703125" style="242" customWidth="1"/>
    <col min="6662" max="6662" width="14.85546875" style="242" customWidth="1"/>
    <col min="6663" max="6663" width="14.140625" style="242" customWidth="1"/>
    <col min="6664" max="6664" width="22.85546875" style="242" bestFit="1" customWidth="1"/>
    <col min="6665" max="6912" width="9.140625" style="242"/>
    <col min="6913" max="6913" width="62.28515625" style="242" customWidth="1"/>
    <col min="6914" max="6914" width="15.7109375" style="242" customWidth="1"/>
    <col min="6915" max="6915" width="13.85546875" style="242" customWidth="1"/>
    <col min="6916" max="6916" width="15.5703125" style="242" customWidth="1"/>
    <col min="6917" max="6917" width="13.5703125" style="242" customWidth="1"/>
    <col min="6918" max="6918" width="14.85546875" style="242" customWidth="1"/>
    <col min="6919" max="6919" width="14.140625" style="242" customWidth="1"/>
    <col min="6920" max="6920" width="22.85546875" style="242" bestFit="1" customWidth="1"/>
    <col min="6921" max="7168" width="9.140625" style="242"/>
    <col min="7169" max="7169" width="62.28515625" style="242" customWidth="1"/>
    <col min="7170" max="7170" width="15.7109375" style="242" customWidth="1"/>
    <col min="7171" max="7171" width="13.85546875" style="242" customWidth="1"/>
    <col min="7172" max="7172" width="15.5703125" style="242" customWidth="1"/>
    <col min="7173" max="7173" width="13.5703125" style="242" customWidth="1"/>
    <col min="7174" max="7174" width="14.85546875" style="242" customWidth="1"/>
    <col min="7175" max="7175" width="14.140625" style="242" customWidth="1"/>
    <col min="7176" max="7176" width="22.85546875" style="242" bestFit="1" customWidth="1"/>
    <col min="7177" max="7424" width="9.140625" style="242"/>
    <col min="7425" max="7425" width="62.28515625" style="242" customWidth="1"/>
    <col min="7426" max="7426" width="15.7109375" style="242" customWidth="1"/>
    <col min="7427" max="7427" width="13.85546875" style="242" customWidth="1"/>
    <col min="7428" max="7428" width="15.5703125" style="242" customWidth="1"/>
    <col min="7429" max="7429" width="13.5703125" style="242" customWidth="1"/>
    <col min="7430" max="7430" width="14.85546875" style="242" customWidth="1"/>
    <col min="7431" max="7431" width="14.140625" style="242" customWidth="1"/>
    <col min="7432" max="7432" width="22.85546875" style="242" bestFit="1" customWidth="1"/>
    <col min="7433" max="7680" width="9.140625" style="242"/>
    <col min="7681" max="7681" width="62.28515625" style="242" customWidth="1"/>
    <col min="7682" max="7682" width="15.7109375" style="242" customWidth="1"/>
    <col min="7683" max="7683" width="13.85546875" style="242" customWidth="1"/>
    <col min="7684" max="7684" width="15.5703125" style="242" customWidth="1"/>
    <col min="7685" max="7685" width="13.5703125" style="242" customWidth="1"/>
    <col min="7686" max="7686" width="14.85546875" style="242" customWidth="1"/>
    <col min="7687" max="7687" width="14.140625" style="242" customWidth="1"/>
    <col min="7688" max="7688" width="22.85546875" style="242" bestFit="1" customWidth="1"/>
    <col min="7689" max="7936" width="9.140625" style="242"/>
    <col min="7937" max="7937" width="62.28515625" style="242" customWidth="1"/>
    <col min="7938" max="7938" width="15.7109375" style="242" customWidth="1"/>
    <col min="7939" max="7939" width="13.85546875" style="242" customWidth="1"/>
    <col min="7940" max="7940" width="15.5703125" style="242" customWidth="1"/>
    <col min="7941" max="7941" width="13.5703125" style="242" customWidth="1"/>
    <col min="7942" max="7942" width="14.85546875" style="242" customWidth="1"/>
    <col min="7943" max="7943" width="14.140625" style="242" customWidth="1"/>
    <col min="7944" max="7944" width="22.85546875" style="242" bestFit="1" customWidth="1"/>
    <col min="7945" max="8192" width="9.140625" style="242"/>
    <col min="8193" max="8193" width="62.28515625" style="242" customWidth="1"/>
    <col min="8194" max="8194" width="15.7109375" style="242" customWidth="1"/>
    <col min="8195" max="8195" width="13.85546875" style="242" customWidth="1"/>
    <col min="8196" max="8196" width="15.5703125" style="242" customWidth="1"/>
    <col min="8197" max="8197" width="13.5703125" style="242" customWidth="1"/>
    <col min="8198" max="8198" width="14.85546875" style="242" customWidth="1"/>
    <col min="8199" max="8199" width="14.140625" style="242" customWidth="1"/>
    <col min="8200" max="8200" width="22.85546875" style="242" bestFit="1" customWidth="1"/>
    <col min="8201" max="8448" width="9.140625" style="242"/>
    <col min="8449" max="8449" width="62.28515625" style="242" customWidth="1"/>
    <col min="8450" max="8450" width="15.7109375" style="242" customWidth="1"/>
    <col min="8451" max="8451" width="13.85546875" style="242" customWidth="1"/>
    <col min="8452" max="8452" width="15.5703125" style="242" customWidth="1"/>
    <col min="8453" max="8453" width="13.5703125" style="242" customWidth="1"/>
    <col min="8454" max="8454" width="14.85546875" style="242" customWidth="1"/>
    <col min="8455" max="8455" width="14.140625" style="242" customWidth="1"/>
    <col min="8456" max="8456" width="22.85546875" style="242" bestFit="1" customWidth="1"/>
    <col min="8457" max="8704" width="9.140625" style="242"/>
    <col min="8705" max="8705" width="62.28515625" style="242" customWidth="1"/>
    <col min="8706" max="8706" width="15.7109375" style="242" customWidth="1"/>
    <col min="8707" max="8707" width="13.85546875" style="242" customWidth="1"/>
    <col min="8708" max="8708" width="15.5703125" style="242" customWidth="1"/>
    <col min="8709" max="8709" width="13.5703125" style="242" customWidth="1"/>
    <col min="8710" max="8710" width="14.85546875" style="242" customWidth="1"/>
    <col min="8711" max="8711" width="14.140625" style="242" customWidth="1"/>
    <col min="8712" max="8712" width="22.85546875" style="242" bestFit="1" customWidth="1"/>
    <col min="8713" max="8960" width="9.140625" style="242"/>
    <col min="8961" max="8961" width="62.28515625" style="242" customWidth="1"/>
    <col min="8962" max="8962" width="15.7109375" style="242" customWidth="1"/>
    <col min="8963" max="8963" width="13.85546875" style="242" customWidth="1"/>
    <col min="8964" max="8964" width="15.5703125" style="242" customWidth="1"/>
    <col min="8965" max="8965" width="13.5703125" style="242" customWidth="1"/>
    <col min="8966" max="8966" width="14.85546875" style="242" customWidth="1"/>
    <col min="8967" max="8967" width="14.140625" style="242" customWidth="1"/>
    <col min="8968" max="8968" width="22.85546875" style="242" bestFit="1" customWidth="1"/>
    <col min="8969" max="9216" width="9.140625" style="242"/>
    <col min="9217" max="9217" width="62.28515625" style="242" customWidth="1"/>
    <col min="9218" max="9218" width="15.7109375" style="242" customWidth="1"/>
    <col min="9219" max="9219" width="13.85546875" style="242" customWidth="1"/>
    <col min="9220" max="9220" width="15.5703125" style="242" customWidth="1"/>
    <col min="9221" max="9221" width="13.5703125" style="242" customWidth="1"/>
    <col min="9222" max="9222" width="14.85546875" style="242" customWidth="1"/>
    <col min="9223" max="9223" width="14.140625" style="242" customWidth="1"/>
    <col min="9224" max="9224" width="22.85546875" style="242" bestFit="1" customWidth="1"/>
    <col min="9225" max="9472" width="9.140625" style="242"/>
    <col min="9473" max="9473" width="62.28515625" style="242" customWidth="1"/>
    <col min="9474" max="9474" width="15.7109375" style="242" customWidth="1"/>
    <col min="9475" max="9475" width="13.85546875" style="242" customWidth="1"/>
    <col min="9476" max="9476" width="15.5703125" style="242" customWidth="1"/>
    <col min="9477" max="9477" width="13.5703125" style="242" customWidth="1"/>
    <col min="9478" max="9478" width="14.85546875" style="242" customWidth="1"/>
    <col min="9479" max="9479" width="14.140625" style="242" customWidth="1"/>
    <col min="9480" max="9480" width="22.85546875" style="242" bestFit="1" customWidth="1"/>
    <col min="9481" max="9728" width="9.140625" style="242"/>
    <col min="9729" max="9729" width="62.28515625" style="242" customWidth="1"/>
    <col min="9730" max="9730" width="15.7109375" style="242" customWidth="1"/>
    <col min="9731" max="9731" width="13.85546875" style="242" customWidth="1"/>
    <col min="9732" max="9732" width="15.5703125" style="242" customWidth="1"/>
    <col min="9733" max="9733" width="13.5703125" style="242" customWidth="1"/>
    <col min="9734" max="9734" width="14.85546875" style="242" customWidth="1"/>
    <col min="9735" max="9735" width="14.140625" style="242" customWidth="1"/>
    <col min="9736" max="9736" width="22.85546875" style="242" bestFit="1" customWidth="1"/>
    <col min="9737" max="9984" width="9.140625" style="242"/>
    <col min="9985" max="9985" width="62.28515625" style="242" customWidth="1"/>
    <col min="9986" max="9986" width="15.7109375" style="242" customWidth="1"/>
    <col min="9987" max="9987" width="13.85546875" style="242" customWidth="1"/>
    <col min="9988" max="9988" width="15.5703125" style="242" customWidth="1"/>
    <col min="9989" max="9989" width="13.5703125" style="242" customWidth="1"/>
    <col min="9990" max="9990" width="14.85546875" style="242" customWidth="1"/>
    <col min="9991" max="9991" width="14.140625" style="242" customWidth="1"/>
    <col min="9992" max="9992" width="22.85546875" style="242" bestFit="1" customWidth="1"/>
    <col min="9993" max="10240" width="9.140625" style="242"/>
    <col min="10241" max="10241" width="62.28515625" style="242" customWidth="1"/>
    <col min="10242" max="10242" width="15.7109375" style="242" customWidth="1"/>
    <col min="10243" max="10243" width="13.85546875" style="242" customWidth="1"/>
    <col min="10244" max="10244" width="15.5703125" style="242" customWidth="1"/>
    <col min="10245" max="10245" width="13.5703125" style="242" customWidth="1"/>
    <col min="10246" max="10246" width="14.85546875" style="242" customWidth="1"/>
    <col min="10247" max="10247" width="14.140625" style="242" customWidth="1"/>
    <col min="10248" max="10248" width="22.85546875" style="242" bestFit="1" customWidth="1"/>
    <col min="10249" max="10496" width="9.140625" style="242"/>
    <col min="10497" max="10497" width="62.28515625" style="242" customWidth="1"/>
    <col min="10498" max="10498" width="15.7109375" style="242" customWidth="1"/>
    <col min="10499" max="10499" width="13.85546875" style="242" customWidth="1"/>
    <col min="10500" max="10500" width="15.5703125" style="242" customWidth="1"/>
    <col min="10501" max="10501" width="13.5703125" style="242" customWidth="1"/>
    <col min="10502" max="10502" width="14.85546875" style="242" customWidth="1"/>
    <col min="10503" max="10503" width="14.140625" style="242" customWidth="1"/>
    <col min="10504" max="10504" width="22.85546875" style="242" bestFit="1" customWidth="1"/>
    <col min="10505" max="10752" width="9.140625" style="242"/>
    <col min="10753" max="10753" width="62.28515625" style="242" customWidth="1"/>
    <col min="10754" max="10754" width="15.7109375" style="242" customWidth="1"/>
    <col min="10755" max="10755" width="13.85546875" style="242" customWidth="1"/>
    <col min="10756" max="10756" width="15.5703125" style="242" customWidth="1"/>
    <col min="10757" max="10757" width="13.5703125" style="242" customWidth="1"/>
    <col min="10758" max="10758" width="14.85546875" style="242" customWidth="1"/>
    <col min="10759" max="10759" width="14.140625" style="242" customWidth="1"/>
    <col min="10760" max="10760" width="22.85546875" style="242" bestFit="1" customWidth="1"/>
    <col min="10761" max="11008" width="9.140625" style="242"/>
    <col min="11009" max="11009" width="62.28515625" style="242" customWidth="1"/>
    <col min="11010" max="11010" width="15.7109375" style="242" customWidth="1"/>
    <col min="11011" max="11011" width="13.85546875" style="242" customWidth="1"/>
    <col min="11012" max="11012" width="15.5703125" style="242" customWidth="1"/>
    <col min="11013" max="11013" width="13.5703125" style="242" customWidth="1"/>
    <col min="11014" max="11014" width="14.85546875" style="242" customWidth="1"/>
    <col min="11015" max="11015" width="14.140625" style="242" customWidth="1"/>
    <col min="11016" max="11016" width="22.85546875" style="242" bestFit="1" customWidth="1"/>
    <col min="11017" max="11264" width="9.140625" style="242"/>
    <col min="11265" max="11265" width="62.28515625" style="242" customWidth="1"/>
    <col min="11266" max="11266" width="15.7109375" style="242" customWidth="1"/>
    <col min="11267" max="11267" width="13.85546875" style="242" customWidth="1"/>
    <col min="11268" max="11268" width="15.5703125" style="242" customWidth="1"/>
    <col min="11269" max="11269" width="13.5703125" style="242" customWidth="1"/>
    <col min="11270" max="11270" width="14.85546875" style="242" customWidth="1"/>
    <col min="11271" max="11271" width="14.140625" style="242" customWidth="1"/>
    <col min="11272" max="11272" width="22.85546875" style="242" bestFit="1" customWidth="1"/>
    <col min="11273" max="11520" width="9.140625" style="242"/>
    <col min="11521" max="11521" width="62.28515625" style="242" customWidth="1"/>
    <col min="11522" max="11522" width="15.7109375" style="242" customWidth="1"/>
    <col min="11523" max="11523" width="13.85546875" style="242" customWidth="1"/>
    <col min="11524" max="11524" width="15.5703125" style="242" customWidth="1"/>
    <col min="11525" max="11525" width="13.5703125" style="242" customWidth="1"/>
    <col min="11526" max="11526" width="14.85546875" style="242" customWidth="1"/>
    <col min="11527" max="11527" width="14.140625" style="242" customWidth="1"/>
    <col min="11528" max="11528" width="22.85546875" style="242" bestFit="1" customWidth="1"/>
    <col min="11529" max="11776" width="9.140625" style="242"/>
    <col min="11777" max="11777" width="62.28515625" style="242" customWidth="1"/>
    <col min="11778" max="11778" width="15.7109375" style="242" customWidth="1"/>
    <col min="11779" max="11779" width="13.85546875" style="242" customWidth="1"/>
    <col min="11780" max="11780" width="15.5703125" style="242" customWidth="1"/>
    <col min="11781" max="11781" width="13.5703125" style="242" customWidth="1"/>
    <col min="11782" max="11782" width="14.85546875" style="242" customWidth="1"/>
    <col min="11783" max="11783" width="14.140625" style="242" customWidth="1"/>
    <col min="11784" max="11784" width="22.85546875" style="242" bestFit="1" customWidth="1"/>
    <col min="11785" max="12032" width="9.140625" style="242"/>
    <col min="12033" max="12033" width="62.28515625" style="242" customWidth="1"/>
    <col min="12034" max="12034" width="15.7109375" style="242" customWidth="1"/>
    <col min="12035" max="12035" width="13.85546875" style="242" customWidth="1"/>
    <col min="12036" max="12036" width="15.5703125" style="242" customWidth="1"/>
    <col min="12037" max="12037" width="13.5703125" style="242" customWidth="1"/>
    <col min="12038" max="12038" width="14.85546875" style="242" customWidth="1"/>
    <col min="12039" max="12039" width="14.140625" style="242" customWidth="1"/>
    <col min="12040" max="12040" width="22.85546875" style="242" bestFit="1" customWidth="1"/>
    <col min="12041" max="12288" width="9.140625" style="242"/>
    <col min="12289" max="12289" width="62.28515625" style="242" customWidth="1"/>
    <col min="12290" max="12290" width="15.7109375" style="242" customWidth="1"/>
    <col min="12291" max="12291" width="13.85546875" style="242" customWidth="1"/>
    <col min="12292" max="12292" width="15.5703125" style="242" customWidth="1"/>
    <col min="12293" max="12293" width="13.5703125" style="242" customWidth="1"/>
    <col min="12294" max="12294" width="14.85546875" style="242" customWidth="1"/>
    <col min="12295" max="12295" width="14.140625" style="242" customWidth="1"/>
    <col min="12296" max="12296" width="22.85546875" style="242" bestFit="1" customWidth="1"/>
    <col min="12297" max="12544" width="9.140625" style="242"/>
    <col min="12545" max="12545" width="62.28515625" style="242" customWidth="1"/>
    <col min="12546" max="12546" width="15.7109375" style="242" customWidth="1"/>
    <col min="12547" max="12547" width="13.85546875" style="242" customWidth="1"/>
    <col min="12548" max="12548" width="15.5703125" style="242" customWidth="1"/>
    <col min="12549" max="12549" width="13.5703125" style="242" customWidth="1"/>
    <col min="12550" max="12550" width="14.85546875" style="242" customWidth="1"/>
    <col min="12551" max="12551" width="14.140625" style="242" customWidth="1"/>
    <col min="12552" max="12552" width="22.85546875" style="242" bestFit="1" customWidth="1"/>
    <col min="12553" max="12800" width="9.140625" style="242"/>
    <col min="12801" max="12801" width="62.28515625" style="242" customWidth="1"/>
    <col min="12802" max="12802" width="15.7109375" style="242" customWidth="1"/>
    <col min="12803" max="12803" width="13.85546875" style="242" customWidth="1"/>
    <col min="12804" max="12804" width="15.5703125" style="242" customWidth="1"/>
    <col min="12805" max="12805" width="13.5703125" style="242" customWidth="1"/>
    <col min="12806" max="12806" width="14.85546875" style="242" customWidth="1"/>
    <col min="12807" max="12807" width="14.140625" style="242" customWidth="1"/>
    <col min="12808" max="12808" width="22.85546875" style="242" bestFit="1" customWidth="1"/>
    <col min="12809" max="13056" width="9.140625" style="242"/>
    <col min="13057" max="13057" width="62.28515625" style="242" customWidth="1"/>
    <col min="13058" max="13058" width="15.7109375" style="242" customWidth="1"/>
    <col min="13059" max="13059" width="13.85546875" style="242" customWidth="1"/>
    <col min="13060" max="13060" width="15.5703125" style="242" customWidth="1"/>
    <col min="13061" max="13061" width="13.5703125" style="242" customWidth="1"/>
    <col min="13062" max="13062" width="14.85546875" style="242" customWidth="1"/>
    <col min="13063" max="13063" width="14.140625" style="242" customWidth="1"/>
    <col min="13064" max="13064" width="22.85546875" style="242" bestFit="1" customWidth="1"/>
    <col min="13065" max="13312" width="9.140625" style="242"/>
    <col min="13313" max="13313" width="62.28515625" style="242" customWidth="1"/>
    <col min="13314" max="13314" width="15.7109375" style="242" customWidth="1"/>
    <col min="13315" max="13315" width="13.85546875" style="242" customWidth="1"/>
    <col min="13316" max="13316" width="15.5703125" style="242" customWidth="1"/>
    <col min="13317" max="13317" width="13.5703125" style="242" customWidth="1"/>
    <col min="13318" max="13318" width="14.85546875" style="242" customWidth="1"/>
    <col min="13319" max="13319" width="14.140625" style="242" customWidth="1"/>
    <col min="13320" max="13320" width="22.85546875" style="242" bestFit="1" customWidth="1"/>
    <col min="13321" max="13568" width="9.140625" style="242"/>
    <col min="13569" max="13569" width="62.28515625" style="242" customWidth="1"/>
    <col min="13570" max="13570" width="15.7109375" style="242" customWidth="1"/>
    <col min="13571" max="13571" width="13.85546875" style="242" customWidth="1"/>
    <col min="13572" max="13572" width="15.5703125" style="242" customWidth="1"/>
    <col min="13573" max="13573" width="13.5703125" style="242" customWidth="1"/>
    <col min="13574" max="13574" width="14.85546875" style="242" customWidth="1"/>
    <col min="13575" max="13575" width="14.140625" style="242" customWidth="1"/>
    <col min="13576" max="13576" width="22.85546875" style="242" bestFit="1" customWidth="1"/>
    <col min="13577" max="13824" width="9.140625" style="242"/>
    <col min="13825" max="13825" width="62.28515625" style="242" customWidth="1"/>
    <col min="13826" max="13826" width="15.7109375" style="242" customWidth="1"/>
    <col min="13827" max="13827" width="13.85546875" style="242" customWidth="1"/>
    <col min="13828" max="13828" width="15.5703125" style="242" customWidth="1"/>
    <col min="13829" max="13829" width="13.5703125" style="242" customWidth="1"/>
    <col min="13830" max="13830" width="14.85546875" style="242" customWidth="1"/>
    <col min="13831" max="13831" width="14.140625" style="242" customWidth="1"/>
    <col min="13832" max="13832" width="22.85546875" style="242" bestFit="1" customWidth="1"/>
    <col min="13833" max="14080" width="9.140625" style="242"/>
    <col min="14081" max="14081" width="62.28515625" style="242" customWidth="1"/>
    <col min="14082" max="14082" width="15.7109375" style="242" customWidth="1"/>
    <col min="14083" max="14083" width="13.85546875" style="242" customWidth="1"/>
    <col min="14084" max="14084" width="15.5703125" style="242" customWidth="1"/>
    <col min="14085" max="14085" width="13.5703125" style="242" customWidth="1"/>
    <col min="14086" max="14086" width="14.85546875" style="242" customWidth="1"/>
    <col min="14087" max="14087" width="14.140625" style="242" customWidth="1"/>
    <col min="14088" max="14088" width="22.85546875" style="242" bestFit="1" customWidth="1"/>
    <col min="14089" max="14336" width="9.140625" style="242"/>
    <col min="14337" max="14337" width="62.28515625" style="242" customWidth="1"/>
    <col min="14338" max="14338" width="15.7109375" style="242" customWidth="1"/>
    <col min="14339" max="14339" width="13.85546875" style="242" customWidth="1"/>
    <col min="14340" max="14340" width="15.5703125" style="242" customWidth="1"/>
    <col min="14341" max="14341" width="13.5703125" style="242" customWidth="1"/>
    <col min="14342" max="14342" width="14.85546875" style="242" customWidth="1"/>
    <col min="14343" max="14343" width="14.140625" style="242" customWidth="1"/>
    <col min="14344" max="14344" width="22.85546875" style="242" bestFit="1" customWidth="1"/>
    <col min="14345" max="14592" width="9.140625" style="242"/>
    <col min="14593" max="14593" width="62.28515625" style="242" customWidth="1"/>
    <col min="14594" max="14594" width="15.7109375" style="242" customWidth="1"/>
    <col min="14595" max="14595" width="13.85546875" style="242" customWidth="1"/>
    <col min="14596" max="14596" width="15.5703125" style="242" customWidth="1"/>
    <col min="14597" max="14597" width="13.5703125" style="242" customWidth="1"/>
    <col min="14598" max="14598" width="14.85546875" style="242" customWidth="1"/>
    <col min="14599" max="14599" width="14.140625" style="242" customWidth="1"/>
    <col min="14600" max="14600" width="22.85546875" style="242" bestFit="1" customWidth="1"/>
    <col min="14601" max="14848" width="9.140625" style="242"/>
    <col min="14849" max="14849" width="62.28515625" style="242" customWidth="1"/>
    <col min="14850" max="14850" width="15.7109375" style="242" customWidth="1"/>
    <col min="14851" max="14851" width="13.85546875" style="242" customWidth="1"/>
    <col min="14852" max="14852" width="15.5703125" style="242" customWidth="1"/>
    <col min="14853" max="14853" width="13.5703125" style="242" customWidth="1"/>
    <col min="14854" max="14854" width="14.85546875" style="242" customWidth="1"/>
    <col min="14855" max="14855" width="14.140625" style="242" customWidth="1"/>
    <col min="14856" max="14856" width="22.85546875" style="242" bestFit="1" customWidth="1"/>
    <col min="14857" max="15104" width="9.140625" style="242"/>
    <col min="15105" max="15105" width="62.28515625" style="242" customWidth="1"/>
    <col min="15106" max="15106" width="15.7109375" style="242" customWidth="1"/>
    <col min="15107" max="15107" width="13.85546875" style="242" customWidth="1"/>
    <col min="15108" max="15108" width="15.5703125" style="242" customWidth="1"/>
    <col min="15109" max="15109" width="13.5703125" style="242" customWidth="1"/>
    <col min="15110" max="15110" width="14.85546875" style="242" customWidth="1"/>
    <col min="15111" max="15111" width="14.140625" style="242" customWidth="1"/>
    <col min="15112" max="15112" width="22.85546875" style="242" bestFit="1" customWidth="1"/>
    <col min="15113" max="15360" width="9.140625" style="242"/>
    <col min="15361" max="15361" width="62.28515625" style="242" customWidth="1"/>
    <col min="15362" max="15362" width="15.7109375" style="242" customWidth="1"/>
    <col min="15363" max="15363" width="13.85546875" style="242" customWidth="1"/>
    <col min="15364" max="15364" width="15.5703125" style="242" customWidth="1"/>
    <col min="15365" max="15365" width="13.5703125" style="242" customWidth="1"/>
    <col min="15366" max="15366" width="14.85546875" style="242" customWidth="1"/>
    <col min="15367" max="15367" width="14.140625" style="242" customWidth="1"/>
    <col min="15368" max="15368" width="22.85546875" style="242" bestFit="1" customWidth="1"/>
    <col min="15369" max="15616" width="9.140625" style="242"/>
    <col min="15617" max="15617" width="62.28515625" style="242" customWidth="1"/>
    <col min="15618" max="15618" width="15.7109375" style="242" customWidth="1"/>
    <col min="15619" max="15619" width="13.85546875" style="242" customWidth="1"/>
    <col min="15620" max="15620" width="15.5703125" style="242" customWidth="1"/>
    <col min="15621" max="15621" width="13.5703125" style="242" customWidth="1"/>
    <col min="15622" max="15622" width="14.85546875" style="242" customWidth="1"/>
    <col min="15623" max="15623" width="14.140625" style="242" customWidth="1"/>
    <col min="15624" max="15624" width="22.85546875" style="242" bestFit="1" customWidth="1"/>
    <col min="15625" max="15872" width="9.140625" style="242"/>
    <col min="15873" max="15873" width="62.28515625" style="242" customWidth="1"/>
    <col min="15874" max="15874" width="15.7109375" style="242" customWidth="1"/>
    <col min="15875" max="15875" width="13.85546875" style="242" customWidth="1"/>
    <col min="15876" max="15876" width="15.5703125" style="242" customWidth="1"/>
    <col min="15877" max="15877" width="13.5703125" style="242" customWidth="1"/>
    <col min="15878" max="15878" width="14.85546875" style="242" customWidth="1"/>
    <col min="15879" max="15879" width="14.140625" style="242" customWidth="1"/>
    <col min="15880" max="15880" width="22.85546875" style="242" bestFit="1" customWidth="1"/>
    <col min="15881" max="16128" width="9.140625" style="242"/>
    <col min="16129" max="16129" width="62.28515625" style="242" customWidth="1"/>
    <col min="16130" max="16130" width="15.7109375" style="242" customWidth="1"/>
    <col min="16131" max="16131" width="13.85546875" style="242" customWidth="1"/>
    <col min="16132" max="16132" width="15.5703125" style="242" customWidth="1"/>
    <col min="16133" max="16133" width="13.5703125" style="242" customWidth="1"/>
    <col min="16134" max="16134" width="14.85546875" style="242" customWidth="1"/>
    <col min="16135" max="16135" width="14.140625" style="242" customWidth="1"/>
    <col min="16136" max="16136" width="22.85546875" style="242" bestFit="1" customWidth="1"/>
    <col min="16137" max="16384" width="9.140625" style="242"/>
  </cols>
  <sheetData>
    <row r="1" spans="1:8">
      <c r="A1" s="242" t="s">
        <v>0</v>
      </c>
      <c r="B1" s="265">
        <v>37.700000000000003</v>
      </c>
    </row>
    <row r="2" spans="1:8">
      <c r="A2" s="242" t="s">
        <v>2</v>
      </c>
      <c r="B2" s="268" t="s">
        <v>1611</v>
      </c>
    </row>
    <row r="3" spans="1:8">
      <c r="A3" s="242" t="s">
        <v>4</v>
      </c>
      <c r="B3" s="268" t="s">
        <v>1560</v>
      </c>
    </row>
    <row r="4" spans="1:8">
      <c r="A4" s="242" t="s">
        <v>6</v>
      </c>
      <c r="B4" s="268" t="s">
        <v>7</v>
      </c>
    </row>
    <row r="5" spans="1:8">
      <c r="A5" s="242" t="s">
        <v>8</v>
      </c>
      <c r="B5" s="242" t="s">
        <v>9</v>
      </c>
    </row>
    <row r="7" spans="1:8">
      <c r="A7" s="1124" t="s">
        <v>1612</v>
      </c>
      <c r="B7" s="3000" t="s">
        <v>1613</v>
      </c>
      <c r="C7" s="3001"/>
      <c r="D7" s="3001"/>
      <c r="E7" s="3001"/>
      <c r="F7" s="3002"/>
      <c r="G7" s="1071"/>
      <c r="H7" s="1125" t="s">
        <v>1614</v>
      </c>
    </row>
    <row r="8" spans="1:8">
      <c r="A8" s="1126" t="s">
        <v>1615</v>
      </c>
      <c r="B8" s="1127"/>
      <c r="C8" s="1128"/>
      <c r="D8" s="1128"/>
      <c r="E8" s="1128"/>
      <c r="F8" s="72"/>
      <c r="G8" s="1072" t="s">
        <v>15</v>
      </c>
      <c r="H8" s="1126" t="s">
        <v>1616</v>
      </c>
    </row>
    <row r="9" spans="1:8">
      <c r="A9" s="16" t="s">
        <v>1007</v>
      </c>
      <c r="B9" s="1129" t="s">
        <v>1617</v>
      </c>
      <c r="C9" s="1130" t="s">
        <v>1618</v>
      </c>
      <c r="D9" s="1131" t="s">
        <v>1619</v>
      </c>
      <c r="E9" s="1131" t="s">
        <v>1620</v>
      </c>
      <c r="F9" s="1132" t="s">
        <v>1621</v>
      </c>
      <c r="G9" s="1095"/>
      <c r="H9" s="1133" t="s">
        <v>1622</v>
      </c>
    </row>
    <row r="10" spans="1:8">
      <c r="A10" s="1136" t="s">
        <v>1631</v>
      </c>
      <c r="B10" s="1137">
        <f>SUM(B11:B999)</f>
        <v>0</v>
      </c>
      <c r="C10" s="1138">
        <f>SUM(C11:C999)</f>
        <v>0</v>
      </c>
      <c r="D10" s="1138">
        <f>SUM(D11:D999)</f>
        <v>0</v>
      </c>
      <c r="E10" s="1138">
        <f>SUM(E11:E999)</f>
        <v>0</v>
      </c>
      <c r="F10" s="1139">
        <f>SUM(F11:F999)</f>
        <v>0</v>
      </c>
      <c r="G10" s="1140">
        <f>SUM(B10:F10)</f>
        <v>0</v>
      </c>
      <c r="H10" s="810"/>
    </row>
    <row r="11" spans="1:8">
      <c r="A11" s="1141">
        <v>1</v>
      </c>
      <c r="B11" s="783"/>
      <c r="C11" s="760"/>
      <c r="D11" s="760"/>
      <c r="E11" s="760"/>
      <c r="F11" s="756"/>
      <c r="G11" s="1140">
        <f>SUM(B11:F11)</f>
        <v>0</v>
      </c>
      <c r="H11" s="810"/>
    </row>
    <row r="12" spans="1:8">
      <c r="A12" s="1141">
        <v>2</v>
      </c>
      <c r="B12" s="783"/>
      <c r="C12" s="760"/>
      <c r="D12" s="760"/>
      <c r="E12" s="760"/>
      <c r="F12" s="756"/>
      <c r="G12" s="1140">
        <f>SUM(B12:F12)</f>
        <v>0</v>
      </c>
      <c r="H12" s="810"/>
    </row>
    <row r="13" spans="1:8">
      <c r="A13" s="1141" t="s">
        <v>1624</v>
      </c>
      <c r="B13" s="783"/>
      <c r="C13" s="760"/>
      <c r="D13" s="760"/>
      <c r="E13" s="760"/>
      <c r="F13" s="756"/>
      <c r="G13" s="1140">
        <f>SUM(B13:F13)</f>
        <v>0</v>
      </c>
      <c r="H13" s="810"/>
    </row>
    <row r="15" spans="1:8">
      <c r="A15" s="1142"/>
      <c r="B15" s="673"/>
      <c r="C15" s="673"/>
      <c r="D15" s="673"/>
      <c r="E15" s="673"/>
      <c r="F15" s="673"/>
      <c r="G15" s="673"/>
      <c r="H15" s="673"/>
    </row>
  </sheetData>
  <mergeCells count="1">
    <mergeCell ref="B7:F7"/>
  </mergeCell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7"/>
  <sheetViews>
    <sheetView workbookViewId="0">
      <selection activeCell="B31" sqref="B31"/>
    </sheetView>
  </sheetViews>
  <sheetFormatPr defaultRowHeight="15"/>
  <cols>
    <col min="1" max="1" width="18.85546875" style="242" customWidth="1"/>
    <col min="2" max="2" width="103.5703125" style="242" bestFit="1" customWidth="1"/>
    <col min="3" max="3" width="9.140625" style="242"/>
    <col min="4" max="4" width="21.7109375" style="242" customWidth="1"/>
    <col min="5" max="5" width="24.140625" style="242" customWidth="1"/>
    <col min="6" max="6" width="10.85546875" style="242" customWidth="1"/>
    <col min="7" max="7" width="9.140625" style="242"/>
    <col min="8" max="8" width="16.140625" style="242" customWidth="1"/>
    <col min="9" max="9" width="16.5703125" style="242" customWidth="1"/>
    <col min="10" max="10" width="12" style="242" customWidth="1"/>
    <col min="11" max="13" width="9.140625" style="242"/>
    <col min="14" max="14" width="10" style="242" bestFit="1" customWidth="1"/>
    <col min="15" max="256" width="9.140625" style="242"/>
    <col min="257" max="257" width="18.85546875" style="242" customWidth="1"/>
    <col min="258" max="258" width="103.5703125" style="242" bestFit="1" customWidth="1"/>
    <col min="259" max="259" width="9.140625" style="242"/>
    <col min="260" max="260" width="21.7109375" style="242" customWidth="1"/>
    <col min="261" max="261" width="24.140625" style="242" customWidth="1"/>
    <col min="262" max="262" width="10.85546875" style="242" customWidth="1"/>
    <col min="263" max="263" width="9.140625" style="242"/>
    <col min="264" max="264" width="16.140625" style="242" customWidth="1"/>
    <col min="265" max="265" width="16.5703125" style="242" customWidth="1"/>
    <col min="266" max="266" width="12" style="242" customWidth="1"/>
    <col min="267" max="269" width="9.140625" style="242"/>
    <col min="270" max="270" width="10" style="242" bestFit="1" customWidth="1"/>
    <col min="271" max="512" width="9.140625" style="242"/>
    <col min="513" max="513" width="18.85546875" style="242" customWidth="1"/>
    <col min="514" max="514" width="103.5703125" style="242" bestFit="1" customWidth="1"/>
    <col min="515" max="515" width="9.140625" style="242"/>
    <col min="516" max="516" width="21.7109375" style="242" customWidth="1"/>
    <col min="517" max="517" width="24.140625" style="242" customWidth="1"/>
    <col min="518" max="518" width="10.85546875" style="242" customWidth="1"/>
    <col min="519" max="519" width="9.140625" style="242"/>
    <col min="520" max="520" width="16.140625" style="242" customWidth="1"/>
    <col min="521" max="521" width="16.5703125" style="242" customWidth="1"/>
    <col min="522" max="522" width="12" style="242" customWidth="1"/>
    <col min="523" max="525" width="9.140625" style="242"/>
    <col min="526" max="526" width="10" style="242" bestFit="1" customWidth="1"/>
    <col min="527" max="768" width="9.140625" style="242"/>
    <col min="769" max="769" width="18.85546875" style="242" customWidth="1"/>
    <col min="770" max="770" width="103.5703125" style="242" bestFit="1" customWidth="1"/>
    <col min="771" max="771" width="9.140625" style="242"/>
    <col min="772" max="772" width="21.7109375" style="242" customWidth="1"/>
    <col min="773" max="773" width="24.140625" style="242" customWidth="1"/>
    <col min="774" max="774" width="10.85546875" style="242" customWidth="1"/>
    <col min="775" max="775" width="9.140625" style="242"/>
    <col min="776" max="776" width="16.140625" style="242" customWidth="1"/>
    <col min="777" max="777" width="16.5703125" style="242" customWidth="1"/>
    <col min="778" max="778" width="12" style="242" customWidth="1"/>
    <col min="779" max="781" width="9.140625" style="242"/>
    <col min="782" max="782" width="10" style="242" bestFit="1" customWidth="1"/>
    <col min="783" max="1024" width="9.140625" style="242"/>
    <col min="1025" max="1025" width="18.85546875" style="242" customWidth="1"/>
    <col min="1026" max="1026" width="103.5703125" style="242" bestFit="1" customWidth="1"/>
    <col min="1027" max="1027" width="9.140625" style="242"/>
    <col min="1028" max="1028" width="21.7109375" style="242" customWidth="1"/>
    <col min="1029" max="1029" width="24.140625" style="242" customWidth="1"/>
    <col min="1030" max="1030" width="10.85546875" style="242" customWidth="1"/>
    <col min="1031" max="1031" width="9.140625" style="242"/>
    <col min="1032" max="1032" width="16.140625" style="242" customWidth="1"/>
    <col min="1033" max="1033" width="16.5703125" style="242" customWidth="1"/>
    <col min="1034" max="1034" width="12" style="242" customWidth="1"/>
    <col min="1035" max="1037" width="9.140625" style="242"/>
    <col min="1038" max="1038" width="10" style="242" bestFit="1" customWidth="1"/>
    <col min="1039" max="1280" width="9.140625" style="242"/>
    <col min="1281" max="1281" width="18.85546875" style="242" customWidth="1"/>
    <col min="1282" max="1282" width="103.5703125" style="242" bestFit="1" customWidth="1"/>
    <col min="1283" max="1283" width="9.140625" style="242"/>
    <col min="1284" max="1284" width="21.7109375" style="242" customWidth="1"/>
    <col min="1285" max="1285" width="24.140625" style="242" customWidth="1"/>
    <col min="1286" max="1286" width="10.85546875" style="242" customWidth="1"/>
    <col min="1287" max="1287" width="9.140625" style="242"/>
    <col min="1288" max="1288" width="16.140625" style="242" customWidth="1"/>
    <col min="1289" max="1289" width="16.5703125" style="242" customWidth="1"/>
    <col min="1290" max="1290" width="12" style="242" customWidth="1"/>
    <col min="1291" max="1293" width="9.140625" style="242"/>
    <col min="1294" max="1294" width="10" style="242" bestFit="1" customWidth="1"/>
    <col min="1295" max="1536" width="9.140625" style="242"/>
    <col min="1537" max="1537" width="18.85546875" style="242" customWidth="1"/>
    <col min="1538" max="1538" width="103.5703125" style="242" bestFit="1" customWidth="1"/>
    <col min="1539" max="1539" width="9.140625" style="242"/>
    <col min="1540" max="1540" width="21.7109375" style="242" customWidth="1"/>
    <col min="1541" max="1541" width="24.140625" style="242" customWidth="1"/>
    <col min="1542" max="1542" width="10.85546875" style="242" customWidth="1"/>
    <col min="1543" max="1543" width="9.140625" style="242"/>
    <col min="1544" max="1544" width="16.140625" style="242" customWidth="1"/>
    <col min="1545" max="1545" width="16.5703125" style="242" customWidth="1"/>
    <col min="1546" max="1546" width="12" style="242" customWidth="1"/>
    <col min="1547" max="1549" width="9.140625" style="242"/>
    <col min="1550" max="1550" width="10" style="242" bestFit="1" customWidth="1"/>
    <col min="1551" max="1792" width="9.140625" style="242"/>
    <col min="1793" max="1793" width="18.85546875" style="242" customWidth="1"/>
    <col min="1794" max="1794" width="103.5703125" style="242" bestFit="1" customWidth="1"/>
    <col min="1795" max="1795" width="9.140625" style="242"/>
    <col min="1796" max="1796" width="21.7109375" style="242" customWidth="1"/>
    <col min="1797" max="1797" width="24.140625" style="242" customWidth="1"/>
    <col min="1798" max="1798" width="10.85546875" style="242" customWidth="1"/>
    <col min="1799" max="1799" width="9.140625" style="242"/>
    <col min="1800" max="1800" width="16.140625" style="242" customWidth="1"/>
    <col min="1801" max="1801" width="16.5703125" style="242" customWidth="1"/>
    <col min="1802" max="1802" width="12" style="242" customWidth="1"/>
    <col min="1803" max="1805" width="9.140625" style="242"/>
    <col min="1806" max="1806" width="10" style="242" bestFit="1" customWidth="1"/>
    <col min="1807" max="2048" width="9.140625" style="242"/>
    <col min="2049" max="2049" width="18.85546875" style="242" customWidth="1"/>
    <col min="2050" max="2050" width="103.5703125" style="242" bestFit="1" customWidth="1"/>
    <col min="2051" max="2051" width="9.140625" style="242"/>
    <col min="2052" max="2052" width="21.7109375" style="242" customWidth="1"/>
    <col min="2053" max="2053" width="24.140625" style="242" customWidth="1"/>
    <col min="2054" max="2054" width="10.85546875" style="242" customWidth="1"/>
    <col min="2055" max="2055" width="9.140625" style="242"/>
    <col min="2056" max="2056" width="16.140625" style="242" customWidth="1"/>
    <col min="2057" max="2057" width="16.5703125" style="242" customWidth="1"/>
    <col min="2058" max="2058" width="12" style="242" customWidth="1"/>
    <col min="2059" max="2061" width="9.140625" style="242"/>
    <col min="2062" max="2062" width="10" style="242" bestFit="1" customWidth="1"/>
    <col min="2063" max="2304" width="9.140625" style="242"/>
    <col min="2305" max="2305" width="18.85546875" style="242" customWidth="1"/>
    <col min="2306" max="2306" width="103.5703125" style="242" bestFit="1" customWidth="1"/>
    <col min="2307" max="2307" width="9.140625" style="242"/>
    <col min="2308" max="2308" width="21.7109375" style="242" customWidth="1"/>
    <col min="2309" max="2309" width="24.140625" style="242" customWidth="1"/>
    <col min="2310" max="2310" width="10.85546875" style="242" customWidth="1"/>
    <col min="2311" max="2311" width="9.140625" style="242"/>
    <col min="2312" max="2312" width="16.140625" style="242" customWidth="1"/>
    <col min="2313" max="2313" width="16.5703125" style="242" customWidth="1"/>
    <col min="2314" max="2314" width="12" style="242" customWidth="1"/>
    <col min="2315" max="2317" width="9.140625" style="242"/>
    <col min="2318" max="2318" width="10" style="242" bestFit="1" customWidth="1"/>
    <col min="2319" max="2560" width="9.140625" style="242"/>
    <col min="2561" max="2561" width="18.85546875" style="242" customWidth="1"/>
    <col min="2562" max="2562" width="103.5703125" style="242" bestFit="1" customWidth="1"/>
    <col min="2563" max="2563" width="9.140625" style="242"/>
    <col min="2564" max="2564" width="21.7109375" style="242" customWidth="1"/>
    <col min="2565" max="2565" width="24.140625" style="242" customWidth="1"/>
    <col min="2566" max="2566" width="10.85546875" style="242" customWidth="1"/>
    <col min="2567" max="2567" width="9.140625" style="242"/>
    <col min="2568" max="2568" width="16.140625" style="242" customWidth="1"/>
    <col min="2569" max="2569" width="16.5703125" style="242" customWidth="1"/>
    <col min="2570" max="2570" width="12" style="242" customWidth="1"/>
    <col min="2571" max="2573" width="9.140625" style="242"/>
    <col min="2574" max="2574" width="10" style="242" bestFit="1" customWidth="1"/>
    <col min="2575" max="2816" width="9.140625" style="242"/>
    <col min="2817" max="2817" width="18.85546875" style="242" customWidth="1"/>
    <col min="2818" max="2818" width="103.5703125" style="242" bestFit="1" customWidth="1"/>
    <col min="2819" max="2819" width="9.140625" style="242"/>
    <col min="2820" max="2820" width="21.7109375" style="242" customWidth="1"/>
    <col min="2821" max="2821" width="24.140625" style="242" customWidth="1"/>
    <col min="2822" max="2822" width="10.85546875" style="242" customWidth="1"/>
    <col min="2823" max="2823" width="9.140625" style="242"/>
    <col min="2824" max="2824" width="16.140625" style="242" customWidth="1"/>
    <col min="2825" max="2825" width="16.5703125" style="242" customWidth="1"/>
    <col min="2826" max="2826" width="12" style="242" customWidth="1"/>
    <col min="2827" max="2829" width="9.140625" style="242"/>
    <col min="2830" max="2830" width="10" style="242" bestFit="1" customWidth="1"/>
    <col min="2831" max="3072" width="9.140625" style="242"/>
    <col min="3073" max="3073" width="18.85546875" style="242" customWidth="1"/>
    <col min="3074" max="3074" width="103.5703125" style="242" bestFit="1" customWidth="1"/>
    <col min="3075" max="3075" width="9.140625" style="242"/>
    <col min="3076" max="3076" width="21.7109375" style="242" customWidth="1"/>
    <col min="3077" max="3077" width="24.140625" style="242" customWidth="1"/>
    <col min="3078" max="3078" width="10.85546875" style="242" customWidth="1"/>
    <col min="3079" max="3079" width="9.140625" style="242"/>
    <col min="3080" max="3080" width="16.140625" style="242" customWidth="1"/>
    <col min="3081" max="3081" width="16.5703125" style="242" customWidth="1"/>
    <col min="3082" max="3082" width="12" style="242" customWidth="1"/>
    <col min="3083" max="3085" width="9.140625" style="242"/>
    <col min="3086" max="3086" width="10" style="242" bestFit="1" customWidth="1"/>
    <col min="3087" max="3328" width="9.140625" style="242"/>
    <col min="3329" max="3329" width="18.85546875" style="242" customWidth="1"/>
    <col min="3330" max="3330" width="103.5703125" style="242" bestFit="1" customWidth="1"/>
    <col min="3331" max="3331" width="9.140625" style="242"/>
    <col min="3332" max="3332" width="21.7109375" style="242" customWidth="1"/>
    <col min="3333" max="3333" width="24.140625" style="242" customWidth="1"/>
    <col min="3334" max="3334" width="10.85546875" style="242" customWidth="1"/>
    <col min="3335" max="3335" width="9.140625" style="242"/>
    <col min="3336" max="3336" width="16.140625" style="242" customWidth="1"/>
    <col min="3337" max="3337" width="16.5703125" style="242" customWidth="1"/>
    <col min="3338" max="3338" width="12" style="242" customWidth="1"/>
    <col min="3339" max="3341" width="9.140625" style="242"/>
    <col min="3342" max="3342" width="10" style="242" bestFit="1" customWidth="1"/>
    <col min="3343" max="3584" width="9.140625" style="242"/>
    <col min="3585" max="3585" width="18.85546875" style="242" customWidth="1"/>
    <col min="3586" max="3586" width="103.5703125" style="242" bestFit="1" customWidth="1"/>
    <col min="3587" max="3587" width="9.140625" style="242"/>
    <col min="3588" max="3588" width="21.7109375" style="242" customWidth="1"/>
    <col min="3589" max="3589" width="24.140625" style="242" customWidth="1"/>
    <col min="3590" max="3590" width="10.85546875" style="242" customWidth="1"/>
    <col min="3591" max="3591" width="9.140625" style="242"/>
    <col min="3592" max="3592" width="16.140625" style="242" customWidth="1"/>
    <col min="3593" max="3593" width="16.5703125" style="242" customWidth="1"/>
    <col min="3594" max="3594" width="12" style="242" customWidth="1"/>
    <col min="3595" max="3597" width="9.140625" style="242"/>
    <col min="3598" max="3598" width="10" style="242" bestFit="1" customWidth="1"/>
    <col min="3599" max="3840" width="9.140625" style="242"/>
    <col min="3841" max="3841" width="18.85546875" style="242" customWidth="1"/>
    <col min="3842" max="3842" width="103.5703125" style="242" bestFit="1" customWidth="1"/>
    <col min="3843" max="3843" width="9.140625" style="242"/>
    <col min="3844" max="3844" width="21.7109375" style="242" customWidth="1"/>
    <col min="3845" max="3845" width="24.140625" style="242" customWidth="1"/>
    <col min="3846" max="3846" width="10.85546875" style="242" customWidth="1"/>
    <col min="3847" max="3847" width="9.140625" style="242"/>
    <col min="3848" max="3848" width="16.140625" style="242" customWidth="1"/>
    <col min="3849" max="3849" width="16.5703125" style="242" customWidth="1"/>
    <col min="3850" max="3850" width="12" style="242" customWidth="1"/>
    <col min="3851" max="3853" width="9.140625" style="242"/>
    <col min="3854" max="3854" width="10" style="242" bestFit="1" customWidth="1"/>
    <col min="3855" max="4096" width="9.140625" style="242"/>
    <col min="4097" max="4097" width="18.85546875" style="242" customWidth="1"/>
    <col min="4098" max="4098" width="103.5703125" style="242" bestFit="1" customWidth="1"/>
    <col min="4099" max="4099" width="9.140625" style="242"/>
    <col min="4100" max="4100" width="21.7109375" style="242" customWidth="1"/>
    <col min="4101" max="4101" width="24.140625" style="242" customWidth="1"/>
    <col min="4102" max="4102" width="10.85546875" style="242" customWidth="1"/>
    <col min="4103" max="4103" width="9.140625" style="242"/>
    <col min="4104" max="4104" width="16.140625" style="242" customWidth="1"/>
    <col min="4105" max="4105" width="16.5703125" style="242" customWidth="1"/>
    <col min="4106" max="4106" width="12" style="242" customWidth="1"/>
    <col min="4107" max="4109" width="9.140625" style="242"/>
    <col min="4110" max="4110" width="10" style="242" bestFit="1" customWidth="1"/>
    <col min="4111" max="4352" width="9.140625" style="242"/>
    <col min="4353" max="4353" width="18.85546875" style="242" customWidth="1"/>
    <col min="4354" max="4354" width="103.5703125" style="242" bestFit="1" customWidth="1"/>
    <col min="4355" max="4355" width="9.140625" style="242"/>
    <col min="4356" max="4356" width="21.7109375" style="242" customWidth="1"/>
    <col min="4357" max="4357" width="24.140625" style="242" customWidth="1"/>
    <col min="4358" max="4358" width="10.85546875" style="242" customWidth="1"/>
    <col min="4359" max="4359" width="9.140625" style="242"/>
    <col min="4360" max="4360" width="16.140625" style="242" customWidth="1"/>
    <col min="4361" max="4361" width="16.5703125" style="242" customWidth="1"/>
    <col min="4362" max="4362" width="12" style="242" customWidth="1"/>
    <col min="4363" max="4365" width="9.140625" style="242"/>
    <col min="4366" max="4366" width="10" style="242" bestFit="1" customWidth="1"/>
    <col min="4367" max="4608" width="9.140625" style="242"/>
    <col min="4609" max="4609" width="18.85546875" style="242" customWidth="1"/>
    <col min="4610" max="4610" width="103.5703125" style="242" bestFit="1" customWidth="1"/>
    <col min="4611" max="4611" width="9.140625" style="242"/>
    <col min="4612" max="4612" width="21.7109375" style="242" customWidth="1"/>
    <col min="4613" max="4613" width="24.140625" style="242" customWidth="1"/>
    <col min="4614" max="4614" width="10.85546875" style="242" customWidth="1"/>
    <col min="4615" max="4615" width="9.140625" style="242"/>
    <col min="4616" max="4616" width="16.140625" style="242" customWidth="1"/>
    <col min="4617" max="4617" width="16.5703125" style="242" customWidth="1"/>
    <col min="4618" max="4618" width="12" style="242" customWidth="1"/>
    <col min="4619" max="4621" width="9.140625" style="242"/>
    <col min="4622" max="4622" width="10" style="242" bestFit="1" customWidth="1"/>
    <col min="4623" max="4864" width="9.140625" style="242"/>
    <col min="4865" max="4865" width="18.85546875" style="242" customWidth="1"/>
    <col min="4866" max="4866" width="103.5703125" style="242" bestFit="1" customWidth="1"/>
    <col min="4867" max="4867" width="9.140625" style="242"/>
    <col min="4868" max="4868" width="21.7109375" style="242" customWidth="1"/>
    <col min="4869" max="4869" width="24.140625" style="242" customWidth="1"/>
    <col min="4870" max="4870" width="10.85546875" style="242" customWidth="1"/>
    <col min="4871" max="4871" width="9.140625" style="242"/>
    <col min="4872" max="4872" width="16.140625" style="242" customWidth="1"/>
    <col min="4873" max="4873" width="16.5703125" style="242" customWidth="1"/>
    <col min="4874" max="4874" width="12" style="242" customWidth="1"/>
    <col min="4875" max="4877" width="9.140625" style="242"/>
    <col min="4878" max="4878" width="10" style="242" bestFit="1" customWidth="1"/>
    <col min="4879" max="5120" width="9.140625" style="242"/>
    <col min="5121" max="5121" width="18.85546875" style="242" customWidth="1"/>
    <col min="5122" max="5122" width="103.5703125" style="242" bestFit="1" customWidth="1"/>
    <col min="5123" max="5123" width="9.140625" style="242"/>
    <col min="5124" max="5124" width="21.7109375" style="242" customWidth="1"/>
    <col min="5125" max="5125" width="24.140625" style="242" customWidth="1"/>
    <col min="5126" max="5126" width="10.85546875" style="242" customWidth="1"/>
    <col min="5127" max="5127" width="9.140625" style="242"/>
    <col min="5128" max="5128" width="16.140625" style="242" customWidth="1"/>
    <col min="5129" max="5129" width="16.5703125" style="242" customWidth="1"/>
    <col min="5130" max="5130" width="12" style="242" customWidth="1"/>
    <col min="5131" max="5133" width="9.140625" style="242"/>
    <col min="5134" max="5134" width="10" style="242" bestFit="1" customWidth="1"/>
    <col min="5135" max="5376" width="9.140625" style="242"/>
    <col min="5377" max="5377" width="18.85546875" style="242" customWidth="1"/>
    <col min="5378" max="5378" width="103.5703125" style="242" bestFit="1" customWidth="1"/>
    <col min="5379" max="5379" width="9.140625" style="242"/>
    <col min="5380" max="5380" width="21.7109375" style="242" customWidth="1"/>
    <col min="5381" max="5381" width="24.140625" style="242" customWidth="1"/>
    <col min="5382" max="5382" width="10.85546875" style="242" customWidth="1"/>
    <col min="5383" max="5383" width="9.140625" style="242"/>
    <col min="5384" max="5384" width="16.140625" style="242" customWidth="1"/>
    <col min="5385" max="5385" width="16.5703125" style="242" customWidth="1"/>
    <col min="5386" max="5386" width="12" style="242" customWidth="1"/>
    <col min="5387" max="5389" width="9.140625" style="242"/>
    <col min="5390" max="5390" width="10" style="242" bestFit="1" customWidth="1"/>
    <col min="5391" max="5632" width="9.140625" style="242"/>
    <col min="5633" max="5633" width="18.85546875" style="242" customWidth="1"/>
    <col min="5634" max="5634" width="103.5703125" style="242" bestFit="1" customWidth="1"/>
    <col min="5635" max="5635" width="9.140625" style="242"/>
    <col min="5636" max="5636" width="21.7109375" style="242" customWidth="1"/>
    <col min="5637" max="5637" width="24.140625" style="242" customWidth="1"/>
    <col min="5638" max="5638" width="10.85546875" style="242" customWidth="1"/>
    <col min="5639" max="5639" width="9.140625" style="242"/>
    <col min="5640" max="5640" width="16.140625" style="242" customWidth="1"/>
    <col min="5641" max="5641" width="16.5703125" style="242" customWidth="1"/>
    <col min="5642" max="5642" width="12" style="242" customWidth="1"/>
    <col min="5643" max="5645" width="9.140625" style="242"/>
    <col min="5646" max="5646" width="10" style="242" bestFit="1" customWidth="1"/>
    <col min="5647" max="5888" width="9.140625" style="242"/>
    <col min="5889" max="5889" width="18.85546875" style="242" customWidth="1"/>
    <col min="5890" max="5890" width="103.5703125" style="242" bestFit="1" customWidth="1"/>
    <col min="5891" max="5891" width="9.140625" style="242"/>
    <col min="5892" max="5892" width="21.7109375" style="242" customWidth="1"/>
    <col min="5893" max="5893" width="24.140625" style="242" customWidth="1"/>
    <col min="5894" max="5894" width="10.85546875" style="242" customWidth="1"/>
    <col min="5895" max="5895" width="9.140625" style="242"/>
    <col min="5896" max="5896" width="16.140625" style="242" customWidth="1"/>
    <col min="5897" max="5897" width="16.5703125" style="242" customWidth="1"/>
    <col min="5898" max="5898" width="12" style="242" customWidth="1"/>
    <col min="5899" max="5901" width="9.140625" style="242"/>
    <col min="5902" max="5902" width="10" style="242" bestFit="1" customWidth="1"/>
    <col min="5903" max="6144" width="9.140625" style="242"/>
    <col min="6145" max="6145" width="18.85546875" style="242" customWidth="1"/>
    <col min="6146" max="6146" width="103.5703125" style="242" bestFit="1" customWidth="1"/>
    <col min="6147" max="6147" width="9.140625" style="242"/>
    <col min="6148" max="6148" width="21.7109375" style="242" customWidth="1"/>
    <col min="6149" max="6149" width="24.140625" style="242" customWidth="1"/>
    <col min="6150" max="6150" width="10.85546875" style="242" customWidth="1"/>
    <col min="6151" max="6151" width="9.140625" style="242"/>
    <col min="6152" max="6152" width="16.140625" style="242" customWidth="1"/>
    <col min="6153" max="6153" width="16.5703125" style="242" customWidth="1"/>
    <col min="6154" max="6154" width="12" style="242" customWidth="1"/>
    <col min="6155" max="6157" width="9.140625" style="242"/>
    <col min="6158" max="6158" width="10" style="242" bestFit="1" customWidth="1"/>
    <col min="6159" max="6400" width="9.140625" style="242"/>
    <col min="6401" max="6401" width="18.85546875" style="242" customWidth="1"/>
    <col min="6402" max="6402" width="103.5703125" style="242" bestFit="1" customWidth="1"/>
    <col min="6403" max="6403" width="9.140625" style="242"/>
    <col min="6404" max="6404" width="21.7109375" style="242" customWidth="1"/>
    <col min="6405" max="6405" width="24.140625" style="242" customWidth="1"/>
    <col min="6406" max="6406" width="10.85546875" style="242" customWidth="1"/>
    <col min="6407" max="6407" width="9.140625" style="242"/>
    <col min="6408" max="6408" width="16.140625" style="242" customWidth="1"/>
    <col min="6409" max="6409" width="16.5703125" style="242" customWidth="1"/>
    <col min="6410" max="6410" width="12" style="242" customWidth="1"/>
    <col min="6411" max="6413" width="9.140625" style="242"/>
    <col min="6414" max="6414" width="10" style="242" bestFit="1" customWidth="1"/>
    <col min="6415" max="6656" width="9.140625" style="242"/>
    <col min="6657" max="6657" width="18.85546875" style="242" customWidth="1"/>
    <col min="6658" max="6658" width="103.5703125" style="242" bestFit="1" customWidth="1"/>
    <col min="6659" max="6659" width="9.140625" style="242"/>
    <col min="6660" max="6660" width="21.7109375" style="242" customWidth="1"/>
    <col min="6661" max="6661" width="24.140625" style="242" customWidth="1"/>
    <col min="6662" max="6662" width="10.85546875" style="242" customWidth="1"/>
    <col min="6663" max="6663" width="9.140625" style="242"/>
    <col min="6664" max="6664" width="16.140625" style="242" customWidth="1"/>
    <col min="6665" max="6665" width="16.5703125" style="242" customWidth="1"/>
    <col min="6666" max="6666" width="12" style="242" customWidth="1"/>
    <col min="6667" max="6669" width="9.140625" style="242"/>
    <col min="6670" max="6670" width="10" style="242" bestFit="1" customWidth="1"/>
    <col min="6671" max="6912" width="9.140625" style="242"/>
    <col min="6913" max="6913" width="18.85546875" style="242" customWidth="1"/>
    <col min="6914" max="6914" width="103.5703125" style="242" bestFit="1" customWidth="1"/>
    <col min="6915" max="6915" width="9.140625" style="242"/>
    <col min="6916" max="6916" width="21.7109375" style="242" customWidth="1"/>
    <col min="6917" max="6917" width="24.140625" style="242" customWidth="1"/>
    <col min="6918" max="6918" width="10.85546875" style="242" customWidth="1"/>
    <col min="6919" max="6919" width="9.140625" style="242"/>
    <col min="6920" max="6920" width="16.140625" style="242" customWidth="1"/>
    <col min="6921" max="6921" width="16.5703125" style="242" customWidth="1"/>
    <col min="6922" max="6922" width="12" style="242" customWidth="1"/>
    <col min="6923" max="6925" width="9.140625" style="242"/>
    <col min="6926" max="6926" width="10" style="242" bestFit="1" customWidth="1"/>
    <col min="6927" max="7168" width="9.140625" style="242"/>
    <col min="7169" max="7169" width="18.85546875" style="242" customWidth="1"/>
    <col min="7170" max="7170" width="103.5703125" style="242" bestFit="1" customWidth="1"/>
    <col min="7171" max="7171" width="9.140625" style="242"/>
    <col min="7172" max="7172" width="21.7109375" style="242" customWidth="1"/>
    <col min="7173" max="7173" width="24.140625" style="242" customWidth="1"/>
    <col min="7174" max="7174" width="10.85546875" style="242" customWidth="1"/>
    <col min="7175" max="7175" width="9.140625" style="242"/>
    <col min="7176" max="7176" width="16.140625" style="242" customWidth="1"/>
    <col min="7177" max="7177" width="16.5703125" style="242" customWidth="1"/>
    <col min="7178" max="7178" width="12" style="242" customWidth="1"/>
    <col min="7179" max="7181" width="9.140625" style="242"/>
    <col min="7182" max="7182" width="10" style="242" bestFit="1" customWidth="1"/>
    <col min="7183" max="7424" width="9.140625" style="242"/>
    <col min="7425" max="7425" width="18.85546875" style="242" customWidth="1"/>
    <col min="7426" max="7426" width="103.5703125" style="242" bestFit="1" customWidth="1"/>
    <col min="7427" max="7427" width="9.140625" style="242"/>
    <col min="7428" max="7428" width="21.7109375" style="242" customWidth="1"/>
    <col min="7429" max="7429" width="24.140625" style="242" customWidth="1"/>
    <col min="7430" max="7430" width="10.85546875" style="242" customWidth="1"/>
    <col min="7431" max="7431" width="9.140625" style="242"/>
    <col min="7432" max="7432" width="16.140625" style="242" customWidth="1"/>
    <col min="7433" max="7433" width="16.5703125" style="242" customWidth="1"/>
    <col min="7434" max="7434" width="12" style="242" customWidth="1"/>
    <col min="7435" max="7437" width="9.140625" style="242"/>
    <col min="7438" max="7438" width="10" style="242" bestFit="1" customWidth="1"/>
    <col min="7439" max="7680" width="9.140625" style="242"/>
    <col min="7681" max="7681" width="18.85546875" style="242" customWidth="1"/>
    <col min="7682" max="7682" width="103.5703125" style="242" bestFit="1" customWidth="1"/>
    <col min="7683" max="7683" width="9.140625" style="242"/>
    <col min="7684" max="7684" width="21.7109375" style="242" customWidth="1"/>
    <col min="7685" max="7685" width="24.140625" style="242" customWidth="1"/>
    <col min="7686" max="7686" width="10.85546875" style="242" customWidth="1"/>
    <col min="7687" max="7687" width="9.140625" style="242"/>
    <col min="7688" max="7688" width="16.140625" style="242" customWidth="1"/>
    <col min="7689" max="7689" width="16.5703125" style="242" customWidth="1"/>
    <col min="7690" max="7690" width="12" style="242" customWidth="1"/>
    <col min="7691" max="7693" width="9.140625" style="242"/>
    <col min="7694" max="7694" width="10" style="242" bestFit="1" customWidth="1"/>
    <col min="7695" max="7936" width="9.140625" style="242"/>
    <col min="7937" max="7937" width="18.85546875" style="242" customWidth="1"/>
    <col min="7938" max="7938" width="103.5703125" style="242" bestFit="1" customWidth="1"/>
    <col min="7939" max="7939" width="9.140625" style="242"/>
    <col min="7940" max="7940" width="21.7109375" style="242" customWidth="1"/>
    <col min="7941" max="7941" width="24.140625" style="242" customWidth="1"/>
    <col min="7942" max="7942" width="10.85546875" style="242" customWidth="1"/>
    <col min="7943" max="7943" width="9.140625" style="242"/>
    <col min="7944" max="7944" width="16.140625" style="242" customWidth="1"/>
    <col min="7945" max="7945" width="16.5703125" style="242" customWidth="1"/>
    <col min="7946" max="7946" width="12" style="242" customWidth="1"/>
    <col min="7947" max="7949" width="9.140625" style="242"/>
    <col min="7950" max="7950" width="10" style="242" bestFit="1" customWidth="1"/>
    <col min="7951" max="8192" width="9.140625" style="242"/>
    <col min="8193" max="8193" width="18.85546875" style="242" customWidth="1"/>
    <col min="8194" max="8194" width="103.5703125" style="242" bestFit="1" customWidth="1"/>
    <col min="8195" max="8195" width="9.140625" style="242"/>
    <col min="8196" max="8196" width="21.7109375" style="242" customWidth="1"/>
    <col min="8197" max="8197" width="24.140625" style="242" customWidth="1"/>
    <col min="8198" max="8198" width="10.85546875" style="242" customWidth="1"/>
    <col min="8199" max="8199" width="9.140625" style="242"/>
    <col min="8200" max="8200" width="16.140625" style="242" customWidth="1"/>
    <col min="8201" max="8201" width="16.5703125" style="242" customWidth="1"/>
    <col min="8202" max="8202" width="12" style="242" customWidth="1"/>
    <col min="8203" max="8205" width="9.140625" style="242"/>
    <col min="8206" max="8206" width="10" style="242" bestFit="1" customWidth="1"/>
    <col min="8207" max="8448" width="9.140625" style="242"/>
    <col min="8449" max="8449" width="18.85546875" style="242" customWidth="1"/>
    <col min="8450" max="8450" width="103.5703125" style="242" bestFit="1" customWidth="1"/>
    <col min="8451" max="8451" width="9.140625" style="242"/>
    <col min="8452" max="8452" width="21.7109375" style="242" customWidth="1"/>
    <col min="8453" max="8453" width="24.140625" style="242" customWidth="1"/>
    <col min="8454" max="8454" width="10.85546875" style="242" customWidth="1"/>
    <col min="8455" max="8455" width="9.140625" style="242"/>
    <col min="8456" max="8456" width="16.140625" style="242" customWidth="1"/>
    <col min="8457" max="8457" width="16.5703125" style="242" customWidth="1"/>
    <col min="8458" max="8458" width="12" style="242" customWidth="1"/>
    <col min="8459" max="8461" width="9.140625" style="242"/>
    <col min="8462" max="8462" width="10" style="242" bestFit="1" customWidth="1"/>
    <col min="8463" max="8704" width="9.140625" style="242"/>
    <col min="8705" max="8705" width="18.85546875" style="242" customWidth="1"/>
    <col min="8706" max="8706" width="103.5703125" style="242" bestFit="1" customWidth="1"/>
    <col min="8707" max="8707" width="9.140625" style="242"/>
    <col min="8708" max="8708" width="21.7109375" style="242" customWidth="1"/>
    <col min="8709" max="8709" width="24.140625" style="242" customWidth="1"/>
    <col min="8710" max="8710" width="10.85546875" style="242" customWidth="1"/>
    <col min="8711" max="8711" width="9.140625" style="242"/>
    <col min="8712" max="8712" width="16.140625" style="242" customWidth="1"/>
    <col min="8713" max="8713" width="16.5703125" style="242" customWidth="1"/>
    <col min="8714" max="8714" width="12" style="242" customWidth="1"/>
    <col min="8715" max="8717" width="9.140625" style="242"/>
    <col min="8718" max="8718" width="10" style="242" bestFit="1" customWidth="1"/>
    <col min="8719" max="8960" width="9.140625" style="242"/>
    <col min="8961" max="8961" width="18.85546875" style="242" customWidth="1"/>
    <col min="8962" max="8962" width="103.5703125" style="242" bestFit="1" customWidth="1"/>
    <col min="8963" max="8963" width="9.140625" style="242"/>
    <col min="8964" max="8964" width="21.7109375" style="242" customWidth="1"/>
    <col min="8965" max="8965" width="24.140625" style="242" customWidth="1"/>
    <col min="8966" max="8966" width="10.85546875" style="242" customWidth="1"/>
    <col min="8967" max="8967" width="9.140625" style="242"/>
    <col min="8968" max="8968" width="16.140625" style="242" customWidth="1"/>
    <col min="8969" max="8969" width="16.5703125" style="242" customWidth="1"/>
    <col min="8970" max="8970" width="12" style="242" customWidth="1"/>
    <col min="8971" max="8973" width="9.140625" style="242"/>
    <col min="8974" max="8974" width="10" style="242" bestFit="1" customWidth="1"/>
    <col min="8975" max="9216" width="9.140625" style="242"/>
    <col min="9217" max="9217" width="18.85546875" style="242" customWidth="1"/>
    <col min="9218" max="9218" width="103.5703125" style="242" bestFit="1" customWidth="1"/>
    <col min="9219" max="9219" width="9.140625" style="242"/>
    <col min="9220" max="9220" width="21.7109375" style="242" customWidth="1"/>
    <col min="9221" max="9221" width="24.140625" style="242" customWidth="1"/>
    <col min="9222" max="9222" width="10.85546875" style="242" customWidth="1"/>
    <col min="9223" max="9223" width="9.140625" style="242"/>
    <col min="9224" max="9224" width="16.140625" style="242" customWidth="1"/>
    <col min="9225" max="9225" width="16.5703125" style="242" customWidth="1"/>
    <col min="9226" max="9226" width="12" style="242" customWidth="1"/>
    <col min="9227" max="9229" width="9.140625" style="242"/>
    <col min="9230" max="9230" width="10" style="242" bestFit="1" customWidth="1"/>
    <col min="9231" max="9472" width="9.140625" style="242"/>
    <col min="9473" max="9473" width="18.85546875" style="242" customWidth="1"/>
    <col min="9474" max="9474" width="103.5703125" style="242" bestFit="1" customWidth="1"/>
    <col min="9475" max="9475" width="9.140625" style="242"/>
    <col min="9476" max="9476" width="21.7109375" style="242" customWidth="1"/>
    <col min="9477" max="9477" width="24.140625" style="242" customWidth="1"/>
    <col min="9478" max="9478" width="10.85546875" style="242" customWidth="1"/>
    <col min="9479" max="9479" width="9.140625" style="242"/>
    <col min="9480" max="9480" width="16.140625" style="242" customWidth="1"/>
    <col min="9481" max="9481" width="16.5703125" style="242" customWidth="1"/>
    <col min="9482" max="9482" width="12" style="242" customWidth="1"/>
    <col min="9483" max="9485" width="9.140625" style="242"/>
    <col min="9486" max="9486" width="10" style="242" bestFit="1" customWidth="1"/>
    <col min="9487" max="9728" width="9.140625" style="242"/>
    <col min="9729" max="9729" width="18.85546875" style="242" customWidth="1"/>
    <col min="9730" max="9730" width="103.5703125" style="242" bestFit="1" customWidth="1"/>
    <col min="9731" max="9731" width="9.140625" style="242"/>
    <col min="9732" max="9732" width="21.7109375" style="242" customWidth="1"/>
    <col min="9733" max="9733" width="24.140625" style="242" customWidth="1"/>
    <col min="9734" max="9734" width="10.85546875" style="242" customWidth="1"/>
    <col min="9735" max="9735" width="9.140625" style="242"/>
    <col min="9736" max="9736" width="16.140625" style="242" customWidth="1"/>
    <col min="9737" max="9737" width="16.5703125" style="242" customWidth="1"/>
    <col min="9738" max="9738" width="12" style="242" customWidth="1"/>
    <col min="9739" max="9741" width="9.140625" style="242"/>
    <col min="9742" max="9742" width="10" style="242" bestFit="1" customWidth="1"/>
    <col min="9743" max="9984" width="9.140625" style="242"/>
    <col min="9985" max="9985" width="18.85546875" style="242" customWidth="1"/>
    <col min="9986" max="9986" width="103.5703125" style="242" bestFit="1" customWidth="1"/>
    <col min="9987" max="9987" width="9.140625" style="242"/>
    <col min="9988" max="9988" width="21.7109375" style="242" customWidth="1"/>
    <col min="9989" max="9989" width="24.140625" style="242" customWidth="1"/>
    <col min="9990" max="9990" width="10.85546875" style="242" customWidth="1"/>
    <col min="9991" max="9991" width="9.140625" style="242"/>
    <col min="9992" max="9992" width="16.140625" style="242" customWidth="1"/>
    <col min="9993" max="9993" width="16.5703125" style="242" customWidth="1"/>
    <col min="9994" max="9994" width="12" style="242" customWidth="1"/>
    <col min="9995" max="9997" width="9.140625" style="242"/>
    <col min="9998" max="9998" width="10" style="242" bestFit="1" customWidth="1"/>
    <col min="9999" max="10240" width="9.140625" style="242"/>
    <col min="10241" max="10241" width="18.85546875" style="242" customWidth="1"/>
    <col min="10242" max="10242" width="103.5703125" style="242" bestFit="1" customWidth="1"/>
    <col min="10243" max="10243" width="9.140625" style="242"/>
    <col min="10244" max="10244" width="21.7109375" style="242" customWidth="1"/>
    <col min="10245" max="10245" width="24.140625" style="242" customWidth="1"/>
    <col min="10246" max="10246" width="10.85546875" style="242" customWidth="1"/>
    <col min="10247" max="10247" width="9.140625" style="242"/>
    <col min="10248" max="10248" width="16.140625" style="242" customWidth="1"/>
    <col min="10249" max="10249" width="16.5703125" style="242" customWidth="1"/>
    <col min="10250" max="10250" width="12" style="242" customWidth="1"/>
    <col min="10251" max="10253" width="9.140625" style="242"/>
    <col min="10254" max="10254" width="10" style="242" bestFit="1" customWidth="1"/>
    <col min="10255" max="10496" width="9.140625" style="242"/>
    <col min="10497" max="10497" width="18.85546875" style="242" customWidth="1"/>
    <col min="10498" max="10498" width="103.5703125" style="242" bestFit="1" customWidth="1"/>
    <col min="10499" max="10499" width="9.140625" style="242"/>
    <col min="10500" max="10500" width="21.7109375" style="242" customWidth="1"/>
    <col min="10501" max="10501" width="24.140625" style="242" customWidth="1"/>
    <col min="10502" max="10502" width="10.85546875" style="242" customWidth="1"/>
    <col min="10503" max="10503" width="9.140625" style="242"/>
    <col min="10504" max="10504" width="16.140625" style="242" customWidth="1"/>
    <col min="10505" max="10505" width="16.5703125" style="242" customWidth="1"/>
    <col min="10506" max="10506" width="12" style="242" customWidth="1"/>
    <col min="10507" max="10509" width="9.140625" style="242"/>
    <col min="10510" max="10510" width="10" style="242" bestFit="1" customWidth="1"/>
    <col min="10511" max="10752" width="9.140625" style="242"/>
    <col min="10753" max="10753" width="18.85546875" style="242" customWidth="1"/>
    <col min="10754" max="10754" width="103.5703125" style="242" bestFit="1" customWidth="1"/>
    <col min="10755" max="10755" width="9.140625" style="242"/>
    <col min="10756" max="10756" width="21.7109375" style="242" customWidth="1"/>
    <col min="10757" max="10757" width="24.140625" style="242" customWidth="1"/>
    <col min="10758" max="10758" width="10.85546875" style="242" customWidth="1"/>
    <col min="10759" max="10759" width="9.140625" style="242"/>
    <col min="10760" max="10760" width="16.140625" style="242" customWidth="1"/>
    <col min="10761" max="10761" width="16.5703125" style="242" customWidth="1"/>
    <col min="10762" max="10762" width="12" style="242" customWidth="1"/>
    <col min="10763" max="10765" width="9.140625" style="242"/>
    <col min="10766" max="10766" width="10" style="242" bestFit="1" customWidth="1"/>
    <col min="10767" max="11008" width="9.140625" style="242"/>
    <col min="11009" max="11009" width="18.85546875" style="242" customWidth="1"/>
    <col min="11010" max="11010" width="103.5703125" style="242" bestFit="1" customWidth="1"/>
    <col min="11011" max="11011" width="9.140625" style="242"/>
    <col min="11012" max="11012" width="21.7109375" style="242" customWidth="1"/>
    <col min="11013" max="11013" width="24.140625" style="242" customWidth="1"/>
    <col min="11014" max="11014" width="10.85546875" style="242" customWidth="1"/>
    <col min="11015" max="11015" width="9.140625" style="242"/>
    <col min="11016" max="11016" width="16.140625" style="242" customWidth="1"/>
    <col min="11017" max="11017" width="16.5703125" style="242" customWidth="1"/>
    <col min="11018" max="11018" width="12" style="242" customWidth="1"/>
    <col min="11019" max="11021" width="9.140625" style="242"/>
    <col min="11022" max="11022" width="10" style="242" bestFit="1" customWidth="1"/>
    <col min="11023" max="11264" width="9.140625" style="242"/>
    <col min="11265" max="11265" width="18.85546875" style="242" customWidth="1"/>
    <col min="11266" max="11266" width="103.5703125" style="242" bestFit="1" customWidth="1"/>
    <col min="11267" max="11267" width="9.140625" style="242"/>
    <col min="11268" max="11268" width="21.7109375" style="242" customWidth="1"/>
    <col min="11269" max="11269" width="24.140625" style="242" customWidth="1"/>
    <col min="11270" max="11270" width="10.85546875" style="242" customWidth="1"/>
    <col min="11271" max="11271" width="9.140625" style="242"/>
    <col min="11272" max="11272" width="16.140625" style="242" customWidth="1"/>
    <col min="11273" max="11273" width="16.5703125" style="242" customWidth="1"/>
    <col min="11274" max="11274" width="12" style="242" customWidth="1"/>
    <col min="11275" max="11277" width="9.140625" style="242"/>
    <col min="11278" max="11278" width="10" style="242" bestFit="1" customWidth="1"/>
    <col min="11279" max="11520" width="9.140625" style="242"/>
    <col min="11521" max="11521" width="18.85546875" style="242" customWidth="1"/>
    <col min="11522" max="11522" width="103.5703125" style="242" bestFit="1" customWidth="1"/>
    <col min="11523" max="11523" width="9.140625" style="242"/>
    <col min="11524" max="11524" width="21.7109375" style="242" customWidth="1"/>
    <col min="11525" max="11525" width="24.140625" style="242" customWidth="1"/>
    <col min="11526" max="11526" width="10.85546875" style="242" customWidth="1"/>
    <col min="11527" max="11527" width="9.140625" style="242"/>
    <col min="11528" max="11528" width="16.140625" style="242" customWidth="1"/>
    <col min="11529" max="11529" width="16.5703125" style="242" customWidth="1"/>
    <col min="11530" max="11530" width="12" style="242" customWidth="1"/>
    <col min="11531" max="11533" width="9.140625" style="242"/>
    <col min="11534" max="11534" width="10" style="242" bestFit="1" customWidth="1"/>
    <col min="11535" max="11776" width="9.140625" style="242"/>
    <col min="11777" max="11777" width="18.85546875" style="242" customWidth="1"/>
    <col min="11778" max="11778" width="103.5703125" style="242" bestFit="1" customWidth="1"/>
    <col min="11779" max="11779" width="9.140625" style="242"/>
    <col min="11780" max="11780" width="21.7109375" style="242" customWidth="1"/>
    <col min="11781" max="11781" width="24.140625" style="242" customWidth="1"/>
    <col min="11782" max="11782" width="10.85546875" style="242" customWidth="1"/>
    <col min="11783" max="11783" width="9.140625" style="242"/>
    <col min="11784" max="11784" width="16.140625" style="242" customWidth="1"/>
    <col min="11785" max="11785" width="16.5703125" style="242" customWidth="1"/>
    <col min="11786" max="11786" width="12" style="242" customWidth="1"/>
    <col min="11787" max="11789" width="9.140625" style="242"/>
    <col min="11790" max="11790" width="10" style="242" bestFit="1" customWidth="1"/>
    <col min="11791" max="12032" width="9.140625" style="242"/>
    <col min="12033" max="12033" width="18.85546875" style="242" customWidth="1"/>
    <col min="12034" max="12034" width="103.5703125" style="242" bestFit="1" customWidth="1"/>
    <col min="12035" max="12035" width="9.140625" style="242"/>
    <col min="12036" max="12036" width="21.7109375" style="242" customWidth="1"/>
    <col min="12037" max="12037" width="24.140625" style="242" customWidth="1"/>
    <col min="12038" max="12038" width="10.85546875" style="242" customWidth="1"/>
    <col min="12039" max="12039" width="9.140625" style="242"/>
    <col min="12040" max="12040" width="16.140625" style="242" customWidth="1"/>
    <col min="12041" max="12041" width="16.5703125" style="242" customWidth="1"/>
    <col min="12042" max="12042" width="12" style="242" customWidth="1"/>
    <col min="12043" max="12045" width="9.140625" style="242"/>
    <col min="12046" max="12046" width="10" style="242" bestFit="1" customWidth="1"/>
    <col min="12047" max="12288" width="9.140625" style="242"/>
    <col min="12289" max="12289" width="18.85546875" style="242" customWidth="1"/>
    <col min="12290" max="12290" width="103.5703125" style="242" bestFit="1" customWidth="1"/>
    <col min="12291" max="12291" width="9.140625" style="242"/>
    <col min="12292" max="12292" width="21.7109375" style="242" customWidth="1"/>
    <col min="12293" max="12293" width="24.140625" style="242" customWidth="1"/>
    <col min="12294" max="12294" width="10.85546875" style="242" customWidth="1"/>
    <col min="12295" max="12295" width="9.140625" style="242"/>
    <col min="12296" max="12296" width="16.140625" style="242" customWidth="1"/>
    <col min="12297" max="12297" width="16.5703125" style="242" customWidth="1"/>
    <col min="12298" max="12298" width="12" style="242" customWidth="1"/>
    <col min="12299" max="12301" width="9.140625" style="242"/>
    <col min="12302" max="12302" width="10" style="242" bestFit="1" customWidth="1"/>
    <col min="12303" max="12544" width="9.140625" style="242"/>
    <col min="12545" max="12545" width="18.85546875" style="242" customWidth="1"/>
    <col min="12546" max="12546" width="103.5703125" style="242" bestFit="1" customWidth="1"/>
    <col min="12547" max="12547" width="9.140625" style="242"/>
    <col min="12548" max="12548" width="21.7109375" style="242" customWidth="1"/>
    <col min="12549" max="12549" width="24.140625" style="242" customWidth="1"/>
    <col min="12550" max="12550" width="10.85546875" style="242" customWidth="1"/>
    <col min="12551" max="12551" width="9.140625" style="242"/>
    <col min="12552" max="12552" width="16.140625" style="242" customWidth="1"/>
    <col min="12553" max="12553" width="16.5703125" style="242" customWidth="1"/>
    <col min="12554" max="12554" width="12" style="242" customWidth="1"/>
    <col min="12555" max="12557" width="9.140625" style="242"/>
    <col min="12558" max="12558" width="10" style="242" bestFit="1" customWidth="1"/>
    <col min="12559" max="12800" width="9.140625" style="242"/>
    <col min="12801" max="12801" width="18.85546875" style="242" customWidth="1"/>
    <col min="12802" max="12802" width="103.5703125" style="242" bestFit="1" customWidth="1"/>
    <col min="12803" max="12803" width="9.140625" style="242"/>
    <col min="12804" max="12804" width="21.7109375" style="242" customWidth="1"/>
    <col min="12805" max="12805" width="24.140625" style="242" customWidth="1"/>
    <col min="12806" max="12806" width="10.85546875" style="242" customWidth="1"/>
    <col min="12807" max="12807" width="9.140625" style="242"/>
    <col min="12808" max="12808" width="16.140625" style="242" customWidth="1"/>
    <col min="12809" max="12809" width="16.5703125" style="242" customWidth="1"/>
    <col min="12810" max="12810" width="12" style="242" customWidth="1"/>
    <col min="12811" max="12813" width="9.140625" style="242"/>
    <col min="12814" max="12814" width="10" style="242" bestFit="1" customWidth="1"/>
    <col min="12815" max="13056" width="9.140625" style="242"/>
    <col min="13057" max="13057" width="18.85546875" style="242" customWidth="1"/>
    <col min="13058" max="13058" width="103.5703125" style="242" bestFit="1" customWidth="1"/>
    <col min="13059" max="13059" width="9.140625" style="242"/>
    <col min="13060" max="13060" width="21.7109375" style="242" customWidth="1"/>
    <col min="13061" max="13061" width="24.140625" style="242" customWidth="1"/>
    <col min="13062" max="13062" width="10.85546875" style="242" customWidth="1"/>
    <col min="13063" max="13063" width="9.140625" style="242"/>
    <col min="13064" max="13064" width="16.140625" style="242" customWidth="1"/>
    <col min="13065" max="13065" width="16.5703125" style="242" customWidth="1"/>
    <col min="13066" max="13066" width="12" style="242" customWidth="1"/>
    <col min="13067" max="13069" width="9.140625" style="242"/>
    <col min="13070" max="13070" width="10" style="242" bestFit="1" customWidth="1"/>
    <col min="13071" max="13312" width="9.140625" style="242"/>
    <col min="13313" max="13313" width="18.85546875" style="242" customWidth="1"/>
    <col min="13314" max="13314" width="103.5703125" style="242" bestFit="1" customWidth="1"/>
    <col min="13315" max="13315" width="9.140625" style="242"/>
    <col min="13316" max="13316" width="21.7109375" style="242" customWidth="1"/>
    <col min="13317" max="13317" width="24.140625" style="242" customWidth="1"/>
    <col min="13318" max="13318" width="10.85546875" style="242" customWidth="1"/>
    <col min="13319" max="13319" width="9.140625" style="242"/>
    <col min="13320" max="13320" width="16.140625" style="242" customWidth="1"/>
    <col min="13321" max="13321" width="16.5703125" style="242" customWidth="1"/>
    <col min="13322" max="13322" width="12" style="242" customWidth="1"/>
    <col min="13323" max="13325" width="9.140625" style="242"/>
    <col min="13326" max="13326" width="10" style="242" bestFit="1" customWidth="1"/>
    <col min="13327" max="13568" width="9.140625" style="242"/>
    <col min="13569" max="13569" width="18.85546875" style="242" customWidth="1"/>
    <col min="13570" max="13570" width="103.5703125" style="242" bestFit="1" customWidth="1"/>
    <col min="13571" max="13571" width="9.140625" style="242"/>
    <col min="13572" max="13572" width="21.7109375" style="242" customWidth="1"/>
    <col min="13573" max="13573" width="24.140625" style="242" customWidth="1"/>
    <col min="13574" max="13574" width="10.85546875" style="242" customWidth="1"/>
    <col min="13575" max="13575" width="9.140625" style="242"/>
    <col min="13576" max="13576" width="16.140625" style="242" customWidth="1"/>
    <col min="13577" max="13577" width="16.5703125" style="242" customWidth="1"/>
    <col min="13578" max="13578" width="12" style="242" customWidth="1"/>
    <col min="13579" max="13581" width="9.140625" style="242"/>
    <col min="13582" max="13582" width="10" style="242" bestFit="1" customWidth="1"/>
    <col min="13583" max="13824" width="9.140625" style="242"/>
    <col min="13825" max="13825" width="18.85546875" style="242" customWidth="1"/>
    <col min="13826" max="13826" width="103.5703125" style="242" bestFit="1" customWidth="1"/>
    <col min="13827" max="13827" width="9.140625" style="242"/>
    <col min="13828" max="13828" width="21.7109375" style="242" customWidth="1"/>
    <col min="13829" max="13829" width="24.140625" style="242" customWidth="1"/>
    <col min="13830" max="13830" width="10.85546875" style="242" customWidth="1"/>
    <col min="13831" max="13831" width="9.140625" style="242"/>
    <col min="13832" max="13832" width="16.140625" style="242" customWidth="1"/>
    <col min="13833" max="13833" width="16.5703125" style="242" customWidth="1"/>
    <col min="13834" max="13834" width="12" style="242" customWidth="1"/>
    <col min="13835" max="13837" width="9.140625" style="242"/>
    <col min="13838" max="13838" width="10" style="242" bestFit="1" customWidth="1"/>
    <col min="13839" max="14080" width="9.140625" style="242"/>
    <col min="14081" max="14081" width="18.85546875" style="242" customWidth="1"/>
    <col min="14082" max="14082" width="103.5703125" style="242" bestFit="1" customWidth="1"/>
    <col min="14083" max="14083" width="9.140625" style="242"/>
    <col min="14084" max="14084" width="21.7109375" style="242" customWidth="1"/>
    <col min="14085" max="14085" width="24.140625" style="242" customWidth="1"/>
    <col min="14086" max="14086" width="10.85546875" style="242" customWidth="1"/>
    <col min="14087" max="14087" width="9.140625" style="242"/>
    <col min="14088" max="14088" width="16.140625" style="242" customWidth="1"/>
    <col min="14089" max="14089" width="16.5703125" style="242" customWidth="1"/>
    <col min="14090" max="14090" width="12" style="242" customWidth="1"/>
    <col min="14091" max="14093" width="9.140625" style="242"/>
    <col min="14094" max="14094" width="10" style="242" bestFit="1" customWidth="1"/>
    <col min="14095" max="14336" width="9.140625" style="242"/>
    <col min="14337" max="14337" width="18.85546875" style="242" customWidth="1"/>
    <col min="14338" max="14338" width="103.5703125" style="242" bestFit="1" customWidth="1"/>
    <col min="14339" max="14339" width="9.140625" style="242"/>
    <col min="14340" max="14340" width="21.7109375" style="242" customWidth="1"/>
    <col min="14341" max="14341" width="24.140625" style="242" customWidth="1"/>
    <col min="14342" max="14342" width="10.85546875" style="242" customWidth="1"/>
    <col min="14343" max="14343" width="9.140625" style="242"/>
    <col min="14344" max="14344" width="16.140625" style="242" customWidth="1"/>
    <col min="14345" max="14345" width="16.5703125" style="242" customWidth="1"/>
    <col min="14346" max="14346" width="12" style="242" customWidth="1"/>
    <col min="14347" max="14349" width="9.140625" style="242"/>
    <col min="14350" max="14350" width="10" style="242" bestFit="1" customWidth="1"/>
    <col min="14351" max="14592" width="9.140625" style="242"/>
    <col min="14593" max="14593" width="18.85546875" style="242" customWidth="1"/>
    <col min="14594" max="14594" width="103.5703125" style="242" bestFit="1" customWidth="1"/>
    <col min="14595" max="14595" width="9.140625" style="242"/>
    <col min="14596" max="14596" width="21.7109375" style="242" customWidth="1"/>
    <col min="14597" max="14597" width="24.140625" style="242" customWidth="1"/>
    <col min="14598" max="14598" width="10.85546875" style="242" customWidth="1"/>
    <col min="14599" max="14599" width="9.140625" style="242"/>
    <col min="14600" max="14600" width="16.140625" style="242" customWidth="1"/>
    <col min="14601" max="14601" width="16.5703125" style="242" customWidth="1"/>
    <col min="14602" max="14602" width="12" style="242" customWidth="1"/>
    <col min="14603" max="14605" width="9.140625" style="242"/>
    <col min="14606" max="14606" width="10" style="242" bestFit="1" customWidth="1"/>
    <col min="14607" max="14848" width="9.140625" style="242"/>
    <col min="14849" max="14849" width="18.85546875" style="242" customWidth="1"/>
    <col min="14850" max="14850" width="103.5703125" style="242" bestFit="1" customWidth="1"/>
    <col min="14851" max="14851" width="9.140625" style="242"/>
    <col min="14852" max="14852" width="21.7109375" style="242" customWidth="1"/>
    <col min="14853" max="14853" width="24.140625" style="242" customWidth="1"/>
    <col min="14854" max="14854" width="10.85546875" style="242" customWidth="1"/>
    <col min="14855" max="14855" width="9.140625" style="242"/>
    <col min="14856" max="14856" width="16.140625" style="242" customWidth="1"/>
    <col min="14857" max="14857" width="16.5703125" style="242" customWidth="1"/>
    <col min="14858" max="14858" width="12" style="242" customWidth="1"/>
    <col min="14859" max="14861" width="9.140625" style="242"/>
    <col min="14862" max="14862" width="10" style="242" bestFit="1" customWidth="1"/>
    <col min="14863" max="15104" width="9.140625" style="242"/>
    <col min="15105" max="15105" width="18.85546875" style="242" customWidth="1"/>
    <col min="15106" max="15106" width="103.5703125" style="242" bestFit="1" customWidth="1"/>
    <col min="15107" max="15107" width="9.140625" style="242"/>
    <col min="15108" max="15108" width="21.7109375" style="242" customWidth="1"/>
    <col min="15109" max="15109" width="24.140625" style="242" customWidth="1"/>
    <col min="15110" max="15110" width="10.85546875" style="242" customWidth="1"/>
    <col min="15111" max="15111" width="9.140625" style="242"/>
    <col min="15112" max="15112" width="16.140625" style="242" customWidth="1"/>
    <col min="15113" max="15113" width="16.5703125" style="242" customWidth="1"/>
    <col min="15114" max="15114" width="12" style="242" customWidth="1"/>
    <col min="15115" max="15117" width="9.140625" style="242"/>
    <col min="15118" max="15118" width="10" style="242" bestFit="1" customWidth="1"/>
    <col min="15119" max="15360" width="9.140625" style="242"/>
    <col min="15361" max="15361" width="18.85546875" style="242" customWidth="1"/>
    <col min="15362" max="15362" width="103.5703125" style="242" bestFit="1" customWidth="1"/>
    <col min="15363" max="15363" width="9.140625" style="242"/>
    <col min="15364" max="15364" width="21.7109375" style="242" customWidth="1"/>
    <col min="15365" max="15365" width="24.140625" style="242" customWidth="1"/>
    <col min="15366" max="15366" width="10.85546875" style="242" customWidth="1"/>
    <col min="15367" max="15367" width="9.140625" style="242"/>
    <col min="15368" max="15368" width="16.140625" style="242" customWidth="1"/>
    <col min="15369" max="15369" width="16.5703125" style="242" customWidth="1"/>
    <col min="15370" max="15370" width="12" style="242" customWidth="1"/>
    <col min="15371" max="15373" width="9.140625" style="242"/>
    <col min="15374" max="15374" width="10" style="242" bestFit="1" customWidth="1"/>
    <col min="15375" max="15616" width="9.140625" style="242"/>
    <col min="15617" max="15617" width="18.85546875" style="242" customWidth="1"/>
    <col min="15618" max="15618" width="103.5703125" style="242" bestFit="1" customWidth="1"/>
    <col min="15619" max="15619" width="9.140625" style="242"/>
    <col min="15620" max="15620" width="21.7109375" style="242" customWidth="1"/>
    <col min="15621" max="15621" width="24.140625" style="242" customWidth="1"/>
    <col min="15622" max="15622" width="10.85546875" style="242" customWidth="1"/>
    <col min="15623" max="15623" width="9.140625" style="242"/>
    <col min="15624" max="15624" width="16.140625" style="242" customWidth="1"/>
    <col min="15625" max="15625" width="16.5703125" style="242" customWidth="1"/>
    <col min="15626" max="15626" width="12" style="242" customWidth="1"/>
    <col min="15627" max="15629" width="9.140625" style="242"/>
    <col min="15630" max="15630" width="10" style="242" bestFit="1" customWidth="1"/>
    <col min="15631" max="15872" width="9.140625" style="242"/>
    <col min="15873" max="15873" width="18.85546875" style="242" customWidth="1"/>
    <col min="15874" max="15874" width="103.5703125" style="242" bestFit="1" customWidth="1"/>
    <col min="15875" max="15875" width="9.140625" style="242"/>
    <col min="15876" max="15876" width="21.7109375" style="242" customWidth="1"/>
    <col min="15877" max="15877" width="24.140625" style="242" customWidth="1"/>
    <col min="15878" max="15878" width="10.85546875" style="242" customWidth="1"/>
    <col min="15879" max="15879" width="9.140625" style="242"/>
    <col min="15880" max="15880" width="16.140625" style="242" customWidth="1"/>
    <col min="15881" max="15881" width="16.5703125" style="242" customWidth="1"/>
    <col min="15882" max="15882" width="12" style="242" customWidth="1"/>
    <col min="15883" max="15885" width="9.140625" style="242"/>
    <col min="15886" max="15886" width="10" style="242" bestFit="1" customWidth="1"/>
    <col min="15887" max="16128" width="9.140625" style="242"/>
    <col min="16129" max="16129" width="18.85546875" style="242" customWidth="1"/>
    <col min="16130" max="16130" width="103.5703125" style="242" bestFit="1" customWidth="1"/>
    <col min="16131" max="16131" width="9.140625" style="242"/>
    <col min="16132" max="16132" width="21.7109375" style="242" customWidth="1"/>
    <col min="16133" max="16133" width="24.140625" style="242" customWidth="1"/>
    <col min="16134" max="16134" width="10.85546875" style="242" customWidth="1"/>
    <col min="16135" max="16135" width="9.140625" style="242"/>
    <col min="16136" max="16136" width="16.140625" style="242" customWidth="1"/>
    <col min="16137" max="16137" width="16.5703125" style="242" customWidth="1"/>
    <col min="16138" max="16138" width="12" style="242" customWidth="1"/>
    <col min="16139" max="16141" width="9.140625" style="242"/>
    <col min="16142" max="16142" width="10" style="242" bestFit="1" customWidth="1"/>
    <col min="16143" max="16384" width="9.140625" style="242"/>
  </cols>
  <sheetData>
    <row r="1" spans="1:15">
      <c r="A1" s="242" t="s">
        <v>0</v>
      </c>
      <c r="B1" s="265">
        <v>44</v>
      </c>
    </row>
    <row r="2" spans="1:15">
      <c r="A2" s="242" t="s">
        <v>2</v>
      </c>
      <c r="B2" s="268" t="s">
        <v>1632</v>
      </c>
    </row>
    <row r="3" spans="1:15">
      <c r="A3" s="242" t="s">
        <v>4</v>
      </c>
      <c r="B3" s="268" t="s">
        <v>1560</v>
      </c>
    </row>
    <row r="4" spans="1:15">
      <c r="A4" s="242" t="s">
        <v>6</v>
      </c>
      <c r="B4" s="268" t="s">
        <v>7</v>
      </c>
    </row>
    <row r="5" spans="1:15">
      <c r="A5" s="242" t="s">
        <v>8</v>
      </c>
      <c r="B5" s="242" t="s">
        <v>9</v>
      </c>
    </row>
    <row r="6" spans="1:15" ht="15.75" thickBot="1"/>
    <row r="7" spans="1:15" ht="15.75" thickBot="1">
      <c r="A7" s="3011" t="s">
        <v>16</v>
      </c>
      <c r="B7" s="1147" t="s">
        <v>1633</v>
      </c>
      <c r="C7" s="3006" t="s">
        <v>1634</v>
      </c>
      <c r="D7" s="3013"/>
      <c r="E7" s="3013"/>
      <c r="F7" s="3013"/>
      <c r="G7" s="3013"/>
      <c r="H7" s="3013"/>
      <c r="I7" s="3013"/>
      <c r="J7" s="3013"/>
      <c r="K7" s="3007"/>
      <c r="L7" s="3008" t="s">
        <v>510</v>
      </c>
      <c r="M7" s="3014"/>
      <c r="N7" s="3015"/>
      <c r="O7" s="673"/>
    </row>
    <row r="8" spans="1:15" ht="15" customHeight="1">
      <c r="A8" s="3012"/>
      <c r="B8" s="3016" t="s">
        <v>1007</v>
      </c>
      <c r="C8" s="3003" t="s">
        <v>1635</v>
      </c>
      <c r="D8" s="3019" t="s">
        <v>1636</v>
      </c>
      <c r="E8" s="3020"/>
      <c r="F8" s="3020"/>
      <c r="G8" s="3020"/>
      <c r="H8" s="3003" t="s">
        <v>1637</v>
      </c>
      <c r="I8" s="3008" t="s">
        <v>1638</v>
      </c>
      <c r="J8" s="3021" t="s">
        <v>1639</v>
      </c>
      <c r="K8" s="3003" t="s">
        <v>963</v>
      </c>
      <c r="L8" s="3003"/>
      <c r="M8" s="3005" t="s">
        <v>386</v>
      </c>
      <c r="N8" s="3005" t="s">
        <v>1640</v>
      </c>
      <c r="O8" s="673"/>
    </row>
    <row r="9" spans="1:15" ht="15.75" thickBot="1">
      <c r="A9" s="3012"/>
      <c r="B9" s="3017"/>
      <c r="C9" s="3003"/>
      <c r="D9" s="3019"/>
      <c r="E9" s="3020"/>
      <c r="F9" s="3020"/>
      <c r="G9" s="3020"/>
      <c r="H9" s="3003"/>
      <c r="I9" s="3003"/>
      <c r="J9" s="3021"/>
      <c r="K9" s="3003"/>
      <c r="L9" s="3003"/>
      <c r="M9" s="2984"/>
      <c r="N9" s="2984"/>
      <c r="O9" s="673"/>
    </row>
    <row r="10" spans="1:15" ht="15.75" customHeight="1" thickBot="1">
      <c r="A10" s="3012"/>
      <c r="B10" s="3017"/>
      <c r="C10" s="3003"/>
      <c r="D10" s="3006" t="s">
        <v>1641</v>
      </c>
      <c r="E10" s="3007"/>
      <c r="F10" s="3008" t="s">
        <v>1642</v>
      </c>
      <c r="G10" s="3008" t="s">
        <v>1643</v>
      </c>
      <c r="H10" s="3003"/>
      <c r="I10" s="3003"/>
      <c r="J10" s="3021"/>
      <c r="K10" s="3003"/>
      <c r="L10" s="3003"/>
      <c r="M10" s="2984"/>
      <c r="N10" s="2984"/>
      <c r="O10" s="673"/>
    </row>
    <row r="11" spans="1:15" ht="24.75" customHeight="1">
      <c r="A11" s="3012"/>
      <c r="B11" s="3017"/>
      <c r="C11" s="3003"/>
      <c r="D11" s="3009" t="s">
        <v>1644</v>
      </c>
      <c r="E11" s="3008" t="s">
        <v>1645</v>
      </c>
      <c r="F11" s="3003"/>
      <c r="G11" s="3003"/>
      <c r="H11" s="3003"/>
      <c r="I11" s="3003"/>
      <c r="J11" s="3021"/>
      <c r="K11" s="3003"/>
      <c r="L11" s="3003"/>
      <c r="M11" s="2984"/>
      <c r="N11" s="2984"/>
      <c r="O11" s="673"/>
    </row>
    <row r="12" spans="1:15" ht="15.75" thickBot="1">
      <c r="A12" s="3012"/>
      <c r="B12" s="3018"/>
      <c r="C12" s="3004"/>
      <c r="D12" s="3010"/>
      <c r="E12" s="3004"/>
      <c r="F12" s="3004"/>
      <c r="G12" s="3004"/>
      <c r="H12" s="3004"/>
      <c r="I12" s="3004"/>
      <c r="J12" s="3022"/>
      <c r="K12" s="3004"/>
      <c r="L12" s="3004"/>
      <c r="M12" s="2985"/>
      <c r="N12" s="2985"/>
      <c r="O12" s="673"/>
    </row>
    <row r="13" spans="1:15">
      <c r="A13" s="1148">
        <v>1</v>
      </c>
      <c r="B13" s="1149" t="s">
        <v>1646</v>
      </c>
      <c r="C13" s="956"/>
      <c r="D13" s="1150"/>
      <c r="E13" s="1151"/>
      <c r="F13" s="1152"/>
      <c r="G13" s="1153"/>
      <c r="H13" s="1154"/>
      <c r="I13" s="719"/>
      <c r="J13" s="1154"/>
      <c r="K13" s="956"/>
      <c r="L13" s="1155">
        <f>SUM(C13:K13)</f>
        <v>0</v>
      </c>
      <c r="M13" s="1156"/>
      <c r="N13" s="1153"/>
      <c r="O13" s="673"/>
    </row>
    <row r="14" spans="1:15">
      <c r="A14" s="1157">
        <v>2</v>
      </c>
      <c r="B14" s="1149" t="s">
        <v>1647</v>
      </c>
      <c r="C14" s="956"/>
      <c r="D14" s="1158"/>
      <c r="E14" s="1151"/>
      <c r="F14" s="1159"/>
      <c r="G14" s="1153"/>
      <c r="H14" s="1154"/>
      <c r="I14" s="719"/>
      <c r="J14" s="1154"/>
      <c r="K14" s="956"/>
      <c r="L14" s="1155">
        <f>SUM(C14:K14)</f>
        <v>0</v>
      </c>
      <c r="M14" s="1156"/>
      <c r="N14" s="1153"/>
      <c r="O14" s="673"/>
    </row>
    <row r="15" spans="1:15">
      <c r="A15" s="1160">
        <v>2.1</v>
      </c>
      <c r="B15" s="1149" t="s">
        <v>1648</v>
      </c>
      <c r="C15" s="1161">
        <f>SUM(C16:C20)</f>
        <v>0</v>
      </c>
      <c r="D15" s="1162">
        <f t="shared" ref="D15:K15" si="0">SUM(D16:D20)</f>
        <v>0</v>
      </c>
      <c r="E15" s="1161">
        <f t="shared" si="0"/>
        <v>0</v>
      </c>
      <c r="F15" s="1161">
        <f t="shared" si="0"/>
        <v>0</v>
      </c>
      <c r="G15" s="1161">
        <f t="shared" si="0"/>
        <v>0</v>
      </c>
      <c r="H15" s="1161">
        <f t="shared" si="0"/>
        <v>0</v>
      </c>
      <c r="I15" s="1161">
        <f t="shared" si="0"/>
        <v>0</v>
      </c>
      <c r="J15" s="1161">
        <f t="shared" si="0"/>
        <v>0</v>
      </c>
      <c r="K15" s="1161">
        <f t="shared" si="0"/>
        <v>0</v>
      </c>
      <c r="L15" s="1155">
        <f t="shared" ref="L15:L51" si="1">SUM(C15:K15)</f>
        <v>0</v>
      </c>
      <c r="M15" s="1161">
        <f>SUM(M16:M20)</f>
        <v>0</v>
      </c>
      <c r="N15" s="1161">
        <f>SUM(N16:N20)</f>
        <v>0</v>
      </c>
      <c r="O15" s="673"/>
    </row>
    <row r="16" spans="1:15">
      <c r="A16" s="1163" t="s">
        <v>1649</v>
      </c>
      <c r="B16" s="914" t="s">
        <v>603</v>
      </c>
      <c r="C16" s="956"/>
      <c r="D16" s="1164"/>
      <c r="E16" s="956"/>
      <c r="F16" s="1159"/>
      <c r="G16" s="1153"/>
      <c r="H16" s="1154"/>
      <c r="I16" s="719"/>
      <c r="J16" s="1154"/>
      <c r="K16" s="956"/>
      <c r="L16" s="1155">
        <f t="shared" si="1"/>
        <v>0</v>
      </c>
      <c r="M16" s="1156"/>
      <c r="N16" s="1153"/>
      <c r="O16" s="673"/>
    </row>
    <row r="17" spans="1:15">
      <c r="A17" s="1163" t="s">
        <v>1650</v>
      </c>
      <c r="B17" s="914" t="s">
        <v>604</v>
      </c>
      <c r="C17" s="956"/>
      <c r="D17" s="1164"/>
      <c r="E17" s="956"/>
      <c r="F17" s="1159"/>
      <c r="G17" s="1153"/>
      <c r="H17" s="1154"/>
      <c r="I17" s="719"/>
      <c r="J17" s="1154"/>
      <c r="K17" s="956"/>
      <c r="L17" s="1155">
        <f t="shared" si="1"/>
        <v>0</v>
      </c>
      <c r="M17" s="1156"/>
      <c r="N17" s="1153"/>
      <c r="O17" s="673"/>
    </row>
    <row r="18" spans="1:15">
      <c r="A18" s="1163" t="s">
        <v>1651</v>
      </c>
      <c r="B18" s="914" t="s">
        <v>201</v>
      </c>
      <c r="C18" s="956"/>
      <c r="D18" s="1164"/>
      <c r="E18" s="956"/>
      <c r="F18" s="1159"/>
      <c r="G18" s="1153"/>
      <c r="H18" s="1154"/>
      <c r="I18" s="719"/>
      <c r="J18" s="1154"/>
      <c r="K18" s="956"/>
      <c r="L18" s="1155">
        <f t="shared" si="1"/>
        <v>0</v>
      </c>
      <c r="M18" s="1156"/>
      <c r="N18" s="1153"/>
      <c r="O18" s="673"/>
    </row>
    <row r="19" spans="1:15">
      <c r="A19" s="1163" t="s">
        <v>1652</v>
      </c>
      <c r="B19" s="914" t="s">
        <v>206</v>
      </c>
      <c r="C19" s="956"/>
      <c r="D19" s="1164"/>
      <c r="E19" s="956"/>
      <c r="F19" s="1159"/>
      <c r="G19" s="1153"/>
      <c r="H19" s="1154"/>
      <c r="I19" s="719"/>
      <c r="J19" s="1154"/>
      <c r="K19" s="956"/>
      <c r="L19" s="1155">
        <f t="shared" si="1"/>
        <v>0</v>
      </c>
      <c r="M19" s="1156"/>
      <c r="N19" s="1153"/>
      <c r="O19" s="673"/>
    </row>
    <row r="20" spans="1:15">
      <c r="A20" s="1163" t="s">
        <v>1653</v>
      </c>
      <c r="B20" s="914" t="s">
        <v>1576</v>
      </c>
      <c r="C20" s="956"/>
      <c r="D20" s="1164"/>
      <c r="E20" s="956"/>
      <c r="F20" s="1159"/>
      <c r="G20" s="1153"/>
      <c r="H20" s="1154"/>
      <c r="I20" s="719"/>
      <c r="J20" s="1154"/>
      <c r="K20" s="956"/>
      <c r="L20" s="1155">
        <f t="shared" si="1"/>
        <v>0</v>
      </c>
      <c r="M20" s="1156"/>
      <c r="N20" s="1153"/>
      <c r="O20" s="673"/>
    </row>
    <row r="21" spans="1:15">
      <c r="A21" s="1160">
        <v>2.2000000000000002</v>
      </c>
      <c r="B21" s="1149" t="s">
        <v>1654</v>
      </c>
      <c r="C21" s="1161">
        <f>SUM(C22:C26)</f>
        <v>0</v>
      </c>
      <c r="D21" s="1162">
        <f t="shared" ref="D21:K21" si="2">SUM(D22:D26)</f>
        <v>0</v>
      </c>
      <c r="E21" s="1161">
        <f t="shared" si="2"/>
        <v>0</v>
      </c>
      <c r="F21" s="1161">
        <f t="shared" si="2"/>
        <v>0</v>
      </c>
      <c r="G21" s="1161">
        <f t="shared" si="2"/>
        <v>0</v>
      </c>
      <c r="H21" s="1161">
        <f t="shared" si="2"/>
        <v>0</v>
      </c>
      <c r="I21" s="1161">
        <f t="shared" si="2"/>
        <v>0</v>
      </c>
      <c r="J21" s="1161">
        <f t="shared" si="2"/>
        <v>0</v>
      </c>
      <c r="K21" s="1161">
        <f t="shared" si="2"/>
        <v>0</v>
      </c>
      <c r="L21" s="1155">
        <f t="shared" si="1"/>
        <v>0</v>
      </c>
      <c r="M21" s="1161">
        <f>SUM(M22:M26)</f>
        <v>0</v>
      </c>
      <c r="N21" s="1165">
        <f>SUM(N22:N26)</f>
        <v>0</v>
      </c>
      <c r="O21" s="673"/>
    </row>
    <row r="22" spans="1:15">
      <c r="A22" s="1163" t="s">
        <v>1283</v>
      </c>
      <c r="B22" s="914" t="s">
        <v>603</v>
      </c>
      <c r="C22" s="956"/>
      <c r="D22" s="1164"/>
      <c r="E22" s="956"/>
      <c r="F22" s="1159"/>
      <c r="G22" s="1153"/>
      <c r="H22" s="1154"/>
      <c r="I22" s="719"/>
      <c r="J22" s="1154"/>
      <c r="K22" s="956"/>
      <c r="L22" s="1155">
        <f t="shared" si="1"/>
        <v>0</v>
      </c>
      <c r="M22" s="1156"/>
      <c r="N22" s="1153"/>
      <c r="O22" s="673"/>
    </row>
    <row r="23" spans="1:15">
      <c r="A23" s="1163" t="s">
        <v>1285</v>
      </c>
      <c r="B23" s="914" t="s">
        <v>604</v>
      </c>
      <c r="C23" s="956"/>
      <c r="D23" s="1164"/>
      <c r="E23" s="956"/>
      <c r="F23" s="1159"/>
      <c r="G23" s="1153"/>
      <c r="H23" s="1154"/>
      <c r="I23" s="719"/>
      <c r="J23" s="1154"/>
      <c r="K23" s="956"/>
      <c r="L23" s="1155">
        <f t="shared" si="1"/>
        <v>0</v>
      </c>
      <c r="M23" s="1156"/>
      <c r="N23" s="1153"/>
      <c r="O23" s="673"/>
    </row>
    <row r="24" spans="1:15">
      <c r="A24" s="1163" t="s">
        <v>1655</v>
      </c>
      <c r="B24" s="914" t="s">
        <v>201</v>
      </c>
      <c r="C24" s="956"/>
      <c r="D24" s="1164"/>
      <c r="E24" s="956"/>
      <c r="F24" s="1159"/>
      <c r="G24" s="1153"/>
      <c r="H24" s="1154"/>
      <c r="I24" s="719"/>
      <c r="J24" s="1154"/>
      <c r="K24" s="956"/>
      <c r="L24" s="1155">
        <f t="shared" si="1"/>
        <v>0</v>
      </c>
      <c r="M24" s="1156"/>
      <c r="N24" s="1153"/>
      <c r="O24" s="673"/>
    </row>
    <row r="25" spans="1:15">
      <c r="A25" s="1163" t="s">
        <v>1656</v>
      </c>
      <c r="B25" s="914" t="s">
        <v>206</v>
      </c>
      <c r="C25" s="956"/>
      <c r="D25" s="1164"/>
      <c r="E25" s="956"/>
      <c r="F25" s="1159"/>
      <c r="G25" s="1153"/>
      <c r="H25" s="1154"/>
      <c r="I25" s="719"/>
      <c r="J25" s="1154"/>
      <c r="K25" s="956"/>
      <c r="L25" s="1155">
        <f t="shared" si="1"/>
        <v>0</v>
      </c>
      <c r="M25" s="1156"/>
      <c r="N25" s="1153"/>
      <c r="O25" s="673"/>
    </row>
    <row r="26" spans="1:15">
      <c r="A26" s="1163" t="s">
        <v>1657</v>
      </c>
      <c r="B26" s="914" t="s">
        <v>1576</v>
      </c>
      <c r="C26" s="956"/>
      <c r="D26" s="1164"/>
      <c r="E26" s="956"/>
      <c r="F26" s="1159"/>
      <c r="G26" s="1153"/>
      <c r="H26" s="1154"/>
      <c r="I26" s="719"/>
      <c r="J26" s="1154"/>
      <c r="K26" s="956"/>
      <c r="L26" s="1155">
        <f t="shared" si="1"/>
        <v>0</v>
      </c>
      <c r="M26" s="1156"/>
      <c r="N26" s="1153"/>
      <c r="O26" s="673"/>
    </row>
    <row r="27" spans="1:15">
      <c r="A27" s="1157">
        <v>3</v>
      </c>
      <c r="B27" s="1149" t="s">
        <v>1658</v>
      </c>
      <c r="C27" s="956"/>
      <c r="D27" s="1164"/>
      <c r="E27" s="956"/>
      <c r="F27" s="1159"/>
      <c r="G27" s="1153"/>
      <c r="H27" s="1154"/>
      <c r="I27" s="719"/>
      <c r="J27" s="1154"/>
      <c r="K27" s="956"/>
      <c r="L27" s="1155">
        <f t="shared" si="1"/>
        <v>0</v>
      </c>
      <c r="M27" s="1156"/>
      <c r="N27" s="1153"/>
      <c r="O27" s="673"/>
    </row>
    <row r="28" spans="1:15">
      <c r="A28" s="1157">
        <v>4</v>
      </c>
      <c r="B28" s="1149" t="s">
        <v>1659</v>
      </c>
      <c r="C28" s="1161">
        <f>SUM(C29:C31)</f>
        <v>0</v>
      </c>
      <c r="D28" s="1162">
        <f t="shared" ref="D28:K28" si="3">SUM(D29:D31)</f>
        <v>0</v>
      </c>
      <c r="E28" s="1161">
        <f t="shared" si="3"/>
        <v>0</v>
      </c>
      <c r="F28" s="1161">
        <f t="shared" si="3"/>
        <v>0</v>
      </c>
      <c r="G28" s="1161">
        <f t="shared" si="3"/>
        <v>0</v>
      </c>
      <c r="H28" s="1161">
        <f t="shared" si="3"/>
        <v>0</v>
      </c>
      <c r="I28" s="1161">
        <f t="shared" si="3"/>
        <v>0</v>
      </c>
      <c r="J28" s="1161">
        <f t="shared" si="3"/>
        <v>0</v>
      </c>
      <c r="K28" s="1161">
        <f t="shared" si="3"/>
        <v>0</v>
      </c>
      <c r="L28" s="1155">
        <f t="shared" si="1"/>
        <v>0</v>
      </c>
      <c r="M28" s="1161">
        <f>SUM(M29:M31)</f>
        <v>0</v>
      </c>
      <c r="N28" s="1165">
        <f>SUM(N29:N31)</f>
        <v>0</v>
      </c>
      <c r="O28" s="673"/>
    </row>
    <row r="29" spans="1:15">
      <c r="A29" s="1163">
        <v>4.0999999999999996</v>
      </c>
      <c r="B29" s="914" t="s">
        <v>201</v>
      </c>
      <c r="C29" s="956"/>
      <c r="D29" s="1164"/>
      <c r="E29" s="956"/>
      <c r="F29" s="1159"/>
      <c r="G29" s="1153"/>
      <c r="H29" s="1154"/>
      <c r="I29" s="719"/>
      <c r="J29" s="1154"/>
      <c r="K29" s="956"/>
      <c r="L29" s="1155">
        <f t="shared" si="1"/>
        <v>0</v>
      </c>
      <c r="M29" s="1156"/>
      <c r="N29" s="1153"/>
      <c r="O29" s="673"/>
    </row>
    <row r="30" spans="1:15">
      <c r="A30" s="1163">
        <v>4.2</v>
      </c>
      <c r="B30" s="914" t="s">
        <v>206</v>
      </c>
      <c r="C30" s="956"/>
      <c r="D30" s="1164"/>
      <c r="E30" s="956"/>
      <c r="F30" s="1159"/>
      <c r="G30" s="1153"/>
      <c r="H30" s="1154"/>
      <c r="I30" s="719"/>
      <c r="J30" s="1154"/>
      <c r="K30" s="956"/>
      <c r="L30" s="1155">
        <f t="shared" si="1"/>
        <v>0</v>
      </c>
      <c r="M30" s="1156"/>
      <c r="N30" s="1153"/>
      <c r="O30" s="673"/>
    </row>
    <row r="31" spans="1:15">
      <c r="A31" s="1163">
        <v>4.3</v>
      </c>
      <c r="B31" s="914" t="s">
        <v>1576</v>
      </c>
      <c r="C31" s="956"/>
      <c r="D31" s="1164"/>
      <c r="E31" s="956"/>
      <c r="F31" s="1159"/>
      <c r="G31" s="1153"/>
      <c r="H31" s="1154"/>
      <c r="I31" s="719"/>
      <c r="J31" s="1154"/>
      <c r="K31" s="956"/>
      <c r="L31" s="1155">
        <f t="shared" si="1"/>
        <v>0</v>
      </c>
      <c r="M31" s="1156"/>
      <c r="N31" s="1153"/>
      <c r="O31" s="673"/>
    </row>
    <row r="32" spans="1:15">
      <c r="A32" s="1166">
        <v>5</v>
      </c>
      <c r="B32" s="1167" t="s">
        <v>1660</v>
      </c>
      <c r="C32" s="1161">
        <f>SUM(C33:C37)</f>
        <v>0</v>
      </c>
      <c r="D32" s="1162">
        <f t="shared" ref="D32:J32" si="4">SUM(D33:D37)</f>
        <v>0</v>
      </c>
      <c r="E32" s="1161">
        <f t="shared" si="4"/>
        <v>0</v>
      </c>
      <c r="F32" s="1161">
        <f t="shared" si="4"/>
        <v>0</v>
      </c>
      <c r="G32" s="1161">
        <f t="shared" si="4"/>
        <v>0</v>
      </c>
      <c r="H32" s="1161">
        <f t="shared" si="4"/>
        <v>0</v>
      </c>
      <c r="I32" s="1161">
        <f t="shared" si="4"/>
        <v>0</v>
      </c>
      <c r="J32" s="1161">
        <f t="shared" si="4"/>
        <v>0</v>
      </c>
      <c r="K32" s="1161">
        <f>SUM(K33:K37)</f>
        <v>0</v>
      </c>
      <c r="L32" s="1155">
        <f t="shared" si="1"/>
        <v>0</v>
      </c>
      <c r="M32" s="1161">
        <f>SUM(M33:M37)</f>
        <v>0</v>
      </c>
      <c r="N32" s="1165">
        <f>SUM(N33:N37)</f>
        <v>0</v>
      </c>
      <c r="O32" s="673"/>
    </row>
    <row r="33" spans="1:15">
      <c r="A33" s="1168" t="s">
        <v>1661</v>
      </c>
      <c r="B33" s="914" t="s">
        <v>603</v>
      </c>
      <c r="C33" s="956"/>
      <c r="D33" s="1164"/>
      <c r="E33" s="956"/>
      <c r="F33" s="1159"/>
      <c r="G33" s="1153"/>
      <c r="H33" s="1154"/>
      <c r="I33" s="719"/>
      <c r="J33" s="1154"/>
      <c r="K33" s="956"/>
      <c r="L33" s="1155">
        <f t="shared" si="1"/>
        <v>0</v>
      </c>
      <c r="M33" s="1156"/>
      <c r="N33" s="1153"/>
      <c r="O33" s="673"/>
    </row>
    <row r="34" spans="1:15">
      <c r="A34" s="1168" t="s">
        <v>1662</v>
      </c>
      <c r="B34" s="914" t="s">
        <v>604</v>
      </c>
      <c r="C34" s="956"/>
      <c r="D34" s="1164"/>
      <c r="E34" s="956"/>
      <c r="F34" s="1159"/>
      <c r="G34" s="1153"/>
      <c r="H34" s="1154"/>
      <c r="I34" s="719"/>
      <c r="J34" s="1154"/>
      <c r="K34" s="956"/>
      <c r="L34" s="1155">
        <f t="shared" si="1"/>
        <v>0</v>
      </c>
      <c r="M34" s="1156"/>
      <c r="N34" s="1153"/>
      <c r="O34" s="673"/>
    </row>
    <row r="35" spans="1:15">
      <c r="A35" s="1168" t="s">
        <v>1663</v>
      </c>
      <c r="B35" s="914" t="s">
        <v>201</v>
      </c>
      <c r="C35" s="956"/>
      <c r="D35" s="1164"/>
      <c r="E35" s="956"/>
      <c r="F35" s="1159"/>
      <c r="G35" s="1153"/>
      <c r="H35" s="1154"/>
      <c r="I35" s="719"/>
      <c r="J35" s="1154"/>
      <c r="K35" s="956"/>
      <c r="L35" s="1155">
        <f t="shared" si="1"/>
        <v>0</v>
      </c>
      <c r="M35" s="1156"/>
      <c r="N35" s="1153"/>
      <c r="O35" s="673"/>
    </row>
    <row r="36" spans="1:15">
      <c r="A36" s="1168" t="s">
        <v>1664</v>
      </c>
      <c r="B36" s="914" t="s">
        <v>206</v>
      </c>
      <c r="C36" s="956"/>
      <c r="D36" s="1164"/>
      <c r="E36" s="956"/>
      <c r="F36" s="1159"/>
      <c r="G36" s="1153"/>
      <c r="H36" s="1154"/>
      <c r="I36" s="719"/>
      <c r="J36" s="1154"/>
      <c r="K36" s="956"/>
      <c r="L36" s="1155">
        <f t="shared" si="1"/>
        <v>0</v>
      </c>
      <c r="M36" s="1156"/>
      <c r="N36" s="1153"/>
      <c r="O36" s="673"/>
    </row>
    <row r="37" spans="1:15">
      <c r="A37" s="1168" t="s">
        <v>1665</v>
      </c>
      <c r="B37" s="914" t="s">
        <v>1576</v>
      </c>
      <c r="C37" s="956"/>
      <c r="D37" s="1164"/>
      <c r="E37" s="956"/>
      <c r="F37" s="1159"/>
      <c r="G37" s="1153"/>
      <c r="H37" s="1154"/>
      <c r="I37" s="719"/>
      <c r="J37" s="1154"/>
      <c r="K37" s="956"/>
      <c r="L37" s="1155">
        <f t="shared" si="1"/>
        <v>0</v>
      </c>
      <c r="M37" s="1156"/>
      <c r="N37" s="1153"/>
      <c r="O37" s="673"/>
    </row>
    <row r="38" spans="1:15">
      <c r="A38" s="1169">
        <v>5.0999999999999996</v>
      </c>
      <c r="B38" s="1149" t="s">
        <v>1666</v>
      </c>
      <c r="C38" s="1161">
        <f>SUM(C39:C43)</f>
        <v>0</v>
      </c>
      <c r="D38" s="1162">
        <f t="shared" ref="D38:K38" si="5">SUM(D39:D43)</f>
        <v>0</v>
      </c>
      <c r="E38" s="1161">
        <f t="shared" si="5"/>
        <v>0</v>
      </c>
      <c r="F38" s="1161">
        <f t="shared" si="5"/>
        <v>0</v>
      </c>
      <c r="G38" s="1161">
        <f t="shared" si="5"/>
        <v>0</v>
      </c>
      <c r="H38" s="1161">
        <f t="shared" si="5"/>
        <v>0</v>
      </c>
      <c r="I38" s="1161">
        <f t="shared" si="5"/>
        <v>0</v>
      </c>
      <c r="J38" s="1161">
        <f t="shared" si="5"/>
        <v>0</v>
      </c>
      <c r="K38" s="1161">
        <f t="shared" si="5"/>
        <v>0</v>
      </c>
      <c r="L38" s="1155">
        <f t="shared" si="1"/>
        <v>0</v>
      </c>
      <c r="M38" s="1161">
        <f>SUM(M39:M43)</f>
        <v>0</v>
      </c>
      <c r="N38" s="1165">
        <f>SUM(N39:N43)</f>
        <v>0</v>
      </c>
      <c r="O38" s="673"/>
    </row>
    <row r="39" spans="1:15">
      <c r="A39" s="1163" t="s">
        <v>1667</v>
      </c>
      <c r="B39" s="914" t="s">
        <v>603</v>
      </c>
      <c r="C39" s="956"/>
      <c r="D39" s="1164"/>
      <c r="E39" s="956"/>
      <c r="F39" s="1159"/>
      <c r="G39" s="1153"/>
      <c r="H39" s="1154"/>
      <c r="I39" s="719"/>
      <c r="J39" s="1154"/>
      <c r="K39" s="956"/>
      <c r="L39" s="1155">
        <f t="shared" si="1"/>
        <v>0</v>
      </c>
      <c r="M39" s="1156"/>
      <c r="N39" s="1153"/>
      <c r="O39" s="673"/>
    </row>
    <row r="40" spans="1:15">
      <c r="A40" s="1170" t="s">
        <v>1668</v>
      </c>
      <c r="B40" s="914" t="s">
        <v>604</v>
      </c>
      <c r="C40" s="956"/>
      <c r="D40" s="1164"/>
      <c r="E40" s="956"/>
      <c r="F40" s="1159"/>
      <c r="G40" s="1153"/>
      <c r="H40" s="1154"/>
      <c r="I40" s="719"/>
      <c r="J40" s="1154"/>
      <c r="K40" s="956"/>
      <c r="L40" s="1155">
        <f t="shared" si="1"/>
        <v>0</v>
      </c>
      <c r="M40" s="1156"/>
      <c r="N40" s="1153"/>
      <c r="O40" s="673"/>
    </row>
    <row r="41" spans="1:15">
      <c r="A41" s="1163" t="s">
        <v>1669</v>
      </c>
      <c r="B41" s="914" t="s">
        <v>201</v>
      </c>
      <c r="C41" s="956"/>
      <c r="D41" s="1164"/>
      <c r="E41" s="956"/>
      <c r="F41" s="1159"/>
      <c r="G41" s="1153"/>
      <c r="H41" s="1154"/>
      <c r="I41" s="719"/>
      <c r="J41" s="1154"/>
      <c r="K41" s="956"/>
      <c r="L41" s="1155">
        <f t="shared" si="1"/>
        <v>0</v>
      </c>
      <c r="M41" s="1156"/>
      <c r="N41" s="1153"/>
      <c r="O41" s="673"/>
    </row>
    <row r="42" spans="1:15">
      <c r="A42" s="1170" t="s">
        <v>1670</v>
      </c>
      <c r="B42" s="914" t="s">
        <v>206</v>
      </c>
      <c r="C42" s="956"/>
      <c r="D42" s="1164"/>
      <c r="E42" s="956"/>
      <c r="F42" s="1159"/>
      <c r="G42" s="1153"/>
      <c r="H42" s="1154"/>
      <c r="I42" s="719"/>
      <c r="J42" s="1154"/>
      <c r="K42" s="956"/>
      <c r="L42" s="1155">
        <f t="shared" si="1"/>
        <v>0</v>
      </c>
      <c r="M42" s="1156"/>
      <c r="N42" s="1153"/>
      <c r="O42" s="673"/>
    </row>
    <row r="43" spans="1:15">
      <c r="A43" s="1163" t="s">
        <v>1671</v>
      </c>
      <c r="B43" s="914" t="s">
        <v>1576</v>
      </c>
      <c r="C43" s="956"/>
      <c r="D43" s="1164"/>
      <c r="E43" s="956"/>
      <c r="F43" s="1159"/>
      <c r="G43" s="1153"/>
      <c r="H43" s="1154"/>
      <c r="I43" s="719"/>
      <c r="J43" s="1154"/>
      <c r="K43" s="956"/>
      <c r="L43" s="1155">
        <f t="shared" si="1"/>
        <v>0</v>
      </c>
      <c r="M43" s="1156"/>
      <c r="N43" s="1153"/>
      <c r="O43" s="673"/>
    </row>
    <row r="44" spans="1:15">
      <c r="A44" s="1171">
        <v>5.2</v>
      </c>
      <c r="B44" s="1149" t="s">
        <v>1672</v>
      </c>
      <c r="C44" s="1161">
        <f>SUM(C45:C49)</f>
        <v>0</v>
      </c>
      <c r="D44" s="1162">
        <f t="shared" ref="D44:K44" si="6">SUM(D45:D49)</f>
        <v>0</v>
      </c>
      <c r="E44" s="1161">
        <f t="shared" si="6"/>
        <v>0</v>
      </c>
      <c r="F44" s="1161">
        <f t="shared" si="6"/>
        <v>0</v>
      </c>
      <c r="G44" s="1161">
        <f t="shared" si="6"/>
        <v>0</v>
      </c>
      <c r="H44" s="1161">
        <f t="shared" si="6"/>
        <v>0</v>
      </c>
      <c r="I44" s="1161">
        <f t="shared" si="6"/>
        <v>0</v>
      </c>
      <c r="J44" s="1161">
        <f t="shared" si="6"/>
        <v>0</v>
      </c>
      <c r="K44" s="1161">
        <f t="shared" si="6"/>
        <v>0</v>
      </c>
      <c r="L44" s="1155">
        <f t="shared" si="1"/>
        <v>0</v>
      </c>
      <c r="M44" s="1161">
        <f>SUM(M45:M49)</f>
        <v>0</v>
      </c>
      <c r="N44" s="1165">
        <f>SUM(N45:N49)</f>
        <v>0</v>
      </c>
      <c r="O44" s="673"/>
    </row>
    <row r="45" spans="1:15">
      <c r="A45" s="1170" t="s">
        <v>1673</v>
      </c>
      <c r="B45" s="914" t="s">
        <v>603</v>
      </c>
      <c r="C45" s="956"/>
      <c r="D45" s="1164"/>
      <c r="E45" s="956"/>
      <c r="F45" s="1159"/>
      <c r="G45" s="1153"/>
      <c r="H45" s="1154"/>
      <c r="I45" s="719"/>
      <c r="J45" s="1154"/>
      <c r="K45" s="956"/>
      <c r="L45" s="1155">
        <f t="shared" si="1"/>
        <v>0</v>
      </c>
      <c r="M45" s="1156"/>
      <c r="N45" s="1153"/>
      <c r="O45" s="673"/>
    </row>
    <row r="46" spans="1:15">
      <c r="A46" s="1170" t="s">
        <v>1674</v>
      </c>
      <c r="B46" s="914" t="s">
        <v>604</v>
      </c>
      <c r="C46" s="956"/>
      <c r="D46" s="1164"/>
      <c r="E46" s="956"/>
      <c r="F46" s="1159"/>
      <c r="G46" s="1153"/>
      <c r="H46" s="1154"/>
      <c r="I46" s="719"/>
      <c r="J46" s="1154"/>
      <c r="K46" s="956"/>
      <c r="L46" s="1155">
        <f t="shared" si="1"/>
        <v>0</v>
      </c>
      <c r="M46" s="1156"/>
      <c r="N46" s="1153"/>
      <c r="O46" s="673"/>
    </row>
    <row r="47" spans="1:15">
      <c r="A47" s="1170" t="s">
        <v>1675</v>
      </c>
      <c r="B47" s="914" t="s">
        <v>201</v>
      </c>
      <c r="C47" s="956"/>
      <c r="D47" s="1164"/>
      <c r="E47" s="956"/>
      <c r="F47" s="1159"/>
      <c r="G47" s="1153"/>
      <c r="H47" s="1154"/>
      <c r="I47" s="719"/>
      <c r="J47" s="1154"/>
      <c r="K47" s="956"/>
      <c r="L47" s="1155">
        <f t="shared" si="1"/>
        <v>0</v>
      </c>
      <c r="M47" s="1156"/>
      <c r="N47" s="1153"/>
      <c r="O47" s="673"/>
    </row>
    <row r="48" spans="1:15">
      <c r="A48" s="1170" t="s">
        <v>1676</v>
      </c>
      <c r="B48" s="914" t="s">
        <v>206</v>
      </c>
      <c r="C48" s="956"/>
      <c r="D48" s="1158"/>
      <c r="E48" s="1151"/>
      <c r="F48" s="1159"/>
      <c r="G48" s="1153"/>
      <c r="H48" s="1154"/>
      <c r="I48" s="719"/>
      <c r="J48" s="1154"/>
      <c r="K48" s="956"/>
      <c r="L48" s="1155">
        <f t="shared" si="1"/>
        <v>0</v>
      </c>
      <c r="M48" s="1156"/>
      <c r="N48" s="1153"/>
      <c r="O48" s="673"/>
    </row>
    <row r="49" spans="1:15">
      <c r="A49" s="1170" t="s">
        <v>1677</v>
      </c>
      <c r="B49" s="914" t="s">
        <v>1576</v>
      </c>
      <c r="C49" s="956"/>
      <c r="D49" s="1158"/>
      <c r="E49" s="1151"/>
      <c r="F49" s="1159"/>
      <c r="G49" s="1153"/>
      <c r="H49" s="1154"/>
      <c r="I49" s="719"/>
      <c r="J49" s="1154"/>
      <c r="K49" s="956"/>
      <c r="L49" s="1155">
        <f t="shared" si="1"/>
        <v>0</v>
      </c>
      <c r="M49" s="1156"/>
      <c r="N49" s="1153"/>
      <c r="O49" s="673"/>
    </row>
    <row r="50" spans="1:15">
      <c r="A50" s="1172">
        <v>6</v>
      </c>
      <c r="B50" s="1149" t="s">
        <v>1678</v>
      </c>
      <c r="C50" s="956"/>
      <c r="D50" s="1158"/>
      <c r="E50" s="1151"/>
      <c r="F50" s="1159"/>
      <c r="G50" s="1153"/>
      <c r="H50" s="1154"/>
      <c r="I50" s="719"/>
      <c r="J50" s="1154"/>
      <c r="K50" s="956"/>
      <c r="L50" s="1155">
        <f t="shared" si="1"/>
        <v>0</v>
      </c>
      <c r="M50" s="1156"/>
      <c r="N50" s="1153"/>
      <c r="O50" s="673"/>
    </row>
    <row r="51" spans="1:15">
      <c r="A51" s="1173">
        <v>7</v>
      </c>
      <c r="B51" s="1167" t="s">
        <v>1679</v>
      </c>
      <c r="C51" s="956"/>
      <c r="D51" s="1158"/>
      <c r="E51" s="1151"/>
      <c r="F51" s="1159"/>
      <c r="G51" s="1153"/>
      <c r="H51" s="1154"/>
      <c r="I51" s="719"/>
      <c r="J51" s="1154"/>
      <c r="K51" s="956"/>
      <c r="L51" s="1155">
        <f t="shared" si="1"/>
        <v>0</v>
      </c>
      <c r="M51" s="1156"/>
      <c r="N51" s="1153"/>
      <c r="O51" s="673"/>
    </row>
    <row r="52" spans="1:15" ht="15.75" thickBot="1">
      <c r="A52" s="1174">
        <v>8</v>
      </c>
      <c r="B52" s="1175" t="s">
        <v>1680</v>
      </c>
      <c r="C52" s="980"/>
      <c r="D52" s="1176"/>
      <c r="E52" s="1177"/>
      <c r="F52" s="1178"/>
      <c r="G52" s="1179"/>
      <c r="H52" s="1180"/>
      <c r="I52" s="968"/>
      <c r="J52" s="1180"/>
      <c r="K52" s="980"/>
      <c r="L52" s="1181">
        <f>SUM(C52:K52)</f>
        <v>0</v>
      </c>
      <c r="M52" s="1182"/>
      <c r="N52" s="1179"/>
      <c r="O52" s="673"/>
    </row>
    <row r="53" spans="1:15">
      <c r="A53" s="658"/>
      <c r="B53" s="1183"/>
      <c r="C53" s="1183"/>
      <c r="D53" s="1184"/>
      <c r="E53" s="1184"/>
      <c r="F53" s="1184"/>
      <c r="G53" s="659"/>
      <c r="H53" s="659"/>
      <c r="I53" s="1184"/>
      <c r="J53" s="1184"/>
      <c r="K53" s="1184"/>
      <c r="L53" s="1184"/>
      <c r="M53" s="673"/>
      <c r="N53" s="673"/>
      <c r="O53" s="1185"/>
    </row>
    <row r="54" spans="1:15">
      <c r="A54" s="673"/>
      <c r="B54" s="673"/>
      <c r="C54" s="673"/>
      <c r="D54" s="673"/>
      <c r="E54" s="673"/>
      <c r="F54" s="673"/>
      <c r="G54" s="659"/>
      <c r="H54" s="659"/>
      <c r="I54" s="1184"/>
      <c r="J54" s="1184"/>
      <c r="K54" s="1184"/>
      <c r="L54" s="1184"/>
      <c r="M54" s="673"/>
      <c r="N54" s="673"/>
      <c r="O54" s="1185"/>
    </row>
    <row r="55" spans="1:15">
      <c r="A55" s="673"/>
      <c r="B55" s="1186" t="s">
        <v>1681</v>
      </c>
      <c r="C55" s="673"/>
      <c r="D55" s="1184"/>
      <c r="E55" s="1184"/>
      <c r="F55" s="1184"/>
      <c r="G55" s="659"/>
      <c r="H55" s="659"/>
      <c r="I55" s="1184"/>
      <c r="J55" s="1184"/>
      <c r="K55" s="1184"/>
      <c r="L55" s="1184"/>
      <c r="M55" s="673"/>
      <c r="N55" s="673"/>
      <c r="O55" s="1185"/>
    </row>
    <row r="56" spans="1:15" ht="24.75">
      <c r="A56" s="673"/>
      <c r="B56" s="1187" t="s">
        <v>1682</v>
      </c>
      <c r="C56" s="1188"/>
      <c r="D56" s="1184"/>
      <c r="E56" s="1184"/>
      <c r="F56" s="1184"/>
      <c r="G56" s="659"/>
      <c r="H56" s="659"/>
      <c r="I56" s="1184"/>
      <c r="J56" s="1184"/>
      <c r="K56" s="1184"/>
      <c r="L56" s="1184"/>
      <c r="M56" s="673"/>
      <c r="N56" s="673"/>
      <c r="O56" s="1185"/>
    </row>
    <row r="57" spans="1:15">
      <c r="A57" s="673"/>
      <c r="B57" s="1189"/>
      <c r="C57" s="1189"/>
      <c r="D57" s="1185"/>
      <c r="E57" s="1185"/>
      <c r="F57" s="1185"/>
      <c r="G57" s="1185"/>
      <c r="H57" s="1185"/>
      <c r="I57" s="1185"/>
      <c r="J57" s="1185"/>
      <c r="K57" s="1185"/>
      <c r="L57" s="1185"/>
      <c r="M57" s="1185"/>
      <c r="N57" s="1185"/>
      <c r="O57" s="1185"/>
    </row>
  </sheetData>
  <mergeCells count="18">
    <mergeCell ref="A7:A12"/>
    <mergeCell ref="C7:K7"/>
    <mergeCell ref="L7:L12"/>
    <mergeCell ref="M7:N7"/>
    <mergeCell ref="B8:B12"/>
    <mergeCell ref="C8:C12"/>
    <mergeCell ref="D8:G9"/>
    <mergeCell ref="H8:H12"/>
    <mergeCell ref="I8:I12"/>
    <mergeCell ref="J8:J12"/>
    <mergeCell ref="K8:K12"/>
    <mergeCell ref="M8:M12"/>
    <mergeCell ref="N8:N12"/>
    <mergeCell ref="D10:E10"/>
    <mergeCell ref="F10:F12"/>
    <mergeCell ref="G10:G12"/>
    <mergeCell ref="D11:D12"/>
    <mergeCell ref="E11:E12"/>
  </mergeCells>
  <pageMargins left="0.75" right="0.75" top="1" bottom="1" header="0.5" footer="0.5"/>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7"/>
  <sheetViews>
    <sheetView workbookViewId="0">
      <selection activeCell="B31" sqref="B31"/>
    </sheetView>
  </sheetViews>
  <sheetFormatPr defaultRowHeight="15"/>
  <cols>
    <col min="1" max="1" width="23.7109375" style="242" customWidth="1"/>
    <col min="2" max="2" width="64.7109375" style="242" customWidth="1"/>
    <col min="3" max="3" width="12" style="242" customWidth="1"/>
    <col min="4" max="4" width="13.42578125" style="242" customWidth="1"/>
    <col min="5" max="5" width="9.140625" style="242"/>
    <col min="6" max="6" width="11.7109375" style="242" customWidth="1"/>
    <col min="7" max="7" width="14.85546875" style="242" customWidth="1"/>
    <col min="8" max="9" width="9.140625" style="242"/>
    <col min="10" max="11" width="12.5703125" style="242" customWidth="1"/>
    <col min="12" max="12" width="9.140625" style="242"/>
    <col min="13" max="13" width="13" style="242" customWidth="1"/>
    <col min="14" max="14" width="15" style="242" customWidth="1"/>
    <col min="15" max="16" width="9.140625" style="242"/>
    <col min="17" max="17" width="12.7109375" style="242" customWidth="1"/>
    <col min="18" max="18" width="12.85546875" style="242" customWidth="1"/>
    <col min="19" max="19" width="9.140625" style="242"/>
    <col min="20" max="20" width="14.42578125" style="242" customWidth="1"/>
    <col min="21" max="21" width="15.5703125" style="242" customWidth="1"/>
    <col min="22" max="256" width="9.140625" style="242"/>
    <col min="257" max="257" width="23.7109375" style="242" customWidth="1"/>
    <col min="258" max="258" width="64.7109375" style="242" customWidth="1"/>
    <col min="259" max="259" width="12" style="242" customWidth="1"/>
    <col min="260" max="260" width="13.42578125" style="242" customWidth="1"/>
    <col min="261" max="261" width="9.140625" style="242"/>
    <col min="262" max="262" width="11.7109375" style="242" customWidth="1"/>
    <col min="263" max="263" width="14.85546875" style="242" customWidth="1"/>
    <col min="264" max="265" width="9.140625" style="242"/>
    <col min="266" max="267" width="12.5703125" style="242" customWidth="1"/>
    <col min="268" max="268" width="9.140625" style="242"/>
    <col min="269" max="269" width="13" style="242" customWidth="1"/>
    <col min="270" max="270" width="15" style="242" customWidth="1"/>
    <col min="271" max="272" width="9.140625" style="242"/>
    <col min="273" max="273" width="12.7109375" style="242" customWidth="1"/>
    <col min="274" max="274" width="12.85546875" style="242" customWidth="1"/>
    <col min="275" max="275" width="9.140625" style="242"/>
    <col min="276" max="276" width="14.42578125" style="242" customWidth="1"/>
    <col min="277" max="277" width="15.5703125" style="242" customWidth="1"/>
    <col min="278" max="512" width="9.140625" style="242"/>
    <col min="513" max="513" width="23.7109375" style="242" customWidth="1"/>
    <col min="514" max="514" width="64.7109375" style="242" customWidth="1"/>
    <col min="515" max="515" width="12" style="242" customWidth="1"/>
    <col min="516" max="516" width="13.42578125" style="242" customWidth="1"/>
    <col min="517" max="517" width="9.140625" style="242"/>
    <col min="518" max="518" width="11.7109375" style="242" customWidth="1"/>
    <col min="519" max="519" width="14.85546875" style="242" customWidth="1"/>
    <col min="520" max="521" width="9.140625" style="242"/>
    <col min="522" max="523" width="12.5703125" style="242" customWidth="1"/>
    <col min="524" max="524" width="9.140625" style="242"/>
    <col min="525" max="525" width="13" style="242" customWidth="1"/>
    <col min="526" max="526" width="15" style="242" customWidth="1"/>
    <col min="527" max="528" width="9.140625" style="242"/>
    <col min="529" max="529" width="12.7109375" style="242" customWidth="1"/>
    <col min="530" max="530" width="12.85546875" style="242" customWidth="1"/>
    <col min="531" max="531" width="9.140625" style="242"/>
    <col min="532" max="532" width="14.42578125" style="242" customWidth="1"/>
    <col min="533" max="533" width="15.5703125" style="242" customWidth="1"/>
    <col min="534" max="768" width="9.140625" style="242"/>
    <col min="769" max="769" width="23.7109375" style="242" customWidth="1"/>
    <col min="770" max="770" width="64.7109375" style="242" customWidth="1"/>
    <col min="771" max="771" width="12" style="242" customWidth="1"/>
    <col min="772" max="772" width="13.42578125" style="242" customWidth="1"/>
    <col min="773" max="773" width="9.140625" style="242"/>
    <col min="774" max="774" width="11.7109375" style="242" customWidth="1"/>
    <col min="775" max="775" width="14.85546875" style="242" customWidth="1"/>
    <col min="776" max="777" width="9.140625" style="242"/>
    <col min="778" max="779" width="12.5703125" style="242" customWidth="1"/>
    <col min="780" max="780" width="9.140625" style="242"/>
    <col min="781" max="781" width="13" style="242" customWidth="1"/>
    <col min="782" max="782" width="15" style="242" customWidth="1"/>
    <col min="783" max="784" width="9.140625" style="242"/>
    <col min="785" max="785" width="12.7109375" style="242" customWidth="1"/>
    <col min="786" max="786" width="12.85546875" style="242" customWidth="1"/>
    <col min="787" max="787" width="9.140625" style="242"/>
    <col min="788" max="788" width="14.42578125" style="242" customWidth="1"/>
    <col min="789" max="789" width="15.5703125" style="242" customWidth="1"/>
    <col min="790" max="1024" width="9.140625" style="242"/>
    <col min="1025" max="1025" width="23.7109375" style="242" customWidth="1"/>
    <col min="1026" max="1026" width="64.7109375" style="242" customWidth="1"/>
    <col min="1027" max="1027" width="12" style="242" customWidth="1"/>
    <col min="1028" max="1028" width="13.42578125" style="242" customWidth="1"/>
    <col min="1029" max="1029" width="9.140625" style="242"/>
    <col min="1030" max="1030" width="11.7109375" style="242" customWidth="1"/>
    <col min="1031" max="1031" width="14.85546875" style="242" customWidth="1"/>
    <col min="1032" max="1033" width="9.140625" style="242"/>
    <col min="1034" max="1035" width="12.5703125" style="242" customWidth="1"/>
    <col min="1036" max="1036" width="9.140625" style="242"/>
    <col min="1037" max="1037" width="13" style="242" customWidth="1"/>
    <col min="1038" max="1038" width="15" style="242" customWidth="1"/>
    <col min="1039" max="1040" width="9.140625" style="242"/>
    <col min="1041" max="1041" width="12.7109375" style="242" customWidth="1"/>
    <col min="1042" max="1042" width="12.85546875" style="242" customWidth="1"/>
    <col min="1043" max="1043" width="9.140625" style="242"/>
    <col min="1044" max="1044" width="14.42578125" style="242" customWidth="1"/>
    <col min="1045" max="1045" width="15.5703125" style="242" customWidth="1"/>
    <col min="1046" max="1280" width="9.140625" style="242"/>
    <col min="1281" max="1281" width="23.7109375" style="242" customWidth="1"/>
    <col min="1282" max="1282" width="64.7109375" style="242" customWidth="1"/>
    <col min="1283" max="1283" width="12" style="242" customWidth="1"/>
    <col min="1284" max="1284" width="13.42578125" style="242" customWidth="1"/>
    <col min="1285" max="1285" width="9.140625" style="242"/>
    <col min="1286" max="1286" width="11.7109375" style="242" customWidth="1"/>
    <col min="1287" max="1287" width="14.85546875" style="242" customWidth="1"/>
    <col min="1288" max="1289" width="9.140625" style="242"/>
    <col min="1290" max="1291" width="12.5703125" style="242" customWidth="1"/>
    <col min="1292" max="1292" width="9.140625" style="242"/>
    <col min="1293" max="1293" width="13" style="242" customWidth="1"/>
    <col min="1294" max="1294" width="15" style="242" customWidth="1"/>
    <col min="1295" max="1296" width="9.140625" style="242"/>
    <col min="1297" max="1297" width="12.7109375" style="242" customWidth="1"/>
    <col min="1298" max="1298" width="12.85546875" style="242" customWidth="1"/>
    <col min="1299" max="1299" width="9.140625" style="242"/>
    <col min="1300" max="1300" width="14.42578125" style="242" customWidth="1"/>
    <col min="1301" max="1301" width="15.5703125" style="242" customWidth="1"/>
    <col min="1302" max="1536" width="9.140625" style="242"/>
    <col min="1537" max="1537" width="23.7109375" style="242" customWidth="1"/>
    <col min="1538" max="1538" width="64.7109375" style="242" customWidth="1"/>
    <col min="1539" max="1539" width="12" style="242" customWidth="1"/>
    <col min="1540" max="1540" width="13.42578125" style="242" customWidth="1"/>
    <col min="1541" max="1541" width="9.140625" style="242"/>
    <col min="1542" max="1542" width="11.7109375" style="242" customWidth="1"/>
    <col min="1543" max="1543" width="14.85546875" style="242" customWidth="1"/>
    <col min="1544" max="1545" width="9.140625" style="242"/>
    <col min="1546" max="1547" width="12.5703125" style="242" customWidth="1"/>
    <col min="1548" max="1548" width="9.140625" style="242"/>
    <col min="1549" max="1549" width="13" style="242" customWidth="1"/>
    <col min="1550" max="1550" width="15" style="242" customWidth="1"/>
    <col min="1551" max="1552" width="9.140625" style="242"/>
    <col min="1553" max="1553" width="12.7109375" style="242" customWidth="1"/>
    <col min="1554" max="1554" width="12.85546875" style="242" customWidth="1"/>
    <col min="1555" max="1555" width="9.140625" style="242"/>
    <col min="1556" max="1556" width="14.42578125" style="242" customWidth="1"/>
    <col min="1557" max="1557" width="15.5703125" style="242" customWidth="1"/>
    <col min="1558" max="1792" width="9.140625" style="242"/>
    <col min="1793" max="1793" width="23.7109375" style="242" customWidth="1"/>
    <col min="1794" max="1794" width="64.7109375" style="242" customWidth="1"/>
    <col min="1795" max="1795" width="12" style="242" customWidth="1"/>
    <col min="1796" max="1796" width="13.42578125" style="242" customWidth="1"/>
    <col min="1797" max="1797" width="9.140625" style="242"/>
    <col min="1798" max="1798" width="11.7109375" style="242" customWidth="1"/>
    <col min="1799" max="1799" width="14.85546875" style="242" customWidth="1"/>
    <col min="1800" max="1801" width="9.140625" style="242"/>
    <col min="1802" max="1803" width="12.5703125" style="242" customWidth="1"/>
    <col min="1804" max="1804" width="9.140625" style="242"/>
    <col min="1805" max="1805" width="13" style="242" customWidth="1"/>
    <col min="1806" max="1806" width="15" style="242" customWidth="1"/>
    <col min="1807" max="1808" width="9.140625" style="242"/>
    <col min="1809" max="1809" width="12.7109375" style="242" customWidth="1"/>
    <col min="1810" max="1810" width="12.85546875" style="242" customWidth="1"/>
    <col min="1811" max="1811" width="9.140625" style="242"/>
    <col min="1812" max="1812" width="14.42578125" style="242" customWidth="1"/>
    <col min="1813" max="1813" width="15.5703125" style="242" customWidth="1"/>
    <col min="1814" max="2048" width="9.140625" style="242"/>
    <col min="2049" max="2049" width="23.7109375" style="242" customWidth="1"/>
    <col min="2050" max="2050" width="64.7109375" style="242" customWidth="1"/>
    <col min="2051" max="2051" width="12" style="242" customWidth="1"/>
    <col min="2052" max="2052" width="13.42578125" style="242" customWidth="1"/>
    <col min="2053" max="2053" width="9.140625" style="242"/>
    <col min="2054" max="2054" width="11.7109375" style="242" customWidth="1"/>
    <col min="2055" max="2055" width="14.85546875" style="242" customWidth="1"/>
    <col min="2056" max="2057" width="9.140625" style="242"/>
    <col min="2058" max="2059" width="12.5703125" style="242" customWidth="1"/>
    <col min="2060" max="2060" width="9.140625" style="242"/>
    <col min="2061" max="2061" width="13" style="242" customWidth="1"/>
    <col min="2062" max="2062" width="15" style="242" customWidth="1"/>
    <col min="2063" max="2064" width="9.140625" style="242"/>
    <col min="2065" max="2065" width="12.7109375" style="242" customWidth="1"/>
    <col min="2066" max="2066" width="12.85546875" style="242" customWidth="1"/>
    <col min="2067" max="2067" width="9.140625" style="242"/>
    <col min="2068" max="2068" width="14.42578125" style="242" customWidth="1"/>
    <col min="2069" max="2069" width="15.5703125" style="242" customWidth="1"/>
    <col min="2070" max="2304" width="9.140625" style="242"/>
    <col min="2305" max="2305" width="23.7109375" style="242" customWidth="1"/>
    <col min="2306" max="2306" width="64.7109375" style="242" customWidth="1"/>
    <col min="2307" max="2307" width="12" style="242" customWidth="1"/>
    <col min="2308" max="2308" width="13.42578125" style="242" customWidth="1"/>
    <col min="2309" max="2309" width="9.140625" style="242"/>
    <col min="2310" max="2310" width="11.7109375" style="242" customWidth="1"/>
    <col min="2311" max="2311" width="14.85546875" style="242" customWidth="1"/>
    <col min="2312" max="2313" width="9.140625" style="242"/>
    <col min="2314" max="2315" width="12.5703125" style="242" customWidth="1"/>
    <col min="2316" max="2316" width="9.140625" style="242"/>
    <col min="2317" max="2317" width="13" style="242" customWidth="1"/>
    <col min="2318" max="2318" width="15" style="242" customWidth="1"/>
    <col min="2319" max="2320" width="9.140625" style="242"/>
    <col min="2321" max="2321" width="12.7109375" style="242" customWidth="1"/>
    <col min="2322" max="2322" width="12.85546875" style="242" customWidth="1"/>
    <col min="2323" max="2323" width="9.140625" style="242"/>
    <col min="2324" max="2324" width="14.42578125" style="242" customWidth="1"/>
    <col min="2325" max="2325" width="15.5703125" style="242" customWidth="1"/>
    <col min="2326" max="2560" width="9.140625" style="242"/>
    <col min="2561" max="2561" width="23.7109375" style="242" customWidth="1"/>
    <col min="2562" max="2562" width="64.7109375" style="242" customWidth="1"/>
    <col min="2563" max="2563" width="12" style="242" customWidth="1"/>
    <col min="2564" max="2564" width="13.42578125" style="242" customWidth="1"/>
    <col min="2565" max="2565" width="9.140625" style="242"/>
    <col min="2566" max="2566" width="11.7109375" style="242" customWidth="1"/>
    <col min="2567" max="2567" width="14.85546875" style="242" customWidth="1"/>
    <col min="2568" max="2569" width="9.140625" style="242"/>
    <col min="2570" max="2571" width="12.5703125" style="242" customWidth="1"/>
    <col min="2572" max="2572" width="9.140625" style="242"/>
    <col min="2573" max="2573" width="13" style="242" customWidth="1"/>
    <col min="2574" max="2574" width="15" style="242" customWidth="1"/>
    <col min="2575" max="2576" width="9.140625" style="242"/>
    <col min="2577" max="2577" width="12.7109375" style="242" customWidth="1"/>
    <col min="2578" max="2578" width="12.85546875" style="242" customWidth="1"/>
    <col min="2579" max="2579" width="9.140625" style="242"/>
    <col min="2580" max="2580" width="14.42578125" style="242" customWidth="1"/>
    <col min="2581" max="2581" width="15.5703125" style="242" customWidth="1"/>
    <col min="2582" max="2816" width="9.140625" style="242"/>
    <col min="2817" max="2817" width="23.7109375" style="242" customWidth="1"/>
    <col min="2818" max="2818" width="64.7109375" style="242" customWidth="1"/>
    <col min="2819" max="2819" width="12" style="242" customWidth="1"/>
    <col min="2820" max="2820" width="13.42578125" style="242" customWidth="1"/>
    <col min="2821" max="2821" width="9.140625" style="242"/>
    <col min="2822" max="2822" width="11.7109375" style="242" customWidth="1"/>
    <col min="2823" max="2823" width="14.85546875" style="242" customWidth="1"/>
    <col min="2824" max="2825" width="9.140625" style="242"/>
    <col min="2826" max="2827" width="12.5703125" style="242" customWidth="1"/>
    <col min="2828" max="2828" width="9.140625" style="242"/>
    <col min="2829" max="2829" width="13" style="242" customWidth="1"/>
    <col min="2830" max="2830" width="15" style="242" customWidth="1"/>
    <col min="2831" max="2832" width="9.140625" style="242"/>
    <col min="2833" max="2833" width="12.7109375" style="242" customWidth="1"/>
    <col min="2834" max="2834" width="12.85546875" style="242" customWidth="1"/>
    <col min="2835" max="2835" width="9.140625" style="242"/>
    <col min="2836" max="2836" width="14.42578125" style="242" customWidth="1"/>
    <col min="2837" max="2837" width="15.5703125" style="242" customWidth="1"/>
    <col min="2838" max="3072" width="9.140625" style="242"/>
    <col min="3073" max="3073" width="23.7109375" style="242" customWidth="1"/>
    <col min="3074" max="3074" width="64.7109375" style="242" customWidth="1"/>
    <col min="3075" max="3075" width="12" style="242" customWidth="1"/>
    <col min="3076" max="3076" width="13.42578125" style="242" customWidth="1"/>
    <col min="3077" max="3077" width="9.140625" style="242"/>
    <col min="3078" max="3078" width="11.7109375" style="242" customWidth="1"/>
    <col min="3079" max="3079" width="14.85546875" style="242" customWidth="1"/>
    <col min="3080" max="3081" width="9.140625" style="242"/>
    <col min="3082" max="3083" width="12.5703125" style="242" customWidth="1"/>
    <col min="3084" max="3084" width="9.140625" style="242"/>
    <col min="3085" max="3085" width="13" style="242" customWidth="1"/>
    <col min="3086" max="3086" width="15" style="242" customWidth="1"/>
    <col min="3087" max="3088" width="9.140625" style="242"/>
    <col min="3089" max="3089" width="12.7109375" style="242" customWidth="1"/>
    <col min="3090" max="3090" width="12.85546875" style="242" customWidth="1"/>
    <col min="3091" max="3091" width="9.140625" style="242"/>
    <col min="3092" max="3092" width="14.42578125" style="242" customWidth="1"/>
    <col min="3093" max="3093" width="15.5703125" style="242" customWidth="1"/>
    <col min="3094" max="3328" width="9.140625" style="242"/>
    <col min="3329" max="3329" width="23.7109375" style="242" customWidth="1"/>
    <col min="3330" max="3330" width="64.7109375" style="242" customWidth="1"/>
    <col min="3331" max="3331" width="12" style="242" customWidth="1"/>
    <col min="3332" max="3332" width="13.42578125" style="242" customWidth="1"/>
    <col min="3333" max="3333" width="9.140625" style="242"/>
    <col min="3334" max="3334" width="11.7109375" style="242" customWidth="1"/>
    <col min="3335" max="3335" width="14.85546875" style="242" customWidth="1"/>
    <col min="3336" max="3337" width="9.140625" style="242"/>
    <col min="3338" max="3339" width="12.5703125" style="242" customWidth="1"/>
    <col min="3340" max="3340" width="9.140625" style="242"/>
    <col min="3341" max="3341" width="13" style="242" customWidth="1"/>
    <col min="3342" max="3342" width="15" style="242" customWidth="1"/>
    <col min="3343" max="3344" width="9.140625" style="242"/>
    <col min="3345" max="3345" width="12.7109375" style="242" customWidth="1"/>
    <col min="3346" max="3346" width="12.85546875" style="242" customWidth="1"/>
    <col min="3347" max="3347" width="9.140625" style="242"/>
    <col min="3348" max="3348" width="14.42578125" style="242" customWidth="1"/>
    <col min="3349" max="3349" width="15.5703125" style="242" customWidth="1"/>
    <col min="3350" max="3584" width="9.140625" style="242"/>
    <col min="3585" max="3585" width="23.7109375" style="242" customWidth="1"/>
    <col min="3586" max="3586" width="64.7109375" style="242" customWidth="1"/>
    <col min="3587" max="3587" width="12" style="242" customWidth="1"/>
    <col min="3588" max="3588" width="13.42578125" style="242" customWidth="1"/>
    <col min="3589" max="3589" width="9.140625" style="242"/>
    <col min="3590" max="3590" width="11.7109375" style="242" customWidth="1"/>
    <col min="3591" max="3591" width="14.85546875" style="242" customWidth="1"/>
    <col min="3592" max="3593" width="9.140625" style="242"/>
    <col min="3594" max="3595" width="12.5703125" style="242" customWidth="1"/>
    <col min="3596" max="3596" width="9.140625" style="242"/>
    <col min="3597" max="3597" width="13" style="242" customWidth="1"/>
    <col min="3598" max="3598" width="15" style="242" customWidth="1"/>
    <col min="3599" max="3600" width="9.140625" style="242"/>
    <col min="3601" max="3601" width="12.7109375" style="242" customWidth="1"/>
    <col min="3602" max="3602" width="12.85546875" style="242" customWidth="1"/>
    <col min="3603" max="3603" width="9.140625" style="242"/>
    <col min="3604" max="3604" width="14.42578125" style="242" customWidth="1"/>
    <col min="3605" max="3605" width="15.5703125" style="242" customWidth="1"/>
    <col min="3606" max="3840" width="9.140625" style="242"/>
    <col min="3841" max="3841" width="23.7109375" style="242" customWidth="1"/>
    <col min="3842" max="3842" width="64.7109375" style="242" customWidth="1"/>
    <col min="3843" max="3843" width="12" style="242" customWidth="1"/>
    <col min="3844" max="3844" width="13.42578125" style="242" customWidth="1"/>
    <col min="3845" max="3845" width="9.140625" style="242"/>
    <col min="3846" max="3846" width="11.7109375" style="242" customWidth="1"/>
    <col min="3847" max="3847" width="14.85546875" style="242" customWidth="1"/>
    <col min="3848" max="3849" width="9.140625" style="242"/>
    <col min="3850" max="3851" width="12.5703125" style="242" customWidth="1"/>
    <col min="3852" max="3852" width="9.140625" style="242"/>
    <col min="3853" max="3853" width="13" style="242" customWidth="1"/>
    <col min="3854" max="3854" width="15" style="242" customWidth="1"/>
    <col min="3855" max="3856" width="9.140625" style="242"/>
    <col min="3857" max="3857" width="12.7109375" style="242" customWidth="1"/>
    <col min="3858" max="3858" width="12.85546875" style="242" customWidth="1"/>
    <col min="3859" max="3859" width="9.140625" style="242"/>
    <col min="3860" max="3860" width="14.42578125" style="242" customWidth="1"/>
    <col min="3861" max="3861" width="15.5703125" style="242" customWidth="1"/>
    <col min="3862" max="4096" width="9.140625" style="242"/>
    <col min="4097" max="4097" width="23.7109375" style="242" customWidth="1"/>
    <col min="4098" max="4098" width="64.7109375" style="242" customWidth="1"/>
    <col min="4099" max="4099" width="12" style="242" customWidth="1"/>
    <col min="4100" max="4100" width="13.42578125" style="242" customWidth="1"/>
    <col min="4101" max="4101" width="9.140625" style="242"/>
    <col min="4102" max="4102" width="11.7109375" style="242" customWidth="1"/>
    <col min="4103" max="4103" width="14.85546875" style="242" customWidth="1"/>
    <col min="4104" max="4105" width="9.140625" style="242"/>
    <col min="4106" max="4107" width="12.5703125" style="242" customWidth="1"/>
    <col min="4108" max="4108" width="9.140625" style="242"/>
    <col min="4109" max="4109" width="13" style="242" customWidth="1"/>
    <col min="4110" max="4110" width="15" style="242" customWidth="1"/>
    <col min="4111" max="4112" width="9.140625" style="242"/>
    <col min="4113" max="4113" width="12.7109375" style="242" customWidth="1"/>
    <col min="4114" max="4114" width="12.85546875" style="242" customWidth="1"/>
    <col min="4115" max="4115" width="9.140625" style="242"/>
    <col min="4116" max="4116" width="14.42578125" style="242" customWidth="1"/>
    <col min="4117" max="4117" width="15.5703125" style="242" customWidth="1"/>
    <col min="4118" max="4352" width="9.140625" style="242"/>
    <col min="4353" max="4353" width="23.7109375" style="242" customWidth="1"/>
    <col min="4354" max="4354" width="64.7109375" style="242" customWidth="1"/>
    <col min="4355" max="4355" width="12" style="242" customWidth="1"/>
    <col min="4356" max="4356" width="13.42578125" style="242" customWidth="1"/>
    <col min="4357" max="4357" width="9.140625" style="242"/>
    <col min="4358" max="4358" width="11.7109375" style="242" customWidth="1"/>
    <col min="4359" max="4359" width="14.85546875" style="242" customWidth="1"/>
    <col min="4360" max="4361" width="9.140625" style="242"/>
    <col min="4362" max="4363" width="12.5703125" style="242" customWidth="1"/>
    <col min="4364" max="4364" width="9.140625" style="242"/>
    <col min="4365" max="4365" width="13" style="242" customWidth="1"/>
    <col min="4366" max="4366" width="15" style="242" customWidth="1"/>
    <col min="4367" max="4368" width="9.140625" style="242"/>
    <col min="4369" max="4369" width="12.7109375" style="242" customWidth="1"/>
    <col min="4370" max="4370" width="12.85546875" style="242" customWidth="1"/>
    <col min="4371" max="4371" width="9.140625" style="242"/>
    <col min="4372" max="4372" width="14.42578125" style="242" customWidth="1"/>
    <col min="4373" max="4373" width="15.5703125" style="242" customWidth="1"/>
    <col min="4374" max="4608" width="9.140625" style="242"/>
    <col min="4609" max="4609" width="23.7109375" style="242" customWidth="1"/>
    <col min="4610" max="4610" width="64.7109375" style="242" customWidth="1"/>
    <col min="4611" max="4611" width="12" style="242" customWidth="1"/>
    <col min="4612" max="4612" width="13.42578125" style="242" customWidth="1"/>
    <col min="4613" max="4613" width="9.140625" style="242"/>
    <col min="4614" max="4614" width="11.7109375" style="242" customWidth="1"/>
    <col min="4615" max="4615" width="14.85546875" style="242" customWidth="1"/>
    <col min="4616" max="4617" width="9.140625" style="242"/>
    <col min="4618" max="4619" width="12.5703125" style="242" customWidth="1"/>
    <col min="4620" max="4620" width="9.140625" style="242"/>
    <col min="4621" max="4621" width="13" style="242" customWidth="1"/>
    <col min="4622" max="4622" width="15" style="242" customWidth="1"/>
    <col min="4623" max="4624" width="9.140625" style="242"/>
    <col min="4625" max="4625" width="12.7109375" style="242" customWidth="1"/>
    <col min="4626" max="4626" width="12.85546875" style="242" customWidth="1"/>
    <col min="4627" max="4627" width="9.140625" style="242"/>
    <col min="4628" max="4628" width="14.42578125" style="242" customWidth="1"/>
    <col min="4629" max="4629" width="15.5703125" style="242" customWidth="1"/>
    <col min="4630" max="4864" width="9.140625" style="242"/>
    <col min="4865" max="4865" width="23.7109375" style="242" customWidth="1"/>
    <col min="4866" max="4866" width="64.7109375" style="242" customWidth="1"/>
    <col min="4867" max="4867" width="12" style="242" customWidth="1"/>
    <col min="4868" max="4868" width="13.42578125" style="242" customWidth="1"/>
    <col min="4869" max="4869" width="9.140625" style="242"/>
    <col min="4870" max="4870" width="11.7109375" style="242" customWidth="1"/>
    <col min="4871" max="4871" width="14.85546875" style="242" customWidth="1"/>
    <col min="4872" max="4873" width="9.140625" style="242"/>
    <col min="4874" max="4875" width="12.5703125" style="242" customWidth="1"/>
    <col min="4876" max="4876" width="9.140625" style="242"/>
    <col min="4877" max="4877" width="13" style="242" customWidth="1"/>
    <col min="4878" max="4878" width="15" style="242" customWidth="1"/>
    <col min="4879" max="4880" width="9.140625" style="242"/>
    <col min="4881" max="4881" width="12.7109375" style="242" customWidth="1"/>
    <col min="4882" max="4882" width="12.85546875" style="242" customWidth="1"/>
    <col min="4883" max="4883" width="9.140625" style="242"/>
    <col min="4884" max="4884" width="14.42578125" style="242" customWidth="1"/>
    <col min="4885" max="4885" width="15.5703125" style="242" customWidth="1"/>
    <col min="4886" max="5120" width="9.140625" style="242"/>
    <col min="5121" max="5121" width="23.7109375" style="242" customWidth="1"/>
    <col min="5122" max="5122" width="64.7109375" style="242" customWidth="1"/>
    <col min="5123" max="5123" width="12" style="242" customWidth="1"/>
    <col min="5124" max="5124" width="13.42578125" style="242" customWidth="1"/>
    <col min="5125" max="5125" width="9.140625" style="242"/>
    <col min="5126" max="5126" width="11.7109375" style="242" customWidth="1"/>
    <col min="5127" max="5127" width="14.85546875" style="242" customWidth="1"/>
    <col min="5128" max="5129" width="9.140625" style="242"/>
    <col min="5130" max="5131" width="12.5703125" style="242" customWidth="1"/>
    <col min="5132" max="5132" width="9.140625" style="242"/>
    <col min="5133" max="5133" width="13" style="242" customWidth="1"/>
    <col min="5134" max="5134" width="15" style="242" customWidth="1"/>
    <col min="5135" max="5136" width="9.140625" style="242"/>
    <col min="5137" max="5137" width="12.7109375" style="242" customWidth="1"/>
    <col min="5138" max="5138" width="12.85546875" style="242" customWidth="1"/>
    <col min="5139" max="5139" width="9.140625" style="242"/>
    <col min="5140" max="5140" width="14.42578125" style="242" customWidth="1"/>
    <col min="5141" max="5141" width="15.5703125" style="242" customWidth="1"/>
    <col min="5142" max="5376" width="9.140625" style="242"/>
    <col min="5377" max="5377" width="23.7109375" style="242" customWidth="1"/>
    <col min="5378" max="5378" width="64.7109375" style="242" customWidth="1"/>
    <col min="5379" max="5379" width="12" style="242" customWidth="1"/>
    <col min="5380" max="5380" width="13.42578125" style="242" customWidth="1"/>
    <col min="5381" max="5381" width="9.140625" style="242"/>
    <col min="5382" max="5382" width="11.7109375" style="242" customWidth="1"/>
    <col min="5383" max="5383" width="14.85546875" style="242" customWidth="1"/>
    <col min="5384" max="5385" width="9.140625" style="242"/>
    <col min="5386" max="5387" width="12.5703125" style="242" customWidth="1"/>
    <col min="5388" max="5388" width="9.140625" style="242"/>
    <col min="5389" max="5389" width="13" style="242" customWidth="1"/>
    <col min="5390" max="5390" width="15" style="242" customWidth="1"/>
    <col min="5391" max="5392" width="9.140625" style="242"/>
    <col min="5393" max="5393" width="12.7109375" style="242" customWidth="1"/>
    <col min="5394" max="5394" width="12.85546875" style="242" customWidth="1"/>
    <col min="5395" max="5395" width="9.140625" style="242"/>
    <col min="5396" max="5396" width="14.42578125" style="242" customWidth="1"/>
    <col min="5397" max="5397" width="15.5703125" style="242" customWidth="1"/>
    <col min="5398" max="5632" width="9.140625" style="242"/>
    <col min="5633" max="5633" width="23.7109375" style="242" customWidth="1"/>
    <col min="5634" max="5634" width="64.7109375" style="242" customWidth="1"/>
    <col min="5635" max="5635" width="12" style="242" customWidth="1"/>
    <col min="5636" max="5636" width="13.42578125" style="242" customWidth="1"/>
    <col min="5637" max="5637" width="9.140625" style="242"/>
    <col min="5638" max="5638" width="11.7109375" style="242" customWidth="1"/>
    <col min="5639" max="5639" width="14.85546875" style="242" customWidth="1"/>
    <col min="5640" max="5641" width="9.140625" style="242"/>
    <col min="5642" max="5643" width="12.5703125" style="242" customWidth="1"/>
    <col min="5644" max="5644" width="9.140625" style="242"/>
    <col min="5645" max="5645" width="13" style="242" customWidth="1"/>
    <col min="5646" max="5646" width="15" style="242" customWidth="1"/>
    <col min="5647" max="5648" width="9.140625" style="242"/>
    <col min="5649" max="5649" width="12.7109375" style="242" customWidth="1"/>
    <col min="5650" max="5650" width="12.85546875" style="242" customWidth="1"/>
    <col min="5651" max="5651" width="9.140625" style="242"/>
    <col min="5652" max="5652" width="14.42578125" style="242" customWidth="1"/>
    <col min="5653" max="5653" width="15.5703125" style="242" customWidth="1"/>
    <col min="5654" max="5888" width="9.140625" style="242"/>
    <col min="5889" max="5889" width="23.7109375" style="242" customWidth="1"/>
    <col min="5890" max="5890" width="64.7109375" style="242" customWidth="1"/>
    <col min="5891" max="5891" width="12" style="242" customWidth="1"/>
    <col min="5892" max="5892" width="13.42578125" style="242" customWidth="1"/>
    <col min="5893" max="5893" width="9.140625" style="242"/>
    <col min="5894" max="5894" width="11.7109375" style="242" customWidth="1"/>
    <col min="5895" max="5895" width="14.85546875" style="242" customWidth="1"/>
    <col min="5896" max="5897" width="9.140625" style="242"/>
    <col min="5898" max="5899" width="12.5703125" style="242" customWidth="1"/>
    <col min="5900" max="5900" width="9.140625" style="242"/>
    <col min="5901" max="5901" width="13" style="242" customWidth="1"/>
    <col min="5902" max="5902" width="15" style="242" customWidth="1"/>
    <col min="5903" max="5904" width="9.140625" style="242"/>
    <col min="5905" max="5905" width="12.7109375" style="242" customWidth="1"/>
    <col min="5906" max="5906" width="12.85546875" style="242" customWidth="1"/>
    <col min="5907" max="5907" width="9.140625" style="242"/>
    <col min="5908" max="5908" width="14.42578125" style="242" customWidth="1"/>
    <col min="5909" max="5909" width="15.5703125" style="242" customWidth="1"/>
    <col min="5910" max="6144" width="9.140625" style="242"/>
    <col min="6145" max="6145" width="23.7109375" style="242" customWidth="1"/>
    <col min="6146" max="6146" width="64.7109375" style="242" customWidth="1"/>
    <col min="6147" max="6147" width="12" style="242" customWidth="1"/>
    <col min="6148" max="6148" width="13.42578125" style="242" customWidth="1"/>
    <col min="6149" max="6149" width="9.140625" style="242"/>
    <col min="6150" max="6150" width="11.7109375" style="242" customWidth="1"/>
    <col min="6151" max="6151" width="14.85546875" style="242" customWidth="1"/>
    <col min="6152" max="6153" width="9.140625" style="242"/>
    <col min="6154" max="6155" width="12.5703125" style="242" customWidth="1"/>
    <col min="6156" max="6156" width="9.140625" style="242"/>
    <col min="6157" max="6157" width="13" style="242" customWidth="1"/>
    <col min="6158" max="6158" width="15" style="242" customWidth="1"/>
    <col min="6159" max="6160" width="9.140625" style="242"/>
    <col min="6161" max="6161" width="12.7109375" style="242" customWidth="1"/>
    <col min="6162" max="6162" width="12.85546875" style="242" customWidth="1"/>
    <col min="6163" max="6163" width="9.140625" style="242"/>
    <col min="6164" max="6164" width="14.42578125" style="242" customWidth="1"/>
    <col min="6165" max="6165" width="15.5703125" style="242" customWidth="1"/>
    <col min="6166" max="6400" width="9.140625" style="242"/>
    <col min="6401" max="6401" width="23.7109375" style="242" customWidth="1"/>
    <col min="6402" max="6402" width="64.7109375" style="242" customWidth="1"/>
    <col min="6403" max="6403" width="12" style="242" customWidth="1"/>
    <col min="6404" max="6404" width="13.42578125" style="242" customWidth="1"/>
    <col min="6405" max="6405" width="9.140625" style="242"/>
    <col min="6406" max="6406" width="11.7109375" style="242" customWidth="1"/>
    <col min="6407" max="6407" width="14.85546875" style="242" customWidth="1"/>
    <col min="6408" max="6409" width="9.140625" style="242"/>
    <col min="6410" max="6411" width="12.5703125" style="242" customWidth="1"/>
    <col min="6412" max="6412" width="9.140625" style="242"/>
    <col min="6413" max="6413" width="13" style="242" customWidth="1"/>
    <col min="6414" max="6414" width="15" style="242" customWidth="1"/>
    <col min="6415" max="6416" width="9.140625" style="242"/>
    <col min="6417" max="6417" width="12.7109375" style="242" customWidth="1"/>
    <col min="6418" max="6418" width="12.85546875" style="242" customWidth="1"/>
    <col min="6419" max="6419" width="9.140625" style="242"/>
    <col min="6420" max="6420" width="14.42578125" style="242" customWidth="1"/>
    <col min="6421" max="6421" width="15.5703125" style="242" customWidth="1"/>
    <col min="6422" max="6656" width="9.140625" style="242"/>
    <col min="6657" max="6657" width="23.7109375" style="242" customWidth="1"/>
    <col min="6658" max="6658" width="64.7109375" style="242" customWidth="1"/>
    <col min="6659" max="6659" width="12" style="242" customWidth="1"/>
    <col min="6660" max="6660" width="13.42578125" style="242" customWidth="1"/>
    <col min="6661" max="6661" width="9.140625" style="242"/>
    <col min="6662" max="6662" width="11.7109375" style="242" customWidth="1"/>
    <col min="6663" max="6663" width="14.85546875" style="242" customWidth="1"/>
    <col min="6664" max="6665" width="9.140625" style="242"/>
    <col min="6666" max="6667" width="12.5703125" style="242" customWidth="1"/>
    <col min="6668" max="6668" width="9.140625" style="242"/>
    <col min="6669" max="6669" width="13" style="242" customWidth="1"/>
    <col min="6670" max="6670" width="15" style="242" customWidth="1"/>
    <col min="6671" max="6672" width="9.140625" style="242"/>
    <col min="6673" max="6673" width="12.7109375" style="242" customWidth="1"/>
    <col min="6674" max="6674" width="12.85546875" style="242" customWidth="1"/>
    <col min="6675" max="6675" width="9.140625" style="242"/>
    <col min="6676" max="6676" width="14.42578125" style="242" customWidth="1"/>
    <col min="6677" max="6677" width="15.5703125" style="242" customWidth="1"/>
    <col min="6678" max="6912" width="9.140625" style="242"/>
    <col min="6913" max="6913" width="23.7109375" style="242" customWidth="1"/>
    <col min="6914" max="6914" width="64.7109375" style="242" customWidth="1"/>
    <col min="6915" max="6915" width="12" style="242" customWidth="1"/>
    <col min="6916" max="6916" width="13.42578125" style="242" customWidth="1"/>
    <col min="6917" max="6917" width="9.140625" style="242"/>
    <col min="6918" max="6918" width="11.7109375" style="242" customWidth="1"/>
    <col min="6919" max="6919" width="14.85546875" style="242" customWidth="1"/>
    <col min="6920" max="6921" width="9.140625" style="242"/>
    <col min="6922" max="6923" width="12.5703125" style="242" customWidth="1"/>
    <col min="6924" max="6924" width="9.140625" style="242"/>
    <col min="6925" max="6925" width="13" style="242" customWidth="1"/>
    <col min="6926" max="6926" width="15" style="242" customWidth="1"/>
    <col min="6927" max="6928" width="9.140625" style="242"/>
    <col min="6929" max="6929" width="12.7109375" style="242" customWidth="1"/>
    <col min="6930" max="6930" width="12.85546875" style="242" customWidth="1"/>
    <col min="6931" max="6931" width="9.140625" style="242"/>
    <col min="6932" max="6932" width="14.42578125" style="242" customWidth="1"/>
    <col min="6933" max="6933" width="15.5703125" style="242" customWidth="1"/>
    <col min="6934" max="7168" width="9.140625" style="242"/>
    <col min="7169" max="7169" width="23.7109375" style="242" customWidth="1"/>
    <col min="7170" max="7170" width="64.7109375" style="242" customWidth="1"/>
    <col min="7171" max="7171" width="12" style="242" customWidth="1"/>
    <col min="7172" max="7172" width="13.42578125" style="242" customWidth="1"/>
    <col min="7173" max="7173" width="9.140625" style="242"/>
    <col min="7174" max="7174" width="11.7109375" style="242" customWidth="1"/>
    <col min="7175" max="7175" width="14.85546875" style="242" customWidth="1"/>
    <col min="7176" max="7177" width="9.140625" style="242"/>
    <col min="7178" max="7179" width="12.5703125" style="242" customWidth="1"/>
    <col min="7180" max="7180" width="9.140625" style="242"/>
    <col min="7181" max="7181" width="13" style="242" customWidth="1"/>
    <col min="7182" max="7182" width="15" style="242" customWidth="1"/>
    <col min="7183" max="7184" width="9.140625" style="242"/>
    <col min="7185" max="7185" width="12.7109375" style="242" customWidth="1"/>
    <col min="7186" max="7186" width="12.85546875" style="242" customWidth="1"/>
    <col min="7187" max="7187" width="9.140625" style="242"/>
    <col min="7188" max="7188" width="14.42578125" style="242" customWidth="1"/>
    <col min="7189" max="7189" width="15.5703125" style="242" customWidth="1"/>
    <col min="7190" max="7424" width="9.140625" style="242"/>
    <col min="7425" max="7425" width="23.7109375" style="242" customWidth="1"/>
    <col min="7426" max="7426" width="64.7109375" style="242" customWidth="1"/>
    <col min="7427" max="7427" width="12" style="242" customWidth="1"/>
    <col min="7428" max="7428" width="13.42578125" style="242" customWidth="1"/>
    <col min="7429" max="7429" width="9.140625" style="242"/>
    <col min="7430" max="7430" width="11.7109375" style="242" customWidth="1"/>
    <col min="7431" max="7431" width="14.85546875" style="242" customWidth="1"/>
    <col min="7432" max="7433" width="9.140625" style="242"/>
    <col min="7434" max="7435" width="12.5703125" style="242" customWidth="1"/>
    <col min="7436" max="7436" width="9.140625" style="242"/>
    <col min="7437" max="7437" width="13" style="242" customWidth="1"/>
    <col min="7438" max="7438" width="15" style="242" customWidth="1"/>
    <col min="7439" max="7440" width="9.140625" style="242"/>
    <col min="7441" max="7441" width="12.7109375" style="242" customWidth="1"/>
    <col min="7442" max="7442" width="12.85546875" style="242" customWidth="1"/>
    <col min="7443" max="7443" width="9.140625" style="242"/>
    <col min="7444" max="7444" width="14.42578125" style="242" customWidth="1"/>
    <col min="7445" max="7445" width="15.5703125" style="242" customWidth="1"/>
    <col min="7446" max="7680" width="9.140625" style="242"/>
    <col min="7681" max="7681" width="23.7109375" style="242" customWidth="1"/>
    <col min="7682" max="7682" width="64.7109375" style="242" customWidth="1"/>
    <col min="7683" max="7683" width="12" style="242" customWidth="1"/>
    <col min="7684" max="7684" width="13.42578125" style="242" customWidth="1"/>
    <col min="7685" max="7685" width="9.140625" style="242"/>
    <col min="7686" max="7686" width="11.7109375" style="242" customWidth="1"/>
    <col min="7687" max="7687" width="14.85546875" style="242" customWidth="1"/>
    <col min="7688" max="7689" width="9.140625" style="242"/>
    <col min="7690" max="7691" width="12.5703125" style="242" customWidth="1"/>
    <col min="7692" max="7692" width="9.140625" style="242"/>
    <col min="7693" max="7693" width="13" style="242" customWidth="1"/>
    <col min="7694" max="7694" width="15" style="242" customWidth="1"/>
    <col min="7695" max="7696" width="9.140625" style="242"/>
    <col min="7697" max="7697" width="12.7109375" style="242" customWidth="1"/>
    <col min="7698" max="7698" width="12.85546875" style="242" customWidth="1"/>
    <col min="7699" max="7699" width="9.140625" style="242"/>
    <col min="7700" max="7700" width="14.42578125" style="242" customWidth="1"/>
    <col min="7701" max="7701" width="15.5703125" style="242" customWidth="1"/>
    <col min="7702" max="7936" width="9.140625" style="242"/>
    <col min="7937" max="7937" width="23.7109375" style="242" customWidth="1"/>
    <col min="7938" max="7938" width="64.7109375" style="242" customWidth="1"/>
    <col min="7939" max="7939" width="12" style="242" customWidth="1"/>
    <col min="7940" max="7940" width="13.42578125" style="242" customWidth="1"/>
    <col min="7941" max="7941" width="9.140625" style="242"/>
    <col min="7942" max="7942" width="11.7109375" style="242" customWidth="1"/>
    <col min="7943" max="7943" width="14.85546875" style="242" customWidth="1"/>
    <col min="7944" max="7945" width="9.140625" style="242"/>
    <col min="7946" max="7947" width="12.5703125" style="242" customWidth="1"/>
    <col min="7948" max="7948" width="9.140625" style="242"/>
    <col min="7949" max="7949" width="13" style="242" customWidth="1"/>
    <col min="7950" max="7950" width="15" style="242" customWidth="1"/>
    <col min="7951" max="7952" width="9.140625" style="242"/>
    <col min="7953" max="7953" width="12.7109375" style="242" customWidth="1"/>
    <col min="7954" max="7954" width="12.85546875" style="242" customWidth="1"/>
    <col min="7955" max="7955" width="9.140625" style="242"/>
    <col min="7956" max="7956" width="14.42578125" style="242" customWidth="1"/>
    <col min="7957" max="7957" width="15.5703125" style="242" customWidth="1"/>
    <col min="7958" max="8192" width="9.140625" style="242"/>
    <col min="8193" max="8193" width="23.7109375" style="242" customWidth="1"/>
    <col min="8194" max="8194" width="64.7109375" style="242" customWidth="1"/>
    <col min="8195" max="8195" width="12" style="242" customWidth="1"/>
    <col min="8196" max="8196" width="13.42578125" style="242" customWidth="1"/>
    <col min="8197" max="8197" width="9.140625" style="242"/>
    <col min="8198" max="8198" width="11.7109375" style="242" customWidth="1"/>
    <col min="8199" max="8199" width="14.85546875" style="242" customWidth="1"/>
    <col min="8200" max="8201" width="9.140625" style="242"/>
    <col min="8202" max="8203" width="12.5703125" style="242" customWidth="1"/>
    <col min="8204" max="8204" width="9.140625" style="242"/>
    <col min="8205" max="8205" width="13" style="242" customWidth="1"/>
    <col min="8206" max="8206" width="15" style="242" customWidth="1"/>
    <col min="8207" max="8208" width="9.140625" style="242"/>
    <col min="8209" max="8209" width="12.7109375" style="242" customWidth="1"/>
    <col min="8210" max="8210" width="12.85546875" style="242" customWidth="1"/>
    <col min="8211" max="8211" width="9.140625" style="242"/>
    <col min="8212" max="8212" width="14.42578125" style="242" customWidth="1"/>
    <col min="8213" max="8213" width="15.5703125" style="242" customWidth="1"/>
    <col min="8214" max="8448" width="9.140625" style="242"/>
    <col min="8449" max="8449" width="23.7109375" style="242" customWidth="1"/>
    <col min="8450" max="8450" width="64.7109375" style="242" customWidth="1"/>
    <col min="8451" max="8451" width="12" style="242" customWidth="1"/>
    <col min="8452" max="8452" width="13.42578125" style="242" customWidth="1"/>
    <col min="8453" max="8453" width="9.140625" style="242"/>
    <col min="8454" max="8454" width="11.7109375" style="242" customWidth="1"/>
    <col min="8455" max="8455" width="14.85546875" style="242" customWidth="1"/>
    <col min="8456" max="8457" width="9.140625" style="242"/>
    <col min="8458" max="8459" width="12.5703125" style="242" customWidth="1"/>
    <col min="8460" max="8460" width="9.140625" style="242"/>
    <col min="8461" max="8461" width="13" style="242" customWidth="1"/>
    <col min="8462" max="8462" width="15" style="242" customWidth="1"/>
    <col min="8463" max="8464" width="9.140625" style="242"/>
    <col min="8465" max="8465" width="12.7109375" style="242" customWidth="1"/>
    <col min="8466" max="8466" width="12.85546875" style="242" customWidth="1"/>
    <col min="8467" max="8467" width="9.140625" style="242"/>
    <col min="8468" max="8468" width="14.42578125" style="242" customWidth="1"/>
    <col min="8469" max="8469" width="15.5703125" style="242" customWidth="1"/>
    <col min="8470" max="8704" width="9.140625" style="242"/>
    <col min="8705" max="8705" width="23.7109375" style="242" customWidth="1"/>
    <col min="8706" max="8706" width="64.7109375" style="242" customWidth="1"/>
    <col min="8707" max="8707" width="12" style="242" customWidth="1"/>
    <col min="8708" max="8708" width="13.42578125" style="242" customWidth="1"/>
    <col min="8709" max="8709" width="9.140625" style="242"/>
    <col min="8710" max="8710" width="11.7109375" style="242" customWidth="1"/>
    <col min="8711" max="8711" width="14.85546875" style="242" customWidth="1"/>
    <col min="8712" max="8713" width="9.140625" style="242"/>
    <col min="8714" max="8715" width="12.5703125" style="242" customWidth="1"/>
    <col min="8716" max="8716" width="9.140625" style="242"/>
    <col min="8717" max="8717" width="13" style="242" customWidth="1"/>
    <col min="8718" max="8718" width="15" style="242" customWidth="1"/>
    <col min="8719" max="8720" width="9.140625" style="242"/>
    <col min="8721" max="8721" width="12.7109375" style="242" customWidth="1"/>
    <col min="8722" max="8722" width="12.85546875" style="242" customWidth="1"/>
    <col min="8723" max="8723" width="9.140625" style="242"/>
    <col min="8724" max="8724" width="14.42578125" style="242" customWidth="1"/>
    <col min="8725" max="8725" width="15.5703125" style="242" customWidth="1"/>
    <col min="8726" max="8960" width="9.140625" style="242"/>
    <col min="8961" max="8961" width="23.7109375" style="242" customWidth="1"/>
    <col min="8962" max="8962" width="64.7109375" style="242" customWidth="1"/>
    <col min="8963" max="8963" width="12" style="242" customWidth="1"/>
    <col min="8964" max="8964" width="13.42578125" style="242" customWidth="1"/>
    <col min="8965" max="8965" width="9.140625" style="242"/>
    <col min="8966" max="8966" width="11.7109375" style="242" customWidth="1"/>
    <col min="8967" max="8967" width="14.85546875" style="242" customWidth="1"/>
    <col min="8968" max="8969" width="9.140625" style="242"/>
    <col min="8970" max="8971" width="12.5703125" style="242" customWidth="1"/>
    <col min="8972" max="8972" width="9.140625" style="242"/>
    <col min="8973" max="8973" width="13" style="242" customWidth="1"/>
    <col min="8974" max="8974" width="15" style="242" customWidth="1"/>
    <col min="8975" max="8976" width="9.140625" style="242"/>
    <col min="8977" max="8977" width="12.7109375" style="242" customWidth="1"/>
    <col min="8978" max="8978" width="12.85546875" style="242" customWidth="1"/>
    <col min="8979" max="8979" width="9.140625" style="242"/>
    <col min="8980" max="8980" width="14.42578125" style="242" customWidth="1"/>
    <col min="8981" max="8981" width="15.5703125" style="242" customWidth="1"/>
    <col min="8982" max="9216" width="9.140625" style="242"/>
    <col min="9217" max="9217" width="23.7109375" style="242" customWidth="1"/>
    <col min="9218" max="9218" width="64.7109375" style="242" customWidth="1"/>
    <col min="9219" max="9219" width="12" style="242" customWidth="1"/>
    <col min="9220" max="9220" width="13.42578125" style="242" customWidth="1"/>
    <col min="9221" max="9221" width="9.140625" style="242"/>
    <col min="9222" max="9222" width="11.7109375" style="242" customWidth="1"/>
    <col min="9223" max="9223" width="14.85546875" style="242" customWidth="1"/>
    <col min="9224" max="9225" width="9.140625" style="242"/>
    <col min="9226" max="9227" width="12.5703125" style="242" customWidth="1"/>
    <col min="9228" max="9228" width="9.140625" style="242"/>
    <col min="9229" max="9229" width="13" style="242" customWidth="1"/>
    <col min="9230" max="9230" width="15" style="242" customWidth="1"/>
    <col min="9231" max="9232" width="9.140625" style="242"/>
    <col min="9233" max="9233" width="12.7109375" style="242" customWidth="1"/>
    <col min="9234" max="9234" width="12.85546875" style="242" customWidth="1"/>
    <col min="9235" max="9235" width="9.140625" style="242"/>
    <col min="9236" max="9236" width="14.42578125" style="242" customWidth="1"/>
    <col min="9237" max="9237" width="15.5703125" style="242" customWidth="1"/>
    <col min="9238" max="9472" width="9.140625" style="242"/>
    <col min="9473" max="9473" width="23.7109375" style="242" customWidth="1"/>
    <col min="9474" max="9474" width="64.7109375" style="242" customWidth="1"/>
    <col min="9475" max="9475" width="12" style="242" customWidth="1"/>
    <col min="9476" max="9476" width="13.42578125" style="242" customWidth="1"/>
    <col min="9477" max="9477" width="9.140625" style="242"/>
    <col min="9478" max="9478" width="11.7109375" style="242" customWidth="1"/>
    <col min="9479" max="9479" width="14.85546875" style="242" customWidth="1"/>
    <col min="9480" max="9481" width="9.140625" style="242"/>
    <col min="9482" max="9483" width="12.5703125" style="242" customWidth="1"/>
    <col min="9484" max="9484" width="9.140625" style="242"/>
    <col min="9485" max="9485" width="13" style="242" customWidth="1"/>
    <col min="9486" max="9486" width="15" style="242" customWidth="1"/>
    <col min="9487" max="9488" width="9.140625" style="242"/>
    <col min="9489" max="9489" width="12.7109375" style="242" customWidth="1"/>
    <col min="9490" max="9490" width="12.85546875" style="242" customWidth="1"/>
    <col min="9491" max="9491" width="9.140625" style="242"/>
    <col min="9492" max="9492" width="14.42578125" style="242" customWidth="1"/>
    <col min="9493" max="9493" width="15.5703125" style="242" customWidth="1"/>
    <col min="9494" max="9728" width="9.140625" style="242"/>
    <col min="9729" max="9729" width="23.7109375" style="242" customWidth="1"/>
    <col min="9730" max="9730" width="64.7109375" style="242" customWidth="1"/>
    <col min="9731" max="9731" width="12" style="242" customWidth="1"/>
    <col min="9732" max="9732" width="13.42578125" style="242" customWidth="1"/>
    <col min="9733" max="9733" width="9.140625" style="242"/>
    <col min="9734" max="9734" width="11.7109375" style="242" customWidth="1"/>
    <col min="9735" max="9735" width="14.85546875" style="242" customWidth="1"/>
    <col min="9736" max="9737" width="9.140625" style="242"/>
    <col min="9738" max="9739" width="12.5703125" style="242" customWidth="1"/>
    <col min="9740" max="9740" width="9.140625" style="242"/>
    <col min="9741" max="9741" width="13" style="242" customWidth="1"/>
    <col min="9742" max="9742" width="15" style="242" customWidth="1"/>
    <col min="9743" max="9744" width="9.140625" style="242"/>
    <col min="9745" max="9745" width="12.7109375" style="242" customWidth="1"/>
    <col min="9746" max="9746" width="12.85546875" style="242" customWidth="1"/>
    <col min="9747" max="9747" width="9.140625" style="242"/>
    <col min="9748" max="9748" width="14.42578125" style="242" customWidth="1"/>
    <col min="9749" max="9749" width="15.5703125" style="242" customWidth="1"/>
    <col min="9750" max="9984" width="9.140625" style="242"/>
    <col min="9985" max="9985" width="23.7109375" style="242" customWidth="1"/>
    <col min="9986" max="9986" width="64.7109375" style="242" customWidth="1"/>
    <col min="9987" max="9987" width="12" style="242" customWidth="1"/>
    <col min="9988" max="9988" width="13.42578125" style="242" customWidth="1"/>
    <col min="9989" max="9989" width="9.140625" style="242"/>
    <col min="9990" max="9990" width="11.7109375" style="242" customWidth="1"/>
    <col min="9991" max="9991" width="14.85546875" style="242" customWidth="1"/>
    <col min="9992" max="9993" width="9.140625" style="242"/>
    <col min="9994" max="9995" width="12.5703125" style="242" customWidth="1"/>
    <col min="9996" max="9996" width="9.140625" style="242"/>
    <col min="9997" max="9997" width="13" style="242" customWidth="1"/>
    <col min="9998" max="9998" width="15" style="242" customWidth="1"/>
    <col min="9999" max="10000" width="9.140625" style="242"/>
    <col min="10001" max="10001" width="12.7109375" style="242" customWidth="1"/>
    <col min="10002" max="10002" width="12.85546875" style="242" customWidth="1"/>
    <col min="10003" max="10003" width="9.140625" style="242"/>
    <col min="10004" max="10004" width="14.42578125" style="242" customWidth="1"/>
    <col min="10005" max="10005" width="15.5703125" style="242" customWidth="1"/>
    <col min="10006" max="10240" width="9.140625" style="242"/>
    <col min="10241" max="10241" width="23.7109375" style="242" customWidth="1"/>
    <col min="10242" max="10242" width="64.7109375" style="242" customWidth="1"/>
    <col min="10243" max="10243" width="12" style="242" customWidth="1"/>
    <col min="10244" max="10244" width="13.42578125" style="242" customWidth="1"/>
    <col min="10245" max="10245" width="9.140625" style="242"/>
    <col min="10246" max="10246" width="11.7109375" style="242" customWidth="1"/>
    <col min="10247" max="10247" width="14.85546875" style="242" customWidth="1"/>
    <col min="10248" max="10249" width="9.140625" style="242"/>
    <col min="10250" max="10251" width="12.5703125" style="242" customWidth="1"/>
    <col min="10252" max="10252" width="9.140625" style="242"/>
    <col min="10253" max="10253" width="13" style="242" customWidth="1"/>
    <col min="10254" max="10254" width="15" style="242" customWidth="1"/>
    <col min="10255" max="10256" width="9.140625" style="242"/>
    <col min="10257" max="10257" width="12.7109375" style="242" customWidth="1"/>
    <col min="10258" max="10258" width="12.85546875" style="242" customWidth="1"/>
    <col min="10259" max="10259" width="9.140625" style="242"/>
    <col min="10260" max="10260" width="14.42578125" style="242" customWidth="1"/>
    <col min="10261" max="10261" width="15.5703125" style="242" customWidth="1"/>
    <col min="10262" max="10496" width="9.140625" style="242"/>
    <col min="10497" max="10497" width="23.7109375" style="242" customWidth="1"/>
    <col min="10498" max="10498" width="64.7109375" style="242" customWidth="1"/>
    <col min="10499" max="10499" width="12" style="242" customWidth="1"/>
    <col min="10500" max="10500" width="13.42578125" style="242" customWidth="1"/>
    <col min="10501" max="10501" width="9.140625" style="242"/>
    <col min="10502" max="10502" width="11.7109375" style="242" customWidth="1"/>
    <col min="10503" max="10503" width="14.85546875" style="242" customWidth="1"/>
    <col min="10504" max="10505" width="9.140625" style="242"/>
    <col min="10506" max="10507" width="12.5703125" style="242" customWidth="1"/>
    <col min="10508" max="10508" width="9.140625" style="242"/>
    <col min="10509" max="10509" width="13" style="242" customWidth="1"/>
    <col min="10510" max="10510" width="15" style="242" customWidth="1"/>
    <col min="10511" max="10512" width="9.140625" style="242"/>
    <col min="10513" max="10513" width="12.7109375" style="242" customWidth="1"/>
    <col min="10514" max="10514" width="12.85546875" style="242" customWidth="1"/>
    <col min="10515" max="10515" width="9.140625" style="242"/>
    <col min="10516" max="10516" width="14.42578125" style="242" customWidth="1"/>
    <col min="10517" max="10517" width="15.5703125" style="242" customWidth="1"/>
    <col min="10518" max="10752" width="9.140625" style="242"/>
    <col min="10753" max="10753" width="23.7109375" style="242" customWidth="1"/>
    <col min="10754" max="10754" width="64.7109375" style="242" customWidth="1"/>
    <col min="10755" max="10755" width="12" style="242" customWidth="1"/>
    <col min="10756" max="10756" width="13.42578125" style="242" customWidth="1"/>
    <col min="10757" max="10757" width="9.140625" style="242"/>
    <col min="10758" max="10758" width="11.7109375" style="242" customWidth="1"/>
    <col min="10759" max="10759" width="14.85546875" style="242" customWidth="1"/>
    <col min="10760" max="10761" width="9.140625" style="242"/>
    <col min="10762" max="10763" width="12.5703125" style="242" customWidth="1"/>
    <col min="10764" max="10764" width="9.140625" style="242"/>
    <col min="10765" max="10765" width="13" style="242" customWidth="1"/>
    <col min="10766" max="10766" width="15" style="242" customWidth="1"/>
    <col min="10767" max="10768" width="9.140625" style="242"/>
    <col min="10769" max="10769" width="12.7109375" style="242" customWidth="1"/>
    <col min="10770" max="10770" width="12.85546875" style="242" customWidth="1"/>
    <col min="10771" max="10771" width="9.140625" style="242"/>
    <col min="10772" max="10772" width="14.42578125" style="242" customWidth="1"/>
    <col min="10773" max="10773" width="15.5703125" style="242" customWidth="1"/>
    <col min="10774" max="11008" width="9.140625" style="242"/>
    <col min="11009" max="11009" width="23.7109375" style="242" customWidth="1"/>
    <col min="11010" max="11010" width="64.7109375" style="242" customWidth="1"/>
    <col min="11011" max="11011" width="12" style="242" customWidth="1"/>
    <col min="11012" max="11012" width="13.42578125" style="242" customWidth="1"/>
    <col min="11013" max="11013" width="9.140625" style="242"/>
    <col min="11014" max="11014" width="11.7109375" style="242" customWidth="1"/>
    <col min="11015" max="11015" width="14.85546875" style="242" customWidth="1"/>
    <col min="11016" max="11017" width="9.140625" style="242"/>
    <col min="11018" max="11019" width="12.5703125" style="242" customWidth="1"/>
    <col min="11020" max="11020" width="9.140625" style="242"/>
    <col min="11021" max="11021" width="13" style="242" customWidth="1"/>
    <col min="11022" max="11022" width="15" style="242" customWidth="1"/>
    <col min="11023" max="11024" width="9.140625" style="242"/>
    <col min="11025" max="11025" width="12.7109375" style="242" customWidth="1"/>
    <col min="11026" max="11026" width="12.85546875" style="242" customWidth="1"/>
    <col min="11027" max="11027" width="9.140625" style="242"/>
    <col min="11028" max="11028" width="14.42578125" style="242" customWidth="1"/>
    <col min="11029" max="11029" width="15.5703125" style="242" customWidth="1"/>
    <col min="11030" max="11264" width="9.140625" style="242"/>
    <col min="11265" max="11265" width="23.7109375" style="242" customWidth="1"/>
    <col min="11266" max="11266" width="64.7109375" style="242" customWidth="1"/>
    <col min="11267" max="11267" width="12" style="242" customWidth="1"/>
    <col min="11268" max="11268" width="13.42578125" style="242" customWidth="1"/>
    <col min="11269" max="11269" width="9.140625" style="242"/>
    <col min="11270" max="11270" width="11.7109375" style="242" customWidth="1"/>
    <col min="11271" max="11271" width="14.85546875" style="242" customWidth="1"/>
    <col min="11272" max="11273" width="9.140625" style="242"/>
    <col min="11274" max="11275" width="12.5703125" style="242" customWidth="1"/>
    <col min="11276" max="11276" width="9.140625" style="242"/>
    <col min="11277" max="11277" width="13" style="242" customWidth="1"/>
    <col min="11278" max="11278" width="15" style="242" customWidth="1"/>
    <col min="11279" max="11280" width="9.140625" style="242"/>
    <col min="11281" max="11281" width="12.7109375" style="242" customWidth="1"/>
    <col min="11282" max="11282" width="12.85546875" style="242" customWidth="1"/>
    <col min="11283" max="11283" width="9.140625" style="242"/>
    <col min="11284" max="11284" width="14.42578125" style="242" customWidth="1"/>
    <col min="11285" max="11285" width="15.5703125" style="242" customWidth="1"/>
    <col min="11286" max="11520" width="9.140625" style="242"/>
    <col min="11521" max="11521" width="23.7109375" style="242" customWidth="1"/>
    <col min="11522" max="11522" width="64.7109375" style="242" customWidth="1"/>
    <col min="11523" max="11523" width="12" style="242" customWidth="1"/>
    <col min="11524" max="11524" width="13.42578125" style="242" customWidth="1"/>
    <col min="11525" max="11525" width="9.140625" style="242"/>
    <col min="11526" max="11526" width="11.7109375" style="242" customWidth="1"/>
    <col min="11527" max="11527" width="14.85546875" style="242" customWidth="1"/>
    <col min="11528" max="11529" width="9.140625" style="242"/>
    <col min="11530" max="11531" width="12.5703125" style="242" customWidth="1"/>
    <col min="11532" max="11532" width="9.140625" style="242"/>
    <col min="11533" max="11533" width="13" style="242" customWidth="1"/>
    <col min="11534" max="11534" width="15" style="242" customWidth="1"/>
    <col min="11535" max="11536" width="9.140625" style="242"/>
    <col min="11537" max="11537" width="12.7109375" style="242" customWidth="1"/>
    <col min="11538" max="11538" width="12.85546875" style="242" customWidth="1"/>
    <col min="11539" max="11539" width="9.140625" style="242"/>
    <col min="11540" max="11540" width="14.42578125" style="242" customWidth="1"/>
    <col min="11541" max="11541" width="15.5703125" style="242" customWidth="1"/>
    <col min="11542" max="11776" width="9.140625" style="242"/>
    <col min="11777" max="11777" width="23.7109375" style="242" customWidth="1"/>
    <col min="11778" max="11778" width="64.7109375" style="242" customWidth="1"/>
    <col min="11779" max="11779" width="12" style="242" customWidth="1"/>
    <col min="11780" max="11780" width="13.42578125" style="242" customWidth="1"/>
    <col min="11781" max="11781" width="9.140625" style="242"/>
    <col min="11782" max="11782" width="11.7109375" style="242" customWidth="1"/>
    <col min="11783" max="11783" width="14.85546875" style="242" customWidth="1"/>
    <col min="11784" max="11785" width="9.140625" style="242"/>
    <col min="11786" max="11787" width="12.5703125" style="242" customWidth="1"/>
    <col min="11788" max="11788" width="9.140625" style="242"/>
    <col min="11789" max="11789" width="13" style="242" customWidth="1"/>
    <col min="11790" max="11790" width="15" style="242" customWidth="1"/>
    <col min="11791" max="11792" width="9.140625" style="242"/>
    <col min="11793" max="11793" width="12.7109375" style="242" customWidth="1"/>
    <col min="11794" max="11794" width="12.85546875" style="242" customWidth="1"/>
    <col min="11795" max="11795" width="9.140625" style="242"/>
    <col min="11796" max="11796" width="14.42578125" style="242" customWidth="1"/>
    <col min="11797" max="11797" width="15.5703125" style="242" customWidth="1"/>
    <col min="11798" max="12032" width="9.140625" style="242"/>
    <col min="12033" max="12033" width="23.7109375" style="242" customWidth="1"/>
    <col min="12034" max="12034" width="64.7109375" style="242" customWidth="1"/>
    <col min="12035" max="12035" width="12" style="242" customWidth="1"/>
    <col min="12036" max="12036" width="13.42578125" style="242" customWidth="1"/>
    <col min="12037" max="12037" width="9.140625" style="242"/>
    <col min="12038" max="12038" width="11.7109375" style="242" customWidth="1"/>
    <col min="12039" max="12039" width="14.85546875" style="242" customWidth="1"/>
    <col min="12040" max="12041" width="9.140625" style="242"/>
    <col min="12042" max="12043" width="12.5703125" style="242" customWidth="1"/>
    <col min="12044" max="12044" width="9.140625" style="242"/>
    <col min="12045" max="12045" width="13" style="242" customWidth="1"/>
    <col min="12046" max="12046" width="15" style="242" customWidth="1"/>
    <col min="12047" max="12048" width="9.140625" style="242"/>
    <col min="12049" max="12049" width="12.7109375" style="242" customWidth="1"/>
    <col min="12050" max="12050" width="12.85546875" style="242" customWidth="1"/>
    <col min="12051" max="12051" width="9.140625" style="242"/>
    <col min="12052" max="12052" width="14.42578125" style="242" customWidth="1"/>
    <col min="12053" max="12053" width="15.5703125" style="242" customWidth="1"/>
    <col min="12054" max="12288" width="9.140625" style="242"/>
    <col min="12289" max="12289" width="23.7109375" style="242" customWidth="1"/>
    <col min="12290" max="12290" width="64.7109375" style="242" customWidth="1"/>
    <col min="12291" max="12291" width="12" style="242" customWidth="1"/>
    <col min="12292" max="12292" width="13.42578125" style="242" customWidth="1"/>
    <col min="12293" max="12293" width="9.140625" style="242"/>
    <col min="12294" max="12294" width="11.7109375" style="242" customWidth="1"/>
    <col min="12295" max="12295" width="14.85546875" style="242" customWidth="1"/>
    <col min="12296" max="12297" width="9.140625" style="242"/>
    <col min="12298" max="12299" width="12.5703125" style="242" customWidth="1"/>
    <col min="12300" max="12300" width="9.140625" style="242"/>
    <col min="12301" max="12301" width="13" style="242" customWidth="1"/>
    <col min="12302" max="12302" width="15" style="242" customWidth="1"/>
    <col min="12303" max="12304" width="9.140625" style="242"/>
    <col min="12305" max="12305" width="12.7109375" style="242" customWidth="1"/>
    <col min="12306" max="12306" width="12.85546875" style="242" customWidth="1"/>
    <col min="12307" max="12307" width="9.140625" style="242"/>
    <col min="12308" max="12308" width="14.42578125" style="242" customWidth="1"/>
    <col min="12309" max="12309" width="15.5703125" style="242" customWidth="1"/>
    <col min="12310" max="12544" width="9.140625" style="242"/>
    <col min="12545" max="12545" width="23.7109375" style="242" customWidth="1"/>
    <col min="12546" max="12546" width="64.7109375" style="242" customWidth="1"/>
    <col min="12547" max="12547" width="12" style="242" customWidth="1"/>
    <col min="12548" max="12548" width="13.42578125" style="242" customWidth="1"/>
    <col min="12549" max="12549" width="9.140625" style="242"/>
    <col min="12550" max="12550" width="11.7109375" style="242" customWidth="1"/>
    <col min="12551" max="12551" width="14.85546875" style="242" customWidth="1"/>
    <col min="12552" max="12553" width="9.140625" style="242"/>
    <col min="12554" max="12555" width="12.5703125" style="242" customWidth="1"/>
    <col min="12556" max="12556" width="9.140625" style="242"/>
    <col min="12557" max="12557" width="13" style="242" customWidth="1"/>
    <col min="12558" max="12558" width="15" style="242" customWidth="1"/>
    <col min="12559" max="12560" width="9.140625" style="242"/>
    <col min="12561" max="12561" width="12.7109375" style="242" customWidth="1"/>
    <col min="12562" max="12562" width="12.85546875" style="242" customWidth="1"/>
    <col min="12563" max="12563" width="9.140625" style="242"/>
    <col min="12564" max="12564" width="14.42578125" style="242" customWidth="1"/>
    <col min="12565" max="12565" width="15.5703125" style="242" customWidth="1"/>
    <col min="12566" max="12800" width="9.140625" style="242"/>
    <col min="12801" max="12801" width="23.7109375" style="242" customWidth="1"/>
    <col min="12802" max="12802" width="64.7109375" style="242" customWidth="1"/>
    <col min="12803" max="12803" width="12" style="242" customWidth="1"/>
    <col min="12804" max="12804" width="13.42578125" style="242" customWidth="1"/>
    <col min="12805" max="12805" width="9.140625" style="242"/>
    <col min="12806" max="12806" width="11.7109375" style="242" customWidth="1"/>
    <col min="12807" max="12807" width="14.85546875" style="242" customWidth="1"/>
    <col min="12808" max="12809" width="9.140625" style="242"/>
    <col min="12810" max="12811" width="12.5703125" style="242" customWidth="1"/>
    <col min="12812" max="12812" width="9.140625" style="242"/>
    <col min="12813" max="12813" width="13" style="242" customWidth="1"/>
    <col min="12814" max="12814" width="15" style="242" customWidth="1"/>
    <col min="12815" max="12816" width="9.140625" style="242"/>
    <col min="12817" max="12817" width="12.7109375" style="242" customWidth="1"/>
    <col min="12818" max="12818" width="12.85546875" style="242" customWidth="1"/>
    <col min="12819" max="12819" width="9.140625" style="242"/>
    <col min="12820" max="12820" width="14.42578125" style="242" customWidth="1"/>
    <col min="12821" max="12821" width="15.5703125" style="242" customWidth="1"/>
    <col min="12822" max="13056" width="9.140625" style="242"/>
    <col min="13057" max="13057" width="23.7109375" style="242" customWidth="1"/>
    <col min="13058" max="13058" width="64.7109375" style="242" customWidth="1"/>
    <col min="13059" max="13059" width="12" style="242" customWidth="1"/>
    <col min="13060" max="13060" width="13.42578125" style="242" customWidth="1"/>
    <col min="13061" max="13061" width="9.140625" style="242"/>
    <col min="13062" max="13062" width="11.7109375" style="242" customWidth="1"/>
    <col min="13063" max="13063" width="14.85546875" style="242" customWidth="1"/>
    <col min="13064" max="13065" width="9.140625" style="242"/>
    <col min="13066" max="13067" width="12.5703125" style="242" customWidth="1"/>
    <col min="13068" max="13068" width="9.140625" style="242"/>
    <col min="13069" max="13069" width="13" style="242" customWidth="1"/>
    <col min="13070" max="13070" width="15" style="242" customWidth="1"/>
    <col min="13071" max="13072" width="9.140625" style="242"/>
    <col min="13073" max="13073" width="12.7109375" style="242" customWidth="1"/>
    <col min="13074" max="13074" width="12.85546875" style="242" customWidth="1"/>
    <col min="13075" max="13075" width="9.140625" style="242"/>
    <col min="13076" max="13076" width="14.42578125" style="242" customWidth="1"/>
    <col min="13077" max="13077" width="15.5703125" style="242" customWidth="1"/>
    <col min="13078" max="13312" width="9.140625" style="242"/>
    <col min="13313" max="13313" width="23.7109375" style="242" customWidth="1"/>
    <col min="13314" max="13314" width="64.7109375" style="242" customWidth="1"/>
    <col min="13315" max="13315" width="12" style="242" customWidth="1"/>
    <col min="13316" max="13316" width="13.42578125" style="242" customWidth="1"/>
    <col min="13317" max="13317" width="9.140625" style="242"/>
    <col min="13318" max="13318" width="11.7109375" style="242" customWidth="1"/>
    <col min="13319" max="13319" width="14.85546875" style="242" customWidth="1"/>
    <col min="13320" max="13321" width="9.140625" style="242"/>
    <col min="13322" max="13323" width="12.5703125" style="242" customWidth="1"/>
    <col min="13324" max="13324" width="9.140625" style="242"/>
    <col min="13325" max="13325" width="13" style="242" customWidth="1"/>
    <col min="13326" max="13326" width="15" style="242" customWidth="1"/>
    <col min="13327" max="13328" width="9.140625" style="242"/>
    <col min="13329" max="13329" width="12.7109375" style="242" customWidth="1"/>
    <col min="13330" max="13330" width="12.85546875" style="242" customWidth="1"/>
    <col min="13331" max="13331" width="9.140625" style="242"/>
    <col min="13332" max="13332" width="14.42578125" style="242" customWidth="1"/>
    <col min="13333" max="13333" width="15.5703125" style="242" customWidth="1"/>
    <col min="13334" max="13568" width="9.140625" style="242"/>
    <col min="13569" max="13569" width="23.7109375" style="242" customWidth="1"/>
    <col min="13570" max="13570" width="64.7109375" style="242" customWidth="1"/>
    <col min="13571" max="13571" width="12" style="242" customWidth="1"/>
    <col min="13572" max="13572" width="13.42578125" style="242" customWidth="1"/>
    <col min="13573" max="13573" width="9.140625" style="242"/>
    <col min="13574" max="13574" width="11.7109375" style="242" customWidth="1"/>
    <col min="13575" max="13575" width="14.85546875" style="242" customWidth="1"/>
    <col min="13576" max="13577" width="9.140625" style="242"/>
    <col min="13578" max="13579" width="12.5703125" style="242" customWidth="1"/>
    <col min="13580" max="13580" width="9.140625" style="242"/>
    <col min="13581" max="13581" width="13" style="242" customWidth="1"/>
    <col min="13582" max="13582" width="15" style="242" customWidth="1"/>
    <col min="13583" max="13584" width="9.140625" style="242"/>
    <col min="13585" max="13585" width="12.7109375" style="242" customWidth="1"/>
    <col min="13586" max="13586" width="12.85546875" style="242" customWidth="1"/>
    <col min="13587" max="13587" width="9.140625" style="242"/>
    <col min="13588" max="13588" width="14.42578125" style="242" customWidth="1"/>
    <col min="13589" max="13589" width="15.5703125" style="242" customWidth="1"/>
    <col min="13590" max="13824" width="9.140625" style="242"/>
    <col min="13825" max="13825" width="23.7109375" style="242" customWidth="1"/>
    <col min="13826" max="13826" width="64.7109375" style="242" customWidth="1"/>
    <col min="13827" max="13827" width="12" style="242" customWidth="1"/>
    <col min="13828" max="13828" width="13.42578125" style="242" customWidth="1"/>
    <col min="13829" max="13829" width="9.140625" style="242"/>
    <col min="13830" max="13830" width="11.7109375" style="242" customWidth="1"/>
    <col min="13831" max="13831" width="14.85546875" style="242" customWidth="1"/>
    <col min="13832" max="13833" width="9.140625" style="242"/>
    <col min="13834" max="13835" width="12.5703125" style="242" customWidth="1"/>
    <col min="13836" max="13836" width="9.140625" style="242"/>
    <col min="13837" max="13837" width="13" style="242" customWidth="1"/>
    <col min="13838" max="13838" width="15" style="242" customWidth="1"/>
    <col min="13839" max="13840" width="9.140625" style="242"/>
    <col min="13841" max="13841" width="12.7109375" style="242" customWidth="1"/>
    <col min="13842" max="13842" width="12.85546875" style="242" customWidth="1"/>
    <col min="13843" max="13843" width="9.140625" style="242"/>
    <col min="13844" max="13844" width="14.42578125" style="242" customWidth="1"/>
    <col min="13845" max="13845" width="15.5703125" style="242" customWidth="1"/>
    <col min="13846" max="14080" width="9.140625" style="242"/>
    <col min="14081" max="14081" width="23.7109375" style="242" customWidth="1"/>
    <col min="14082" max="14082" width="64.7109375" style="242" customWidth="1"/>
    <col min="14083" max="14083" width="12" style="242" customWidth="1"/>
    <col min="14084" max="14084" width="13.42578125" style="242" customWidth="1"/>
    <col min="14085" max="14085" width="9.140625" style="242"/>
    <col min="14086" max="14086" width="11.7109375" style="242" customWidth="1"/>
    <col min="14087" max="14087" width="14.85546875" style="242" customWidth="1"/>
    <col min="14088" max="14089" width="9.140625" style="242"/>
    <col min="14090" max="14091" width="12.5703125" style="242" customWidth="1"/>
    <col min="14092" max="14092" width="9.140625" style="242"/>
    <col min="14093" max="14093" width="13" style="242" customWidth="1"/>
    <col min="14094" max="14094" width="15" style="242" customWidth="1"/>
    <col min="14095" max="14096" width="9.140625" style="242"/>
    <col min="14097" max="14097" width="12.7109375" style="242" customWidth="1"/>
    <col min="14098" max="14098" width="12.85546875" style="242" customWidth="1"/>
    <col min="14099" max="14099" width="9.140625" style="242"/>
    <col min="14100" max="14100" width="14.42578125" style="242" customWidth="1"/>
    <col min="14101" max="14101" width="15.5703125" style="242" customWidth="1"/>
    <col min="14102" max="14336" width="9.140625" style="242"/>
    <col min="14337" max="14337" width="23.7109375" style="242" customWidth="1"/>
    <col min="14338" max="14338" width="64.7109375" style="242" customWidth="1"/>
    <col min="14339" max="14339" width="12" style="242" customWidth="1"/>
    <col min="14340" max="14340" width="13.42578125" style="242" customWidth="1"/>
    <col min="14341" max="14341" width="9.140625" style="242"/>
    <col min="14342" max="14342" width="11.7109375" style="242" customWidth="1"/>
    <col min="14343" max="14343" width="14.85546875" style="242" customWidth="1"/>
    <col min="14344" max="14345" width="9.140625" style="242"/>
    <col min="14346" max="14347" width="12.5703125" style="242" customWidth="1"/>
    <col min="14348" max="14348" width="9.140625" style="242"/>
    <col min="14349" max="14349" width="13" style="242" customWidth="1"/>
    <col min="14350" max="14350" width="15" style="242" customWidth="1"/>
    <col min="14351" max="14352" width="9.140625" style="242"/>
    <col min="14353" max="14353" width="12.7109375" style="242" customWidth="1"/>
    <col min="14354" max="14354" width="12.85546875" style="242" customWidth="1"/>
    <col min="14355" max="14355" width="9.140625" style="242"/>
    <col min="14356" max="14356" width="14.42578125" style="242" customWidth="1"/>
    <col min="14357" max="14357" width="15.5703125" style="242" customWidth="1"/>
    <col min="14358" max="14592" width="9.140625" style="242"/>
    <col min="14593" max="14593" width="23.7109375" style="242" customWidth="1"/>
    <col min="14594" max="14594" width="64.7109375" style="242" customWidth="1"/>
    <col min="14595" max="14595" width="12" style="242" customWidth="1"/>
    <col min="14596" max="14596" width="13.42578125" style="242" customWidth="1"/>
    <col min="14597" max="14597" width="9.140625" style="242"/>
    <col min="14598" max="14598" width="11.7109375" style="242" customWidth="1"/>
    <col min="14599" max="14599" width="14.85546875" style="242" customWidth="1"/>
    <col min="14600" max="14601" width="9.140625" style="242"/>
    <col min="14602" max="14603" width="12.5703125" style="242" customWidth="1"/>
    <col min="14604" max="14604" width="9.140625" style="242"/>
    <col min="14605" max="14605" width="13" style="242" customWidth="1"/>
    <col min="14606" max="14606" width="15" style="242" customWidth="1"/>
    <col min="14607" max="14608" width="9.140625" style="242"/>
    <col min="14609" max="14609" width="12.7109375" style="242" customWidth="1"/>
    <col min="14610" max="14610" width="12.85546875" style="242" customWidth="1"/>
    <col min="14611" max="14611" width="9.140625" style="242"/>
    <col min="14612" max="14612" width="14.42578125" style="242" customWidth="1"/>
    <col min="14613" max="14613" width="15.5703125" style="242" customWidth="1"/>
    <col min="14614" max="14848" width="9.140625" style="242"/>
    <col min="14849" max="14849" width="23.7109375" style="242" customWidth="1"/>
    <col min="14850" max="14850" width="64.7109375" style="242" customWidth="1"/>
    <col min="14851" max="14851" width="12" style="242" customWidth="1"/>
    <col min="14852" max="14852" width="13.42578125" style="242" customWidth="1"/>
    <col min="14853" max="14853" width="9.140625" style="242"/>
    <col min="14854" max="14854" width="11.7109375" style="242" customWidth="1"/>
    <col min="14855" max="14855" width="14.85546875" style="242" customWidth="1"/>
    <col min="14856" max="14857" width="9.140625" style="242"/>
    <col min="14858" max="14859" width="12.5703125" style="242" customWidth="1"/>
    <col min="14860" max="14860" width="9.140625" style="242"/>
    <col min="14861" max="14861" width="13" style="242" customWidth="1"/>
    <col min="14862" max="14862" width="15" style="242" customWidth="1"/>
    <col min="14863" max="14864" width="9.140625" style="242"/>
    <col min="14865" max="14865" width="12.7109375" style="242" customWidth="1"/>
    <col min="14866" max="14866" width="12.85546875" style="242" customWidth="1"/>
    <col min="14867" max="14867" width="9.140625" style="242"/>
    <col min="14868" max="14868" width="14.42578125" style="242" customWidth="1"/>
    <col min="14869" max="14869" width="15.5703125" style="242" customWidth="1"/>
    <col min="14870" max="15104" width="9.140625" style="242"/>
    <col min="15105" max="15105" width="23.7109375" style="242" customWidth="1"/>
    <col min="15106" max="15106" width="64.7109375" style="242" customWidth="1"/>
    <col min="15107" max="15107" width="12" style="242" customWidth="1"/>
    <col min="15108" max="15108" width="13.42578125" style="242" customWidth="1"/>
    <col min="15109" max="15109" width="9.140625" style="242"/>
    <col min="15110" max="15110" width="11.7109375" style="242" customWidth="1"/>
    <col min="15111" max="15111" width="14.85546875" style="242" customWidth="1"/>
    <col min="15112" max="15113" width="9.140625" style="242"/>
    <col min="15114" max="15115" width="12.5703125" style="242" customWidth="1"/>
    <col min="15116" max="15116" width="9.140625" style="242"/>
    <col min="15117" max="15117" width="13" style="242" customWidth="1"/>
    <col min="15118" max="15118" width="15" style="242" customWidth="1"/>
    <col min="15119" max="15120" width="9.140625" style="242"/>
    <col min="15121" max="15121" width="12.7109375" style="242" customWidth="1"/>
    <col min="15122" max="15122" width="12.85546875" style="242" customWidth="1"/>
    <col min="15123" max="15123" width="9.140625" style="242"/>
    <col min="15124" max="15124" width="14.42578125" style="242" customWidth="1"/>
    <col min="15125" max="15125" width="15.5703125" style="242" customWidth="1"/>
    <col min="15126" max="15360" width="9.140625" style="242"/>
    <col min="15361" max="15361" width="23.7109375" style="242" customWidth="1"/>
    <col min="15362" max="15362" width="64.7109375" style="242" customWidth="1"/>
    <col min="15363" max="15363" width="12" style="242" customWidth="1"/>
    <col min="15364" max="15364" width="13.42578125" style="242" customWidth="1"/>
    <col min="15365" max="15365" width="9.140625" style="242"/>
    <col min="15366" max="15366" width="11.7109375" style="242" customWidth="1"/>
    <col min="15367" max="15367" width="14.85546875" style="242" customWidth="1"/>
    <col min="15368" max="15369" width="9.140625" style="242"/>
    <col min="15370" max="15371" width="12.5703125" style="242" customWidth="1"/>
    <col min="15372" max="15372" width="9.140625" style="242"/>
    <col min="15373" max="15373" width="13" style="242" customWidth="1"/>
    <col min="15374" max="15374" width="15" style="242" customWidth="1"/>
    <col min="15375" max="15376" width="9.140625" style="242"/>
    <col min="15377" max="15377" width="12.7109375" style="242" customWidth="1"/>
    <col min="15378" max="15378" width="12.85546875" style="242" customWidth="1"/>
    <col min="15379" max="15379" width="9.140625" style="242"/>
    <col min="15380" max="15380" width="14.42578125" style="242" customWidth="1"/>
    <col min="15381" max="15381" width="15.5703125" style="242" customWidth="1"/>
    <col min="15382" max="15616" width="9.140625" style="242"/>
    <col min="15617" max="15617" width="23.7109375" style="242" customWidth="1"/>
    <col min="15618" max="15618" width="64.7109375" style="242" customWidth="1"/>
    <col min="15619" max="15619" width="12" style="242" customWidth="1"/>
    <col min="15620" max="15620" width="13.42578125" style="242" customWidth="1"/>
    <col min="15621" max="15621" width="9.140625" style="242"/>
    <col min="15622" max="15622" width="11.7109375" style="242" customWidth="1"/>
    <col min="15623" max="15623" width="14.85546875" style="242" customWidth="1"/>
    <col min="15624" max="15625" width="9.140625" style="242"/>
    <col min="15626" max="15627" width="12.5703125" style="242" customWidth="1"/>
    <col min="15628" max="15628" width="9.140625" style="242"/>
    <col min="15629" max="15629" width="13" style="242" customWidth="1"/>
    <col min="15630" max="15630" width="15" style="242" customWidth="1"/>
    <col min="15631" max="15632" width="9.140625" style="242"/>
    <col min="15633" max="15633" width="12.7109375" style="242" customWidth="1"/>
    <col min="15634" max="15634" width="12.85546875" style="242" customWidth="1"/>
    <col min="15635" max="15635" width="9.140625" style="242"/>
    <col min="15636" max="15636" width="14.42578125" style="242" customWidth="1"/>
    <col min="15637" max="15637" width="15.5703125" style="242" customWidth="1"/>
    <col min="15638" max="15872" width="9.140625" style="242"/>
    <col min="15873" max="15873" width="23.7109375" style="242" customWidth="1"/>
    <col min="15874" max="15874" width="64.7109375" style="242" customWidth="1"/>
    <col min="15875" max="15875" width="12" style="242" customWidth="1"/>
    <col min="15876" max="15876" width="13.42578125" style="242" customWidth="1"/>
    <col min="15877" max="15877" width="9.140625" style="242"/>
    <col min="15878" max="15878" width="11.7109375" style="242" customWidth="1"/>
    <col min="15879" max="15879" width="14.85546875" style="242" customWidth="1"/>
    <col min="15880" max="15881" width="9.140625" style="242"/>
    <col min="15882" max="15883" width="12.5703125" style="242" customWidth="1"/>
    <col min="15884" max="15884" width="9.140625" style="242"/>
    <col min="15885" max="15885" width="13" style="242" customWidth="1"/>
    <col min="15886" max="15886" width="15" style="242" customWidth="1"/>
    <col min="15887" max="15888" width="9.140625" style="242"/>
    <col min="15889" max="15889" width="12.7109375" style="242" customWidth="1"/>
    <col min="15890" max="15890" width="12.85546875" style="242" customWidth="1"/>
    <col min="15891" max="15891" width="9.140625" style="242"/>
    <col min="15892" max="15892" width="14.42578125" style="242" customWidth="1"/>
    <col min="15893" max="15893" width="15.5703125" style="242" customWidth="1"/>
    <col min="15894" max="16128" width="9.140625" style="242"/>
    <col min="16129" max="16129" width="23.7109375" style="242" customWidth="1"/>
    <col min="16130" max="16130" width="64.7109375" style="242" customWidth="1"/>
    <col min="16131" max="16131" width="12" style="242" customWidth="1"/>
    <col min="16132" max="16132" width="13.42578125" style="242" customWidth="1"/>
    <col min="16133" max="16133" width="9.140625" style="242"/>
    <col min="16134" max="16134" width="11.7109375" style="242" customWidth="1"/>
    <col min="16135" max="16135" width="14.85546875" style="242" customWidth="1"/>
    <col min="16136" max="16137" width="9.140625" style="242"/>
    <col min="16138" max="16139" width="12.5703125" style="242" customWidth="1"/>
    <col min="16140" max="16140" width="9.140625" style="242"/>
    <col min="16141" max="16141" width="13" style="242" customWidth="1"/>
    <col min="16142" max="16142" width="15" style="242" customWidth="1"/>
    <col min="16143" max="16144" width="9.140625" style="242"/>
    <col min="16145" max="16145" width="12.7109375" style="242" customWidth="1"/>
    <col min="16146" max="16146" width="12.85546875" style="242" customWidth="1"/>
    <col min="16147" max="16147" width="9.140625" style="242"/>
    <col min="16148" max="16148" width="14.42578125" style="242" customWidth="1"/>
    <col min="16149" max="16149" width="15.5703125" style="242" customWidth="1"/>
    <col min="16150" max="16384" width="9.140625" style="242"/>
  </cols>
  <sheetData>
    <row r="1" spans="1:24">
      <c r="A1" s="242" t="s">
        <v>0</v>
      </c>
      <c r="B1" s="265">
        <v>45</v>
      </c>
    </row>
    <row r="2" spans="1:24">
      <c r="A2" s="242" t="s">
        <v>2</v>
      </c>
      <c r="B2" s="268" t="s">
        <v>1683</v>
      </c>
    </row>
    <row r="3" spans="1:24">
      <c r="A3" s="242" t="s">
        <v>4</v>
      </c>
      <c r="B3" s="268" t="s">
        <v>1560</v>
      </c>
    </row>
    <row r="4" spans="1:24">
      <c r="A4" s="242" t="s">
        <v>6</v>
      </c>
      <c r="B4" s="268" t="s">
        <v>7</v>
      </c>
    </row>
    <row r="5" spans="1:24">
      <c r="A5" s="242" t="s">
        <v>8</v>
      </c>
      <c r="B5" s="242" t="s">
        <v>9</v>
      </c>
    </row>
    <row r="6" spans="1:24" ht="15.75" thickBot="1"/>
    <row r="7" spans="1:24" ht="15.75" thickBot="1">
      <c r="A7" s="1190"/>
      <c r="B7" s="1191" t="s">
        <v>1683</v>
      </c>
      <c r="C7" s="3014" t="s">
        <v>386</v>
      </c>
      <c r="D7" s="3034"/>
      <c r="E7" s="3034"/>
      <c r="F7" s="1192"/>
      <c r="G7" s="1192"/>
      <c r="H7" s="1192"/>
      <c r="I7" s="1193"/>
      <c r="J7" s="3014" t="s">
        <v>1640</v>
      </c>
      <c r="K7" s="3034"/>
      <c r="L7" s="3034"/>
      <c r="M7" s="3034"/>
      <c r="N7" s="3034"/>
      <c r="O7" s="3034"/>
      <c r="P7" s="3015"/>
      <c r="Q7" s="3014" t="s">
        <v>510</v>
      </c>
      <c r="R7" s="3034"/>
      <c r="S7" s="3034"/>
      <c r="T7" s="3034"/>
      <c r="U7" s="3034"/>
      <c r="V7" s="3034"/>
      <c r="W7" s="3015"/>
      <c r="X7" s="673"/>
    </row>
    <row r="8" spans="1:24" ht="15" customHeight="1">
      <c r="A8" s="1194"/>
      <c r="B8" s="3027" t="s">
        <v>1007</v>
      </c>
      <c r="C8" s="3025" t="s">
        <v>1684</v>
      </c>
      <c r="D8" s="3029"/>
      <c r="E8" s="3030"/>
      <c r="F8" s="3005" t="s">
        <v>1685</v>
      </c>
      <c r="G8" s="3023" t="s">
        <v>1686</v>
      </c>
      <c r="H8" s="3025" t="s">
        <v>1687</v>
      </c>
      <c r="I8" s="3027" t="s">
        <v>15</v>
      </c>
      <c r="J8" s="3025" t="s">
        <v>1684</v>
      </c>
      <c r="K8" s="3029"/>
      <c r="L8" s="3030"/>
      <c r="M8" s="3005" t="s">
        <v>1685</v>
      </c>
      <c r="N8" s="3023" t="s">
        <v>1686</v>
      </c>
      <c r="O8" s="3025" t="s">
        <v>1687</v>
      </c>
      <c r="P8" s="3027" t="s">
        <v>15</v>
      </c>
      <c r="Q8" s="3025" t="s">
        <v>1684</v>
      </c>
      <c r="R8" s="3029"/>
      <c r="S8" s="3030"/>
      <c r="T8" s="3005" t="s">
        <v>1685</v>
      </c>
      <c r="U8" s="3023" t="s">
        <v>1686</v>
      </c>
      <c r="V8" s="3025" t="s">
        <v>1687</v>
      </c>
      <c r="W8" s="3027" t="s">
        <v>15</v>
      </c>
      <c r="X8" s="673"/>
    </row>
    <row r="9" spans="1:24" ht="15.75" thickBot="1">
      <c r="A9" s="1195" t="s">
        <v>16</v>
      </c>
      <c r="B9" s="3028"/>
      <c r="C9" s="3031"/>
      <c r="D9" s="3032"/>
      <c r="E9" s="3033"/>
      <c r="F9" s="2984"/>
      <c r="G9" s="3024"/>
      <c r="H9" s="3026"/>
      <c r="I9" s="3028"/>
      <c r="J9" s="3031"/>
      <c r="K9" s="3032"/>
      <c r="L9" s="3033"/>
      <c r="M9" s="2984"/>
      <c r="N9" s="3024"/>
      <c r="O9" s="3026"/>
      <c r="P9" s="3028"/>
      <c r="Q9" s="3031"/>
      <c r="R9" s="3032"/>
      <c r="S9" s="3033"/>
      <c r="T9" s="2984"/>
      <c r="U9" s="3024"/>
      <c r="V9" s="3026"/>
      <c r="W9" s="3028"/>
      <c r="X9" s="673"/>
    </row>
    <row r="10" spans="1:24" ht="15.75" thickBot="1">
      <c r="A10" s="1194"/>
      <c r="B10" s="3028"/>
      <c r="C10" s="1196" t="s">
        <v>1641</v>
      </c>
      <c r="D10" s="1197" t="s">
        <v>1642</v>
      </c>
      <c r="E10" s="1197" t="s">
        <v>1643</v>
      </c>
      <c r="F10" s="2984"/>
      <c r="G10" s="3024"/>
      <c r="H10" s="3026"/>
      <c r="I10" s="3028"/>
      <c r="J10" s="1197" t="s">
        <v>1641</v>
      </c>
      <c r="K10" s="1197" t="s">
        <v>1642</v>
      </c>
      <c r="L10" s="1197" t="s">
        <v>1643</v>
      </c>
      <c r="M10" s="2984"/>
      <c r="N10" s="3024"/>
      <c r="O10" s="3026"/>
      <c r="P10" s="3028"/>
      <c r="Q10" s="1197" t="s">
        <v>1641</v>
      </c>
      <c r="R10" s="1197" t="s">
        <v>1642</v>
      </c>
      <c r="S10" s="1197" t="s">
        <v>1643</v>
      </c>
      <c r="T10" s="2984"/>
      <c r="U10" s="3024"/>
      <c r="V10" s="3026"/>
      <c r="W10" s="3028"/>
      <c r="X10" s="673"/>
    </row>
    <row r="11" spans="1:24">
      <c r="A11" s="911">
        <v>1</v>
      </c>
      <c r="B11" s="1198" t="s">
        <v>1688</v>
      </c>
      <c r="C11" s="1199">
        <f t="shared" ref="C11:H11" si="0">+C12+C13</f>
        <v>0</v>
      </c>
      <c r="D11" s="1200">
        <f t="shared" si="0"/>
        <v>0</v>
      </c>
      <c r="E11" s="1201">
        <f t="shared" si="0"/>
        <v>0</v>
      </c>
      <c r="F11" s="1201">
        <f t="shared" si="0"/>
        <v>0</v>
      </c>
      <c r="G11" s="1201">
        <f t="shared" si="0"/>
        <v>0</v>
      </c>
      <c r="H11" s="1202">
        <f t="shared" si="0"/>
        <v>0</v>
      </c>
      <c r="I11" s="1203">
        <f>SUM(C11:H11)</f>
        <v>0</v>
      </c>
      <c r="J11" s="1200">
        <f t="shared" ref="J11:O11" si="1">+J12+J13</f>
        <v>0</v>
      </c>
      <c r="K11" s="1201">
        <f t="shared" si="1"/>
        <v>0</v>
      </c>
      <c r="L11" s="1201">
        <f t="shared" si="1"/>
        <v>0</v>
      </c>
      <c r="M11" s="1201">
        <f t="shared" si="1"/>
        <v>0</v>
      </c>
      <c r="N11" s="1201">
        <f t="shared" si="1"/>
        <v>0</v>
      </c>
      <c r="O11" s="1202">
        <f t="shared" si="1"/>
        <v>0</v>
      </c>
      <c r="P11" s="1204">
        <f>SUM(J11:O11)</f>
        <v>0</v>
      </c>
      <c r="Q11" s="1205">
        <f>+C11+J11</f>
        <v>0</v>
      </c>
      <c r="R11" s="1206">
        <f t="shared" ref="R11:V13" si="2">+D11+K11</f>
        <v>0</v>
      </c>
      <c r="S11" s="1206">
        <f t="shared" si="2"/>
        <v>0</v>
      </c>
      <c r="T11" s="1206">
        <f t="shared" si="2"/>
        <v>0</v>
      </c>
      <c r="U11" s="1206">
        <f t="shared" si="2"/>
        <v>0</v>
      </c>
      <c r="V11" s="1207">
        <f t="shared" si="2"/>
        <v>0</v>
      </c>
      <c r="W11" s="1204">
        <f>SUM(Q11:V11)</f>
        <v>0</v>
      </c>
      <c r="X11" s="673"/>
    </row>
    <row r="12" spans="1:24">
      <c r="A12" s="914">
        <v>2</v>
      </c>
      <c r="B12" s="1208" t="s">
        <v>1689</v>
      </c>
      <c r="C12" s="1153"/>
      <c r="D12" s="1209"/>
      <c r="E12" s="760"/>
      <c r="F12" s="760"/>
      <c r="G12" s="760"/>
      <c r="H12" s="1156"/>
      <c r="I12" s="1165">
        <f t="shared" ref="I12:I22" si="3">SUM(C12:H12)</f>
        <v>0</v>
      </c>
      <c r="J12" s="1209"/>
      <c r="K12" s="760"/>
      <c r="L12" s="760"/>
      <c r="M12" s="760"/>
      <c r="N12" s="760"/>
      <c r="O12" s="1156"/>
      <c r="P12" s="1165">
        <f>SUM(J12:O12)</f>
        <v>0</v>
      </c>
      <c r="Q12" s="1210">
        <f>+C12+J12</f>
        <v>0</v>
      </c>
      <c r="R12" s="786">
        <f t="shared" si="2"/>
        <v>0</v>
      </c>
      <c r="S12" s="786">
        <f t="shared" si="2"/>
        <v>0</v>
      </c>
      <c r="T12" s="786">
        <f t="shared" si="2"/>
        <v>0</v>
      </c>
      <c r="U12" s="786">
        <f t="shared" si="2"/>
        <v>0</v>
      </c>
      <c r="V12" s="1161">
        <f t="shared" si="2"/>
        <v>0</v>
      </c>
      <c r="W12" s="1165">
        <f>SUM(Q12:V12)</f>
        <v>0</v>
      </c>
      <c r="X12" s="673"/>
    </row>
    <row r="13" spans="1:24">
      <c r="A13" s="914">
        <v>3</v>
      </c>
      <c r="B13" s="1208" t="s">
        <v>1690</v>
      </c>
      <c r="C13" s="1153"/>
      <c r="D13" s="1209"/>
      <c r="E13" s="760"/>
      <c r="F13" s="760"/>
      <c r="G13" s="760"/>
      <c r="H13" s="1156"/>
      <c r="I13" s="1165">
        <f t="shared" si="3"/>
        <v>0</v>
      </c>
      <c r="J13" s="1209"/>
      <c r="K13" s="760"/>
      <c r="L13" s="760"/>
      <c r="M13" s="760"/>
      <c r="N13" s="760"/>
      <c r="O13" s="1156"/>
      <c r="P13" s="1165">
        <f t="shared" ref="P13:P22" si="4">SUM(J13:O13)</f>
        <v>0</v>
      </c>
      <c r="Q13" s="1210">
        <f>+C13+J13</f>
        <v>0</v>
      </c>
      <c r="R13" s="786">
        <f t="shared" si="2"/>
        <v>0</v>
      </c>
      <c r="S13" s="786">
        <f t="shared" si="2"/>
        <v>0</v>
      </c>
      <c r="T13" s="786">
        <f t="shared" si="2"/>
        <v>0</v>
      </c>
      <c r="U13" s="786">
        <f t="shared" si="2"/>
        <v>0</v>
      </c>
      <c r="V13" s="1161">
        <f t="shared" si="2"/>
        <v>0</v>
      </c>
      <c r="W13" s="1165">
        <f>SUM(Q13:V13)</f>
        <v>0</v>
      </c>
      <c r="X13" s="673"/>
    </row>
    <row r="14" spans="1:24">
      <c r="A14" s="914"/>
      <c r="B14" s="1208" t="s">
        <v>1691</v>
      </c>
      <c r="C14" s="1211"/>
      <c r="D14" s="1212"/>
      <c r="E14" s="1213"/>
      <c r="F14" s="1213"/>
      <c r="G14" s="1213"/>
      <c r="H14" s="1214"/>
      <c r="I14" s="1215"/>
      <c r="J14" s="1212"/>
      <c r="K14" s="1213"/>
      <c r="L14" s="1213"/>
      <c r="M14" s="1213"/>
      <c r="N14" s="1213"/>
      <c r="O14" s="1214"/>
      <c r="P14" s="1216"/>
      <c r="Q14" s="1217"/>
      <c r="R14" s="1218"/>
      <c r="S14" s="1218"/>
      <c r="T14" s="1218"/>
      <c r="U14" s="1218"/>
      <c r="V14" s="1219"/>
      <c r="W14" s="1216"/>
      <c r="X14" s="673"/>
    </row>
    <row r="15" spans="1:24">
      <c r="A15" s="914">
        <v>3.1</v>
      </c>
      <c r="B15" s="1208" t="s">
        <v>1692</v>
      </c>
      <c r="C15" s="1153"/>
      <c r="D15" s="1209"/>
      <c r="E15" s="760"/>
      <c r="F15" s="760"/>
      <c r="G15" s="760"/>
      <c r="H15" s="1156"/>
      <c r="I15" s="1165">
        <f t="shared" si="3"/>
        <v>0</v>
      </c>
      <c r="J15" s="1209"/>
      <c r="K15" s="760"/>
      <c r="L15" s="760"/>
      <c r="M15" s="760"/>
      <c r="N15" s="760"/>
      <c r="O15" s="1156"/>
      <c r="P15" s="1165">
        <f t="shared" si="4"/>
        <v>0</v>
      </c>
      <c r="Q15" s="1210">
        <f>+C15+J15</f>
        <v>0</v>
      </c>
      <c r="R15" s="786">
        <f t="shared" ref="R15:V19" si="5">+D15+K15</f>
        <v>0</v>
      </c>
      <c r="S15" s="786">
        <f t="shared" si="5"/>
        <v>0</v>
      </c>
      <c r="T15" s="786">
        <f t="shared" si="5"/>
        <v>0</v>
      </c>
      <c r="U15" s="786">
        <f t="shared" si="5"/>
        <v>0</v>
      </c>
      <c r="V15" s="1161">
        <f t="shared" si="5"/>
        <v>0</v>
      </c>
      <c r="W15" s="1165">
        <f>SUM(Q15:V15)</f>
        <v>0</v>
      </c>
      <c r="X15" s="673"/>
    </row>
    <row r="16" spans="1:24">
      <c r="A16" s="914">
        <v>3.2</v>
      </c>
      <c r="B16" s="1208" t="s">
        <v>1693</v>
      </c>
      <c r="C16" s="1153"/>
      <c r="D16" s="1209"/>
      <c r="E16" s="760"/>
      <c r="F16" s="760"/>
      <c r="G16" s="760"/>
      <c r="H16" s="1156"/>
      <c r="I16" s="1165">
        <f t="shared" si="3"/>
        <v>0</v>
      </c>
      <c r="J16" s="1209"/>
      <c r="K16" s="760"/>
      <c r="L16" s="760"/>
      <c r="M16" s="760"/>
      <c r="N16" s="760"/>
      <c r="O16" s="1156"/>
      <c r="P16" s="1165">
        <f t="shared" si="4"/>
        <v>0</v>
      </c>
      <c r="Q16" s="1210">
        <f>+C16+J16</f>
        <v>0</v>
      </c>
      <c r="R16" s="786">
        <f t="shared" si="5"/>
        <v>0</v>
      </c>
      <c r="S16" s="786">
        <f t="shared" si="5"/>
        <v>0</v>
      </c>
      <c r="T16" s="786">
        <f t="shared" si="5"/>
        <v>0</v>
      </c>
      <c r="U16" s="786">
        <f t="shared" si="5"/>
        <v>0</v>
      </c>
      <c r="V16" s="1161">
        <f t="shared" si="5"/>
        <v>0</v>
      </c>
      <c r="W16" s="1165">
        <f>SUM(Q16:V16)</f>
        <v>0</v>
      </c>
      <c r="X16" s="673"/>
    </row>
    <row r="17" spans="1:24">
      <c r="A17" s="914">
        <v>4</v>
      </c>
      <c r="B17" s="1208" t="s">
        <v>1694</v>
      </c>
      <c r="C17" s="1155">
        <f t="shared" ref="C17:H17" si="6">+C18+C19</f>
        <v>0</v>
      </c>
      <c r="D17" s="1220">
        <f t="shared" si="6"/>
        <v>0</v>
      </c>
      <c r="E17" s="1221">
        <f t="shared" si="6"/>
        <v>0</v>
      </c>
      <c r="F17" s="1221">
        <f t="shared" si="6"/>
        <v>0</v>
      </c>
      <c r="G17" s="1221">
        <f t="shared" si="6"/>
        <v>0</v>
      </c>
      <c r="H17" s="1222">
        <f t="shared" si="6"/>
        <v>0</v>
      </c>
      <c r="I17" s="1165">
        <f t="shared" si="3"/>
        <v>0</v>
      </c>
      <c r="J17" s="1220">
        <f t="shared" ref="J17:O17" si="7">+J18+J19</f>
        <v>0</v>
      </c>
      <c r="K17" s="1221">
        <f t="shared" si="7"/>
        <v>0</v>
      </c>
      <c r="L17" s="1221">
        <f t="shared" si="7"/>
        <v>0</v>
      </c>
      <c r="M17" s="1221">
        <f t="shared" si="7"/>
        <v>0</v>
      </c>
      <c r="N17" s="1221">
        <f t="shared" si="7"/>
        <v>0</v>
      </c>
      <c r="O17" s="1222">
        <f t="shared" si="7"/>
        <v>0</v>
      </c>
      <c r="P17" s="1165">
        <f t="shared" si="4"/>
        <v>0</v>
      </c>
      <c r="Q17" s="1210">
        <f>+C17+J17</f>
        <v>0</v>
      </c>
      <c r="R17" s="786">
        <f t="shared" si="5"/>
        <v>0</v>
      </c>
      <c r="S17" s="786">
        <f t="shared" si="5"/>
        <v>0</v>
      </c>
      <c r="T17" s="786">
        <f t="shared" si="5"/>
        <v>0</v>
      </c>
      <c r="U17" s="786">
        <f t="shared" si="5"/>
        <v>0</v>
      </c>
      <c r="V17" s="1161">
        <f t="shared" si="5"/>
        <v>0</v>
      </c>
      <c r="W17" s="1165">
        <f>SUM(Q17:V17)</f>
        <v>0</v>
      </c>
      <c r="X17" s="673"/>
    </row>
    <row r="18" spans="1:24">
      <c r="A18" s="914">
        <v>5</v>
      </c>
      <c r="B18" s="1208" t="s">
        <v>1695</v>
      </c>
      <c r="C18" s="1153"/>
      <c r="D18" s="1209"/>
      <c r="E18" s="760"/>
      <c r="F18" s="760"/>
      <c r="G18" s="760"/>
      <c r="H18" s="1156"/>
      <c r="I18" s="1165">
        <f t="shared" si="3"/>
        <v>0</v>
      </c>
      <c r="J18" s="1209"/>
      <c r="K18" s="760"/>
      <c r="L18" s="760"/>
      <c r="M18" s="760"/>
      <c r="N18" s="760"/>
      <c r="O18" s="1156"/>
      <c r="P18" s="1165">
        <f t="shared" si="4"/>
        <v>0</v>
      </c>
      <c r="Q18" s="1210">
        <f>+C18+J18</f>
        <v>0</v>
      </c>
      <c r="R18" s="786">
        <f t="shared" si="5"/>
        <v>0</v>
      </c>
      <c r="S18" s="786">
        <f t="shared" si="5"/>
        <v>0</v>
      </c>
      <c r="T18" s="786">
        <f t="shared" si="5"/>
        <v>0</v>
      </c>
      <c r="U18" s="786">
        <f t="shared" si="5"/>
        <v>0</v>
      </c>
      <c r="V18" s="1161">
        <f t="shared" si="5"/>
        <v>0</v>
      </c>
      <c r="W18" s="1165">
        <f>SUM(Q18:V18)</f>
        <v>0</v>
      </c>
      <c r="X18" s="673"/>
    </row>
    <row r="19" spans="1:24">
      <c r="A19" s="914">
        <v>6</v>
      </c>
      <c r="B19" s="1208" t="s">
        <v>1696</v>
      </c>
      <c r="C19" s="1153"/>
      <c r="D19" s="1209"/>
      <c r="E19" s="760"/>
      <c r="F19" s="760"/>
      <c r="G19" s="760"/>
      <c r="H19" s="1156"/>
      <c r="I19" s="1165">
        <f t="shared" si="3"/>
        <v>0</v>
      </c>
      <c r="J19" s="1209"/>
      <c r="K19" s="760"/>
      <c r="L19" s="760"/>
      <c r="M19" s="760"/>
      <c r="N19" s="760"/>
      <c r="O19" s="1156"/>
      <c r="P19" s="1165">
        <f t="shared" si="4"/>
        <v>0</v>
      </c>
      <c r="Q19" s="1210">
        <f>+C19+J19</f>
        <v>0</v>
      </c>
      <c r="R19" s="786">
        <f t="shared" si="5"/>
        <v>0</v>
      </c>
      <c r="S19" s="786">
        <f t="shared" si="5"/>
        <v>0</v>
      </c>
      <c r="T19" s="786">
        <f t="shared" si="5"/>
        <v>0</v>
      </c>
      <c r="U19" s="786">
        <f t="shared" si="5"/>
        <v>0</v>
      </c>
      <c r="V19" s="1161">
        <f t="shared" si="5"/>
        <v>0</v>
      </c>
      <c r="W19" s="1165">
        <f>SUM(Q19:V19)</f>
        <v>0</v>
      </c>
      <c r="X19" s="673"/>
    </row>
    <row r="20" spans="1:24">
      <c r="A20" s="914"/>
      <c r="B20" s="1208" t="s">
        <v>1691</v>
      </c>
      <c r="C20" s="1211"/>
      <c r="D20" s="1212"/>
      <c r="E20" s="1213"/>
      <c r="F20" s="1213"/>
      <c r="G20" s="1213"/>
      <c r="H20" s="1214"/>
      <c r="I20" s="1215"/>
      <c r="J20" s="1212"/>
      <c r="K20" s="1213"/>
      <c r="L20" s="1213"/>
      <c r="M20" s="1213"/>
      <c r="N20" s="1213"/>
      <c r="O20" s="1214"/>
      <c r="P20" s="1216"/>
      <c r="Q20" s="1217"/>
      <c r="R20" s="1218"/>
      <c r="S20" s="1218"/>
      <c r="T20" s="1218"/>
      <c r="U20" s="1218"/>
      <c r="V20" s="1219"/>
      <c r="W20" s="1216"/>
      <c r="X20" s="673"/>
    </row>
    <row r="21" spans="1:24">
      <c r="A21" s="914">
        <v>6.1</v>
      </c>
      <c r="B21" s="1208" t="s">
        <v>1697</v>
      </c>
      <c r="C21" s="1153"/>
      <c r="D21" s="1209"/>
      <c r="E21" s="760"/>
      <c r="F21" s="760"/>
      <c r="G21" s="760"/>
      <c r="H21" s="1156"/>
      <c r="I21" s="1165">
        <f t="shared" si="3"/>
        <v>0</v>
      </c>
      <c r="J21" s="1209"/>
      <c r="K21" s="760"/>
      <c r="L21" s="760"/>
      <c r="M21" s="760"/>
      <c r="N21" s="760"/>
      <c r="O21" s="1156"/>
      <c r="P21" s="1165">
        <f t="shared" si="4"/>
        <v>0</v>
      </c>
      <c r="Q21" s="1210">
        <f>+C21+J21</f>
        <v>0</v>
      </c>
      <c r="R21" s="786">
        <f t="shared" ref="R21:V22" si="8">+D21+K21</f>
        <v>0</v>
      </c>
      <c r="S21" s="786">
        <f t="shared" si="8"/>
        <v>0</v>
      </c>
      <c r="T21" s="786">
        <f t="shared" si="8"/>
        <v>0</v>
      </c>
      <c r="U21" s="786">
        <f t="shared" si="8"/>
        <v>0</v>
      </c>
      <c r="V21" s="1161">
        <f t="shared" si="8"/>
        <v>0</v>
      </c>
      <c r="W21" s="1165">
        <f>SUM(Q21:V21)</f>
        <v>0</v>
      </c>
      <c r="X21" s="673"/>
    </row>
    <row r="22" spans="1:24" ht="15.75" thickBot="1">
      <c r="A22" s="1223">
        <v>6.2</v>
      </c>
      <c r="B22" s="1224" t="s">
        <v>1698</v>
      </c>
      <c r="C22" s="1179"/>
      <c r="D22" s="1225"/>
      <c r="E22" s="1226"/>
      <c r="F22" s="1226"/>
      <c r="G22" s="1226"/>
      <c r="H22" s="1182"/>
      <c r="I22" s="1227">
        <f t="shared" si="3"/>
        <v>0</v>
      </c>
      <c r="J22" s="1225"/>
      <c r="K22" s="1226"/>
      <c r="L22" s="1226"/>
      <c r="M22" s="1226"/>
      <c r="N22" s="1226"/>
      <c r="O22" s="1182"/>
      <c r="P22" s="1227">
        <f t="shared" si="4"/>
        <v>0</v>
      </c>
      <c r="Q22" s="1228">
        <f>+C22+J22</f>
        <v>0</v>
      </c>
      <c r="R22" s="1229">
        <f t="shared" si="8"/>
        <v>0</v>
      </c>
      <c r="S22" s="1229">
        <f t="shared" si="8"/>
        <v>0</v>
      </c>
      <c r="T22" s="1229">
        <f t="shared" si="8"/>
        <v>0</v>
      </c>
      <c r="U22" s="1229">
        <f t="shared" si="8"/>
        <v>0</v>
      </c>
      <c r="V22" s="1230">
        <f t="shared" si="8"/>
        <v>0</v>
      </c>
      <c r="W22" s="1227">
        <f>SUM(Q22:V22)</f>
        <v>0</v>
      </c>
      <c r="X22" s="673"/>
    </row>
    <row r="23" spans="1:24">
      <c r="A23" s="673"/>
      <c r="B23" s="673"/>
      <c r="C23" s="673"/>
      <c r="D23" s="673"/>
      <c r="E23" s="673"/>
      <c r="F23" s="673"/>
      <c r="G23" s="673"/>
      <c r="H23" s="673"/>
      <c r="I23" s="673"/>
      <c r="J23" s="673"/>
      <c r="K23" s="673"/>
      <c r="L23" s="673"/>
      <c r="M23" s="673"/>
      <c r="N23" s="673"/>
      <c r="O23" s="673"/>
      <c r="P23" s="673"/>
      <c r="Q23" s="673"/>
      <c r="R23" s="673"/>
      <c r="S23" s="673"/>
      <c r="T23" s="673"/>
      <c r="U23" s="673"/>
      <c r="V23" s="673"/>
      <c r="W23" s="673"/>
      <c r="X23" s="673"/>
    </row>
    <row r="24" spans="1:24">
      <c r="A24" s="673"/>
      <c r="B24" s="1186" t="s">
        <v>1681</v>
      </c>
      <c r="C24" s="1231"/>
      <c r="D24" s="1231"/>
      <c r="E24" s="1231"/>
      <c r="F24" s="1231"/>
      <c r="G24" s="1231"/>
      <c r="H24" s="1231"/>
      <c r="I24" s="1231"/>
      <c r="J24" s="1231"/>
      <c r="K24" s="1231"/>
      <c r="L24" s="1231"/>
      <c r="M24" s="1231"/>
      <c r="N24" s="1231"/>
      <c r="O24" s="1231"/>
      <c r="P24" s="673"/>
      <c r="Q24" s="673"/>
      <c r="R24" s="673"/>
      <c r="S24" s="673"/>
      <c r="T24" s="673"/>
      <c r="U24" s="673"/>
      <c r="V24" s="673"/>
      <c r="W24" s="673"/>
      <c r="X24" s="673"/>
    </row>
    <row r="25" spans="1:24" ht="36.75">
      <c r="A25" s="673"/>
      <c r="B25" s="1187" t="s">
        <v>1699</v>
      </c>
      <c r="C25" s="1232"/>
      <c r="D25" s="1231"/>
      <c r="E25" s="1231"/>
      <c r="F25" s="1231"/>
      <c r="G25" s="1231"/>
      <c r="H25" s="1231"/>
      <c r="I25" s="1231"/>
      <c r="J25" s="1231"/>
      <c r="K25" s="1231"/>
      <c r="L25" s="1231"/>
      <c r="M25" s="1231"/>
      <c r="N25" s="1231"/>
      <c r="O25" s="1231"/>
      <c r="P25" s="673"/>
      <c r="Q25" s="673"/>
      <c r="R25" s="673"/>
      <c r="S25" s="673"/>
      <c r="T25" s="673"/>
      <c r="U25" s="673"/>
      <c r="V25" s="673"/>
      <c r="W25" s="673"/>
      <c r="X25" s="673"/>
    </row>
    <row r="26" spans="1:24" ht="24.75">
      <c r="A26" s="673"/>
      <c r="B26" s="1187" t="s">
        <v>1700</v>
      </c>
      <c r="C26" s="1233"/>
      <c r="D26" s="1231"/>
      <c r="E26" s="1231"/>
      <c r="F26" s="1231"/>
      <c r="G26" s="1231"/>
      <c r="H26" s="1231"/>
      <c r="I26" s="1231"/>
      <c r="J26" s="1231"/>
      <c r="K26" s="1231"/>
      <c r="L26" s="1231"/>
      <c r="M26" s="1231"/>
      <c r="N26" s="1231"/>
      <c r="O26" s="1231"/>
      <c r="P26" s="673"/>
      <c r="Q26" s="673"/>
      <c r="R26" s="673"/>
      <c r="S26" s="673"/>
      <c r="T26" s="673"/>
      <c r="U26" s="673"/>
      <c r="V26" s="673"/>
      <c r="W26" s="673"/>
      <c r="X26" s="673"/>
    </row>
    <row r="27" spans="1:24" ht="40.5" customHeight="1">
      <c r="A27" s="673"/>
      <c r="B27" s="1187" t="s">
        <v>1701</v>
      </c>
      <c r="C27" s="1234"/>
      <c r="D27" s="1231"/>
      <c r="E27" s="1231"/>
      <c r="F27" s="1231"/>
      <c r="G27" s="1231"/>
      <c r="H27" s="1231"/>
      <c r="I27" s="1231"/>
      <c r="J27" s="1231"/>
      <c r="K27" s="1231"/>
      <c r="L27" s="1231"/>
      <c r="M27" s="1231"/>
      <c r="N27" s="1231"/>
      <c r="O27" s="1231"/>
      <c r="P27" s="673"/>
      <c r="Q27" s="673"/>
      <c r="R27" s="673"/>
      <c r="S27" s="673"/>
      <c r="T27" s="673"/>
      <c r="U27" s="673"/>
      <c r="V27" s="673"/>
      <c r="W27" s="673"/>
      <c r="X27" s="673"/>
    </row>
  </sheetData>
  <mergeCells count="19">
    <mergeCell ref="C7:E7"/>
    <mergeCell ref="J7:P7"/>
    <mergeCell ref="Q7:W7"/>
    <mergeCell ref="B8:B10"/>
    <mergeCell ref="C8:E9"/>
    <mergeCell ref="F8:F10"/>
    <mergeCell ref="G8:G10"/>
    <mergeCell ref="H8:H10"/>
    <mergeCell ref="I8:I10"/>
    <mergeCell ref="J8:L9"/>
    <mergeCell ref="U8:U10"/>
    <mergeCell ref="V8:V10"/>
    <mergeCell ref="W8:W10"/>
    <mergeCell ref="M8:M10"/>
    <mergeCell ref="N8:N10"/>
    <mergeCell ref="O8:O10"/>
    <mergeCell ref="P8:P10"/>
    <mergeCell ref="Q8:S9"/>
    <mergeCell ref="T8:T10"/>
  </mergeCells>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4"/>
  <sheetViews>
    <sheetView workbookViewId="0">
      <selection activeCell="B31" sqref="B31"/>
    </sheetView>
  </sheetViews>
  <sheetFormatPr defaultRowHeight="15"/>
  <cols>
    <col min="1" max="1" width="21.85546875" style="242" bestFit="1" customWidth="1"/>
    <col min="2" max="2" width="47.7109375" style="242" customWidth="1"/>
    <col min="3" max="3" width="10" style="242" customWidth="1"/>
    <col min="4" max="256" width="9.140625" style="242"/>
    <col min="257" max="257" width="21.85546875" style="242" bestFit="1" customWidth="1"/>
    <col min="258" max="258" width="47.7109375" style="242" customWidth="1"/>
    <col min="259" max="259" width="10" style="242" customWidth="1"/>
    <col min="260" max="512" width="9.140625" style="242"/>
    <col min="513" max="513" width="21.85546875" style="242" bestFit="1" customWidth="1"/>
    <col min="514" max="514" width="47.7109375" style="242" customWidth="1"/>
    <col min="515" max="515" width="10" style="242" customWidth="1"/>
    <col min="516" max="768" width="9.140625" style="242"/>
    <col min="769" max="769" width="21.85546875" style="242" bestFit="1" customWidth="1"/>
    <col min="770" max="770" width="47.7109375" style="242" customWidth="1"/>
    <col min="771" max="771" width="10" style="242" customWidth="1"/>
    <col min="772" max="1024" width="9.140625" style="242"/>
    <col min="1025" max="1025" width="21.85546875" style="242" bestFit="1" customWidth="1"/>
    <col min="1026" max="1026" width="47.7109375" style="242" customWidth="1"/>
    <col min="1027" max="1027" width="10" style="242" customWidth="1"/>
    <col min="1028" max="1280" width="9.140625" style="242"/>
    <col min="1281" max="1281" width="21.85546875" style="242" bestFit="1" customWidth="1"/>
    <col min="1282" max="1282" width="47.7109375" style="242" customWidth="1"/>
    <col min="1283" max="1283" width="10" style="242" customWidth="1"/>
    <col min="1284" max="1536" width="9.140625" style="242"/>
    <col min="1537" max="1537" width="21.85546875" style="242" bestFit="1" customWidth="1"/>
    <col min="1538" max="1538" width="47.7109375" style="242" customWidth="1"/>
    <col min="1539" max="1539" width="10" style="242" customWidth="1"/>
    <col min="1540" max="1792" width="9.140625" style="242"/>
    <col min="1793" max="1793" width="21.85546875" style="242" bestFit="1" customWidth="1"/>
    <col min="1794" max="1794" width="47.7109375" style="242" customWidth="1"/>
    <col min="1795" max="1795" width="10" style="242" customWidth="1"/>
    <col min="1796" max="2048" width="9.140625" style="242"/>
    <col min="2049" max="2049" width="21.85546875" style="242" bestFit="1" customWidth="1"/>
    <col min="2050" max="2050" width="47.7109375" style="242" customWidth="1"/>
    <col min="2051" max="2051" width="10" style="242" customWidth="1"/>
    <col min="2052" max="2304" width="9.140625" style="242"/>
    <col min="2305" max="2305" width="21.85546875" style="242" bestFit="1" customWidth="1"/>
    <col min="2306" max="2306" width="47.7109375" style="242" customWidth="1"/>
    <col min="2307" max="2307" width="10" style="242" customWidth="1"/>
    <col min="2308" max="2560" width="9.140625" style="242"/>
    <col min="2561" max="2561" width="21.85546875" style="242" bestFit="1" customWidth="1"/>
    <col min="2562" max="2562" width="47.7109375" style="242" customWidth="1"/>
    <col min="2563" max="2563" width="10" style="242" customWidth="1"/>
    <col min="2564" max="2816" width="9.140625" style="242"/>
    <col min="2817" max="2817" width="21.85546875" style="242" bestFit="1" customWidth="1"/>
    <col min="2818" max="2818" width="47.7109375" style="242" customWidth="1"/>
    <col min="2819" max="2819" width="10" style="242" customWidth="1"/>
    <col min="2820" max="3072" width="9.140625" style="242"/>
    <col min="3073" max="3073" width="21.85546875" style="242" bestFit="1" customWidth="1"/>
    <col min="3074" max="3074" width="47.7109375" style="242" customWidth="1"/>
    <col min="3075" max="3075" width="10" style="242" customWidth="1"/>
    <col min="3076" max="3328" width="9.140625" style="242"/>
    <col min="3329" max="3329" width="21.85546875" style="242" bestFit="1" customWidth="1"/>
    <col min="3330" max="3330" width="47.7109375" style="242" customWidth="1"/>
    <col min="3331" max="3331" width="10" style="242" customWidth="1"/>
    <col min="3332" max="3584" width="9.140625" style="242"/>
    <col min="3585" max="3585" width="21.85546875" style="242" bestFit="1" customWidth="1"/>
    <col min="3586" max="3586" width="47.7109375" style="242" customWidth="1"/>
    <col min="3587" max="3587" width="10" style="242" customWidth="1"/>
    <col min="3588" max="3840" width="9.140625" style="242"/>
    <col min="3841" max="3841" width="21.85546875" style="242" bestFit="1" customWidth="1"/>
    <col min="3842" max="3842" width="47.7109375" style="242" customWidth="1"/>
    <col min="3843" max="3843" width="10" style="242" customWidth="1"/>
    <col min="3844" max="4096" width="9.140625" style="242"/>
    <col min="4097" max="4097" width="21.85546875" style="242" bestFit="1" customWidth="1"/>
    <col min="4098" max="4098" width="47.7109375" style="242" customWidth="1"/>
    <col min="4099" max="4099" width="10" style="242" customWidth="1"/>
    <col min="4100" max="4352" width="9.140625" style="242"/>
    <col min="4353" max="4353" width="21.85546875" style="242" bestFit="1" customWidth="1"/>
    <col min="4354" max="4354" width="47.7109375" style="242" customWidth="1"/>
    <col min="4355" max="4355" width="10" style="242" customWidth="1"/>
    <col min="4356" max="4608" width="9.140625" style="242"/>
    <col min="4609" max="4609" width="21.85546875" style="242" bestFit="1" customWidth="1"/>
    <col min="4610" max="4610" width="47.7109375" style="242" customWidth="1"/>
    <col min="4611" max="4611" width="10" style="242" customWidth="1"/>
    <col min="4612" max="4864" width="9.140625" style="242"/>
    <col min="4865" max="4865" width="21.85546875" style="242" bestFit="1" customWidth="1"/>
    <col min="4866" max="4866" width="47.7109375" style="242" customWidth="1"/>
    <col min="4867" max="4867" width="10" style="242" customWidth="1"/>
    <col min="4868" max="5120" width="9.140625" style="242"/>
    <col min="5121" max="5121" width="21.85546875" style="242" bestFit="1" customWidth="1"/>
    <col min="5122" max="5122" width="47.7109375" style="242" customWidth="1"/>
    <col min="5123" max="5123" width="10" style="242" customWidth="1"/>
    <col min="5124" max="5376" width="9.140625" style="242"/>
    <col min="5377" max="5377" width="21.85546875" style="242" bestFit="1" customWidth="1"/>
    <col min="5378" max="5378" width="47.7109375" style="242" customWidth="1"/>
    <col min="5379" max="5379" width="10" style="242" customWidth="1"/>
    <col min="5380" max="5632" width="9.140625" style="242"/>
    <col min="5633" max="5633" width="21.85546875" style="242" bestFit="1" customWidth="1"/>
    <col min="5634" max="5634" width="47.7109375" style="242" customWidth="1"/>
    <col min="5635" max="5635" width="10" style="242" customWidth="1"/>
    <col min="5636" max="5888" width="9.140625" style="242"/>
    <col min="5889" max="5889" width="21.85546875" style="242" bestFit="1" customWidth="1"/>
    <col min="5890" max="5890" width="47.7109375" style="242" customWidth="1"/>
    <col min="5891" max="5891" width="10" style="242" customWidth="1"/>
    <col min="5892" max="6144" width="9.140625" style="242"/>
    <col min="6145" max="6145" width="21.85546875" style="242" bestFit="1" customWidth="1"/>
    <col min="6146" max="6146" width="47.7109375" style="242" customWidth="1"/>
    <col min="6147" max="6147" width="10" style="242" customWidth="1"/>
    <col min="6148" max="6400" width="9.140625" style="242"/>
    <col min="6401" max="6401" width="21.85546875" style="242" bestFit="1" customWidth="1"/>
    <col min="6402" max="6402" width="47.7109375" style="242" customWidth="1"/>
    <col min="6403" max="6403" width="10" style="242" customWidth="1"/>
    <col min="6404" max="6656" width="9.140625" style="242"/>
    <col min="6657" max="6657" width="21.85546875" style="242" bestFit="1" customWidth="1"/>
    <col min="6658" max="6658" width="47.7109375" style="242" customWidth="1"/>
    <col min="6659" max="6659" width="10" style="242" customWidth="1"/>
    <col min="6660" max="6912" width="9.140625" style="242"/>
    <col min="6913" max="6913" width="21.85546875" style="242" bestFit="1" customWidth="1"/>
    <col min="6914" max="6914" width="47.7109375" style="242" customWidth="1"/>
    <col min="6915" max="6915" width="10" style="242" customWidth="1"/>
    <col min="6916" max="7168" width="9.140625" style="242"/>
    <col min="7169" max="7169" width="21.85546875" style="242" bestFit="1" customWidth="1"/>
    <col min="7170" max="7170" width="47.7109375" style="242" customWidth="1"/>
    <col min="7171" max="7171" width="10" style="242" customWidth="1"/>
    <col min="7172" max="7424" width="9.140625" style="242"/>
    <col min="7425" max="7425" width="21.85546875" style="242" bestFit="1" customWidth="1"/>
    <col min="7426" max="7426" width="47.7109375" style="242" customWidth="1"/>
    <col min="7427" max="7427" width="10" style="242" customWidth="1"/>
    <col min="7428" max="7680" width="9.140625" style="242"/>
    <col min="7681" max="7681" width="21.85546875" style="242" bestFit="1" customWidth="1"/>
    <col min="7682" max="7682" width="47.7109375" style="242" customWidth="1"/>
    <col min="7683" max="7683" width="10" style="242" customWidth="1"/>
    <col min="7684" max="7936" width="9.140625" style="242"/>
    <col min="7937" max="7937" width="21.85546875" style="242" bestFit="1" customWidth="1"/>
    <col min="7938" max="7938" width="47.7109375" style="242" customWidth="1"/>
    <col min="7939" max="7939" width="10" style="242" customWidth="1"/>
    <col min="7940" max="8192" width="9.140625" style="242"/>
    <col min="8193" max="8193" width="21.85546875" style="242" bestFit="1" customWidth="1"/>
    <col min="8194" max="8194" width="47.7109375" style="242" customWidth="1"/>
    <col min="8195" max="8195" width="10" style="242" customWidth="1"/>
    <col min="8196" max="8448" width="9.140625" style="242"/>
    <col min="8449" max="8449" width="21.85546875" style="242" bestFit="1" customWidth="1"/>
    <col min="8450" max="8450" width="47.7109375" style="242" customWidth="1"/>
    <col min="8451" max="8451" width="10" style="242" customWidth="1"/>
    <col min="8452" max="8704" width="9.140625" style="242"/>
    <col min="8705" max="8705" width="21.85546875" style="242" bestFit="1" customWidth="1"/>
    <col min="8706" max="8706" width="47.7109375" style="242" customWidth="1"/>
    <col min="8707" max="8707" width="10" style="242" customWidth="1"/>
    <col min="8708" max="8960" width="9.140625" style="242"/>
    <col min="8961" max="8961" width="21.85546875" style="242" bestFit="1" customWidth="1"/>
    <col min="8962" max="8962" width="47.7109375" style="242" customWidth="1"/>
    <col min="8963" max="8963" width="10" style="242" customWidth="1"/>
    <col min="8964" max="9216" width="9.140625" style="242"/>
    <col min="9217" max="9217" width="21.85546875" style="242" bestFit="1" customWidth="1"/>
    <col min="9218" max="9218" width="47.7109375" style="242" customWidth="1"/>
    <col min="9219" max="9219" width="10" style="242" customWidth="1"/>
    <col min="9220" max="9472" width="9.140625" style="242"/>
    <col min="9473" max="9473" width="21.85546875" style="242" bestFit="1" customWidth="1"/>
    <col min="9474" max="9474" width="47.7109375" style="242" customWidth="1"/>
    <col min="9475" max="9475" width="10" style="242" customWidth="1"/>
    <col min="9476" max="9728" width="9.140625" style="242"/>
    <col min="9729" max="9729" width="21.85546875" style="242" bestFit="1" customWidth="1"/>
    <col min="9730" max="9730" width="47.7109375" style="242" customWidth="1"/>
    <col min="9731" max="9731" width="10" style="242" customWidth="1"/>
    <col min="9732" max="9984" width="9.140625" style="242"/>
    <col min="9985" max="9985" width="21.85546875" style="242" bestFit="1" customWidth="1"/>
    <col min="9986" max="9986" width="47.7109375" style="242" customWidth="1"/>
    <col min="9987" max="9987" width="10" style="242" customWidth="1"/>
    <col min="9988" max="10240" width="9.140625" style="242"/>
    <col min="10241" max="10241" width="21.85546875" style="242" bestFit="1" customWidth="1"/>
    <col min="10242" max="10242" width="47.7109375" style="242" customWidth="1"/>
    <col min="10243" max="10243" width="10" style="242" customWidth="1"/>
    <col min="10244" max="10496" width="9.140625" style="242"/>
    <col min="10497" max="10497" width="21.85546875" style="242" bestFit="1" customWidth="1"/>
    <col min="10498" max="10498" width="47.7109375" style="242" customWidth="1"/>
    <col min="10499" max="10499" width="10" style="242" customWidth="1"/>
    <col min="10500" max="10752" width="9.140625" style="242"/>
    <col min="10753" max="10753" width="21.85546875" style="242" bestFit="1" customWidth="1"/>
    <col min="10754" max="10754" width="47.7109375" style="242" customWidth="1"/>
    <col min="10755" max="10755" width="10" style="242" customWidth="1"/>
    <col min="10756" max="11008" width="9.140625" style="242"/>
    <col min="11009" max="11009" width="21.85546875" style="242" bestFit="1" customWidth="1"/>
    <col min="11010" max="11010" width="47.7109375" style="242" customWidth="1"/>
    <col min="11011" max="11011" width="10" style="242" customWidth="1"/>
    <col min="11012" max="11264" width="9.140625" style="242"/>
    <col min="11265" max="11265" width="21.85546875" style="242" bestFit="1" customWidth="1"/>
    <col min="11266" max="11266" width="47.7109375" style="242" customWidth="1"/>
    <col min="11267" max="11267" width="10" style="242" customWidth="1"/>
    <col min="11268" max="11520" width="9.140625" style="242"/>
    <col min="11521" max="11521" width="21.85546875" style="242" bestFit="1" customWidth="1"/>
    <col min="11522" max="11522" width="47.7109375" style="242" customWidth="1"/>
    <col min="11523" max="11523" width="10" style="242" customWidth="1"/>
    <col min="11524" max="11776" width="9.140625" style="242"/>
    <col min="11777" max="11777" width="21.85546875" style="242" bestFit="1" customWidth="1"/>
    <col min="11778" max="11778" width="47.7109375" style="242" customWidth="1"/>
    <col min="11779" max="11779" width="10" style="242" customWidth="1"/>
    <col min="11780" max="12032" width="9.140625" style="242"/>
    <col min="12033" max="12033" width="21.85546875" style="242" bestFit="1" customWidth="1"/>
    <col min="12034" max="12034" width="47.7109375" style="242" customWidth="1"/>
    <col min="12035" max="12035" width="10" style="242" customWidth="1"/>
    <col min="12036" max="12288" width="9.140625" style="242"/>
    <col min="12289" max="12289" width="21.85546875" style="242" bestFit="1" customWidth="1"/>
    <col min="12290" max="12290" width="47.7109375" style="242" customWidth="1"/>
    <col min="12291" max="12291" width="10" style="242" customWidth="1"/>
    <col min="12292" max="12544" width="9.140625" style="242"/>
    <col min="12545" max="12545" width="21.85546875" style="242" bestFit="1" customWidth="1"/>
    <col min="12546" max="12546" width="47.7109375" style="242" customWidth="1"/>
    <col min="12547" max="12547" width="10" style="242" customWidth="1"/>
    <col min="12548" max="12800" width="9.140625" style="242"/>
    <col min="12801" max="12801" width="21.85546875" style="242" bestFit="1" customWidth="1"/>
    <col min="12802" max="12802" width="47.7109375" style="242" customWidth="1"/>
    <col min="12803" max="12803" width="10" style="242" customWidth="1"/>
    <col min="12804" max="13056" width="9.140625" style="242"/>
    <col min="13057" max="13057" width="21.85546875" style="242" bestFit="1" customWidth="1"/>
    <col min="13058" max="13058" width="47.7109375" style="242" customWidth="1"/>
    <col min="13059" max="13059" width="10" style="242" customWidth="1"/>
    <col min="13060" max="13312" width="9.140625" style="242"/>
    <col min="13313" max="13313" width="21.85546875" style="242" bestFit="1" customWidth="1"/>
    <col min="13314" max="13314" width="47.7109375" style="242" customWidth="1"/>
    <col min="13315" max="13315" width="10" style="242" customWidth="1"/>
    <col min="13316" max="13568" width="9.140625" style="242"/>
    <col min="13569" max="13569" width="21.85546875" style="242" bestFit="1" customWidth="1"/>
    <col min="13570" max="13570" width="47.7109375" style="242" customWidth="1"/>
    <col min="13571" max="13571" width="10" style="242" customWidth="1"/>
    <col min="13572" max="13824" width="9.140625" style="242"/>
    <col min="13825" max="13825" width="21.85546875" style="242" bestFit="1" customWidth="1"/>
    <col min="13826" max="13826" width="47.7109375" style="242" customWidth="1"/>
    <col min="13827" max="13827" width="10" style="242" customWidth="1"/>
    <col min="13828" max="14080" width="9.140625" style="242"/>
    <col min="14081" max="14081" width="21.85546875" style="242" bestFit="1" customWidth="1"/>
    <col min="14082" max="14082" width="47.7109375" style="242" customWidth="1"/>
    <col min="14083" max="14083" width="10" style="242" customWidth="1"/>
    <col min="14084" max="14336" width="9.140625" style="242"/>
    <col min="14337" max="14337" width="21.85546875" style="242" bestFit="1" customWidth="1"/>
    <col min="14338" max="14338" width="47.7109375" style="242" customWidth="1"/>
    <col min="14339" max="14339" width="10" style="242" customWidth="1"/>
    <col min="14340" max="14592" width="9.140625" style="242"/>
    <col min="14593" max="14593" width="21.85546875" style="242" bestFit="1" customWidth="1"/>
    <col min="14594" max="14594" width="47.7109375" style="242" customWidth="1"/>
    <col min="14595" max="14595" width="10" style="242" customWidth="1"/>
    <col min="14596" max="14848" width="9.140625" style="242"/>
    <col min="14849" max="14849" width="21.85546875" style="242" bestFit="1" customWidth="1"/>
    <col min="14850" max="14850" width="47.7109375" style="242" customWidth="1"/>
    <col min="14851" max="14851" width="10" style="242" customWidth="1"/>
    <col min="14852" max="15104" width="9.140625" style="242"/>
    <col min="15105" max="15105" width="21.85546875" style="242" bestFit="1" customWidth="1"/>
    <col min="15106" max="15106" width="47.7109375" style="242" customWidth="1"/>
    <col min="15107" max="15107" width="10" style="242" customWidth="1"/>
    <col min="15108" max="15360" width="9.140625" style="242"/>
    <col min="15361" max="15361" width="21.85546875" style="242" bestFit="1" customWidth="1"/>
    <col min="15362" max="15362" width="47.7109375" style="242" customWidth="1"/>
    <col min="15363" max="15363" width="10" style="242" customWidth="1"/>
    <col min="15364" max="15616" width="9.140625" style="242"/>
    <col min="15617" max="15617" width="21.85546875" style="242" bestFit="1" customWidth="1"/>
    <col min="15618" max="15618" width="47.7109375" style="242" customWidth="1"/>
    <col min="15619" max="15619" width="10" style="242" customWidth="1"/>
    <col min="15620" max="15872" width="9.140625" style="242"/>
    <col min="15873" max="15873" width="21.85546875" style="242" bestFit="1" customWidth="1"/>
    <col min="15874" max="15874" width="47.7109375" style="242" customWidth="1"/>
    <col min="15875" max="15875" width="10" style="242" customWidth="1"/>
    <col min="15876" max="16128" width="9.140625" style="242"/>
    <col min="16129" max="16129" width="21.85546875" style="242" bestFit="1" customWidth="1"/>
    <col min="16130" max="16130" width="47.7109375" style="242" customWidth="1"/>
    <col min="16131" max="16131" width="10" style="242" customWidth="1"/>
    <col min="16132" max="16384" width="9.140625" style="242"/>
  </cols>
  <sheetData>
    <row r="1" spans="1:20">
      <c r="A1" s="242" t="s">
        <v>0</v>
      </c>
      <c r="B1" s="265" t="s">
        <v>1702</v>
      </c>
    </row>
    <row r="2" spans="1:20">
      <c r="A2" s="242" t="s">
        <v>2</v>
      </c>
      <c r="B2" s="268" t="s">
        <v>1703</v>
      </c>
    </row>
    <row r="3" spans="1:20">
      <c r="A3" s="242" t="s">
        <v>4</v>
      </c>
      <c r="B3" s="268" t="s">
        <v>1560</v>
      </c>
    </row>
    <row r="4" spans="1:20">
      <c r="A4" s="242" t="s">
        <v>6</v>
      </c>
      <c r="B4" s="268" t="s">
        <v>7</v>
      </c>
    </row>
    <row r="5" spans="1:20">
      <c r="A5" s="242" t="s">
        <v>8</v>
      </c>
      <c r="B5" s="242" t="s">
        <v>9</v>
      </c>
    </row>
    <row r="6" spans="1:20" ht="15.75" thickBot="1"/>
    <row r="7" spans="1:20">
      <c r="A7" s="3035" t="s">
        <v>1704</v>
      </c>
      <c r="B7" s="3036"/>
      <c r="C7" s="3041" t="s">
        <v>1705</v>
      </c>
      <c r="D7" s="3042"/>
      <c r="E7" s="3042"/>
      <c r="F7" s="3042"/>
      <c r="G7" s="3042"/>
      <c r="H7" s="3042"/>
      <c r="I7" s="3042"/>
      <c r="J7" s="3042"/>
      <c r="K7" s="3042"/>
      <c r="L7" s="3042"/>
      <c r="M7" s="3042"/>
      <c r="N7" s="3043"/>
      <c r="O7" s="3043"/>
      <c r="P7" s="3043"/>
      <c r="Q7" s="3044"/>
      <c r="R7" s="1231"/>
      <c r="S7" s="1235"/>
      <c r="T7" s="1235"/>
    </row>
    <row r="8" spans="1:20">
      <c r="A8" s="3037"/>
      <c r="B8" s="3038"/>
      <c r="C8" s="3045"/>
      <c r="D8" s="3046"/>
      <c r="E8" s="3046"/>
      <c r="F8" s="3046"/>
      <c r="G8" s="3046"/>
      <c r="H8" s="3046"/>
      <c r="I8" s="3046"/>
      <c r="J8" s="3046"/>
      <c r="K8" s="3046"/>
      <c r="L8" s="3046"/>
      <c r="M8" s="3046"/>
      <c r="N8" s="3047"/>
      <c r="O8" s="3047"/>
      <c r="P8" s="3047"/>
      <c r="Q8" s="3048"/>
      <c r="R8" s="1231"/>
      <c r="S8" s="1235"/>
      <c r="T8" s="1235"/>
    </row>
    <row r="9" spans="1:20">
      <c r="A9" s="3037"/>
      <c r="B9" s="3038"/>
      <c r="C9" s="3045"/>
      <c r="D9" s="3046"/>
      <c r="E9" s="3046"/>
      <c r="F9" s="3046"/>
      <c r="G9" s="3046"/>
      <c r="H9" s="3046"/>
      <c r="I9" s="3046"/>
      <c r="J9" s="3046"/>
      <c r="K9" s="3046"/>
      <c r="L9" s="3046"/>
      <c r="M9" s="3046"/>
      <c r="N9" s="3047"/>
      <c r="O9" s="3047"/>
      <c r="P9" s="3047"/>
      <c r="Q9" s="3048"/>
      <c r="R9" s="1231"/>
      <c r="S9" s="1235"/>
      <c r="T9" s="1235"/>
    </row>
    <row r="10" spans="1:20" ht="15.75" thickBot="1">
      <c r="A10" s="3039"/>
      <c r="B10" s="3040"/>
      <c r="C10" s="3049"/>
      <c r="D10" s="3050"/>
      <c r="E10" s="3050"/>
      <c r="F10" s="3050"/>
      <c r="G10" s="3050"/>
      <c r="H10" s="3050"/>
      <c r="I10" s="3050"/>
      <c r="J10" s="3050"/>
      <c r="K10" s="3050"/>
      <c r="L10" s="3050"/>
      <c r="M10" s="3050"/>
      <c r="N10" s="3051"/>
      <c r="O10" s="3051"/>
      <c r="P10" s="3051"/>
      <c r="Q10" s="3052"/>
      <c r="R10" s="1231"/>
      <c r="S10" s="1235"/>
      <c r="T10" s="1235"/>
    </row>
    <row r="11" spans="1:20">
      <c r="A11" s="3053" t="s">
        <v>1706</v>
      </c>
      <c r="B11" s="3054"/>
      <c r="C11" s="3057" t="s">
        <v>1707</v>
      </c>
      <c r="D11" s="1236"/>
      <c r="E11" s="3059" t="s">
        <v>1708</v>
      </c>
      <c r="F11" s="3059"/>
      <c r="G11" s="3059"/>
      <c r="H11" s="3059"/>
      <c r="I11" s="3059"/>
      <c r="J11" s="3059"/>
      <c r="K11" s="3059"/>
      <c r="L11" s="3059"/>
      <c r="M11" s="3059"/>
      <c r="N11" s="3059"/>
      <c r="O11" s="3059"/>
      <c r="P11" s="3059"/>
      <c r="Q11" s="3060"/>
      <c r="R11" s="1231"/>
      <c r="S11" s="1235"/>
      <c r="T11" s="1235"/>
    </row>
    <row r="12" spans="1:20" ht="25.5">
      <c r="A12" s="3055"/>
      <c r="B12" s="3056"/>
      <c r="C12" s="3058"/>
      <c r="D12" s="1237" t="s">
        <v>1709</v>
      </c>
      <c r="E12" s="1238" t="s">
        <v>1710</v>
      </c>
      <c r="F12" s="1238" t="s">
        <v>1711</v>
      </c>
      <c r="G12" s="1238" t="s">
        <v>1712</v>
      </c>
      <c r="H12" s="1238" t="s">
        <v>1713</v>
      </c>
      <c r="I12" s="1238" t="s">
        <v>1714</v>
      </c>
      <c r="J12" s="1238" t="s">
        <v>1715</v>
      </c>
      <c r="K12" s="1238" t="s">
        <v>1716</v>
      </c>
      <c r="L12" s="1238" t="s">
        <v>1717</v>
      </c>
      <c r="M12" s="1238" t="s">
        <v>1718</v>
      </c>
      <c r="N12" s="1238" t="s">
        <v>1719</v>
      </c>
      <c r="O12" s="1238" t="s">
        <v>1720</v>
      </c>
      <c r="P12" s="1238" t="s">
        <v>1721</v>
      </c>
      <c r="Q12" s="1239" t="s">
        <v>1722</v>
      </c>
      <c r="R12" s="1231"/>
      <c r="S12" s="1235"/>
      <c r="T12" s="1235"/>
    </row>
    <row r="13" spans="1:20">
      <c r="A13" s="1240"/>
      <c r="B13" s="1241"/>
      <c r="C13" s="1242">
        <v>1</v>
      </c>
      <c r="D13" s="1243">
        <v>2</v>
      </c>
      <c r="E13" s="1243">
        <v>3</v>
      </c>
      <c r="F13" s="1243">
        <v>4</v>
      </c>
      <c r="G13" s="1243">
        <v>5</v>
      </c>
      <c r="H13" s="1243">
        <v>6</v>
      </c>
      <c r="I13" s="1243">
        <v>7</v>
      </c>
      <c r="J13" s="1243">
        <v>8</v>
      </c>
      <c r="K13" s="1243">
        <v>9</v>
      </c>
      <c r="L13" s="1243">
        <v>10</v>
      </c>
      <c r="M13" s="1243">
        <v>11</v>
      </c>
      <c r="N13" s="1243">
        <v>12</v>
      </c>
      <c r="O13" s="1243">
        <v>13</v>
      </c>
      <c r="P13" s="1243">
        <v>14</v>
      </c>
      <c r="Q13" s="1244">
        <v>15</v>
      </c>
      <c r="R13" s="1231"/>
      <c r="S13" s="1235"/>
      <c r="T13" s="1235"/>
    </row>
    <row r="14" spans="1:20">
      <c r="A14" s="1240"/>
      <c r="B14" s="1245" t="s">
        <v>1723</v>
      </c>
      <c r="C14" s="1246"/>
      <c r="D14" s="1247"/>
      <c r="E14" s="1247"/>
      <c r="F14" s="1247"/>
      <c r="G14" s="1247"/>
      <c r="H14" s="1247"/>
      <c r="I14" s="1247"/>
      <c r="J14" s="1247"/>
      <c r="K14" s="1247"/>
      <c r="L14" s="1247"/>
      <c r="M14" s="1247"/>
      <c r="N14" s="1247"/>
      <c r="O14" s="1247"/>
      <c r="P14" s="1247"/>
      <c r="Q14" s="1248"/>
      <c r="R14" s="1231"/>
      <c r="S14" s="1235"/>
      <c r="T14" s="1235"/>
    </row>
    <row r="15" spans="1:20">
      <c r="A15" s="1249"/>
      <c r="B15" s="1250" t="s">
        <v>11</v>
      </c>
      <c r="C15" s="1251"/>
      <c r="D15" s="1252"/>
      <c r="E15" s="1252"/>
      <c r="F15" s="1252"/>
      <c r="G15" s="1252"/>
      <c r="H15" s="1252"/>
      <c r="I15" s="1252"/>
      <c r="J15" s="1252"/>
      <c r="K15" s="1252"/>
      <c r="L15" s="1252"/>
      <c r="M15" s="1252"/>
      <c r="N15" s="1252"/>
      <c r="O15" s="1252"/>
      <c r="P15" s="1252"/>
      <c r="Q15" s="1253"/>
      <c r="R15" s="1231"/>
      <c r="S15" s="1235"/>
      <c r="T15" s="1235"/>
    </row>
    <row r="16" spans="1:20">
      <c r="A16" s="1254">
        <v>1</v>
      </c>
      <c r="B16" s="1255" t="s">
        <v>1724</v>
      </c>
      <c r="C16" s="1256">
        <f>SUM(D16:Q16)</f>
        <v>0</v>
      </c>
      <c r="D16" s="1257"/>
      <c r="E16" s="1258"/>
      <c r="F16" s="1258"/>
      <c r="G16" s="1258"/>
      <c r="H16" s="1258"/>
      <c r="I16" s="1258"/>
      <c r="J16" s="1258"/>
      <c r="K16" s="1258"/>
      <c r="L16" s="1258"/>
      <c r="M16" s="1258"/>
      <c r="N16" s="1258"/>
      <c r="O16" s="1258"/>
      <c r="P16" s="1258"/>
      <c r="Q16" s="1259"/>
      <c r="R16" s="1231"/>
      <c r="S16" s="1235"/>
      <c r="T16" s="1235"/>
    </row>
    <row r="17" spans="1:20" ht="26.25">
      <c r="A17" s="1260">
        <v>2</v>
      </c>
      <c r="B17" s="1261" t="s">
        <v>319</v>
      </c>
      <c r="C17" s="1256">
        <f t="shared" ref="C17:C32" si="0">SUM(D17:Q17)</f>
        <v>0</v>
      </c>
      <c r="D17" s="1262"/>
      <c r="E17" s="1263"/>
      <c r="F17" s="1263"/>
      <c r="G17" s="1263"/>
      <c r="H17" s="1263"/>
      <c r="I17" s="1263"/>
      <c r="J17" s="1263"/>
      <c r="K17" s="1263"/>
      <c r="L17" s="1263"/>
      <c r="M17" s="1263"/>
      <c r="N17" s="1263"/>
      <c r="O17" s="1263"/>
      <c r="P17" s="1263"/>
      <c r="Q17" s="1264"/>
      <c r="R17" s="1231"/>
      <c r="S17" s="1235"/>
      <c r="T17" s="1235"/>
    </row>
    <row r="18" spans="1:20" ht="15" customHeight="1">
      <c r="A18" s="1265">
        <v>3</v>
      </c>
      <c r="B18" s="1266" t="s">
        <v>1725</v>
      </c>
      <c r="C18" s="1256">
        <f t="shared" si="0"/>
        <v>0</v>
      </c>
      <c r="D18" s="1262"/>
      <c r="E18" s="1263"/>
      <c r="F18" s="1263"/>
      <c r="G18" s="1263"/>
      <c r="H18" s="1263"/>
      <c r="I18" s="1263"/>
      <c r="J18" s="1263"/>
      <c r="K18" s="1263"/>
      <c r="L18" s="1263"/>
      <c r="M18" s="1263"/>
      <c r="N18" s="1263"/>
      <c r="O18" s="1263"/>
      <c r="P18" s="1263"/>
      <c r="Q18" s="1264"/>
      <c r="R18" s="1231"/>
      <c r="S18" s="1235"/>
      <c r="T18" s="1235"/>
    </row>
    <row r="19" spans="1:20">
      <c r="A19" s="1260">
        <v>4</v>
      </c>
      <c r="B19" s="1266" t="s">
        <v>1726</v>
      </c>
      <c r="C19" s="1256">
        <f t="shared" si="0"/>
        <v>0</v>
      </c>
      <c r="D19" s="1267">
        <f>D20+D21</f>
        <v>0</v>
      </c>
      <c r="E19" s="1267">
        <f t="shared" ref="E19:Q19" si="1">E20+E21</f>
        <v>0</v>
      </c>
      <c r="F19" s="1267">
        <f t="shared" si="1"/>
        <v>0</v>
      </c>
      <c r="G19" s="1267">
        <f t="shared" si="1"/>
        <v>0</v>
      </c>
      <c r="H19" s="1267">
        <f t="shared" si="1"/>
        <v>0</v>
      </c>
      <c r="I19" s="1267">
        <f t="shared" si="1"/>
        <v>0</v>
      </c>
      <c r="J19" s="1267">
        <f t="shared" si="1"/>
        <v>0</v>
      </c>
      <c r="K19" s="1267">
        <f t="shared" si="1"/>
        <v>0</v>
      </c>
      <c r="L19" s="1267">
        <f t="shared" si="1"/>
        <v>0</v>
      </c>
      <c r="M19" s="1267">
        <f t="shared" si="1"/>
        <v>0</v>
      </c>
      <c r="N19" s="1267">
        <f t="shared" si="1"/>
        <v>0</v>
      </c>
      <c r="O19" s="1267">
        <f t="shared" si="1"/>
        <v>0</v>
      </c>
      <c r="P19" s="1267">
        <f t="shared" si="1"/>
        <v>0</v>
      </c>
      <c r="Q19" s="1268">
        <f t="shared" si="1"/>
        <v>0</v>
      </c>
      <c r="R19" s="1231"/>
      <c r="S19" s="1235"/>
      <c r="T19" s="1235"/>
    </row>
    <row r="20" spans="1:20">
      <c r="A20" s="1260"/>
      <c r="B20" s="1269" t="s">
        <v>1727</v>
      </c>
      <c r="C20" s="1256">
        <f t="shared" si="0"/>
        <v>0</v>
      </c>
      <c r="D20" s="1270"/>
      <c r="E20" s="1271"/>
      <c r="F20" s="1271"/>
      <c r="G20" s="1271"/>
      <c r="H20" s="1271"/>
      <c r="I20" s="1271"/>
      <c r="J20" s="1271"/>
      <c r="K20" s="1271"/>
      <c r="L20" s="1271"/>
      <c r="M20" s="1271"/>
      <c r="N20" s="1271"/>
      <c r="O20" s="1271"/>
      <c r="P20" s="1271"/>
      <c r="Q20" s="1272"/>
      <c r="R20" s="1231"/>
      <c r="S20" s="1235"/>
      <c r="T20" s="1235"/>
    </row>
    <row r="21" spans="1:20">
      <c r="A21" s="1260"/>
      <c r="B21" s="1269" t="s">
        <v>803</v>
      </c>
      <c r="C21" s="1256">
        <f t="shared" si="0"/>
        <v>0</v>
      </c>
      <c r="D21" s="1270"/>
      <c r="E21" s="1271"/>
      <c r="F21" s="1271"/>
      <c r="G21" s="1271"/>
      <c r="H21" s="1271"/>
      <c r="I21" s="1271"/>
      <c r="J21" s="1271"/>
      <c r="K21" s="1271"/>
      <c r="L21" s="1271"/>
      <c r="M21" s="1271"/>
      <c r="N21" s="1271"/>
      <c r="O21" s="1271"/>
      <c r="P21" s="1271"/>
      <c r="Q21" s="1272"/>
      <c r="R21" s="1231"/>
      <c r="S21" s="1235"/>
      <c r="T21" s="1235"/>
    </row>
    <row r="22" spans="1:20">
      <c r="A22" s="1260">
        <v>5</v>
      </c>
      <c r="B22" s="1266" t="s">
        <v>1728</v>
      </c>
      <c r="C22" s="1256">
        <f t="shared" si="0"/>
        <v>0</v>
      </c>
      <c r="D22" s="1273"/>
      <c r="E22" s="1274"/>
      <c r="F22" s="1274"/>
      <c r="G22" s="1274"/>
      <c r="H22" s="1274"/>
      <c r="I22" s="1274"/>
      <c r="J22" s="1274"/>
      <c r="K22" s="1274"/>
      <c r="L22" s="1274"/>
      <c r="M22" s="1274"/>
      <c r="N22" s="1274"/>
      <c r="O22" s="1274"/>
      <c r="P22" s="1274"/>
      <c r="Q22" s="1275"/>
      <c r="R22" s="1231"/>
      <c r="S22" s="1235"/>
      <c r="T22" s="1235"/>
    </row>
    <row r="23" spans="1:20">
      <c r="A23" s="1260">
        <v>6</v>
      </c>
      <c r="B23" s="1266" t="s">
        <v>1729</v>
      </c>
      <c r="C23" s="1256">
        <f t="shared" si="0"/>
        <v>0</v>
      </c>
      <c r="D23" s="1270"/>
      <c r="E23" s="1271"/>
      <c r="F23" s="1271"/>
      <c r="G23" s="1271"/>
      <c r="H23" s="1271"/>
      <c r="I23" s="1271"/>
      <c r="J23" s="1271"/>
      <c r="K23" s="1271"/>
      <c r="L23" s="1271"/>
      <c r="M23" s="1271"/>
      <c r="N23" s="1271"/>
      <c r="O23" s="1271"/>
      <c r="P23" s="1271"/>
      <c r="Q23" s="1272"/>
      <c r="R23" s="1231"/>
      <c r="S23" s="1235"/>
      <c r="T23" s="1235"/>
    </row>
    <row r="24" spans="1:20">
      <c r="A24" s="1260">
        <v>7</v>
      </c>
      <c r="B24" s="1266" t="s">
        <v>1730</v>
      </c>
      <c r="C24" s="1256">
        <f t="shared" si="0"/>
        <v>0</v>
      </c>
      <c r="D24" s="1270"/>
      <c r="E24" s="1271"/>
      <c r="F24" s="1271"/>
      <c r="G24" s="1271"/>
      <c r="H24" s="1271"/>
      <c r="I24" s="1271"/>
      <c r="J24" s="1271"/>
      <c r="K24" s="1271"/>
      <c r="L24" s="1271"/>
      <c r="M24" s="1271"/>
      <c r="N24" s="1271"/>
      <c r="O24" s="1271"/>
      <c r="P24" s="1271"/>
      <c r="Q24" s="1272"/>
      <c r="R24" s="1231"/>
      <c r="S24" s="1235"/>
      <c r="T24" s="1235"/>
    </row>
    <row r="25" spans="1:20">
      <c r="A25" s="1276"/>
      <c r="B25" s="1269" t="s">
        <v>1731</v>
      </c>
      <c r="C25" s="1256">
        <f t="shared" si="0"/>
        <v>0</v>
      </c>
      <c r="D25" s="1270"/>
      <c r="E25" s="1271"/>
      <c r="F25" s="1271"/>
      <c r="G25" s="1271"/>
      <c r="H25" s="1271"/>
      <c r="I25" s="1271"/>
      <c r="J25" s="1271"/>
      <c r="K25" s="1271"/>
      <c r="L25" s="1271"/>
      <c r="M25" s="1271"/>
      <c r="N25" s="1271"/>
      <c r="O25" s="1271"/>
      <c r="P25" s="1271"/>
      <c r="Q25" s="1272"/>
      <c r="R25" s="1231"/>
      <c r="S25" s="1235"/>
      <c r="T25" s="1235"/>
    </row>
    <row r="26" spans="1:20">
      <c r="A26" s="1260">
        <v>8</v>
      </c>
      <c r="B26" s="1277" t="s">
        <v>1732</v>
      </c>
      <c r="C26" s="1256">
        <f t="shared" si="0"/>
        <v>0</v>
      </c>
      <c r="D26" s="1278">
        <f>D27+D28+D29</f>
        <v>0</v>
      </c>
      <c r="E26" s="1278">
        <f t="shared" ref="E26:Q26" si="2">E27+E28+E29</f>
        <v>0</v>
      </c>
      <c r="F26" s="1278">
        <f t="shared" si="2"/>
        <v>0</v>
      </c>
      <c r="G26" s="1278">
        <f t="shared" si="2"/>
        <v>0</v>
      </c>
      <c r="H26" s="1278">
        <f t="shared" si="2"/>
        <v>0</v>
      </c>
      <c r="I26" s="1278">
        <f t="shared" si="2"/>
        <v>0</v>
      </c>
      <c r="J26" s="1278">
        <f t="shared" si="2"/>
        <v>0</v>
      </c>
      <c r="K26" s="1278">
        <f t="shared" si="2"/>
        <v>0</v>
      </c>
      <c r="L26" s="1278">
        <f t="shared" si="2"/>
        <v>0</v>
      </c>
      <c r="M26" s="1278">
        <f t="shared" si="2"/>
        <v>0</v>
      </c>
      <c r="N26" s="1278">
        <f t="shared" si="2"/>
        <v>0</v>
      </c>
      <c r="O26" s="1278">
        <f t="shared" si="2"/>
        <v>0</v>
      </c>
      <c r="P26" s="1278">
        <f t="shared" si="2"/>
        <v>0</v>
      </c>
      <c r="Q26" s="1279">
        <f t="shared" si="2"/>
        <v>0</v>
      </c>
      <c r="R26" s="1231"/>
      <c r="S26" s="1235"/>
      <c r="T26" s="1235"/>
    </row>
    <row r="27" spans="1:20">
      <c r="A27" s="1260"/>
      <c r="B27" s="1280" t="s">
        <v>1733</v>
      </c>
      <c r="C27" s="1256">
        <f t="shared" si="0"/>
        <v>0</v>
      </c>
      <c r="D27" s="1270"/>
      <c r="E27" s="1271"/>
      <c r="F27" s="1271"/>
      <c r="G27" s="1271"/>
      <c r="H27" s="1271"/>
      <c r="I27" s="1271"/>
      <c r="J27" s="1271"/>
      <c r="K27" s="1271"/>
      <c r="L27" s="1271"/>
      <c r="M27" s="1271"/>
      <c r="N27" s="1271"/>
      <c r="O27" s="1271"/>
      <c r="P27" s="1271"/>
      <c r="Q27" s="1272"/>
      <c r="R27" s="1231"/>
      <c r="S27" s="1235"/>
      <c r="T27" s="1235"/>
    </row>
    <row r="28" spans="1:20">
      <c r="A28" s="1260"/>
      <c r="B28" s="1280" t="s">
        <v>263</v>
      </c>
      <c r="C28" s="1256">
        <f t="shared" si="0"/>
        <v>0</v>
      </c>
      <c r="D28" s="1270"/>
      <c r="E28" s="1271"/>
      <c r="F28" s="1271"/>
      <c r="G28" s="1271"/>
      <c r="H28" s="1271"/>
      <c r="I28" s="1271"/>
      <c r="J28" s="1271"/>
      <c r="K28" s="1271"/>
      <c r="L28" s="1271"/>
      <c r="M28" s="1271"/>
      <c r="N28" s="1271"/>
      <c r="O28" s="1271"/>
      <c r="P28" s="1271"/>
      <c r="Q28" s="1272"/>
      <c r="R28" s="1231"/>
      <c r="S28" s="1235"/>
      <c r="T28" s="1235"/>
    </row>
    <row r="29" spans="1:20">
      <c r="A29" s="1260"/>
      <c r="B29" s="1269" t="s">
        <v>1734</v>
      </c>
      <c r="C29" s="1256">
        <f t="shared" si="0"/>
        <v>0</v>
      </c>
      <c r="D29" s="1270"/>
      <c r="E29" s="1271"/>
      <c r="F29" s="1271"/>
      <c r="G29" s="1271"/>
      <c r="H29" s="1271"/>
      <c r="I29" s="1271"/>
      <c r="J29" s="1271"/>
      <c r="K29" s="1271"/>
      <c r="L29" s="1271"/>
      <c r="M29" s="1271"/>
      <c r="N29" s="1271"/>
      <c r="O29" s="1271"/>
      <c r="P29" s="1271"/>
      <c r="Q29" s="1272"/>
      <c r="R29" s="1231"/>
      <c r="S29" s="1235"/>
      <c r="T29" s="1235"/>
    </row>
    <row r="30" spans="1:20">
      <c r="A30" s="1260">
        <v>9</v>
      </c>
      <c r="B30" s="1281" t="s">
        <v>1735</v>
      </c>
      <c r="C30" s="1256">
        <f t="shared" si="0"/>
        <v>0</v>
      </c>
      <c r="D30" s="1278">
        <f>D31+D32</f>
        <v>0</v>
      </c>
      <c r="E30" s="1278">
        <f t="shared" ref="E30:Q30" si="3">E31+E32</f>
        <v>0</v>
      </c>
      <c r="F30" s="1278">
        <f t="shared" si="3"/>
        <v>0</v>
      </c>
      <c r="G30" s="1278">
        <f t="shared" si="3"/>
        <v>0</v>
      </c>
      <c r="H30" s="1278">
        <f t="shared" si="3"/>
        <v>0</v>
      </c>
      <c r="I30" s="1278">
        <f t="shared" si="3"/>
        <v>0</v>
      </c>
      <c r="J30" s="1278">
        <f t="shared" si="3"/>
        <v>0</v>
      </c>
      <c r="K30" s="1278">
        <f t="shared" si="3"/>
        <v>0</v>
      </c>
      <c r="L30" s="1278">
        <f t="shared" si="3"/>
        <v>0</v>
      </c>
      <c r="M30" s="1278">
        <f t="shared" si="3"/>
        <v>0</v>
      </c>
      <c r="N30" s="1278">
        <f t="shared" si="3"/>
        <v>0</v>
      </c>
      <c r="O30" s="1278">
        <f t="shared" si="3"/>
        <v>0</v>
      </c>
      <c r="P30" s="1278">
        <f t="shared" si="3"/>
        <v>0</v>
      </c>
      <c r="Q30" s="1279">
        <f t="shared" si="3"/>
        <v>0</v>
      </c>
      <c r="R30" s="1231"/>
      <c r="S30" s="1235"/>
      <c r="T30" s="1235"/>
    </row>
    <row r="31" spans="1:20">
      <c r="A31" s="1276"/>
      <c r="B31" s="1282" t="s">
        <v>1736</v>
      </c>
      <c r="C31" s="1256">
        <f t="shared" si="0"/>
        <v>0</v>
      </c>
      <c r="D31" s="1270"/>
      <c r="E31" s="1271"/>
      <c r="F31" s="1271"/>
      <c r="G31" s="1271"/>
      <c r="H31" s="1271"/>
      <c r="I31" s="1271"/>
      <c r="J31" s="1271"/>
      <c r="K31" s="1271"/>
      <c r="L31" s="1271"/>
      <c r="M31" s="1271"/>
      <c r="N31" s="1271"/>
      <c r="O31" s="1271"/>
      <c r="P31" s="1271"/>
      <c r="Q31" s="1272"/>
      <c r="R31" s="1231"/>
      <c r="S31" s="1235"/>
      <c r="T31" s="1235"/>
    </row>
    <row r="32" spans="1:20">
      <c r="A32" s="1276"/>
      <c r="B32" s="1282" t="s">
        <v>1737</v>
      </c>
      <c r="C32" s="1256">
        <f t="shared" si="0"/>
        <v>0</v>
      </c>
      <c r="D32" s="1270"/>
      <c r="E32" s="1271"/>
      <c r="F32" s="1271"/>
      <c r="G32" s="1271"/>
      <c r="H32" s="1271"/>
      <c r="I32" s="1271"/>
      <c r="J32" s="1271"/>
      <c r="K32" s="1271"/>
      <c r="L32" s="1271"/>
      <c r="M32" s="1271"/>
      <c r="N32" s="1271"/>
      <c r="O32" s="1271"/>
      <c r="P32" s="1271"/>
      <c r="Q32" s="1272"/>
      <c r="R32" s="1231"/>
      <c r="S32" s="1235"/>
      <c r="T32" s="1235"/>
    </row>
    <row r="33" spans="1:20">
      <c r="A33" s="1283"/>
      <c r="B33" s="1284" t="s">
        <v>1738</v>
      </c>
      <c r="C33" s="1285">
        <f>C16+C17+C18+C19+C22+C23+C24+C25+C26+C30</f>
        <v>0</v>
      </c>
      <c r="D33" s="1285">
        <f t="shared" ref="D33:Q33" si="4">D16+D17+D18+D19+D22+D23+D24+D25+D26+D30</f>
        <v>0</v>
      </c>
      <c r="E33" s="1285">
        <f t="shared" si="4"/>
        <v>0</v>
      </c>
      <c r="F33" s="1285">
        <f t="shared" si="4"/>
        <v>0</v>
      </c>
      <c r="G33" s="1285">
        <f t="shared" si="4"/>
        <v>0</v>
      </c>
      <c r="H33" s="1285">
        <f t="shared" si="4"/>
        <v>0</v>
      </c>
      <c r="I33" s="1285">
        <f t="shared" si="4"/>
        <v>0</v>
      </c>
      <c r="J33" s="1285">
        <f t="shared" si="4"/>
        <v>0</v>
      </c>
      <c r="K33" s="1285">
        <f t="shared" si="4"/>
        <v>0</v>
      </c>
      <c r="L33" s="1285">
        <f t="shared" si="4"/>
        <v>0</v>
      </c>
      <c r="M33" s="1285">
        <f t="shared" si="4"/>
        <v>0</v>
      </c>
      <c r="N33" s="1285">
        <f t="shared" si="4"/>
        <v>0</v>
      </c>
      <c r="O33" s="1285">
        <f t="shared" si="4"/>
        <v>0</v>
      </c>
      <c r="P33" s="1285">
        <f t="shared" si="4"/>
        <v>0</v>
      </c>
      <c r="Q33" s="1286">
        <f t="shared" si="4"/>
        <v>0</v>
      </c>
      <c r="R33" s="1231"/>
      <c r="S33" s="1235"/>
      <c r="T33" s="1235"/>
    </row>
    <row r="34" spans="1:20">
      <c r="A34" s="1249"/>
      <c r="B34" s="1287" t="s">
        <v>1739</v>
      </c>
      <c r="C34" s="1288"/>
      <c r="D34" s="1288"/>
      <c r="E34" s="1288"/>
      <c r="F34" s="1288"/>
      <c r="G34" s="1288"/>
      <c r="H34" s="1288"/>
      <c r="I34" s="1288"/>
      <c r="J34" s="1288"/>
      <c r="K34" s="1288"/>
      <c r="L34" s="1288"/>
      <c r="M34" s="1288"/>
      <c r="N34" s="1288"/>
      <c r="O34" s="1288"/>
      <c r="P34" s="1288"/>
      <c r="Q34" s="1289"/>
      <c r="R34" s="1231"/>
      <c r="S34" s="1235"/>
      <c r="T34" s="1235"/>
    </row>
    <row r="35" spans="1:20">
      <c r="A35" s="1260">
        <v>1</v>
      </c>
      <c r="B35" s="1266" t="s">
        <v>29</v>
      </c>
      <c r="C35" s="1256">
        <f>SUM(D35:Q35)</f>
        <v>0</v>
      </c>
      <c r="D35" s="1273"/>
      <c r="E35" s="1274"/>
      <c r="F35" s="1274"/>
      <c r="G35" s="1274"/>
      <c r="H35" s="1274"/>
      <c r="I35" s="1274"/>
      <c r="J35" s="1274"/>
      <c r="K35" s="1274"/>
      <c r="L35" s="1274"/>
      <c r="M35" s="1274"/>
      <c r="N35" s="1274"/>
      <c r="O35" s="1274"/>
      <c r="P35" s="1274"/>
      <c r="Q35" s="1275"/>
      <c r="R35" s="1231"/>
      <c r="S35" s="1235"/>
      <c r="T35" s="1235"/>
    </row>
    <row r="36" spans="1:20">
      <c r="A36" s="1260">
        <v>2</v>
      </c>
      <c r="B36" s="1266" t="s">
        <v>1740</v>
      </c>
      <c r="C36" s="1256">
        <f t="shared" ref="C36:C50" si="5">SUM(D36:Q36)</f>
        <v>0</v>
      </c>
      <c r="D36" s="1270"/>
      <c r="E36" s="1271"/>
      <c r="F36" s="1271"/>
      <c r="G36" s="1271"/>
      <c r="H36" s="1271"/>
      <c r="I36" s="1271"/>
      <c r="J36" s="1271"/>
      <c r="K36" s="1271"/>
      <c r="L36" s="1271"/>
      <c r="M36" s="1271"/>
      <c r="N36" s="1271"/>
      <c r="O36" s="1271"/>
      <c r="P36" s="1271"/>
      <c r="Q36" s="1272"/>
      <c r="R36" s="1231"/>
      <c r="S36" s="1235"/>
      <c r="T36" s="1235"/>
    </row>
    <row r="37" spans="1:20" ht="15" customHeight="1">
      <c r="A37" s="1260">
        <v>3</v>
      </c>
      <c r="B37" s="1266" t="s">
        <v>1741</v>
      </c>
      <c r="C37" s="1256">
        <f t="shared" si="5"/>
        <v>0</v>
      </c>
      <c r="D37" s="1270"/>
      <c r="E37" s="1271"/>
      <c r="F37" s="1271"/>
      <c r="G37" s="1271"/>
      <c r="H37" s="1271"/>
      <c r="I37" s="1271"/>
      <c r="J37" s="1271"/>
      <c r="K37" s="1271"/>
      <c r="L37" s="1271"/>
      <c r="M37" s="1271"/>
      <c r="N37" s="1271"/>
      <c r="O37" s="1271"/>
      <c r="P37" s="1271"/>
      <c r="Q37" s="1272"/>
      <c r="R37" s="1231"/>
      <c r="S37" s="1235"/>
      <c r="T37" s="1235"/>
    </row>
    <row r="38" spans="1:20" ht="15" customHeight="1">
      <c r="A38" s="1260">
        <v>4</v>
      </c>
      <c r="B38" s="1266" t="s">
        <v>1742</v>
      </c>
      <c r="C38" s="1256">
        <f t="shared" si="5"/>
        <v>0</v>
      </c>
      <c r="D38" s="1278">
        <f>D39+D40</f>
        <v>0</v>
      </c>
      <c r="E38" s="1278">
        <f t="shared" ref="E38:Q38" si="6">E39+E40</f>
        <v>0</v>
      </c>
      <c r="F38" s="1278">
        <f t="shared" si="6"/>
        <v>0</v>
      </c>
      <c r="G38" s="1278">
        <f t="shared" si="6"/>
        <v>0</v>
      </c>
      <c r="H38" s="1278">
        <f t="shared" si="6"/>
        <v>0</v>
      </c>
      <c r="I38" s="1278">
        <f t="shared" si="6"/>
        <v>0</v>
      </c>
      <c r="J38" s="1278">
        <f t="shared" si="6"/>
        <v>0</v>
      </c>
      <c r="K38" s="1278">
        <f t="shared" si="6"/>
        <v>0</v>
      </c>
      <c r="L38" s="1278">
        <f t="shared" si="6"/>
        <v>0</v>
      </c>
      <c r="M38" s="1278">
        <f t="shared" si="6"/>
        <v>0</v>
      </c>
      <c r="N38" s="1278">
        <f t="shared" si="6"/>
        <v>0</v>
      </c>
      <c r="O38" s="1278">
        <f t="shared" si="6"/>
        <v>0</v>
      </c>
      <c r="P38" s="1278">
        <f t="shared" si="6"/>
        <v>0</v>
      </c>
      <c r="Q38" s="1279">
        <f t="shared" si="6"/>
        <v>0</v>
      </c>
      <c r="R38" s="1231"/>
      <c r="S38" s="1235"/>
      <c r="T38" s="1235"/>
    </row>
    <row r="39" spans="1:20">
      <c r="A39" s="1260"/>
      <c r="B39" s="1269" t="s">
        <v>1727</v>
      </c>
      <c r="C39" s="1256">
        <f t="shared" si="5"/>
        <v>0</v>
      </c>
      <c r="D39" s="1290"/>
      <c r="E39" s="1290"/>
      <c r="F39" s="1290"/>
      <c r="G39" s="1290"/>
      <c r="H39" s="1290"/>
      <c r="I39" s="1290"/>
      <c r="J39" s="1290"/>
      <c r="K39" s="1290"/>
      <c r="L39" s="1290"/>
      <c r="M39" s="1290"/>
      <c r="N39" s="1290"/>
      <c r="O39" s="1290"/>
      <c r="P39" s="1290"/>
      <c r="Q39" s="1291"/>
      <c r="R39" s="1231"/>
      <c r="S39" s="1235"/>
      <c r="T39" s="1235"/>
    </row>
    <row r="40" spans="1:20">
      <c r="A40" s="1260"/>
      <c r="B40" s="1269" t="s">
        <v>803</v>
      </c>
      <c r="C40" s="1256">
        <f t="shared" si="5"/>
        <v>0</v>
      </c>
      <c r="D40" s="1292"/>
      <c r="E40" s="1292"/>
      <c r="F40" s="1292"/>
      <c r="G40" s="1292"/>
      <c r="H40" s="1292"/>
      <c r="I40" s="1292"/>
      <c r="J40" s="1292"/>
      <c r="K40" s="1292"/>
      <c r="L40" s="1292"/>
      <c r="M40" s="1292"/>
      <c r="N40" s="1292"/>
      <c r="O40" s="1292"/>
      <c r="P40" s="1292"/>
      <c r="Q40" s="1293"/>
      <c r="R40" s="1231"/>
      <c r="S40" s="1235"/>
      <c r="T40" s="1235"/>
    </row>
    <row r="41" spans="1:20">
      <c r="A41" s="1260">
        <v>5</v>
      </c>
      <c r="B41" s="1266" t="s">
        <v>1728</v>
      </c>
      <c r="C41" s="1256">
        <f t="shared" si="5"/>
        <v>0</v>
      </c>
      <c r="D41" s="1294"/>
      <c r="E41" s="1294"/>
      <c r="F41" s="1294"/>
      <c r="G41" s="1294"/>
      <c r="H41" s="1294"/>
      <c r="I41" s="1294"/>
      <c r="J41" s="1294"/>
      <c r="K41" s="1294"/>
      <c r="L41" s="1294"/>
      <c r="M41" s="1294"/>
      <c r="N41" s="1294"/>
      <c r="O41" s="1294"/>
      <c r="P41" s="1294"/>
      <c r="Q41" s="1295"/>
      <c r="R41" s="1231"/>
      <c r="S41" s="1235"/>
      <c r="T41" s="1235"/>
    </row>
    <row r="42" spans="1:20">
      <c r="A42" s="1260">
        <v>6</v>
      </c>
      <c r="B42" s="1266" t="s">
        <v>1729</v>
      </c>
      <c r="C42" s="1256">
        <f t="shared" si="5"/>
        <v>0</v>
      </c>
      <c r="D42" s="1296"/>
      <c r="E42" s="1296"/>
      <c r="F42" s="1296"/>
      <c r="G42" s="1296"/>
      <c r="H42" s="1296"/>
      <c r="I42" s="1296"/>
      <c r="J42" s="1296"/>
      <c r="K42" s="1296"/>
      <c r="L42" s="1296"/>
      <c r="M42" s="1296"/>
      <c r="N42" s="1296"/>
      <c r="O42" s="1296"/>
      <c r="P42" s="1296"/>
      <c r="Q42" s="1297"/>
      <c r="R42" s="1231"/>
      <c r="S42" s="1235"/>
      <c r="T42" s="1235"/>
    </row>
    <row r="43" spans="1:20">
      <c r="A43" s="1260">
        <v>7</v>
      </c>
      <c r="B43" s="1298" t="s">
        <v>1743</v>
      </c>
      <c r="C43" s="1256">
        <f t="shared" si="5"/>
        <v>0</v>
      </c>
      <c r="D43" s="1267">
        <f>D44+D45+D46</f>
        <v>0</v>
      </c>
      <c r="E43" s="1267">
        <f t="shared" ref="E43:Q43" si="7">E44+E45+E46</f>
        <v>0</v>
      </c>
      <c r="F43" s="1267">
        <f t="shared" si="7"/>
        <v>0</v>
      </c>
      <c r="G43" s="1267">
        <f t="shared" si="7"/>
        <v>0</v>
      </c>
      <c r="H43" s="1267">
        <f t="shared" si="7"/>
        <v>0</v>
      </c>
      <c r="I43" s="1267">
        <f t="shared" si="7"/>
        <v>0</v>
      </c>
      <c r="J43" s="1267">
        <f t="shared" si="7"/>
        <v>0</v>
      </c>
      <c r="K43" s="1267">
        <f t="shared" si="7"/>
        <v>0</v>
      </c>
      <c r="L43" s="1267">
        <f t="shared" si="7"/>
        <v>0</v>
      </c>
      <c r="M43" s="1267">
        <f t="shared" si="7"/>
        <v>0</v>
      </c>
      <c r="N43" s="1267">
        <f t="shared" si="7"/>
        <v>0</v>
      </c>
      <c r="O43" s="1267">
        <f t="shared" si="7"/>
        <v>0</v>
      </c>
      <c r="P43" s="1267">
        <f t="shared" si="7"/>
        <v>0</v>
      </c>
      <c r="Q43" s="1268">
        <f t="shared" si="7"/>
        <v>0</v>
      </c>
      <c r="R43" s="1231"/>
      <c r="S43" s="1235"/>
      <c r="T43" s="1235"/>
    </row>
    <row r="44" spans="1:20">
      <c r="A44" s="1276"/>
      <c r="B44" s="1269" t="s">
        <v>30</v>
      </c>
      <c r="C44" s="1256">
        <f t="shared" si="5"/>
        <v>0</v>
      </c>
      <c r="D44" s="1299"/>
      <c r="E44" s="1263"/>
      <c r="F44" s="1263"/>
      <c r="G44" s="1263"/>
      <c r="H44" s="1263"/>
      <c r="I44" s="1263"/>
      <c r="J44" s="1263"/>
      <c r="K44" s="1263"/>
      <c r="L44" s="1263"/>
      <c r="M44" s="1263"/>
      <c r="N44" s="1263"/>
      <c r="O44" s="1263"/>
      <c r="P44" s="1263"/>
      <c r="Q44" s="1264"/>
      <c r="R44" s="1231"/>
      <c r="S44" s="1235"/>
      <c r="T44" s="1235"/>
    </row>
    <row r="45" spans="1:20">
      <c r="A45" s="1276"/>
      <c r="B45" s="1269" t="s">
        <v>1727</v>
      </c>
      <c r="C45" s="1256">
        <f t="shared" si="5"/>
        <v>0</v>
      </c>
      <c r="D45" s="1299"/>
      <c r="E45" s="1263"/>
      <c r="F45" s="1263"/>
      <c r="G45" s="1263"/>
      <c r="H45" s="1263"/>
      <c r="I45" s="1263"/>
      <c r="J45" s="1263"/>
      <c r="K45" s="1263"/>
      <c r="L45" s="1263"/>
      <c r="M45" s="1263"/>
      <c r="N45" s="1263"/>
      <c r="O45" s="1263"/>
      <c r="P45" s="1263"/>
      <c r="Q45" s="1264"/>
      <c r="R45" s="1231"/>
      <c r="S45" s="1235"/>
      <c r="T45" s="1235"/>
    </row>
    <row r="46" spans="1:20">
      <c r="A46" s="1276"/>
      <c r="B46" s="1269" t="s">
        <v>1744</v>
      </c>
      <c r="C46" s="1256">
        <f t="shared" si="5"/>
        <v>0</v>
      </c>
      <c r="D46" s="1299"/>
      <c r="E46" s="1263"/>
      <c r="F46" s="1263"/>
      <c r="G46" s="1263"/>
      <c r="H46" s="1263"/>
      <c r="I46" s="1263"/>
      <c r="J46" s="1263"/>
      <c r="K46" s="1263"/>
      <c r="L46" s="1263"/>
      <c r="M46" s="1263"/>
      <c r="N46" s="1263"/>
      <c r="O46" s="1263"/>
      <c r="P46" s="1263"/>
      <c r="Q46" s="1264"/>
      <c r="R46" s="1231"/>
      <c r="S46" s="1235"/>
      <c r="T46" s="1235"/>
    </row>
    <row r="47" spans="1:20">
      <c r="A47" s="1260">
        <v>8</v>
      </c>
      <c r="B47" s="1277" t="s">
        <v>1745</v>
      </c>
      <c r="C47" s="1256">
        <f t="shared" si="5"/>
        <v>0</v>
      </c>
      <c r="D47" s="1299"/>
      <c r="E47" s="1263"/>
      <c r="F47" s="1263"/>
      <c r="G47" s="1263"/>
      <c r="H47" s="1263"/>
      <c r="I47" s="1263"/>
      <c r="J47" s="1263"/>
      <c r="K47" s="1263"/>
      <c r="L47" s="1263"/>
      <c r="M47" s="1263"/>
      <c r="N47" s="1263"/>
      <c r="O47" s="1263"/>
      <c r="P47" s="1263"/>
      <c r="Q47" s="1264"/>
      <c r="R47" s="1231"/>
      <c r="S47" s="1235"/>
      <c r="T47" s="1235"/>
    </row>
    <row r="48" spans="1:20">
      <c r="A48" s="1260">
        <v>9</v>
      </c>
      <c r="B48" s="1277" t="s">
        <v>1746</v>
      </c>
      <c r="C48" s="1256">
        <f t="shared" si="5"/>
        <v>0</v>
      </c>
      <c r="D48" s="1299"/>
      <c r="E48" s="1263"/>
      <c r="F48" s="1263"/>
      <c r="G48" s="1263"/>
      <c r="H48" s="1263"/>
      <c r="I48" s="1263"/>
      <c r="J48" s="1263"/>
      <c r="K48" s="1263"/>
      <c r="L48" s="1263"/>
      <c r="M48" s="1263"/>
      <c r="N48" s="1263"/>
      <c r="O48" s="1263"/>
      <c r="P48" s="1263"/>
      <c r="Q48" s="1264"/>
      <c r="R48" s="1231"/>
      <c r="S48" s="1235"/>
      <c r="T48" s="1235"/>
    </row>
    <row r="49" spans="1:20">
      <c r="A49" s="1260">
        <v>10</v>
      </c>
      <c r="B49" s="1277" t="s">
        <v>1747</v>
      </c>
      <c r="C49" s="1256">
        <f t="shared" si="5"/>
        <v>0</v>
      </c>
      <c r="D49" s="1299"/>
      <c r="E49" s="1263"/>
      <c r="F49" s="1263"/>
      <c r="G49" s="1263"/>
      <c r="H49" s="1263"/>
      <c r="I49" s="1263"/>
      <c r="J49" s="1263"/>
      <c r="K49" s="1263"/>
      <c r="L49" s="1263"/>
      <c r="M49" s="1263"/>
      <c r="N49" s="1263"/>
      <c r="O49" s="1263"/>
      <c r="P49" s="1263"/>
      <c r="Q49" s="1264"/>
      <c r="R49" s="1231"/>
      <c r="S49" s="1235"/>
      <c r="T49" s="1235"/>
    </row>
    <row r="50" spans="1:20">
      <c r="A50" s="1260">
        <v>11</v>
      </c>
      <c r="B50" s="1277" t="s">
        <v>444</v>
      </c>
      <c r="C50" s="1256">
        <f t="shared" si="5"/>
        <v>0</v>
      </c>
      <c r="D50" s="1299"/>
      <c r="E50" s="1263"/>
      <c r="F50" s="1263"/>
      <c r="G50" s="1263"/>
      <c r="H50" s="1263"/>
      <c r="I50" s="1263"/>
      <c r="J50" s="1263"/>
      <c r="K50" s="1263"/>
      <c r="L50" s="1263"/>
      <c r="M50" s="1263"/>
      <c r="N50" s="1263"/>
      <c r="O50" s="1263"/>
      <c r="P50" s="1263"/>
      <c r="Q50" s="1264"/>
      <c r="R50" s="1231"/>
      <c r="S50" s="1235"/>
      <c r="T50" s="1235"/>
    </row>
    <row r="51" spans="1:20" ht="15.75" thickBot="1">
      <c r="A51" s="1300"/>
      <c r="B51" s="1301" t="s">
        <v>1748</v>
      </c>
      <c r="C51" s="1302">
        <f>C35+C36+C37+C38+C41+C42+C43+C47+C48+C49+C50</f>
        <v>0</v>
      </c>
      <c r="D51" s="1303">
        <f>D35+D36+D37+D38+D41+D42+D43+D47+D48+D49+D50</f>
        <v>0</v>
      </c>
      <c r="E51" s="1303">
        <f t="shared" ref="E51:Q51" si="8">E35+E36+E37+E38+E41+E42+E43+E47+E48+E49+E50</f>
        <v>0</v>
      </c>
      <c r="F51" s="1303">
        <f t="shared" si="8"/>
        <v>0</v>
      </c>
      <c r="G51" s="1303">
        <f t="shared" si="8"/>
        <v>0</v>
      </c>
      <c r="H51" s="1303">
        <f t="shared" si="8"/>
        <v>0</v>
      </c>
      <c r="I51" s="1303">
        <f t="shared" si="8"/>
        <v>0</v>
      </c>
      <c r="J51" s="1303">
        <f t="shared" si="8"/>
        <v>0</v>
      </c>
      <c r="K51" s="1303">
        <f t="shared" si="8"/>
        <v>0</v>
      </c>
      <c r="L51" s="1303">
        <f t="shared" si="8"/>
        <v>0</v>
      </c>
      <c r="M51" s="1303">
        <f t="shared" si="8"/>
        <v>0</v>
      </c>
      <c r="N51" s="1303">
        <f t="shared" si="8"/>
        <v>0</v>
      </c>
      <c r="O51" s="1303">
        <f t="shared" si="8"/>
        <v>0</v>
      </c>
      <c r="P51" s="1303">
        <f t="shared" si="8"/>
        <v>0</v>
      </c>
      <c r="Q51" s="1304">
        <f t="shared" si="8"/>
        <v>0</v>
      </c>
      <c r="R51" s="1231"/>
      <c r="S51" s="1235"/>
      <c r="T51" s="1235"/>
    </row>
    <row r="52" spans="1:20" ht="15.75" thickBot="1">
      <c r="A52" s="1305"/>
      <c r="B52" s="1306" t="s">
        <v>1749</v>
      </c>
      <c r="C52" s="1307">
        <f>C33+C51</f>
        <v>0</v>
      </c>
      <c r="D52" s="1308">
        <f>D33+D51</f>
        <v>0</v>
      </c>
      <c r="E52" s="1308">
        <f t="shared" ref="E52:Q52" si="9">E33+E51</f>
        <v>0</v>
      </c>
      <c r="F52" s="1308">
        <f t="shared" si="9"/>
        <v>0</v>
      </c>
      <c r="G52" s="1308">
        <f t="shared" si="9"/>
        <v>0</v>
      </c>
      <c r="H52" s="1308">
        <f t="shared" si="9"/>
        <v>0</v>
      </c>
      <c r="I52" s="1308">
        <f t="shared" si="9"/>
        <v>0</v>
      </c>
      <c r="J52" s="1308">
        <f t="shared" si="9"/>
        <v>0</v>
      </c>
      <c r="K52" s="1308">
        <f t="shared" si="9"/>
        <v>0</v>
      </c>
      <c r="L52" s="1308">
        <f t="shared" si="9"/>
        <v>0</v>
      </c>
      <c r="M52" s="1308">
        <f t="shared" si="9"/>
        <v>0</v>
      </c>
      <c r="N52" s="1308">
        <f t="shared" si="9"/>
        <v>0</v>
      </c>
      <c r="O52" s="1308">
        <f t="shared" si="9"/>
        <v>0</v>
      </c>
      <c r="P52" s="1308">
        <f t="shared" si="9"/>
        <v>0</v>
      </c>
      <c r="Q52" s="1309">
        <f t="shared" si="9"/>
        <v>0</v>
      </c>
      <c r="R52" s="1231"/>
      <c r="S52" s="1235"/>
      <c r="T52" s="1235"/>
    </row>
    <row r="53" spans="1:20">
      <c r="A53" s="1310"/>
      <c r="B53" s="1245" t="s">
        <v>1750</v>
      </c>
      <c r="C53" s="1311"/>
      <c r="D53" s="1312"/>
      <c r="E53" s="1312"/>
      <c r="F53" s="1312"/>
      <c r="G53" s="1312"/>
      <c r="H53" s="1312"/>
      <c r="I53" s="1312"/>
      <c r="J53" s="1312"/>
      <c r="K53" s="1312"/>
      <c r="L53" s="1312"/>
      <c r="M53" s="1312"/>
      <c r="N53" s="1312"/>
      <c r="O53" s="1312"/>
      <c r="P53" s="1312"/>
      <c r="Q53" s="1313"/>
      <c r="R53" s="1231"/>
      <c r="S53" s="1235"/>
      <c r="T53" s="1235"/>
    </row>
    <row r="54" spans="1:20">
      <c r="A54" s="1249"/>
      <c r="B54" s="1245" t="s">
        <v>1751</v>
      </c>
      <c r="C54" s="1314"/>
      <c r="D54" s="1315"/>
      <c r="E54" s="1315"/>
      <c r="F54" s="1315"/>
      <c r="G54" s="1315"/>
      <c r="H54" s="1315"/>
      <c r="I54" s="1315"/>
      <c r="J54" s="1315"/>
      <c r="K54" s="1315"/>
      <c r="L54" s="1315"/>
      <c r="M54" s="1315"/>
      <c r="N54" s="1315"/>
      <c r="O54" s="1315"/>
      <c r="P54" s="1315"/>
      <c r="Q54" s="1316"/>
      <c r="R54" s="1231"/>
      <c r="S54" s="1235"/>
      <c r="T54" s="1235"/>
    </row>
    <row r="55" spans="1:20">
      <c r="A55" s="1283" t="s">
        <v>1752</v>
      </c>
      <c r="B55" s="1317" t="s">
        <v>1753</v>
      </c>
      <c r="C55" s="1251"/>
      <c r="D55" s="1252"/>
      <c r="E55" s="1252"/>
      <c r="F55" s="1252"/>
      <c r="G55" s="1252"/>
      <c r="H55" s="1252"/>
      <c r="I55" s="1252"/>
      <c r="J55" s="1252"/>
      <c r="K55" s="1252"/>
      <c r="L55" s="1252"/>
      <c r="M55" s="1252"/>
      <c r="N55" s="1252"/>
      <c r="O55" s="1252"/>
      <c r="P55" s="1252"/>
      <c r="Q55" s="1253"/>
      <c r="R55" s="1231"/>
      <c r="S55" s="1235"/>
      <c r="T55" s="1235"/>
    </row>
    <row r="56" spans="1:20">
      <c r="A56" s="1249" t="s">
        <v>1754</v>
      </c>
      <c r="B56" s="1318" t="s">
        <v>1755</v>
      </c>
      <c r="C56" s="1256">
        <f t="shared" ref="C56:C62" si="10">SUM(D56:Q56)</f>
        <v>0</v>
      </c>
      <c r="D56" s="1299"/>
      <c r="E56" s="1263"/>
      <c r="F56" s="1263"/>
      <c r="G56" s="1263"/>
      <c r="H56" s="1263"/>
      <c r="I56" s="1263"/>
      <c r="J56" s="1263"/>
      <c r="K56" s="1263"/>
      <c r="L56" s="1263"/>
      <c r="M56" s="1263"/>
      <c r="N56" s="1263"/>
      <c r="O56" s="1263"/>
      <c r="P56" s="1263"/>
      <c r="Q56" s="1264"/>
      <c r="R56" s="1231"/>
      <c r="S56" s="1235"/>
      <c r="T56" s="1235"/>
    </row>
    <row r="57" spans="1:20">
      <c r="A57" s="1249" t="s">
        <v>1756</v>
      </c>
      <c r="B57" s="1318" t="s">
        <v>1757</v>
      </c>
      <c r="C57" s="1256">
        <f t="shared" si="10"/>
        <v>0</v>
      </c>
      <c r="D57" s="1299"/>
      <c r="E57" s="1263"/>
      <c r="F57" s="1263"/>
      <c r="G57" s="1263"/>
      <c r="H57" s="1263"/>
      <c r="I57" s="1263"/>
      <c r="J57" s="1263"/>
      <c r="K57" s="1263"/>
      <c r="L57" s="1263"/>
      <c r="M57" s="1263"/>
      <c r="N57" s="1263"/>
      <c r="O57" s="1263"/>
      <c r="P57" s="1263"/>
      <c r="Q57" s="1264"/>
      <c r="R57" s="1231"/>
      <c r="S57" s="1235"/>
      <c r="T57" s="1235"/>
    </row>
    <row r="58" spans="1:20">
      <c r="A58" s="1249" t="s">
        <v>1758</v>
      </c>
      <c r="B58" s="1318" t="s">
        <v>1759</v>
      </c>
      <c r="C58" s="1256">
        <f t="shared" si="10"/>
        <v>0</v>
      </c>
      <c r="D58" s="1299"/>
      <c r="E58" s="1263"/>
      <c r="F58" s="1263"/>
      <c r="G58" s="1263"/>
      <c r="H58" s="1263"/>
      <c r="I58" s="1263"/>
      <c r="J58" s="1263"/>
      <c r="K58" s="1263"/>
      <c r="L58" s="1263"/>
      <c r="M58" s="1263"/>
      <c r="N58" s="1263"/>
      <c r="O58" s="1263"/>
      <c r="P58" s="1263"/>
      <c r="Q58" s="1264"/>
      <c r="R58" s="1231"/>
      <c r="S58" s="1235"/>
      <c r="T58" s="1235"/>
    </row>
    <row r="59" spans="1:20">
      <c r="A59" s="1249" t="s">
        <v>1760</v>
      </c>
      <c r="B59" s="1318" t="s">
        <v>1761</v>
      </c>
      <c r="C59" s="1256">
        <f t="shared" si="10"/>
        <v>0</v>
      </c>
      <c r="D59" s="1319">
        <f>D60+D61</f>
        <v>0</v>
      </c>
      <c r="E59" s="1319">
        <f t="shared" ref="E59:Q59" si="11">E60+E61</f>
        <v>0</v>
      </c>
      <c r="F59" s="1319">
        <f t="shared" si="11"/>
        <v>0</v>
      </c>
      <c r="G59" s="1319">
        <f t="shared" si="11"/>
        <v>0</v>
      </c>
      <c r="H59" s="1319">
        <f t="shared" si="11"/>
        <v>0</v>
      </c>
      <c r="I59" s="1319">
        <f t="shared" si="11"/>
        <v>0</v>
      </c>
      <c r="J59" s="1319">
        <f t="shared" si="11"/>
        <v>0</v>
      </c>
      <c r="K59" s="1319">
        <f t="shared" si="11"/>
        <v>0</v>
      </c>
      <c r="L59" s="1319">
        <f t="shared" si="11"/>
        <v>0</v>
      </c>
      <c r="M59" s="1319">
        <f t="shared" si="11"/>
        <v>0</v>
      </c>
      <c r="N59" s="1319">
        <f t="shared" si="11"/>
        <v>0</v>
      </c>
      <c r="O59" s="1319">
        <f t="shared" si="11"/>
        <v>0</v>
      </c>
      <c r="P59" s="1319">
        <f t="shared" si="11"/>
        <v>0</v>
      </c>
      <c r="Q59" s="1320">
        <f t="shared" si="11"/>
        <v>0</v>
      </c>
      <c r="R59" s="1231"/>
      <c r="S59" s="1235"/>
      <c r="T59" s="1235"/>
    </row>
    <row r="60" spans="1:20">
      <c r="A60" s="1249" t="s">
        <v>1762</v>
      </c>
      <c r="B60" s="1321" t="s">
        <v>1763</v>
      </c>
      <c r="C60" s="1256">
        <f t="shared" si="10"/>
        <v>0</v>
      </c>
      <c r="D60" s="1292"/>
      <c r="E60" s="1292"/>
      <c r="F60" s="1292"/>
      <c r="G60" s="1292"/>
      <c r="H60" s="1292"/>
      <c r="I60" s="1292"/>
      <c r="J60" s="1292"/>
      <c r="K60" s="1292"/>
      <c r="L60" s="1292"/>
      <c r="M60" s="1292"/>
      <c r="N60" s="1292"/>
      <c r="O60" s="1292"/>
      <c r="P60" s="1292"/>
      <c r="Q60" s="1293"/>
      <c r="R60" s="1231"/>
      <c r="S60" s="1235"/>
      <c r="T60" s="1235"/>
    </row>
    <row r="61" spans="1:20">
      <c r="A61" s="1249" t="s">
        <v>1764</v>
      </c>
      <c r="B61" s="1321" t="s">
        <v>1765</v>
      </c>
      <c r="C61" s="1256">
        <f t="shared" si="10"/>
        <v>0</v>
      </c>
      <c r="D61" s="1292"/>
      <c r="E61" s="1292"/>
      <c r="F61" s="1292"/>
      <c r="G61" s="1292"/>
      <c r="H61" s="1292"/>
      <c r="I61" s="1292"/>
      <c r="J61" s="1292"/>
      <c r="K61" s="1292"/>
      <c r="L61" s="1292"/>
      <c r="M61" s="1292"/>
      <c r="N61" s="1292"/>
      <c r="O61" s="1292"/>
      <c r="P61" s="1292"/>
      <c r="Q61" s="1293"/>
      <c r="R61" s="1231"/>
      <c r="S61" s="1235"/>
      <c r="T61" s="1235"/>
    </row>
    <row r="62" spans="1:20">
      <c r="A62" s="1249" t="s">
        <v>1766</v>
      </c>
      <c r="B62" s="1318" t="s">
        <v>1767</v>
      </c>
      <c r="C62" s="1256">
        <f t="shared" si="10"/>
        <v>0</v>
      </c>
      <c r="D62" s="1322"/>
      <c r="E62" s="1322"/>
      <c r="F62" s="1322"/>
      <c r="G62" s="1322"/>
      <c r="H62" s="1322"/>
      <c r="I62" s="1322"/>
      <c r="J62" s="1322"/>
      <c r="K62" s="1322"/>
      <c r="L62" s="1322"/>
      <c r="M62" s="1322"/>
      <c r="N62" s="1322"/>
      <c r="O62" s="1322"/>
      <c r="P62" s="1322"/>
      <c r="Q62" s="1323"/>
      <c r="R62" s="1231"/>
      <c r="S62" s="1235"/>
      <c r="T62" s="1235"/>
    </row>
    <row r="63" spans="1:20">
      <c r="A63" s="1283"/>
      <c r="B63" s="1284" t="s">
        <v>1768</v>
      </c>
      <c r="C63" s="1324">
        <f>C56+C57+C58+C59+C62</f>
        <v>0</v>
      </c>
      <c r="D63" s="1325">
        <f>D56+D57+D58+D59+D62</f>
        <v>0</v>
      </c>
      <c r="E63" s="1325">
        <f t="shared" ref="E63:Q63" si="12">E56+E57+E58+E59+E62</f>
        <v>0</v>
      </c>
      <c r="F63" s="1325">
        <f t="shared" si="12"/>
        <v>0</v>
      </c>
      <c r="G63" s="1325">
        <f t="shared" si="12"/>
        <v>0</v>
      </c>
      <c r="H63" s="1325">
        <f t="shared" si="12"/>
        <v>0</v>
      </c>
      <c r="I63" s="1325">
        <f t="shared" si="12"/>
        <v>0</v>
      </c>
      <c r="J63" s="1325">
        <f t="shared" si="12"/>
        <v>0</v>
      </c>
      <c r="K63" s="1325">
        <f t="shared" si="12"/>
        <v>0</v>
      </c>
      <c r="L63" s="1325">
        <f t="shared" si="12"/>
        <v>0</v>
      </c>
      <c r="M63" s="1325">
        <f t="shared" si="12"/>
        <v>0</v>
      </c>
      <c r="N63" s="1325">
        <f t="shared" si="12"/>
        <v>0</v>
      </c>
      <c r="O63" s="1325">
        <f t="shared" si="12"/>
        <v>0</v>
      </c>
      <c r="P63" s="1325">
        <f t="shared" si="12"/>
        <v>0</v>
      </c>
      <c r="Q63" s="1326">
        <f t="shared" si="12"/>
        <v>0</v>
      </c>
      <c r="R63" s="1231"/>
      <c r="S63" s="1235"/>
      <c r="T63" s="1235"/>
    </row>
    <row r="64" spans="1:20">
      <c r="A64" s="1249"/>
      <c r="B64" s="1245" t="s">
        <v>1769</v>
      </c>
      <c r="C64" s="1246"/>
      <c r="D64" s="1327"/>
      <c r="E64" s="1327"/>
      <c r="F64" s="1327"/>
      <c r="G64" s="1327"/>
      <c r="H64" s="1327"/>
      <c r="I64" s="1327"/>
      <c r="J64" s="1327"/>
      <c r="K64" s="1327"/>
      <c r="L64" s="1327"/>
      <c r="M64" s="1327"/>
      <c r="N64" s="1327"/>
      <c r="O64" s="1327"/>
      <c r="P64" s="1327"/>
      <c r="Q64" s="1328"/>
      <c r="R64" s="1231"/>
      <c r="S64" s="1235"/>
      <c r="T64" s="1235"/>
    </row>
    <row r="65" spans="1:20">
      <c r="A65" s="1283" t="s">
        <v>1770</v>
      </c>
      <c r="B65" s="1317" t="s">
        <v>1753</v>
      </c>
      <c r="C65" s="1329"/>
      <c r="D65" s="1330"/>
      <c r="E65" s="1330"/>
      <c r="F65" s="1330"/>
      <c r="G65" s="1330"/>
      <c r="H65" s="1330"/>
      <c r="I65" s="1330"/>
      <c r="J65" s="1330"/>
      <c r="K65" s="1330"/>
      <c r="L65" s="1330"/>
      <c r="M65" s="1330"/>
      <c r="N65" s="1330"/>
      <c r="O65" s="1330"/>
      <c r="P65" s="1330"/>
      <c r="Q65" s="1331"/>
      <c r="R65" s="1231"/>
      <c r="S65" s="1235"/>
      <c r="T65" s="1235"/>
    </row>
    <row r="66" spans="1:20">
      <c r="A66" s="1249" t="s">
        <v>1754</v>
      </c>
      <c r="B66" s="1318" t="s">
        <v>1755</v>
      </c>
      <c r="C66" s="1256">
        <f t="shared" ref="C66:C72" si="13">SUM(D66:Q66)</f>
        <v>0</v>
      </c>
      <c r="D66" s="1299"/>
      <c r="E66" s="1263"/>
      <c r="F66" s="1263"/>
      <c r="G66" s="1263"/>
      <c r="H66" s="1263"/>
      <c r="I66" s="1263"/>
      <c r="J66" s="1263"/>
      <c r="K66" s="1263"/>
      <c r="L66" s="1263"/>
      <c r="M66" s="1263"/>
      <c r="N66" s="1263"/>
      <c r="O66" s="1263"/>
      <c r="P66" s="1263"/>
      <c r="Q66" s="1264"/>
      <c r="R66" s="1231"/>
      <c r="S66" s="1235"/>
      <c r="T66" s="1235"/>
    </row>
    <row r="67" spans="1:20">
      <c r="A67" s="1249" t="s">
        <v>1756</v>
      </c>
      <c r="B67" s="1318" t="s">
        <v>1757</v>
      </c>
      <c r="C67" s="1256">
        <f t="shared" si="13"/>
        <v>0</v>
      </c>
      <c r="D67" s="1299"/>
      <c r="E67" s="1263"/>
      <c r="F67" s="1263"/>
      <c r="G67" s="1263"/>
      <c r="H67" s="1263"/>
      <c r="I67" s="1263"/>
      <c r="J67" s="1263"/>
      <c r="K67" s="1263"/>
      <c r="L67" s="1263"/>
      <c r="M67" s="1263"/>
      <c r="N67" s="1263"/>
      <c r="O67" s="1263"/>
      <c r="P67" s="1263"/>
      <c r="Q67" s="1264"/>
      <c r="R67" s="1231"/>
      <c r="S67" s="1235"/>
      <c r="T67" s="1235"/>
    </row>
    <row r="68" spans="1:20">
      <c r="A68" s="1249" t="s">
        <v>1758</v>
      </c>
      <c r="B68" s="1318" t="s">
        <v>1759</v>
      </c>
      <c r="C68" s="1256">
        <f t="shared" si="13"/>
        <v>0</v>
      </c>
      <c r="D68" s="1299"/>
      <c r="E68" s="1263"/>
      <c r="F68" s="1263"/>
      <c r="G68" s="1263"/>
      <c r="H68" s="1263"/>
      <c r="I68" s="1263"/>
      <c r="J68" s="1263"/>
      <c r="K68" s="1263"/>
      <c r="L68" s="1263"/>
      <c r="M68" s="1263"/>
      <c r="N68" s="1263"/>
      <c r="O68" s="1263"/>
      <c r="P68" s="1263"/>
      <c r="Q68" s="1264"/>
      <c r="R68" s="1231"/>
      <c r="S68" s="1235"/>
      <c r="T68" s="1235"/>
    </row>
    <row r="69" spans="1:20">
      <c r="A69" s="1249" t="s">
        <v>1760</v>
      </c>
      <c r="B69" s="1318" t="s">
        <v>1761</v>
      </c>
      <c r="C69" s="1256">
        <f t="shared" si="13"/>
        <v>0</v>
      </c>
      <c r="D69" s="1319">
        <f>D70+D71</f>
        <v>0</v>
      </c>
      <c r="E69" s="1319">
        <f t="shared" ref="E69:Q69" si="14">E70+E71</f>
        <v>0</v>
      </c>
      <c r="F69" s="1319">
        <f t="shared" si="14"/>
        <v>0</v>
      </c>
      <c r="G69" s="1319">
        <f t="shared" si="14"/>
        <v>0</v>
      </c>
      <c r="H69" s="1319">
        <f t="shared" si="14"/>
        <v>0</v>
      </c>
      <c r="I69" s="1319">
        <f t="shared" si="14"/>
        <v>0</v>
      </c>
      <c r="J69" s="1319">
        <f t="shared" si="14"/>
        <v>0</v>
      </c>
      <c r="K69" s="1319">
        <f t="shared" si="14"/>
        <v>0</v>
      </c>
      <c r="L69" s="1319">
        <f t="shared" si="14"/>
        <v>0</v>
      </c>
      <c r="M69" s="1319">
        <f t="shared" si="14"/>
        <v>0</v>
      </c>
      <c r="N69" s="1319">
        <f t="shared" si="14"/>
        <v>0</v>
      </c>
      <c r="O69" s="1319">
        <f t="shared" si="14"/>
        <v>0</v>
      </c>
      <c r="P69" s="1319">
        <f t="shared" si="14"/>
        <v>0</v>
      </c>
      <c r="Q69" s="1320">
        <f t="shared" si="14"/>
        <v>0</v>
      </c>
      <c r="R69" s="1231"/>
      <c r="S69" s="1235"/>
      <c r="T69" s="1235"/>
    </row>
    <row r="70" spans="1:20">
      <c r="A70" s="1249" t="s">
        <v>1762</v>
      </c>
      <c r="B70" s="1321" t="s">
        <v>1763</v>
      </c>
      <c r="C70" s="1256">
        <f t="shared" si="13"/>
        <v>0</v>
      </c>
      <c r="D70" s="1292"/>
      <c r="E70" s="1292"/>
      <c r="F70" s="1292"/>
      <c r="G70" s="1292"/>
      <c r="H70" s="1292"/>
      <c r="I70" s="1292"/>
      <c r="J70" s="1292"/>
      <c r="K70" s="1292"/>
      <c r="L70" s="1292"/>
      <c r="M70" s="1292"/>
      <c r="N70" s="1292"/>
      <c r="O70" s="1292"/>
      <c r="P70" s="1292"/>
      <c r="Q70" s="1293"/>
      <c r="R70" s="1231"/>
      <c r="S70" s="1235"/>
      <c r="T70" s="1235"/>
    </row>
    <row r="71" spans="1:20">
      <c r="A71" s="1249" t="s">
        <v>1764</v>
      </c>
      <c r="B71" s="1321" t="s">
        <v>1765</v>
      </c>
      <c r="C71" s="1256">
        <f t="shared" si="13"/>
        <v>0</v>
      </c>
      <c r="D71" s="1292"/>
      <c r="E71" s="1292"/>
      <c r="F71" s="1292"/>
      <c r="G71" s="1292"/>
      <c r="H71" s="1292"/>
      <c r="I71" s="1292"/>
      <c r="J71" s="1292"/>
      <c r="K71" s="1292"/>
      <c r="L71" s="1292"/>
      <c r="M71" s="1292"/>
      <c r="N71" s="1292"/>
      <c r="O71" s="1292"/>
      <c r="P71" s="1292"/>
      <c r="Q71" s="1293"/>
      <c r="R71" s="1231"/>
      <c r="S71" s="1235"/>
      <c r="T71" s="1235"/>
    </row>
    <row r="72" spans="1:20">
      <c r="A72" s="1249" t="s">
        <v>1766</v>
      </c>
      <c r="B72" s="1318" t="s">
        <v>1767</v>
      </c>
      <c r="C72" s="1256">
        <f t="shared" si="13"/>
        <v>0</v>
      </c>
      <c r="D72" s="1322"/>
      <c r="E72" s="1322"/>
      <c r="F72" s="1322"/>
      <c r="G72" s="1322"/>
      <c r="H72" s="1322"/>
      <c r="I72" s="1322"/>
      <c r="J72" s="1322"/>
      <c r="K72" s="1322"/>
      <c r="L72" s="1322"/>
      <c r="M72" s="1322"/>
      <c r="N72" s="1322"/>
      <c r="O72" s="1322"/>
      <c r="P72" s="1322"/>
      <c r="Q72" s="1323"/>
      <c r="R72" s="1231"/>
      <c r="S72" s="1235"/>
      <c r="T72" s="1235"/>
    </row>
    <row r="73" spans="1:20" ht="15.75" thickBot="1">
      <c r="A73" s="1300"/>
      <c r="B73" s="1301" t="s">
        <v>1771</v>
      </c>
      <c r="C73" s="1332">
        <f>C66+C67+C68+C69+C72</f>
        <v>0</v>
      </c>
      <c r="D73" s="1303">
        <f>D66+D67+D68+D69+D72</f>
        <v>0</v>
      </c>
      <c r="E73" s="1303">
        <f t="shared" ref="E73:Q73" si="15">E66+E67+E68+E69+E72</f>
        <v>0</v>
      </c>
      <c r="F73" s="1303">
        <f t="shared" si="15"/>
        <v>0</v>
      </c>
      <c r="G73" s="1303">
        <f t="shared" si="15"/>
        <v>0</v>
      </c>
      <c r="H73" s="1303">
        <f t="shared" si="15"/>
        <v>0</v>
      </c>
      <c r="I73" s="1303">
        <f t="shared" si="15"/>
        <v>0</v>
      </c>
      <c r="J73" s="1303">
        <f t="shared" si="15"/>
        <v>0</v>
      </c>
      <c r="K73" s="1303">
        <f t="shared" si="15"/>
        <v>0</v>
      </c>
      <c r="L73" s="1303">
        <f t="shared" si="15"/>
        <v>0</v>
      </c>
      <c r="M73" s="1303">
        <f t="shared" si="15"/>
        <v>0</v>
      </c>
      <c r="N73" s="1303">
        <f t="shared" si="15"/>
        <v>0</v>
      </c>
      <c r="O73" s="1303">
        <f t="shared" si="15"/>
        <v>0</v>
      </c>
      <c r="P73" s="1303">
        <f t="shared" si="15"/>
        <v>0</v>
      </c>
      <c r="Q73" s="1304">
        <f t="shared" si="15"/>
        <v>0</v>
      </c>
      <c r="R73" s="1231"/>
      <c r="S73" s="1235"/>
      <c r="T73" s="1235"/>
    </row>
    <row r="74" spans="1:20" ht="15.75" thickBot="1">
      <c r="A74" s="1333"/>
      <c r="B74" s="1306" t="s">
        <v>1772</v>
      </c>
      <c r="C74" s="1307">
        <f>C63+C73</f>
        <v>0</v>
      </c>
      <c r="D74" s="1308">
        <f>D63+D73</f>
        <v>0</v>
      </c>
      <c r="E74" s="1308">
        <f t="shared" ref="E74:Q74" si="16">E63+E73</f>
        <v>0</v>
      </c>
      <c r="F74" s="1308">
        <f t="shared" si="16"/>
        <v>0</v>
      </c>
      <c r="G74" s="1308">
        <f t="shared" si="16"/>
        <v>0</v>
      </c>
      <c r="H74" s="1308">
        <f t="shared" si="16"/>
        <v>0</v>
      </c>
      <c r="I74" s="1308">
        <f t="shared" si="16"/>
        <v>0</v>
      </c>
      <c r="J74" s="1308">
        <f t="shared" si="16"/>
        <v>0</v>
      </c>
      <c r="K74" s="1308">
        <f t="shared" si="16"/>
        <v>0</v>
      </c>
      <c r="L74" s="1308">
        <f t="shared" si="16"/>
        <v>0</v>
      </c>
      <c r="M74" s="1308">
        <f t="shared" si="16"/>
        <v>0</v>
      </c>
      <c r="N74" s="1308">
        <f t="shared" si="16"/>
        <v>0</v>
      </c>
      <c r="O74" s="1308">
        <f t="shared" si="16"/>
        <v>0</v>
      </c>
      <c r="P74" s="1308">
        <f t="shared" si="16"/>
        <v>0</v>
      </c>
      <c r="Q74" s="1309">
        <f t="shared" si="16"/>
        <v>0</v>
      </c>
      <c r="R74" s="1231"/>
      <c r="S74" s="1235"/>
      <c r="T74" s="1235"/>
    </row>
    <row r="75" spans="1:20" ht="15.75" thickBot="1">
      <c r="A75" s="1334"/>
      <c r="B75" s="1335" t="s">
        <v>1773</v>
      </c>
      <c r="C75" s="1336">
        <f>C52+C74</f>
        <v>0</v>
      </c>
      <c r="D75" s="1337">
        <f>D52+D74</f>
        <v>0</v>
      </c>
      <c r="E75" s="1337">
        <f t="shared" ref="E75:Q75" si="17">E52+E74</f>
        <v>0</v>
      </c>
      <c r="F75" s="1337">
        <f t="shared" si="17"/>
        <v>0</v>
      </c>
      <c r="G75" s="1337">
        <f t="shared" si="17"/>
        <v>0</v>
      </c>
      <c r="H75" s="1337">
        <f t="shared" si="17"/>
        <v>0</v>
      </c>
      <c r="I75" s="1337">
        <f t="shared" si="17"/>
        <v>0</v>
      </c>
      <c r="J75" s="1337">
        <f t="shared" si="17"/>
        <v>0</v>
      </c>
      <c r="K75" s="1337">
        <f t="shared" si="17"/>
        <v>0</v>
      </c>
      <c r="L75" s="1337">
        <f t="shared" si="17"/>
        <v>0</v>
      </c>
      <c r="M75" s="1337">
        <f t="shared" si="17"/>
        <v>0</v>
      </c>
      <c r="N75" s="1337">
        <f t="shared" si="17"/>
        <v>0</v>
      </c>
      <c r="O75" s="1337">
        <f t="shared" si="17"/>
        <v>0</v>
      </c>
      <c r="P75" s="1337">
        <f t="shared" si="17"/>
        <v>0</v>
      </c>
      <c r="Q75" s="1338">
        <f t="shared" si="17"/>
        <v>0</v>
      </c>
      <c r="R75" s="1231"/>
      <c r="S75" s="1235"/>
      <c r="T75" s="1235"/>
    </row>
    <row r="76" spans="1:20" ht="16.5" thickTop="1" thickBot="1">
      <c r="A76" s="1339"/>
      <c r="B76" s="1340" t="s">
        <v>1774</v>
      </c>
      <c r="C76" s="1341"/>
      <c r="D76" s="1342">
        <v>0</v>
      </c>
      <c r="E76" s="1343" t="s">
        <v>1775</v>
      </c>
      <c r="F76" s="1344" t="s">
        <v>1776</v>
      </c>
      <c r="G76" s="1344" t="s">
        <v>1777</v>
      </c>
      <c r="H76" s="1344" t="s">
        <v>1778</v>
      </c>
      <c r="I76" s="1344" t="s">
        <v>1779</v>
      </c>
      <c r="J76" s="1344" t="s">
        <v>1780</v>
      </c>
      <c r="K76" s="1344" t="s">
        <v>1781</v>
      </c>
      <c r="L76" s="1344" t="s">
        <v>1782</v>
      </c>
      <c r="M76" s="1344" t="s">
        <v>1783</v>
      </c>
      <c r="N76" s="1344" t="s">
        <v>1784</v>
      </c>
      <c r="O76" s="1344" t="s">
        <v>1785</v>
      </c>
      <c r="P76" s="1344" t="s">
        <v>1786</v>
      </c>
      <c r="Q76" s="1345" t="s">
        <v>1787</v>
      </c>
      <c r="R76" s="1231"/>
      <c r="S76" s="1235"/>
      <c r="T76" s="1235"/>
    </row>
    <row r="77" spans="1:20" ht="16.5" thickTop="1" thickBot="1">
      <c r="A77" s="1346"/>
      <c r="B77" s="1347" t="s">
        <v>1788</v>
      </c>
      <c r="C77" s="1348"/>
      <c r="D77" s="1349">
        <f t="shared" ref="D77:Q77" si="18">D75*D76</f>
        <v>0</v>
      </c>
      <c r="E77" s="1350">
        <f t="shared" si="18"/>
        <v>0</v>
      </c>
      <c r="F77" s="1350">
        <f t="shared" si="18"/>
        <v>0</v>
      </c>
      <c r="G77" s="1350">
        <f t="shared" si="18"/>
        <v>0</v>
      </c>
      <c r="H77" s="1350">
        <f t="shared" si="18"/>
        <v>0</v>
      </c>
      <c r="I77" s="1350">
        <f t="shared" si="18"/>
        <v>0</v>
      </c>
      <c r="J77" s="1350">
        <f t="shared" si="18"/>
        <v>0</v>
      </c>
      <c r="K77" s="1350">
        <f t="shared" si="18"/>
        <v>0</v>
      </c>
      <c r="L77" s="1350">
        <f t="shared" si="18"/>
        <v>0</v>
      </c>
      <c r="M77" s="1350">
        <f t="shared" si="18"/>
        <v>0</v>
      </c>
      <c r="N77" s="1350">
        <f t="shared" si="18"/>
        <v>0</v>
      </c>
      <c r="O77" s="1350">
        <f t="shared" si="18"/>
        <v>0</v>
      </c>
      <c r="P77" s="1350">
        <f t="shared" si="18"/>
        <v>0</v>
      </c>
      <c r="Q77" s="1351">
        <f t="shared" si="18"/>
        <v>0</v>
      </c>
      <c r="R77" s="1231"/>
      <c r="S77" s="1235"/>
      <c r="T77" s="1235"/>
    </row>
    <row r="78" spans="1:20" ht="16.5" thickTop="1" thickBot="1">
      <c r="A78" s="1352"/>
      <c r="B78" s="1353" t="s">
        <v>1789</v>
      </c>
      <c r="C78" s="1354">
        <f>SUM(D77:Q77)</f>
        <v>0</v>
      </c>
      <c r="D78" s="1355"/>
      <c r="E78" s="1356"/>
      <c r="F78" s="1356"/>
      <c r="G78" s="1356"/>
      <c r="H78" s="1356"/>
      <c r="I78" s="1356"/>
      <c r="J78" s="1356"/>
      <c r="K78" s="1356"/>
      <c r="L78" s="1356"/>
      <c r="M78" s="1356"/>
      <c r="N78" s="1356"/>
      <c r="O78" s="1356"/>
      <c r="P78" s="1356"/>
      <c r="Q78" s="1357"/>
      <c r="R78" s="1231"/>
      <c r="S78" s="1235"/>
      <c r="T78" s="1235"/>
    </row>
    <row r="79" spans="1:20">
      <c r="A79" s="678"/>
      <c r="B79" s="678"/>
      <c r="C79" s="678"/>
      <c r="D79" s="678"/>
      <c r="E79" s="678"/>
      <c r="F79" s="678"/>
      <c r="G79" s="678"/>
      <c r="H79" s="678"/>
      <c r="I79" s="678"/>
      <c r="J79" s="678"/>
      <c r="K79" s="678"/>
      <c r="L79" s="678"/>
      <c r="M79" s="678"/>
      <c r="N79" s="678"/>
      <c r="O79" s="678"/>
      <c r="P79" s="678"/>
      <c r="Q79" s="678"/>
      <c r="R79" s="678"/>
    </row>
    <row r="80" spans="1:20">
      <c r="A80" s="678"/>
      <c r="B80" s="678"/>
      <c r="C80" s="678"/>
      <c r="D80" s="678"/>
      <c r="E80" s="678"/>
      <c r="F80" s="678"/>
      <c r="G80" s="678"/>
      <c r="H80" s="678"/>
      <c r="I80" s="678"/>
      <c r="J80" s="678"/>
      <c r="K80" s="678"/>
      <c r="L80" s="678"/>
      <c r="M80" s="678"/>
      <c r="N80" s="678"/>
      <c r="O80" s="678"/>
      <c r="P80" s="678"/>
      <c r="Q80" s="678"/>
      <c r="R80" s="678"/>
    </row>
    <row r="81" spans="1:18">
      <c r="A81" s="678"/>
      <c r="B81" s="678"/>
      <c r="C81" s="678"/>
      <c r="D81" s="678"/>
      <c r="E81" s="678"/>
      <c r="F81" s="678"/>
      <c r="G81" s="678"/>
      <c r="H81" s="678"/>
      <c r="I81" s="678"/>
      <c r="J81" s="678"/>
      <c r="K81" s="678"/>
      <c r="L81" s="678"/>
      <c r="M81" s="678"/>
      <c r="N81" s="678"/>
      <c r="O81" s="678"/>
      <c r="P81" s="678"/>
      <c r="Q81" s="678"/>
      <c r="R81" s="678"/>
    </row>
    <row r="82" spans="1:18">
      <c r="A82" s="678"/>
      <c r="B82" s="678"/>
      <c r="C82" s="678"/>
      <c r="D82" s="678"/>
      <c r="E82" s="678"/>
      <c r="F82" s="678"/>
      <c r="G82" s="678"/>
      <c r="H82" s="678"/>
      <c r="I82" s="678"/>
      <c r="J82" s="678"/>
      <c r="K82" s="678"/>
      <c r="L82" s="678"/>
      <c r="M82" s="678"/>
      <c r="N82" s="678"/>
      <c r="O82" s="678"/>
      <c r="P82" s="678"/>
      <c r="Q82" s="678"/>
      <c r="R82" s="678"/>
    </row>
    <row r="83" spans="1:18">
      <c r="A83" s="678"/>
      <c r="B83" s="678"/>
      <c r="C83" s="678"/>
      <c r="D83" s="678"/>
      <c r="E83" s="678"/>
      <c r="F83" s="678"/>
      <c r="G83" s="678"/>
      <c r="H83" s="678"/>
      <c r="I83" s="678"/>
      <c r="J83" s="678"/>
      <c r="K83" s="678"/>
      <c r="L83" s="678"/>
      <c r="M83" s="678"/>
      <c r="N83" s="678"/>
      <c r="O83" s="678"/>
      <c r="P83" s="678"/>
      <c r="Q83" s="678"/>
      <c r="R83" s="678"/>
    </row>
    <row r="84" spans="1:18">
      <c r="A84" s="678"/>
      <c r="B84" s="678"/>
      <c r="C84" s="678"/>
      <c r="D84" s="678"/>
      <c r="E84" s="678"/>
      <c r="F84" s="678"/>
      <c r="G84" s="678"/>
      <c r="H84" s="678"/>
      <c r="I84" s="678"/>
      <c r="J84" s="678"/>
      <c r="K84" s="678"/>
      <c r="L84" s="678"/>
      <c r="M84" s="678"/>
      <c r="N84" s="678"/>
      <c r="O84" s="678"/>
      <c r="P84" s="678"/>
      <c r="Q84" s="678"/>
      <c r="R84" s="678"/>
    </row>
    <row r="85" spans="1:18">
      <c r="A85" s="678"/>
      <c r="B85" s="678"/>
      <c r="C85" s="678"/>
      <c r="D85" s="678"/>
      <c r="E85" s="678"/>
      <c r="F85" s="678"/>
      <c r="G85" s="678"/>
      <c r="H85" s="678"/>
      <c r="I85" s="678"/>
      <c r="J85" s="678"/>
      <c r="K85" s="678"/>
      <c r="L85" s="678"/>
      <c r="M85" s="678"/>
      <c r="N85" s="678"/>
      <c r="O85" s="678"/>
      <c r="P85" s="678"/>
      <c r="Q85" s="678"/>
      <c r="R85" s="678"/>
    </row>
    <row r="86" spans="1:18">
      <c r="A86" s="678"/>
      <c r="B86" s="678"/>
      <c r="C86" s="678"/>
      <c r="D86" s="678"/>
      <c r="E86" s="678"/>
      <c r="F86" s="678"/>
      <c r="G86" s="678"/>
      <c r="H86" s="678"/>
      <c r="I86" s="678"/>
      <c r="J86" s="678"/>
      <c r="K86" s="678"/>
      <c r="L86" s="678"/>
      <c r="M86" s="678"/>
      <c r="N86" s="678"/>
      <c r="O86" s="678"/>
      <c r="P86" s="678"/>
      <c r="Q86" s="678"/>
      <c r="R86" s="678"/>
    </row>
    <row r="87" spans="1:18">
      <c r="A87" s="678"/>
      <c r="B87" s="678"/>
      <c r="C87" s="678"/>
      <c r="D87" s="678"/>
      <c r="E87" s="678"/>
      <c r="F87" s="678"/>
      <c r="G87" s="678"/>
      <c r="H87" s="678"/>
      <c r="I87" s="678"/>
      <c r="J87" s="678"/>
      <c r="K87" s="678"/>
      <c r="L87" s="678"/>
      <c r="M87" s="678"/>
      <c r="N87" s="678"/>
      <c r="O87" s="678"/>
      <c r="P87" s="678"/>
      <c r="Q87" s="678"/>
      <c r="R87" s="678"/>
    </row>
    <row r="88" spans="1:18">
      <c r="A88" s="678"/>
      <c r="B88" s="678"/>
      <c r="C88" s="678"/>
      <c r="D88" s="678"/>
      <c r="E88" s="678"/>
      <c r="F88" s="678"/>
      <c r="G88" s="678"/>
      <c r="H88" s="678"/>
      <c r="I88" s="678"/>
      <c r="J88" s="678"/>
      <c r="K88" s="678"/>
      <c r="L88" s="678"/>
      <c r="M88" s="678"/>
      <c r="N88" s="678"/>
      <c r="O88" s="678"/>
      <c r="P88" s="678"/>
      <c r="Q88" s="678"/>
      <c r="R88" s="678"/>
    </row>
    <row r="89" spans="1:18">
      <c r="A89" s="678"/>
      <c r="B89" s="678"/>
      <c r="C89" s="678"/>
      <c r="D89" s="678"/>
      <c r="E89" s="678"/>
      <c r="F89" s="678"/>
      <c r="G89" s="678"/>
      <c r="H89" s="678"/>
      <c r="I89" s="678"/>
      <c r="J89" s="678"/>
      <c r="K89" s="678"/>
      <c r="L89" s="678"/>
      <c r="M89" s="678"/>
      <c r="N89" s="678"/>
      <c r="O89" s="678"/>
      <c r="P89" s="678"/>
      <c r="Q89" s="678"/>
      <c r="R89" s="678"/>
    </row>
    <row r="90" spans="1:18">
      <c r="A90" s="678"/>
      <c r="B90" s="678"/>
      <c r="C90" s="678"/>
      <c r="D90" s="678"/>
      <c r="E90" s="678"/>
      <c r="F90" s="678"/>
      <c r="G90" s="678"/>
      <c r="H90" s="678"/>
      <c r="I90" s="678"/>
      <c r="J90" s="678"/>
      <c r="K90" s="678"/>
      <c r="L90" s="678"/>
      <c r="M90" s="678"/>
      <c r="N90" s="678"/>
      <c r="O90" s="678"/>
      <c r="P90" s="678"/>
      <c r="Q90" s="678"/>
      <c r="R90" s="678"/>
    </row>
    <row r="91" spans="1:18">
      <c r="A91" s="678"/>
      <c r="B91" s="678"/>
      <c r="C91" s="678"/>
      <c r="D91" s="678"/>
      <c r="E91" s="678"/>
      <c r="F91" s="678"/>
      <c r="G91" s="678"/>
      <c r="H91" s="678"/>
      <c r="I91" s="678"/>
      <c r="J91" s="678"/>
      <c r="K91" s="678"/>
      <c r="L91" s="678"/>
      <c r="M91" s="678"/>
      <c r="N91" s="678"/>
      <c r="O91" s="678"/>
      <c r="P91" s="678"/>
      <c r="Q91" s="678"/>
      <c r="R91" s="678"/>
    </row>
    <row r="92" spans="1:18">
      <c r="A92" s="678"/>
      <c r="B92" s="678"/>
      <c r="C92" s="678"/>
      <c r="D92" s="678"/>
      <c r="E92" s="678"/>
      <c r="F92" s="678"/>
      <c r="G92" s="678"/>
      <c r="H92" s="678"/>
      <c r="I92" s="678"/>
      <c r="J92" s="678"/>
      <c r="K92" s="678"/>
      <c r="L92" s="678"/>
      <c r="M92" s="678"/>
      <c r="N92" s="678"/>
      <c r="O92" s="678"/>
      <c r="P92" s="678"/>
      <c r="Q92" s="678"/>
      <c r="R92" s="678"/>
    </row>
    <row r="93" spans="1:18">
      <c r="A93" s="678"/>
      <c r="B93" s="678"/>
      <c r="C93" s="678"/>
      <c r="D93" s="678"/>
      <c r="E93" s="678"/>
      <c r="F93" s="678"/>
      <c r="G93" s="678"/>
      <c r="H93" s="678"/>
      <c r="I93" s="678"/>
      <c r="J93" s="678"/>
      <c r="K93" s="678"/>
      <c r="L93" s="678"/>
      <c r="M93" s="678"/>
      <c r="N93" s="678"/>
      <c r="O93" s="678"/>
      <c r="P93" s="678"/>
      <c r="Q93" s="678"/>
      <c r="R93" s="678"/>
    </row>
    <row r="94" spans="1:18">
      <c r="A94" s="678"/>
      <c r="B94" s="678"/>
      <c r="C94" s="678"/>
      <c r="D94" s="678"/>
      <c r="E94" s="678"/>
      <c r="F94" s="678"/>
      <c r="G94" s="678"/>
      <c r="H94" s="678"/>
      <c r="I94" s="678"/>
      <c r="J94" s="678"/>
      <c r="K94" s="678"/>
      <c r="L94" s="678"/>
      <c r="M94" s="678"/>
      <c r="N94" s="678"/>
      <c r="O94" s="678"/>
      <c r="P94" s="678"/>
      <c r="Q94" s="678"/>
      <c r="R94" s="678"/>
    </row>
    <row r="95" spans="1:18">
      <c r="A95" s="678"/>
      <c r="B95" s="678"/>
      <c r="C95" s="678"/>
      <c r="D95" s="678"/>
      <c r="E95" s="678"/>
      <c r="F95" s="678"/>
      <c r="G95" s="678"/>
      <c r="H95" s="678"/>
      <c r="I95" s="678"/>
      <c r="J95" s="678"/>
      <c r="K95" s="678"/>
      <c r="L95" s="678"/>
      <c r="M95" s="678"/>
      <c r="N95" s="678"/>
      <c r="O95" s="678"/>
      <c r="P95" s="678"/>
      <c r="Q95" s="678"/>
      <c r="R95" s="678"/>
    </row>
    <row r="96" spans="1:18">
      <c r="A96" s="678"/>
      <c r="B96" s="678"/>
      <c r="C96" s="678"/>
      <c r="D96" s="678"/>
      <c r="E96" s="678"/>
      <c r="F96" s="678"/>
      <c r="G96" s="678"/>
      <c r="H96" s="678"/>
      <c r="I96" s="678"/>
      <c r="J96" s="678"/>
      <c r="K96" s="678"/>
      <c r="L96" s="678"/>
      <c r="M96" s="678"/>
      <c r="N96" s="678"/>
      <c r="O96" s="678"/>
      <c r="P96" s="678"/>
      <c r="Q96" s="678"/>
      <c r="R96" s="678"/>
    </row>
    <row r="97" spans="1:18">
      <c r="A97" s="678"/>
      <c r="B97" s="678"/>
      <c r="C97" s="678"/>
      <c r="D97" s="678"/>
      <c r="E97" s="678"/>
      <c r="F97" s="678"/>
      <c r="G97" s="678"/>
      <c r="H97" s="678"/>
      <c r="I97" s="678"/>
      <c r="J97" s="678"/>
      <c r="K97" s="678"/>
      <c r="L97" s="678"/>
      <c r="M97" s="678"/>
      <c r="N97" s="678"/>
      <c r="O97" s="678"/>
      <c r="P97" s="678"/>
      <c r="Q97" s="678"/>
      <c r="R97" s="678"/>
    </row>
    <row r="98" spans="1:18">
      <c r="A98" s="678"/>
      <c r="B98" s="678"/>
      <c r="C98" s="678"/>
      <c r="D98" s="678"/>
      <c r="E98" s="678"/>
      <c r="F98" s="678"/>
      <c r="G98" s="678"/>
      <c r="H98" s="678"/>
      <c r="I98" s="678"/>
      <c r="J98" s="678"/>
      <c r="K98" s="678"/>
      <c r="L98" s="678"/>
      <c r="M98" s="678"/>
      <c r="N98" s="678"/>
      <c r="O98" s="678"/>
      <c r="P98" s="678"/>
      <c r="Q98" s="678"/>
      <c r="R98" s="678"/>
    </row>
    <row r="99" spans="1:18">
      <c r="A99" s="678"/>
      <c r="B99" s="678"/>
      <c r="C99" s="678"/>
      <c r="D99" s="678"/>
      <c r="E99" s="678"/>
      <c r="F99" s="678"/>
      <c r="G99" s="678"/>
      <c r="H99" s="678"/>
      <c r="I99" s="678"/>
      <c r="J99" s="678"/>
      <c r="K99" s="678"/>
      <c r="L99" s="678"/>
      <c r="M99" s="678"/>
      <c r="N99" s="678"/>
      <c r="O99" s="678"/>
      <c r="P99" s="678"/>
      <c r="Q99" s="678"/>
      <c r="R99" s="678"/>
    </row>
    <row r="100" spans="1:18">
      <c r="A100" s="678"/>
      <c r="B100" s="678"/>
      <c r="C100" s="678"/>
      <c r="D100" s="678"/>
      <c r="E100" s="678"/>
      <c r="F100" s="678"/>
      <c r="G100" s="678"/>
      <c r="H100" s="678"/>
      <c r="I100" s="678"/>
      <c r="J100" s="678"/>
      <c r="K100" s="678"/>
      <c r="L100" s="678"/>
      <c r="M100" s="678"/>
      <c r="N100" s="678"/>
      <c r="O100" s="678"/>
      <c r="P100" s="678"/>
      <c r="Q100" s="678"/>
      <c r="R100" s="678"/>
    </row>
    <row r="101" spans="1:18">
      <c r="A101" s="678"/>
      <c r="B101" s="678"/>
      <c r="C101" s="678"/>
      <c r="D101" s="678"/>
      <c r="E101" s="678"/>
      <c r="F101" s="678"/>
      <c r="G101" s="678"/>
      <c r="H101" s="678"/>
      <c r="I101" s="678"/>
      <c r="J101" s="678"/>
      <c r="K101" s="678"/>
      <c r="L101" s="678"/>
      <c r="M101" s="678"/>
      <c r="N101" s="678"/>
      <c r="O101" s="678"/>
      <c r="P101" s="678"/>
      <c r="Q101" s="678"/>
      <c r="R101" s="678"/>
    </row>
    <row r="102" spans="1:18">
      <c r="A102" s="678"/>
      <c r="B102" s="678"/>
      <c r="C102" s="678"/>
      <c r="D102" s="678"/>
      <c r="E102" s="678"/>
      <c r="F102" s="678"/>
      <c r="G102" s="678"/>
      <c r="H102" s="678"/>
      <c r="I102" s="678"/>
      <c r="J102" s="678"/>
      <c r="K102" s="678"/>
      <c r="L102" s="678"/>
      <c r="M102" s="678"/>
      <c r="N102" s="678"/>
      <c r="O102" s="678"/>
      <c r="P102" s="678"/>
      <c r="Q102" s="678"/>
      <c r="R102" s="678"/>
    </row>
    <row r="103" spans="1:18">
      <c r="A103" s="678"/>
      <c r="B103" s="678"/>
      <c r="C103" s="678"/>
      <c r="D103" s="678"/>
      <c r="E103" s="678"/>
      <c r="F103" s="678"/>
      <c r="G103" s="678"/>
      <c r="H103" s="678"/>
      <c r="I103" s="678"/>
      <c r="J103" s="678"/>
      <c r="K103" s="678"/>
      <c r="L103" s="678"/>
      <c r="M103" s="678"/>
      <c r="N103" s="678"/>
      <c r="O103" s="678"/>
      <c r="P103" s="678"/>
      <c r="Q103" s="678"/>
      <c r="R103" s="678"/>
    </row>
    <row r="104" spans="1:18">
      <c r="A104" s="678"/>
      <c r="B104" s="678"/>
      <c r="C104" s="678"/>
      <c r="D104" s="678"/>
      <c r="E104" s="678"/>
      <c r="F104" s="678"/>
      <c r="G104" s="678"/>
      <c r="H104" s="678"/>
      <c r="I104" s="678"/>
      <c r="J104" s="678"/>
      <c r="K104" s="678"/>
      <c r="L104" s="678"/>
      <c r="M104" s="678"/>
      <c r="N104" s="678"/>
      <c r="O104" s="678"/>
      <c r="P104" s="678"/>
      <c r="Q104" s="678"/>
      <c r="R104" s="678"/>
    </row>
  </sheetData>
  <mergeCells count="5">
    <mergeCell ref="A7:B10"/>
    <mergeCell ref="C7:Q10"/>
    <mergeCell ref="A11:B12"/>
    <mergeCell ref="C11:C12"/>
    <mergeCell ref="E11:Q11"/>
  </mergeCells>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4"/>
  <sheetViews>
    <sheetView workbookViewId="0">
      <selection activeCell="B31" sqref="B31"/>
    </sheetView>
  </sheetViews>
  <sheetFormatPr defaultRowHeight="15"/>
  <cols>
    <col min="1" max="1" width="21.85546875" style="242" bestFit="1" customWidth="1"/>
    <col min="2" max="2" width="47.7109375" style="242" customWidth="1"/>
    <col min="3" max="3" width="10" style="242" customWidth="1"/>
    <col min="4" max="256" width="9.140625" style="242"/>
    <col min="257" max="257" width="21.85546875" style="242" bestFit="1" customWidth="1"/>
    <col min="258" max="258" width="47.7109375" style="242" customWidth="1"/>
    <col min="259" max="259" width="10" style="242" customWidth="1"/>
    <col min="260" max="512" width="9.140625" style="242"/>
    <col min="513" max="513" width="21.85546875" style="242" bestFit="1" customWidth="1"/>
    <col min="514" max="514" width="47.7109375" style="242" customWidth="1"/>
    <col min="515" max="515" width="10" style="242" customWidth="1"/>
    <col min="516" max="768" width="9.140625" style="242"/>
    <col min="769" max="769" width="21.85546875" style="242" bestFit="1" customWidth="1"/>
    <col min="770" max="770" width="47.7109375" style="242" customWidth="1"/>
    <col min="771" max="771" width="10" style="242" customWidth="1"/>
    <col min="772" max="1024" width="9.140625" style="242"/>
    <col min="1025" max="1025" width="21.85546875" style="242" bestFit="1" customWidth="1"/>
    <col min="1026" max="1026" width="47.7109375" style="242" customWidth="1"/>
    <col min="1027" max="1027" width="10" style="242" customWidth="1"/>
    <col min="1028" max="1280" width="9.140625" style="242"/>
    <col min="1281" max="1281" width="21.85546875" style="242" bestFit="1" customWidth="1"/>
    <col min="1282" max="1282" width="47.7109375" style="242" customWidth="1"/>
    <col min="1283" max="1283" width="10" style="242" customWidth="1"/>
    <col min="1284" max="1536" width="9.140625" style="242"/>
    <col min="1537" max="1537" width="21.85546875" style="242" bestFit="1" customWidth="1"/>
    <col min="1538" max="1538" width="47.7109375" style="242" customWidth="1"/>
    <col min="1539" max="1539" width="10" style="242" customWidth="1"/>
    <col min="1540" max="1792" width="9.140625" style="242"/>
    <col min="1793" max="1793" width="21.85546875" style="242" bestFit="1" customWidth="1"/>
    <col min="1794" max="1794" width="47.7109375" style="242" customWidth="1"/>
    <col min="1795" max="1795" width="10" style="242" customWidth="1"/>
    <col min="1796" max="2048" width="9.140625" style="242"/>
    <col min="2049" max="2049" width="21.85546875" style="242" bestFit="1" customWidth="1"/>
    <col min="2050" max="2050" width="47.7109375" style="242" customWidth="1"/>
    <col min="2051" max="2051" width="10" style="242" customWidth="1"/>
    <col min="2052" max="2304" width="9.140625" style="242"/>
    <col min="2305" max="2305" width="21.85546875" style="242" bestFit="1" customWidth="1"/>
    <col min="2306" max="2306" width="47.7109375" style="242" customWidth="1"/>
    <col min="2307" max="2307" width="10" style="242" customWidth="1"/>
    <col min="2308" max="2560" width="9.140625" style="242"/>
    <col min="2561" max="2561" width="21.85546875" style="242" bestFit="1" customWidth="1"/>
    <col min="2562" max="2562" width="47.7109375" style="242" customWidth="1"/>
    <col min="2563" max="2563" width="10" style="242" customWidth="1"/>
    <col min="2564" max="2816" width="9.140625" style="242"/>
    <col min="2817" max="2817" width="21.85546875" style="242" bestFit="1" customWidth="1"/>
    <col min="2818" max="2818" width="47.7109375" style="242" customWidth="1"/>
    <col min="2819" max="2819" width="10" style="242" customWidth="1"/>
    <col min="2820" max="3072" width="9.140625" style="242"/>
    <col min="3073" max="3073" width="21.85546875" style="242" bestFit="1" customWidth="1"/>
    <col min="3074" max="3074" width="47.7109375" style="242" customWidth="1"/>
    <col min="3075" max="3075" width="10" style="242" customWidth="1"/>
    <col min="3076" max="3328" width="9.140625" style="242"/>
    <col min="3329" max="3329" width="21.85546875" style="242" bestFit="1" customWidth="1"/>
    <col min="3330" max="3330" width="47.7109375" style="242" customWidth="1"/>
    <col min="3331" max="3331" width="10" style="242" customWidth="1"/>
    <col min="3332" max="3584" width="9.140625" style="242"/>
    <col min="3585" max="3585" width="21.85546875" style="242" bestFit="1" customWidth="1"/>
    <col min="3586" max="3586" width="47.7109375" style="242" customWidth="1"/>
    <col min="3587" max="3587" width="10" style="242" customWidth="1"/>
    <col min="3588" max="3840" width="9.140625" style="242"/>
    <col min="3841" max="3841" width="21.85546875" style="242" bestFit="1" customWidth="1"/>
    <col min="3842" max="3842" width="47.7109375" style="242" customWidth="1"/>
    <col min="3843" max="3843" width="10" style="242" customWidth="1"/>
    <col min="3844" max="4096" width="9.140625" style="242"/>
    <col min="4097" max="4097" width="21.85546875" style="242" bestFit="1" customWidth="1"/>
    <col min="4098" max="4098" width="47.7109375" style="242" customWidth="1"/>
    <col min="4099" max="4099" width="10" style="242" customWidth="1"/>
    <col min="4100" max="4352" width="9.140625" style="242"/>
    <col min="4353" max="4353" width="21.85546875" style="242" bestFit="1" customWidth="1"/>
    <col min="4354" max="4354" width="47.7109375" style="242" customWidth="1"/>
    <col min="4355" max="4355" width="10" style="242" customWidth="1"/>
    <col min="4356" max="4608" width="9.140625" style="242"/>
    <col min="4609" max="4609" width="21.85546875" style="242" bestFit="1" customWidth="1"/>
    <col min="4610" max="4610" width="47.7109375" style="242" customWidth="1"/>
    <col min="4611" max="4611" width="10" style="242" customWidth="1"/>
    <col min="4612" max="4864" width="9.140625" style="242"/>
    <col min="4865" max="4865" width="21.85546875" style="242" bestFit="1" customWidth="1"/>
    <col min="4866" max="4866" width="47.7109375" style="242" customWidth="1"/>
    <col min="4867" max="4867" width="10" style="242" customWidth="1"/>
    <col min="4868" max="5120" width="9.140625" style="242"/>
    <col min="5121" max="5121" width="21.85546875" style="242" bestFit="1" customWidth="1"/>
    <col min="5122" max="5122" width="47.7109375" style="242" customWidth="1"/>
    <col min="5123" max="5123" width="10" style="242" customWidth="1"/>
    <col min="5124" max="5376" width="9.140625" style="242"/>
    <col min="5377" max="5377" width="21.85546875" style="242" bestFit="1" customWidth="1"/>
    <col min="5378" max="5378" width="47.7109375" style="242" customWidth="1"/>
    <col min="5379" max="5379" width="10" style="242" customWidth="1"/>
    <col min="5380" max="5632" width="9.140625" style="242"/>
    <col min="5633" max="5633" width="21.85546875" style="242" bestFit="1" customWidth="1"/>
    <col min="5634" max="5634" width="47.7109375" style="242" customWidth="1"/>
    <col min="5635" max="5635" width="10" style="242" customWidth="1"/>
    <col min="5636" max="5888" width="9.140625" style="242"/>
    <col min="5889" max="5889" width="21.85546875" style="242" bestFit="1" customWidth="1"/>
    <col min="5890" max="5890" width="47.7109375" style="242" customWidth="1"/>
    <col min="5891" max="5891" width="10" style="242" customWidth="1"/>
    <col min="5892" max="6144" width="9.140625" style="242"/>
    <col min="6145" max="6145" width="21.85546875" style="242" bestFit="1" customWidth="1"/>
    <col min="6146" max="6146" width="47.7109375" style="242" customWidth="1"/>
    <col min="6147" max="6147" width="10" style="242" customWidth="1"/>
    <col min="6148" max="6400" width="9.140625" style="242"/>
    <col min="6401" max="6401" width="21.85546875" style="242" bestFit="1" customWidth="1"/>
    <col min="6402" max="6402" width="47.7109375" style="242" customWidth="1"/>
    <col min="6403" max="6403" width="10" style="242" customWidth="1"/>
    <col min="6404" max="6656" width="9.140625" style="242"/>
    <col min="6657" max="6657" width="21.85546875" style="242" bestFit="1" customWidth="1"/>
    <col min="6658" max="6658" width="47.7109375" style="242" customWidth="1"/>
    <col min="6659" max="6659" width="10" style="242" customWidth="1"/>
    <col min="6660" max="6912" width="9.140625" style="242"/>
    <col min="6913" max="6913" width="21.85546875" style="242" bestFit="1" customWidth="1"/>
    <col min="6914" max="6914" width="47.7109375" style="242" customWidth="1"/>
    <col min="6915" max="6915" width="10" style="242" customWidth="1"/>
    <col min="6916" max="7168" width="9.140625" style="242"/>
    <col min="7169" max="7169" width="21.85546875" style="242" bestFit="1" customWidth="1"/>
    <col min="7170" max="7170" width="47.7109375" style="242" customWidth="1"/>
    <col min="7171" max="7171" width="10" style="242" customWidth="1"/>
    <col min="7172" max="7424" width="9.140625" style="242"/>
    <col min="7425" max="7425" width="21.85546875" style="242" bestFit="1" customWidth="1"/>
    <col min="7426" max="7426" width="47.7109375" style="242" customWidth="1"/>
    <col min="7427" max="7427" width="10" style="242" customWidth="1"/>
    <col min="7428" max="7680" width="9.140625" style="242"/>
    <col min="7681" max="7681" width="21.85546875" style="242" bestFit="1" customWidth="1"/>
    <col min="7682" max="7682" width="47.7109375" style="242" customWidth="1"/>
    <col min="7683" max="7683" width="10" style="242" customWidth="1"/>
    <col min="7684" max="7936" width="9.140625" style="242"/>
    <col min="7937" max="7937" width="21.85546875" style="242" bestFit="1" customWidth="1"/>
    <col min="7938" max="7938" width="47.7109375" style="242" customWidth="1"/>
    <col min="7939" max="7939" width="10" style="242" customWidth="1"/>
    <col min="7940" max="8192" width="9.140625" style="242"/>
    <col min="8193" max="8193" width="21.85546875" style="242" bestFit="1" customWidth="1"/>
    <col min="8194" max="8194" width="47.7109375" style="242" customWidth="1"/>
    <col min="8195" max="8195" width="10" style="242" customWidth="1"/>
    <col min="8196" max="8448" width="9.140625" style="242"/>
    <col min="8449" max="8449" width="21.85546875" style="242" bestFit="1" customWidth="1"/>
    <col min="8450" max="8450" width="47.7109375" style="242" customWidth="1"/>
    <col min="8451" max="8451" width="10" style="242" customWidth="1"/>
    <col min="8452" max="8704" width="9.140625" style="242"/>
    <col min="8705" max="8705" width="21.85546875" style="242" bestFit="1" customWidth="1"/>
    <col min="8706" max="8706" width="47.7109375" style="242" customWidth="1"/>
    <col min="8707" max="8707" width="10" style="242" customWidth="1"/>
    <col min="8708" max="8960" width="9.140625" style="242"/>
    <col min="8961" max="8961" width="21.85546875" style="242" bestFit="1" customWidth="1"/>
    <col min="8962" max="8962" width="47.7109375" style="242" customWidth="1"/>
    <col min="8963" max="8963" width="10" style="242" customWidth="1"/>
    <col min="8964" max="9216" width="9.140625" style="242"/>
    <col min="9217" max="9217" width="21.85546875" style="242" bestFit="1" customWidth="1"/>
    <col min="9218" max="9218" width="47.7109375" style="242" customWidth="1"/>
    <col min="9219" max="9219" width="10" style="242" customWidth="1"/>
    <col min="9220" max="9472" width="9.140625" style="242"/>
    <col min="9473" max="9473" width="21.85546875" style="242" bestFit="1" customWidth="1"/>
    <col min="9474" max="9474" width="47.7109375" style="242" customWidth="1"/>
    <col min="9475" max="9475" width="10" style="242" customWidth="1"/>
    <col min="9476" max="9728" width="9.140625" style="242"/>
    <col min="9729" max="9729" width="21.85546875" style="242" bestFit="1" customWidth="1"/>
    <col min="9730" max="9730" width="47.7109375" style="242" customWidth="1"/>
    <col min="9731" max="9731" width="10" style="242" customWidth="1"/>
    <col min="9732" max="9984" width="9.140625" style="242"/>
    <col min="9985" max="9985" width="21.85546875" style="242" bestFit="1" customWidth="1"/>
    <col min="9986" max="9986" width="47.7109375" style="242" customWidth="1"/>
    <col min="9987" max="9987" width="10" style="242" customWidth="1"/>
    <col min="9988" max="10240" width="9.140625" style="242"/>
    <col min="10241" max="10241" width="21.85546875" style="242" bestFit="1" customWidth="1"/>
    <col min="10242" max="10242" width="47.7109375" style="242" customWidth="1"/>
    <col min="10243" max="10243" width="10" style="242" customWidth="1"/>
    <col min="10244" max="10496" width="9.140625" style="242"/>
    <col min="10497" max="10497" width="21.85546875" style="242" bestFit="1" customWidth="1"/>
    <col min="10498" max="10498" width="47.7109375" style="242" customWidth="1"/>
    <col min="10499" max="10499" width="10" style="242" customWidth="1"/>
    <col min="10500" max="10752" width="9.140625" style="242"/>
    <col min="10753" max="10753" width="21.85546875" style="242" bestFit="1" customWidth="1"/>
    <col min="10754" max="10754" width="47.7109375" style="242" customWidth="1"/>
    <col min="10755" max="10755" width="10" style="242" customWidth="1"/>
    <col min="10756" max="11008" width="9.140625" style="242"/>
    <col min="11009" max="11009" width="21.85546875" style="242" bestFit="1" customWidth="1"/>
    <col min="11010" max="11010" width="47.7109375" style="242" customWidth="1"/>
    <col min="11011" max="11011" width="10" style="242" customWidth="1"/>
    <col min="11012" max="11264" width="9.140625" style="242"/>
    <col min="11265" max="11265" width="21.85546875" style="242" bestFit="1" customWidth="1"/>
    <col min="11266" max="11266" width="47.7109375" style="242" customWidth="1"/>
    <col min="11267" max="11267" width="10" style="242" customWidth="1"/>
    <col min="11268" max="11520" width="9.140625" style="242"/>
    <col min="11521" max="11521" width="21.85546875" style="242" bestFit="1" customWidth="1"/>
    <col min="11522" max="11522" width="47.7109375" style="242" customWidth="1"/>
    <col min="11523" max="11523" width="10" style="242" customWidth="1"/>
    <col min="11524" max="11776" width="9.140625" style="242"/>
    <col min="11777" max="11777" width="21.85546875" style="242" bestFit="1" customWidth="1"/>
    <col min="11778" max="11778" width="47.7109375" style="242" customWidth="1"/>
    <col min="11779" max="11779" width="10" style="242" customWidth="1"/>
    <col min="11780" max="12032" width="9.140625" style="242"/>
    <col min="12033" max="12033" width="21.85546875" style="242" bestFit="1" customWidth="1"/>
    <col min="12034" max="12034" width="47.7109375" style="242" customWidth="1"/>
    <col min="12035" max="12035" width="10" style="242" customWidth="1"/>
    <col min="12036" max="12288" width="9.140625" style="242"/>
    <col min="12289" max="12289" width="21.85546875" style="242" bestFit="1" customWidth="1"/>
    <col min="12290" max="12290" width="47.7109375" style="242" customWidth="1"/>
    <col min="12291" max="12291" width="10" style="242" customWidth="1"/>
    <col min="12292" max="12544" width="9.140625" style="242"/>
    <col min="12545" max="12545" width="21.85546875" style="242" bestFit="1" customWidth="1"/>
    <col min="12546" max="12546" width="47.7109375" style="242" customWidth="1"/>
    <col min="12547" max="12547" width="10" style="242" customWidth="1"/>
    <col min="12548" max="12800" width="9.140625" style="242"/>
    <col min="12801" max="12801" width="21.85546875" style="242" bestFit="1" customWidth="1"/>
    <col min="12802" max="12802" width="47.7109375" style="242" customWidth="1"/>
    <col min="12803" max="12803" width="10" style="242" customWidth="1"/>
    <col min="12804" max="13056" width="9.140625" style="242"/>
    <col min="13057" max="13057" width="21.85546875" style="242" bestFit="1" customWidth="1"/>
    <col min="13058" max="13058" width="47.7109375" style="242" customWidth="1"/>
    <col min="13059" max="13059" width="10" style="242" customWidth="1"/>
    <col min="13060" max="13312" width="9.140625" style="242"/>
    <col min="13313" max="13313" width="21.85546875" style="242" bestFit="1" customWidth="1"/>
    <col min="13314" max="13314" width="47.7109375" style="242" customWidth="1"/>
    <col min="13315" max="13315" width="10" style="242" customWidth="1"/>
    <col min="13316" max="13568" width="9.140625" style="242"/>
    <col min="13569" max="13569" width="21.85546875" style="242" bestFit="1" customWidth="1"/>
    <col min="13570" max="13570" width="47.7109375" style="242" customWidth="1"/>
    <col min="13571" max="13571" width="10" style="242" customWidth="1"/>
    <col min="13572" max="13824" width="9.140625" style="242"/>
    <col min="13825" max="13825" width="21.85546875" style="242" bestFit="1" customWidth="1"/>
    <col min="13826" max="13826" width="47.7109375" style="242" customWidth="1"/>
    <col min="13827" max="13827" width="10" style="242" customWidth="1"/>
    <col min="13828" max="14080" width="9.140625" style="242"/>
    <col min="14081" max="14081" width="21.85546875" style="242" bestFit="1" customWidth="1"/>
    <col min="14082" max="14082" width="47.7109375" style="242" customWidth="1"/>
    <col min="14083" max="14083" width="10" style="242" customWidth="1"/>
    <col min="14084" max="14336" width="9.140625" style="242"/>
    <col min="14337" max="14337" width="21.85546875" style="242" bestFit="1" customWidth="1"/>
    <col min="14338" max="14338" width="47.7109375" style="242" customWidth="1"/>
    <col min="14339" max="14339" width="10" style="242" customWidth="1"/>
    <col min="14340" max="14592" width="9.140625" style="242"/>
    <col min="14593" max="14593" width="21.85546875" style="242" bestFit="1" customWidth="1"/>
    <col min="14594" max="14594" width="47.7109375" style="242" customWidth="1"/>
    <col min="14595" max="14595" width="10" style="242" customWidth="1"/>
    <col min="14596" max="14848" width="9.140625" style="242"/>
    <col min="14849" max="14849" width="21.85546875" style="242" bestFit="1" customWidth="1"/>
    <col min="14850" max="14850" width="47.7109375" style="242" customWidth="1"/>
    <col min="14851" max="14851" width="10" style="242" customWidth="1"/>
    <col min="14852" max="15104" width="9.140625" style="242"/>
    <col min="15105" max="15105" width="21.85546875" style="242" bestFit="1" customWidth="1"/>
    <col min="15106" max="15106" width="47.7109375" style="242" customWidth="1"/>
    <col min="15107" max="15107" width="10" style="242" customWidth="1"/>
    <col min="15108" max="15360" width="9.140625" style="242"/>
    <col min="15361" max="15361" width="21.85546875" style="242" bestFit="1" customWidth="1"/>
    <col min="15362" max="15362" width="47.7109375" style="242" customWidth="1"/>
    <col min="15363" max="15363" width="10" style="242" customWidth="1"/>
    <col min="15364" max="15616" width="9.140625" style="242"/>
    <col min="15617" max="15617" width="21.85546875" style="242" bestFit="1" customWidth="1"/>
    <col min="15618" max="15618" width="47.7109375" style="242" customWidth="1"/>
    <col min="15619" max="15619" width="10" style="242" customWidth="1"/>
    <col min="15620" max="15872" width="9.140625" style="242"/>
    <col min="15873" max="15873" width="21.85546875" style="242" bestFit="1" customWidth="1"/>
    <col min="15874" max="15874" width="47.7109375" style="242" customWidth="1"/>
    <col min="15875" max="15875" width="10" style="242" customWidth="1"/>
    <col min="15876" max="16128" width="9.140625" style="242"/>
    <col min="16129" max="16129" width="21.85546875" style="242" bestFit="1" customWidth="1"/>
    <col min="16130" max="16130" width="47.7109375" style="242" customWidth="1"/>
    <col min="16131" max="16131" width="10" style="242" customWidth="1"/>
    <col min="16132" max="16384" width="9.140625" style="242"/>
  </cols>
  <sheetData>
    <row r="1" spans="1:20">
      <c r="A1" s="242" t="s">
        <v>0</v>
      </c>
      <c r="B1" s="265" t="s">
        <v>1790</v>
      </c>
    </row>
    <row r="2" spans="1:20">
      <c r="A2" s="242" t="s">
        <v>2</v>
      </c>
      <c r="B2" s="268" t="s">
        <v>1703</v>
      </c>
    </row>
    <row r="3" spans="1:20">
      <c r="A3" s="242" t="s">
        <v>4</v>
      </c>
      <c r="B3" s="268" t="s">
        <v>1560</v>
      </c>
    </row>
    <row r="4" spans="1:20">
      <c r="A4" s="242" t="s">
        <v>6</v>
      </c>
      <c r="B4" s="268" t="s">
        <v>7</v>
      </c>
    </row>
    <row r="5" spans="1:20">
      <c r="A5" s="242" t="s">
        <v>8</v>
      </c>
      <c r="B5" s="242" t="s">
        <v>9</v>
      </c>
    </row>
    <row r="6" spans="1:20" ht="15.75" thickBot="1"/>
    <row r="7" spans="1:20">
      <c r="A7" s="3035" t="s">
        <v>1704</v>
      </c>
      <c r="B7" s="3036"/>
      <c r="C7" s="3041" t="s">
        <v>1705</v>
      </c>
      <c r="D7" s="3042"/>
      <c r="E7" s="3042"/>
      <c r="F7" s="3042"/>
      <c r="G7" s="3042"/>
      <c r="H7" s="3042"/>
      <c r="I7" s="3042"/>
      <c r="J7" s="3042"/>
      <c r="K7" s="3042"/>
      <c r="L7" s="3042"/>
      <c r="M7" s="3042"/>
      <c r="N7" s="3043"/>
      <c r="O7" s="3043"/>
      <c r="P7" s="3043"/>
      <c r="Q7" s="3044"/>
      <c r="R7" s="1231"/>
      <c r="S7" s="1235"/>
      <c r="T7" s="1235"/>
    </row>
    <row r="8" spans="1:20">
      <c r="A8" s="3037"/>
      <c r="B8" s="3038"/>
      <c r="C8" s="3045"/>
      <c r="D8" s="3046"/>
      <c r="E8" s="3046"/>
      <c r="F8" s="3046"/>
      <c r="G8" s="3046"/>
      <c r="H8" s="3046"/>
      <c r="I8" s="3046"/>
      <c r="J8" s="3046"/>
      <c r="K8" s="3046"/>
      <c r="L8" s="3046"/>
      <c r="M8" s="3046"/>
      <c r="N8" s="3047"/>
      <c r="O8" s="3047"/>
      <c r="P8" s="3047"/>
      <c r="Q8" s="3048"/>
      <c r="R8" s="1231"/>
      <c r="S8" s="1235"/>
      <c r="T8" s="1235"/>
    </row>
    <row r="9" spans="1:20">
      <c r="A9" s="3037"/>
      <c r="B9" s="3038"/>
      <c r="C9" s="3045"/>
      <c r="D9" s="3046"/>
      <c r="E9" s="3046"/>
      <c r="F9" s="3046"/>
      <c r="G9" s="3046"/>
      <c r="H9" s="3046"/>
      <c r="I9" s="3046"/>
      <c r="J9" s="3046"/>
      <c r="K9" s="3046"/>
      <c r="L9" s="3046"/>
      <c r="M9" s="3046"/>
      <c r="N9" s="3047"/>
      <c r="O9" s="3047"/>
      <c r="P9" s="3047"/>
      <c r="Q9" s="3048"/>
      <c r="R9" s="1231"/>
      <c r="S9" s="1235"/>
      <c r="T9" s="1235"/>
    </row>
    <row r="10" spans="1:20" ht="15.75" thickBot="1">
      <c r="A10" s="3039"/>
      <c r="B10" s="3040"/>
      <c r="C10" s="3049"/>
      <c r="D10" s="3050"/>
      <c r="E10" s="3050"/>
      <c r="F10" s="3050"/>
      <c r="G10" s="3050"/>
      <c r="H10" s="3050"/>
      <c r="I10" s="3050"/>
      <c r="J10" s="3050"/>
      <c r="K10" s="3050"/>
      <c r="L10" s="3050"/>
      <c r="M10" s="3050"/>
      <c r="N10" s="3051"/>
      <c r="O10" s="3051"/>
      <c r="P10" s="3051"/>
      <c r="Q10" s="3052"/>
      <c r="R10" s="1231"/>
      <c r="S10" s="1235"/>
      <c r="T10" s="1235"/>
    </row>
    <row r="11" spans="1:20" ht="15" customHeight="1">
      <c r="A11" s="3053" t="s">
        <v>1706</v>
      </c>
      <c r="B11" s="3054"/>
      <c r="C11" s="3057" t="s">
        <v>1791</v>
      </c>
      <c r="D11" s="1236"/>
      <c r="E11" s="3059" t="s">
        <v>1708</v>
      </c>
      <c r="F11" s="3059"/>
      <c r="G11" s="3059"/>
      <c r="H11" s="3059"/>
      <c r="I11" s="3059"/>
      <c r="J11" s="3059"/>
      <c r="K11" s="3059"/>
      <c r="L11" s="3059"/>
      <c r="M11" s="3059"/>
      <c r="N11" s="3059"/>
      <c r="O11" s="3059"/>
      <c r="P11" s="3059"/>
      <c r="Q11" s="3060"/>
      <c r="R11" s="1231"/>
      <c r="S11" s="1235"/>
      <c r="T11" s="1235"/>
    </row>
    <row r="12" spans="1:20" ht="25.5">
      <c r="A12" s="3055"/>
      <c r="B12" s="3056"/>
      <c r="C12" s="3058"/>
      <c r="D12" s="1237" t="s">
        <v>1709</v>
      </c>
      <c r="E12" s="1238" t="s">
        <v>1710</v>
      </c>
      <c r="F12" s="1238" t="s">
        <v>1711</v>
      </c>
      <c r="G12" s="1238" t="s">
        <v>1712</v>
      </c>
      <c r="H12" s="1238" t="s">
        <v>1713</v>
      </c>
      <c r="I12" s="1238" t="s">
        <v>1714</v>
      </c>
      <c r="J12" s="1238" t="s">
        <v>1715</v>
      </c>
      <c r="K12" s="1238" t="s">
        <v>1716</v>
      </c>
      <c r="L12" s="1238" t="s">
        <v>1717</v>
      </c>
      <c r="M12" s="1238" t="s">
        <v>1718</v>
      </c>
      <c r="N12" s="1238" t="s">
        <v>1719</v>
      </c>
      <c r="O12" s="1238" t="s">
        <v>1720</v>
      </c>
      <c r="P12" s="1238" t="s">
        <v>1721</v>
      </c>
      <c r="Q12" s="1239" t="s">
        <v>1722</v>
      </c>
      <c r="R12" s="1231"/>
      <c r="S12" s="1235"/>
      <c r="T12" s="1235"/>
    </row>
    <row r="13" spans="1:20">
      <c r="A13" s="1240"/>
      <c r="B13" s="1241"/>
      <c r="C13" s="1242">
        <v>1</v>
      </c>
      <c r="D13" s="1243">
        <v>2</v>
      </c>
      <c r="E13" s="1243">
        <v>3</v>
      </c>
      <c r="F13" s="1243">
        <v>4</v>
      </c>
      <c r="G13" s="1243">
        <v>5</v>
      </c>
      <c r="H13" s="1243">
        <v>6</v>
      </c>
      <c r="I13" s="1243">
        <v>7</v>
      </c>
      <c r="J13" s="1243">
        <v>8</v>
      </c>
      <c r="K13" s="1243">
        <v>9</v>
      </c>
      <c r="L13" s="1243">
        <v>10</v>
      </c>
      <c r="M13" s="1243">
        <v>11</v>
      </c>
      <c r="N13" s="1243">
        <v>12</v>
      </c>
      <c r="O13" s="1243">
        <v>13</v>
      </c>
      <c r="P13" s="1243">
        <v>14</v>
      </c>
      <c r="Q13" s="1244">
        <v>15</v>
      </c>
      <c r="R13" s="1231"/>
      <c r="S13" s="1235"/>
      <c r="T13" s="1235"/>
    </row>
    <row r="14" spans="1:20">
      <c r="A14" s="1240"/>
      <c r="B14" s="1245" t="s">
        <v>1723</v>
      </c>
      <c r="C14" s="1246"/>
      <c r="D14" s="1247"/>
      <c r="E14" s="1247"/>
      <c r="F14" s="1247"/>
      <c r="G14" s="1247"/>
      <c r="H14" s="1247"/>
      <c r="I14" s="1247"/>
      <c r="J14" s="1247"/>
      <c r="K14" s="1247"/>
      <c r="L14" s="1247"/>
      <c r="M14" s="1247"/>
      <c r="N14" s="1247"/>
      <c r="O14" s="1247"/>
      <c r="P14" s="1247"/>
      <c r="Q14" s="1248"/>
      <c r="R14" s="1231"/>
      <c r="S14" s="1235"/>
      <c r="T14" s="1235"/>
    </row>
    <row r="15" spans="1:20">
      <c r="A15" s="1249"/>
      <c r="B15" s="1250" t="s">
        <v>11</v>
      </c>
      <c r="C15" s="1251"/>
      <c r="D15" s="1252"/>
      <c r="E15" s="1252"/>
      <c r="F15" s="1252"/>
      <c r="G15" s="1252"/>
      <c r="H15" s="1252"/>
      <c r="I15" s="1252"/>
      <c r="J15" s="1252"/>
      <c r="K15" s="1252"/>
      <c r="L15" s="1252"/>
      <c r="M15" s="1252"/>
      <c r="N15" s="1252"/>
      <c r="O15" s="1252"/>
      <c r="P15" s="1252"/>
      <c r="Q15" s="1253"/>
      <c r="R15" s="1231"/>
      <c r="S15" s="1235"/>
      <c r="T15" s="1235"/>
    </row>
    <row r="16" spans="1:20">
      <c r="A16" s="1254">
        <v>1</v>
      </c>
      <c r="B16" s="1255" t="s">
        <v>1724</v>
      </c>
      <c r="C16" s="1256">
        <f>SUM(D16:Q16)</f>
        <v>0</v>
      </c>
      <c r="D16" s="1257"/>
      <c r="E16" s="1258"/>
      <c r="F16" s="1258"/>
      <c r="G16" s="1258"/>
      <c r="H16" s="1258"/>
      <c r="I16" s="1258"/>
      <c r="J16" s="1258"/>
      <c r="K16" s="1258"/>
      <c r="L16" s="1258"/>
      <c r="M16" s="1258"/>
      <c r="N16" s="1258"/>
      <c r="O16" s="1258"/>
      <c r="P16" s="1258"/>
      <c r="Q16" s="1259"/>
      <c r="R16" s="1231"/>
      <c r="S16" s="1235"/>
      <c r="T16" s="1235"/>
    </row>
    <row r="17" spans="1:20" ht="26.25">
      <c r="A17" s="1260">
        <v>2</v>
      </c>
      <c r="B17" s="1261" t="s">
        <v>319</v>
      </c>
      <c r="C17" s="1256">
        <f t="shared" ref="C17:C32" si="0">SUM(D17:Q17)</f>
        <v>0</v>
      </c>
      <c r="D17" s="1262"/>
      <c r="E17" s="1263"/>
      <c r="F17" s="1263"/>
      <c r="G17" s="1263"/>
      <c r="H17" s="1263"/>
      <c r="I17" s="1263"/>
      <c r="J17" s="1263"/>
      <c r="K17" s="1263"/>
      <c r="L17" s="1263"/>
      <c r="M17" s="1263"/>
      <c r="N17" s="1263"/>
      <c r="O17" s="1263"/>
      <c r="P17" s="1263"/>
      <c r="Q17" s="1264"/>
      <c r="R17" s="1231"/>
      <c r="S17" s="1235"/>
      <c r="T17" s="1235"/>
    </row>
    <row r="18" spans="1:20" ht="15" customHeight="1">
      <c r="A18" s="1265">
        <v>3</v>
      </c>
      <c r="B18" s="1266" t="s">
        <v>1725</v>
      </c>
      <c r="C18" s="1256">
        <f t="shared" si="0"/>
        <v>0</v>
      </c>
      <c r="D18" s="1262"/>
      <c r="E18" s="1263"/>
      <c r="F18" s="1263"/>
      <c r="G18" s="1263"/>
      <c r="H18" s="1263"/>
      <c r="I18" s="1263"/>
      <c r="J18" s="1263"/>
      <c r="K18" s="1263"/>
      <c r="L18" s="1263"/>
      <c r="M18" s="1263"/>
      <c r="N18" s="1263"/>
      <c r="O18" s="1263"/>
      <c r="P18" s="1263"/>
      <c r="Q18" s="1264"/>
      <c r="R18" s="1231"/>
      <c r="S18" s="1235"/>
      <c r="T18" s="1235"/>
    </row>
    <row r="19" spans="1:20">
      <c r="A19" s="1260">
        <v>4</v>
      </c>
      <c r="B19" s="1266" t="s">
        <v>1726</v>
      </c>
      <c r="C19" s="1256">
        <f t="shared" si="0"/>
        <v>0</v>
      </c>
      <c r="D19" s="1267">
        <f>D20+D21</f>
        <v>0</v>
      </c>
      <c r="E19" s="1267">
        <f t="shared" ref="E19:Q19" si="1">E20+E21</f>
        <v>0</v>
      </c>
      <c r="F19" s="1267">
        <f t="shared" si="1"/>
        <v>0</v>
      </c>
      <c r="G19" s="1267">
        <f t="shared" si="1"/>
        <v>0</v>
      </c>
      <c r="H19" s="1267">
        <f t="shared" si="1"/>
        <v>0</v>
      </c>
      <c r="I19" s="1267">
        <f t="shared" si="1"/>
        <v>0</v>
      </c>
      <c r="J19" s="1267">
        <f t="shared" si="1"/>
        <v>0</v>
      </c>
      <c r="K19" s="1267">
        <f t="shared" si="1"/>
        <v>0</v>
      </c>
      <c r="L19" s="1267">
        <f t="shared" si="1"/>
        <v>0</v>
      </c>
      <c r="M19" s="1267">
        <f t="shared" si="1"/>
        <v>0</v>
      </c>
      <c r="N19" s="1267">
        <f t="shared" si="1"/>
        <v>0</v>
      </c>
      <c r="O19" s="1267">
        <f t="shared" si="1"/>
        <v>0</v>
      </c>
      <c r="P19" s="1267">
        <f t="shared" si="1"/>
        <v>0</v>
      </c>
      <c r="Q19" s="1268">
        <f t="shared" si="1"/>
        <v>0</v>
      </c>
      <c r="R19" s="1231"/>
      <c r="S19" s="1235"/>
      <c r="T19" s="1235"/>
    </row>
    <row r="20" spans="1:20">
      <c r="A20" s="1260"/>
      <c r="B20" s="1269" t="s">
        <v>1727</v>
      </c>
      <c r="C20" s="1256">
        <f t="shared" si="0"/>
        <v>0</v>
      </c>
      <c r="D20" s="1270"/>
      <c r="E20" s="1271"/>
      <c r="F20" s="1271"/>
      <c r="G20" s="1271"/>
      <c r="H20" s="1271"/>
      <c r="I20" s="1271"/>
      <c r="J20" s="1271"/>
      <c r="K20" s="1271"/>
      <c r="L20" s="1271"/>
      <c r="M20" s="1271"/>
      <c r="N20" s="1271"/>
      <c r="O20" s="1271"/>
      <c r="P20" s="1271"/>
      <c r="Q20" s="1272"/>
      <c r="R20" s="1231"/>
      <c r="S20" s="1235"/>
      <c r="T20" s="1235"/>
    </row>
    <row r="21" spans="1:20">
      <c r="A21" s="1260"/>
      <c r="B21" s="1269" t="s">
        <v>803</v>
      </c>
      <c r="C21" s="1256">
        <f t="shared" si="0"/>
        <v>0</v>
      </c>
      <c r="D21" s="1270"/>
      <c r="E21" s="1271"/>
      <c r="F21" s="1271"/>
      <c r="G21" s="1271"/>
      <c r="H21" s="1271"/>
      <c r="I21" s="1271"/>
      <c r="J21" s="1271"/>
      <c r="K21" s="1271"/>
      <c r="L21" s="1271"/>
      <c r="M21" s="1271"/>
      <c r="N21" s="1271"/>
      <c r="O21" s="1271"/>
      <c r="P21" s="1271"/>
      <c r="Q21" s="1272"/>
      <c r="R21" s="1231"/>
      <c r="S21" s="1235"/>
      <c r="T21" s="1235"/>
    </row>
    <row r="22" spans="1:20">
      <c r="A22" s="1260">
        <v>5</v>
      </c>
      <c r="B22" s="1266" t="s">
        <v>1728</v>
      </c>
      <c r="C22" s="1256">
        <f t="shared" si="0"/>
        <v>0</v>
      </c>
      <c r="D22" s="1273"/>
      <c r="E22" s="1274"/>
      <c r="F22" s="1274"/>
      <c r="G22" s="1274"/>
      <c r="H22" s="1274"/>
      <c r="I22" s="1274"/>
      <c r="J22" s="1274"/>
      <c r="K22" s="1274"/>
      <c r="L22" s="1274"/>
      <c r="M22" s="1274"/>
      <c r="N22" s="1274"/>
      <c r="O22" s="1274"/>
      <c r="P22" s="1274"/>
      <c r="Q22" s="1275"/>
      <c r="R22" s="1231"/>
      <c r="S22" s="1235"/>
      <c r="T22" s="1235"/>
    </row>
    <row r="23" spans="1:20">
      <c r="A23" s="1260">
        <v>6</v>
      </c>
      <c r="B23" s="1266" t="s">
        <v>1729</v>
      </c>
      <c r="C23" s="1256">
        <f t="shared" si="0"/>
        <v>0</v>
      </c>
      <c r="D23" s="1270"/>
      <c r="E23" s="1271"/>
      <c r="F23" s="1271"/>
      <c r="G23" s="1271"/>
      <c r="H23" s="1271"/>
      <c r="I23" s="1271"/>
      <c r="J23" s="1271"/>
      <c r="K23" s="1271"/>
      <c r="L23" s="1271"/>
      <c r="M23" s="1271"/>
      <c r="N23" s="1271"/>
      <c r="O23" s="1271"/>
      <c r="P23" s="1271"/>
      <c r="Q23" s="1272"/>
      <c r="R23" s="1231"/>
      <c r="S23" s="1235"/>
      <c r="T23" s="1235"/>
    </row>
    <row r="24" spans="1:20">
      <c r="A24" s="1260">
        <v>7</v>
      </c>
      <c r="B24" s="1266" t="s">
        <v>1730</v>
      </c>
      <c r="C24" s="1256">
        <f t="shared" si="0"/>
        <v>0</v>
      </c>
      <c r="D24" s="1270"/>
      <c r="E24" s="1271"/>
      <c r="F24" s="1271"/>
      <c r="G24" s="1271"/>
      <c r="H24" s="1271"/>
      <c r="I24" s="1271"/>
      <c r="J24" s="1271"/>
      <c r="K24" s="1271"/>
      <c r="L24" s="1271"/>
      <c r="M24" s="1271"/>
      <c r="N24" s="1271"/>
      <c r="O24" s="1271"/>
      <c r="P24" s="1271"/>
      <c r="Q24" s="1272"/>
      <c r="R24" s="1231"/>
      <c r="S24" s="1235"/>
      <c r="T24" s="1235"/>
    </row>
    <row r="25" spans="1:20">
      <c r="A25" s="1276"/>
      <c r="B25" s="1269" t="s">
        <v>1731</v>
      </c>
      <c r="C25" s="1256">
        <f t="shared" si="0"/>
        <v>0</v>
      </c>
      <c r="D25" s="1270"/>
      <c r="E25" s="1271"/>
      <c r="F25" s="1271"/>
      <c r="G25" s="1271"/>
      <c r="H25" s="1271"/>
      <c r="I25" s="1271"/>
      <c r="J25" s="1271"/>
      <c r="K25" s="1271"/>
      <c r="L25" s="1271"/>
      <c r="M25" s="1271"/>
      <c r="N25" s="1271"/>
      <c r="O25" s="1271"/>
      <c r="P25" s="1271"/>
      <c r="Q25" s="1272"/>
      <c r="R25" s="1231"/>
      <c r="S25" s="1235"/>
      <c r="T25" s="1235"/>
    </row>
    <row r="26" spans="1:20">
      <c r="A26" s="1260">
        <v>8</v>
      </c>
      <c r="B26" s="1277" t="s">
        <v>1732</v>
      </c>
      <c r="C26" s="1256">
        <f t="shared" si="0"/>
        <v>0</v>
      </c>
      <c r="D26" s="1278">
        <f>D27+D28+D29</f>
        <v>0</v>
      </c>
      <c r="E26" s="1278">
        <f t="shared" ref="E26:Q26" si="2">E27+E28+E29</f>
        <v>0</v>
      </c>
      <c r="F26" s="1278">
        <f t="shared" si="2"/>
        <v>0</v>
      </c>
      <c r="G26" s="1278">
        <f t="shared" si="2"/>
        <v>0</v>
      </c>
      <c r="H26" s="1278">
        <f t="shared" si="2"/>
        <v>0</v>
      </c>
      <c r="I26" s="1278">
        <f t="shared" si="2"/>
        <v>0</v>
      </c>
      <c r="J26" s="1278">
        <f t="shared" si="2"/>
        <v>0</v>
      </c>
      <c r="K26" s="1278">
        <f t="shared" si="2"/>
        <v>0</v>
      </c>
      <c r="L26" s="1278">
        <f t="shared" si="2"/>
        <v>0</v>
      </c>
      <c r="M26" s="1278">
        <f t="shared" si="2"/>
        <v>0</v>
      </c>
      <c r="N26" s="1278">
        <f t="shared" si="2"/>
        <v>0</v>
      </c>
      <c r="O26" s="1278">
        <f t="shared" si="2"/>
        <v>0</v>
      </c>
      <c r="P26" s="1278">
        <f t="shared" si="2"/>
        <v>0</v>
      </c>
      <c r="Q26" s="1279">
        <f t="shared" si="2"/>
        <v>0</v>
      </c>
      <c r="R26" s="1231"/>
      <c r="S26" s="1235"/>
      <c r="T26" s="1235"/>
    </row>
    <row r="27" spans="1:20">
      <c r="A27" s="1260"/>
      <c r="B27" s="1280" t="s">
        <v>1733</v>
      </c>
      <c r="C27" s="1256">
        <f t="shared" si="0"/>
        <v>0</v>
      </c>
      <c r="D27" s="1270"/>
      <c r="E27" s="1271"/>
      <c r="F27" s="1271"/>
      <c r="G27" s="1271"/>
      <c r="H27" s="1271"/>
      <c r="I27" s="1271"/>
      <c r="J27" s="1271"/>
      <c r="K27" s="1271"/>
      <c r="L27" s="1271"/>
      <c r="M27" s="1271"/>
      <c r="N27" s="1271"/>
      <c r="O27" s="1271"/>
      <c r="P27" s="1271"/>
      <c r="Q27" s="1272"/>
      <c r="R27" s="1231"/>
      <c r="S27" s="1235"/>
      <c r="T27" s="1235"/>
    </row>
    <row r="28" spans="1:20">
      <c r="A28" s="1260"/>
      <c r="B28" s="1280" t="s">
        <v>263</v>
      </c>
      <c r="C28" s="1256">
        <f t="shared" si="0"/>
        <v>0</v>
      </c>
      <c r="D28" s="1270"/>
      <c r="E28" s="1271"/>
      <c r="F28" s="1271"/>
      <c r="G28" s="1271"/>
      <c r="H28" s="1271"/>
      <c r="I28" s="1271"/>
      <c r="J28" s="1271"/>
      <c r="K28" s="1271"/>
      <c r="L28" s="1271"/>
      <c r="M28" s="1271"/>
      <c r="N28" s="1271"/>
      <c r="O28" s="1271"/>
      <c r="P28" s="1271"/>
      <c r="Q28" s="1272"/>
      <c r="R28" s="1231"/>
      <c r="S28" s="1235"/>
      <c r="T28" s="1235"/>
    </row>
    <row r="29" spans="1:20">
      <c r="A29" s="1260"/>
      <c r="B29" s="1269" t="s">
        <v>1734</v>
      </c>
      <c r="C29" s="1256">
        <f t="shared" si="0"/>
        <v>0</v>
      </c>
      <c r="D29" s="1270"/>
      <c r="E29" s="1271"/>
      <c r="F29" s="1271"/>
      <c r="G29" s="1271"/>
      <c r="H29" s="1271"/>
      <c r="I29" s="1271"/>
      <c r="J29" s="1271"/>
      <c r="K29" s="1271"/>
      <c r="L29" s="1271"/>
      <c r="M29" s="1271"/>
      <c r="N29" s="1271"/>
      <c r="O29" s="1271"/>
      <c r="P29" s="1271"/>
      <c r="Q29" s="1272"/>
      <c r="R29" s="1231"/>
      <c r="S29" s="1235"/>
      <c r="T29" s="1235"/>
    </row>
    <row r="30" spans="1:20">
      <c r="A30" s="1260">
        <v>9</v>
      </c>
      <c r="B30" s="1281" t="s">
        <v>1735</v>
      </c>
      <c r="C30" s="1256">
        <f t="shared" si="0"/>
        <v>0</v>
      </c>
      <c r="D30" s="1278">
        <f>D31+D32</f>
        <v>0</v>
      </c>
      <c r="E30" s="1278">
        <f t="shared" ref="E30:Q30" si="3">E31+E32</f>
        <v>0</v>
      </c>
      <c r="F30" s="1278">
        <f t="shared" si="3"/>
        <v>0</v>
      </c>
      <c r="G30" s="1278">
        <f t="shared" si="3"/>
        <v>0</v>
      </c>
      <c r="H30" s="1278">
        <f t="shared" si="3"/>
        <v>0</v>
      </c>
      <c r="I30" s="1278">
        <f t="shared" si="3"/>
        <v>0</v>
      </c>
      <c r="J30" s="1278">
        <f t="shared" si="3"/>
        <v>0</v>
      </c>
      <c r="K30" s="1278">
        <f t="shared" si="3"/>
        <v>0</v>
      </c>
      <c r="L30" s="1278">
        <f t="shared" si="3"/>
        <v>0</v>
      </c>
      <c r="M30" s="1278">
        <f t="shared" si="3"/>
        <v>0</v>
      </c>
      <c r="N30" s="1278">
        <f t="shared" si="3"/>
        <v>0</v>
      </c>
      <c r="O30" s="1278">
        <f t="shared" si="3"/>
        <v>0</v>
      </c>
      <c r="P30" s="1278">
        <f t="shared" si="3"/>
        <v>0</v>
      </c>
      <c r="Q30" s="1279">
        <f t="shared" si="3"/>
        <v>0</v>
      </c>
      <c r="R30" s="1231"/>
      <c r="S30" s="1235"/>
      <c r="T30" s="1235"/>
    </row>
    <row r="31" spans="1:20">
      <c r="A31" s="1276"/>
      <c r="B31" s="1282" t="s">
        <v>1736</v>
      </c>
      <c r="C31" s="1256">
        <f t="shared" si="0"/>
        <v>0</v>
      </c>
      <c r="D31" s="1270"/>
      <c r="E31" s="1271"/>
      <c r="F31" s="1271"/>
      <c r="G31" s="1271"/>
      <c r="H31" s="1271"/>
      <c r="I31" s="1271"/>
      <c r="J31" s="1271"/>
      <c r="K31" s="1271"/>
      <c r="L31" s="1271"/>
      <c r="M31" s="1271"/>
      <c r="N31" s="1271"/>
      <c r="O31" s="1271"/>
      <c r="P31" s="1271"/>
      <c r="Q31" s="1272"/>
      <c r="R31" s="1231"/>
      <c r="S31" s="1235"/>
      <c r="T31" s="1235"/>
    </row>
    <row r="32" spans="1:20">
      <c r="A32" s="1276"/>
      <c r="B32" s="1282" t="s">
        <v>1737</v>
      </c>
      <c r="C32" s="1256">
        <f t="shared" si="0"/>
        <v>0</v>
      </c>
      <c r="D32" s="1270"/>
      <c r="E32" s="1271"/>
      <c r="F32" s="1271"/>
      <c r="G32" s="1271"/>
      <c r="H32" s="1271"/>
      <c r="I32" s="1271"/>
      <c r="J32" s="1271"/>
      <c r="K32" s="1271"/>
      <c r="L32" s="1271"/>
      <c r="M32" s="1271"/>
      <c r="N32" s="1271"/>
      <c r="O32" s="1271"/>
      <c r="P32" s="1271"/>
      <c r="Q32" s="1272"/>
      <c r="R32" s="1231"/>
      <c r="S32" s="1235"/>
      <c r="T32" s="1235"/>
    </row>
    <row r="33" spans="1:20">
      <c r="A33" s="1283"/>
      <c r="B33" s="1284" t="s">
        <v>1738</v>
      </c>
      <c r="C33" s="1285">
        <f>C16+C17+C18+C19+C22+C23+C24+C25+C26+C30</f>
        <v>0</v>
      </c>
      <c r="D33" s="1285">
        <f t="shared" ref="D33:Q33" si="4">D16+D17+D18+D19+D22+D23+D24+D25+D26+D30</f>
        <v>0</v>
      </c>
      <c r="E33" s="1285">
        <f t="shared" si="4"/>
        <v>0</v>
      </c>
      <c r="F33" s="1285">
        <f t="shared" si="4"/>
        <v>0</v>
      </c>
      <c r="G33" s="1285">
        <f t="shared" si="4"/>
        <v>0</v>
      </c>
      <c r="H33" s="1285">
        <f t="shared" si="4"/>
        <v>0</v>
      </c>
      <c r="I33" s="1285">
        <f t="shared" si="4"/>
        <v>0</v>
      </c>
      <c r="J33" s="1285">
        <f t="shared" si="4"/>
        <v>0</v>
      </c>
      <c r="K33" s="1285">
        <f t="shared" si="4"/>
        <v>0</v>
      </c>
      <c r="L33" s="1285">
        <f t="shared" si="4"/>
        <v>0</v>
      </c>
      <c r="M33" s="1285">
        <f t="shared" si="4"/>
        <v>0</v>
      </c>
      <c r="N33" s="1285">
        <f t="shared" si="4"/>
        <v>0</v>
      </c>
      <c r="O33" s="1285">
        <f t="shared" si="4"/>
        <v>0</v>
      </c>
      <c r="P33" s="1285">
        <f t="shared" si="4"/>
        <v>0</v>
      </c>
      <c r="Q33" s="1286">
        <f t="shared" si="4"/>
        <v>0</v>
      </c>
      <c r="R33" s="1231"/>
      <c r="S33" s="1235"/>
      <c r="T33" s="1235"/>
    </row>
    <row r="34" spans="1:20">
      <c r="A34" s="1249"/>
      <c r="B34" s="1287" t="s">
        <v>1739</v>
      </c>
      <c r="C34" s="1288"/>
      <c r="D34" s="1288"/>
      <c r="E34" s="1288"/>
      <c r="F34" s="1288"/>
      <c r="G34" s="1288"/>
      <c r="H34" s="1288"/>
      <c r="I34" s="1288"/>
      <c r="J34" s="1288"/>
      <c r="K34" s="1288"/>
      <c r="L34" s="1288"/>
      <c r="M34" s="1288"/>
      <c r="N34" s="1288"/>
      <c r="O34" s="1288"/>
      <c r="P34" s="1288"/>
      <c r="Q34" s="1289"/>
      <c r="R34" s="1231"/>
      <c r="S34" s="1235"/>
      <c r="T34" s="1235"/>
    </row>
    <row r="35" spans="1:20">
      <c r="A35" s="1260">
        <v>1</v>
      </c>
      <c r="B35" s="1266" t="s">
        <v>29</v>
      </c>
      <c r="C35" s="1256">
        <f>SUM(D35:Q35)</f>
        <v>0</v>
      </c>
      <c r="D35" s="1273"/>
      <c r="E35" s="1274"/>
      <c r="F35" s="1274"/>
      <c r="G35" s="1274"/>
      <c r="H35" s="1274"/>
      <c r="I35" s="1274"/>
      <c r="J35" s="1274"/>
      <c r="K35" s="1274"/>
      <c r="L35" s="1274"/>
      <c r="M35" s="1274"/>
      <c r="N35" s="1274"/>
      <c r="O35" s="1274"/>
      <c r="P35" s="1274"/>
      <c r="Q35" s="1275"/>
      <c r="R35" s="1231"/>
      <c r="S35" s="1235"/>
      <c r="T35" s="1235"/>
    </row>
    <row r="36" spans="1:20">
      <c r="A36" s="1260">
        <v>2</v>
      </c>
      <c r="B36" s="1266" t="s">
        <v>1740</v>
      </c>
      <c r="C36" s="1256">
        <f t="shared" ref="C36:C50" si="5">SUM(D36:Q36)</f>
        <v>0</v>
      </c>
      <c r="D36" s="1270"/>
      <c r="E36" s="1271"/>
      <c r="F36" s="1271"/>
      <c r="G36" s="1271"/>
      <c r="H36" s="1271"/>
      <c r="I36" s="1271"/>
      <c r="J36" s="1271"/>
      <c r="K36" s="1271"/>
      <c r="L36" s="1271"/>
      <c r="M36" s="1271"/>
      <c r="N36" s="1271"/>
      <c r="O36" s="1271"/>
      <c r="P36" s="1271"/>
      <c r="Q36" s="1272"/>
      <c r="R36" s="1231"/>
      <c r="S36" s="1235"/>
      <c r="T36" s="1235"/>
    </row>
    <row r="37" spans="1:20" ht="15" customHeight="1">
      <c r="A37" s="1260">
        <v>3</v>
      </c>
      <c r="B37" s="1266" t="s">
        <v>1741</v>
      </c>
      <c r="C37" s="1256">
        <f t="shared" si="5"/>
        <v>0</v>
      </c>
      <c r="D37" s="1270"/>
      <c r="E37" s="1271"/>
      <c r="F37" s="1271"/>
      <c r="G37" s="1271"/>
      <c r="H37" s="1271"/>
      <c r="I37" s="1271"/>
      <c r="J37" s="1271"/>
      <c r="K37" s="1271"/>
      <c r="L37" s="1271"/>
      <c r="M37" s="1271"/>
      <c r="N37" s="1271"/>
      <c r="O37" s="1271"/>
      <c r="P37" s="1271"/>
      <c r="Q37" s="1272"/>
      <c r="R37" s="1231"/>
      <c r="S37" s="1235"/>
      <c r="T37" s="1235"/>
    </row>
    <row r="38" spans="1:20" ht="15" customHeight="1">
      <c r="A38" s="1260">
        <v>4</v>
      </c>
      <c r="B38" s="1266" t="s">
        <v>1742</v>
      </c>
      <c r="C38" s="1256">
        <f t="shared" si="5"/>
        <v>0</v>
      </c>
      <c r="D38" s="1278">
        <f>D39+D40</f>
        <v>0</v>
      </c>
      <c r="E38" s="1278">
        <f t="shared" ref="E38:Q38" si="6">E39+E40</f>
        <v>0</v>
      </c>
      <c r="F38" s="1278">
        <f t="shared" si="6"/>
        <v>0</v>
      </c>
      <c r="G38" s="1278">
        <f t="shared" si="6"/>
        <v>0</v>
      </c>
      <c r="H38" s="1278">
        <f t="shared" si="6"/>
        <v>0</v>
      </c>
      <c r="I38" s="1278">
        <f t="shared" si="6"/>
        <v>0</v>
      </c>
      <c r="J38" s="1278">
        <f t="shared" si="6"/>
        <v>0</v>
      </c>
      <c r="K38" s="1278">
        <f t="shared" si="6"/>
        <v>0</v>
      </c>
      <c r="L38" s="1278">
        <f t="shared" si="6"/>
        <v>0</v>
      </c>
      <c r="M38" s="1278">
        <f t="shared" si="6"/>
        <v>0</v>
      </c>
      <c r="N38" s="1278">
        <f t="shared" si="6"/>
        <v>0</v>
      </c>
      <c r="O38" s="1278">
        <f t="shared" si="6"/>
        <v>0</v>
      </c>
      <c r="P38" s="1278">
        <f t="shared" si="6"/>
        <v>0</v>
      </c>
      <c r="Q38" s="1279">
        <f t="shared" si="6"/>
        <v>0</v>
      </c>
      <c r="R38" s="1231"/>
      <c r="S38" s="1235"/>
      <c r="T38" s="1235"/>
    </row>
    <row r="39" spans="1:20">
      <c r="A39" s="1260"/>
      <c r="B39" s="1269" t="s">
        <v>1727</v>
      </c>
      <c r="C39" s="1256">
        <f t="shared" si="5"/>
        <v>0</v>
      </c>
      <c r="D39" s="1290"/>
      <c r="E39" s="1290"/>
      <c r="F39" s="1290"/>
      <c r="G39" s="1290"/>
      <c r="H39" s="1290"/>
      <c r="I39" s="1290"/>
      <c r="J39" s="1290"/>
      <c r="K39" s="1290"/>
      <c r="L39" s="1290"/>
      <c r="M39" s="1290"/>
      <c r="N39" s="1290"/>
      <c r="O39" s="1290"/>
      <c r="P39" s="1290"/>
      <c r="Q39" s="1291"/>
      <c r="R39" s="1231"/>
      <c r="S39" s="1235"/>
      <c r="T39" s="1235"/>
    </row>
    <row r="40" spans="1:20">
      <c r="A40" s="1260"/>
      <c r="B40" s="1269" t="s">
        <v>803</v>
      </c>
      <c r="C40" s="1256">
        <f t="shared" si="5"/>
        <v>0</v>
      </c>
      <c r="D40" s="1292"/>
      <c r="E40" s="1292"/>
      <c r="F40" s="1292"/>
      <c r="G40" s="1292"/>
      <c r="H40" s="1292"/>
      <c r="I40" s="1292"/>
      <c r="J40" s="1292"/>
      <c r="K40" s="1292"/>
      <c r="L40" s="1292"/>
      <c r="M40" s="1292"/>
      <c r="N40" s="1292"/>
      <c r="O40" s="1292"/>
      <c r="P40" s="1292"/>
      <c r="Q40" s="1293"/>
      <c r="R40" s="1231"/>
      <c r="S40" s="1235"/>
      <c r="T40" s="1235"/>
    </row>
    <row r="41" spans="1:20">
      <c r="A41" s="1260">
        <v>5</v>
      </c>
      <c r="B41" s="1266" t="s">
        <v>1728</v>
      </c>
      <c r="C41" s="1256">
        <f t="shared" si="5"/>
        <v>0</v>
      </c>
      <c r="D41" s="1294"/>
      <c r="E41" s="1294"/>
      <c r="F41" s="1294"/>
      <c r="G41" s="1294"/>
      <c r="H41" s="1294"/>
      <c r="I41" s="1294"/>
      <c r="J41" s="1294"/>
      <c r="K41" s="1294"/>
      <c r="L41" s="1294"/>
      <c r="M41" s="1294"/>
      <c r="N41" s="1294"/>
      <c r="O41" s="1294"/>
      <c r="P41" s="1294"/>
      <c r="Q41" s="1295"/>
      <c r="R41" s="1231"/>
      <c r="S41" s="1235"/>
      <c r="T41" s="1235"/>
    </row>
    <row r="42" spans="1:20">
      <c r="A42" s="1260">
        <v>6</v>
      </c>
      <c r="B42" s="1266" t="s">
        <v>1729</v>
      </c>
      <c r="C42" s="1256">
        <f t="shared" si="5"/>
        <v>0</v>
      </c>
      <c r="D42" s="1296"/>
      <c r="E42" s="1296"/>
      <c r="F42" s="1296"/>
      <c r="G42" s="1296"/>
      <c r="H42" s="1296"/>
      <c r="I42" s="1296"/>
      <c r="J42" s="1296"/>
      <c r="K42" s="1296"/>
      <c r="L42" s="1296"/>
      <c r="M42" s="1296"/>
      <c r="N42" s="1296"/>
      <c r="O42" s="1296"/>
      <c r="P42" s="1296"/>
      <c r="Q42" s="1297"/>
      <c r="R42" s="1231"/>
      <c r="S42" s="1235"/>
      <c r="T42" s="1235"/>
    </row>
    <row r="43" spans="1:20">
      <c r="A43" s="1260">
        <v>7</v>
      </c>
      <c r="B43" s="1298" t="s">
        <v>1743</v>
      </c>
      <c r="C43" s="1256">
        <f t="shared" si="5"/>
        <v>0</v>
      </c>
      <c r="D43" s="1267">
        <f>D44+D45+D46</f>
        <v>0</v>
      </c>
      <c r="E43" s="1267">
        <f t="shared" ref="E43:Q43" si="7">E44+E45+E46</f>
        <v>0</v>
      </c>
      <c r="F43" s="1267">
        <f t="shared" si="7"/>
        <v>0</v>
      </c>
      <c r="G43" s="1267">
        <f t="shared" si="7"/>
        <v>0</v>
      </c>
      <c r="H43" s="1267">
        <f t="shared" si="7"/>
        <v>0</v>
      </c>
      <c r="I43" s="1267">
        <f t="shared" si="7"/>
        <v>0</v>
      </c>
      <c r="J43" s="1267">
        <f t="shared" si="7"/>
        <v>0</v>
      </c>
      <c r="K43" s="1267">
        <f t="shared" si="7"/>
        <v>0</v>
      </c>
      <c r="L43" s="1267">
        <f t="shared" si="7"/>
        <v>0</v>
      </c>
      <c r="M43" s="1267">
        <f t="shared" si="7"/>
        <v>0</v>
      </c>
      <c r="N43" s="1267">
        <f t="shared" si="7"/>
        <v>0</v>
      </c>
      <c r="O43" s="1267">
        <f t="shared" si="7"/>
        <v>0</v>
      </c>
      <c r="P43" s="1267">
        <f t="shared" si="7"/>
        <v>0</v>
      </c>
      <c r="Q43" s="1268">
        <f t="shared" si="7"/>
        <v>0</v>
      </c>
      <c r="R43" s="1231"/>
      <c r="S43" s="1235"/>
      <c r="T43" s="1235"/>
    </row>
    <row r="44" spans="1:20">
      <c r="A44" s="1276"/>
      <c r="B44" s="1269" t="s">
        <v>30</v>
      </c>
      <c r="C44" s="1256">
        <f t="shared" si="5"/>
        <v>0</v>
      </c>
      <c r="D44" s="1299"/>
      <c r="E44" s="1263"/>
      <c r="F44" s="1263"/>
      <c r="G44" s="1263"/>
      <c r="H44" s="1263"/>
      <c r="I44" s="1263"/>
      <c r="J44" s="1263"/>
      <c r="K44" s="1263"/>
      <c r="L44" s="1263"/>
      <c r="M44" s="1263"/>
      <c r="N44" s="1263"/>
      <c r="O44" s="1263"/>
      <c r="P44" s="1263"/>
      <c r="Q44" s="1264"/>
      <c r="R44" s="1231"/>
      <c r="S44" s="1235"/>
      <c r="T44" s="1235"/>
    </row>
    <row r="45" spans="1:20">
      <c r="A45" s="1276"/>
      <c r="B45" s="1269" t="s">
        <v>1727</v>
      </c>
      <c r="C45" s="1256">
        <f t="shared" si="5"/>
        <v>0</v>
      </c>
      <c r="D45" s="1299"/>
      <c r="E45" s="1263"/>
      <c r="F45" s="1263"/>
      <c r="G45" s="1263"/>
      <c r="H45" s="1263"/>
      <c r="I45" s="1263"/>
      <c r="J45" s="1263"/>
      <c r="K45" s="1263"/>
      <c r="L45" s="1263"/>
      <c r="M45" s="1263"/>
      <c r="N45" s="1263"/>
      <c r="O45" s="1263"/>
      <c r="P45" s="1263"/>
      <c r="Q45" s="1264"/>
      <c r="R45" s="1231"/>
      <c r="S45" s="1235"/>
      <c r="T45" s="1235"/>
    </row>
    <row r="46" spans="1:20">
      <c r="A46" s="1276"/>
      <c r="B46" s="1269" t="s">
        <v>1744</v>
      </c>
      <c r="C46" s="1256">
        <f t="shared" si="5"/>
        <v>0</v>
      </c>
      <c r="D46" s="1299"/>
      <c r="E46" s="1263"/>
      <c r="F46" s="1263"/>
      <c r="G46" s="1263"/>
      <c r="H46" s="1263"/>
      <c r="I46" s="1263"/>
      <c r="J46" s="1263"/>
      <c r="K46" s="1263"/>
      <c r="L46" s="1263"/>
      <c r="M46" s="1263"/>
      <c r="N46" s="1263"/>
      <c r="O46" s="1263"/>
      <c r="P46" s="1263"/>
      <c r="Q46" s="1264"/>
      <c r="R46" s="1231"/>
      <c r="S46" s="1235"/>
      <c r="T46" s="1235"/>
    </row>
    <row r="47" spans="1:20">
      <c r="A47" s="1260">
        <v>8</v>
      </c>
      <c r="B47" s="1277" t="s">
        <v>1745</v>
      </c>
      <c r="C47" s="1256">
        <f t="shared" si="5"/>
        <v>0</v>
      </c>
      <c r="D47" s="1299"/>
      <c r="E47" s="1263"/>
      <c r="F47" s="1263"/>
      <c r="G47" s="1263"/>
      <c r="H47" s="1263"/>
      <c r="I47" s="1263"/>
      <c r="J47" s="1263"/>
      <c r="K47" s="1263"/>
      <c r="L47" s="1263"/>
      <c r="M47" s="1263"/>
      <c r="N47" s="1263"/>
      <c r="O47" s="1263"/>
      <c r="P47" s="1263"/>
      <c r="Q47" s="1264"/>
      <c r="R47" s="1231"/>
      <c r="S47" s="1235"/>
      <c r="T47" s="1235"/>
    </row>
    <row r="48" spans="1:20">
      <c r="A48" s="1260">
        <v>9</v>
      </c>
      <c r="B48" s="1277" t="s">
        <v>1746</v>
      </c>
      <c r="C48" s="1256">
        <f t="shared" si="5"/>
        <v>0</v>
      </c>
      <c r="D48" s="1299"/>
      <c r="E48" s="1263"/>
      <c r="F48" s="1263"/>
      <c r="G48" s="1263"/>
      <c r="H48" s="1263"/>
      <c r="I48" s="1263"/>
      <c r="J48" s="1263"/>
      <c r="K48" s="1263"/>
      <c r="L48" s="1263"/>
      <c r="M48" s="1263"/>
      <c r="N48" s="1263"/>
      <c r="O48" s="1263"/>
      <c r="P48" s="1263"/>
      <c r="Q48" s="1264"/>
      <c r="R48" s="1231"/>
      <c r="S48" s="1235"/>
      <c r="T48" s="1235"/>
    </row>
    <row r="49" spans="1:20">
      <c r="A49" s="1260">
        <v>10</v>
      </c>
      <c r="B49" s="1277" t="s">
        <v>1747</v>
      </c>
      <c r="C49" s="1256">
        <f t="shared" si="5"/>
        <v>0</v>
      </c>
      <c r="D49" s="1299"/>
      <c r="E49" s="1263"/>
      <c r="F49" s="1263"/>
      <c r="G49" s="1263"/>
      <c r="H49" s="1263"/>
      <c r="I49" s="1263"/>
      <c r="J49" s="1263"/>
      <c r="K49" s="1263"/>
      <c r="L49" s="1263"/>
      <c r="M49" s="1263"/>
      <c r="N49" s="1263"/>
      <c r="O49" s="1263"/>
      <c r="P49" s="1263"/>
      <c r="Q49" s="1264"/>
      <c r="R49" s="1231"/>
      <c r="S49" s="1235"/>
      <c r="T49" s="1235"/>
    </row>
    <row r="50" spans="1:20">
      <c r="A50" s="1260">
        <v>11</v>
      </c>
      <c r="B50" s="1277" t="s">
        <v>444</v>
      </c>
      <c r="C50" s="1256">
        <f t="shared" si="5"/>
        <v>0</v>
      </c>
      <c r="D50" s="1299"/>
      <c r="E50" s="1263"/>
      <c r="F50" s="1263"/>
      <c r="G50" s="1263"/>
      <c r="H50" s="1263"/>
      <c r="I50" s="1263"/>
      <c r="J50" s="1263"/>
      <c r="K50" s="1263"/>
      <c r="L50" s="1263"/>
      <c r="M50" s="1263"/>
      <c r="N50" s="1263"/>
      <c r="O50" s="1263"/>
      <c r="P50" s="1263"/>
      <c r="Q50" s="1264"/>
      <c r="R50" s="1231"/>
      <c r="S50" s="1235"/>
      <c r="T50" s="1235"/>
    </row>
    <row r="51" spans="1:20" ht="15.75" thickBot="1">
      <c r="A51" s="1300"/>
      <c r="B51" s="1301" t="s">
        <v>1748</v>
      </c>
      <c r="C51" s="1302">
        <f>C35+C36+C37+C38+C41+C42+C43+C47+C48+C49+C50</f>
        <v>0</v>
      </c>
      <c r="D51" s="1303">
        <f>D35+D36+D37+D38+D41+D42+D43+D47+D48+D49+D50</f>
        <v>0</v>
      </c>
      <c r="E51" s="1303">
        <f t="shared" ref="E51:Q51" si="8">E35+E36+E37+E38+E41+E42+E43+E47+E48+E49+E50</f>
        <v>0</v>
      </c>
      <c r="F51" s="1303">
        <f t="shared" si="8"/>
        <v>0</v>
      </c>
      <c r="G51" s="1303">
        <f t="shared" si="8"/>
        <v>0</v>
      </c>
      <c r="H51" s="1303">
        <f t="shared" si="8"/>
        <v>0</v>
      </c>
      <c r="I51" s="1303">
        <f t="shared" si="8"/>
        <v>0</v>
      </c>
      <c r="J51" s="1303">
        <f t="shared" si="8"/>
        <v>0</v>
      </c>
      <c r="K51" s="1303">
        <f t="shared" si="8"/>
        <v>0</v>
      </c>
      <c r="L51" s="1303">
        <f t="shared" si="8"/>
        <v>0</v>
      </c>
      <c r="M51" s="1303">
        <f t="shared" si="8"/>
        <v>0</v>
      </c>
      <c r="N51" s="1303">
        <f t="shared" si="8"/>
        <v>0</v>
      </c>
      <c r="O51" s="1303">
        <f t="shared" si="8"/>
        <v>0</v>
      </c>
      <c r="P51" s="1303">
        <f t="shared" si="8"/>
        <v>0</v>
      </c>
      <c r="Q51" s="1304">
        <f t="shared" si="8"/>
        <v>0</v>
      </c>
      <c r="R51" s="1231"/>
      <c r="S51" s="1235"/>
      <c r="T51" s="1235"/>
    </row>
    <row r="52" spans="1:20" ht="15.75" thickBot="1">
      <c r="A52" s="1305"/>
      <c r="B52" s="1306" t="s">
        <v>1749</v>
      </c>
      <c r="C52" s="1307">
        <f>C33+C51</f>
        <v>0</v>
      </c>
      <c r="D52" s="1308">
        <f>D33+D51</f>
        <v>0</v>
      </c>
      <c r="E52" s="1308">
        <f t="shared" ref="E52:Q52" si="9">E33+E51</f>
        <v>0</v>
      </c>
      <c r="F52" s="1308">
        <f t="shared" si="9"/>
        <v>0</v>
      </c>
      <c r="G52" s="1308">
        <f t="shared" si="9"/>
        <v>0</v>
      </c>
      <c r="H52" s="1308">
        <f t="shared" si="9"/>
        <v>0</v>
      </c>
      <c r="I52" s="1308">
        <f t="shared" si="9"/>
        <v>0</v>
      </c>
      <c r="J52" s="1308">
        <f t="shared" si="9"/>
        <v>0</v>
      </c>
      <c r="K52" s="1308">
        <f t="shared" si="9"/>
        <v>0</v>
      </c>
      <c r="L52" s="1308">
        <f t="shared" si="9"/>
        <v>0</v>
      </c>
      <c r="M52" s="1308">
        <f t="shared" si="9"/>
        <v>0</v>
      </c>
      <c r="N52" s="1308">
        <f t="shared" si="9"/>
        <v>0</v>
      </c>
      <c r="O52" s="1308">
        <f t="shared" si="9"/>
        <v>0</v>
      </c>
      <c r="P52" s="1308">
        <f t="shared" si="9"/>
        <v>0</v>
      </c>
      <c r="Q52" s="1309">
        <f t="shared" si="9"/>
        <v>0</v>
      </c>
      <c r="R52" s="1231"/>
      <c r="S52" s="1235"/>
      <c r="T52" s="1235"/>
    </row>
    <row r="53" spans="1:20">
      <c r="A53" s="1310"/>
      <c r="B53" s="1245" t="s">
        <v>1750</v>
      </c>
      <c r="C53" s="1311"/>
      <c r="D53" s="1312"/>
      <c r="E53" s="1312"/>
      <c r="F53" s="1312"/>
      <c r="G53" s="1312"/>
      <c r="H53" s="1312"/>
      <c r="I53" s="1312"/>
      <c r="J53" s="1312"/>
      <c r="K53" s="1312"/>
      <c r="L53" s="1312"/>
      <c r="M53" s="1312"/>
      <c r="N53" s="1312"/>
      <c r="O53" s="1312"/>
      <c r="P53" s="1312"/>
      <c r="Q53" s="1313"/>
      <c r="R53" s="1231"/>
      <c r="S53" s="1235"/>
      <c r="T53" s="1235"/>
    </row>
    <row r="54" spans="1:20">
      <c r="A54" s="1249"/>
      <c r="B54" s="1245" t="s">
        <v>1751</v>
      </c>
      <c r="C54" s="1314"/>
      <c r="D54" s="1315"/>
      <c r="E54" s="1315"/>
      <c r="F54" s="1315"/>
      <c r="G54" s="1315"/>
      <c r="H54" s="1315"/>
      <c r="I54" s="1315"/>
      <c r="J54" s="1315"/>
      <c r="K54" s="1315"/>
      <c r="L54" s="1315"/>
      <c r="M54" s="1315"/>
      <c r="N54" s="1315"/>
      <c r="O54" s="1315"/>
      <c r="P54" s="1315"/>
      <c r="Q54" s="1316"/>
      <c r="R54" s="1231"/>
      <c r="S54" s="1235"/>
      <c r="T54" s="1235"/>
    </row>
    <row r="55" spans="1:20">
      <c r="A55" s="1283" t="s">
        <v>1752</v>
      </c>
      <c r="B55" s="1317" t="s">
        <v>1753</v>
      </c>
      <c r="C55" s="1251"/>
      <c r="D55" s="1252"/>
      <c r="E55" s="1252"/>
      <c r="F55" s="1252"/>
      <c r="G55" s="1252"/>
      <c r="H55" s="1252"/>
      <c r="I55" s="1252"/>
      <c r="J55" s="1252"/>
      <c r="K55" s="1252"/>
      <c r="L55" s="1252"/>
      <c r="M55" s="1252"/>
      <c r="N55" s="1252"/>
      <c r="O55" s="1252"/>
      <c r="P55" s="1252"/>
      <c r="Q55" s="1253"/>
      <c r="R55" s="1231"/>
      <c r="S55" s="1235"/>
      <c r="T55" s="1235"/>
    </row>
    <row r="56" spans="1:20">
      <c r="A56" s="1249" t="s">
        <v>1754</v>
      </c>
      <c r="B56" s="1318" t="s">
        <v>1755</v>
      </c>
      <c r="C56" s="1256">
        <f t="shared" ref="C56:C62" si="10">SUM(D56:Q56)</f>
        <v>0</v>
      </c>
      <c r="D56" s="1299"/>
      <c r="E56" s="1263"/>
      <c r="F56" s="1263"/>
      <c r="G56" s="1263"/>
      <c r="H56" s="1263"/>
      <c r="I56" s="1263"/>
      <c r="J56" s="1263"/>
      <c r="K56" s="1263"/>
      <c r="L56" s="1263"/>
      <c r="M56" s="1263"/>
      <c r="N56" s="1263"/>
      <c r="O56" s="1263"/>
      <c r="P56" s="1263"/>
      <c r="Q56" s="1264"/>
      <c r="R56" s="1231"/>
      <c r="S56" s="1235"/>
      <c r="T56" s="1235"/>
    </row>
    <row r="57" spans="1:20">
      <c r="A57" s="1249" t="s">
        <v>1756</v>
      </c>
      <c r="B57" s="1318" t="s">
        <v>1757</v>
      </c>
      <c r="C57" s="1256">
        <f t="shared" si="10"/>
        <v>0</v>
      </c>
      <c r="D57" s="1299"/>
      <c r="E57" s="1263"/>
      <c r="F57" s="1263"/>
      <c r="G57" s="1263"/>
      <c r="H57" s="1263"/>
      <c r="I57" s="1263"/>
      <c r="J57" s="1263"/>
      <c r="K57" s="1263"/>
      <c r="L57" s="1263"/>
      <c r="M57" s="1263"/>
      <c r="N57" s="1263"/>
      <c r="O57" s="1263"/>
      <c r="P57" s="1263"/>
      <c r="Q57" s="1264"/>
      <c r="R57" s="1231"/>
      <c r="S57" s="1235"/>
      <c r="T57" s="1235"/>
    </row>
    <row r="58" spans="1:20">
      <c r="A58" s="1249" t="s">
        <v>1758</v>
      </c>
      <c r="B58" s="1318" t="s">
        <v>1759</v>
      </c>
      <c r="C58" s="1256">
        <f t="shared" si="10"/>
        <v>0</v>
      </c>
      <c r="D58" s="1299"/>
      <c r="E58" s="1263"/>
      <c r="F58" s="1263"/>
      <c r="G58" s="1263"/>
      <c r="H58" s="1263"/>
      <c r="I58" s="1263"/>
      <c r="J58" s="1263"/>
      <c r="K58" s="1263"/>
      <c r="L58" s="1263"/>
      <c r="M58" s="1263"/>
      <c r="N58" s="1263"/>
      <c r="O58" s="1263"/>
      <c r="P58" s="1263"/>
      <c r="Q58" s="1264"/>
      <c r="R58" s="1231"/>
      <c r="S58" s="1235"/>
      <c r="T58" s="1235"/>
    </row>
    <row r="59" spans="1:20">
      <c r="A59" s="1249" t="s">
        <v>1760</v>
      </c>
      <c r="B59" s="1318" t="s">
        <v>1761</v>
      </c>
      <c r="C59" s="1256">
        <f t="shared" si="10"/>
        <v>0</v>
      </c>
      <c r="D59" s="1319">
        <f>D60+D61</f>
        <v>0</v>
      </c>
      <c r="E59" s="1319">
        <f t="shared" ref="E59:Q59" si="11">E60+E61</f>
        <v>0</v>
      </c>
      <c r="F59" s="1319">
        <f t="shared" si="11"/>
        <v>0</v>
      </c>
      <c r="G59" s="1319">
        <f t="shared" si="11"/>
        <v>0</v>
      </c>
      <c r="H59" s="1319">
        <f t="shared" si="11"/>
        <v>0</v>
      </c>
      <c r="I59" s="1319">
        <f t="shared" si="11"/>
        <v>0</v>
      </c>
      <c r="J59" s="1319">
        <f t="shared" si="11"/>
        <v>0</v>
      </c>
      <c r="K59" s="1319">
        <f t="shared" si="11"/>
        <v>0</v>
      </c>
      <c r="L59" s="1319">
        <f t="shared" si="11"/>
        <v>0</v>
      </c>
      <c r="M59" s="1319">
        <f t="shared" si="11"/>
        <v>0</v>
      </c>
      <c r="N59" s="1319">
        <f t="shared" si="11"/>
        <v>0</v>
      </c>
      <c r="O59" s="1319">
        <f t="shared" si="11"/>
        <v>0</v>
      </c>
      <c r="P59" s="1319">
        <f t="shared" si="11"/>
        <v>0</v>
      </c>
      <c r="Q59" s="1320">
        <f t="shared" si="11"/>
        <v>0</v>
      </c>
      <c r="R59" s="1231"/>
      <c r="S59" s="1235"/>
      <c r="T59" s="1235"/>
    </row>
    <row r="60" spans="1:20">
      <c r="A60" s="1249" t="s">
        <v>1762</v>
      </c>
      <c r="B60" s="1321" t="s">
        <v>1763</v>
      </c>
      <c r="C60" s="1256">
        <f t="shared" si="10"/>
        <v>0</v>
      </c>
      <c r="D60" s="1292"/>
      <c r="E60" s="1292"/>
      <c r="F60" s="1292"/>
      <c r="G60" s="1292"/>
      <c r="H60" s="1292"/>
      <c r="I60" s="1292"/>
      <c r="J60" s="1292"/>
      <c r="K60" s="1292"/>
      <c r="L60" s="1292"/>
      <c r="M60" s="1292"/>
      <c r="N60" s="1292"/>
      <c r="O60" s="1292"/>
      <c r="P60" s="1292"/>
      <c r="Q60" s="1293"/>
      <c r="R60" s="1231"/>
      <c r="S60" s="1235"/>
      <c r="T60" s="1235"/>
    </row>
    <row r="61" spans="1:20">
      <c r="A61" s="1249" t="s">
        <v>1764</v>
      </c>
      <c r="B61" s="1321" t="s">
        <v>1765</v>
      </c>
      <c r="C61" s="1256">
        <f t="shared" si="10"/>
        <v>0</v>
      </c>
      <c r="D61" s="1292"/>
      <c r="E61" s="1292"/>
      <c r="F61" s="1292"/>
      <c r="G61" s="1292"/>
      <c r="H61" s="1292"/>
      <c r="I61" s="1292"/>
      <c r="J61" s="1292"/>
      <c r="K61" s="1292"/>
      <c r="L61" s="1292"/>
      <c r="M61" s="1292"/>
      <c r="N61" s="1292"/>
      <c r="O61" s="1292"/>
      <c r="P61" s="1292"/>
      <c r="Q61" s="1293"/>
      <c r="R61" s="1231"/>
      <c r="S61" s="1235"/>
      <c r="T61" s="1235"/>
    </row>
    <row r="62" spans="1:20">
      <c r="A62" s="1249" t="s">
        <v>1766</v>
      </c>
      <c r="B62" s="1318" t="s">
        <v>1767</v>
      </c>
      <c r="C62" s="1256">
        <f t="shared" si="10"/>
        <v>0</v>
      </c>
      <c r="D62" s="1322"/>
      <c r="E62" s="1322"/>
      <c r="F62" s="1322"/>
      <c r="G62" s="1322"/>
      <c r="H62" s="1322"/>
      <c r="I62" s="1322"/>
      <c r="J62" s="1322"/>
      <c r="K62" s="1322"/>
      <c r="L62" s="1322"/>
      <c r="M62" s="1322"/>
      <c r="N62" s="1322"/>
      <c r="O62" s="1322"/>
      <c r="P62" s="1322"/>
      <c r="Q62" s="1323"/>
      <c r="R62" s="1231"/>
      <c r="S62" s="1235"/>
      <c r="T62" s="1235"/>
    </row>
    <row r="63" spans="1:20">
      <c r="A63" s="1283"/>
      <c r="B63" s="1284" t="s">
        <v>1768</v>
      </c>
      <c r="C63" s="1324">
        <f>C56+C57+C58+C59+C62</f>
        <v>0</v>
      </c>
      <c r="D63" s="1325">
        <f>D56+D57+D58+D59+D62</f>
        <v>0</v>
      </c>
      <c r="E63" s="1325">
        <f t="shared" ref="E63:Q63" si="12">E56+E57+E58+E59+E62</f>
        <v>0</v>
      </c>
      <c r="F63" s="1325">
        <f t="shared" si="12"/>
        <v>0</v>
      </c>
      <c r="G63" s="1325">
        <f t="shared" si="12"/>
        <v>0</v>
      </c>
      <c r="H63" s="1325">
        <f t="shared" si="12"/>
        <v>0</v>
      </c>
      <c r="I63" s="1325">
        <f t="shared" si="12"/>
        <v>0</v>
      </c>
      <c r="J63" s="1325">
        <f t="shared" si="12"/>
        <v>0</v>
      </c>
      <c r="K63" s="1325">
        <f t="shared" si="12"/>
        <v>0</v>
      </c>
      <c r="L63" s="1325">
        <f t="shared" si="12"/>
        <v>0</v>
      </c>
      <c r="M63" s="1325">
        <f t="shared" si="12"/>
        <v>0</v>
      </c>
      <c r="N63" s="1325">
        <f t="shared" si="12"/>
        <v>0</v>
      </c>
      <c r="O63" s="1325">
        <f t="shared" si="12"/>
        <v>0</v>
      </c>
      <c r="P63" s="1325">
        <f t="shared" si="12"/>
        <v>0</v>
      </c>
      <c r="Q63" s="1326">
        <f t="shared" si="12"/>
        <v>0</v>
      </c>
      <c r="R63" s="1231"/>
      <c r="S63" s="1235"/>
      <c r="T63" s="1235"/>
    </row>
    <row r="64" spans="1:20">
      <c r="A64" s="1249"/>
      <c r="B64" s="1245" t="s">
        <v>1769</v>
      </c>
      <c r="C64" s="1246"/>
      <c r="D64" s="1327"/>
      <c r="E64" s="1327"/>
      <c r="F64" s="1327"/>
      <c r="G64" s="1327"/>
      <c r="H64" s="1327"/>
      <c r="I64" s="1327"/>
      <c r="J64" s="1327"/>
      <c r="K64" s="1327"/>
      <c r="L64" s="1327"/>
      <c r="M64" s="1327"/>
      <c r="N64" s="1327"/>
      <c r="O64" s="1327"/>
      <c r="P64" s="1327"/>
      <c r="Q64" s="1328"/>
      <c r="R64" s="1231"/>
      <c r="S64" s="1235"/>
      <c r="T64" s="1235"/>
    </row>
    <row r="65" spans="1:20">
      <c r="A65" s="1283" t="s">
        <v>1770</v>
      </c>
      <c r="B65" s="1317" t="s">
        <v>1753</v>
      </c>
      <c r="C65" s="1329"/>
      <c r="D65" s="1330"/>
      <c r="E65" s="1330"/>
      <c r="F65" s="1330"/>
      <c r="G65" s="1330"/>
      <c r="H65" s="1330"/>
      <c r="I65" s="1330"/>
      <c r="J65" s="1330"/>
      <c r="K65" s="1330"/>
      <c r="L65" s="1330"/>
      <c r="M65" s="1330"/>
      <c r="N65" s="1330"/>
      <c r="O65" s="1330"/>
      <c r="P65" s="1330"/>
      <c r="Q65" s="1331"/>
      <c r="R65" s="1231"/>
      <c r="S65" s="1235"/>
      <c r="T65" s="1235"/>
    </row>
    <row r="66" spans="1:20">
      <c r="A66" s="1249" t="s">
        <v>1754</v>
      </c>
      <c r="B66" s="1318" t="s">
        <v>1755</v>
      </c>
      <c r="C66" s="1256">
        <f t="shared" ref="C66:C72" si="13">SUM(D66:Q66)</f>
        <v>0</v>
      </c>
      <c r="D66" s="1299"/>
      <c r="E66" s="1263"/>
      <c r="F66" s="1263"/>
      <c r="G66" s="1263"/>
      <c r="H66" s="1263"/>
      <c r="I66" s="1263"/>
      <c r="J66" s="1263"/>
      <c r="K66" s="1263"/>
      <c r="L66" s="1263"/>
      <c r="M66" s="1263"/>
      <c r="N66" s="1263"/>
      <c r="O66" s="1263"/>
      <c r="P66" s="1263"/>
      <c r="Q66" s="1264"/>
      <c r="R66" s="1231"/>
      <c r="S66" s="1235"/>
      <c r="T66" s="1235"/>
    </row>
    <row r="67" spans="1:20">
      <c r="A67" s="1249" t="s">
        <v>1756</v>
      </c>
      <c r="B67" s="1318" t="s">
        <v>1757</v>
      </c>
      <c r="C67" s="1256">
        <f t="shared" si="13"/>
        <v>0</v>
      </c>
      <c r="D67" s="1299"/>
      <c r="E67" s="1263"/>
      <c r="F67" s="1263"/>
      <c r="G67" s="1263"/>
      <c r="H67" s="1263"/>
      <c r="I67" s="1263"/>
      <c r="J67" s="1263"/>
      <c r="K67" s="1263"/>
      <c r="L67" s="1263"/>
      <c r="M67" s="1263"/>
      <c r="N67" s="1263"/>
      <c r="O67" s="1263"/>
      <c r="P67" s="1263"/>
      <c r="Q67" s="1264"/>
      <c r="R67" s="1231"/>
      <c r="S67" s="1235"/>
      <c r="T67" s="1235"/>
    </row>
    <row r="68" spans="1:20">
      <c r="A68" s="1249" t="s">
        <v>1758</v>
      </c>
      <c r="B68" s="1318" t="s">
        <v>1759</v>
      </c>
      <c r="C68" s="1256">
        <f t="shared" si="13"/>
        <v>0</v>
      </c>
      <c r="D68" s="1299"/>
      <c r="E68" s="1263"/>
      <c r="F68" s="1263"/>
      <c r="G68" s="1263"/>
      <c r="H68" s="1263"/>
      <c r="I68" s="1263"/>
      <c r="J68" s="1263"/>
      <c r="K68" s="1263"/>
      <c r="L68" s="1263"/>
      <c r="M68" s="1263"/>
      <c r="N68" s="1263"/>
      <c r="O68" s="1263"/>
      <c r="P68" s="1263"/>
      <c r="Q68" s="1264"/>
      <c r="R68" s="1231"/>
      <c r="S68" s="1235"/>
      <c r="T68" s="1235"/>
    </row>
    <row r="69" spans="1:20">
      <c r="A69" s="1249" t="s">
        <v>1760</v>
      </c>
      <c r="B69" s="1318" t="s">
        <v>1761</v>
      </c>
      <c r="C69" s="1256">
        <f t="shared" si="13"/>
        <v>0</v>
      </c>
      <c r="D69" s="1319">
        <f>D70+D71</f>
        <v>0</v>
      </c>
      <c r="E69" s="1319">
        <f t="shared" ref="E69:Q69" si="14">E70+E71</f>
        <v>0</v>
      </c>
      <c r="F69" s="1319">
        <f t="shared" si="14"/>
        <v>0</v>
      </c>
      <c r="G69" s="1319">
        <f t="shared" si="14"/>
        <v>0</v>
      </c>
      <c r="H69" s="1319">
        <f t="shared" si="14"/>
        <v>0</v>
      </c>
      <c r="I69" s="1319">
        <f t="shared" si="14"/>
        <v>0</v>
      </c>
      <c r="J69" s="1319">
        <f t="shared" si="14"/>
        <v>0</v>
      </c>
      <c r="K69" s="1319">
        <f t="shared" si="14"/>
        <v>0</v>
      </c>
      <c r="L69" s="1319">
        <f t="shared" si="14"/>
        <v>0</v>
      </c>
      <c r="M69" s="1319">
        <f t="shared" si="14"/>
        <v>0</v>
      </c>
      <c r="N69" s="1319">
        <f t="shared" si="14"/>
        <v>0</v>
      </c>
      <c r="O69" s="1319">
        <f t="shared" si="14"/>
        <v>0</v>
      </c>
      <c r="P69" s="1319">
        <f t="shared" si="14"/>
        <v>0</v>
      </c>
      <c r="Q69" s="1320">
        <f t="shared" si="14"/>
        <v>0</v>
      </c>
      <c r="R69" s="1231"/>
      <c r="S69" s="1235"/>
      <c r="T69" s="1235"/>
    </row>
    <row r="70" spans="1:20">
      <c r="A70" s="1249" t="s">
        <v>1762</v>
      </c>
      <c r="B70" s="1321" t="s">
        <v>1763</v>
      </c>
      <c r="C70" s="1256">
        <f t="shared" si="13"/>
        <v>0</v>
      </c>
      <c r="D70" s="1292"/>
      <c r="E70" s="1292"/>
      <c r="F70" s="1292"/>
      <c r="G70" s="1292"/>
      <c r="H70" s="1292"/>
      <c r="I70" s="1292"/>
      <c r="J70" s="1292"/>
      <c r="K70" s="1292"/>
      <c r="L70" s="1292"/>
      <c r="M70" s="1292"/>
      <c r="N70" s="1292"/>
      <c r="O70" s="1292"/>
      <c r="P70" s="1292"/>
      <c r="Q70" s="1293"/>
      <c r="R70" s="1231"/>
      <c r="S70" s="1235"/>
      <c r="T70" s="1235"/>
    </row>
    <row r="71" spans="1:20">
      <c r="A71" s="1249" t="s">
        <v>1764</v>
      </c>
      <c r="B71" s="1321" t="s">
        <v>1765</v>
      </c>
      <c r="C71" s="1256">
        <f t="shared" si="13"/>
        <v>0</v>
      </c>
      <c r="D71" s="1292"/>
      <c r="E71" s="1292"/>
      <c r="F71" s="1292"/>
      <c r="G71" s="1292"/>
      <c r="H71" s="1292"/>
      <c r="I71" s="1292"/>
      <c r="J71" s="1292"/>
      <c r="K71" s="1292"/>
      <c r="L71" s="1292"/>
      <c r="M71" s="1292"/>
      <c r="N71" s="1292"/>
      <c r="O71" s="1292"/>
      <c r="P71" s="1292"/>
      <c r="Q71" s="1293"/>
      <c r="R71" s="1231"/>
      <c r="S71" s="1235"/>
      <c r="T71" s="1235"/>
    </row>
    <row r="72" spans="1:20">
      <c r="A72" s="1249" t="s">
        <v>1766</v>
      </c>
      <c r="B72" s="1318" t="s">
        <v>1767</v>
      </c>
      <c r="C72" s="1256">
        <f t="shared" si="13"/>
        <v>0</v>
      </c>
      <c r="D72" s="1322"/>
      <c r="E72" s="1322"/>
      <c r="F72" s="1322"/>
      <c r="G72" s="1322"/>
      <c r="H72" s="1322"/>
      <c r="I72" s="1322"/>
      <c r="J72" s="1322"/>
      <c r="K72" s="1322"/>
      <c r="L72" s="1322"/>
      <c r="M72" s="1322"/>
      <c r="N72" s="1322"/>
      <c r="O72" s="1322"/>
      <c r="P72" s="1322"/>
      <c r="Q72" s="1323"/>
      <c r="R72" s="1231"/>
      <c r="S72" s="1235"/>
      <c r="T72" s="1235"/>
    </row>
    <row r="73" spans="1:20" ht="15.75" thickBot="1">
      <c r="A73" s="1300"/>
      <c r="B73" s="1301" t="s">
        <v>1771</v>
      </c>
      <c r="C73" s="1332">
        <f>C66+C67+C68+C69+C72</f>
        <v>0</v>
      </c>
      <c r="D73" s="1303">
        <f>D66+D67+D68+D69+D72</f>
        <v>0</v>
      </c>
      <c r="E73" s="1303">
        <f t="shared" ref="E73:Q73" si="15">E66+E67+E68+E69+E72</f>
        <v>0</v>
      </c>
      <c r="F73" s="1303">
        <f t="shared" si="15"/>
        <v>0</v>
      </c>
      <c r="G73" s="1303">
        <f t="shared" si="15"/>
        <v>0</v>
      </c>
      <c r="H73" s="1303">
        <f t="shared" si="15"/>
        <v>0</v>
      </c>
      <c r="I73" s="1303">
        <f t="shared" si="15"/>
        <v>0</v>
      </c>
      <c r="J73" s="1303">
        <f t="shared" si="15"/>
        <v>0</v>
      </c>
      <c r="K73" s="1303">
        <f t="shared" si="15"/>
        <v>0</v>
      </c>
      <c r="L73" s="1303">
        <f t="shared" si="15"/>
        <v>0</v>
      </c>
      <c r="M73" s="1303">
        <f t="shared" si="15"/>
        <v>0</v>
      </c>
      <c r="N73" s="1303">
        <f t="shared" si="15"/>
        <v>0</v>
      </c>
      <c r="O73" s="1303">
        <f t="shared" si="15"/>
        <v>0</v>
      </c>
      <c r="P73" s="1303">
        <f t="shared" si="15"/>
        <v>0</v>
      </c>
      <c r="Q73" s="1304">
        <f t="shared" si="15"/>
        <v>0</v>
      </c>
      <c r="R73" s="1231"/>
      <c r="S73" s="1235"/>
      <c r="T73" s="1235"/>
    </row>
    <row r="74" spans="1:20" ht="15.75" thickBot="1">
      <c r="A74" s="1333"/>
      <c r="B74" s="1306" t="s">
        <v>1772</v>
      </c>
      <c r="C74" s="1307">
        <f>C63+C73</f>
        <v>0</v>
      </c>
      <c r="D74" s="1308">
        <f>D63+D73</f>
        <v>0</v>
      </c>
      <c r="E74" s="1308">
        <f t="shared" ref="E74:Q74" si="16">E63+E73</f>
        <v>0</v>
      </c>
      <c r="F74" s="1308">
        <f t="shared" si="16"/>
        <v>0</v>
      </c>
      <c r="G74" s="1308">
        <f t="shared" si="16"/>
        <v>0</v>
      </c>
      <c r="H74" s="1308">
        <f t="shared" si="16"/>
        <v>0</v>
      </c>
      <c r="I74" s="1308">
        <f t="shared" si="16"/>
        <v>0</v>
      </c>
      <c r="J74" s="1308">
        <f t="shared" si="16"/>
        <v>0</v>
      </c>
      <c r="K74" s="1308">
        <f t="shared" si="16"/>
        <v>0</v>
      </c>
      <c r="L74" s="1308">
        <f t="shared" si="16"/>
        <v>0</v>
      </c>
      <c r="M74" s="1308">
        <f t="shared" si="16"/>
        <v>0</v>
      </c>
      <c r="N74" s="1308">
        <f t="shared" si="16"/>
        <v>0</v>
      </c>
      <c r="O74" s="1308">
        <f t="shared" si="16"/>
        <v>0</v>
      </c>
      <c r="P74" s="1308">
        <f t="shared" si="16"/>
        <v>0</v>
      </c>
      <c r="Q74" s="1309">
        <f t="shared" si="16"/>
        <v>0</v>
      </c>
      <c r="R74" s="1231"/>
      <c r="S74" s="1235"/>
      <c r="T74" s="1235"/>
    </row>
    <row r="75" spans="1:20" ht="15.75" thickBot="1">
      <c r="A75" s="1334"/>
      <c r="B75" s="1335" t="s">
        <v>1773</v>
      </c>
      <c r="C75" s="1336">
        <f>C52+C74</f>
        <v>0</v>
      </c>
      <c r="D75" s="1337">
        <f>D52+D74</f>
        <v>0</v>
      </c>
      <c r="E75" s="1337">
        <f t="shared" ref="E75:Q75" si="17">E52+E74</f>
        <v>0</v>
      </c>
      <c r="F75" s="1337">
        <f t="shared" si="17"/>
        <v>0</v>
      </c>
      <c r="G75" s="1337">
        <f t="shared" si="17"/>
        <v>0</v>
      </c>
      <c r="H75" s="1337">
        <f t="shared" si="17"/>
        <v>0</v>
      </c>
      <c r="I75" s="1337">
        <f t="shared" si="17"/>
        <v>0</v>
      </c>
      <c r="J75" s="1337">
        <f t="shared" si="17"/>
        <v>0</v>
      </c>
      <c r="K75" s="1337">
        <f t="shared" si="17"/>
        <v>0</v>
      </c>
      <c r="L75" s="1337">
        <f t="shared" si="17"/>
        <v>0</v>
      </c>
      <c r="M75" s="1337">
        <f t="shared" si="17"/>
        <v>0</v>
      </c>
      <c r="N75" s="1337">
        <f t="shared" si="17"/>
        <v>0</v>
      </c>
      <c r="O75" s="1337">
        <f t="shared" si="17"/>
        <v>0</v>
      </c>
      <c r="P75" s="1337">
        <f t="shared" si="17"/>
        <v>0</v>
      </c>
      <c r="Q75" s="1338">
        <f t="shared" si="17"/>
        <v>0</v>
      </c>
      <c r="R75" s="1231"/>
      <c r="S75" s="1235"/>
      <c r="T75" s="1235"/>
    </row>
    <row r="76" spans="1:20" ht="16.5" thickTop="1" thickBot="1">
      <c r="A76" s="1339"/>
      <c r="B76" s="1340" t="s">
        <v>1774</v>
      </c>
      <c r="C76" s="1341"/>
      <c r="D76" s="1342">
        <v>0</v>
      </c>
      <c r="E76" s="1343" t="s">
        <v>1775</v>
      </c>
      <c r="F76" s="1344" t="s">
        <v>1776</v>
      </c>
      <c r="G76" s="1344" t="s">
        <v>1777</v>
      </c>
      <c r="H76" s="1344" t="s">
        <v>1778</v>
      </c>
      <c r="I76" s="1344" t="s">
        <v>1779</v>
      </c>
      <c r="J76" s="1344" t="s">
        <v>1780</v>
      </c>
      <c r="K76" s="1344" t="s">
        <v>1781</v>
      </c>
      <c r="L76" s="1344" t="s">
        <v>1782</v>
      </c>
      <c r="M76" s="1344" t="s">
        <v>1783</v>
      </c>
      <c r="N76" s="1344" t="s">
        <v>1784</v>
      </c>
      <c r="O76" s="1344" t="s">
        <v>1785</v>
      </c>
      <c r="P76" s="1344" t="s">
        <v>1786</v>
      </c>
      <c r="Q76" s="1345" t="s">
        <v>1787</v>
      </c>
      <c r="R76" s="1231"/>
      <c r="S76" s="1235"/>
      <c r="T76" s="1235"/>
    </row>
    <row r="77" spans="1:20" ht="16.5" thickTop="1" thickBot="1">
      <c r="A77" s="1346"/>
      <c r="B77" s="1347" t="s">
        <v>1788</v>
      </c>
      <c r="C77" s="1348"/>
      <c r="D77" s="1349">
        <f t="shared" ref="D77:Q77" si="18">D75*D76</f>
        <v>0</v>
      </c>
      <c r="E77" s="1350">
        <f t="shared" si="18"/>
        <v>0</v>
      </c>
      <c r="F77" s="1350">
        <f t="shared" si="18"/>
        <v>0</v>
      </c>
      <c r="G77" s="1350">
        <f t="shared" si="18"/>
        <v>0</v>
      </c>
      <c r="H77" s="1350">
        <f t="shared" si="18"/>
        <v>0</v>
      </c>
      <c r="I77" s="1350">
        <f t="shared" si="18"/>
        <v>0</v>
      </c>
      <c r="J77" s="1350">
        <f t="shared" si="18"/>
        <v>0</v>
      </c>
      <c r="K77" s="1350">
        <f t="shared" si="18"/>
        <v>0</v>
      </c>
      <c r="L77" s="1350">
        <f t="shared" si="18"/>
        <v>0</v>
      </c>
      <c r="M77" s="1350">
        <f t="shared" si="18"/>
        <v>0</v>
      </c>
      <c r="N77" s="1350">
        <f t="shared" si="18"/>
        <v>0</v>
      </c>
      <c r="O77" s="1350">
        <f t="shared" si="18"/>
        <v>0</v>
      </c>
      <c r="P77" s="1350">
        <f t="shared" si="18"/>
        <v>0</v>
      </c>
      <c r="Q77" s="1351">
        <f t="shared" si="18"/>
        <v>0</v>
      </c>
      <c r="R77" s="1231"/>
      <c r="S77" s="1235"/>
      <c r="T77" s="1235"/>
    </row>
    <row r="78" spans="1:20" ht="16.5" thickTop="1" thickBot="1">
      <c r="A78" s="1352"/>
      <c r="B78" s="1353" t="s">
        <v>1789</v>
      </c>
      <c r="C78" s="1354">
        <f>SUM(D77:Q77)</f>
        <v>0</v>
      </c>
      <c r="D78" s="1355"/>
      <c r="E78" s="1356"/>
      <c r="F78" s="1356"/>
      <c r="G78" s="1356"/>
      <c r="H78" s="1356"/>
      <c r="I78" s="1356"/>
      <c r="J78" s="1356"/>
      <c r="K78" s="1356"/>
      <c r="L78" s="1356"/>
      <c r="M78" s="1356"/>
      <c r="N78" s="1356"/>
      <c r="O78" s="1356"/>
      <c r="P78" s="1356"/>
      <c r="Q78" s="1357"/>
      <c r="R78" s="1231"/>
      <c r="S78" s="1235"/>
      <c r="T78" s="1235"/>
    </row>
    <row r="79" spans="1:20">
      <c r="A79" s="678"/>
      <c r="B79" s="678"/>
      <c r="C79" s="678"/>
      <c r="D79" s="678"/>
      <c r="E79" s="678"/>
      <c r="F79" s="678"/>
      <c r="G79" s="678"/>
      <c r="H79" s="678"/>
      <c r="I79" s="678"/>
      <c r="J79" s="678"/>
      <c r="K79" s="678"/>
      <c r="L79" s="678"/>
      <c r="M79" s="678"/>
      <c r="N79" s="678"/>
      <c r="O79" s="678"/>
      <c r="P79" s="678"/>
      <c r="Q79" s="678"/>
      <c r="R79" s="678"/>
    </row>
    <row r="80" spans="1:20">
      <c r="A80" s="678"/>
      <c r="B80" s="678"/>
      <c r="C80" s="678"/>
      <c r="D80" s="678"/>
      <c r="E80" s="678"/>
      <c r="F80" s="678"/>
      <c r="G80" s="678"/>
      <c r="H80" s="678"/>
      <c r="I80" s="678"/>
      <c r="J80" s="678"/>
      <c r="K80" s="678"/>
      <c r="L80" s="678"/>
      <c r="M80" s="678"/>
      <c r="N80" s="678"/>
      <c r="O80" s="678"/>
      <c r="P80" s="678"/>
      <c r="Q80" s="678"/>
      <c r="R80" s="678"/>
    </row>
    <row r="81" spans="1:18">
      <c r="A81" s="678"/>
      <c r="B81" s="678"/>
      <c r="C81" s="678"/>
      <c r="D81" s="678"/>
      <c r="E81" s="678"/>
      <c r="F81" s="678"/>
      <c r="G81" s="678"/>
      <c r="H81" s="678"/>
      <c r="I81" s="678"/>
      <c r="J81" s="678"/>
      <c r="K81" s="678"/>
      <c r="L81" s="678"/>
      <c r="M81" s="678"/>
      <c r="N81" s="678"/>
      <c r="O81" s="678"/>
      <c r="P81" s="678"/>
      <c r="Q81" s="678"/>
      <c r="R81" s="678"/>
    </row>
    <row r="82" spans="1:18">
      <c r="A82" s="678"/>
      <c r="B82" s="678"/>
      <c r="C82" s="678"/>
      <c r="D82" s="678"/>
      <c r="E82" s="678"/>
      <c r="F82" s="678"/>
      <c r="G82" s="678"/>
      <c r="H82" s="678"/>
      <c r="I82" s="678"/>
      <c r="J82" s="678"/>
      <c r="K82" s="678"/>
      <c r="L82" s="678"/>
      <c r="M82" s="678"/>
      <c r="N82" s="678"/>
      <c r="O82" s="678"/>
      <c r="P82" s="678"/>
      <c r="Q82" s="678"/>
      <c r="R82" s="678"/>
    </row>
    <row r="83" spans="1:18">
      <c r="A83" s="678"/>
      <c r="B83" s="678"/>
      <c r="C83" s="678"/>
      <c r="D83" s="678"/>
      <c r="E83" s="678"/>
      <c r="F83" s="678"/>
      <c r="G83" s="678"/>
      <c r="H83" s="678"/>
      <c r="I83" s="678"/>
      <c r="J83" s="678"/>
      <c r="K83" s="678"/>
      <c r="L83" s="678"/>
      <c r="M83" s="678"/>
      <c r="N83" s="678"/>
      <c r="O83" s="678"/>
      <c r="P83" s="678"/>
      <c r="Q83" s="678"/>
      <c r="R83" s="678"/>
    </row>
    <row r="84" spans="1:18">
      <c r="A84" s="678"/>
      <c r="B84" s="678"/>
      <c r="C84" s="678"/>
      <c r="D84" s="678"/>
      <c r="E84" s="678"/>
      <c r="F84" s="678"/>
      <c r="G84" s="678"/>
      <c r="H84" s="678"/>
      <c r="I84" s="678"/>
      <c r="J84" s="678"/>
      <c r="K84" s="678"/>
      <c r="L84" s="678"/>
      <c r="M84" s="678"/>
      <c r="N84" s="678"/>
      <c r="O84" s="678"/>
      <c r="P84" s="678"/>
      <c r="Q84" s="678"/>
      <c r="R84" s="678"/>
    </row>
    <row r="85" spans="1:18">
      <c r="A85" s="678"/>
      <c r="B85" s="678"/>
      <c r="C85" s="678"/>
      <c r="D85" s="678"/>
      <c r="E85" s="678"/>
      <c r="F85" s="678"/>
      <c r="G85" s="678"/>
      <c r="H85" s="678"/>
      <c r="I85" s="678"/>
      <c r="J85" s="678"/>
      <c r="K85" s="678"/>
      <c r="L85" s="678"/>
      <c r="M85" s="678"/>
      <c r="N85" s="678"/>
      <c r="O85" s="678"/>
      <c r="P85" s="678"/>
      <c r="Q85" s="678"/>
      <c r="R85" s="678"/>
    </row>
    <row r="86" spans="1:18">
      <c r="A86" s="678"/>
      <c r="B86" s="678"/>
      <c r="C86" s="678"/>
      <c r="D86" s="678"/>
      <c r="E86" s="678"/>
      <c r="F86" s="678"/>
      <c r="G86" s="678"/>
      <c r="H86" s="678"/>
      <c r="I86" s="678"/>
      <c r="J86" s="678"/>
      <c r="K86" s="678"/>
      <c r="L86" s="678"/>
      <c r="M86" s="678"/>
      <c r="N86" s="678"/>
      <c r="O86" s="678"/>
      <c r="P86" s="678"/>
      <c r="Q86" s="678"/>
      <c r="R86" s="678"/>
    </row>
    <row r="87" spans="1:18">
      <c r="A87" s="678"/>
      <c r="B87" s="678"/>
      <c r="C87" s="678"/>
      <c r="D87" s="678"/>
      <c r="E87" s="678"/>
      <c r="F87" s="678"/>
      <c r="G87" s="678"/>
      <c r="H87" s="678"/>
      <c r="I87" s="678"/>
      <c r="J87" s="678"/>
      <c r="K87" s="678"/>
      <c r="L87" s="678"/>
      <c r="M87" s="678"/>
      <c r="N87" s="678"/>
      <c r="O87" s="678"/>
      <c r="P87" s="678"/>
      <c r="Q87" s="678"/>
      <c r="R87" s="678"/>
    </row>
    <row r="88" spans="1:18">
      <c r="A88" s="678"/>
      <c r="B88" s="678"/>
      <c r="C88" s="678"/>
      <c r="D88" s="678"/>
      <c r="E88" s="678"/>
      <c r="F88" s="678"/>
      <c r="G88" s="678"/>
      <c r="H88" s="678"/>
      <c r="I88" s="678"/>
      <c r="J88" s="678"/>
      <c r="K88" s="678"/>
      <c r="L88" s="678"/>
      <c r="M88" s="678"/>
      <c r="N88" s="678"/>
      <c r="O88" s="678"/>
      <c r="P88" s="678"/>
      <c r="Q88" s="678"/>
      <c r="R88" s="678"/>
    </row>
    <row r="89" spans="1:18">
      <c r="A89" s="678"/>
      <c r="B89" s="678"/>
      <c r="C89" s="678"/>
      <c r="D89" s="678"/>
      <c r="E89" s="678"/>
      <c r="F89" s="678"/>
      <c r="G89" s="678"/>
      <c r="H89" s="678"/>
      <c r="I89" s="678"/>
      <c r="J89" s="678"/>
      <c r="K89" s="678"/>
      <c r="L89" s="678"/>
      <c r="M89" s="678"/>
      <c r="N89" s="678"/>
      <c r="O89" s="678"/>
      <c r="P89" s="678"/>
      <c r="Q89" s="678"/>
      <c r="R89" s="678"/>
    </row>
    <row r="90" spans="1:18">
      <c r="A90" s="678"/>
      <c r="B90" s="678"/>
      <c r="C90" s="678"/>
      <c r="D90" s="678"/>
      <c r="E90" s="678"/>
      <c r="F90" s="678"/>
      <c r="G90" s="678"/>
      <c r="H90" s="678"/>
      <c r="I90" s="678"/>
      <c r="J90" s="678"/>
      <c r="K90" s="678"/>
      <c r="L90" s="678"/>
      <c r="M90" s="678"/>
      <c r="N90" s="678"/>
      <c r="O90" s="678"/>
      <c r="P90" s="678"/>
      <c r="Q90" s="678"/>
      <c r="R90" s="678"/>
    </row>
    <row r="91" spans="1:18">
      <c r="A91" s="678"/>
      <c r="B91" s="678"/>
      <c r="C91" s="678"/>
      <c r="D91" s="678"/>
      <c r="E91" s="678"/>
      <c r="F91" s="678"/>
      <c r="G91" s="678"/>
      <c r="H91" s="678"/>
      <c r="I91" s="678"/>
      <c r="J91" s="678"/>
      <c r="K91" s="678"/>
      <c r="L91" s="678"/>
      <c r="M91" s="678"/>
      <c r="N91" s="678"/>
      <c r="O91" s="678"/>
      <c r="P91" s="678"/>
      <c r="Q91" s="678"/>
      <c r="R91" s="678"/>
    </row>
    <row r="92" spans="1:18">
      <c r="A92" s="678"/>
      <c r="B92" s="678"/>
      <c r="C92" s="678"/>
      <c r="D92" s="678"/>
      <c r="E92" s="678"/>
      <c r="F92" s="678"/>
      <c r="G92" s="678"/>
      <c r="H92" s="678"/>
      <c r="I92" s="678"/>
      <c r="J92" s="678"/>
      <c r="K92" s="678"/>
      <c r="L92" s="678"/>
      <c r="M92" s="678"/>
      <c r="N92" s="678"/>
      <c r="O92" s="678"/>
      <c r="P92" s="678"/>
      <c r="Q92" s="678"/>
      <c r="R92" s="678"/>
    </row>
    <row r="93" spans="1:18">
      <c r="A93" s="678"/>
      <c r="B93" s="678"/>
      <c r="C93" s="678"/>
      <c r="D93" s="678"/>
      <c r="E93" s="678"/>
      <c r="F93" s="678"/>
      <c r="G93" s="678"/>
      <c r="H93" s="678"/>
      <c r="I93" s="678"/>
      <c r="J93" s="678"/>
      <c r="K93" s="678"/>
      <c r="L93" s="678"/>
      <c r="M93" s="678"/>
      <c r="N93" s="678"/>
      <c r="O93" s="678"/>
      <c r="P93" s="678"/>
      <c r="Q93" s="678"/>
      <c r="R93" s="678"/>
    </row>
    <row r="94" spans="1:18">
      <c r="A94" s="678"/>
      <c r="B94" s="678"/>
      <c r="C94" s="678"/>
      <c r="D94" s="678"/>
      <c r="E94" s="678"/>
      <c r="F94" s="678"/>
      <c r="G94" s="678"/>
      <c r="H94" s="678"/>
      <c r="I94" s="678"/>
      <c r="J94" s="678"/>
      <c r="K94" s="678"/>
      <c r="L94" s="678"/>
      <c r="M94" s="678"/>
      <c r="N94" s="678"/>
      <c r="O94" s="678"/>
      <c r="P94" s="678"/>
      <c r="Q94" s="678"/>
      <c r="R94" s="678"/>
    </row>
    <row r="95" spans="1:18">
      <c r="A95" s="678"/>
      <c r="B95" s="678"/>
      <c r="C95" s="678"/>
      <c r="D95" s="678"/>
      <c r="E95" s="678"/>
      <c r="F95" s="678"/>
      <c r="G95" s="678"/>
      <c r="H95" s="678"/>
      <c r="I95" s="678"/>
      <c r="J95" s="678"/>
      <c r="K95" s="678"/>
      <c r="L95" s="678"/>
      <c r="M95" s="678"/>
      <c r="N95" s="678"/>
      <c r="O95" s="678"/>
      <c r="P95" s="678"/>
      <c r="Q95" s="678"/>
      <c r="R95" s="678"/>
    </row>
    <row r="96" spans="1:18">
      <c r="A96" s="678"/>
      <c r="B96" s="678"/>
      <c r="C96" s="678"/>
      <c r="D96" s="678"/>
      <c r="E96" s="678"/>
      <c r="F96" s="678"/>
      <c r="G96" s="678"/>
      <c r="H96" s="678"/>
      <c r="I96" s="678"/>
      <c r="J96" s="678"/>
      <c r="K96" s="678"/>
      <c r="L96" s="678"/>
      <c r="M96" s="678"/>
      <c r="N96" s="678"/>
      <c r="O96" s="678"/>
      <c r="P96" s="678"/>
      <c r="Q96" s="678"/>
      <c r="R96" s="678"/>
    </row>
    <row r="97" spans="1:18">
      <c r="A97" s="678"/>
      <c r="B97" s="678"/>
      <c r="C97" s="678"/>
      <c r="D97" s="678"/>
      <c r="E97" s="678"/>
      <c r="F97" s="678"/>
      <c r="G97" s="678"/>
      <c r="H97" s="678"/>
      <c r="I97" s="678"/>
      <c r="J97" s="678"/>
      <c r="K97" s="678"/>
      <c r="L97" s="678"/>
      <c r="M97" s="678"/>
      <c r="N97" s="678"/>
      <c r="O97" s="678"/>
      <c r="P97" s="678"/>
      <c r="Q97" s="678"/>
      <c r="R97" s="678"/>
    </row>
    <row r="98" spans="1:18">
      <c r="A98" s="678"/>
      <c r="B98" s="678"/>
      <c r="C98" s="678"/>
      <c r="D98" s="678"/>
      <c r="E98" s="678"/>
      <c r="F98" s="678"/>
      <c r="G98" s="678"/>
      <c r="H98" s="678"/>
      <c r="I98" s="678"/>
      <c r="J98" s="678"/>
      <c r="K98" s="678"/>
      <c r="L98" s="678"/>
      <c r="M98" s="678"/>
      <c r="N98" s="678"/>
      <c r="O98" s="678"/>
      <c r="P98" s="678"/>
      <c r="Q98" s="678"/>
      <c r="R98" s="678"/>
    </row>
    <row r="99" spans="1:18">
      <c r="A99" s="678"/>
      <c r="B99" s="678"/>
      <c r="C99" s="678"/>
      <c r="D99" s="678"/>
      <c r="E99" s="678"/>
      <c r="F99" s="678"/>
      <c r="G99" s="678"/>
      <c r="H99" s="678"/>
      <c r="I99" s="678"/>
      <c r="J99" s="678"/>
      <c r="K99" s="678"/>
      <c r="L99" s="678"/>
      <c r="M99" s="678"/>
      <c r="N99" s="678"/>
      <c r="O99" s="678"/>
      <c r="P99" s="678"/>
      <c r="Q99" s="678"/>
      <c r="R99" s="678"/>
    </row>
    <row r="100" spans="1:18">
      <c r="A100" s="678"/>
      <c r="B100" s="678"/>
      <c r="C100" s="678"/>
      <c r="D100" s="678"/>
      <c r="E100" s="678"/>
      <c r="F100" s="678"/>
      <c r="G100" s="678"/>
      <c r="H100" s="678"/>
      <c r="I100" s="678"/>
      <c r="J100" s="678"/>
      <c r="K100" s="678"/>
      <c r="L100" s="678"/>
      <c r="M100" s="678"/>
      <c r="N100" s="678"/>
      <c r="O100" s="678"/>
      <c r="P100" s="678"/>
      <c r="Q100" s="678"/>
      <c r="R100" s="678"/>
    </row>
    <row r="101" spans="1:18">
      <c r="A101" s="678"/>
      <c r="B101" s="678"/>
      <c r="C101" s="678"/>
      <c r="D101" s="678"/>
      <c r="E101" s="678"/>
      <c r="F101" s="678"/>
      <c r="G101" s="678"/>
      <c r="H101" s="678"/>
      <c r="I101" s="678"/>
      <c r="J101" s="678"/>
      <c r="K101" s="678"/>
      <c r="L101" s="678"/>
      <c r="M101" s="678"/>
      <c r="N101" s="678"/>
      <c r="O101" s="678"/>
      <c r="P101" s="678"/>
      <c r="Q101" s="678"/>
      <c r="R101" s="678"/>
    </row>
    <row r="102" spans="1:18">
      <c r="A102" s="678"/>
      <c r="B102" s="678"/>
      <c r="C102" s="678"/>
      <c r="D102" s="678"/>
      <c r="E102" s="678"/>
      <c r="F102" s="678"/>
      <c r="G102" s="678"/>
      <c r="H102" s="678"/>
      <c r="I102" s="678"/>
      <c r="J102" s="678"/>
      <c r="K102" s="678"/>
      <c r="L102" s="678"/>
      <c r="M102" s="678"/>
      <c r="N102" s="678"/>
      <c r="O102" s="678"/>
      <c r="P102" s="678"/>
      <c r="Q102" s="678"/>
      <c r="R102" s="678"/>
    </row>
    <row r="103" spans="1:18">
      <c r="A103" s="678"/>
      <c r="B103" s="678"/>
      <c r="C103" s="678"/>
      <c r="D103" s="678"/>
      <c r="E103" s="678"/>
      <c r="F103" s="678"/>
      <c r="G103" s="678"/>
      <c r="H103" s="678"/>
      <c r="I103" s="678"/>
      <c r="J103" s="678"/>
      <c r="K103" s="678"/>
      <c r="L103" s="678"/>
      <c r="M103" s="678"/>
      <c r="N103" s="678"/>
      <c r="O103" s="678"/>
      <c r="P103" s="678"/>
      <c r="Q103" s="678"/>
      <c r="R103" s="678"/>
    </row>
    <row r="104" spans="1:18">
      <c r="A104" s="678"/>
      <c r="B104" s="678"/>
      <c r="C104" s="678"/>
      <c r="D104" s="678"/>
      <c r="E104" s="678"/>
      <c r="F104" s="678"/>
      <c r="G104" s="678"/>
      <c r="H104" s="678"/>
      <c r="I104" s="678"/>
      <c r="J104" s="678"/>
      <c r="K104" s="678"/>
      <c r="L104" s="678"/>
      <c r="M104" s="678"/>
      <c r="N104" s="678"/>
      <c r="O104" s="678"/>
      <c r="P104" s="678"/>
      <c r="Q104" s="678"/>
      <c r="R104" s="678"/>
    </row>
  </sheetData>
  <mergeCells count="5">
    <mergeCell ref="A7:B10"/>
    <mergeCell ref="C7:Q10"/>
    <mergeCell ref="A11:B12"/>
    <mergeCell ref="C11:C12"/>
    <mergeCell ref="E11:Q11"/>
  </mergeCells>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7"/>
  <sheetViews>
    <sheetView zoomScale="85" zoomScaleNormal="85" workbookViewId="0">
      <selection activeCell="K21" sqref="K21"/>
    </sheetView>
  </sheetViews>
  <sheetFormatPr defaultColWidth="45.42578125" defaultRowHeight="15"/>
  <cols>
    <col min="1" max="1" width="58.42578125" style="237" customWidth="1"/>
    <col min="2" max="7" width="13.85546875" style="190" customWidth="1"/>
    <col min="8" max="8" width="17.5703125" style="190" customWidth="1"/>
    <col min="9" max="9" width="11.5703125" style="186" customWidth="1"/>
    <col min="10" max="10" width="11.5703125" style="190" customWidth="1"/>
    <col min="11" max="16384" width="45.42578125" style="190"/>
  </cols>
  <sheetData>
    <row r="1" spans="1:11">
      <c r="A1" s="207" t="s">
        <v>0</v>
      </c>
      <c r="B1" s="207" t="s">
        <v>511</v>
      </c>
      <c r="I1" s="208"/>
    </row>
    <row r="2" spans="1:11">
      <c r="A2" s="207" t="s">
        <v>2</v>
      </c>
      <c r="B2" s="209" t="s">
        <v>512</v>
      </c>
      <c r="I2" s="208"/>
    </row>
    <row r="3" spans="1:11">
      <c r="A3" s="207" t="s">
        <v>4</v>
      </c>
      <c r="B3" s="1" t="s">
        <v>5</v>
      </c>
      <c r="I3" s="208"/>
    </row>
    <row r="4" spans="1:11">
      <c r="A4" s="207" t="s">
        <v>6</v>
      </c>
      <c r="B4" s="2" t="s">
        <v>7</v>
      </c>
      <c r="I4" s="208"/>
    </row>
    <row r="5" spans="1:11">
      <c r="A5" s="207" t="s">
        <v>8</v>
      </c>
      <c r="B5" s="210" t="s">
        <v>9</v>
      </c>
      <c r="I5" s="208"/>
    </row>
    <row r="6" spans="1:11">
      <c r="A6" s="211"/>
      <c r="B6" s="183"/>
      <c r="C6" s="183"/>
      <c r="D6" s="183"/>
      <c r="E6" s="183"/>
      <c r="F6" s="183"/>
      <c r="G6" s="183"/>
      <c r="I6" s="208"/>
    </row>
    <row r="7" spans="1:11" ht="66.75" customHeight="1">
      <c r="A7" s="212" t="s">
        <v>512</v>
      </c>
      <c r="B7" s="213" t="s">
        <v>513</v>
      </c>
      <c r="C7" s="214" t="s">
        <v>376</v>
      </c>
      <c r="D7" s="212" t="s">
        <v>514</v>
      </c>
      <c r="E7" s="212" t="s">
        <v>515</v>
      </c>
      <c r="F7" s="214" t="s">
        <v>516</v>
      </c>
      <c r="G7" s="214" t="s">
        <v>376</v>
      </c>
      <c r="I7" s="208"/>
    </row>
    <row r="8" spans="1:11">
      <c r="A8" s="193" t="s">
        <v>517</v>
      </c>
      <c r="B8" s="215">
        <f>B9+B15+B21+B27</f>
        <v>0</v>
      </c>
      <c r="C8" s="215">
        <f>C9+C15+C21+C27</f>
        <v>0</v>
      </c>
      <c r="D8" s="215">
        <f>D9+D15+D21+D27</f>
        <v>0</v>
      </c>
      <c r="E8" s="216"/>
      <c r="F8" s="215">
        <f>F9+F15+F21+F27</f>
        <v>0</v>
      </c>
      <c r="G8" s="215">
        <f>G9+G15+G21+G27</f>
        <v>0</v>
      </c>
      <c r="H8" s="217"/>
    </row>
    <row r="9" spans="1:11">
      <c r="A9" s="218" t="s">
        <v>7</v>
      </c>
      <c r="B9" s="215">
        <f>SUM(B10:B14)</f>
        <v>0</v>
      </c>
      <c r="C9" s="215">
        <f>SUM(C10:C14)</f>
        <v>0</v>
      </c>
      <c r="D9" s="215">
        <f>SUM(D10:D14)</f>
        <v>0</v>
      </c>
      <c r="E9" s="215" t="e">
        <f>(D10*E10+D11*E11+D12*E12+D13*E13+D14*E14)/D9</f>
        <v>#DIV/0!</v>
      </c>
      <c r="F9" s="215">
        <f>SUM(F10:F14)</f>
        <v>0</v>
      </c>
      <c r="G9" s="215">
        <f>SUM(G10:G14)</f>
        <v>0</v>
      </c>
      <c r="H9" s="217"/>
      <c r="I9" s="219"/>
      <c r="J9" s="219"/>
      <c r="K9" s="220"/>
    </row>
    <row r="10" spans="1:11">
      <c r="A10" s="221" t="s">
        <v>518</v>
      </c>
      <c r="B10" s="222">
        <v>0</v>
      </c>
      <c r="C10" s="222">
        <v>0</v>
      </c>
      <c r="D10" s="222">
        <v>0</v>
      </c>
      <c r="E10" s="222">
        <v>0</v>
      </c>
      <c r="F10" s="222">
        <v>0</v>
      </c>
      <c r="G10" s="222">
        <v>0</v>
      </c>
      <c r="H10" s="217"/>
      <c r="I10" s="219"/>
      <c r="J10" s="223"/>
      <c r="K10" s="220"/>
    </row>
    <row r="11" spans="1:11">
      <c r="A11" s="224" t="s">
        <v>519</v>
      </c>
      <c r="B11" s="222">
        <v>0</v>
      </c>
      <c r="C11" s="222">
        <v>0</v>
      </c>
      <c r="D11" s="222">
        <v>0</v>
      </c>
      <c r="E11" s="222">
        <v>0</v>
      </c>
      <c r="F11" s="222">
        <v>0</v>
      </c>
      <c r="G11" s="222">
        <v>0</v>
      </c>
      <c r="H11" s="217"/>
      <c r="I11" s="219"/>
      <c r="J11" s="223"/>
      <c r="K11" s="220"/>
    </row>
    <row r="12" spans="1:11">
      <c r="A12" s="224" t="s">
        <v>520</v>
      </c>
      <c r="B12" s="222">
        <v>0</v>
      </c>
      <c r="C12" s="222">
        <v>0</v>
      </c>
      <c r="D12" s="222">
        <v>0</v>
      </c>
      <c r="E12" s="222">
        <v>0</v>
      </c>
      <c r="F12" s="222">
        <v>0</v>
      </c>
      <c r="G12" s="222">
        <v>0</v>
      </c>
      <c r="H12" s="217"/>
    </row>
    <row r="13" spans="1:11">
      <c r="A13" s="224" t="s">
        <v>193</v>
      </c>
      <c r="B13" s="222">
        <v>0</v>
      </c>
      <c r="C13" s="222">
        <v>0</v>
      </c>
      <c r="D13" s="222">
        <v>0</v>
      </c>
      <c r="E13" s="222">
        <v>0</v>
      </c>
      <c r="F13" s="222">
        <v>0</v>
      </c>
      <c r="G13" s="222">
        <v>0</v>
      </c>
      <c r="H13" s="217"/>
    </row>
    <row r="14" spans="1:11">
      <c r="A14" s="225" t="s">
        <v>521</v>
      </c>
      <c r="B14" s="222">
        <v>0</v>
      </c>
      <c r="C14" s="222">
        <v>0</v>
      </c>
      <c r="D14" s="222">
        <v>0</v>
      </c>
      <c r="E14" s="222">
        <v>0</v>
      </c>
      <c r="F14" s="222">
        <v>0</v>
      </c>
      <c r="G14" s="222">
        <v>0</v>
      </c>
      <c r="H14" s="217"/>
    </row>
    <row r="15" spans="1:11">
      <c r="A15" s="226" t="s">
        <v>477</v>
      </c>
      <c r="B15" s="215">
        <f>SUM(B16:B20)</f>
        <v>0</v>
      </c>
      <c r="C15" s="215">
        <f>SUM(C16:C20)</f>
        <v>0</v>
      </c>
      <c r="D15" s="215">
        <f>SUM(D16:D20)</f>
        <v>0</v>
      </c>
      <c r="E15" s="215" t="e">
        <f>(D16*E16+D17*E17+D18*E18+D19*E19+D20*E20)/D15</f>
        <v>#DIV/0!</v>
      </c>
      <c r="F15" s="215">
        <f>SUM(F16:F20)</f>
        <v>0</v>
      </c>
      <c r="G15" s="215">
        <f>SUM(G16:G20)</f>
        <v>0</v>
      </c>
      <c r="H15" s="217"/>
      <c r="I15" s="227"/>
    </row>
    <row r="16" spans="1:11">
      <c r="A16" s="221" t="s">
        <v>518</v>
      </c>
      <c r="B16" s="222">
        <v>0</v>
      </c>
      <c r="C16" s="222">
        <v>0</v>
      </c>
      <c r="D16" s="222">
        <v>0</v>
      </c>
      <c r="E16" s="222">
        <v>0</v>
      </c>
      <c r="F16" s="222">
        <v>0</v>
      </c>
      <c r="G16" s="222">
        <v>0</v>
      </c>
      <c r="H16" s="217"/>
    </row>
    <row r="17" spans="1:8" s="190" customFormat="1">
      <c r="A17" s="224" t="s">
        <v>519</v>
      </c>
      <c r="B17" s="222">
        <v>0</v>
      </c>
      <c r="C17" s="222">
        <v>0</v>
      </c>
      <c r="D17" s="222">
        <v>0</v>
      </c>
      <c r="E17" s="222">
        <v>0</v>
      </c>
      <c r="F17" s="222">
        <v>0</v>
      </c>
      <c r="G17" s="222">
        <v>0</v>
      </c>
      <c r="H17" s="217"/>
    </row>
    <row r="18" spans="1:8" s="190" customFormat="1">
      <c r="A18" s="224" t="s">
        <v>520</v>
      </c>
      <c r="B18" s="222">
        <v>0</v>
      </c>
      <c r="C18" s="222">
        <v>0</v>
      </c>
      <c r="D18" s="222">
        <v>0</v>
      </c>
      <c r="E18" s="222">
        <v>0</v>
      </c>
      <c r="F18" s="222">
        <v>0</v>
      </c>
      <c r="G18" s="222">
        <v>0</v>
      </c>
      <c r="H18" s="217"/>
    </row>
    <row r="19" spans="1:8" s="190" customFormat="1">
      <c r="A19" s="224" t="s">
        <v>193</v>
      </c>
      <c r="B19" s="222">
        <v>0</v>
      </c>
      <c r="C19" s="222">
        <v>0</v>
      </c>
      <c r="D19" s="222">
        <v>0</v>
      </c>
      <c r="E19" s="222">
        <v>0</v>
      </c>
      <c r="F19" s="222">
        <v>0</v>
      </c>
      <c r="G19" s="222">
        <v>0</v>
      </c>
      <c r="H19" s="217"/>
    </row>
    <row r="20" spans="1:8" s="190" customFormat="1">
      <c r="A20" s="225" t="s">
        <v>521</v>
      </c>
      <c r="B20" s="222">
        <v>0</v>
      </c>
      <c r="C20" s="222">
        <v>0</v>
      </c>
      <c r="D20" s="222">
        <v>0</v>
      </c>
      <c r="E20" s="222">
        <v>0</v>
      </c>
      <c r="F20" s="222">
        <v>0</v>
      </c>
      <c r="G20" s="222">
        <v>0</v>
      </c>
      <c r="H20" s="217"/>
    </row>
    <row r="21" spans="1:8" s="190" customFormat="1">
      <c r="A21" s="226" t="s">
        <v>507</v>
      </c>
      <c r="B21" s="215">
        <f>SUM(B22:B26)</f>
        <v>0</v>
      </c>
      <c r="C21" s="215">
        <f>SUM(C22:C26)</f>
        <v>0</v>
      </c>
      <c r="D21" s="215">
        <f>SUM(D22:D26)</f>
        <v>0</v>
      </c>
      <c r="E21" s="215" t="e">
        <f>(D22*E22+D23*E23+D24*E24+D25*E25+D26*E26)/D21</f>
        <v>#DIV/0!</v>
      </c>
      <c r="F21" s="215">
        <f>SUM(F22:F26)</f>
        <v>0</v>
      </c>
      <c r="G21" s="215">
        <f>SUM(G22:G26)</f>
        <v>0</v>
      </c>
      <c r="H21" s="217"/>
    </row>
    <row r="22" spans="1:8" s="190" customFormat="1">
      <c r="A22" s="221" t="s">
        <v>518</v>
      </c>
      <c r="B22" s="228">
        <v>0</v>
      </c>
      <c r="C22" s="229">
        <v>0</v>
      </c>
      <c r="D22" s="229">
        <v>0</v>
      </c>
      <c r="E22" s="229">
        <v>0</v>
      </c>
      <c r="F22" s="229">
        <v>0</v>
      </c>
      <c r="G22" s="229">
        <v>0</v>
      </c>
      <c r="H22" s="217"/>
    </row>
    <row r="23" spans="1:8" s="190" customFormat="1">
      <c r="A23" s="224" t="s">
        <v>519</v>
      </c>
      <c r="B23" s="228">
        <v>0</v>
      </c>
      <c r="C23" s="229">
        <v>0</v>
      </c>
      <c r="D23" s="229">
        <v>0</v>
      </c>
      <c r="E23" s="229">
        <v>0</v>
      </c>
      <c r="F23" s="229">
        <v>0</v>
      </c>
      <c r="G23" s="229">
        <v>0</v>
      </c>
      <c r="H23" s="217"/>
    </row>
    <row r="24" spans="1:8" s="190" customFormat="1">
      <c r="A24" s="224" t="s">
        <v>520</v>
      </c>
      <c r="B24" s="228">
        <v>0</v>
      </c>
      <c r="C24" s="229">
        <v>0</v>
      </c>
      <c r="D24" s="229">
        <v>0</v>
      </c>
      <c r="E24" s="229">
        <v>0</v>
      </c>
      <c r="F24" s="229">
        <v>0</v>
      </c>
      <c r="G24" s="229">
        <v>0</v>
      </c>
      <c r="H24" s="217"/>
    </row>
    <row r="25" spans="1:8" s="190" customFormat="1">
      <c r="A25" s="224" t="s">
        <v>193</v>
      </c>
      <c r="B25" s="228">
        <v>0</v>
      </c>
      <c r="C25" s="229">
        <v>0</v>
      </c>
      <c r="D25" s="229">
        <v>0</v>
      </c>
      <c r="E25" s="229">
        <v>0</v>
      </c>
      <c r="F25" s="229">
        <v>0</v>
      </c>
      <c r="G25" s="229">
        <v>0</v>
      </c>
      <c r="H25" s="217"/>
    </row>
    <row r="26" spans="1:8" s="190" customFormat="1">
      <c r="A26" s="225" t="s">
        <v>521</v>
      </c>
      <c r="B26" s="228">
        <v>0</v>
      </c>
      <c r="C26" s="229">
        <v>0</v>
      </c>
      <c r="D26" s="229">
        <v>0</v>
      </c>
      <c r="E26" s="229">
        <v>0</v>
      </c>
      <c r="F26" s="229">
        <v>0</v>
      </c>
      <c r="G26" s="229">
        <v>0</v>
      </c>
      <c r="H26" s="217"/>
    </row>
    <row r="27" spans="1:8" s="190" customFormat="1">
      <c r="A27" s="230" t="s">
        <v>480</v>
      </c>
      <c r="B27" s="215">
        <f>SUM(B28:B32)</f>
        <v>0</v>
      </c>
      <c r="C27" s="215">
        <f>SUM(C28:C32)</f>
        <v>0</v>
      </c>
      <c r="D27" s="215">
        <f>SUM(D28:D32)</f>
        <v>0</v>
      </c>
      <c r="E27" s="215" t="e">
        <f>(D28*E28+D29*E29+D30*E30+D31*E31+D32*E32)/D27</f>
        <v>#DIV/0!</v>
      </c>
      <c r="F27" s="215">
        <f>SUM(F28:F32)</f>
        <v>0</v>
      </c>
      <c r="G27" s="215">
        <f>SUM(G28:G32)</f>
        <v>0</v>
      </c>
      <c r="H27" s="217"/>
    </row>
    <row r="28" spans="1:8" s="190" customFormat="1">
      <c r="A28" s="221" t="s">
        <v>518</v>
      </c>
      <c r="B28" s="228">
        <v>0</v>
      </c>
      <c r="C28" s="228">
        <v>0</v>
      </c>
      <c r="D28" s="228">
        <v>0</v>
      </c>
      <c r="E28" s="228">
        <v>0</v>
      </c>
      <c r="F28" s="228">
        <v>0</v>
      </c>
      <c r="G28" s="228">
        <v>0</v>
      </c>
      <c r="H28" s="217"/>
    </row>
    <row r="29" spans="1:8" s="190" customFormat="1">
      <c r="A29" s="224" t="s">
        <v>519</v>
      </c>
      <c r="B29" s="228">
        <v>0</v>
      </c>
      <c r="C29" s="228">
        <v>0</v>
      </c>
      <c r="D29" s="228">
        <v>0</v>
      </c>
      <c r="E29" s="228">
        <v>0</v>
      </c>
      <c r="F29" s="228">
        <v>0</v>
      </c>
      <c r="G29" s="228">
        <v>0</v>
      </c>
      <c r="H29" s="217"/>
    </row>
    <row r="30" spans="1:8" s="190" customFormat="1">
      <c r="A30" s="224" t="s">
        <v>520</v>
      </c>
      <c r="B30" s="228">
        <v>0</v>
      </c>
      <c r="C30" s="228">
        <v>0</v>
      </c>
      <c r="D30" s="228">
        <v>0</v>
      </c>
      <c r="E30" s="228">
        <v>0</v>
      </c>
      <c r="F30" s="228">
        <v>0</v>
      </c>
      <c r="G30" s="228">
        <v>0</v>
      </c>
      <c r="H30" s="217"/>
    </row>
    <row r="31" spans="1:8" s="190" customFormat="1">
      <c r="A31" s="224" t="s">
        <v>193</v>
      </c>
      <c r="B31" s="228">
        <v>0</v>
      </c>
      <c r="C31" s="228">
        <v>0</v>
      </c>
      <c r="D31" s="228">
        <v>0</v>
      </c>
      <c r="E31" s="228">
        <v>0</v>
      </c>
      <c r="F31" s="228">
        <v>0</v>
      </c>
      <c r="G31" s="228">
        <v>0</v>
      </c>
      <c r="H31" s="217"/>
    </row>
    <row r="32" spans="1:8" s="190" customFormat="1">
      <c r="A32" s="225" t="s">
        <v>521</v>
      </c>
      <c r="B32" s="228">
        <v>0</v>
      </c>
      <c r="C32" s="228">
        <v>0</v>
      </c>
      <c r="D32" s="228">
        <v>0</v>
      </c>
      <c r="E32" s="228">
        <v>0</v>
      </c>
      <c r="F32" s="228">
        <v>0</v>
      </c>
      <c r="G32" s="228">
        <v>0</v>
      </c>
      <c r="H32" s="217"/>
    </row>
    <row r="33" spans="1:8" s="190" customFormat="1">
      <c r="A33" s="231" t="s">
        <v>500</v>
      </c>
      <c r="B33" s="215">
        <f>B34+B41+B48+B55</f>
        <v>0</v>
      </c>
      <c r="C33" s="215">
        <f>C34+C41+C48+C55</f>
        <v>0</v>
      </c>
      <c r="D33" s="215">
        <f>D34+D41+D48+D55</f>
        <v>0</v>
      </c>
      <c r="E33" s="216"/>
      <c r="F33" s="215">
        <f>F34+F41+F48+F55</f>
        <v>0</v>
      </c>
      <c r="G33" s="215">
        <f>G34+G41+G48+G55</f>
        <v>0</v>
      </c>
      <c r="H33" s="217"/>
    </row>
    <row r="34" spans="1:8" s="190" customFormat="1">
      <c r="A34" s="232" t="s">
        <v>7</v>
      </c>
      <c r="B34" s="215">
        <f>SUM(B35:B40)</f>
        <v>0</v>
      </c>
      <c r="C34" s="215">
        <f>SUM(C35:C40)</f>
        <v>0</v>
      </c>
      <c r="D34" s="215">
        <f>SUM(D35:D40)</f>
        <v>0</v>
      </c>
      <c r="E34" s="215" t="e">
        <f>(D35*E35+D36*E36+D37*E37+D38*E38+D39*E39+D40*E40)/D34</f>
        <v>#DIV/0!</v>
      </c>
      <c r="F34" s="215">
        <f>SUM(F35:F40)</f>
        <v>0</v>
      </c>
      <c r="G34" s="215">
        <f>SUM(G35:G40)</f>
        <v>0</v>
      </c>
      <c r="H34" s="217"/>
    </row>
    <row r="35" spans="1:8" s="190" customFormat="1">
      <c r="A35" s="233" t="s">
        <v>518</v>
      </c>
      <c r="B35" s="228">
        <v>0</v>
      </c>
      <c r="C35" s="228">
        <v>0</v>
      </c>
      <c r="D35" s="228">
        <v>0</v>
      </c>
      <c r="E35" s="228">
        <v>0</v>
      </c>
      <c r="F35" s="228">
        <v>0</v>
      </c>
      <c r="G35" s="228">
        <v>0</v>
      </c>
      <c r="H35" s="217"/>
    </row>
    <row r="36" spans="1:8" s="190" customFormat="1">
      <c r="A36" s="233" t="s">
        <v>519</v>
      </c>
      <c r="B36" s="228">
        <v>0</v>
      </c>
      <c r="C36" s="228">
        <v>0</v>
      </c>
      <c r="D36" s="228">
        <v>0</v>
      </c>
      <c r="E36" s="228">
        <v>0</v>
      </c>
      <c r="F36" s="228">
        <v>0</v>
      </c>
      <c r="G36" s="228">
        <v>0</v>
      </c>
      <c r="H36" s="217"/>
    </row>
    <row r="37" spans="1:8" s="190" customFormat="1">
      <c r="A37" s="233" t="s">
        <v>522</v>
      </c>
      <c r="B37" s="228">
        <v>0</v>
      </c>
      <c r="C37" s="228">
        <v>0</v>
      </c>
      <c r="D37" s="228">
        <v>0</v>
      </c>
      <c r="E37" s="228">
        <v>0</v>
      </c>
      <c r="F37" s="228">
        <v>0</v>
      </c>
      <c r="G37" s="228">
        <v>0</v>
      </c>
      <c r="H37" s="217"/>
    </row>
    <row r="38" spans="1:8" s="190" customFormat="1">
      <c r="A38" s="233" t="s">
        <v>520</v>
      </c>
      <c r="B38" s="228">
        <v>0</v>
      </c>
      <c r="C38" s="228">
        <v>0</v>
      </c>
      <c r="D38" s="228">
        <v>0</v>
      </c>
      <c r="E38" s="228">
        <v>0</v>
      </c>
      <c r="F38" s="228">
        <v>0</v>
      </c>
      <c r="G38" s="228">
        <v>0</v>
      </c>
      <c r="H38" s="217"/>
    </row>
    <row r="39" spans="1:8" s="190" customFormat="1">
      <c r="A39" s="233" t="s">
        <v>193</v>
      </c>
      <c r="B39" s="228">
        <v>0</v>
      </c>
      <c r="C39" s="228">
        <v>0</v>
      </c>
      <c r="D39" s="228">
        <v>0</v>
      </c>
      <c r="E39" s="228">
        <v>0</v>
      </c>
      <c r="F39" s="228">
        <v>0</v>
      </c>
      <c r="G39" s="228">
        <v>0</v>
      </c>
      <c r="H39" s="217"/>
    </row>
    <row r="40" spans="1:8" s="190" customFormat="1">
      <c r="A40" s="233" t="s">
        <v>523</v>
      </c>
      <c r="B40" s="228">
        <v>0</v>
      </c>
      <c r="C40" s="228">
        <v>0</v>
      </c>
      <c r="D40" s="228">
        <v>0</v>
      </c>
      <c r="E40" s="228">
        <v>0</v>
      </c>
      <c r="F40" s="228">
        <v>0</v>
      </c>
      <c r="G40" s="228">
        <v>0</v>
      </c>
      <c r="H40" s="217"/>
    </row>
    <row r="41" spans="1:8" s="190" customFormat="1">
      <c r="A41" s="226" t="s">
        <v>477</v>
      </c>
      <c r="B41" s="215">
        <f>SUM(B42:B47)</f>
        <v>0</v>
      </c>
      <c r="C41" s="215">
        <f>SUM(C42:C47)</f>
        <v>0</v>
      </c>
      <c r="D41" s="215">
        <f>SUM(D42:D47)</f>
        <v>0</v>
      </c>
      <c r="E41" s="215" t="e">
        <f>(D42*E42+D43*E43+D44*E44+D45*E45+D46*E46+D47*E47)/D41</f>
        <v>#DIV/0!</v>
      </c>
      <c r="F41" s="215">
        <f>SUM(F42:F47)</f>
        <v>0</v>
      </c>
      <c r="G41" s="215">
        <f>SUM(G42:G47)</f>
        <v>0</v>
      </c>
      <c r="H41" s="217"/>
    </row>
    <row r="42" spans="1:8" s="190" customFormat="1">
      <c r="A42" s="233" t="s">
        <v>518</v>
      </c>
      <c r="B42" s="228">
        <v>0</v>
      </c>
      <c r="C42" s="228">
        <v>0</v>
      </c>
      <c r="D42" s="228">
        <v>0</v>
      </c>
      <c r="E42" s="228">
        <v>0</v>
      </c>
      <c r="F42" s="228">
        <v>0</v>
      </c>
      <c r="G42" s="228">
        <v>0</v>
      </c>
      <c r="H42" s="217"/>
    </row>
    <row r="43" spans="1:8" s="190" customFormat="1">
      <c r="A43" s="233" t="s">
        <v>519</v>
      </c>
      <c r="B43" s="228">
        <v>0</v>
      </c>
      <c r="C43" s="228">
        <v>0</v>
      </c>
      <c r="D43" s="228">
        <v>0</v>
      </c>
      <c r="E43" s="228">
        <v>0</v>
      </c>
      <c r="F43" s="228">
        <v>0</v>
      </c>
      <c r="G43" s="228">
        <v>0</v>
      </c>
      <c r="H43" s="217"/>
    </row>
    <row r="44" spans="1:8" s="190" customFormat="1">
      <c r="A44" s="233" t="s">
        <v>522</v>
      </c>
      <c r="B44" s="228">
        <v>0</v>
      </c>
      <c r="C44" s="228">
        <v>0</v>
      </c>
      <c r="D44" s="228">
        <v>0</v>
      </c>
      <c r="E44" s="228">
        <v>0</v>
      </c>
      <c r="F44" s="228">
        <v>0</v>
      </c>
      <c r="G44" s="228">
        <v>0</v>
      </c>
      <c r="H44" s="217"/>
    </row>
    <row r="45" spans="1:8" s="190" customFormat="1">
      <c r="A45" s="233" t="s">
        <v>520</v>
      </c>
      <c r="B45" s="228">
        <v>0</v>
      </c>
      <c r="C45" s="228">
        <v>0</v>
      </c>
      <c r="D45" s="228">
        <v>0</v>
      </c>
      <c r="E45" s="228">
        <v>0</v>
      </c>
      <c r="F45" s="228">
        <v>0</v>
      </c>
      <c r="G45" s="228">
        <v>0</v>
      </c>
      <c r="H45" s="217"/>
    </row>
    <row r="46" spans="1:8" s="190" customFormat="1">
      <c r="A46" s="233" t="s">
        <v>193</v>
      </c>
      <c r="B46" s="228">
        <v>0</v>
      </c>
      <c r="C46" s="228">
        <v>0</v>
      </c>
      <c r="D46" s="228">
        <v>0</v>
      </c>
      <c r="E46" s="228">
        <v>0</v>
      </c>
      <c r="F46" s="228">
        <v>0</v>
      </c>
      <c r="G46" s="228">
        <v>0</v>
      </c>
      <c r="H46" s="217"/>
    </row>
    <row r="47" spans="1:8" s="190" customFormat="1">
      <c r="A47" s="233" t="s">
        <v>523</v>
      </c>
      <c r="B47" s="228">
        <v>0</v>
      </c>
      <c r="C47" s="228">
        <v>0</v>
      </c>
      <c r="D47" s="228">
        <v>0</v>
      </c>
      <c r="E47" s="228">
        <v>0</v>
      </c>
      <c r="F47" s="228">
        <v>0</v>
      </c>
      <c r="G47" s="228">
        <v>0</v>
      </c>
      <c r="H47" s="217"/>
    </row>
    <row r="48" spans="1:8" s="190" customFormat="1">
      <c r="A48" s="226" t="s">
        <v>507</v>
      </c>
      <c r="B48" s="215">
        <f>SUM(B49:B54)</f>
        <v>0</v>
      </c>
      <c r="C48" s="215">
        <f>SUM(C49:C54)</f>
        <v>0</v>
      </c>
      <c r="D48" s="215">
        <f>SUM(D49:D54)</f>
        <v>0</v>
      </c>
      <c r="E48" s="215" t="e">
        <f>(D49*E49+D50*E50+D51*E51+D52*E52+D53*E53+D54*E54)/D48</f>
        <v>#DIV/0!</v>
      </c>
      <c r="F48" s="215">
        <f>SUM(F49:F54)</f>
        <v>0</v>
      </c>
      <c r="G48" s="215">
        <f>SUM(G49:G54)</f>
        <v>0</v>
      </c>
      <c r="H48" s="217"/>
    </row>
    <row r="49" spans="1:9">
      <c r="A49" s="233" t="s">
        <v>518</v>
      </c>
      <c r="B49" s="228">
        <v>0</v>
      </c>
      <c r="C49" s="228">
        <v>0</v>
      </c>
      <c r="D49" s="228">
        <v>0</v>
      </c>
      <c r="E49" s="228">
        <v>0</v>
      </c>
      <c r="F49" s="228">
        <v>0</v>
      </c>
      <c r="G49" s="228">
        <v>0</v>
      </c>
      <c r="H49" s="217"/>
    </row>
    <row r="50" spans="1:9">
      <c r="A50" s="233" t="s">
        <v>519</v>
      </c>
      <c r="B50" s="228">
        <v>0</v>
      </c>
      <c r="C50" s="228">
        <v>0</v>
      </c>
      <c r="D50" s="228">
        <v>0</v>
      </c>
      <c r="E50" s="228">
        <v>0</v>
      </c>
      <c r="F50" s="228">
        <v>0</v>
      </c>
      <c r="G50" s="228">
        <v>0</v>
      </c>
      <c r="H50" s="217"/>
    </row>
    <row r="51" spans="1:9">
      <c r="A51" s="233" t="s">
        <v>522</v>
      </c>
      <c r="B51" s="228">
        <v>0</v>
      </c>
      <c r="C51" s="228">
        <v>0</v>
      </c>
      <c r="D51" s="228">
        <v>0</v>
      </c>
      <c r="E51" s="228">
        <v>0</v>
      </c>
      <c r="F51" s="228">
        <v>0</v>
      </c>
      <c r="G51" s="228">
        <v>0</v>
      </c>
      <c r="H51" s="217"/>
    </row>
    <row r="52" spans="1:9">
      <c r="A52" s="233" t="s">
        <v>520</v>
      </c>
      <c r="B52" s="228">
        <v>0</v>
      </c>
      <c r="C52" s="228">
        <v>0</v>
      </c>
      <c r="D52" s="228">
        <v>0</v>
      </c>
      <c r="E52" s="228">
        <v>0</v>
      </c>
      <c r="F52" s="228">
        <v>0</v>
      </c>
      <c r="G52" s="228">
        <v>0</v>
      </c>
      <c r="H52" s="217"/>
    </row>
    <row r="53" spans="1:9">
      <c r="A53" s="233" t="s">
        <v>193</v>
      </c>
      <c r="B53" s="228">
        <v>0</v>
      </c>
      <c r="C53" s="228">
        <v>0</v>
      </c>
      <c r="D53" s="228">
        <v>0</v>
      </c>
      <c r="E53" s="228">
        <v>0</v>
      </c>
      <c r="F53" s="228">
        <v>0</v>
      </c>
      <c r="G53" s="228">
        <v>0</v>
      </c>
      <c r="H53" s="217"/>
    </row>
    <row r="54" spans="1:9">
      <c r="A54" s="233" t="s">
        <v>523</v>
      </c>
      <c r="B54" s="228">
        <v>0</v>
      </c>
      <c r="C54" s="228">
        <v>0</v>
      </c>
      <c r="D54" s="228">
        <v>0</v>
      </c>
      <c r="E54" s="228">
        <v>0</v>
      </c>
      <c r="F54" s="228">
        <v>0</v>
      </c>
      <c r="G54" s="228">
        <v>0</v>
      </c>
      <c r="H54" s="217"/>
    </row>
    <row r="55" spans="1:9">
      <c r="A55" s="226" t="s">
        <v>480</v>
      </c>
      <c r="B55" s="215">
        <f>SUM(B56:B61)</f>
        <v>0</v>
      </c>
      <c r="C55" s="215">
        <f>SUM(C56:C61)</f>
        <v>0</v>
      </c>
      <c r="D55" s="215">
        <f>SUM(D56:D61)</f>
        <v>0</v>
      </c>
      <c r="E55" s="215" t="e">
        <f>(D56*E56+D57*E57+D58*E58+D59*E59+D60*E60+D61*E61)/D55</f>
        <v>#DIV/0!</v>
      </c>
      <c r="F55" s="215">
        <f>SUM(F56:F61)</f>
        <v>0</v>
      </c>
      <c r="G55" s="215">
        <f>SUM(G56:G61)</f>
        <v>0</v>
      </c>
      <c r="H55" s="217"/>
    </row>
    <row r="56" spans="1:9">
      <c r="A56" s="233" t="s">
        <v>518</v>
      </c>
      <c r="B56" s="228">
        <v>0</v>
      </c>
      <c r="C56" s="228">
        <v>0</v>
      </c>
      <c r="D56" s="228">
        <v>0</v>
      </c>
      <c r="E56" s="228">
        <v>0</v>
      </c>
      <c r="F56" s="228">
        <v>0</v>
      </c>
      <c r="G56" s="228">
        <v>0</v>
      </c>
      <c r="H56" s="217"/>
    </row>
    <row r="57" spans="1:9">
      <c r="A57" s="233" t="s">
        <v>519</v>
      </c>
      <c r="B57" s="228">
        <v>0</v>
      </c>
      <c r="C57" s="228">
        <v>0</v>
      </c>
      <c r="D57" s="228">
        <v>0</v>
      </c>
      <c r="E57" s="228">
        <v>0</v>
      </c>
      <c r="F57" s="228">
        <v>0</v>
      </c>
      <c r="G57" s="228">
        <v>0</v>
      </c>
      <c r="H57" s="217"/>
    </row>
    <row r="58" spans="1:9">
      <c r="A58" s="233" t="s">
        <v>522</v>
      </c>
      <c r="B58" s="228">
        <v>0</v>
      </c>
      <c r="C58" s="228">
        <v>0</v>
      </c>
      <c r="D58" s="228">
        <v>0</v>
      </c>
      <c r="E58" s="228">
        <v>0</v>
      </c>
      <c r="F58" s="228">
        <v>0</v>
      </c>
      <c r="G58" s="228">
        <v>0</v>
      </c>
      <c r="H58" s="217"/>
      <c r="I58" s="234"/>
    </row>
    <row r="59" spans="1:9">
      <c r="A59" s="233" t="s">
        <v>520</v>
      </c>
      <c r="B59" s="228">
        <v>0</v>
      </c>
      <c r="C59" s="228">
        <v>0</v>
      </c>
      <c r="D59" s="228">
        <v>0</v>
      </c>
      <c r="E59" s="228">
        <v>0</v>
      </c>
      <c r="F59" s="228">
        <v>0</v>
      </c>
      <c r="G59" s="228">
        <v>0</v>
      </c>
      <c r="H59" s="217"/>
    </row>
    <row r="60" spans="1:9">
      <c r="A60" s="233" t="s">
        <v>193</v>
      </c>
      <c r="B60" s="228">
        <v>0</v>
      </c>
      <c r="C60" s="228">
        <v>0</v>
      </c>
      <c r="D60" s="228">
        <v>0</v>
      </c>
      <c r="E60" s="228">
        <v>0</v>
      </c>
      <c r="F60" s="228">
        <v>0</v>
      </c>
      <c r="G60" s="228">
        <v>0</v>
      </c>
      <c r="H60" s="217"/>
    </row>
    <row r="61" spans="1:9">
      <c r="A61" s="233" t="s">
        <v>523</v>
      </c>
      <c r="B61" s="228">
        <v>0</v>
      </c>
      <c r="C61" s="228">
        <v>0</v>
      </c>
      <c r="D61" s="228">
        <v>0</v>
      </c>
      <c r="E61" s="228">
        <v>0</v>
      </c>
      <c r="F61" s="228">
        <v>0</v>
      </c>
      <c r="G61" s="228">
        <v>0</v>
      </c>
      <c r="H61" s="217"/>
    </row>
    <row r="62" spans="1:9">
      <c r="A62" s="193" t="s">
        <v>524</v>
      </c>
      <c r="B62" s="215">
        <f>B63+B70+B77+B84</f>
        <v>0</v>
      </c>
      <c r="C62" s="215">
        <f>C63+C70+C77+C84</f>
        <v>0</v>
      </c>
      <c r="D62" s="215">
        <f>D63+D70+D77+D84</f>
        <v>0</v>
      </c>
      <c r="E62" s="216"/>
      <c r="F62" s="215">
        <f>F63+F70+F77+F84</f>
        <v>0</v>
      </c>
      <c r="G62" s="215">
        <f>G63+G70+G77+G84</f>
        <v>0</v>
      </c>
      <c r="H62" s="217"/>
    </row>
    <row r="63" spans="1:9">
      <c r="A63" s="232" t="s">
        <v>7</v>
      </c>
      <c r="B63" s="215">
        <f>SUM(B64:B68)</f>
        <v>0</v>
      </c>
      <c r="C63" s="215">
        <f>SUM(C64:C68)</f>
        <v>0</v>
      </c>
      <c r="D63" s="215">
        <f>SUM(D64:D68)</f>
        <v>0</v>
      </c>
      <c r="E63" s="215" t="e">
        <f>(D64*E64+D65*E65+D66*E66+D67*E67+D68*E68)/D63</f>
        <v>#DIV/0!</v>
      </c>
      <c r="F63" s="215">
        <f t="shared" ref="F63:G63" si="0">SUM(F64:F68)</f>
        <v>0</v>
      </c>
      <c r="G63" s="215">
        <f t="shared" si="0"/>
        <v>0</v>
      </c>
      <c r="H63" s="217"/>
    </row>
    <row r="64" spans="1:9">
      <c r="A64" s="221" t="s">
        <v>518</v>
      </c>
      <c r="B64" s="228">
        <v>0</v>
      </c>
      <c r="C64" s="228">
        <v>0</v>
      </c>
      <c r="D64" s="228">
        <v>0</v>
      </c>
      <c r="E64" s="228">
        <v>0</v>
      </c>
      <c r="F64" s="228">
        <v>0</v>
      </c>
      <c r="G64" s="228">
        <v>0</v>
      </c>
      <c r="H64" s="217"/>
    </row>
    <row r="65" spans="1:8" s="190" customFormat="1">
      <c r="A65" s="224" t="s">
        <v>525</v>
      </c>
      <c r="B65" s="228">
        <v>0</v>
      </c>
      <c r="C65" s="228">
        <v>0</v>
      </c>
      <c r="D65" s="228">
        <v>0</v>
      </c>
      <c r="E65" s="228">
        <v>0</v>
      </c>
      <c r="F65" s="228">
        <v>0</v>
      </c>
      <c r="G65" s="228">
        <v>0</v>
      </c>
      <c r="H65" s="217"/>
    </row>
    <row r="66" spans="1:8" s="190" customFormat="1">
      <c r="A66" s="224" t="s">
        <v>526</v>
      </c>
      <c r="B66" s="228">
        <v>0</v>
      </c>
      <c r="C66" s="228">
        <v>0</v>
      </c>
      <c r="D66" s="228">
        <v>0</v>
      </c>
      <c r="E66" s="228">
        <v>0</v>
      </c>
      <c r="F66" s="228">
        <v>0</v>
      </c>
      <c r="G66" s="228">
        <v>0</v>
      </c>
      <c r="H66" s="217"/>
    </row>
    <row r="67" spans="1:8" s="190" customFormat="1">
      <c r="A67" s="224" t="s">
        <v>527</v>
      </c>
      <c r="B67" s="228">
        <v>0</v>
      </c>
      <c r="C67" s="228">
        <v>0</v>
      </c>
      <c r="D67" s="228">
        <v>0</v>
      </c>
      <c r="E67" s="228">
        <v>0</v>
      </c>
      <c r="F67" s="228">
        <v>0</v>
      </c>
      <c r="G67" s="228">
        <v>0</v>
      </c>
      <c r="H67" s="217"/>
    </row>
    <row r="68" spans="1:8" s="190" customFormat="1">
      <c r="A68" s="224" t="s">
        <v>528</v>
      </c>
      <c r="B68" s="228">
        <v>0</v>
      </c>
      <c r="C68" s="228">
        <v>0</v>
      </c>
      <c r="D68" s="228">
        <v>0</v>
      </c>
      <c r="E68" s="228">
        <v>0</v>
      </c>
      <c r="F68" s="228">
        <v>0</v>
      </c>
      <c r="G68" s="228">
        <v>0</v>
      </c>
      <c r="H68" s="217"/>
    </row>
    <row r="69" spans="1:8" s="190" customFormat="1">
      <c r="A69" s="235" t="s">
        <v>529</v>
      </c>
      <c r="B69" s="228">
        <v>0</v>
      </c>
      <c r="C69" s="228">
        <v>0</v>
      </c>
      <c r="D69" s="228">
        <v>0</v>
      </c>
      <c r="E69" s="228">
        <v>0</v>
      </c>
      <c r="F69" s="228">
        <v>0</v>
      </c>
      <c r="G69" s="228">
        <v>0</v>
      </c>
      <c r="H69" s="217"/>
    </row>
    <row r="70" spans="1:8" s="190" customFormat="1">
      <c r="A70" s="226" t="s">
        <v>477</v>
      </c>
      <c r="B70" s="215">
        <f>SUM(B71:B75)</f>
        <v>0</v>
      </c>
      <c r="C70" s="215">
        <f t="shared" ref="C70:G70" si="1">SUM(C71:C75)</f>
        <v>0</v>
      </c>
      <c r="D70" s="215">
        <f>SUM(D71:D75)</f>
        <v>0</v>
      </c>
      <c r="E70" s="215" t="e">
        <f>(D71*E71+D72*E72+D73*E73+D74*E74+D75*E75)/D70</f>
        <v>#DIV/0!</v>
      </c>
      <c r="F70" s="215">
        <f t="shared" si="1"/>
        <v>0</v>
      </c>
      <c r="G70" s="215">
        <f t="shared" si="1"/>
        <v>0</v>
      </c>
      <c r="H70" s="217"/>
    </row>
    <row r="71" spans="1:8" s="190" customFormat="1">
      <c r="A71" s="221" t="s">
        <v>518</v>
      </c>
      <c r="B71" s="228">
        <v>0</v>
      </c>
      <c r="C71" s="228">
        <v>0</v>
      </c>
      <c r="D71" s="228">
        <v>0</v>
      </c>
      <c r="E71" s="228">
        <v>0</v>
      </c>
      <c r="F71" s="228">
        <v>0</v>
      </c>
      <c r="G71" s="228">
        <v>0</v>
      </c>
      <c r="H71" s="217"/>
    </row>
    <row r="72" spans="1:8" s="190" customFormat="1">
      <c r="A72" s="224" t="s">
        <v>525</v>
      </c>
      <c r="B72" s="228">
        <v>0</v>
      </c>
      <c r="C72" s="228">
        <v>0</v>
      </c>
      <c r="D72" s="228">
        <v>0</v>
      </c>
      <c r="E72" s="228">
        <v>0</v>
      </c>
      <c r="F72" s="228">
        <v>0</v>
      </c>
      <c r="G72" s="228">
        <v>0</v>
      </c>
      <c r="H72" s="217"/>
    </row>
    <row r="73" spans="1:8" s="190" customFormat="1">
      <c r="A73" s="224" t="s">
        <v>526</v>
      </c>
      <c r="B73" s="228">
        <v>0</v>
      </c>
      <c r="C73" s="228">
        <v>0</v>
      </c>
      <c r="D73" s="228">
        <v>0</v>
      </c>
      <c r="E73" s="228">
        <v>0</v>
      </c>
      <c r="F73" s="228">
        <v>0</v>
      </c>
      <c r="G73" s="228">
        <v>0</v>
      </c>
      <c r="H73" s="217"/>
    </row>
    <row r="74" spans="1:8" s="190" customFormat="1">
      <c r="A74" s="224" t="s">
        <v>527</v>
      </c>
      <c r="B74" s="228">
        <v>0</v>
      </c>
      <c r="C74" s="228">
        <v>0</v>
      </c>
      <c r="D74" s="228">
        <v>0</v>
      </c>
      <c r="E74" s="228">
        <v>0</v>
      </c>
      <c r="F74" s="228">
        <v>0</v>
      </c>
      <c r="G74" s="228">
        <v>0</v>
      </c>
      <c r="H74" s="217"/>
    </row>
    <row r="75" spans="1:8" s="190" customFormat="1">
      <c r="A75" s="224" t="s">
        <v>528</v>
      </c>
      <c r="B75" s="228">
        <v>0</v>
      </c>
      <c r="C75" s="228">
        <v>0</v>
      </c>
      <c r="D75" s="228">
        <v>0</v>
      </c>
      <c r="E75" s="228">
        <v>0</v>
      </c>
      <c r="F75" s="228">
        <v>0</v>
      </c>
      <c r="G75" s="228">
        <v>0</v>
      </c>
      <c r="H75" s="217"/>
    </row>
    <row r="76" spans="1:8" s="190" customFormat="1">
      <c r="A76" s="235" t="s">
        <v>529</v>
      </c>
      <c r="B76" s="228">
        <v>0</v>
      </c>
      <c r="C76" s="228">
        <v>0</v>
      </c>
      <c r="D76" s="228">
        <v>0</v>
      </c>
      <c r="E76" s="228">
        <v>0</v>
      </c>
      <c r="F76" s="228">
        <v>0</v>
      </c>
      <c r="G76" s="228">
        <v>0</v>
      </c>
      <c r="H76" s="217"/>
    </row>
    <row r="77" spans="1:8" s="190" customFormat="1">
      <c r="A77" s="226" t="s">
        <v>507</v>
      </c>
      <c r="B77" s="215">
        <f>SUM(B78:B82)</f>
        <v>0</v>
      </c>
      <c r="C77" s="215">
        <f t="shared" ref="C77:F77" si="2">SUM(C78:C82)</f>
        <v>0</v>
      </c>
      <c r="D77" s="215">
        <f>SUM(D78:D82)</f>
        <v>0</v>
      </c>
      <c r="E77" s="215" t="e">
        <f>(D78*E78+D79*E79+D80*E80+D81*E81+D82*E82)/D77</f>
        <v>#DIV/0!</v>
      </c>
      <c r="F77" s="215">
        <f t="shared" si="2"/>
        <v>0</v>
      </c>
      <c r="G77" s="215">
        <f>SUM(G78:G82)</f>
        <v>0</v>
      </c>
      <c r="H77" s="217"/>
    </row>
    <row r="78" spans="1:8" s="190" customFormat="1">
      <c r="A78" s="221" t="s">
        <v>518</v>
      </c>
      <c r="B78" s="228">
        <v>0</v>
      </c>
      <c r="C78" s="228">
        <v>0</v>
      </c>
      <c r="D78" s="228">
        <v>0</v>
      </c>
      <c r="E78" s="228">
        <v>0</v>
      </c>
      <c r="F78" s="228">
        <v>0</v>
      </c>
      <c r="G78" s="228">
        <v>0</v>
      </c>
      <c r="H78" s="217"/>
    </row>
    <row r="79" spans="1:8" s="190" customFormat="1">
      <c r="A79" s="224" t="s">
        <v>525</v>
      </c>
      <c r="B79" s="228">
        <v>0</v>
      </c>
      <c r="C79" s="228">
        <v>0</v>
      </c>
      <c r="D79" s="228">
        <v>0</v>
      </c>
      <c r="E79" s="228">
        <v>0</v>
      </c>
      <c r="F79" s="228">
        <v>0</v>
      </c>
      <c r="G79" s="228">
        <v>0</v>
      </c>
      <c r="H79" s="217"/>
    </row>
    <row r="80" spans="1:8" s="190" customFormat="1">
      <c r="A80" s="224" t="s">
        <v>526</v>
      </c>
      <c r="B80" s="228">
        <v>0</v>
      </c>
      <c r="C80" s="228">
        <v>0</v>
      </c>
      <c r="D80" s="228">
        <v>0</v>
      </c>
      <c r="E80" s="228">
        <v>0</v>
      </c>
      <c r="F80" s="228">
        <v>0</v>
      </c>
      <c r="G80" s="228">
        <v>0</v>
      </c>
      <c r="H80" s="217"/>
    </row>
    <row r="81" spans="1:8" s="190" customFormat="1">
      <c r="A81" s="224" t="s">
        <v>527</v>
      </c>
      <c r="B81" s="228">
        <v>0</v>
      </c>
      <c r="C81" s="228">
        <v>0</v>
      </c>
      <c r="D81" s="228">
        <v>0</v>
      </c>
      <c r="E81" s="228">
        <v>0</v>
      </c>
      <c r="F81" s="228">
        <v>0</v>
      </c>
      <c r="G81" s="228">
        <v>0</v>
      </c>
      <c r="H81" s="217"/>
    </row>
    <row r="82" spans="1:8" s="190" customFormat="1">
      <c r="A82" s="224" t="s">
        <v>528</v>
      </c>
      <c r="B82" s="228">
        <v>0</v>
      </c>
      <c r="C82" s="228">
        <v>0</v>
      </c>
      <c r="D82" s="228">
        <v>0</v>
      </c>
      <c r="E82" s="228">
        <v>0</v>
      </c>
      <c r="F82" s="228">
        <v>0</v>
      </c>
      <c r="G82" s="228">
        <v>0</v>
      </c>
      <c r="H82" s="217"/>
    </row>
    <row r="83" spans="1:8" s="190" customFormat="1">
      <c r="A83" s="236" t="s">
        <v>529</v>
      </c>
      <c r="B83" s="228">
        <v>0</v>
      </c>
      <c r="C83" s="228">
        <v>0</v>
      </c>
      <c r="D83" s="228">
        <v>0</v>
      </c>
      <c r="E83" s="228">
        <v>0</v>
      </c>
      <c r="F83" s="228">
        <v>0</v>
      </c>
      <c r="G83" s="228">
        <v>0</v>
      </c>
      <c r="H83" s="217"/>
    </row>
    <row r="84" spans="1:8" s="190" customFormat="1">
      <c r="A84" s="226" t="s">
        <v>480</v>
      </c>
      <c r="B84" s="215">
        <f>SUM(B85:B89)</f>
        <v>0</v>
      </c>
      <c r="C84" s="215">
        <f t="shared" ref="C84:F84" si="3">SUM(C85:C89)</f>
        <v>0</v>
      </c>
      <c r="D84" s="215">
        <f>SUM(D85:D89)</f>
        <v>0</v>
      </c>
      <c r="E84" s="215" t="e">
        <f>(D85*E85+D86*E86+D87*E87+D88*E88+D89*E89)/D84</f>
        <v>#DIV/0!</v>
      </c>
      <c r="F84" s="215">
        <f t="shared" si="3"/>
        <v>0</v>
      </c>
      <c r="G84" s="215">
        <f>SUM(G85:G89)</f>
        <v>0</v>
      </c>
      <c r="H84" s="217"/>
    </row>
    <row r="85" spans="1:8" s="190" customFormat="1">
      <c r="A85" s="221" t="s">
        <v>518</v>
      </c>
      <c r="B85" s="228">
        <v>0</v>
      </c>
      <c r="C85" s="228">
        <v>0</v>
      </c>
      <c r="D85" s="228">
        <v>0</v>
      </c>
      <c r="E85" s="228">
        <v>0</v>
      </c>
      <c r="F85" s="228">
        <v>0</v>
      </c>
      <c r="G85" s="228">
        <v>0</v>
      </c>
      <c r="H85" s="217"/>
    </row>
    <row r="86" spans="1:8" s="190" customFormat="1">
      <c r="A86" s="224" t="s">
        <v>525</v>
      </c>
      <c r="B86" s="228">
        <v>0</v>
      </c>
      <c r="C86" s="228">
        <v>0</v>
      </c>
      <c r="D86" s="228">
        <v>0</v>
      </c>
      <c r="E86" s="228">
        <v>0</v>
      </c>
      <c r="F86" s="228">
        <v>0</v>
      </c>
      <c r="G86" s="228">
        <v>0</v>
      </c>
      <c r="H86" s="217"/>
    </row>
    <row r="87" spans="1:8" s="190" customFormat="1">
      <c r="A87" s="224" t="s">
        <v>526</v>
      </c>
      <c r="B87" s="228">
        <v>0</v>
      </c>
      <c r="C87" s="228">
        <v>0</v>
      </c>
      <c r="D87" s="228">
        <v>0</v>
      </c>
      <c r="E87" s="228">
        <v>0</v>
      </c>
      <c r="F87" s="228">
        <v>0</v>
      </c>
      <c r="G87" s="228">
        <v>0</v>
      </c>
      <c r="H87" s="217"/>
    </row>
    <row r="88" spans="1:8" s="190" customFormat="1">
      <c r="A88" s="224" t="s">
        <v>527</v>
      </c>
      <c r="B88" s="228">
        <v>0</v>
      </c>
      <c r="C88" s="228">
        <v>0</v>
      </c>
      <c r="D88" s="228">
        <v>0</v>
      </c>
      <c r="E88" s="228">
        <v>0</v>
      </c>
      <c r="F88" s="228">
        <v>0</v>
      </c>
      <c r="G88" s="228">
        <v>0</v>
      </c>
      <c r="H88" s="217"/>
    </row>
    <row r="89" spans="1:8" s="190" customFormat="1">
      <c r="A89" s="224" t="s">
        <v>528</v>
      </c>
      <c r="B89" s="228">
        <v>0</v>
      </c>
      <c r="C89" s="228">
        <v>0</v>
      </c>
      <c r="D89" s="228">
        <v>0</v>
      </c>
      <c r="E89" s="228">
        <v>0</v>
      </c>
      <c r="F89" s="228">
        <v>0</v>
      </c>
      <c r="G89" s="228">
        <v>0</v>
      </c>
      <c r="H89" s="217"/>
    </row>
    <row r="90" spans="1:8" s="190" customFormat="1">
      <c r="A90" s="236" t="s">
        <v>529</v>
      </c>
      <c r="B90" s="228">
        <v>0</v>
      </c>
      <c r="C90" s="228">
        <v>0</v>
      </c>
      <c r="D90" s="228">
        <v>0</v>
      </c>
      <c r="E90" s="228">
        <v>0</v>
      </c>
      <c r="F90" s="228">
        <v>0</v>
      </c>
      <c r="G90" s="228">
        <v>0</v>
      </c>
      <c r="H90" s="217"/>
    </row>
    <row r="91" spans="1:8" s="190" customFormat="1">
      <c r="A91" s="226" t="s">
        <v>510</v>
      </c>
      <c r="B91" s="215">
        <f>B62+B33+B8</f>
        <v>0</v>
      </c>
      <c r="C91" s="215">
        <f>C62+C33+C8</f>
        <v>0</v>
      </c>
      <c r="D91" s="215">
        <f>D62+D33+D8</f>
        <v>0</v>
      </c>
      <c r="E91" s="216"/>
      <c r="F91" s="215">
        <f>F62+F33+F8</f>
        <v>0</v>
      </c>
      <c r="G91" s="215">
        <f>G62+G33+G8</f>
        <v>0</v>
      </c>
      <c r="H91" s="217"/>
    </row>
    <row r="92" spans="1:8" s="190" customFormat="1">
      <c r="A92" s="237"/>
    </row>
    <row r="93" spans="1:8" s="190" customFormat="1">
      <c r="A93" s="237"/>
    </row>
    <row r="94" spans="1:8" s="190" customFormat="1">
      <c r="A94" s="237"/>
    </row>
    <row r="95" spans="1:8" s="190" customFormat="1">
      <c r="A95" s="237"/>
    </row>
    <row r="96" spans="1:8" s="190" customFormat="1">
      <c r="A96" s="237"/>
    </row>
    <row r="97" spans="2:7" s="190" customFormat="1">
      <c r="F97" s="238"/>
      <c r="G97" s="238"/>
    </row>
    <row r="98" spans="2:7" s="190" customFormat="1">
      <c r="B98" s="238"/>
      <c r="C98" s="238"/>
      <c r="D98" s="238"/>
      <c r="E98" s="238"/>
    </row>
    <row r="99" spans="2:7" s="190" customFormat="1"/>
    <row r="100" spans="2:7" s="190" customFormat="1"/>
    <row r="101" spans="2:7" s="190" customFormat="1"/>
    <row r="102" spans="2:7" s="190" customFormat="1"/>
    <row r="103" spans="2:7" s="190" customFormat="1"/>
    <row r="104" spans="2:7" s="190" customFormat="1"/>
    <row r="105" spans="2:7" s="190" customFormat="1"/>
    <row r="106" spans="2:7" s="190" customFormat="1"/>
    <row r="107" spans="2:7" s="190" customFormat="1"/>
  </sheetData>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4"/>
  <sheetViews>
    <sheetView workbookViewId="0">
      <selection activeCell="B31" sqref="B31"/>
    </sheetView>
  </sheetViews>
  <sheetFormatPr defaultRowHeight="15"/>
  <cols>
    <col min="1" max="1" width="21.85546875" style="242" bestFit="1" customWidth="1"/>
    <col min="2" max="2" width="47.7109375" style="242" customWidth="1"/>
    <col min="3" max="3" width="10" style="242" customWidth="1"/>
    <col min="4" max="256" width="9.140625" style="242"/>
    <col min="257" max="257" width="21.85546875" style="242" bestFit="1" customWidth="1"/>
    <col min="258" max="258" width="47.7109375" style="242" customWidth="1"/>
    <col min="259" max="259" width="10" style="242" customWidth="1"/>
    <col min="260" max="512" width="9.140625" style="242"/>
    <col min="513" max="513" width="21.85546875" style="242" bestFit="1" customWidth="1"/>
    <col min="514" max="514" width="47.7109375" style="242" customWidth="1"/>
    <col min="515" max="515" width="10" style="242" customWidth="1"/>
    <col min="516" max="768" width="9.140625" style="242"/>
    <col min="769" max="769" width="21.85546875" style="242" bestFit="1" customWidth="1"/>
    <col min="770" max="770" width="47.7109375" style="242" customWidth="1"/>
    <col min="771" max="771" width="10" style="242" customWidth="1"/>
    <col min="772" max="1024" width="9.140625" style="242"/>
    <col min="1025" max="1025" width="21.85546875" style="242" bestFit="1" customWidth="1"/>
    <col min="1026" max="1026" width="47.7109375" style="242" customWidth="1"/>
    <col min="1027" max="1027" width="10" style="242" customWidth="1"/>
    <col min="1028" max="1280" width="9.140625" style="242"/>
    <col min="1281" max="1281" width="21.85546875" style="242" bestFit="1" customWidth="1"/>
    <col min="1282" max="1282" width="47.7109375" style="242" customWidth="1"/>
    <col min="1283" max="1283" width="10" style="242" customWidth="1"/>
    <col min="1284" max="1536" width="9.140625" style="242"/>
    <col min="1537" max="1537" width="21.85546875" style="242" bestFit="1" customWidth="1"/>
    <col min="1538" max="1538" width="47.7109375" style="242" customWidth="1"/>
    <col min="1539" max="1539" width="10" style="242" customWidth="1"/>
    <col min="1540" max="1792" width="9.140625" style="242"/>
    <col min="1793" max="1793" width="21.85546875" style="242" bestFit="1" customWidth="1"/>
    <col min="1794" max="1794" width="47.7109375" style="242" customWidth="1"/>
    <col min="1795" max="1795" width="10" style="242" customWidth="1"/>
    <col min="1796" max="2048" width="9.140625" style="242"/>
    <col min="2049" max="2049" width="21.85546875" style="242" bestFit="1" customWidth="1"/>
    <col min="2050" max="2050" width="47.7109375" style="242" customWidth="1"/>
    <col min="2051" max="2051" width="10" style="242" customWidth="1"/>
    <col min="2052" max="2304" width="9.140625" style="242"/>
    <col min="2305" max="2305" width="21.85546875" style="242" bestFit="1" customWidth="1"/>
    <col min="2306" max="2306" width="47.7109375" style="242" customWidth="1"/>
    <col min="2307" max="2307" width="10" style="242" customWidth="1"/>
    <col min="2308" max="2560" width="9.140625" style="242"/>
    <col min="2561" max="2561" width="21.85546875" style="242" bestFit="1" customWidth="1"/>
    <col min="2562" max="2562" width="47.7109375" style="242" customWidth="1"/>
    <col min="2563" max="2563" width="10" style="242" customWidth="1"/>
    <col min="2564" max="2816" width="9.140625" style="242"/>
    <col min="2817" max="2817" width="21.85546875" style="242" bestFit="1" customWidth="1"/>
    <col min="2818" max="2818" width="47.7109375" style="242" customWidth="1"/>
    <col min="2819" max="2819" width="10" style="242" customWidth="1"/>
    <col min="2820" max="3072" width="9.140625" style="242"/>
    <col min="3073" max="3073" width="21.85546875" style="242" bestFit="1" customWidth="1"/>
    <col min="3074" max="3074" width="47.7109375" style="242" customWidth="1"/>
    <col min="3075" max="3075" width="10" style="242" customWidth="1"/>
    <col min="3076" max="3328" width="9.140625" style="242"/>
    <col min="3329" max="3329" width="21.85546875" style="242" bestFit="1" customWidth="1"/>
    <col min="3330" max="3330" width="47.7109375" style="242" customWidth="1"/>
    <col min="3331" max="3331" width="10" style="242" customWidth="1"/>
    <col min="3332" max="3584" width="9.140625" style="242"/>
    <col min="3585" max="3585" width="21.85546875" style="242" bestFit="1" customWidth="1"/>
    <col min="3586" max="3586" width="47.7109375" style="242" customWidth="1"/>
    <col min="3587" max="3587" width="10" style="242" customWidth="1"/>
    <col min="3588" max="3840" width="9.140625" style="242"/>
    <col min="3841" max="3841" width="21.85546875" style="242" bestFit="1" customWidth="1"/>
    <col min="3842" max="3842" width="47.7109375" style="242" customWidth="1"/>
    <col min="3843" max="3843" width="10" style="242" customWidth="1"/>
    <col min="3844" max="4096" width="9.140625" style="242"/>
    <col min="4097" max="4097" width="21.85546875" style="242" bestFit="1" customWidth="1"/>
    <col min="4098" max="4098" width="47.7109375" style="242" customWidth="1"/>
    <col min="4099" max="4099" width="10" style="242" customWidth="1"/>
    <col min="4100" max="4352" width="9.140625" style="242"/>
    <col min="4353" max="4353" width="21.85546875" style="242" bestFit="1" customWidth="1"/>
    <col min="4354" max="4354" width="47.7109375" style="242" customWidth="1"/>
    <col min="4355" max="4355" width="10" style="242" customWidth="1"/>
    <col min="4356" max="4608" width="9.140625" style="242"/>
    <col min="4609" max="4609" width="21.85546875" style="242" bestFit="1" customWidth="1"/>
    <col min="4610" max="4610" width="47.7109375" style="242" customWidth="1"/>
    <col min="4611" max="4611" width="10" style="242" customWidth="1"/>
    <col min="4612" max="4864" width="9.140625" style="242"/>
    <col min="4865" max="4865" width="21.85546875" style="242" bestFit="1" customWidth="1"/>
    <col min="4866" max="4866" width="47.7109375" style="242" customWidth="1"/>
    <col min="4867" max="4867" width="10" style="242" customWidth="1"/>
    <col min="4868" max="5120" width="9.140625" style="242"/>
    <col min="5121" max="5121" width="21.85546875" style="242" bestFit="1" customWidth="1"/>
    <col min="5122" max="5122" width="47.7109375" style="242" customWidth="1"/>
    <col min="5123" max="5123" width="10" style="242" customWidth="1"/>
    <col min="5124" max="5376" width="9.140625" style="242"/>
    <col min="5377" max="5377" width="21.85546875" style="242" bestFit="1" customWidth="1"/>
    <col min="5378" max="5378" width="47.7109375" style="242" customWidth="1"/>
    <col min="5379" max="5379" width="10" style="242" customWidth="1"/>
    <col min="5380" max="5632" width="9.140625" style="242"/>
    <col min="5633" max="5633" width="21.85546875" style="242" bestFit="1" customWidth="1"/>
    <col min="5634" max="5634" width="47.7109375" style="242" customWidth="1"/>
    <col min="5635" max="5635" width="10" style="242" customWidth="1"/>
    <col min="5636" max="5888" width="9.140625" style="242"/>
    <col min="5889" max="5889" width="21.85546875" style="242" bestFit="1" customWidth="1"/>
    <col min="5890" max="5890" width="47.7109375" style="242" customWidth="1"/>
    <col min="5891" max="5891" width="10" style="242" customWidth="1"/>
    <col min="5892" max="6144" width="9.140625" style="242"/>
    <col min="6145" max="6145" width="21.85546875" style="242" bestFit="1" customWidth="1"/>
    <col min="6146" max="6146" width="47.7109375" style="242" customWidth="1"/>
    <col min="6147" max="6147" width="10" style="242" customWidth="1"/>
    <col min="6148" max="6400" width="9.140625" style="242"/>
    <col min="6401" max="6401" width="21.85546875" style="242" bestFit="1" customWidth="1"/>
    <col min="6402" max="6402" width="47.7109375" style="242" customWidth="1"/>
    <col min="6403" max="6403" width="10" style="242" customWidth="1"/>
    <col min="6404" max="6656" width="9.140625" style="242"/>
    <col min="6657" max="6657" width="21.85546875" style="242" bestFit="1" customWidth="1"/>
    <col min="6658" max="6658" width="47.7109375" style="242" customWidth="1"/>
    <col min="6659" max="6659" width="10" style="242" customWidth="1"/>
    <col min="6660" max="6912" width="9.140625" style="242"/>
    <col min="6913" max="6913" width="21.85546875" style="242" bestFit="1" customWidth="1"/>
    <col min="6914" max="6914" width="47.7109375" style="242" customWidth="1"/>
    <col min="6915" max="6915" width="10" style="242" customWidth="1"/>
    <col min="6916" max="7168" width="9.140625" style="242"/>
    <col min="7169" max="7169" width="21.85546875" style="242" bestFit="1" customWidth="1"/>
    <col min="7170" max="7170" width="47.7109375" style="242" customWidth="1"/>
    <col min="7171" max="7171" width="10" style="242" customWidth="1"/>
    <col min="7172" max="7424" width="9.140625" style="242"/>
    <col min="7425" max="7425" width="21.85546875" style="242" bestFit="1" customWidth="1"/>
    <col min="7426" max="7426" width="47.7109375" style="242" customWidth="1"/>
    <col min="7427" max="7427" width="10" style="242" customWidth="1"/>
    <col min="7428" max="7680" width="9.140625" style="242"/>
    <col min="7681" max="7681" width="21.85546875" style="242" bestFit="1" customWidth="1"/>
    <col min="7682" max="7682" width="47.7109375" style="242" customWidth="1"/>
    <col min="7683" max="7683" width="10" style="242" customWidth="1"/>
    <col min="7684" max="7936" width="9.140625" style="242"/>
    <col min="7937" max="7937" width="21.85546875" style="242" bestFit="1" customWidth="1"/>
    <col min="7938" max="7938" width="47.7109375" style="242" customWidth="1"/>
    <col min="7939" max="7939" width="10" style="242" customWidth="1"/>
    <col min="7940" max="8192" width="9.140625" style="242"/>
    <col min="8193" max="8193" width="21.85546875" style="242" bestFit="1" customWidth="1"/>
    <col min="8194" max="8194" width="47.7109375" style="242" customWidth="1"/>
    <col min="8195" max="8195" width="10" style="242" customWidth="1"/>
    <col min="8196" max="8448" width="9.140625" style="242"/>
    <col min="8449" max="8449" width="21.85546875" style="242" bestFit="1" customWidth="1"/>
    <col min="8450" max="8450" width="47.7109375" style="242" customWidth="1"/>
    <col min="8451" max="8451" width="10" style="242" customWidth="1"/>
    <col min="8452" max="8704" width="9.140625" style="242"/>
    <col min="8705" max="8705" width="21.85546875" style="242" bestFit="1" customWidth="1"/>
    <col min="8706" max="8706" width="47.7109375" style="242" customWidth="1"/>
    <col min="8707" max="8707" width="10" style="242" customWidth="1"/>
    <col min="8708" max="8960" width="9.140625" style="242"/>
    <col min="8961" max="8961" width="21.85546875" style="242" bestFit="1" customWidth="1"/>
    <col min="8962" max="8962" width="47.7109375" style="242" customWidth="1"/>
    <col min="8963" max="8963" width="10" style="242" customWidth="1"/>
    <col min="8964" max="9216" width="9.140625" style="242"/>
    <col min="9217" max="9217" width="21.85546875" style="242" bestFit="1" customWidth="1"/>
    <col min="9218" max="9218" width="47.7109375" style="242" customWidth="1"/>
    <col min="9219" max="9219" width="10" style="242" customWidth="1"/>
    <col min="9220" max="9472" width="9.140625" style="242"/>
    <col min="9473" max="9473" width="21.85546875" style="242" bestFit="1" customWidth="1"/>
    <col min="9474" max="9474" width="47.7109375" style="242" customWidth="1"/>
    <col min="9475" max="9475" width="10" style="242" customWidth="1"/>
    <col min="9476" max="9728" width="9.140625" style="242"/>
    <col min="9729" max="9729" width="21.85546875" style="242" bestFit="1" customWidth="1"/>
    <col min="9730" max="9730" width="47.7109375" style="242" customWidth="1"/>
    <col min="9731" max="9731" width="10" style="242" customWidth="1"/>
    <col min="9732" max="9984" width="9.140625" style="242"/>
    <col min="9985" max="9985" width="21.85546875" style="242" bestFit="1" customWidth="1"/>
    <col min="9986" max="9986" width="47.7109375" style="242" customWidth="1"/>
    <col min="9987" max="9987" width="10" style="242" customWidth="1"/>
    <col min="9988" max="10240" width="9.140625" style="242"/>
    <col min="10241" max="10241" width="21.85546875" style="242" bestFit="1" customWidth="1"/>
    <col min="10242" max="10242" width="47.7109375" style="242" customWidth="1"/>
    <col min="10243" max="10243" width="10" style="242" customWidth="1"/>
    <col min="10244" max="10496" width="9.140625" style="242"/>
    <col min="10497" max="10497" width="21.85546875" style="242" bestFit="1" customWidth="1"/>
    <col min="10498" max="10498" width="47.7109375" style="242" customWidth="1"/>
    <col min="10499" max="10499" width="10" style="242" customWidth="1"/>
    <col min="10500" max="10752" width="9.140625" style="242"/>
    <col min="10753" max="10753" width="21.85546875" style="242" bestFit="1" customWidth="1"/>
    <col min="10754" max="10754" width="47.7109375" style="242" customWidth="1"/>
    <col min="10755" max="10755" width="10" style="242" customWidth="1"/>
    <col min="10756" max="11008" width="9.140625" style="242"/>
    <col min="11009" max="11009" width="21.85546875" style="242" bestFit="1" customWidth="1"/>
    <col min="11010" max="11010" width="47.7109375" style="242" customWidth="1"/>
    <col min="11011" max="11011" width="10" style="242" customWidth="1"/>
    <col min="11012" max="11264" width="9.140625" style="242"/>
    <col min="11265" max="11265" width="21.85546875" style="242" bestFit="1" customWidth="1"/>
    <col min="11266" max="11266" width="47.7109375" style="242" customWidth="1"/>
    <col min="11267" max="11267" width="10" style="242" customWidth="1"/>
    <col min="11268" max="11520" width="9.140625" style="242"/>
    <col min="11521" max="11521" width="21.85546875" style="242" bestFit="1" customWidth="1"/>
    <col min="11522" max="11522" width="47.7109375" style="242" customWidth="1"/>
    <col min="11523" max="11523" width="10" style="242" customWidth="1"/>
    <col min="11524" max="11776" width="9.140625" style="242"/>
    <col min="11777" max="11777" width="21.85546875" style="242" bestFit="1" customWidth="1"/>
    <col min="11778" max="11778" width="47.7109375" style="242" customWidth="1"/>
    <col min="11779" max="11779" width="10" style="242" customWidth="1"/>
    <col min="11780" max="12032" width="9.140625" style="242"/>
    <col min="12033" max="12033" width="21.85546875" style="242" bestFit="1" customWidth="1"/>
    <col min="12034" max="12034" width="47.7109375" style="242" customWidth="1"/>
    <col min="12035" max="12035" width="10" style="242" customWidth="1"/>
    <col min="12036" max="12288" width="9.140625" style="242"/>
    <col min="12289" max="12289" width="21.85546875" style="242" bestFit="1" customWidth="1"/>
    <col min="12290" max="12290" width="47.7109375" style="242" customWidth="1"/>
    <col min="12291" max="12291" width="10" style="242" customWidth="1"/>
    <col min="12292" max="12544" width="9.140625" style="242"/>
    <col min="12545" max="12545" width="21.85546875" style="242" bestFit="1" customWidth="1"/>
    <col min="12546" max="12546" width="47.7109375" style="242" customWidth="1"/>
    <col min="12547" max="12547" width="10" style="242" customWidth="1"/>
    <col min="12548" max="12800" width="9.140625" style="242"/>
    <col min="12801" max="12801" width="21.85546875" style="242" bestFit="1" customWidth="1"/>
    <col min="12802" max="12802" width="47.7109375" style="242" customWidth="1"/>
    <col min="12803" max="12803" width="10" style="242" customWidth="1"/>
    <col min="12804" max="13056" width="9.140625" style="242"/>
    <col min="13057" max="13057" width="21.85546875" style="242" bestFit="1" customWidth="1"/>
    <col min="13058" max="13058" width="47.7109375" style="242" customWidth="1"/>
    <col min="13059" max="13059" width="10" style="242" customWidth="1"/>
    <col min="13060" max="13312" width="9.140625" style="242"/>
    <col min="13313" max="13313" width="21.85546875" style="242" bestFit="1" customWidth="1"/>
    <col min="13314" max="13314" width="47.7109375" style="242" customWidth="1"/>
    <col min="13315" max="13315" width="10" style="242" customWidth="1"/>
    <col min="13316" max="13568" width="9.140625" style="242"/>
    <col min="13569" max="13569" width="21.85546875" style="242" bestFit="1" customWidth="1"/>
    <col min="13570" max="13570" width="47.7109375" style="242" customWidth="1"/>
    <col min="13571" max="13571" width="10" style="242" customWidth="1"/>
    <col min="13572" max="13824" width="9.140625" style="242"/>
    <col min="13825" max="13825" width="21.85546875" style="242" bestFit="1" customWidth="1"/>
    <col min="13826" max="13826" width="47.7109375" style="242" customWidth="1"/>
    <col min="13827" max="13827" width="10" style="242" customWidth="1"/>
    <col min="13828" max="14080" width="9.140625" style="242"/>
    <col min="14081" max="14081" width="21.85546875" style="242" bestFit="1" customWidth="1"/>
    <col min="14082" max="14082" width="47.7109375" style="242" customWidth="1"/>
    <col min="14083" max="14083" width="10" style="242" customWidth="1"/>
    <col min="14084" max="14336" width="9.140625" style="242"/>
    <col min="14337" max="14337" width="21.85546875" style="242" bestFit="1" customWidth="1"/>
    <col min="14338" max="14338" width="47.7109375" style="242" customWidth="1"/>
    <col min="14339" max="14339" width="10" style="242" customWidth="1"/>
    <col min="14340" max="14592" width="9.140625" style="242"/>
    <col min="14593" max="14593" width="21.85546875" style="242" bestFit="1" customWidth="1"/>
    <col min="14594" max="14594" width="47.7109375" style="242" customWidth="1"/>
    <col min="14595" max="14595" width="10" style="242" customWidth="1"/>
    <col min="14596" max="14848" width="9.140625" style="242"/>
    <col min="14849" max="14849" width="21.85546875" style="242" bestFit="1" customWidth="1"/>
    <col min="14850" max="14850" width="47.7109375" style="242" customWidth="1"/>
    <col min="14851" max="14851" width="10" style="242" customWidth="1"/>
    <col min="14852" max="15104" width="9.140625" style="242"/>
    <col min="15105" max="15105" width="21.85546875" style="242" bestFit="1" customWidth="1"/>
    <col min="15106" max="15106" width="47.7109375" style="242" customWidth="1"/>
    <col min="15107" max="15107" width="10" style="242" customWidth="1"/>
    <col min="15108" max="15360" width="9.140625" style="242"/>
    <col min="15361" max="15361" width="21.85546875" style="242" bestFit="1" customWidth="1"/>
    <col min="15362" max="15362" width="47.7109375" style="242" customWidth="1"/>
    <col min="15363" max="15363" width="10" style="242" customWidth="1"/>
    <col min="15364" max="15616" width="9.140625" style="242"/>
    <col min="15617" max="15617" width="21.85546875" style="242" bestFit="1" customWidth="1"/>
    <col min="15618" max="15618" width="47.7109375" style="242" customWidth="1"/>
    <col min="15619" max="15619" width="10" style="242" customWidth="1"/>
    <col min="15620" max="15872" width="9.140625" style="242"/>
    <col min="15873" max="15873" width="21.85546875" style="242" bestFit="1" customWidth="1"/>
    <col min="15874" max="15874" width="47.7109375" style="242" customWidth="1"/>
    <col min="15875" max="15875" width="10" style="242" customWidth="1"/>
    <col min="15876" max="16128" width="9.140625" style="242"/>
    <col min="16129" max="16129" width="21.85546875" style="242" bestFit="1" customWidth="1"/>
    <col min="16130" max="16130" width="47.7109375" style="242" customWidth="1"/>
    <col min="16131" max="16131" width="10" style="242" customWidth="1"/>
    <col min="16132" max="16384" width="9.140625" style="242"/>
  </cols>
  <sheetData>
    <row r="1" spans="1:20">
      <c r="A1" s="242" t="s">
        <v>0</v>
      </c>
      <c r="B1" s="265" t="s">
        <v>1792</v>
      </c>
    </row>
    <row r="2" spans="1:20">
      <c r="A2" s="242" t="s">
        <v>2</v>
      </c>
      <c r="B2" s="268" t="s">
        <v>1703</v>
      </c>
    </row>
    <row r="3" spans="1:20">
      <c r="A3" s="242" t="s">
        <v>4</v>
      </c>
      <c r="B3" s="268" t="s">
        <v>1560</v>
      </c>
    </row>
    <row r="4" spans="1:20">
      <c r="A4" s="242" t="s">
        <v>6</v>
      </c>
      <c r="B4" s="268" t="s">
        <v>7</v>
      </c>
    </row>
    <row r="5" spans="1:20">
      <c r="A5" s="242" t="s">
        <v>8</v>
      </c>
      <c r="B5" s="242" t="s">
        <v>9</v>
      </c>
    </row>
    <row r="6" spans="1:20" ht="15.75" thickBot="1"/>
    <row r="7" spans="1:20">
      <c r="A7" s="3035" t="s">
        <v>1704</v>
      </c>
      <c r="B7" s="3036"/>
      <c r="C7" s="3041" t="s">
        <v>1705</v>
      </c>
      <c r="D7" s="3042"/>
      <c r="E7" s="3042"/>
      <c r="F7" s="3042"/>
      <c r="G7" s="3042"/>
      <c r="H7" s="3042"/>
      <c r="I7" s="3042"/>
      <c r="J7" s="3042"/>
      <c r="K7" s="3042"/>
      <c r="L7" s="3042"/>
      <c r="M7" s="3042"/>
      <c r="N7" s="3043"/>
      <c r="O7" s="3043"/>
      <c r="P7" s="3043"/>
      <c r="Q7" s="3044"/>
      <c r="R7" s="1231"/>
      <c r="S7" s="1235"/>
      <c r="T7" s="1235"/>
    </row>
    <row r="8" spans="1:20">
      <c r="A8" s="3037"/>
      <c r="B8" s="3038"/>
      <c r="C8" s="3045"/>
      <c r="D8" s="3046"/>
      <c r="E8" s="3046"/>
      <c r="F8" s="3046"/>
      <c r="G8" s="3046"/>
      <c r="H8" s="3046"/>
      <c r="I8" s="3046"/>
      <c r="J8" s="3046"/>
      <c r="K8" s="3046"/>
      <c r="L8" s="3046"/>
      <c r="M8" s="3046"/>
      <c r="N8" s="3047"/>
      <c r="O8" s="3047"/>
      <c r="P8" s="3047"/>
      <c r="Q8" s="3048"/>
      <c r="R8" s="1231"/>
      <c r="S8" s="1235"/>
      <c r="T8" s="1235"/>
    </row>
    <row r="9" spans="1:20">
      <c r="A9" s="3037"/>
      <c r="B9" s="3038"/>
      <c r="C9" s="3045"/>
      <c r="D9" s="3046"/>
      <c r="E9" s="3046"/>
      <c r="F9" s="3046"/>
      <c r="G9" s="3046"/>
      <c r="H9" s="3046"/>
      <c r="I9" s="3046"/>
      <c r="J9" s="3046"/>
      <c r="K9" s="3046"/>
      <c r="L9" s="3046"/>
      <c r="M9" s="3046"/>
      <c r="N9" s="3047"/>
      <c r="O9" s="3047"/>
      <c r="P9" s="3047"/>
      <c r="Q9" s="3048"/>
      <c r="R9" s="1231"/>
      <c r="S9" s="1235"/>
      <c r="T9" s="1235"/>
    </row>
    <row r="10" spans="1:20" ht="15.75" thickBot="1">
      <c r="A10" s="3039"/>
      <c r="B10" s="3040"/>
      <c r="C10" s="3049"/>
      <c r="D10" s="3050"/>
      <c r="E10" s="3050"/>
      <c r="F10" s="3050"/>
      <c r="G10" s="3050"/>
      <c r="H10" s="3050"/>
      <c r="I10" s="3050"/>
      <c r="J10" s="3050"/>
      <c r="K10" s="3050"/>
      <c r="L10" s="3050"/>
      <c r="M10" s="3050"/>
      <c r="N10" s="3051"/>
      <c r="O10" s="3051"/>
      <c r="P10" s="3051"/>
      <c r="Q10" s="3052"/>
      <c r="R10" s="1231"/>
      <c r="S10" s="1235"/>
      <c r="T10" s="1235"/>
    </row>
    <row r="11" spans="1:20" ht="15" customHeight="1">
      <c r="A11" s="3053" t="s">
        <v>1706</v>
      </c>
      <c r="B11" s="3054"/>
      <c r="C11" s="3057" t="s">
        <v>1793</v>
      </c>
      <c r="D11" s="1236"/>
      <c r="E11" s="3059" t="s">
        <v>1708</v>
      </c>
      <c r="F11" s="3059"/>
      <c r="G11" s="3059"/>
      <c r="H11" s="3059"/>
      <c r="I11" s="3059"/>
      <c r="J11" s="3059"/>
      <c r="K11" s="3059"/>
      <c r="L11" s="3059"/>
      <c r="M11" s="3059"/>
      <c r="N11" s="3059"/>
      <c r="O11" s="3059"/>
      <c r="P11" s="3059"/>
      <c r="Q11" s="3060"/>
      <c r="R11" s="1231"/>
      <c r="S11" s="1235"/>
      <c r="T11" s="1235"/>
    </row>
    <row r="12" spans="1:20" ht="25.5">
      <c r="A12" s="3055"/>
      <c r="B12" s="3056"/>
      <c r="C12" s="3058"/>
      <c r="D12" s="1237" t="s">
        <v>1709</v>
      </c>
      <c r="E12" s="1238" t="s">
        <v>1710</v>
      </c>
      <c r="F12" s="1238" t="s">
        <v>1711</v>
      </c>
      <c r="G12" s="1238" t="s">
        <v>1712</v>
      </c>
      <c r="H12" s="1238" t="s">
        <v>1713</v>
      </c>
      <c r="I12" s="1238" t="s">
        <v>1714</v>
      </c>
      <c r="J12" s="1238" t="s">
        <v>1715</v>
      </c>
      <c r="K12" s="1238" t="s">
        <v>1716</v>
      </c>
      <c r="L12" s="1238" t="s">
        <v>1717</v>
      </c>
      <c r="M12" s="1238" t="s">
        <v>1718</v>
      </c>
      <c r="N12" s="1238" t="s">
        <v>1719</v>
      </c>
      <c r="O12" s="1238" t="s">
        <v>1720</v>
      </c>
      <c r="P12" s="1238" t="s">
        <v>1721</v>
      </c>
      <c r="Q12" s="1239" t="s">
        <v>1722</v>
      </c>
      <c r="R12" s="1231"/>
      <c r="S12" s="1235"/>
      <c r="T12" s="1235"/>
    </row>
    <row r="13" spans="1:20">
      <c r="A13" s="1240"/>
      <c r="B13" s="1241"/>
      <c r="C13" s="1242">
        <v>1</v>
      </c>
      <c r="D13" s="1243">
        <v>2</v>
      </c>
      <c r="E13" s="1243">
        <v>3</v>
      </c>
      <c r="F13" s="1243">
        <v>4</v>
      </c>
      <c r="G13" s="1243">
        <v>5</v>
      </c>
      <c r="H13" s="1243">
        <v>6</v>
      </c>
      <c r="I13" s="1243">
        <v>7</v>
      </c>
      <c r="J13" s="1243">
        <v>8</v>
      </c>
      <c r="K13" s="1243">
        <v>9</v>
      </c>
      <c r="L13" s="1243">
        <v>10</v>
      </c>
      <c r="M13" s="1243">
        <v>11</v>
      </c>
      <c r="N13" s="1243">
        <v>12</v>
      </c>
      <c r="O13" s="1243">
        <v>13</v>
      </c>
      <c r="P13" s="1243">
        <v>14</v>
      </c>
      <c r="Q13" s="1244">
        <v>15</v>
      </c>
      <c r="R13" s="1231"/>
      <c r="S13" s="1235"/>
      <c r="T13" s="1235"/>
    </row>
    <row r="14" spans="1:20">
      <c r="A14" s="1240"/>
      <c r="B14" s="1245" t="s">
        <v>1723</v>
      </c>
      <c r="C14" s="1246"/>
      <c r="D14" s="1247"/>
      <c r="E14" s="1247"/>
      <c r="F14" s="1247"/>
      <c r="G14" s="1247"/>
      <c r="H14" s="1247"/>
      <c r="I14" s="1247"/>
      <c r="J14" s="1247"/>
      <c r="K14" s="1247"/>
      <c r="L14" s="1247"/>
      <c r="M14" s="1247"/>
      <c r="N14" s="1247"/>
      <c r="O14" s="1247"/>
      <c r="P14" s="1247"/>
      <c r="Q14" s="1248"/>
      <c r="R14" s="1231"/>
      <c r="S14" s="1235"/>
      <c r="T14" s="1235"/>
    </row>
    <row r="15" spans="1:20">
      <c r="A15" s="1249"/>
      <c r="B15" s="1250" t="s">
        <v>11</v>
      </c>
      <c r="C15" s="1251"/>
      <c r="D15" s="1252"/>
      <c r="E15" s="1252"/>
      <c r="F15" s="1252"/>
      <c r="G15" s="1252"/>
      <c r="H15" s="1252"/>
      <c r="I15" s="1252"/>
      <c r="J15" s="1252"/>
      <c r="K15" s="1252"/>
      <c r="L15" s="1252"/>
      <c r="M15" s="1252"/>
      <c r="N15" s="1252"/>
      <c r="O15" s="1252"/>
      <c r="P15" s="1252"/>
      <c r="Q15" s="1253"/>
      <c r="R15" s="1231"/>
      <c r="S15" s="1235"/>
      <c r="T15" s="1235"/>
    </row>
    <row r="16" spans="1:20">
      <c r="A16" s="1254">
        <v>1</v>
      </c>
      <c r="B16" s="1255" t="s">
        <v>1724</v>
      </c>
      <c r="C16" s="1256">
        <f>SUM(D16:Q16)</f>
        <v>0</v>
      </c>
      <c r="D16" s="1257"/>
      <c r="E16" s="1258"/>
      <c r="F16" s="1258"/>
      <c r="G16" s="1258"/>
      <c r="H16" s="1258"/>
      <c r="I16" s="1258"/>
      <c r="J16" s="1258"/>
      <c r="K16" s="1258"/>
      <c r="L16" s="1258"/>
      <c r="M16" s="1258"/>
      <c r="N16" s="1258"/>
      <c r="O16" s="1258"/>
      <c r="P16" s="1258"/>
      <c r="Q16" s="1259"/>
      <c r="R16" s="1231"/>
      <c r="S16" s="1235"/>
      <c r="T16" s="1235"/>
    </row>
    <row r="17" spans="1:20" ht="26.25">
      <c r="A17" s="1260">
        <v>2</v>
      </c>
      <c r="B17" s="1261" t="s">
        <v>319</v>
      </c>
      <c r="C17" s="1256">
        <f t="shared" ref="C17:C32" si="0">SUM(D17:Q17)</f>
        <v>0</v>
      </c>
      <c r="D17" s="1262"/>
      <c r="E17" s="1263"/>
      <c r="F17" s="1263"/>
      <c r="G17" s="1263"/>
      <c r="H17" s="1263"/>
      <c r="I17" s="1263"/>
      <c r="J17" s="1263"/>
      <c r="K17" s="1263"/>
      <c r="L17" s="1263"/>
      <c r="M17" s="1263"/>
      <c r="N17" s="1263"/>
      <c r="O17" s="1263"/>
      <c r="P17" s="1263"/>
      <c r="Q17" s="1264"/>
      <c r="R17" s="1231"/>
      <c r="S17" s="1235"/>
      <c r="T17" s="1235"/>
    </row>
    <row r="18" spans="1:20" ht="15" customHeight="1">
      <c r="A18" s="1265">
        <v>3</v>
      </c>
      <c r="B18" s="1266" t="s">
        <v>1725</v>
      </c>
      <c r="C18" s="1256">
        <f t="shared" si="0"/>
        <v>0</v>
      </c>
      <c r="D18" s="1262"/>
      <c r="E18" s="1263"/>
      <c r="F18" s="1263"/>
      <c r="G18" s="1263"/>
      <c r="H18" s="1263"/>
      <c r="I18" s="1263"/>
      <c r="J18" s="1263"/>
      <c r="K18" s="1263"/>
      <c r="L18" s="1263"/>
      <c r="M18" s="1263"/>
      <c r="N18" s="1263"/>
      <c r="O18" s="1263"/>
      <c r="P18" s="1263"/>
      <c r="Q18" s="1264"/>
      <c r="R18" s="1231"/>
      <c r="S18" s="1235"/>
      <c r="T18" s="1235"/>
    </row>
    <row r="19" spans="1:20">
      <c r="A19" s="1260">
        <v>4</v>
      </c>
      <c r="B19" s="1266" t="s">
        <v>1726</v>
      </c>
      <c r="C19" s="1256">
        <f t="shared" si="0"/>
        <v>0</v>
      </c>
      <c r="D19" s="1267">
        <f>D20+D21</f>
        <v>0</v>
      </c>
      <c r="E19" s="1267">
        <f t="shared" ref="E19:Q19" si="1">E20+E21</f>
        <v>0</v>
      </c>
      <c r="F19" s="1267">
        <f t="shared" si="1"/>
        <v>0</v>
      </c>
      <c r="G19" s="1267">
        <f t="shared" si="1"/>
        <v>0</v>
      </c>
      <c r="H19" s="1267">
        <f t="shared" si="1"/>
        <v>0</v>
      </c>
      <c r="I19" s="1267">
        <f t="shared" si="1"/>
        <v>0</v>
      </c>
      <c r="J19" s="1267">
        <f t="shared" si="1"/>
        <v>0</v>
      </c>
      <c r="K19" s="1267">
        <f t="shared" si="1"/>
        <v>0</v>
      </c>
      <c r="L19" s="1267">
        <f t="shared" si="1"/>
        <v>0</v>
      </c>
      <c r="M19" s="1267">
        <f t="shared" si="1"/>
        <v>0</v>
      </c>
      <c r="N19" s="1267">
        <f t="shared" si="1"/>
        <v>0</v>
      </c>
      <c r="O19" s="1267">
        <f t="shared" si="1"/>
        <v>0</v>
      </c>
      <c r="P19" s="1267">
        <f t="shared" si="1"/>
        <v>0</v>
      </c>
      <c r="Q19" s="1268">
        <f t="shared" si="1"/>
        <v>0</v>
      </c>
      <c r="R19" s="1231"/>
      <c r="S19" s="1235"/>
      <c r="T19" s="1235"/>
    </row>
    <row r="20" spans="1:20">
      <c r="A20" s="1260"/>
      <c r="B20" s="1269" t="s">
        <v>1727</v>
      </c>
      <c r="C20" s="1256">
        <f t="shared" si="0"/>
        <v>0</v>
      </c>
      <c r="D20" s="1270"/>
      <c r="E20" s="1271"/>
      <c r="F20" s="1271"/>
      <c r="G20" s="1271"/>
      <c r="H20" s="1271"/>
      <c r="I20" s="1271"/>
      <c r="J20" s="1271"/>
      <c r="K20" s="1271"/>
      <c r="L20" s="1271"/>
      <c r="M20" s="1271"/>
      <c r="N20" s="1271"/>
      <c r="O20" s="1271"/>
      <c r="P20" s="1271"/>
      <c r="Q20" s="1272"/>
      <c r="R20" s="1231"/>
      <c r="S20" s="1235"/>
      <c r="T20" s="1235"/>
    </row>
    <row r="21" spans="1:20">
      <c r="A21" s="1260"/>
      <c r="B21" s="1269" t="s">
        <v>803</v>
      </c>
      <c r="C21" s="1256">
        <f t="shared" si="0"/>
        <v>0</v>
      </c>
      <c r="D21" s="1270"/>
      <c r="E21" s="1271"/>
      <c r="F21" s="1271"/>
      <c r="G21" s="1271"/>
      <c r="H21" s="1271"/>
      <c r="I21" s="1271"/>
      <c r="J21" s="1271"/>
      <c r="K21" s="1271"/>
      <c r="L21" s="1271"/>
      <c r="M21" s="1271"/>
      <c r="N21" s="1271"/>
      <c r="O21" s="1271"/>
      <c r="P21" s="1271"/>
      <c r="Q21" s="1272"/>
      <c r="R21" s="1231"/>
      <c r="S21" s="1235"/>
      <c r="T21" s="1235"/>
    </row>
    <row r="22" spans="1:20">
      <c r="A22" s="1260">
        <v>5</v>
      </c>
      <c r="B22" s="1266" t="s">
        <v>1728</v>
      </c>
      <c r="C22" s="1256">
        <f t="shared" si="0"/>
        <v>0</v>
      </c>
      <c r="D22" s="1273"/>
      <c r="E22" s="1274"/>
      <c r="F22" s="1274"/>
      <c r="G22" s="1274"/>
      <c r="H22" s="1274"/>
      <c r="I22" s="1274"/>
      <c r="J22" s="1274"/>
      <c r="K22" s="1274"/>
      <c r="L22" s="1274"/>
      <c r="M22" s="1274"/>
      <c r="N22" s="1274"/>
      <c r="O22" s="1274"/>
      <c r="P22" s="1274"/>
      <c r="Q22" s="1275"/>
      <c r="R22" s="1231"/>
      <c r="S22" s="1235"/>
      <c r="T22" s="1235"/>
    </row>
    <row r="23" spans="1:20">
      <c r="A23" s="1260">
        <v>6</v>
      </c>
      <c r="B23" s="1266" t="s">
        <v>1729</v>
      </c>
      <c r="C23" s="1256">
        <f t="shared" si="0"/>
        <v>0</v>
      </c>
      <c r="D23" s="1270"/>
      <c r="E23" s="1271"/>
      <c r="F23" s="1271"/>
      <c r="G23" s="1271"/>
      <c r="H23" s="1271"/>
      <c r="I23" s="1271"/>
      <c r="J23" s="1271"/>
      <c r="K23" s="1271"/>
      <c r="L23" s="1271"/>
      <c r="M23" s="1271"/>
      <c r="N23" s="1271"/>
      <c r="O23" s="1271"/>
      <c r="P23" s="1271"/>
      <c r="Q23" s="1272"/>
      <c r="R23" s="1231"/>
      <c r="S23" s="1235"/>
      <c r="T23" s="1235"/>
    </row>
    <row r="24" spans="1:20">
      <c r="A24" s="1260">
        <v>7</v>
      </c>
      <c r="B24" s="1266" t="s">
        <v>1730</v>
      </c>
      <c r="C24" s="1256">
        <f t="shared" si="0"/>
        <v>0</v>
      </c>
      <c r="D24" s="1270"/>
      <c r="E24" s="1271"/>
      <c r="F24" s="1271"/>
      <c r="G24" s="1271"/>
      <c r="H24" s="1271"/>
      <c r="I24" s="1271"/>
      <c r="J24" s="1271"/>
      <c r="K24" s="1271"/>
      <c r="L24" s="1271"/>
      <c r="M24" s="1271"/>
      <c r="N24" s="1271"/>
      <c r="O24" s="1271"/>
      <c r="P24" s="1271"/>
      <c r="Q24" s="1272"/>
      <c r="R24" s="1231"/>
      <c r="S24" s="1235"/>
      <c r="T24" s="1235"/>
    </row>
    <row r="25" spans="1:20">
      <c r="A25" s="1276"/>
      <c r="B25" s="1269" t="s">
        <v>1731</v>
      </c>
      <c r="C25" s="1256">
        <f t="shared" si="0"/>
        <v>0</v>
      </c>
      <c r="D25" s="1270"/>
      <c r="E25" s="1271"/>
      <c r="F25" s="1271"/>
      <c r="G25" s="1271"/>
      <c r="H25" s="1271"/>
      <c r="I25" s="1271"/>
      <c r="J25" s="1271"/>
      <c r="K25" s="1271"/>
      <c r="L25" s="1271"/>
      <c r="M25" s="1271"/>
      <c r="N25" s="1271"/>
      <c r="O25" s="1271"/>
      <c r="P25" s="1271"/>
      <c r="Q25" s="1272"/>
      <c r="R25" s="1231"/>
      <c r="S25" s="1235"/>
      <c r="T25" s="1235"/>
    </row>
    <row r="26" spans="1:20">
      <c r="A26" s="1260">
        <v>8</v>
      </c>
      <c r="B26" s="1277" t="s">
        <v>1732</v>
      </c>
      <c r="C26" s="1256">
        <f t="shared" si="0"/>
        <v>0</v>
      </c>
      <c r="D26" s="1278">
        <f>D27+D28+D29</f>
        <v>0</v>
      </c>
      <c r="E26" s="1278">
        <f t="shared" ref="E26:Q26" si="2">E27+E28+E29</f>
        <v>0</v>
      </c>
      <c r="F26" s="1278">
        <f t="shared" si="2"/>
        <v>0</v>
      </c>
      <c r="G26" s="1278">
        <f t="shared" si="2"/>
        <v>0</v>
      </c>
      <c r="H26" s="1278">
        <f t="shared" si="2"/>
        <v>0</v>
      </c>
      <c r="I26" s="1278">
        <f t="shared" si="2"/>
        <v>0</v>
      </c>
      <c r="J26" s="1278">
        <f t="shared" si="2"/>
        <v>0</v>
      </c>
      <c r="K26" s="1278">
        <f t="shared" si="2"/>
        <v>0</v>
      </c>
      <c r="L26" s="1278">
        <f t="shared" si="2"/>
        <v>0</v>
      </c>
      <c r="M26" s="1278">
        <f t="shared" si="2"/>
        <v>0</v>
      </c>
      <c r="N26" s="1278">
        <f t="shared" si="2"/>
        <v>0</v>
      </c>
      <c r="O26" s="1278">
        <f t="shared" si="2"/>
        <v>0</v>
      </c>
      <c r="P26" s="1278">
        <f t="shared" si="2"/>
        <v>0</v>
      </c>
      <c r="Q26" s="1279">
        <f t="shared" si="2"/>
        <v>0</v>
      </c>
      <c r="R26" s="1231"/>
      <c r="S26" s="1235"/>
      <c r="T26" s="1235"/>
    </row>
    <row r="27" spans="1:20">
      <c r="A27" s="1260"/>
      <c r="B27" s="1280" t="s">
        <v>1733</v>
      </c>
      <c r="C27" s="1256">
        <f t="shared" si="0"/>
        <v>0</v>
      </c>
      <c r="D27" s="1270"/>
      <c r="E27" s="1271"/>
      <c r="F27" s="1271"/>
      <c r="G27" s="1271"/>
      <c r="H27" s="1271"/>
      <c r="I27" s="1271"/>
      <c r="J27" s="1271"/>
      <c r="K27" s="1271"/>
      <c r="L27" s="1271"/>
      <c r="M27" s="1271"/>
      <c r="N27" s="1271"/>
      <c r="O27" s="1271"/>
      <c r="P27" s="1271"/>
      <c r="Q27" s="1272"/>
      <c r="R27" s="1231"/>
      <c r="S27" s="1235"/>
      <c r="T27" s="1235"/>
    </row>
    <row r="28" spans="1:20">
      <c r="A28" s="1260"/>
      <c r="B28" s="1280" t="s">
        <v>263</v>
      </c>
      <c r="C28" s="1256">
        <f t="shared" si="0"/>
        <v>0</v>
      </c>
      <c r="D28" s="1270"/>
      <c r="E28" s="1271"/>
      <c r="F28" s="1271"/>
      <c r="G28" s="1271"/>
      <c r="H28" s="1271"/>
      <c r="I28" s="1271"/>
      <c r="J28" s="1271"/>
      <c r="K28" s="1271"/>
      <c r="L28" s="1271"/>
      <c r="M28" s="1271"/>
      <c r="N28" s="1271"/>
      <c r="O28" s="1271"/>
      <c r="P28" s="1271"/>
      <c r="Q28" s="1272"/>
      <c r="R28" s="1231"/>
      <c r="S28" s="1235"/>
      <c r="T28" s="1235"/>
    </row>
    <row r="29" spans="1:20">
      <c r="A29" s="1260"/>
      <c r="B29" s="1269" t="s">
        <v>1734</v>
      </c>
      <c r="C29" s="1256">
        <f t="shared" si="0"/>
        <v>0</v>
      </c>
      <c r="D29" s="1270"/>
      <c r="E29" s="1271"/>
      <c r="F29" s="1271"/>
      <c r="G29" s="1271"/>
      <c r="H29" s="1271"/>
      <c r="I29" s="1271"/>
      <c r="J29" s="1271"/>
      <c r="K29" s="1271"/>
      <c r="L29" s="1271"/>
      <c r="M29" s="1271"/>
      <c r="N29" s="1271"/>
      <c r="O29" s="1271"/>
      <c r="P29" s="1271"/>
      <c r="Q29" s="1272"/>
      <c r="R29" s="1231"/>
      <c r="S29" s="1235"/>
      <c r="T29" s="1235"/>
    </row>
    <row r="30" spans="1:20">
      <c r="A30" s="1260">
        <v>9</v>
      </c>
      <c r="B30" s="1281" t="s">
        <v>1735</v>
      </c>
      <c r="C30" s="1256">
        <f t="shared" si="0"/>
        <v>0</v>
      </c>
      <c r="D30" s="1278">
        <f>D31+D32</f>
        <v>0</v>
      </c>
      <c r="E30" s="1278">
        <f t="shared" ref="E30:Q30" si="3">E31+E32</f>
        <v>0</v>
      </c>
      <c r="F30" s="1278">
        <f t="shared" si="3"/>
        <v>0</v>
      </c>
      <c r="G30" s="1278">
        <f t="shared" si="3"/>
        <v>0</v>
      </c>
      <c r="H30" s="1278">
        <f t="shared" si="3"/>
        <v>0</v>
      </c>
      <c r="I30" s="1278">
        <f t="shared" si="3"/>
        <v>0</v>
      </c>
      <c r="J30" s="1278">
        <f t="shared" si="3"/>
        <v>0</v>
      </c>
      <c r="K30" s="1278">
        <f t="shared" si="3"/>
        <v>0</v>
      </c>
      <c r="L30" s="1278">
        <f t="shared" si="3"/>
        <v>0</v>
      </c>
      <c r="M30" s="1278">
        <f t="shared" si="3"/>
        <v>0</v>
      </c>
      <c r="N30" s="1278">
        <f t="shared" si="3"/>
        <v>0</v>
      </c>
      <c r="O30" s="1278">
        <f t="shared" si="3"/>
        <v>0</v>
      </c>
      <c r="P30" s="1278">
        <f t="shared" si="3"/>
        <v>0</v>
      </c>
      <c r="Q30" s="1279">
        <f t="shared" si="3"/>
        <v>0</v>
      </c>
      <c r="R30" s="1231"/>
      <c r="S30" s="1235"/>
      <c r="T30" s="1235"/>
    </row>
    <row r="31" spans="1:20">
      <c r="A31" s="1276"/>
      <c r="B31" s="1282" t="s">
        <v>1736</v>
      </c>
      <c r="C31" s="1256">
        <f t="shared" si="0"/>
        <v>0</v>
      </c>
      <c r="D31" s="1270"/>
      <c r="E31" s="1271"/>
      <c r="F31" s="1271"/>
      <c r="G31" s="1271"/>
      <c r="H31" s="1271"/>
      <c r="I31" s="1271"/>
      <c r="J31" s="1271"/>
      <c r="K31" s="1271"/>
      <c r="L31" s="1271"/>
      <c r="M31" s="1271"/>
      <c r="N31" s="1271"/>
      <c r="O31" s="1271"/>
      <c r="P31" s="1271"/>
      <c r="Q31" s="1272"/>
      <c r="R31" s="1231"/>
      <c r="S31" s="1235"/>
      <c r="T31" s="1235"/>
    </row>
    <row r="32" spans="1:20">
      <c r="A32" s="1276"/>
      <c r="B32" s="1282" t="s">
        <v>1737</v>
      </c>
      <c r="C32" s="1256">
        <f t="shared" si="0"/>
        <v>0</v>
      </c>
      <c r="D32" s="1270"/>
      <c r="E32" s="1271"/>
      <c r="F32" s="1271"/>
      <c r="G32" s="1271"/>
      <c r="H32" s="1271"/>
      <c r="I32" s="1271"/>
      <c r="J32" s="1271"/>
      <c r="K32" s="1271"/>
      <c r="L32" s="1271"/>
      <c r="M32" s="1271"/>
      <c r="N32" s="1271"/>
      <c r="O32" s="1271"/>
      <c r="P32" s="1271"/>
      <c r="Q32" s="1272"/>
      <c r="R32" s="1231"/>
      <c r="S32" s="1235"/>
      <c r="T32" s="1235"/>
    </row>
    <row r="33" spans="1:20">
      <c r="A33" s="1283"/>
      <c r="B33" s="1284" t="s">
        <v>1738</v>
      </c>
      <c r="C33" s="1285">
        <f>C16+C17+C18+C19+C22+C23+C24+C25+C26+C30</f>
        <v>0</v>
      </c>
      <c r="D33" s="1285">
        <f t="shared" ref="D33:Q33" si="4">D16+D17+D18+D19+D22+D23+D24+D25+D26+D30</f>
        <v>0</v>
      </c>
      <c r="E33" s="1285">
        <f t="shared" si="4"/>
        <v>0</v>
      </c>
      <c r="F33" s="1285">
        <f t="shared" si="4"/>
        <v>0</v>
      </c>
      <c r="G33" s="1285">
        <f t="shared" si="4"/>
        <v>0</v>
      </c>
      <c r="H33" s="1285">
        <f t="shared" si="4"/>
        <v>0</v>
      </c>
      <c r="I33" s="1285">
        <f t="shared" si="4"/>
        <v>0</v>
      </c>
      <c r="J33" s="1285">
        <f t="shared" si="4"/>
        <v>0</v>
      </c>
      <c r="K33" s="1285">
        <f t="shared" si="4"/>
        <v>0</v>
      </c>
      <c r="L33" s="1285">
        <f t="shared" si="4"/>
        <v>0</v>
      </c>
      <c r="M33" s="1285">
        <f t="shared" si="4"/>
        <v>0</v>
      </c>
      <c r="N33" s="1285">
        <f t="shared" si="4"/>
        <v>0</v>
      </c>
      <c r="O33" s="1285">
        <f t="shared" si="4"/>
        <v>0</v>
      </c>
      <c r="P33" s="1285">
        <f t="shared" si="4"/>
        <v>0</v>
      </c>
      <c r="Q33" s="1286">
        <f t="shared" si="4"/>
        <v>0</v>
      </c>
      <c r="R33" s="1231"/>
      <c r="S33" s="1235"/>
      <c r="T33" s="1235"/>
    </row>
    <row r="34" spans="1:20">
      <c r="A34" s="1249"/>
      <c r="B34" s="1287" t="s">
        <v>1739</v>
      </c>
      <c r="C34" s="1288"/>
      <c r="D34" s="1288"/>
      <c r="E34" s="1288"/>
      <c r="F34" s="1288"/>
      <c r="G34" s="1288"/>
      <c r="H34" s="1288"/>
      <c r="I34" s="1288"/>
      <c r="J34" s="1288"/>
      <c r="K34" s="1288"/>
      <c r="L34" s="1288"/>
      <c r="M34" s="1288"/>
      <c r="N34" s="1288"/>
      <c r="O34" s="1288"/>
      <c r="P34" s="1288"/>
      <c r="Q34" s="1289"/>
      <c r="R34" s="1231"/>
      <c r="S34" s="1235"/>
      <c r="T34" s="1235"/>
    </row>
    <row r="35" spans="1:20">
      <c r="A35" s="1260">
        <v>1</v>
      </c>
      <c r="B35" s="1266" t="s">
        <v>29</v>
      </c>
      <c r="C35" s="1256">
        <f>SUM(D35:Q35)</f>
        <v>0</v>
      </c>
      <c r="D35" s="1273"/>
      <c r="E35" s="1274"/>
      <c r="F35" s="1274"/>
      <c r="G35" s="1274"/>
      <c r="H35" s="1274"/>
      <c r="I35" s="1274"/>
      <c r="J35" s="1274"/>
      <c r="K35" s="1274"/>
      <c r="L35" s="1274"/>
      <c r="M35" s="1274"/>
      <c r="N35" s="1274"/>
      <c r="O35" s="1274"/>
      <c r="P35" s="1274"/>
      <c r="Q35" s="1275"/>
      <c r="R35" s="1231"/>
      <c r="S35" s="1235"/>
      <c r="T35" s="1235"/>
    </row>
    <row r="36" spans="1:20">
      <c r="A36" s="1260">
        <v>2</v>
      </c>
      <c r="B36" s="1266" t="s">
        <v>1740</v>
      </c>
      <c r="C36" s="1256">
        <f t="shared" ref="C36:C50" si="5">SUM(D36:Q36)</f>
        <v>0</v>
      </c>
      <c r="D36" s="1270"/>
      <c r="E36" s="1271"/>
      <c r="F36" s="1271"/>
      <c r="G36" s="1271"/>
      <c r="H36" s="1271"/>
      <c r="I36" s="1271"/>
      <c r="J36" s="1271"/>
      <c r="K36" s="1271"/>
      <c r="L36" s="1271"/>
      <c r="M36" s="1271"/>
      <c r="N36" s="1271"/>
      <c r="O36" s="1271"/>
      <c r="P36" s="1271"/>
      <c r="Q36" s="1272"/>
      <c r="R36" s="1231"/>
      <c r="S36" s="1235"/>
      <c r="T36" s="1235"/>
    </row>
    <row r="37" spans="1:20" ht="15.75" customHeight="1">
      <c r="A37" s="1260">
        <v>3</v>
      </c>
      <c r="B37" s="1266" t="s">
        <v>1741</v>
      </c>
      <c r="C37" s="1256">
        <f t="shared" si="5"/>
        <v>0</v>
      </c>
      <c r="D37" s="1270"/>
      <c r="E37" s="1271"/>
      <c r="F37" s="1271"/>
      <c r="G37" s="1271"/>
      <c r="H37" s="1271"/>
      <c r="I37" s="1271"/>
      <c r="J37" s="1271"/>
      <c r="K37" s="1271"/>
      <c r="L37" s="1271"/>
      <c r="M37" s="1271"/>
      <c r="N37" s="1271"/>
      <c r="O37" s="1271"/>
      <c r="P37" s="1271"/>
      <c r="Q37" s="1272"/>
      <c r="R37" s="1231"/>
      <c r="S37" s="1235"/>
      <c r="T37" s="1235"/>
    </row>
    <row r="38" spans="1:20" ht="15" customHeight="1">
      <c r="A38" s="1260">
        <v>4</v>
      </c>
      <c r="B38" s="1266" t="s">
        <v>1742</v>
      </c>
      <c r="C38" s="1256">
        <f t="shared" si="5"/>
        <v>0</v>
      </c>
      <c r="D38" s="1278">
        <f>D39+D40</f>
        <v>0</v>
      </c>
      <c r="E38" s="1278">
        <f t="shared" ref="E38:Q38" si="6">E39+E40</f>
        <v>0</v>
      </c>
      <c r="F38" s="1278">
        <f t="shared" si="6"/>
        <v>0</v>
      </c>
      <c r="G38" s="1278">
        <f t="shared" si="6"/>
        <v>0</v>
      </c>
      <c r="H38" s="1278">
        <f t="shared" si="6"/>
        <v>0</v>
      </c>
      <c r="I38" s="1278">
        <f t="shared" si="6"/>
        <v>0</v>
      </c>
      <c r="J38" s="1278">
        <f t="shared" si="6"/>
        <v>0</v>
      </c>
      <c r="K38" s="1278">
        <f t="shared" si="6"/>
        <v>0</v>
      </c>
      <c r="L38" s="1278">
        <f t="shared" si="6"/>
        <v>0</v>
      </c>
      <c r="M38" s="1278">
        <f t="shared" si="6"/>
        <v>0</v>
      </c>
      <c r="N38" s="1278">
        <f t="shared" si="6"/>
        <v>0</v>
      </c>
      <c r="O38" s="1278">
        <f t="shared" si="6"/>
        <v>0</v>
      </c>
      <c r="P38" s="1278">
        <f t="shared" si="6"/>
        <v>0</v>
      </c>
      <c r="Q38" s="1279">
        <f t="shared" si="6"/>
        <v>0</v>
      </c>
      <c r="R38" s="1231"/>
      <c r="S38" s="1235"/>
      <c r="T38" s="1235"/>
    </row>
    <row r="39" spans="1:20">
      <c r="A39" s="1260"/>
      <c r="B39" s="1269" t="s">
        <v>1727</v>
      </c>
      <c r="C39" s="1256">
        <f t="shared" si="5"/>
        <v>0</v>
      </c>
      <c r="D39" s="1290"/>
      <c r="E39" s="1290"/>
      <c r="F39" s="1290"/>
      <c r="G39" s="1290"/>
      <c r="H39" s="1290"/>
      <c r="I39" s="1290"/>
      <c r="J39" s="1290"/>
      <c r="K39" s="1290"/>
      <c r="L39" s="1290"/>
      <c r="M39" s="1290"/>
      <c r="N39" s="1290"/>
      <c r="O39" s="1290"/>
      <c r="P39" s="1290"/>
      <c r="Q39" s="1291"/>
      <c r="R39" s="1231"/>
      <c r="S39" s="1235"/>
      <c r="T39" s="1235"/>
    </row>
    <row r="40" spans="1:20">
      <c r="A40" s="1260"/>
      <c r="B40" s="1269" t="s">
        <v>803</v>
      </c>
      <c r="C40" s="1256">
        <f t="shared" si="5"/>
        <v>0</v>
      </c>
      <c r="D40" s="1292"/>
      <c r="E40" s="1292"/>
      <c r="F40" s="1292"/>
      <c r="G40" s="1292"/>
      <c r="H40" s="1292"/>
      <c r="I40" s="1292"/>
      <c r="J40" s="1292"/>
      <c r="K40" s="1292"/>
      <c r="L40" s="1292"/>
      <c r="M40" s="1292"/>
      <c r="N40" s="1292"/>
      <c r="O40" s="1292"/>
      <c r="P40" s="1292"/>
      <c r="Q40" s="1293"/>
      <c r="R40" s="1231"/>
      <c r="S40" s="1235"/>
      <c r="T40" s="1235"/>
    </row>
    <row r="41" spans="1:20">
      <c r="A41" s="1260">
        <v>5</v>
      </c>
      <c r="B41" s="1266" t="s">
        <v>1728</v>
      </c>
      <c r="C41" s="1256">
        <f t="shared" si="5"/>
        <v>0</v>
      </c>
      <c r="D41" s="1294"/>
      <c r="E41" s="1294"/>
      <c r="F41" s="1294"/>
      <c r="G41" s="1294"/>
      <c r="H41" s="1294"/>
      <c r="I41" s="1294"/>
      <c r="J41" s="1294"/>
      <c r="K41" s="1294"/>
      <c r="L41" s="1294"/>
      <c r="M41" s="1294"/>
      <c r="N41" s="1294"/>
      <c r="O41" s="1294"/>
      <c r="P41" s="1294"/>
      <c r="Q41" s="1295"/>
      <c r="R41" s="1231"/>
      <c r="S41" s="1235"/>
      <c r="T41" s="1235"/>
    </row>
    <row r="42" spans="1:20">
      <c r="A42" s="1260">
        <v>6</v>
      </c>
      <c r="B42" s="1266" t="s">
        <v>1729</v>
      </c>
      <c r="C42" s="1256">
        <f t="shared" si="5"/>
        <v>0</v>
      </c>
      <c r="D42" s="1296"/>
      <c r="E42" s="1296"/>
      <c r="F42" s="1296"/>
      <c r="G42" s="1296"/>
      <c r="H42" s="1296"/>
      <c r="I42" s="1296"/>
      <c r="J42" s="1296"/>
      <c r="K42" s="1296"/>
      <c r="L42" s="1296"/>
      <c r="M42" s="1296"/>
      <c r="N42" s="1296"/>
      <c r="O42" s="1296"/>
      <c r="P42" s="1296"/>
      <c r="Q42" s="1297"/>
      <c r="R42" s="1231"/>
      <c r="S42" s="1235"/>
      <c r="T42" s="1235"/>
    </row>
    <row r="43" spans="1:20">
      <c r="A43" s="1260">
        <v>7</v>
      </c>
      <c r="B43" s="1298" t="s">
        <v>1743</v>
      </c>
      <c r="C43" s="1256">
        <f t="shared" si="5"/>
        <v>0</v>
      </c>
      <c r="D43" s="1267">
        <f>D44+D45+D46</f>
        <v>0</v>
      </c>
      <c r="E43" s="1267">
        <f t="shared" ref="E43:Q43" si="7">E44+E45+E46</f>
        <v>0</v>
      </c>
      <c r="F43" s="1267">
        <f t="shared" si="7"/>
        <v>0</v>
      </c>
      <c r="G43" s="1267">
        <f t="shared" si="7"/>
        <v>0</v>
      </c>
      <c r="H43" s="1267">
        <f t="shared" si="7"/>
        <v>0</v>
      </c>
      <c r="I43" s="1267">
        <f t="shared" si="7"/>
        <v>0</v>
      </c>
      <c r="J43" s="1267">
        <f t="shared" si="7"/>
        <v>0</v>
      </c>
      <c r="K43" s="1267">
        <f t="shared" si="7"/>
        <v>0</v>
      </c>
      <c r="L43" s="1267">
        <f t="shared" si="7"/>
        <v>0</v>
      </c>
      <c r="M43" s="1267">
        <f t="shared" si="7"/>
        <v>0</v>
      </c>
      <c r="N43" s="1267">
        <f t="shared" si="7"/>
        <v>0</v>
      </c>
      <c r="O43" s="1267">
        <f t="shared" si="7"/>
        <v>0</v>
      </c>
      <c r="P43" s="1267">
        <f t="shared" si="7"/>
        <v>0</v>
      </c>
      <c r="Q43" s="1268">
        <f t="shared" si="7"/>
        <v>0</v>
      </c>
      <c r="R43" s="1231"/>
      <c r="S43" s="1235"/>
      <c r="T43" s="1235"/>
    </row>
    <row r="44" spans="1:20">
      <c r="A44" s="1276"/>
      <c r="B44" s="1269" t="s">
        <v>30</v>
      </c>
      <c r="C44" s="1256">
        <f t="shared" si="5"/>
        <v>0</v>
      </c>
      <c r="D44" s="1299"/>
      <c r="E44" s="1263"/>
      <c r="F44" s="1263"/>
      <c r="G44" s="1263"/>
      <c r="H44" s="1263"/>
      <c r="I44" s="1263"/>
      <c r="J44" s="1263"/>
      <c r="K44" s="1263"/>
      <c r="L44" s="1263"/>
      <c r="M44" s="1263"/>
      <c r="N44" s="1263"/>
      <c r="O44" s="1263"/>
      <c r="P44" s="1263"/>
      <c r="Q44" s="1264"/>
      <c r="R44" s="1231"/>
      <c r="S44" s="1235"/>
      <c r="T44" s="1235"/>
    </row>
    <row r="45" spans="1:20">
      <c r="A45" s="1276"/>
      <c r="B45" s="1269" t="s">
        <v>1727</v>
      </c>
      <c r="C45" s="1256">
        <f t="shared" si="5"/>
        <v>0</v>
      </c>
      <c r="D45" s="1299"/>
      <c r="E45" s="1263"/>
      <c r="F45" s="1263"/>
      <c r="G45" s="1263"/>
      <c r="H45" s="1263"/>
      <c r="I45" s="1263"/>
      <c r="J45" s="1263"/>
      <c r="K45" s="1263"/>
      <c r="L45" s="1263"/>
      <c r="M45" s="1263"/>
      <c r="N45" s="1263"/>
      <c r="O45" s="1263"/>
      <c r="P45" s="1263"/>
      <c r="Q45" s="1264"/>
      <c r="R45" s="1231"/>
      <c r="S45" s="1235"/>
      <c r="T45" s="1235"/>
    </row>
    <row r="46" spans="1:20">
      <c r="A46" s="1276"/>
      <c r="B46" s="1269" t="s">
        <v>1744</v>
      </c>
      <c r="C46" s="1256">
        <f t="shared" si="5"/>
        <v>0</v>
      </c>
      <c r="D46" s="1299"/>
      <c r="E46" s="1263"/>
      <c r="F46" s="1263"/>
      <c r="G46" s="1263"/>
      <c r="H46" s="1263"/>
      <c r="I46" s="1263"/>
      <c r="J46" s="1263"/>
      <c r="K46" s="1263"/>
      <c r="L46" s="1263"/>
      <c r="M46" s="1263"/>
      <c r="N46" s="1263"/>
      <c r="O46" s="1263"/>
      <c r="P46" s="1263"/>
      <c r="Q46" s="1264"/>
      <c r="R46" s="1231"/>
      <c r="S46" s="1235"/>
      <c r="T46" s="1235"/>
    </row>
    <row r="47" spans="1:20">
      <c r="A47" s="1260">
        <v>8</v>
      </c>
      <c r="B47" s="1277" t="s">
        <v>1745</v>
      </c>
      <c r="C47" s="1256">
        <f t="shared" si="5"/>
        <v>0</v>
      </c>
      <c r="D47" s="1299"/>
      <c r="E47" s="1263"/>
      <c r="F47" s="1263"/>
      <c r="G47" s="1263"/>
      <c r="H47" s="1263"/>
      <c r="I47" s="1263"/>
      <c r="J47" s="1263"/>
      <c r="K47" s="1263"/>
      <c r="L47" s="1263"/>
      <c r="M47" s="1263"/>
      <c r="N47" s="1263"/>
      <c r="O47" s="1263"/>
      <c r="P47" s="1263"/>
      <c r="Q47" s="1264"/>
      <c r="R47" s="1231"/>
      <c r="S47" s="1235"/>
      <c r="T47" s="1235"/>
    </row>
    <row r="48" spans="1:20">
      <c r="A48" s="1260">
        <v>9</v>
      </c>
      <c r="B48" s="1277" t="s">
        <v>1746</v>
      </c>
      <c r="C48" s="1256">
        <f t="shared" si="5"/>
        <v>0</v>
      </c>
      <c r="D48" s="1299"/>
      <c r="E48" s="1263"/>
      <c r="F48" s="1263"/>
      <c r="G48" s="1263"/>
      <c r="H48" s="1263"/>
      <c r="I48" s="1263"/>
      <c r="J48" s="1263"/>
      <c r="K48" s="1263"/>
      <c r="L48" s="1263"/>
      <c r="M48" s="1263"/>
      <c r="N48" s="1263"/>
      <c r="O48" s="1263"/>
      <c r="P48" s="1263"/>
      <c r="Q48" s="1264"/>
      <c r="R48" s="1231"/>
      <c r="S48" s="1235"/>
      <c r="T48" s="1235"/>
    </row>
    <row r="49" spans="1:20">
      <c r="A49" s="1260">
        <v>10</v>
      </c>
      <c r="B49" s="1277" t="s">
        <v>1747</v>
      </c>
      <c r="C49" s="1256">
        <f t="shared" si="5"/>
        <v>0</v>
      </c>
      <c r="D49" s="1299"/>
      <c r="E49" s="1263"/>
      <c r="F49" s="1263"/>
      <c r="G49" s="1263"/>
      <c r="H49" s="1263"/>
      <c r="I49" s="1263"/>
      <c r="J49" s="1263"/>
      <c r="K49" s="1263"/>
      <c r="L49" s="1263"/>
      <c r="M49" s="1263"/>
      <c r="N49" s="1263"/>
      <c r="O49" s="1263"/>
      <c r="P49" s="1263"/>
      <c r="Q49" s="1264"/>
      <c r="R49" s="1231"/>
      <c r="S49" s="1235"/>
      <c r="T49" s="1235"/>
    </row>
    <row r="50" spans="1:20">
      <c r="A50" s="1260">
        <v>11</v>
      </c>
      <c r="B50" s="1277" t="s">
        <v>444</v>
      </c>
      <c r="C50" s="1256">
        <f t="shared" si="5"/>
        <v>0</v>
      </c>
      <c r="D50" s="1299"/>
      <c r="E50" s="1263"/>
      <c r="F50" s="1263"/>
      <c r="G50" s="1263"/>
      <c r="H50" s="1263"/>
      <c r="I50" s="1263"/>
      <c r="J50" s="1263"/>
      <c r="K50" s="1263"/>
      <c r="L50" s="1263"/>
      <c r="M50" s="1263"/>
      <c r="N50" s="1263"/>
      <c r="O50" s="1263"/>
      <c r="P50" s="1263"/>
      <c r="Q50" s="1264"/>
      <c r="R50" s="1231"/>
      <c r="S50" s="1235"/>
      <c r="T50" s="1235"/>
    </row>
    <row r="51" spans="1:20" ht="15.75" thickBot="1">
      <c r="A51" s="1300"/>
      <c r="B51" s="1301" t="s">
        <v>1748</v>
      </c>
      <c r="C51" s="1302">
        <f>C35+C36+C37+C38+C41+C42+C43+C47+C48+C49+C50</f>
        <v>0</v>
      </c>
      <c r="D51" s="1303">
        <f>D35+D36+D37+D38+D41+D42+D43+D47+D48+D49+D50</f>
        <v>0</v>
      </c>
      <c r="E51" s="1303">
        <f t="shared" ref="E51:Q51" si="8">E35+E36+E37+E38+E41+E42+E43+E47+E48+E49+E50</f>
        <v>0</v>
      </c>
      <c r="F51" s="1303">
        <f t="shared" si="8"/>
        <v>0</v>
      </c>
      <c r="G51" s="1303">
        <f t="shared" si="8"/>
        <v>0</v>
      </c>
      <c r="H51" s="1303">
        <f t="shared" si="8"/>
        <v>0</v>
      </c>
      <c r="I51" s="1303">
        <f t="shared" si="8"/>
        <v>0</v>
      </c>
      <c r="J51" s="1303">
        <f t="shared" si="8"/>
        <v>0</v>
      </c>
      <c r="K51" s="1303">
        <f t="shared" si="8"/>
        <v>0</v>
      </c>
      <c r="L51" s="1303">
        <f t="shared" si="8"/>
        <v>0</v>
      </c>
      <c r="M51" s="1303">
        <f t="shared" si="8"/>
        <v>0</v>
      </c>
      <c r="N51" s="1303">
        <f t="shared" si="8"/>
        <v>0</v>
      </c>
      <c r="O51" s="1303">
        <f t="shared" si="8"/>
        <v>0</v>
      </c>
      <c r="P51" s="1303">
        <f t="shared" si="8"/>
        <v>0</v>
      </c>
      <c r="Q51" s="1304">
        <f t="shared" si="8"/>
        <v>0</v>
      </c>
      <c r="R51" s="1231"/>
      <c r="S51" s="1235"/>
      <c r="T51" s="1235"/>
    </row>
    <row r="52" spans="1:20" ht="15.75" thickBot="1">
      <c r="A52" s="1305"/>
      <c r="B52" s="1306" t="s">
        <v>1749</v>
      </c>
      <c r="C52" s="1307">
        <f>C33+C51</f>
        <v>0</v>
      </c>
      <c r="D52" s="1308">
        <f>D33+D51</f>
        <v>0</v>
      </c>
      <c r="E52" s="1308">
        <f t="shared" ref="E52:Q52" si="9">E33+E51</f>
        <v>0</v>
      </c>
      <c r="F52" s="1308">
        <f t="shared" si="9"/>
        <v>0</v>
      </c>
      <c r="G52" s="1308">
        <f t="shared" si="9"/>
        <v>0</v>
      </c>
      <c r="H52" s="1308">
        <f t="shared" si="9"/>
        <v>0</v>
      </c>
      <c r="I52" s="1308">
        <f t="shared" si="9"/>
        <v>0</v>
      </c>
      <c r="J52" s="1308">
        <f t="shared" si="9"/>
        <v>0</v>
      </c>
      <c r="K52" s="1308">
        <f t="shared" si="9"/>
        <v>0</v>
      </c>
      <c r="L52" s="1308">
        <f t="shared" si="9"/>
        <v>0</v>
      </c>
      <c r="M52" s="1308">
        <f t="shared" si="9"/>
        <v>0</v>
      </c>
      <c r="N52" s="1308">
        <f t="shared" si="9"/>
        <v>0</v>
      </c>
      <c r="O52" s="1308">
        <f t="shared" si="9"/>
        <v>0</v>
      </c>
      <c r="P52" s="1308">
        <f t="shared" si="9"/>
        <v>0</v>
      </c>
      <c r="Q52" s="1309">
        <f t="shared" si="9"/>
        <v>0</v>
      </c>
      <c r="R52" s="1231"/>
      <c r="S52" s="1235"/>
      <c r="T52" s="1235"/>
    </row>
    <row r="53" spans="1:20">
      <c r="A53" s="1310"/>
      <c r="B53" s="1245" t="s">
        <v>1750</v>
      </c>
      <c r="C53" s="1311"/>
      <c r="D53" s="1312"/>
      <c r="E53" s="1312"/>
      <c r="F53" s="1312"/>
      <c r="G53" s="1312"/>
      <c r="H53" s="1312"/>
      <c r="I53" s="1312"/>
      <c r="J53" s="1312"/>
      <c r="K53" s="1312"/>
      <c r="L53" s="1312"/>
      <c r="M53" s="1312"/>
      <c r="N53" s="1312"/>
      <c r="O53" s="1312"/>
      <c r="P53" s="1312"/>
      <c r="Q53" s="1313"/>
      <c r="R53" s="1231"/>
      <c r="S53" s="1235"/>
      <c r="T53" s="1235"/>
    </row>
    <row r="54" spans="1:20">
      <c r="A54" s="1249"/>
      <c r="B54" s="1245" t="s">
        <v>1751</v>
      </c>
      <c r="C54" s="1314"/>
      <c r="D54" s="1315"/>
      <c r="E54" s="1315"/>
      <c r="F54" s="1315"/>
      <c r="G54" s="1315"/>
      <c r="H54" s="1315"/>
      <c r="I54" s="1315"/>
      <c r="J54" s="1315"/>
      <c r="K54" s="1315"/>
      <c r="L54" s="1315"/>
      <c r="M54" s="1315"/>
      <c r="N54" s="1315"/>
      <c r="O54" s="1315"/>
      <c r="P54" s="1315"/>
      <c r="Q54" s="1316"/>
      <c r="R54" s="1231"/>
      <c r="S54" s="1235"/>
      <c r="T54" s="1235"/>
    </row>
    <row r="55" spans="1:20">
      <c r="A55" s="1283" t="s">
        <v>1752</v>
      </c>
      <c r="B55" s="1317" t="s">
        <v>1753</v>
      </c>
      <c r="C55" s="1251"/>
      <c r="D55" s="1252"/>
      <c r="E55" s="1252"/>
      <c r="F55" s="1252"/>
      <c r="G55" s="1252"/>
      <c r="H55" s="1252"/>
      <c r="I55" s="1252"/>
      <c r="J55" s="1252"/>
      <c r="K55" s="1252"/>
      <c r="L55" s="1252"/>
      <c r="M55" s="1252"/>
      <c r="N55" s="1252"/>
      <c r="O55" s="1252"/>
      <c r="P55" s="1252"/>
      <c r="Q55" s="1253"/>
      <c r="R55" s="1231"/>
      <c r="S55" s="1235"/>
      <c r="T55" s="1235"/>
    </row>
    <row r="56" spans="1:20">
      <c r="A56" s="1249" t="s">
        <v>1754</v>
      </c>
      <c r="B56" s="1318" t="s">
        <v>1755</v>
      </c>
      <c r="C56" s="1256">
        <f t="shared" ref="C56:C62" si="10">SUM(D56:Q56)</f>
        <v>0</v>
      </c>
      <c r="D56" s="1299"/>
      <c r="E56" s="1263"/>
      <c r="F56" s="1263"/>
      <c r="G56" s="1263"/>
      <c r="H56" s="1263"/>
      <c r="I56" s="1263"/>
      <c r="J56" s="1263"/>
      <c r="K56" s="1263"/>
      <c r="L56" s="1263"/>
      <c r="M56" s="1263"/>
      <c r="N56" s="1263"/>
      <c r="O56" s="1263"/>
      <c r="P56" s="1263"/>
      <c r="Q56" s="1264"/>
      <c r="R56" s="1231"/>
      <c r="S56" s="1235"/>
      <c r="T56" s="1235"/>
    </row>
    <row r="57" spans="1:20">
      <c r="A57" s="1249" t="s">
        <v>1756</v>
      </c>
      <c r="B57" s="1318" t="s">
        <v>1757</v>
      </c>
      <c r="C57" s="1256">
        <f t="shared" si="10"/>
        <v>0</v>
      </c>
      <c r="D57" s="1299"/>
      <c r="E57" s="1263"/>
      <c r="F57" s="1263"/>
      <c r="G57" s="1263"/>
      <c r="H57" s="1263"/>
      <c r="I57" s="1263"/>
      <c r="J57" s="1263"/>
      <c r="K57" s="1263"/>
      <c r="L57" s="1263"/>
      <c r="M57" s="1263"/>
      <c r="N57" s="1263"/>
      <c r="O57" s="1263"/>
      <c r="P57" s="1263"/>
      <c r="Q57" s="1264"/>
      <c r="R57" s="1231"/>
      <c r="S57" s="1235"/>
      <c r="T57" s="1235"/>
    </row>
    <row r="58" spans="1:20">
      <c r="A58" s="1249" t="s">
        <v>1758</v>
      </c>
      <c r="B58" s="1318" t="s">
        <v>1759</v>
      </c>
      <c r="C58" s="1256">
        <f t="shared" si="10"/>
        <v>0</v>
      </c>
      <c r="D58" s="1299"/>
      <c r="E58" s="1263"/>
      <c r="F58" s="1263"/>
      <c r="G58" s="1263"/>
      <c r="H58" s="1263"/>
      <c r="I58" s="1263"/>
      <c r="J58" s="1263"/>
      <c r="K58" s="1263"/>
      <c r="L58" s="1263"/>
      <c r="M58" s="1263"/>
      <c r="N58" s="1263"/>
      <c r="O58" s="1263"/>
      <c r="P58" s="1263"/>
      <c r="Q58" s="1264"/>
      <c r="R58" s="1231"/>
      <c r="S58" s="1235"/>
      <c r="T58" s="1235"/>
    </row>
    <row r="59" spans="1:20">
      <c r="A59" s="1249" t="s">
        <v>1760</v>
      </c>
      <c r="B59" s="1318" t="s">
        <v>1761</v>
      </c>
      <c r="C59" s="1256">
        <f t="shared" si="10"/>
        <v>0</v>
      </c>
      <c r="D59" s="1319">
        <f>D60+D61</f>
        <v>0</v>
      </c>
      <c r="E59" s="1319">
        <f t="shared" ref="E59:Q59" si="11">E60+E61</f>
        <v>0</v>
      </c>
      <c r="F59" s="1319">
        <f t="shared" si="11"/>
        <v>0</v>
      </c>
      <c r="G59" s="1319">
        <f t="shared" si="11"/>
        <v>0</v>
      </c>
      <c r="H59" s="1319">
        <f t="shared" si="11"/>
        <v>0</v>
      </c>
      <c r="I59" s="1319">
        <f t="shared" si="11"/>
        <v>0</v>
      </c>
      <c r="J59" s="1319">
        <f t="shared" si="11"/>
        <v>0</v>
      </c>
      <c r="K59" s="1319">
        <f t="shared" si="11"/>
        <v>0</v>
      </c>
      <c r="L59" s="1319">
        <f t="shared" si="11"/>
        <v>0</v>
      </c>
      <c r="M59" s="1319">
        <f t="shared" si="11"/>
        <v>0</v>
      </c>
      <c r="N59" s="1319">
        <f t="shared" si="11"/>
        <v>0</v>
      </c>
      <c r="O59" s="1319">
        <f t="shared" si="11"/>
        <v>0</v>
      </c>
      <c r="P59" s="1319">
        <f t="shared" si="11"/>
        <v>0</v>
      </c>
      <c r="Q59" s="1320">
        <f t="shared" si="11"/>
        <v>0</v>
      </c>
      <c r="R59" s="1231"/>
      <c r="S59" s="1235"/>
      <c r="T59" s="1235"/>
    </row>
    <row r="60" spans="1:20">
      <c r="A60" s="1249" t="s">
        <v>1762</v>
      </c>
      <c r="B60" s="1321" t="s">
        <v>1763</v>
      </c>
      <c r="C60" s="1256">
        <f t="shared" si="10"/>
        <v>0</v>
      </c>
      <c r="D60" s="1292"/>
      <c r="E60" s="1292"/>
      <c r="F60" s="1292"/>
      <c r="G60" s="1292"/>
      <c r="H60" s="1292"/>
      <c r="I60" s="1292"/>
      <c r="J60" s="1292"/>
      <c r="K60" s="1292"/>
      <c r="L60" s="1292"/>
      <c r="M60" s="1292"/>
      <c r="N60" s="1292"/>
      <c r="O60" s="1292"/>
      <c r="P60" s="1292"/>
      <c r="Q60" s="1293"/>
      <c r="R60" s="1231"/>
      <c r="S60" s="1235"/>
      <c r="T60" s="1235"/>
    </row>
    <row r="61" spans="1:20">
      <c r="A61" s="1249" t="s">
        <v>1764</v>
      </c>
      <c r="B61" s="1321" t="s">
        <v>1765</v>
      </c>
      <c r="C61" s="1256">
        <f t="shared" si="10"/>
        <v>0</v>
      </c>
      <c r="D61" s="1292"/>
      <c r="E61" s="1292"/>
      <c r="F61" s="1292"/>
      <c r="G61" s="1292"/>
      <c r="H61" s="1292"/>
      <c r="I61" s="1292"/>
      <c r="J61" s="1292"/>
      <c r="K61" s="1292"/>
      <c r="L61" s="1292"/>
      <c r="M61" s="1292"/>
      <c r="N61" s="1292"/>
      <c r="O61" s="1292"/>
      <c r="P61" s="1292"/>
      <c r="Q61" s="1293"/>
      <c r="R61" s="1231"/>
      <c r="S61" s="1235"/>
      <c r="T61" s="1235"/>
    </row>
    <row r="62" spans="1:20">
      <c r="A62" s="1249" t="s">
        <v>1766</v>
      </c>
      <c r="B62" s="1318" t="s">
        <v>1767</v>
      </c>
      <c r="C62" s="1256">
        <f t="shared" si="10"/>
        <v>0</v>
      </c>
      <c r="D62" s="1322"/>
      <c r="E62" s="1322"/>
      <c r="F62" s="1322"/>
      <c r="G62" s="1322"/>
      <c r="H62" s="1322"/>
      <c r="I62" s="1322"/>
      <c r="J62" s="1322"/>
      <c r="K62" s="1322"/>
      <c r="L62" s="1322"/>
      <c r="M62" s="1322"/>
      <c r="N62" s="1322"/>
      <c r="O62" s="1322"/>
      <c r="P62" s="1322"/>
      <c r="Q62" s="1323"/>
      <c r="R62" s="1231"/>
      <c r="S62" s="1235"/>
      <c r="T62" s="1235"/>
    </row>
    <row r="63" spans="1:20">
      <c r="A63" s="1283"/>
      <c r="B63" s="1284" t="s">
        <v>1768</v>
      </c>
      <c r="C63" s="1324">
        <f>C56+C57+C58+C59+C62</f>
        <v>0</v>
      </c>
      <c r="D63" s="1325">
        <f>D56+D57+D58+D59+D62</f>
        <v>0</v>
      </c>
      <c r="E63" s="1325">
        <f t="shared" ref="E63:Q63" si="12">E56+E57+E58+E59+E62</f>
        <v>0</v>
      </c>
      <c r="F63" s="1325">
        <f t="shared" si="12"/>
        <v>0</v>
      </c>
      <c r="G63" s="1325">
        <f t="shared" si="12"/>
        <v>0</v>
      </c>
      <c r="H63" s="1325">
        <f t="shared" si="12"/>
        <v>0</v>
      </c>
      <c r="I63" s="1325">
        <f t="shared" si="12"/>
        <v>0</v>
      </c>
      <c r="J63" s="1325">
        <f t="shared" si="12"/>
        <v>0</v>
      </c>
      <c r="K63" s="1325">
        <f t="shared" si="12"/>
        <v>0</v>
      </c>
      <c r="L63" s="1325">
        <f t="shared" si="12"/>
        <v>0</v>
      </c>
      <c r="M63" s="1325">
        <f t="shared" si="12"/>
        <v>0</v>
      </c>
      <c r="N63" s="1325">
        <f t="shared" si="12"/>
        <v>0</v>
      </c>
      <c r="O63" s="1325">
        <f t="shared" si="12"/>
        <v>0</v>
      </c>
      <c r="P63" s="1325">
        <f t="shared" si="12"/>
        <v>0</v>
      </c>
      <c r="Q63" s="1326">
        <f t="shared" si="12"/>
        <v>0</v>
      </c>
      <c r="R63" s="1231"/>
      <c r="S63" s="1235"/>
      <c r="T63" s="1235"/>
    </row>
    <row r="64" spans="1:20">
      <c r="A64" s="1249"/>
      <c r="B64" s="1245" t="s">
        <v>1769</v>
      </c>
      <c r="C64" s="1246"/>
      <c r="D64" s="1327"/>
      <c r="E64" s="1327"/>
      <c r="F64" s="1327"/>
      <c r="G64" s="1327"/>
      <c r="H64" s="1327"/>
      <c r="I64" s="1327"/>
      <c r="J64" s="1327"/>
      <c r="K64" s="1327"/>
      <c r="L64" s="1327"/>
      <c r="M64" s="1327"/>
      <c r="N64" s="1327"/>
      <c r="O64" s="1327"/>
      <c r="P64" s="1327"/>
      <c r="Q64" s="1328"/>
      <c r="R64" s="1231"/>
      <c r="S64" s="1235"/>
      <c r="T64" s="1235"/>
    </row>
    <row r="65" spans="1:20">
      <c r="A65" s="1283" t="s">
        <v>1770</v>
      </c>
      <c r="B65" s="1317" t="s">
        <v>1753</v>
      </c>
      <c r="C65" s="1329"/>
      <c r="D65" s="1330"/>
      <c r="E65" s="1330"/>
      <c r="F65" s="1330"/>
      <c r="G65" s="1330"/>
      <c r="H65" s="1330"/>
      <c r="I65" s="1330"/>
      <c r="J65" s="1330"/>
      <c r="K65" s="1330"/>
      <c r="L65" s="1330"/>
      <c r="M65" s="1330"/>
      <c r="N65" s="1330"/>
      <c r="O65" s="1330"/>
      <c r="P65" s="1330"/>
      <c r="Q65" s="1331"/>
      <c r="R65" s="1231"/>
      <c r="S65" s="1235"/>
      <c r="T65" s="1235"/>
    </row>
    <row r="66" spans="1:20">
      <c r="A66" s="1249" t="s">
        <v>1754</v>
      </c>
      <c r="B66" s="1318" t="s">
        <v>1755</v>
      </c>
      <c r="C66" s="1256">
        <f t="shared" ref="C66:C72" si="13">SUM(D66:Q66)</f>
        <v>0</v>
      </c>
      <c r="D66" s="1299"/>
      <c r="E66" s="1263"/>
      <c r="F66" s="1263"/>
      <c r="G66" s="1263"/>
      <c r="H66" s="1263"/>
      <c r="I66" s="1263"/>
      <c r="J66" s="1263"/>
      <c r="K66" s="1263"/>
      <c r="L66" s="1263"/>
      <c r="M66" s="1263"/>
      <c r="N66" s="1263"/>
      <c r="O66" s="1263"/>
      <c r="P66" s="1263"/>
      <c r="Q66" s="1264"/>
      <c r="R66" s="1231"/>
      <c r="S66" s="1235"/>
      <c r="T66" s="1235"/>
    </row>
    <row r="67" spans="1:20">
      <c r="A67" s="1249" t="s">
        <v>1756</v>
      </c>
      <c r="B67" s="1318" t="s">
        <v>1757</v>
      </c>
      <c r="C67" s="1256">
        <f t="shared" si="13"/>
        <v>0</v>
      </c>
      <c r="D67" s="1299"/>
      <c r="E67" s="1263"/>
      <c r="F67" s="1263"/>
      <c r="G67" s="1263"/>
      <c r="H67" s="1263"/>
      <c r="I67" s="1263"/>
      <c r="J67" s="1263"/>
      <c r="K67" s="1263"/>
      <c r="L67" s="1263"/>
      <c r="M67" s="1263"/>
      <c r="N67" s="1263"/>
      <c r="O67" s="1263"/>
      <c r="P67" s="1263"/>
      <c r="Q67" s="1264"/>
      <c r="R67" s="1231"/>
      <c r="S67" s="1235"/>
      <c r="T67" s="1235"/>
    </row>
    <row r="68" spans="1:20">
      <c r="A68" s="1249" t="s">
        <v>1758</v>
      </c>
      <c r="B68" s="1318" t="s">
        <v>1759</v>
      </c>
      <c r="C68" s="1256">
        <f t="shared" si="13"/>
        <v>0</v>
      </c>
      <c r="D68" s="1299"/>
      <c r="E68" s="1263"/>
      <c r="F68" s="1263"/>
      <c r="G68" s="1263"/>
      <c r="H68" s="1263"/>
      <c r="I68" s="1263"/>
      <c r="J68" s="1263"/>
      <c r="K68" s="1263"/>
      <c r="L68" s="1263"/>
      <c r="M68" s="1263"/>
      <c r="N68" s="1263"/>
      <c r="O68" s="1263"/>
      <c r="P68" s="1263"/>
      <c r="Q68" s="1264"/>
      <c r="R68" s="1231"/>
      <c r="S68" s="1235"/>
      <c r="T68" s="1235"/>
    </row>
    <row r="69" spans="1:20">
      <c r="A69" s="1249" t="s">
        <v>1760</v>
      </c>
      <c r="B69" s="1318" t="s">
        <v>1761</v>
      </c>
      <c r="C69" s="1256">
        <f t="shared" si="13"/>
        <v>0</v>
      </c>
      <c r="D69" s="1319">
        <f>D70+D71</f>
        <v>0</v>
      </c>
      <c r="E69" s="1319">
        <f t="shared" ref="E69:Q69" si="14">E70+E71</f>
        <v>0</v>
      </c>
      <c r="F69" s="1319">
        <f t="shared" si="14"/>
        <v>0</v>
      </c>
      <c r="G69" s="1319">
        <f t="shared" si="14"/>
        <v>0</v>
      </c>
      <c r="H69" s="1319">
        <f t="shared" si="14"/>
        <v>0</v>
      </c>
      <c r="I69" s="1319">
        <f t="shared" si="14"/>
        <v>0</v>
      </c>
      <c r="J69" s="1319">
        <f t="shared" si="14"/>
        <v>0</v>
      </c>
      <c r="K69" s="1319">
        <f t="shared" si="14"/>
        <v>0</v>
      </c>
      <c r="L69" s="1319">
        <f t="shared" si="14"/>
        <v>0</v>
      </c>
      <c r="M69" s="1319">
        <f t="shared" si="14"/>
        <v>0</v>
      </c>
      <c r="N69" s="1319">
        <f t="shared" si="14"/>
        <v>0</v>
      </c>
      <c r="O69" s="1319">
        <f t="shared" si="14"/>
        <v>0</v>
      </c>
      <c r="P69" s="1319">
        <f t="shared" si="14"/>
        <v>0</v>
      </c>
      <c r="Q69" s="1320">
        <f t="shared" si="14"/>
        <v>0</v>
      </c>
      <c r="R69" s="1231"/>
      <c r="S69" s="1235"/>
      <c r="T69" s="1235"/>
    </row>
    <row r="70" spans="1:20">
      <c r="A70" s="1249" t="s">
        <v>1762</v>
      </c>
      <c r="B70" s="1321" t="s">
        <v>1763</v>
      </c>
      <c r="C70" s="1256">
        <f t="shared" si="13"/>
        <v>0</v>
      </c>
      <c r="D70" s="1292"/>
      <c r="E70" s="1292"/>
      <c r="F70" s="1292"/>
      <c r="G70" s="1292"/>
      <c r="H70" s="1292"/>
      <c r="I70" s="1292"/>
      <c r="J70" s="1292"/>
      <c r="K70" s="1292"/>
      <c r="L70" s="1292"/>
      <c r="M70" s="1292"/>
      <c r="N70" s="1292"/>
      <c r="O70" s="1292"/>
      <c r="P70" s="1292"/>
      <c r="Q70" s="1293"/>
      <c r="R70" s="1231"/>
      <c r="S70" s="1235"/>
      <c r="T70" s="1235"/>
    </row>
    <row r="71" spans="1:20">
      <c r="A71" s="1249" t="s">
        <v>1764</v>
      </c>
      <c r="B71" s="1321" t="s">
        <v>1765</v>
      </c>
      <c r="C71" s="1256">
        <f t="shared" si="13"/>
        <v>0</v>
      </c>
      <c r="D71" s="1292"/>
      <c r="E71" s="1292"/>
      <c r="F71" s="1292"/>
      <c r="G71" s="1292"/>
      <c r="H71" s="1292"/>
      <c r="I71" s="1292"/>
      <c r="J71" s="1292"/>
      <c r="K71" s="1292"/>
      <c r="L71" s="1292"/>
      <c r="M71" s="1292"/>
      <c r="N71" s="1292"/>
      <c r="O71" s="1292"/>
      <c r="P71" s="1292"/>
      <c r="Q71" s="1293"/>
      <c r="R71" s="1231"/>
      <c r="S71" s="1235"/>
      <c r="T71" s="1235"/>
    </row>
    <row r="72" spans="1:20">
      <c r="A72" s="1249" t="s">
        <v>1766</v>
      </c>
      <c r="B72" s="1318" t="s">
        <v>1767</v>
      </c>
      <c r="C72" s="1256">
        <f t="shared" si="13"/>
        <v>0</v>
      </c>
      <c r="D72" s="1322"/>
      <c r="E72" s="1322"/>
      <c r="F72" s="1322"/>
      <c r="G72" s="1322"/>
      <c r="H72" s="1322"/>
      <c r="I72" s="1322"/>
      <c r="J72" s="1322"/>
      <c r="K72" s="1322"/>
      <c r="L72" s="1322"/>
      <c r="M72" s="1322"/>
      <c r="N72" s="1322"/>
      <c r="O72" s="1322"/>
      <c r="P72" s="1322"/>
      <c r="Q72" s="1323"/>
      <c r="R72" s="1231"/>
      <c r="S72" s="1235"/>
      <c r="T72" s="1235"/>
    </row>
    <row r="73" spans="1:20" ht="15.75" thickBot="1">
      <c r="A73" s="1300"/>
      <c r="B73" s="1301" t="s">
        <v>1771</v>
      </c>
      <c r="C73" s="1332">
        <f>C66+C67+C68+C69+C72</f>
        <v>0</v>
      </c>
      <c r="D73" s="1303">
        <f>D66+D67+D68+D69+D72</f>
        <v>0</v>
      </c>
      <c r="E73" s="1303">
        <f t="shared" ref="E73:Q73" si="15">E66+E67+E68+E69+E72</f>
        <v>0</v>
      </c>
      <c r="F73" s="1303">
        <f t="shared" si="15"/>
        <v>0</v>
      </c>
      <c r="G73" s="1303">
        <f t="shared" si="15"/>
        <v>0</v>
      </c>
      <c r="H73" s="1303">
        <f t="shared" si="15"/>
        <v>0</v>
      </c>
      <c r="I73" s="1303">
        <f t="shared" si="15"/>
        <v>0</v>
      </c>
      <c r="J73" s="1303">
        <f t="shared" si="15"/>
        <v>0</v>
      </c>
      <c r="K73" s="1303">
        <f t="shared" si="15"/>
        <v>0</v>
      </c>
      <c r="L73" s="1303">
        <f t="shared" si="15"/>
        <v>0</v>
      </c>
      <c r="M73" s="1303">
        <f t="shared" si="15"/>
        <v>0</v>
      </c>
      <c r="N73" s="1303">
        <f t="shared" si="15"/>
        <v>0</v>
      </c>
      <c r="O73" s="1303">
        <f t="shared" si="15"/>
        <v>0</v>
      </c>
      <c r="P73" s="1303">
        <f t="shared" si="15"/>
        <v>0</v>
      </c>
      <c r="Q73" s="1304">
        <f t="shared" si="15"/>
        <v>0</v>
      </c>
      <c r="R73" s="1231"/>
      <c r="S73" s="1235"/>
      <c r="T73" s="1235"/>
    </row>
    <row r="74" spans="1:20" ht="15.75" thickBot="1">
      <c r="A74" s="1333"/>
      <c r="B74" s="1306" t="s">
        <v>1772</v>
      </c>
      <c r="C74" s="1307">
        <f>C63+C73</f>
        <v>0</v>
      </c>
      <c r="D74" s="1308">
        <f>D63+D73</f>
        <v>0</v>
      </c>
      <c r="E74" s="1308">
        <f t="shared" ref="E74:Q74" si="16">E63+E73</f>
        <v>0</v>
      </c>
      <c r="F74" s="1308">
        <f t="shared" si="16"/>
        <v>0</v>
      </c>
      <c r="G74" s="1308">
        <f t="shared" si="16"/>
        <v>0</v>
      </c>
      <c r="H74" s="1308">
        <f t="shared" si="16"/>
        <v>0</v>
      </c>
      <c r="I74" s="1308">
        <f t="shared" si="16"/>
        <v>0</v>
      </c>
      <c r="J74" s="1308">
        <f t="shared" si="16"/>
        <v>0</v>
      </c>
      <c r="K74" s="1308">
        <f t="shared" si="16"/>
        <v>0</v>
      </c>
      <c r="L74" s="1308">
        <f t="shared" si="16"/>
        <v>0</v>
      </c>
      <c r="M74" s="1308">
        <f t="shared" si="16"/>
        <v>0</v>
      </c>
      <c r="N74" s="1308">
        <f t="shared" si="16"/>
        <v>0</v>
      </c>
      <c r="O74" s="1308">
        <f t="shared" si="16"/>
        <v>0</v>
      </c>
      <c r="P74" s="1308">
        <f t="shared" si="16"/>
        <v>0</v>
      </c>
      <c r="Q74" s="1309">
        <f t="shared" si="16"/>
        <v>0</v>
      </c>
      <c r="R74" s="1231"/>
      <c r="S74" s="1235"/>
      <c r="T74" s="1235"/>
    </row>
    <row r="75" spans="1:20" ht="15.75" thickBot="1">
      <c r="A75" s="1334"/>
      <c r="B75" s="1335" t="s">
        <v>1773</v>
      </c>
      <c r="C75" s="1336">
        <f>C52+C74</f>
        <v>0</v>
      </c>
      <c r="D75" s="1337">
        <f>D52+D74</f>
        <v>0</v>
      </c>
      <c r="E75" s="1337">
        <f t="shared" ref="E75:Q75" si="17">E52+E74</f>
        <v>0</v>
      </c>
      <c r="F75" s="1337">
        <f t="shared" si="17"/>
        <v>0</v>
      </c>
      <c r="G75" s="1337">
        <f t="shared" si="17"/>
        <v>0</v>
      </c>
      <c r="H75" s="1337">
        <f t="shared" si="17"/>
        <v>0</v>
      </c>
      <c r="I75" s="1337">
        <f t="shared" si="17"/>
        <v>0</v>
      </c>
      <c r="J75" s="1337">
        <f t="shared" si="17"/>
        <v>0</v>
      </c>
      <c r="K75" s="1337">
        <f t="shared" si="17"/>
        <v>0</v>
      </c>
      <c r="L75" s="1337">
        <f t="shared" si="17"/>
        <v>0</v>
      </c>
      <c r="M75" s="1337">
        <f t="shared" si="17"/>
        <v>0</v>
      </c>
      <c r="N75" s="1337">
        <f t="shared" si="17"/>
        <v>0</v>
      </c>
      <c r="O75" s="1337">
        <f t="shared" si="17"/>
        <v>0</v>
      </c>
      <c r="P75" s="1337">
        <f t="shared" si="17"/>
        <v>0</v>
      </c>
      <c r="Q75" s="1338">
        <f t="shared" si="17"/>
        <v>0</v>
      </c>
      <c r="R75" s="1231"/>
      <c r="S75" s="1235"/>
      <c r="T75" s="1235"/>
    </row>
    <row r="76" spans="1:20" ht="16.5" thickTop="1" thickBot="1">
      <c r="A76" s="1339"/>
      <c r="B76" s="1340" t="s">
        <v>1774</v>
      </c>
      <c r="C76" s="1341"/>
      <c r="D76" s="1342">
        <v>0</v>
      </c>
      <c r="E76" s="1343" t="s">
        <v>1775</v>
      </c>
      <c r="F76" s="1344" t="s">
        <v>1776</v>
      </c>
      <c r="G76" s="1344" t="s">
        <v>1777</v>
      </c>
      <c r="H76" s="1344" t="s">
        <v>1778</v>
      </c>
      <c r="I76" s="1344" t="s">
        <v>1779</v>
      </c>
      <c r="J76" s="1344" t="s">
        <v>1780</v>
      </c>
      <c r="K76" s="1344" t="s">
        <v>1781</v>
      </c>
      <c r="L76" s="1344" t="s">
        <v>1782</v>
      </c>
      <c r="M76" s="1344" t="s">
        <v>1783</v>
      </c>
      <c r="N76" s="1344" t="s">
        <v>1784</v>
      </c>
      <c r="O76" s="1344" t="s">
        <v>1785</v>
      </c>
      <c r="P76" s="1344" t="s">
        <v>1786</v>
      </c>
      <c r="Q76" s="1345" t="s">
        <v>1787</v>
      </c>
      <c r="R76" s="1231"/>
      <c r="S76" s="1235"/>
      <c r="T76" s="1235"/>
    </row>
    <row r="77" spans="1:20" ht="16.5" thickTop="1" thickBot="1">
      <c r="A77" s="1346"/>
      <c r="B77" s="1347" t="s">
        <v>1788</v>
      </c>
      <c r="C77" s="1348"/>
      <c r="D77" s="1349">
        <f t="shared" ref="D77:Q77" si="18">D75*D76</f>
        <v>0</v>
      </c>
      <c r="E77" s="1350">
        <f t="shared" si="18"/>
        <v>0</v>
      </c>
      <c r="F77" s="1350">
        <f t="shared" si="18"/>
        <v>0</v>
      </c>
      <c r="G77" s="1350">
        <f t="shared" si="18"/>
        <v>0</v>
      </c>
      <c r="H77" s="1350">
        <f t="shared" si="18"/>
        <v>0</v>
      </c>
      <c r="I77" s="1350">
        <f t="shared" si="18"/>
        <v>0</v>
      </c>
      <c r="J77" s="1350">
        <f t="shared" si="18"/>
        <v>0</v>
      </c>
      <c r="K77" s="1350">
        <f t="shared" si="18"/>
        <v>0</v>
      </c>
      <c r="L77" s="1350">
        <f t="shared" si="18"/>
        <v>0</v>
      </c>
      <c r="M77" s="1350">
        <f t="shared" si="18"/>
        <v>0</v>
      </c>
      <c r="N77" s="1350">
        <f t="shared" si="18"/>
        <v>0</v>
      </c>
      <c r="O77" s="1350">
        <f t="shared" si="18"/>
        <v>0</v>
      </c>
      <c r="P77" s="1350">
        <f t="shared" si="18"/>
        <v>0</v>
      </c>
      <c r="Q77" s="1351">
        <f t="shared" si="18"/>
        <v>0</v>
      </c>
      <c r="R77" s="1231"/>
      <c r="S77" s="1235"/>
      <c r="T77" s="1235"/>
    </row>
    <row r="78" spans="1:20" ht="16.5" thickTop="1" thickBot="1">
      <c r="A78" s="1352"/>
      <c r="B78" s="1353" t="s">
        <v>1789</v>
      </c>
      <c r="C78" s="1354">
        <f>SUM(D77:Q77)</f>
        <v>0</v>
      </c>
      <c r="D78" s="1355"/>
      <c r="E78" s="1356"/>
      <c r="F78" s="1356"/>
      <c r="G78" s="1356"/>
      <c r="H78" s="1356"/>
      <c r="I78" s="1356"/>
      <c r="J78" s="1356"/>
      <c r="K78" s="1356"/>
      <c r="L78" s="1356"/>
      <c r="M78" s="1356"/>
      <c r="N78" s="1356"/>
      <c r="O78" s="1356"/>
      <c r="P78" s="1356"/>
      <c r="Q78" s="1357"/>
      <c r="R78" s="1231"/>
      <c r="S78" s="1235"/>
      <c r="T78" s="1235"/>
    </row>
    <row r="79" spans="1:20">
      <c r="A79" s="678"/>
      <c r="B79" s="678"/>
      <c r="C79" s="678"/>
      <c r="D79" s="678"/>
      <c r="E79" s="678"/>
      <c r="F79" s="678"/>
      <c r="G79" s="678"/>
      <c r="H79" s="678"/>
      <c r="I79" s="678"/>
      <c r="J79" s="678"/>
      <c r="K79" s="678"/>
      <c r="L79" s="678"/>
      <c r="M79" s="678"/>
      <c r="N79" s="678"/>
      <c r="O79" s="678"/>
      <c r="P79" s="678"/>
      <c r="Q79" s="678"/>
      <c r="R79" s="678"/>
    </row>
    <row r="80" spans="1:20">
      <c r="A80" s="678"/>
      <c r="B80" s="678"/>
      <c r="C80" s="678"/>
      <c r="D80" s="678"/>
      <c r="E80" s="678"/>
      <c r="F80" s="678"/>
      <c r="G80" s="678"/>
      <c r="H80" s="678"/>
      <c r="I80" s="678"/>
      <c r="J80" s="678"/>
      <c r="K80" s="678"/>
      <c r="L80" s="678"/>
      <c r="M80" s="678"/>
      <c r="N80" s="678"/>
      <c r="O80" s="678"/>
      <c r="P80" s="678"/>
      <c r="Q80" s="678"/>
      <c r="R80" s="678"/>
    </row>
    <row r="81" spans="1:18">
      <c r="A81" s="678"/>
      <c r="B81" s="678"/>
      <c r="C81" s="678"/>
      <c r="D81" s="678"/>
      <c r="E81" s="678"/>
      <c r="F81" s="678"/>
      <c r="G81" s="678"/>
      <c r="H81" s="678"/>
      <c r="I81" s="678"/>
      <c r="J81" s="678"/>
      <c r="K81" s="678"/>
      <c r="L81" s="678"/>
      <c r="M81" s="678"/>
      <c r="N81" s="678"/>
      <c r="O81" s="678"/>
      <c r="P81" s="678"/>
      <c r="Q81" s="678"/>
      <c r="R81" s="678"/>
    </row>
    <row r="82" spans="1:18">
      <c r="A82" s="678"/>
      <c r="B82" s="678"/>
      <c r="C82" s="678"/>
      <c r="D82" s="678"/>
      <c r="E82" s="678"/>
      <c r="F82" s="678"/>
      <c r="G82" s="678"/>
      <c r="H82" s="678"/>
      <c r="I82" s="678"/>
      <c r="J82" s="678"/>
      <c r="K82" s="678"/>
      <c r="L82" s="678"/>
      <c r="M82" s="678"/>
      <c r="N82" s="678"/>
      <c r="O82" s="678"/>
      <c r="P82" s="678"/>
      <c r="Q82" s="678"/>
      <c r="R82" s="678"/>
    </row>
    <row r="83" spans="1:18">
      <c r="A83" s="678"/>
      <c r="B83" s="678"/>
      <c r="C83" s="678"/>
      <c r="D83" s="678"/>
      <c r="E83" s="678"/>
      <c r="F83" s="678"/>
      <c r="G83" s="678"/>
      <c r="H83" s="678"/>
      <c r="I83" s="678"/>
      <c r="J83" s="678"/>
      <c r="K83" s="678"/>
      <c r="L83" s="678"/>
      <c r="M83" s="678"/>
      <c r="N83" s="678"/>
      <c r="O83" s="678"/>
      <c r="P83" s="678"/>
      <c r="Q83" s="678"/>
      <c r="R83" s="678"/>
    </row>
    <row r="84" spans="1:18">
      <c r="A84" s="678"/>
      <c r="B84" s="678"/>
      <c r="C84" s="678"/>
      <c r="D84" s="678"/>
      <c r="E84" s="678"/>
      <c r="F84" s="678"/>
      <c r="G84" s="678"/>
      <c r="H84" s="678"/>
      <c r="I84" s="678"/>
      <c r="J84" s="678"/>
      <c r="K84" s="678"/>
      <c r="L84" s="678"/>
      <c r="M84" s="678"/>
      <c r="N84" s="678"/>
      <c r="O84" s="678"/>
      <c r="P84" s="678"/>
      <c r="Q84" s="678"/>
      <c r="R84" s="678"/>
    </row>
    <row r="85" spans="1:18">
      <c r="A85" s="678"/>
      <c r="B85" s="678"/>
      <c r="C85" s="678"/>
      <c r="D85" s="678"/>
      <c r="E85" s="678"/>
      <c r="F85" s="678"/>
      <c r="G85" s="678"/>
      <c r="H85" s="678"/>
      <c r="I85" s="678"/>
      <c r="J85" s="678"/>
      <c r="K85" s="678"/>
      <c r="L85" s="678"/>
      <c r="M85" s="678"/>
      <c r="N85" s="678"/>
      <c r="O85" s="678"/>
      <c r="P85" s="678"/>
      <c r="Q85" s="678"/>
      <c r="R85" s="678"/>
    </row>
    <row r="86" spans="1:18">
      <c r="A86" s="678"/>
      <c r="B86" s="678"/>
      <c r="C86" s="678"/>
      <c r="D86" s="678"/>
      <c r="E86" s="678"/>
      <c r="F86" s="678"/>
      <c r="G86" s="678"/>
      <c r="H86" s="678"/>
      <c r="I86" s="678"/>
      <c r="J86" s="678"/>
      <c r="K86" s="678"/>
      <c r="L86" s="678"/>
      <c r="M86" s="678"/>
      <c r="N86" s="678"/>
      <c r="O86" s="678"/>
      <c r="P86" s="678"/>
      <c r="Q86" s="678"/>
      <c r="R86" s="678"/>
    </row>
    <row r="87" spans="1:18">
      <c r="A87" s="678"/>
      <c r="B87" s="678"/>
      <c r="C87" s="678"/>
      <c r="D87" s="678"/>
      <c r="E87" s="678"/>
      <c r="F87" s="678"/>
      <c r="G87" s="678"/>
      <c r="H87" s="678"/>
      <c r="I87" s="678"/>
      <c r="J87" s="678"/>
      <c r="K87" s="678"/>
      <c r="L87" s="678"/>
      <c r="M87" s="678"/>
      <c r="N87" s="678"/>
      <c r="O87" s="678"/>
      <c r="P87" s="678"/>
      <c r="Q87" s="678"/>
      <c r="R87" s="678"/>
    </row>
    <row r="88" spans="1:18">
      <c r="A88" s="678"/>
      <c r="B88" s="678"/>
      <c r="C88" s="678"/>
      <c r="D88" s="678"/>
      <c r="E88" s="678"/>
      <c r="F88" s="678"/>
      <c r="G88" s="678"/>
      <c r="H88" s="678"/>
      <c r="I88" s="678"/>
      <c r="J88" s="678"/>
      <c r="K88" s="678"/>
      <c r="L88" s="678"/>
      <c r="M88" s="678"/>
      <c r="N88" s="678"/>
      <c r="O88" s="678"/>
      <c r="P88" s="678"/>
      <c r="Q88" s="678"/>
      <c r="R88" s="678"/>
    </row>
    <row r="89" spans="1:18">
      <c r="A89" s="678"/>
      <c r="B89" s="678"/>
      <c r="C89" s="678"/>
      <c r="D89" s="678"/>
      <c r="E89" s="678"/>
      <c r="F89" s="678"/>
      <c r="G89" s="678"/>
      <c r="H89" s="678"/>
      <c r="I89" s="678"/>
      <c r="J89" s="678"/>
      <c r="K89" s="678"/>
      <c r="L89" s="678"/>
      <c r="M89" s="678"/>
      <c r="N89" s="678"/>
      <c r="O89" s="678"/>
      <c r="P89" s="678"/>
      <c r="Q89" s="678"/>
      <c r="R89" s="678"/>
    </row>
    <row r="90" spans="1:18">
      <c r="A90" s="678"/>
      <c r="B90" s="678"/>
      <c r="C90" s="678"/>
      <c r="D90" s="678"/>
      <c r="E90" s="678"/>
      <c r="F90" s="678"/>
      <c r="G90" s="678"/>
      <c r="H90" s="678"/>
      <c r="I90" s="678"/>
      <c r="J90" s="678"/>
      <c r="K90" s="678"/>
      <c r="L90" s="678"/>
      <c r="M90" s="678"/>
      <c r="N90" s="678"/>
      <c r="O90" s="678"/>
      <c r="P90" s="678"/>
      <c r="Q90" s="678"/>
      <c r="R90" s="678"/>
    </row>
    <row r="91" spans="1:18">
      <c r="A91" s="678"/>
      <c r="B91" s="678"/>
      <c r="C91" s="678"/>
      <c r="D91" s="678"/>
      <c r="E91" s="678"/>
      <c r="F91" s="678"/>
      <c r="G91" s="678"/>
      <c r="H91" s="678"/>
      <c r="I91" s="678"/>
      <c r="J91" s="678"/>
      <c r="K91" s="678"/>
      <c r="L91" s="678"/>
      <c r="M91" s="678"/>
      <c r="N91" s="678"/>
      <c r="O91" s="678"/>
      <c r="P91" s="678"/>
      <c r="Q91" s="678"/>
      <c r="R91" s="678"/>
    </row>
    <row r="92" spans="1:18">
      <c r="A92" s="678"/>
      <c r="B92" s="678"/>
      <c r="C92" s="678"/>
      <c r="D92" s="678"/>
      <c r="E92" s="678"/>
      <c r="F92" s="678"/>
      <c r="G92" s="678"/>
      <c r="H92" s="678"/>
      <c r="I92" s="678"/>
      <c r="J92" s="678"/>
      <c r="K92" s="678"/>
      <c r="L92" s="678"/>
      <c r="M92" s="678"/>
      <c r="N92" s="678"/>
      <c r="O92" s="678"/>
      <c r="P92" s="678"/>
      <c r="Q92" s="678"/>
      <c r="R92" s="678"/>
    </row>
    <row r="93" spans="1:18">
      <c r="A93" s="678"/>
      <c r="B93" s="678"/>
      <c r="C93" s="678"/>
      <c r="D93" s="678"/>
      <c r="E93" s="678"/>
      <c r="F93" s="678"/>
      <c r="G93" s="678"/>
      <c r="H93" s="678"/>
      <c r="I93" s="678"/>
      <c r="J93" s="678"/>
      <c r="K93" s="678"/>
      <c r="L93" s="678"/>
      <c r="M93" s="678"/>
      <c r="N93" s="678"/>
      <c r="O93" s="678"/>
      <c r="P93" s="678"/>
      <c r="Q93" s="678"/>
      <c r="R93" s="678"/>
    </row>
    <row r="94" spans="1:18">
      <c r="A94" s="678"/>
      <c r="B94" s="678"/>
      <c r="C94" s="678"/>
      <c r="D94" s="678"/>
      <c r="E94" s="678"/>
      <c r="F94" s="678"/>
      <c r="G94" s="678"/>
      <c r="H94" s="678"/>
      <c r="I94" s="678"/>
      <c r="J94" s="678"/>
      <c r="K94" s="678"/>
      <c r="L94" s="678"/>
      <c r="M94" s="678"/>
      <c r="N94" s="678"/>
      <c r="O94" s="678"/>
      <c r="P94" s="678"/>
      <c r="Q94" s="678"/>
      <c r="R94" s="678"/>
    </row>
    <row r="95" spans="1:18">
      <c r="A95" s="678"/>
      <c r="B95" s="678"/>
      <c r="C95" s="678"/>
      <c r="D95" s="678"/>
      <c r="E95" s="678"/>
      <c r="F95" s="678"/>
      <c r="G95" s="678"/>
      <c r="H95" s="678"/>
      <c r="I95" s="678"/>
      <c r="J95" s="678"/>
      <c r="K95" s="678"/>
      <c r="L95" s="678"/>
      <c r="M95" s="678"/>
      <c r="N95" s="678"/>
      <c r="O95" s="678"/>
      <c r="P95" s="678"/>
      <c r="Q95" s="678"/>
      <c r="R95" s="678"/>
    </row>
    <row r="96" spans="1:18">
      <c r="A96" s="678"/>
      <c r="B96" s="678"/>
      <c r="C96" s="678"/>
      <c r="D96" s="678"/>
      <c r="E96" s="678"/>
      <c r="F96" s="678"/>
      <c r="G96" s="678"/>
      <c r="H96" s="678"/>
      <c r="I96" s="678"/>
      <c r="J96" s="678"/>
      <c r="K96" s="678"/>
      <c r="L96" s="678"/>
      <c r="M96" s="678"/>
      <c r="N96" s="678"/>
      <c r="O96" s="678"/>
      <c r="P96" s="678"/>
      <c r="Q96" s="678"/>
      <c r="R96" s="678"/>
    </row>
    <row r="97" spans="1:18">
      <c r="A97" s="678"/>
      <c r="B97" s="678"/>
      <c r="C97" s="678"/>
      <c r="D97" s="678"/>
      <c r="E97" s="678"/>
      <c r="F97" s="678"/>
      <c r="G97" s="678"/>
      <c r="H97" s="678"/>
      <c r="I97" s="678"/>
      <c r="J97" s="678"/>
      <c r="K97" s="678"/>
      <c r="L97" s="678"/>
      <c r="M97" s="678"/>
      <c r="N97" s="678"/>
      <c r="O97" s="678"/>
      <c r="P97" s="678"/>
      <c r="Q97" s="678"/>
      <c r="R97" s="678"/>
    </row>
    <row r="98" spans="1:18">
      <c r="A98" s="678"/>
      <c r="B98" s="678"/>
      <c r="C98" s="678"/>
      <c r="D98" s="678"/>
      <c r="E98" s="678"/>
      <c r="F98" s="678"/>
      <c r="G98" s="678"/>
      <c r="H98" s="678"/>
      <c r="I98" s="678"/>
      <c r="J98" s="678"/>
      <c r="K98" s="678"/>
      <c r="L98" s="678"/>
      <c r="M98" s="678"/>
      <c r="N98" s="678"/>
      <c r="O98" s="678"/>
      <c r="P98" s="678"/>
      <c r="Q98" s="678"/>
      <c r="R98" s="678"/>
    </row>
    <row r="99" spans="1:18">
      <c r="A99" s="678"/>
      <c r="B99" s="678"/>
      <c r="C99" s="678"/>
      <c r="D99" s="678"/>
      <c r="E99" s="678"/>
      <c r="F99" s="678"/>
      <c r="G99" s="678"/>
      <c r="H99" s="678"/>
      <c r="I99" s="678"/>
      <c r="J99" s="678"/>
      <c r="K99" s="678"/>
      <c r="L99" s="678"/>
      <c r="M99" s="678"/>
      <c r="N99" s="678"/>
      <c r="O99" s="678"/>
      <c r="P99" s="678"/>
      <c r="Q99" s="678"/>
      <c r="R99" s="678"/>
    </row>
    <row r="100" spans="1:18">
      <c r="A100" s="678"/>
      <c r="B100" s="678"/>
      <c r="C100" s="678"/>
      <c r="D100" s="678"/>
      <c r="E100" s="678"/>
      <c r="F100" s="678"/>
      <c r="G100" s="678"/>
      <c r="H100" s="678"/>
      <c r="I100" s="678"/>
      <c r="J100" s="678"/>
      <c r="K100" s="678"/>
      <c r="L100" s="678"/>
      <c r="M100" s="678"/>
      <c r="N100" s="678"/>
      <c r="O100" s="678"/>
      <c r="P100" s="678"/>
      <c r="Q100" s="678"/>
      <c r="R100" s="678"/>
    </row>
    <row r="101" spans="1:18">
      <c r="A101" s="678"/>
      <c r="B101" s="678"/>
      <c r="C101" s="678"/>
      <c r="D101" s="678"/>
      <c r="E101" s="678"/>
      <c r="F101" s="678"/>
      <c r="G101" s="678"/>
      <c r="H101" s="678"/>
      <c r="I101" s="678"/>
      <c r="J101" s="678"/>
      <c r="K101" s="678"/>
      <c r="L101" s="678"/>
      <c r="M101" s="678"/>
      <c r="N101" s="678"/>
      <c r="O101" s="678"/>
      <c r="P101" s="678"/>
      <c r="Q101" s="678"/>
      <c r="R101" s="678"/>
    </row>
    <row r="102" spans="1:18">
      <c r="A102" s="678"/>
      <c r="B102" s="678"/>
      <c r="C102" s="678"/>
      <c r="D102" s="678"/>
      <c r="E102" s="678"/>
      <c r="F102" s="678"/>
      <c r="G102" s="678"/>
      <c r="H102" s="678"/>
      <c r="I102" s="678"/>
      <c r="J102" s="678"/>
      <c r="K102" s="678"/>
      <c r="L102" s="678"/>
      <c r="M102" s="678"/>
      <c r="N102" s="678"/>
      <c r="O102" s="678"/>
      <c r="P102" s="678"/>
      <c r="Q102" s="678"/>
      <c r="R102" s="678"/>
    </row>
    <row r="103" spans="1:18">
      <c r="A103" s="678"/>
      <c r="B103" s="678"/>
      <c r="C103" s="678"/>
      <c r="D103" s="678"/>
      <c r="E103" s="678"/>
      <c r="F103" s="678"/>
      <c r="G103" s="678"/>
      <c r="H103" s="678"/>
      <c r="I103" s="678"/>
      <c r="J103" s="678"/>
      <c r="K103" s="678"/>
      <c r="L103" s="678"/>
      <c r="M103" s="678"/>
      <c r="N103" s="678"/>
      <c r="O103" s="678"/>
      <c r="P103" s="678"/>
      <c r="Q103" s="678"/>
      <c r="R103" s="678"/>
    </row>
    <row r="104" spans="1:18">
      <c r="A104" s="678"/>
      <c r="B104" s="678"/>
      <c r="C104" s="678"/>
      <c r="D104" s="678"/>
      <c r="E104" s="678"/>
      <c r="F104" s="678"/>
      <c r="G104" s="678"/>
      <c r="H104" s="678"/>
      <c r="I104" s="678"/>
      <c r="J104" s="678"/>
      <c r="K104" s="678"/>
      <c r="L104" s="678"/>
      <c r="M104" s="678"/>
      <c r="N104" s="678"/>
      <c r="O104" s="678"/>
      <c r="P104" s="678"/>
      <c r="Q104" s="678"/>
      <c r="R104" s="678"/>
    </row>
  </sheetData>
  <mergeCells count="5">
    <mergeCell ref="A7:B10"/>
    <mergeCell ref="C7:Q10"/>
    <mergeCell ref="A11:B12"/>
    <mergeCell ref="C11:C12"/>
    <mergeCell ref="E11:Q11"/>
  </mergeCells>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4"/>
  <sheetViews>
    <sheetView workbookViewId="0">
      <selection activeCell="B31" sqref="B31"/>
    </sheetView>
  </sheetViews>
  <sheetFormatPr defaultRowHeight="15"/>
  <cols>
    <col min="1" max="1" width="21.85546875" style="242" bestFit="1" customWidth="1"/>
    <col min="2" max="2" width="47.7109375" style="242" customWidth="1"/>
    <col min="3" max="3" width="10" style="242" customWidth="1"/>
    <col min="4" max="256" width="9.140625" style="242"/>
    <col min="257" max="257" width="21.85546875" style="242" bestFit="1" customWidth="1"/>
    <col min="258" max="258" width="47.7109375" style="242" customWidth="1"/>
    <col min="259" max="259" width="10" style="242" customWidth="1"/>
    <col min="260" max="512" width="9.140625" style="242"/>
    <col min="513" max="513" width="21.85546875" style="242" bestFit="1" customWidth="1"/>
    <col min="514" max="514" width="47.7109375" style="242" customWidth="1"/>
    <col min="515" max="515" width="10" style="242" customWidth="1"/>
    <col min="516" max="768" width="9.140625" style="242"/>
    <col min="769" max="769" width="21.85546875" style="242" bestFit="1" customWidth="1"/>
    <col min="770" max="770" width="47.7109375" style="242" customWidth="1"/>
    <col min="771" max="771" width="10" style="242" customWidth="1"/>
    <col min="772" max="1024" width="9.140625" style="242"/>
    <col min="1025" max="1025" width="21.85546875" style="242" bestFit="1" customWidth="1"/>
    <col min="1026" max="1026" width="47.7109375" style="242" customWidth="1"/>
    <col min="1027" max="1027" width="10" style="242" customWidth="1"/>
    <col min="1028" max="1280" width="9.140625" style="242"/>
    <col min="1281" max="1281" width="21.85546875" style="242" bestFit="1" customWidth="1"/>
    <col min="1282" max="1282" width="47.7109375" style="242" customWidth="1"/>
    <col min="1283" max="1283" width="10" style="242" customWidth="1"/>
    <col min="1284" max="1536" width="9.140625" style="242"/>
    <col min="1537" max="1537" width="21.85546875" style="242" bestFit="1" customWidth="1"/>
    <col min="1538" max="1538" width="47.7109375" style="242" customWidth="1"/>
    <col min="1539" max="1539" width="10" style="242" customWidth="1"/>
    <col min="1540" max="1792" width="9.140625" style="242"/>
    <col min="1793" max="1793" width="21.85546875" style="242" bestFit="1" customWidth="1"/>
    <col min="1794" max="1794" width="47.7109375" style="242" customWidth="1"/>
    <col min="1795" max="1795" width="10" style="242" customWidth="1"/>
    <col min="1796" max="2048" width="9.140625" style="242"/>
    <col min="2049" max="2049" width="21.85546875" style="242" bestFit="1" customWidth="1"/>
    <col min="2050" max="2050" width="47.7109375" style="242" customWidth="1"/>
    <col min="2051" max="2051" width="10" style="242" customWidth="1"/>
    <col min="2052" max="2304" width="9.140625" style="242"/>
    <col min="2305" max="2305" width="21.85546875" style="242" bestFit="1" customWidth="1"/>
    <col min="2306" max="2306" width="47.7109375" style="242" customWidth="1"/>
    <col min="2307" max="2307" width="10" style="242" customWidth="1"/>
    <col min="2308" max="2560" width="9.140625" style="242"/>
    <col min="2561" max="2561" width="21.85546875" style="242" bestFit="1" customWidth="1"/>
    <col min="2562" max="2562" width="47.7109375" style="242" customWidth="1"/>
    <col min="2563" max="2563" width="10" style="242" customWidth="1"/>
    <col min="2564" max="2816" width="9.140625" style="242"/>
    <col min="2817" max="2817" width="21.85546875" style="242" bestFit="1" customWidth="1"/>
    <col min="2818" max="2818" width="47.7109375" style="242" customWidth="1"/>
    <col min="2819" max="2819" width="10" style="242" customWidth="1"/>
    <col min="2820" max="3072" width="9.140625" style="242"/>
    <col min="3073" max="3073" width="21.85546875" style="242" bestFit="1" customWidth="1"/>
    <col min="3074" max="3074" width="47.7109375" style="242" customWidth="1"/>
    <col min="3075" max="3075" width="10" style="242" customWidth="1"/>
    <col min="3076" max="3328" width="9.140625" style="242"/>
    <col min="3329" max="3329" width="21.85546875" style="242" bestFit="1" customWidth="1"/>
    <col min="3330" max="3330" width="47.7109375" style="242" customWidth="1"/>
    <col min="3331" max="3331" width="10" style="242" customWidth="1"/>
    <col min="3332" max="3584" width="9.140625" style="242"/>
    <col min="3585" max="3585" width="21.85546875" style="242" bestFit="1" customWidth="1"/>
    <col min="3586" max="3586" width="47.7109375" style="242" customWidth="1"/>
    <col min="3587" max="3587" width="10" style="242" customWidth="1"/>
    <col min="3588" max="3840" width="9.140625" style="242"/>
    <col min="3841" max="3841" width="21.85546875" style="242" bestFit="1" customWidth="1"/>
    <col min="3842" max="3842" width="47.7109375" style="242" customWidth="1"/>
    <col min="3843" max="3843" width="10" style="242" customWidth="1"/>
    <col min="3844" max="4096" width="9.140625" style="242"/>
    <col min="4097" max="4097" width="21.85546875" style="242" bestFit="1" customWidth="1"/>
    <col min="4098" max="4098" width="47.7109375" style="242" customWidth="1"/>
    <col min="4099" max="4099" width="10" style="242" customWidth="1"/>
    <col min="4100" max="4352" width="9.140625" style="242"/>
    <col min="4353" max="4353" width="21.85546875" style="242" bestFit="1" customWidth="1"/>
    <col min="4354" max="4354" width="47.7109375" style="242" customWidth="1"/>
    <col min="4355" max="4355" width="10" style="242" customWidth="1"/>
    <col min="4356" max="4608" width="9.140625" style="242"/>
    <col min="4609" max="4609" width="21.85546875" style="242" bestFit="1" customWidth="1"/>
    <col min="4610" max="4610" width="47.7109375" style="242" customWidth="1"/>
    <col min="4611" max="4611" width="10" style="242" customWidth="1"/>
    <col min="4612" max="4864" width="9.140625" style="242"/>
    <col min="4865" max="4865" width="21.85546875" style="242" bestFit="1" customWidth="1"/>
    <col min="4866" max="4866" width="47.7109375" style="242" customWidth="1"/>
    <col min="4867" max="4867" width="10" style="242" customWidth="1"/>
    <col min="4868" max="5120" width="9.140625" style="242"/>
    <col min="5121" max="5121" width="21.85546875" style="242" bestFit="1" customWidth="1"/>
    <col min="5122" max="5122" width="47.7109375" style="242" customWidth="1"/>
    <col min="5123" max="5123" width="10" style="242" customWidth="1"/>
    <col min="5124" max="5376" width="9.140625" style="242"/>
    <col min="5377" max="5377" width="21.85546875" style="242" bestFit="1" customWidth="1"/>
    <col min="5378" max="5378" width="47.7109375" style="242" customWidth="1"/>
    <col min="5379" max="5379" width="10" style="242" customWidth="1"/>
    <col min="5380" max="5632" width="9.140625" style="242"/>
    <col min="5633" max="5633" width="21.85546875" style="242" bestFit="1" customWidth="1"/>
    <col min="5634" max="5634" width="47.7109375" style="242" customWidth="1"/>
    <col min="5635" max="5635" width="10" style="242" customWidth="1"/>
    <col min="5636" max="5888" width="9.140625" style="242"/>
    <col min="5889" max="5889" width="21.85546875" style="242" bestFit="1" customWidth="1"/>
    <col min="5890" max="5890" width="47.7109375" style="242" customWidth="1"/>
    <col min="5891" max="5891" width="10" style="242" customWidth="1"/>
    <col min="5892" max="6144" width="9.140625" style="242"/>
    <col min="6145" max="6145" width="21.85546875" style="242" bestFit="1" customWidth="1"/>
    <col min="6146" max="6146" width="47.7109375" style="242" customWidth="1"/>
    <col min="6147" max="6147" width="10" style="242" customWidth="1"/>
    <col min="6148" max="6400" width="9.140625" style="242"/>
    <col min="6401" max="6401" width="21.85546875" style="242" bestFit="1" customWidth="1"/>
    <col min="6402" max="6402" width="47.7109375" style="242" customWidth="1"/>
    <col min="6403" max="6403" width="10" style="242" customWidth="1"/>
    <col min="6404" max="6656" width="9.140625" style="242"/>
    <col min="6657" max="6657" width="21.85546875" style="242" bestFit="1" customWidth="1"/>
    <col min="6658" max="6658" width="47.7109375" style="242" customWidth="1"/>
    <col min="6659" max="6659" width="10" style="242" customWidth="1"/>
    <col min="6660" max="6912" width="9.140625" style="242"/>
    <col min="6913" max="6913" width="21.85546875" style="242" bestFit="1" customWidth="1"/>
    <col min="6914" max="6914" width="47.7109375" style="242" customWidth="1"/>
    <col min="6915" max="6915" width="10" style="242" customWidth="1"/>
    <col min="6916" max="7168" width="9.140625" style="242"/>
    <col min="7169" max="7169" width="21.85546875" style="242" bestFit="1" customWidth="1"/>
    <col min="7170" max="7170" width="47.7109375" style="242" customWidth="1"/>
    <col min="7171" max="7171" width="10" style="242" customWidth="1"/>
    <col min="7172" max="7424" width="9.140625" style="242"/>
    <col min="7425" max="7425" width="21.85546875" style="242" bestFit="1" customWidth="1"/>
    <col min="7426" max="7426" width="47.7109375" style="242" customWidth="1"/>
    <col min="7427" max="7427" width="10" style="242" customWidth="1"/>
    <col min="7428" max="7680" width="9.140625" style="242"/>
    <col min="7681" max="7681" width="21.85546875" style="242" bestFit="1" customWidth="1"/>
    <col min="7682" max="7682" width="47.7109375" style="242" customWidth="1"/>
    <col min="7683" max="7683" width="10" style="242" customWidth="1"/>
    <col min="7684" max="7936" width="9.140625" style="242"/>
    <col min="7937" max="7937" width="21.85546875" style="242" bestFit="1" customWidth="1"/>
    <col min="7938" max="7938" width="47.7109375" style="242" customWidth="1"/>
    <col min="7939" max="7939" width="10" style="242" customWidth="1"/>
    <col min="7940" max="8192" width="9.140625" style="242"/>
    <col min="8193" max="8193" width="21.85546875" style="242" bestFit="1" customWidth="1"/>
    <col min="8194" max="8194" width="47.7109375" style="242" customWidth="1"/>
    <col min="8195" max="8195" width="10" style="242" customWidth="1"/>
    <col min="8196" max="8448" width="9.140625" style="242"/>
    <col min="8449" max="8449" width="21.85546875" style="242" bestFit="1" customWidth="1"/>
    <col min="8450" max="8450" width="47.7109375" style="242" customWidth="1"/>
    <col min="8451" max="8451" width="10" style="242" customWidth="1"/>
    <col min="8452" max="8704" width="9.140625" style="242"/>
    <col min="8705" max="8705" width="21.85546875" style="242" bestFit="1" customWidth="1"/>
    <col min="8706" max="8706" width="47.7109375" style="242" customWidth="1"/>
    <col min="8707" max="8707" width="10" style="242" customWidth="1"/>
    <col min="8708" max="8960" width="9.140625" style="242"/>
    <col min="8961" max="8961" width="21.85546875" style="242" bestFit="1" customWidth="1"/>
    <col min="8962" max="8962" width="47.7109375" style="242" customWidth="1"/>
    <col min="8963" max="8963" width="10" style="242" customWidth="1"/>
    <col min="8964" max="9216" width="9.140625" style="242"/>
    <col min="9217" max="9217" width="21.85546875" style="242" bestFit="1" customWidth="1"/>
    <col min="9218" max="9218" width="47.7109375" style="242" customWidth="1"/>
    <col min="9219" max="9219" width="10" style="242" customWidth="1"/>
    <col min="9220" max="9472" width="9.140625" style="242"/>
    <col min="9473" max="9473" width="21.85546875" style="242" bestFit="1" customWidth="1"/>
    <col min="9474" max="9474" width="47.7109375" style="242" customWidth="1"/>
    <col min="9475" max="9475" width="10" style="242" customWidth="1"/>
    <col min="9476" max="9728" width="9.140625" style="242"/>
    <col min="9729" max="9729" width="21.85546875" style="242" bestFit="1" customWidth="1"/>
    <col min="9730" max="9730" width="47.7109375" style="242" customWidth="1"/>
    <col min="9731" max="9731" width="10" style="242" customWidth="1"/>
    <col min="9732" max="9984" width="9.140625" style="242"/>
    <col min="9985" max="9985" width="21.85546875" style="242" bestFit="1" customWidth="1"/>
    <col min="9986" max="9986" width="47.7109375" style="242" customWidth="1"/>
    <col min="9987" max="9987" width="10" style="242" customWidth="1"/>
    <col min="9988" max="10240" width="9.140625" style="242"/>
    <col min="10241" max="10241" width="21.85546875" style="242" bestFit="1" customWidth="1"/>
    <col min="10242" max="10242" width="47.7109375" style="242" customWidth="1"/>
    <col min="10243" max="10243" width="10" style="242" customWidth="1"/>
    <col min="10244" max="10496" width="9.140625" style="242"/>
    <col min="10497" max="10497" width="21.85546875" style="242" bestFit="1" customWidth="1"/>
    <col min="10498" max="10498" width="47.7109375" style="242" customWidth="1"/>
    <col min="10499" max="10499" width="10" style="242" customWidth="1"/>
    <col min="10500" max="10752" width="9.140625" style="242"/>
    <col min="10753" max="10753" width="21.85546875" style="242" bestFit="1" customWidth="1"/>
    <col min="10754" max="10754" width="47.7109375" style="242" customWidth="1"/>
    <col min="10755" max="10755" width="10" style="242" customWidth="1"/>
    <col min="10756" max="11008" width="9.140625" style="242"/>
    <col min="11009" max="11009" width="21.85546875" style="242" bestFit="1" customWidth="1"/>
    <col min="11010" max="11010" width="47.7109375" style="242" customWidth="1"/>
    <col min="11011" max="11011" width="10" style="242" customWidth="1"/>
    <col min="11012" max="11264" width="9.140625" style="242"/>
    <col min="11265" max="11265" width="21.85546875" style="242" bestFit="1" customWidth="1"/>
    <col min="11266" max="11266" width="47.7109375" style="242" customWidth="1"/>
    <col min="11267" max="11267" width="10" style="242" customWidth="1"/>
    <col min="11268" max="11520" width="9.140625" style="242"/>
    <col min="11521" max="11521" width="21.85546875" style="242" bestFit="1" customWidth="1"/>
    <col min="11522" max="11522" width="47.7109375" style="242" customWidth="1"/>
    <col min="11523" max="11523" width="10" style="242" customWidth="1"/>
    <col min="11524" max="11776" width="9.140625" style="242"/>
    <col min="11777" max="11777" width="21.85546875" style="242" bestFit="1" customWidth="1"/>
    <col min="11778" max="11778" width="47.7109375" style="242" customWidth="1"/>
    <col min="11779" max="11779" width="10" style="242" customWidth="1"/>
    <col min="11780" max="12032" width="9.140625" style="242"/>
    <col min="12033" max="12033" width="21.85546875" style="242" bestFit="1" customWidth="1"/>
    <col min="12034" max="12034" width="47.7109375" style="242" customWidth="1"/>
    <col min="12035" max="12035" width="10" style="242" customWidth="1"/>
    <col min="12036" max="12288" width="9.140625" style="242"/>
    <col min="12289" max="12289" width="21.85546875" style="242" bestFit="1" customWidth="1"/>
    <col min="12290" max="12290" width="47.7109375" style="242" customWidth="1"/>
    <col min="12291" max="12291" width="10" style="242" customWidth="1"/>
    <col min="12292" max="12544" width="9.140625" style="242"/>
    <col min="12545" max="12545" width="21.85546875" style="242" bestFit="1" customWidth="1"/>
    <col min="12546" max="12546" width="47.7109375" style="242" customWidth="1"/>
    <col min="12547" max="12547" width="10" style="242" customWidth="1"/>
    <col min="12548" max="12800" width="9.140625" style="242"/>
    <col min="12801" max="12801" width="21.85546875" style="242" bestFit="1" customWidth="1"/>
    <col min="12802" max="12802" width="47.7109375" style="242" customWidth="1"/>
    <col min="12803" max="12803" width="10" style="242" customWidth="1"/>
    <col min="12804" max="13056" width="9.140625" style="242"/>
    <col min="13057" max="13057" width="21.85546875" style="242" bestFit="1" customWidth="1"/>
    <col min="13058" max="13058" width="47.7109375" style="242" customWidth="1"/>
    <col min="13059" max="13059" width="10" style="242" customWidth="1"/>
    <col min="13060" max="13312" width="9.140625" style="242"/>
    <col min="13313" max="13313" width="21.85546875" style="242" bestFit="1" customWidth="1"/>
    <col min="13314" max="13314" width="47.7109375" style="242" customWidth="1"/>
    <col min="13315" max="13315" width="10" style="242" customWidth="1"/>
    <col min="13316" max="13568" width="9.140625" style="242"/>
    <col min="13569" max="13569" width="21.85546875" style="242" bestFit="1" customWidth="1"/>
    <col min="13570" max="13570" width="47.7109375" style="242" customWidth="1"/>
    <col min="13571" max="13571" width="10" style="242" customWidth="1"/>
    <col min="13572" max="13824" width="9.140625" style="242"/>
    <col min="13825" max="13825" width="21.85546875" style="242" bestFit="1" customWidth="1"/>
    <col min="13826" max="13826" width="47.7109375" style="242" customWidth="1"/>
    <col min="13827" max="13827" width="10" style="242" customWidth="1"/>
    <col min="13828" max="14080" width="9.140625" style="242"/>
    <col min="14081" max="14081" width="21.85546875" style="242" bestFit="1" customWidth="1"/>
    <col min="14082" max="14082" width="47.7109375" style="242" customWidth="1"/>
    <col min="14083" max="14083" width="10" style="242" customWidth="1"/>
    <col min="14084" max="14336" width="9.140625" style="242"/>
    <col min="14337" max="14337" width="21.85546875" style="242" bestFit="1" customWidth="1"/>
    <col min="14338" max="14338" width="47.7109375" style="242" customWidth="1"/>
    <col min="14339" max="14339" width="10" style="242" customWidth="1"/>
    <col min="14340" max="14592" width="9.140625" style="242"/>
    <col min="14593" max="14593" width="21.85546875" style="242" bestFit="1" customWidth="1"/>
    <col min="14594" max="14594" width="47.7109375" style="242" customWidth="1"/>
    <col min="14595" max="14595" width="10" style="242" customWidth="1"/>
    <col min="14596" max="14848" width="9.140625" style="242"/>
    <col min="14849" max="14849" width="21.85546875" style="242" bestFit="1" customWidth="1"/>
    <col min="14850" max="14850" width="47.7109375" style="242" customWidth="1"/>
    <col min="14851" max="14851" width="10" style="242" customWidth="1"/>
    <col min="14852" max="15104" width="9.140625" style="242"/>
    <col min="15105" max="15105" width="21.85546875" style="242" bestFit="1" customWidth="1"/>
    <col min="15106" max="15106" width="47.7109375" style="242" customWidth="1"/>
    <col min="15107" max="15107" width="10" style="242" customWidth="1"/>
    <col min="15108" max="15360" width="9.140625" style="242"/>
    <col min="15361" max="15361" width="21.85546875" style="242" bestFit="1" customWidth="1"/>
    <col min="15362" max="15362" width="47.7109375" style="242" customWidth="1"/>
    <col min="15363" max="15363" width="10" style="242" customWidth="1"/>
    <col min="15364" max="15616" width="9.140625" style="242"/>
    <col min="15617" max="15617" width="21.85546875" style="242" bestFit="1" customWidth="1"/>
    <col min="15618" max="15618" width="47.7109375" style="242" customWidth="1"/>
    <col min="15619" max="15619" width="10" style="242" customWidth="1"/>
    <col min="15620" max="15872" width="9.140625" style="242"/>
    <col min="15873" max="15873" width="21.85546875" style="242" bestFit="1" customWidth="1"/>
    <col min="15874" max="15874" width="47.7109375" style="242" customWidth="1"/>
    <col min="15875" max="15875" width="10" style="242" customWidth="1"/>
    <col min="15876" max="16128" width="9.140625" style="242"/>
    <col min="16129" max="16129" width="21.85546875" style="242" bestFit="1" customWidth="1"/>
    <col min="16130" max="16130" width="47.7109375" style="242" customWidth="1"/>
    <col min="16131" max="16131" width="10" style="242" customWidth="1"/>
    <col min="16132" max="16384" width="9.140625" style="242"/>
  </cols>
  <sheetData>
    <row r="1" spans="1:20">
      <c r="A1" s="242" t="s">
        <v>0</v>
      </c>
      <c r="B1" s="265" t="s">
        <v>1794</v>
      </c>
    </row>
    <row r="2" spans="1:20">
      <c r="A2" s="242" t="s">
        <v>2</v>
      </c>
      <c r="B2" s="268" t="s">
        <v>1703</v>
      </c>
    </row>
    <row r="3" spans="1:20">
      <c r="A3" s="242" t="s">
        <v>4</v>
      </c>
      <c r="B3" s="268" t="s">
        <v>1560</v>
      </c>
    </row>
    <row r="4" spans="1:20">
      <c r="A4" s="242" t="s">
        <v>6</v>
      </c>
      <c r="B4" s="268" t="s">
        <v>7</v>
      </c>
    </row>
    <row r="5" spans="1:20">
      <c r="A5" s="242" t="s">
        <v>8</v>
      </c>
      <c r="B5" s="242" t="s">
        <v>9</v>
      </c>
    </row>
    <row r="6" spans="1:20" ht="15.75" thickBot="1"/>
    <row r="7" spans="1:20">
      <c r="A7" s="3035" t="s">
        <v>1704</v>
      </c>
      <c r="B7" s="3036"/>
      <c r="C7" s="3041" t="s">
        <v>1705</v>
      </c>
      <c r="D7" s="3042"/>
      <c r="E7" s="3042"/>
      <c r="F7" s="3042"/>
      <c r="G7" s="3042"/>
      <c r="H7" s="3042"/>
      <c r="I7" s="3042"/>
      <c r="J7" s="3042"/>
      <c r="K7" s="3042"/>
      <c r="L7" s="3042"/>
      <c r="M7" s="3042"/>
      <c r="N7" s="3043"/>
      <c r="O7" s="3043"/>
      <c r="P7" s="3043"/>
      <c r="Q7" s="3044"/>
      <c r="R7" s="1231"/>
      <c r="S7" s="1235"/>
      <c r="T7" s="1235"/>
    </row>
    <row r="8" spans="1:20">
      <c r="A8" s="3037"/>
      <c r="B8" s="3038"/>
      <c r="C8" s="3045"/>
      <c r="D8" s="3046"/>
      <c r="E8" s="3046"/>
      <c r="F8" s="3046"/>
      <c r="G8" s="3046"/>
      <c r="H8" s="3046"/>
      <c r="I8" s="3046"/>
      <c r="J8" s="3046"/>
      <c r="K8" s="3046"/>
      <c r="L8" s="3046"/>
      <c r="M8" s="3046"/>
      <c r="N8" s="3047"/>
      <c r="O8" s="3047"/>
      <c r="P8" s="3047"/>
      <c r="Q8" s="3048"/>
      <c r="R8" s="1231"/>
      <c r="S8" s="1235"/>
      <c r="T8" s="1235"/>
    </row>
    <row r="9" spans="1:20">
      <c r="A9" s="3037"/>
      <c r="B9" s="3038"/>
      <c r="C9" s="3045"/>
      <c r="D9" s="3046"/>
      <c r="E9" s="3046"/>
      <c r="F9" s="3046"/>
      <c r="G9" s="3046"/>
      <c r="H9" s="3046"/>
      <c r="I9" s="3046"/>
      <c r="J9" s="3046"/>
      <c r="K9" s="3046"/>
      <c r="L9" s="3046"/>
      <c r="M9" s="3046"/>
      <c r="N9" s="3047"/>
      <c r="O9" s="3047"/>
      <c r="P9" s="3047"/>
      <c r="Q9" s="3048"/>
      <c r="R9" s="1231"/>
      <c r="S9" s="1235"/>
      <c r="T9" s="1235"/>
    </row>
    <row r="10" spans="1:20" ht="15.75" thickBot="1">
      <c r="A10" s="3039"/>
      <c r="B10" s="3040"/>
      <c r="C10" s="3049"/>
      <c r="D10" s="3050"/>
      <c r="E10" s="3050"/>
      <c r="F10" s="3050"/>
      <c r="G10" s="3050"/>
      <c r="H10" s="3050"/>
      <c r="I10" s="3050"/>
      <c r="J10" s="3050"/>
      <c r="K10" s="3050"/>
      <c r="L10" s="3050"/>
      <c r="M10" s="3050"/>
      <c r="N10" s="3051"/>
      <c r="O10" s="3051"/>
      <c r="P10" s="3051"/>
      <c r="Q10" s="3052"/>
      <c r="R10" s="1231"/>
      <c r="S10" s="1235"/>
      <c r="T10" s="1235"/>
    </row>
    <row r="11" spans="1:20" ht="15" customHeight="1">
      <c r="A11" s="3053" t="s">
        <v>1706</v>
      </c>
      <c r="B11" s="3054"/>
      <c r="C11" s="3057" t="s">
        <v>1795</v>
      </c>
      <c r="D11" s="1236"/>
      <c r="E11" s="3059" t="s">
        <v>1708</v>
      </c>
      <c r="F11" s="3059"/>
      <c r="G11" s="3059"/>
      <c r="H11" s="3059"/>
      <c r="I11" s="3059"/>
      <c r="J11" s="3059"/>
      <c r="K11" s="3059"/>
      <c r="L11" s="3059"/>
      <c r="M11" s="3059"/>
      <c r="N11" s="3059"/>
      <c r="O11" s="3059"/>
      <c r="P11" s="3059"/>
      <c r="Q11" s="3060"/>
      <c r="R11" s="1231"/>
      <c r="S11" s="1235"/>
      <c r="T11" s="1235"/>
    </row>
    <row r="12" spans="1:20" ht="25.5">
      <c r="A12" s="3055"/>
      <c r="B12" s="3056"/>
      <c r="C12" s="3058"/>
      <c r="D12" s="1237" t="s">
        <v>1709</v>
      </c>
      <c r="E12" s="1238" t="s">
        <v>1710</v>
      </c>
      <c r="F12" s="1238" t="s">
        <v>1711</v>
      </c>
      <c r="G12" s="1238" t="s">
        <v>1712</v>
      </c>
      <c r="H12" s="1238" t="s">
        <v>1713</v>
      </c>
      <c r="I12" s="1238" t="s">
        <v>1714</v>
      </c>
      <c r="J12" s="1238" t="s">
        <v>1715</v>
      </c>
      <c r="K12" s="1238" t="s">
        <v>1716</v>
      </c>
      <c r="L12" s="1238" t="s">
        <v>1717</v>
      </c>
      <c r="M12" s="1238" t="s">
        <v>1718</v>
      </c>
      <c r="N12" s="1238" t="s">
        <v>1719</v>
      </c>
      <c r="O12" s="1238" t="s">
        <v>1720</v>
      </c>
      <c r="P12" s="1238" t="s">
        <v>1721</v>
      </c>
      <c r="Q12" s="1239" t="s">
        <v>1722</v>
      </c>
      <c r="R12" s="1231"/>
      <c r="S12" s="1235"/>
      <c r="T12" s="1235"/>
    </row>
    <row r="13" spans="1:20">
      <c r="A13" s="1240"/>
      <c r="B13" s="1241"/>
      <c r="C13" s="1242">
        <v>1</v>
      </c>
      <c r="D13" s="1243">
        <v>2</v>
      </c>
      <c r="E13" s="1243">
        <v>3</v>
      </c>
      <c r="F13" s="1243">
        <v>4</v>
      </c>
      <c r="G13" s="1243">
        <v>5</v>
      </c>
      <c r="H13" s="1243">
        <v>6</v>
      </c>
      <c r="I13" s="1243">
        <v>7</v>
      </c>
      <c r="J13" s="1243">
        <v>8</v>
      </c>
      <c r="K13" s="1243">
        <v>9</v>
      </c>
      <c r="L13" s="1243">
        <v>10</v>
      </c>
      <c r="M13" s="1243">
        <v>11</v>
      </c>
      <c r="N13" s="1243">
        <v>12</v>
      </c>
      <c r="O13" s="1243">
        <v>13</v>
      </c>
      <c r="P13" s="1243">
        <v>14</v>
      </c>
      <c r="Q13" s="1244">
        <v>15</v>
      </c>
      <c r="R13" s="1231"/>
      <c r="S13" s="1235"/>
      <c r="T13" s="1235"/>
    </row>
    <row r="14" spans="1:20">
      <c r="A14" s="1240"/>
      <c r="B14" s="1245" t="s">
        <v>1723</v>
      </c>
      <c r="C14" s="1246"/>
      <c r="D14" s="1247"/>
      <c r="E14" s="1247"/>
      <c r="F14" s="1247"/>
      <c r="G14" s="1247"/>
      <c r="H14" s="1247"/>
      <c r="I14" s="1247"/>
      <c r="J14" s="1247"/>
      <c r="K14" s="1247"/>
      <c r="L14" s="1247"/>
      <c r="M14" s="1247"/>
      <c r="N14" s="1247"/>
      <c r="O14" s="1247"/>
      <c r="P14" s="1247"/>
      <c r="Q14" s="1248"/>
      <c r="R14" s="1231"/>
      <c r="S14" s="1235"/>
      <c r="T14" s="1235"/>
    </row>
    <row r="15" spans="1:20">
      <c r="A15" s="1249"/>
      <c r="B15" s="1250" t="s">
        <v>11</v>
      </c>
      <c r="C15" s="1251"/>
      <c r="D15" s="1252"/>
      <c r="E15" s="1252"/>
      <c r="F15" s="1252"/>
      <c r="G15" s="1252"/>
      <c r="H15" s="1252"/>
      <c r="I15" s="1252"/>
      <c r="J15" s="1252"/>
      <c r="K15" s="1252"/>
      <c r="L15" s="1252"/>
      <c r="M15" s="1252"/>
      <c r="N15" s="1252"/>
      <c r="O15" s="1252"/>
      <c r="P15" s="1252"/>
      <c r="Q15" s="1253"/>
      <c r="R15" s="1231"/>
      <c r="S15" s="1235"/>
      <c r="T15" s="1235"/>
    </row>
    <row r="16" spans="1:20">
      <c r="A16" s="1254">
        <v>1</v>
      </c>
      <c r="B16" s="1255" t="s">
        <v>1724</v>
      </c>
      <c r="C16" s="1256">
        <f>SUM(D16:Q16)</f>
        <v>0</v>
      </c>
      <c r="D16" s="1257"/>
      <c r="E16" s="1258"/>
      <c r="F16" s="1258"/>
      <c r="G16" s="1258"/>
      <c r="H16" s="1258"/>
      <c r="I16" s="1258"/>
      <c r="J16" s="1258"/>
      <c r="K16" s="1258"/>
      <c r="L16" s="1258"/>
      <c r="M16" s="1258"/>
      <c r="N16" s="1258"/>
      <c r="O16" s="1258"/>
      <c r="P16" s="1258"/>
      <c r="Q16" s="1259"/>
      <c r="R16" s="1231"/>
      <c r="S16" s="1235"/>
      <c r="T16" s="1235"/>
    </row>
    <row r="17" spans="1:20" ht="26.25">
      <c r="A17" s="1260">
        <v>2</v>
      </c>
      <c r="B17" s="1261" t="s">
        <v>319</v>
      </c>
      <c r="C17" s="1256">
        <f t="shared" ref="C17:C32" si="0">SUM(D17:Q17)</f>
        <v>0</v>
      </c>
      <c r="D17" s="1262"/>
      <c r="E17" s="1263"/>
      <c r="F17" s="1263"/>
      <c r="G17" s="1263"/>
      <c r="H17" s="1263"/>
      <c r="I17" s="1263"/>
      <c r="J17" s="1263"/>
      <c r="K17" s="1263"/>
      <c r="L17" s="1263"/>
      <c r="M17" s="1263"/>
      <c r="N17" s="1263"/>
      <c r="O17" s="1263"/>
      <c r="P17" s="1263"/>
      <c r="Q17" s="1264"/>
      <c r="R17" s="1231"/>
      <c r="S17" s="1235"/>
      <c r="T17" s="1235"/>
    </row>
    <row r="18" spans="1:20" ht="15" customHeight="1">
      <c r="A18" s="1265">
        <v>3</v>
      </c>
      <c r="B18" s="1266" t="s">
        <v>1725</v>
      </c>
      <c r="C18" s="1256">
        <f t="shared" si="0"/>
        <v>0</v>
      </c>
      <c r="D18" s="1262"/>
      <c r="E18" s="1263"/>
      <c r="F18" s="1263"/>
      <c r="G18" s="1263"/>
      <c r="H18" s="1263"/>
      <c r="I18" s="1263"/>
      <c r="J18" s="1263"/>
      <c r="K18" s="1263"/>
      <c r="L18" s="1263"/>
      <c r="M18" s="1263"/>
      <c r="N18" s="1263"/>
      <c r="O18" s="1263"/>
      <c r="P18" s="1263"/>
      <c r="Q18" s="1264"/>
      <c r="R18" s="1231"/>
      <c r="S18" s="1235"/>
      <c r="T18" s="1235"/>
    </row>
    <row r="19" spans="1:20">
      <c r="A19" s="1260">
        <v>4</v>
      </c>
      <c r="B19" s="1266" t="s">
        <v>1726</v>
      </c>
      <c r="C19" s="1256">
        <f t="shared" si="0"/>
        <v>0</v>
      </c>
      <c r="D19" s="1267">
        <f>D20+D21</f>
        <v>0</v>
      </c>
      <c r="E19" s="1267">
        <f t="shared" ref="E19:Q19" si="1">E20+E21</f>
        <v>0</v>
      </c>
      <c r="F19" s="1267">
        <f t="shared" si="1"/>
        <v>0</v>
      </c>
      <c r="G19" s="1267">
        <f t="shared" si="1"/>
        <v>0</v>
      </c>
      <c r="H19" s="1267">
        <f t="shared" si="1"/>
        <v>0</v>
      </c>
      <c r="I19" s="1267">
        <f t="shared" si="1"/>
        <v>0</v>
      </c>
      <c r="J19" s="1267">
        <f t="shared" si="1"/>
        <v>0</v>
      </c>
      <c r="K19" s="1267">
        <f t="shared" si="1"/>
        <v>0</v>
      </c>
      <c r="L19" s="1267">
        <f t="shared" si="1"/>
        <v>0</v>
      </c>
      <c r="M19" s="1267">
        <f t="shared" si="1"/>
        <v>0</v>
      </c>
      <c r="N19" s="1267">
        <f t="shared" si="1"/>
        <v>0</v>
      </c>
      <c r="O19" s="1267">
        <f t="shared" si="1"/>
        <v>0</v>
      </c>
      <c r="P19" s="1267">
        <f t="shared" si="1"/>
        <v>0</v>
      </c>
      <c r="Q19" s="1268">
        <f t="shared" si="1"/>
        <v>0</v>
      </c>
      <c r="R19" s="1231"/>
      <c r="S19" s="1235"/>
      <c r="T19" s="1235"/>
    </row>
    <row r="20" spans="1:20">
      <c r="A20" s="1260"/>
      <c r="B20" s="1269" t="s">
        <v>1727</v>
      </c>
      <c r="C20" s="1256">
        <f t="shared" si="0"/>
        <v>0</v>
      </c>
      <c r="D20" s="1270"/>
      <c r="E20" s="1271"/>
      <c r="F20" s="1271"/>
      <c r="G20" s="1271"/>
      <c r="H20" s="1271"/>
      <c r="I20" s="1271"/>
      <c r="J20" s="1271"/>
      <c r="K20" s="1271"/>
      <c r="L20" s="1271"/>
      <c r="M20" s="1271"/>
      <c r="N20" s="1271"/>
      <c r="O20" s="1271"/>
      <c r="P20" s="1271"/>
      <c r="Q20" s="1272"/>
      <c r="R20" s="1231"/>
      <c r="S20" s="1235"/>
      <c r="T20" s="1235"/>
    </row>
    <row r="21" spans="1:20">
      <c r="A21" s="1260"/>
      <c r="B21" s="1269" t="s">
        <v>803</v>
      </c>
      <c r="C21" s="1256">
        <f t="shared" si="0"/>
        <v>0</v>
      </c>
      <c r="D21" s="1270"/>
      <c r="E21" s="1271"/>
      <c r="F21" s="1271"/>
      <c r="G21" s="1271"/>
      <c r="H21" s="1271"/>
      <c r="I21" s="1271"/>
      <c r="J21" s="1271"/>
      <c r="K21" s="1271"/>
      <c r="L21" s="1271"/>
      <c r="M21" s="1271"/>
      <c r="N21" s="1271"/>
      <c r="O21" s="1271"/>
      <c r="P21" s="1271"/>
      <c r="Q21" s="1272"/>
      <c r="R21" s="1231"/>
      <c r="S21" s="1235"/>
      <c r="T21" s="1235"/>
    </row>
    <row r="22" spans="1:20">
      <c r="A22" s="1260">
        <v>5</v>
      </c>
      <c r="B22" s="1266" t="s">
        <v>1728</v>
      </c>
      <c r="C22" s="1256">
        <f t="shared" si="0"/>
        <v>0</v>
      </c>
      <c r="D22" s="1273"/>
      <c r="E22" s="1274"/>
      <c r="F22" s="1274"/>
      <c r="G22" s="1274"/>
      <c r="H22" s="1274"/>
      <c r="I22" s="1274"/>
      <c r="J22" s="1274"/>
      <c r="K22" s="1274"/>
      <c r="L22" s="1274"/>
      <c r="M22" s="1274"/>
      <c r="N22" s="1274"/>
      <c r="O22" s="1274"/>
      <c r="P22" s="1274"/>
      <c r="Q22" s="1275"/>
      <c r="R22" s="1231"/>
      <c r="S22" s="1235"/>
      <c r="T22" s="1235"/>
    </row>
    <row r="23" spans="1:20">
      <c r="A23" s="1260">
        <v>6</v>
      </c>
      <c r="B23" s="1266" t="s">
        <v>1729</v>
      </c>
      <c r="C23" s="1256">
        <f t="shared" si="0"/>
        <v>0</v>
      </c>
      <c r="D23" s="1270"/>
      <c r="E23" s="1271"/>
      <c r="F23" s="1271"/>
      <c r="G23" s="1271"/>
      <c r="H23" s="1271"/>
      <c r="I23" s="1271"/>
      <c r="J23" s="1271"/>
      <c r="K23" s="1271"/>
      <c r="L23" s="1271"/>
      <c r="M23" s="1271"/>
      <c r="N23" s="1271"/>
      <c r="O23" s="1271"/>
      <c r="P23" s="1271"/>
      <c r="Q23" s="1272"/>
      <c r="R23" s="1231"/>
      <c r="S23" s="1235"/>
      <c r="T23" s="1235"/>
    </row>
    <row r="24" spans="1:20">
      <c r="A24" s="1260">
        <v>7</v>
      </c>
      <c r="B24" s="1266" t="s">
        <v>1730</v>
      </c>
      <c r="C24" s="1256">
        <f t="shared" si="0"/>
        <v>0</v>
      </c>
      <c r="D24" s="1270"/>
      <c r="E24" s="1271"/>
      <c r="F24" s="1271"/>
      <c r="G24" s="1271"/>
      <c r="H24" s="1271"/>
      <c r="I24" s="1271"/>
      <c r="J24" s="1271"/>
      <c r="K24" s="1271"/>
      <c r="L24" s="1271"/>
      <c r="M24" s="1271"/>
      <c r="N24" s="1271"/>
      <c r="O24" s="1271"/>
      <c r="P24" s="1271"/>
      <c r="Q24" s="1272"/>
      <c r="R24" s="1231"/>
      <c r="S24" s="1235"/>
      <c r="T24" s="1235"/>
    </row>
    <row r="25" spans="1:20">
      <c r="A25" s="1276"/>
      <c r="B25" s="1269" t="s">
        <v>1731</v>
      </c>
      <c r="C25" s="1256">
        <f t="shared" si="0"/>
        <v>0</v>
      </c>
      <c r="D25" s="1270"/>
      <c r="E25" s="1271"/>
      <c r="F25" s="1271"/>
      <c r="G25" s="1271"/>
      <c r="H25" s="1271"/>
      <c r="I25" s="1271"/>
      <c r="J25" s="1271"/>
      <c r="K25" s="1271"/>
      <c r="L25" s="1271"/>
      <c r="M25" s="1271"/>
      <c r="N25" s="1271"/>
      <c r="O25" s="1271"/>
      <c r="P25" s="1271"/>
      <c r="Q25" s="1272"/>
      <c r="R25" s="1231"/>
      <c r="S25" s="1235"/>
      <c r="T25" s="1235"/>
    </row>
    <row r="26" spans="1:20">
      <c r="A26" s="1260">
        <v>8</v>
      </c>
      <c r="B26" s="1277" t="s">
        <v>1732</v>
      </c>
      <c r="C26" s="1256">
        <f t="shared" si="0"/>
        <v>0</v>
      </c>
      <c r="D26" s="1278">
        <f>D27+D28+D29</f>
        <v>0</v>
      </c>
      <c r="E26" s="1278">
        <f t="shared" ref="E26:Q26" si="2">E27+E28+E29</f>
        <v>0</v>
      </c>
      <c r="F26" s="1278">
        <f t="shared" si="2"/>
        <v>0</v>
      </c>
      <c r="G26" s="1278">
        <f t="shared" si="2"/>
        <v>0</v>
      </c>
      <c r="H26" s="1278">
        <f t="shared" si="2"/>
        <v>0</v>
      </c>
      <c r="I26" s="1278">
        <f t="shared" si="2"/>
        <v>0</v>
      </c>
      <c r="J26" s="1278">
        <f t="shared" si="2"/>
        <v>0</v>
      </c>
      <c r="K26" s="1278">
        <f t="shared" si="2"/>
        <v>0</v>
      </c>
      <c r="L26" s="1278">
        <f t="shared" si="2"/>
        <v>0</v>
      </c>
      <c r="M26" s="1278">
        <f t="shared" si="2"/>
        <v>0</v>
      </c>
      <c r="N26" s="1278">
        <f t="shared" si="2"/>
        <v>0</v>
      </c>
      <c r="O26" s="1278">
        <f t="shared" si="2"/>
        <v>0</v>
      </c>
      <c r="P26" s="1278">
        <f t="shared" si="2"/>
        <v>0</v>
      </c>
      <c r="Q26" s="1279">
        <f t="shared" si="2"/>
        <v>0</v>
      </c>
      <c r="R26" s="1231"/>
      <c r="S26" s="1235"/>
      <c r="T26" s="1235"/>
    </row>
    <row r="27" spans="1:20">
      <c r="A27" s="1260"/>
      <c r="B27" s="1280" t="s">
        <v>1733</v>
      </c>
      <c r="C27" s="1256">
        <f t="shared" si="0"/>
        <v>0</v>
      </c>
      <c r="D27" s="1270"/>
      <c r="E27" s="1271"/>
      <c r="F27" s="1271"/>
      <c r="G27" s="1271"/>
      <c r="H27" s="1271"/>
      <c r="I27" s="1271"/>
      <c r="J27" s="1271"/>
      <c r="K27" s="1271"/>
      <c r="L27" s="1271"/>
      <c r="M27" s="1271"/>
      <c r="N27" s="1271"/>
      <c r="O27" s="1271"/>
      <c r="P27" s="1271"/>
      <c r="Q27" s="1272"/>
      <c r="R27" s="1231"/>
      <c r="S27" s="1235"/>
      <c r="T27" s="1235"/>
    </row>
    <row r="28" spans="1:20">
      <c r="A28" s="1260"/>
      <c r="B28" s="1280" t="s">
        <v>263</v>
      </c>
      <c r="C28" s="1256">
        <f t="shared" si="0"/>
        <v>0</v>
      </c>
      <c r="D28" s="1270"/>
      <c r="E28" s="1271"/>
      <c r="F28" s="1271"/>
      <c r="G28" s="1271"/>
      <c r="H28" s="1271"/>
      <c r="I28" s="1271"/>
      <c r="J28" s="1271"/>
      <c r="K28" s="1271"/>
      <c r="L28" s="1271"/>
      <c r="M28" s="1271"/>
      <c r="N28" s="1271"/>
      <c r="O28" s="1271"/>
      <c r="P28" s="1271"/>
      <c r="Q28" s="1272"/>
      <c r="R28" s="1231"/>
      <c r="S28" s="1235"/>
      <c r="T28" s="1235"/>
    </row>
    <row r="29" spans="1:20">
      <c r="A29" s="1260"/>
      <c r="B29" s="1269" t="s">
        <v>1734</v>
      </c>
      <c r="C29" s="1256">
        <f t="shared" si="0"/>
        <v>0</v>
      </c>
      <c r="D29" s="1270"/>
      <c r="E29" s="1271"/>
      <c r="F29" s="1271"/>
      <c r="G29" s="1271"/>
      <c r="H29" s="1271"/>
      <c r="I29" s="1271"/>
      <c r="J29" s="1271"/>
      <c r="K29" s="1271"/>
      <c r="L29" s="1271"/>
      <c r="M29" s="1271"/>
      <c r="N29" s="1271"/>
      <c r="O29" s="1271"/>
      <c r="P29" s="1271"/>
      <c r="Q29" s="1272"/>
      <c r="R29" s="1231"/>
      <c r="S29" s="1235"/>
      <c r="T29" s="1235"/>
    </row>
    <row r="30" spans="1:20">
      <c r="A30" s="1260">
        <v>9</v>
      </c>
      <c r="B30" s="1281" t="s">
        <v>1735</v>
      </c>
      <c r="C30" s="1256">
        <f t="shared" si="0"/>
        <v>0</v>
      </c>
      <c r="D30" s="1278">
        <f>D31+D32</f>
        <v>0</v>
      </c>
      <c r="E30" s="1278">
        <f t="shared" ref="E30:Q30" si="3">E31+E32</f>
        <v>0</v>
      </c>
      <c r="F30" s="1278">
        <f t="shared" si="3"/>
        <v>0</v>
      </c>
      <c r="G30" s="1278">
        <f t="shared" si="3"/>
        <v>0</v>
      </c>
      <c r="H30" s="1278">
        <f t="shared" si="3"/>
        <v>0</v>
      </c>
      <c r="I30" s="1278">
        <f t="shared" si="3"/>
        <v>0</v>
      </c>
      <c r="J30" s="1278">
        <f t="shared" si="3"/>
        <v>0</v>
      </c>
      <c r="K30" s="1278">
        <f t="shared" si="3"/>
        <v>0</v>
      </c>
      <c r="L30" s="1278">
        <f t="shared" si="3"/>
        <v>0</v>
      </c>
      <c r="M30" s="1278">
        <f t="shared" si="3"/>
        <v>0</v>
      </c>
      <c r="N30" s="1278">
        <f t="shared" si="3"/>
        <v>0</v>
      </c>
      <c r="O30" s="1278">
        <f t="shared" si="3"/>
        <v>0</v>
      </c>
      <c r="P30" s="1278">
        <f t="shared" si="3"/>
        <v>0</v>
      </c>
      <c r="Q30" s="1279">
        <f t="shared" si="3"/>
        <v>0</v>
      </c>
      <c r="R30" s="1231"/>
      <c r="S30" s="1235"/>
      <c r="T30" s="1235"/>
    </row>
    <row r="31" spans="1:20">
      <c r="A31" s="1276"/>
      <c r="B31" s="1282" t="s">
        <v>1736</v>
      </c>
      <c r="C31" s="1256">
        <f t="shared" si="0"/>
        <v>0</v>
      </c>
      <c r="D31" s="1270"/>
      <c r="E31" s="1271"/>
      <c r="F31" s="1271"/>
      <c r="G31" s="1271"/>
      <c r="H31" s="1271"/>
      <c r="I31" s="1271"/>
      <c r="J31" s="1271"/>
      <c r="K31" s="1271"/>
      <c r="L31" s="1271"/>
      <c r="M31" s="1271"/>
      <c r="N31" s="1271"/>
      <c r="O31" s="1271"/>
      <c r="P31" s="1271"/>
      <c r="Q31" s="1272"/>
      <c r="R31" s="1231"/>
      <c r="S31" s="1235"/>
      <c r="T31" s="1235"/>
    </row>
    <row r="32" spans="1:20">
      <c r="A32" s="1276"/>
      <c r="B32" s="1282" t="s">
        <v>1737</v>
      </c>
      <c r="C32" s="1256">
        <f t="shared" si="0"/>
        <v>0</v>
      </c>
      <c r="D32" s="1270"/>
      <c r="E32" s="1271"/>
      <c r="F32" s="1271"/>
      <c r="G32" s="1271"/>
      <c r="H32" s="1271"/>
      <c r="I32" s="1271"/>
      <c r="J32" s="1271"/>
      <c r="K32" s="1271"/>
      <c r="L32" s="1271"/>
      <c r="M32" s="1271"/>
      <c r="N32" s="1271"/>
      <c r="O32" s="1271"/>
      <c r="P32" s="1271"/>
      <c r="Q32" s="1272"/>
      <c r="R32" s="1231"/>
      <c r="S32" s="1235"/>
      <c r="T32" s="1235"/>
    </row>
    <row r="33" spans="1:20">
      <c r="A33" s="1283"/>
      <c r="B33" s="1284" t="s">
        <v>1738</v>
      </c>
      <c r="C33" s="1285">
        <f>C16+C17+C18+C19+C22+C23+C24+C25+C26+C30</f>
        <v>0</v>
      </c>
      <c r="D33" s="1285">
        <f t="shared" ref="D33:Q33" si="4">D16+D17+D18+D19+D22+D23+D24+D25+D26+D30</f>
        <v>0</v>
      </c>
      <c r="E33" s="1285">
        <f t="shared" si="4"/>
        <v>0</v>
      </c>
      <c r="F33" s="1285">
        <f t="shared" si="4"/>
        <v>0</v>
      </c>
      <c r="G33" s="1285">
        <f t="shared" si="4"/>
        <v>0</v>
      </c>
      <c r="H33" s="1285">
        <f t="shared" si="4"/>
        <v>0</v>
      </c>
      <c r="I33" s="1285">
        <f t="shared" si="4"/>
        <v>0</v>
      </c>
      <c r="J33" s="1285">
        <f t="shared" si="4"/>
        <v>0</v>
      </c>
      <c r="K33" s="1285">
        <f t="shared" si="4"/>
        <v>0</v>
      </c>
      <c r="L33" s="1285">
        <f t="shared" si="4"/>
        <v>0</v>
      </c>
      <c r="M33" s="1285">
        <f t="shared" si="4"/>
        <v>0</v>
      </c>
      <c r="N33" s="1285">
        <f t="shared" si="4"/>
        <v>0</v>
      </c>
      <c r="O33" s="1285">
        <f t="shared" si="4"/>
        <v>0</v>
      </c>
      <c r="P33" s="1285">
        <f t="shared" si="4"/>
        <v>0</v>
      </c>
      <c r="Q33" s="1286">
        <f t="shared" si="4"/>
        <v>0</v>
      </c>
      <c r="R33" s="1231"/>
      <c r="S33" s="1235"/>
      <c r="T33" s="1235"/>
    </row>
    <row r="34" spans="1:20">
      <c r="A34" s="1249"/>
      <c r="B34" s="1287" t="s">
        <v>1739</v>
      </c>
      <c r="C34" s="1288"/>
      <c r="D34" s="1288"/>
      <c r="E34" s="1288"/>
      <c r="F34" s="1288"/>
      <c r="G34" s="1288"/>
      <c r="H34" s="1288"/>
      <c r="I34" s="1288"/>
      <c r="J34" s="1288"/>
      <c r="K34" s="1288"/>
      <c r="L34" s="1288"/>
      <c r="M34" s="1288"/>
      <c r="N34" s="1288"/>
      <c r="O34" s="1288"/>
      <c r="P34" s="1288"/>
      <c r="Q34" s="1289"/>
      <c r="R34" s="1231"/>
      <c r="S34" s="1235"/>
      <c r="T34" s="1235"/>
    </row>
    <row r="35" spans="1:20">
      <c r="A35" s="1260">
        <v>1</v>
      </c>
      <c r="B35" s="1266" t="s">
        <v>29</v>
      </c>
      <c r="C35" s="1256">
        <f>SUM(D35:Q35)</f>
        <v>0</v>
      </c>
      <c r="D35" s="1273"/>
      <c r="E35" s="1274"/>
      <c r="F35" s="1274"/>
      <c r="G35" s="1274"/>
      <c r="H35" s="1274"/>
      <c r="I35" s="1274"/>
      <c r="J35" s="1274"/>
      <c r="K35" s="1274"/>
      <c r="L35" s="1274"/>
      <c r="M35" s="1274"/>
      <c r="N35" s="1274"/>
      <c r="O35" s="1274"/>
      <c r="P35" s="1274"/>
      <c r="Q35" s="1275"/>
      <c r="R35" s="1231"/>
      <c r="S35" s="1235"/>
      <c r="T35" s="1235"/>
    </row>
    <row r="36" spans="1:20">
      <c r="A36" s="1260">
        <v>2</v>
      </c>
      <c r="B36" s="1266" t="s">
        <v>1740</v>
      </c>
      <c r="C36" s="1256">
        <f t="shared" ref="C36:C50" si="5">SUM(D36:Q36)</f>
        <v>0</v>
      </c>
      <c r="D36" s="1270"/>
      <c r="E36" s="1271"/>
      <c r="F36" s="1271"/>
      <c r="G36" s="1271"/>
      <c r="H36" s="1271"/>
      <c r="I36" s="1271"/>
      <c r="J36" s="1271"/>
      <c r="K36" s="1271"/>
      <c r="L36" s="1271"/>
      <c r="M36" s="1271"/>
      <c r="N36" s="1271"/>
      <c r="O36" s="1271"/>
      <c r="P36" s="1271"/>
      <c r="Q36" s="1272"/>
      <c r="R36" s="1231"/>
      <c r="S36" s="1235"/>
      <c r="T36" s="1235"/>
    </row>
    <row r="37" spans="1:20" ht="26.25">
      <c r="A37" s="1260">
        <v>3</v>
      </c>
      <c r="B37" s="1266" t="s">
        <v>1741</v>
      </c>
      <c r="C37" s="1256">
        <f t="shared" si="5"/>
        <v>0</v>
      </c>
      <c r="D37" s="1270"/>
      <c r="E37" s="1271"/>
      <c r="F37" s="1271"/>
      <c r="G37" s="1271"/>
      <c r="H37" s="1271"/>
      <c r="I37" s="1271"/>
      <c r="J37" s="1271"/>
      <c r="K37" s="1271"/>
      <c r="L37" s="1271"/>
      <c r="M37" s="1271"/>
      <c r="N37" s="1271"/>
      <c r="O37" s="1271"/>
      <c r="P37" s="1271"/>
      <c r="Q37" s="1272"/>
      <c r="R37" s="1231"/>
      <c r="S37" s="1235"/>
      <c r="T37" s="1235"/>
    </row>
    <row r="38" spans="1:20" ht="15" customHeight="1">
      <c r="A38" s="1260">
        <v>4</v>
      </c>
      <c r="B38" s="1266" t="s">
        <v>1742</v>
      </c>
      <c r="C38" s="1256">
        <f t="shared" si="5"/>
        <v>0</v>
      </c>
      <c r="D38" s="1278">
        <f>D39+D40</f>
        <v>0</v>
      </c>
      <c r="E38" s="1278">
        <f t="shared" ref="E38:Q38" si="6">E39+E40</f>
        <v>0</v>
      </c>
      <c r="F38" s="1278">
        <f t="shared" si="6"/>
        <v>0</v>
      </c>
      <c r="G38" s="1278">
        <f t="shared" si="6"/>
        <v>0</v>
      </c>
      <c r="H38" s="1278">
        <f t="shared" si="6"/>
        <v>0</v>
      </c>
      <c r="I38" s="1278">
        <f t="shared" si="6"/>
        <v>0</v>
      </c>
      <c r="J38" s="1278">
        <f t="shared" si="6"/>
        <v>0</v>
      </c>
      <c r="K38" s="1278">
        <f t="shared" si="6"/>
        <v>0</v>
      </c>
      <c r="L38" s="1278">
        <f t="shared" si="6"/>
        <v>0</v>
      </c>
      <c r="M38" s="1278">
        <f t="shared" si="6"/>
        <v>0</v>
      </c>
      <c r="N38" s="1278">
        <f t="shared" si="6"/>
        <v>0</v>
      </c>
      <c r="O38" s="1278">
        <f t="shared" si="6"/>
        <v>0</v>
      </c>
      <c r="P38" s="1278">
        <f t="shared" si="6"/>
        <v>0</v>
      </c>
      <c r="Q38" s="1279">
        <f t="shared" si="6"/>
        <v>0</v>
      </c>
      <c r="R38" s="1231"/>
      <c r="S38" s="1235"/>
      <c r="T38" s="1235"/>
    </row>
    <row r="39" spans="1:20">
      <c r="A39" s="1260"/>
      <c r="B39" s="1269" t="s">
        <v>1727</v>
      </c>
      <c r="C39" s="1256">
        <f t="shared" si="5"/>
        <v>0</v>
      </c>
      <c r="D39" s="1290"/>
      <c r="E39" s="1290"/>
      <c r="F39" s="1290"/>
      <c r="G39" s="1290"/>
      <c r="H39" s="1290"/>
      <c r="I39" s="1290"/>
      <c r="J39" s="1290"/>
      <c r="K39" s="1290"/>
      <c r="L39" s="1290"/>
      <c r="M39" s="1290"/>
      <c r="N39" s="1290"/>
      <c r="O39" s="1290"/>
      <c r="P39" s="1290"/>
      <c r="Q39" s="1291"/>
      <c r="R39" s="1231"/>
      <c r="S39" s="1235"/>
      <c r="T39" s="1235"/>
    </row>
    <row r="40" spans="1:20">
      <c r="A40" s="1260"/>
      <c r="B40" s="1269" t="s">
        <v>803</v>
      </c>
      <c r="C40" s="1256">
        <f t="shared" si="5"/>
        <v>0</v>
      </c>
      <c r="D40" s="1292"/>
      <c r="E40" s="1292"/>
      <c r="F40" s="1292"/>
      <c r="G40" s="1292"/>
      <c r="H40" s="1292"/>
      <c r="I40" s="1292"/>
      <c r="J40" s="1292"/>
      <c r="K40" s="1292"/>
      <c r="L40" s="1292"/>
      <c r="M40" s="1292"/>
      <c r="N40" s="1292"/>
      <c r="O40" s="1292"/>
      <c r="P40" s="1292"/>
      <c r="Q40" s="1293"/>
      <c r="R40" s="1231"/>
      <c r="S40" s="1235"/>
      <c r="T40" s="1235"/>
    </row>
    <row r="41" spans="1:20">
      <c r="A41" s="1260">
        <v>5</v>
      </c>
      <c r="B41" s="1266" t="s">
        <v>1728</v>
      </c>
      <c r="C41" s="1256">
        <f t="shared" si="5"/>
        <v>0</v>
      </c>
      <c r="D41" s="1294"/>
      <c r="E41" s="1294"/>
      <c r="F41" s="1294"/>
      <c r="G41" s="1294"/>
      <c r="H41" s="1294"/>
      <c r="I41" s="1294"/>
      <c r="J41" s="1294"/>
      <c r="K41" s="1294"/>
      <c r="L41" s="1294"/>
      <c r="M41" s="1294"/>
      <c r="N41" s="1294"/>
      <c r="O41" s="1294"/>
      <c r="P41" s="1294"/>
      <c r="Q41" s="1295"/>
      <c r="R41" s="1231"/>
      <c r="S41" s="1235"/>
      <c r="T41" s="1235"/>
    </row>
    <row r="42" spans="1:20">
      <c r="A42" s="1260">
        <v>6</v>
      </c>
      <c r="B42" s="1266" t="s">
        <v>1729</v>
      </c>
      <c r="C42" s="1256">
        <f t="shared" si="5"/>
        <v>0</v>
      </c>
      <c r="D42" s="1296"/>
      <c r="E42" s="1296"/>
      <c r="F42" s="1296"/>
      <c r="G42" s="1296"/>
      <c r="H42" s="1296"/>
      <c r="I42" s="1296"/>
      <c r="J42" s="1296"/>
      <c r="K42" s="1296"/>
      <c r="L42" s="1296"/>
      <c r="M42" s="1296"/>
      <c r="N42" s="1296"/>
      <c r="O42" s="1296"/>
      <c r="P42" s="1296"/>
      <c r="Q42" s="1297"/>
      <c r="R42" s="1231"/>
      <c r="S42" s="1235"/>
      <c r="T42" s="1235"/>
    </row>
    <row r="43" spans="1:20">
      <c r="A43" s="1260">
        <v>7</v>
      </c>
      <c r="B43" s="1298" t="s">
        <v>1743</v>
      </c>
      <c r="C43" s="1256">
        <f t="shared" si="5"/>
        <v>0</v>
      </c>
      <c r="D43" s="1267">
        <f>D44+D45+D46</f>
        <v>0</v>
      </c>
      <c r="E43" s="1267">
        <f t="shared" ref="E43:Q43" si="7">E44+E45+E46</f>
        <v>0</v>
      </c>
      <c r="F43" s="1267">
        <f t="shared" si="7"/>
        <v>0</v>
      </c>
      <c r="G43" s="1267">
        <f t="shared" si="7"/>
        <v>0</v>
      </c>
      <c r="H43" s="1267">
        <f t="shared" si="7"/>
        <v>0</v>
      </c>
      <c r="I43" s="1267">
        <f t="shared" si="7"/>
        <v>0</v>
      </c>
      <c r="J43" s="1267">
        <f t="shared" si="7"/>
        <v>0</v>
      </c>
      <c r="K43" s="1267">
        <f t="shared" si="7"/>
        <v>0</v>
      </c>
      <c r="L43" s="1267">
        <f t="shared" si="7"/>
        <v>0</v>
      </c>
      <c r="M43" s="1267">
        <f t="shared" si="7"/>
        <v>0</v>
      </c>
      <c r="N43" s="1267">
        <f t="shared" si="7"/>
        <v>0</v>
      </c>
      <c r="O43" s="1267">
        <f t="shared" si="7"/>
        <v>0</v>
      </c>
      <c r="P43" s="1267">
        <f t="shared" si="7"/>
        <v>0</v>
      </c>
      <c r="Q43" s="1268">
        <f t="shared" si="7"/>
        <v>0</v>
      </c>
      <c r="R43" s="1231"/>
      <c r="S43" s="1235"/>
      <c r="T43" s="1235"/>
    </row>
    <row r="44" spans="1:20">
      <c r="A44" s="1276"/>
      <c r="B44" s="1269" t="s">
        <v>30</v>
      </c>
      <c r="C44" s="1256">
        <f t="shared" si="5"/>
        <v>0</v>
      </c>
      <c r="D44" s="1299"/>
      <c r="E44" s="1263"/>
      <c r="F44" s="1263"/>
      <c r="G44" s="1263"/>
      <c r="H44" s="1263"/>
      <c r="I44" s="1263"/>
      <c r="J44" s="1263"/>
      <c r="K44" s="1263"/>
      <c r="L44" s="1263"/>
      <c r="M44" s="1263"/>
      <c r="N44" s="1263"/>
      <c r="O44" s="1263"/>
      <c r="P44" s="1263"/>
      <c r="Q44" s="1264"/>
      <c r="R44" s="1231"/>
      <c r="S44" s="1235"/>
      <c r="T44" s="1235"/>
    </row>
    <row r="45" spans="1:20">
      <c r="A45" s="1276"/>
      <c r="B45" s="1269" t="s">
        <v>1727</v>
      </c>
      <c r="C45" s="1256">
        <f t="shared" si="5"/>
        <v>0</v>
      </c>
      <c r="D45" s="1299"/>
      <c r="E45" s="1263"/>
      <c r="F45" s="1263"/>
      <c r="G45" s="1263"/>
      <c r="H45" s="1263"/>
      <c r="I45" s="1263"/>
      <c r="J45" s="1263"/>
      <c r="K45" s="1263"/>
      <c r="L45" s="1263"/>
      <c r="M45" s="1263"/>
      <c r="N45" s="1263"/>
      <c r="O45" s="1263"/>
      <c r="P45" s="1263"/>
      <c r="Q45" s="1264"/>
      <c r="R45" s="1231"/>
      <c r="S45" s="1235"/>
      <c r="T45" s="1235"/>
    </row>
    <row r="46" spans="1:20">
      <c r="A46" s="1276"/>
      <c r="B46" s="1269" t="s">
        <v>1744</v>
      </c>
      <c r="C46" s="1256">
        <f t="shared" si="5"/>
        <v>0</v>
      </c>
      <c r="D46" s="1299"/>
      <c r="E46" s="1263"/>
      <c r="F46" s="1263"/>
      <c r="G46" s="1263"/>
      <c r="H46" s="1263"/>
      <c r="I46" s="1263"/>
      <c r="J46" s="1263"/>
      <c r="K46" s="1263"/>
      <c r="L46" s="1263"/>
      <c r="M46" s="1263"/>
      <c r="N46" s="1263"/>
      <c r="O46" s="1263"/>
      <c r="P46" s="1263"/>
      <c r="Q46" s="1264"/>
      <c r="R46" s="1231"/>
      <c r="S46" s="1235"/>
      <c r="T46" s="1235"/>
    </row>
    <row r="47" spans="1:20">
      <c r="A47" s="1260">
        <v>8</v>
      </c>
      <c r="B47" s="1277" t="s">
        <v>1745</v>
      </c>
      <c r="C47" s="1256">
        <f t="shared" si="5"/>
        <v>0</v>
      </c>
      <c r="D47" s="1299"/>
      <c r="E47" s="1263"/>
      <c r="F47" s="1263"/>
      <c r="G47" s="1263"/>
      <c r="H47" s="1263"/>
      <c r="I47" s="1263"/>
      <c r="J47" s="1263"/>
      <c r="K47" s="1263"/>
      <c r="L47" s="1263"/>
      <c r="M47" s="1263"/>
      <c r="N47" s="1263"/>
      <c r="O47" s="1263"/>
      <c r="P47" s="1263"/>
      <c r="Q47" s="1264"/>
      <c r="R47" s="1231"/>
      <c r="S47" s="1235"/>
      <c r="T47" s="1235"/>
    </row>
    <row r="48" spans="1:20">
      <c r="A48" s="1260">
        <v>9</v>
      </c>
      <c r="B48" s="1277" t="s">
        <v>1746</v>
      </c>
      <c r="C48" s="1256">
        <f t="shared" si="5"/>
        <v>0</v>
      </c>
      <c r="D48" s="1299"/>
      <c r="E48" s="1263"/>
      <c r="F48" s="1263"/>
      <c r="G48" s="1263"/>
      <c r="H48" s="1263"/>
      <c r="I48" s="1263"/>
      <c r="J48" s="1263"/>
      <c r="K48" s="1263"/>
      <c r="L48" s="1263"/>
      <c r="M48" s="1263"/>
      <c r="N48" s="1263"/>
      <c r="O48" s="1263"/>
      <c r="P48" s="1263"/>
      <c r="Q48" s="1264"/>
      <c r="R48" s="1231"/>
      <c r="S48" s="1235"/>
      <c r="T48" s="1235"/>
    </row>
    <row r="49" spans="1:20">
      <c r="A49" s="1260">
        <v>10</v>
      </c>
      <c r="B49" s="1277" t="s">
        <v>1747</v>
      </c>
      <c r="C49" s="1256">
        <f t="shared" si="5"/>
        <v>0</v>
      </c>
      <c r="D49" s="1299"/>
      <c r="E49" s="1263"/>
      <c r="F49" s="1263"/>
      <c r="G49" s="1263"/>
      <c r="H49" s="1263"/>
      <c r="I49" s="1263"/>
      <c r="J49" s="1263"/>
      <c r="K49" s="1263"/>
      <c r="L49" s="1263"/>
      <c r="M49" s="1263"/>
      <c r="N49" s="1263"/>
      <c r="O49" s="1263"/>
      <c r="P49" s="1263"/>
      <c r="Q49" s="1264"/>
      <c r="R49" s="1231"/>
      <c r="S49" s="1235"/>
      <c r="T49" s="1235"/>
    </row>
    <row r="50" spans="1:20">
      <c r="A50" s="1260">
        <v>11</v>
      </c>
      <c r="B50" s="1277" t="s">
        <v>444</v>
      </c>
      <c r="C50" s="1256">
        <f t="shared" si="5"/>
        <v>0</v>
      </c>
      <c r="D50" s="1299"/>
      <c r="E50" s="1263"/>
      <c r="F50" s="1263"/>
      <c r="G50" s="1263"/>
      <c r="H50" s="1263"/>
      <c r="I50" s="1263"/>
      <c r="J50" s="1263"/>
      <c r="K50" s="1263"/>
      <c r="L50" s="1263"/>
      <c r="M50" s="1263"/>
      <c r="N50" s="1263"/>
      <c r="O50" s="1263"/>
      <c r="P50" s="1263"/>
      <c r="Q50" s="1264"/>
      <c r="R50" s="1231"/>
      <c r="S50" s="1235"/>
      <c r="T50" s="1235"/>
    </row>
    <row r="51" spans="1:20" ht="15.75" thickBot="1">
      <c r="A51" s="1300"/>
      <c r="B51" s="1301" t="s">
        <v>1748</v>
      </c>
      <c r="C51" s="1302">
        <f>C35+C36+C37+C38+C41+C42+C43+C47+C48+C49+C50</f>
        <v>0</v>
      </c>
      <c r="D51" s="1303">
        <f>D35+D36+D37+D38+D41+D42+D43+D47+D48+D49+D50</f>
        <v>0</v>
      </c>
      <c r="E51" s="1303">
        <f t="shared" ref="E51:Q51" si="8">E35+E36+E37+E38+E41+E42+E43+E47+E48+E49+E50</f>
        <v>0</v>
      </c>
      <c r="F51" s="1303">
        <f t="shared" si="8"/>
        <v>0</v>
      </c>
      <c r="G51" s="1303">
        <f t="shared" si="8"/>
        <v>0</v>
      </c>
      <c r="H51" s="1303">
        <f t="shared" si="8"/>
        <v>0</v>
      </c>
      <c r="I51" s="1303">
        <f t="shared" si="8"/>
        <v>0</v>
      </c>
      <c r="J51" s="1303">
        <f t="shared" si="8"/>
        <v>0</v>
      </c>
      <c r="K51" s="1303">
        <f t="shared" si="8"/>
        <v>0</v>
      </c>
      <c r="L51" s="1303">
        <f t="shared" si="8"/>
        <v>0</v>
      </c>
      <c r="M51" s="1303">
        <f t="shared" si="8"/>
        <v>0</v>
      </c>
      <c r="N51" s="1303">
        <f t="shared" si="8"/>
        <v>0</v>
      </c>
      <c r="O51" s="1303">
        <f t="shared" si="8"/>
        <v>0</v>
      </c>
      <c r="P51" s="1303">
        <f t="shared" si="8"/>
        <v>0</v>
      </c>
      <c r="Q51" s="1304">
        <f t="shared" si="8"/>
        <v>0</v>
      </c>
      <c r="R51" s="1231"/>
      <c r="S51" s="1235"/>
      <c r="T51" s="1235"/>
    </row>
    <row r="52" spans="1:20" ht="15.75" thickBot="1">
      <c r="A52" s="1305"/>
      <c r="B52" s="1306" t="s">
        <v>1749</v>
      </c>
      <c r="C52" s="1307">
        <f>C33+C51</f>
        <v>0</v>
      </c>
      <c r="D52" s="1308">
        <f>D33+D51</f>
        <v>0</v>
      </c>
      <c r="E52" s="1308">
        <f t="shared" ref="E52:Q52" si="9">E33+E51</f>
        <v>0</v>
      </c>
      <c r="F52" s="1308">
        <f t="shared" si="9"/>
        <v>0</v>
      </c>
      <c r="G52" s="1308">
        <f t="shared" si="9"/>
        <v>0</v>
      </c>
      <c r="H52" s="1308">
        <f t="shared" si="9"/>
        <v>0</v>
      </c>
      <c r="I52" s="1308">
        <f t="shared" si="9"/>
        <v>0</v>
      </c>
      <c r="J52" s="1308">
        <f t="shared" si="9"/>
        <v>0</v>
      </c>
      <c r="K52" s="1308">
        <f t="shared" si="9"/>
        <v>0</v>
      </c>
      <c r="L52" s="1308">
        <f t="shared" si="9"/>
        <v>0</v>
      </c>
      <c r="M52" s="1308">
        <f t="shared" si="9"/>
        <v>0</v>
      </c>
      <c r="N52" s="1308">
        <f t="shared" si="9"/>
        <v>0</v>
      </c>
      <c r="O52" s="1308">
        <f t="shared" si="9"/>
        <v>0</v>
      </c>
      <c r="P52" s="1308">
        <f t="shared" si="9"/>
        <v>0</v>
      </c>
      <c r="Q52" s="1309">
        <f t="shared" si="9"/>
        <v>0</v>
      </c>
      <c r="R52" s="1231"/>
      <c r="S52" s="1235"/>
      <c r="T52" s="1235"/>
    </row>
    <row r="53" spans="1:20">
      <c r="A53" s="1310"/>
      <c r="B53" s="1245" t="s">
        <v>1750</v>
      </c>
      <c r="C53" s="1311"/>
      <c r="D53" s="1312"/>
      <c r="E53" s="1312"/>
      <c r="F53" s="1312"/>
      <c r="G53" s="1312"/>
      <c r="H53" s="1312"/>
      <c r="I53" s="1312"/>
      <c r="J53" s="1312"/>
      <c r="K53" s="1312"/>
      <c r="L53" s="1312"/>
      <c r="M53" s="1312"/>
      <c r="N53" s="1312"/>
      <c r="O53" s="1312"/>
      <c r="P53" s="1312"/>
      <c r="Q53" s="1313"/>
      <c r="R53" s="1231"/>
      <c r="S53" s="1235"/>
      <c r="T53" s="1235"/>
    </row>
    <row r="54" spans="1:20">
      <c r="A54" s="1249"/>
      <c r="B54" s="1245" t="s">
        <v>1751</v>
      </c>
      <c r="C54" s="1314"/>
      <c r="D54" s="1315"/>
      <c r="E54" s="1315"/>
      <c r="F54" s="1315"/>
      <c r="G54" s="1315"/>
      <c r="H54" s="1315"/>
      <c r="I54" s="1315"/>
      <c r="J54" s="1315"/>
      <c r="K54" s="1315"/>
      <c r="L54" s="1315"/>
      <c r="M54" s="1315"/>
      <c r="N54" s="1315"/>
      <c r="O54" s="1315"/>
      <c r="P54" s="1315"/>
      <c r="Q54" s="1316"/>
      <c r="R54" s="1231"/>
      <c r="S54" s="1235"/>
      <c r="T54" s="1235"/>
    </row>
    <row r="55" spans="1:20">
      <c r="A55" s="1283" t="s">
        <v>1752</v>
      </c>
      <c r="B55" s="1317" t="s">
        <v>1753</v>
      </c>
      <c r="C55" s="1251"/>
      <c r="D55" s="1252"/>
      <c r="E55" s="1252"/>
      <c r="F55" s="1252"/>
      <c r="G55" s="1252"/>
      <c r="H55" s="1252"/>
      <c r="I55" s="1252"/>
      <c r="J55" s="1252"/>
      <c r="K55" s="1252"/>
      <c r="L55" s="1252"/>
      <c r="M55" s="1252"/>
      <c r="N55" s="1252"/>
      <c r="O55" s="1252"/>
      <c r="P55" s="1252"/>
      <c r="Q55" s="1253"/>
      <c r="R55" s="1231"/>
      <c r="S55" s="1235"/>
      <c r="T55" s="1235"/>
    </row>
    <row r="56" spans="1:20">
      <c r="A56" s="1249" t="s">
        <v>1754</v>
      </c>
      <c r="B56" s="1318" t="s">
        <v>1755</v>
      </c>
      <c r="C56" s="1256">
        <f t="shared" ref="C56:C62" si="10">SUM(D56:Q56)</f>
        <v>0</v>
      </c>
      <c r="D56" s="1299"/>
      <c r="E56" s="1263"/>
      <c r="F56" s="1263"/>
      <c r="G56" s="1263"/>
      <c r="H56" s="1263"/>
      <c r="I56" s="1263"/>
      <c r="J56" s="1263"/>
      <c r="K56" s="1263"/>
      <c r="L56" s="1263"/>
      <c r="M56" s="1263"/>
      <c r="N56" s="1263"/>
      <c r="O56" s="1263"/>
      <c r="P56" s="1263"/>
      <c r="Q56" s="1264"/>
      <c r="R56" s="1231"/>
      <c r="S56" s="1235"/>
      <c r="T56" s="1235"/>
    </row>
    <row r="57" spans="1:20">
      <c r="A57" s="1249" t="s">
        <v>1756</v>
      </c>
      <c r="B57" s="1318" t="s">
        <v>1757</v>
      </c>
      <c r="C57" s="1256">
        <f t="shared" si="10"/>
        <v>0</v>
      </c>
      <c r="D57" s="1299"/>
      <c r="E57" s="1263"/>
      <c r="F57" s="1263"/>
      <c r="G57" s="1263"/>
      <c r="H57" s="1263"/>
      <c r="I57" s="1263"/>
      <c r="J57" s="1263"/>
      <c r="K57" s="1263"/>
      <c r="L57" s="1263"/>
      <c r="M57" s="1263"/>
      <c r="N57" s="1263"/>
      <c r="O57" s="1263"/>
      <c r="P57" s="1263"/>
      <c r="Q57" s="1264"/>
      <c r="R57" s="1231"/>
      <c r="S57" s="1235"/>
      <c r="T57" s="1235"/>
    </row>
    <row r="58" spans="1:20">
      <c r="A58" s="1249" t="s">
        <v>1758</v>
      </c>
      <c r="B58" s="1318" t="s">
        <v>1759</v>
      </c>
      <c r="C58" s="1256">
        <f t="shared" si="10"/>
        <v>0</v>
      </c>
      <c r="D58" s="1299"/>
      <c r="E58" s="1263"/>
      <c r="F58" s="1263"/>
      <c r="G58" s="1263"/>
      <c r="H58" s="1263"/>
      <c r="I58" s="1263"/>
      <c r="J58" s="1263"/>
      <c r="K58" s="1263"/>
      <c r="L58" s="1263"/>
      <c r="M58" s="1263"/>
      <c r="N58" s="1263"/>
      <c r="O58" s="1263"/>
      <c r="P58" s="1263"/>
      <c r="Q58" s="1264"/>
      <c r="R58" s="1231"/>
      <c r="S58" s="1235"/>
      <c r="T58" s="1235"/>
    </row>
    <row r="59" spans="1:20">
      <c r="A59" s="1249" t="s">
        <v>1760</v>
      </c>
      <c r="B59" s="1318" t="s">
        <v>1761</v>
      </c>
      <c r="C59" s="1256">
        <f t="shared" si="10"/>
        <v>0</v>
      </c>
      <c r="D59" s="1319">
        <f>D60+D61</f>
        <v>0</v>
      </c>
      <c r="E59" s="1319">
        <f t="shared" ref="E59:Q59" si="11">E60+E61</f>
        <v>0</v>
      </c>
      <c r="F59" s="1319">
        <f t="shared" si="11"/>
        <v>0</v>
      </c>
      <c r="G59" s="1319">
        <f t="shared" si="11"/>
        <v>0</v>
      </c>
      <c r="H59" s="1319">
        <f t="shared" si="11"/>
        <v>0</v>
      </c>
      <c r="I59" s="1319">
        <f t="shared" si="11"/>
        <v>0</v>
      </c>
      <c r="J59" s="1319">
        <f t="shared" si="11"/>
        <v>0</v>
      </c>
      <c r="K59" s="1319">
        <f t="shared" si="11"/>
        <v>0</v>
      </c>
      <c r="L59" s="1319">
        <f t="shared" si="11"/>
        <v>0</v>
      </c>
      <c r="M59" s="1319">
        <f t="shared" si="11"/>
        <v>0</v>
      </c>
      <c r="N59" s="1319">
        <f t="shared" si="11"/>
        <v>0</v>
      </c>
      <c r="O59" s="1319">
        <f t="shared" si="11"/>
        <v>0</v>
      </c>
      <c r="P59" s="1319">
        <f t="shared" si="11"/>
        <v>0</v>
      </c>
      <c r="Q59" s="1320">
        <f t="shared" si="11"/>
        <v>0</v>
      </c>
      <c r="R59" s="1231"/>
      <c r="S59" s="1235"/>
      <c r="T59" s="1235"/>
    </row>
    <row r="60" spans="1:20">
      <c r="A60" s="1249" t="s">
        <v>1762</v>
      </c>
      <c r="B60" s="1321" t="s">
        <v>1763</v>
      </c>
      <c r="C60" s="1256">
        <f t="shared" si="10"/>
        <v>0</v>
      </c>
      <c r="D60" s="1292"/>
      <c r="E60" s="1292"/>
      <c r="F60" s="1292"/>
      <c r="G60" s="1292"/>
      <c r="H60" s="1292"/>
      <c r="I60" s="1292"/>
      <c r="J60" s="1292"/>
      <c r="K60" s="1292"/>
      <c r="L60" s="1292"/>
      <c r="M60" s="1292"/>
      <c r="N60" s="1292"/>
      <c r="O60" s="1292"/>
      <c r="P60" s="1292"/>
      <c r="Q60" s="1293"/>
      <c r="R60" s="1231"/>
      <c r="S60" s="1235"/>
      <c r="T60" s="1235"/>
    </row>
    <row r="61" spans="1:20">
      <c r="A61" s="1249" t="s">
        <v>1764</v>
      </c>
      <c r="B61" s="1321" t="s">
        <v>1765</v>
      </c>
      <c r="C61" s="1256">
        <f t="shared" si="10"/>
        <v>0</v>
      </c>
      <c r="D61" s="1292"/>
      <c r="E61" s="1292"/>
      <c r="F61" s="1292"/>
      <c r="G61" s="1292"/>
      <c r="H61" s="1292"/>
      <c r="I61" s="1292"/>
      <c r="J61" s="1292"/>
      <c r="K61" s="1292"/>
      <c r="L61" s="1292"/>
      <c r="M61" s="1292"/>
      <c r="N61" s="1292"/>
      <c r="O61" s="1292"/>
      <c r="P61" s="1292"/>
      <c r="Q61" s="1293"/>
      <c r="R61" s="1231"/>
      <c r="S61" s="1235"/>
      <c r="T61" s="1235"/>
    </row>
    <row r="62" spans="1:20">
      <c r="A62" s="1249" t="s">
        <v>1766</v>
      </c>
      <c r="B62" s="1318" t="s">
        <v>1767</v>
      </c>
      <c r="C62" s="1256">
        <f t="shared" si="10"/>
        <v>0</v>
      </c>
      <c r="D62" s="1322"/>
      <c r="E62" s="1322"/>
      <c r="F62" s="1322"/>
      <c r="G62" s="1322"/>
      <c r="H62" s="1322"/>
      <c r="I62" s="1322"/>
      <c r="J62" s="1322"/>
      <c r="K62" s="1322"/>
      <c r="L62" s="1322"/>
      <c r="M62" s="1322"/>
      <c r="N62" s="1322"/>
      <c r="O62" s="1322"/>
      <c r="P62" s="1322"/>
      <c r="Q62" s="1323"/>
      <c r="R62" s="1231"/>
      <c r="S62" s="1235"/>
      <c r="T62" s="1235"/>
    </row>
    <row r="63" spans="1:20">
      <c r="A63" s="1283"/>
      <c r="B63" s="1284" t="s">
        <v>1768</v>
      </c>
      <c r="C63" s="1324">
        <f>C56+C57+C58+C59+C62</f>
        <v>0</v>
      </c>
      <c r="D63" s="1325">
        <f>D56+D57+D58+D59+D62</f>
        <v>0</v>
      </c>
      <c r="E63" s="1325">
        <f t="shared" ref="E63:Q63" si="12">E56+E57+E58+E59+E62</f>
        <v>0</v>
      </c>
      <c r="F63" s="1325">
        <f t="shared" si="12"/>
        <v>0</v>
      </c>
      <c r="G63" s="1325">
        <f t="shared" si="12"/>
        <v>0</v>
      </c>
      <c r="H63" s="1325">
        <f t="shared" si="12"/>
        <v>0</v>
      </c>
      <c r="I63" s="1325">
        <f t="shared" si="12"/>
        <v>0</v>
      </c>
      <c r="J63" s="1325">
        <f t="shared" si="12"/>
        <v>0</v>
      </c>
      <c r="K63" s="1325">
        <f t="shared" si="12"/>
        <v>0</v>
      </c>
      <c r="L63" s="1325">
        <f t="shared" si="12"/>
        <v>0</v>
      </c>
      <c r="M63" s="1325">
        <f t="shared" si="12"/>
        <v>0</v>
      </c>
      <c r="N63" s="1325">
        <f t="shared" si="12"/>
        <v>0</v>
      </c>
      <c r="O63" s="1325">
        <f t="shared" si="12"/>
        <v>0</v>
      </c>
      <c r="P63" s="1325">
        <f t="shared" si="12"/>
        <v>0</v>
      </c>
      <c r="Q63" s="1326">
        <f t="shared" si="12"/>
        <v>0</v>
      </c>
      <c r="R63" s="1231"/>
      <c r="S63" s="1235"/>
      <c r="T63" s="1235"/>
    </row>
    <row r="64" spans="1:20">
      <c r="A64" s="1249"/>
      <c r="B64" s="1245" t="s">
        <v>1769</v>
      </c>
      <c r="C64" s="1246"/>
      <c r="D64" s="1327"/>
      <c r="E64" s="1327"/>
      <c r="F64" s="1327"/>
      <c r="G64" s="1327"/>
      <c r="H64" s="1327"/>
      <c r="I64" s="1327"/>
      <c r="J64" s="1327"/>
      <c r="K64" s="1327"/>
      <c r="L64" s="1327"/>
      <c r="M64" s="1327"/>
      <c r="N64" s="1327"/>
      <c r="O64" s="1327"/>
      <c r="P64" s="1327"/>
      <c r="Q64" s="1328"/>
      <c r="R64" s="1231"/>
      <c r="S64" s="1235"/>
      <c r="T64" s="1235"/>
    </row>
    <row r="65" spans="1:20">
      <c r="A65" s="1283" t="s">
        <v>1770</v>
      </c>
      <c r="B65" s="1317" t="s">
        <v>1753</v>
      </c>
      <c r="C65" s="1329"/>
      <c r="D65" s="1330"/>
      <c r="E65" s="1330"/>
      <c r="F65" s="1330"/>
      <c r="G65" s="1330"/>
      <c r="H65" s="1330"/>
      <c r="I65" s="1330"/>
      <c r="J65" s="1330"/>
      <c r="K65" s="1330"/>
      <c r="L65" s="1330"/>
      <c r="M65" s="1330"/>
      <c r="N65" s="1330"/>
      <c r="O65" s="1330"/>
      <c r="P65" s="1330"/>
      <c r="Q65" s="1331"/>
      <c r="R65" s="1231"/>
      <c r="S65" s="1235"/>
      <c r="T65" s="1235"/>
    </row>
    <row r="66" spans="1:20">
      <c r="A66" s="1249" t="s">
        <v>1754</v>
      </c>
      <c r="B66" s="1318" t="s">
        <v>1755</v>
      </c>
      <c r="C66" s="1256">
        <f t="shared" ref="C66:C72" si="13">SUM(D66:Q66)</f>
        <v>0</v>
      </c>
      <c r="D66" s="1299"/>
      <c r="E66" s="1263"/>
      <c r="F66" s="1263"/>
      <c r="G66" s="1263"/>
      <c r="H66" s="1263"/>
      <c r="I66" s="1263"/>
      <c r="J66" s="1263"/>
      <c r="K66" s="1263"/>
      <c r="L66" s="1263"/>
      <c r="M66" s="1263"/>
      <c r="N66" s="1263"/>
      <c r="O66" s="1263"/>
      <c r="P66" s="1263"/>
      <c r="Q66" s="1264"/>
      <c r="R66" s="1231"/>
      <c r="S66" s="1235"/>
      <c r="T66" s="1235"/>
    </row>
    <row r="67" spans="1:20">
      <c r="A67" s="1249" t="s">
        <v>1756</v>
      </c>
      <c r="B67" s="1318" t="s">
        <v>1757</v>
      </c>
      <c r="C67" s="1256">
        <f t="shared" si="13"/>
        <v>0</v>
      </c>
      <c r="D67" s="1299"/>
      <c r="E67" s="1263"/>
      <c r="F67" s="1263"/>
      <c r="G67" s="1263"/>
      <c r="H67" s="1263"/>
      <c r="I67" s="1263"/>
      <c r="J67" s="1263"/>
      <c r="K67" s="1263"/>
      <c r="L67" s="1263"/>
      <c r="M67" s="1263"/>
      <c r="N67" s="1263"/>
      <c r="O67" s="1263"/>
      <c r="P67" s="1263"/>
      <c r="Q67" s="1264"/>
      <c r="R67" s="1231"/>
      <c r="S67" s="1235"/>
      <c r="T67" s="1235"/>
    </row>
    <row r="68" spans="1:20">
      <c r="A68" s="1249" t="s">
        <v>1758</v>
      </c>
      <c r="B68" s="1318" t="s">
        <v>1759</v>
      </c>
      <c r="C68" s="1256">
        <f t="shared" si="13"/>
        <v>0</v>
      </c>
      <c r="D68" s="1299"/>
      <c r="E68" s="1263"/>
      <c r="F68" s="1263"/>
      <c r="G68" s="1263"/>
      <c r="H68" s="1263"/>
      <c r="I68" s="1263"/>
      <c r="J68" s="1263"/>
      <c r="K68" s="1263"/>
      <c r="L68" s="1263"/>
      <c r="M68" s="1263"/>
      <c r="N68" s="1263"/>
      <c r="O68" s="1263"/>
      <c r="P68" s="1263"/>
      <c r="Q68" s="1264"/>
      <c r="R68" s="1231"/>
      <c r="S68" s="1235"/>
      <c r="T68" s="1235"/>
    </row>
    <row r="69" spans="1:20">
      <c r="A69" s="1249" t="s">
        <v>1760</v>
      </c>
      <c r="B69" s="1318" t="s">
        <v>1761</v>
      </c>
      <c r="C69" s="1256">
        <f t="shared" si="13"/>
        <v>0</v>
      </c>
      <c r="D69" s="1319">
        <f>D70+D71</f>
        <v>0</v>
      </c>
      <c r="E69" s="1319">
        <f t="shared" ref="E69:Q69" si="14">E70+E71</f>
        <v>0</v>
      </c>
      <c r="F69" s="1319">
        <f t="shared" si="14"/>
        <v>0</v>
      </c>
      <c r="G69" s="1319">
        <f t="shared" si="14"/>
        <v>0</v>
      </c>
      <c r="H69" s="1319">
        <f t="shared" si="14"/>
        <v>0</v>
      </c>
      <c r="I69" s="1319">
        <f t="shared" si="14"/>
        <v>0</v>
      </c>
      <c r="J69" s="1319">
        <f t="shared" si="14"/>
        <v>0</v>
      </c>
      <c r="K69" s="1319">
        <f t="shared" si="14"/>
        <v>0</v>
      </c>
      <c r="L69" s="1319">
        <f t="shared" si="14"/>
        <v>0</v>
      </c>
      <c r="M69" s="1319">
        <f t="shared" si="14"/>
        <v>0</v>
      </c>
      <c r="N69" s="1319">
        <f t="shared" si="14"/>
        <v>0</v>
      </c>
      <c r="O69" s="1319">
        <f t="shared" si="14"/>
        <v>0</v>
      </c>
      <c r="P69" s="1319">
        <f t="shared" si="14"/>
        <v>0</v>
      </c>
      <c r="Q69" s="1320">
        <f t="shared" si="14"/>
        <v>0</v>
      </c>
      <c r="R69" s="1231"/>
      <c r="S69" s="1235"/>
      <c r="T69" s="1235"/>
    </row>
    <row r="70" spans="1:20">
      <c r="A70" s="1249" t="s">
        <v>1762</v>
      </c>
      <c r="B70" s="1321" t="s">
        <v>1763</v>
      </c>
      <c r="C70" s="1256">
        <f t="shared" si="13"/>
        <v>0</v>
      </c>
      <c r="D70" s="1292"/>
      <c r="E70" s="1292"/>
      <c r="F70" s="1292"/>
      <c r="G70" s="1292"/>
      <c r="H70" s="1292"/>
      <c r="I70" s="1292"/>
      <c r="J70" s="1292"/>
      <c r="K70" s="1292"/>
      <c r="L70" s="1292"/>
      <c r="M70" s="1292"/>
      <c r="N70" s="1292"/>
      <c r="O70" s="1292"/>
      <c r="P70" s="1292"/>
      <c r="Q70" s="1293"/>
      <c r="R70" s="1231"/>
      <c r="S70" s="1235"/>
      <c r="T70" s="1235"/>
    </row>
    <row r="71" spans="1:20">
      <c r="A71" s="1249" t="s">
        <v>1764</v>
      </c>
      <c r="B71" s="1321" t="s">
        <v>1765</v>
      </c>
      <c r="C71" s="1256">
        <f t="shared" si="13"/>
        <v>0</v>
      </c>
      <c r="D71" s="1292"/>
      <c r="E71" s="1292"/>
      <c r="F71" s="1292"/>
      <c r="G71" s="1292"/>
      <c r="H71" s="1292"/>
      <c r="I71" s="1292"/>
      <c r="J71" s="1292"/>
      <c r="K71" s="1292"/>
      <c r="L71" s="1292"/>
      <c r="M71" s="1292"/>
      <c r="N71" s="1292"/>
      <c r="O71" s="1292"/>
      <c r="P71" s="1292"/>
      <c r="Q71" s="1293"/>
      <c r="R71" s="1231"/>
      <c r="S71" s="1235"/>
      <c r="T71" s="1235"/>
    </row>
    <row r="72" spans="1:20">
      <c r="A72" s="1249" t="s">
        <v>1766</v>
      </c>
      <c r="B72" s="1318" t="s">
        <v>1767</v>
      </c>
      <c r="C72" s="1256">
        <f t="shared" si="13"/>
        <v>0</v>
      </c>
      <c r="D72" s="1322"/>
      <c r="E72" s="1322"/>
      <c r="F72" s="1322"/>
      <c r="G72" s="1322"/>
      <c r="H72" s="1322"/>
      <c r="I72" s="1322"/>
      <c r="J72" s="1322"/>
      <c r="K72" s="1322"/>
      <c r="L72" s="1322"/>
      <c r="M72" s="1322"/>
      <c r="N72" s="1322"/>
      <c r="O72" s="1322"/>
      <c r="P72" s="1322"/>
      <c r="Q72" s="1323"/>
      <c r="R72" s="1231"/>
      <c r="S72" s="1235"/>
      <c r="T72" s="1235"/>
    </row>
    <row r="73" spans="1:20" ht="15.75" thickBot="1">
      <c r="A73" s="1300"/>
      <c r="B73" s="1301" t="s">
        <v>1771</v>
      </c>
      <c r="C73" s="1332">
        <f>C66+C67+C68+C69+C72</f>
        <v>0</v>
      </c>
      <c r="D73" s="1303">
        <f>D66+D67+D68+D69+D72</f>
        <v>0</v>
      </c>
      <c r="E73" s="1303">
        <f t="shared" ref="E73:Q73" si="15">E66+E67+E68+E69+E72</f>
        <v>0</v>
      </c>
      <c r="F73" s="1303">
        <f t="shared" si="15"/>
        <v>0</v>
      </c>
      <c r="G73" s="1303">
        <f t="shared" si="15"/>
        <v>0</v>
      </c>
      <c r="H73" s="1303">
        <f t="shared" si="15"/>
        <v>0</v>
      </c>
      <c r="I73" s="1303">
        <f t="shared" si="15"/>
        <v>0</v>
      </c>
      <c r="J73" s="1303">
        <f t="shared" si="15"/>
        <v>0</v>
      </c>
      <c r="K73" s="1303">
        <f t="shared" si="15"/>
        <v>0</v>
      </c>
      <c r="L73" s="1303">
        <f t="shared" si="15"/>
        <v>0</v>
      </c>
      <c r="M73" s="1303">
        <f t="shared" si="15"/>
        <v>0</v>
      </c>
      <c r="N73" s="1303">
        <f t="shared" si="15"/>
        <v>0</v>
      </c>
      <c r="O73" s="1303">
        <f t="shared" si="15"/>
        <v>0</v>
      </c>
      <c r="P73" s="1303">
        <f t="shared" si="15"/>
        <v>0</v>
      </c>
      <c r="Q73" s="1304">
        <f t="shared" si="15"/>
        <v>0</v>
      </c>
      <c r="R73" s="1231"/>
      <c r="S73" s="1235"/>
      <c r="T73" s="1235"/>
    </row>
    <row r="74" spans="1:20" ht="15.75" thickBot="1">
      <c r="A74" s="1333"/>
      <c r="B74" s="1306" t="s">
        <v>1772</v>
      </c>
      <c r="C74" s="1307">
        <f>C63+C73</f>
        <v>0</v>
      </c>
      <c r="D74" s="1308">
        <f>D63+D73</f>
        <v>0</v>
      </c>
      <c r="E74" s="1308">
        <f t="shared" ref="E74:Q74" si="16">E63+E73</f>
        <v>0</v>
      </c>
      <c r="F74" s="1308">
        <f t="shared" si="16"/>
        <v>0</v>
      </c>
      <c r="G74" s="1308">
        <f t="shared" si="16"/>
        <v>0</v>
      </c>
      <c r="H74" s="1308">
        <f t="shared" si="16"/>
        <v>0</v>
      </c>
      <c r="I74" s="1308">
        <f t="shared" si="16"/>
        <v>0</v>
      </c>
      <c r="J74" s="1308">
        <f t="shared" si="16"/>
        <v>0</v>
      </c>
      <c r="K74" s="1308">
        <f t="shared" si="16"/>
        <v>0</v>
      </c>
      <c r="L74" s="1308">
        <f t="shared" si="16"/>
        <v>0</v>
      </c>
      <c r="M74" s="1308">
        <f t="shared" si="16"/>
        <v>0</v>
      </c>
      <c r="N74" s="1308">
        <f t="shared" si="16"/>
        <v>0</v>
      </c>
      <c r="O74" s="1308">
        <f t="shared" si="16"/>
        <v>0</v>
      </c>
      <c r="P74" s="1308">
        <f t="shared" si="16"/>
        <v>0</v>
      </c>
      <c r="Q74" s="1309">
        <f t="shared" si="16"/>
        <v>0</v>
      </c>
      <c r="R74" s="1231"/>
      <c r="S74" s="1235"/>
      <c r="T74" s="1235"/>
    </row>
    <row r="75" spans="1:20" ht="15.75" thickBot="1">
      <c r="A75" s="1334"/>
      <c r="B75" s="1335" t="s">
        <v>1773</v>
      </c>
      <c r="C75" s="1336">
        <f>C52+C74</f>
        <v>0</v>
      </c>
      <c r="D75" s="1337">
        <f>D52+D74</f>
        <v>0</v>
      </c>
      <c r="E75" s="1337">
        <f t="shared" ref="E75:Q75" si="17">E52+E74</f>
        <v>0</v>
      </c>
      <c r="F75" s="1337">
        <f t="shared" si="17"/>
        <v>0</v>
      </c>
      <c r="G75" s="1337">
        <f t="shared" si="17"/>
        <v>0</v>
      </c>
      <c r="H75" s="1337">
        <f t="shared" si="17"/>
        <v>0</v>
      </c>
      <c r="I75" s="1337">
        <f t="shared" si="17"/>
        <v>0</v>
      </c>
      <c r="J75" s="1337">
        <f t="shared" si="17"/>
        <v>0</v>
      </c>
      <c r="K75" s="1337">
        <f t="shared" si="17"/>
        <v>0</v>
      </c>
      <c r="L75" s="1337">
        <f t="shared" si="17"/>
        <v>0</v>
      </c>
      <c r="M75" s="1337">
        <f t="shared" si="17"/>
        <v>0</v>
      </c>
      <c r="N75" s="1337">
        <f t="shared" si="17"/>
        <v>0</v>
      </c>
      <c r="O75" s="1337">
        <f t="shared" si="17"/>
        <v>0</v>
      </c>
      <c r="P75" s="1337">
        <f t="shared" si="17"/>
        <v>0</v>
      </c>
      <c r="Q75" s="1338">
        <f t="shared" si="17"/>
        <v>0</v>
      </c>
      <c r="R75" s="1231"/>
      <c r="S75" s="1235"/>
      <c r="T75" s="1235"/>
    </row>
    <row r="76" spans="1:20" ht="16.5" thickTop="1" thickBot="1">
      <c r="A76" s="1339"/>
      <c r="B76" s="1340" t="s">
        <v>1774</v>
      </c>
      <c r="C76" s="1341"/>
      <c r="D76" s="1342">
        <v>0</v>
      </c>
      <c r="E76" s="1343" t="s">
        <v>1775</v>
      </c>
      <c r="F76" s="1344" t="s">
        <v>1776</v>
      </c>
      <c r="G76" s="1344" t="s">
        <v>1777</v>
      </c>
      <c r="H76" s="1344" t="s">
        <v>1778</v>
      </c>
      <c r="I76" s="1344" t="s">
        <v>1779</v>
      </c>
      <c r="J76" s="1344" t="s">
        <v>1780</v>
      </c>
      <c r="K76" s="1344" t="s">
        <v>1781</v>
      </c>
      <c r="L76" s="1344" t="s">
        <v>1782</v>
      </c>
      <c r="M76" s="1344" t="s">
        <v>1783</v>
      </c>
      <c r="N76" s="1344" t="s">
        <v>1784</v>
      </c>
      <c r="O76" s="1344" t="s">
        <v>1785</v>
      </c>
      <c r="P76" s="1344" t="s">
        <v>1786</v>
      </c>
      <c r="Q76" s="1345" t="s">
        <v>1787</v>
      </c>
      <c r="R76" s="1231"/>
      <c r="S76" s="1235"/>
      <c r="T76" s="1235"/>
    </row>
    <row r="77" spans="1:20" ht="16.5" thickTop="1" thickBot="1">
      <c r="A77" s="1346"/>
      <c r="B77" s="1347" t="s">
        <v>1788</v>
      </c>
      <c r="C77" s="1348"/>
      <c r="D77" s="1349">
        <f t="shared" ref="D77:Q77" si="18">D75*D76</f>
        <v>0</v>
      </c>
      <c r="E77" s="1350">
        <f t="shared" si="18"/>
        <v>0</v>
      </c>
      <c r="F77" s="1350">
        <f t="shared" si="18"/>
        <v>0</v>
      </c>
      <c r="G77" s="1350">
        <f t="shared" si="18"/>
        <v>0</v>
      </c>
      <c r="H77" s="1350">
        <f t="shared" si="18"/>
        <v>0</v>
      </c>
      <c r="I77" s="1350">
        <f t="shared" si="18"/>
        <v>0</v>
      </c>
      <c r="J77" s="1350">
        <f t="shared" si="18"/>
        <v>0</v>
      </c>
      <c r="K77" s="1350">
        <f t="shared" si="18"/>
        <v>0</v>
      </c>
      <c r="L77" s="1350">
        <f t="shared" si="18"/>
        <v>0</v>
      </c>
      <c r="M77" s="1350">
        <f t="shared" si="18"/>
        <v>0</v>
      </c>
      <c r="N77" s="1350">
        <f t="shared" si="18"/>
        <v>0</v>
      </c>
      <c r="O77" s="1350">
        <f t="shared" si="18"/>
        <v>0</v>
      </c>
      <c r="P77" s="1350">
        <f t="shared" si="18"/>
        <v>0</v>
      </c>
      <c r="Q77" s="1351">
        <f t="shared" si="18"/>
        <v>0</v>
      </c>
      <c r="R77" s="1231"/>
      <c r="S77" s="1235"/>
      <c r="T77" s="1235"/>
    </row>
    <row r="78" spans="1:20" ht="16.5" thickTop="1" thickBot="1">
      <c r="A78" s="1352"/>
      <c r="B78" s="1353" t="s">
        <v>1789</v>
      </c>
      <c r="C78" s="1354">
        <f>SUM(D77:Q77)</f>
        <v>0</v>
      </c>
      <c r="D78" s="1355"/>
      <c r="E78" s="1356"/>
      <c r="F78" s="1356"/>
      <c r="G78" s="1356"/>
      <c r="H78" s="1356"/>
      <c r="I78" s="1356"/>
      <c r="J78" s="1356"/>
      <c r="K78" s="1356"/>
      <c r="L78" s="1356"/>
      <c r="M78" s="1356"/>
      <c r="N78" s="1356"/>
      <c r="O78" s="1356"/>
      <c r="P78" s="1356"/>
      <c r="Q78" s="1357"/>
      <c r="R78" s="1231"/>
      <c r="S78" s="1235"/>
      <c r="T78" s="1235"/>
    </row>
    <row r="79" spans="1:20">
      <c r="A79" s="678"/>
      <c r="B79" s="678"/>
      <c r="C79" s="678"/>
      <c r="D79" s="678"/>
      <c r="E79" s="678"/>
      <c r="F79" s="678"/>
      <c r="G79" s="678"/>
      <c r="H79" s="678"/>
      <c r="I79" s="678"/>
      <c r="J79" s="678"/>
      <c r="K79" s="678"/>
      <c r="L79" s="678"/>
      <c r="M79" s="678"/>
      <c r="N79" s="678"/>
      <c r="O79" s="678"/>
      <c r="P79" s="678"/>
      <c r="Q79" s="678"/>
      <c r="R79" s="678"/>
    </row>
    <row r="80" spans="1:20">
      <c r="A80" s="678"/>
      <c r="B80" s="678"/>
      <c r="C80" s="678"/>
      <c r="D80" s="678"/>
      <c r="E80" s="678"/>
      <c r="F80" s="678"/>
      <c r="G80" s="678"/>
      <c r="H80" s="678"/>
      <c r="I80" s="678"/>
      <c r="J80" s="678"/>
      <c r="K80" s="678"/>
      <c r="L80" s="678"/>
      <c r="M80" s="678"/>
      <c r="N80" s="678"/>
      <c r="O80" s="678"/>
      <c r="P80" s="678"/>
      <c r="Q80" s="678"/>
      <c r="R80" s="678"/>
    </row>
    <row r="81" spans="1:18">
      <c r="A81" s="678"/>
      <c r="B81" s="678"/>
      <c r="C81" s="678"/>
      <c r="D81" s="678"/>
      <c r="E81" s="678"/>
      <c r="F81" s="678"/>
      <c r="G81" s="678"/>
      <c r="H81" s="678"/>
      <c r="I81" s="678"/>
      <c r="J81" s="678"/>
      <c r="K81" s="678"/>
      <c r="L81" s="678"/>
      <c r="M81" s="678"/>
      <c r="N81" s="678"/>
      <c r="O81" s="678"/>
      <c r="P81" s="678"/>
      <c r="Q81" s="678"/>
      <c r="R81" s="678"/>
    </row>
    <row r="82" spans="1:18">
      <c r="A82" s="678"/>
      <c r="B82" s="678"/>
      <c r="C82" s="678"/>
      <c r="D82" s="678"/>
      <c r="E82" s="678"/>
      <c r="F82" s="678"/>
      <c r="G82" s="678"/>
      <c r="H82" s="678"/>
      <c r="I82" s="678"/>
      <c r="J82" s="678"/>
      <c r="K82" s="678"/>
      <c r="L82" s="678"/>
      <c r="M82" s="678"/>
      <c r="N82" s="678"/>
      <c r="O82" s="678"/>
      <c r="P82" s="678"/>
      <c r="Q82" s="678"/>
      <c r="R82" s="678"/>
    </row>
    <row r="83" spans="1:18">
      <c r="A83" s="678"/>
      <c r="B83" s="678"/>
      <c r="C83" s="678"/>
      <c r="D83" s="678"/>
      <c r="E83" s="678"/>
      <c r="F83" s="678"/>
      <c r="G83" s="678"/>
      <c r="H83" s="678"/>
      <c r="I83" s="678"/>
      <c r="J83" s="678"/>
      <c r="K83" s="678"/>
      <c r="L83" s="678"/>
      <c r="M83" s="678"/>
      <c r="N83" s="678"/>
      <c r="O83" s="678"/>
      <c r="P83" s="678"/>
      <c r="Q83" s="678"/>
      <c r="R83" s="678"/>
    </row>
    <row r="84" spans="1:18">
      <c r="A84" s="678"/>
      <c r="B84" s="678"/>
      <c r="C84" s="678"/>
      <c r="D84" s="678"/>
      <c r="E84" s="678"/>
      <c r="F84" s="678"/>
      <c r="G84" s="678"/>
      <c r="H84" s="678"/>
      <c r="I84" s="678"/>
      <c r="J84" s="678"/>
      <c r="K84" s="678"/>
      <c r="L84" s="678"/>
      <c r="M84" s="678"/>
      <c r="N84" s="678"/>
      <c r="O84" s="678"/>
      <c r="P84" s="678"/>
      <c r="Q84" s="678"/>
      <c r="R84" s="678"/>
    </row>
    <row r="85" spans="1:18">
      <c r="A85" s="678"/>
      <c r="B85" s="678"/>
      <c r="C85" s="678"/>
      <c r="D85" s="678"/>
      <c r="E85" s="678"/>
      <c r="F85" s="678"/>
      <c r="G85" s="678"/>
      <c r="H85" s="678"/>
      <c r="I85" s="678"/>
      <c r="J85" s="678"/>
      <c r="K85" s="678"/>
      <c r="L85" s="678"/>
      <c r="M85" s="678"/>
      <c r="N85" s="678"/>
      <c r="O85" s="678"/>
      <c r="P85" s="678"/>
      <c r="Q85" s="678"/>
      <c r="R85" s="678"/>
    </row>
    <row r="86" spans="1:18">
      <c r="A86" s="678"/>
      <c r="B86" s="678"/>
      <c r="C86" s="678"/>
      <c r="D86" s="678"/>
      <c r="E86" s="678"/>
      <c r="F86" s="678"/>
      <c r="G86" s="678"/>
      <c r="H86" s="678"/>
      <c r="I86" s="678"/>
      <c r="J86" s="678"/>
      <c r="K86" s="678"/>
      <c r="L86" s="678"/>
      <c r="M86" s="678"/>
      <c r="N86" s="678"/>
      <c r="O86" s="678"/>
      <c r="P86" s="678"/>
      <c r="Q86" s="678"/>
      <c r="R86" s="678"/>
    </row>
    <row r="87" spans="1:18">
      <c r="A87" s="678"/>
      <c r="B87" s="678"/>
      <c r="C87" s="678"/>
      <c r="D87" s="678"/>
      <c r="E87" s="678"/>
      <c r="F87" s="678"/>
      <c r="G87" s="678"/>
      <c r="H87" s="678"/>
      <c r="I87" s="678"/>
      <c r="J87" s="678"/>
      <c r="K87" s="678"/>
      <c r="L87" s="678"/>
      <c r="M87" s="678"/>
      <c r="N87" s="678"/>
      <c r="O87" s="678"/>
      <c r="P87" s="678"/>
      <c r="Q87" s="678"/>
      <c r="R87" s="678"/>
    </row>
    <row r="88" spans="1:18">
      <c r="A88" s="678"/>
      <c r="B88" s="678"/>
      <c r="C88" s="678"/>
      <c r="D88" s="678"/>
      <c r="E88" s="678"/>
      <c r="F88" s="678"/>
      <c r="G88" s="678"/>
      <c r="H88" s="678"/>
      <c r="I88" s="678"/>
      <c r="J88" s="678"/>
      <c r="K88" s="678"/>
      <c r="L88" s="678"/>
      <c r="M88" s="678"/>
      <c r="N88" s="678"/>
      <c r="O88" s="678"/>
      <c r="P88" s="678"/>
      <c r="Q88" s="678"/>
      <c r="R88" s="678"/>
    </row>
    <row r="89" spans="1:18">
      <c r="A89" s="678"/>
      <c r="B89" s="678"/>
      <c r="C89" s="678"/>
      <c r="D89" s="678"/>
      <c r="E89" s="678"/>
      <c r="F89" s="678"/>
      <c r="G89" s="678"/>
      <c r="H89" s="678"/>
      <c r="I89" s="678"/>
      <c r="J89" s="678"/>
      <c r="K89" s="678"/>
      <c r="L89" s="678"/>
      <c r="M89" s="678"/>
      <c r="N89" s="678"/>
      <c r="O89" s="678"/>
      <c r="P89" s="678"/>
      <c r="Q89" s="678"/>
      <c r="R89" s="678"/>
    </row>
    <row r="90" spans="1:18">
      <c r="A90" s="678"/>
      <c r="B90" s="678"/>
      <c r="C90" s="678"/>
      <c r="D90" s="678"/>
      <c r="E90" s="678"/>
      <c r="F90" s="678"/>
      <c r="G90" s="678"/>
      <c r="H90" s="678"/>
      <c r="I90" s="678"/>
      <c r="J90" s="678"/>
      <c r="K90" s="678"/>
      <c r="L90" s="678"/>
      <c r="M90" s="678"/>
      <c r="N90" s="678"/>
      <c r="O90" s="678"/>
      <c r="P90" s="678"/>
      <c r="Q90" s="678"/>
      <c r="R90" s="678"/>
    </row>
    <row r="91" spans="1:18">
      <c r="A91" s="678"/>
      <c r="B91" s="678"/>
      <c r="C91" s="678"/>
      <c r="D91" s="678"/>
      <c r="E91" s="678"/>
      <c r="F91" s="678"/>
      <c r="G91" s="678"/>
      <c r="H91" s="678"/>
      <c r="I91" s="678"/>
      <c r="J91" s="678"/>
      <c r="K91" s="678"/>
      <c r="L91" s="678"/>
      <c r="M91" s="678"/>
      <c r="N91" s="678"/>
      <c r="O91" s="678"/>
      <c r="P91" s="678"/>
      <c r="Q91" s="678"/>
      <c r="R91" s="678"/>
    </row>
    <row r="92" spans="1:18">
      <c r="A92" s="678"/>
      <c r="B92" s="678"/>
      <c r="C92" s="678"/>
      <c r="D92" s="678"/>
      <c r="E92" s="678"/>
      <c r="F92" s="678"/>
      <c r="G92" s="678"/>
      <c r="H92" s="678"/>
      <c r="I92" s="678"/>
      <c r="J92" s="678"/>
      <c r="K92" s="678"/>
      <c r="L92" s="678"/>
      <c r="M92" s="678"/>
      <c r="N92" s="678"/>
      <c r="O92" s="678"/>
      <c r="P92" s="678"/>
      <c r="Q92" s="678"/>
      <c r="R92" s="678"/>
    </row>
    <row r="93" spans="1:18">
      <c r="A93" s="678"/>
      <c r="B93" s="678"/>
      <c r="C93" s="678"/>
      <c r="D93" s="678"/>
      <c r="E93" s="678"/>
      <c r="F93" s="678"/>
      <c r="G93" s="678"/>
      <c r="H93" s="678"/>
      <c r="I93" s="678"/>
      <c r="J93" s="678"/>
      <c r="K93" s="678"/>
      <c r="L93" s="678"/>
      <c r="M93" s="678"/>
      <c r="N93" s="678"/>
      <c r="O93" s="678"/>
      <c r="P93" s="678"/>
      <c r="Q93" s="678"/>
      <c r="R93" s="678"/>
    </row>
    <row r="94" spans="1:18">
      <c r="A94" s="678"/>
      <c r="B94" s="678"/>
      <c r="C94" s="678"/>
      <c r="D94" s="678"/>
      <c r="E94" s="678"/>
      <c r="F94" s="678"/>
      <c r="G94" s="678"/>
      <c r="H94" s="678"/>
      <c r="I94" s="678"/>
      <c r="J94" s="678"/>
      <c r="K94" s="678"/>
      <c r="L94" s="678"/>
      <c r="M94" s="678"/>
      <c r="N94" s="678"/>
      <c r="O94" s="678"/>
      <c r="P94" s="678"/>
      <c r="Q94" s="678"/>
      <c r="R94" s="678"/>
    </row>
    <row r="95" spans="1:18">
      <c r="A95" s="678"/>
      <c r="B95" s="678"/>
      <c r="C95" s="678"/>
      <c r="D95" s="678"/>
      <c r="E95" s="678"/>
      <c r="F95" s="678"/>
      <c r="G95" s="678"/>
      <c r="H95" s="678"/>
      <c r="I95" s="678"/>
      <c r="J95" s="678"/>
      <c r="K95" s="678"/>
      <c r="L95" s="678"/>
      <c r="M95" s="678"/>
      <c r="N95" s="678"/>
      <c r="O95" s="678"/>
      <c r="P95" s="678"/>
      <c r="Q95" s="678"/>
      <c r="R95" s="678"/>
    </row>
    <row r="96" spans="1:18">
      <c r="A96" s="678"/>
      <c r="B96" s="678"/>
      <c r="C96" s="678"/>
      <c r="D96" s="678"/>
      <c r="E96" s="678"/>
      <c r="F96" s="678"/>
      <c r="G96" s="678"/>
      <c r="H96" s="678"/>
      <c r="I96" s="678"/>
      <c r="J96" s="678"/>
      <c r="K96" s="678"/>
      <c r="L96" s="678"/>
      <c r="M96" s="678"/>
      <c r="N96" s="678"/>
      <c r="O96" s="678"/>
      <c r="P96" s="678"/>
      <c r="Q96" s="678"/>
      <c r="R96" s="678"/>
    </row>
    <row r="97" spans="1:18">
      <c r="A97" s="678"/>
      <c r="B97" s="678"/>
      <c r="C97" s="678"/>
      <c r="D97" s="678"/>
      <c r="E97" s="678"/>
      <c r="F97" s="678"/>
      <c r="G97" s="678"/>
      <c r="H97" s="678"/>
      <c r="I97" s="678"/>
      <c r="J97" s="678"/>
      <c r="K97" s="678"/>
      <c r="L97" s="678"/>
      <c r="M97" s="678"/>
      <c r="N97" s="678"/>
      <c r="O97" s="678"/>
      <c r="P97" s="678"/>
      <c r="Q97" s="678"/>
      <c r="R97" s="678"/>
    </row>
    <row r="98" spans="1:18">
      <c r="A98" s="678"/>
      <c r="B98" s="678"/>
      <c r="C98" s="678"/>
      <c r="D98" s="678"/>
      <c r="E98" s="678"/>
      <c r="F98" s="678"/>
      <c r="G98" s="678"/>
      <c r="H98" s="678"/>
      <c r="I98" s="678"/>
      <c r="J98" s="678"/>
      <c r="K98" s="678"/>
      <c r="L98" s="678"/>
      <c r="M98" s="678"/>
      <c r="N98" s="678"/>
      <c r="O98" s="678"/>
      <c r="P98" s="678"/>
      <c r="Q98" s="678"/>
      <c r="R98" s="678"/>
    </row>
    <row r="99" spans="1:18">
      <c r="A99" s="678"/>
      <c r="B99" s="678"/>
      <c r="C99" s="678"/>
      <c r="D99" s="678"/>
      <c r="E99" s="678"/>
      <c r="F99" s="678"/>
      <c r="G99" s="678"/>
      <c r="H99" s="678"/>
      <c r="I99" s="678"/>
      <c r="J99" s="678"/>
      <c r="K99" s="678"/>
      <c r="L99" s="678"/>
      <c r="M99" s="678"/>
      <c r="N99" s="678"/>
      <c r="O99" s="678"/>
      <c r="P99" s="678"/>
      <c r="Q99" s="678"/>
      <c r="R99" s="678"/>
    </row>
    <row r="100" spans="1:18">
      <c r="A100" s="678"/>
      <c r="B100" s="678"/>
      <c r="C100" s="678"/>
      <c r="D100" s="678"/>
      <c r="E100" s="678"/>
      <c r="F100" s="678"/>
      <c r="G100" s="678"/>
      <c r="H100" s="678"/>
      <c r="I100" s="678"/>
      <c r="J100" s="678"/>
      <c r="K100" s="678"/>
      <c r="L100" s="678"/>
      <c r="M100" s="678"/>
      <c r="N100" s="678"/>
      <c r="O100" s="678"/>
      <c r="P100" s="678"/>
      <c r="Q100" s="678"/>
      <c r="R100" s="678"/>
    </row>
    <row r="101" spans="1:18">
      <c r="A101" s="678"/>
      <c r="B101" s="678"/>
      <c r="C101" s="678"/>
      <c r="D101" s="678"/>
      <c r="E101" s="678"/>
      <c r="F101" s="678"/>
      <c r="G101" s="678"/>
      <c r="H101" s="678"/>
      <c r="I101" s="678"/>
      <c r="J101" s="678"/>
      <c r="K101" s="678"/>
      <c r="L101" s="678"/>
      <c r="M101" s="678"/>
      <c r="N101" s="678"/>
      <c r="O101" s="678"/>
      <c r="P101" s="678"/>
      <c r="Q101" s="678"/>
      <c r="R101" s="678"/>
    </row>
    <row r="102" spans="1:18">
      <c r="A102" s="678"/>
      <c r="B102" s="678"/>
      <c r="C102" s="678"/>
      <c r="D102" s="678"/>
      <c r="E102" s="678"/>
      <c r="F102" s="678"/>
      <c r="G102" s="678"/>
      <c r="H102" s="678"/>
      <c r="I102" s="678"/>
      <c r="J102" s="678"/>
      <c r="K102" s="678"/>
      <c r="L102" s="678"/>
      <c r="M102" s="678"/>
      <c r="N102" s="678"/>
      <c r="O102" s="678"/>
      <c r="P102" s="678"/>
      <c r="Q102" s="678"/>
      <c r="R102" s="678"/>
    </row>
    <row r="103" spans="1:18">
      <c r="A103" s="678"/>
      <c r="B103" s="678"/>
      <c r="C103" s="678"/>
      <c r="D103" s="678"/>
      <c r="E103" s="678"/>
      <c r="F103" s="678"/>
      <c r="G103" s="678"/>
      <c r="H103" s="678"/>
      <c r="I103" s="678"/>
      <c r="J103" s="678"/>
      <c r="K103" s="678"/>
      <c r="L103" s="678"/>
      <c r="M103" s="678"/>
      <c r="N103" s="678"/>
      <c r="O103" s="678"/>
      <c r="P103" s="678"/>
      <c r="Q103" s="678"/>
      <c r="R103" s="678"/>
    </row>
    <row r="104" spans="1:18">
      <c r="A104" s="678"/>
      <c r="B104" s="678"/>
      <c r="C104" s="678"/>
      <c r="D104" s="678"/>
      <c r="E104" s="678"/>
      <c r="F104" s="678"/>
      <c r="G104" s="678"/>
      <c r="H104" s="678"/>
      <c r="I104" s="678"/>
      <c r="J104" s="678"/>
      <c r="K104" s="678"/>
      <c r="L104" s="678"/>
      <c r="M104" s="678"/>
      <c r="N104" s="678"/>
      <c r="O104" s="678"/>
      <c r="P104" s="678"/>
      <c r="Q104" s="678"/>
      <c r="R104" s="678"/>
    </row>
  </sheetData>
  <mergeCells count="5">
    <mergeCell ref="A7:B10"/>
    <mergeCell ref="C7:Q10"/>
    <mergeCell ref="A11:B12"/>
    <mergeCell ref="C11:C12"/>
    <mergeCell ref="E11:Q11"/>
  </mergeCells>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4"/>
  <sheetViews>
    <sheetView workbookViewId="0">
      <selection activeCell="B31" sqref="B31"/>
    </sheetView>
  </sheetViews>
  <sheetFormatPr defaultRowHeight="15"/>
  <cols>
    <col min="1" max="1" width="21.85546875" style="242" bestFit="1" customWidth="1"/>
    <col min="2" max="2" width="47.7109375" style="242" customWidth="1"/>
    <col min="3" max="3" width="10" style="242" customWidth="1"/>
    <col min="4" max="256" width="9.140625" style="242"/>
    <col min="257" max="257" width="21.85546875" style="242" bestFit="1" customWidth="1"/>
    <col min="258" max="258" width="47.7109375" style="242" customWidth="1"/>
    <col min="259" max="259" width="10" style="242" customWidth="1"/>
    <col min="260" max="512" width="9.140625" style="242"/>
    <col min="513" max="513" width="21.85546875" style="242" bestFit="1" customWidth="1"/>
    <col min="514" max="514" width="47.7109375" style="242" customWidth="1"/>
    <col min="515" max="515" width="10" style="242" customWidth="1"/>
    <col min="516" max="768" width="9.140625" style="242"/>
    <col min="769" max="769" width="21.85546875" style="242" bestFit="1" customWidth="1"/>
    <col min="770" max="770" width="47.7109375" style="242" customWidth="1"/>
    <col min="771" max="771" width="10" style="242" customWidth="1"/>
    <col min="772" max="1024" width="9.140625" style="242"/>
    <col min="1025" max="1025" width="21.85546875" style="242" bestFit="1" customWidth="1"/>
    <col min="1026" max="1026" width="47.7109375" style="242" customWidth="1"/>
    <col min="1027" max="1027" width="10" style="242" customWidth="1"/>
    <col min="1028" max="1280" width="9.140625" style="242"/>
    <col min="1281" max="1281" width="21.85546875" style="242" bestFit="1" customWidth="1"/>
    <col min="1282" max="1282" width="47.7109375" style="242" customWidth="1"/>
    <col min="1283" max="1283" width="10" style="242" customWidth="1"/>
    <col min="1284" max="1536" width="9.140625" style="242"/>
    <col min="1537" max="1537" width="21.85546875" style="242" bestFit="1" customWidth="1"/>
    <col min="1538" max="1538" width="47.7109375" style="242" customWidth="1"/>
    <col min="1539" max="1539" width="10" style="242" customWidth="1"/>
    <col min="1540" max="1792" width="9.140625" style="242"/>
    <col min="1793" max="1793" width="21.85546875" style="242" bestFit="1" customWidth="1"/>
    <col min="1794" max="1794" width="47.7109375" style="242" customWidth="1"/>
    <col min="1795" max="1795" width="10" style="242" customWidth="1"/>
    <col min="1796" max="2048" width="9.140625" style="242"/>
    <col min="2049" max="2049" width="21.85546875" style="242" bestFit="1" customWidth="1"/>
    <col min="2050" max="2050" width="47.7109375" style="242" customWidth="1"/>
    <col min="2051" max="2051" width="10" style="242" customWidth="1"/>
    <col min="2052" max="2304" width="9.140625" style="242"/>
    <col min="2305" max="2305" width="21.85546875" style="242" bestFit="1" customWidth="1"/>
    <col min="2306" max="2306" width="47.7109375" style="242" customWidth="1"/>
    <col min="2307" max="2307" width="10" style="242" customWidth="1"/>
    <col min="2308" max="2560" width="9.140625" style="242"/>
    <col min="2561" max="2561" width="21.85546875" style="242" bestFit="1" customWidth="1"/>
    <col min="2562" max="2562" width="47.7109375" style="242" customWidth="1"/>
    <col min="2563" max="2563" width="10" style="242" customWidth="1"/>
    <col min="2564" max="2816" width="9.140625" style="242"/>
    <col min="2817" max="2817" width="21.85546875" style="242" bestFit="1" customWidth="1"/>
    <col min="2818" max="2818" width="47.7109375" style="242" customWidth="1"/>
    <col min="2819" max="2819" width="10" style="242" customWidth="1"/>
    <col min="2820" max="3072" width="9.140625" style="242"/>
    <col min="3073" max="3073" width="21.85546875" style="242" bestFit="1" customWidth="1"/>
    <col min="3074" max="3074" width="47.7109375" style="242" customWidth="1"/>
    <col min="3075" max="3075" width="10" style="242" customWidth="1"/>
    <col min="3076" max="3328" width="9.140625" style="242"/>
    <col min="3329" max="3329" width="21.85546875" style="242" bestFit="1" customWidth="1"/>
    <col min="3330" max="3330" width="47.7109375" style="242" customWidth="1"/>
    <col min="3331" max="3331" width="10" style="242" customWidth="1"/>
    <col min="3332" max="3584" width="9.140625" style="242"/>
    <col min="3585" max="3585" width="21.85546875" style="242" bestFit="1" customWidth="1"/>
    <col min="3586" max="3586" width="47.7109375" style="242" customWidth="1"/>
    <col min="3587" max="3587" width="10" style="242" customWidth="1"/>
    <col min="3588" max="3840" width="9.140625" style="242"/>
    <col min="3841" max="3841" width="21.85546875" style="242" bestFit="1" customWidth="1"/>
    <col min="3842" max="3842" width="47.7109375" style="242" customWidth="1"/>
    <col min="3843" max="3843" width="10" style="242" customWidth="1"/>
    <col min="3844" max="4096" width="9.140625" style="242"/>
    <col min="4097" max="4097" width="21.85546875" style="242" bestFit="1" customWidth="1"/>
    <col min="4098" max="4098" width="47.7109375" style="242" customWidth="1"/>
    <col min="4099" max="4099" width="10" style="242" customWidth="1"/>
    <col min="4100" max="4352" width="9.140625" style="242"/>
    <col min="4353" max="4353" width="21.85546875" style="242" bestFit="1" customWidth="1"/>
    <col min="4354" max="4354" width="47.7109375" style="242" customWidth="1"/>
    <col min="4355" max="4355" width="10" style="242" customWidth="1"/>
    <col min="4356" max="4608" width="9.140625" style="242"/>
    <col min="4609" max="4609" width="21.85546875" style="242" bestFit="1" customWidth="1"/>
    <col min="4610" max="4610" width="47.7109375" style="242" customWidth="1"/>
    <col min="4611" max="4611" width="10" style="242" customWidth="1"/>
    <col min="4612" max="4864" width="9.140625" style="242"/>
    <col min="4865" max="4865" width="21.85546875" style="242" bestFit="1" customWidth="1"/>
    <col min="4866" max="4866" width="47.7109375" style="242" customWidth="1"/>
    <col min="4867" max="4867" width="10" style="242" customWidth="1"/>
    <col min="4868" max="5120" width="9.140625" style="242"/>
    <col min="5121" max="5121" width="21.85546875" style="242" bestFit="1" customWidth="1"/>
    <col min="5122" max="5122" width="47.7109375" style="242" customWidth="1"/>
    <col min="5123" max="5123" width="10" style="242" customWidth="1"/>
    <col min="5124" max="5376" width="9.140625" style="242"/>
    <col min="5377" max="5377" width="21.85546875" style="242" bestFit="1" customWidth="1"/>
    <col min="5378" max="5378" width="47.7109375" style="242" customWidth="1"/>
    <col min="5379" max="5379" width="10" style="242" customWidth="1"/>
    <col min="5380" max="5632" width="9.140625" style="242"/>
    <col min="5633" max="5633" width="21.85546875" style="242" bestFit="1" customWidth="1"/>
    <col min="5634" max="5634" width="47.7109375" style="242" customWidth="1"/>
    <col min="5635" max="5635" width="10" style="242" customWidth="1"/>
    <col min="5636" max="5888" width="9.140625" style="242"/>
    <col min="5889" max="5889" width="21.85546875" style="242" bestFit="1" customWidth="1"/>
    <col min="5890" max="5890" width="47.7109375" style="242" customWidth="1"/>
    <col min="5891" max="5891" width="10" style="242" customWidth="1"/>
    <col min="5892" max="6144" width="9.140625" style="242"/>
    <col min="6145" max="6145" width="21.85546875" style="242" bestFit="1" customWidth="1"/>
    <col min="6146" max="6146" width="47.7109375" style="242" customWidth="1"/>
    <col min="6147" max="6147" width="10" style="242" customWidth="1"/>
    <col min="6148" max="6400" width="9.140625" style="242"/>
    <col min="6401" max="6401" width="21.85546875" style="242" bestFit="1" customWidth="1"/>
    <col min="6402" max="6402" width="47.7109375" style="242" customWidth="1"/>
    <col min="6403" max="6403" width="10" style="242" customWidth="1"/>
    <col min="6404" max="6656" width="9.140625" style="242"/>
    <col min="6657" max="6657" width="21.85546875" style="242" bestFit="1" customWidth="1"/>
    <col min="6658" max="6658" width="47.7109375" style="242" customWidth="1"/>
    <col min="6659" max="6659" width="10" style="242" customWidth="1"/>
    <col min="6660" max="6912" width="9.140625" style="242"/>
    <col min="6913" max="6913" width="21.85546875" style="242" bestFit="1" customWidth="1"/>
    <col min="6914" max="6914" width="47.7109375" style="242" customWidth="1"/>
    <col min="6915" max="6915" width="10" style="242" customWidth="1"/>
    <col min="6916" max="7168" width="9.140625" style="242"/>
    <col min="7169" max="7169" width="21.85546875" style="242" bestFit="1" customWidth="1"/>
    <col min="7170" max="7170" width="47.7109375" style="242" customWidth="1"/>
    <col min="7171" max="7171" width="10" style="242" customWidth="1"/>
    <col min="7172" max="7424" width="9.140625" style="242"/>
    <col min="7425" max="7425" width="21.85546875" style="242" bestFit="1" customWidth="1"/>
    <col min="7426" max="7426" width="47.7109375" style="242" customWidth="1"/>
    <col min="7427" max="7427" width="10" style="242" customWidth="1"/>
    <col min="7428" max="7680" width="9.140625" style="242"/>
    <col min="7681" max="7681" width="21.85546875" style="242" bestFit="1" customWidth="1"/>
    <col min="7682" max="7682" width="47.7109375" style="242" customWidth="1"/>
    <col min="7683" max="7683" width="10" style="242" customWidth="1"/>
    <col min="7684" max="7936" width="9.140625" style="242"/>
    <col min="7937" max="7937" width="21.85546875" style="242" bestFit="1" customWidth="1"/>
    <col min="7938" max="7938" width="47.7109375" style="242" customWidth="1"/>
    <col min="7939" max="7939" width="10" style="242" customWidth="1"/>
    <col min="7940" max="8192" width="9.140625" style="242"/>
    <col min="8193" max="8193" width="21.85546875" style="242" bestFit="1" customWidth="1"/>
    <col min="8194" max="8194" width="47.7109375" style="242" customWidth="1"/>
    <col min="8195" max="8195" width="10" style="242" customWidth="1"/>
    <col min="8196" max="8448" width="9.140625" style="242"/>
    <col min="8449" max="8449" width="21.85546875" style="242" bestFit="1" customWidth="1"/>
    <col min="8450" max="8450" width="47.7109375" style="242" customWidth="1"/>
    <col min="8451" max="8451" width="10" style="242" customWidth="1"/>
    <col min="8452" max="8704" width="9.140625" style="242"/>
    <col min="8705" max="8705" width="21.85546875" style="242" bestFit="1" customWidth="1"/>
    <col min="8706" max="8706" width="47.7109375" style="242" customWidth="1"/>
    <col min="8707" max="8707" width="10" style="242" customWidth="1"/>
    <col min="8708" max="8960" width="9.140625" style="242"/>
    <col min="8961" max="8961" width="21.85546875" style="242" bestFit="1" customWidth="1"/>
    <col min="8962" max="8962" width="47.7109375" style="242" customWidth="1"/>
    <col min="8963" max="8963" width="10" style="242" customWidth="1"/>
    <col min="8964" max="9216" width="9.140625" style="242"/>
    <col min="9217" max="9217" width="21.85546875" style="242" bestFit="1" customWidth="1"/>
    <col min="9218" max="9218" width="47.7109375" style="242" customWidth="1"/>
    <col min="9219" max="9219" width="10" style="242" customWidth="1"/>
    <col min="9220" max="9472" width="9.140625" style="242"/>
    <col min="9473" max="9473" width="21.85546875" style="242" bestFit="1" customWidth="1"/>
    <col min="9474" max="9474" width="47.7109375" style="242" customWidth="1"/>
    <col min="9475" max="9475" width="10" style="242" customWidth="1"/>
    <col min="9476" max="9728" width="9.140625" style="242"/>
    <col min="9729" max="9729" width="21.85546875" style="242" bestFit="1" customWidth="1"/>
    <col min="9730" max="9730" width="47.7109375" style="242" customWidth="1"/>
    <col min="9731" max="9731" width="10" style="242" customWidth="1"/>
    <col min="9732" max="9984" width="9.140625" style="242"/>
    <col min="9985" max="9985" width="21.85546875" style="242" bestFit="1" customWidth="1"/>
    <col min="9986" max="9986" width="47.7109375" style="242" customWidth="1"/>
    <col min="9987" max="9987" width="10" style="242" customWidth="1"/>
    <col min="9988" max="10240" width="9.140625" style="242"/>
    <col min="10241" max="10241" width="21.85546875" style="242" bestFit="1" customWidth="1"/>
    <col min="10242" max="10242" width="47.7109375" style="242" customWidth="1"/>
    <col min="10243" max="10243" width="10" style="242" customWidth="1"/>
    <col min="10244" max="10496" width="9.140625" style="242"/>
    <col min="10497" max="10497" width="21.85546875" style="242" bestFit="1" customWidth="1"/>
    <col min="10498" max="10498" width="47.7109375" style="242" customWidth="1"/>
    <col min="10499" max="10499" width="10" style="242" customWidth="1"/>
    <col min="10500" max="10752" width="9.140625" style="242"/>
    <col min="10753" max="10753" width="21.85546875" style="242" bestFit="1" customWidth="1"/>
    <col min="10754" max="10754" width="47.7109375" style="242" customWidth="1"/>
    <col min="10755" max="10755" width="10" style="242" customWidth="1"/>
    <col min="10756" max="11008" width="9.140625" style="242"/>
    <col min="11009" max="11009" width="21.85546875" style="242" bestFit="1" customWidth="1"/>
    <col min="11010" max="11010" width="47.7109375" style="242" customWidth="1"/>
    <col min="11011" max="11011" width="10" style="242" customWidth="1"/>
    <col min="11012" max="11264" width="9.140625" style="242"/>
    <col min="11265" max="11265" width="21.85546875" style="242" bestFit="1" customWidth="1"/>
    <col min="11266" max="11266" width="47.7109375" style="242" customWidth="1"/>
    <col min="11267" max="11267" width="10" style="242" customWidth="1"/>
    <col min="11268" max="11520" width="9.140625" style="242"/>
    <col min="11521" max="11521" width="21.85546875" style="242" bestFit="1" customWidth="1"/>
    <col min="11522" max="11522" width="47.7109375" style="242" customWidth="1"/>
    <col min="11523" max="11523" width="10" style="242" customWidth="1"/>
    <col min="11524" max="11776" width="9.140625" style="242"/>
    <col min="11777" max="11777" width="21.85546875" style="242" bestFit="1" customWidth="1"/>
    <col min="11778" max="11778" width="47.7109375" style="242" customWidth="1"/>
    <col min="11779" max="11779" width="10" style="242" customWidth="1"/>
    <col min="11780" max="12032" width="9.140625" style="242"/>
    <col min="12033" max="12033" width="21.85546875" style="242" bestFit="1" customWidth="1"/>
    <col min="12034" max="12034" width="47.7109375" style="242" customWidth="1"/>
    <col min="12035" max="12035" width="10" style="242" customWidth="1"/>
    <col min="12036" max="12288" width="9.140625" style="242"/>
    <col min="12289" max="12289" width="21.85546875" style="242" bestFit="1" customWidth="1"/>
    <col min="12290" max="12290" width="47.7109375" style="242" customWidth="1"/>
    <col min="12291" max="12291" width="10" style="242" customWidth="1"/>
    <col min="12292" max="12544" width="9.140625" style="242"/>
    <col min="12545" max="12545" width="21.85546875" style="242" bestFit="1" customWidth="1"/>
    <col min="12546" max="12546" width="47.7109375" style="242" customWidth="1"/>
    <col min="12547" max="12547" width="10" style="242" customWidth="1"/>
    <col min="12548" max="12800" width="9.140625" style="242"/>
    <col min="12801" max="12801" width="21.85546875" style="242" bestFit="1" customWidth="1"/>
    <col min="12802" max="12802" width="47.7109375" style="242" customWidth="1"/>
    <col min="12803" max="12803" width="10" style="242" customWidth="1"/>
    <col min="12804" max="13056" width="9.140625" style="242"/>
    <col min="13057" max="13057" width="21.85546875" style="242" bestFit="1" customWidth="1"/>
    <col min="13058" max="13058" width="47.7109375" style="242" customWidth="1"/>
    <col min="13059" max="13059" width="10" style="242" customWidth="1"/>
    <col min="13060" max="13312" width="9.140625" style="242"/>
    <col min="13313" max="13313" width="21.85546875" style="242" bestFit="1" customWidth="1"/>
    <col min="13314" max="13314" width="47.7109375" style="242" customWidth="1"/>
    <col min="13315" max="13315" width="10" style="242" customWidth="1"/>
    <col min="13316" max="13568" width="9.140625" style="242"/>
    <col min="13569" max="13569" width="21.85546875" style="242" bestFit="1" customWidth="1"/>
    <col min="13570" max="13570" width="47.7109375" style="242" customWidth="1"/>
    <col min="13571" max="13571" width="10" style="242" customWidth="1"/>
    <col min="13572" max="13824" width="9.140625" style="242"/>
    <col min="13825" max="13825" width="21.85546875" style="242" bestFit="1" customWidth="1"/>
    <col min="13826" max="13826" width="47.7109375" style="242" customWidth="1"/>
    <col min="13827" max="13827" width="10" style="242" customWidth="1"/>
    <col min="13828" max="14080" width="9.140625" style="242"/>
    <col min="14081" max="14081" width="21.85546875" style="242" bestFit="1" customWidth="1"/>
    <col min="14082" max="14082" width="47.7109375" style="242" customWidth="1"/>
    <col min="14083" max="14083" width="10" style="242" customWidth="1"/>
    <col min="14084" max="14336" width="9.140625" style="242"/>
    <col min="14337" max="14337" width="21.85546875" style="242" bestFit="1" customWidth="1"/>
    <col min="14338" max="14338" width="47.7109375" style="242" customWidth="1"/>
    <col min="14339" max="14339" width="10" style="242" customWidth="1"/>
    <col min="14340" max="14592" width="9.140625" style="242"/>
    <col min="14593" max="14593" width="21.85546875" style="242" bestFit="1" customWidth="1"/>
    <col min="14594" max="14594" width="47.7109375" style="242" customWidth="1"/>
    <col min="14595" max="14595" width="10" style="242" customWidth="1"/>
    <col min="14596" max="14848" width="9.140625" style="242"/>
    <col min="14849" max="14849" width="21.85546875" style="242" bestFit="1" customWidth="1"/>
    <col min="14850" max="14850" width="47.7109375" style="242" customWidth="1"/>
    <col min="14851" max="14851" width="10" style="242" customWidth="1"/>
    <col min="14852" max="15104" width="9.140625" style="242"/>
    <col min="15105" max="15105" width="21.85546875" style="242" bestFit="1" customWidth="1"/>
    <col min="15106" max="15106" width="47.7109375" style="242" customWidth="1"/>
    <col min="15107" max="15107" width="10" style="242" customWidth="1"/>
    <col min="15108" max="15360" width="9.140625" style="242"/>
    <col min="15361" max="15361" width="21.85546875" style="242" bestFit="1" customWidth="1"/>
    <col min="15362" max="15362" width="47.7109375" style="242" customWidth="1"/>
    <col min="15363" max="15363" width="10" style="242" customWidth="1"/>
    <col min="15364" max="15616" width="9.140625" style="242"/>
    <col min="15617" max="15617" width="21.85546875" style="242" bestFit="1" customWidth="1"/>
    <col min="15618" max="15618" width="47.7109375" style="242" customWidth="1"/>
    <col min="15619" max="15619" width="10" style="242" customWidth="1"/>
    <col min="15620" max="15872" width="9.140625" style="242"/>
    <col min="15873" max="15873" width="21.85546875" style="242" bestFit="1" customWidth="1"/>
    <col min="15874" max="15874" width="47.7109375" style="242" customWidth="1"/>
    <col min="15875" max="15875" width="10" style="242" customWidth="1"/>
    <col min="15876" max="16128" width="9.140625" style="242"/>
    <col min="16129" max="16129" width="21.85546875" style="242" bestFit="1" customWidth="1"/>
    <col min="16130" max="16130" width="47.7109375" style="242" customWidth="1"/>
    <col min="16131" max="16131" width="10" style="242" customWidth="1"/>
    <col min="16132" max="16384" width="9.140625" style="242"/>
  </cols>
  <sheetData>
    <row r="1" spans="1:20">
      <c r="A1" s="242" t="s">
        <v>0</v>
      </c>
      <c r="B1" s="265" t="s">
        <v>1796</v>
      </c>
    </row>
    <row r="2" spans="1:20">
      <c r="A2" s="242" t="s">
        <v>2</v>
      </c>
      <c r="B2" s="268" t="s">
        <v>1703</v>
      </c>
    </row>
    <row r="3" spans="1:20">
      <c r="A3" s="242" t="s">
        <v>4</v>
      </c>
      <c r="B3" s="268" t="s">
        <v>1560</v>
      </c>
    </row>
    <row r="4" spans="1:20">
      <c r="A4" s="242" t="s">
        <v>6</v>
      </c>
      <c r="B4" s="268" t="s">
        <v>7</v>
      </c>
    </row>
    <row r="5" spans="1:20">
      <c r="A5" s="242" t="s">
        <v>8</v>
      </c>
      <c r="B5" s="242" t="s">
        <v>9</v>
      </c>
    </row>
    <row r="6" spans="1:20" ht="15.75" thickBot="1"/>
    <row r="7" spans="1:20">
      <c r="A7" s="3035" t="s">
        <v>1704</v>
      </c>
      <c r="B7" s="3036"/>
      <c r="C7" s="3041" t="s">
        <v>1705</v>
      </c>
      <c r="D7" s="3042"/>
      <c r="E7" s="3042"/>
      <c r="F7" s="3042"/>
      <c r="G7" s="3042"/>
      <c r="H7" s="3042"/>
      <c r="I7" s="3042"/>
      <c r="J7" s="3042"/>
      <c r="K7" s="3042"/>
      <c r="L7" s="3042"/>
      <c r="M7" s="3042"/>
      <c r="N7" s="3043"/>
      <c r="O7" s="3043"/>
      <c r="P7" s="3043"/>
      <c r="Q7" s="3044"/>
      <c r="R7" s="1231"/>
      <c r="S7" s="1235"/>
      <c r="T7" s="1235"/>
    </row>
    <row r="8" spans="1:20">
      <c r="A8" s="3037"/>
      <c r="B8" s="3038"/>
      <c r="C8" s="3045"/>
      <c r="D8" s="3046"/>
      <c r="E8" s="3046"/>
      <c r="F8" s="3046"/>
      <c r="G8" s="3046"/>
      <c r="H8" s="3046"/>
      <c r="I8" s="3046"/>
      <c r="J8" s="3046"/>
      <c r="K8" s="3046"/>
      <c r="L8" s="3046"/>
      <c r="M8" s="3046"/>
      <c r="N8" s="3047"/>
      <c r="O8" s="3047"/>
      <c r="P8" s="3047"/>
      <c r="Q8" s="3048"/>
      <c r="R8" s="1231"/>
      <c r="S8" s="1235"/>
      <c r="T8" s="1235"/>
    </row>
    <row r="9" spans="1:20">
      <c r="A9" s="3037"/>
      <c r="B9" s="3038"/>
      <c r="C9" s="3045"/>
      <c r="D9" s="3046"/>
      <c r="E9" s="3046"/>
      <c r="F9" s="3046"/>
      <c r="G9" s="3046"/>
      <c r="H9" s="3046"/>
      <c r="I9" s="3046"/>
      <c r="J9" s="3046"/>
      <c r="K9" s="3046"/>
      <c r="L9" s="3046"/>
      <c r="M9" s="3046"/>
      <c r="N9" s="3047"/>
      <c r="O9" s="3047"/>
      <c r="P9" s="3047"/>
      <c r="Q9" s="3048"/>
      <c r="R9" s="1231"/>
      <c r="S9" s="1235"/>
      <c r="T9" s="1235"/>
    </row>
    <row r="10" spans="1:20" ht="15.75" thickBot="1">
      <c r="A10" s="3039"/>
      <c r="B10" s="3040"/>
      <c r="C10" s="3049"/>
      <c r="D10" s="3050"/>
      <c r="E10" s="3050"/>
      <c r="F10" s="3050"/>
      <c r="G10" s="3050"/>
      <c r="H10" s="3050"/>
      <c r="I10" s="3050"/>
      <c r="J10" s="3050"/>
      <c r="K10" s="3050"/>
      <c r="L10" s="3050"/>
      <c r="M10" s="3050"/>
      <c r="N10" s="3051"/>
      <c r="O10" s="3051"/>
      <c r="P10" s="3051"/>
      <c r="Q10" s="3052"/>
      <c r="R10" s="1231"/>
      <c r="S10" s="1235"/>
      <c r="T10" s="1235"/>
    </row>
    <row r="11" spans="1:20" ht="15" customHeight="1">
      <c r="A11" s="3053" t="s">
        <v>1706</v>
      </c>
      <c r="B11" s="3054"/>
      <c r="C11" s="3057" t="s">
        <v>1797</v>
      </c>
      <c r="D11" s="1236"/>
      <c r="E11" s="3059" t="s">
        <v>1708</v>
      </c>
      <c r="F11" s="3059"/>
      <c r="G11" s="3059"/>
      <c r="H11" s="3059"/>
      <c r="I11" s="3059"/>
      <c r="J11" s="3059"/>
      <c r="K11" s="3059"/>
      <c r="L11" s="3059"/>
      <c r="M11" s="3059"/>
      <c r="N11" s="3059"/>
      <c r="O11" s="3059"/>
      <c r="P11" s="3059"/>
      <c r="Q11" s="3060"/>
      <c r="R11" s="1231"/>
      <c r="S11" s="1235"/>
      <c r="T11" s="1235"/>
    </row>
    <row r="12" spans="1:20" ht="25.5">
      <c r="A12" s="3055"/>
      <c r="B12" s="3056"/>
      <c r="C12" s="3058"/>
      <c r="D12" s="1237" t="s">
        <v>1709</v>
      </c>
      <c r="E12" s="1238" t="s">
        <v>1710</v>
      </c>
      <c r="F12" s="1238" t="s">
        <v>1711</v>
      </c>
      <c r="G12" s="1238" t="s">
        <v>1712</v>
      </c>
      <c r="H12" s="1238" t="s">
        <v>1713</v>
      </c>
      <c r="I12" s="1238" t="s">
        <v>1714</v>
      </c>
      <c r="J12" s="1238" t="s">
        <v>1715</v>
      </c>
      <c r="K12" s="1238" t="s">
        <v>1716</v>
      </c>
      <c r="L12" s="1238" t="s">
        <v>1717</v>
      </c>
      <c r="M12" s="1238" t="s">
        <v>1718</v>
      </c>
      <c r="N12" s="1238" t="s">
        <v>1719</v>
      </c>
      <c r="O12" s="1238" t="s">
        <v>1720</v>
      </c>
      <c r="P12" s="1238" t="s">
        <v>1721</v>
      </c>
      <c r="Q12" s="1239" t="s">
        <v>1722</v>
      </c>
      <c r="R12" s="1231"/>
      <c r="S12" s="1235"/>
      <c r="T12" s="1235"/>
    </row>
    <row r="13" spans="1:20">
      <c r="A13" s="1240"/>
      <c r="B13" s="1241"/>
      <c r="C13" s="1242">
        <v>1</v>
      </c>
      <c r="D13" s="1243">
        <v>2</v>
      </c>
      <c r="E13" s="1243">
        <v>3</v>
      </c>
      <c r="F13" s="1243">
        <v>4</v>
      </c>
      <c r="G13" s="1243">
        <v>5</v>
      </c>
      <c r="H13" s="1243">
        <v>6</v>
      </c>
      <c r="I13" s="1243">
        <v>7</v>
      </c>
      <c r="J13" s="1243">
        <v>8</v>
      </c>
      <c r="K13" s="1243">
        <v>9</v>
      </c>
      <c r="L13" s="1243">
        <v>10</v>
      </c>
      <c r="M13" s="1243">
        <v>11</v>
      </c>
      <c r="N13" s="1243">
        <v>12</v>
      </c>
      <c r="O13" s="1243">
        <v>13</v>
      </c>
      <c r="P13" s="1243">
        <v>14</v>
      </c>
      <c r="Q13" s="1244">
        <v>15</v>
      </c>
      <c r="R13" s="1231"/>
      <c r="S13" s="1235"/>
      <c r="T13" s="1235"/>
    </row>
    <row r="14" spans="1:20">
      <c r="A14" s="1240"/>
      <c r="B14" s="1245" t="s">
        <v>1723</v>
      </c>
      <c r="C14" s="1246"/>
      <c r="D14" s="1247"/>
      <c r="E14" s="1247"/>
      <c r="F14" s="1247"/>
      <c r="G14" s="1247"/>
      <c r="H14" s="1247"/>
      <c r="I14" s="1247"/>
      <c r="J14" s="1247"/>
      <c r="K14" s="1247"/>
      <c r="L14" s="1247"/>
      <c r="M14" s="1247"/>
      <c r="N14" s="1247"/>
      <c r="O14" s="1247"/>
      <c r="P14" s="1247"/>
      <c r="Q14" s="1248"/>
      <c r="R14" s="1231"/>
      <c r="S14" s="1235"/>
      <c r="T14" s="1235"/>
    </row>
    <row r="15" spans="1:20">
      <c r="A15" s="1249"/>
      <c r="B15" s="1250" t="s">
        <v>11</v>
      </c>
      <c r="C15" s="1251"/>
      <c r="D15" s="1252"/>
      <c r="E15" s="1252"/>
      <c r="F15" s="1252"/>
      <c r="G15" s="1252"/>
      <c r="H15" s="1252"/>
      <c r="I15" s="1252"/>
      <c r="J15" s="1252"/>
      <c r="K15" s="1252"/>
      <c r="L15" s="1252"/>
      <c r="M15" s="1252"/>
      <c r="N15" s="1252"/>
      <c r="O15" s="1252"/>
      <c r="P15" s="1252"/>
      <c r="Q15" s="1253"/>
      <c r="R15" s="1231"/>
      <c r="S15" s="1235"/>
      <c r="T15" s="1235"/>
    </row>
    <row r="16" spans="1:20">
      <c r="A16" s="1254">
        <v>1</v>
      </c>
      <c r="B16" s="1255" t="s">
        <v>1724</v>
      </c>
      <c r="C16" s="1256">
        <f>SUM(D16:Q16)</f>
        <v>0</v>
      </c>
      <c r="D16" s="1257"/>
      <c r="E16" s="1258"/>
      <c r="F16" s="1258"/>
      <c r="G16" s="1258"/>
      <c r="H16" s="1258"/>
      <c r="I16" s="1258"/>
      <c r="J16" s="1258"/>
      <c r="K16" s="1258"/>
      <c r="L16" s="1258"/>
      <c r="M16" s="1258"/>
      <c r="N16" s="1258"/>
      <c r="O16" s="1258"/>
      <c r="P16" s="1258"/>
      <c r="Q16" s="1259"/>
      <c r="R16" s="1231"/>
      <c r="S16" s="1235"/>
      <c r="T16" s="1235"/>
    </row>
    <row r="17" spans="1:20" ht="26.25">
      <c r="A17" s="1260">
        <v>2</v>
      </c>
      <c r="B17" s="1261" t="s">
        <v>319</v>
      </c>
      <c r="C17" s="1256">
        <f t="shared" ref="C17:C32" si="0">SUM(D17:Q17)</f>
        <v>0</v>
      </c>
      <c r="D17" s="1262"/>
      <c r="E17" s="1263"/>
      <c r="F17" s="1263"/>
      <c r="G17" s="1263"/>
      <c r="H17" s="1263"/>
      <c r="I17" s="1263"/>
      <c r="J17" s="1263"/>
      <c r="K17" s="1263"/>
      <c r="L17" s="1263"/>
      <c r="M17" s="1263"/>
      <c r="N17" s="1263"/>
      <c r="O17" s="1263"/>
      <c r="P17" s="1263"/>
      <c r="Q17" s="1264"/>
      <c r="R17" s="1231"/>
      <c r="S17" s="1235"/>
      <c r="T17" s="1235"/>
    </row>
    <row r="18" spans="1:20" ht="15" customHeight="1">
      <c r="A18" s="1265">
        <v>3</v>
      </c>
      <c r="B18" s="1266" t="s">
        <v>1725</v>
      </c>
      <c r="C18" s="1256">
        <f t="shared" si="0"/>
        <v>0</v>
      </c>
      <c r="D18" s="1262"/>
      <c r="E18" s="1263"/>
      <c r="F18" s="1263"/>
      <c r="G18" s="1263"/>
      <c r="H18" s="1263"/>
      <c r="I18" s="1263"/>
      <c r="J18" s="1263"/>
      <c r="K18" s="1263"/>
      <c r="L18" s="1263"/>
      <c r="M18" s="1263"/>
      <c r="N18" s="1263"/>
      <c r="O18" s="1263"/>
      <c r="P18" s="1263"/>
      <c r="Q18" s="1264"/>
      <c r="R18" s="1231"/>
      <c r="S18" s="1235"/>
      <c r="T18" s="1235"/>
    </row>
    <row r="19" spans="1:20">
      <c r="A19" s="1260">
        <v>4</v>
      </c>
      <c r="B19" s="1266" t="s">
        <v>1726</v>
      </c>
      <c r="C19" s="1256">
        <f t="shared" si="0"/>
        <v>0</v>
      </c>
      <c r="D19" s="1267">
        <f>D20+D21</f>
        <v>0</v>
      </c>
      <c r="E19" s="1267">
        <f t="shared" ref="E19:Q19" si="1">E20+E21</f>
        <v>0</v>
      </c>
      <c r="F19" s="1267">
        <f t="shared" si="1"/>
        <v>0</v>
      </c>
      <c r="G19" s="1267">
        <f t="shared" si="1"/>
        <v>0</v>
      </c>
      <c r="H19" s="1267">
        <f t="shared" si="1"/>
        <v>0</v>
      </c>
      <c r="I19" s="1267">
        <f t="shared" si="1"/>
        <v>0</v>
      </c>
      <c r="J19" s="1267">
        <f t="shared" si="1"/>
        <v>0</v>
      </c>
      <c r="K19" s="1267">
        <f t="shared" si="1"/>
        <v>0</v>
      </c>
      <c r="L19" s="1267">
        <f t="shared" si="1"/>
        <v>0</v>
      </c>
      <c r="M19" s="1267">
        <f t="shared" si="1"/>
        <v>0</v>
      </c>
      <c r="N19" s="1267">
        <f t="shared" si="1"/>
        <v>0</v>
      </c>
      <c r="O19" s="1267">
        <f t="shared" si="1"/>
        <v>0</v>
      </c>
      <c r="P19" s="1267">
        <f t="shared" si="1"/>
        <v>0</v>
      </c>
      <c r="Q19" s="1268">
        <f t="shared" si="1"/>
        <v>0</v>
      </c>
      <c r="R19" s="1231"/>
      <c r="S19" s="1235"/>
      <c r="T19" s="1235"/>
    </row>
    <row r="20" spans="1:20">
      <c r="A20" s="1260"/>
      <c r="B20" s="1269" t="s">
        <v>1727</v>
      </c>
      <c r="C20" s="1256">
        <f t="shared" si="0"/>
        <v>0</v>
      </c>
      <c r="D20" s="1270"/>
      <c r="E20" s="1271"/>
      <c r="F20" s="1271"/>
      <c r="G20" s="1271"/>
      <c r="H20" s="1271"/>
      <c r="I20" s="1271"/>
      <c r="J20" s="1271"/>
      <c r="K20" s="1271"/>
      <c r="L20" s="1271"/>
      <c r="M20" s="1271"/>
      <c r="N20" s="1271"/>
      <c r="O20" s="1271"/>
      <c r="P20" s="1271"/>
      <c r="Q20" s="1272"/>
      <c r="R20" s="1231"/>
      <c r="S20" s="1235"/>
      <c r="T20" s="1235"/>
    </row>
    <row r="21" spans="1:20">
      <c r="A21" s="1260"/>
      <c r="B21" s="1269" t="s">
        <v>803</v>
      </c>
      <c r="C21" s="1256">
        <f t="shared" si="0"/>
        <v>0</v>
      </c>
      <c r="D21" s="1270"/>
      <c r="E21" s="1271"/>
      <c r="F21" s="1271"/>
      <c r="G21" s="1271"/>
      <c r="H21" s="1271"/>
      <c r="I21" s="1271"/>
      <c r="J21" s="1271"/>
      <c r="K21" s="1271"/>
      <c r="L21" s="1271"/>
      <c r="M21" s="1271"/>
      <c r="N21" s="1271"/>
      <c r="O21" s="1271"/>
      <c r="P21" s="1271"/>
      <c r="Q21" s="1272"/>
      <c r="R21" s="1231"/>
      <c r="S21" s="1235"/>
      <c r="T21" s="1235"/>
    </row>
    <row r="22" spans="1:20">
      <c r="A22" s="1260">
        <v>5</v>
      </c>
      <c r="B22" s="1266" t="s">
        <v>1728</v>
      </c>
      <c r="C22" s="1256">
        <f t="shared" si="0"/>
        <v>0</v>
      </c>
      <c r="D22" s="1273"/>
      <c r="E22" s="1274"/>
      <c r="F22" s="1274"/>
      <c r="G22" s="1274"/>
      <c r="H22" s="1274"/>
      <c r="I22" s="1274"/>
      <c r="J22" s="1274"/>
      <c r="K22" s="1274"/>
      <c r="L22" s="1274"/>
      <c r="M22" s="1274"/>
      <c r="N22" s="1274"/>
      <c r="O22" s="1274"/>
      <c r="P22" s="1274"/>
      <c r="Q22" s="1275"/>
      <c r="R22" s="1231"/>
      <c r="S22" s="1235"/>
      <c r="T22" s="1235"/>
    </row>
    <row r="23" spans="1:20">
      <c r="A23" s="1260">
        <v>6</v>
      </c>
      <c r="B23" s="1266" t="s">
        <v>1729</v>
      </c>
      <c r="C23" s="1256">
        <f t="shared" si="0"/>
        <v>0</v>
      </c>
      <c r="D23" s="1270"/>
      <c r="E23" s="1271"/>
      <c r="F23" s="1271"/>
      <c r="G23" s="1271"/>
      <c r="H23" s="1271"/>
      <c r="I23" s="1271"/>
      <c r="J23" s="1271"/>
      <c r="K23" s="1271"/>
      <c r="L23" s="1271"/>
      <c r="M23" s="1271"/>
      <c r="N23" s="1271"/>
      <c r="O23" s="1271"/>
      <c r="P23" s="1271"/>
      <c r="Q23" s="1272"/>
      <c r="R23" s="1231"/>
      <c r="S23" s="1235"/>
      <c r="T23" s="1235"/>
    </row>
    <row r="24" spans="1:20">
      <c r="A24" s="1260">
        <v>7</v>
      </c>
      <c r="B24" s="1266" t="s">
        <v>1730</v>
      </c>
      <c r="C24" s="1256">
        <f t="shared" si="0"/>
        <v>0</v>
      </c>
      <c r="D24" s="1270"/>
      <c r="E24" s="1271"/>
      <c r="F24" s="1271"/>
      <c r="G24" s="1271"/>
      <c r="H24" s="1271"/>
      <c r="I24" s="1271"/>
      <c r="J24" s="1271"/>
      <c r="K24" s="1271"/>
      <c r="L24" s="1271"/>
      <c r="M24" s="1271"/>
      <c r="N24" s="1271"/>
      <c r="O24" s="1271"/>
      <c r="P24" s="1271"/>
      <c r="Q24" s="1272"/>
      <c r="R24" s="1231"/>
      <c r="S24" s="1235"/>
      <c r="T24" s="1235"/>
    </row>
    <row r="25" spans="1:20">
      <c r="A25" s="1276"/>
      <c r="B25" s="1269" t="s">
        <v>1731</v>
      </c>
      <c r="C25" s="1256">
        <f t="shared" si="0"/>
        <v>0</v>
      </c>
      <c r="D25" s="1270"/>
      <c r="E25" s="1271"/>
      <c r="F25" s="1271"/>
      <c r="G25" s="1271"/>
      <c r="H25" s="1271"/>
      <c r="I25" s="1271"/>
      <c r="J25" s="1271"/>
      <c r="K25" s="1271"/>
      <c r="L25" s="1271"/>
      <c r="M25" s="1271"/>
      <c r="N25" s="1271"/>
      <c r="O25" s="1271"/>
      <c r="P25" s="1271"/>
      <c r="Q25" s="1272"/>
      <c r="R25" s="1231"/>
      <c r="S25" s="1235"/>
      <c r="T25" s="1235"/>
    </row>
    <row r="26" spans="1:20">
      <c r="A26" s="1260">
        <v>8</v>
      </c>
      <c r="B26" s="1277" t="s">
        <v>1732</v>
      </c>
      <c r="C26" s="1256">
        <f t="shared" si="0"/>
        <v>0</v>
      </c>
      <c r="D26" s="1278">
        <f>D27+D28+D29</f>
        <v>0</v>
      </c>
      <c r="E26" s="1278">
        <f t="shared" ref="E26:Q26" si="2">E27+E28+E29</f>
        <v>0</v>
      </c>
      <c r="F26" s="1278">
        <f t="shared" si="2"/>
        <v>0</v>
      </c>
      <c r="G26" s="1278">
        <f t="shared" si="2"/>
        <v>0</v>
      </c>
      <c r="H26" s="1278">
        <f t="shared" si="2"/>
        <v>0</v>
      </c>
      <c r="I26" s="1278">
        <f t="shared" si="2"/>
        <v>0</v>
      </c>
      <c r="J26" s="1278">
        <f t="shared" si="2"/>
        <v>0</v>
      </c>
      <c r="K26" s="1278">
        <f t="shared" si="2"/>
        <v>0</v>
      </c>
      <c r="L26" s="1278">
        <f t="shared" si="2"/>
        <v>0</v>
      </c>
      <c r="M26" s="1278">
        <f t="shared" si="2"/>
        <v>0</v>
      </c>
      <c r="N26" s="1278">
        <f t="shared" si="2"/>
        <v>0</v>
      </c>
      <c r="O26" s="1278">
        <f t="shared" si="2"/>
        <v>0</v>
      </c>
      <c r="P26" s="1278">
        <f t="shared" si="2"/>
        <v>0</v>
      </c>
      <c r="Q26" s="1279">
        <f t="shared" si="2"/>
        <v>0</v>
      </c>
      <c r="R26" s="1231"/>
      <c r="S26" s="1235"/>
      <c r="T26" s="1235"/>
    </row>
    <row r="27" spans="1:20">
      <c r="A27" s="1260"/>
      <c r="B27" s="1280" t="s">
        <v>1733</v>
      </c>
      <c r="C27" s="1256">
        <f t="shared" si="0"/>
        <v>0</v>
      </c>
      <c r="D27" s="1270"/>
      <c r="E27" s="1271"/>
      <c r="F27" s="1271"/>
      <c r="G27" s="1271"/>
      <c r="H27" s="1271"/>
      <c r="I27" s="1271"/>
      <c r="J27" s="1271"/>
      <c r="K27" s="1271"/>
      <c r="L27" s="1271"/>
      <c r="M27" s="1271"/>
      <c r="N27" s="1271"/>
      <c r="O27" s="1271"/>
      <c r="P27" s="1271"/>
      <c r="Q27" s="1272"/>
      <c r="R27" s="1231"/>
      <c r="S27" s="1235"/>
      <c r="T27" s="1235"/>
    </row>
    <row r="28" spans="1:20">
      <c r="A28" s="1260"/>
      <c r="B28" s="1280" t="s">
        <v>263</v>
      </c>
      <c r="C28" s="1256">
        <f t="shared" si="0"/>
        <v>0</v>
      </c>
      <c r="D28" s="1270"/>
      <c r="E28" s="1271"/>
      <c r="F28" s="1271"/>
      <c r="G28" s="1271"/>
      <c r="H28" s="1271"/>
      <c r="I28" s="1271"/>
      <c r="J28" s="1271"/>
      <c r="K28" s="1271"/>
      <c r="L28" s="1271"/>
      <c r="M28" s="1271"/>
      <c r="N28" s="1271"/>
      <c r="O28" s="1271"/>
      <c r="P28" s="1271"/>
      <c r="Q28" s="1272"/>
      <c r="R28" s="1231"/>
      <c r="S28" s="1235"/>
      <c r="T28" s="1235"/>
    </row>
    <row r="29" spans="1:20">
      <c r="A29" s="1260"/>
      <c r="B29" s="1269" t="s">
        <v>1734</v>
      </c>
      <c r="C29" s="1256">
        <f t="shared" si="0"/>
        <v>0</v>
      </c>
      <c r="D29" s="1270"/>
      <c r="E29" s="1271"/>
      <c r="F29" s="1271"/>
      <c r="G29" s="1271"/>
      <c r="H29" s="1271"/>
      <c r="I29" s="1271"/>
      <c r="J29" s="1271"/>
      <c r="K29" s="1271"/>
      <c r="L29" s="1271"/>
      <c r="M29" s="1271"/>
      <c r="N29" s="1271"/>
      <c r="O29" s="1271"/>
      <c r="P29" s="1271"/>
      <c r="Q29" s="1272"/>
      <c r="R29" s="1231"/>
      <c r="S29" s="1235"/>
      <c r="T29" s="1235"/>
    </row>
    <row r="30" spans="1:20">
      <c r="A30" s="1260">
        <v>9</v>
      </c>
      <c r="B30" s="1281" t="s">
        <v>1735</v>
      </c>
      <c r="C30" s="1256">
        <f t="shared" si="0"/>
        <v>0</v>
      </c>
      <c r="D30" s="1278">
        <f>D31+D32</f>
        <v>0</v>
      </c>
      <c r="E30" s="1278">
        <f t="shared" ref="E30:Q30" si="3">E31+E32</f>
        <v>0</v>
      </c>
      <c r="F30" s="1278">
        <f t="shared" si="3"/>
        <v>0</v>
      </c>
      <c r="G30" s="1278">
        <f t="shared" si="3"/>
        <v>0</v>
      </c>
      <c r="H30" s="1278">
        <f t="shared" si="3"/>
        <v>0</v>
      </c>
      <c r="I30" s="1278">
        <f t="shared" si="3"/>
        <v>0</v>
      </c>
      <c r="J30" s="1278">
        <f t="shared" si="3"/>
        <v>0</v>
      </c>
      <c r="K30" s="1278">
        <f t="shared" si="3"/>
        <v>0</v>
      </c>
      <c r="L30" s="1278">
        <f t="shared" si="3"/>
        <v>0</v>
      </c>
      <c r="M30" s="1278">
        <f t="shared" si="3"/>
        <v>0</v>
      </c>
      <c r="N30" s="1278">
        <f t="shared" si="3"/>
        <v>0</v>
      </c>
      <c r="O30" s="1278">
        <f t="shared" si="3"/>
        <v>0</v>
      </c>
      <c r="P30" s="1278">
        <f t="shared" si="3"/>
        <v>0</v>
      </c>
      <c r="Q30" s="1279">
        <f t="shared" si="3"/>
        <v>0</v>
      </c>
      <c r="R30" s="1231"/>
      <c r="S30" s="1235"/>
      <c r="T30" s="1235"/>
    </row>
    <row r="31" spans="1:20">
      <c r="A31" s="1276"/>
      <c r="B31" s="1282" t="s">
        <v>1736</v>
      </c>
      <c r="C31" s="1256">
        <f t="shared" si="0"/>
        <v>0</v>
      </c>
      <c r="D31" s="1270"/>
      <c r="E31" s="1271"/>
      <c r="F31" s="1271"/>
      <c r="G31" s="1271"/>
      <c r="H31" s="1271"/>
      <c r="I31" s="1271"/>
      <c r="J31" s="1271"/>
      <c r="K31" s="1271"/>
      <c r="L31" s="1271"/>
      <c r="M31" s="1271"/>
      <c r="N31" s="1271"/>
      <c r="O31" s="1271"/>
      <c r="P31" s="1271"/>
      <c r="Q31" s="1272"/>
      <c r="R31" s="1231"/>
      <c r="S31" s="1235"/>
      <c r="T31" s="1235"/>
    </row>
    <row r="32" spans="1:20">
      <c r="A32" s="1276"/>
      <c r="B32" s="1282" t="s">
        <v>1737</v>
      </c>
      <c r="C32" s="1256">
        <f t="shared" si="0"/>
        <v>0</v>
      </c>
      <c r="D32" s="1270"/>
      <c r="E32" s="1271"/>
      <c r="F32" s="1271"/>
      <c r="G32" s="1271"/>
      <c r="H32" s="1271"/>
      <c r="I32" s="1271"/>
      <c r="J32" s="1271"/>
      <c r="K32" s="1271"/>
      <c r="L32" s="1271"/>
      <c r="M32" s="1271"/>
      <c r="N32" s="1271"/>
      <c r="O32" s="1271"/>
      <c r="P32" s="1271"/>
      <c r="Q32" s="1272"/>
      <c r="R32" s="1231"/>
      <c r="S32" s="1235"/>
      <c r="T32" s="1235"/>
    </row>
    <row r="33" spans="1:20">
      <c r="A33" s="1283"/>
      <c r="B33" s="1284" t="s">
        <v>1738</v>
      </c>
      <c r="C33" s="1285">
        <f>C16+C17+C18+C19+C22+C23+C24+C25+C26+C30</f>
        <v>0</v>
      </c>
      <c r="D33" s="1285">
        <f t="shared" ref="D33:Q33" si="4">D16+D17+D18+D19+D22+D23+D24+D25+D26+D30</f>
        <v>0</v>
      </c>
      <c r="E33" s="1285">
        <f t="shared" si="4"/>
        <v>0</v>
      </c>
      <c r="F33" s="1285">
        <f t="shared" si="4"/>
        <v>0</v>
      </c>
      <c r="G33" s="1285">
        <f t="shared" si="4"/>
        <v>0</v>
      </c>
      <c r="H33" s="1285">
        <f t="shared" si="4"/>
        <v>0</v>
      </c>
      <c r="I33" s="1285">
        <f t="shared" si="4"/>
        <v>0</v>
      </c>
      <c r="J33" s="1285">
        <f t="shared" si="4"/>
        <v>0</v>
      </c>
      <c r="K33" s="1285">
        <f t="shared" si="4"/>
        <v>0</v>
      </c>
      <c r="L33" s="1285">
        <f t="shared" si="4"/>
        <v>0</v>
      </c>
      <c r="M33" s="1285">
        <f t="shared" si="4"/>
        <v>0</v>
      </c>
      <c r="N33" s="1285">
        <f t="shared" si="4"/>
        <v>0</v>
      </c>
      <c r="O33" s="1285">
        <f t="shared" si="4"/>
        <v>0</v>
      </c>
      <c r="P33" s="1285">
        <f t="shared" si="4"/>
        <v>0</v>
      </c>
      <c r="Q33" s="1286">
        <f t="shared" si="4"/>
        <v>0</v>
      </c>
      <c r="R33" s="1231"/>
      <c r="S33" s="1235"/>
      <c r="T33" s="1235"/>
    </row>
    <row r="34" spans="1:20">
      <c r="A34" s="1249"/>
      <c r="B34" s="1287" t="s">
        <v>1739</v>
      </c>
      <c r="C34" s="1288"/>
      <c r="D34" s="1288"/>
      <c r="E34" s="1288"/>
      <c r="F34" s="1288"/>
      <c r="G34" s="1288"/>
      <c r="H34" s="1288"/>
      <c r="I34" s="1288"/>
      <c r="J34" s="1288"/>
      <c r="K34" s="1288"/>
      <c r="L34" s="1288"/>
      <c r="M34" s="1288"/>
      <c r="N34" s="1288"/>
      <c r="O34" s="1288"/>
      <c r="P34" s="1288"/>
      <c r="Q34" s="1289"/>
      <c r="R34" s="1231"/>
      <c r="S34" s="1235"/>
      <c r="T34" s="1235"/>
    </row>
    <row r="35" spans="1:20">
      <c r="A35" s="1260">
        <v>1</v>
      </c>
      <c r="B35" s="1266" t="s">
        <v>29</v>
      </c>
      <c r="C35" s="1256">
        <f>SUM(D35:Q35)</f>
        <v>0</v>
      </c>
      <c r="D35" s="1273"/>
      <c r="E35" s="1274"/>
      <c r="F35" s="1274"/>
      <c r="G35" s="1274"/>
      <c r="H35" s="1274"/>
      <c r="I35" s="1274"/>
      <c r="J35" s="1274"/>
      <c r="K35" s="1274"/>
      <c r="L35" s="1274"/>
      <c r="M35" s="1274"/>
      <c r="N35" s="1274"/>
      <c r="O35" s="1274"/>
      <c r="P35" s="1274"/>
      <c r="Q35" s="1275"/>
      <c r="R35" s="1231"/>
      <c r="S35" s="1235"/>
      <c r="T35" s="1235"/>
    </row>
    <row r="36" spans="1:20">
      <c r="A36" s="1260">
        <v>2</v>
      </c>
      <c r="B36" s="1266" t="s">
        <v>1740</v>
      </c>
      <c r="C36" s="1256">
        <f t="shared" ref="C36:C50" si="5">SUM(D36:Q36)</f>
        <v>0</v>
      </c>
      <c r="D36" s="1270"/>
      <c r="E36" s="1271"/>
      <c r="F36" s="1271"/>
      <c r="G36" s="1271"/>
      <c r="H36" s="1271"/>
      <c r="I36" s="1271"/>
      <c r="J36" s="1271"/>
      <c r="K36" s="1271"/>
      <c r="L36" s="1271"/>
      <c r="M36" s="1271"/>
      <c r="N36" s="1271"/>
      <c r="O36" s="1271"/>
      <c r="P36" s="1271"/>
      <c r="Q36" s="1272"/>
      <c r="R36" s="1231"/>
      <c r="S36" s="1235"/>
      <c r="T36" s="1235"/>
    </row>
    <row r="37" spans="1:20" ht="26.25">
      <c r="A37" s="1260">
        <v>3</v>
      </c>
      <c r="B37" s="1266" t="s">
        <v>1741</v>
      </c>
      <c r="C37" s="1256">
        <f t="shared" si="5"/>
        <v>0</v>
      </c>
      <c r="D37" s="1270"/>
      <c r="E37" s="1271"/>
      <c r="F37" s="1271"/>
      <c r="G37" s="1271"/>
      <c r="H37" s="1271"/>
      <c r="I37" s="1271"/>
      <c r="J37" s="1271"/>
      <c r="K37" s="1271"/>
      <c r="L37" s="1271"/>
      <c r="M37" s="1271"/>
      <c r="N37" s="1271"/>
      <c r="O37" s="1271"/>
      <c r="P37" s="1271"/>
      <c r="Q37" s="1272"/>
      <c r="R37" s="1231"/>
      <c r="S37" s="1235"/>
      <c r="T37" s="1235"/>
    </row>
    <row r="38" spans="1:20" ht="15" customHeight="1">
      <c r="A38" s="1260">
        <v>4</v>
      </c>
      <c r="B38" s="1266" t="s">
        <v>1742</v>
      </c>
      <c r="C38" s="1256">
        <f t="shared" si="5"/>
        <v>0</v>
      </c>
      <c r="D38" s="1278">
        <f>D39+D40</f>
        <v>0</v>
      </c>
      <c r="E38" s="1278">
        <f t="shared" ref="E38:Q38" si="6">E39+E40</f>
        <v>0</v>
      </c>
      <c r="F38" s="1278">
        <f t="shared" si="6"/>
        <v>0</v>
      </c>
      <c r="G38" s="1278">
        <f t="shared" si="6"/>
        <v>0</v>
      </c>
      <c r="H38" s="1278">
        <f t="shared" si="6"/>
        <v>0</v>
      </c>
      <c r="I38" s="1278">
        <f t="shared" si="6"/>
        <v>0</v>
      </c>
      <c r="J38" s="1278">
        <f t="shared" si="6"/>
        <v>0</v>
      </c>
      <c r="K38" s="1278">
        <f t="shared" si="6"/>
        <v>0</v>
      </c>
      <c r="L38" s="1278">
        <f t="shared" si="6"/>
        <v>0</v>
      </c>
      <c r="M38" s="1278">
        <f t="shared" si="6"/>
        <v>0</v>
      </c>
      <c r="N38" s="1278">
        <f t="shared" si="6"/>
        <v>0</v>
      </c>
      <c r="O38" s="1278">
        <f t="shared" si="6"/>
        <v>0</v>
      </c>
      <c r="P38" s="1278">
        <f t="shared" si="6"/>
        <v>0</v>
      </c>
      <c r="Q38" s="1279">
        <f t="shared" si="6"/>
        <v>0</v>
      </c>
      <c r="R38" s="1231"/>
      <c r="S38" s="1235"/>
      <c r="T38" s="1235"/>
    </row>
    <row r="39" spans="1:20">
      <c r="A39" s="1260"/>
      <c r="B39" s="1269" t="s">
        <v>1727</v>
      </c>
      <c r="C39" s="1256">
        <f t="shared" si="5"/>
        <v>0</v>
      </c>
      <c r="D39" s="1290"/>
      <c r="E39" s="1290"/>
      <c r="F39" s="1290"/>
      <c r="G39" s="1290"/>
      <c r="H39" s="1290"/>
      <c r="I39" s="1290"/>
      <c r="J39" s="1290"/>
      <c r="K39" s="1290"/>
      <c r="L39" s="1290"/>
      <c r="M39" s="1290"/>
      <c r="N39" s="1290"/>
      <c r="O39" s="1290"/>
      <c r="P39" s="1290"/>
      <c r="Q39" s="1291"/>
      <c r="R39" s="1231"/>
      <c r="S39" s="1235"/>
      <c r="T39" s="1235"/>
    </row>
    <row r="40" spans="1:20">
      <c r="A40" s="1260"/>
      <c r="B40" s="1269" t="s">
        <v>803</v>
      </c>
      <c r="C40" s="1256">
        <f t="shared" si="5"/>
        <v>0</v>
      </c>
      <c r="D40" s="1292"/>
      <c r="E40" s="1292"/>
      <c r="F40" s="1292"/>
      <c r="G40" s="1292"/>
      <c r="H40" s="1292"/>
      <c r="I40" s="1292"/>
      <c r="J40" s="1292"/>
      <c r="K40" s="1292"/>
      <c r="L40" s="1292"/>
      <c r="M40" s="1292"/>
      <c r="N40" s="1292"/>
      <c r="O40" s="1292"/>
      <c r="P40" s="1292"/>
      <c r="Q40" s="1293"/>
      <c r="R40" s="1231"/>
      <c r="S40" s="1235"/>
      <c r="T40" s="1235"/>
    </row>
    <row r="41" spans="1:20">
      <c r="A41" s="1260">
        <v>5</v>
      </c>
      <c r="B41" s="1266" t="s">
        <v>1728</v>
      </c>
      <c r="C41" s="1256">
        <f t="shared" si="5"/>
        <v>0</v>
      </c>
      <c r="D41" s="1294"/>
      <c r="E41" s="1294"/>
      <c r="F41" s="1294"/>
      <c r="G41" s="1294"/>
      <c r="H41" s="1294"/>
      <c r="I41" s="1294"/>
      <c r="J41" s="1294"/>
      <c r="K41" s="1294"/>
      <c r="L41" s="1294"/>
      <c r="M41" s="1294"/>
      <c r="N41" s="1294"/>
      <c r="O41" s="1294"/>
      <c r="P41" s="1294"/>
      <c r="Q41" s="1295"/>
      <c r="R41" s="1231"/>
      <c r="S41" s="1235"/>
      <c r="T41" s="1235"/>
    </row>
    <row r="42" spans="1:20">
      <c r="A42" s="1260">
        <v>6</v>
      </c>
      <c r="B42" s="1266" t="s">
        <v>1729</v>
      </c>
      <c r="C42" s="1256">
        <f t="shared" si="5"/>
        <v>0</v>
      </c>
      <c r="D42" s="1296"/>
      <c r="E42" s="1296"/>
      <c r="F42" s="1296"/>
      <c r="G42" s="1296"/>
      <c r="H42" s="1296"/>
      <c r="I42" s="1296"/>
      <c r="J42" s="1296"/>
      <c r="K42" s="1296"/>
      <c r="L42" s="1296"/>
      <c r="M42" s="1296"/>
      <c r="N42" s="1296"/>
      <c r="O42" s="1296"/>
      <c r="P42" s="1296"/>
      <c r="Q42" s="1297"/>
      <c r="R42" s="1231"/>
      <c r="S42" s="1235"/>
      <c r="T42" s="1235"/>
    </row>
    <row r="43" spans="1:20">
      <c r="A43" s="1260">
        <v>7</v>
      </c>
      <c r="B43" s="1298" t="s">
        <v>1743</v>
      </c>
      <c r="C43" s="1256">
        <f t="shared" si="5"/>
        <v>0</v>
      </c>
      <c r="D43" s="1267">
        <f>D44+D45+D46</f>
        <v>0</v>
      </c>
      <c r="E43" s="1267">
        <f t="shared" ref="E43:Q43" si="7">E44+E45+E46</f>
        <v>0</v>
      </c>
      <c r="F43" s="1267">
        <f t="shared" si="7"/>
        <v>0</v>
      </c>
      <c r="G43" s="1267">
        <f t="shared" si="7"/>
        <v>0</v>
      </c>
      <c r="H43" s="1267">
        <f t="shared" si="7"/>
        <v>0</v>
      </c>
      <c r="I43" s="1267">
        <f t="shared" si="7"/>
        <v>0</v>
      </c>
      <c r="J43" s="1267">
        <f t="shared" si="7"/>
        <v>0</v>
      </c>
      <c r="K43" s="1267">
        <f t="shared" si="7"/>
        <v>0</v>
      </c>
      <c r="L43" s="1267">
        <f t="shared" si="7"/>
        <v>0</v>
      </c>
      <c r="M43" s="1267">
        <f t="shared" si="7"/>
        <v>0</v>
      </c>
      <c r="N43" s="1267">
        <f t="shared" si="7"/>
        <v>0</v>
      </c>
      <c r="O43" s="1267">
        <f t="shared" si="7"/>
        <v>0</v>
      </c>
      <c r="P43" s="1267">
        <f t="shared" si="7"/>
        <v>0</v>
      </c>
      <c r="Q43" s="1268">
        <f t="shared" si="7"/>
        <v>0</v>
      </c>
      <c r="R43" s="1231"/>
      <c r="S43" s="1235"/>
      <c r="T43" s="1235"/>
    </row>
    <row r="44" spans="1:20">
      <c r="A44" s="1276"/>
      <c r="B44" s="1269" t="s">
        <v>30</v>
      </c>
      <c r="C44" s="1256">
        <f t="shared" si="5"/>
        <v>0</v>
      </c>
      <c r="D44" s="1299"/>
      <c r="E44" s="1263"/>
      <c r="F44" s="1263"/>
      <c r="G44" s="1263"/>
      <c r="H44" s="1263"/>
      <c r="I44" s="1263"/>
      <c r="J44" s="1263"/>
      <c r="K44" s="1263"/>
      <c r="L44" s="1263"/>
      <c r="M44" s="1263"/>
      <c r="N44" s="1263"/>
      <c r="O44" s="1263"/>
      <c r="P44" s="1263"/>
      <c r="Q44" s="1264"/>
      <c r="R44" s="1231"/>
      <c r="S44" s="1235"/>
      <c r="T44" s="1235"/>
    </row>
    <row r="45" spans="1:20">
      <c r="A45" s="1276"/>
      <c r="B45" s="1269" t="s">
        <v>1727</v>
      </c>
      <c r="C45" s="1256">
        <f t="shared" si="5"/>
        <v>0</v>
      </c>
      <c r="D45" s="1299"/>
      <c r="E45" s="1263"/>
      <c r="F45" s="1263"/>
      <c r="G45" s="1263"/>
      <c r="H45" s="1263"/>
      <c r="I45" s="1263"/>
      <c r="J45" s="1263"/>
      <c r="K45" s="1263"/>
      <c r="L45" s="1263"/>
      <c r="M45" s="1263"/>
      <c r="N45" s="1263"/>
      <c r="O45" s="1263"/>
      <c r="P45" s="1263"/>
      <c r="Q45" s="1264"/>
      <c r="R45" s="1231"/>
      <c r="S45" s="1235"/>
      <c r="T45" s="1235"/>
    </row>
    <row r="46" spans="1:20">
      <c r="A46" s="1276"/>
      <c r="B46" s="1269" t="s">
        <v>1744</v>
      </c>
      <c r="C46" s="1256">
        <f t="shared" si="5"/>
        <v>0</v>
      </c>
      <c r="D46" s="1299"/>
      <c r="E46" s="1263"/>
      <c r="F46" s="1263"/>
      <c r="G46" s="1263"/>
      <c r="H46" s="1263"/>
      <c r="I46" s="1263"/>
      <c r="J46" s="1263"/>
      <c r="K46" s="1263"/>
      <c r="L46" s="1263"/>
      <c r="M46" s="1263"/>
      <c r="N46" s="1263"/>
      <c r="O46" s="1263"/>
      <c r="P46" s="1263"/>
      <c r="Q46" s="1264"/>
      <c r="R46" s="1231"/>
      <c r="S46" s="1235"/>
      <c r="T46" s="1235"/>
    </row>
    <row r="47" spans="1:20">
      <c r="A47" s="1260">
        <v>8</v>
      </c>
      <c r="B47" s="1277" t="s">
        <v>1745</v>
      </c>
      <c r="C47" s="1256">
        <f t="shared" si="5"/>
        <v>0</v>
      </c>
      <c r="D47" s="1299"/>
      <c r="E47" s="1263"/>
      <c r="F47" s="1263"/>
      <c r="G47" s="1263"/>
      <c r="H47" s="1263"/>
      <c r="I47" s="1263"/>
      <c r="J47" s="1263"/>
      <c r="K47" s="1263"/>
      <c r="L47" s="1263"/>
      <c r="M47" s="1263"/>
      <c r="N47" s="1263"/>
      <c r="O47" s="1263"/>
      <c r="P47" s="1263"/>
      <c r="Q47" s="1264"/>
      <c r="R47" s="1231"/>
      <c r="S47" s="1235"/>
      <c r="T47" s="1235"/>
    </row>
    <row r="48" spans="1:20">
      <c r="A48" s="1260">
        <v>9</v>
      </c>
      <c r="B48" s="1277" t="s">
        <v>1746</v>
      </c>
      <c r="C48" s="1256">
        <f t="shared" si="5"/>
        <v>0</v>
      </c>
      <c r="D48" s="1299"/>
      <c r="E48" s="1263"/>
      <c r="F48" s="1263"/>
      <c r="G48" s="1263"/>
      <c r="H48" s="1263"/>
      <c r="I48" s="1263"/>
      <c r="J48" s="1263"/>
      <c r="K48" s="1263"/>
      <c r="L48" s="1263"/>
      <c r="M48" s="1263"/>
      <c r="N48" s="1263"/>
      <c r="O48" s="1263"/>
      <c r="P48" s="1263"/>
      <c r="Q48" s="1264"/>
      <c r="R48" s="1231"/>
      <c r="S48" s="1235"/>
      <c r="T48" s="1235"/>
    </row>
    <row r="49" spans="1:20">
      <c r="A49" s="1260">
        <v>10</v>
      </c>
      <c r="B49" s="1277" t="s">
        <v>1747</v>
      </c>
      <c r="C49" s="1256">
        <f t="shared" si="5"/>
        <v>0</v>
      </c>
      <c r="D49" s="1299"/>
      <c r="E49" s="1263"/>
      <c r="F49" s="1263"/>
      <c r="G49" s="1263"/>
      <c r="H49" s="1263"/>
      <c r="I49" s="1263"/>
      <c r="J49" s="1263"/>
      <c r="K49" s="1263"/>
      <c r="L49" s="1263"/>
      <c r="M49" s="1263"/>
      <c r="N49" s="1263"/>
      <c r="O49" s="1263"/>
      <c r="P49" s="1263"/>
      <c r="Q49" s="1264"/>
      <c r="R49" s="1231"/>
      <c r="S49" s="1235"/>
      <c r="T49" s="1235"/>
    </row>
    <row r="50" spans="1:20">
      <c r="A50" s="1260">
        <v>11</v>
      </c>
      <c r="B50" s="1277" t="s">
        <v>444</v>
      </c>
      <c r="C50" s="1256">
        <f t="shared" si="5"/>
        <v>0</v>
      </c>
      <c r="D50" s="1299"/>
      <c r="E50" s="1263"/>
      <c r="F50" s="1263"/>
      <c r="G50" s="1263"/>
      <c r="H50" s="1263"/>
      <c r="I50" s="1263"/>
      <c r="J50" s="1263"/>
      <c r="K50" s="1263"/>
      <c r="L50" s="1263"/>
      <c r="M50" s="1263"/>
      <c r="N50" s="1263"/>
      <c r="O50" s="1263"/>
      <c r="P50" s="1263"/>
      <c r="Q50" s="1264"/>
      <c r="R50" s="1231"/>
      <c r="S50" s="1235"/>
      <c r="T50" s="1235"/>
    </row>
    <row r="51" spans="1:20" ht="15.75" thickBot="1">
      <c r="A51" s="1300"/>
      <c r="B51" s="1301" t="s">
        <v>1748</v>
      </c>
      <c r="C51" s="1302">
        <f>C35+C36+C37+C38+C41+C42+C43+C47+C48+C49+C50</f>
        <v>0</v>
      </c>
      <c r="D51" s="1303">
        <f>D35+D36+D37+D38+D41+D42+D43+D47+D48+D49+D50</f>
        <v>0</v>
      </c>
      <c r="E51" s="1303">
        <f t="shared" ref="E51:Q51" si="8">E35+E36+E37+E38+E41+E42+E43+E47+E48+E49+E50</f>
        <v>0</v>
      </c>
      <c r="F51" s="1303">
        <f t="shared" si="8"/>
        <v>0</v>
      </c>
      <c r="G51" s="1303">
        <f t="shared" si="8"/>
        <v>0</v>
      </c>
      <c r="H51" s="1303">
        <f t="shared" si="8"/>
        <v>0</v>
      </c>
      <c r="I51" s="1303">
        <f t="shared" si="8"/>
        <v>0</v>
      </c>
      <c r="J51" s="1303">
        <f t="shared" si="8"/>
        <v>0</v>
      </c>
      <c r="K51" s="1303">
        <f t="shared" si="8"/>
        <v>0</v>
      </c>
      <c r="L51" s="1303">
        <f t="shared" si="8"/>
        <v>0</v>
      </c>
      <c r="M51" s="1303">
        <f t="shared" si="8"/>
        <v>0</v>
      </c>
      <c r="N51" s="1303">
        <f t="shared" si="8"/>
        <v>0</v>
      </c>
      <c r="O51" s="1303">
        <f t="shared" si="8"/>
        <v>0</v>
      </c>
      <c r="P51" s="1303">
        <f t="shared" si="8"/>
        <v>0</v>
      </c>
      <c r="Q51" s="1304">
        <f t="shared" si="8"/>
        <v>0</v>
      </c>
      <c r="R51" s="1231"/>
      <c r="S51" s="1235"/>
      <c r="T51" s="1235"/>
    </row>
    <row r="52" spans="1:20" ht="15.75" thickBot="1">
      <c r="A52" s="1305"/>
      <c r="B52" s="1306" t="s">
        <v>1749</v>
      </c>
      <c r="C52" s="1307">
        <f>C33+C51</f>
        <v>0</v>
      </c>
      <c r="D52" s="1308">
        <f>D33+D51</f>
        <v>0</v>
      </c>
      <c r="E52" s="1308">
        <f t="shared" ref="E52:Q52" si="9">E33+E51</f>
        <v>0</v>
      </c>
      <c r="F52" s="1308">
        <f t="shared" si="9"/>
        <v>0</v>
      </c>
      <c r="G52" s="1308">
        <f t="shared" si="9"/>
        <v>0</v>
      </c>
      <c r="H52" s="1308">
        <f t="shared" si="9"/>
        <v>0</v>
      </c>
      <c r="I52" s="1308">
        <f t="shared" si="9"/>
        <v>0</v>
      </c>
      <c r="J52" s="1308">
        <f t="shared" si="9"/>
        <v>0</v>
      </c>
      <c r="K52" s="1308">
        <f t="shared" si="9"/>
        <v>0</v>
      </c>
      <c r="L52" s="1308">
        <f t="shared" si="9"/>
        <v>0</v>
      </c>
      <c r="M52" s="1308">
        <f t="shared" si="9"/>
        <v>0</v>
      </c>
      <c r="N52" s="1308">
        <f t="shared" si="9"/>
        <v>0</v>
      </c>
      <c r="O52" s="1308">
        <f t="shared" si="9"/>
        <v>0</v>
      </c>
      <c r="P52" s="1308">
        <f t="shared" si="9"/>
        <v>0</v>
      </c>
      <c r="Q52" s="1309">
        <f t="shared" si="9"/>
        <v>0</v>
      </c>
      <c r="R52" s="1231"/>
      <c r="S52" s="1235"/>
      <c r="T52" s="1235"/>
    </row>
    <row r="53" spans="1:20">
      <c r="A53" s="1310"/>
      <c r="B53" s="1245" t="s">
        <v>1750</v>
      </c>
      <c r="C53" s="1311"/>
      <c r="D53" s="1312"/>
      <c r="E53" s="1312"/>
      <c r="F53" s="1312"/>
      <c r="G53" s="1312"/>
      <c r="H53" s="1312"/>
      <c r="I53" s="1312"/>
      <c r="J53" s="1312"/>
      <c r="K53" s="1312"/>
      <c r="L53" s="1312"/>
      <c r="M53" s="1312"/>
      <c r="N53" s="1312"/>
      <c r="O53" s="1312"/>
      <c r="P53" s="1312"/>
      <c r="Q53" s="1313"/>
      <c r="R53" s="1231"/>
      <c r="S53" s="1235"/>
      <c r="T53" s="1235"/>
    </row>
    <row r="54" spans="1:20">
      <c r="A54" s="1249"/>
      <c r="B54" s="1245" t="s">
        <v>1751</v>
      </c>
      <c r="C54" s="1314"/>
      <c r="D54" s="1315"/>
      <c r="E54" s="1315"/>
      <c r="F54" s="1315"/>
      <c r="G54" s="1315"/>
      <c r="H54" s="1315"/>
      <c r="I54" s="1315"/>
      <c r="J54" s="1315"/>
      <c r="K54" s="1315"/>
      <c r="L54" s="1315"/>
      <c r="M54" s="1315"/>
      <c r="N54" s="1315"/>
      <c r="O54" s="1315"/>
      <c r="P54" s="1315"/>
      <c r="Q54" s="1316"/>
      <c r="R54" s="1231"/>
      <c r="S54" s="1235"/>
      <c r="T54" s="1235"/>
    </row>
    <row r="55" spans="1:20">
      <c r="A55" s="1283" t="s">
        <v>1752</v>
      </c>
      <c r="B55" s="1317" t="s">
        <v>1753</v>
      </c>
      <c r="C55" s="1251"/>
      <c r="D55" s="1252"/>
      <c r="E55" s="1252"/>
      <c r="F55" s="1252"/>
      <c r="G55" s="1252"/>
      <c r="H55" s="1252"/>
      <c r="I55" s="1252"/>
      <c r="J55" s="1252"/>
      <c r="K55" s="1252"/>
      <c r="L55" s="1252"/>
      <c r="M55" s="1252"/>
      <c r="N55" s="1252"/>
      <c r="O55" s="1252"/>
      <c r="P55" s="1252"/>
      <c r="Q55" s="1253"/>
      <c r="R55" s="1231"/>
      <c r="S55" s="1235"/>
      <c r="T55" s="1235"/>
    </row>
    <row r="56" spans="1:20">
      <c r="A56" s="1249" t="s">
        <v>1754</v>
      </c>
      <c r="B56" s="1318" t="s">
        <v>1755</v>
      </c>
      <c r="C56" s="1256">
        <f t="shared" ref="C56:C62" si="10">SUM(D56:Q56)</f>
        <v>0</v>
      </c>
      <c r="D56" s="1299"/>
      <c r="E56" s="1263"/>
      <c r="F56" s="1263"/>
      <c r="G56" s="1263"/>
      <c r="H56" s="1263"/>
      <c r="I56" s="1263"/>
      <c r="J56" s="1263"/>
      <c r="K56" s="1263"/>
      <c r="L56" s="1263"/>
      <c r="M56" s="1263"/>
      <c r="N56" s="1263"/>
      <c r="O56" s="1263"/>
      <c r="P56" s="1263"/>
      <c r="Q56" s="1264"/>
      <c r="R56" s="1231"/>
      <c r="S56" s="1235"/>
      <c r="T56" s="1235"/>
    </row>
    <row r="57" spans="1:20">
      <c r="A57" s="1249" t="s">
        <v>1756</v>
      </c>
      <c r="B57" s="1318" t="s">
        <v>1757</v>
      </c>
      <c r="C57" s="1256">
        <f t="shared" si="10"/>
        <v>0</v>
      </c>
      <c r="D57" s="1299"/>
      <c r="E57" s="1263"/>
      <c r="F57" s="1263"/>
      <c r="G57" s="1263"/>
      <c r="H57" s="1263"/>
      <c r="I57" s="1263"/>
      <c r="J57" s="1263"/>
      <c r="K57" s="1263"/>
      <c r="L57" s="1263"/>
      <c r="M57" s="1263"/>
      <c r="N57" s="1263"/>
      <c r="O57" s="1263"/>
      <c r="P57" s="1263"/>
      <c r="Q57" s="1264"/>
      <c r="R57" s="1231"/>
      <c r="S57" s="1235"/>
      <c r="T57" s="1235"/>
    </row>
    <row r="58" spans="1:20">
      <c r="A58" s="1249" t="s">
        <v>1758</v>
      </c>
      <c r="B58" s="1318" t="s">
        <v>1759</v>
      </c>
      <c r="C58" s="1256">
        <f t="shared" si="10"/>
        <v>0</v>
      </c>
      <c r="D58" s="1299"/>
      <c r="E58" s="1263"/>
      <c r="F58" s="1263"/>
      <c r="G58" s="1263"/>
      <c r="H58" s="1263"/>
      <c r="I58" s="1263"/>
      <c r="J58" s="1263"/>
      <c r="K58" s="1263"/>
      <c r="L58" s="1263"/>
      <c r="M58" s="1263"/>
      <c r="N58" s="1263"/>
      <c r="O58" s="1263"/>
      <c r="P58" s="1263"/>
      <c r="Q58" s="1264"/>
      <c r="R58" s="1231"/>
      <c r="S58" s="1235"/>
      <c r="T58" s="1235"/>
    </row>
    <row r="59" spans="1:20">
      <c r="A59" s="1249" t="s">
        <v>1760</v>
      </c>
      <c r="B59" s="1318" t="s">
        <v>1761</v>
      </c>
      <c r="C59" s="1256">
        <f t="shared" si="10"/>
        <v>0</v>
      </c>
      <c r="D59" s="1319">
        <f>D60+D61</f>
        <v>0</v>
      </c>
      <c r="E59" s="1319">
        <f t="shared" ref="E59:Q59" si="11">E60+E61</f>
        <v>0</v>
      </c>
      <c r="F59" s="1319">
        <f t="shared" si="11"/>
        <v>0</v>
      </c>
      <c r="G59" s="1319">
        <f t="shared" si="11"/>
        <v>0</v>
      </c>
      <c r="H59" s="1319">
        <f t="shared" si="11"/>
        <v>0</v>
      </c>
      <c r="I59" s="1319">
        <f t="shared" si="11"/>
        <v>0</v>
      </c>
      <c r="J59" s="1319">
        <f t="shared" si="11"/>
        <v>0</v>
      </c>
      <c r="K59" s="1319">
        <f t="shared" si="11"/>
        <v>0</v>
      </c>
      <c r="L59" s="1319">
        <f t="shared" si="11"/>
        <v>0</v>
      </c>
      <c r="M59" s="1319">
        <f t="shared" si="11"/>
        <v>0</v>
      </c>
      <c r="N59" s="1319">
        <f t="shared" si="11"/>
        <v>0</v>
      </c>
      <c r="O59" s="1319">
        <f t="shared" si="11"/>
        <v>0</v>
      </c>
      <c r="P59" s="1319">
        <f t="shared" si="11"/>
        <v>0</v>
      </c>
      <c r="Q59" s="1320">
        <f t="shared" si="11"/>
        <v>0</v>
      </c>
      <c r="R59" s="1231"/>
      <c r="S59" s="1235"/>
      <c r="T59" s="1235"/>
    </row>
    <row r="60" spans="1:20">
      <c r="A60" s="1249" t="s">
        <v>1762</v>
      </c>
      <c r="B60" s="1321" t="s">
        <v>1763</v>
      </c>
      <c r="C60" s="1256">
        <f t="shared" si="10"/>
        <v>0</v>
      </c>
      <c r="D60" s="1292"/>
      <c r="E60" s="1292"/>
      <c r="F60" s="1292"/>
      <c r="G60" s="1292"/>
      <c r="H60" s="1292"/>
      <c r="I60" s="1292"/>
      <c r="J60" s="1292"/>
      <c r="K60" s="1292"/>
      <c r="L60" s="1292"/>
      <c r="M60" s="1292"/>
      <c r="N60" s="1292"/>
      <c r="O60" s="1292"/>
      <c r="P60" s="1292"/>
      <c r="Q60" s="1293"/>
      <c r="R60" s="1231"/>
      <c r="S60" s="1235"/>
      <c r="T60" s="1235"/>
    </row>
    <row r="61" spans="1:20">
      <c r="A61" s="1249" t="s">
        <v>1764</v>
      </c>
      <c r="B61" s="1321" t="s">
        <v>1765</v>
      </c>
      <c r="C61" s="1256">
        <f t="shared" si="10"/>
        <v>0</v>
      </c>
      <c r="D61" s="1292"/>
      <c r="E61" s="1292"/>
      <c r="F61" s="1292"/>
      <c r="G61" s="1292"/>
      <c r="H61" s="1292"/>
      <c r="I61" s="1292"/>
      <c r="J61" s="1292"/>
      <c r="K61" s="1292"/>
      <c r="L61" s="1292"/>
      <c r="M61" s="1292"/>
      <c r="N61" s="1292"/>
      <c r="O61" s="1292"/>
      <c r="P61" s="1292"/>
      <c r="Q61" s="1293"/>
      <c r="R61" s="1231"/>
      <c r="S61" s="1235"/>
      <c r="T61" s="1235"/>
    </row>
    <row r="62" spans="1:20">
      <c r="A62" s="1249" t="s">
        <v>1766</v>
      </c>
      <c r="B62" s="1318" t="s">
        <v>1767</v>
      </c>
      <c r="C62" s="1256">
        <f t="shared" si="10"/>
        <v>0</v>
      </c>
      <c r="D62" s="1322"/>
      <c r="E62" s="1322"/>
      <c r="F62" s="1322"/>
      <c r="G62" s="1322"/>
      <c r="H62" s="1322"/>
      <c r="I62" s="1322"/>
      <c r="J62" s="1322"/>
      <c r="K62" s="1322"/>
      <c r="L62" s="1322"/>
      <c r="M62" s="1322"/>
      <c r="N62" s="1322"/>
      <c r="O62" s="1322"/>
      <c r="P62" s="1322"/>
      <c r="Q62" s="1323"/>
      <c r="R62" s="1231"/>
      <c r="S62" s="1235"/>
      <c r="T62" s="1235"/>
    </row>
    <row r="63" spans="1:20">
      <c r="A63" s="1283"/>
      <c r="B63" s="1284" t="s">
        <v>1768</v>
      </c>
      <c r="C63" s="1324">
        <f>C56+C57+C58+C59+C62</f>
        <v>0</v>
      </c>
      <c r="D63" s="1325">
        <f>D56+D57+D58+D59+D62</f>
        <v>0</v>
      </c>
      <c r="E63" s="1325">
        <f t="shared" ref="E63:Q63" si="12">E56+E57+E58+E59+E62</f>
        <v>0</v>
      </c>
      <c r="F63" s="1325">
        <f t="shared" si="12"/>
        <v>0</v>
      </c>
      <c r="G63" s="1325">
        <f t="shared" si="12"/>
        <v>0</v>
      </c>
      <c r="H63" s="1325">
        <f t="shared" si="12"/>
        <v>0</v>
      </c>
      <c r="I63" s="1325">
        <f t="shared" si="12"/>
        <v>0</v>
      </c>
      <c r="J63" s="1325">
        <f t="shared" si="12"/>
        <v>0</v>
      </c>
      <c r="K63" s="1325">
        <f t="shared" si="12"/>
        <v>0</v>
      </c>
      <c r="L63" s="1325">
        <f t="shared" si="12"/>
        <v>0</v>
      </c>
      <c r="M63" s="1325">
        <f t="shared" si="12"/>
        <v>0</v>
      </c>
      <c r="N63" s="1325">
        <f t="shared" si="12"/>
        <v>0</v>
      </c>
      <c r="O63" s="1325">
        <f t="shared" si="12"/>
        <v>0</v>
      </c>
      <c r="P63" s="1325">
        <f t="shared" si="12"/>
        <v>0</v>
      </c>
      <c r="Q63" s="1326">
        <f t="shared" si="12"/>
        <v>0</v>
      </c>
      <c r="R63" s="1231"/>
      <c r="S63" s="1235"/>
      <c r="T63" s="1235"/>
    </row>
    <row r="64" spans="1:20">
      <c r="A64" s="1249"/>
      <c r="B64" s="1245" t="s">
        <v>1769</v>
      </c>
      <c r="C64" s="1246"/>
      <c r="D64" s="1327"/>
      <c r="E64" s="1327"/>
      <c r="F64" s="1327"/>
      <c r="G64" s="1327"/>
      <c r="H64" s="1327"/>
      <c r="I64" s="1327"/>
      <c r="J64" s="1327"/>
      <c r="K64" s="1327"/>
      <c r="L64" s="1327"/>
      <c r="M64" s="1327"/>
      <c r="N64" s="1327"/>
      <c r="O64" s="1327"/>
      <c r="P64" s="1327"/>
      <c r="Q64" s="1328"/>
      <c r="R64" s="1231"/>
      <c r="S64" s="1235"/>
      <c r="T64" s="1235"/>
    </row>
    <row r="65" spans="1:20">
      <c r="A65" s="1283" t="s">
        <v>1770</v>
      </c>
      <c r="B65" s="1317" t="s">
        <v>1753</v>
      </c>
      <c r="C65" s="1329"/>
      <c r="D65" s="1330"/>
      <c r="E65" s="1330"/>
      <c r="F65" s="1330"/>
      <c r="G65" s="1330"/>
      <c r="H65" s="1330"/>
      <c r="I65" s="1330"/>
      <c r="J65" s="1330"/>
      <c r="K65" s="1330"/>
      <c r="L65" s="1330"/>
      <c r="M65" s="1330"/>
      <c r="N65" s="1330"/>
      <c r="O65" s="1330"/>
      <c r="P65" s="1330"/>
      <c r="Q65" s="1331"/>
      <c r="R65" s="1231"/>
      <c r="S65" s="1235"/>
      <c r="T65" s="1235"/>
    </row>
    <row r="66" spans="1:20">
      <c r="A66" s="1249" t="s">
        <v>1754</v>
      </c>
      <c r="B66" s="1318" t="s">
        <v>1755</v>
      </c>
      <c r="C66" s="1256">
        <f t="shared" ref="C66:C72" si="13">SUM(D66:Q66)</f>
        <v>0</v>
      </c>
      <c r="D66" s="1299"/>
      <c r="E66" s="1263"/>
      <c r="F66" s="1263"/>
      <c r="G66" s="1263"/>
      <c r="H66" s="1263"/>
      <c r="I66" s="1263"/>
      <c r="J66" s="1263"/>
      <c r="K66" s="1263"/>
      <c r="L66" s="1263"/>
      <c r="M66" s="1263"/>
      <c r="N66" s="1263"/>
      <c r="O66" s="1263"/>
      <c r="P66" s="1263"/>
      <c r="Q66" s="1264"/>
      <c r="R66" s="1231"/>
      <c r="S66" s="1235"/>
      <c r="T66" s="1235"/>
    </row>
    <row r="67" spans="1:20">
      <c r="A67" s="1249" t="s">
        <v>1756</v>
      </c>
      <c r="B67" s="1318" t="s">
        <v>1757</v>
      </c>
      <c r="C67" s="1256">
        <f t="shared" si="13"/>
        <v>0</v>
      </c>
      <c r="D67" s="1299"/>
      <c r="E67" s="1263"/>
      <c r="F67" s="1263"/>
      <c r="G67" s="1263"/>
      <c r="H67" s="1263"/>
      <c r="I67" s="1263"/>
      <c r="J67" s="1263"/>
      <c r="K67" s="1263"/>
      <c r="L67" s="1263"/>
      <c r="M67" s="1263"/>
      <c r="N67" s="1263"/>
      <c r="O67" s="1263"/>
      <c r="P67" s="1263"/>
      <c r="Q67" s="1264"/>
      <c r="R67" s="1231"/>
      <c r="S67" s="1235"/>
      <c r="T67" s="1235"/>
    </row>
    <row r="68" spans="1:20">
      <c r="A68" s="1249" t="s">
        <v>1758</v>
      </c>
      <c r="B68" s="1318" t="s">
        <v>1759</v>
      </c>
      <c r="C68" s="1256">
        <f t="shared" si="13"/>
        <v>0</v>
      </c>
      <c r="D68" s="1299"/>
      <c r="E68" s="1263"/>
      <c r="F68" s="1263"/>
      <c r="G68" s="1263"/>
      <c r="H68" s="1263"/>
      <c r="I68" s="1263"/>
      <c r="J68" s="1263"/>
      <c r="K68" s="1263"/>
      <c r="L68" s="1263"/>
      <c r="M68" s="1263"/>
      <c r="N68" s="1263"/>
      <c r="O68" s="1263"/>
      <c r="P68" s="1263"/>
      <c r="Q68" s="1264"/>
      <c r="R68" s="1231"/>
      <c r="S68" s="1235"/>
      <c r="T68" s="1235"/>
    </row>
    <row r="69" spans="1:20">
      <c r="A69" s="1249" t="s">
        <v>1760</v>
      </c>
      <c r="B69" s="1318" t="s">
        <v>1761</v>
      </c>
      <c r="C69" s="1256">
        <f t="shared" si="13"/>
        <v>0</v>
      </c>
      <c r="D69" s="1319">
        <f>D70+D71</f>
        <v>0</v>
      </c>
      <c r="E69" s="1319">
        <f t="shared" ref="E69:Q69" si="14">E70+E71</f>
        <v>0</v>
      </c>
      <c r="F69" s="1319">
        <f t="shared" si="14"/>
        <v>0</v>
      </c>
      <c r="G69" s="1319">
        <f t="shared" si="14"/>
        <v>0</v>
      </c>
      <c r="H69" s="1319">
        <f t="shared" si="14"/>
        <v>0</v>
      </c>
      <c r="I69" s="1319">
        <f t="shared" si="14"/>
        <v>0</v>
      </c>
      <c r="J69" s="1319">
        <f t="shared" si="14"/>
        <v>0</v>
      </c>
      <c r="K69" s="1319">
        <f t="shared" si="14"/>
        <v>0</v>
      </c>
      <c r="L69" s="1319">
        <f t="shared" si="14"/>
        <v>0</v>
      </c>
      <c r="M69" s="1319">
        <f t="shared" si="14"/>
        <v>0</v>
      </c>
      <c r="N69" s="1319">
        <f t="shared" si="14"/>
        <v>0</v>
      </c>
      <c r="O69" s="1319">
        <f t="shared" si="14"/>
        <v>0</v>
      </c>
      <c r="P69" s="1319">
        <f t="shared" si="14"/>
        <v>0</v>
      </c>
      <c r="Q69" s="1320">
        <f t="shared" si="14"/>
        <v>0</v>
      </c>
      <c r="R69" s="1231"/>
      <c r="S69" s="1235"/>
      <c r="T69" s="1235"/>
    </row>
    <row r="70" spans="1:20">
      <c r="A70" s="1249" t="s">
        <v>1762</v>
      </c>
      <c r="B70" s="1321" t="s">
        <v>1763</v>
      </c>
      <c r="C70" s="1256">
        <f t="shared" si="13"/>
        <v>0</v>
      </c>
      <c r="D70" s="1292"/>
      <c r="E70" s="1292"/>
      <c r="F70" s="1292"/>
      <c r="G70" s="1292"/>
      <c r="H70" s="1292"/>
      <c r="I70" s="1292"/>
      <c r="J70" s="1292"/>
      <c r="K70" s="1292"/>
      <c r="L70" s="1292"/>
      <c r="M70" s="1292"/>
      <c r="N70" s="1292"/>
      <c r="O70" s="1292"/>
      <c r="P70" s="1292"/>
      <c r="Q70" s="1293"/>
      <c r="R70" s="1231"/>
      <c r="S70" s="1235"/>
      <c r="T70" s="1235"/>
    </row>
    <row r="71" spans="1:20">
      <c r="A71" s="1249" t="s">
        <v>1764</v>
      </c>
      <c r="B71" s="1321" t="s">
        <v>1765</v>
      </c>
      <c r="C71" s="1256">
        <f t="shared" si="13"/>
        <v>0</v>
      </c>
      <c r="D71" s="1292"/>
      <c r="E71" s="1292"/>
      <c r="F71" s="1292"/>
      <c r="G71" s="1292"/>
      <c r="H71" s="1292"/>
      <c r="I71" s="1292"/>
      <c r="J71" s="1292"/>
      <c r="K71" s="1292"/>
      <c r="L71" s="1292"/>
      <c r="M71" s="1292"/>
      <c r="N71" s="1292"/>
      <c r="O71" s="1292"/>
      <c r="P71" s="1292"/>
      <c r="Q71" s="1293"/>
      <c r="R71" s="1231"/>
      <c r="S71" s="1235"/>
      <c r="T71" s="1235"/>
    </row>
    <row r="72" spans="1:20">
      <c r="A72" s="1249" t="s">
        <v>1766</v>
      </c>
      <c r="B72" s="1318" t="s">
        <v>1767</v>
      </c>
      <c r="C72" s="1256">
        <f t="shared" si="13"/>
        <v>0</v>
      </c>
      <c r="D72" s="1322"/>
      <c r="E72" s="1322"/>
      <c r="F72" s="1322"/>
      <c r="G72" s="1322"/>
      <c r="H72" s="1322"/>
      <c r="I72" s="1322"/>
      <c r="J72" s="1322"/>
      <c r="K72" s="1322"/>
      <c r="L72" s="1322"/>
      <c r="M72" s="1322"/>
      <c r="N72" s="1322"/>
      <c r="O72" s="1322"/>
      <c r="P72" s="1322"/>
      <c r="Q72" s="1323"/>
      <c r="R72" s="1231"/>
      <c r="S72" s="1235"/>
      <c r="T72" s="1235"/>
    </row>
    <row r="73" spans="1:20" ht="15.75" thickBot="1">
      <c r="A73" s="1300"/>
      <c r="B73" s="1301" t="s">
        <v>1771</v>
      </c>
      <c r="C73" s="1332">
        <f>C66+C67+C68+C69+C72</f>
        <v>0</v>
      </c>
      <c r="D73" s="1303">
        <f>D66+D67+D68+D69+D72</f>
        <v>0</v>
      </c>
      <c r="E73" s="1303">
        <f t="shared" ref="E73:Q73" si="15">E66+E67+E68+E69+E72</f>
        <v>0</v>
      </c>
      <c r="F73" s="1303">
        <f t="shared" si="15"/>
        <v>0</v>
      </c>
      <c r="G73" s="1303">
        <f t="shared" si="15"/>
        <v>0</v>
      </c>
      <c r="H73" s="1303">
        <f t="shared" si="15"/>
        <v>0</v>
      </c>
      <c r="I73" s="1303">
        <f t="shared" si="15"/>
        <v>0</v>
      </c>
      <c r="J73" s="1303">
        <f t="shared" si="15"/>
        <v>0</v>
      </c>
      <c r="K73" s="1303">
        <f t="shared" si="15"/>
        <v>0</v>
      </c>
      <c r="L73" s="1303">
        <f t="shared" si="15"/>
        <v>0</v>
      </c>
      <c r="M73" s="1303">
        <f t="shared" si="15"/>
        <v>0</v>
      </c>
      <c r="N73" s="1303">
        <f t="shared" si="15"/>
        <v>0</v>
      </c>
      <c r="O73" s="1303">
        <f t="shared" si="15"/>
        <v>0</v>
      </c>
      <c r="P73" s="1303">
        <f t="shared" si="15"/>
        <v>0</v>
      </c>
      <c r="Q73" s="1304">
        <f t="shared" si="15"/>
        <v>0</v>
      </c>
      <c r="R73" s="1231"/>
      <c r="S73" s="1235"/>
      <c r="T73" s="1235"/>
    </row>
    <row r="74" spans="1:20" ht="15.75" thickBot="1">
      <c r="A74" s="1333"/>
      <c r="B74" s="1306" t="s">
        <v>1772</v>
      </c>
      <c r="C74" s="1307">
        <f>C63+C73</f>
        <v>0</v>
      </c>
      <c r="D74" s="1308">
        <f>D63+D73</f>
        <v>0</v>
      </c>
      <c r="E74" s="1308">
        <f t="shared" ref="E74:Q74" si="16">E63+E73</f>
        <v>0</v>
      </c>
      <c r="F74" s="1308">
        <f t="shared" si="16"/>
        <v>0</v>
      </c>
      <c r="G74" s="1308">
        <f t="shared" si="16"/>
        <v>0</v>
      </c>
      <c r="H74" s="1308">
        <f t="shared" si="16"/>
        <v>0</v>
      </c>
      <c r="I74" s="1308">
        <f t="shared" si="16"/>
        <v>0</v>
      </c>
      <c r="J74" s="1308">
        <f t="shared" si="16"/>
        <v>0</v>
      </c>
      <c r="K74" s="1308">
        <f t="shared" si="16"/>
        <v>0</v>
      </c>
      <c r="L74" s="1308">
        <f t="shared" si="16"/>
        <v>0</v>
      </c>
      <c r="M74" s="1308">
        <f t="shared" si="16"/>
        <v>0</v>
      </c>
      <c r="N74" s="1308">
        <f t="shared" si="16"/>
        <v>0</v>
      </c>
      <c r="O74" s="1308">
        <f t="shared" si="16"/>
        <v>0</v>
      </c>
      <c r="P74" s="1308">
        <f t="shared" si="16"/>
        <v>0</v>
      </c>
      <c r="Q74" s="1309">
        <f t="shared" si="16"/>
        <v>0</v>
      </c>
      <c r="R74" s="1231"/>
      <c r="S74" s="1235"/>
      <c r="T74" s="1235"/>
    </row>
    <row r="75" spans="1:20" ht="15.75" thickBot="1">
      <c r="A75" s="1334"/>
      <c r="B75" s="1335" t="s">
        <v>1773</v>
      </c>
      <c r="C75" s="1336">
        <f>C52+C74</f>
        <v>0</v>
      </c>
      <c r="D75" s="1337">
        <f>D52+D74</f>
        <v>0</v>
      </c>
      <c r="E75" s="1337">
        <f t="shared" ref="E75:Q75" si="17">E52+E74</f>
        <v>0</v>
      </c>
      <c r="F75" s="1337">
        <f t="shared" si="17"/>
        <v>0</v>
      </c>
      <c r="G75" s="1337">
        <f t="shared" si="17"/>
        <v>0</v>
      </c>
      <c r="H75" s="1337">
        <f t="shared" si="17"/>
        <v>0</v>
      </c>
      <c r="I75" s="1337">
        <f t="shared" si="17"/>
        <v>0</v>
      </c>
      <c r="J75" s="1337">
        <f t="shared" si="17"/>
        <v>0</v>
      </c>
      <c r="K75" s="1337">
        <f t="shared" si="17"/>
        <v>0</v>
      </c>
      <c r="L75" s="1337">
        <f t="shared" si="17"/>
        <v>0</v>
      </c>
      <c r="M75" s="1337">
        <f t="shared" si="17"/>
        <v>0</v>
      </c>
      <c r="N75" s="1337">
        <f t="shared" si="17"/>
        <v>0</v>
      </c>
      <c r="O75" s="1337">
        <f t="shared" si="17"/>
        <v>0</v>
      </c>
      <c r="P75" s="1337">
        <f t="shared" si="17"/>
        <v>0</v>
      </c>
      <c r="Q75" s="1338">
        <f t="shared" si="17"/>
        <v>0</v>
      </c>
      <c r="R75" s="1231"/>
      <c r="S75" s="1235"/>
      <c r="T75" s="1235"/>
    </row>
    <row r="76" spans="1:20" ht="16.5" thickTop="1" thickBot="1">
      <c r="A76" s="1339"/>
      <c r="B76" s="1340" t="s">
        <v>1774</v>
      </c>
      <c r="C76" s="1341"/>
      <c r="D76" s="1342">
        <v>0</v>
      </c>
      <c r="E76" s="1343" t="s">
        <v>1775</v>
      </c>
      <c r="F76" s="1344" t="s">
        <v>1776</v>
      </c>
      <c r="G76" s="1344" t="s">
        <v>1777</v>
      </c>
      <c r="H76" s="1344" t="s">
        <v>1778</v>
      </c>
      <c r="I76" s="1344" t="s">
        <v>1779</v>
      </c>
      <c r="J76" s="1344" t="s">
        <v>1780</v>
      </c>
      <c r="K76" s="1344" t="s">
        <v>1781</v>
      </c>
      <c r="L76" s="1344" t="s">
        <v>1782</v>
      </c>
      <c r="M76" s="1344" t="s">
        <v>1783</v>
      </c>
      <c r="N76" s="1344" t="s">
        <v>1784</v>
      </c>
      <c r="O76" s="1344" t="s">
        <v>1785</v>
      </c>
      <c r="P76" s="1344" t="s">
        <v>1786</v>
      </c>
      <c r="Q76" s="1345" t="s">
        <v>1787</v>
      </c>
      <c r="R76" s="1231"/>
      <c r="S76" s="1235"/>
      <c r="T76" s="1235"/>
    </row>
    <row r="77" spans="1:20" ht="16.5" thickTop="1" thickBot="1">
      <c r="A77" s="1346"/>
      <c r="B77" s="1347" t="s">
        <v>1788</v>
      </c>
      <c r="C77" s="1348"/>
      <c r="D77" s="1349">
        <f t="shared" ref="D77:Q77" si="18">D75*D76</f>
        <v>0</v>
      </c>
      <c r="E77" s="1350">
        <f t="shared" si="18"/>
        <v>0</v>
      </c>
      <c r="F77" s="1350">
        <f t="shared" si="18"/>
        <v>0</v>
      </c>
      <c r="G77" s="1350">
        <f t="shared" si="18"/>
        <v>0</v>
      </c>
      <c r="H77" s="1350">
        <f t="shared" si="18"/>
        <v>0</v>
      </c>
      <c r="I77" s="1350">
        <f t="shared" si="18"/>
        <v>0</v>
      </c>
      <c r="J77" s="1350">
        <f t="shared" si="18"/>
        <v>0</v>
      </c>
      <c r="K77" s="1350">
        <f t="shared" si="18"/>
        <v>0</v>
      </c>
      <c r="L77" s="1350">
        <f t="shared" si="18"/>
        <v>0</v>
      </c>
      <c r="M77" s="1350">
        <f t="shared" si="18"/>
        <v>0</v>
      </c>
      <c r="N77" s="1350">
        <f t="shared" si="18"/>
        <v>0</v>
      </c>
      <c r="O77" s="1350">
        <f t="shared" si="18"/>
        <v>0</v>
      </c>
      <c r="P77" s="1350">
        <f t="shared" si="18"/>
        <v>0</v>
      </c>
      <c r="Q77" s="1351">
        <f t="shared" si="18"/>
        <v>0</v>
      </c>
      <c r="R77" s="1231"/>
      <c r="S77" s="1235"/>
      <c r="T77" s="1235"/>
    </row>
    <row r="78" spans="1:20" ht="16.5" thickTop="1" thickBot="1">
      <c r="A78" s="1352"/>
      <c r="B78" s="1353" t="s">
        <v>1789</v>
      </c>
      <c r="C78" s="1354">
        <f>SUM(D77:Q77)</f>
        <v>0</v>
      </c>
      <c r="D78" s="1355"/>
      <c r="E78" s="1356"/>
      <c r="F78" s="1356"/>
      <c r="G78" s="1356"/>
      <c r="H78" s="1356"/>
      <c r="I78" s="1356"/>
      <c r="J78" s="1356"/>
      <c r="K78" s="1356"/>
      <c r="L78" s="1356"/>
      <c r="M78" s="1356"/>
      <c r="N78" s="1356"/>
      <c r="O78" s="1356"/>
      <c r="P78" s="1356"/>
      <c r="Q78" s="1357"/>
      <c r="R78" s="1231"/>
      <c r="S78" s="1235"/>
      <c r="T78" s="1235"/>
    </row>
    <row r="79" spans="1:20">
      <c r="A79" s="678"/>
      <c r="B79" s="678"/>
      <c r="C79" s="678"/>
      <c r="D79" s="678"/>
      <c r="E79" s="678"/>
      <c r="F79" s="678"/>
      <c r="G79" s="678"/>
      <c r="H79" s="678"/>
      <c r="I79" s="678"/>
      <c r="J79" s="678"/>
      <c r="K79" s="678"/>
      <c r="L79" s="678"/>
      <c r="M79" s="678"/>
      <c r="N79" s="678"/>
      <c r="O79" s="678"/>
      <c r="P79" s="678"/>
      <c r="Q79" s="678"/>
      <c r="R79" s="678"/>
    </row>
    <row r="80" spans="1:20">
      <c r="A80" s="678"/>
      <c r="B80" s="678"/>
      <c r="C80" s="678"/>
      <c r="D80" s="678"/>
      <c r="E80" s="678"/>
      <c r="F80" s="678"/>
      <c r="G80" s="678"/>
      <c r="H80" s="678"/>
      <c r="I80" s="678"/>
      <c r="J80" s="678"/>
      <c r="K80" s="678"/>
      <c r="L80" s="678"/>
      <c r="M80" s="678"/>
      <c r="N80" s="678"/>
      <c r="O80" s="678"/>
      <c r="P80" s="678"/>
      <c r="Q80" s="678"/>
      <c r="R80" s="678"/>
    </row>
    <row r="81" spans="1:18">
      <c r="A81" s="678"/>
      <c r="B81" s="678"/>
      <c r="C81" s="678"/>
      <c r="D81" s="678"/>
      <c r="E81" s="678"/>
      <c r="F81" s="678"/>
      <c r="G81" s="678"/>
      <c r="H81" s="678"/>
      <c r="I81" s="678"/>
      <c r="J81" s="678"/>
      <c r="K81" s="678"/>
      <c r="L81" s="678"/>
      <c r="M81" s="678"/>
      <c r="N81" s="678"/>
      <c r="O81" s="678"/>
      <c r="P81" s="678"/>
      <c r="Q81" s="678"/>
      <c r="R81" s="678"/>
    </row>
    <row r="82" spans="1:18">
      <c r="A82" s="678"/>
      <c r="B82" s="678"/>
      <c r="C82" s="678"/>
      <c r="D82" s="678"/>
      <c r="E82" s="678"/>
      <c r="F82" s="678"/>
      <c r="G82" s="678"/>
      <c r="H82" s="678"/>
      <c r="I82" s="678"/>
      <c r="J82" s="678"/>
      <c r="K82" s="678"/>
      <c r="L82" s="678"/>
      <c r="M82" s="678"/>
      <c r="N82" s="678"/>
      <c r="O82" s="678"/>
      <c r="P82" s="678"/>
      <c r="Q82" s="678"/>
      <c r="R82" s="678"/>
    </row>
    <row r="83" spans="1:18">
      <c r="A83" s="678"/>
      <c r="B83" s="678"/>
      <c r="C83" s="678"/>
      <c r="D83" s="678"/>
      <c r="E83" s="678"/>
      <c r="F83" s="678"/>
      <c r="G83" s="678"/>
      <c r="H83" s="678"/>
      <c r="I83" s="678"/>
      <c r="J83" s="678"/>
      <c r="K83" s="678"/>
      <c r="L83" s="678"/>
      <c r="M83" s="678"/>
      <c r="N83" s="678"/>
      <c r="O83" s="678"/>
      <c r="P83" s="678"/>
      <c r="Q83" s="678"/>
      <c r="R83" s="678"/>
    </row>
    <row r="84" spans="1:18">
      <c r="A84" s="678"/>
      <c r="B84" s="678"/>
      <c r="C84" s="678"/>
      <c r="D84" s="678"/>
      <c r="E84" s="678"/>
      <c r="F84" s="678"/>
      <c r="G84" s="678"/>
      <c r="H84" s="678"/>
      <c r="I84" s="678"/>
      <c r="J84" s="678"/>
      <c r="K84" s="678"/>
      <c r="L84" s="678"/>
      <c r="M84" s="678"/>
      <c r="N84" s="678"/>
      <c r="O84" s="678"/>
      <c r="P84" s="678"/>
      <c r="Q84" s="678"/>
      <c r="R84" s="678"/>
    </row>
    <row r="85" spans="1:18">
      <c r="A85" s="678"/>
      <c r="B85" s="678"/>
      <c r="C85" s="678"/>
      <c r="D85" s="678"/>
      <c r="E85" s="678"/>
      <c r="F85" s="678"/>
      <c r="G85" s="678"/>
      <c r="H85" s="678"/>
      <c r="I85" s="678"/>
      <c r="J85" s="678"/>
      <c r="K85" s="678"/>
      <c r="L85" s="678"/>
      <c r="M85" s="678"/>
      <c r="N85" s="678"/>
      <c r="O85" s="678"/>
      <c r="P85" s="678"/>
      <c r="Q85" s="678"/>
      <c r="R85" s="678"/>
    </row>
    <row r="86" spans="1:18">
      <c r="A86" s="678"/>
      <c r="B86" s="678"/>
      <c r="C86" s="678"/>
      <c r="D86" s="678"/>
      <c r="E86" s="678"/>
      <c r="F86" s="678"/>
      <c r="G86" s="678"/>
      <c r="H86" s="678"/>
      <c r="I86" s="678"/>
      <c r="J86" s="678"/>
      <c r="K86" s="678"/>
      <c r="L86" s="678"/>
      <c r="M86" s="678"/>
      <c r="N86" s="678"/>
      <c r="O86" s="678"/>
      <c r="P86" s="678"/>
      <c r="Q86" s="678"/>
      <c r="R86" s="678"/>
    </row>
    <row r="87" spans="1:18">
      <c r="A87" s="678"/>
      <c r="B87" s="678"/>
      <c r="C87" s="678"/>
      <c r="D87" s="678"/>
      <c r="E87" s="678"/>
      <c r="F87" s="678"/>
      <c r="G87" s="678"/>
      <c r="H87" s="678"/>
      <c r="I87" s="678"/>
      <c r="J87" s="678"/>
      <c r="K87" s="678"/>
      <c r="L87" s="678"/>
      <c r="M87" s="678"/>
      <c r="N87" s="678"/>
      <c r="O87" s="678"/>
      <c r="P87" s="678"/>
      <c r="Q87" s="678"/>
      <c r="R87" s="678"/>
    </row>
    <row r="88" spans="1:18">
      <c r="A88" s="678"/>
      <c r="B88" s="678"/>
      <c r="C88" s="678"/>
      <c r="D88" s="678"/>
      <c r="E88" s="678"/>
      <c r="F88" s="678"/>
      <c r="G88" s="678"/>
      <c r="H88" s="678"/>
      <c r="I88" s="678"/>
      <c r="J88" s="678"/>
      <c r="K88" s="678"/>
      <c r="L88" s="678"/>
      <c r="M88" s="678"/>
      <c r="N88" s="678"/>
      <c r="O88" s="678"/>
      <c r="P88" s="678"/>
      <c r="Q88" s="678"/>
      <c r="R88" s="678"/>
    </row>
    <row r="89" spans="1:18">
      <c r="A89" s="678"/>
      <c r="B89" s="678"/>
      <c r="C89" s="678"/>
      <c r="D89" s="678"/>
      <c r="E89" s="678"/>
      <c r="F89" s="678"/>
      <c r="G89" s="678"/>
      <c r="H89" s="678"/>
      <c r="I89" s="678"/>
      <c r="J89" s="678"/>
      <c r="K89" s="678"/>
      <c r="L89" s="678"/>
      <c r="M89" s="678"/>
      <c r="N89" s="678"/>
      <c r="O89" s="678"/>
      <c r="P89" s="678"/>
      <c r="Q89" s="678"/>
      <c r="R89" s="678"/>
    </row>
    <row r="90" spans="1:18">
      <c r="A90" s="678"/>
      <c r="B90" s="678"/>
      <c r="C90" s="678"/>
      <c r="D90" s="678"/>
      <c r="E90" s="678"/>
      <c r="F90" s="678"/>
      <c r="G90" s="678"/>
      <c r="H90" s="678"/>
      <c r="I90" s="678"/>
      <c r="J90" s="678"/>
      <c r="K90" s="678"/>
      <c r="L90" s="678"/>
      <c r="M90" s="678"/>
      <c r="N90" s="678"/>
      <c r="O90" s="678"/>
      <c r="P90" s="678"/>
      <c r="Q90" s="678"/>
      <c r="R90" s="678"/>
    </row>
    <row r="91" spans="1:18">
      <c r="A91" s="678"/>
      <c r="B91" s="678"/>
      <c r="C91" s="678"/>
      <c r="D91" s="678"/>
      <c r="E91" s="678"/>
      <c r="F91" s="678"/>
      <c r="G91" s="678"/>
      <c r="H91" s="678"/>
      <c r="I91" s="678"/>
      <c r="J91" s="678"/>
      <c r="K91" s="678"/>
      <c r="L91" s="678"/>
      <c r="M91" s="678"/>
      <c r="N91" s="678"/>
      <c r="O91" s="678"/>
      <c r="P91" s="678"/>
      <c r="Q91" s="678"/>
      <c r="R91" s="678"/>
    </row>
    <row r="92" spans="1:18">
      <c r="A92" s="678"/>
      <c r="B92" s="678"/>
      <c r="C92" s="678"/>
      <c r="D92" s="678"/>
      <c r="E92" s="678"/>
      <c r="F92" s="678"/>
      <c r="G92" s="678"/>
      <c r="H92" s="678"/>
      <c r="I92" s="678"/>
      <c r="J92" s="678"/>
      <c r="K92" s="678"/>
      <c r="L92" s="678"/>
      <c r="M92" s="678"/>
      <c r="N92" s="678"/>
      <c r="O92" s="678"/>
      <c r="P92" s="678"/>
      <c r="Q92" s="678"/>
      <c r="R92" s="678"/>
    </row>
    <row r="93" spans="1:18">
      <c r="A93" s="678"/>
      <c r="B93" s="678"/>
      <c r="C93" s="678"/>
      <c r="D93" s="678"/>
      <c r="E93" s="678"/>
      <c r="F93" s="678"/>
      <c r="G93" s="678"/>
      <c r="H93" s="678"/>
      <c r="I93" s="678"/>
      <c r="J93" s="678"/>
      <c r="K93" s="678"/>
      <c r="L93" s="678"/>
      <c r="M93" s="678"/>
      <c r="N93" s="678"/>
      <c r="O93" s="678"/>
      <c r="P93" s="678"/>
      <c r="Q93" s="678"/>
      <c r="R93" s="678"/>
    </row>
    <row r="94" spans="1:18">
      <c r="A94" s="678"/>
      <c r="B94" s="678"/>
      <c r="C94" s="678"/>
      <c r="D94" s="678"/>
      <c r="E94" s="678"/>
      <c r="F94" s="678"/>
      <c r="G94" s="678"/>
      <c r="H94" s="678"/>
      <c r="I94" s="678"/>
      <c r="J94" s="678"/>
      <c r="K94" s="678"/>
      <c r="L94" s="678"/>
      <c r="M94" s="678"/>
      <c r="N94" s="678"/>
      <c r="O94" s="678"/>
      <c r="P94" s="678"/>
      <c r="Q94" s="678"/>
      <c r="R94" s="678"/>
    </row>
    <row r="95" spans="1:18">
      <c r="A95" s="678"/>
      <c r="B95" s="678"/>
      <c r="C95" s="678"/>
      <c r="D95" s="678"/>
      <c r="E95" s="678"/>
      <c r="F95" s="678"/>
      <c r="G95" s="678"/>
      <c r="H95" s="678"/>
      <c r="I95" s="678"/>
      <c r="J95" s="678"/>
      <c r="K95" s="678"/>
      <c r="L95" s="678"/>
      <c r="M95" s="678"/>
      <c r="N95" s="678"/>
      <c r="O95" s="678"/>
      <c r="P95" s="678"/>
      <c r="Q95" s="678"/>
      <c r="R95" s="678"/>
    </row>
    <row r="96" spans="1:18">
      <c r="A96" s="678"/>
      <c r="B96" s="678"/>
      <c r="C96" s="678"/>
      <c r="D96" s="678"/>
      <c r="E96" s="678"/>
      <c r="F96" s="678"/>
      <c r="G96" s="678"/>
      <c r="H96" s="678"/>
      <c r="I96" s="678"/>
      <c r="J96" s="678"/>
      <c r="K96" s="678"/>
      <c r="L96" s="678"/>
      <c r="M96" s="678"/>
      <c r="N96" s="678"/>
      <c r="O96" s="678"/>
      <c r="P96" s="678"/>
      <c r="Q96" s="678"/>
      <c r="R96" s="678"/>
    </row>
    <row r="97" spans="1:18">
      <c r="A97" s="678"/>
      <c r="B97" s="678"/>
      <c r="C97" s="678"/>
      <c r="D97" s="678"/>
      <c r="E97" s="678"/>
      <c r="F97" s="678"/>
      <c r="G97" s="678"/>
      <c r="H97" s="678"/>
      <c r="I97" s="678"/>
      <c r="J97" s="678"/>
      <c r="K97" s="678"/>
      <c r="L97" s="678"/>
      <c r="M97" s="678"/>
      <c r="N97" s="678"/>
      <c r="O97" s="678"/>
      <c r="P97" s="678"/>
      <c r="Q97" s="678"/>
      <c r="R97" s="678"/>
    </row>
    <row r="98" spans="1:18">
      <c r="A98" s="678"/>
      <c r="B98" s="678"/>
      <c r="C98" s="678"/>
      <c r="D98" s="678"/>
      <c r="E98" s="678"/>
      <c r="F98" s="678"/>
      <c r="G98" s="678"/>
      <c r="H98" s="678"/>
      <c r="I98" s="678"/>
      <c r="J98" s="678"/>
      <c r="K98" s="678"/>
      <c r="L98" s="678"/>
      <c r="M98" s="678"/>
      <c r="N98" s="678"/>
      <c r="O98" s="678"/>
      <c r="P98" s="678"/>
      <c r="Q98" s="678"/>
      <c r="R98" s="678"/>
    </row>
    <row r="99" spans="1:18">
      <c r="A99" s="678"/>
      <c r="B99" s="678"/>
      <c r="C99" s="678"/>
      <c r="D99" s="678"/>
      <c r="E99" s="678"/>
      <c r="F99" s="678"/>
      <c r="G99" s="678"/>
      <c r="H99" s="678"/>
      <c r="I99" s="678"/>
      <c r="J99" s="678"/>
      <c r="K99" s="678"/>
      <c r="L99" s="678"/>
      <c r="M99" s="678"/>
      <c r="N99" s="678"/>
      <c r="O99" s="678"/>
      <c r="P99" s="678"/>
      <c r="Q99" s="678"/>
      <c r="R99" s="678"/>
    </row>
    <row r="100" spans="1:18">
      <c r="A100" s="678"/>
      <c r="B100" s="678"/>
      <c r="C100" s="678"/>
      <c r="D100" s="678"/>
      <c r="E100" s="678"/>
      <c r="F100" s="678"/>
      <c r="G100" s="678"/>
      <c r="H100" s="678"/>
      <c r="I100" s="678"/>
      <c r="J100" s="678"/>
      <c r="K100" s="678"/>
      <c r="L100" s="678"/>
      <c r="M100" s="678"/>
      <c r="N100" s="678"/>
      <c r="O100" s="678"/>
      <c r="P100" s="678"/>
      <c r="Q100" s="678"/>
      <c r="R100" s="678"/>
    </row>
    <row r="101" spans="1:18">
      <c r="A101" s="678"/>
      <c r="B101" s="678"/>
      <c r="C101" s="678"/>
      <c r="D101" s="678"/>
      <c r="E101" s="678"/>
      <c r="F101" s="678"/>
      <c r="G101" s="678"/>
      <c r="H101" s="678"/>
      <c r="I101" s="678"/>
      <c r="J101" s="678"/>
      <c r="K101" s="678"/>
      <c r="L101" s="678"/>
      <c r="M101" s="678"/>
      <c r="N101" s="678"/>
      <c r="O101" s="678"/>
      <c r="P101" s="678"/>
      <c r="Q101" s="678"/>
      <c r="R101" s="678"/>
    </row>
    <row r="102" spans="1:18">
      <c r="A102" s="678"/>
      <c r="B102" s="678"/>
      <c r="C102" s="678"/>
      <c r="D102" s="678"/>
      <c r="E102" s="678"/>
      <c r="F102" s="678"/>
      <c r="G102" s="678"/>
      <c r="H102" s="678"/>
      <c r="I102" s="678"/>
      <c r="J102" s="678"/>
      <c r="K102" s="678"/>
      <c r="L102" s="678"/>
      <c r="M102" s="678"/>
      <c r="N102" s="678"/>
      <c r="O102" s="678"/>
      <c r="P102" s="678"/>
      <c r="Q102" s="678"/>
      <c r="R102" s="678"/>
    </row>
    <row r="103" spans="1:18">
      <c r="A103" s="678"/>
      <c r="B103" s="678"/>
      <c r="C103" s="678"/>
      <c r="D103" s="678"/>
      <c r="E103" s="678"/>
      <c r="F103" s="678"/>
      <c r="G103" s="678"/>
      <c r="H103" s="678"/>
      <c r="I103" s="678"/>
      <c r="J103" s="678"/>
      <c r="K103" s="678"/>
      <c r="L103" s="678"/>
      <c r="M103" s="678"/>
      <c r="N103" s="678"/>
      <c r="O103" s="678"/>
      <c r="P103" s="678"/>
      <c r="Q103" s="678"/>
      <c r="R103" s="678"/>
    </row>
    <row r="104" spans="1:18">
      <c r="A104" s="678"/>
      <c r="B104" s="678"/>
      <c r="C104" s="678"/>
      <c r="D104" s="678"/>
      <c r="E104" s="678"/>
      <c r="F104" s="678"/>
      <c r="G104" s="678"/>
      <c r="H104" s="678"/>
      <c r="I104" s="678"/>
      <c r="J104" s="678"/>
      <c r="K104" s="678"/>
      <c r="L104" s="678"/>
      <c r="M104" s="678"/>
      <c r="N104" s="678"/>
      <c r="O104" s="678"/>
      <c r="P104" s="678"/>
      <c r="Q104" s="678"/>
      <c r="R104" s="678"/>
    </row>
  </sheetData>
  <mergeCells count="5">
    <mergeCell ref="A7:B10"/>
    <mergeCell ref="C7:Q10"/>
    <mergeCell ref="A11:B12"/>
    <mergeCell ref="C11:C12"/>
    <mergeCell ref="E11:Q11"/>
  </mergeCells>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4"/>
  <sheetViews>
    <sheetView workbookViewId="0">
      <selection activeCell="B31" sqref="B31"/>
    </sheetView>
  </sheetViews>
  <sheetFormatPr defaultRowHeight="15"/>
  <cols>
    <col min="1" max="1" width="21.85546875" style="242" bestFit="1" customWidth="1"/>
    <col min="2" max="2" width="47.7109375" style="242" customWidth="1"/>
    <col min="3" max="3" width="10" style="242" customWidth="1"/>
    <col min="4" max="256" width="9.140625" style="242"/>
    <col min="257" max="257" width="21.85546875" style="242" bestFit="1" customWidth="1"/>
    <col min="258" max="258" width="47.7109375" style="242" customWidth="1"/>
    <col min="259" max="259" width="10" style="242" customWidth="1"/>
    <col min="260" max="512" width="9.140625" style="242"/>
    <col min="513" max="513" width="21.85546875" style="242" bestFit="1" customWidth="1"/>
    <col min="514" max="514" width="47.7109375" style="242" customWidth="1"/>
    <col min="515" max="515" width="10" style="242" customWidth="1"/>
    <col min="516" max="768" width="9.140625" style="242"/>
    <col min="769" max="769" width="21.85546875" style="242" bestFit="1" customWidth="1"/>
    <col min="770" max="770" width="47.7109375" style="242" customWidth="1"/>
    <col min="771" max="771" width="10" style="242" customWidth="1"/>
    <col min="772" max="1024" width="9.140625" style="242"/>
    <col min="1025" max="1025" width="21.85546875" style="242" bestFit="1" customWidth="1"/>
    <col min="1026" max="1026" width="47.7109375" style="242" customWidth="1"/>
    <col min="1027" max="1027" width="10" style="242" customWidth="1"/>
    <col min="1028" max="1280" width="9.140625" style="242"/>
    <col min="1281" max="1281" width="21.85546875" style="242" bestFit="1" customWidth="1"/>
    <col min="1282" max="1282" width="47.7109375" style="242" customWidth="1"/>
    <col min="1283" max="1283" width="10" style="242" customWidth="1"/>
    <col min="1284" max="1536" width="9.140625" style="242"/>
    <col min="1537" max="1537" width="21.85546875" style="242" bestFit="1" customWidth="1"/>
    <col min="1538" max="1538" width="47.7109375" style="242" customWidth="1"/>
    <col min="1539" max="1539" width="10" style="242" customWidth="1"/>
    <col min="1540" max="1792" width="9.140625" style="242"/>
    <col min="1793" max="1793" width="21.85546875" style="242" bestFit="1" customWidth="1"/>
    <col min="1794" max="1794" width="47.7109375" style="242" customWidth="1"/>
    <col min="1795" max="1795" width="10" style="242" customWidth="1"/>
    <col min="1796" max="2048" width="9.140625" style="242"/>
    <col min="2049" max="2049" width="21.85546875" style="242" bestFit="1" customWidth="1"/>
    <col min="2050" max="2050" width="47.7109375" style="242" customWidth="1"/>
    <col min="2051" max="2051" width="10" style="242" customWidth="1"/>
    <col min="2052" max="2304" width="9.140625" style="242"/>
    <col min="2305" max="2305" width="21.85546875" style="242" bestFit="1" customWidth="1"/>
    <col min="2306" max="2306" width="47.7109375" style="242" customWidth="1"/>
    <col min="2307" max="2307" width="10" style="242" customWidth="1"/>
    <col min="2308" max="2560" width="9.140625" style="242"/>
    <col min="2561" max="2561" width="21.85546875" style="242" bestFit="1" customWidth="1"/>
    <col min="2562" max="2562" width="47.7109375" style="242" customWidth="1"/>
    <col min="2563" max="2563" width="10" style="242" customWidth="1"/>
    <col min="2564" max="2816" width="9.140625" style="242"/>
    <col min="2817" max="2817" width="21.85546875" style="242" bestFit="1" customWidth="1"/>
    <col min="2818" max="2818" width="47.7109375" style="242" customWidth="1"/>
    <col min="2819" max="2819" width="10" style="242" customWidth="1"/>
    <col min="2820" max="3072" width="9.140625" style="242"/>
    <col min="3073" max="3073" width="21.85546875" style="242" bestFit="1" customWidth="1"/>
    <col min="3074" max="3074" width="47.7109375" style="242" customWidth="1"/>
    <col min="3075" max="3075" width="10" style="242" customWidth="1"/>
    <col min="3076" max="3328" width="9.140625" style="242"/>
    <col min="3329" max="3329" width="21.85546875" style="242" bestFit="1" customWidth="1"/>
    <col min="3330" max="3330" width="47.7109375" style="242" customWidth="1"/>
    <col min="3331" max="3331" width="10" style="242" customWidth="1"/>
    <col min="3332" max="3584" width="9.140625" style="242"/>
    <col min="3585" max="3585" width="21.85546875" style="242" bestFit="1" customWidth="1"/>
    <col min="3586" max="3586" width="47.7109375" style="242" customWidth="1"/>
    <col min="3587" max="3587" width="10" style="242" customWidth="1"/>
    <col min="3588" max="3840" width="9.140625" style="242"/>
    <col min="3841" max="3841" width="21.85546875" style="242" bestFit="1" customWidth="1"/>
    <col min="3842" max="3842" width="47.7109375" style="242" customWidth="1"/>
    <col min="3843" max="3843" width="10" style="242" customWidth="1"/>
    <col min="3844" max="4096" width="9.140625" style="242"/>
    <col min="4097" max="4097" width="21.85546875" style="242" bestFit="1" customWidth="1"/>
    <col min="4098" max="4098" width="47.7109375" style="242" customWidth="1"/>
    <col min="4099" max="4099" width="10" style="242" customWidth="1"/>
    <col min="4100" max="4352" width="9.140625" style="242"/>
    <col min="4353" max="4353" width="21.85546875" style="242" bestFit="1" customWidth="1"/>
    <col min="4354" max="4354" width="47.7109375" style="242" customWidth="1"/>
    <col min="4355" max="4355" width="10" style="242" customWidth="1"/>
    <col min="4356" max="4608" width="9.140625" style="242"/>
    <col min="4609" max="4609" width="21.85546875" style="242" bestFit="1" customWidth="1"/>
    <col min="4610" max="4610" width="47.7109375" style="242" customWidth="1"/>
    <col min="4611" max="4611" width="10" style="242" customWidth="1"/>
    <col min="4612" max="4864" width="9.140625" style="242"/>
    <col min="4865" max="4865" width="21.85546875" style="242" bestFit="1" customWidth="1"/>
    <col min="4866" max="4866" width="47.7109375" style="242" customWidth="1"/>
    <col min="4867" max="4867" width="10" style="242" customWidth="1"/>
    <col min="4868" max="5120" width="9.140625" style="242"/>
    <col min="5121" max="5121" width="21.85546875" style="242" bestFit="1" customWidth="1"/>
    <col min="5122" max="5122" width="47.7109375" style="242" customWidth="1"/>
    <col min="5123" max="5123" width="10" style="242" customWidth="1"/>
    <col min="5124" max="5376" width="9.140625" style="242"/>
    <col min="5377" max="5377" width="21.85546875" style="242" bestFit="1" customWidth="1"/>
    <col min="5378" max="5378" width="47.7109375" style="242" customWidth="1"/>
    <col min="5379" max="5379" width="10" style="242" customWidth="1"/>
    <col min="5380" max="5632" width="9.140625" style="242"/>
    <col min="5633" max="5633" width="21.85546875" style="242" bestFit="1" customWidth="1"/>
    <col min="5634" max="5634" width="47.7109375" style="242" customWidth="1"/>
    <col min="5635" max="5635" width="10" style="242" customWidth="1"/>
    <col min="5636" max="5888" width="9.140625" style="242"/>
    <col min="5889" max="5889" width="21.85546875" style="242" bestFit="1" customWidth="1"/>
    <col min="5890" max="5890" width="47.7109375" style="242" customWidth="1"/>
    <col min="5891" max="5891" width="10" style="242" customWidth="1"/>
    <col min="5892" max="6144" width="9.140625" style="242"/>
    <col min="6145" max="6145" width="21.85546875" style="242" bestFit="1" customWidth="1"/>
    <col min="6146" max="6146" width="47.7109375" style="242" customWidth="1"/>
    <col min="6147" max="6147" width="10" style="242" customWidth="1"/>
    <col min="6148" max="6400" width="9.140625" style="242"/>
    <col min="6401" max="6401" width="21.85546875" style="242" bestFit="1" customWidth="1"/>
    <col min="6402" max="6402" width="47.7109375" style="242" customWidth="1"/>
    <col min="6403" max="6403" width="10" style="242" customWidth="1"/>
    <col min="6404" max="6656" width="9.140625" style="242"/>
    <col min="6657" max="6657" width="21.85546875" style="242" bestFit="1" customWidth="1"/>
    <col min="6658" max="6658" width="47.7109375" style="242" customWidth="1"/>
    <col min="6659" max="6659" width="10" style="242" customWidth="1"/>
    <col min="6660" max="6912" width="9.140625" style="242"/>
    <col min="6913" max="6913" width="21.85546875" style="242" bestFit="1" customWidth="1"/>
    <col min="6914" max="6914" width="47.7109375" style="242" customWidth="1"/>
    <col min="6915" max="6915" width="10" style="242" customWidth="1"/>
    <col min="6916" max="7168" width="9.140625" style="242"/>
    <col min="7169" max="7169" width="21.85546875" style="242" bestFit="1" customWidth="1"/>
    <col min="7170" max="7170" width="47.7109375" style="242" customWidth="1"/>
    <col min="7171" max="7171" width="10" style="242" customWidth="1"/>
    <col min="7172" max="7424" width="9.140625" style="242"/>
    <col min="7425" max="7425" width="21.85546875" style="242" bestFit="1" customWidth="1"/>
    <col min="7426" max="7426" width="47.7109375" style="242" customWidth="1"/>
    <col min="7427" max="7427" width="10" style="242" customWidth="1"/>
    <col min="7428" max="7680" width="9.140625" style="242"/>
    <col min="7681" max="7681" width="21.85546875" style="242" bestFit="1" customWidth="1"/>
    <col min="7682" max="7682" width="47.7109375" style="242" customWidth="1"/>
    <col min="7683" max="7683" width="10" style="242" customWidth="1"/>
    <col min="7684" max="7936" width="9.140625" style="242"/>
    <col min="7937" max="7937" width="21.85546875" style="242" bestFit="1" customWidth="1"/>
    <col min="7938" max="7938" width="47.7109375" style="242" customWidth="1"/>
    <col min="7939" max="7939" width="10" style="242" customWidth="1"/>
    <col min="7940" max="8192" width="9.140625" style="242"/>
    <col min="8193" max="8193" width="21.85546875" style="242" bestFit="1" customWidth="1"/>
    <col min="8194" max="8194" width="47.7109375" style="242" customWidth="1"/>
    <col min="8195" max="8195" width="10" style="242" customWidth="1"/>
    <col min="8196" max="8448" width="9.140625" style="242"/>
    <col min="8449" max="8449" width="21.85546875" style="242" bestFit="1" customWidth="1"/>
    <col min="8450" max="8450" width="47.7109375" style="242" customWidth="1"/>
    <col min="8451" max="8451" width="10" style="242" customWidth="1"/>
    <col min="8452" max="8704" width="9.140625" style="242"/>
    <col min="8705" max="8705" width="21.85546875" style="242" bestFit="1" customWidth="1"/>
    <col min="8706" max="8706" width="47.7109375" style="242" customWidth="1"/>
    <col min="8707" max="8707" width="10" style="242" customWidth="1"/>
    <col min="8708" max="8960" width="9.140625" style="242"/>
    <col min="8961" max="8961" width="21.85546875" style="242" bestFit="1" customWidth="1"/>
    <col min="8962" max="8962" width="47.7109375" style="242" customWidth="1"/>
    <col min="8963" max="8963" width="10" style="242" customWidth="1"/>
    <col min="8964" max="9216" width="9.140625" style="242"/>
    <col min="9217" max="9217" width="21.85546875" style="242" bestFit="1" customWidth="1"/>
    <col min="9218" max="9218" width="47.7109375" style="242" customWidth="1"/>
    <col min="9219" max="9219" width="10" style="242" customWidth="1"/>
    <col min="9220" max="9472" width="9.140625" style="242"/>
    <col min="9473" max="9473" width="21.85546875" style="242" bestFit="1" customWidth="1"/>
    <col min="9474" max="9474" width="47.7109375" style="242" customWidth="1"/>
    <col min="9475" max="9475" width="10" style="242" customWidth="1"/>
    <col min="9476" max="9728" width="9.140625" style="242"/>
    <col min="9729" max="9729" width="21.85546875" style="242" bestFit="1" customWidth="1"/>
    <col min="9730" max="9730" width="47.7109375" style="242" customWidth="1"/>
    <col min="9731" max="9731" width="10" style="242" customWidth="1"/>
    <col min="9732" max="9984" width="9.140625" style="242"/>
    <col min="9985" max="9985" width="21.85546875" style="242" bestFit="1" customWidth="1"/>
    <col min="9986" max="9986" width="47.7109375" style="242" customWidth="1"/>
    <col min="9987" max="9987" width="10" style="242" customWidth="1"/>
    <col min="9988" max="10240" width="9.140625" style="242"/>
    <col min="10241" max="10241" width="21.85546875" style="242" bestFit="1" customWidth="1"/>
    <col min="10242" max="10242" width="47.7109375" style="242" customWidth="1"/>
    <col min="10243" max="10243" width="10" style="242" customWidth="1"/>
    <col min="10244" max="10496" width="9.140625" style="242"/>
    <col min="10497" max="10497" width="21.85546875" style="242" bestFit="1" customWidth="1"/>
    <col min="10498" max="10498" width="47.7109375" style="242" customWidth="1"/>
    <col min="10499" max="10499" width="10" style="242" customWidth="1"/>
    <col min="10500" max="10752" width="9.140625" style="242"/>
    <col min="10753" max="10753" width="21.85546875" style="242" bestFit="1" customWidth="1"/>
    <col min="10754" max="10754" width="47.7109375" style="242" customWidth="1"/>
    <col min="10755" max="10755" width="10" style="242" customWidth="1"/>
    <col min="10756" max="11008" width="9.140625" style="242"/>
    <col min="11009" max="11009" width="21.85546875" style="242" bestFit="1" customWidth="1"/>
    <col min="11010" max="11010" width="47.7109375" style="242" customWidth="1"/>
    <col min="11011" max="11011" width="10" style="242" customWidth="1"/>
    <col min="11012" max="11264" width="9.140625" style="242"/>
    <col min="11265" max="11265" width="21.85546875" style="242" bestFit="1" customWidth="1"/>
    <col min="11266" max="11266" width="47.7109375" style="242" customWidth="1"/>
    <col min="11267" max="11267" width="10" style="242" customWidth="1"/>
    <col min="11268" max="11520" width="9.140625" style="242"/>
    <col min="11521" max="11521" width="21.85546875" style="242" bestFit="1" customWidth="1"/>
    <col min="11522" max="11522" width="47.7109375" style="242" customWidth="1"/>
    <col min="11523" max="11523" width="10" style="242" customWidth="1"/>
    <col min="11524" max="11776" width="9.140625" style="242"/>
    <col min="11777" max="11777" width="21.85546875" style="242" bestFit="1" customWidth="1"/>
    <col min="11778" max="11778" width="47.7109375" style="242" customWidth="1"/>
    <col min="11779" max="11779" width="10" style="242" customWidth="1"/>
    <col min="11780" max="12032" width="9.140625" style="242"/>
    <col min="12033" max="12033" width="21.85546875" style="242" bestFit="1" customWidth="1"/>
    <col min="12034" max="12034" width="47.7109375" style="242" customWidth="1"/>
    <col min="12035" max="12035" width="10" style="242" customWidth="1"/>
    <col min="12036" max="12288" width="9.140625" style="242"/>
    <col min="12289" max="12289" width="21.85546875" style="242" bestFit="1" customWidth="1"/>
    <col min="12290" max="12290" width="47.7109375" style="242" customWidth="1"/>
    <col min="12291" max="12291" width="10" style="242" customWidth="1"/>
    <col min="12292" max="12544" width="9.140625" style="242"/>
    <col min="12545" max="12545" width="21.85546875" style="242" bestFit="1" customWidth="1"/>
    <col min="12546" max="12546" width="47.7109375" style="242" customWidth="1"/>
    <col min="12547" max="12547" width="10" style="242" customWidth="1"/>
    <col min="12548" max="12800" width="9.140625" style="242"/>
    <col min="12801" max="12801" width="21.85546875" style="242" bestFit="1" customWidth="1"/>
    <col min="12802" max="12802" width="47.7109375" style="242" customWidth="1"/>
    <col min="12803" max="12803" width="10" style="242" customWidth="1"/>
    <col min="12804" max="13056" width="9.140625" style="242"/>
    <col min="13057" max="13057" width="21.85546875" style="242" bestFit="1" customWidth="1"/>
    <col min="13058" max="13058" width="47.7109375" style="242" customWidth="1"/>
    <col min="13059" max="13059" width="10" style="242" customWidth="1"/>
    <col min="13060" max="13312" width="9.140625" style="242"/>
    <col min="13313" max="13313" width="21.85546875" style="242" bestFit="1" customWidth="1"/>
    <col min="13314" max="13314" width="47.7109375" style="242" customWidth="1"/>
    <col min="13315" max="13315" width="10" style="242" customWidth="1"/>
    <col min="13316" max="13568" width="9.140625" style="242"/>
    <col min="13569" max="13569" width="21.85546875" style="242" bestFit="1" customWidth="1"/>
    <col min="13570" max="13570" width="47.7109375" style="242" customWidth="1"/>
    <col min="13571" max="13571" width="10" style="242" customWidth="1"/>
    <col min="13572" max="13824" width="9.140625" style="242"/>
    <col min="13825" max="13825" width="21.85546875" style="242" bestFit="1" customWidth="1"/>
    <col min="13826" max="13826" width="47.7109375" style="242" customWidth="1"/>
    <col min="13827" max="13827" width="10" style="242" customWidth="1"/>
    <col min="13828" max="14080" width="9.140625" style="242"/>
    <col min="14081" max="14081" width="21.85546875" style="242" bestFit="1" customWidth="1"/>
    <col min="14082" max="14082" width="47.7109375" style="242" customWidth="1"/>
    <col min="14083" max="14083" width="10" style="242" customWidth="1"/>
    <col min="14084" max="14336" width="9.140625" style="242"/>
    <col min="14337" max="14337" width="21.85546875" style="242" bestFit="1" customWidth="1"/>
    <col min="14338" max="14338" width="47.7109375" style="242" customWidth="1"/>
    <col min="14339" max="14339" width="10" style="242" customWidth="1"/>
    <col min="14340" max="14592" width="9.140625" style="242"/>
    <col min="14593" max="14593" width="21.85546875" style="242" bestFit="1" customWidth="1"/>
    <col min="14594" max="14594" width="47.7109375" style="242" customWidth="1"/>
    <col min="14595" max="14595" width="10" style="242" customWidth="1"/>
    <col min="14596" max="14848" width="9.140625" style="242"/>
    <col min="14849" max="14849" width="21.85546875" style="242" bestFit="1" customWidth="1"/>
    <col min="14850" max="14850" width="47.7109375" style="242" customWidth="1"/>
    <col min="14851" max="14851" width="10" style="242" customWidth="1"/>
    <col min="14852" max="15104" width="9.140625" style="242"/>
    <col min="15105" max="15105" width="21.85546875" style="242" bestFit="1" customWidth="1"/>
    <col min="15106" max="15106" width="47.7109375" style="242" customWidth="1"/>
    <col min="15107" max="15107" width="10" style="242" customWidth="1"/>
    <col min="15108" max="15360" width="9.140625" style="242"/>
    <col min="15361" max="15361" width="21.85546875" style="242" bestFit="1" customWidth="1"/>
    <col min="15362" max="15362" width="47.7109375" style="242" customWidth="1"/>
    <col min="15363" max="15363" width="10" style="242" customWidth="1"/>
    <col min="15364" max="15616" width="9.140625" style="242"/>
    <col min="15617" max="15617" width="21.85546875" style="242" bestFit="1" customWidth="1"/>
    <col min="15618" max="15618" width="47.7109375" style="242" customWidth="1"/>
    <col min="15619" max="15619" width="10" style="242" customWidth="1"/>
    <col min="15620" max="15872" width="9.140625" style="242"/>
    <col min="15873" max="15873" width="21.85546875" style="242" bestFit="1" customWidth="1"/>
    <col min="15874" max="15874" width="47.7109375" style="242" customWidth="1"/>
    <col min="15875" max="15875" width="10" style="242" customWidth="1"/>
    <col min="15876" max="16128" width="9.140625" style="242"/>
    <col min="16129" max="16129" width="21.85546875" style="242" bestFit="1" customWidth="1"/>
    <col min="16130" max="16130" width="47.7109375" style="242" customWidth="1"/>
    <col min="16131" max="16131" width="10" style="242" customWidth="1"/>
    <col min="16132" max="16384" width="9.140625" style="242"/>
  </cols>
  <sheetData>
    <row r="1" spans="1:20">
      <c r="A1" s="242" t="s">
        <v>0</v>
      </c>
      <c r="B1" s="265" t="s">
        <v>1798</v>
      </c>
    </row>
    <row r="2" spans="1:20">
      <c r="A2" s="242" t="s">
        <v>2</v>
      </c>
      <c r="B2" s="268" t="s">
        <v>1703</v>
      </c>
    </row>
    <row r="3" spans="1:20">
      <c r="A3" s="242" t="s">
        <v>4</v>
      </c>
      <c r="B3" s="268" t="s">
        <v>1560</v>
      </c>
    </row>
    <row r="4" spans="1:20">
      <c r="A4" s="242" t="s">
        <v>6</v>
      </c>
      <c r="B4" s="268" t="s">
        <v>7</v>
      </c>
    </row>
    <row r="5" spans="1:20">
      <c r="A5" s="242" t="s">
        <v>8</v>
      </c>
      <c r="B5" s="242" t="s">
        <v>9</v>
      </c>
    </row>
    <row r="6" spans="1:20" ht="15.75" thickBot="1"/>
    <row r="7" spans="1:20">
      <c r="A7" s="3035" t="s">
        <v>1704</v>
      </c>
      <c r="B7" s="3036"/>
      <c r="C7" s="3041" t="s">
        <v>1705</v>
      </c>
      <c r="D7" s="3042"/>
      <c r="E7" s="3042"/>
      <c r="F7" s="3042"/>
      <c r="G7" s="3042"/>
      <c r="H7" s="3042"/>
      <c r="I7" s="3042"/>
      <c r="J7" s="3042"/>
      <c r="K7" s="3042"/>
      <c r="L7" s="3042"/>
      <c r="M7" s="3042"/>
      <c r="N7" s="3043"/>
      <c r="O7" s="3043"/>
      <c r="P7" s="3043"/>
      <c r="Q7" s="3044"/>
      <c r="R7" s="1231"/>
      <c r="S7" s="1235"/>
      <c r="T7" s="1235"/>
    </row>
    <row r="8" spans="1:20">
      <c r="A8" s="3037"/>
      <c r="B8" s="3038"/>
      <c r="C8" s="3045"/>
      <c r="D8" s="3046"/>
      <c r="E8" s="3046"/>
      <c r="F8" s="3046"/>
      <c r="G8" s="3046"/>
      <c r="H8" s="3046"/>
      <c r="I8" s="3046"/>
      <c r="J8" s="3046"/>
      <c r="K8" s="3046"/>
      <c r="L8" s="3046"/>
      <c r="M8" s="3046"/>
      <c r="N8" s="3047"/>
      <c r="O8" s="3047"/>
      <c r="P8" s="3047"/>
      <c r="Q8" s="3048"/>
      <c r="R8" s="1231"/>
      <c r="S8" s="1235"/>
      <c r="T8" s="1235"/>
    </row>
    <row r="9" spans="1:20">
      <c r="A9" s="3037"/>
      <c r="B9" s="3038"/>
      <c r="C9" s="3045"/>
      <c r="D9" s="3046"/>
      <c r="E9" s="3046"/>
      <c r="F9" s="3046"/>
      <c r="G9" s="3046"/>
      <c r="H9" s="3046"/>
      <c r="I9" s="3046"/>
      <c r="J9" s="3046"/>
      <c r="K9" s="3046"/>
      <c r="L9" s="3046"/>
      <c r="M9" s="3046"/>
      <c r="N9" s="3047"/>
      <c r="O9" s="3047"/>
      <c r="P9" s="3047"/>
      <c r="Q9" s="3048"/>
      <c r="R9" s="1231"/>
      <c r="S9" s="1235"/>
      <c r="T9" s="1235"/>
    </row>
    <row r="10" spans="1:20" ht="15.75" thickBot="1">
      <c r="A10" s="3039"/>
      <c r="B10" s="3040"/>
      <c r="C10" s="3049"/>
      <c r="D10" s="3050"/>
      <c r="E10" s="3050"/>
      <c r="F10" s="3050"/>
      <c r="G10" s="3050"/>
      <c r="H10" s="3050"/>
      <c r="I10" s="3050"/>
      <c r="J10" s="3050"/>
      <c r="K10" s="3050"/>
      <c r="L10" s="3050"/>
      <c r="M10" s="3050"/>
      <c r="N10" s="3051"/>
      <c r="O10" s="3051"/>
      <c r="P10" s="3051"/>
      <c r="Q10" s="3052"/>
      <c r="R10" s="1231"/>
      <c r="S10" s="1235"/>
      <c r="T10" s="1235"/>
    </row>
    <row r="11" spans="1:20" ht="15" customHeight="1">
      <c r="A11" s="3053" t="s">
        <v>1706</v>
      </c>
      <c r="B11" s="3054"/>
      <c r="C11" s="3057" t="s">
        <v>1799</v>
      </c>
      <c r="D11" s="1236"/>
      <c r="E11" s="3059" t="s">
        <v>1708</v>
      </c>
      <c r="F11" s="3059"/>
      <c r="G11" s="3059"/>
      <c r="H11" s="3059"/>
      <c r="I11" s="3059"/>
      <c r="J11" s="3059"/>
      <c r="K11" s="3059"/>
      <c r="L11" s="3059"/>
      <c r="M11" s="3059"/>
      <c r="N11" s="3059"/>
      <c r="O11" s="3059"/>
      <c r="P11" s="3059"/>
      <c r="Q11" s="3060"/>
      <c r="R11" s="1231"/>
      <c r="S11" s="1235"/>
      <c r="T11" s="1235"/>
    </row>
    <row r="12" spans="1:20" ht="25.5">
      <c r="A12" s="3055"/>
      <c r="B12" s="3056"/>
      <c r="C12" s="3058"/>
      <c r="D12" s="1237" t="s">
        <v>1709</v>
      </c>
      <c r="E12" s="1238" t="s">
        <v>1710</v>
      </c>
      <c r="F12" s="1238" t="s">
        <v>1711</v>
      </c>
      <c r="G12" s="1238" t="s">
        <v>1712</v>
      </c>
      <c r="H12" s="1238" t="s">
        <v>1713</v>
      </c>
      <c r="I12" s="1238" t="s">
        <v>1714</v>
      </c>
      <c r="J12" s="1238" t="s">
        <v>1715</v>
      </c>
      <c r="K12" s="1238" t="s">
        <v>1716</v>
      </c>
      <c r="L12" s="1238" t="s">
        <v>1717</v>
      </c>
      <c r="M12" s="1238" t="s">
        <v>1718</v>
      </c>
      <c r="N12" s="1238" t="s">
        <v>1719</v>
      </c>
      <c r="O12" s="1238" t="s">
        <v>1720</v>
      </c>
      <c r="P12" s="1238" t="s">
        <v>1721</v>
      </c>
      <c r="Q12" s="1239" t="s">
        <v>1722</v>
      </c>
      <c r="R12" s="1231"/>
      <c r="S12" s="1235"/>
      <c r="T12" s="1235"/>
    </row>
    <row r="13" spans="1:20">
      <c r="A13" s="1240"/>
      <c r="B13" s="1241"/>
      <c r="C13" s="1242">
        <v>1</v>
      </c>
      <c r="D13" s="1243">
        <v>2</v>
      </c>
      <c r="E13" s="1243">
        <v>3</v>
      </c>
      <c r="F13" s="1243">
        <v>4</v>
      </c>
      <c r="G13" s="1243">
        <v>5</v>
      </c>
      <c r="H13" s="1243">
        <v>6</v>
      </c>
      <c r="I13" s="1243">
        <v>7</v>
      </c>
      <c r="J13" s="1243">
        <v>8</v>
      </c>
      <c r="K13" s="1243">
        <v>9</v>
      </c>
      <c r="L13" s="1243">
        <v>10</v>
      </c>
      <c r="M13" s="1243">
        <v>11</v>
      </c>
      <c r="N13" s="1243">
        <v>12</v>
      </c>
      <c r="O13" s="1243">
        <v>13</v>
      </c>
      <c r="P13" s="1243">
        <v>14</v>
      </c>
      <c r="Q13" s="1244">
        <v>15</v>
      </c>
      <c r="R13" s="1231"/>
      <c r="S13" s="1235"/>
      <c r="T13" s="1235"/>
    </row>
    <row r="14" spans="1:20">
      <c r="A14" s="1240"/>
      <c r="B14" s="1245" t="s">
        <v>1723</v>
      </c>
      <c r="C14" s="1246"/>
      <c r="D14" s="1247"/>
      <c r="E14" s="1247"/>
      <c r="F14" s="1247"/>
      <c r="G14" s="1247"/>
      <c r="H14" s="1247"/>
      <c r="I14" s="1247"/>
      <c r="J14" s="1247"/>
      <c r="K14" s="1247"/>
      <c r="L14" s="1247"/>
      <c r="M14" s="1247"/>
      <c r="N14" s="1247"/>
      <c r="O14" s="1247"/>
      <c r="P14" s="1247"/>
      <c r="Q14" s="1248"/>
      <c r="R14" s="1231"/>
      <c r="S14" s="1235"/>
      <c r="T14" s="1235"/>
    </row>
    <row r="15" spans="1:20">
      <c r="A15" s="1249"/>
      <c r="B15" s="1250" t="s">
        <v>11</v>
      </c>
      <c r="C15" s="1251"/>
      <c r="D15" s="1252"/>
      <c r="E15" s="1252"/>
      <c r="F15" s="1252"/>
      <c r="G15" s="1252"/>
      <c r="H15" s="1252"/>
      <c r="I15" s="1252"/>
      <c r="J15" s="1252"/>
      <c r="K15" s="1252"/>
      <c r="L15" s="1252"/>
      <c r="M15" s="1252"/>
      <c r="N15" s="1252"/>
      <c r="O15" s="1252"/>
      <c r="P15" s="1252"/>
      <c r="Q15" s="1253"/>
      <c r="R15" s="1231"/>
      <c r="S15" s="1235"/>
      <c r="T15" s="1235"/>
    </row>
    <row r="16" spans="1:20">
      <c r="A16" s="1254">
        <v>1</v>
      </c>
      <c r="B16" s="1255" t="s">
        <v>1724</v>
      </c>
      <c r="C16" s="1256">
        <f>SUM(D16:Q16)</f>
        <v>0</v>
      </c>
      <c r="D16" s="1257"/>
      <c r="E16" s="1258"/>
      <c r="F16" s="1258"/>
      <c r="G16" s="1258"/>
      <c r="H16" s="1258"/>
      <c r="I16" s="1258"/>
      <c r="J16" s="1258"/>
      <c r="K16" s="1258"/>
      <c r="L16" s="1258"/>
      <c r="M16" s="1258"/>
      <c r="N16" s="1258"/>
      <c r="O16" s="1258"/>
      <c r="P16" s="1258"/>
      <c r="Q16" s="1259"/>
      <c r="R16" s="1231"/>
      <c r="S16" s="1235"/>
      <c r="T16" s="1235"/>
    </row>
    <row r="17" spans="1:20" ht="26.25">
      <c r="A17" s="1260">
        <v>2</v>
      </c>
      <c r="B17" s="1261" t="s">
        <v>319</v>
      </c>
      <c r="C17" s="1256">
        <f t="shared" ref="C17:C32" si="0">SUM(D17:Q17)</f>
        <v>0</v>
      </c>
      <c r="D17" s="1262"/>
      <c r="E17" s="1263"/>
      <c r="F17" s="1263"/>
      <c r="G17" s="1263"/>
      <c r="H17" s="1263"/>
      <c r="I17" s="1263"/>
      <c r="J17" s="1263"/>
      <c r="K17" s="1263"/>
      <c r="L17" s="1263"/>
      <c r="M17" s="1263"/>
      <c r="N17" s="1263"/>
      <c r="O17" s="1263"/>
      <c r="P17" s="1263"/>
      <c r="Q17" s="1264"/>
      <c r="R17" s="1231"/>
      <c r="S17" s="1235"/>
      <c r="T17" s="1235"/>
    </row>
    <row r="18" spans="1:20" ht="15" customHeight="1">
      <c r="A18" s="1265">
        <v>3</v>
      </c>
      <c r="B18" s="1266" t="s">
        <v>1725</v>
      </c>
      <c r="C18" s="1256">
        <f t="shared" si="0"/>
        <v>0</v>
      </c>
      <c r="D18" s="1262"/>
      <c r="E18" s="1263"/>
      <c r="F18" s="1263"/>
      <c r="G18" s="1263"/>
      <c r="H18" s="1263"/>
      <c r="I18" s="1263"/>
      <c r="J18" s="1263"/>
      <c r="K18" s="1263"/>
      <c r="L18" s="1263"/>
      <c r="M18" s="1263"/>
      <c r="N18" s="1263"/>
      <c r="O18" s="1263"/>
      <c r="P18" s="1263"/>
      <c r="Q18" s="1264"/>
      <c r="R18" s="1231"/>
      <c r="S18" s="1235"/>
      <c r="T18" s="1235"/>
    </row>
    <row r="19" spans="1:20">
      <c r="A19" s="1260">
        <v>4</v>
      </c>
      <c r="B19" s="1266" t="s">
        <v>1726</v>
      </c>
      <c r="C19" s="1256">
        <f t="shared" si="0"/>
        <v>0</v>
      </c>
      <c r="D19" s="1267">
        <f>D20+D21</f>
        <v>0</v>
      </c>
      <c r="E19" s="1267">
        <f t="shared" ref="E19:Q19" si="1">E20+E21</f>
        <v>0</v>
      </c>
      <c r="F19" s="1267">
        <f t="shared" si="1"/>
        <v>0</v>
      </c>
      <c r="G19" s="1267">
        <f t="shared" si="1"/>
        <v>0</v>
      </c>
      <c r="H19" s="1267">
        <f t="shared" si="1"/>
        <v>0</v>
      </c>
      <c r="I19" s="1267">
        <f t="shared" si="1"/>
        <v>0</v>
      </c>
      <c r="J19" s="1267">
        <f t="shared" si="1"/>
        <v>0</v>
      </c>
      <c r="K19" s="1267">
        <f t="shared" si="1"/>
        <v>0</v>
      </c>
      <c r="L19" s="1267">
        <f t="shared" si="1"/>
        <v>0</v>
      </c>
      <c r="M19" s="1267">
        <f t="shared" si="1"/>
        <v>0</v>
      </c>
      <c r="N19" s="1267">
        <f t="shared" si="1"/>
        <v>0</v>
      </c>
      <c r="O19" s="1267">
        <f t="shared" si="1"/>
        <v>0</v>
      </c>
      <c r="P19" s="1267">
        <f t="shared" si="1"/>
        <v>0</v>
      </c>
      <c r="Q19" s="1268">
        <f t="shared" si="1"/>
        <v>0</v>
      </c>
      <c r="R19" s="1231"/>
      <c r="S19" s="1235"/>
      <c r="T19" s="1235"/>
    </row>
    <row r="20" spans="1:20">
      <c r="A20" s="1260"/>
      <c r="B20" s="1269" t="s">
        <v>1727</v>
      </c>
      <c r="C20" s="1256">
        <f t="shared" si="0"/>
        <v>0</v>
      </c>
      <c r="D20" s="1270"/>
      <c r="E20" s="1271"/>
      <c r="F20" s="1271"/>
      <c r="G20" s="1271"/>
      <c r="H20" s="1271"/>
      <c r="I20" s="1271"/>
      <c r="J20" s="1271"/>
      <c r="K20" s="1271"/>
      <c r="L20" s="1271"/>
      <c r="M20" s="1271"/>
      <c r="N20" s="1271"/>
      <c r="O20" s="1271"/>
      <c r="P20" s="1271"/>
      <c r="Q20" s="1272"/>
      <c r="R20" s="1231"/>
      <c r="S20" s="1235"/>
      <c r="T20" s="1235"/>
    </row>
    <row r="21" spans="1:20">
      <c r="A21" s="1260"/>
      <c r="B21" s="1269" t="s">
        <v>803</v>
      </c>
      <c r="C21" s="1256">
        <f t="shared" si="0"/>
        <v>0</v>
      </c>
      <c r="D21" s="1270"/>
      <c r="E21" s="1271"/>
      <c r="F21" s="1271"/>
      <c r="G21" s="1271"/>
      <c r="H21" s="1271"/>
      <c r="I21" s="1271"/>
      <c r="J21" s="1271"/>
      <c r="K21" s="1271"/>
      <c r="L21" s="1271"/>
      <c r="M21" s="1271"/>
      <c r="N21" s="1271"/>
      <c r="O21" s="1271"/>
      <c r="P21" s="1271"/>
      <c r="Q21" s="1272"/>
      <c r="R21" s="1231"/>
      <c r="S21" s="1235"/>
      <c r="T21" s="1235"/>
    </row>
    <row r="22" spans="1:20">
      <c r="A22" s="1260">
        <v>5</v>
      </c>
      <c r="B22" s="1266" t="s">
        <v>1728</v>
      </c>
      <c r="C22" s="1256">
        <f t="shared" si="0"/>
        <v>0</v>
      </c>
      <c r="D22" s="1273"/>
      <c r="E22" s="1274"/>
      <c r="F22" s="1274"/>
      <c r="G22" s="1274"/>
      <c r="H22" s="1274"/>
      <c r="I22" s="1274"/>
      <c r="J22" s="1274"/>
      <c r="K22" s="1274"/>
      <c r="L22" s="1274"/>
      <c r="M22" s="1274"/>
      <c r="N22" s="1274"/>
      <c r="O22" s="1274"/>
      <c r="P22" s="1274"/>
      <c r="Q22" s="1275"/>
      <c r="R22" s="1231"/>
      <c r="S22" s="1235"/>
      <c r="T22" s="1235"/>
    </row>
    <row r="23" spans="1:20">
      <c r="A23" s="1260">
        <v>6</v>
      </c>
      <c r="B23" s="1266" t="s">
        <v>1729</v>
      </c>
      <c r="C23" s="1256">
        <f t="shared" si="0"/>
        <v>0</v>
      </c>
      <c r="D23" s="1270"/>
      <c r="E23" s="1271"/>
      <c r="F23" s="1271"/>
      <c r="G23" s="1271"/>
      <c r="H23" s="1271"/>
      <c r="I23" s="1271"/>
      <c r="J23" s="1271"/>
      <c r="K23" s="1271"/>
      <c r="L23" s="1271"/>
      <c r="M23" s="1271"/>
      <c r="N23" s="1271"/>
      <c r="O23" s="1271"/>
      <c r="P23" s="1271"/>
      <c r="Q23" s="1272"/>
      <c r="R23" s="1231"/>
      <c r="S23" s="1235"/>
      <c r="T23" s="1235"/>
    </row>
    <row r="24" spans="1:20">
      <c r="A24" s="1260">
        <v>7</v>
      </c>
      <c r="B24" s="1266" t="s">
        <v>1730</v>
      </c>
      <c r="C24" s="1256">
        <f t="shared" si="0"/>
        <v>0</v>
      </c>
      <c r="D24" s="1270"/>
      <c r="E24" s="1271"/>
      <c r="F24" s="1271"/>
      <c r="G24" s="1271"/>
      <c r="H24" s="1271"/>
      <c r="I24" s="1271"/>
      <c r="J24" s="1271"/>
      <c r="K24" s="1271"/>
      <c r="L24" s="1271"/>
      <c r="M24" s="1271"/>
      <c r="N24" s="1271"/>
      <c r="O24" s="1271"/>
      <c r="P24" s="1271"/>
      <c r="Q24" s="1272"/>
      <c r="R24" s="1231"/>
      <c r="S24" s="1235"/>
      <c r="T24" s="1235"/>
    </row>
    <row r="25" spans="1:20">
      <c r="A25" s="1276"/>
      <c r="B25" s="1269" t="s">
        <v>1731</v>
      </c>
      <c r="C25" s="1256">
        <f t="shared" si="0"/>
        <v>0</v>
      </c>
      <c r="D25" s="1270"/>
      <c r="E25" s="1271"/>
      <c r="F25" s="1271"/>
      <c r="G25" s="1271"/>
      <c r="H25" s="1271"/>
      <c r="I25" s="1271"/>
      <c r="J25" s="1271"/>
      <c r="K25" s="1271"/>
      <c r="L25" s="1271"/>
      <c r="M25" s="1271"/>
      <c r="N25" s="1271"/>
      <c r="O25" s="1271"/>
      <c r="P25" s="1271"/>
      <c r="Q25" s="1272"/>
      <c r="R25" s="1231"/>
      <c r="S25" s="1235"/>
      <c r="T25" s="1235"/>
    </row>
    <row r="26" spans="1:20">
      <c r="A26" s="1260">
        <v>8</v>
      </c>
      <c r="B26" s="1277" t="s">
        <v>1732</v>
      </c>
      <c r="C26" s="1256">
        <f t="shared" si="0"/>
        <v>0</v>
      </c>
      <c r="D26" s="1278">
        <f>D27+D28+D29</f>
        <v>0</v>
      </c>
      <c r="E26" s="1278">
        <f t="shared" ref="E26:Q26" si="2">E27+E28+E29</f>
        <v>0</v>
      </c>
      <c r="F26" s="1278">
        <f t="shared" si="2"/>
        <v>0</v>
      </c>
      <c r="G26" s="1278">
        <f t="shared" si="2"/>
        <v>0</v>
      </c>
      <c r="H26" s="1278">
        <f t="shared" si="2"/>
        <v>0</v>
      </c>
      <c r="I26" s="1278">
        <f t="shared" si="2"/>
        <v>0</v>
      </c>
      <c r="J26" s="1278">
        <f t="shared" si="2"/>
        <v>0</v>
      </c>
      <c r="K26" s="1278">
        <f t="shared" si="2"/>
        <v>0</v>
      </c>
      <c r="L26" s="1278">
        <f t="shared" si="2"/>
        <v>0</v>
      </c>
      <c r="M26" s="1278">
        <f t="shared" si="2"/>
        <v>0</v>
      </c>
      <c r="N26" s="1278">
        <f t="shared" si="2"/>
        <v>0</v>
      </c>
      <c r="O26" s="1278">
        <f t="shared" si="2"/>
        <v>0</v>
      </c>
      <c r="P26" s="1278">
        <f t="shared" si="2"/>
        <v>0</v>
      </c>
      <c r="Q26" s="1279">
        <f t="shared" si="2"/>
        <v>0</v>
      </c>
      <c r="R26" s="1231"/>
      <c r="S26" s="1235"/>
      <c r="T26" s="1235"/>
    </row>
    <row r="27" spans="1:20">
      <c r="A27" s="1260"/>
      <c r="B27" s="1280" t="s">
        <v>1733</v>
      </c>
      <c r="C27" s="1256">
        <f t="shared" si="0"/>
        <v>0</v>
      </c>
      <c r="D27" s="1270"/>
      <c r="E27" s="1271"/>
      <c r="F27" s="1271"/>
      <c r="G27" s="1271"/>
      <c r="H27" s="1271"/>
      <c r="I27" s="1271"/>
      <c r="J27" s="1271"/>
      <c r="K27" s="1271"/>
      <c r="L27" s="1271"/>
      <c r="M27" s="1271"/>
      <c r="N27" s="1271"/>
      <c r="O27" s="1271"/>
      <c r="P27" s="1271"/>
      <c r="Q27" s="1272"/>
      <c r="R27" s="1231"/>
      <c r="S27" s="1235"/>
      <c r="T27" s="1235"/>
    </row>
    <row r="28" spans="1:20">
      <c r="A28" s="1260"/>
      <c r="B28" s="1280" t="s">
        <v>263</v>
      </c>
      <c r="C28" s="1256">
        <f t="shared" si="0"/>
        <v>0</v>
      </c>
      <c r="D28" s="1270"/>
      <c r="E28" s="1271"/>
      <c r="F28" s="1271"/>
      <c r="G28" s="1271"/>
      <c r="H28" s="1271"/>
      <c r="I28" s="1271"/>
      <c r="J28" s="1271"/>
      <c r="K28" s="1271"/>
      <c r="L28" s="1271"/>
      <c r="M28" s="1271"/>
      <c r="N28" s="1271"/>
      <c r="O28" s="1271"/>
      <c r="P28" s="1271"/>
      <c r="Q28" s="1272"/>
      <c r="R28" s="1231"/>
      <c r="S28" s="1235"/>
      <c r="T28" s="1235"/>
    </row>
    <row r="29" spans="1:20">
      <c r="A29" s="1260"/>
      <c r="B29" s="1269" t="s">
        <v>1734</v>
      </c>
      <c r="C29" s="1256">
        <f t="shared" si="0"/>
        <v>0</v>
      </c>
      <c r="D29" s="1270"/>
      <c r="E29" s="1271"/>
      <c r="F29" s="1271"/>
      <c r="G29" s="1271"/>
      <c r="H29" s="1271"/>
      <c r="I29" s="1271"/>
      <c r="J29" s="1271"/>
      <c r="K29" s="1271"/>
      <c r="L29" s="1271"/>
      <c r="M29" s="1271"/>
      <c r="N29" s="1271"/>
      <c r="O29" s="1271"/>
      <c r="P29" s="1271"/>
      <c r="Q29" s="1272"/>
      <c r="R29" s="1231"/>
      <c r="S29" s="1235"/>
      <c r="T29" s="1235"/>
    </row>
    <row r="30" spans="1:20">
      <c r="A30" s="1260">
        <v>9</v>
      </c>
      <c r="B30" s="1281" t="s">
        <v>1735</v>
      </c>
      <c r="C30" s="1256">
        <f t="shared" si="0"/>
        <v>0</v>
      </c>
      <c r="D30" s="1278">
        <f>D31+D32</f>
        <v>0</v>
      </c>
      <c r="E30" s="1278">
        <f t="shared" ref="E30:Q30" si="3">E31+E32</f>
        <v>0</v>
      </c>
      <c r="F30" s="1278">
        <f t="shared" si="3"/>
        <v>0</v>
      </c>
      <c r="G30" s="1278">
        <f t="shared" si="3"/>
        <v>0</v>
      </c>
      <c r="H30" s="1278">
        <f t="shared" si="3"/>
        <v>0</v>
      </c>
      <c r="I30" s="1278">
        <f t="shared" si="3"/>
        <v>0</v>
      </c>
      <c r="J30" s="1278">
        <f t="shared" si="3"/>
        <v>0</v>
      </c>
      <c r="K30" s="1278">
        <f t="shared" si="3"/>
        <v>0</v>
      </c>
      <c r="L30" s="1278">
        <f t="shared" si="3"/>
        <v>0</v>
      </c>
      <c r="M30" s="1278">
        <f t="shared" si="3"/>
        <v>0</v>
      </c>
      <c r="N30" s="1278">
        <f t="shared" si="3"/>
        <v>0</v>
      </c>
      <c r="O30" s="1278">
        <f t="shared" si="3"/>
        <v>0</v>
      </c>
      <c r="P30" s="1278">
        <f t="shared" si="3"/>
        <v>0</v>
      </c>
      <c r="Q30" s="1279">
        <f t="shared" si="3"/>
        <v>0</v>
      </c>
      <c r="R30" s="1231"/>
      <c r="S30" s="1235"/>
      <c r="T30" s="1235"/>
    </row>
    <row r="31" spans="1:20">
      <c r="A31" s="1276"/>
      <c r="B31" s="1282" t="s">
        <v>1736</v>
      </c>
      <c r="C31" s="1256">
        <f t="shared" si="0"/>
        <v>0</v>
      </c>
      <c r="D31" s="1270"/>
      <c r="E31" s="1271"/>
      <c r="F31" s="1271"/>
      <c r="G31" s="1271"/>
      <c r="H31" s="1271"/>
      <c r="I31" s="1271"/>
      <c r="J31" s="1271"/>
      <c r="K31" s="1271"/>
      <c r="L31" s="1271"/>
      <c r="M31" s="1271"/>
      <c r="N31" s="1271"/>
      <c r="O31" s="1271"/>
      <c r="P31" s="1271"/>
      <c r="Q31" s="1272"/>
      <c r="R31" s="1231"/>
      <c r="S31" s="1235"/>
      <c r="T31" s="1235"/>
    </row>
    <row r="32" spans="1:20">
      <c r="A32" s="1276"/>
      <c r="B32" s="1282" t="s">
        <v>1737</v>
      </c>
      <c r="C32" s="1256">
        <f t="shared" si="0"/>
        <v>0</v>
      </c>
      <c r="D32" s="1270"/>
      <c r="E32" s="1271"/>
      <c r="F32" s="1271"/>
      <c r="G32" s="1271"/>
      <c r="H32" s="1271"/>
      <c r="I32" s="1271"/>
      <c r="J32" s="1271"/>
      <c r="K32" s="1271"/>
      <c r="L32" s="1271"/>
      <c r="M32" s="1271"/>
      <c r="N32" s="1271"/>
      <c r="O32" s="1271"/>
      <c r="P32" s="1271"/>
      <c r="Q32" s="1272"/>
      <c r="R32" s="1231"/>
      <c r="S32" s="1235"/>
      <c r="T32" s="1235"/>
    </row>
    <row r="33" spans="1:20">
      <c r="A33" s="1283"/>
      <c r="B33" s="1284" t="s">
        <v>1738</v>
      </c>
      <c r="C33" s="1285">
        <f>C16+C17+C18+C19+C22+C23+C24+C25+C26+C30</f>
        <v>0</v>
      </c>
      <c r="D33" s="1285">
        <f t="shared" ref="D33:Q33" si="4">D16+D17+D18+D19+D22+D23+D24+D25+D26+D30</f>
        <v>0</v>
      </c>
      <c r="E33" s="1285">
        <f t="shared" si="4"/>
        <v>0</v>
      </c>
      <c r="F33" s="1285">
        <f t="shared" si="4"/>
        <v>0</v>
      </c>
      <c r="G33" s="1285">
        <f t="shared" si="4"/>
        <v>0</v>
      </c>
      <c r="H33" s="1285">
        <f t="shared" si="4"/>
        <v>0</v>
      </c>
      <c r="I33" s="1285">
        <f t="shared" si="4"/>
        <v>0</v>
      </c>
      <c r="J33" s="1285">
        <f t="shared" si="4"/>
        <v>0</v>
      </c>
      <c r="K33" s="1285">
        <f t="shared" si="4"/>
        <v>0</v>
      </c>
      <c r="L33" s="1285">
        <f t="shared" si="4"/>
        <v>0</v>
      </c>
      <c r="M33" s="1285">
        <f t="shared" si="4"/>
        <v>0</v>
      </c>
      <c r="N33" s="1285">
        <f t="shared" si="4"/>
        <v>0</v>
      </c>
      <c r="O33" s="1285">
        <f t="shared" si="4"/>
        <v>0</v>
      </c>
      <c r="P33" s="1285">
        <f t="shared" si="4"/>
        <v>0</v>
      </c>
      <c r="Q33" s="1286">
        <f t="shared" si="4"/>
        <v>0</v>
      </c>
      <c r="R33" s="1231"/>
      <c r="S33" s="1235"/>
      <c r="T33" s="1235"/>
    </row>
    <row r="34" spans="1:20">
      <c r="A34" s="1249"/>
      <c r="B34" s="1287" t="s">
        <v>1739</v>
      </c>
      <c r="C34" s="1288"/>
      <c r="D34" s="1288"/>
      <c r="E34" s="1288"/>
      <c r="F34" s="1288"/>
      <c r="G34" s="1288"/>
      <c r="H34" s="1288"/>
      <c r="I34" s="1288"/>
      <c r="J34" s="1288"/>
      <c r="K34" s="1288"/>
      <c r="L34" s="1288"/>
      <c r="M34" s="1288"/>
      <c r="N34" s="1288"/>
      <c r="O34" s="1288"/>
      <c r="P34" s="1288"/>
      <c r="Q34" s="1289"/>
      <c r="R34" s="1231"/>
      <c r="S34" s="1235"/>
      <c r="T34" s="1235"/>
    </row>
    <row r="35" spans="1:20">
      <c r="A35" s="1260">
        <v>1</v>
      </c>
      <c r="B35" s="1266" t="s">
        <v>29</v>
      </c>
      <c r="C35" s="1256">
        <f>SUM(D35:Q35)</f>
        <v>0</v>
      </c>
      <c r="D35" s="1273"/>
      <c r="E35" s="1274"/>
      <c r="F35" s="1274"/>
      <c r="G35" s="1274"/>
      <c r="H35" s="1274"/>
      <c r="I35" s="1274"/>
      <c r="J35" s="1274"/>
      <c r="K35" s="1274"/>
      <c r="L35" s="1274"/>
      <c r="M35" s="1274"/>
      <c r="N35" s="1274"/>
      <c r="O35" s="1274"/>
      <c r="P35" s="1274"/>
      <c r="Q35" s="1275"/>
      <c r="R35" s="1231"/>
      <c r="S35" s="1235"/>
      <c r="T35" s="1235"/>
    </row>
    <row r="36" spans="1:20">
      <c r="A36" s="1260">
        <v>2</v>
      </c>
      <c r="B36" s="1266" t="s">
        <v>1740</v>
      </c>
      <c r="C36" s="1256">
        <f t="shared" ref="C36:C50" si="5">SUM(D36:Q36)</f>
        <v>0</v>
      </c>
      <c r="D36" s="1270"/>
      <c r="E36" s="1271"/>
      <c r="F36" s="1271"/>
      <c r="G36" s="1271"/>
      <c r="H36" s="1271"/>
      <c r="I36" s="1271"/>
      <c r="J36" s="1271"/>
      <c r="K36" s="1271"/>
      <c r="L36" s="1271"/>
      <c r="M36" s="1271"/>
      <c r="N36" s="1271"/>
      <c r="O36" s="1271"/>
      <c r="P36" s="1271"/>
      <c r="Q36" s="1272"/>
      <c r="R36" s="1231"/>
      <c r="S36" s="1235"/>
      <c r="T36" s="1235"/>
    </row>
    <row r="37" spans="1:20" ht="26.25">
      <c r="A37" s="1260">
        <v>3</v>
      </c>
      <c r="B37" s="1266" t="s">
        <v>1741</v>
      </c>
      <c r="C37" s="1256">
        <f t="shared" si="5"/>
        <v>0</v>
      </c>
      <c r="D37" s="1270"/>
      <c r="E37" s="1271"/>
      <c r="F37" s="1271"/>
      <c r="G37" s="1271"/>
      <c r="H37" s="1271"/>
      <c r="I37" s="1271"/>
      <c r="J37" s="1271"/>
      <c r="K37" s="1271"/>
      <c r="L37" s="1271"/>
      <c r="M37" s="1271"/>
      <c r="N37" s="1271"/>
      <c r="O37" s="1271"/>
      <c r="P37" s="1271"/>
      <c r="Q37" s="1272"/>
      <c r="R37" s="1231"/>
      <c r="S37" s="1235"/>
      <c r="T37" s="1235"/>
    </row>
    <row r="38" spans="1:20" ht="15" customHeight="1">
      <c r="A38" s="1260">
        <v>4</v>
      </c>
      <c r="B38" s="1266" t="s">
        <v>1742</v>
      </c>
      <c r="C38" s="1256">
        <f t="shared" si="5"/>
        <v>0</v>
      </c>
      <c r="D38" s="1278">
        <f>D39+D40</f>
        <v>0</v>
      </c>
      <c r="E38" s="1278">
        <f t="shared" ref="E38:Q38" si="6">E39+E40</f>
        <v>0</v>
      </c>
      <c r="F38" s="1278">
        <f t="shared" si="6"/>
        <v>0</v>
      </c>
      <c r="G38" s="1278">
        <f t="shared" si="6"/>
        <v>0</v>
      </c>
      <c r="H38" s="1278">
        <f t="shared" si="6"/>
        <v>0</v>
      </c>
      <c r="I38" s="1278">
        <f t="shared" si="6"/>
        <v>0</v>
      </c>
      <c r="J38" s="1278">
        <f t="shared" si="6"/>
        <v>0</v>
      </c>
      <c r="K38" s="1278">
        <f t="shared" si="6"/>
        <v>0</v>
      </c>
      <c r="L38" s="1278">
        <f t="shared" si="6"/>
        <v>0</v>
      </c>
      <c r="M38" s="1278">
        <f t="shared" si="6"/>
        <v>0</v>
      </c>
      <c r="N38" s="1278">
        <f t="shared" si="6"/>
        <v>0</v>
      </c>
      <c r="O38" s="1278">
        <f t="shared" si="6"/>
        <v>0</v>
      </c>
      <c r="P38" s="1278">
        <f t="shared" si="6"/>
        <v>0</v>
      </c>
      <c r="Q38" s="1279">
        <f t="shared" si="6"/>
        <v>0</v>
      </c>
      <c r="R38" s="1231"/>
      <c r="S38" s="1235"/>
      <c r="T38" s="1235"/>
    </row>
    <row r="39" spans="1:20">
      <c r="A39" s="1260"/>
      <c r="B39" s="1269" t="s">
        <v>1727</v>
      </c>
      <c r="C39" s="1256">
        <f t="shared" si="5"/>
        <v>0</v>
      </c>
      <c r="D39" s="1290"/>
      <c r="E39" s="1290"/>
      <c r="F39" s="1290"/>
      <c r="G39" s="1290"/>
      <c r="H39" s="1290"/>
      <c r="I39" s="1290"/>
      <c r="J39" s="1290"/>
      <c r="K39" s="1290"/>
      <c r="L39" s="1290"/>
      <c r="M39" s="1290"/>
      <c r="N39" s="1290"/>
      <c r="O39" s="1290"/>
      <c r="P39" s="1290"/>
      <c r="Q39" s="1291"/>
      <c r="R39" s="1231"/>
      <c r="S39" s="1235"/>
      <c r="T39" s="1235"/>
    </row>
    <row r="40" spans="1:20">
      <c r="A40" s="1260"/>
      <c r="B40" s="1269" t="s">
        <v>803</v>
      </c>
      <c r="C40" s="1256">
        <f t="shared" si="5"/>
        <v>0</v>
      </c>
      <c r="D40" s="1292"/>
      <c r="E40" s="1292"/>
      <c r="F40" s="1292"/>
      <c r="G40" s="1292"/>
      <c r="H40" s="1292"/>
      <c r="I40" s="1292"/>
      <c r="J40" s="1292"/>
      <c r="K40" s="1292"/>
      <c r="L40" s="1292"/>
      <c r="M40" s="1292"/>
      <c r="N40" s="1292"/>
      <c r="O40" s="1292"/>
      <c r="P40" s="1292"/>
      <c r="Q40" s="1293"/>
      <c r="R40" s="1231"/>
      <c r="S40" s="1235"/>
      <c r="T40" s="1235"/>
    </row>
    <row r="41" spans="1:20">
      <c r="A41" s="1260">
        <v>5</v>
      </c>
      <c r="B41" s="1266" t="s">
        <v>1728</v>
      </c>
      <c r="C41" s="1256">
        <f t="shared" si="5"/>
        <v>0</v>
      </c>
      <c r="D41" s="1294"/>
      <c r="E41" s="1294"/>
      <c r="F41" s="1294"/>
      <c r="G41" s="1294"/>
      <c r="H41" s="1294"/>
      <c r="I41" s="1294"/>
      <c r="J41" s="1294"/>
      <c r="K41" s="1294"/>
      <c r="L41" s="1294"/>
      <c r="M41" s="1294"/>
      <c r="N41" s="1294"/>
      <c r="O41" s="1294"/>
      <c r="P41" s="1294"/>
      <c r="Q41" s="1295"/>
      <c r="R41" s="1231"/>
      <c r="S41" s="1235"/>
      <c r="T41" s="1235"/>
    </row>
    <row r="42" spans="1:20">
      <c r="A42" s="1260">
        <v>6</v>
      </c>
      <c r="B42" s="1266" t="s">
        <v>1729</v>
      </c>
      <c r="C42" s="1256">
        <f t="shared" si="5"/>
        <v>0</v>
      </c>
      <c r="D42" s="1296"/>
      <c r="E42" s="1296"/>
      <c r="F42" s="1296"/>
      <c r="G42" s="1296"/>
      <c r="H42" s="1296"/>
      <c r="I42" s="1296"/>
      <c r="J42" s="1296"/>
      <c r="K42" s="1296"/>
      <c r="L42" s="1296"/>
      <c r="M42" s="1296"/>
      <c r="N42" s="1296"/>
      <c r="O42" s="1296"/>
      <c r="P42" s="1296"/>
      <c r="Q42" s="1297"/>
      <c r="R42" s="1231"/>
      <c r="S42" s="1235"/>
      <c r="T42" s="1235"/>
    </row>
    <row r="43" spans="1:20">
      <c r="A43" s="1260">
        <v>7</v>
      </c>
      <c r="B43" s="1298" t="s">
        <v>1743</v>
      </c>
      <c r="C43" s="1256">
        <f t="shared" si="5"/>
        <v>0</v>
      </c>
      <c r="D43" s="1267">
        <f>D44+D45+D46</f>
        <v>0</v>
      </c>
      <c r="E43" s="1267">
        <f t="shared" ref="E43:Q43" si="7">E44+E45+E46</f>
        <v>0</v>
      </c>
      <c r="F43" s="1267">
        <f t="shared" si="7"/>
        <v>0</v>
      </c>
      <c r="G43" s="1267">
        <f t="shared" si="7"/>
        <v>0</v>
      </c>
      <c r="H43" s="1267">
        <f t="shared" si="7"/>
        <v>0</v>
      </c>
      <c r="I43" s="1267">
        <f t="shared" si="7"/>
        <v>0</v>
      </c>
      <c r="J43" s="1267">
        <f t="shared" si="7"/>
        <v>0</v>
      </c>
      <c r="K43" s="1267">
        <f t="shared" si="7"/>
        <v>0</v>
      </c>
      <c r="L43" s="1267">
        <f t="shared" si="7"/>
        <v>0</v>
      </c>
      <c r="M43" s="1267">
        <f t="shared" si="7"/>
        <v>0</v>
      </c>
      <c r="N43" s="1267">
        <f t="shared" si="7"/>
        <v>0</v>
      </c>
      <c r="O43" s="1267">
        <f t="shared" si="7"/>
        <v>0</v>
      </c>
      <c r="P43" s="1267">
        <f t="shared" si="7"/>
        <v>0</v>
      </c>
      <c r="Q43" s="1268">
        <f t="shared" si="7"/>
        <v>0</v>
      </c>
      <c r="R43" s="1231"/>
      <c r="S43" s="1235"/>
      <c r="T43" s="1235"/>
    </row>
    <row r="44" spans="1:20">
      <c r="A44" s="1276"/>
      <c r="B44" s="1269" t="s">
        <v>30</v>
      </c>
      <c r="C44" s="1256">
        <f t="shared" si="5"/>
        <v>0</v>
      </c>
      <c r="D44" s="1299"/>
      <c r="E44" s="1263"/>
      <c r="F44" s="1263"/>
      <c r="G44" s="1263"/>
      <c r="H44" s="1263"/>
      <c r="I44" s="1263"/>
      <c r="J44" s="1263"/>
      <c r="K44" s="1263"/>
      <c r="L44" s="1263"/>
      <c r="M44" s="1263"/>
      <c r="N44" s="1263"/>
      <c r="O44" s="1263"/>
      <c r="P44" s="1263"/>
      <c r="Q44" s="1264"/>
      <c r="R44" s="1231"/>
      <c r="S44" s="1235"/>
      <c r="T44" s="1235"/>
    </row>
    <row r="45" spans="1:20">
      <c r="A45" s="1276"/>
      <c r="B45" s="1269" t="s">
        <v>1727</v>
      </c>
      <c r="C45" s="1256">
        <f t="shared" si="5"/>
        <v>0</v>
      </c>
      <c r="D45" s="1299"/>
      <c r="E45" s="1263"/>
      <c r="F45" s="1263"/>
      <c r="G45" s="1263"/>
      <c r="H45" s="1263"/>
      <c r="I45" s="1263"/>
      <c r="J45" s="1263"/>
      <c r="K45" s="1263"/>
      <c r="L45" s="1263"/>
      <c r="M45" s="1263"/>
      <c r="N45" s="1263"/>
      <c r="O45" s="1263"/>
      <c r="P45" s="1263"/>
      <c r="Q45" s="1264"/>
      <c r="R45" s="1231"/>
      <c r="S45" s="1235"/>
      <c r="T45" s="1235"/>
    </row>
    <row r="46" spans="1:20">
      <c r="A46" s="1276"/>
      <c r="B46" s="1269" t="s">
        <v>1744</v>
      </c>
      <c r="C46" s="1256">
        <f t="shared" si="5"/>
        <v>0</v>
      </c>
      <c r="D46" s="1299"/>
      <c r="E46" s="1263"/>
      <c r="F46" s="1263"/>
      <c r="G46" s="1263"/>
      <c r="H46" s="1263"/>
      <c r="I46" s="1263"/>
      <c r="J46" s="1263"/>
      <c r="K46" s="1263"/>
      <c r="L46" s="1263"/>
      <c r="M46" s="1263"/>
      <c r="N46" s="1263"/>
      <c r="O46" s="1263"/>
      <c r="P46" s="1263"/>
      <c r="Q46" s="1264"/>
      <c r="R46" s="1231"/>
      <c r="S46" s="1235"/>
      <c r="T46" s="1235"/>
    </row>
    <row r="47" spans="1:20">
      <c r="A47" s="1260">
        <v>8</v>
      </c>
      <c r="B47" s="1277" t="s">
        <v>1745</v>
      </c>
      <c r="C47" s="1256">
        <f t="shared" si="5"/>
        <v>0</v>
      </c>
      <c r="D47" s="1299"/>
      <c r="E47" s="1263"/>
      <c r="F47" s="1263"/>
      <c r="G47" s="1263"/>
      <c r="H47" s="1263"/>
      <c r="I47" s="1263"/>
      <c r="J47" s="1263"/>
      <c r="K47" s="1263"/>
      <c r="L47" s="1263"/>
      <c r="M47" s="1263"/>
      <c r="N47" s="1263"/>
      <c r="O47" s="1263"/>
      <c r="P47" s="1263"/>
      <c r="Q47" s="1264"/>
      <c r="R47" s="1231"/>
      <c r="S47" s="1235"/>
      <c r="T47" s="1235"/>
    </row>
    <row r="48" spans="1:20">
      <c r="A48" s="1260">
        <v>9</v>
      </c>
      <c r="B48" s="1277" t="s">
        <v>1746</v>
      </c>
      <c r="C48" s="1256">
        <f t="shared" si="5"/>
        <v>0</v>
      </c>
      <c r="D48" s="1299"/>
      <c r="E48" s="1263"/>
      <c r="F48" s="1263"/>
      <c r="G48" s="1263"/>
      <c r="H48" s="1263"/>
      <c r="I48" s="1263"/>
      <c r="J48" s="1263"/>
      <c r="K48" s="1263"/>
      <c r="L48" s="1263"/>
      <c r="M48" s="1263"/>
      <c r="N48" s="1263"/>
      <c r="O48" s="1263"/>
      <c r="P48" s="1263"/>
      <c r="Q48" s="1264"/>
      <c r="R48" s="1231"/>
      <c r="S48" s="1235"/>
      <c r="T48" s="1235"/>
    </row>
    <row r="49" spans="1:20">
      <c r="A49" s="1260">
        <v>10</v>
      </c>
      <c r="B49" s="1277" t="s">
        <v>1747</v>
      </c>
      <c r="C49" s="1256">
        <f t="shared" si="5"/>
        <v>0</v>
      </c>
      <c r="D49" s="1299"/>
      <c r="E49" s="1263"/>
      <c r="F49" s="1263"/>
      <c r="G49" s="1263"/>
      <c r="H49" s="1263"/>
      <c r="I49" s="1263"/>
      <c r="J49" s="1263"/>
      <c r="K49" s="1263"/>
      <c r="L49" s="1263"/>
      <c r="M49" s="1263"/>
      <c r="N49" s="1263"/>
      <c r="O49" s="1263"/>
      <c r="P49" s="1263"/>
      <c r="Q49" s="1264"/>
      <c r="R49" s="1231"/>
      <c r="S49" s="1235"/>
      <c r="T49" s="1235"/>
    </row>
    <row r="50" spans="1:20">
      <c r="A50" s="1260">
        <v>11</v>
      </c>
      <c r="B50" s="1277" t="s">
        <v>444</v>
      </c>
      <c r="C50" s="1256">
        <f t="shared" si="5"/>
        <v>0</v>
      </c>
      <c r="D50" s="1299"/>
      <c r="E50" s="1263"/>
      <c r="F50" s="1263"/>
      <c r="G50" s="1263"/>
      <c r="H50" s="1263"/>
      <c r="I50" s="1263"/>
      <c r="J50" s="1263"/>
      <c r="K50" s="1263"/>
      <c r="L50" s="1263"/>
      <c r="M50" s="1263"/>
      <c r="N50" s="1263"/>
      <c r="O50" s="1263"/>
      <c r="P50" s="1263"/>
      <c r="Q50" s="1264"/>
      <c r="R50" s="1231"/>
      <c r="S50" s="1235"/>
      <c r="T50" s="1235"/>
    </row>
    <row r="51" spans="1:20" ht="15.75" thickBot="1">
      <c r="A51" s="1300"/>
      <c r="B51" s="1301" t="s">
        <v>1748</v>
      </c>
      <c r="C51" s="1302">
        <f>C35+C36+C37+C38+C41+C42+C43+C47+C48+C49+C50</f>
        <v>0</v>
      </c>
      <c r="D51" s="1303">
        <f>D35+D36+D37+D38+D41+D42+D43+D47+D48+D49+D50</f>
        <v>0</v>
      </c>
      <c r="E51" s="1303">
        <f t="shared" ref="E51:Q51" si="8">E35+E36+E37+E38+E41+E42+E43+E47+E48+E49+E50</f>
        <v>0</v>
      </c>
      <c r="F51" s="1303">
        <f t="shared" si="8"/>
        <v>0</v>
      </c>
      <c r="G51" s="1303">
        <f t="shared" si="8"/>
        <v>0</v>
      </c>
      <c r="H51" s="1303">
        <f t="shared" si="8"/>
        <v>0</v>
      </c>
      <c r="I51" s="1303">
        <f t="shared" si="8"/>
        <v>0</v>
      </c>
      <c r="J51" s="1303">
        <f t="shared" si="8"/>
        <v>0</v>
      </c>
      <c r="K51" s="1303">
        <f t="shared" si="8"/>
        <v>0</v>
      </c>
      <c r="L51" s="1303">
        <f t="shared" si="8"/>
        <v>0</v>
      </c>
      <c r="M51" s="1303">
        <f t="shared" si="8"/>
        <v>0</v>
      </c>
      <c r="N51" s="1303">
        <f t="shared" si="8"/>
        <v>0</v>
      </c>
      <c r="O51" s="1303">
        <f t="shared" si="8"/>
        <v>0</v>
      </c>
      <c r="P51" s="1303">
        <f t="shared" si="8"/>
        <v>0</v>
      </c>
      <c r="Q51" s="1304">
        <f t="shared" si="8"/>
        <v>0</v>
      </c>
      <c r="R51" s="1231"/>
      <c r="S51" s="1235"/>
      <c r="T51" s="1235"/>
    </row>
    <row r="52" spans="1:20" ht="15.75" thickBot="1">
      <c r="A52" s="1305"/>
      <c r="B52" s="1306" t="s">
        <v>1749</v>
      </c>
      <c r="C52" s="1307">
        <f>C33+C51</f>
        <v>0</v>
      </c>
      <c r="D52" s="1308">
        <f>D33+D51</f>
        <v>0</v>
      </c>
      <c r="E52" s="1308">
        <f t="shared" ref="E52:Q52" si="9">E33+E51</f>
        <v>0</v>
      </c>
      <c r="F52" s="1308">
        <f t="shared" si="9"/>
        <v>0</v>
      </c>
      <c r="G52" s="1308">
        <f t="shared" si="9"/>
        <v>0</v>
      </c>
      <c r="H52" s="1308">
        <f t="shared" si="9"/>
        <v>0</v>
      </c>
      <c r="I52" s="1308">
        <f t="shared" si="9"/>
        <v>0</v>
      </c>
      <c r="J52" s="1308">
        <f t="shared" si="9"/>
        <v>0</v>
      </c>
      <c r="K52" s="1308">
        <f t="shared" si="9"/>
        <v>0</v>
      </c>
      <c r="L52" s="1308">
        <f t="shared" si="9"/>
        <v>0</v>
      </c>
      <c r="M52" s="1308">
        <f t="shared" si="9"/>
        <v>0</v>
      </c>
      <c r="N52" s="1308">
        <f t="shared" si="9"/>
        <v>0</v>
      </c>
      <c r="O52" s="1308">
        <f t="shared" si="9"/>
        <v>0</v>
      </c>
      <c r="P52" s="1308">
        <f t="shared" si="9"/>
        <v>0</v>
      </c>
      <c r="Q52" s="1309">
        <f t="shared" si="9"/>
        <v>0</v>
      </c>
      <c r="R52" s="1231"/>
      <c r="S52" s="1235"/>
      <c r="T52" s="1235"/>
    </row>
    <row r="53" spans="1:20">
      <c r="A53" s="1310"/>
      <c r="B53" s="1245" t="s">
        <v>1750</v>
      </c>
      <c r="C53" s="1311"/>
      <c r="D53" s="1312"/>
      <c r="E53" s="1312"/>
      <c r="F53" s="1312"/>
      <c r="G53" s="1312"/>
      <c r="H53" s="1312"/>
      <c r="I53" s="1312"/>
      <c r="J53" s="1312"/>
      <c r="K53" s="1312"/>
      <c r="L53" s="1312"/>
      <c r="M53" s="1312"/>
      <c r="N53" s="1312"/>
      <c r="O53" s="1312"/>
      <c r="P53" s="1312"/>
      <c r="Q53" s="1313"/>
      <c r="R53" s="1231"/>
      <c r="S53" s="1235"/>
      <c r="T53" s="1235"/>
    </row>
    <row r="54" spans="1:20">
      <c r="A54" s="1249"/>
      <c r="B54" s="1245" t="s">
        <v>1751</v>
      </c>
      <c r="C54" s="1314"/>
      <c r="D54" s="1315"/>
      <c r="E54" s="1315"/>
      <c r="F54" s="1315"/>
      <c r="G54" s="1315"/>
      <c r="H54" s="1315"/>
      <c r="I54" s="1315"/>
      <c r="J54" s="1315"/>
      <c r="K54" s="1315"/>
      <c r="L54" s="1315"/>
      <c r="M54" s="1315"/>
      <c r="N54" s="1315"/>
      <c r="O54" s="1315"/>
      <c r="P54" s="1315"/>
      <c r="Q54" s="1316"/>
      <c r="R54" s="1231"/>
      <c r="S54" s="1235"/>
      <c r="T54" s="1235"/>
    </row>
    <row r="55" spans="1:20">
      <c r="A55" s="1283" t="s">
        <v>1752</v>
      </c>
      <c r="B55" s="1317" t="s">
        <v>1753</v>
      </c>
      <c r="C55" s="1251"/>
      <c r="D55" s="1252"/>
      <c r="E55" s="1252"/>
      <c r="F55" s="1252"/>
      <c r="G55" s="1252"/>
      <c r="H55" s="1252"/>
      <c r="I55" s="1252"/>
      <c r="J55" s="1252"/>
      <c r="K55" s="1252"/>
      <c r="L55" s="1252"/>
      <c r="M55" s="1252"/>
      <c r="N55" s="1252"/>
      <c r="O55" s="1252"/>
      <c r="P55" s="1252"/>
      <c r="Q55" s="1253"/>
      <c r="R55" s="1231"/>
      <c r="S55" s="1235"/>
      <c r="T55" s="1235"/>
    </row>
    <row r="56" spans="1:20">
      <c r="A56" s="1249" t="s">
        <v>1754</v>
      </c>
      <c r="B56" s="1318" t="s">
        <v>1755</v>
      </c>
      <c r="C56" s="1256">
        <f t="shared" ref="C56:C62" si="10">SUM(D56:Q56)</f>
        <v>0</v>
      </c>
      <c r="D56" s="1299"/>
      <c r="E56" s="1263"/>
      <c r="F56" s="1263"/>
      <c r="G56" s="1263"/>
      <c r="H56" s="1263"/>
      <c r="I56" s="1263"/>
      <c r="J56" s="1263"/>
      <c r="K56" s="1263"/>
      <c r="L56" s="1263"/>
      <c r="M56" s="1263"/>
      <c r="N56" s="1263"/>
      <c r="O56" s="1263"/>
      <c r="P56" s="1263"/>
      <c r="Q56" s="1264"/>
      <c r="R56" s="1231"/>
      <c r="S56" s="1235"/>
      <c r="T56" s="1235"/>
    </row>
    <row r="57" spans="1:20">
      <c r="A57" s="1249" t="s">
        <v>1756</v>
      </c>
      <c r="B57" s="1318" t="s">
        <v>1757</v>
      </c>
      <c r="C57" s="1256">
        <f t="shared" si="10"/>
        <v>0</v>
      </c>
      <c r="D57" s="1299"/>
      <c r="E57" s="1263"/>
      <c r="F57" s="1263"/>
      <c r="G57" s="1263"/>
      <c r="H57" s="1263"/>
      <c r="I57" s="1263"/>
      <c r="J57" s="1263"/>
      <c r="K57" s="1263"/>
      <c r="L57" s="1263"/>
      <c r="M57" s="1263"/>
      <c r="N57" s="1263"/>
      <c r="O57" s="1263"/>
      <c r="P57" s="1263"/>
      <c r="Q57" s="1264"/>
      <c r="R57" s="1231"/>
      <c r="S57" s="1235"/>
      <c r="T57" s="1235"/>
    </row>
    <row r="58" spans="1:20">
      <c r="A58" s="1249" t="s">
        <v>1758</v>
      </c>
      <c r="B58" s="1318" t="s">
        <v>1759</v>
      </c>
      <c r="C58" s="1256">
        <f t="shared" si="10"/>
        <v>0</v>
      </c>
      <c r="D58" s="1299"/>
      <c r="E58" s="1263"/>
      <c r="F58" s="1263"/>
      <c r="G58" s="1263"/>
      <c r="H58" s="1263"/>
      <c r="I58" s="1263"/>
      <c r="J58" s="1263"/>
      <c r="K58" s="1263"/>
      <c r="L58" s="1263"/>
      <c r="M58" s="1263"/>
      <c r="N58" s="1263"/>
      <c r="O58" s="1263"/>
      <c r="P58" s="1263"/>
      <c r="Q58" s="1264"/>
      <c r="R58" s="1231"/>
      <c r="S58" s="1235"/>
      <c r="T58" s="1235"/>
    </row>
    <row r="59" spans="1:20">
      <c r="A59" s="1249" t="s">
        <v>1760</v>
      </c>
      <c r="B59" s="1318" t="s">
        <v>1761</v>
      </c>
      <c r="C59" s="1256">
        <f t="shared" si="10"/>
        <v>0</v>
      </c>
      <c r="D59" s="1319">
        <f>D60+D61</f>
        <v>0</v>
      </c>
      <c r="E59" s="1319">
        <f t="shared" ref="E59:Q59" si="11">E60+E61</f>
        <v>0</v>
      </c>
      <c r="F59" s="1319">
        <f t="shared" si="11"/>
        <v>0</v>
      </c>
      <c r="G59" s="1319">
        <f t="shared" si="11"/>
        <v>0</v>
      </c>
      <c r="H59" s="1319">
        <f t="shared" si="11"/>
        <v>0</v>
      </c>
      <c r="I59" s="1319">
        <f t="shared" si="11"/>
        <v>0</v>
      </c>
      <c r="J59" s="1319">
        <f t="shared" si="11"/>
        <v>0</v>
      </c>
      <c r="K59" s="1319">
        <f t="shared" si="11"/>
        <v>0</v>
      </c>
      <c r="L59" s="1319">
        <f t="shared" si="11"/>
        <v>0</v>
      </c>
      <c r="M59" s="1319">
        <f t="shared" si="11"/>
        <v>0</v>
      </c>
      <c r="N59" s="1319">
        <f t="shared" si="11"/>
        <v>0</v>
      </c>
      <c r="O59" s="1319">
        <f t="shared" si="11"/>
        <v>0</v>
      </c>
      <c r="P59" s="1319">
        <f t="shared" si="11"/>
        <v>0</v>
      </c>
      <c r="Q59" s="1320">
        <f t="shared" si="11"/>
        <v>0</v>
      </c>
      <c r="R59" s="1231"/>
      <c r="S59" s="1235"/>
      <c r="T59" s="1235"/>
    </row>
    <row r="60" spans="1:20">
      <c r="A60" s="1249" t="s">
        <v>1762</v>
      </c>
      <c r="B60" s="1321" t="s">
        <v>1763</v>
      </c>
      <c r="C60" s="1256">
        <f t="shared" si="10"/>
        <v>0</v>
      </c>
      <c r="D60" s="1292"/>
      <c r="E60" s="1292"/>
      <c r="F60" s="1292"/>
      <c r="G60" s="1292"/>
      <c r="H60" s="1292"/>
      <c r="I60" s="1292"/>
      <c r="J60" s="1292"/>
      <c r="K60" s="1292"/>
      <c r="L60" s="1292"/>
      <c r="M60" s="1292"/>
      <c r="N60" s="1292"/>
      <c r="O60" s="1292"/>
      <c r="P60" s="1292"/>
      <c r="Q60" s="1293"/>
      <c r="R60" s="1231"/>
      <c r="S60" s="1235"/>
      <c r="T60" s="1235"/>
    </row>
    <row r="61" spans="1:20">
      <c r="A61" s="1249" t="s">
        <v>1764</v>
      </c>
      <c r="B61" s="1321" t="s">
        <v>1765</v>
      </c>
      <c r="C61" s="1256">
        <f t="shared" si="10"/>
        <v>0</v>
      </c>
      <c r="D61" s="1292"/>
      <c r="E61" s="1292"/>
      <c r="F61" s="1292"/>
      <c r="G61" s="1292"/>
      <c r="H61" s="1292"/>
      <c r="I61" s="1292"/>
      <c r="J61" s="1292"/>
      <c r="K61" s="1292"/>
      <c r="L61" s="1292"/>
      <c r="M61" s="1292"/>
      <c r="N61" s="1292"/>
      <c r="O61" s="1292"/>
      <c r="P61" s="1292"/>
      <c r="Q61" s="1293"/>
      <c r="R61" s="1231"/>
      <c r="S61" s="1235"/>
      <c r="T61" s="1235"/>
    </row>
    <row r="62" spans="1:20">
      <c r="A62" s="1249" t="s">
        <v>1766</v>
      </c>
      <c r="B62" s="1318" t="s">
        <v>1767</v>
      </c>
      <c r="C62" s="1256">
        <f t="shared" si="10"/>
        <v>0</v>
      </c>
      <c r="D62" s="1322"/>
      <c r="E62" s="1322"/>
      <c r="F62" s="1322"/>
      <c r="G62" s="1322"/>
      <c r="H62" s="1322"/>
      <c r="I62" s="1322"/>
      <c r="J62" s="1322"/>
      <c r="K62" s="1322"/>
      <c r="L62" s="1322"/>
      <c r="M62" s="1322"/>
      <c r="N62" s="1322"/>
      <c r="O62" s="1322"/>
      <c r="P62" s="1322"/>
      <c r="Q62" s="1323"/>
      <c r="R62" s="1231"/>
      <c r="S62" s="1235"/>
      <c r="T62" s="1235"/>
    </row>
    <row r="63" spans="1:20">
      <c r="A63" s="1283"/>
      <c r="B63" s="1284" t="s">
        <v>1768</v>
      </c>
      <c r="C63" s="1324">
        <f>C56+C57+C58+C59+C62</f>
        <v>0</v>
      </c>
      <c r="D63" s="1325">
        <f>D56+D57+D58+D59+D62</f>
        <v>0</v>
      </c>
      <c r="E63" s="1325">
        <f t="shared" ref="E63:Q63" si="12">E56+E57+E58+E59+E62</f>
        <v>0</v>
      </c>
      <c r="F63" s="1325">
        <f t="shared" si="12"/>
        <v>0</v>
      </c>
      <c r="G63" s="1325">
        <f t="shared" si="12"/>
        <v>0</v>
      </c>
      <c r="H63" s="1325">
        <f t="shared" si="12"/>
        <v>0</v>
      </c>
      <c r="I63" s="1325">
        <f t="shared" si="12"/>
        <v>0</v>
      </c>
      <c r="J63" s="1325">
        <f t="shared" si="12"/>
        <v>0</v>
      </c>
      <c r="K63" s="1325">
        <f t="shared" si="12"/>
        <v>0</v>
      </c>
      <c r="L63" s="1325">
        <f t="shared" si="12"/>
        <v>0</v>
      </c>
      <c r="M63" s="1325">
        <f t="shared" si="12"/>
        <v>0</v>
      </c>
      <c r="N63" s="1325">
        <f t="shared" si="12"/>
        <v>0</v>
      </c>
      <c r="O63" s="1325">
        <f t="shared" si="12"/>
        <v>0</v>
      </c>
      <c r="P63" s="1325">
        <f t="shared" si="12"/>
        <v>0</v>
      </c>
      <c r="Q63" s="1326">
        <f t="shared" si="12"/>
        <v>0</v>
      </c>
      <c r="R63" s="1231"/>
      <c r="S63" s="1235"/>
      <c r="T63" s="1235"/>
    </row>
    <row r="64" spans="1:20">
      <c r="A64" s="1249"/>
      <c r="B64" s="1245" t="s">
        <v>1769</v>
      </c>
      <c r="C64" s="1246"/>
      <c r="D64" s="1327"/>
      <c r="E64" s="1327"/>
      <c r="F64" s="1327"/>
      <c r="G64" s="1327"/>
      <c r="H64" s="1327"/>
      <c r="I64" s="1327"/>
      <c r="J64" s="1327"/>
      <c r="K64" s="1327"/>
      <c r="L64" s="1327"/>
      <c r="M64" s="1327"/>
      <c r="N64" s="1327"/>
      <c r="O64" s="1327"/>
      <c r="P64" s="1327"/>
      <c r="Q64" s="1328"/>
      <c r="R64" s="1231"/>
      <c r="S64" s="1235"/>
      <c r="T64" s="1235"/>
    </row>
    <row r="65" spans="1:20">
      <c r="A65" s="1283" t="s">
        <v>1770</v>
      </c>
      <c r="B65" s="1317" t="s">
        <v>1753</v>
      </c>
      <c r="C65" s="1329"/>
      <c r="D65" s="1330"/>
      <c r="E65" s="1330"/>
      <c r="F65" s="1330"/>
      <c r="G65" s="1330"/>
      <c r="H65" s="1330"/>
      <c r="I65" s="1330"/>
      <c r="J65" s="1330"/>
      <c r="K65" s="1330"/>
      <c r="L65" s="1330"/>
      <c r="M65" s="1330"/>
      <c r="N65" s="1330"/>
      <c r="O65" s="1330"/>
      <c r="P65" s="1330"/>
      <c r="Q65" s="1331"/>
      <c r="R65" s="1231"/>
      <c r="S65" s="1235"/>
      <c r="T65" s="1235"/>
    </row>
    <row r="66" spans="1:20">
      <c r="A66" s="1249" t="s">
        <v>1754</v>
      </c>
      <c r="B66" s="1318" t="s">
        <v>1755</v>
      </c>
      <c r="C66" s="1256">
        <f t="shared" ref="C66:C72" si="13">SUM(D66:Q66)</f>
        <v>0</v>
      </c>
      <c r="D66" s="1299"/>
      <c r="E66" s="1263"/>
      <c r="F66" s="1263"/>
      <c r="G66" s="1263"/>
      <c r="H66" s="1263"/>
      <c r="I66" s="1263"/>
      <c r="J66" s="1263"/>
      <c r="K66" s="1263"/>
      <c r="L66" s="1263"/>
      <c r="M66" s="1263"/>
      <c r="N66" s="1263"/>
      <c r="O66" s="1263"/>
      <c r="P66" s="1263"/>
      <c r="Q66" s="1264"/>
      <c r="R66" s="1231"/>
      <c r="S66" s="1235"/>
      <c r="T66" s="1235"/>
    </row>
    <row r="67" spans="1:20">
      <c r="A67" s="1249" t="s">
        <v>1756</v>
      </c>
      <c r="B67" s="1318" t="s">
        <v>1757</v>
      </c>
      <c r="C67" s="1256">
        <f t="shared" si="13"/>
        <v>0</v>
      </c>
      <c r="D67" s="1299"/>
      <c r="E67" s="1263"/>
      <c r="F67" s="1263"/>
      <c r="G67" s="1263"/>
      <c r="H67" s="1263"/>
      <c r="I67" s="1263"/>
      <c r="J67" s="1263"/>
      <c r="K67" s="1263"/>
      <c r="L67" s="1263"/>
      <c r="M67" s="1263"/>
      <c r="N67" s="1263"/>
      <c r="O67" s="1263"/>
      <c r="P67" s="1263"/>
      <c r="Q67" s="1264"/>
      <c r="R67" s="1231"/>
      <c r="S67" s="1235"/>
      <c r="T67" s="1235"/>
    </row>
    <row r="68" spans="1:20">
      <c r="A68" s="1249" t="s">
        <v>1758</v>
      </c>
      <c r="B68" s="1318" t="s">
        <v>1759</v>
      </c>
      <c r="C68" s="1256">
        <f t="shared" si="13"/>
        <v>0</v>
      </c>
      <c r="D68" s="1299"/>
      <c r="E68" s="1263"/>
      <c r="F68" s="1263"/>
      <c r="G68" s="1263"/>
      <c r="H68" s="1263"/>
      <c r="I68" s="1263"/>
      <c r="J68" s="1263"/>
      <c r="K68" s="1263"/>
      <c r="L68" s="1263"/>
      <c r="M68" s="1263"/>
      <c r="N68" s="1263"/>
      <c r="O68" s="1263"/>
      <c r="P68" s="1263"/>
      <c r="Q68" s="1264"/>
      <c r="R68" s="1231"/>
      <c r="S68" s="1235"/>
      <c r="T68" s="1235"/>
    </row>
    <row r="69" spans="1:20">
      <c r="A69" s="1249" t="s">
        <v>1760</v>
      </c>
      <c r="B69" s="1318" t="s">
        <v>1761</v>
      </c>
      <c r="C69" s="1256">
        <f t="shared" si="13"/>
        <v>0</v>
      </c>
      <c r="D69" s="1319">
        <f>D70+D71</f>
        <v>0</v>
      </c>
      <c r="E69" s="1319">
        <f t="shared" ref="E69:Q69" si="14">E70+E71</f>
        <v>0</v>
      </c>
      <c r="F69" s="1319">
        <f t="shared" si="14"/>
        <v>0</v>
      </c>
      <c r="G69" s="1319">
        <f t="shared" si="14"/>
        <v>0</v>
      </c>
      <c r="H69" s="1319">
        <f t="shared" si="14"/>
        <v>0</v>
      </c>
      <c r="I69" s="1319">
        <f t="shared" si="14"/>
        <v>0</v>
      </c>
      <c r="J69" s="1319">
        <f t="shared" si="14"/>
        <v>0</v>
      </c>
      <c r="K69" s="1319">
        <f t="shared" si="14"/>
        <v>0</v>
      </c>
      <c r="L69" s="1319">
        <f t="shared" si="14"/>
        <v>0</v>
      </c>
      <c r="M69" s="1319">
        <f t="shared" si="14"/>
        <v>0</v>
      </c>
      <c r="N69" s="1319">
        <f t="shared" si="14"/>
        <v>0</v>
      </c>
      <c r="O69" s="1319">
        <f t="shared" si="14"/>
        <v>0</v>
      </c>
      <c r="P69" s="1319">
        <f t="shared" si="14"/>
        <v>0</v>
      </c>
      <c r="Q69" s="1320">
        <f t="shared" si="14"/>
        <v>0</v>
      </c>
      <c r="R69" s="1231"/>
      <c r="S69" s="1235"/>
      <c r="T69" s="1235"/>
    </row>
    <row r="70" spans="1:20">
      <c r="A70" s="1249" t="s">
        <v>1762</v>
      </c>
      <c r="B70" s="1321" t="s">
        <v>1763</v>
      </c>
      <c r="C70" s="1256">
        <f t="shared" si="13"/>
        <v>0</v>
      </c>
      <c r="D70" s="1292"/>
      <c r="E70" s="1292"/>
      <c r="F70" s="1292"/>
      <c r="G70" s="1292"/>
      <c r="H70" s="1292"/>
      <c r="I70" s="1292"/>
      <c r="J70" s="1292"/>
      <c r="K70" s="1292"/>
      <c r="L70" s="1292"/>
      <c r="M70" s="1292"/>
      <c r="N70" s="1292"/>
      <c r="O70" s="1292"/>
      <c r="P70" s="1292"/>
      <c r="Q70" s="1293"/>
      <c r="R70" s="1231"/>
      <c r="S70" s="1235"/>
      <c r="T70" s="1235"/>
    </row>
    <row r="71" spans="1:20">
      <c r="A71" s="1249" t="s">
        <v>1764</v>
      </c>
      <c r="B71" s="1321" t="s">
        <v>1765</v>
      </c>
      <c r="C71" s="1256">
        <f t="shared" si="13"/>
        <v>0</v>
      </c>
      <c r="D71" s="1292"/>
      <c r="E71" s="1292"/>
      <c r="F71" s="1292"/>
      <c r="G71" s="1292"/>
      <c r="H71" s="1292"/>
      <c r="I71" s="1292"/>
      <c r="J71" s="1292"/>
      <c r="K71" s="1292"/>
      <c r="L71" s="1292"/>
      <c r="M71" s="1292"/>
      <c r="N71" s="1292"/>
      <c r="O71" s="1292"/>
      <c r="P71" s="1292"/>
      <c r="Q71" s="1293"/>
      <c r="R71" s="1231"/>
      <c r="S71" s="1235"/>
      <c r="T71" s="1235"/>
    </row>
    <row r="72" spans="1:20">
      <c r="A72" s="1249" t="s">
        <v>1766</v>
      </c>
      <c r="B72" s="1318" t="s">
        <v>1767</v>
      </c>
      <c r="C72" s="1256">
        <f t="shared" si="13"/>
        <v>0</v>
      </c>
      <c r="D72" s="1322"/>
      <c r="E72" s="1322"/>
      <c r="F72" s="1322"/>
      <c r="G72" s="1322"/>
      <c r="H72" s="1322"/>
      <c r="I72" s="1322"/>
      <c r="J72" s="1322"/>
      <c r="K72" s="1322"/>
      <c r="L72" s="1322"/>
      <c r="M72" s="1322"/>
      <c r="N72" s="1322"/>
      <c r="O72" s="1322"/>
      <c r="P72" s="1322"/>
      <c r="Q72" s="1323"/>
      <c r="R72" s="1231"/>
      <c r="S72" s="1235"/>
      <c r="T72" s="1235"/>
    </row>
    <row r="73" spans="1:20" ht="15.75" thickBot="1">
      <c r="A73" s="1300"/>
      <c r="B73" s="1301" t="s">
        <v>1771</v>
      </c>
      <c r="C73" s="1332">
        <f>C66+C67+C68+C69+C72</f>
        <v>0</v>
      </c>
      <c r="D73" s="1303">
        <f>D66+D67+D68+D69+D72</f>
        <v>0</v>
      </c>
      <c r="E73" s="1303">
        <f t="shared" ref="E73:Q73" si="15">E66+E67+E68+E69+E72</f>
        <v>0</v>
      </c>
      <c r="F73" s="1303">
        <f t="shared" si="15"/>
        <v>0</v>
      </c>
      <c r="G73" s="1303">
        <f t="shared" si="15"/>
        <v>0</v>
      </c>
      <c r="H73" s="1303">
        <f t="shared" si="15"/>
        <v>0</v>
      </c>
      <c r="I73" s="1303">
        <f t="shared" si="15"/>
        <v>0</v>
      </c>
      <c r="J73" s="1303">
        <f t="shared" si="15"/>
        <v>0</v>
      </c>
      <c r="K73" s="1303">
        <f t="shared" si="15"/>
        <v>0</v>
      </c>
      <c r="L73" s="1303">
        <f t="shared" si="15"/>
        <v>0</v>
      </c>
      <c r="M73" s="1303">
        <f t="shared" si="15"/>
        <v>0</v>
      </c>
      <c r="N73" s="1303">
        <f t="shared" si="15"/>
        <v>0</v>
      </c>
      <c r="O73" s="1303">
        <f t="shared" si="15"/>
        <v>0</v>
      </c>
      <c r="P73" s="1303">
        <f t="shared" si="15"/>
        <v>0</v>
      </c>
      <c r="Q73" s="1304">
        <f t="shared" si="15"/>
        <v>0</v>
      </c>
      <c r="R73" s="1231"/>
      <c r="S73" s="1235"/>
      <c r="T73" s="1235"/>
    </row>
    <row r="74" spans="1:20" ht="15.75" thickBot="1">
      <c r="A74" s="1333"/>
      <c r="B74" s="1306" t="s">
        <v>1772</v>
      </c>
      <c r="C74" s="1307">
        <f>C63+C73</f>
        <v>0</v>
      </c>
      <c r="D74" s="1308">
        <f>D63+D73</f>
        <v>0</v>
      </c>
      <c r="E74" s="1308">
        <f t="shared" ref="E74:Q74" si="16">E63+E73</f>
        <v>0</v>
      </c>
      <c r="F74" s="1308">
        <f t="shared" si="16"/>
        <v>0</v>
      </c>
      <c r="G74" s="1308">
        <f t="shared" si="16"/>
        <v>0</v>
      </c>
      <c r="H74" s="1308">
        <f t="shared" si="16"/>
        <v>0</v>
      </c>
      <c r="I74" s="1308">
        <f t="shared" si="16"/>
        <v>0</v>
      </c>
      <c r="J74" s="1308">
        <f t="shared" si="16"/>
        <v>0</v>
      </c>
      <c r="K74" s="1308">
        <f t="shared" si="16"/>
        <v>0</v>
      </c>
      <c r="L74" s="1308">
        <f t="shared" si="16"/>
        <v>0</v>
      </c>
      <c r="M74" s="1308">
        <f t="shared" si="16"/>
        <v>0</v>
      </c>
      <c r="N74" s="1308">
        <f t="shared" si="16"/>
        <v>0</v>
      </c>
      <c r="O74" s="1308">
        <f t="shared" si="16"/>
        <v>0</v>
      </c>
      <c r="P74" s="1308">
        <f t="shared" si="16"/>
        <v>0</v>
      </c>
      <c r="Q74" s="1309">
        <f t="shared" si="16"/>
        <v>0</v>
      </c>
      <c r="R74" s="1231"/>
      <c r="S74" s="1235"/>
      <c r="T74" s="1235"/>
    </row>
    <row r="75" spans="1:20" ht="15.75" thickBot="1">
      <c r="A75" s="1334"/>
      <c r="B75" s="1335" t="s">
        <v>1773</v>
      </c>
      <c r="C75" s="1336">
        <f>C52+C74</f>
        <v>0</v>
      </c>
      <c r="D75" s="1337">
        <f>D52+D74</f>
        <v>0</v>
      </c>
      <c r="E75" s="1337">
        <f t="shared" ref="E75:Q75" si="17">E52+E74</f>
        <v>0</v>
      </c>
      <c r="F75" s="1337">
        <f t="shared" si="17"/>
        <v>0</v>
      </c>
      <c r="G75" s="1337">
        <f t="shared" si="17"/>
        <v>0</v>
      </c>
      <c r="H75" s="1337">
        <f t="shared" si="17"/>
        <v>0</v>
      </c>
      <c r="I75" s="1337">
        <f t="shared" si="17"/>
        <v>0</v>
      </c>
      <c r="J75" s="1337">
        <f t="shared" si="17"/>
        <v>0</v>
      </c>
      <c r="K75" s="1337">
        <f t="shared" si="17"/>
        <v>0</v>
      </c>
      <c r="L75" s="1337">
        <f t="shared" si="17"/>
        <v>0</v>
      </c>
      <c r="M75" s="1337">
        <f t="shared" si="17"/>
        <v>0</v>
      </c>
      <c r="N75" s="1337">
        <f t="shared" si="17"/>
        <v>0</v>
      </c>
      <c r="O75" s="1337">
        <f t="shared" si="17"/>
        <v>0</v>
      </c>
      <c r="P75" s="1337">
        <f t="shared" si="17"/>
        <v>0</v>
      </c>
      <c r="Q75" s="1338">
        <f t="shared" si="17"/>
        <v>0</v>
      </c>
      <c r="R75" s="1231"/>
      <c r="S75" s="1235"/>
      <c r="T75" s="1235"/>
    </row>
    <row r="76" spans="1:20" ht="16.5" thickTop="1" thickBot="1">
      <c r="A76" s="1339"/>
      <c r="B76" s="1340" t="s">
        <v>1774</v>
      </c>
      <c r="C76" s="1341"/>
      <c r="D76" s="1342">
        <v>0</v>
      </c>
      <c r="E76" s="1343" t="s">
        <v>1775</v>
      </c>
      <c r="F76" s="1344" t="s">
        <v>1776</v>
      </c>
      <c r="G76" s="1344" t="s">
        <v>1777</v>
      </c>
      <c r="H76" s="1344" t="s">
        <v>1778</v>
      </c>
      <c r="I76" s="1344" t="s">
        <v>1779</v>
      </c>
      <c r="J76" s="1344" t="s">
        <v>1780</v>
      </c>
      <c r="K76" s="1344" t="s">
        <v>1781</v>
      </c>
      <c r="L76" s="1344" t="s">
        <v>1782</v>
      </c>
      <c r="M76" s="1344" t="s">
        <v>1783</v>
      </c>
      <c r="N76" s="1344" t="s">
        <v>1784</v>
      </c>
      <c r="O76" s="1344" t="s">
        <v>1785</v>
      </c>
      <c r="P76" s="1344" t="s">
        <v>1786</v>
      </c>
      <c r="Q76" s="1345" t="s">
        <v>1787</v>
      </c>
      <c r="R76" s="1231"/>
      <c r="S76" s="1235"/>
      <c r="T76" s="1235"/>
    </row>
    <row r="77" spans="1:20" ht="16.5" thickTop="1" thickBot="1">
      <c r="A77" s="1346"/>
      <c r="B77" s="1347" t="s">
        <v>1788</v>
      </c>
      <c r="C77" s="1348"/>
      <c r="D77" s="1349">
        <f t="shared" ref="D77:Q77" si="18">D75*D76</f>
        <v>0</v>
      </c>
      <c r="E77" s="1350">
        <f t="shared" si="18"/>
        <v>0</v>
      </c>
      <c r="F77" s="1350">
        <f t="shared" si="18"/>
        <v>0</v>
      </c>
      <c r="G77" s="1350">
        <f t="shared" si="18"/>
        <v>0</v>
      </c>
      <c r="H77" s="1350">
        <f t="shared" si="18"/>
        <v>0</v>
      </c>
      <c r="I77" s="1350">
        <f t="shared" si="18"/>
        <v>0</v>
      </c>
      <c r="J77" s="1350">
        <f t="shared" si="18"/>
        <v>0</v>
      </c>
      <c r="K77" s="1350">
        <f t="shared" si="18"/>
        <v>0</v>
      </c>
      <c r="L77" s="1350">
        <f t="shared" si="18"/>
        <v>0</v>
      </c>
      <c r="M77" s="1350">
        <f t="shared" si="18"/>
        <v>0</v>
      </c>
      <c r="N77" s="1350">
        <f t="shared" si="18"/>
        <v>0</v>
      </c>
      <c r="O77" s="1350">
        <f t="shared" si="18"/>
        <v>0</v>
      </c>
      <c r="P77" s="1350">
        <f t="shared" si="18"/>
        <v>0</v>
      </c>
      <c r="Q77" s="1351">
        <f t="shared" si="18"/>
        <v>0</v>
      </c>
      <c r="R77" s="1231"/>
      <c r="S77" s="1235"/>
      <c r="T77" s="1235"/>
    </row>
    <row r="78" spans="1:20" ht="16.5" thickTop="1" thickBot="1">
      <c r="A78" s="1352"/>
      <c r="B78" s="1353" t="s">
        <v>1789</v>
      </c>
      <c r="C78" s="1354">
        <f>SUM(D77:Q77)</f>
        <v>0</v>
      </c>
      <c r="D78" s="1355"/>
      <c r="E78" s="1356"/>
      <c r="F78" s="1356"/>
      <c r="G78" s="1356"/>
      <c r="H78" s="1356"/>
      <c r="I78" s="1356"/>
      <c r="J78" s="1356"/>
      <c r="K78" s="1356"/>
      <c r="L78" s="1356"/>
      <c r="M78" s="1356"/>
      <c r="N78" s="1356"/>
      <c r="O78" s="1356"/>
      <c r="P78" s="1356"/>
      <c r="Q78" s="1357"/>
      <c r="R78" s="1231"/>
      <c r="S78" s="1235"/>
      <c r="T78" s="1235"/>
    </row>
    <row r="79" spans="1:20">
      <c r="A79" s="678"/>
      <c r="B79" s="678"/>
      <c r="C79" s="678"/>
      <c r="D79" s="678"/>
      <c r="E79" s="678"/>
      <c r="F79" s="678"/>
      <c r="G79" s="678"/>
      <c r="H79" s="678"/>
      <c r="I79" s="678"/>
      <c r="J79" s="678"/>
      <c r="K79" s="678"/>
      <c r="L79" s="678"/>
      <c r="M79" s="678"/>
      <c r="N79" s="678"/>
      <c r="O79" s="678"/>
      <c r="P79" s="678"/>
      <c r="Q79" s="678"/>
      <c r="R79" s="678"/>
    </row>
    <row r="80" spans="1:20">
      <c r="A80" s="678"/>
      <c r="B80" s="678"/>
      <c r="C80" s="678"/>
      <c r="D80" s="678"/>
      <c r="E80" s="678"/>
      <c r="F80" s="678"/>
      <c r="G80" s="678"/>
      <c r="H80" s="678"/>
      <c r="I80" s="678"/>
      <c r="J80" s="678"/>
      <c r="K80" s="678"/>
      <c r="L80" s="678"/>
      <c r="M80" s="678"/>
      <c r="N80" s="678"/>
      <c r="O80" s="678"/>
      <c r="P80" s="678"/>
      <c r="Q80" s="678"/>
      <c r="R80" s="678"/>
    </row>
    <row r="81" spans="1:18">
      <c r="A81" s="678"/>
      <c r="B81" s="678"/>
      <c r="C81" s="678"/>
      <c r="D81" s="678"/>
      <c r="E81" s="678"/>
      <c r="F81" s="678"/>
      <c r="G81" s="678"/>
      <c r="H81" s="678"/>
      <c r="I81" s="678"/>
      <c r="J81" s="678"/>
      <c r="K81" s="678"/>
      <c r="L81" s="678"/>
      <c r="M81" s="678"/>
      <c r="N81" s="678"/>
      <c r="O81" s="678"/>
      <c r="P81" s="678"/>
      <c r="Q81" s="678"/>
      <c r="R81" s="678"/>
    </row>
    <row r="82" spans="1:18">
      <c r="A82" s="678"/>
      <c r="B82" s="678"/>
      <c r="C82" s="678"/>
      <c r="D82" s="678"/>
      <c r="E82" s="678"/>
      <c r="F82" s="678"/>
      <c r="G82" s="678"/>
      <c r="H82" s="678"/>
      <c r="I82" s="678"/>
      <c r="J82" s="678"/>
      <c r="K82" s="678"/>
      <c r="L82" s="678"/>
      <c r="M82" s="678"/>
      <c r="N82" s="678"/>
      <c r="O82" s="678"/>
      <c r="P82" s="678"/>
      <c r="Q82" s="678"/>
      <c r="R82" s="678"/>
    </row>
    <row r="83" spans="1:18">
      <c r="A83" s="678"/>
      <c r="B83" s="678"/>
      <c r="C83" s="678"/>
      <c r="D83" s="678"/>
      <c r="E83" s="678"/>
      <c r="F83" s="678"/>
      <c r="G83" s="678"/>
      <c r="H83" s="678"/>
      <c r="I83" s="678"/>
      <c r="J83" s="678"/>
      <c r="K83" s="678"/>
      <c r="L83" s="678"/>
      <c r="M83" s="678"/>
      <c r="N83" s="678"/>
      <c r="O83" s="678"/>
      <c r="P83" s="678"/>
      <c r="Q83" s="678"/>
      <c r="R83" s="678"/>
    </row>
    <row r="84" spans="1:18">
      <c r="A84" s="678"/>
      <c r="B84" s="678"/>
      <c r="C84" s="678"/>
      <c r="D84" s="678"/>
      <c r="E84" s="678"/>
      <c r="F84" s="678"/>
      <c r="G84" s="678"/>
      <c r="H84" s="678"/>
      <c r="I84" s="678"/>
      <c r="J84" s="678"/>
      <c r="K84" s="678"/>
      <c r="L84" s="678"/>
      <c r="M84" s="678"/>
      <c r="N84" s="678"/>
      <c r="O84" s="678"/>
      <c r="P84" s="678"/>
      <c r="Q84" s="678"/>
      <c r="R84" s="678"/>
    </row>
    <row r="85" spans="1:18">
      <c r="A85" s="678"/>
      <c r="B85" s="678"/>
      <c r="C85" s="678"/>
      <c r="D85" s="678"/>
      <c r="E85" s="678"/>
      <c r="F85" s="678"/>
      <c r="G85" s="678"/>
      <c r="H85" s="678"/>
      <c r="I85" s="678"/>
      <c r="J85" s="678"/>
      <c r="K85" s="678"/>
      <c r="L85" s="678"/>
      <c r="M85" s="678"/>
      <c r="N85" s="678"/>
      <c r="O85" s="678"/>
      <c r="P85" s="678"/>
      <c r="Q85" s="678"/>
      <c r="R85" s="678"/>
    </row>
    <row r="86" spans="1:18">
      <c r="A86" s="678"/>
      <c r="B86" s="678"/>
      <c r="C86" s="678"/>
      <c r="D86" s="678"/>
      <c r="E86" s="678"/>
      <c r="F86" s="678"/>
      <c r="G86" s="678"/>
      <c r="H86" s="678"/>
      <c r="I86" s="678"/>
      <c r="J86" s="678"/>
      <c r="K86" s="678"/>
      <c r="L86" s="678"/>
      <c r="M86" s="678"/>
      <c r="N86" s="678"/>
      <c r="O86" s="678"/>
      <c r="P86" s="678"/>
      <c r="Q86" s="678"/>
      <c r="R86" s="678"/>
    </row>
    <row r="87" spans="1:18">
      <c r="A87" s="678"/>
      <c r="B87" s="678"/>
      <c r="C87" s="678"/>
      <c r="D87" s="678"/>
      <c r="E87" s="678"/>
      <c r="F87" s="678"/>
      <c r="G87" s="678"/>
      <c r="H87" s="678"/>
      <c r="I87" s="678"/>
      <c r="J87" s="678"/>
      <c r="K87" s="678"/>
      <c r="L87" s="678"/>
      <c r="M87" s="678"/>
      <c r="N87" s="678"/>
      <c r="O87" s="678"/>
      <c r="P87" s="678"/>
      <c r="Q87" s="678"/>
      <c r="R87" s="678"/>
    </row>
    <row r="88" spans="1:18">
      <c r="A88" s="678"/>
      <c r="B88" s="678"/>
      <c r="C88" s="678"/>
      <c r="D88" s="678"/>
      <c r="E88" s="678"/>
      <c r="F88" s="678"/>
      <c r="G88" s="678"/>
      <c r="H88" s="678"/>
      <c r="I88" s="678"/>
      <c r="J88" s="678"/>
      <c r="K88" s="678"/>
      <c r="L88" s="678"/>
      <c r="M88" s="678"/>
      <c r="N88" s="678"/>
      <c r="O88" s="678"/>
      <c r="P88" s="678"/>
      <c r="Q88" s="678"/>
      <c r="R88" s="678"/>
    </row>
    <row r="89" spans="1:18">
      <c r="A89" s="678"/>
      <c r="B89" s="678"/>
      <c r="C89" s="678"/>
      <c r="D89" s="678"/>
      <c r="E89" s="678"/>
      <c r="F89" s="678"/>
      <c r="G89" s="678"/>
      <c r="H89" s="678"/>
      <c r="I89" s="678"/>
      <c r="J89" s="678"/>
      <c r="K89" s="678"/>
      <c r="L89" s="678"/>
      <c r="M89" s="678"/>
      <c r="N89" s="678"/>
      <c r="O89" s="678"/>
      <c r="P89" s="678"/>
      <c r="Q89" s="678"/>
      <c r="R89" s="678"/>
    </row>
    <row r="90" spans="1:18">
      <c r="A90" s="678"/>
      <c r="B90" s="678"/>
      <c r="C90" s="678"/>
      <c r="D90" s="678"/>
      <c r="E90" s="678"/>
      <c r="F90" s="678"/>
      <c r="G90" s="678"/>
      <c r="H90" s="678"/>
      <c r="I90" s="678"/>
      <c r="J90" s="678"/>
      <c r="K90" s="678"/>
      <c r="L90" s="678"/>
      <c r="M90" s="678"/>
      <c r="N90" s="678"/>
      <c r="O90" s="678"/>
      <c r="P90" s="678"/>
      <c r="Q90" s="678"/>
      <c r="R90" s="678"/>
    </row>
    <row r="91" spans="1:18">
      <c r="A91" s="678"/>
      <c r="B91" s="678"/>
      <c r="C91" s="678"/>
      <c r="D91" s="678"/>
      <c r="E91" s="678"/>
      <c r="F91" s="678"/>
      <c r="G91" s="678"/>
      <c r="H91" s="678"/>
      <c r="I91" s="678"/>
      <c r="J91" s="678"/>
      <c r="K91" s="678"/>
      <c r="L91" s="678"/>
      <c r="M91" s="678"/>
      <c r="N91" s="678"/>
      <c r="O91" s="678"/>
      <c r="P91" s="678"/>
      <c r="Q91" s="678"/>
      <c r="R91" s="678"/>
    </row>
    <row r="92" spans="1:18">
      <c r="A92" s="678"/>
      <c r="B92" s="678"/>
      <c r="C92" s="678"/>
      <c r="D92" s="678"/>
      <c r="E92" s="678"/>
      <c r="F92" s="678"/>
      <c r="G92" s="678"/>
      <c r="H92" s="678"/>
      <c r="I92" s="678"/>
      <c r="J92" s="678"/>
      <c r="K92" s="678"/>
      <c r="L92" s="678"/>
      <c r="M92" s="678"/>
      <c r="N92" s="678"/>
      <c r="O92" s="678"/>
      <c r="P92" s="678"/>
      <c r="Q92" s="678"/>
      <c r="R92" s="678"/>
    </row>
    <row r="93" spans="1:18">
      <c r="A93" s="678"/>
      <c r="B93" s="678"/>
      <c r="C93" s="678"/>
      <c r="D93" s="678"/>
      <c r="E93" s="678"/>
      <c r="F93" s="678"/>
      <c r="G93" s="678"/>
      <c r="H93" s="678"/>
      <c r="I93" s="678"/>
      <c r="J93" s="678"/>
      <c r="K93" s="678"/>
      <c r="L93" s="678"/>
      <c r="M93" s="678"/>
      <c r="N93" s="678"/>
      <c r="O93" s="678"/>
      <c r="P93" s="678"/>
      <c r="Q93" s="678"/>
      <c r="R93" s="678"/>
    </row>
    <row r="94" spans="1:18">
      <c r="A94" s="678"/>
      <c r="B94" s="678"/>
      <c r="C94" s="678"/>
      <c r="D94" s="678"/>
      <c r="E94" s="678"/>
      <c r="F94" s="678"/>
      <c r="G94" s="678"/>
      <c r="H94" s="678"/>
      <c r="I94" s="678"/>
      <c r="J94" s="678"/>
      <c r="K94" s="678"/>
      <c r="L94" s="678"/>
      <c r="M94" s="678"/>
      <c r="N94" s="678"/>
      <c r="O94" s="678"/>
      <c r="P94" s="678"/>
      <c r="Q94" s="678"/>
      <c r="R94" s="678"/>
    </row>
    <row r="95" spans="1:18">
      <c r="A95" s="678"/>
      <c r="B95" s="678"/>
      <c r="C95" s="678"/>
      <c r="D95" s="678"/>
      <c r="E95" s="678"/>
      <c r="F95" s="678"/>
      <c r="G95" s="678"/>
      <c r="H95" s="678"/>
      <c r="I95" s="678"/>
      <c r="J95" s="678"/>
      <c r="K95" s="678"/>
      <c r="L95" s="678"/>
      <c r="M95" s="678"/>
      <c r="N95" s="678"/>
      <c r="O95" s="678"/>
      <c r="P95" s="678"/>
      <c r="Q95" s="678"/>
      <c r="R95" s="678"/>
    </row>
    <row r="96" spans="1:18">
      <c r="A96" s="678"/>
      <c r="B96" s="678"/>
      <c r="C96" s="678"/>
      <c r="D96" s="678"/>
      <c r="E96" s="678"/>
      <c r="F96" s="678"/>
      <c r="G96" s="678"/>
      <c r="H96" s="678"/>
      <c r="I96" s="678"/>
      <c r="J96" s="678"/>
      <c r="K96" s="678"/>
      <c r="L96" s="678"/>
      <c r="M96" s="678"/>
      <c r="N96" s="678"/>
      <c r="O96" s="678"/>
      <c r="P96" s="678"/>
      <c r="Q96" s="678"/>
      <c r="R96" s="678"/>
    </row>
    <row r="97" spans="1:18">
      <c r="A97" s="678"/>
      <c r="B97" s="678"/>
      <c r="C97" s="678"/>
      <c r="D97" s="678"/>
      <c r="E97" s="678"/>
      <c r="F97" s="678"/>
      <c r="G97" s="678"/>
      <c r="H97" s="678"/>
      <c r="I97" s="678"/>
      <c r="J97" s="678"/>
      <c r="K97" s="678"/>
      <c r="L97" s="678"/>
      <c r="M97" s="678"/>
      <c r="N97" s="678"/>
      <c r="O97" s="678"/>
      <c r="P97" s="678"/>
      <c r="Q97" s="678"/>
      <c r="R97" s="678"/>
    </row>
    <row r="98" spans="1:18">
      <c r="A98" s="678"/>
      <c r="B98" s="678"/>
      <c r="C98" s="678"/>
      <c r="D98" s="678"/>
      <c r="E98" s="678"/>
      <c r="F98" s="678"/>
      <c r="G98" s="678"/>
      <c r="H98" s="678"/>
      <c r="I98" s="678"/>
      <c r="J98" s="678"/>
      <c r="K98" s="678"/>
      <c r="L98" s="678"/>
      <c r="M98" s="678"/>
      <c r="N98" s="678"/>
      <c r="O98" s="678"/>
      <c r="P98" s="678"/>
      <c r="Q98" s="678"/>
      <c r="R98" s="678"/>
    </row>
    <row r="99" spans="1:18">
      <c r="A99" s="678"/>
      <c r="B99" s="678"/>
      <c r="C99" s="678"/>
      <c r="D99" s="678"/>
      <c r="E99" s="678"/>
      <c r="F99" s="678"/>
      <c r="G99" s="678"/>
      <c r="H99" s="678"/>
      <c r="I99" s="678"/>
      <c r="J99" s="678"/>
      <c r="K99" s="678"/>
      <c r="L99" s="678"/>
      <c r="M99" s="678"/>
      <c r="N99" s="678"/>
      <c r="O99" s="678"/>
      <c r="P99" s="678"/>
      <c r="Q99" s="678"/>
      <c r="R99" s="678"/>
    </row>
    <row r="100" spans="1:18">
      <c r="A100" s="678"/>
      <c r="B100" s="678"/>
      <c r="C100" s="678"/>
      <c r="D100" s="678"/>
      <c r="E100" s="678"/>
      <c r="F100" s="678"/>
      <c r="G100" s="678"/>
      <c r="H100" s="678"/>
      <c r="I100" s="678"/>
      <c r="J100" s="678"/>
      <c r="K100" s="678"/>
      <c r="L100" s="678"/>
      <c r="M100" s="678"/>
      <c r="N100" s="678"/>
      <c r="O100" s="678"/>
      <c r="P100" s="678"/>
      <c r="Q100" s="678"/>
      <c r="R100" s="678"/>
    </row>
    <row r="101" spans="1:18">
      <c r="A101" s="678"/>
      <c r="B101" s="678"/>
      <c r="C101" s="678"/>
      <c r="D101" s="678"/>
      <c r="E101" s="678"/>
      <c r="F101" s="678"/>
      <c r="G101" s="678"/>
      <c r="H101" s="678"/>
      <c r="I101" s="678"/>
      <c r="J101" s="678"/>
      <c r="K101" s="678"/>
      <c r="L101" s="678"/>
      <c r="M101" s="678"/>
      <c r="N101" s="678"/>
      <c r="O101" s="678"/>
      <c r="P101" s="678"/>
      <c r="Q101" s="678"/>
      <c r="R101" s="678"/>
    </row>
    <row r="102" spans="1:18">
      <c r="A102" s="678"/>
      <c r="B102" s="678"/>
      <c r="C102" s="678"/>
      <c r="D102" s="678"/>
      <c r="E102" s="678"/>
      <c r="F102" s="678"/>
      <c r="G102" s="678"/>
      <c r="H102" s="678"/>
      <c r="I102" s="678"/>
      <c r="J102" s="678"/>
      <c r="K102" s="678"/>
      <c r="L102" s="678"/>
      <c r="M102" s="678"/>
      <c r="N102" s="678"/>
      <c r="O102" s="678"/>
      <c r="P102" s="678"/>
      <c r="Q102" s="678"/>
      <c r="R102" s="678"/>
    </row>
    <row r="103" spans="1:18">
      <c r="A103" s="678"/>
      <c r="B103" s="678"/>
      <c r="C103" s="678"/>
      <c r="D103" s="678"/>
      <c r="E103" s="678"/>
      <c r="F103" s="678"/>
      <c r="G103" s="678"/>
      <c r="H103" s="678"/>
      <c r="I103" s="678"/>
      <c r="J103" s="678"/>
      <c r="K103" s="678"/>
      <c r="L103" s="678"/>
      <c r="M103" s="678"/>
      <c r="N103" s="678"/>
      <c r="O103" s="678"/>
      <c r="P103" s="678"/>
      <c r="Q103" s="678"/>
      <c r="R103" s="678"/>
    </row>
    <row r="104" spans="1:18">
      <c r="A104" s="678"/>
      <c r="B104" s="678"/>
      <c r="C104" s="678"/>
      <c r="D104" s="678"/>
      <c r="E104" s="678"/>
      <c r="F104" s="678"/>
      <c r="G104" s="678"/>
      <c r="H104" s="678"/>
      <c r="I104" s="678"/>
      <c r="J104" s="678"/>
      <c r="K104" s="678"/>
      <c r="L104" s="678"/>
      <c r="M104" s="678"/>
      <c r="N104" s="678"/>
      <c r="O104" s="678"/>
      <c r="P104" s="678"/>
      <c r="Q104" s="678"/>
      <c r="R104" s="678"/>
    </row>
  </sheetData>
  <mergeCells count="5">
    <mergeCell ref="A7:B10"/>
    <mergeCell ref="C7:Q10"/>
    <mergeCell ref="A11:B12"/>
    <mergeCell ref="C11:C12"/>
    <mergeCell ref="E11:Q11"/>
  </mergeCells>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4"/>
  <sheetViews>
    <sheetView workbookViewId="0">
      <selection activeCell="B31" sqref="B31"/>
    </sheetView>
  </sheetViews>
  <sheetFormatPr defaultRowHeight="15"/>
  <cols>
    <col min="1" max="1" width="21.85546875" style="242" bestFit="1" customWidth="1"/>
    <col min="2" max="2" width="47.7109375" style="242" customWidth="1"/>
    <col min="3" max="3" width="10" style="242" customWidth="1"/>
    <col min="4" max="256" width="9.140625" style="242"/>
    <col min="257" max="257" width="21.85546875" style="242" bestFit="1" customWidth="1"/>
    <col min="258" max="258" width="47.7109375" style="242" customWidth="1"/>
    <col min="259" max="259" width="10" style="242" customWidth="1"/>
    <col min="260" max="512" width="9.140625" style="242"/>
    <col min="513" max="513" width="21.85546875" style="242" bestFit="1" customWidth="1"/>
    <col min="514" max="514" width="47.7109375" style="242" customWidth="1"/>
    <col min="515" max="515" width="10" style="242" customWidth="1"/>
    <col min="516" max="768" width="9.140625" style="242"/>
    <col min="769" max="769" width="21.85546875" style="242" bestFit="1" customWidth="1"/>
    <col min="770" max="770" width="47.7109375" style="242" customWidth="1"/>
    <col min="771" max="771" width="10" style="242" customWidth="1"/>
    <col min="772" max="1024" width="9.140625" style="242"/>
    <col min="1025" max="1025" width="21.85546875" style="242" bestFit="1" customWidth="1"/>
    <col min="1026" max="1026" width="47.7109375" style="242" customWidth="1"/>
    <col min="1027" max="1027" width="10" style="242" customWidth="1"/>
    <col min="1028" max="1280" width="9.140625" style="242"/>
    <col min="1281" max="1281" width="21.85546875" style="242" bestFit="1" customWidth="1"/>
    <col min="1282" max="1282" width="47.7109375" style="242" customWidth="1"/>
    <col min="1283" max="1283" width="10" style="242" customWidth="1"/>
    <col min="1284" max="1536" width="9.140625" style="242"/>
    <col min="1537" max="1537" width="21.85546875" style="242" bestFit="1" customWidth="1"/>
    <col min="1538" max="1538" width="47.7109375" style="242" customWidth="1"/>
    <col min="1539" max="1539" width="10" style="242" customWidth="1"/>
    <col min="1540" max="1792" width="9.140625" style="242"/>
    <col min="1793" max="1793" width="21.85546875" style="242" bestFit="1" customWidth="1"/>
    <col min="1794" max="1794" width="47.7109375" style="242" customWidth="1"/>
    <col min="1795" max="1795" width="10" style="242" customWidth="1"/>
    <col min="1796" max="2048" width="9.140625" style="242"/>
    <col min="2049" max="2049" width="21.85546875" style="242" bestFit="1" customWidth="1"/>
    <col min="2050" max="2050" width="47.7109375" style="242" customWidth="1"/>
    <col min="2051" max="2051" width="10" style="242" customWidth="1"/>
    <col min="2052" max="2304" width="9.140625" style="242"/>
    <col min="2305" max="2305" width="21.85546875" style="242" bestFit="1" customWidth="1"/>
    <col min="2306" max="2306" width="47.7109375" style="242" customWidth="1"/>
    <col min="2307" max="2307" width="10" style="242" customWidth="1"/>
    <col min="2308" max="2560" width="9.140625" style="242"/>
    <col min="2561" max="2561" width="21.85546875" style="242" bestFit="1" customWidth="1"/>
    <col min="2562" max="2562" width="47.7109375" style="242" customWidth="1"/>
    <col min="2563" max="2563" width="10" style="242" customWidth="1"/>
    <col min="2564" max="2816" width="9.140625" style="242"/>
    <col min="2817" max="2817" width="21.85546875" style="242" bestFit="1" customWidth="1"/>
    <col min="2818" max="2818" width="47.7109375" style="242" customWidth="1"/>
    <col min="2819" max="2819" width="10" style="242" customWidth="1"/>
    <col min="2820" max="3072" width="9.140625" style="242"/>
    <col min="3073" max="3073" width="21.85546875" style="242" bestFit="1" customWidth="1"/>
    <col min="3074" max="3074" width="47.7109375" style="242" customWidth="1"/>
    <col min="3075" max="3075" width="10" style="242" customWidth="1"/>
    <col min="3076" max="3328" width="9.140625" style="242"/>
    <col min="3329" max="3329" width="21.85546875" style="242" bestFit="1" customWidth="1"/>
    <col min="3330" max="3330" width="47.7109375" style="242" customWidth="1"/>
    <col min="3331" max="3331" width="10" style="242" customWidth="1"/>
    <col min="3332" max="3584" width="9.140625" style="242"/>
    <col min="3585" max="3585" width="21.85546875" style="242" bestFit="1" customWidth="1"/>
    <col min="3586" max="3586" width="47.7109375" style="242" customWidth="1"/>
    <col min="3587" max="3587" width="10" style="242" customWidth="1"/>
    <col min="3588" max="3840" width="9.140625" style="242"/>
    <col min="3841" max="3841" width="21.85546875" style="242" bestFit="1" customWidth="1"/>
    <col min="3842" max="3842" width="47.7109375" style="242" customWidth="1"/>
    <col min="3843" max="3843" width="10" style="242" customWidth="1"/>
    <col min="3844" max="4096" width="9.140625" style="242"/>
    <col min="4097" max="4097" width="21.85546875" style="242" bestFit="1" customWidth="1"/>
    <col min="4098" max="4098" width="47.7109375" style="242" customWidth="1"/>
    <col min="4099" max="4099" width="10" style="242" customWidth="1"/>
    <col min="4100" max="4352" width="9.140625" style="242"/>
    <col min="4353" max="4353" width="21.85546875" style="242" bestFit="1" customWidth="1"/>
    <col min="4354" max="4354" width="47.7109375" style="242" customWidth="1"/>
    <col min="4355" max="4355" width="10" style="242" customWidth="1"/>
    <col min="4356" max="4608" width="9.140625" style="242"/>
    <col min="4609" max="4609" width="21.85546875" style="242" bestFit="1" customWidth="1"/>
    <col min="4610" max="4610" width="47.7109375" style="242" customWidth="1"/>
    <col min="4611" max="4611" width="10" style="242" customWidth="1"/>
    <col min="4612" max="4864" width="9.140625" style="242"/>
    <col min="4865" max="4865" width="21.85546875" style="242" bestFit="1" customWidth="1"/>
    <col min="4866" max="4866" width="47.7109375" style="242" customWidth="1"/>
    <col min="4867" max="4867" width="10" style="242" customWidth="1"/>
    <col min="4868" max="5120" width="9.140625" style="242"/>
    <col min="5121" max="5121" width="21.85546875" style="242" bestFit="1" customWidth="1"/>
    <col min="5122" max="5122" width="47.7109375" style="242" customWidth="1"/>
    <col min="5123" max="5123" width="10" style="242" customWidth="1"/>
    <col min="5124" max="5376" width="9.140625" style="242"/>
    <col min="5377" max="5377" width="21.85546875" style="242" bestFit="1" customWidth="1"/>
    <col min="5378" max="5378" width="47.7109375" style="242" customWidth="1"/>
    <col min="5379" max="5379" width="10" style="242" customWidth="1"/>
    <col min="5380" max="5632" width="9.140625" style="242"/>
    <col min="5633" max="5633" width="21.85546875" style="242" bestFit="1" customWidth="1"/>
    <col min="5634" max="5634" width="47.7109375" style="242" customWidth="1"/>
    <col min="5635" max="5635" width="10" style="242" customWidth="1"/>
    <col min="5636" max="5888" width="9.140625" style="242"/>
    <col min="5889" max="5889" width="21.85546875" style="242" bestFit="1" customWidth="1"/>
    <col min="5890" max="5890" width="47.7109375" style="242" customWidth="1"/>
    <col min="5891" max="5891" width="10" style="242" customWidth="1"/>
    <col min="5892" max="6144" width="9.140625" style="242"/>
    <col min="6145" max="6145" width="21.85546875" style="242" bestFit="1" customWidth="1"/>
    <col min="6146" max="6146" width="47.7109375" style="242" customWidth="1"/>
    <col min="6147" max="6147" width="10" style="242" customWidth="1"/>
    <col min="6148" max="6400" width="9.140625" style="242"/>
    <col min="6401" max="6401" width="21.85546875" style="242" bestFit="1" customWidth="1"/>
    <col min="6402" max="6402" width="47.7109375" style="242" customWidth="1"/>
    <col min="6403" max="6403" width="10" style="242" customWidth="1"/>
    <col min="6404" max="6656" width="9.140625" style="242"/>
    <col min="6657" max="6657" width="21.85546875" style="242" bestFit="1" customWidth="1"/>
    <col min="6658" max="6658" width="47.7109375" style="242" customWidth="1"/>
    <col min="6659" max="6659" width="10" style="242" customWidth="1"/>
    <col min="6660" max="6912" width="9.140625" style="242"/>
    <col min="6913" max="6913" width="21.85546875" style="242" bestFit="1" customWidth="1"/>
    <col min="6914" max="6914" width="47.7109375" style="242" customWidth="1"/>
    <col min="6915" max="6915" width="10" style="242" customWidth="1"/>
    <col min="6916" max="7168" width="9.140625" style="242"/>
    <col min="7169" max="7169" width="21.85546875" style="242" bestFit="1" customWidth="1"/>
    <col min="7170" max="7170" width="47.7109375" style="242" customWidth="1"/>
    <col min="7171" max="7171" width="10" style="242" customWidth="1"/>
    <col min="7172" max="7424" width="9.140625" style="242"/>
    <col min="7425" max="7425" width="21.85546875" style="242" bestFit="1" customWidth="1"/>
    <col min="7426" max="7426" width="47.7109375" style="242" customWidth="1"/>
    <col min="7427" max="7427" width="10" style="242" customWidth="1"/>
    <col min="7428" max="7680" width="9.140625" style="242"/>
    <col min="7681" max="7681" width="21.85546875" style="242" bestFit="1" customWidth="1"/>
    <col min="7682" max="7682" width="47.7109375" style="242" customWidth="1"/>
    <col min="7683" max="7683" width="10" style="242" customWidth="1"/>
    <col min="7684" max="7936" width="9.140625" style="242"/>
    <col min="7937" max="7937" width="21.85546875" style="242" bestFit="1" customWidth="1"/>
    <col min="7938" max="7938" width="47.7109375" style="242" customWidth="1"/>
    <col min="7939" max="7939" width="10" style="242" customWidth="1"/>
    <col min="7940" max="8192" width="9.140625" style="242"/>
    <col min="8193" max="8193" width="21.85546875" style="242" bestFit="1" customWidth="1"/>
    <col min="8194" max="8194" width="47.7109375" style="242" customWidth="1"/>
    <col min="8195" max="8195" width="10" style="242" customWidth="1"/>
    <col min="8196" max="8448" width="9.140625" style="242"/>
    <col min="8449" max="8449" width="21.85546875" style="242" bestFit="1" customWidth="1"/>
    <col min="8450" max="8450" width="47.7109375" style="242" customWidth="1"/>
    <col min="8451" max="8451" width="10" style="242" customWidth="1"/>
    <col min="8452" max="8704" width="9.140625" style="242"/>
    <col min="8705" max="8705" width="21.85546875" style="242" bestFit="1" customWidth="1"/>
    <col min="8706" max="8706" width="47.7109375" style="242" customWidth="1"/>
    <col min="8707" max="8707" width="10" style="242" customWidth="1"/>
    <col min="8708" max="8960" width="9.140625" style="242"/>
    <col min="8961" max="8961" width="21.85546875" style="242" bestFit="1" customWidth="1"/>
    <col min="8962" max="8962" width="47.7109375" style="242" customWidth="1"/>
    <col min="8963" max="8963" width="10" style="242" customWidth="1"/>
    <col min="8964" max="9216" width="9.140625" style="242"/>
    <col min="9217" max="9217" width="21.85546875" style="242" bestFit="1" customWidth="1"/>
    <col min="9218" max="9218" width="47.7109375" style="242" customWidth="1"/>
    <col min="9219" max="9219" width="10" style="242" customWidth="1"/>
    <col min="9220" max="9472" width="9.140625" style="242"/>
    <col min="9473" max="9473" width="21.85546875" style="242" bestFit="1" customWidth="1"/>
    <col min="9474" max="9474" width="47.7109375" style="242" customWidth="1"/>
    <col min="9475" max="9475" width="10" style="242" customWidth="1"/>
    <col min="9476" max="9728" width="9.140625" style="242"/>
    <col min="9729" max="9729" width="21.85546875" style="242" bestFit="1" customWidth="1"/>
    <col min="9730" max="9730" width="47.7109375" style="242" customWidth="1"/>
    <col min="9731" max="9731" width="10" style="242" customWidth="1"/>
    <col min="9732" max="9984" width="9.140625" style="242"/>
    <col min="9985" max="9985" width="21.85546875" style="242" bestFit="1" customWidth="1"/>
    <col min="9986" max="9986" width="47.7109375" style="242" customWidth="1"/>
    <col min="9987" max="9987" width="10" style="242" customWidth="1"/>
    <col min="9988" max="10240" width="9.140625" style="242"/>
    <col min="10241" max="10241" width="21.85546875" style="242" bestFit="1" customWidth="1"/>
    <col min="10242" max="10242" width="47.7109375" style="242" customWidth="1"/>
    <col min="10243" max="10243" width="10" style="242" customWidth="1"/>
    <col min="10244" max="10496" width="9.140625" style="242"/>
    <col min="10497" max="10497" width="21.85546875" style="242" bestFit="1" customWidth="1"/>
    <col min="10498" max="10498" width="47.7109375" style="242" customWidth="1"/>
    <col min="10499" max="10499" width="10" style="242" customWidth="1"/>
    <col min="10500" max="10752" width="9.140625" style="242"/>
    <col min="10753" max="10753" width="21.85546875" style="242" bestFit="1" customWidth="1"/>
    <col min="10754" max="10754" width="47.7109375" style="242" customWidth="1"/>
    <col min="10755" max="10755" width="10" style="242" customWidth="1"/>
    <col min="10756" max="11008" width="9.140625" style="242"/>
    <col min="11009" max="11009" width="21.85546875" style="242" bestFit="1" customWidth="1"/>
    <col min="11010" max="11010" width="47.7109375" style="242" customWidth="1"/>
    <col min="11011" max="11011" width="10" style="242" customWidth="1"/>
    <col min="11012" max="11264" width="9.140625" style="242"/>
    <col min="11265" max="11265" width="21.85546875" style="242" bestFit="1" customWidth="1"/>
    <col min="11266" max="11266" width="47.7109375" style="242" customWidth="1"/>
    <col min="11267" max="11267" width="10" style="242" customWidth="1"/>
    <col min="11268" max="11520" width="9.140625" style="242"/>
    <col min="11521" max="11521" width="21.85546875" style="242" bestFit="1" customWidth="1"/>
    <col min="11522" max="11522" width="47.7109375" style="242" customWidth="1"/>
    <col min="11523" max="11523" width="10" style="242" customWidth="1"/>
    <col min="11524" max="11776" width="9.140625" style="242"/>
    <col min="11777" max="11777" width="21.85546875" style="242" bestFit="1" customWidth="1"/>
    <col min="11778" max="11778" width="47.7109375" style="242" customWidth="1"/>
    <col min="11779" max="11779" width="10" style="242" customWidth="1"/>
    <col min="11780" max="12032" width="9.140625" style="242"/>
    <col min="12033" max="12033" width="21.85546875" style="242" bestFit="1" customWidth="1"/>
    <col min="12034" max="12034" width="47.7109375" style="242" customWidth="1"/>
    <col min="12035" max="12035" width="10" style="242" customWidth="1"/>
    <col min="12036" max="12288" width="9.140625" style="242"/>
    <col min="12289" max="12289" width="21.85546875" style="242" bestFit="1" customWidth="1"/>
    <col min="12290" max="12290" width="47.7109375" style="242" customWidth="1"/>
    <col min="12291" max="12291" width="10" style="242" customWidth="1"/>
    <col min="12292" max="12544" width="9.140625" style="242"/>
    <col min="12545" max="12545" width="21.85546875" style="242" bestFit="1" customWidth="1"/>
    <col min="12546" max="12546" width="47.7109375" style="242" customWidth="1"/>
    <col min="12547" max="12547" width="10" style="242" customWidth="1"/>
    <col min="12548" max="12800" width="9.140625" style="242"/>
    <col min="12801" max="12801" width="21.85546875" style="242" bestFit="1" customWidth="1"/>
    <col min="12802" max="12802" width="47.7109375" style="242" customWidth="1"/>
    <col min="12803" max="12803" width="10" style="242" customWidth="1"/>
    <col min="12804" max="13056" width="9.140625" style="242"/>
    <col min="13057" max="13057" width="21.85546875" style="242" bestFit="1" customWidth="1"/>
    <col min="13058" max="13058" width="47.7109375" style="242" customWidth="1"/>
    <col min="13059" max="13059" width="10" style="242" customWidth="1"/>
    <col min="13060" max="13312" width="9.140625" style="242"/>
    <col min="13313" max="13313" width="21.85546875" style="242" bestFit="1" customWidth="1"/>
    <col min="13314" max="13314" width="47.7109375" style="242" customWidth="1"/>
    <col min="13315" max="13315" width="10" style="242" customWidth="1"/>
    <col min="13316" max="13568" width="9.140625" style="242"/>
    <col min="13569" max="13569" width="21.85546875" style="242" bestFit="1" customWidth="1"/>
    <col min="13570" max="13570" width="47.7109375" style="242" customWidth="1"/>
    <col min="13571" max="13571" width="10" style="242" customWidth="1"/>
    <col min="13572" max="13824" width="9.140625" style="242"/>
    <col min="13825" max="13825" width="21.85546875" style="242" bestFit="1" customWidth="1"/>
    <col min="13826" max="13826" width="47.7109375" style="242" customWidth="1"/>
    <col min="13827" max="13827" width="10" style="242" customWidth="1"/>
    <col min="13828" max="14080" width="9.140625" style="242"/>
    <col min="14081" max="14081" width="21.85546875" style="242" bestFit="1" customWidth="1"/>
    <col min="14082" max="14082" width="47.7109375" style="242" customWidth="1"/>
    <col min="14083" max="14083" width="10" style="242" customWidth="1"/>
    <col min="14084" max="14336" width="9.140625" style="242"/>
    <col min="14337" max="14337" width="21.85546875" style="242" bestFit="1" customWidth="1"/>
    <col min="14338" max="14338" width="47.7109375" style="242" customWidth="1"/>
    <col min="14339" max="14339" width="10" style="242" customWidth="1"/>
    <col min="14340" max="14592" width="9.140625" style="242"/>
    <col min="14593" max="14593" width="21.85546875" style="242" bestFit="1" customWidth="1"/>
    <col min="14594" max="14594" width="47.7109375" style="242" customWidth="1"/>
    <col min="14595" max="14595" width="10" style="242" customWidth="1"/>
    <col min="14596" max="14848" width="9.140625" style="242"/>
    <col min="14849" max="14849" width="21.85546875" style="242" bestFit="1" customWidth="1"/>
    <col min="14850" max="14850" width="47.7109375" style="242" customWidth="1"/>
    <col min="14851" max="14851" width="10" style="242" customWidth="1"/>
    <col min="14852" max="15104" width="9.140625" style="242"/>
    <col min="15105" max="15105" width="21.85546875" style="242" bestFit="1" customWidth="1"/>
    <col min="15106" max="15106" width="47.7109375" style="242" customWidth="1"/>
    <col min="15107" max="15107" width="10" style="242" customWidth="1"/>
    <col min="15108" max="15360" width="9.140625" style="242"/>
    <col min="15361" max="15361" width="21.85546875" style="242" bestFit="1" customWidth="1"/>
    <col min="15362" max="15362" width="47.7109375" style="242" customWidth="1"/>
    <col min="15363" max="15363" width="10" style="242" customWidth="1"/>
    <col min="15364" max="15616" width="9.140625" style="242"/>
    <col min="15617" max="15617" width="21.85546875" style="242" bestFit="1" customWidth="1"/>
    <col min="15618" max="15618" width="47.7109375" style="242" customWidth="1"/>
    <col min="15619" max="15619" width="10" style="242" customWidth="1"/>
    <col min="15620" max="15872" width="9.140625" style="242"/>
    <col min="15873" max="15873" width="21.85546875" style="242" bestFit="1" customWidth="1"/>
    <col min="15874" max="15874" width="47.7109375" style="242" customWidth="1"/>
    <col min="15875" max="15875" width="10" style="242" customWidth="1"/>
    <col min="15876" max="16128" width="9.140625" style="242"/>
    <col min="16129" max="16129" width="21.85546875" style="242" bestFit="1" customWidth="1"/>
    <col min="16130" max="16130" width="47.7109375" style="242" customWidth="1"/>
    <col min="16131" max="16131" width="10" style="242" customWidth="1"/>
    <col min="16132" max="16384" width="9.140625" style="242"/>
  </cols>
  <sheetData>
    <row r="1" spans="1:20">
      <c r="A1" s="242" t="s">
        <v>0</v>
      </c>
      <c r="B1" s="265" t="s">
        <v>1800</v>
      </c>
    </row>
    <row r="2" spans="1:20">
      <c r="A2" s="242" t="s">
        <v>2</v>
      </c>
      <c r="B2" s="268" t="s">
        <v>1703</v>
      </c>
    </row>
    <row r="3" spans="1:20">
      <c r="A3" s="242" t="s">
        <v>4</v>
      </c>
      <c r="B3" s="268" t="s">
        <v>1560</v>
      </c>
    </row>
    <row r="4" spans="1:20">
      <c r="A4" s="242" t="s">
        <v>6</v>
      </c>
      <c r="B4" s="268" t="s">
        <v>7</v>
      </c>
    </row>
    <row r="5" spans="1:20">
      <c r="A5" s="242" t="s">
        <v>8</v>
      </c>
      <c r="B5" s="242" t="s">
        <v>9</v>
      </c>
    </row>
    <row r="6" spans="1:20" ht="15.75" thickBot="1"/>
    <row r="7" spans="1:20">
      <c r="A7" s="3035" t="s">
        <v>1704</v>
      </c>
      <c r="B7" s="3036"/>
      <c r="C7" s="3041" t="s">
        <v>1705</v>
      </c>
      <c r="D7" s="3042"/>
      <c r="E7" s="3042"/>
      <c r="F7" s="3042"/>
      <c r="G7" s="3042"/>
      <c r="H7" s="3042"/>
      <c r="I7" s="3042"/>
      <c r="J7" s="3042"/>
      <c r="K7" s="3042"/>
      <c r="L7" s="3042"/>
      <c r="M7" s="3042"/>
      <c r="N7" s="3043"/>
      <c r="O7" s="3043"/>
      <c r="P7" s="3043"/>
      <c r="Q7" s="3044"/>
      <c r="R7" s="1231"/>
      <c r="S7" s="1235"/>
      <c r="T7" s="1235"/>
    </row>
    <row r="8" spans="1:20">
      <c r="A8" s="3037"/>
      <c r="B8" s="3038"/>
      <c r="C8" s="3045"/>
      <c r="D8" s="3046"/>
      <c r="E8" s="3046"/>
      <c r="F8" s="3046"/>
      <c r="G8" s="3046"/>
      <c r="H8" s="3046"/>
      <c r="I8" s="3046"/>
      <c r="J8" s="3046"/>
      <c r="K8" s="3046"/>
      <c r="L8" s="3046"/>
      <c r="M8" s="3046"/>
      <c r="N8" s="3047"/>
      <c r="O8" s="3047"/>
      <c r="P8" s="3047"/>
      <c r="Q8" s="3048"/>
      <c r="R8" s="1231"/>
      <c r="S8" s="1235"/>
      <c r="T8" s="1235"/>
    </row>
    <row r="9" spans="1:20">
      <c r="A9" s="3037"/>
      <c r="B9" s="3038"/>
      <c r="C9" s="3045"/>
      <c r="D9" s="3046"/>
      <c r="E9" s="3046"/>
      <c r="F9" s="3046"/>
      <c r="G9" s="3046"/>
      <c r="H9" s="3046"/>
      <c r="I9" s="3046"/>
      <c r="J9" s="3046"/>
      <c r="K9" s="3046"/>
      <c r="L9" s="3046"/>
      <c r="M9" s="3046"/>
      <c r="N9" s="3047"/>
      <c r="O9" s="3047"/>
      <c r="P9" s="3047"/>
      <c r="Q9" s="3048"/>
      <c r="R9" s="1231"/>
      <c r="S9" s="1235"/>
      <c r="T9" s="1235"/>
    </row>
    <row r="10" spans="1:20" ht="15.75" thickBot="1">
      <c r="A10" s="3039"/>
      <c r="B10" s="3040"/>
      <c r="C10" s="3049"/>
      <c r="D10" s="3050"/>
      <c r="E10" s="3050"/>
      <c r="F10" s="3050"/>
      <c r="G10" s="3050"/>
      <c r="H10" s="3050"/>
      <c r="I10" s="3050"/>
      <c r="J10" s="3050"/>
      <c r="K10" s="3050"/>
      <c r="L10" s="3050"/>
      <c r="M10" s="3050"/>
      <c r="N10" s="3051"/>
      <c r="O10" s="3051"/>
      <c r="P10" s="3051"/>
      <c r="Q10" s="3052"/>
      <c r="R10" s="1231"/>
      <c r="S10" s="1235"/>
      <c r="T10" s="1235"/>
    </row>
    <row r="11" spans="1:20" ht="15" customHeight="1">
      <c r="A11" s="3053" t="s">
        <v>1706</v>
      </c>
      <c r="B11" s="3054"/>
      <c r="C11" s="3057" t="s">
        <v>1801</v>
      </c>
      <c r="D11" s="1236"/>
      <c r="E11" s="3059" t="s">
        <v>1708</v>
      </c>
      <c r="F11" s="3059"/>
      <c r="G11" s="3059"/>
      <c r="H11" s="3059"/>
      <c r="I11" s="3059"/>
      <c r="J11" s="3059"/>
      <c r="K11" s="3059"/>
      <c r="L11" s="3059"/>
      <c r="M11" s="3059"/>
      <c r="N11" s="3059"/>
      <c r="O11" s="3059"/>
      <c r="P11" s="3059"/>
      <c r="Q11" s="3060"/>
      <c r="R11" s="1231"/>
      <c r="S11" s="1235"/>
      <c r="T11" s="1235"/>
    </row>
    <row r="12" spans="1:20" ht="25.5">
      <c r="A12" s="3055"/>
      <c r="B12" s="3056"/>
      <c r="C12" s="3058"/>
      <c r="D12" s="1237" t="s">
        <v>1709</v>
      </c>
      <c r="E12" s="1238" t="s">
        <v>1710</v>
      </c>
      <c r="F12" s="1238" t="s">
        <v>1711</v>
      </c>
      <c r="G12" s="1238" t="s">
        <v>1712</v>
      </c>
      <c r="H12" s="1238" t="s">
        <v>1713</v>
      </c>
      <c r="I12" s="1238" t="s">
        <v>1714</v>
      </c>
      <c r="J12" s="1238" t="s">
        <v>1715</v>
      </c>
      <c r="K12" s="1238" t="s">
        <v>1716</v>
      </c>
      <c r="L12" s="1238" t="s">
        <v>1717</v>
      </c>
      <c r="M12" s="1238" t="s">
        <v>1718</v>
      </c>
      <c r="N12" s="1238" t="s">
        <v>1719</v>
      </c>
      <c r="O12" s="1238" t="s">
        <v>1720</v>
      </c>
      <c r="P12" s="1238" t="s">
        <v>1721</v>
      </c>
      <c r="Q12" s="1239" t="s">
        <v>1722</v>
      </c>
      <c r="R12" s="1231"/>
      <c r="S12" s="1235"/>
      <c r="T12" s="1235"/>
    </row>
    <row r="13" spans="1:20">
      <c r="A13" s="1240"/>
      <c r="B13" s="1241"/>
      <c r="C13" s="1242">
        <v>1</v>
      </c>
      <c r="D13" s="1243">
        <v>2</v>
      </c>
      <c r="E13" s="1243">
        <v>3</v>
      </c>
      <c r="F13" s="1243">
        <v>4</v>
      </c>
      <c r="G13" s="1243">
        <v>5</v>
      </c>
      <c r="H13" s="1243">
        <v>6</v>
      </c>
      <c r="I13" s="1243">
        <v>7</v>
      </c>
      <c r="J13" s="1243">
        <v>8</v>
      </c>
      <c r="K13" s="1243">
        <v>9</v>
      </c>
      <c r="L13" s="1243">
        <v>10</v>
      </c>
      <c r="M13" s="1243">
        <v>11</v>
      </c>
      <c r="N13" s="1243">
        <v>12</v>
      </c>
      <c r="O13" s="1243">
        <v>13</v>
      </c>
      <c r="P13" s="1243">
        <v>14</v>
      </c>
      <c r="Q13" s="1244">
        <v>15</v>
      </c>
      <c r="R13" s="1231"/>
      <c r="S13" s="1235"/>
      <c r="T13" s="1235"/>
    </row>
    <row r="14" spans="1:20">
      <c r="A14" s="1240"/>
      <c r="B14" s="1245" t="s">
        <v>1723</v>
      </c>
      <c r="C14" s="1246"/>
      <c r="D14" s="1247"/>
      <c r="E14" s="1247"/>
      <c r="F14" s="1247"/>
      <c r="G14" s="1247"/>
      <c r="H14" s="1247"/>
      <c r="I14" s="1247"/>
      <c r="J14" s="1247"/>
      <c r="K14" s="1247"/>
      <c r="L14" s="1247"/>
      <c r="M14" s="1247"/>
      <c r="N14" s="1247"/>
      <c r="O14" s="1247"/>
      <c r="P14" s="1247"/>
      <c r="Q14" s="1248"/>
      <c r="R14" s="1231"/>
      <c r="S14" s="1235"/>
      <c r="T14" s="1235"/>
    </row>
    <row r="15" spans="1:20">
      <c r="A15" s="1249"/>
      <c r="B15" s="1250" t="s">
        <v>11</v>
      </c>
      <c r="C15" s="1251"/>
      <c r="D15" s="1252"/>
      <c r="E15" s="1252"/>
      <c r="F15" s="1252"/>
      <c r="G15" s="1252"/>
      <c r="H15" s="1252"/>
      <c r="I15" s="1252"/>
      <c r="J15" s="1252"/>
      <c r="K15" s="1252"/>
      <c r="L15" s="1252"/>
      <c r="M15" s="1252"/>
      <c r="N15" s="1252"/>
      <c r="O15" s="1252"/>
      <c r="P15" s="1252"/>
      <c r="Q15" s="1253"/>
      <c r="R15" s="1231"/>
      <c r="S15" s="1235"/>
      <c r="T15" s="1235"/>
    </row>
    <row r="16" spans="1:20">
      <c r="A16" s="1254">
        <v>1</v>
      </c>
      <c r="B16" s="1255" t="s">
        <v>1724</v>
      </c>
      <c r="C16" s="1256">
        <f>SUM(D16:Q16)</f>
        <v>0</v>
      </c>
      <c r="D16" s="1257"/>
      <c r="E16" s="1258"/>
      <c r="F16" s="1258"/>
      <c r="G16" s="1258"/>
      <c r="H16" s="1258"/>
      <c r="I16" s="1258"/>
      <c r="J16" s="1258"/>
      <c r="K16" s="1258"/>
      <c r="L16" s="1258"/>
      <c r="M16" s="1258"/>
      <c r="N16" s="1258"/>
      <c r="O16" s="1258"/>
      <c r="P16" s="1258"/>
      <c r="Q16" s="1259"/>
      <c r="R16" s="1231"/>
      <c r="S16" s="1235"/>
      <c r="T16" s="1235"/>
    </row>
    <row r="17" spans="1:20" ht="26.25">
      <c r="A17" s="1260">
        <v>2</v>
      </c>
      <c r="B17" s="1261" t="s">
        <v>319</v>
      </c>
      <c r="C17" s="1256">
        <f t="shared" ref="C17:C32" si="0">SUM(D17:Q17)</f>
        <v>0</v>
      </c>
      <c r="D17" s="1262"/>
      <c r="E17" s="1263"/>
      <c r="F17" s="1263"/>
      <c r="G17" s="1263"/>
      <c r="H17" s="1263"/>
      <c r="I17" s="1263"/>
      <c r="J17" s="1263"/>
      <c r="K17" s="1263"/>
      <c r="L17" s="1263"/>
      <c r="M17" s="1263"/>
      <c r="N17" s="1263"/>
      <c r="O17" s="1263"/>
      <c r="P17" s="1263"/>
      <c r="Q17" s="1264"/>
      <c r="R17" s="1231"/>
      <c r="S17" s="1235"/>
      <c r="T17" s="1235"/>
    </row>
    <row r="18" spans="1:20" ht="15" customHeight="1">
      <c r="A18" s="1265">
        <v>3</v>
      </c>
      <c r="B18" s="1266" t="s">
        <v>1725</v>
      </c>
      <c r="C18" s="1256">
        <f t="shared" si="0"/>
        <v>0</v>
      </c>
      <c r="D18" s="1262"/>
      <c r="E18" s="1263"/>
      <c r="F18" s="1263"/>
      <c r="G18" s="1263"/>
      <c r="H18" s="1263"/>
      <c r="I18" s="1263"/>
      <c r="J18" s="1263"/>
      <c r="K18" s="1263"/>
      <c r="L18" s="1263"/>
      <c r="M18" s="1263"/>
      <c r="N18" s="1263"/>
      <c r="O18" s="1263"/>
      <c r="P18" s="1263"/>
      <c r="Q18" s="1264"/>
      <c r="R18" s="1231"/>
      <c r="S18" s="1235"/>
      <c r="T18" s="1235"/>
    </row>
    <row r="19" spans="1:20">
      <c r="A19" s="1260">
        <v>4</v>
      </c>
      <c r="B19" s="1266" t="s">
        <v>1726</v>
      </c>
      <c r="C19" s="1256">
        <f t="shared" si="0"/>
        <v>0</v>
      </c>
      <c r="D19" s="1267">
        <f>D20+D21</f>
        <v>0</v>
      </c>
      <c r="E19" s="1267">
        <f t="shared" ref="E19:Q19" si="1">E20+E21</f>
        <v>0</v>
      </c>
      <c r="F19" s="1267">
        <f t="shared" si="1"/>
        <v>0</v>
      </c>
      <c r="G19" s="1267">
        <f t="shared" si="1"/>
        <v>0</v>
      </c>
      <c r="H19" s="1267">
        <f t="shared" si="1"/>
        <v>0</v>
      </c>
      <c r="I19" s="1267">
        <f t="shared" si="1"/>
        <v>0</v>
      </c>
      <c r="J19" s="1267">
        <f t="shared" si="1"/>
        <v>0</v>
      </c>
      <c r="K19" s="1267">
        <f t="shared" si="1"/>
        <v>0</v>
      </c>
      <c r="L19" s="1267">
        <f t="shared" si="1"/>
        <v>0</v>
      </c>
      <c r="M19" s="1267">
        <f t="shared" si="1"/>
        <v>0</v>
      </c>
      <c r="N19" s="1267">
        <f t="shared" si="1"/>
        <v>0</v>
      </c>
      <c r="O19" s="1267">
        <f t="shared" si="1"/>
        <v>0</v>
      </c>
      <c r="P19" s="1267">
        <f t="shared" si="1"/>
        <v>0</v>
      </c>
      <c r="Q19" s="1268">
        <f t="shared" si="1"/>
        <v>0</v>
      </c>
      <c r="R19" s="1231"/>
      <c r="S19" s="1235"/>
      <c r="T19" s="1235"/>
    </row>
    <row r="20" spans="1:20">
      <c r="A20" s="1260"/>
      <c r="B20" s="1269" t="s">
        <v>1727</v>
      </c>
      <c r="C20" s="1256">
        <f t="shared" si="0"/>
        <v>0</v>
      </c>
      <c r="D20" s="1270"/>
      <c r="E20" s="1271"/>
      <c r="F20" s="1271"/>
      <c r="G20" s="1271"/>
      <c r="H20" s="1271"/>
      <c r="I20" s="1271"/>
      <c r="J20" s="1271"/>
      <c r="K20" s="1271"/>
      <c r="L20" s="1271"/>
      <c r="M20" s="1271"/>
      <c r="N20" s="1271"/>
      <c r="O20" s="1271"/>
      <c r="P20" s="1271"/>
      <c r="Q20" s="1272"/>
      <c r="R20" s="1231"/>
      <c r="S20" s="1235"/>
      <c r="T20" s="1235"/>
    </row>
    <row r="21" spans="1:20">
      <c r="A21" s="1260"/>
      <c r="B21" s="1269" t="s">
        <v>803</v>
      </c>
      <c r="C21" s="1256">
        <f t="shared" si="0"/>
        <v>0</v>
      </c>
      <c r="D21" s="1270"/>
      <c r="E21" s="1271"/>
      <c r="F21" s="1271"/>
      <c r="G21" s="1271"/>
      <c r="H21" s="1271"/>
      <c r="I21" s="1271"/>
      <c r="J21" s="1271"/>
      <c r="K21" s="1271"/>
      <c r="L21" s="1271"/>
      <c r="M21" s="1271"/>
      <c r="N21" s="1271"/>
      <c r="O21" s="1271"/>
      <c r="P21" s="1271"/>
      <c r="Q21" s="1272"/>
      <c r="R21" s="1231"/>
      <c r="S21" s="1235"/>
      <c r="T21" s="1235"/>
    </row>
    <row r="22" spans="1:20">
      <c r="A22" s="1260">
        <v>5</v>
      </c>
      <c r="B22" s="1266" t="s">
        <v>1728</v>
      </c>
      <c r="C22" s="1256">
        <f t="shared" si="0"/>
        <v>0</v>
      </c>
      <c r="D22" s="1273"/>
      <c r="E22" s="1274"/>
      <c r="F22" s="1274"/>
      <c r="G22" s="1274"/>
      <c r="H22" s="1274"/>
      <c r="I22" s="1274"/>
      <c r="J22" s="1274"/>
      <c r="K22" s="1274"/>
      <c r="L22" s="1274"/>
      <c r="M22" s="1274"/>
      <c r="N22" s="1274"/>
      <c r="O22" s="1274"/>
      <c r="P22" s="1274"/>
      <c r="Q22" s="1275"/>
      <c r="R22" s="1231"/>
      <c r="S22" s="1235"/>
      <c r="T22" s="1235"/>
    </row>
    <row r="23" spans="1:20">
      <c r="A23" s="1260">
        <v>6</v>
      </c>
      <c r="B23" s="1266" t="s">
        <v>1729</v>
      </c>
      <c r="C23" s="1256">
        <f t="shared" si="0"/>
        <v>0</v>
      </c>
      <c r="D23" s="1270"/>
      <c r="E23" s="1271"/>
      <c r="F23" s="1271"/>
      <c r="G23" s="1271"/>
      <c r="H23" s="1271"/>
      <c r="I23" s="1271"/>
      <c r="J23" s="1271"/>
      <c r="K23" s="1271"/>
      <c r="L23" s="1271"/>
      <c r="M23" s="1271"/>
      <c r="N23" s="1271"/>
      <c r="O23" s="1271"/>
      <c r="P23" s="1271"/>
      <c r="Q23" s="1272"/>
      <c r="R23" s="1231"/>
      <c r="S23" s="1235"/>
      <c r="T23" s="1235"/>
    </row>
    <row r="24" spans="1:20">
      <c r="A24" s="1260">
        <v>7</v>
      </c>
      <c r="B24" s="1266" t="s">
        <v>1730</v>
      </c>
      <c r="C24" s="1256">
        <f t="shared" si="0"/>
        <v>0</v>
      </c>
      <c r="D24" s="1270"/>
      <c r="E24" s="1271"/>
      <c r="F24" s="1271"/>
      <c r="G24" s="1271"/>
      <c r="H24" s="1271"/>
      <c r="I24" s="1271"/>
      <c r="J24" s="1271"/>
      <c r="K24" s="1271"/>
      <c r="L24" s="1271"/>
      <c r="M24" s="1271"/>
      <c r="N24" s="1271"/>
      <c r="O24" s="1271"/>
      <c r="P24" s="1271"/>
      <c r="Q24" s="1272"/>
      <c r="R24" s="1231"/>
      <c r="S24" s="1235"/>
      <c r="T24" s="1235"/>
    </row>
    <row r="25" spans="1:20">
      <c r="A25" s="1276"/>
      <c r="B25" s="1269" t="s">
        <v>1731</v>
      </c>
      <c r="C25" s="1256">
        <f t="shared" si="0"/>
        <v>0</v>
      </c>
      <c r="D25" s="1270"/>
      <c r="E25" s="1271"/>
      <c r="F25" s="1271"/>
      <c r="G25" s="1271"/>
      <c r="H25" s="1271"/>
      <c r="I25" s="1271"/>
      <c r="J25" s="1271"/>
      <c r="K25" s="1271"/>
      <c r="L25" s="1271"/>
      <c r="M25" s="1271"/>
      <c r="N25" s="1271"/>
      <c r="O25" s="1271"/>
      <c r="P25" s="1271"/>
      <c r="Q25" s="1272"/>
      <c r="R25" s="1231"/>
      <c r="S25" s="1235"/>
      <c r="T25" s="1235"/>
    </row>
    <row r="26" spans="1:20">
      <c r="A26" s="1260">
        <v>8</v>
      </c>
      <c r="B26" s="1277" t="s">
        <v>1732</v>
      </c>
      <c r="C26" s="1256">
        <f t="shared" si="0"/>
        <v>0</v>
      </c>
      <c r="D26" s="1278">
        <f>D27+D28+D29</f>
        <v>0</v>
      </c>
      <c r="E26" s="1278">
        <f t="shared" ref="E26:Q26" si="2">E27+E28+E29</f>
        <v>0</v>
      </c>
      <c r="F26" s="1278">
        <f t="shared" si="2"/>
        <v>0</v>
      </c>
      <c r="G26" s="1278">
        <f t="shared" si="2"/>
        <v>0</v>
      </c>
      <c r="H26" s="1278">
        <f t="shared" si="2"/>
        <v>0</v>
      </c>
      <c r="I26" s="1278">
        <f t="shared" si="2"/>
        <v>0</v>
      </c>
      <c r="J26" s="1278">
        <f t="shared" si="2"/>
        <v>0</v>
      </c>
      <c r="K26" s="1278">
        <f t="shared" si="2"/>
        <v>0</v>
      </c>
      <c r="L26" s="1278">
        <f t="shared" si="2"/>
        <v>0</v>
      </c>
      <c r="M26" s="1278">
        <f t="shared" si="2"/>
        <v>0</v>
      </c>
      <c r="N26" s="1278">
        <f t="shared" si="2"/>
        <v>0</v>
      </c>
      <c r="O26" s="1278">
        <f t="shared" si="2"/>
        <v>0</v>
      </c>
      <c r="P26" s="1278">
        <f t="shared" si="2"/>
        <v>0</v>
      </c>
      <c r="Q26" s="1279">
        <f t="shared" si="2"/>
        <v>0</v>
      </c>
      <c r="R26" s="1231"/>
      <c r="S26" s="1235"/>
      <c r="T26" s="1235"/>
    </row>
    <row r="27" spans="1:20">
      <c r="A27" s="1260"/>
      <c r="B27" s="1280" t="s">
        <v>1733</v>
      </c>
      <c r="C27" s="1256">
        <f t="shared" si="0"/>
        <v>0</v>
      </c>
      <c r="D27" s="1270"/>
      <c r="E27" s="1271"/>
      <c r="F27" s="1271"/>
      <c r="G27" s="1271"/>
      <c r="H27" s="1271"/>
      <c r="I27" s="1271"/>
      <c r="J27" s="1271"/>
      <c r="K27" s="1271"/>
      <c r="L27" s="1271"/>
      <c r="M27" s="1271"/>
      <c r="N27" s="1271"/>
      <c r="O27" s="1271"/>
      <c r="P27" s="1271"/>
      <c r="Q27" s="1272"/>
      <c r="R27" s="1231"/>
      <c r="S27" s="1235"/>
      <c r="T27" s="1235"/>
    </row>
    <row r="28" spans="1:20">
      <c r="A28" s="1260"/>
      <c r="B28" s="1280" t="s">
        <v>263</v>
      </c>
      <c r="C28" s="1256">
        <f t="shared" si="0"/>
        <v>0</v>
      </c>
      <c r="D28" s="1270"/>
      <c r="E28" s="1271"/>
      <c r="F28" s="1271"/>
      <c r="G28" s="1271"/>
      <c r="H28" s="1271"/>
      <c r="I28" s="1271"/>
      <c r="J28" s="1271"/>
      <c r="K28" s="1271"/>
      <c r="L28" s="1271"/>
      <c r="M28" s="1271"/>
      <c r="N28" s="1271"/>
      <c r="O28" s="1271"/>
      <c r="P28" s="1271"/>
      <c r="Q28" s="1272"/>
      <c r="R28" s="1231"/>
      <c r="S28" s="1235"/>
      <c r="T28" s="1235"/>
    </row>
    <row r="29" spans="1:20">
      <c r="A29" s="1260"/>
      <c r="B29" s="1269" t="s">
        <v>1734</v>
      </c>
      <c r="C29" s="1256">
        <f t="shared" si="0"/>
        <v>0</v>
      </c>
      <c r="D29" s="1270"/>
      <c r="E29" s="1271"/>
      <c r="F29" s="1271"/>
      <c r="G29" s="1271"/>
      <c r="H29" s="1271"/>
      <c r="I29" s="1271"/>
      <c r="J29" s="1271"/>
      <c r="K29" s="1271"/>
      <c r="L29" s="1271"/>
      <c r="M29" s="1271"/>
      <c r="N29" s="1271"/>
      <c r="O29" s="1271"/>
      <c r="P29" s="1271"/>
      <c r="Q29" s="1272"/>
      <c r="R29" s="1231"/>
      <c r="S29" s="1235"/>
      <c r="T29" s="1235"/>
    </row>
    <row r="30" spans="1:20">
      <c r="A30" s="1260">
        <v>9</v>
      </c>
      <c r="B30" s="1281" t="s">
        <v>1735</v>
      </c>
      <c r="C30" s="1256">
        <f t="shared" si="0"/>
        <v>0</v>
      </c>
      <c r="D30" s="1278">
        <f>D31+D32</f>
        <v>0</v>
      </c>
      <c r="E30" s="1278">
        <f t="shared" ref="E30:Q30" si="3">E31+E32</f>
        <v>0</v>
      </c>
      <c r="F30" s="1278">
        <f t="shared" si="3"/>
        <v>0</v>
      </c>
      <c r="G30" s="1278">
        <f t="shared" si="3"/>
        <v>0</v>
      </c>
      <c r="H30" s="1278">
        <f t="shared" si="3"/>
        <v>0</v>
      </c>
      <c r="I30" s="1278">
        <f t="shared" si="3"/>
        <v>0</v>
      </c>
      <c r="J30" s="1278">
        <f t="shared" si="3"/>
        <v>0</v>
      </c>
      <c r="K30" s="1278">
        <f t="shared" si="3"/>
        <v>0</v>
      </c>
      <c r="L30" s="1278">
        <f t="shared" si="3"/>
        <v>0</v>
      </c>
      <c r="M30" s="1278">
        <f t="shared" si="3"/>
        <v>0</v>
      </c>
      <c r="N30" s="1278">
        <f t="shared" si="3"/>
        <v>0</v>
      </c>
      <c r="O30" s="1278">
        <f t="shared" si="3"/>
        <v>0</v>
      </c>
      <c r="P30" s="1278">
        <f t="shared" si="3"/>
        <v>0</v>
      </c>
      <c r="Q30" s="1279">
        <f t="shared" si="3"/>
        <v>0</v>
      </c>
      <c r="R30" s="1231"/>
      <c r="S30" s="1235"/>
      <c r="T30" s="1235"/>
    </row>
    <row r="31" spans="1:20">
      <c r="A31" s="1276"/>
      <c r="B31" s="1282" t="s">
        <v>1736</v>
      </c>
      <c r="C31" s="1256">
        <f t="shared" si="0"/>
        <v>0</v>
      </c>
      <c r="D31" s="1270"/>
      <c r="E31" s="1271"/>
      <c r="F31" s="1271"/>
      <c r="G31" s="1271"/>
      <c r="H31" s="1271"/>
      <c r="I31" s="1271"/>
      <c r="J31" s="1271"/>
      <c r="K31" s="1271"/>
      <c r="L31" s="1271"/>
      <c r="M31" s="1271"/>
      <c r="N31" s="1271"/>
      <c r="O31" s="1271"/>
      <c r="P31" s="1271"/>
      <c r="Q31" s="1272"/>
      <c r="R31" s="1231"/>
      <c r="S31" s="1235"/>
      <c r="T31" s="1235"/>
    </row>
    <row r="32" spans="1:20">
      <c r="A32" s="1276"/>
      <c r="B32" s="1282" t="s">
        <v>1737</v>
      </c>
      <c r="C32" s="1256">
        <f t="shared" si="0"/>
        <v>0</v>
      </c>
      <c r="D32" s="1270"/>
      <c r="E32" s="1271"/>
      <c r="F32" s="1271"/>
      <c r="G32" s="1271"/>
      <c r="H32" s="1271"/>
      <c r="I32" s="1271"/>
      <c r="J32" s="1271"/>
      <c r="K32" s="1271"/>
      <c r="L32" s="1271"/>
      <c r="M32" s="1271"/>
      <c r="N32" s="1271"/>
      <c r="O32" s="1271"/>
      <c r="P32" s="1271"/>
      <c r="Q32" s="1272"/>
      <c r="R32" s="1231"/>
      <c r="S32" s="1235"/>
      <c r="T32" s="1235"/>
    </row>
    <row r="33" spans="1:20">
      <c r="A33" s="1283"/>
      <c r="B33" s="1284" t="s">
        <v>1738</v>
      </c>
      <c r="C33" s="1285">
        <f>C16+C17+C18+C19+C22+C23+C24+C25+C26+C30</f>
        <v>0</v>
      </c>
      <c r="D33" s="1285">
        <f t="shared" ref="D33:Q33" si="4">D16+D17+D18+D19+D22+D23+D24+D25+D26+D30</f>
        <v>0</v>
      </c>
      <c r="E33" s="1285">
        <f t="shared" si="4"/>
        <v>0</v>
      </c>
      <c r="F33" s="1285">
        <f t="shared" si="4"/>
        <v>0</v>
      </c>
      <c r="G33" s="1285">
        <f t="shared" si="4"/>
        <v>0</v>
      </c>
      <c r="H33" s="1285">
        <f t="shared" si="4"/>
        <v>0</v>
      </c>
      <c r="I33" s="1285">
        <f t="shared" si="4"/>
        <v>0</v>
      </c>
      <c r="J33" s="1285">
        <f t="shared" si="4"/>
        <v>0</v>
      </c>
      <c r="K33" s="1285">
        <f t="shared" si="4"/>
        <v>0</v>
      </c>
      <c r="L33" s="1285">
        <f t="shared" si="4"/>
        <v>0</v>
      </c>
      <c r="M33" s="1285">
        <f t="shared" si="4"/>
        <v>0</v>
      </c>
      <c r="N33" s="1285">
        <f t="shared" si="4"/>
        <v>0</v>
      </c>
      <c r="O33" s="1285">
        <f t="shared" si="4"/>
        <v>0</v>
      </c>
      <c r="P33" s="1285">
        <f t="shared" si="4"/>
        <v>0</v>
      </c>
      <c r="Q33" s="1286">
        <f t="shared" si="4"/>
        <v>0</v>
      </c>
      <c r="R33" s="1231"/>
      <c r="S33" s="1235"/>
      <c r="T33" s="1235"/>
    </row>
    <row r="34" spans="1:20">
      <c r="A34" s="1249"/>
      <c r="B34" s="1287" t="s">
        <v>1739</v>
      </c>
      <c r="C34" s="1288"/>
      <c r="D34" s="1288"/>
      <c r="E34" s="1288"/>
      <c r="F34" s="1288"/>
      <c r="G34" s="1288"/>
      <c r="H34" s="1288"/>
      <c r="I34" s="1288"/>
      <c r="J34" s="1288"/>
      <c r="K34" s="1288"/>
      <c r="L34" s="1288"/>
      <c r="M34" s="1288"/>
      <c r="N34" s="1288"/>
      <c r="O34" s="1288"/>
      <c r="P34" s="1288"/>
      <c r="Q34" s="1289"/>
      <c r="R34" s="1231"/>
      <c r="S34" s="1235"/>
      <c r="T34" s="1235"/>
    </row>
    <row r="35" spans="1:20">
      <c r="A35" s="1260">
        <v>1</v>
      </c>
      <c r="B35" s="1266" t="s">
        <v>29</v>
      </c>
      <c r="C35" s="1256">
        <f>SUM(D35:Q35)</f>
        <v>0</v>
      </c>
      <c r="D35" s="1273"/>
      <c r="E35" s="1274"/>
      <c r="F35" s="1274"/>
      <c r="G35" s="1274"/>
      <c r="H35" s="1274"/>
      <c r="I35" s="1274"/>
      <c r="J35" s="1274"/>
      <c r="K35" s="1274"/>
      <c r="L35" s="1274"/>
      <c r="M35" s="1274"/>
      <c r="N35" s="1274"/>
      <c r="O35" s="1274"/>
      <c r="P35" s="1274"/>
      <c r="Q35" s="1275"/>
      <c r="R35" s="1231"/>
      <c r="S35" s="1235"/>
      <c r="T35" s="1235"/>
    </row>
    <row r="36" spans="1:20">
      <c r="A36" s="1260">
        <v>2</v>
      </c>
      <c r="B36" s="1266" t="s">
        <v>1740</v>
      </c>
      <c r="C36" s="1256">
        <f t="shared" ref="C36:C50" si="5">SUM(D36:Q36)</f>
        <v>0</v>
      </c>
      <c r="D36" s="1270"/>
      <c r="E36" s="1271"/>
      <c r="F36" s="1271"/>
      <c r="G36" s="1271"/>
      <c r="H36" s="1271"/>
      <c r="I36" s="1271"/>
      <c r="J36" s="1271"/>
      <c r="K36" s="1271"/>
      <c r="L36" s="1271"/>
      <c r="M36" s="1271"/>
      <c r="N36" s="1271"/>
      <c r="O36" s="1271"/>
      <c r="P36" s="1271"/>
      <c r="Q36" s="1272"/>
      <c r="R36" s="1231"/>
      <c r="S36" s="1235"/>
      <c r="T36" s="1235"/>
    </row>
    <row r="37" spans="1:20" ht="26.25">
      <c r="A37" s="1260">
        <v>3</v>
      </c>
      <c r="B37" s="1266" t="s">
        <v>1741</v>
      </c>
      <c r="C37" s="1256">
        <f t="shared" si="5"/>
        <v>0</v>
      </c>
      <c r="D37" s="1270"/>
      <c r="E37" s="1271"/>
      <c r="F37" s="1271"/>
      <c r="G37" s="1271"/>
      <c r="H37" s="1271"/>
      <c r="I37" s="1271"/>
      <c r="J37" s="1271"/>
      <c r="K37" s="1271"/>
      <c r="L37" s="1271"/>
      <c r="M37" s="1271"/>
      <c r="N37" s="1271"/>
      <c r="O37" s="1271"/>
      <c r="P37" s="1271"/>
      <c r="Q37" s="1272"/>
      <c r="R37" s="1231"/>
      <c r="S37" s="1235"/>
      <c r="T37" s="1235"/>
    </row>
    <row r="38" spans="1:20" ht="15" customHeight="1">
      <c r="A38" s="1260">
        <v>4</v>
      </c>
      <c r="B38" s="1266" t="s">
        <v>1742</v>
      </c>
      <c r="C38" s="1256">
        <f t="shared" si="5"/>
        <v>0</v>
      </c>
      <c r="D38" s="1278">
        <f>D39+D40</f>
        <v>0</v>
      </c>
      <c r="E38" s="1278">
        <f t="shared" ref="E38:Q38" si="6">E39+E40</f>
        <v>0</v>
      </c>
      <c r="F38" s="1278">
        <f t="shared" si="6"/>
        <v>0</v>
      </c>
      <c r="G38" s="1278">
        <f t="shared" si="6"/>
        <v>0</v>
      </c>
      <c r="H38" s="1278">
        <f t="shared" si="6"/>
        <v>0</v>
      </c>
      <c r="I38" s="1278">
        <f t="shared" si="6"/>
        <v>0</v>
      </c>
      <c r="J38" s="1278">
        <f t="shared" si="6"/>
        <v>0</v>
      </c>
      <c r="K38" s="1278">
        <f t="shared" si="6"/>
        <v>0</v>
      </c>
      <c r="L38" s="1278">
        <f t="shared" si="6"/>
        <v>0</v>
      </c>
      <c r="M38" s="1278">
        <f t="shared" si="6"/>
        <v>0</v>
      </c>
      <c r="N38" s="1278">
        <f t="shared" si="6"/>
        <v>0</v>
      </c>
      <c r="O38" s="1278">
        <f t="shared" si="6"/>
        <v>0</v>
      </c>
      <c r="P38" s="1278">
        <f t="shared" si="6"/>
        <v>0</v>
      </c>
      <c r="Q38" s="1279">
        <f t="shared" si="6"/>
        <v>0</v>
      </c>
      <c r="R38" s="1231"/>
      <c r="S38" s="1235"/>
      <c r="T38" s="1235"/>
    </row>
    <row r="39" spans="1:20">
      <c r="A39" s="1260"/>
      <c r="B39" s="1269" t="s">
        <v>1727</v>
      </c>
      <c r="C39" s="1256">
        <f t="shared" si="5"/>
        <v>0</v>
      </c>
      <c r="D39" s="1290"/>
      <c r="E39" s="1290"/>
      <c r="F39" s="1290"/>
      <c r="G39" s="1290"/>
      <c r="H39" s="1290"/>
      <c r="I39" s="1290"/>
      <c r="J39" s="1290"/>
      <c r="K39" s="1290"/>
      <c r="L39" s="1290"/>
      <c r="M39" s="1290"/>
      <c r="N39" s="1290"/>
      <c r="O39" s="1290"/>
      <c r="P39" s="1290"/>
      <c r="Q39" s="1291"/>
      <c r="R39" s="1231"/>
      <c r="S39" s="1235"/>
      <c r="T39" s="1235"/>
    </row>
    <row r="40" spans="1:20">
      <c r="A40" s="1260"/>
      <c r="B40" s="1269" t="s">
        <v>803</v>
      </c>
      <c r="C40" s="1256">
        <f t="shared" si="5"/>
        <v>0</v>
      </c>
      <c r="D40" s="1292"/>
      <c r="E40" s="1292"/>
      <c r="F40" s="1292"/>
      <c r="G40" s="1292"/>
      <c r="H40" s="1292"/>
      <c r="I40" s="1292"/>
      <c r="J40" s="1292"/>
      <c r="K40" s="1292"/>
      <c r="L40" s="1292"/>
      <c r="M40" s="1292"/>
      <c r="N40" s="1292"/>
      <c r="O40" s="1292"/>
      <c r="P40" s="1292"/>
      <c r="Q40" s="1293"/>
      <c r="R40" s="1231"/>
      <c r="S40" s="1235"/>
      <c r="T40" s="1235"/>
    </row>
    <row r="41" spans="1:20">
      <c r="A41" s="1260">
        <v>5</v>
      </c>
      <c r="B41" s="1266" t="s">
        <v>1728</v>
      </c>
      <c r="C41" s="1256">
        <f t="shared" si="5"/>
        <v>0</v>
      </c>
      <c r="D41" s="1294"/>
      <c r="E41" s="1294"/>
      <c r="F41" s="1294"/>
      <c r="G41" s="1294"/>
      <c r="H41" s="1294"/>
      <c r="I41" s="1294"/>
      <c r="J41" s="1294"/>
      <c r="K41" s="1294"/>
      <c r="L41" s="1294"/>
      <c r="M41" s="1294"/>
      <c r="N41" s="1294"/>
      <c r="O41" s="1294"/>
      <c r="P41" s="1294"/>
      <c r="Q41" s="1295"/>
      <c r="R41" s="1231"/>
      <c r="S41" s="1235"/>
      <c r="T41" s="1235"/>
    </row>
    <row r="42" spans="1:20">
      <c r="A42" s="1260">
        <v>6</v>
      </c>
      <c r="B42" s="1266" t="s">
        <v>1729</v>
      </c>
      <c r="C42" s="1256">
        <f t="shared" si="5"/>
        <v>0</v>
      </c>
      <c r="D42" s="1296"/>
      <c r="E42" s="1296"/>
      <c r="F42" s="1296"/>
      <c r="G42" s="1296"/>
      <c r="H42" s="1296"/>
      <c r="I42" s="1296"/>
      <c r="J42" s="1296"/>
      <c r="K42" s="1296"/>
      <c r="L42" s="1296"/>
      <c r="M42" s="1296"/>
      <c r="N42" s="1296"/>
      <c r="O42" s="1296"/>
      <c r="P42" s="1296"/>
      <c r="Q42" s="1297"/>
      <c r="R42" s="1231"/>
      <c r="S42" s="1235"/>
      <c r="T42" s="1235"/>
    </row>
    <row r="43" spans="1:20">
      <c r="A43" s="1260">
        <v>7</v>
      </c>
      <c r="B43" s="1298" t="s">
        <v>1743</v>
      </c>
      <c r="C43" s="1256">
        <f t="shared" si="5"/>
        <v>0</v>
      </c>
      <c r="D43" s="1267">
        <f>D44+D45+D46</f>
        <v>0</v>
      </c>
      <c r="E43" s="1267">
        <f t="shared" ref="E43:Q43" si="7">E44+E45+E46</f>
        <v>0</v>
      </c>
      <c r="F43" s="1267">
        <f t="shared" si="7"/>
        <v>0</v>
      </c>
      <c r="G43" s="1267">
        <f t="shared" si="7"/>
        <v>0</v>
      </c>
      <c r="H43" s="1267">
        <f t="shared" si="7"/>
        <v>0</v>
      </c>
      <c r="I43" s="1267">
        <f t="shared" si="7"/>
        <v>0</v>
      </c>
      <c r="J43" s="1267">
        <f t="shared" si="7"/>
        <v>0</v>
      </c>
      <c r="K43" s="1267">
        <f t="shared" si="7"/>
        <v>0</v>
      </c>
      <c r="L43" s="1267">
        <f t="shared" si="7"/>
        <v>0</v>
      </c>
      <c r="M43" s="1267">
        <f t="shared" si="7"/>
        <v>0</v>
      </c>
      <c r="N43" s="1267">
        <f t="shared" si="7"/>
        <v>0</v>
      </c>
      <c r="O43" s="1267">
        <f t="shared" si="7"/>
        <v>0</v>
      </c>
      <c r="P43" s="1267">
        <f t="shared" si="7"/>
        <v>0</v>
      </c>
      <c r="Q43" s="1268">
        <f t="shared" si="7"/>
        <v>0</v>
      </c>
      <c r="R43" s="1231"/>
      <c r="S43" s="1235"/>
      <c r="T43" s="1235"/>
    </row>
    <row r="44" spans="1:20">
      <c r="A44" s="1276"/>
      <c r="B44" s="1269" t="s">
        <v>30</v>
      </c>
      <c r="C44" s="1256">
        <f t="shared" si="5"/>
        <v>0</v>
      </c>
      <c r="D44" s="1299"/>
      <c r="E44" s="1263"/>
      <c r="F44" s="1263"/>
      <c r="G44" s="1263"/>
      <c r="H44" s="1263"/>
      <c r="I44" s="1263"/>
      <c r="J44" s="1263"/>
      <c r="K44" s="1263"/>
      <c r="L44" s="1263"/>
      <c r="M44" s="1263"/>
      <c r="N44" s="1263"/>
      <c r="O44" s="1263"/>
      <c r="P44" s="1263"/>
      <c r="Q44" s="1264"/>
      <c r="R44" s="1231"/>
      <c r="S44" s="1235"/>
      <c r="T44" s="1235"/>
    </row>
    <row r="45" spans="1:20">
      <c r="A45" s="1276"/>
      <c r="B45" s="1269" t="s">
        <v>1727</v>
      </c>
      <c r="C45" s="1256">
        <f t="shared" si="5"/>
        <v>0</v>
      </c>
      <c r="D45" s="1299"/>
      <c r="E45" s="1263"/>
      <c r="F45" s="1263"/>
      <c r="G45" s="1263"/>
      <c r="H45" s="1263"/>
      <c r="I45" s="1263"/>
      <c r="J45" s="1263"/>
      <c r="K45" s="1263"/>
      <c r="L45" s="1263"/>
      <c r="M45" s="1263"/>
      <c r="N45" s="1263"/>
      <c r="O45" s="1263"/>
      <c r="P45" s="1263"/>
      <c r="Q45" s="1264"/>
      <c r="R45" s="1231"/>
      <c r="S45" s="1235"/>
      <c r="T45" s="1235"/>
    </row>
    <row r="46" spans="1:20">
      <c r="A46" s="1276"/>
      <c r="B46" s="1269" t="s">
        <v>1744</v>
      </c>
      <c r="C46" s="1256">
        <f t="shared" si="5"/>
        <v>0</v>
      </c>
      <c r="D46" s="1299"/>
      <c r="E46" s="1263"/>
      <c r="F46" s="1263"/>
      <c r="G46" s="1263"/>
      <c r="H46" s="1263"/>
      <c r="I46" s="1263"/>
      <c r="J46" s="1263"/>
      <c r="K46" s="1263"/>
      <c r="L46" s="1263"/>
      <c r="M46" s="1263"/>
      <c r="N46" s="1263"/>
      <c r="O46" s="1263"/>
      <c r="P46" s="1263"/>
      <c r="Q46" s="1264"/>
      <c r="R46" s="1231"/>
      <c r="S46" s="1235"/>
      <c r="T46" s="1235"/>
    </row>
    <row r="47" spans="1:20">
      <c r="A47" s="1260">
        <v>8</v>
      </c>
      <c r="B47" s="1277" t="s">
        <v>1745</v>
      </c>
      <c r="C47" s="1256">
        <f t="shared" si="5"/>
        <v>0</v>
      </c>
      <c r="D47" s="1299"/>
      <c r="E47" s="1263"/>
      <c r="F47" s="1263"/>
      <c r="G47" s="1263"/>
      <c r="H47" s="1263"/>
      <c r="I47" s="1263"/>
      <c r="J47" s="1263"/>
      <c r="K47" s="1263"/>
      <c r="L47" s="1263"/>
      <c r="M47" s="1263"/>
      <c r="N47" s="1263"/>
      <c r="O47" s="1263"/>
      <c r="P47" s="1263"/>
      <c r="Q47" s="1264"/>
      <c r="R47" s="1231"/>
      <c r="S47" s="1235"/>
      <c r="T47" s="1235"/>
    </row>
    <row r="48" spans="1:20">
      <c r="A48" s="1260">
        <v>9</v>
      </c>
      <c r="B48" s="1277" t="s">
        <v>1746</v>
      </c>
      <c r="C48" s="1256">
        <f t="shared" si="5"/>
        <v>0</v>
      </c>
      <c r="D48" s="1299"/>
      <c r="E48" s="1263"/>
      <c r="F48" s="1263"/>
      <c r="G48" s="1263"/>
      <c r="H48" s="1263"/>
      <c r="I48" s="1263"/>
      <c r="J48" s="1263"/>
      <c r="K48" s="1263"/>
      <c r="L48" s="1263"/>
      <c r="M48" s="1263"/>
      <c r="N48" s="1263"/>
      <c r="O48" s="1263"/>
      <c r="P48" s="1263"/>
      <c r="Q48" s="1264"/>
      <c r="R48" s="1231"/>
      <c r="S48" s="1235"/>
      <c r="T48" s="1235"/>
    </row>
    <row r="49" spans="1:20">
      <c r="A49" s="1260">
        <v>10</v>
      </c>
      <c r="B49" s="1277" t="s">
        <v>1747</v>
      </c>
      <c r="C49" s="1256">
        <f t="shared" si="5"/>
        <v>0</v>
      </c>
      <c r="D49" s="1299"/>
      <c r="E49" s="1263"/>
      <c r="F49" s="1263"/>
      <c r="G49" s="1263"/>
      <c r="H49" s="1263"/>
      <c r="I49" s="1263"/>
      <c r="J49" s="1263"/>
      <c r="K49" s="1263"/>
      <c r="L49" s="1263"/>
      <c r="M49" s="1263"/>
      <c r="N49" s="1263"/>
      <c r="O49" s="1263"/>
      <c r="P49" s="1263"/>
      <c r="Q49" s="1264"/>
      <c r="R49" s="1231"/>
      <c r="S49" s="1235"/>
      <c r="T49" s="1235"/>
    </row>
    <row r="50" spans="1:20">
      <c r="A50" s="1260">
        <v>11</v>
      </c>
      <c r="B50" s="1277" t="s">
        <v>444</v>
      </c>
      <c r="C50" s="1256">
        <f t="shared" si="5"/>
        <v>0</v>
      </c>
      <c r="D50" s="1299"/>
      <c r="E50" s="1263"/>
      <c r="F50" s="1263"/>
      <c r="G50" s="1263"/>
      <c r="H50" s="1263"/>
      <c r="I50" s="1263"/>
      <c r="J50" s="1263"/>
      <c r="K50" s="1263"/>
      <c r="L50" s="1263"/>
      <c r="M50" s="1263"/>
      <c r="N50" s="1263"/>
      <c r="O50" s="1263"/>
      <c r="P50" s="1263"/>
      <c r="Q50" s="1264"/>
      <c r="R50" s="1231"/>
      <c r="S50" s="1235"/>
      <c r="T50" s="1235"/>
    </row>
    <row r="51" spans="1:20" ht="15.75" thickBot="1">
      <c r="A51" s="1300"/>
      <c r="B51" s="1301" t="s">
        <v>1748</v>
      </c>
      <c r="C51" s="1302">
        <f>C35+C36+C37+C38+C41+C42+C43+C47+C48+C49+C50</f>
        <v>0</v>
      </c>
      <c r="D51" s="1303">
        <f>D35+D36+D37+D38+D41+D42+D43+D47+D48+D49+D50</f>
        <v>0</v>
      </c>
      <c r="E51" s="1303">
        <f t="shared" ref="E51:Q51" si="8">E35+E36+E37+E38+E41+E42+E43+E47+E48+E49+E50</f>
        <v>0</v>
      </c>
      <c r="F51" s="1303">
        <f t="shared" si="8"/>
        <v>0</v>
      </c>
      <c r="G51" s="1303">
        <f t="shared" si="8"/>
        <v>0</v>
      </c>
      <c r="H51" s="1303">
        <f t="shared" si="8"/>
        <v>0</v>
      </c>
      <c r="I51" s="1303">
        <f t="shared" si="8"/>
        <v>0</v>
      </c>
      <c r="J51" s="1303">
        <f t="shared" si="8"/>
        <v>0</v>
      </c>
      <c r="K51" s="1303">
        <f t="shared" si="8"/>
        <v>0</v>
      </c>
      <c r="L51" s="1303">
        <f t="shared" si="8"/>
        <v>0</v>
      </c>
      <c r="M51" s="1303">
        <f t="shared" si="8"/>
        <v>0</v>
      </c>
      <c r="N51" s="1303">
        <f t="shared" si="8"/>
        <v>0</v>
      </c>
      <c r="O51" s="1303">
        <f t="shared" si="8"/>
        <v>0</v>
      </c>
      <c r="P51" s="1303">
        <f t="shared" si="8"/>
        <v>0</v>
      </c>
      <c r="Q51" s="1304">
        <f t="shared" si="8"/>
        <v>0</v>
      </c>
      <c r="R51" s="1231"/>
      <c r="S51" s="1235"/>
      <c r="T51" s="1235"/>
    </row>
    <row r="52" spans="1:20" ht="15.75" thickBot="1">
      <c r="A52" s="1305"/>
      <c r="B52" s="1306" t="s">
        <v>1749</v>
      </c>
      <c r="C52" s="1307">
        <f>C33+C51</f>
        <v>0</v>
      </c>
      <c r="D52" s="1308">
        <f>D33+D51</f>
        <v>0</v>
      </c>
      <c r="E52" s="1308">
        <f t="shared" ref="E52:Q52" si="9">E33+E51</f>
        <v>0</v>
      </c>
      <c r="F52" s="1308">
        <f t="shared" si="9"/>
        <v>0</v>
      </c>
      <c r="G52" s="1308">
        <f t="shared" si="9"/>
        <v>0</v>
      </c>
      <c r="H52" s="1308">
        <f t="shared" si="9"/>
        <v>0</v>
      </c>
      <c r="I52" s="1308">
        <f t="shared" si="9"/>
        <v>0</v>
      </c>
      <c r="J52" s="1308">
        <f t="shared" si="9"/>
        <v>0</v>
      </c>
      <c r="K52" s="1308">
        <f t="shared" si="9"/>
        <v>0</v>
      </c>
      <c r="L52" s="1308">
        <f t="shared" si="9"/>
        <v>0</v>
      </c>
      <c r="M52" s="1308">
        <f t="shared" si="9"/>
        <v>0</v>
      </c>
      <c r="N52" s="1308">
        <f t="shared" si="9"/>
        <v>0</v>
      </c>
      <c r="O52" s="1308">
        <f t="shared" si="9"/>
        <v>0</v>
      </c>
      <c r="P52" s="1308">
        <f t="shared" si="9"/>
        <v>0</v>
      </c>
      <c r="Q52" s="1309">
        <f t="shared" si="9"/>
        <v>0</v>
      </c>
      <c r="R52" s="1231"/>
      <c r="S52" s="1235"/>
      <c r="T52" s="1235"/>
    </row>
    <row r="53" spans="1:20">
      <c r="A53" s="1310"/>
      <c r="B53" s="1245" t="s">
        <v>1750</v>
      </c>
      <c r="C53" s="1311"/>
      <c r="D53" s="1312"/>
      <c r="E53" s="1312"/>
      <c r="F53" s="1312"/>
      <c r="G53" s="1312"/>
      <c r="H53" s="1312"/>
      <c r="I53" s="1312"/>
      <c r="J53" s="1312"/>
      <c r="K53" s="1312"/>
      <c r="L53" s="1312"/>
      <c r="M53" s="1312"/>
      <c r="N53" s="1312"/>
      <c r="O53" s="1312"/>
      <c r="P53" s="1312"/>
      <c r="Q53" s="1313"/>
      <c r="R53" s="1231"/>
      <c r="S53" s="1235"/>
      <c r="T53" s="1235"/>
    </row>
    <row r="54" spans="1:20">
      <c r="A54" s="1249"/>
      <c r="B54" s="1245" t="s">
        <v>1751</v>
      </c>
      <c r="C54" s="1314"/>
      <c r="D54" s="1315"/>
      <c r="E54" s="1315"/>
      <c r="F54" s="1315"/>
      <c r="G54" s="1315"/>
      <c r="H54" s="1315"/>
      <c r="I54" s="1315"/>
      <c r="J54" s="1315"/>
      <c r="K54" s="1315"/>
      <c r="L54" s="1315"/>
      <c r="M54" s="1315"/>
      <c r="N54" s="1315"/>
      <c r="O54" s="1315"/>
      <c r="P54" s="1315"/>
      <c r="Q54" s="1316"/>
      <c r="R54" s="1231"/>
      <c r="S54" s="1235"/>
      <c r="T54" s="1235"/>
    </row>
    <row r="55" spans="1:20">
      <c r="A55" s="1283" t="s">
        <v>1752</v>
      </c>
      <c r="B55" s="1317" t="s">
        <v>1753</v>
      </c>
      <c r="C55" s="1251"/>
      <c r="D55" s="1252"/>
      <c r="E55" s="1252"/>
      <c r="F55" s="1252"/>
      <c r="G55" s="1252"/>
      <c r="H55" s="1252"/>
      <c r="I55" s="1252"/>
      <c r="J55" s="1252"/>
      <c r="K55" s="1252"/>
      <c r="L55" s="1252"/>
      <c r="M55" s="1252"/>
      <c r="N55" s="1252"/>
      <c r="O55" s="1252"/>
      <c r="P55" s="1252"/>
      <c r="Q55" s="1253"/>
      <c r="R55" s="1231"/>
      <c r="S55" s="1235"/>
      <c r="T55" s="1235"/>
    </row>
    <row r="56" spans="1:20">
      <c r="A56" s="1249" t="s">
        <v>1754</v>
      </c>
      <c r="B56" s="1318" t="s">
        <v>1755</v>
      </c>
      <c r="C56" s="1256">
        <f t="shared" ref="C56:C62" si="10">SUM(D56:Q56)</f>
        <v>0</v>
      </c>
      <c r="D56" s="1299"/>
      <c r="E56" s="1263"/>
      <c r="F56" s="1263"/>
      <c r="G56" s="1263"/>
      <c r="H56" s="1263"/>
      <c r="I56" s="1263"/>
      <c r="J56" s="1263"/>
      <c r="K56" s="1263"/>
      <c r="L56" s="1263"/>
      <c r="M56" s="1263"/>
      <c r="N56" s="1263"/>
      <c r="O56" s="1263"/>
      <c r="P56" s="1263"/>
      <c r="Q56" s="1264"/>
      <c r="R56" s="1231"/>
      <c r="S56" s="1235"/>
      <c r="T56" s="1235"/>
    </row>
    <row r="57" spans="1:20">
      <c r="A57" s="1249" t="s">
        <v>1756</v>
      </c>
      <c r="B57" s="1318" t="s">
        <v>1757</v>
      </c>
      <c r="C57" s="1256">
        <f t="shared" si="10"/>
        <v>0</v>
      </c>
      <c r="D57" s="1299"/>
      <c r="E57" s="1263"/>
      <c r="F57" s="1263"/>
      <c r="G57" s="1263"/>
      <c r="H57" s="1263"/>
      <c r="I57" s="1263"/>
      <c r="J57" s="1263"/>
      <c r="K57" s="1263"/>
      <c r="L57" s="1263"/>
      <c r="M57" s="1263"/>
      <c r="N57" s="1263"/>
      <c r="O57" s="1263"/>
      <c r="P57" s="1263"/>
      <c r="Q57" s="1264"/>
      <c r="R57" s="1231"/>
      <c r="S57" s="1235"/>
      <c r="T57" s="1235"/>
    </row>
    <row r="58" spans="1:20">
      <c r="A58" s="1249" t="s">
        <v>1758</v>
      </c>
      <c r="B58" s="1318" t="s">
        <v>1759</v>
      </c>
      <c r="C58" s="1256">
        <f t="shared" si="10"/>
        <v>0</v>
      </c>
      <c r="D58" s="1299"/>
      <c r="E58" s="1263"/>
      <c r="F58" s="1263"/>
      <c r="G58" s="1263"/>
      <c r="H58" s="1263"/>
      <c r="I58" s="1263"/>
      <c r="J58" s="1263"/>
      <c r="K58" s="1263"/>
      <c r="L58" s="1263"/>
      <c r="M58" s="1263"/>
      <c r="N58" s="1263"/>
      <c r="O58" s="1263"/>
      <c r="P58" s="1263"/>
      <c r="Q58" s="1264"/>
      <c r="R58" s="1231"/>
      <c r="S58" s="1235"/>
      <c r="T58" s="1235"/>
    </row>
    <row r="59" spans="1:20">
      <c r="A59" s="1249" t="s">
        <v>1760</v>
      </c>
      <c r="B59" s="1318" t="s">
        <v>1761</v>
      </c>
      <c r="C59" s="1256">
        <f t="shared" si="10"/>
        <v>0</v>
      </c>
      <c r="D59" s="1319">
        <f>D60+D61</f>
        <v>0</v>
      </c>
      <c r="E59" s="1319">
        <f t="shared" ref="E59:Q59" si="11">E60+E61</f>
        <v>0</v>
      </c>
      <c r="F59" s="1319">
        <f t="shared" si="11"/>
        <v>0</v>
      </c>
      <c r="G59" s="1319">
        <f t="shared" si="11"/>
        <v>0</v>
      </c>
      <c r="H59" s="1319">
        <f t="shared" si="11"/>
        <v>0</v>
      </c>
      <c r="I59" s="1319">
        <f t="shared" si="11"/>
        <v>0</v>
      </c>
      <c r="J59" s="1319">
        <f t="shared" si="11"/>
        <v>0</v>
      </c>
      <c r="K59" s="1319">
        <f t="shared" si="11"/>
        <v>0</v>
      </c>
      <c r="L59" s="1319">
        <f t="shared" si="11"/>
        <v>0</v>
      </c>
      <c r="M59" s="1319">
        <f t="shared" si="11"/>
        <v>0</v>
      </c>
      <c r="N59" s="1319">
        <f t="shared" si="11"/>
        <v>0</v>
      </c>
      <c r="O59" s="1319">
        <f t="shared" si="11"/>
        <v>0</v>
      </c>
      <c r="P59" s="1319">
        <f t="shared" si="11"/>
        <v>0</v>
      </c>
      <c r="Q59" s="1320">
        <f t="shared" si="11"/>
        <v>0</v>
      </c>
      <c r="R59" s="1231"/>
      <c r="S59" s="1235"/>
      <c r="T59" s="1235"/>
    </row>
    <row r="60" spans="1:20">
      <c r="A60" s="1249" t="s">
        <v>1762</v>
      </c>
      <c r="B60" s="1321" t="s">
        <v>1763</v>
      </c>
      <c r="C60" s="1256">
        <f t="shared" si="10"/>
        <v>0</v>
      </c>
      <c r="D60" s="1292"/>
      <c r="E60" s="1292"/>
      <c r="F60" s="1292"/>
      <c r="G60" s="1292"/>
      <c r="H60" s="1292"/>
      <c r="I60" s="1292"/>
      <c r="J60" s="1292"/>
      <c r="K60" s="1292"/>
      <c r="L60" s="1292"/>
      <c r="M60" s="1292"/>
      <c r="N60" s="1292"/>
      <c r="O60" s="1292"/>
      <c r="P60" s="1292"/>
      <c r="Q60" s="1293"/>
      <c r="R60" s="1231"/>
      <c r="S60" s="1235"/>
      <c r="T60" s="1235"/>
    </row>
    <row r="61" spans="1:20">
      <c r="A61" s="1249" t="s">
        <v>1764</v>
      </c>
      <c r="B61" s="1321" t="s">
        <v>1765</v>
      </c>
      <c r="C61" s="1256">
        <f t="shared" si="10"/>
        <v>0</v>
      </c>
      <c r="D61" s="1292"/>
      <c r="E61" s="1292"/>
      <c r="F61" s="1292"/>
      <c r="G61" s="1292"/>
      <c r="H61" s="1292"/>
      <c r="I61" s="1292"/>
      <c r="J61" s="1292"/>
      <c r="K61" s="1292"/>
      <c r="L61" s="1292"/>
      <c r="M61" s="1292"/>
      <c r="N61" s="1292"/>
      <c r="O61" s="1292"/>
      <c r="P61" s="1292"/>
      <c r="Q61" s="1293"/>
      <c r="R61" s="1231"/>
      <c r="S61" s="1235"/>
      <c r="T61" s="1235"/>
    </row>
    <row r="62" spans="1:20">
      <c r="A62" s="1249" t="s">
        <v>1766</v>
      </c>
      <c r="B62" s="1318" t="s">
        <v>1767</v>
      </c>
      <c r="C62" s="1256">
        <f t="shared" si="10"/>
        <v>0</v>
      </c>
      <c r="D62" s="1322"/>
      <c r="E62" s="1322"/>
      <c r="F62" s="1322"/>
      <c r="G62" s="1322"/>
      <c r="H62" s="1322"/>
      <c r="I62" s="1322"/>
      <c r="J62" s="1322"/>
      <c r="K62" s="1322"/>
      <c r="L62" s="1322"/>
      <c r="M62" s="1322"/>
      <c r="N62" s="1322"/>
      <c r="O62" s="1322"/>
      <c r="P62" s="1322"/>
      <c r="Q62" s="1323"/>
      <c r="R62" s="1231"/>
      <c r="S62" s="1235"/>
      <c r="T62" s="1235"/>
    </row>
    <row r="63" spans="1:20">
      <c r="A63" s="1283"/>
      <c r="B63" s="1284" t="s">
        <v>1768</v>
      </c>
      <c r="C63" s="1324">
        <f>C56+C57+C58+C59+C62</f>
        <v>0</v>
      </c>
      <c r="D63" s="1325">
        <f>D56+D57+D58+D59+D62</f>
        <v>0</v>
      </c>
      <c r="E63" s="1325">
        <f t="shared" ref="E63:Q63" si="12">E56+E57+E58+E59+E62</f>
        <v>0</v>
      </c>
      <c r="F63" s="1325">
        <f t="shared" si="12"/>
        <v>0</v>
      </c>
      <c r="G63" s="1325">
        <f t="shared" si="12"/>
        <v>0</v>
      </c>
      <c r="H63" s="1325">
        <f t="shared" si="12"/>
        <v>0</v>
      </c>
      <c r="I63" s="1325">
        <f t="shared" si="12"/>
        <v>0</v>
      </c>
      <c r="J63" s="1325">
        <f t="shared" si="12"/>
        <v>0</v>
      </c>
      <c r="K63" s="1325">
        <f t="shared" si="12"/>
        <v>0</v>
      </c>
      <c r="L63" s="1325">
        <f t="shared" si="12"/>
        <v>0</v>
      </c>
      <c r="M63" s="1325">
        <f t="shared" si="12"/>
        <v>0</v>
      </c>
      <c r="N63" s="1325">
        <f t="shared" si="12"/>
        <v>0</v>
      </c>
      <c r="O63" s="1325">
        <f t="shared" si="12"/>
        <v>0</v>
      </c>
      <c r="P63" s="1325">
        <f t="shared" si="12"/>
        <v>0</v>
      </c>
      <c r="Q63" s="1326">
        <f t="shared" si="12"/>
        <v>0</v>
      </c>
      <c r="R63" s="1231"/>
      <c r="S63" s="1235"/>
      <c r="T63" s="1235"/>
    </row>
    <row r="64" spans="1:20">
      <c r="A64" s="1249"/>
      <c r="B64" s="1245" t="s">
        <v>1769</v>
      </c>
      <c r="C64" s="1246"/>
      <c r="D64" s="1327"/>
      <c r="E64" s="1327"/>
      <c r="F64" s="1327"/>
      <c r="G64" s="1327"/>
      <c r="H64" s="1327"/>
      <c r="I64" s="1327"/>
      <c r="J64" s="1327"/>
      <c r="K64" s="1327"/>
      <c r="L64" s="1327"/>
      <c r="M64" s="1327"/>
      <c r="N64" s="1327"/>
      <c r="O64" s="1327"/>
      <c r="P64" s="1327"/>
      <c r="Q64" s="1328"/>
      <c r="R64" s="1231"/>
      <c r="S64" s="1235"/>
      <c r="T64" s="1235"/>
    </row>
    <row r="65" spans="1:20">
      <c r="A65" s="1283" t="s">
        <v>1770</v>
      </c>
      <c r="B65" s="1317" t="s">
        <v>1753</v>
      </c>
      <c r="C65" s="1329"/>
      <c r="D65" s="1330"/>
      <c r="E65" s="1330"/>
      <c r="F65" s="1330"/>
      <c r="G65" s="1330"/>
      <c r="H65" s="1330"/>
      <c r="I65" s="1330"/>
      <c r="J65" s="1330"/>
      <c r="K65" s="1330"/>
      <c r="L65" s="1330"/>
      <c r="M65" s="1330"/>
      <c r="N65" s="1330"/>
      <c r="O65" s="1330"/>
      <c r="P65" s="1330"/>
      <c r="Q65" s="1331"/>
      <c r="R65" s="1231"/>
      <c r="S65" s="1235"/>
      <c r="T65" s="1235"/>
    </row>
    <row r="66" spans="1:20">
      <c r="A66" s="1249" t="s">
        <v>1754</v>
      </c>
      <c r="B66" s="1318" t="s">
        <v>1755</v>
      </c>
      <c r="C66" s="1256">
        <f t="shared" ref="C66:C72" si="13">SUM(D66:Q66)</f>
        <v>0</v>
      </c>
      <c r="D66" s="1299"/>
      <c r="E66" s="1263"/>
      <c r="F66" s="1263"/>
      <c r="G66" s="1263"/>
      <c r="H66" s="1263"/>
      <c r="I66" s="1263"/>
      <c r="J66" s="1263"/>
      <c r="K66" s="1263"/>
      <c r="L66" s="1263"/>
      <c r="M66" s="1263"/>
      <c r="N66" s="1263"/>
      <c r="O66" s="1263"/>
      <c r="P66" s="1263"/>
      <c r="Q66" s="1264"/>
      <c r="R66" s="1231"/>
      <c r="S66" s="1235"/>
      <c r="T66" s="1235"/>
    </row>
    <row r="67" spans="1:20">
      <c r="A67" s="1249" t="s">
        <v>1756</v>
      </c>
      <c r="B67" s="1318" t="s">
        <v>1757</v>
      </c>
      <c r="C67" s="1256">
        <f t="shared" si="13"/>
        <v>0</v>
      </c>
      <c r="D67" s="1299"/>
      <c r="E67" s="1263"/>
      <c r="F67" s="1263"/>
      <c r="G67" s="1263"/>
      <c r="H67" s="1263"/>
      <c r="I67" s="1263"/>
      <c r="J67" s="1263"/>
      <c r="K67" s="1263"/>
      <c r="L67" s="1263"/>
      <c r="M67" s="1263"/>
      <c r="N67" s="1263"/>
      <c r="O67" s="1263"/>
      <c r="P67" s="1263"/>
      <c r="Q67" s="1264"/>
      <c r="R67" s="1231"/>
      <c r="S67" s="1235"/>
      <c r="T67" s="1235"/>
    </row>
    <row r="68" spans="1:20">
      <c r="A68" s="1249" t="s">
        <v>1758</v>
      </c>
      <c r="B68" s="1318" t="s">
        <v>1759</v>
      </c>
      <c r="C68" s="1256">
        <f t="shared" si="13"/>
        <v>0</v>
      </c>
      <c r="D68" s="1299"/>
      <c r="E68" s="1263"/>
      <c r="F68" s="1263"/>
      <c r="G68" s="1263"/>
      <c r="H68" s="1263"/>
      <c r="I68" s="1263"/>
      <c r="J68" s="1263"/>
      <c r="K68" s="1263"/>
      <c r="L68" s="1263"/>
      <c r="M68" s="1263"/>
      <c r="N68" s="1263"/>
      <c r="O68" s="1263"/>
      <c r="P68" s="1263"/>
      <c r="Q68" s="1264"/>
      <c r="R68" s="1231"/>
      <c r="S68" s="1235"/>
      <c r="T68" s="1235"/>
    </row>
    <row r="69" spans="1:20">
      <c r="A69" s="1249" t="s">
        <v>1760</v>
      </c>
      <c r="B69" s="1318" t="s">
        <v>1761</v>
      </c>
      <c r="C69" s="1256">
        <f t="shared" si="13"/>
        <v>0</v>
      </c>
      <c r="D69" s="1319">
        <f>D70+D71</f>
        <v>0</v>
      </c>
      <c r="E69" s="1319">
        <f t="shared" ref="E69:Q69" si="14">E70+E71</f>
        <v>0</v>
      </c>
      <c r="F69" s="1319">
        <f t="shared" si="14"/>
        <v>0</v>
      </c>
      <c r="G69" s="1319">
        <f t="shared" si="14"/>
        <v>0</v>
      </c>
      <c r="H69" s="1319">
        <f t="shared" si="14"/>
        <v>0</v>
      </c>
      <c r="I69" s="1319">
        <f t="shared" si="14"/>
        <v>0</v>
      </c>
      <c r="J69" s="1319">
        <f t="shared" si="14"/>
        <v>0</v>
      </c>
      <c r="K69" s="1319">
        <f t="shared" si="14"/>
        <v>0</v>
      </c>
      <c r="L69" s="1319">
        <f t="shared" si="14"/>
        <v>0</v>
      </c>
      <c r="M69" s="1319">
        <f t="shared" si="14"/>
        <v>0</v>
      </c>
      <c r="N69" s="1319">
        <f t="shared" si="14"/>
        <v>0</v>
      </c>
      <c r="O69" s="1319">
        <f t="shared" si="14"/>
        <v>0</v>
      </c>
      <c r="P69" s="1319">
        <f t="shared" si="14"/>
        <v>0</v>
      </c>
      <c r="Q69" s="1320">
        <f t="shared" si="14"/>
        <v>0</v>
      </c>
      <c r="R69" s="1231"/>
      <c r="S69" s="1235"/>
      <c r="T69" s="1235"/>
    </row>
    <row r="70" spans="1:20">
      <c r="A70" s="1249" t="s">
        <v>1762</v>
      </c>
      <c r="B70" s="1321" t="s">
        <v>1763</v>
      </c>
      <c r="C70" s="1256">
        <f t="shared" si="13"/>
        <v>0</v>
      </c>
      <c r="D70" s="1292"/>
      <c r="E70" s="1292"/>
      <c r="F70" s="1292"/>
      <c r="G70" s="1292"/>
      <c r="H70" s="1292"/>
      <c r="I70" s="1292"/>
      <c r="J70" s="1292"/>
      <c r="K70" s="1292"/>
      <c r="L70" s="1292"/>
      <c r="M70" s="1292"/>
      <c r="N70" s="1292"/>
      <c r="O70" s="1292"/>
      <c r="P70" s="1292"/>
      <c r="Q70" s="1293"/>
      <c r="R70" s="1231"/>
      <c r="S70" s="1235"/>
      <c r="T70" s="1235"/>
    </row>
    <row r="71" spans="1:20">
      <c r="A71" s="1249" t="s">
        <v>1764</v>
      </c>
      <c r="B71" s="1321" t="s">
        <v>1765</v>
      </c>
      <c r="C71" s="1256">
        <f t="shared" si="13"/>
        <v>0</v>
      </c>
      <c r="D71" s="1292"/>
      <c r="E71" s="1292"/>
      <c r="F71" s="1292"/>
      <c r="G71" s="1292"/>
      <c r="H71" s="1292"/>
      <c r="I71" s="1292"/>
      <c r="J71" s="1292"/>
      <c r="K71" s="1292"/>
      <c r="L71" s="1292"/>
      <c r="M71" s="1292"/>
      <c r="N71" s="1292"/>
      <c r="O71" s="1292"/>
      <c r="P71" s="1292"/>
      <c r="Q71" s="1293"/>
      <c r="R71" s="1231"/>
      <c r="S71" s="1235"/>
      <c r="T71" s="1235"/>
    </row>
    <row r="72" spans="1:20">
      <c r="A72" s="1249" t="s">
        <v>1766</v>
      </c>
      <c r="B72" s="1318" t="s">
        <v>1767</v>
      </c>
      <c r="C72" s="1256">
        <f t="shared" si="13"/>
        <v>0</v>
      </c>
      <c r="D72" s="1322"/>
      <c r="E72" s="1322"/>
      <c r="F72" s="1322"/>
      <c r="G72" s="1322"/>
      <c r="H72" s="1322"/>
      <c r="I72" s="1322"/>
      <c r="J72" s="1322"/>
      <c r="K72" s="1322"/>
      <c r="L72" s="1322"/>
      <c r="M72" s="1322"/>
      <c r="N72" s="1322"/>
      <c r="O72" s="1322"/>
      <c r="P72" s="1322"/>
      <c r="Q72" s="1323"/>
      <c r="R72" s="1231"/>
      <c r="S72" s="1235"/>
      <c r="T72" s="1235"/>
    </row>
    <row r="73" spans="1:20" ht="15.75" thickBot="1">
      <c r="A73" s="1300"/>
      <c r="B73" s="1301" t="s">
        <v>1771</v>
      </c>
      <c r="C73" s="1332">
        <f>C66+C67+C68+C69+C72</f>
        <v>0</v>
      </c>
      <c r="D73" s="1303">
        <f>D66+D67+D68+D69+D72</f>
        <v>0</v>
      </c>
      <c r="E73" s="1303">
        <f t="shared" ref="E73:Q73" si="15">E66+E67+E68+E69+E72</f>
        <v>0</v>
      </c>
      <c r="F73" s="1303">
        <f t="shared" si="15"/>
        <v>0</v>
      </c>
      <c r="G73" s="1303">
        <f t="shared" si="15"/>
        <v>0</v>
      </c>
      <c r="H73" s="1303">
        <f t="shared" si="15"/>
        <v>0</v>
      </c>
      <c r="I73" s="1303">
        <f t="shared" si="15"/>
        <v>0</v>
      </c>
      <c r="J73" s="1303">
        <f t="shared" si="15"/>
        <v>0</v>
      </c>
      <c r="K73" s="1303">
        <f t="shared" si="15"/>
        <v>0</v>
      </c>
      <c r="L73" s="1303">
        <f t="shared" si="15"/>
        <v>0</v>
      </c>
      <c r="M73" s="1303">
        <f t="shared" si="15"/>
        <v>0</v>
      </c>
      <c r="N73" s="1303">
        <f t="shared" si="15"/>
        <v>0</v>
      </c>
      <c r="O73" s="1303">
        <f t="shared" si="15"/>
        <v>0</v>
      </c>
      <c r="P73" s="1303">
        <f t="shared" si="15"/>
        <v>0</v>
      </c>
      <c r="Q73" s="1304">
        <f t="shared" si="15"/>
        <v>0</v>
      </c>
      <c r="R73" s="1231"/>
      <c r="S73" s="1235"/>
      <c r="T73" s="1235"/>
    </row>
    <row r="74" spans="1:20" ht="15.75" thickBot="1">
      <c r="A74" s="1333"/>
      <c r="B74" s="1306" t="s">
        <v>1772</v>
      </c>
      <c r="C74" s="1307">
        <f>C63+C73</f>
        <v>0</v>
      </c>
      <c r="D74" s="1308">
        <f>D63+D73</f>
        <v>0</v>
      </c>
      <c r="E74" s="1308">
        <f t="shared" ref="E74:Q74" si="16">E63+E73</f>
        <v>0</v>
      </c>
      <c r="F74" s="1308">
        <f t="shared" si="16"/>
        <v>0</v>
      </c>
      <c r="G74" s="1308">
        <f t="shared" si="16"/>
        <v>0</v>
      </c>
      <c r="H74" s="1308">
        <f t="shared" si="16"/>
        <v>0</v>
      </c>
      <c r="I74" s="1308">
        <f t="shared" si="16"/>
        <v>0</v>
      </c>
      <c r="J74" s="1308">
        <f t="shared" si="16"/>
        <v>0</v>
      </c>
      <c r="K74" s="1308">
        <f t="shared" si="16"/>
        <v>0</v>
      </c>
      <c r="L74" s="1308">
        <f t="shared" si="16"/>
        <v>0</v>
      </c>
      <c r="M74" s="1308">
        <f t="shared" si="16"/>
        <v>0</v>
      </c>
      <c r="N74" s="1308">
        <f t="shared" si="16"/>
        <v>0</v>
      </c>
      <c r="O74" s="1308">
        <f t="shared" si="16"/>
        <v>0</v>
      </c>
      <c r="P74" s="1308">
        <f t="shared" si="16"/>
        <v>0</v>
      </c>
      <c r="Q74" s="1309">
        <f t="shared" si="16"/>
        <v>0</v>
      </c>
      <c r="R74" s="1231"/>
      <c r="S74" s="1235"/>
      <c r="T74" s="1235"/>
    </row>
    <row r="75" spans="1:20" ht="15.75" thickBot="1">
      <c r="A75" s="1334"/>
      <c r="B75" s="1335" t="s">
        <v>1773</v>
      </c>
      <c r="C75" s="1336">
        <f>C52+C74</f>
        <v>0</v>
      </c>
      <c r="D75" s="1337">
        <f>D52+D74</f>
        <v>0</v>
      </c>
      <c r="E75" s="1337">
        <f t="shared" ref="E75:Q75" si="17">E52+E74</f>
        <v>0</v>
      </c>
      <c r="F75" s="1337">
        <f t="shared" si="17"/>
        <v>0</v>
      </c>
      <c r="G75" s="1337">
        <f t="shared" si="17"/>
        <v>0</v>
      </c>
      <c r="H75" s="1337">
        <f t="shared" si="17"/>
        <v>0</v>
      </c>
      <c r="I75" s="1337">
        <f t="shared" si="17"/>
        <v>0</v>
      </c>
      <c r="J75" s="1337">
        <f t="shared" si="17"/>
        <v>0</v>
      </c>
      <c r="K75" s="1337">
        <f t="shared" si="17"/>
        <v>0</v>
      </c>
      <c r="L75" s="1337">
        <f t="shared" si="17"/>
        <v>0</v>
      </c>
      <c r="M75" s="1337">
        <f t="shared" si="17"/>
        <v>0</v>
      </c>
      <c r="N75" s="1337">
        <f t="shared" si="17"/>
        <v>0</v>
      </c>
      <c r="O75" s="1337">
        <f t="shared" si="17"/>
        <v>0</v>
      </c>
      <c r="P75" s="1337">
        <f t="shared" si="17"/>
        <v>0</v>
      </c>
      <c r="Q75" s="1338">
        <f t="shared" si="17"/>
        <v>0</v>
      </c>
      <c r="R75" s="1231"/>
      <c r="S75" s="1235"/>
      <c r="T75" s="1235"/>
    </row>
    <row r="76" spans="1:20" ht="16.5" thickTop="1" thickBot="1">
      <c r="A76" s="1339"/>
      <c r="B76" s="1340" t="s">
        <v>1774</v>
      </c>
      <c r="C76" s="1341"/>
      <c r="D76" s="1342">
        <v>0</v>
      </c>
      <c r="E76" s="1343" t="s">
        <v>1775</v>
      </c>
      <c r="F76" s="1344" t="s">
        <v>1776</v>
      </c>
      <c r="G76" s="1344" t="s">
        <v>1777</v>
      </c>
      <c r="H76" s="1344" t="s">
        <v>1778</v>
      </c>
      <c r="I76" s="1344" t="s">
        <v>1779</v>
      </c>
      <c r="J76" s="1344" t="s">
        <v>1780</v>
      </c>
      <c r="K76" s="1344" t="s">
        <v>1781</v>
      </c>
      <c r="L76" s="1344" t="s">
        <v>1782</v>
      </c>
      <c r="M76" s="1344" t="s">
        <v>1783</v>
      </c>
      <c r="N76" s="1344" t="s">
        <v>1784</v>
      </c>
      <c r="O76" s="1344" t="s">
        <v>1785</v>
      </c>
      <c r="P76" s="1344" t="s">
        <v>1786</v>
      </c>
      <c r="Q76" s="1345" t="s">
        <v>1787</v>
      </c>
      <c r="R76" s="1231"/>
      <c r="S76" s="1235"/>
      <c r="T76" s="1235"/>
    </row>
    <row r="77" spans="1:20" ht="16.5" thickTop="1" thickBot="1">
      <c r="A77" s="1346"/>
      <c r="B77" s="1347" t="s">
        <v>1788</v>
      </c>
      <c r="C77" s="1348"/>
      <c r="D77" s="1349">
        <f t="shared" ref="D77:Q77" si="18">D75*D76</f>
        <v>0</v>
      </c>
      <c r="E77" s="1350">
        <f t="shared" si="18"/>
        <v>0</v>
      </c>
      <c r="F77" s="1350">
        <f t="shared" si="18"/>
        <v>0</v>
      </c>
      <c r="G77" s="1350">
        <f t="shared" si="18"/>
        <v>0</v>
      </c>
      <c r="H77" s="1350">
        <f t="shared" si="18"/>
        <v>0</v>
      </c>
      <c r="I77" s="1350">
        <f t="shared" si="18"/>
        <v>0</v>
      </c>
      <c r="J77" s="1350">
        <f t="shared" si="18"/>
        <v>0</v>
      </c>
      <c r="K77" s="1350">
        <f t="shared" si="18"/>
        <v>0</v>
      </c>
      <c r="L77" s="1350">
        <f t="shared" si="18"/>
        <v>0</v>
      </c>
      <c r="M77" s="1350">
        <f t="shared" si="18"/>
        <v>0</v>
      </c>
      <c r="N77" s="1350">
        <f t="shared" si="18"/>
        <v>0</v>
      </c>
      <c r="O77" s="1350">
        <f t="shared" si="18"/>
        <v>0</v>
      </c>
      <c r="P77" s="1350">
        <f t="shared" si="18"/>
        <v>0</v>
      </c>
      <c r="Q77" s="1351">
        <f t="shared" si="18"/>
        <v>0</v>
      </c>
      <c r="R77" s="1231"/>
      <c r="S77" s="1235"/>
      <c r="T77" s="1235"/>
    </row>
    <row r="78" spans="1:20" ht="16.5" thickTop="1" thickBot="1">
      <c r="A78" s="1352"/>
      <c r="B78" s="1353" t="s">
        <v>1789</v>
      </c>
      <c r="C78" s="1354">
        <f>SUM(D77:Q77)</f>
        <v>0</v>
      </c>
      <c r="D78" s="1355"/>
      <c r="E78" s="1356"/>
      <c r="F78" s="1356"/>
      <c r="G78" s="1356"/>
      <c r="H78" s="1356"/>
      <c r="I78" s="1356"/>
      <c r="J78" s="1356"/>
      <c r="K78" s="1356"/>
      <c r="L78" s="1356"/>
      <c r="M78" s="1356"/>
      <c r="N78" s="1356"/>
      <c r="O78" s="1356"/>
      <c r="P78" s="1356"/>
      <c r="Q78" s="1357"/>
      <c r="R78" s="1231"/>
      <c r="S78" s="1235"/>
      <c r="T78" s="1235"/>
    </row>
    <row r="79" spans="1:20">
      <c r="A79" s="678"/>
      <c r="B79" s="678"/>
      <c r="C79" s="678"/>
      <c r="D79" s="678"/>
      <c r="E79" s="678"/>
      <c r="F79" s="678"/>
      <c r="G79" s="678"/>
      <c r="H79" s="678"/>
      <c r="I79" s="678"/>
      <c r="J79" s="678"/>
      <c r="K79" s="678"/>
      <c r="L79" s="678"/>
      <c r="M79" s="678"/>
      <c r="N79" s="678"/>
      <c r="O79" s="678"/>
      <c r="P79" s="678"/>
      <c r="Q79" s="678"/>
      <c r="R79" s="678"/>
    </row>
    <row r="80" spans="1:20">
      <c r="A80" s="678"/>
      <c r="B80" s="678"/>
      <c r="C80" s="678"/>
      <c r="D80" s="678"/>
      <c r="E80" s="678"/>
      <c r="F80" s="678"/>
      <c r="G80" s="678"/>
      <c r="H80" s="678"/>
      <c r="I80" s="678"/>
      <c r="J80" s="678"/>
      <c r="K80" s="678"/>
      <c r="L80" s="678"/>
      <c r="M80" s="678"/>
      <c r="N80" s="678"/>
      <c r="O80" s="678"/>
      <c r="P80" s="678"/>
      <c r="Q80" s="678"/>
      <c r="R80" s="678"/>
    </row>
    <row r="81" spans="1:18">
      <c r="A81" s="678"/>
      <c r="B81" s="678"/>
      <c r="C81" s="678"/>
      <c r="D81" s="678"/>
      <c r="E81" s="678"/>
      <c r="F81" s="678"/>
      <c r="G81" s="678"/>
      <c r="H81" s="678"/>
      <c r="I81" s="678"/>
      <c r="J81" s="678"/>
      <c r="K81" s="678"/>
      <c r="L81" s="678"/>
      <c r="M81" s="678"/>
      <c r="N81" s="678"/>
      <c r="O81" s="678"/>
      <c r="P81" s="678"/>
      <c r="Q81" s="678"/>
      <c r="R81" s="678"/>
    </row>
    <row r="82" spans="1:18">
      <c r="A82" s="678"/>
      <c r="B82" s="678"/>
      <c r="C82" s="678"/>
      <c r="D82" s="678"/>
      <c r="E82" s="678"/>
      <c r="F82" s="678"/>
      <c r="G82" s="678"/>
      <c r="H82" s="678"/>
      <c r="I82" s="678"/>
      <c r="J82" s="678"/>
      <c r="K82" s="678"/>
      <c r="L82" s="678"/>
      <c r="M82" s="678"/>
      <c r="N82" s="678"/>
      <c r="O82" s="678"/>
      <c r="P82" s="678"/>
      <c r="Q82" s="678"/>
      <c r="R82" s="678"/>
    </row>
    <row r="83" spans="1:18">
      <c r="A83" s="678"/>
      <c r="B83" s="678"/>
      <c r="C83" s="678"/>
      <c r="D83" s="678"/>
      <c r="E83" s="678"/>
      <c r="F83" s="678"/>
      <c r="G83" s="678"/>
      <c r="H83" s="678"/>
      <c r="I83" s="678"/>
      <c r="J83" s="678"/>
      <c r="K83" s="678"/>
      <c r="L83" s="678"/>
      <c r="M83" s="678"/>
      <c r="N83" s="678"/>
      <c r="O83" s="678"/>
      <c r="P83" s="678"/>
      <c r="Q83" s="678"/>
      <c r="R83" s="678"/>
    </row>
    <row r="84" spans="1:18">
      <c r="A84" s="678"/>
      <c r="B84" s="678"/>
      <c r="C84" s="678"/>
      <c r="D84" s="678"/>
      <c r="E84" s="678"/>
      <c r="F84" s="678"/>
      <c r="G84" s="678"/>
      <c r="H84" s="678"/>
      <c r="I84" s="678"/>
      <c r="J84" s="678"/>
      <c r="K84" s="678"/>
      <c r="L84" s="678"/>
      <c r="M84" s="678"/>
      <c r="N84" s="678"/>
      <c r="O84" s="678"/>
      <c r="P84" s="678"/>
      <c r="Q84" s="678"/>
      <c r="R84" s="678"/>
    </row>
    <row r="85" spans="1:18">
      <c r="A85" s="678"/>
      <c r="B85" s="678"/>
      <c r="C85" s="678"/>
      <c r="D85" s="678"/>
      <c r="E85" s="678"/>
      <c r="F85" s="678"/>
      <c r="G85" s="678"/>
      <c r="H85" s="678"/>
      <c r="I85" s="678"/>
      <c r="J85" s="678"/>
      <c r="K85" s="678"/>
      <c r="L85" s="678"/>
      <c r="M85" s="678"/>
      <c r="N85" s="678"/>
      <c r="O85" s="678"/>
      <c r="P85" s="678"/>
      <c r="Q85" s="678"/>
      <c r="R85" s="678"/>
    </row>
    <row r="86" spans="1:18">
      <c r="A86" s="678"/>
      <c r="B86" s="678"/>
      <c r="C86" s="678"/>
      <c r="D86" s="678"/>
      <c r="E86" s="678"/>
      <c r="F86" s="678"/>
      <c r="G86" s="678"/>
      <c r="H86" s="678"/>
      <c r="I86" s="678"/>
      <c r="J86" s="678"/>
      <c r="K86" s="678"/>
      <c r="L86" s="678"/>
      <c r="M86" s="678"/>
      <c r="N86" s="678"/>
      <c r="O86" s="678"/>
      <c r="P86" s="678"/>
      <c r="Q86" s="678"/>
      <c r="R86" s="678"/>
    </row>
    <row r="87" spans="1:18">
      <c r="A87" s="678"/>
      <c r="B87" s="678"/>
      <c r="C87" s="678"/>
      <c r="D87" s="678"/>
      <c r="E87" s="678"/>
      <c r="F87" s="678"/>
      <c r="G87" s="678"/>
      <c r="H87" s="678"/>
      <c r="I87" s="678"/>
      <c r="J87" s="678"/>
      <c r="K87" s="678"/>
      <c r="L87" s="678"/>
      <c r="M87" s="678"/>
      <c r="N87" s="678"/>
      <c r="O87" s="678"/>
      <c r="P87" s="678"/>
      <c r="Q87" s="678"/>
      <c r="R87" s="678"/>
    </row>
    <row r="88" spans="1:18">
      <c r="A88" s="678"/>
      <c r="B88" s="678"/>
      <c r="C88" s="678"/>
      <c r="D88" s="678"/>
      <c r="E88" s="678"/>
      <c r="F88" s="678"/>
      <c r="G88" s="678"/>
      <c r="H88" s="678"/>
      <c r="I88" s="678"/>
      <c r="J88" s="678"/>
      <c r="K88" s="678"/>
      <c r="L88" s="678"/>
      <c r="M88" s="678"/>
      <c r="N88" s="678"/>
      <c r="O88" s="678"/>
      <c r="P88" s="678"/>
      <c r="Q88" s="678"/>
      <c r="R88" s="678"/>
    </row>
    <row r="89" spans="1:18">
      <c r="A89" s="678"/>
      <c r="B89" s="678"/>
      <c r="C89" s="678"/>
      <c r="D89" s="678"/>
      <c r="E89" s="678"/>
      <c r="F89" s="678"/>
      <c r="G89" s="678"/>
      <c r="H89" s="678"/>
      <c r="I89" s="678"/>
      <c r="J89" s="678"/>
      <c r="K89" s="678"/>
      <c r="L89" s="678"/>
      <c r="M89" s="678"/>
      <c r="N89" s="678"/>
      <c r="O89" s="678"/>
      <c r="P89" s="678"/>
      <c r="Q89" s="678"/>
      <c r="R89" s="678"/>
    </row>
    <row r="90" spans="1:18">
      <c r="A90" s="678"/>
      <c r="B90" s="678"/>
      <c r="C90" s="678"/>
      <c r="D90" s="678"/>
      <c r="E90" s="678"/>
      <c r="F90" s="678"/>
      <c r="G90" s="678"/>
      <c r="H90" s="678"/>
      <c r="I90" s="678"/>
      <c r="J90" s="678"/>
      <c r="K90" s="678"/>
      <c r="L90" s="678"/>
      <c r="M90" s="678"/>
      <c r="N90" s="678"/>
      <c r="O90" s="678"/>
      <c r="P90" s="678"/>
      <c r="Q90" s="678"/>
      <c r="R90" s="678"/>
    </row>
    <row r="91" spans="1:18">
      <c r="A91" s="678"/>
      <c r="B91" s="678"/>
      <c r="C91" s="678"/>
      <c r="D91" s="678"/>
      <c r="E91" s="678"/>
      <c r="F91" s="678"/>
      <c r="G91" s="678"/>
      <c r="H91" s="678"/>
      <c r="I91" s="678"/>
      <c r="J91" s="678"/>
      <c r="K91" s="678"/>
      <c r="L91" s="678"/>
      <c r="M91" s="678"/>
      <c r="N91" s="678"/>
      <c r="O91" s="678"/>
      <c r="P91" s="678"/>
      <c r="Q91" s="678"/>
      <c r="R91" s="678"/>
    </row>
    <row r="92" spans="1:18">
      <c r="A92" s="678"/>
      <c r="B92" s="678"/>
      <c r="C92" s="678"/>
      <c r="D92" s="678"/>
      <c r="E92" s="678"/>
      <c r="F92" s="678"/>
      <c r="G92" s="678"/>
      <c r="H92" s="678"/>
      <c r="I92" s="678"/>
      <c r="J92" s="678"/>
      <c r="K92" s="678"/>
      <c r="L92" s="678"/>
      <c r="M92" s="678"/>
      <c r="N92" s="678"/>
      <c r="O92" s="678"/>
      <c r="P92" s="678"/>
      <c r="Q92" s="678"/>
      <c r="R92" s="678"/>
    </row>
    <row r="93" spans="1:18">
      <c r="A93" s="678"/>
      <c r="B93" s="678"/>
      <c r="C93" s="678"/>
      <c r="D93" s="678"/>
      <c r="E93" s="678"/>
      <c r="F93" s="678"/>
      <c r="G93" s="678"/>
      <c r="H93" s="678"/>
      <c r="I93" s="678"/>
      <c r="J93" s="678"/>
      <c r="K93" s="678"/>
      <c r="L93" s="678"/>
      <c r="M93" s="678"/>
      <c r="N93" s="678"/>
      <c r="O93" s="678"/>
      <c r="P93" s="678"/>
      <c r="Q93" s="678"/>
      <c r="R93" s="678"/>
    </row>
    <row r="94" spans="1:18">
      <c r="A94" s="678"/>
      <c r="B94" s="678"/>
      <c r="C94" s="678"/>
      <c r="D94" s="678"/>
      <c r="E94" s="678"/>
      <c r="F94" s="678"/>
      <c r="G94" s="678"/>
      <c r="H94" s="678"/>
      <c r="I94" s="678"/>
      <c r="J94" s="678"/>
      <c r="K94" s="678"/>
      <c r="L94" s="678"/>
      <c r="M94" s="678"/>
      <c r="N94" s="678"/>
      <c r="O94" s="678"/>
      <c r="P94" s="678"/>
      <c r="Q94" s="678"/>
      <c r="R94" s="678"/>
    </row>
    <row r="95" spans="1:18">
      <c r="A95" s="678"/>
      <c r="B95" s="678"/>
      <c r="C95" s="678"/>
      <c r="D95" s="678"/>
      <c r="E95" s="678"/>
      <c r="F95" s="678"/>
      <c r="G95" s="678"/>
      <c r="H95" s="678"/>
      <c r="I95" s="678"/>
      <c r="J95" s="678"/>
      <c r="K95" s="678"/>
      <c r="L95" s="678"/>
      <c r="M95" s="678"/>
      <c r="N95" s="678"/>
      <c r="O95" s="678"/>
      <c r="P95" s="678"/>
      <c r="Q95" s="678"/>
      <c r="R95" s="678"/>
    </row>
    <row r="96" spans="1:18">
      <c r="A96" s="678"/>
      <c r="B96" s="678"/>
      <c r="C96" s="678"/>
      <c r="D96" s="678"/>
      <c r="E96" s="678"/>
      <c r="F96" s="678"/>
      <c r="G96" s="678"/>
      <c r="H96" s="678"/>
      <c r="I96" s="678"/>
      <c r="J96" s="678"/>
      <c r="K96" s="678"/>
      <c r="L96" s="678"/>
      <c r="M96" s="678"/>
      <c r="N96" s="678"/>
      <c r="O96" s="678"/>
      <c r="P96" s="678"/>
      <c r="Q96" s="678"/>
      <c r="R96" s="678"/>
    </row>
    <row r="97" spans="1:18">
      <c r="A97" s="678"/>
      <c r="B97" s="678"/>
      <c r="C97" s="678"/>
      <c r="D97" s="678"/>
      <c r="E97" s="678"/>
      <c r="F97" s="678"/>
      <c r="G97" s="678"/>
      <c r="H97" s="678"/>
      <c r="I97" s="678"/>
      <c r="J97" s="678"/>
      <c r="K97" s="678"/>
      <c r="L97" s="678"/>
      <c r="M97" s="678"/>
      <c r="N97" s="678"/>
      <c r="O97" s="678"/>
      <c r="P97" s="678"/>
      <c r="Q97" s="678"/>
      <c r="R97" s="678"/>
    </row>
    <row r="98" spans="1:18">
      <c r="A98" s="678"/>
      <c r="B98" s="678"/>
      <c r="C98" s="678"/>
      <c r="D98" s="678"/>
      <c r="E98" s="678"/>
      <c r="F98" s="678"/>
      <c r="G98" s="678"/>
      <c r="H98" s="678"/>
      <c r="I98" s="678"/>
      <c r="J98" s="678"/>
      <c r="K98" s="678"/>
      <c r="L98" s="678"/>
      <c r="M98" s="678"/>
      <c r="N98" s="678"/>
      <c r="O98" s="678"/>
      <c r="P98" s="678"/>
      <c r="Q98" s="678"/>
      <c r="R98" s="678"/>
    </row>
    <row r="99" spans="1:18">
      <c r="A99" s="678"/>
      <c r="B99" s="678"/>
      <c r="C99" s="678"/>
      <c r="D99" s="678"/>
      <c r="E99" s="678"/>
      <c r="F99" s="678"/>
      <c r="G99" s="678"/>
      <c r="H99" s="678"/>
      <c r="I99" s="678"/>
      <c r="J99" s="678"/>
      <c r="K99" s="678"/>
      <c r="L99" s="678"/>
      <c r="M99" s="678"/>
      <c r="N99" s="678"/>
      <c r="O99" s="678"/>
      <c r="P99" s="678"/>
      <c r="Q99" s="678"/>
      <c r="R99" s="678"/>
    </row>
    <row r="100" spans="1:18">
      <c r="A100" s="678"/>
      <c r="B100" s="678"/>
      <c r="C100" s="678"/>
      <c r="D100" s="678"/>
      <c r="E100" s="678"/>
      <c r="F100" s="678"/>
      <c r="G100" s="678"/>
      <c r="H100" s="678"/>
      <c r="I100" s="678"/>
      <c r="J100" s="678"/>
      <c r="K100" s="678"/>
      <c r="L100" s="678"/>
      <c r="M100" s="678"/>
      <c r="N100" s="678"/>
      <c r="O100" s="678"/>
      <c r="P100" s="678"/>
      <c r="Q100" s="678"/>
      <c r="R100" s="678"/>
    </row>
    <row r="101" spans="1:18">
      <c r="A101" s="678"/>
      <c r="B101" s="678"/>
      <c r="C101" s="678"/>
      <c r="D101" s="678"/>
      <c r="E101" s="678"/>
      <c r="F101" s="678"/>
      <c r="G101" s="678"/>
      <c r="H101" s="678"/>
      <c r="I101" s="678"/>
      <c r="J101" s="678"/>
      <c r="K101" s="678"/>
      <c r="L101" s="678"/>
      <c r="M101" s="678"/>
      <c r="N101" s="678"/>
      <c r="O101" s="678"/>
      <c r="P101" s="678"/>
      <c r="Q101" s="678"/>
      <c r="R101" s="678"/>
    </row>
    <row r="102" spans="1:18">
      <c r="A102" s="678"/>
      <c r="B102" s="678"/>
      <c r="C102" s="678"/>
      <c r="D102" s="678"/>
      <c r="E102" s="678"/>
      <c r="F102" s="678"/>
      <c r="G102" s="678"/>
      <c r="H102" s="678"/>
      <c r="I102" s="678"/>
      <c r="J102" s="678"/>
      <c r="K102" s="678"/>
      <c r="L102" s="678"/>
      <c r="M102" s="678"/>
      <c r="N102" s="678"/>
      <c r="O102" s="678"/>
      <c r="P102" s="678"/>
      <c r="Q102" s="678"/>
      <c r="R102" s="678"/>
    </row>
    <row r="103" spans="1:18">
      <c r="A103" s="678"/>
      <c r="B103" s="678"/>
      <c r="C103" s="678"/>
      <c r="D103" s="678"/>
      <c r="E103" s="678"/>
      <c r="F103" s="678"/>
      <c r="G103" s="678"/>
      <c r="H103" s="678"/>
      <c r="I103" s="678"/>
      <c r="J103" s="678"/>
      <c r="K103" s="678"/>
      <c r="L103" s="678"/>
      <c r="M103" s="678"/>
      <c r="N103" s="678"/>
      <c r="O103" s="678"/>
      <c r="P103" s="678"/>
      <c r="Q103" s="678"/>
      <c r="R103" s="678"/>
    </row>
    <row r="104" spans="1:18">
      <c r="A104" s="678"/>
      <c r="B104" s="678"/>
      <c r="C104" s="678"/>
      <c r="D104" s="678"/>
      <c r="E104" s="678"/>
      <c r="F104" s="678"/>
      <c r="G104" s="678"/>
      <c r="H104" s="678"/>
      <c r="I104" s="678"/>
      <c r="J104" s="678"/>
      <c r="K104" s="678"/>
      <c r="L104" s="678"/>
      <c r="M104" s="678"/>
      <c r="N104" s="678"/>
      <c r="O104" s="678"/>
      <c r="P104" s="678"/>
      <c r="Q104" s="678"/>
      <c r="R104" s="678"/>
    </row>
  </sheetData>
  <mergeCells count="5">
    <mergeCell ref="A7:B10"/>
    <mergeCell ref="C7:Q10"/>
    <mergeCell ref="A11:B12"/>
    <mergeCell ref="C11:C12"/>
    <mergeCell ref="E11:Q11"/>
  </mergeCells>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4"/>
  <sheetViews>
    <sheetView workbookViewId="0">
      <selection activeCell="B31" sqref="B31"/>
    </sheetView>
  </sheetViews>
  <sheetFormatPr defaultRowHeight="15"/>
  <cols>
    <col min="1" max="1" width="21.85546875" style="242" bestFit="1" customWidth="1"/>
    <col min="2" max="2" width="47.7109375" style="242" customWidth="1"/>
    <col min="3" max="3" width="10" style="242" customWidth="1"/>
    <col min="4" max="256" width="9.140625" style="242"/>
    <col min="257" max="257" width="21.85546875" style="242" bestFit="1" customWidth="1"/>
    <col min="258" max="258" width="47.7109375" style="242" customWidth="1"/>
    <col min="259" max="259" width="10" style="242" customWidth="1"/>
    <col min="260" max="512" width="9.140625" style="242"/>
    <col min="513" max="513" width="21.85546875" style="242" bestFit="1" customWidth="1"/>
    <col min="514" max="514" width="47.7109375" style="242" customWidth="1"/>
    <col min="515" max="515" width="10" style="242" customWidth="1"/>
    <col min="516" max="768" width="9.140625" style="242"/>
    <col min="769" max="769" width="21.85546875" style="242" bestFit="1" customWidth="1"/>
    <col min="770" max="770" width="47.7109375" style="242" customWidth="1"/>
    <col min="771" max="771" width="10" style="242" customWidth="1"/>
    <col min="772" max="1024" width="9.140625" style="242"/>
    <col min="1025" max="1025" width="21.85546875" style="242" bestFit="1" customWidth="1"/>
    <col min="1026" max="1026" width="47.7109375" style="242" customWidth="1"/>
    <col min="1027" max="1027" width="10" style="242" customWidth="1"/>
    <col min="1028" max="1280" width="9.140625" style="242"/>
    <col min="1281" max="1281" width="21.85546875" style="242" bestFit="1" customWidth="1"/>
    <col min="1282" max="1282" width="47.7109375" style="242" customWidth="1"/>
    <col min="1283" max="1283" width="10" style="242" customWidth="1"/>
    <col min="1284" max="1536" width="9.140625" style="242"/>
    <col min="1537" max="1537" width="21.85546875" style="242" bestFit="1" customWidth="1"/>
    <col min="1538" max="1538" width="47.7109375" style="242" customWidth="1"/>
    <col min="1539" max="1539" width="10" style="242" customWidth="1"/>
    <col min="1540" max="1792" width="9.140625" style="242"/>
    <col min="1793" max="1793" width="21.85546875" style="242" bestFit="1" customWidth="1"/>
    <col min="1794" max="1794" width="47.7109375" style="242" customWidth="1"/>
    <col min="1795" max="1795" width="10" style="242" customWidth="1"/>
    <col min="1796" max="2048" width="9.140625" style="242"/>
    <col min="2049" max="2049" width="21.85546875" style="242" bestFit="1" customWidth="1"/>
    <col min="2050" max="2050" width="47.7109375" style="242" customWidth="1"/>
    <col min="2051" max="2051" width="10" style="242" customWidth="1"/>
    <col min="2052" max="2304" width="9.140625" style="242"/>
    <col min="2305" max="2305" width="21.85546875" style="242" bestFit="1" customWidth="1"/>
    <col min="2306" max="2306" width="47.7109375" style="242" customWidth="1"/>
    <col min="2307" max="2307" width="10" style="242" customWidth="1"/>
    <col min="2308" max="2560" width="9.140625" style="242"/>
    <col min="2561" max="2561" width="21.85546875" style="242" bestFit="1" customWidth="1"/>
    <col min="2562" max="2562" width="47.7109375" style="242" customWidth="1"/>
    <col min="2563" max="2563" width="10" style="242" customWidth="1"/>
    <col min="2564" max="2816" width="9.140625" style="242"/>
    <col min="2817" max="2817" width="21.85546875" style="242" bestFit="1" customWidth="1"/>
    <col min="2818" max="2818" width="47.7109375" style="242" customWidth="1"/>
    <col min="2819" max="2819" width="10" style="242" customWidth="1"/>
    <col min="2820" max="3072" width="9.140625" style="242"/>
    <col min="3073" max="3073" width="21.85546875" style="242" bestFit="1" customWidth="1"/>
    <col min="3074" max="3074" width="47.7109375" style="242" customWidth="1"/>
    <col min="3075" max="3075" width="10" style="242" customWidth="1"/>
    <col min="3076" max="3328" width="9.140625" style="242"/>
    <col min="3329" max="3329" width="21.85546875" style="242" bestFit="1" customWidth="1"/>
    <col min="3330" max="3330" width="47.7109375" style="242" customWidth="1"/>
    <col min="3331" max="3331" width="10" style="242" customWidth="1"/>
    <col min="3332" max="3584" width="9.140625" style="242"/>
    <col min="3585" max="3585" width="21.85546875" style="242" bestFit="1" customWidth="1"/>
    <col min="3586" max="3586" width="47.7109375" style="242" customWidth="1"/>
    <col min="3587" max="3587" width="10" style="242" customWidth="1"/>
    <col min="3588" max="3840" width="9.140625" style="242"/>
    <col min="3841" max="3841" width="21.85546875" style="242" bestFit="1" customWidth="1"/>
    <col min="3842" max="3842" width="47.7109375" style="242" customWidth="1"/>
    <col min="3843" max="3843" width="10" style="242" customWidth="1"/>
    <col min="3844" max="4096" width="9.140625" style="242"/>
    <col min="4097" max="4097" width="21.85546875" style="242" bestFit="1" customWidth="1"/>
    <col min="4098" max="4098" width="47.7109375" style="242" customWidth="1"/>
    <col min="4099" max="4099" width="10" style="242" customWidth="1"/>
    <col min="4100" max="4352" width="9.140625" style="242"/>
    <col min="4353" max="4353" width="21.85546875" style="242" bestFit="1" customWidth="1"/>
    <col min="4354" max="4354" width="47.7109375" style="242" customWidth="1"/>
    <col min="4355" max="4355" width="10" style="242" customWidth="1"/>
    <col min="4356" max="4608" width="9.140625" style="242"/>
    <col min="4609" max="4609" width="21.85546875" style="242" bestFit="1" customWidth="1"/>
    <col min="4610" max="4610" width="47.7109375" style="242" customWidth="1"/>
    <col min="4611" max="4611" width="10" style="242" customWidth="1"/>
    <col min="4612" max="4864" width="9.140625" style="242"/>
    <col min="4865" max="4865" width="21.85546875" style="242" bestFit="1" customWidth="1"/>
    <col min="4866" max="4866" width="47.7109375" style="242" customWidth="1"/>
    <col min="4867" max="4867" width="10" style="242" customWidth="1"/>
    <col min="4868" max="5120" width="9.140625" style="242"/>
    <col min="5121" max="5121" width="21.85546875" style="242" bestFit="1" customWidth="1"/>
    <col min="5122" max="5122" width="47.7109375" style="242" customWidth="1"/>
    <col min="5123" max="5123" width="10" style="242" customWidth="1"/>
    <col min="5124" max="5376" width="9.140625" style="242"/>
    <col min="5377" max="5377" width="21.85546875" style="242" bestFit="1" customWidth="1"/>
    <col min="5378" max="5378" width="47.7109375" style="242" customWidth="1"/>
    <col min="5379" max="5379" width="10" style="242" customWidth="1"/>
    <col min="5380" max="5632" width="9.140625" style="242"/>
    <col min="5633" max="5633" width="21.85546875" style="242" bestFit="1" customWidth="1"/>
    <col min="5634" max="5634" width="47.7109375" style="242" customWidth="1"/>
    <col min="5635" max="5635" width="10" style="242" customWidth="1"/>
    <col min="5636" max="5888" width="9.140625" style="242"/>
    <col min="5889" max="5889" width="21.85546875" style="242" bestFit="1" customWidth="1"/>
    <col min="5890" max="5890" width="47.7109375" style="242" customWidth="1"/>
    <col min="5891" max="5891" width="10" style="242" customWidth="1"/>
    <col min="5892" max="6144" width="9.140625" style="242"/>
    <col min="6145" max="6145" width="21.85546875" style="242" bestFit="1" customWidth="1"/>
    <col min="6146" max="6146" width="47.7109375" style="242" customWidth="1"/>
    <col min="6147" max="6147" width="10" style="242" customWidth="1"/>
    <col min="6148" max="6400" width="9.140625" style="242"/>
    <col min="6401" max="6401" width="21.85546875" style="242" bestFit="1" customWidth="1"/>
    <col min="6402" max="6402" width="47.7109375" style="242" customWidth="1"/>
    <col min="6403" max="6403" width="10" style="242" customWidth="1"/>
    <col min="6404" max="6656" width="9.140625" style="242"/>
    <col min="6657" max="6657" width="21.85546875" style="242" bestFit="1" customWidth="1"/>
    <col min="6658" max="6658" width="47.7109375" style="242" customWidth="1"/>
    <col min="6659" max="6659" width="10" style="242" customWidth="1"/>
    <col min="6660" max="6912" width="9.140625" style="242"/>
    <col min="6913" max="6913" width="21.85546875" style="242" bestFit="1" customWidth="1"/>
    <col min="6914" max="6914" width="47.7109375" style="242" customWidth="1"/>
    <col min="6915" max="6915" width="10" style="242" customWidth="1"/>
    <col min="6916" max="7168" width="9.140625" style="242"/>
    <col min="7169" max="7169" width="21.85546875" style="242" bestFit="1" customWidth="1"/>
    <col min="7170" max="7170" width="47.7109375" style="242" customWidth="1"/>
    <col min="7171" max="7171" width="10" style="242" customWidth="1"/>
    <col min="7172" max="7424" width="9.140625" style="242"/>
    <col min="7425" max="7425" width="21.85546875" style="242" bestFit="1" customWidth="1"/>
    <col min="7426" max="7426" width="47.7109375" style="242" customWidth="1"/>
    <col min="7427" max="7427" width="10" style="242" customWidth="1"/>
    <col min="7428" max="7680" width="9.140625" style="242"/>
    <col min="7681" max="7681" width="21.85546875" style="242" bestFit="1" customWidth="1"/>
    <col min="7682" max="7682" width="47.7109375" style="242" customWidth="1"/>
    <col min="7683" max="7683" width="10" style="242" customWidth="1"/>
    <col min="7684" max="7936" width="9.140625" style="242"/>
    <col min="7937" max="7937" width="21.85546875" style="242" bestFit="1" customWidth="1"/>
    <col min="7938" max="7938" width="47.7109375" style="242" customWidth="1"/>
    <col min="7939" max="7939" width="10" style="242" customWidth="1"/>
    <col min="7940" max="8192" width="9.140625" style="242"/>
    <col min="8193" max="8193" width="21.85546875" style="242" bestFit="1" customWidth="1"/>
    <col min="8194" max="8194" width="47.7109375" style="242" customWidth="1"/>
    <col min="8195" max="8195" width="10" style="242" customWidth="1"/>
    <col min="8196" max="8448" width="9.140625" style="242"/>
    <col min="8449" max="8449" width="21.85546875" style="242" bestFit="1" customWidth="1"/>
    <col min="8450" max="8450" width="47.7109375" style="242" customWidth="1"/>
    <col min="8451" max="8451" width="10" style="242" customWidth="1"/>
    <col min="8452" max="8704" width="9.140625" style="242"/>
    <col min="8705" max="8705" width="21.85546875" style="242" bestFit="1" customWidth="1"/>
    <col min="8706" max="8706" width="47.7109375" style="242" customWidth="1"/>
    <col min="8707" max="8707" width="10" style="242" customWidth="1"/>
    <col min="8708" max="8960" width="9.140625" style="242"/>
    <col min="8961" max="8961" width="21.85546875" style="242" bestFit="1" customWidth="1"/>
    <col min="8962" max="8962" width="47.7109375" style="242" customWidth="1"/>
    <col min="8963" max="8963" width="10" style="242" customWidth="1"/>
    <col min="8964" max="9216" width="9.140625" style="242"/>
    <col min="9217" max="9217" width="21.85546875" style="242" bestFit="1" customWidth="1"/>
    <col min="9218" max="9218" width="47.7109375" style="242" customWidth="1"/>
    <col min="9219" max="9219" width="10" style="242" customWidth="1"/>
    <col min="9220" max="9472" width="9.140625" style="242"/>
    <col min="9473" max="9473" width="21.85546875" style="242" bestFit="1" customWidth="1"/>
    <col min="9474" max="9474" width="47.7109375" style="242" customWidth="1"/>
    <col min="9475" max="9475" width="10" style="242" customWidth="1"/>
    <col min="9476" max="9728" width="9.140625" style="242"/>
    <col min="9729" max="9729" width="21.85546875" style="242" bestFit="1" customWidth="1"/>
    <col min="9730" max="9730" width="47.7109375" style="242" customWidth="1"/>
    <col min="9731" max="9731" width="10" style="242" customWidth="1"/>
    <col min="9732" max="9984" width="9.140625" style="242"/>
    <col min="9985" max="9985" width="21.85546875" style="242" bestFit="1" customWidth="1"/>
    <col min="9986" max="9986" width="47.7109375" style="242" customWidth="1"/>
    <col min="9987" max="9987" width="10" style="242" customWidth="1"/>
    <col min="9988" max="10240" width="9.140625" style="242"/>
    <col min="10241" max="10241" width="21.85546875" style="242" bestFit="1" customWidth="1"/>
    <col min="10242" max="10242" width="47.7109375" style="242" customWidth="1"/>
    <col min="10243" max="10243" width="10" style="242" customWidth="1"/>
    <col min="10244" max="10496" width="9.140625" style="242"/>
    <col min="10497" max="10497" width="21.85546875" style="242" bestFit="1" customWidth="1"/>
    <col min="10498" max="10498" width="47.7109375" style="242" customWidth="1"/>
    <col min="10499" max="10499" width="10" style="242" customWidth="1"/>
    <col min="10500" max="10752" width="9.140625" style="242"/>
    <col min="10753" max="10753" width="21.85546875" style="242" bestFit="1" customWidth="1"/>
    <col min="10754" max="10754" width="47.7109375" style="242" customWidth="1"/>
    <col min="10755" max="10755" width="10" style="242" customWidth="1"/>
    <col min="10756" max="11008" width="9.140625" style="242"/>
    <col min="11009" max="11009" width="21.85546875" style="242" bestFit="1" customWidth="1"/>
    <col min="11010" max="11010" width="47.7109375" style="242" customWidth="1"/>
    <col min="11011" max="11011" width="10" style="242" customWidth="1"/>
    <col min="11012" max="11264" width="9.140625" style="242"/>
    <col min="11265" max="11265" width="21.85546875" style="242" bestFit="1" customWidth="1"/>
    <col min="11266" max="11266" width="47.7109375" style="242" customWidth="1"/>
    <col min="11267" max="11267" width="10" style="242" customWidth="1"/>
    <col min="11268" max="11520" width="9.140625" style="242"/>
    <col min="11521" max="11521" width="21.85546875" style="242" bestFit="1" customWidth="1"/>
    <col min="11522" max="11522" width="47.7109375" style="242" customWidth="1"/>
    <col min="11523" max="11523" width="10" style="242" customWidth="1"/>
    <col min="11524" max="11776" width="9.140625" style="242"/>
    <col min="11777" max="11777" width="21.85546875" style="242" bestFit="1" customWidth="1"/>
    <col min="11778" max="11778" width="47.7109375" style="242" customWidth="1"/>
    <col min="11779" max="11779" width="10" style="242" customWidth="1"/>
    <col min="11780" max="12032" width="9.140625" style="242"/>
    <col min="12033" max="12033" width="21.85546875" style="242" bestFit="1" customWidth="1"/>
    <col min="12034" max="12034" width="47.7109375" style="242" customWidth="1"/>
    <col min="12035" max="12035" width="10" style="242" customWidth="1"/>
    <col min="12036" max="12288" width="9.140625" style="242"/>
    <col min="12289" max="12289" width="21.85546875" style="242" bestFit="1" customWidth="1"/>
    <col min="12290" max="12290" width="47.7109375" style="242" customWidth="1"/>
    <col min="12291" max="12291" width="10" style="242" customWidth="1"/>
    <col min="12292" max="12544" width="9.140625" style="242"/>
    <col min="12545" max="12545" width="21.85546875" style="242" bestFit="1" customWidth="1"/>
    <col min="12546" max="12546" width="47.7109375" style="242" customWidth="1"/>
    <col min="12547" max="12547" width="10" style="242" customWidth="1"/>
    <col min="12548" max="12800" width="9.140625" style="242"/>
    <col min="12801" max="12801" width="21.85546875" style="242" bestFit="1" customWidth="1"/>
    <col min="12802" max="12802" width="47.7109375" style="242" customWidth="1"/>
    <col min="12803" max="12803" width="10" style="242" customWidth="1"/>
    <col min="12804" max="13056" width="9.140625" style="242"/>
    <col min="13057" max="13057" width="21.85546875" style="242" bestFit="1" customWidth="1"/>
    <col min="13058" max="13058" width="47.7109375" style="242" customWidth="1"/>
    <col min="13059" max="13059" width="10" style="242" customWidth="1"/>
    <col min="13060" max="13312" width="9.140625" style="242"/>
    <col min="13313" max="13313" width="21.85546875" style="242" bestFit="1" customWidth="1"/>
    <col min="13314" max="13314" width="47.7109375" style="242" customWidth="1"/>
    <col min="13315" max="13315" width="10" style="242" customWidth="1"/>
    <col min="13316" max="13568" width="9.140625" style="242"/>
    <col min="13569" max="13569" width="21.85546875" style="242" bestFit="1" customWidth="1"/>
    <col min="13570" max="13570" width="47.7109375" style="242" customWidth="1"/>
    <col min="13571" max="13571" width="10" style="242" customWidth="1"/>
    <col min="13572" max="13824" width="9.140625" style="242"/>
    <col min="13825" max="13825" width="21.85546875" style="242" bestFit="1" customWidth="1"/>
    <col min="13826" max="13826" width="47.7109375" style="242" customWidth="1"/>
    <col min="13827" max="13827" width="10" style="242" customWidth="1"/>
    <col min="13828" max="14080" width="9.140625" style="242"/>
    <col min="14081" max="14081" width="21.85546875" style="242" bestFit="1" customWidth="1"/>
    <col min="14082" max="14082" width="47.7109375" style="242" customWidth="1"/>
    <col min="14083" max="14083" width="10" style="242" customWidth="1"/>
    <col min="14084" max="14336" width="9.140625" style="242"/>
    <col min="14337" max="14337" width="21.85546875" style="242" bestFit="1" customWidth="1"/>
    <col min="14338" max="14338" width="47.7109375" style="242" customWidth="1"/>
    <col min="14339" max="14339" width="10" style="242" customWidth="1"/>
    <col min="14340" max="14592" width="9.140625" style="242"/>
    <col min="14593" max="14593" width="21.85546875" style="242" bestFit="1" customWidth="1"/>
    <col min="14594" max="14594" width="47.7109375" style="242" customWidth="1"/>
    <col min="14595" max="14595" width="10" style="242" customWidth="1"/>
    <col min="14596" max="14848" width="9.140625" style="242"/>
    <col min="14849" max="14849" width="21.85546875" style="242" bestFit="1" customWidth="1"/>
    <col min="14850" max="14850" width="47.7109375" style="242" customWidth="1"/>
    <col min="14851" max="14851" width="10" style="242" customWidth="1"/>
    <col min="14852" max="15104" width="9.140625" style="242"/>
    <col min="15105" max="15105" width="21.85546875" style="242" bestFit="1" customWidth="1"/>
    <col min="15106" max="15106" width="47.7109375" style="242" customWidth="1"/>
    <col min="15107" max="15107" width="10" style="242" customWidth="1"/>
    <col min="15108" max="15360" width="9.140625" style="242"/>
    <col min="15361" max="15361" width="21.85546875" style="242" bestFit="1" customWidth="1"/>
    <col min="15362" max="15362" width="47.7109375" style="242" customWidth="1"/>
    <col min="15363" max="15363" width="10" style="242" customWidth="1"/>
    <col min="15364" max="15616" width="9.140625" style="242"/>
    <col min="15617" max="15617" width="21.85546875" style="242" bestFit="1" customWidth="1"/>
    <col min="15618" max="15618" width="47.7109375" style="242" customWidth="1"/>
    <col min="15619" max="15619" width="10" style="242" customWidth="1"/>
    <col min="15620" max="15872" width="9.140625" style="242"/>
    <col min="15873" max="15873" width="21.85546875" style="242" bestFit="1" customWidth="1"/>
    <col min="15874" max="15874" width="47.7109375" style="242" customWidth="1"/>
    <col min="15875" max="15875" width="10" style="242" customWidth="1"/>
    <col min="15876" max="16128" width="9.140625" style="242"/>
    <col min="16129" max="16129" width="21.85546875" style="242" bestFit="1" customWidth="1"/>
    <col min="16130" max="16130" width="47.7109375" style="242" customWidth="1"/>
    <col min="16131" max="16131" width="10" style="242" customWidth="1"/>
    <col min="16132" max="16384" width="9.140625" style="242"/>
  </cols>
  <sheetData>
    <row r="1" spans="1:20">
      <c r="A1" s="242" t="s">
        <v>0</v>
      </c>
      <c r="B1" s="265" t="s">
        <v>1802</v>
      </c>
    </row>
    <row r="2" spans="1:20">
      <c r="A2" s="242" t="s">
        <v>2</v>
      </c>
      <c r="B2" s="268" t="s">
        <v>1703</v>
      </c>
    </row>
    <row r="3" spans="1:20">
      <c r="A3" s="242" t="s">
        <v>4</v>
      </c>
      <c r="B3" s="268" t="s">
        <v>1560</v>
      </c>
    </row>
    <row r="4" spans="1:20">
      <c r="A4" s="242" t="s">
        <v>6</v>
      </c>
      <c r="B4" s="268" t="s">
        <v>7</v>
      </c>
    </row>
    <row r="5" spans="1:20">
      <c r="A5" s="242" t="s">
        <v>8</v>
      </c>
      <c r="B5" s="242" t="s">
        <v>9</v>
      </c>
    </row>
    <row r="6" spans="1:20" ht="15.75" thickBot="1"/>
    <row r="7" spans="1:20">
      <c r="A7" s="3035" t="s">
        <v>1704</v>
      </c>
      <c r="B7" s="3036"/>
      <c r="C7" s="3041" t="s">
        <v>1705</v>
      </c>
      <c r="D7" s="3042"/>
      <c r="E7" s="3042"/>
      <c r="F7" s="3042"/>
      <c r="G7" s="3042"/>
      <c r="H7" s="3042"/>
      <c r="I7" s="3042"/>
      <c r="J7" s="3042"/>
      <c r="K7" s="3042"/>
      <c r="L7" s="3042"/>
      <c r="M7" s="3042"/>
      <c r="N7" s="3043"/>
      <c r="O7" s="3043"/>
      <c r="P7" s="3043"/>
      <c r="Q7" s="3044"/>
      <c r="R7" s="1231"/>
      <c r="S7" s="1235"/>
      <c r="T7" s="1235"/>
    </row>
    <row r="8" spans="1:20">
      <c r="A8" s="3037"/>
      <c r="B8" s="3038"/>
      <c r="C8" s="3045"/>
      <c r="D8" s="3046"/>
      <c r="E8" s="3046"/>
      <c r="F8" s="3046"/>
      <c r="G8" s="3046"/>
      <c r="H8" s="3046"/>
      <c r="I8" s="3046"/>
      <c r="J8" s="3046"/>
      <c r="K8" s="3046"/>
      <c r="L8" s="3046"/>
      <c r="M8" s="3046"/>
      <c r="N8" s="3047"/>
      <c r="O8" s="3047"/>
      <c r="P8" s="3047"/>
      <c r="Q8" s="3048"/>
      <c r="R8" s="1231"/>
      <c r="S8" s="1235"/>
      <c r="T8" s="1235"/>
    </row>
    <row r="9" spans="1:20">
      <c r="A9" s="3037"/>
      <c r="B9" s="3038"/>
      <c r="C9" s="3045"/>
      <c r="D9" s="3046"/>
      <c r="E9" s="3046"/>
      <c r="F9" s="3046"/>
      <c r="G9" s="3046"/>
      <c r="H9" s="3046"/>
      <c r="I9" s="3046"/>
      <c r="J9" s="3046"/>
      <c r="K9" s="3046"/>
      <c r="L9" s="3046"/>
      <c r="M9" s="3046"/>
      <c r="N9" s="3047"/>
      <c r="O9" s="3047"/>
      <c r="P9" s="3047"/>
      <c r="Q9" s="3048"/>
      <c r="R9" s="1231"/>
      <c r="S9" s="1235"/>
      <c r="T9" s="1235"/>
    </row>
    <row r="10" spans="1:20" ht="15.75" thickBot="1">
      <c r="A10" s="3039"/>
      <c r="B10" s="3040"/>
      <c r="C10" s="3049"/>
      <c r="D10" s="3050"/>
      <c r="E10" s="3050"/>
      <c r="F10" s="3050"/>
      <c r="G10" s="3050"/>
      <c r="H10" s="3050"/>
      <c r="I10" s="3050"/>
      <c r="J10" s="3050"/>
      <c r="K10" s="3050"/>
      <c r="L10" s="3050"/>
      <c r="M10" s="3050"/>
      <c r="N10" s="3051"/>
      <c r="O10" s="3051"/>
      <c r="P10" s="3051"/>
      <c r="Q10" s="3052"/>
      <c r="R10" s="1231"/>
      <c r="S10" s="1235"/>
      <c r="T10" s="1235"/>
    </row>
    <row r="11" spans="1:20" ht="15" customHeight="1">
      <c r="A11" s="3053" t="s">
        <v>1706</v>
      </c>
      <c r="B11" s="3054"/>
      <c r="C11" s="3057" t="s">
        <v>1803</v>
      </c>
      <c r="D11" s="1236"/>
      <c r="E11" s="3059" t="s">
        <v>1708</v>
      </c>
      <c r="F11" s="3059"/>
      <c r="G11" s="3059"/>
      <c r="H11" s="3059"/>
      <c r="I11" s="3059"/>
      <c r="J11" s="3059"/>
      <c r="K11" s="3059"/>
      <c r="L11" s="3059"/>
      <c r="M11" s="3059"/>
      <c r="N11" s="3059"/>
      <c r="O11" s="3059"/>
      <c r="P11" s="3059"/>
      <c r="Q11" s="3060"/>
      <c r="R11" s="1231"/>
      <c r="S11" s="1235"/>
      <c r="T11" s="1235"/>
    </row>
    <row r="12" spans="1:20" ht="25.5">
      <c r="A12" s="3055"/>
      <c r="B12" s="3056"/>
      <c r="C12" s="3058"/>
      <c r="D12" s="1237" t="s">
        <v>1709</v>
      </c>
      <c r="E12" s="1238" t="s">
        <v>1710</v>
      </c>
      <c r="F12" s="1238" t="s">
        <v>1711</v>
      </c>
      <c r="G12" s="1238" t="s">
        <v>1712</v>
      </c>
      <c r="H12" s="1238" t="s">
        <v>1713</v>
      </c>
      <c r="I12" s="1238" t="s">
        <v>1714</v>
      </c>
      <c r="J12" s="1238" t="s">
        <v>1715</v>
      </c>
      <c r="K12" s="1238" t="s">
        <v>1716</v>
      </c>
      <c r="L12" s="1238" t="s">
        <v>1717</v>
      </c>
      <c r="M12" s="1238" t="s">
        <v>1718</v>
      </c>
      <c r="N12" s="1238" t="s">
        <v>1719</v>
      </c>
      <c r="O12" s="1238" t="s">
        <v>1720</v>
      </c>
      <c r="P12" s="1238" t="s">
        <v>1721</v>
      </c>
      <c r="Q12" s="1239" t="s">
        <v>1722</v>
      </c>
      <c r="R12" s="1231"/>
      <c r="S12" s="1235"/>
      <c r="T12" s="1235"/>
    </row>
    <row r="13" spans="1:20">
      <c r="A13" s="1240"/>
      <c r="B13" s="1241"/>
      <c r="C13" s="1242">
        <v>1</v>
      </c>
      <c r="D13" s="1243">
        <v>2</v>
      </c>
      <c r="E13" s="1243">
        <v>3</v>
      </c>
      <c r="F13" s="1243">
        <v>4</v>
      </c>
      <c r="G13" s="1243">
        <v>5</v>
      </c>
      <c r="H13" s="1243">
        <v>6</v>
      </c>
      <c r="I13" s="1243">
        <v>7</v>
      </c>
      <c r="J13" s="1243">
        <v>8</v>
      </c>
      <c r="K13" s="1243">
        <v>9</v>
      </c>
      <c r="L13" s="1243">
        <v>10</v>
      </c>
      <c r="M13" s="1243">
        <v>11</v>
      </c>
      <c r="N13" s="1243">
        <v>12</v>
      </c>
      <c r="O13" s="1243">
        <v>13</v>
      </c>
      <c r="P13" s="1243">
        <v>14</v>
      </c>
      <c r="Q13" s="1244">
        <v>15</v>
      </c>
      <c r="R13" s="1231"/>
      <c r="S13" s="1235"/>
      <c r="T13" s="1235"/>
    </row>
    <row r="14" spans="1:20">
      <c r="A14" s="1240"/>
      <c r="B14" s="1245" t="s">
        <v>1723</v>
      </c>
      <c r="C14" s="1246"/>
      <c r="D14" s="1247"/>
      <c r="E14" s="1247"/>
      <c r="F14" s="1247"/>
      <c r="G14" s="1247"/>
      <c r="H14" s="1247"/>
      <c r="I14" s="1247"/>
      <c r="J14" s="1247"/>
      <c r="K14" s="1247"/>
      <c r="L14" s="1247"/>
      <c r="M14" s="1247"/>
      <c r="N14" s="1247"/>
      <c r="O14" s="1247"/>
      <c r="P14" s="1247"/>
      <c r="Q14" s="1248"/>
      <c r="R14" s="1231"/>
      <c r="S14" s="1235"/>
      <c r="T14" s="1235"/>
    </row>
    <row r="15" spans="1:20">
      <c r="A15" s="1249"/>
      <c r="B15" s="1250" t="s">
        <v>11</v>
      </c>
      <c r="C15" s="1251"/>
      <c r="D15" s="1252"/>
      <c r="E15" s="1252"/>
      <c r="F15" s="1252"/>
      <c r="G15" s="1252"/>
      <c r="H15" s="1252"/>
      <c r="I15" s="1252"/>
      <c r="J15" s="1252"/>
      <c r="K15" s="1252"/>
      <c r="L15" s="1252"/>
      <c r="M15" s="1252"/>
      <c r="N15" s="1252"/>
      <c r="O15" s="1252"/>
      <c r="P15" s="1252"/>
      <c r="Q15" s="1253"/>
      <c r="R15" s="1231"/>
      <c r="S15" s="1235"/>
      <c r="T15" s="1235"/>
    </row>
    <row r="16" spans="1:20">
      <c r="A16" s="1254">
        <v>1</v>
      </c>
      <c r="B16" s="1255" t="s">
        <v>1724</v>
      </c>
      <c r="C16" s="1256">
        <f>SUM(D16:Q16)</f>
        <v>0</v>
      </c>
      <c r="D16" s="1257"/>
      <c r="E16" s="1258"/>
      <c r="F16" s="1258"/>
      <c r="G16" s="1258"/>
      <c r="H16" s="1258"/>
      <c r="I16" s="1258"/>
      <c r="J16" s="1258"/>
      <c r="K16" s="1258"/>
      <c r="L16" s="1258"/>
      <c r="M16" s="1258"/>
      <c r="N16" s="1258"/>
      <c r="O16" s="1258"/>
      <c r="P16" s="1258"/>
      <c r="Q16" s="1259"/>
      <c r="R16" s="1231"/>
      <c r="S16" s="1235"/>
      <c r="T16" s="1235"/>
    </row>
    <row r="17" spans="1:20" ht="26.25">
      <c r="A17" s="1260">
        <v>2</v>
      </c>
      <c r="B17" s="1261" t="s">
        <v>319</v>
      </c>
      <c r="C17" s="1256">
        <f t="shared" ref="C17:C32" si="0">SUM(D17:Q17)</f>
        <v>0</v>
      </c>
      <c r="D17" s="1262"/>
      <c r="E17" s="1263"/>
      <c r="F17" s="1263"/>
      <c r="G17" s="1263"/>
      <c r="H17" s="1263"/>
      <c r="I17" s="1263"/>
      <c r="J17" s="1263"/>
      <c r="K17" s="1263"/>
      <c r="L17" s="1263"/>
      <c r="M17" s="1263"/>
      <c r="N17" s="1263"/>
      <c r="O17" s="1263"/>
      <c r="P17" s="1263"/>
      <c r="Q17" s="1264"/>
      <c r="R17" s="1231"/>
      <c r="S17" s="1235"/>
      <c r="T17" s="1235"/>
    </row>
    <row r="18" spans="1:20" ht="15" customHeight="1">
      <c r="A18" s="1265">
        <v>3</v>
      </c>
      <c r="B18" s="1266" t="s">
        <v>1725</v>
      </c>
      <c r="C18" s="1256">
        <f t="shared" si="0"/>
        <v>0</v>
      </c>
      <c r="D18" s="1262"/>
      <c r="E18" s="1263"/>
      <c r="F18" s="1263"/>
      <c r="G18" s="1263"/>
      <c r="H18" s="1263"/>
      <c r="I18" s="1263"/>
      <c r="J18" s="1263"/>
      <c r="K18" s="1263"/>
      <c r="L18" s="1263"/>
      <c r="M18" s="1263"/>
      <c r="N18" s="1263"/>
      <c r="O18" s="1263"/>
      <c r="P18" s="1263"/>
      <c r="Q18" s="1264"/>
      <c r="R18" s="1231"/>
      <c r="S18" s="1235"/>
      <c r="T18" s="1235"/>
    </row>
    <row r="19" spans="1:20">
      <c r="A19" s="1260">
        <v>4</v>
      </c>
      <c r="B19" s="1266" t="s">
        <v>1726</v>
      </c>
      <c r="C19" s="1256">
        <f t="shared" si="0"/>
        <v>0</v>
      </c>
      <c r="D19" s="1267">
        <f>D20+D21</f>
        <v>0</v>
      </c>
      <c r="E19" s="1267">
        <f t="shared" ref="E19:Q19" si="1">E20+E21</f>
        <v>0</v>
      </c>
      <c r="F19" s="1267">
        <f t="shared" si="1"/>
        <v>0</v>
      </c>
      <c r="G19" s="1267">
        <f t="shared" si="1"/>
        <v>0</v>
      </c>
      <c r="H19" s="1267">
        <f t="shared" si="1"/>
        <v>0</v>
      </c>
      <c r="I19" s="1267">
        <f t="shared" si="1"/>
        <v>0</v>
      </c>
      <c r="J19" s="1267">
        <f t="shared" si="1"/>
        <v>0</v>
      </c>
      <c r="K19" s="1267">
        <f t="shared" si="1"/>
        <v>0</v>
      </c>
      <c r="L19" s="1267">
        <f t="shared" si="1"/>
        <v>0</v>
      </c>
      <c r="M19" s="1267">
        <f t="shared" si="1"/>
        <v>0</v>
      </c>
      <c r="N19" s="1267">
        <f t="shared" si="1"/>
        <v>0</v>
      </c>
      <c r="O19" s="1267">
        <f t="shared" si="1"/>
        <v>0</v>
      </c>
      <c r="P19" s="1267">
        <f t="shared" si="1"/>
        <v>0</v>
      </c>
      <c r="Q19" s="1268">
        <f t="shared" si="1"/>
        <v>0</v>
      </c>
      <c r="R19" s="1231"/>
      <c r="S19" s="1235"/>
      <c r="T19" s="1235"/>
    </row>
    <row r="20" spans="1:20">
      <c r="A20" s="1260"/>
      <c r="B20" s="1269" t="s">
        <v>1727</v>
      </c>
      <c r="C20" s="1256">
        <f t="shared" si="0"/>
        <v>0</v>
      </c>
      <c r="D20" s="1270"/>
      <c r="E20" s="1271"/>
      <c r="F20" s="1271"/>
      <c r="G20" s="1271"/>
      <c r="H20" s="1271"/>
      <c r="I20" s="1271"/>
      <c r="J20" s="1271"/>
      <c r="K20" s="1271"/>
      <c r="L20" s="1271"/>
      <c r="M20" s="1271"/>
      <c r="N20" s="1271"/>
      <c r="O20" s="1271"/>
      <c r="P20" s="1271"/>
      <c r="Q20" s="1272"/>
      <c r="R20" s="1231"/>
      <c r="S20" s="1235"/>
      <c r="T20" s="1235"/>
    </row>
    <row r="21" spans="1:20">
      <c r="A21" s="1260"/>
      <c r="B21" s="1269" t="s">
        <v>803</v>
      </c>
      <c r="C21" s="1256">
        <f t="shared" si="0"/>
        <v>0</v>
      </c>
      <c r="D21" s="1270"/>
      <c r="E21" s="1271"/>
      <c r="F21" s="1271"/>
      <c r="G21" s="1271"/>
      <c r="H21" s="1271"/>
      <c r="I21" s="1271"/>
      <c r="J21" s="1271"/>
      <c r="K21" s="1271"/>
      <c r="L21" s="1271"/>
      <c r="M21" s="1271"/>
      <c r="N21" s="1271"/>
      <c r="O21" s="1271"/>
      <c r="P21" s="1271"/>
      <c r="Q21" s="1272"/>
      <c r="R21" s="1231"/>
      <c r="S21" s="1235"/>
      <c r="T21" s="1235"/>
    </row>
    <row r="22" spans="1:20">
      <c r="A22" s="1260">
        <v>5</v>
      </c>
      <c r="B22" s="1266" t="s">
        <v>1728</v>
      </c>
      <c r="C22" s="1256">
        <f t="shared" si="0"/>
        <v>0</v>
      </c>
      <c r="D22" s="1273"/>
      <c r="E22" s="1274"/>
      <c r="F22" s="1274"/>
      <c r="G22" s="1274"/>
      <c r="H22" s="1274"/>
      <c r="I22" s="1274"/>
      <c r="J22" s="1274"/>
      <c r="K22" s="1274"/>
      <c r="L22" s="1274"/>
      <c r="M22" s="1274"/>
      <c r="N22" s="1274"/>
      <c r="O22" s="1274"/>
      <c r="P22" s="1274"/>
      <c r="Q22" s="1275"/>
      <c r="R22" s="1231"/>
      <c r="S22" s="1235"/>
      <c r="T22" s="1235"/>
    </row>
    <row r="23" spans="1:20">
      <c r="A23" s="1260">
        <v>6</v>
      </c>
      <c r="B23" s="1266" t="s">
        <v>1729</v>
      </c>
      <c r="C23" s="1256">
        <f t="shared" si="0"/>
        <v>0</v>
      </c>
      <c r="D23" s="1270"/>
      <c r="E23" s="1271"/>
      <c r="F23" s="1271"/>
      <c r="G23" s="1271"/>
      <c r="H23" s="1271"/>
      <c r="I23" s="1271"/>
      <c r="J23" s="1271"/>
      <c r="K23" s="1271"/>
      <c r="L23" s="1271"/>
      <c r="M23" s="1271"/>
      <c r="N23" s="1271"/>
      <c r="O23" s="1271"/>
      <c r="P23" s="1271"/>
      <c r="Q23" s="1272"/>
      <c r="R23" s="1231"/>
      <c r="S23" s="1235"/>
      <c r="T23" s="1235"/>
    </row>
    <row r="24" spans="1:20">
      <c r="A24" s="1260">
        <v>7</v>
      </c>
      <c r="B24" s="1266" t="s">
        <v>1730</v>
      </c>
      <c r="C24" s="1256">
        <f t="shared" si="0"/>
        <v>0</v>
      </c>
      <c r="D24" s="1270"/>
      <c r="E24" s="1271"/>
      <c r="F24" s="1271"/>
      <c r="G24" s="1271"/>
      <c r="H24" s="1271"/>
      <c r="I24" s="1271"/>
      <c r="J24" s="1271"/>
      <c r="K24" s="1271"/>
      <c r="L24" s="1271"/>
      <c r="M24" s="1271"/>
      <c r="N24" s="1271"/>
      <c r="O24" s="1271"/>
      <c r="P24" s="1271"/>
      <c r="Q24" s="1272"/>
      <c r="R24" s="1231"/>
      <c r="S24" s="1235"/>
      <c r="T24" s="1235"/>
    </row>
    <row r="25" spans="1:20">
      <c r="A25" s="1276"/>
      <c r="B25" s="1269" t="s">
        <v>1731</v>
      </c>
      <c r="C25" s="1256">
        <f t="shared" si="0"/>
        <v>0</v>
      </c>
      <c r="D25" s="1270"/>
      <c r="E25" s="1271"/>
      <c r="F25" s="1271"/>
      <c r="G25" s="1271"/>
      <c r="H25" s="1271"/>
      <c r="I25" s="1271"/>
      <c r="J25" s="1271"/>
      <c r="K25" s="1271"/>
      <c r="L25" s="1271"/>
      <c r="M25" s="1271"/>
      <c r="N25" s="1271"/>
      <c r="O25" s="1271"/>
      <c r="P25" s="1271"/>
      <c r="Q25" s="1272"/>
      <c r="R25" s="1231"/>
      <c r="S25" s="1235"/>
      <c r="T25" s="1235"/>
    </row>
    <row r="26" spans="1:20">
      <c r="A26" s="1260">
        <v>8</v>
      </c>
      <c r="B26" s="1277" t="s">
        <v>1732</v>
      </c>
      <c r="C26" s="1256">
        <f t="shared" si="0"/>
        <v>0</v>
      </c>
      <c r="D26" s="1278">
        <f>D27+D28+D29</f>
        <v>0</v>
      </c>
      <c r="E26" s="1278">
        <f t="shared" ref="E26:Q26" si="2">E27+E28+E29</f>
        <v>0</v>
      </c>
      <c r="F26" s="1278">
        <f t="shared" si="2"/>
        <v>0</v>
      </c>
      <c r="G26" s="1278">
        <f t="shared" si="2"/>
        <v>0</v>
      </c>
      <c r="H26" s="1278">
        <f t="shared" si="2"/>
        <v>0</v>
      </c>
      <c r="I26" s="1278">
        <f t="shared" si="2"/>
        <v>0</v>
      </c>
      <c r="J26" s="1278">
        <f t="shared" si="2"/>
        <v>0</v>
      </c>
      <c r="K26" s="1278">
        <f t="shared" si="2"/>
        <v>0</v>
      </c>
      <c r="L26" s="1278">
        <f t="shared" si="2"/>
        <v>0</v>
      </c>
      <c r="M26" s="1278">
        <f t="shared" si="2"/>
        <v>0</v>
      </c>
      <c r="N26" s="1278">
        <f t="shared" si="2"/>
        <v>0</v>
      </c>
      <c r="O26" s="1278">
        <f t="shared" si="2"/>
        <v>0</v>
      </c>
      <c r="P26" s="1278">
        <f t="shared" si="2"/>
        <v>0</v>
      </c>
      <c r="Q26" s="1279">
        <f t="shared" si="2"/>
        <v>0</v>
      </c>
      <c r="R26" s="1231"/>
      <c r="S26" s="1235"/>
      <c r="T26" s="1235"/>
    </row>
    <row r="27" spans="1:20">
      <c r="A27" s="1260"/>
      <c r="B27" s="1280" t="s">
        <v>1733</v>
      </c>
      <c r="C27" s="1256">
        <f t="shared" si="0"/>
        <v>0</v>
      </c>
      <c r="D27" s="1270"/>
      <c r="E27" s="1271"/>
      <c r="F27" s="1271"/>
      <c r="G27" s="1271"/>
      <c r="H27" s="1271"/>
      <c r="I27" s="1271"/>
      <c r="J27" s="1271"/>
      <c r="K27" s="1271"/>
      <c r="L27" s="1271"/>
      <c r="M27" s="1271"/>
      <c r="N27" s="1271"/>
      <c r="O27" s="1271"/>
      <c r="P27" s="1271"/>
      <c r="Q27" s="1272"/>
      <c r="R27" s="1231"/>
      <c r="S27" s="1235"/>
      <c r="T27" s="1235"/>
    </row>
    <row r="28" spans="1:20">
      <c r="A28" s="1260"/>
      <c r="B28" s="1280" t="s">
        <v>263</v>
      </c>
      <c r="C28" s="1256">
        <f t="shared" si="0"/>
        <v>0</v>
      </c>
      <c r="D28" s="1270"/>
      <c r="E28" s="1271"/>
      <c r="F28" s="1271"/>
      <c r="G28" s="1271"/>
      <c r="H28" s="1271"/>
      <c r="I28" s="1271"/>
      <c r="J28" s="1271"/>
      <c r="K28" s="1271"/>
      <c r="L28" s="1271"/>
      <c r="M28" s="1271"/>
      <c r="N28" s="1271"/>
      <c r="O28" s="1271"/>
      <c r="P28" s="1271"/>
      <c r="Q28" s="1272"/>
      <c r="R28" s="1231"/>
      <c r="S28" s="1235"/>
      <c r="T28" s="1235"/>
    </row>
    <row r="29" spans="1:20">
      <c r="A29" s="1260"/>
      <c r="B29" s="1269" t="s">
        <v>1734</v>
      </c>
      <c r="C29" s="1256">
        <f t="shared" si="0"/>
        <v>0</v>
      </c>
      <c r="D29" s="1270"/>
      <c r="E29" s="1271"/>
      <c r="F29" s="1271"/>
      <c r="G29" s="1271"/>
      <c r="H29" s="1271"/>
      <c r="I29" s="1271"/>
      <c r="J29" s="1271"/>
      <c r="K29" s="1271"/>
      <c r="L29" s="1271"/>
      <c r="M29" s="1271"/>
      <c r="N29" s="1271"/>
      <c r="O29" s="1271"/>
      <c r="P29" s="1271"/>
      <c r="Q29" s="1272"/>
      <c r="R29" s="1231"/>
      <c r="S29" s="1235"/>
      <c r="T29" s="1235"/>
    </row>
    <row r="30" spans="1:20">
      <c r="A30" s="1260">
        <v>9</v>
      </c>
      <c r="B30" s="1281" t="s">
        <v>1735</v>
      </c>
      <c r="C30" s="1256">
        <f t="shared" si="0"/>
        <v>0</v>
      </c>
      <c r="D30" s="1278">
        <f>D31+D32</f>
        <v>0</v>
      </c>
      <c r="E30" s="1278">
        <f t="shared" ref="E30:Q30" si="3">E31+E32</f>
        <v>0</v>
      </c>
      <c r="F30" s="1278">
        <f t="shared" si="3"/>
        <v>0</v>
      </c>
      <c r="G30" s="1278">
        <f t="shared" si="3"/>
        <v>0</v>
      </c>
      <c r="H30" s="1278">
        <f t="shared" si="3"/>
        <v>0</v>
      </c>
      <c r="I30" s="1278">
        <f t="shared" si="3"/>
        <v>0</v>
      </c>
      <c r="J30" s="1278">
        <f t="shared" si="3"/>
        <v>0</v>
      </c>
      <c r="K30" s="1278">
        <f t="shared" si="3"/>
        <v>0</v>
      </c>
      <c r="L30" s="1278">
        <f t="shared" si="3"/>
        <v>0</v>
      </c>
      <c r="M30" s="1278">
        <f t="shared" si="3"/>
        <v>0</v>
      </c>
      <c r="N30" s="1278">
        <f t="shared" si="3"/>
        <v>0</v>
      </c>
      <c r="O30" s="1278">
        <f t="shared" si="3"/>
        <v>0</v>
      </c>
      <c r="P30" s="1278">
        <f t="shared" si="3"/>
        <v>0</v>
      </c>
      <c r="Q30" s="1279">
        <f t="shared" si="3"/>
        <v>0</v>
      </c>
      <c r="R30" s="1231"/>
      <c r="S30" s="1235"/>
      <c r="T30" s="1235"/>
    </row>
    <row r="31" spans="1:20">
      <c r="A31" s="1276"/>
      <c r="B31" s="1282" t="s">
        <v>1736</v>
      </c>
      <c r="C31" s="1256">
        <f t="shared" si="0"/>
        <v>0</v>
      </c>
      <c r="D31" s="1270"/>
      <c r="E31" s="1271"/>
      <c r="F31" s="1271"/>
      <c r="G31" s="1271"/>
      <c r="H31" s="1271"/>
      <c r="I31" s="1271"/>
      <c r="J31" s="1271"/>
      <c r="K31" s="1271"/>
      <c r="L31" s="1271"/>
      <c r="M31" s="1271"/>
      <c r="N31" s="1271"/>
      <c r="O31" s="1271"/>
      <c r="P31" s="1271"/>
      <c r="Q31" s="1272"/>
      <c r="R31" s="1231"/>
      <c r="S31" s="1235"/>
      <c r="T31" s="1235"/>
    </row>
    <row r="32" spans="1:20">
      <c r="A32" s="1276"/>
      <c r="B32" s="1282" t="s">
        <v>1737</v>
      </c>
      <c r="C32" s="1256">
        <f t="shared" si="0"/>
        <v>0</v>
      </c>
      <c r="D32" s="1270"/>
      <c r="E32" s="1271"/>
      <c r="F32" s="1271"/>
      <c r="G32" s="1271"/>
      <c r="H32" s="1271"/>
      <c r="I32" s="1271"/>
      <c r="J32" s="1271"/>
      <c r="K32" s="1271"/>
      <c r="L32" s="1271"/>
      <c r="M32" s="1271"/>
      <c r="N32" s="1271"/>
      <c r="O32" s="1271"/>
      <c r="P32" s="1271"/>
      <c r="Q32" s="1272"/>
      <c r="R32" s="1231"/>
      <c r="S32" s="1235"/>
      <c r="T32" s="1235"/>
    </row>
    <row r="33" spans="1:20">
      <c r="A33" s="1283"/>
      <c r="B33" s="1284" t="s">
        <v>1738</v>
      </c>
      <c r="C33" s="1285">
        <f>C16+C17+C18+C19+C22+C23+C24+C25+C26+C30</f>
        <v>0</v>
      </c>
      <c r="D33" s="1285">
        <f t="shared" ref="D33:Q33" si="4">D16+D17+D18+D19+D22+D23+D24+D25+D26+D30</f>
        <v>0</v>
      </c>
      <c r="E33" s="1285">
        <f t="shared" si="4"/>
        <v>0</v>
      </c>
      <c r="F33" s="1285">
        <f t="shared" si="4"/>
        <v>0</v>
      </c>
      <c r="G33" s="1285">
        <f t="shared" si="4"/>
        <v>0</v>
      </c>
      <c r="H33" s="1285">
        <f t="shared" si="4"/>
        <v>0</v>
      </c>
      <c r="I33" s="1285">
        <f t="shared" si="4"/>
        <v>0</v>
      </c>
      <c r="J33" s="1285">
        <f t="shared" si="4"/>
        <v>0</v>
      </c>
      <c r="K33" s="1285">
        <f t="shared" si="4"/>
        <v>0</v>
      </c>
      <c r="L33" s="1285">
        <f t="shared" si="4"/>
        <v>0</v>
      </c>
      <c r="M33" s="1285">
        <f t="shared" si="4"/>
        <v>0</v>
      </c>
      <c r="N33" s="1285">
        <f t="shared" si="4"/>
        <v>0</v>
      </c>
      <c r="O33" s="1285">
        <f t="shared" si="4"/>
        <v>0</v>
      </c>
      <c r="P33" s="1285">
        <f t="shared" si="4"/>
        <v>0</v>
      </c>
      <c r="Q33" s="1286">
        <f t="shared" si="4"/>
        <v>0</v>
      </c>
      <c r="R33" s="1231"/>
      <c r="S33" s="1235"/>
      <c r="T33" s="1235"/>
    </row>
    <row r="34" spans="1:20">
      <c r="A34" s="1249"/>
      <c r="B34" s="1287" t="s">
        <v>1739</v>
      </c>
      <c r="C34" s="1288"/>
      <c r="D34" s="1288"/>
      <c r="E34" s="1288"/>
      <c r="F34" s="1288"/>
      <c r="G34" s="1288"/>
      <c r="H34" s="1288"/>
      <c r="I34" s="1288"/>
      <c r="J34" s="1288"/>
      <c r="K34" s="1288"/>
      <c r="L34" s="1288"/>
      <c r="M34" s="1288"/>
      <c r="N34" s="1288"/>
      <c r="O34" s="1288"/>
      <c r="P34" s="1288"/>
      <c r="Q34" s="1289"/>
      <c r="R34" s="1231"/>
      <c r="S34" s="1235"/>
      <c r="T34" s="1235"/>
    </row>
    <row r="35" spans="1:20">
      <c r="A35" s="1260">
        <v>1</v>
      </c>
      <c r="B35" s="1266" t="s">
        <v>29</v>
      </c>
      <c r="C35" s="1256">
        <f>SUM(D35:Q35)</f>
        <v>0</v>
      </c>
      <c r="D35" s="1273"/>
      <c r="E35" s="1274"/>
      <c r="F35" s="1274"/>
      <c r="G35" s="1274"/>
      <c r="H35" s="1274"/>
      <c r="I35" s="1274"/>
      <c r="J35" s="1274"/>
      <c r="K35" s="1274"/>
      <c r="L35" s="1274"/>
      <c r="M35" s="1274"/>
      <c r="N35" s="1274"/>
      <c r="O35" s="1274"/>
      <c r="P35" s="1274"/>
      <c r="Q35" s="1275"/>
      <c r="R35" s="1231"/>
      <c r="S35" s="1235"/>
      <c r="T35" s="1235"/>
    </row>
    <row r="36" spans="1:20">
      <c r="A36" s="1260">
        <v>2</v>
      </c>
      <c r="B36" s="1266" t="s">
        <v>1740</v>
      </c>
      <c r="C36" s="1256">
        <f t="shared" ref="C36:C50" si="5">SUM(D36:Q36)</f>
        <v>0</v>
      </c>
      <c r="D36" s="1270"/>
      <c r="E36" s="1271"/>
      <c r="F36" s="1271"/>
      <c r="G36" s="1271"/>
      <c r="H36" s="1271"/>
      <c r="I36" s="1271"/>
      <c r="J36" s="1271"/>
      <c r="K36" s="1271"/>
      <c r="L36" s="1271"/>
      <c r="M36" s="1271"/>
      <c r="N36" s="1271"/>
      <c r="O36" s="1271"/>
      <c r="P36" s="1271"/>
      <c r="Q36" s="1272"/>
      <c r="R36" s="1231"/>
      <c r="S36" s="1235"/>
      <c r="T36" s="1235"/>
    </row>
    <row r="37" spans="1:20" ht="26.25">
      <c r="A37" s="1260">
        <v>3</v>
      </c>
      <c r="B37" s="1266" t="s">
        <v>1741</v>
      </c>
      <c r="C37" s="1256">
        <f t="shared" si="5"/>
        <v>0</v>
      </c>
      <c r="D37" s="1270"/>
      <c r="E37" s="1271"/>
      <c r="F37" s="1271"/>
      <c r="G37" s="1271"/>
      <c r="H37" s="1271"/>
      <c r="I37" s="1271"/>
      <c r="J37" s="1271"/>
      <c r="K37" s="1271"/>
      <c r="L37" s="1271"/>
      <c r="M37" s="1271"/>
      <c r="N37" s="1271"/>
      <c r="O37" s="1271"/>
      <c r="P37" s="1271"/>
      <c r="Q37" s="1272"/>
      <c r="R37" s="1231"/>
      <c r="S37" s="1235"/>
      <c r="T37" s="1235"/>
    </row>
    <row r="38" spans="1:20" ht="15" customHeight="1">
      <c r="A38" s="1260">
        <v>4</v>
      </c>
      <c r="B38" s="1266" t="s">
        <v>1742</v>
      </c>
      <c r="C38" s="1256">
        <f t="shared" si="5"/>
        <v>0</v>
      </c>
      <c r="D38" s="1278">
        <f>D39+D40</f>
        <v>0</v>
      </c>
      <c r="E38" s="1278">
        <f t="shared" ref="E38:Q38" si="6">E39+E40</f>
        <v>0</v>
      </c>
      <c r="F38" s="1278">
        <f t="shared" si="6"/>
        <v>0</v>
      </c>
      <c r="G38" s="1278">
        <f t="shared" si="6"/>
        <v>0</v>
      </c>
      <c r="H38" s="1278">
        <f t="shared" si="6"/>
        <v>0</v>
      </c>
      <c r="I38" s="1278">
        <f t="shared" si="6"/>
        <v>0</v>
      </c>
      <c r="J38" s="1278">
        <f t="shared" si="6"/>
        <v>0</v>
      </c>
      <c r="K38" s="1278">
        <f t="shared" si="6"/>
        <v>0</v>
      </c>
      <c r="L38" s="1278">
        <f t="shared" si="6"/>
        <v>0</v>
      </c>
      <c r="M38" s="1278">
        <f t="shared" si="6"/>
        <v>0</v>
      </c>
      <c r="N38" s="1278">
        <f t="shared" si="6"/>
        <v>0</v>
      </c>
      <c r="O38" s="1278">
        <f t="shared" si="6"/>
        <v>0</v>
      </c>
      <c r="P38" s="1278">
        <f t="shared" si="6"/>
        <v>0</v>
      </c>
      <c r="Q38" s="1279">
        <f t="shared" si="6"/>
        <v>0</v>
      </c>
      <c r="R38" s="1231"/>
      <c r="S38" s="1235"/>
      <c r="T38" s="1235"/>
    </row>
    <row r="39" spans="1:20">
      <c r="A39" s="1260"/>
      <c r="B39" s="1269" t="s">
        <v>1727</v>
      </c>
      <c r="C39" s="1256">
        <f t="shared" si="5"/>
        <v>0</v>
      </c>
      <c r="D39" s="1290"/>
      <c r="E39" s="1290"/>
      <c r="F39" s="1290"/>
      <c r="G39" s="1290"/>
      <c r="H39" s="1290"/>
      <c r="I39" s="1290"/>
      <c r="J39" s="1290"/>
      <c r="K39" s="1290"/>
      <c r="L39" s="1290"/>
      <c r="M39" s="1290"/>
      <c r="N39" s="1290"/>
      <c r="O39" s="1290"/>
      <c r="P39" s="1290"/>
      <c r="Q39" s="1291"/>
      <c r="R39" s="1231"/>
      <c r="S39" s="1235"/>
      <c r="T39" s="1235"/>
    </row>
    <row r="40" spans="1:20">
      <c r="A40" s="1260"/>
      <c r="B40" s="1269" t="s">
        <v>803</v>
      </c>
      <c r="C40" s="1256">
        <f t="shared" si="5"/>
        <v>0</v>
      </c>
      <c r="D40" s="1292"/>
      <c r="E40" s="1292"/>
      <c r="F40" s="1292"/>
      <c r="G40" s="1292"/>
      <c r="H40" s="1292"/>
      <c r="I40" s="1292"/>
      <c r="J40" s="1292"/>
      <c r="K40" s="1292"/>
      <c r="L40" s="1292"/>
      <c r="M40" s="1292"/>
      <c r="N40" s="1292"/>
      <c r="O40" s="1292"/>
      <c r="P40" s="1292"/>
      <c r="Q40" s="1293"/>
      <c r="R40" s="1231"/>
      <c r="S40" s="1235"/>
      <c r="T40" s="1235"/>
    </row>
    <row r="41" spans="1:20">
      <c r="A41" s="1260">
        <v>5</v>
      </c>
      <c r="B41" s="1266" t="s">
        <v>1728</v>
      </c>
      <c r="C41" s="1256">
        <f t="shared" si="5"/>
        <v>0</v>
      </c>
      <c r="D41" s="1294"/>
      <c r="E41" s="1294"/>
      <c r="F41" s="1294"/>
      <c r="G41" s="1294"/>
      <c r="H41" s="1294"/>
      <c r="I41" s="1294"/>
      <c r="J41" s="1294"/>
      <c r="K41" s="1294"/>
      <c r="L41" s="1294"/>
      <c r="M41" s="1294"/>
      <c r="N41" s="1294"/>
      <c r="O41" s="1294"/>
      <c r="P41" s="1294"/>
      <c r="Q41" s="1295"/>
      <c r="R41" s="1231"/>
      <c r="S41" s="1235"/>
      <c r="T41" s="1235"/>
    </row>
    <row r="42" spans="1:20">
      <c r="A42" s="1260">
        <v>6</v>
      </c>
      <c r="B42" s="1266" t="s">
        <v>1729</v>
      </c>
      <c r="C42" s="1256">
        <f t="shared" si="5"/>
        <v>0</v>
      </c>
      <c r="D42" s="1296"/>
      <c r="E42" s="1296"/>
      <c r="F42" s="1296"/>
      <c r="G42" s="1296"/>
      <c r="H42" s="1296"/>
      <c r="I42" s="1296"/>
      <c r="J42" s="1296"/>
      <c r="K42" s="1296"/>
      <c r="L42" s="1296"/>
      <c r="M42" s="1296"/>
      <c r="N42" s="1296"/>
      <c r="O42" s="1296"/>
      <c r="P42" s="1296"/>
      <c r="Q42" s="1297"/>
      <c r="R42" s="1231"/>
      <c r="S42" s="1235"/>
      <c r="T42" s="1235"/>
    </row>
    <row r="43" spans="1:20">
      <c r="A43" s="1260">
        <v>7</v>
      </c>
      <c r="B43" s="1298" t="s">
        <v>1743</v>
      </c>
      <c r="C43" s="1256">
        <f t="shared" si="5"/>
        <v>0</v>
      </c>
      <c r="D43" s="1267">
        <f>D44+D45+D46</f>
        <v>0</v>
      </c>
      <c r="E43" s="1267">
        <f t="shared" ref="E43:Q43" si="7">E44+E45+E46</f>
        <v>0</v>
      </c>
      <c r="F43" s="1267">
        <f t="shared" si="7"/>
        <v>0</v>
      </c>
      <c r="G43" s="1267">
        <f t="shared" si="7"/>
        <v>0</v>
      </c>
      <c r="H43" s="1267">
        <f t="shared" si="7"/>
        <v>0</v>
      </c>
      <c r="I43" s="1267">
        <f t="shared" si="7"/>
        <v>0</v>
      </c>
      <c r="J43" s="1267">
        <f t="shared" si="7"/>
        <v>0</v>
      </c>
      <c r="K43" s="1267">
        <f t="shared" si="7"/>
        <v>0</v>
      </c>
      <c r="L43" s="1267">
        <f t="shared" si="7"/>
        <v>0</v>
      </c>
      <c r="M43" s="1267">
        <f t="shared" si="7"/>
        <v>0</v>
      </c>
      <c r="N43" s="1267">
        <f t="shared" si="7"/>
        <v>0</v>
      </c>
      <c r="O43" s="1267">
        <f t="shared" si="7"/>
        <v>0</v>
      </c>
      <c r="P43" s="1267">
        <f t="shared" si="7"/>
        <v>0</v>
      </c>
      <c r="Q43" s="1268">
        <f t="shared" si="7"/>
        <v>0</v>
      </c>
      <c r="R43" s="1231"/>
      <c r="S43" s="1235"/>
      <c r="T43" s="1235"/>
    </row>
    <row r="44" spans="1:20">
      <c r="A44" s="1276"/>
      <c r="B44" s="1269" t="s">
        <v>30</v>
      </c>
      <c r="C44" s="1256">
        <f t="shared" si="5"/>
        <v>0</v>
      </c>
      <c r="D44" s="1299"/>
      <c r="E44" s="1263"/>
      <c r="F44" s="1263"/>
      <c r="G44" s="1263"/>
      <c r="H44" s="1263"/>
      <c r="I44" s="1263"/>
      <c r="J44" s="1263"/>
      <c r="K44" s="1263"/>
      <c r="L44" s="1263"/>
      <c r="M44" s="1263"/>
      <c r="N44" s="1263"/>
      <c r="O44" s="1263"/>
      <c r="P44" s="1263"/>
      <c r="Q44" s="1264"/>
      <c r="R44" s="1231"/>
      <c r="S44" s="1235"/>
      <c r="T44" s="1235"/>
    </row>
    <row r="45" spans="1:20">
      <c r="A45" s="1276"/>
      <c r="B45" s="1269" t="s">
        <v>1727</v>
      </c>
      <c r="C45" s="1256">
        <f t="shared" si="5"/>
        <v>0</v>
      </c>
      <c r="D45" s="1299"/>
      <c r="E45" s="1263"/>
      <c r="F45" s="1263"/>
      <c r="G45" s="1263"/>
      <c r="H45" s="1263"/>
      <c r="I45" s="1263"/>
      <c r="J45" s="1263"/>
      <c r="K45" s="1263"/>
      <c r="L45" s="1263"/>
      <c r="M45" s="1263"/>
      <c r="N45" s="1263"/>
      <c r="O45" s="1263"/>
      <c r="P45" s="1263"/>
      <c r="Q45" s="1264"/>
      <c r="R45" s="1231"/>
      <c r="S45" s="1235"/>
      <c r="T45" s="1235"/>
    </row>
    <row r="46" spans="1:20">
      <c r="A46" s="1276"/>
      <c r="B46" s="1269" t="s">
        <v>1744</v>
      </c>
      <c r="C46" s="1256">
        <f t="shared" si="5"/>
        <v>0</v>
      </c>
      <c r="D46" s="1299"/>
      <c r="E46" s="1263"/>
      <c r="F46" s="1263"/>
      <c r="G46" s="1263"/>
      <c r="H46" s="1263"/>
      <c r="I46" s="1263"/>
      <c r="J46" s="1263"/>
      <c r="K46" s="1263"/>
      <c r="L46" s="1263"/>
      <c r="M46" s="1263"/>
      <c r="N46" s="1263"/>
      <c r="O46" s="1263"/>
      <c r="P46" s="1263"/>
      <c r="Q46" s="1264"/>
      <c r="R46" s="1231"/>
      <c r="S46" s="1235"/>
      <c r="T46" s="1235"/>
    </row>
    <row r="47" spans="1:20">
      <c r="A47" s="1260">
        <v>8</v>
      </c>
      <c r="B47" s="1277" t="s">
        <v>1745</v>
      </c>
      <c r="C47" s="1256">
        <f t="shared" si="5"/>
        <v>0</v>
      </c>
      <c r="D47" s="1299"/>
      <c r="E47" s="1263"/>
      <c r="F47" s="1263"/>
      <c r="G47" s="1263"/>
      <c r="H47" s="1263"/>
      <c r="I47" s="1263"/>
      <c r="J47" s="1263"/>
      <c r="K47" s="1263"/>
      <c r="L47" s="1263"/>
      <c r="M47" s="1263"/>
      <c r="N47" s="1263"/>
      <c r="O47" s="1263"/>
      <c r="P47" s="1263"/>
      <c r="Q47" s="1264"/>
      <c r="R47" s="1231"/>
      <c r="S47" s="1235"/>
      <c r="T47" s="1235"/>
    </row>
    <row r="48" spans="1:20">
      <c r="A48" s="1260">
        <v>9</v>
      </c>
      <c r="B48" s="1277" t="s">
        <v>1746</v>
      </c>
      <c r="C48" s="1256">
        <f t="shared" si="5"/>
        <v>0</v>
      </c>
      <c r="D48" s="1299"/>
      <c r="E48" s="1263"/>
      <c r="F48" s="1263"/>
      <c r="G48" s="1263"/>
      <c r="H48" s="1263"/>
      <c r="I48" s="1263"/>
      <c r="J48" s="1263"/>
      <c r="K48" s="1263"/>
      <c r="L48" s="1263"/>
      <c r="M48" s="1263"/>
      <c r="N48" s="1263"/>
      <c r="O48" s="1263"/>
      <c r="P48" s="1263"/>
      <c r="Q48" s="1264"/>
      <c r="R48" s="1231"/>
      <c r="S48" s="1235"/>
      <c r="T48" s="1235"/>
    </row>
    <row r="49" spans="1:20">
      <c r="A49" s="1260">
        <v>10</v>
      </c>
      <c r="B49" s="1277" t="s">
        <v>1747</v>
      </c>
      <c r="C49" s="1256">
        <f t="shared" si="5"/>
        <v>0</v>
      </c>
      <c r="D49" s="1299"/>
      <c r="E49" s="1263"/>
      <c r="F49" s="1263"/>
      <c r="G49" s="1263"/>
      <c r="H49" s="1263"/>
      <c r="I49" s="1263"/>
      <c r="J49" s="1263"/>
      <c r="K49" s="1263"/>
      <c r="L49" s="1263"/>
      <c r="M49" s="1263"/>
      <c r="N49" s="1263"/>
      <c r="O49" s="1263"/>
      <c r="P49" s="1263"/>
      <c r="Q49" s="1264"/>
      <c r="R49" s="1231"/>
      <c r="S49" s="1235"/>
      <c r="T49" s="1235"/>
    </row>
    <row r="50" spans="1:20">
      <c r="A50" s="1260">
        <v>11</v>
      </c>
      <c r="B50" s="1277" t="s">
        <v>444</v>
      </c>
      <c r="C50" s="1256">
        <f t="shared" si="5"/>
        <v>0</v>
      </c>
      <c r="D50" s="1299"/>
      <c r="E50" s="1263"/>
      <c r="F50" s="1263"/>
      <c r="G50" s="1263"/>
      <c r="H50" s="1263"/>
      <c r="I50" s="1263"/>
      <c r="J50" s="1263"/>
      <c r="K50" s="1263"/>
      <c r="L50" s="1263"/>
      <c r="M50" s="1263"/>
      <c r="N50" s="1263"/>
      <c r="O50" s="1263"/>
      <c r="P50" s="1263"/>
      <c r="Q50" s="1264"/>
      <c r="R50" s="1231"/>
      <c r="S50" s="1235"/>
      <c r="T50" s="1235"/>
    </row>
    <row r="51" spans="1:20" ht="15.75" thickBot="1">
      <c r="A51" s="1300"/>
      <c r="B51" s="1301" t="s">
        <v>1748</v>
      </c>
      <c r="C51" s="1302">
        <f>C35+C36+C37+C38+C41+C42+C43+C47+C48+C49+C50</f>
        <v>0</v>
      </c>
      <c r="D51" s="1303">
        <f>D35+D36+D37+D38+D41+D42+D43+D47+D48+D49+D50</f>
        <v>0</v>
      </c>
      <c r="E51" s="1303">
        <f t="shared" ref="E51:Q51" si="8">E35+E36+E37+E38+E41+E42+E43+E47+E48+E49+E50</f>
        <v>0</v>
      </c>
      <c r="F51" s="1303">
        <f t="shared" si="8"/>
        <v>0</v>
      </c>
      <c r="G51" s="1303">
        <f t="shared" si="8"/>
        <v>0</v>
      </c>
      <c r="H51" s="1303">
        <f t="shared" si="8"/>
        <v>0</v>
      </c>
      <c r="I51" s="1303">
        <f t="shared" si="8"/>
        <v>0</v>
      </c>
      <c r="J51" s="1303">
        <f t="shared" si="8"/>
        <v>0</v>
      </c>
      <c r="K51" s="1303">
        <f t="shared" si="8"/>
        <v>0</v>
      </c>
      <c r="L51" s="1303">
        <f t="shared" si="8"/>
        <v>0</v>
      </c>
      <c r="M51" s="1303">
        <f t="shared" si="8"/>
        <v>0</v>
      </c>
      <c r="N51" s="1303">
        <f t="shared" si="8"/>
        <v>0</v>
      </c>
      <c r="O51" s="1303">
        <f t="shared" si="8"/>
        <v>0</v>
      </c>
      <c r="P51" s="1303">
        <f t="shared" si="8"/>
        <v>0</v>
      </c>
      <c r="Q51" s="1304">
        <f t="shared" si="8"/>
        <v>0</v>
      </c>
      <c r="R51" s="1231"/>
      <c r="S51" s="1235"/>
      <c r="T51" s="1235"/>
    </row>
    <row r="52" spans="1:20" ht="15.75" thickBot="1">
      <c r="A52" s="1305"/>
      <c r="B52" s="1306" t="s">
        <v>1749</v>
      </c>
      <c r="C52" s="1307">
        <f>C33+C51</f>
        <v>0</v>
      </c>
      <c r="D52" s="1308">
        <f>D33+D51</f>
        <v>0</v>
      </c>
      <c r="E52" s="1308">
        <f t="shared" ref="E52:Q52" si="9">E33+E51</f>
        <v>0</v>
      </c>
      <c r="F52" s="1308">
        <f t="shared" si="9"/>
        <v>0</v>
      </c>
      <c r="G52" s="1308">
        <f t="shared" si="9"/>
        <v>0</v>
      </c>
      <c r="H52" s="1308">
        <f t="shared" si="9"/>
        <v>0</v>
      </c>
      <c r="I52" s="1308">
        <f t="shared" si="9"/>
        <v>0</v>
      </c>
      <c r="J52" s="1308">
        <f t="shared" si="9"/>
        <v>0</v>
      </c>
      <c r="K52" s="1308">
        <f t="shared" si="9"/>
        <v>0</v>
      </c>
      <c r="L52" s="1308">
        <f t="shared" si="9"/>
        <v>0</v>
      </c>
      <c r="M52" s="1308">
        <f t="shared" si="9"/>
        <v>0</v>
      </c>
      <c r="N52" s="1308">
        <f t="shared" si="9"/>
        <v>0</v>
      </c>
      <c r="O52" s="1308">
        <f t="shared" si="9"/>
        <v>0</v>
      </c>
      <c r="P52" s="1308">
        <f t="shared" si="9"/>
        <v>0</v>
      </c>
      <c r="Q52" s="1309">
        <f t="shared" si="9"/>
        <v>0</v>
      </c>
      <c r="R52" s="1231"/>
      <c r="S52" s="1235"/>
      <c r="T52" s="1235"/>
    </row>
    <row r="53" spans="1:20">
      <c r="A53" s="1310"/>
      <c r="B53" s="1245" t="s">
        <v>1750</v>
      </c>
      <c r="C53" s="1311"/>
      <c r="D53" s="1312"/>
      <c r="E53" s="1312"/>
      <c r="F53" s="1312"/>
      <c r="G53" s="1312"/>
      <c r="H53" s="1312"/>
      <c r="I53" s="1312"/>
      <c r="J53" s="1312"/>
      <c r="K53" s="1312"/>
      <c r="L53" s="1312"/>
      <c r="M53" s="1312"/>
      <c r="N53" s="1312"/>
      <c r="O53" s="1312"/>
      <c r="P53" s="1312"/>
      <c r="Q53" s="1313"/>
      <c r="R53" s="1231"/>
      <c r="S53" s="1235"/>
      <c r="T53" s="1235"/>
    </row>
    <row r="54" spans="1:20">
      <c r="A54" s="1249"/>
      <c r="B54" s="1245" t="s">
        <v>1751</v>
      </c>
      <c r="C54" s="1314"/>
      <c r="D54" s="1315"/>
      <c r="E54" s="1315"/>
      <c r="F54" s="1315"/>
      <c r="G54" s="1315"/>
      <c r="H54" s="1315"/>
      <c r="I54" s="1315"/>
      <c r="J54" s="1315"/>
      <c r="K54" s="1315"/>
      <c r="L54" s="1315"/>
      <c r="M54" s="1315"/>
      <c r="N54" s="1315"/>
      <c r="O54" s="1315"/>
      <c r="P54" s="1315"/>
      <c r="Q54" s="1316"/>
      <c r="R54" s="1231"/>
      <c r="S54" s="1235"/>
      <c r="T54" s="1235"/>
    </row>
    <row r="55" spans="1:20">
      <c r="A55" s="1283" t="s">
        <v>1752</v>
      </c>
      <c r="B55" s="1317" t="s">
        <v>1753</v>
      </c>
      <c r="C55" s="1251"/>
      <c r="D55" s="1252"/>
      <c r="E55" s="1252"/>
      <c r="F55" s="1252"/>
      <c r="G55" s="1252"/>
      <c r="H55" s="1252"/>
      <c r="I55" s="1252"/>
      <c r="J55" s="1252"/>
      <c r="K55" s="1252"/>
      <c r="L55" s="1252"/>
      <c r="M55" s="1252"/>
      <c r="N55" s="1252"/>
      <c r="O55" s="1252"/>
      <c r="P55" s="1252"/>
      <c r="Q55" s="1253"/>
      <c r="R55" s="1231"/>
      <c r="S55" s="1235"/>
      <c r="T55" s="1235"/>
    </row>
    <row r="56" spans="1:20">
      <c r="A56" s="1249" t="s">
        <v>1754</v>
      </c>
      <c r="B56" s="1318" t="s">
        <v>1755</v>
      </c>
      <c r="C56" s="1256">
        <f t="shared" ref="C56:C62" si="10">SUM(D56:Q56)</f>
        <v>0</v>
      </c>
      <c r="D56" s="1299"/>
      <c r="E56" s="1263"/>
      <c r="F56" s="1263"/>
      <c r="G56" s="1263"/>
      <c r="H56" s="1263"/>
      <c r="I56" s="1263"/>
      <c r="J56" s="1263"/>
      <c r="K56" s="1263"/>
      <c r="L56" s="1263"/>
      <c r="M56" s="1263"/>
      <c r="N56" s="1263"/>
      <c r="O56" s="1263"/>
      <c r="P56" s="1263"/>
      <c r="Q56" s="1264"/>
      <c r="R56" s="1231"/>
      <c r="S56" s="1235"/>
      <c r="T56" s="1235"/>
    </row>
    <row r="57" spans="1:20">
      <c r="A57" s="1249" t="s">
        <v>1756</v>
      </c>
      <c r="B57" s="1318" t="s">
        <v>1757</v>
      </c>
      <c r="C57" s="1256">
        <f t="shared" si="10"/>
        <v>0</v>
      </c>
      <c r="D57" s="1299"/>
      <c r="E57" s="1263"/>
      <c r="F57" s="1263"/>
      <c r="G57" s="1263"/>
      <c r="H57" s="1263"/>
      <c r="I57" s="1263"/>
      <c r="J57" s="1263"/>
      <c r="K57" s="1263"/>
      <c r="L57" s="1263"/>
      <c r="M57" s="1263"/>
      <c r="N57" s="1263"/>
      <c r="O57" s="1263"/>
      <c r="P57" s="1263"/>
      <c r="Q57" s="1264"/>
      <c r="R57" s="1231"/>
      <c r="S57" s="1235"/>
      <c r="T57" s="1235"/>
    </row>
    <row r="58" spans="1:20">
      <c r="A58" s="1249" t="s">
        <v>1758</v>
      </c>
      <c r="B58" s="1318" t="s">
        <v>1759</v>
      </c>
      <c r="C58" s="1256">
        <f t="shared" si="10"/>
        <v>0</v>
      </c>
      <c r="D58" s="1299"/>
      <c r="E58" s="1263"/>
      <c r="F58" s="1263"/>
      <c r="G58" s="1263"/>
      <c r="H58" s="1263"/>
      <c r="I58" s="1263"/>
      <c r="J58" s="1263"/>
      <c r="K58" s="1263"/>
      <c r="L58" s="1263"/>
      <c r="M58" s="1263"/>
      <c r="N58" s="1263"/>
      <c r="O58" s="1263"/>
      <c r="P58" s="1263"/>
      <c r="Q58" s="1264"/>
      <c r="R58" s="1231"/>
      <c r="S58" s="1235"/>
      <c r="T58" s="1235"/>
    </row>
    <row r="59" spans="1:20">
      <c r="A59" s="1249" t="s">
        <v>1760</v>
      </c>
      <c r="B59" s="1318" t="s">
        <v>1761</v>
      </c>
      <c r="C59" s="1256">
        <f t="shared" si="10"/>
        <v>0</v>
      </c>
      <c r="D59" s="1319">
        <f>D60+D61</f>
        <v>0</v>
      </c>
      <c r="E59" s="1319">
        <f t="shared" ref="E59:Q59" si="11">E60+E61</f>
        <v>0</v>
      </c>
      <c r="F59" s="1319">
        <f t="shared" si="11"/>
        <v>0</v>
      </c>
      <c r="G59" s="1319">
        <f t="shared" si="11"/>
        <v>0</v>
      </c>
      <c r="H59" s="1319">
        <f t="shared" si="11"/>
        <v>0</v>
      </c>
      <c r="I59" s="1319">
        <f t="shared" si="11"/>
        <v>0</v>
      </c>
      <c r="J59" s="1319">
        <f t="shared" si="11"/>
        <v>0</v>
      </c>
      <c r="K59" s="1319">
        <f t="shared" si="11"/>
        <v>0</v>
      </c>
      <c r="L59" s="1319">
        <f t="shared" si="11"/>
        <v>0</v>
      </c>
      <c r="M59" s="1319">
        <f t="shared" si="11"/>
        <v>0</v>
      </c>
      <c r="N59" s="1319">
        <f t="shared" si="11"/>
        <v>0</v>
      </c>
      <c r="O59" s="1319">
        <f t="shared" si="11"/>
        <v>0</v>
      </c>
      <c r="P59" s="1319">
        <f t="shared" si="11"/>
        <v>0</v>
      </c>
      <c r="Q59" s="1320">
        <f t="shared" si="11"/>
        <v>0</v>
      </c>
      <c r="R59" s="1231"/>
      <c r="S59" s="1235"/>
      <c r="T59" s="1235"/>
    </row>
    <row r="60" spans="1:20">
      <c r="A60" s="1249" t="s">
        <v>1762</v>
      </c>
      <c r="B60" s="1321" t="s">
        <v>1763</v>
      </c>
      <c r="C60" s="1256">
        <f t="shared" si="10"/>
        <v>0</v>
      </c>
      <c r="D60" s="1292"/>
      <c r="E60" s="1292"/>
      <c r="F60" s="1292"/>
      <c r="G60" s="1292"/>
      <c r="H60" s="1292"/>
      <c r="I60" s="1292"/>
      <c r="J60" s="1292"/>
      <c r="K60" s="1292"/>
      <c r="L60" s="1292"/>
      <c r="M60" s="1292"/>
      <c r="N60" s="1292"/>
      <c r="O60" s="1292"/>
      <c r="P60" s="1292"/>
      <c r="Q60" s="1293"/>
      <c r="R60" s="1231"/>
      <c r="S60" s="1235"/>
      <c r="T60" s="1235"/>
    </row>
    <row r="61" spans="1:20">
      <c r="A61" s="1249" t="s">
        <v>1764</v>
      </c>
      <c r="B61" s="1321" t="s">
        <v>1765</v>
      </c>
      <c r="C61" s="1256">
        <f t="shared" si="10"/>
        <v>0</v>
      </c>
      <c r="D61" s="1292"/>
      <c r="E61" s="1292"/>
      <c r="F61" s="1292"/>
      <c r="G61" s="1292"/>
      <c r="H61" s="1292"/>
      <c r="I61" s="1292"/>
      <c r="J61" s="1292"/>
      <c r="K61" s="1292"/>
      <c r="L61" s="1292"/>
      <c r="M61" s="1292"/>
      <c r="N61" s="1292"/>
      <c r="O61" s="1292"/>
      <c r="P61" s="1292"/>
      <c r="Q61" s="1293"/>
      <c r="R61" s="1231"/>
      <c r="S61" s="1235"/>
      <c r="T61" s="1235"/>
    </row>
    <row r="62" spans="1:20">
      <c r="A62" s="1249" t="s">
        <v>1766</v>
      </c>
      <c r="B62" s="1318" t="s">
        <v>1767</v>
      </c>
      <c r="C62" s="1256">
        <f t="shared" si="10"/>
        <v>0</v>
      </c>
      <c r="D62" s="1322"/>
      <c r="E62" s="1322"/>
      <c r="F62" s="1322"/>
      <c r="G62" s="1322"/>
      <c r="H62" s="1322"/>
      <c r="I62" s="1322"/>
      <c r="J62" s="1322"/>
      <c r="K62" s="1322"/>
      <c r="L62" s="1322"/>
      <c r="M62" s="1322"/>
      <c r="N62" s="1322"/>
      <c r="O62" s="1322"/>
      <c r="P62" s="1322"/>
      <c r="Q62" s="1323"/>
      <c r="R62" s="1231"/>
      <c r="S62" s="1235"/>
      <c r="T62" s="1235"/>
    </row>
    <row r="63" spans="1:20">
      <c r="A63" s="1283"/>
      <c r="B63" s="1284" t="s">
        <v>1768</v>
      </c>
      <c r="C63" s="1324">
        <f>C56+C57+C58+C59+C62</f>
        <v>0</v>
      </c>
      <c r="D63" s="1325">
        <f>D56+D57+D58+D59+D62</f>
        <v>0</v>
      </c>
      <c r="E63" s="1325">
        <f t="shared" ref="E63:Q63" si="12">E56+E57+E58+E59+E62</f>
        <v>0</v>
      </c>
      <c r="F63" s="1325">
        <f t="shared" si="12"/>
        <v>0</v>
      </c>
      <c r="G63" s="1325">
        <f t="shared" si="12"/>
        <v>0</v>
      </c>
      <c r="H63" s="1325">
        <f t="shared" si="12"/>
        <v>0</v>
      </c>
      <c r="I63" s="1325">
        <f t="shared" si="12"/>
        <v>0</v>
      </c>
      <c r="J63" s="1325">
        <f t="shared" si="12"/>
        <v>0</v>
      </c>
      <c r="K63" s="1325">
        <f t="shared" si="12"/>
        <v>0</v>
      </c>
      <c r="L63" s="1325">
        <f t="shared" si="12"/>
        <v>0</v>
      </c>
      <c r="M63" s="1325">
        <f t="shared" si="12"/>
        <v>0</v>
      </c>
      <c r="N63" s="1325">
        <f t="shared" si="12"/>
        <v>0</v>
      </c>
      <c r="O63" s="1325">
        <f t="shared" si="12"/>
        <v>0</v>
      </c>
      <c r="P63" s="1325">
        <f t="shared" si="12"/>
        <v>0</v>
      </c>
      <c r="Q63" s="1326">
        <f t="shared" si="12"/>
        <v>0</v>
      </c>
      <c r="R63" s="1231"/>
      <c r="S63" s="1235"/>
      <c r="T63" s="1235"/>
    </row>
    <row r="64" spans="1:20">
      <c r="A64" s="1249"/>
      <c r="B64" s="1245" t="s">
        <v>1769</v>
      </c>
      <c r="C64" s="1246"/>
      <c r="D64" s="1327"/>
      <c r="E64" s="1327"/>
      <c r="F64" s="1327"/>
      <c r="G64" s="1327"/>
      <c r="H64" s="1327"/>
      <c r="I64" s="1327"/>
      <c r="J64" s="1327"/>
      <c r="K64" s="1327"/>
      <c r="L64" s="1327"/>
      <c r="M64" s="1327"/>
      <c r="N64" s="1327"/>
      <c r="O64" s="1327"/>
      <c r="P64" s="1327"/>
      <c r="Q64" s="1328"/>
      <c r="R64" s="1231"/>
      <c r="S64" s="1235"/>
      <c r="T64" s="1235"/>
    </row>
    <row r="65" spans="1:20">
      <c r="A65" s="1283" t="s">
        <v>1770</v>
      </c>
      <c r="B65" s="1317" t="s">
        <v>1753</v>
      </c>
      <c r="C65" s="1329"/>
      <c r="D65" s="1330"/>
      <c r="E65" s="1330"/>
      <c r="F65" s="1330"/>
      <c r="G65" s="1330"/>
      <c r="H65" s="1330"/>
      <c r="I65" s="1330"/>
      <c r="J65" s="1330"/>
      <c r="K65" s="1330"/>
      <c r="L65" s="1330"/>
      <c r="M65" s="1330"/>
      <c r="N65" s="1330"/>
      <c r="O65" s="1330"/>
      <c r="P65" s="1330"/>
      <c r="Q65" s="1331"/>
      <c r="R65" s="1231"/>
      <c r="S65" s="1235"/>
      <c r="T65" s="1235"/>
    </row>
    <row r="66" spans="1:20">
      <c r="A66" s="1249" t="s">
        <v>1754</v>
      </c>
      <c r="B66" s="1318" t="s">
        <v>1755</v>
      </c>
      <c r="C66" s="1256">
        <f t="shared" ref="C66:C72" si="13">SUM(D66:Q66)</f>
        <v>0</v>
      </c>
      <c r="D66" s="1299"/>
      <c r="E66" s="1263"/>
      <c r="F66" s="1263"/>
      <c r="G66" s="1263"/>
      <c r="H66" s="1263"/>
      <c r="I66" s="1263"/>
      <c r="J66" s="1263"/>
      <c r="K66" s="1263"/>
      <c r="L66" s="1263"/>
      <c r="M66" s="1263"/>
      <c r="N66" s="1263"/>
      <c r="O66" s="1263"/>
      <c r="P66" s="1263"/>
      <c r="Q66" s="1264"/>
      <c r="R66" s="1231"/>
      <c r="S66" s="1235"/>
      <c r="T66" s="1235"/>
    </row>
    <row r="67" spans="1:20">
      <c r="A67" s="1249" t="s">
        <v>1756</v>
      </c>
      <c r="B67" s="1318" t="s">
        <v>1757</v>
      </c>
      <c r="C67" s="1256">
        <f t="shared" si="13"/>
        <v>0</v>
      </c>
      <c r="D67" s="1299"/>
      <c r="E67" s="1263"/>
      <c r="F67" s="1263"/>
      <c r="G67" s="1263"/>
      <c r="H67" s="1263"/>
      <c r="I67" s="1263"/>
      <c r="J67" s="1263"/>
      <c r="K67" s="1263"/>
      <c r="L67" s="1263"/>
      <c r="M67" s="1263"/>
      <c r="N67" s="1263"/>
      <c r="O67" s="1263"/>
      <c r="P67" s="1263"/>
      <c r="Q67" s="1264"/>
      <c r="R67" s="1231"/>
      <c r="S67" s="1235"/>
      <c r="T67" s="1235"/>
    </row>
    <row r="68" spans="1:20">
      <c r="A68" s="1249" t="s">
        <v>1758</v>
      </c>
      <c r="B68" s="1318" t="s">
        <v>1759</v>
      </c>
      <c r="C68" s="1256">
        <f t="shared" si="13"/>
        <v>0</v>
      </c>
      <c r="D68" s="1299"/>
      <c r="E68" s="1263"/>
      <c r="F68" s="1263"/>
      <c r="G68" s="1263"/>
      <c r="H68" s="1263"/>
      <c r="I68" s="1263"/>
      <c r="J68" s="1263"/>
      <c r="K68" s="1263"/>
      <c r="L68" s="1263"/>
      <c r="M68" s="1263"/>
      <c r="N68" s="1263"/>
      <c r="O68" s="1263"/>
      <c r="P68" s="1263"/>
      <c r="Q68" s="1264"/>
      <c r="R68" s="1231"/>
      <c r="S68" s="1235"/>
      <c r="T68" s="1235"/>
    </row>
    <row r="69" spans="1:20">
      <c r="A69" s="1249" t="s">
        <v>1760</v>
      </c>
      <c r="B69" s="1318" t="s">
        <v>1761</v>
      </c>
      <c r="C69" s="1256">
        <f t="shared" si="13"/>
        <v>0</v>
      </c>
      <c r="D69" s="1319">
        <f>D70+D71</f>
        <v>0</v>
      </c>
      <c r="E69" s="1319">
        <f t="shared" ref="E69:Q69" si="14">E70+E71</f>
        <v>0</v>
      </c>
      <c r="F69" s="1319">
        <f t="shared" si="14"/>
        <v>0</v>
      </c>
      <c r="G69" s="1319">
        <f t="shared" si="14"/>
        <v>0</v>
      </c>
      <c r="H69" s="1319">
        <f t="shared" si="14"/>
        <v>0</v>
      </c>
      <c r="I69" s="1319">
        <f t="shared" si="14"/>
        <v>0</v>
      </c>
      <c r="J69" s="1319">
        <f t="shared" si="14"/>
        <v>0</v>
      </c>
      <c r="K69" s="1319">
        <f t="shared" si="14"/>
        <v>0</v>
      </c>
      <c r="L69" s="1319">
        <f t="shared" si="14"/>
        <v>0</v>
      </c>
      <c r="M69" s="1319">
        <f t="shared" si="14"/>
        <v>0</v>
      </c>
      <c r="N69" s="1319">
        <f t="shared" si="14"/>
        <v>0</v>
      </c>
      <c r="O69" s="1319">
        <f t="shared" si="14"/>
        <v>0</v>
      </c>
      <c r="P69" s="1319">
        <f t="shared" si="14"/>
        <v>0</v>
      </c>
      <c r="Q69" s="1320">
        <f t="shared" si="14"/>
        <v>0</v>
      </c>
      <c r="R69" s="1231"/>
      <c r="S69" s="1235"/>
      <c r="T69" s="1235"/>
    </row>
    <row r="70" spans="1:20">
      <c r="A70" s="1249" t="s">
        <v>1762</v>
      </c>
      <c r="B70" s="1321" t="s">
        <v>1763</v>
      </c>
      <c r="C70" s="1256">
        <f t="shared" si="13"/>
        <v>0</v>
      </c>
      <c r="D70" s="1292"/>
      <c r="E70" s="1292"/>
      <c r="F70" s="1292"/>
      <c r="G70" s="1292"/>
      <c r="H70" s="1292"/>
      <c r="I70" s="1292"/>
      <c r="J70" s="1292"/>
      <c r="K70" s="1292"/>
      <c r="L70" s="1292"/>
      <c r="M70" s="1292"/>
      <c r="N70" s="1292"/>
      <c r="O70" s="1292"/>
      <c r="P70" s="1292"/>
      <c r="Q70" s="1293"/>
      <c r="R70" s="1231"/>
      <c r="S70" s="1235"/>
      <c r="T70" s="1235"/>
    </row>
    <row r="71" spans="1:20">
      <c r="A71" s="1249" t="s">
        <v>1764</v>
      </c>
      <c r="B71" s="1321" t="s">
        <v>1765</v>
      </c>
      <c r="C71" s="1256">
        <f t="shared" si="13"/>
        <v>0</v>
      </c>
      <c r="D71" s="1292"/>
      <c r="E71" s="1292"/>
      <c r="F71" s="1292"/>
      <c r="G71" s="1292"/>
      <c r="H71" s="1292"/>
      <c r="I71" s="1292"/>
      <c r="J71" s="1292"/>
      <c r="K71" s="1292"/>
      <c r="L71" s="1292"/>
      <c r="M71" s="1292"/>
      <c r="N71" s="1292"/>
      <c r="O71" s="1292"/>
      <c r="P71" s="1292"/>
      <c r="Q71" s="1293"/>
      <c r="R71" s="1231"/>
      <c r="S71" s="1235"/>
      <c r="T71" s="1235"/>
    </row>
    <row r="72" spans="1:20">
      <c r="A72" s="1249" t="s">
        <v>1766</v>
      </c>
      <c r="B72" s="1318" t="s">
        <v>1767</v>
      </c>
      <c r="C72" s="1256">
        <f t="shared" si="13"/>
        <v>0</v>
      </c>
      <c r="D72" s="1322"/>
      <c r="E72" s="1322"/>
      <c r="F72" s="1322"/>
      <c r="G72" s="1322"/>
      <c r="H72" s="1322"/>
      <c r="I72" s="1322"/>
      <c r="J72" s="1322"/>
      <c r="K72" s="1322"/>
      <c r="L72" s="1322"/>
      <c r="M72" s="1322"/>
      <c r="N72" s="1322"/>
      <c r="O72" s="1322"/>
      <c r="P72" s="1322"/>
      <c r="Q72" s="1323"/>
      <c r="R72" s="1231"/>
      <c r="S72" s="1235"/>
      <c r="T72" s="1235"/>
    </row>
    <row r="73" spans="1:20" ht="15.75" thickBot="1">
      <c r="A73" s="1300"/>
      <c r="B73" s="1301" t="s">
        <v>1771</v>
      </c>
      <c r="C73" s="1332">
        <f>C66+C67+C68+C69+C72</f>
        <v>0</v>
      </c>
      <c r="D73" s="1303">
        <f>D66+D67+D68+D69+D72</f>
        <v>0</v>
      </c>
      <c r="E73" s="1303">
        <f t="shared" ref="E73:Q73" si="15">E66+E67+E68+E69+E72</f>
        <v>0</v>
      </c>
      <c r="F73" s="1303">
        <f t="shared" si="15"/>
        <v>0</v>
      </c>
      <c r="G73" s="1303">
        <f t="shared" si="15"/>
        <v>0</v>
      </c>
      <c r="H73" s="1303">
        <f t="shared" si="15"/>
        <v>0</v>
      </c>
      <c r="I73" s="1303">
        <f t="shared" si="15"/>
        <v>0</v>
      </c>
      <c r="J73" s="1303">
        <f t="shared" si="15"/>
        <v>0</v>
      </c>
      <c r="K73" s="1303">
        <f t="shared" si="15"/>
        <v>0</v>
      </c>
      <c r="L73" s="1303">
        <f t="shared" si="15"/>
        <v>0</v>
      </c>
      <c r="M73" s="1303">
        <f t="shared" si="15"/>
        <v>0</v>
      </c>
      <c r="N73" s="1303">
        <f t="shared" si="15"/>
        <v>0</v>
      </c>
      <c r="O73" s="1303">
        <f t="shared" si="15"/>
        <v>0</v>
      </c>
      <c r="P73" s="1303">
        <f t="shared" si="15"/>
        <v>0</v>
      </c>
      <c r="Q73" s="1304">
        <f t="shared" si="15"/>
        <v>0</v>
      </c>
      <c r="R73" s="1231"/>
      <c r="S73" s="1235"/>
      <c r="T73" s="1235"/>
    </row>
    <row r="74" spans="1:20" ht="15.75" thickBot="1">
      <c r="A74" s="1333"/>
      <c r="B74" s="1306" t="s">
        <v>1772</v>
      </c>
      <c r="C74" s="1307">
        <f>C63+C73</f>
        <v>0</v>
      </c>
      <c r="D74" s="1308">
        <f>D63+D73</f>
        <v>0</v>
      </c>
      <c r="E74" s="1308">
        <f t="shared" ref="E74:Q74" si="16">E63+E73</f>
        <v>0</v>
      </c>
      <c r="F74" s="1308">
        <f t="shared" si="16"/>
        <v>0</v>
      </c>
      <c r="G74" s="1308">
        <f t="shared" si="16"/>
        <v>0</v>
      </c>
      <c r="H74" s="1308">
        <f t="shared" si="16"/>
        <v>0</v>
      </c>
      <c r="I74" s="1308">
        <f t="shared" si="16"/>
        <v>0</v>
      </c>
      <c r="J74" s="1308">
        <f t="shared" si="16"/>
        <v>0</v>
      </c>
      <c r="K74" s="1308">
        <f t="shared" si="16"/>
        <v>0</v>
      </c>
      <c r="L74" s="1308">
        <f t="shared" si="16"/>
        <v>0</v>
      </c>
      <c r="M74" s="1308">
        <f t="shared" si="16"/>
        <v>0</v>
      </c>
      <c r="N74" s="1308">
        <f t="shared" si="16"/>
        <v>0</v>
      </c>
      <c r="O74" s="1308">
        <f t="shared" si="16"/>
        <v>0</v>
      </c>
      <c r="P74" s="1308">
        <f t="shared" si="16"/>
        <v>0</v>
      </c>
      <c r="Q74" s="1309">
        <f t="shared" si="16"/>
        <v>0</v>
      </c>
      <c r="R74" s="1231"/>
      <c r="S74" s="1235"/>
      <c r="T74" s="1235"/>
    </row>
    <row r="75" spans="1:20" ht="15.75" thickBot="1">
      <c r="A75" s="1334"/>
      <c r="B75" s="1335" t="s">
        <v>1773</v>
      </c>
      <c r="C75" s="1336">
        <f>C52+C74</f>
        <v>0</v>
      </c>
      <c r="D75" s="1337">
        <f>D52+D74</f>
        <v>0</v>
      </c>
      <c r="E75" s="1337">
        <f t="shared" ref="E75:Q75" si="17">E52+E74</f>
        <v>0</v>
      </c>
      <c r="F75" s="1337">
        <f t="shared" si="17"/>
        <v>0</v>
      </c>
      <c r="G75" s="1337">
        <f t="shared" si="17"/>
        <v>0</v>
      </c>
      <c r="H75" s="1337">
        <f t="shared" si="17"/>
        <v>0</v>
      </c>
      <c r="I75" s="1337">
        <f t="shared" si="17"/>
        <v>0</v>
      </c>
      <c r="J75" s="1337">
        <f t="shared" si="17"/>
        <v>0</v>
      </c>
      <c r="K75" s="1337">
        <f t="shared" si="17"/>
        <v>0</v>
      </c>
      <c r="L75" s="1337">
        <f t="shared" si="17"/>
        <v>0</v>
      </c>
      <c r="M75" s="1337">
        <f t="shared" si="17"/>
        <v>0</v>
      </c>
      <c r="N75" s="1337">
        <f t="shared" si="17"/>
        <v>0</v>
      </c>
      <c r="O75" s="1337">
        <f t="shared" si="17"/>
        <v>0</v>
      </c>
      <c r="P75" s="1337">
        <f t="shared" si="17"/>
        <v>0</v>
      </c>
      <c r="Q75" s="1338">
        <f t="shared" si="17"/>
        <v>0</v>
      </c>
      <c r="R75" s="1231"/>
      <c r="S75" s="1235"/>
      <c r="T75" s="1235"/>
    </row>
    <row r="76" spans="1:20" ht="16.5" thickTop="1" thickBot="1">
      <c r="A76" s="1339"/>
      <c r="B76" s="1340" t="s">
        <v>1774</v>
      </c>
      <c r="C76" s="1341"/>
      <c r="D76" s="1342">
        <v>0</v>
      </c>
      <c r="E76" s="1343" t="s">
        <v>1775</v>
      </c>
      <c r="F76" s="1344" t="s">
        <v>1776</v>
      </c>
      <c r="G76" s="1344" t="s">
        <v>1777</v>
      </c>
      <c r="H76" s="1344" t="s">
        <v>1778</v>
      </c>
      <c r="I76" s="1344" t="s">
        <v>1779</v>
      </c>
      <c r="J76" s="1344" t="s">
        <v>1780</v>
      </c>
      <c r="K76" s="1344" t="s">
        <v>1781</v>
      </c>
      <c r="L76" s="1344" t="s">
        <v>1782</v>
      </c>
      <c r="M76" s="1344" t="s">
        <v>1783</v>
      </c>
      <c r="N76" s="1344" t="s">
        <v>1784</v>
      </c>
      <c r="O76" s="1344" t="s">
        <v>1785</v>
      </c>
      <c r="P76" s="1344" t="s">
        <v>1786</v>
      </c>
      <c r="Q76" s="1345" t="s">
        <v>1787</v>
      </c>
      <c r="R76" s="1231"/>
      <c r="S76" s="1235"/>
      <c r="T76" s="1235"/>
    </row>
    <row r="77" spans="1:20" ht="16.5" thickTop="1" thickBot="1">
      <c r="A77" s="1346"/>
      <c r="B77" s="1347" t="s">
        <v>1788</v>
      </c>
      <c r="C77" s="1348"/>
      <c r="D77" s="1349">
        <f t="shared" ref="D77:Q77" si="18">D75*D76</f>
        <v>0</v>
      </c>
      <c r="E77" s="1350">
        <f t="shared" si="18"/>
        <v>0</v>
      </c>
      <c r="F77" s="1350">
        <f t="shared" si="18"/>
        <v>0</v>
      </c>
      <c r="G77" s="1350">
        <f t="shared" si="18"/>
        <v>0</v>
      </c>
      <c r="H77" s="1350">
        <f t="shared" si="18"/>
        <v>0</v>
      </c>
      <c r="I77" s="1350">
        <f t="shared" si="18"/>
        <v>0</v>
      </c>
      <c r="J77" s="1350">
        <f t="shared" si="18"/>
        <v>0</v>
      </c>
      <c r="K77" s="1350">
        <f t="shared" si="18"/>
        <v>0</v>
      </c>
      <c r="L77" s="1350">
        <f t="shared" si="18"/>
        <v>0</v>
      </c>
      <c r="M77" s="1350">
        <f t="shared" si="18"/>
        <v>0</v>
      </c>
      <c r="N77" s="1350">
        <f t="shared" si="18"/>
        <v>0</v>
      </c>
      <c r="O77" s="1350">
        <f t="shared" si="18"/>
        <v>0</v>
      </c>
      <c r="P77" s="1350">
        <f t="shared" si="18"/>
        <v>0</v>
      </c>
      <c r="Q77" s="1351">
        <f t="shared" si="18"/>
        <v>0</v>
      </c>
      <c r="R77" s="1231"/>
      <c r="S77" s="1235"/>
      <c r="T77" s="1235"/>
    </row>
    <row r="78" spans="1:20" ht="16.5" thickTop="1" thickBot="1">
      <c r="A78" s="1352"/>
      <c r="B78" s="1353" t="s">
        <v>1789</v>
      </c>
      <c r="C78" s="1354">
        <f>SUM(D77:Q77)</f>
        <v>0</v>
      </c>
      <c r="D78" s="1355"/>
      <c r="E78" s="1356"/>
      <c r="F78" s="1356"/>
      <c r="G78" s="1356"/>
      <c r="H78" s="1356"/>
      <c r="I78" s="1356"/>
      <c r="J78" s="1356"/>
      <c r="K78" s="1356"/>
      <c r="L78" s="1356"/>
      <c r="M78" s="1356"/>
      <c r="N78" s="1356"/>
      <c r="O78" s="1356"/>
      <c r="P78" s="1356"/>
      <c r="Q78" s="1357"/>
      <c r="R78" s="1231"/>
      <c r="S78" s="1235"/>
      <c r="T78" s="1235"/>
    </row>
    <row r="79" spans="1:20">
      <c r="A79" s="678"/>
      <c r="B79" s="678"/>
      <c r="C79" s="678"/>
      <c r="D79" s="678"/>
      <c r="E79" s="678"/>
      <c r="F79" s="678"/>
      <c r="G79" s="678"/>
      <c r="H79" s="678"/>
      <c r="I79" s="678"/>
      <c r="J79" s="678"/>
      <c r="K79" s="678"/>
      <c r="L79" s="678"/>
      <c r="M79" s="678"/>
      <c r="N79" s="678"/>
      <c r="O79" s="678"/>
      <c r="P79" s="678"/>
      <c r="Q79" s="678"/>
      <c r="R79" s="678"/>
    </row>
    <row r="80" spans="1:20">
      <c r="A80" s="678"/>
      <c r="B80" s="678"/>
      <c r="C80" s="678"/>
      <c r="D80" s="678"/>
      <c r="E80" s="678"/>
      <c r="F80" s="678"/>
      <c r="G80" s="678"/>
      <c r="H80" s="678"/>
      <c r="I80" s="678"/>
      <c r="J80" s="678"/>
      <c r="K80" s="678"/>
      <c r="L80" s="678"/>
      <c r="M80" s="678"/>
      <c r="N80" s="678"/>
      <c r="O80" s="678"/>
      <c r="P80" s="678"/>
      <c r="Q80" s="678"/>
      <c r="R80" s="678"/>
    </row>
    <row r="81" spans="1:18">
      <c r="A81" s="678"/>
      <c r="B81" s="678"/>
      <c r="C81" s="678"/>
      <c r="D81" s="678"/>
      <c r="E81" s="678"/>
      <c r="F81" s="678"/>
      <c r="G81" s="678"/>
      <c r="H81" s="678"/>
      <c r="I81" s="678"/>
      <c r="J81" s="678"/>
      <c r="K81" s="678"/>
      <c r="L81" s="678"/>
      <c r="M81" s="678"/>
      <c r="N81" s="678"/>
      <c r="O81" s="678"/>
      <c r="P81" s="678"/>
      <c r="Q81" s="678"/>
      <c r="R81" s="678"/>
    </row>
    <row r="82" spans="1:18">
      <c r="A82" s="678"/>
      <c r="B82" s="678"/>
      <c r="C82" s="678"/>
      <c r="D82" s="678"/>
      <c r="E82" s="678"/>
      <c r="F82" s="678"/>
      <c r="G82" s="678"/>
      <c r="H82" s="678"/>
      <c r="I82" s="678"/>
      <c r="J82" s="678"/>
      <c r="K82" s="678"/>
      <c r="L82" s="678"/>
      <c r="M82" s="678"/>
      <c r="N82" s="678"/>
      <c r="O82" s="678"/>
      <c r="P82" s="678"/>
      <c r="Q82" s="678"/>
      <c r="R82" s="678"/>
    </row>
    <row r="83" spans="1:18">
      <c r="A83" s="678"/>
      <c r="B83" s="678"/>
      <c r="C83" s="678"/>
      <c r="D83" s="678"/>
      <c r="E83" s="678"/>
      <c r="F83" s="678"/>
      <c r="G83" s="678"/>
      <c r="H83" s="678"/>
      <c r="I83" s="678"/>
      <c r="J83" s="678"/>
      <c r="K83" s="678"/>
      <c r="L83" s="678"/>
      <c r="M83" s="678"/>
      <c r="N83" s="678"/>
      <c r="O83" s="678"/>
      <c r="P83" s="678"/>
      <c r="Q83" s="678"/>
      <c r="R83" s="678"/>
    </row>
    <row r="84" spans="1:18">
      <c r="A84" s="678"/>
      <c r="B84" s="678"/>
      <c r="C84" s="678"/>
      <c r="D84" s="678"/>
      <c r="E84" s="678"/>
      <c r="F84" s="678"/>
      <c r="G84" s="678"/>
      <c r="H84" s="678"/>
      <c r="I84" s="678"/>
      <c r="J84" s="678"/>
      <c r="K84" s="678"/>
      <c r="L84" s="678"/>
      <c r="M84" s="678"/>
      <c r="N84" s="678"/>
      <c r="O84" s="678"/>
      <c r="P84" s="678"/>
      <c r="Q84" s="678"/>
      <c r="R84" s="678"/>
    </row>
    <row r="85" spans="1:18">
      <c r="A85" s="678"/>
      <c r="B85" s="678"/>
      <c r="C85" s="678"/>
      <c r="D85" s="678"/>
      <c r="E85" s="678"/>
      <c r="F85" s="678"/>
      <c r="G85" s="678"/>
      <c r="H85" s="678"/>
      <c r="I85" s="678"/>
      <c r="J85" s="678"/>
      <c r="K85" s="678"/>
      <c r="L85" s="678"/>
      <c r="M85" s="678"/>
      <c r="N85" s="678"/>
      <c r="O85" s="678"/>
      <c r="P85" s="678"/>
      <c r="Q85" s="678"/>
      <c r="R85" s="678"/>
    </row>
    <row r="86" spans="1:18">
      <c r="A86" s="678"/>
      <c r="B86" s="678"/>
      <c r="C86" s="678"/>
      <c r="D86" s="678"/>
      <c r="E86" s="678"/>
      <c r="F86" s="678"/>
      <c r="G86" s="678"/>
      <c r="H86" s="678"/>
      <c r="I86" s="678"/>
      <c r="J86" s="678"/>
      <c r="K86" s="678"/>
      <c r="L86" s="678"/>
      <c r="M86" s="678"/>
      <c r="N86" s="678"/>
      <c r="O86" s="678"/>
      <c r="P86" s="678"/>
      <c r="Q86" s="678"/>
      <c r="R86" s="678"/>
    </row>
    <row r="87" spans="1:18">
      <c r="A87" s="678"/>
      <c r="B87" s="678"/>
      <c r="C87" s="678"/>
      <c r="D87" s="678"/>
      <c r="E87" s="678"/>
      <c r="F87" s="678"/>
      <c r="G87" s="678"/>
      <c r="H87" s="678"/>
      <c r="I87" s="678"/>
      <c r="J87" s="678"/>
      <c r="K87" s="678"/>
      <c r="L87" s="678"/>
      <c r="M87" s="678"/>
      <c r="N87" s="678"/>
      <c r="O87" s="678"/>
      <c r="P87" s="678"/>
      <c r="Q87" s="678"/>
      <c r="R87" s="678"/>
    </row>
    <row r="88" spans="1:18">
      <c r="A88" s="678"/>
      <c r="B88" s="678"/>
      <c r="C88" s="678"/>
      <c r="D88" s="678"/>
      <c r="E88" s="678"/>
      <c r="F88" s="678"/>
      <c r="G88" s="678"/>
      <c r="H88" s="678"/>
      <c r="I88" s="678"/>
      <c r="J88" s="678"/>
      <c r="K88" s="678"/>
      <c r="L88" s="678"/>
      <c r="M88" s="678"/>
      <c r="N88" s="678"/>
      <c r="O88" s="678"/>
      <c r="P88" s="678"/>
      <c r="Q88" s="678"/>
      <c r="R88" s="678"/>
    </row>
    <row r="89" spans="1:18">
      <c r="A89" s="678"/>
      <c r="B89" s="678"/>
      <c r="C89" s="678"/>
      <c r="D89" s="678"/>
      <c r="E89" s="678"/>
      <c r="F89" s="678"/>
      <c r="G89" s="678"/>
      <c r="H89" s="678"/>
      <c r="I89" s="678"/>
      <c r="J89" s="678"/>
      <c r="K89" s="678"/>
      <c r="L89" s="678"/>
      <c r="M89" s="678"/>
      <c r="N89" s="678"/>
      <c r="O89" s="678"/>
      <c r="P89" s="678"/>
      <c r="Q89" s="678"/>
      <c r="R89" s="678"/>
    </row>
    <row r="90" spans="1:18">
      <c r="A90" s="678"/>
      <c r="B90" s="678"/>
      <c r="C90" s="678"/>
      <c r="D90" s="678"/>
      <c r="E90" s="678"/>
      <c r="F90" s="678"/>
      <c r="G90" s="678"/>
      <c r="H90" s="678"/>
      <c r="I90" s="678"/>
      <c r="J90" s="678"/>
      <c r="K90" s="678"/>
      <c r="L90" s="678"/>
      <c r="M90" s="678"/>
      <c r="N90" s="678"/>
      <c r="O90" s="678"/>
      <c r="P90" s="678"/>
      <c r="Q90" s="678"/>
      <c r="R90" s="678"/>
    </row>
    <row r="91" spans="1:18">
      <c r="A91" s="678"/>
      <c r="B91" s="678"/>
      <c r="C91" s="678"/>
      <c r="D91" s="678"/>
      <c r="E91" s="678"/>
      <c r="F91" s="678"/>
      <c r="G91" s="678"/>
      <c r="H91" s="678"/>
      <c r="I91" s="678"/>
      <c r="J91" s="678"/>
      <c r="K91" s="678"/>
      <c r="L91" s="678"/>
      <c r="M91" s="678"/>
      <c r="N91" s="678"/>
      <c r="O91" s="678"/>
      <c r="P91" s="678"/>
      <c r="Q91" s="678"/>
      <c r="R91" s="678"/>
    </row>
    <row r="92" spans="1:18">
      <c r="A92" s="678"/>
      <c r="B92" s="678"/>
      <c r="C92" s="678"/>
      <c r="D92" s="678"/>
      <c r="E92" s="678"/>
      <c r="F92" s="678"/>
      <c r="G92" s="678"/>
      <c r="H92" s="678"/>
      <c r="I92" s="678"/>
      <c r="J92" s="678"/>
      <c r="K92" s="678"/>
      <c r="L92" s="678"/>
      <c r="M92" s="678"/>
      <c r="N92" s="678"/>
      <c r="O92" s="678"/>
      <c r="P92" s="678"/>
      <c r="Q92" s="678"/>
      <c r="R92" s="678"/>
    </row>
    <row r="93" spans="1:18">
      <c r="A93" s="678"/>
      <c r="B93" s="678"/>
      <c r="C93" s="678"/>
      <c r="D93" s="678"/>
      <c r="E93" s="678"/>
      <c r="F93" s="678"/>
      <c r="G93" s="678"/>
      <c r="H93" s="678"/>
      <c r="I93" s="678"/>
      <c r="J93" s="678"/>
      <c r="K93" s="678"/>
      <c r="L93" s="678"/>
      <c r="M93" s="678"/>
      <c r="N93" s="678"/>
      <c r="O93" s="678"/>
      <c r="P93" s="678"/>
      <c r="Q93" s="678"/>
      <c r="R93" s="678"/>
    </row>
    <row r="94" spans="1:18">
      <c r="A94" s="678"/>
      <c r="B94" s="678"/>
      <c r="C94" s="678"/>
      <c r="D94" s="678"/>
      <c r="E94" s="678"/>
      <c r="F94" s="678"/>
      <c r="G94" s="678"/>
      <c r="H94" s="678"/>
      <c r="I94" s="678"/>
      <c r="J94" s="678"/>
      <c r="K94" s="678"/>
      <c r="L94" s="678"/>
      <c r="M94" s="678"/>
      <c r="N94" s="678"/>
      <c r="O94" s="678"/>
      <c r="P94" s="678"/>
      <c r="Q94" s="678"/>
      <c r="R94" s="678"/>
    </row>
    <row r="95" spans="1:18">
      <c r="A95" s="678"/>
      <c r="B95" s="678"/>
      <c r="C95" s="678"/>
      <c r="D95" s="678"/>
      <c r="E95" s="678"/>
      <c r="F95" s="678"/>
      <c r="G95" s="678"/>
      <c r="H95" s="678"/>
      <c r="I95" s="678"/>
      <c r="J95" s="678"/>
      <c r="K95" s="678"/>
      <c r="L95" s="678"/>
      <c r="M95" s="678"/>
      <c r="N95" s="678"/>
      <c r="O95" s="678"/>
      <c r="P95" s="678"/>
      <c r="Q95" s="678"/>
      <c r="R95" s="678"/>
    </row>
    <row r="96" spans="1:18">
      <c r="A96" s="678"/>
      <c r="B96" s="678"/>
      <c r="C96" s="678"/>
      <c r="D96" s="678"/>
      <c r="E96" s="678"/>
      <c r="F96" s="678"/>
      <c r="G96" s="678"/>
      <c r="H96" s="678"/>
      <c r="I96" s="678"/>
      <c r="J96" s="678"/>
      <c r="K96" s="678"/>
      <c r="L96" s="678"/>
      <c r="M96" s="678"/>
      <c r="N96" s="678"/>
      <c r="O96" s="678"/>
      <c r="P96" s="678"/>
      <c r="Q96" s="678"/>
      <c r="R96" s="678"/>
    </row>
    <row r="97" spans="1:18">
      <c r="A97" s="678"/>
      <c r="B97" s="678"/>
      <c r="C97" s="678"/>
      <c r="D97" s="678"/>
      <c r="E97" s="678"/>
      <c r="F97" s="678"/>
      <c r="G97" s="678"/>
      <c r="H97" s="678"/>
      <c r="I97" s="678"/>
      <c r="J97" s="678"/>
      <c r="K97" s="678"/>
      <c r="L97" s="678"/>
      <c r="M97" s="678"/>
      <c r="N97" s="678"/>
      <c r="O97" s="678"/>
      <c r="P97" s="678"/>
      <c r="Q97" s="678"/>
      <c r="R97" s="678"/>
    </row>
    <row r="98" spans="1:18">
      <c r="A98" s="678"/>
      <c r="B98" s="678"/>
      <c r="C98" s="678"/>
      <c r="D98" s="678"/>
      <c r="E98" s="678"/>
      <c r="F98" s="678"/>
      <c r="G98" s="678"/>
      <c r="H98" s="678"/>
      <c r="I98" s="678"/>
      <c r="J98" s="678"/>
      <c r="K98" s="678"/>
      <c r="L98" s="678"/>
      <c r="M98" s="678"/>
      <c r="N98" s="678"/>
      <c r="O98" s="678"/>
      <c r="P98" s="678"/>
      <c r="Q98" s="678"/>
      <c r="R98" s="678"/>
    </row>
    <row r="99" spans="1:18">
      <c r="A99" s="678"/>
      <c r="B99" s="678"/>
      <c r="C99" s="678"/>
      <c r="D99" s="678"/>
      <c r="E99" s="678"/>
      <c r="F99" s="678"/>
      <c r="G99" s="678"/>
      <c r="H99" s="678"/>
      <c r="I99" s="678"/>
      <c r="J99" s="678"/>
      <c r="K99" s="678"/>
      <c r="L99" s="678"/>
      <c r="M99" s="678"/>
      <c r="N99" s="678"/>
      <c r="O99" s="678"/>
      <c r="P99" s="678"/>
      <c r="Q99" s="678"/>
      <c r="R99" s="678"/>
    </row>
    <row r="100" spans="1:18">
      <c r="A100" s="678"/>
      <c r="B100" s="678"/>
      <c r="C100" s="678"/>
      <c r="D100" s="678"/>
      <c r="E100" s="678"/>
      <c r="F100" s="678"/>
      <c r="G100" s="678"/>
      <c r="H100" s="678"/>
      <c r="I100" s="678"/>
      <c r="J100" s="678"/>
      <c r="K100" s="678"/>
      <c r="L100" s="678"/>
      <c r="M100" s="678"/>
      <c r="N100" s="678"/>
      <c r="O100" s="678"/>
      <c r="P100" s="678"/>
      <c r="Q100" s="678"/>
      <c r="R100" s="678"/>
    </row>
    <row r="101" spans="1:18">
      <c r="A101" s="678"/>
      <c r="B101" s="678"/>
      <c r="C101" s="678"/>
      <c r="D101" s="678"/>
      <c r="E101" s="678"/>
      <c r="F101" s="678"/>
      <c r="G101" s="678"/>
      <c r="H101" s="678"/>
      <c r="I101" s="678"/>
      <c r="J101" s="678"/>
      <c r="K101" s="678"/>
      <c r="L101" s="678"/>
      <c r="M101" s="678"/>
      <c r="N101" s="678"/>
      <c r="O101" s="678"/>
      <c r="P101" s="678"/>
      <c r="Q101" s="678"/>
      <c r="R101" s="678"/>
    </row>
    <row r="102" spans="1:18">
      <c r="A102" s="678"/>
      <c r="B102" s="678"/>
      <c r="C102" s="678"/>
      <c r="D102" s="678"/>
      <c r="E102" s="678"/>
      <c r="F102" s="678"/>
      <c r="G102" s="678"/>
      <c r="H102" s="678"/>
      <c r="I102" s="678"/>
      <c r="J102" s="678"/>
      <c r="K102" s="678"/>
      <c r="L102" s="678"/>
      <c r="M102" s="678"/>
      <c r="N102" s="678"/>
      <c r="O102" s="678"/>
      <c r="P102" s="678"/>
      <c r="Q102" s="678"/>
      <c r="R102" s="678"/>
    </row>
    <row r="103" spans="1:18">
      <c r="A103" s="678"/>
      <c r="B103" s="678"/>
      <c r="C103" s="678"/>
      <c r="D103" s="678"/>
      <c r="E103" s="678"/>
      <c r="F103" s="678"/>
      <c r="G103" s="678"/>
      <c r="H103" s="678"/>
      <c r="I103" s="678"/>
      <c r="J103" s="678"/>
      <c r="K103" s="678"/>
      <c r="L103" s="678"/>
      <c r="M103" s="678"/>
      <c r="N103" s="678"/>
      <c r="O103" s="678"/>
      <c r="P103" s="678"/>
      <c r="Q103" s="678"/>
      <c r="R103" s="678"/>
    </row>
    <row r="104" spans="1:18">
      <c r="A104" s="678"/>
      <c r="B104" s="678"/>
      <c r="C104" s="678"/>
      <c r="D104" s="678"/>
      <c r="E104" s="678"/>
      <c r="F104" s="678"/>
      <c r="G104" s="678"/>
      <c r="H104" s="678"/>
      <c r="I104" s="678"/>
      <c r="J104" s="678"/>
      <c r="K104" s="678"/>
      <c r="L104" s="678"/>
      <c r="M104" s="678"/>
      <c r="N104" s="678"/>
      <c r="O104" s="678"/>
      <c r="P104" s="678"/>
      <c r="Q104" s="678"/>
      <c r="R104" s="678"/>
    </row>
  </sheetData>
  <mergeCells count="5">
    <mergeCell ref="A7:B10"/>
    <mergeCell ref="C7:Q10"/>
    <mergeCell ref="A11:B12"/>
    <mergeCell ref="C11:C12"/>
    <mergeCell ref="E11:Q11"/>
  </mergeCells>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4"/>
  <sheetViews>
    <sheetView workbookViewId="0">
      <selection activeCell="B31" sqref="B31"/>
    </sheetView>
  </sheetViews>
  <sheetFormatPr defaultRowHeight="15"/>
  <cols>
    <col min="1" max="1" width="21.85546875" style="242" bestFit="1" customWidth="1"/>
    <col min="2" max="2" width="47.7109375" style="242" customWidth="1"/>
    <col min="3" max="3" width="10" style="242" customWidth="1"/>
    <col min="4" max="256" width="9.140625" style="242"/>
    <col min="257" max="257" width="21.85546875" style="242" bestFit="1" customWidth="1"/>
    <col min="258" max="258" width="47.7109375" style="242" customWidth="1"/>
    <col min="259" max="259" width="10" style="242" customWidth="1"/>
    <col min="260" max="512" width="9.140625" style="242"/>
    <col min="513" max="513" width="21.85546875" style="242" bestFit="1" customWidth="1"/>
    <col min="514" max="514" width="47.7109375" style="242" customWidth="1"/>
    <col min="515" max="515" width="10" style="242" customWidth="1"/>
    <col min="516" max="768" width="9.140625" style="242"/>
    <col min="769" max="769" width="21.85546875" style="242" bestFit="1" customWidth="1"/>
    <col min="770" max="770" width="47.7109375" style="242" customWidth="1"/>
    <col min="771" max="771" width="10" style="242" customWidth="1"/>
    <col min="772" max="1024" width="9.140625" style="242"/>
    <col min="1025" max="1025" width="21.85546875" style="242" bestFit="1" customWidth="1"/>
    <col min="1026" max="1026" width="47.7109375" style="242" customWidth="1"/>
    <col min="1027" max="1027" width="10" style="242" customWidth="1"/>
    <col min="1028" max="1280" width="9.140625" style="242"/>
    <col min="1281" max="1281" width="21.85546875" style="242" bestFit="1" customWidth="1"/>
    <col min="1282" max="1282" width="47.7109375" style="242" customWidth="1"/>
    <col min="1283" max="1283" width="10" style="242" customWidth="1"/>
    <col min="1284" max="1536" width="9.140625" style="242"/>
    <col min="1537" max="1537" width="21.85546875" style="242" bestFit="1" customWidth="1"/>
    <col min="1538" max="1538" width="47.7109375" style="242" customWidth="1"/>
    <col min="1539" max="1539" width="10" style="242" customWidth="1"/>
    <col min="1540" max="1792" width="9.140625" style="242"/>
    <col min="1793" max="1793" width="21.85546875" style="242" bestFit="1" customWidth="1"/>
    <col min="1794" max="1794" width="47.7109375" style="242" customWidth="1"/>
    <col min="1795" max="1795" width="10" style="242" customWidth="1"/>
    <col min="1796" max="2048" width="9.140625" style="242"/>
    <col min="2049" max="2049" width="21.85546875" style="242" bestFit="1" customWidth="1"/>
    <col min="2050" max="2050" width="47.7109375" style="242" customWidth="1"/>
    <col min="2051" max="2051" width="10" style="242" customWidth="1"/>
    <col min="2052" max="2304" width="9.140625" style="242"/>
    <col min="2305" max="2305" width="21.85546875" style="242" bestFit="1" customWidth="1"/>
    <col min="2306" max="2306" width="47.7109375" style="242" customWidth="1"/>
    <col min="2307" max="2307" width="10" style="242" customWidth="1"/>
    <col min="2308" max="2560" width="9.140625" style="242"/>
    <col min="2561" max="2561" width="21.85546875" style="242" bestFit="1" customWidth="1"/>
    <col min="2562" max="2562" width="47.7109375" style="242" customWidth="1"/>
    <col min="2563" max="2563" width="10" style="242" customWidth="1"/>
    <col min="2564" max="2816" width="9.140625" style="242"/>
    <col min="2817" max="2817" width="21.85546875" style="242" bestFit="1" customWidth="1"/>
    <col min="2818" max="2818" width="47.7109375" style="242" customWidth="1"/>
    <col min="2819" max="2819" width="10" style="242" customWidth="1"/>
    <col min="2820" max="3072" width="9.140625" style="242"/>
    <col min="3073" max="3073" width="21.85546875" style="242" bestFit="1" customWidth="1"/>
    <col min="3074" max="3074" width="47.7109375" style="242" customWidth="1"/>
    <col min="3075" max="3075" width="10" style="242" customWidth="1"/>
    <col min="3076" max="3328" width="9.140625" style="242"/>
    <col min="3329" max="3329" width="21.85546875" style="242" bestFit="1" customWidth="1"/>
    <col min="3330" max="3330" width="47.7109375" style="242" customWidth="1"/>
    <col min="3331" max="3331" width="10" style="242" customWidth="1"/>
    <col min="3332" max="3584" width="9.140625" style="242"/>
    <col min="3585" max="3585" width="21.85546875" style="242" bestFit="1" customWidth="1"/>
    <col min="3586" max="3586" width="47.7109375" style="242" customWidth="1"/>
    <col min="3587" max="3587" width="10" style="242" customWidth="1"/>
    <col min="3588" max="3840" width="9.140625" style="242"/>
    <col min="3841" max="3841" width="21.85546875" style="242" bestFit="1" customWidth="1"/>
    <col min="3842" max="3842" width="47.7109375" style="242" customWidth="1"/>
    <col min="3843" max="3843" width="10" style="242" customWidth="1"/>
    <col min="3844" max="4096" width="9.140625" style="242"/>
    <col min="4097" max="4097" width="21.85546875" style="242" bestFit="1" customWidth="1"/>
    <col min="4098" max="4098" width="47.7109375" style="242" customWidth="1"/>
    <col min="4099" max="4099" width="10" style="242" customWidth="1"/>
    <col min="4100" max="4352" width="9.140625" style="242"/>
    <col min="4353" max="4353" width="21.85546875" style="242" bestFit="1" customWidth="1"/>
    <col min="4354" max="4354" width="47.7109375" style="242" customWidth="1"/>
    <col min="4355" max="4355" width="10" style="242" customWidth="1"/>
    <col min="4356" max="4608" width="9.140625" style="242"/>
    <col min="4609" max="4609" width="21.85546875" style="242" bestFit="1" customWidth="1"/>
    <col min="4610" max="4610" width="47.7109375" style="242" customWidth="1"/>
    <col min="4611" max="4611" width="10" style="242" customWidth="1"/>
    <col min="4612" max="4864" width="9.140625" style="242"/>
    <col min="4865" max="4865" width="21.85546875" style="242" bestFit="1" customWidth="1"/>
    <col min="4866" max="4866" width="47.7109375" style="242" customWidth="1"/>
    <col min="4867" max="4867" width="10" style="242" customWidth="1"/>
    <col min="4868" max="5120" width="9.140625" style="242"/>
    <col min="5121" max="5121" width="21.85546875" style="242" bestFit="1" customWidth="1"/>
    <col min="5122" max="5122" width="47.7109375" style="242" customWidth="1"/>
    <col min="5123" max="5123" width="10" style="242" customWidth="1"/>
    <col min="5124" max="5376" width="9.140625" style="242"/>
    <col min="5377" max="5377" width="21.85546875" style="242" bestFit="1" customWidth="1"/>
    <col min="5378" max="5378" width="47.7109375" style="242" customWidth="1"/>
    <col min="5379" max="5379" width="10" style="242" customWidth="1"/>
    <col min="5380" max="5632" width="9.140625" style="242"/>
    <col min="5633" max="5633" width="21.85546875" style="242" bestFit="1" customWidth="1"/>
    <col min="5634" max="5634" width="47.7109375" style="242" customWidth="1"/>
    <col min="5635" max="5635" width="10" style="242" customWidth="1"/>
    <col min="5636" max="5888" width="9.140625" style="242"/>
    <col min="5889" max="5889" width="21.85546875" style="242" bestFit="1" customWidth="1"/>
    <col min="5890" max="5890" width="47.7109375" style="242" customWidth="1"/>
    <col min="5891" max="5891" width="10" style="242" customWidth="1"/>
    <col min="5892" max="6144" width="9.140625" style="242"/>
    <col min="6145" max="6145" width="21.85546875" style="242" bestFit="1" customWidth="1"/>
    <col min="6146" max="6146" width="47.7109375" style="242" customWidth="1"/>
    <col min="6147" max="6147" width="10" style="242" customWidth="1"/>
    <col min="6148" max="6400" width="9.140625" style="242"/>
    <col min="6401" max="6401" width="21.85546875" style="242" bestFit="1" customWidth="1"/>
    <col min="6402" max="6402" width="47.7109375" style="242" customWidth="1"/>
    <col min="6403" max="6403" width="10" style="242" customWidth="1"/>
    <col min="6404" max="6656" width="9.140625" style="242"/>
    <col min="6657" max="6657" width="21.85546875" style="242" bestFit="1" customWidth="1"/>
    <col min="6658" max="6658" width="47.7109375" style="242" customWidth="1"/>
    <col min="6659" max="6659" width="10" style="242" customWidth="1"/>
    <col min="6660" max="6912" width="9.140625" style="242"/>
    <col min="6913" max="6913" width="21.85546875" style="242" bestFit="1" customWidth="1"/>
    <col min="6914" max="6914" width="47.7109375" style="242" customWidth="1"/>
    <col min="6915" max="6915" width="10" style="242" customWidth="1"/>
    <col min="6916" max="7168" width="9.140625" style="242"/>
    <col min="7169" max="7169" width="21.85546875" style="242" bestFit="1" customWidth="1"/>
    <col min="7170" max="7170" width="47.7109375" style="242" customWidth="1"/>
    <col min="7171" max="7171" width="10" style="242" customWidth="1"/>
    <col min="7172" max="7424" width="9.140625" style="242"/>
    <col min="7425" max="7425" width="21.85546875" style="242" bestFit="1" customWidth="1"/>
    <col min="7426" max="7426" width="47.7109375" style="242" customWidth="1"/>
    <col min="7427" max="7427" width="10" style="242" customWidth="1"/>
    <col min="7428" max="7680" width="9.140625" style="242"/>
    <col min="7681" max="7681" width="21.85546875" style="242" bestFit="1" customWidth="1"/>
    <col min="7682" max="7682" width="47.7109375" style="242" customWidth="1"/>
    <col min="7683" max="7683" width="10" style="242" customWidth="1"/>
    <col min="7684" max="7936" width="9.140625" style="242"/>
    <col min="7937" max="7937" width="21.85546875" style="242" bestFit="1" customWidth="1"/>
    <col min="7938" max="7938" width="47.7109375" style="242" customWidth="1"/>
    <col min="7939" max="7939" width="10" style="242" customWidth="1"/>
    <col min="7940" max="8192" width="9.140625" style="242"/>
    <col min="8193" max="8193" width="21.85546875" style="242" bestFit="1" customWidth="1"/>
    <col min="8194" max="8194" width="47.7109375" style="242" customWidth="1"/>
    <col min="8195" max="8195" width="10" style="242" customWidth="1"/>
    <col min="8196" max="8448" width="9.140625" style="242"/>
    <col min="8449" max="8449" width="21.85546875" style="242" bestFit="1" customWidth="1"/>
    <col min="8450" max="8450" width="47.7109375" style="242" customWidth="1"/>
    <col min="8451" max="8451" width="10" style="242" customWidth="1"/>
    <col min="8452" max="8704" width="9.140625" style="242"/>
    <col min="8705" max="8705" width="21.85546875" style="242" bestFit="1" customWidth="1"/>
    <col min="8706" max="8706" width="47.7109375" style="242" customWidth="1"/>
    <col min="8707" max="8707" width="10" style="242" customWidth="1"/>
    <col min="8708" max="8960" width="9.140625" style="242"/>
    <col min="8961" max="8961" width="21.85546875" style="242" bestFit="1" customWidth="1"/>
    <col min="8962" max="8962" width="47.7109375" style="242" customWidth="1"/>
    <col min="8963" max="8963" width="10" style="242" customWidth="1"/>
    <col min="8964" max="9216" width="9.140625" style="242"/>
    <col min="9217" max="9217" width="21.85546875" style="242" bestFit="1" customWidth="1"/>
    <col min="9218" max="9218" width="47.7109375" style="242" customWidth="1"/>
    <col min="9219" max="9219" width="10" style="242" customWidth="1"/>
    <col min="9220" max="9472" width="9.140625" style="242"/>
    <col min="9473" max="9473" width="21.85546875" style="242" bestFit="1" customWidth="1"/>
    <col min="9474" max="9474" width="47.7109375" style="242" customWidth="1"/>
    <col min="9475" max="9475" width="10" style="242" customWidth="1"/>
    <col min="9476" max="9728" width="9.140625" style="242"/>
    <col min="9729" max="9729" width="21.85546875" style="242" bestFit="1" customWidth="1"/>
    <col min="9730" max="9730" width="47.7109375" style="242" customWidth="1"/>
    <col min="9731" max="9731" width="10" style="242" customWidth="1"/>
    <col min="9732" max="9984" width="9.140625" style="242"/>
    <col min="9985" max="9985" width="21.85546875" style="242" bestFit="1" customWidth="1"/>
    <col min="9986" max="9986" width="47.7109375" style="242" customWidth="1"/>
    <col min="9987" max="9987" width="10" style="242" customWidth="1"/>
    <col min="9988" max="10240" width="9.140625" style="242"/>
    <col min="10241" max="10241" width="21.85546875" style="242" bestFit="1" customWidth="1"/>
    <col min="10242" max="10242" width="47.7109375" style="242" customWidth="1"/>
    <col min="10243" max="10243" width="10" style="242" customWidth="1"/>
    <col min="10244" max="10496" width="9.140625" style="242"/>
    <col min="10497" max="10497" width="21.85546875" style="242" bestFit="1" customWidth="1"/>
    <col min="10498" max="10498" width="47.7109375" style="242" customWidth="1"/>
    <col min="10499" max="10499" width="10" style="242" customWidth="1"/>
    <col min="10500" max="10752" width="9.140625" style="242"/>
    <col min="10753" max="10753" width="21.85546875" style="242" bestFit="1" customWidth="1"/>
    <col min="10754" max="10754" width="47.7109375" style="242" customWidth="1"/>
    <col min="10755" max="10755" width="10" style="242" customWidth="1"/>
    <col min="10756" max="11008" width="9.140625" style="242"/>
    <col min="11009" max="11009" width="21.85546875" style="242" bestFit="1" customWidth="1"/>
    <col min="11010" max="11010" width="47.7109375" style="242" customWidth="1"/>
    <col min="11011" max="11011" width="10" style="242" customWidth="1"/>
    <col min="11012" max="11264" width="9.140625" style="242"/>
    <col min="11265" max="11265" width="21.85546875" style="242" bestFit="1" customWidth="1"/>
    <col min="11266" max="11266" width="47.7109375" style="242" customWidth="1"/>
    <col min="11267" max="11267" width="10" style="242" customWidth="1"/>
    <col min="11268" max="11520" width="9.140625" style="242"/>
    <col min="11521" max="11521" width="21.85546875" style="242" bestFit="1" customWidth="1"/>
    <col min="11522" max="11522" width="47.7109375" style="242" customWidth="1"/>
    <col min="11523" max="11523" width="10" style="242" customWidth="1"/>
    <col min="11524" max="11776" width="9.140625" style="242"/>
    <col min="11777" max="11777" width="21.85546875" style="242" bestFit="1" customWidth="1"/>
    <col min="11778" max="11778" width="47.7109375" style="242" customWidth="1"/>
    <col min="11779" max="11779" width="10" style="242" customWidth="1"/>
    <col min="11780" max="12032" width="9.140625" style="242"/>
    <col min="12033" max="12033" width="21.85546875" style="242" bestFit="1" customWidth="1"/>
    <col min="12034" max="12034" width="47.7109375" style="242" customWidth="1"/>
    <col min="12035" max="12035" width="10" style="242" customWidth="1"/>
    <col min="12036" max="12288" width="9.140625" style="242"/>
    <col min="12289" max="12289" width="21.85546875" style="242" bestFit="1" customWidth="1"/>
    <col min="12290" max="12290" width="47.7109375" style="242" customWidth="1"/>
    <col min="12291" max="12291" width="10" style="242" customWidth="1"/>
    <col min="12292" max="12544" width="9.140625" style="242"/>
    <col min="12545" max="12545" width="21.85546875" style="242" bestFit="1" customWidth="1"/>
    <col min="12546" max="12546" width="47.7109375" style="242" customWidth="1"/>
    <col min="12547" max="12547" width="10" style="242" customWidth="1"/>
    <col min="12548" max="12800" width="9.140625" style="242"/>
    <col min="12801" max="12801" width="21.85546875" style="242" bestFit="1" customWidth="1"/>
    <col min="12802" max="12802" width="47.7109375" style="242" customWidth="1"/>
    <col min="12803" max="12803" width="10" style="242" customWidth="1"/>
    <col min="12804" max="13056" width="9.140625" style="242"/>
    <col min="13057" max="13057" width="21.85546875" style="242" bestFit="1" customWidth="1"/>
    <col min="13058" max="13058" width="47.7109375" style="242" customWidth="1"/>
    <col min="13059" max="13059" width="10" style="242" customWidth="1"/>
    <col min="13060" max="13312" width="9.140625" style="242"/>
    <col min="13313" max="13313" width="21.85546875" style="242" bestFit="1" customWidth="1"/>
    <col min="13314" max="13314" width="47.7109375" style="242" customWidth="1"/>
    <col min="13315" max="13315" width="10" style="242" customWidth="1"/>
    <col min="13316" max="13568" width="9.140625" style="242"/>
    <col min="13569" max="13569" width="21.85546875" style="242" bestFit="1" customWidth="1"/>
    <col min="13570" max="13570" width="47.7109375" style="242" customWidth="1"/>
    <col min="13571" max="13571" width="10" style="242" customWidth="1"/>
    <col min="13572" max="13824" width="9.140625" style="242"/>
    <col min="13825" max="13825" width="21.85546875" style="242" bestFit="1" customWidth="1"/>
    <col min="13826" max="13826" width="47.7109375" style="242" customWidth="1"/>
    <col min="13827" max="13827" width="10" style="242" customWidth="1"/>
    <col min="13828" max="14080" width="9.140625" style="242"/>
    <col min="14081" max="14081" width="21.85546875" style="242" bestFit="1" customWidth="1"/>
    <col min="14082" max="14082" width="47.7109375" style="242" customWidth="1"/>
    <col min="14083" max="14083" width="10" style="242" customWidth="1"/>
    <col min="14084" max="14336" width="9.140625" style="242"/>
    <col min="14337" max="14337" width="21.85546875" style="242" bestFit="1" customWidth="1"/>
    <col min="14338" max="14338" width="47.7109375" style="242" customWidth="1"/>
    <col min="14339" max="14339" width="10" style="242" customWidth="1"/>
    <col min="14340" max="14592" width="9.140625" style="242"/>
    <col min="14593" max="14593" width="21.85546875" style="242" bestFit="1" customWidth="1"/>
    <col min="14594" max="14594" width="47.7109375" style="242" customWidth="1"/>
    <col min="14595" max="14595" width="10" style="242" customWidth="1"/>
    <col min="14596" max="14848" width="9.140625" style="242"/>
    <col min="14849" max="14849" width="21.85546875" style="242" bestFit="1" customWidth="1"/>
    <col min="14850" max="14850" width="47.7109375" style="242" customWidth="1"/>
    <col min="14851" max="14851" width="10" style="242" customWidth="1"/>
    <col min="14852" max="15104" width="9.140625" style="242"/>
    <col min="15105" max="15105" width="21.85546875" style="242" bestFit="1" customWidth="1"/>
    <col min="15106" max="15106" width="47.7109375" style="242" customWidth="1"/>
    <col min="15107" max="15107" width="10" style="242" customWidth="1"/>
    <col min="15108" max="15360" width="9.140625" style="242"/>
    <col min="15361" max="15361" width="21.85546875" style="242" bestFit="1" customWidth="1"/>
    <col min="15362" max="15362" width="47.7109375" style="242" customWidth="1"/>
    <col min="15363" max="15363" width="10" style="242" customWidth="1"/>
    <col min="15364" max="15616" width="9.140625" style="242"/>
    <col min="15617" max="15617" width="21.85546875" style="242" bestFit="1" customWidth="1"/>
    <col min="15618" max="15618" width="47.7109375" style="242" customWidth="1"/>
    <col min="15619" max="15619" width="10" style="242" customWidth="1"/>
    <col min="15620" max="15872" width="9.140625" style="242"/>
    <col min="15873" max="15873" width="21.85546875" style="242" bestFit="1" customWidth="1"/>
    <col min="15874" max="15874" width="47.7109375" style="242" customWidth="1"/>
    <col min="15875" max="15875" width="10" style="242" customWidth="1"/>
    <col min="15876" max="16128" width="9.140625" style="242"/>
    <col min="16129" max="16129" width="21.85546875" style="242" bestFit="1" customWidth="1"/>
    <col min="16130" max="16130" width="47.7109375" style="242" customWidth="1"/>
    <col min="16131" max="16131" width="10" style="242" customWidth="1"/>
    <col min="16132" max="16384" width="9.140625" style="242"/>
  </cols>
  <sheetData>
    <row r="1" spans="1:20">
      <c r="A1" s="242" t="s">
        <v>0</v>
      </c>
      <c r="B1" s="265" t="s">
        <v>1804</v>
      </c>
    </row>
    <row r="2" spans="1:20">
      <c r="A2" s="242" t="s">
        <v>2</v>
      </c>
      <c r="B2" s="268" t="s">
        <v>1703</v>
      </c>
    </row>
    <row r="3" spans="1:20">
      <c r="A3" s="242" t="s">
        <v>4</v>
      </c>
      <c r="B3" s="268" t="s">
        <v>1560</v>
      </c>
    </row>
    <row r="4" spans="1:20">
      <c r="A4" s="242" t="s">
        <v>6</v>
      </c>
      <c r="B4" s="268" t="s">
        <v>7</v>
      </c>
    </row>
    <row r="5" spans="1:20">
      <c r="A5" s="242" t="s">
        <v>8</v>
      </c>
      <c r="B5" s="242" t="s">
        <v>9</v>
      </c>
    </row>
    <row r="6" spans="1:20" ht="15.75" thickBot="1"/>
    <row r="7" spans="1:20">
      <c r="A7" s="3035" t="s">
        <v>1704</v>
      </c>
      <c r="B7" s="3036"/>
      <c r="C7" s="3041" t="s">
        <v>1705</v>
      </c>
      <c r="D7" s="3042"/>
      <c r="E7" s="3042"/>
      <c r="F7" s="3042"/>
      <c r="G7" s="3042"/>
      <c r="H7" s="3042"/>
      <c r="I7" s="3042"/>
      <c r="J7" s="3042"/>
      <c r="K7" s="3042"/>
      <c r="L7" s="3042"/>
      <c r="M7" s="3042"/>
      <c r="N7" s="3043"/>
      <c r="O7" s="3043"/>
      <c r="P7" s="3043"/>
      <c r="Q7" s="3044"/>
      <c r="R7" s="1231"/>
      <c r="S7" s="1235"/>
      <c r="T7" s="1235"/>
    </row>
    <row r="8" spans="1:20">
      <c r="A8" s="3037"/>
      <c r="B8" s="3038"/>
      <c r="C8" s="3045"/>
      <c r="D8" s="3046"/>
      <c r="E8" s="3046"/>
      <c r="F8" s="3046"/>
      <c r="G8" s="3046"/>
      <c r="H8" s="3046"/>
      <c r="I8" s="3046"/>
      <c r="J8" s="3046"/>
      <c r="K8" s="3046"/>
      <c r="L8" s="3046"/>
      <c r="M8" s="3046"/>
      <c r="N8" s="3047"/>
      <c r="O8" s="3047"/>
      <c r="P8" s="3047"/>
      <c r="Q8" s="3048"/>
      <c r="R8" s="1231"/>
      <c r="S8" s="1235"/>
      <c r="T8" s="1235"/>
    </row>
    <row r="9" spans="1:20">
      <c r="A9" s="3037"/>
      <c r="B9" s="3038"/>
      <c r="C9" s="3045"/>
      <c r="D9" s="3046"/>
      <c r="E9" s="3046"/>
      <c r="F9" s="3046"/>
      <c r="G9" s="3046"/>
      <c r="H9" s="3046"/>
      <c r="I9" s="3046"/>
      <c r="J9" s="3046"/>
      <c r="K9" s="3046"/>
      <c r="L9" s="3046"/>
      <c r="M9" s="3046"/>
      <c r="N9" s="3047"/>
      <c r="O9" s="3047"/>
      <c r="P9" s="3047"/>
      <c r="Q9" s="3048"/>
      <c r="R9" s="1231"/>
      <c r="S9" s="1235"/>
      <c r="T9" s="1235"/>
    </row>
    <row r="10" spans="1:20" ht="15.75" thickBot="1">
      <c r="A10" s="3039"/>
      <c r="B10" s="3040"/>
      <c r="C10" s="3049"/>
      <c r="D10" s="3050"/>
      <c r="E10" s="3050"/>
      <c r="F10" s="3050"/>
      <c r="G10" s="3050"/>
      <c r="H10" s="3050"/>
      <c r="I10" s="3050"/>
      <c r="J10" s="3050"/>
      <c r="K10" s="3050"/>
      <c r="L10" s="3050"/>
      <c r="M10" s="3050"/>
      <c r="N10" s="3051"/>
      <c r="O10" s="3051"/>
      <c r="P10" s="3051"/>
      <c r="Q10" s="3052"/>
      <c r="R10" s="1231"/>
      <c r="S10" s="1235"/>
      <c r="T10" s="1235"/>
    </row>
    <row r="11" spans="1:20" ht="15" customHeight="1">
      <c r="A11" s="3053" t="s">
        <v>1706</v>
      </c>
      <c r="B11" s="3054"/>
      <c r="C11" s="3057" t="s">
        <v>1805</v>
      </c>
      <c r="D11" s="1236"/>
      <c r="E11" s="3059" t="s">
        <v>1708</v>
      </c>
      <c r="F11" s="3059"/>
      <c r="G11" s="3059"/>
      <c r="H11" s="3059"/>
      <c r="I11" s="3059"/>
      <c r="J11" s="3059"/>
      <c r="K11" s="3059"/>
      <c r="L11" s="3059"/>
      <c r="M11" s="3059"/>
      <c r="N11" s="3059"/>
      <c r="O11" s="3059"/>
      <c r="P11" s="3059"/>
      <c r="Q11" s="3060"/>
      <c r="R11" s="1231"/>
      <c r="S11" s="1235"/>
      <c r="T11" s="1235"/>
    </row>
    <row r="12" spans="1:20" ht="25.5">
      <c r="A12" s="3055"/>
      <c r="B12" s="3056"/>
      <c r="C12" s="3058"/>
      <c r="D12" s="1237" t="s">
        <v>1709</v>
      </c>
      <c r="E12" s="1238" t="s">
        <v>1710</v>
      </c>
      <c r="F12" s="1238" t="s">
        <v>1711</v>
      </c>
      <c r="G12" s="1238" t="s">
        <v>1712</v>
      </c>
      <c r="H12" s="1238" t="s">
        <v>1713</v>
      </c>
      <c r="I12" s="1238" t="s">
        <v>1714</v>
      </c>
      <c r="J12" s="1238" t="s">
        <v>1715</v>
      </c>
      <c r="K12" s="1238" t="s">
        <v>1716</v>
      </c>
      <c r="L12" s="1238" t="s">
        <v>1717</v>
      </c>
      <c r="M12" s="1238" t="s">
        <v>1718</v>
      </c>
      <c r="N12" s="1238" t="s">
        <v>1719</v>
      </c>
      <c r="O12" s="1238" t="s">
        <v>1720</v>
      </c>
      <c r="P12" s="1238" t="s">
        <v>1721</v>
      </c>
      <c r="Q12" s="1239" t="s">
        <v>1722</v>
      </c>
      <c r="R12" s="1231"/>
      <c r="S12" s="1235"/>
      <c r="T12" s="1235"/>
    </row>
    <row r="13" spans="1:20">
      <c r="A13" s="1240"/>
      <c r="B13" s="1241"/>
      <c r="C13" s="1242">
        <v>1</v>
      </c>
      <c r="D13" s="1243">
        <v>2</v>
      </c>
      <c r="E13" s="1243">
        <v>3</v>
      </c>
      <c r="F13" s="1243">
        <v>4</v>
      </c>
      <c r="G13" s="1243">
        <v>5</v>
      </c>
      <c r="H13" s="1243">
        <v>6</v>
      </c>
      <c r="I13" s="1243">
        <v>7</v>
      </c>
      <c r="J13" s="1243">
        <v>8</v>
      </c>
      <c r="K13" s="1243">
        <v>9</v>
      </c>
      <c r="L13" s="1243">
        <v>10</v>
      </c>
      <c r="M13" s="1243">
        <v>11</v>
      </c>
      <c r="N13" s="1243">
        <v>12</v>
      </c>
      <c r="O13" s="1243">
        <v>13</v>
      </c>
      <c r="P13" s="1243">
        <v>14</v>
      </c>
      <c r="Q13" s="1244">
        <v>15</v>
      </c>
      <c r="R13" s="1231"/>
      <c r="S13" s="1235"/>
      <c r="T13" s="1235"/>
    </row>
    <row r="14" spans="1:20">
      <c r="A14" s="1240"/>
      <c r="B14" s="1245" t="s">
        <v>1723</v>
      </c>
      <c r="C14" s="1246"/>
      <c r="D14" s="1247"/>
      <c r="E14" s="1247"/>
      <c r="F14" s="1247"/>
      <c r="G14" s="1247"/>
      <c r="H14" s="1247"/>
      <c r="I14" s="1247"/>
      <c r="J14" s="1247"/>
      <c r="K14" s="1247"/>
      <c r="L14" s="1247"/>
      <c r="M14" s="1247"/>
      <c r="N14" s="1247"/>
      <c r="O14" s="1247"/>
      <c r="P14" s="1247"/>
      <c r="Q14" s="1248"/>
      <c r="R14" s="1231"/>
      <c r="S14" s="1235"/>
      <c r="T14" s="1235"/>
    </row>
    <row r="15" spans="1:20">
      <c r="A15" s="1249"/>
      <c r="B15" s="1250" t="s">
        <v>11</v>
      </c>
      <c r="C15" s="1251"/>
      <c r="D15" s="1252"/>
      <c r="E15" s="1252"/>
      <c r="F15" s="1252"/>
      <c r="G15" s="1252"/>
      <c r="H15" s="1252"/>
      <c r="I15" s="1252"/>
      <c r="J15" s="1252"/>
      <c r="K15" s="1252"/>
      <c r="L15" s="1252"/>
      <c r="M15" s="1252"/>
      <c r="N15" s="1252"/>
      <c r="O15" s="1252"/>
      <c r="P15" s="1252"/>
      <c r="Q15" s="1253"/>
      <c r="R15" s="1231"/>
      <c r="S15" s="1235"/>
      <c r="T15" s="1235"/>
    </row>
    <row r="16" spans="1:20">
      <c r="A16" s="1254">
        <v>1</v>
      </c>
      <c r="B16" s="1255" t="s">
        <v>1724</v>
      </c>
      <c r="C16" s="1256">
        <f>SUM(D16:Q16)</f>
        <v>0</v>
      </c>
      <c r="D16" s="1257"/>
      <c r="E16" s="1258"/>
      <c r="F16" s="1258"/>
      <c r="G16" s="1258"/>
      <c r="H16" s="1258"/>
      <c r="I16" s="1258"/>
      <c r="J16" s="1258"/>
      <c r="K16" s="1258"/>
      <c r="L16" s="1258"/>
      <c r="M16" s="1258"/>
      <c r="N16" s="1258"/>
      <c r="O16" s="1258"/>
      <c r="P16" s="1258"/>
      <c r="Q16" s="1259"/>
      <c r="R16" s="1231"/>
      <c r="S16" s="1235"/>
      <c r="T16" s="1235"/>
    </row>
    <row r="17" spans="1:20" ht="26.25">
      <c r="A17" s="1260">
        <v>2</v>
      </c>
      <c r="B17" s="1261" t="s">
        <v>319</v>
      </c>
      <c r="C17" s="1256">
        <f t="shared" ref="C17:C32" si="0">SUM(D17:Q17)</f>
        <v>0</v>
      </c>
      <c r="D17" s="1262"/>
      <c r="E17" s="1263"/>
      <c r="F17" s="1263"/>
      <c r="G17" s="1263"/>
      <c r="H17" s="1263"/>
      <c r="I17" s="1263"/>
      <c r="J17" s="1263"/>
      <c r="K17" s="1263"/>
      <c r="L17" s="1263"/>
      <c r="M17" s="1263"/>
      <c r="N17" s="1263"/>
      <c r="O17" s="1263"/>
      <c r="P17" s="1263"/>
      <c r="Q17" s="1264"/>
      <c r="R17" s="1231"/>
      <c r="S17" s="1235"/>
      <c r="T17" s="1235"/>
    </row>
    <row r="18" spans="1:20" ht="15" customHeight="1">
      <c r="A18" s="1265">
        <v>3</v>
      </c>
      <c r="B18" s="1266" t="s">
        <v>1725</v>
      </c>
      <c r="C18" s="1256">
        <f t="shared" si="0"/>
        <v>0</v>
      </c>
      <c r="D18" s="1262"/>
      <c r="E18" s="1263"/>
      <c r="F18" s="1263"/>
      <c r="G18" s="1263"/>
      <c r="H18" s="1263"/>
      <c r="I18" s="1263"/>
      <c r="J18" s="1263"/>
      <c r="K18" s="1263"/>
      <c r="L18" s="1263"/>
      <c r="M18" s="1263"/>
      <c r="N18" s="1263"/>
      <c r="O18" s="1263"/>
      <c r="P18" s="1263"/>
      <c r="Q18" s="1264"/>
      <c r="R18" s="1231"/>
      <c r="S18" s="1235"/>
      <c r="T18" s="1235"/>
    </row>
    <row r="19" spans="1:20">
      <c r="A19" s="1260">
        <v>4</v>
      </c>
      <c r="B19" s="1266" t="s">
        <v>1726</v>
      </c>
      <c r="C19" s="1256">
        <f t="shared" si="0"/>
        <v>0</v>
      </c>
      <c r="D19" s="1267">
        <f>D20+D21</f>
        <v>0</v>
      </c>
      <c r="E19" s="1267">
        <f t="shared" ref="E19:Q19" si="1">E20+E21</f>
        <v>0</v>
      </c>
      <c r="F19" s="1267">
        <f t="shared" si="1"/>
        <v>0</v>
      </c>
      <c r="G19" s="1267">
        <f t="shared" si="1"/>
        <v>0</v>
      </c>
      <c r="H19" s="1267">
        <f t="shared" si="1"/>
        <v>0</v>
      </c>
      <c r="I19" s="1267">
        <f t="shared" si="1"/>
        <v>0</v>
      </c>
      <c r="J19" s="1267">
        <f t="shared" si="1"/>
        <v>0</v>
      </c>
      <c r="K19" s="1267">
        <f t="shared" si="1"/>
        <v>0</v>
      </c>
      <c r="L19" s="1267">
        <f t="shared" si="1"/>
        <v>0</v>
      </c>
      <c r="M19" s="1267">
        <f t="shared" si="1"/>
        <v>0</v>
      </c>
      <c r="N19" s="1267">
        <f t="shared" si="1"/>
        <v>0</v>
      </c>
      <c r="O19" s="1267">
        <f t="shared" si="1"/>
        <v>0</v>
      </c>
      <c r="P19" s="1267">
        <f t="shared" si="1"/>
        <v>0</v>
      </c>
      <c r="Q19" s="1268">
        <f t="shared" si="1"/>
        <v>0</v>
      </c>
      <c r="R19" s="1231"/>
      <c r="S19" s="1235"/>
      <c r="T19" s="1235"/>
    </row>
    <row r="20" spans="1:20">
      <c r="A20" s="1260"/>
      <c r="B20" s="1269" t="s">
        <v>1727</v>
      </c>
      <c r="C20" s="1256">
        <f t="shared" si="0"/>
        <v>0</v>
      </c>
      <c r="D20" s="1270"/>
      <c r="E20" s="1271"/>
      <c r="F20" s="1271"/>
      <c r="G20" s="1271"/>
      <c r="H20" s="1271"/>
      <c r="I20" s="1271"/>
      <c r="J20" s="1271"/>
      <c r="K20" s="1271"/>
      <c r="L20" s="1271"/>
      <c r="M20" s="1271"/>
      <c r="N20" s="1271"/>
      <c r="O20" s="1271"/>
      <c r="P20" s="1271"/>
      <c r="Q20" s="1272"/>
      <c r="R20" s="1231"/>
      <c r="S20" s="1235"/>
      <c r="T20" s="1235"/>
    </row>
    <row r="21" spans="1:20">
      <c r="A21" s="1260"/>
      <c r="B21" s="1269" t="s">
        <v>803</v>
      </c>
      <c r="C21" s="1256">
        <f t="shared" si="0"/>
        <v>0</v>
      </c>
      <c r="D21" s="1270"/>
      <c r="E21" s="1271"/>
      <c r="F21" s="1271"/>
      <c r="G21" s="1271"/>
      <c r="H21" s="1271"/>
      <c r="I21" s="1271"/>
      <c r="J21" s="1271"/>
      <c r="K21" s="1271"/>
      <c r="L21" s="1271"/>
      <c r="M21" s="1271"/>
      <c r="N21" s="1271"/>
      <c r="O21" s="1271"/>
      <c r="P21" s="1271"/>
      <c r="Q21" s="1272"/>
      <c r="R21" s="1231"/>
      <c r="S21" s="1235"/>
      <c r="T21" s="1235"/>
    </row>
    <row r="22" spans="1:20">
      <c r="A22" s="1260">
        <v>5</v>
      </c>
      <c r="B22" s="1266" t="s">
        <v>1728</v>
      </c>
      <c r="C22" s="1256">
        <f t="shared" si="0"/>
        <v>0</v>
      </c>
      <c r="D22" s="1273"/>
      <c r="E22" s="1274"/>
      <c r="F22" s="1274"/>
      <c r="G22" s="1274"/>
      <c r="H22" s="1274"/>
      <c r="I22" s="1274"/>
      <c r="J22" s="1274"/>
      <c r="K22" s="1274"/>
      <c r="L22" s="1274"/>
      <c r="M22" s="1274"/>
      <c r="N22" s="1274"/>
      <c r="O22" s="1274"/>
      <c r="P22" s="1274"/>
      <c r="Q22" s="1275"/>
      <c r="R22" s="1231"/>
      <c r="S22" s="1235"/>
      <c r="T22" s="1235"/>
    </row>
    <row r="23" spans="1:20">
      <c r="A23" s="1260">
        <v>6</v>
      </c>
      <c r="B23" s="1266" t="s">
        <v>1729</v>
      </c>
      <c r="C23" s="1256">
        <f t="shared" si="0"/>
        <v>0</v>
      </c>
      <c r="D23" s="1270"/>
      <c r="E23" s="1271"/>
      <c r="F23" s="1271"/>
      <c r="G23" s="1271"/>
      <c r="H23" s="1271"/>
      <c r="I23" s="1271"/>
      <c r="J23" s="1271"/>
      <c r="K23" s="1271"/>
      <c r="L23" s="1271"/>
      <c r="M23" s="1271"/>
      <c r="N23" s="1271"/>
      <c r="O23" s="1271"/>
      <c r="P23" s="1271"/>
      <c r="Q23" s="1272"/>
      <c r="R23" s="1231"/>
      <c r="S23" s="1235"/>
      <c r="T23" s="1235"/>
    </row>
    <row r="24" spans="1:20">
      <c r="A24" s="1260">
        <v>7</v>
      </c>
      <c r="B24" s="1266" t="s">
        <v>1730</v>
      </c>
      <c r="C24" s="1256">
        <f t="shared" si="0"/>
        <v>0</v>
      </c>
      <c r="D24" s="1270"/>
      <c r="E24" s="1271"/>
      <c r="F24" s="1271"/>
      <c r="G24" s="1271"/>
      <c r="H24" s="1271"/>
      <c r="I24" s="1271"/>
      <c r="J24" s="1271"/>
      <c r="K24" s="1271"/>
      <c r="L24" s="1271"/>
      <c r="M24" s="1271"/>
      <c r="N24" s="1271"/>
      <c r="O24" s="1271"/>
      <c r="P24" s="1271"/>
      <c r="Q24" s="1272"/>
      <c r="R24" s="1231"/>
      <c r="S24" s="1235"/>
      <c r="T24" s="1235"/>
    </row>
    <row r="25" spans="1:20">
      <c r="A25" s="1276"/>
      <c r="B25" s="1269" t="s">
        <v>1731</v>
      </c>
      <c r="C25" s="1256">
        <f t="shared" si="0"/>
        <v>0</v>
      </c>
      <c r="D25" s="1270"/>
      <c r="E25" s="1271"/>
      <c r="F25" s="1271"/>
      <c r="G25" s="1271"/>
      <c r="H25" s="1271"/>
      <c r="I25" s="1271"/>
      <c r="J25" s="1271"/>
      <c r="K25" s="1271"/>
      <c r="L25" s="1271"/>
      <c r="M25" s="1271"/>
      <c r="N25" s="1271"/>
      <c r="O25" s="1271"/>
      <c r="P25" s="1271"/>
      <c r="Q25" s="1272"/>
      <c r="R25" s="1231"/>
      <c r="S25" s="1235"/>
      <c r="T25" s="1235"/>
    </row>
    <row r="26" spans="1:20">
      <c r="A26" s="1260">
        <v>8</v>
      </c>
      <c r="B26" s="1277" t="s">
        <v>1732</v>
      </c>
      <c r="C26" s="1256">
        <f t="shared" si="0"/>
        <v>0</v>
      </c>
      <c r="D26" s="1278">
        <f>D27+D28+D29</f>
        <v>0</v>
      </c>
      <c r="E26" s="1278">
        <f t="shared" ref="E26:Q26" si="2">E27+E28+E29</f>
        <v>0</v>
      </c>
      <c r="F26" s="1278">
        <f t="shared" si="2"/>
        <v>0</v>
      </c>
      <c r="G26" s="1278">
        <f t="shared" si="2"/>
        <v>0</v>
      </c>
      <c r="H26" s="1278">
        <f t="shared" si="2"/>
        <v>0</v>
      </c>
      <c r="I26" s="1278">
        <f t="shared" si="2"/>
        <v>0</v>
      </c>
      <c r="J26" s="1278">
        <f t="shared" si="2"/>
        <v>0</v>
      </c>
      <c r="K26" s="1278">
        <f t="shared" si="2"/>
        <v>0</v>
      </c>
      <c r="L26" s="1278">
        <f t="shared" si="2"/>
        <v>0</v>
      </c>
      <c r="M26" s="1278">
        <f t="shared" si="2"/>
        <v>0</v>
      </c>
      <c r="N26" s="1278">
        <f t="shared" si="2"/>
        <v>0</v>
      </c>
      <c r="O26" s="1278">
        <f t="shared" si="2"/>
        <v>0</v>
      </c>
      <c r="P26" s="1278">
        <f t="shared" si="2"/>
        <v>0</v>
      </c>
      <c r="Q26" s="1279">
        <f t="shared" si="2"/>
        <v>0</v>
      </c>
      <c r="R26" s="1231"/>
      <c r="S26" s="1235"/>
      <c r="T26" s="1235"/>
    </row>
    <row r="27" spans="1:20">
      <c r="A27" s="1260"/>
      <c r="B27" s="1280" t="s">
        <v>1733</v>
      </c>
      <c r="C27" s="1256">
        <f t="shared" si="0"/>
        <v>0</v>
      </c>
      <c r="D27" s="1270"/>
      <c r="E27" s="1271"/>
      <c r="F27" s="1271"/>
      <c r="G27" s="1271"/>
      <c r="H27" s="1271"/>
      <c r="I27" s="1271"/>
      <c r="J27" s="1271"/>
      <c r="K27" s="1271"/>
      <c r="L27" s="1271"/>
      <c r="M27" s="1271"/>
      <c r="N27" s="1271"/>
      <c r="O27" s="1271"/>
      <c r="P27" s="1271"/>
      <c r="Q27" s="1272"/>
      <c r="R27" s="1231"/>
      <c r="S27" s="1235"/>
      <c r="T27" s="1235"/>
    </row>
    <row r="28" spans="1:20">
      <c r="A28" s="1260"/>
      <c r="B28" s="1280" t="s">
        <v>263</v>
      </c>
      <c r="C28" s="1256">
        <f t="shared" si="0"/>
        <v>0</v>
      </c>
      <c r="D28" s="1270"/>
      <c r="E28" s="1271"/>
      <c r="F28" s="1271"/>
      <c r="G28" s="1271"/>
      <c r="H28" s="1271"/>
      <c r="I28" s="1271"/>
      <c r="J28" s="1271"/>
      <c r="K28" s="1271"/>
      <c r="L28" s="1271"/>
      <c r="M28" s="1271"/>
      <c r="N28" s="1271"/>
      <c r="O28" s="1271"/>
      <c r="P28" s="1271"/>
      <c r="Q28" s="1272"/>
      <c r="R28" s="1231"/>
      <c r="S28" s="1235"/>
      <c r="T28" s="1235"/>
    </row>
    <row r="29" spans="1:20">
      <c r="A29" s="1260"/>
      <c r="B29" s="1269" t="s">
        <v>1734</v>
      </c>
      <c r="C29" s="1256">
        <f t="shared" si="0"/>
        <v>0</v>
      </c>
      <c r="D29" s="1270"/>
      <c r="E29" s="1271"/>
      <c r="F29" s="1271"/>
      <c r="G29" s="1271"/>
      <c r="H29" s="1271"/>
      <c r="I29" s="1271"/>
      <c r="J29" s="1271"/>
      <c r="K29" s="1271"/>
      <c r="L29" s="1271"/>
      <c r="M29" s="1271"/>
      <c r="N29" s="1271"/>
      <c r="O29" s="1271"/>
      <c r="P29" s="1271"/>
      <c r="Q29" s="1272"/>
      <c r="R29" s="1231"/>
      <c r="S29" s="1235"/>
      <c r="T29" s="1235"/>
    </row>
    <row r="30" spans="1:20">
      <c r="A30" s="1260">
        <v>9</v>
      </c>
      <c r="B30" s="1281" t="s">
        <v>1735</v>
      </c>
      <c r="C30" s="1256">
        <f t="shared" si="0"/>
        <v>0</v>
      </c>
      <c r="D30" s="1278">
        <f>D31+D32</f>
        <v>0</v>
      </c>
      <c r="E30" s="1278">
        <f t="shared" ref="E30:Q30" si="3">E31+E32</f>
        <v>0</v>
      </c>
      <c r="F30" s="1278">
        <f t="shared" si="3"/>
        <v>0</v>
      </c>
      <c r="G30" s="1278">
        <f t="shared" si="3"/>
        <v>0</v>
      </c>
      <c r="H30" s="1278">
        <f t="shared" si="3"/>
        <v>0</v>
      </c>
      <c r="I30" s="1278">
        <f t="shared" si="3"/>
        <v>0</v>
      </c>
      <c r="J30" s="1278">
        <f t="shared" si="3"/>
        <v>0</v>
      </c>
      <c r="K30" s="1278">
        <f t="shared" si="3"/>
        <v>0</v>
      </c>
      <c r="L30" s="1278">
        <f t="shared" si="3"/>
        <v>0</v>
      </c>
      <c r="M30" s="1278">
        <f t="shared" si="3"/>
        <v>0</v>
      </c>
      <c r="N30" s="1278">
        <f t="shared" si="3"/>
        <v>0</v>
      </c>
      <c r="O30" s="1278">
        <f t="shared" si="3"/>
        <v>0</v>
      </c>
      <c r="P30" s="1278">
        <f t="shared" si="3"/>
        <v>0</v>
      </c>
      <c r="Q30" s="1279">
        <f t="shared" si="3"/>
        <v>0</v>
      </c>
      <c r="R30" s="1231"/>
      <c r="S30" s="1235"/>
      <c r="T30" s="1235"/>
    </row>
    <row r="31" spans="1:20">
      <c r="A31" s="1276"/>
      <c r="B31" s="1282" t="s">
        <v>1736</v>
      </c>
      <c r="C31" s="1256">
        <f t="shared" si="0"/>
        <v>0</v>
      </c>
      <c r="D31" s="1270"/>
      <c r="E31" s="1271"/>
      <c r="F31" s="1271"/>
      <c r="G31" s="1271"/>
      <c r="H31" s="1271"/>
      <c r="I31" s="1271"/>
      <c r="J31" s="1271"/>
      <c r="K31" s="1271"/>
      <c r="L31" s="1271"/>
      <c r="M31" s="1271"/>
      <c r="N31" s="1271"/>
      <c r="O31" s="1271"/>
      <c r="P31" s="1271"/>
      <c r="Q31" s="1272"/>
      <c r="R31" s="1231"/>
      <c r="S31" s="1235"/>
      <c r="T31" s="1235"/>
    </row>
    <row r="32" spans="1:20">
      <c r="A32" s="1276"/>
      <c r="B32" s="1282" t="s">
        <v>1737</v>
      </c>
      <c r="C32" s="1256">
        <f t="shared" si="0"/>
        <v>0</v>
      </c>
      <c r="D32" s="1270"/>
      <c r="E32" s="1271"/>
      <c r="F32" s="1271"/>
      <c r="G32" s="1271"/>
      <c r="H32" s="1271"/>
      <c r="I32" s="1271"/>
      <c r="J32" s="1271"/>
      <c r="K32" s="1271"/>
      <c r="L32" s="1271"/>
      <c r="M32" s="1271"/>
      <c r="N32" s="1271"/>
      <c r="O32" s="1271"/>
      <c r="P32" s="1271"/>
      <c r="Q32" s="1272"/>
      <c r="R32" s="1231"/>
      <c r="S32" s="1235"/>
      <c r="T32" s="1235"/>
    </row>
    <row r="33" spans="1:20">
      <c r="A33" s="1283"/>
      <c r="B33" s="1284" t="s">
        <v>1738</v>
      </c>
      <c r="C33" s="1285">
        <f>C16+C17+C18+C19+C22+C23+C24+C25+C26+C30</f>
        <v>0</v>
      </c>
      <c r="D33" s="1285">
        <f t="shared" ref="D33:Q33" si="4">D16+D17+D18+D19+D22+D23+D24+D25+D26+D30</f>
        <v>0</v>
      </c>
      <c r="E33" s="1285">
        <f t="shared" si="4"/>
        <v>0</v>
      </c>
      <c r="F33" s="1285">
        <f t="shared" si="4"/>
        <v>0</v>
      </c>
      <c r="G33" s="1285">
        <f t="shared" si="4"/>
        <v>0</v>
      </c>
      <c r="H33" s="1285">
        <f t="shared" si="4"/>
        <v>0</v>
      </c>
      <c r="I33" s="1285">
        <f t="shared" si="4"/>
        <v>0</v>
      </c>
      <c r="J33" s="1285">
        <f t="shared" si="4"/>
        <v>0</v>
      </c>
      <c r="K33" s="1285">
        <f t="shared" si="4"/>
        <v>0</v>
      </c>
      <c r="L33" s="1285">
        <f t="shared" si="4"/>
        <v>0</v>
      </c>
      <c r="M33" s="1285">
        <f t="shared" si="4"/>
        <v>0</v>
      </c>
      <c r="N33" s="1285">
        <f t="shared" si="4"/>
        <v>0</v>
      </c>
      <c r="O33" s="1285">
        <f t="shared" si="4"/>
        <v>0</v>
      </c>
      <c r="P33" s="1285">
        <f t="shared" si="4"/>
        <v>0</v>
      </c>
      <c r="Q33" s="1286">
        <f t="shared" si="4"/>
        <v>0</v>
      </c>
      <c r="R33" s="1231"/>
      <c r="S33" s="1235"/>
      <c r="T33" s="1235"/>
    </row>
    <row r="34" spans="1:20">
      <c r="A34" s="1249"/>
      <c r="B34" s="1287" t="s">
        <v>1739</v>
      </c>
      <c r="C34" s="1288"/>
      <c r="D34" s="1288"/>
      <c r="E34" s="1288"/>
      <c r="F34" s="1288"/>
      <c r="G34" s="1288"/>
      <c r="H34" s="1288"/>
      <c r="I34" s="1288"/>
      <c r="J34" s="1288"/>
      <c r="K34" s="1288"/>
      <c r="L34" s="1288"/>
      <c r="M34" s="1288"/>
      <c r="N34" s="1288"/>
      <c r="O34" s="1288"/>
      <c r="P34" s="1288"/>
      <c r="Q34" s="1289"/>
      <c r="R34" s="1231"/>
      <c r="S34" s="1235"/>
      <c r="T34" s="1235"/>
    </row>
    <row r="35" spans="1:20">
      <c r="A35" s="1260">
        <v>1</v>
      </c>
      <c r="B35" s="1266" t="s">
        <v>29</v>
      </c>
      <c r="C35" s="1256">
        <f>SUM(D35:Q35)</f>
        <v>0</v>
      </c>
      <c r="D35" s="1273"/>
      <c r="E35" s="1274"/>
      <c r="F35" s="1274"/>
      <c r="G35" s="1274"/>
      <c r="H35" s="1274"/>
      <c r="I35" s="1274"/>
      <c r="J35" s="1274"/>
      <c r="K35" s="1274"/>
      <c r="L35" s="1274"/>
      <c r="M35" s="1274"/>
      <c r="N35" s="1274"/>
      <c r="O35" s="1274"/>
      <c r="P35" s="1274"/>
      <c r="Q35" s="1275"/>
      <c r="R35" s="1231"/>
      <c r="S35" s="1235"/>
      <c r="T35" s="1235"/>
    </row>
    <row r="36" spans="1:20">
      <c r="A36" s="1260">
        <v>2</v>
      </c>
      <c r="B36" s="1266" t="s">
        <v>1740</v>
      </c>
      <c r="C36" s="1256">
        <f t="shared" ref="C36:C50" si="5">SUM(D36:Q36)</f>
        <v>0</v>
      </c>
      <c r="D36" s="1270"/>
      <c r="E36" s="1271"/>
      <c r="F36" s="1271"/>
      <c r="G36" s="1271"/>
      <c r="H36" s="1271"/>
      <c r="I36" s="1271"/>
      <c r="J36" s="1271"/>
      <c r="K36" s="1271"/>
      <c r="L36" s="1271"/>
      <c r="M36" s="1271"/>
      <c r="N36" s="1271"/>
      <c r="O36" s="1271"/>
      <c r="P36" s="1271"/>
      <c r="Q36" s="1272"/>
      <c r="R36" s="1231"/>
      <c r="S36" s="1235"/>
      <c r="T36" s="1235"/>
    </row>
    <row r="37" spans="1:20" ht="26.25">
      <c r="A37" s="1260">
        <v>3</v>
      </c>
      <c r="B37" s="1266" t="s">
        <v>1741</v>
      </c>
      <c r="C37" s="1256">
        <f t="shared" si="5"/>
        <v>0</v>
      </c>
      <c r="D37" s="1270"/>
      <c r="E37" s="1271"/>
      <c r="F37" s="1271"/>
      <c r="G37" s="1271"/>
      <c r="H37" s="1271"/>
      <c r="I37" s="1271"/>
      <c r="J37" s="1271"/>
      <c r="K37" s="1271"/>
      <c r="L37" s="1271"/>
      <c r="M37" s="1271"/>
      <c r="N37" s="1271"/>
      <c r="O37" s="1271"/>
      <c r="P37" s="1271"/>
      <c r="Q37" s="1272"/>
      <c r="R37" s="1231"/>
      <c r="S37" s="1235"/>
      <c r="T37" s="1235"/>
    </row>
    <row r="38" spans="1:20" ht="15" customHeight="1">
      <c r="A38" s="1260">
        <v>4</v>
      </c>
      <c r="B38" s="1266" t="s">
        <v>1742</v>
      </c>
      <c r="C38" s="1256">
        <f t="shared" si="5"/>
        <v>0</v>
      </c>
      <c r="D38" s="1278">
        <f>D39+D40</f>
        <v>0</v>
      </c>
      <c r="E38" s="1278">
        <f t="shared" ref="E38:Q38" si="6">E39+E40</f>
        <v>0</v>
      </c>
      <c r="F38" s="1278">
        <f t="shared" si="6"/>
        <v>0</v>
      </c>
      <c r="G38" s="1278">
        <f t="shared" si="6"/>
        <v>0</v>
      </c>
      <c r="H38" s="1278">
        <f t="shared" si="6"/>
        <v>0</v>
      </c>
      <c r="I38" s="1278">
        <f t="shared" si="6"/>
        <v>0</v>
      </c>
      <c r="J38" s="1278">
        <f t="shared" si="6"/>
        <v>0</v>
      </c>
      <c r="K38" s="1278">
        <f t="shared" si="6"/>
        <v>0</v>
      </c>
      <c r="L38" s="1278">
        <f t="shared" si="6"/>
        <v>0</v>
      </c>
      <c r="M38" s="1278">
        <f t="shared" si="6"/>
        <v>0</v>
      </c>
      <c r="N38" s="1278">
        <f t="shared" si="6"/>
        <v>0</v>
      </c>
      <c r="O38" s="1278">
        <f t="shared" si="6"/>
        <v>0</v>
      </c>
      <c r="P38" s="1278">
        <f t="shared" si="6"/>
        <v>0</v>
      </c>
      <c r="Q38" s="1279">
        <f t="shared" si="6"/>
        <v>0</v>
      </c>
      <c r="R38" s="1231"/>
      <c r="S38" s="1235"/>
      <c r="T38" s="1235"/>
    </row>
    <row r="39" spans="1:20">
      <c r="A39" s="1260"/>
      <c r="B39" s="1269" t="s">
        <v>1727</v>
      </c>
      <c r="C39" s="1256">
        <f t="shared" si="5"/>
        <v>0</v>
      </c>
      <c r="D39" s="1290"/>
      <c r="E39" s="1290"/>
      <c r="F39" s="1290"/>
      <c r="G39" s="1290"/>
      <c r="H39" s="1290"/>
      <c r="I39" s="1290"/>
      <c r="J39" s="1290"/>
      <c r="K39" s="1290"/>
      <c r="L39" s="1290"/>
      <c r="M39" s="1290"/>
      <c r="N39" s="1290"/>
      <c r="O39" s="1290"/>
      <c r="P39" s="1290"/>
      <c r="Q39" s="1291"/>
      <c r="R39" s="1231"/>
      <c r="S39" s="1235"/>
      <c r="T39" s="1235"/>
    </row>
    <row r="40" spans="1:20">
      <c r="A40" s="1260"/>
      <c r="B40" s="1269" t="s">
        <v>803</v>
      </c>
      <c r="C40" s="1256">
        <f t="shared" si="5"/>
        <v>0</v>
      </c>
      <c r="D40" s="1292"/>
      <c r="E40" s="1292"/>
      <c r="F40" s="1292"/>
      <c r="G40" s="1292"/>
      <c r="H40" s="1292"/>
      <c r="I40" s="1292"/>
      <c r="J40" s="1292"/>
      <c r="K40" s="1292"/>
      <c r="L40" s="1292"/>
      <c r="M40" s="1292"/>
      <c r="N40" s="1292"/>
      <c r="O40" s="1292"/>
      <c r="P40" s="1292"/>
      <c r="Q40" s="1293"/>
      <c r="R40" s="1231"/>
      <c r="S40" s="1235"/>
      <c r="T40" s="1235"/>
    </row>
    <row r="41" spans="1:20">
      <c r="A41" s="1260">
        <v>5</v>
      </c>
      <c r="B41" s="1266" t="s">
        <v>1728</v>
      </c>
      <c r="C41" s="1256">
        <f t="shared" si="5"/>
        <v>0</v>
      </c>
      <c r="D41" s="1294"/>
      <c r="E41" s="1294"/>
      <c r="F41" s="1294"/>
      <c r="G41" s="1294"/>
      <c r="H41" s="1294"/>
      <c r="I41" s="1294"/>
      <c r="J41" s="1294"/>
      <c r="K41" s="1294"/>
      <c r="L41" s="1294"/>
      <c r="M41" s="1294"/>
      <c r="N41" s="1294"/>
      <c r="O41" s="1294"/>
      <c r="P41" s="1294"/>
      <c r="Q41" s="1295"/>
      <c r="R41" s="1231"/>
      <c r="S41" s="1235"/>
      <c r="T41" s="1235"/>
    </row>
    <row r="42" spans="1:20">
      <c r="A42" s="1260">
        <v>6</v>
      </c>
      <c r="B42" s="1266" t="s">
        <v>1729</v>
      </c>
      <c r="C42" s="1256">
        <f t="shared" si="5"/>
        <v>0</v>
      </c>
      <c r="D42" s="1296"/>
      <c r="E42" s="1296"/>
      <c r="F42" s="1296"/>
      <c r="G42" s="1296"/>
      <c r="H42" s="1296"/>
      <c r="I42" s="1296"/>
      <c r="J42" s="1296"/>
      <c r="K42" s="1296"/>
      <c r="L42" s="1296"/>
      <c r="M42" s="1296"/>
      <c r="N42" s="1296"/>
      <c r="O42" s="1296"/>
      <c r="P42" s="1296"/>
      <c r="Q42" s="1297"/>
      <c r="R42" s="1231"/>
      <c r="S42" s="1235"/>
      <c r="T42" s="1235"/>
    </row>
    <row r="43" spans="1:20">
      <c r="A43" s="1260">
        <v>7</v>
      </c>
      <c r="B43" s="1298" t="s">
        <v>1743</v>
      </c>
      <c r="C43" s="1256">
        <f t="shared" si="5"/>
        <v>0</v>
      </c>
      <c r="D43" s="1267">
        <f>D44+D45+D46</f>
        <v>0</v>
      </c>
      <c r="E43" s="1267">
        <f t="shared" ref="E43:Q43" si="7">E44+E45+E46</f>
        <v>0</v>
      </c>
      <c r="F43" s="1267">
        <f t="shared" si="7"/>
        <v>0</v>
      </c>
      <c r="G43" s="1267">
        <f t="shared" si="7"/>
        <v>0</v>
      </c>
      <c r="H43" s="1267">
        <f t="shared" si="7"/>
        <v>0</v>
      </c>
      <c r="I43" s="1267">
        <f t="shared" si="7"/>
        <v>0</v>
      </c>
      <c r="J43" s="1267">
        <f t="shared" si="7"/>
        <v>0</v>
      </c>
      <c r="K43" s="1267">
        <f t="shared" si="7"/>
        <v>0</v>
      </c>
      <c r="L43" s="1267">
        <f t="shared" si="7"/>
        <v>0</v>
      </c>
      <c r="M43" s="1267">
        <f t="shared" si="7"/>
        <v>0</v>
      </c>
      <c r="N43" s="1267">
        <f t="shared" si="7"/>
        <v>0</v>
      </c>
      <c r="O43" s="1267">
        <f t="shared" si="7"/>
        <v>0</v>
      </c>
      <c r="P43" s="1267">
        <f t="shared" si="7"/>
        <v>0</v>
      </c>
      <c r="Q43" s="1268">
        <f t="shared" si="7"/>
        <v>0</v>
      </c>
      <c r="R43" s="1231"/>
      <c r="S43" s="1235"/>
      <c r="T43" s="1235"/>
    </row>
    <row r="44" spans="1:20">
      <c r="A44" s="1276"/>
      <c r="B44" s="1269" t="s">
        <v>30</v>
      </c>
      <c r="C44" s="1256">
        <f t="shared" si="5"/>
        <v>0</v>
      </c>
      <c r="D44" s="1299"/>
      <c r="E44" s="1263"/>
      <c r="F44" s="1263"/>
      <c r="G44" s="1263"/>
      <c r="H44" s="1263"/>
      <c r="I44" s="1263"/>
      <c r="J44" s="1263"/>
      <c r="K44" s="1263"/>
      <c r="L44" s="1263"/>
      <c r="M44" s="1263"/>
      <c r="N44" s="1263"/>
      <c r="O44" s="1263"/>
      <c r="P44" s="1263"/>
      <c r="Q44" s="1264"/>
      <c r="R44" s="1231"/>
      <c r="S44" s="1235"/>
      <c r="T44" s="1235"/>
    </row>
    <row r="45" spans="1:20">
      <c r="A45" s="1276"/>
      <c r="B45" s="1269" t="s">
        <v>1727</v>
      </c>
      <c r="C45" s="1256">
        <f t="shared" si="5"/>
        <v>0</v>
      </c>
      <c r="D45" s="1299"/>
      <c r="E45" s="1263"/>
      <c r="F45" s="1263"/>
      <c r="G45" s="1263"/>
      <c r="H45" s="1263"/>
      <c r="I45" s="1263"/>
      <c r="J45" s="1263"/>
      <c r="K45" s="1263"/>
      <c r="L45" s="1263"/>
      <c r="M45" s="1263"/>
      <c r="N45" s="1263"/>
      <c r="O45" s="1263"/>
      <c r="P45" s="1263"/>
      <c r="Q45" s="1264"/>
      <c r="R45" s="1231"/>
      <c r="S45" s="1235"/>
      <c r="T45" s="1235"/>
    </row>
    <row r="46" spans="1:20">
      <c r="A46" s="1276"/>
      <c r="B46" s="1269" t="s">
        <v>1744</v>
      </c>
      <c r="C46" s="1256">
        <f t="shared" si="5"/>
        <v>0</v>
      </c>
      <c r="D46" s="1299"/>
      <c r="E46" s="1263"/>
      <c r="F46" s="1263"/>
      <c r="G46" s="1263"/>
      <c r="H46" s="1263"/>
      <c r="I46" s="1263"/>
      <c r="J46" s="1263"/>
      <c r="K46" s="1263"/>
      <c r="L46" s="1263"/>
      <c r="M46" s="1263"/>
      <c r="N46" s="1263"/>
      <c r="O46" s="1263"/>
      <c r="P46" s="1263"/>
      <c r="Q46" s="1264"/>
      <c r="R46" s="1231"/>
      <c r="S46" s="1235"/>
      <c r="T46" s="1235"/>
    </row>
    <row r="47" spans="1:20">
      <c r="A47" s="1260">
        <v>8</v>
      </c>
      <c r="B47" s="1277" t="s">
        <v>1745</v>
      </c>
      <c r="C47" s="1256">
        <f t="shared" si="5"/>
        <v>0</v>
      </c>
      <c r="D47" s="1299"/>
      <c r="E47" s="1263"/>
      <c r="F47" s="1263"/>
      <c r="G47" s="1263"/>
      <c r="H47" s="1263"/>
      <c r="I47" s="1263"/>
      <c r="J47" s="1263"/>
      <c r="K47" s="1263"/>
      <c r="L47" s="1263"/>
      <c r="M47" s="1263"/>
      <c r="N47" s="1263"/>
      <c r="O47" s="1263"/>
      <c r="P47" s="1263"/>
      <c r="Q47" s="1264"/>
      <c r="R47" s="1231"/>
      <c r="S47" s="1235"/>
      <c r="T47" s="1235"/>
    </row>
    <row r="48" spans="1:20">
      <c r="A48" s="1260">
        <v>9</v>
      </c>
      <c r="B48" s="1277" t="s">
        <v>1746</v>
      </c>
      <c r="C48" s="1256">
        <f t="shared" si="5"/>
        <v>0</v>
      </c>
      <c r="D48" s="1299"/>
      <c r="E48" s="1263"/>
      <c r="F48" s="1263"/>
      <c r="G48" s="1263"/>
      <c r="H48" s="1263"/>
      <c r="I48" s="1263"/>
      <c r="J48" s="1263"/>
      <c r="K48" s="1263"/>
      <c r="L48" s="1263"/>
      <c r="M48" s="1263"/>
      <c r="N48" s="1263"/>
      <c r="O48" s="1263"/>
      <c r="P48" s="1263"/>
      <c r="Q48" s="1264"/>
      <c r="R48" s="1231"/>
      <c r="S48" s="1235"/>
      <c r="T48" s="1235"/>
    </row>
    <row r="49" spans="1:20">
      <c r="A49" s="1260">
        <v>10</v>
      </c>
      <c r="B49" s="1277" t="s">
        <v>1747</v>
      </c>
      <c r="C49" s="1256">
        <f t="shared" si="5"/>
        <v>0</v>
      </c>
      <c r="D49" s="1299"/>
      <c r="E49" s="1263"/>
      <c r="F49" s="1263"/>
      <c r="G49" s="1263"/>
      <c r="H49" s="1263"/>
      <c r="I49" s="1263"/>
      <c r="J49" s="1263"/>
      <c r="K49" s="1263"/>
      <c r="L49" s="1263"/>
      <c r="M49" s="1263"/>
      <c r="N49" s="1263"/>
      <c r="O49" s="1263"/>
      <c r="P49" s="1263"/>
      <c r="Q49" s="1264"/>
      <c r="R49" s="1231"/>
      <c r="S49" s="1235"/>
      <c r="T49" s="1235"/>
    </row>
    <row r="50" spans="1:20">
      <c r="A50" s="1260">
        <v>11</v>
      </c>
      <c r="B50" s="1277" t="s">
        <v>444</v>
      </c>
      <c r="C50" s="1256">
        <f t="shared" si="5"/>
        <v>0</v>
      </c>
      <c r="D50" s="1299"/>
      <c r="E50" s="1263"/>
      <c r="F50" s="1263"/>
      <c r="G50" s="1263"/>
      <c r="H50" s="1263"/>
      <c r="I50" s="1263"/>
      <c r="J50" s="1263"/>
      <c r="K50" s="1263"/>
      <c r="L50" s="1263"/>
      <c r="M50" s="1263"/>
      <c r="N50" s="1263"/>
      <c r="O50" s="1263"/>
      <c r="P50" s="1263"/>
      <c r="Q50" s="1264"/>
      <c r="R50" s="1231"/>
      <c r="S50" s="1235"/>
      <c r="T50" s="1235"/>
    </row>
    <row r="51" spans="1:20" ht="15.75" thickBot="1">
      <c r="A51" s="1300"/>
      <c r="B51" s="1301" t="s">
        <v>1748</v>
      </c>
      <c r="C51" s="1302">
        <f>C35+C36+C37+C38+C41+C42+C43+C47+C48+C49+C50</f>
        <v>0</v>
      </c>
      <c r="D51" s="1303">
        <f>D35+D36+D37+D38+D41+D42+D43+D47+D48+D49+D50</f>
        <v>0</v>
      </c>
      <c r="E51" s="1303">
        <f t="shared" ref="E51:Q51" si="8">E35+E36+E37+E38+E41+E42+E43+E47+E48+E49+E50</f>
        <v>0</v>
      </c>
      <c r="F51" s="1303">
        <f t="shared" si="8"/>
        <v>0</v>
      </c>
      <c r="G51" s="1303">
        <f t="shared" si="8"/>
        <v>0</v>
      </c>
      <c r="H51" s="1303">
        <f t="shared" si="8"/>
        <v>0</v>
      </c>
      <c r="I51" s="1303">
        <f t="shared" si="8"/>
        <v>0</v>
      </c>
      <c r="J51" s="1303">
        <f t="shared" si="8"/>
        <v>0</v>
      </c>
      <c r="K51" s="1303">
        <f t="shared" si="8"/>
        <v>0</v>
      </c>
      <c r="L51" s="1303">
        <f t="shared" si="8"/>
        <v>0</v>
      </c>
      <c r="M51" s="1303">
        <f t="shared" si="8"/>
        <v>0</v>
      </c>
      <c r="N51" s="1303">
        <f t="shared" si="8"/>
        <v>0</v>
      </c>
      <c r="O51" s="1303">
        <f t="shared" si="8"/>
        <v>0</v>
      </c>
      <c r="P51" s="1303">
        <f t="shared" si="8"/>
        <v>0</v>
      </c>
      <c r="Q51" s="1304">
        <f t="shared" si="8"/>
        <v>0</v>
      </c>
      <c r="R51" s="1231"/>
      <c r="S51" s="1235"/>
      <c r="T51" s="1235"/>
    </row>
    <row r="52" spans="1:20" ht="15.75" thickBot="1">
      <c r="A52" s="1305"/>
      <c r="B52" s="1306" t="s">
        <v>1749</v>
      </c>
      <c r="C52" s="1307">
        <f>C33+C51</f>
        <v>0</v>
      </c>
      <c r="D52" s="1308">
        <f>D33+D51</f>
        <v>0</v>
      </c>
      <c r="E52" s="1308">
        <f t="shared" ref="E52:Q52" si="9">E33+E51</f>
        <v>0</v>
      </c>
      <c r="F52" s="1308">
        <f t="shared" si="9"/>
        <v>0</v>
      </c>
      <c r="G52" s="1308">
        <f t="shared" si="9"/>
        <v>0</v>
      </c>
      <c r="H52" s="1308">
        <f t="shared" si="9"/>
        <v>0</v>
      </c>
      <c r="I52" s="1308">
        <f t="shared" si="9"/>
        <v>0</v>
      </c>
      <c r="J52" s="1308">
        <f t="shared" si="9"/>
        <v>0</v>
      </c>
      <c r="K52" s="1308">
        <f t="shared" si="9"/>
        <v>0</v>
      </c>
      <c r="L52" s="1308">
        <f t="shared" si="9"/>
        <v>0</v>
      </c>
      <c r="M52" s="1308">
        <f t="shared" si="9"/>
        <v>0</v>
      </c>
      <c r="N52" s="1308">
        <f t="shared" si="9"/>
        <v>0</v>
      </c>
      <c r="O52" s="1308">
        <f t="shared" si="9"/>
        <v>0</v>
      </c>
      <c r="P52" s="1308">
        <f t="shared" si="9"/>
        <v>0</v>
      </c>
      <c r="Q52" s="1309">
        <f t="shared" si="9"/>
        <v>0</v>
      </c>
      <c r="R52" s="1231"/>
      <c r="S52" s="1235"/>
      <c r="T52" s="1235"/>
    </row>
    <row r="53" spans="1:20">
      <c r="A53" s="1310"/>
      <c r="B53" s="1245" t="s">
        <v>1750</v>
      </c>
      <c r="C53" s="1311"/>
      <c r="D53" s="1312"/>
      <c r="E53" s="1312"/>
      <c r="F53" s="1312"/>
      <c r="G53" s="1312"/>
      <c r="H53" s="1312"/>
      <c r="I53" s="1312"/>
      <c r="J53" s="1312"/>
      <c r="K53" s="1312"/>
      <c r="L53" s="1312"/>
      <c r="M53" s="1312"/>
      <c r="N53" s="1312"/>
      <c r="O53" s="1312"/>
      <c r="P53" s="1312"/>
      <c r="Q53" s="1313"/>
      <c r="R53" s="1231"/>
      <c r="S53" s="1235"/>
      <c r="T53" s="1235"/>
    </row>
    <row r="54" spans="1:20">
      <c r="A54" s="1249"/>
      <c r="B54" s="1245" t="s">
        <v>1751</v>
      </c>
      <c r="C54" s="1314"/>
      <c r="D54" s="1315"/>
      <c r="E54" s="1315"/>
      <c r="F54" s="1315"/>
      <c r="G54" s="1315"/>
      <c r="H54" s="1315"/>
      <c r="I54" s="1315"/>
      <c r="J54" s="1315"/>
      <c r="K54" s="1315"/>
      <c r="L54" s="1315"/>
      <c r="M54" s="1315"/>
      <c r="N54" s="1315"/>
      <c r="O54" s="1315"/>
      <c r="P54" s="1315"/>
      <c r="Q54" s="1316"/>
      <c r="R54" s="1231"/>
      <c r="S54" s="1235"/>
      <c r="T54" s="1235"/>
    </row>
    <row r="55" spans="1:20">
      <c r="A55" s="1283" t="s">
        <v>1752</v>
      </c>
      <c r="B55" s="1317" t="s">
        <v>1753</v>
      </c>
      <c r="C55" s="1251"/>
      <c r="D55" s="1252"/>
      <c r="E55" s="1252"/>
      <c r="F55" s="1252"/>
      <c r="G55" s="1252"/>
      <c r="H55" s="1252"/>
      <c r="I55" s="1252"/>
      <c r="J55" s="1252"/>
      <c r="K55" s="1252"/>
      <c r="L55" s="1252"/>
      <c r="M55" s="1252"/>
      <c r="N55" s="1252"/>
      <c r="O55" s="1252"/>
      <c r="P55" s="1252"/>
      <c r="Q55" s="1253"/>
      <c r="R55" s="1231"/>
      <c r="S55" s="1235"/>
      <c r="T55" s="1235"/>
    </row>
    <row r="56" spans="1:20">
      <c r="A56" s="1249" t="s">
        <v>1754</v>
      </c>
      <c r="B56" s="1318" t="s">
        <v>1755</v>
      </c>
      <c r="C56" s="1256">
        <f t="shared" ref="C56:C62" si="10">SUM(D56:Q56)</f>
        <v>0</v>
      </c>
      <c r="D56" s="1299"/>
      <c r="E56" s="1263"/>
      <c r="F56" s="1263"/>
      <c r="G56" s="1263"/>
      <c r="H56" s="1263"/>
      <c r="I56" s="1263"/>
      <c r="J56" s="1263"/>
      <c r="K56" s="1263"/>
      <c r="L56" s="1263"/>
      <c r="M56" s="1263"/>
      <c r="N56" s="1263"/>
      <c r="O56" s="1263"/>
      <c r="P56" s="1263"/>
      <c r="Q56" s="1264"/>
      <c r="R56" s="1231"/>
      <c r="S56" s="1235"/>
      <c r="T56" s="1235"/>
    </row>
    <row r="57" spans="1:20">
      <c r="A57" s="1249" t="s">
        <v>1756</v>
      </c>
      <c r="B57" s="1318" t="s">
        <v>1757</v>
      </c>
      <c r="C57" s="1256">
        <f t="shared" si="10"/>
        <v>0</v>
      </c>
      <c r="D57" s="1299"/>
      <c r="E57" s="1263"/>
      <c r="F57" s="1263"/>
      <c r="G57" s="1263"/>
      <c r="H57" s="1263"/>
      <c r="I57" s="1263"/>
      <c r="J57" s="1263"/>
      <c r="K57" s="1263"/>
      <c r="L57" s="1263"/>
      <c r="M57" s="1263"/>
      <c r="N57" s="1263"/>
      <c r="O57" s="1263"/>
      <c r="P57" s="1263"/>
      <c r="Q57" s="1264"/>
      <c r="R57" s="1231"/>
      <c r="S57" s="1235"/>
      <c r="T57" s="1235"/>
    </row>
    <row r="58" spans="1:20">
      <c r="A58" s="1249" t="s">
        <v>1758</v>
      </c>
      <c r="B58" s="1318" t="s">
        <v>1759</v>
      </c>
      <c r="C58" s="1256">
        <f t="shared" si="10"/>
        <v>0</v>
      </c>
      <c r="D58" s="1299"/>
      <c r="E58" s="1263"/>
      <c r="F58" s="1263"/>
      <c r="G58" s="1263"/>
      <c r="H58" s="1263"/>
      <c r="I58" s="1263"/>
      <c r="J58" s="1263"/>
      <c r="K58" s="1263"/>
      <c r="L58" s="1263"/>
      <c r="M58" s="1263"/>
      <c r="N58" s="1263"/>
      <c r="O58" s="1263"/>
      <c r="P58" s="1263"/>
      <c r="Q58" s="1264"/>
      <c r="R58" s="1231"/>
      <c r="S58" s="1235"/>
      <c r="T58" s="1235"/>
    </row>
    <row r="59" spans="1:20">
      <c r="A59" s="1249" t="s">
        <v>1760</v>
      </c>
      <c r="B59" s="1318" t="s">
        <v>1761</v>
      </c>
      <c r="C59" s="1256">
        <f t="shared" si="10"/>
        <v>0</v>
      </c>
      <c r="D59" s="1319">
        <f>D60+D61</f>
        <v>0</v>
      </c>
      <c r="E59" s="1319">
        <f t="shared" ref="E59:Q59" si="11">E60+E61</f>
        <v>0</v>
      </c>
      <c r="F59" s="1319">
        <f t="shared" si="11"/>
        <v>0</v>
      </c>
      <c r="G59" s="1319">
        <f t="shared" si="11"/>
        <v>0</v>
      </c>
      <c r="H59" s="1319">
        <f t="shared" si="11"/>
        <v>0</v>
      </c>
      <c r="I59" s="1319">
        <f t="shared" si="11"/>
        <v>0</v>
      </c>
      <c r="J59" s="1319">
        <f t="shared" si="11"/>
        <v>0</v>
      </c>
      <c r="K59" s="1319">
        <f t="shared" si="11"/>
        <v>0</v>
      </c>
      <c r="L59" s="1319">
        <f t="shared" si="11"/>
        <v>0</v>
      </c>
      <c r="M59" s="1319">
        <f t="shared" si="11"/>
        <v>0</v>
      </c>
      <c r="N59" s="1319">
        <f t="shared" si="11"/>
        <v>0</v>
      </c>
      <c r="O59" s="1319">
        <f t="shared" si="11"/>
        <v>0</v>
      </c>
      <c r="P59" s="1319">
        <f t="shared" si="11"/>
        <v>0</v>
      </c>
      <c r="Q59" s="1320">
        <f t="shared" si="11"/>
        <v>0</v>
      </c>
      <c r="R59" s="1231"/>
      <c r="S59" s="1235"/>
      <c r="T59" s="1235"/>
    </row>
    <row r="60" spans="1:20">
      <c r="A60" s="1249" t="s">
        <v>1762</v>
      </c>
      <c r="B60" s="1321" t="s">
        <v>1763</v>
      </c>
      <c r="C60" s="1256">
        <f t="shared" si="10"/>
        <v>0</v>
      </c>
      <c r="D60" s="1292"/>
      <c r="E60" s="1292"/>
      <c r="F60" s="1292"/>
      <c r="G60" s="1292"/>
      <c r="H60" s="1292"/>
      <c r="I60" s="1292"/>
      <c r="J60" s="1292"/>
      <c r="K60" s="1292"/>
      <c r="L60" s="1292"/>
      <c r="M60" s="1292"/>
      <c r="N60" s="1292"/>
      <c r="O60" s="1292"/>
      <c r="P60" s="1292"/>
      <c r="Q60" s="1293"/>
      <c r="R60" s="1231"/>
      <c r="S60" s="1235"/>
      <c r="T60" s="1235"/>
    </row>
    <row r="61" spans="1:20">
      <c r="A61" s="1249" t="s">
        <v>1764</v>
      </c>
      <c r="B61" s="1321" t="s">
        <v>1765</v>
      </c>
      <c r="C61" s="1256">
        <f t="shared" si="10"/>
        <v>0</v>
      </c>
      <c r="D61" s="1292"/>
      <c r="E61" s="1292"/>
      <c r="F61" s="1292"/>
      <c r="G61" s="1292"/>
      <c r="H61" s="1292"/>
      <c r="I61" s="1292"/>
      <c r="J61" s="1292"/>
      <c r="K61" s="1292"/>
      <c r="L61" s="1292"/>
      <c r="M61" s="1292"/>
      <c r="N61" s="1292"/>
      <c r="O61" s="1292"/>
      <c r="P61" s="1292"/>
      <c r="Q61" s="1293"/>
      <c r="R61" s="1231"/>
      <c r="S61" s="1235"/>
      <c r="T61" s="1235"/>
    </row>
    <row r="62" spans="1:20">
      <c r="A62" s="1249" t="s">
        <v>1766</v>
      </c>
      <c r="B62" s="1318" t="s">
        <v>1767</v>
      </c>
      <c r="C62" s="1256">
        <f t="shared" si="10"/>
        <v>0</v>
      </c>
      <c r="D62" s="1322"/>
      <c r="E62" s="1322"/>
      <c r="F62" s="1322"/>
      <c r="G62" s="1322"/>
      <c r="H62" s="1322"/>
      <c r="I62" s="1322"/>
      <c r="J62" s="1322"/>
      <c r="K62" s="1322"/>
      <c r="L62" s="1322"/>
      <c r="M62" s="1322"/>
      <c r="N62" s="1322"/>
      <c r="O62" s="1322"/>
      <c r="P62" s="1322"/>
      <c r="Q62" s="1323"/>
      <c r="R62" s="1231"/>
      <c r="S62" s="1235"/>
      <c r="T62" s="1235"/>
    </row>
    <row r="63" spans="1:20">
      <c r="A63" s="1283"/>
      <c r="B63" s="1284" t="s">
        <v>1768</v>
      </c>
      <c r="C63" s="1324">
        <f>C56+C57+C58+C59+C62</f>
        <v>0</v>
      </c>
      <c r="D63" s="1325">
        <f>D56+D57+D58+D59+D62</f>
        <v>0</v>
      </c>
      <c r="E63" s="1325">
        <f t="shared" ref="E63:Q63" si="12">E56+E57+E58+E59+E62</f>
        <v>0</v>
      </c>
      <c r="F63" s="1325">
        <f t="shared" si="12"/>
        <v>0</v>
      </c>
      <c r="G63" s="1325">
        <f t="shared" si="12"/>
        <v>0</v>
      </c>
      <c r="H63" s="1325">
        <f t="shared" si="12"/>
        <v>0</v>
      </c>
      <c r="I63" s="1325">
        <f t="shared" si="12"/>
        <v>0</v>
      </c>
      <c r="J63" s="1325">
        <f t="shared" si="12"/>
        <v>0</v>
      </c>
      <c r="K63" s="1325">
        <f t="shared" si="12"/>
        <v>0</v>
      </c>
      <c r="L63" s="1325">
        <f t="shared" si="12"/>
        <v>0</v>
      </c>
      <c r="M63" s="1325">
        <f t="shared" si="12"/>
        <v>0</v>
      </c>
      <c r="N63" s="1325">
        <f t="shared" si="12"/>
        <v>0</v>
      </c>
      <c r="O63" s="1325">
        <f t="shared" si="12"/>
        <v>0</v>
      </c>
      <c r="P63" s="1325">
        <f t="shared" si="12"/>
        <v>0</v>
      </c>
      <c r="Q63" s="1326">
        <f t="shared" si="12"/>
        <v>0</v>
      </c>
      <c r="R63" s="1231"/>
      <c r="S63" s="1235"/>
      <c r="T63" s="1235"/>
    </row>
    <row r="64" spans="1:20">
      <c r="A64" s="1249"/>
      <c r="B64" s="1245" t="s">
        <v>1769</v>
      </c>
      <c r="C64" s="1246"/>
      <c r="D64" s="1327"/>
      <c r="E64" s="1327"/>
      <c r="F64" s="1327"/>
      <c r="G64" s="1327"/>
      <c r="H64" s="1327"/>
      <c r="I64" s="1327"/>
      <c r="J64" s="1327"/>
      <c r="K64" s="1327"/>
      <c r="L64" s="1327"/>
      <c r="M64" s="1327"/>
      <c r="N64" s="1327"/>
      <c r="O64" s="1327"/>
      <c r="P64" s="1327"/>
      <c r="Q64" s="1328"/>
      <c r="R64" s="1231"/>
      <c r="S64" s="1235"/>
      <c r="T64" s="1235"/>
    </row>
    <row r="65" spans="1:20">
      <c r="A65" s="1283" t="s">
        <v>1770</v>
      </c>
      <c r="B65" s="1317" t="s">
        <v>1753</v>
      </c>
      <c r="C65" s="1329"/>
      <c r="D65" s="1330"/>
      <c r="E65" s="1330"/>
      <c r="F65" s="1330"/>
      <c r="G65" s="1330"/>
      <c r="H65" s="1330"/>
      <c r="I65" s="1330"/>
      <c r="J65" s="1330"/>
      <c r="K65" s="1330"/>
      <c r="L65" s="1330"/>
      <c r="M65" s="1330"/>
      <c r="N65" s="1330"/>
      <c r="O65" s="1330"/>
      <c r="P65" s="1330"/>
      <c r="Q65" s="1331"/>
      <c r="R65" s="1231"/>
      <c r="S65" s="1235"/>
      <c r="T65" s="1235"/>
    </row>
    <row r="66" spans="1:20">
      <c r="A66" s="1249" t="s">
        <v>1754</v>
      </c>
      <c r="B66" s="1318" t="s">
        <v>1755</v>
      </c>
      <c r="C66" s="1256">
        <f t="shared" ref="C66:C72" si="13">SUM(D66:Q66)</f>
        <v>0</v>
      </c>
      <c r="D66" s="1299"/>
      <c r="E66" s="1263"/>
      <c r="F66" s="1263"/>
      <c r="G66" s="1263"/>
      <c r="H66" s="1263"/>
      <c r="I66" s="1263"/>
      <c r="J66" s="1263"/>
      <c r="K66" s="1263"/>
      <c r="L66" s="1263"/>
      <c r="M66" s="1263"/>
      <c r="N66" s="1263"/>
      <c r="O66" s="1263"/>
      <c r="P66" s="1263"/>
      <c r="Q66" s="1264"/>
      <c r="R66" s="1231"/>
      <c r="S66" s="1235"/>
      <c r="T66" s="1235"/>
    </row>
    <row r="67" spans="1:20">
      <c r="A67" s="1249" t="s">
        <v>1756</v>
      </c>
      <c r="B67" s="1318" t="s">
        <v>1757</v>
      </c>
      <c r="C67" s="1256">
        <f t="shared" si="13"/>
        <v>0</v>
      </c>
      <c r="D67" s="1299"/>
      <c r="E67" s="1263"/>
      <c r="F67" s="1263"/>
      <c r="G67" s="1263"/>
      <c r="H67" s="1263"/>
      <c r="I67" s="1263"/>
      <c r="J67" s="1263"/>
      <c r="K67" s="1263"/>
      <c r="L67" s="1263"/>
      <c r="M67" s="1263"/>
      <c r="N67" s="1263"/>
      <c r="O67" s="1263"/>
      <c r="P67" s="1263"/>
      <c r="Q67" s="1264"/>
      <c r="R67" s="1231"/>
      <c r="S67" s="1235"/>
      <c r="T67" s="1235"/>
    </row>
    <row r="68" spans="1:20">
      <c r="A68" s="1249" t="s">
        <v>1758</v>
      </c>
      <c r="B68" s="1318" t="s">
        <v>1759</v>
      </c>
      <c r="C68" s="1256">
        <f t="shared" si="13"/>
        <v>0</v>
      </c>
      <c r="D68" s="1299"/>
      <c r="E68" s="1263"/>
      <c r="F68" s="1263"/>
      <c r="G68" s="1263"/>
      <c r="H68" s="1263"/>
      <c r="I68" s="1263"/>
      <c r="J68" s="1263"/>
      <c r="K68" s="1263"/>
      <c r="L68" s="1263"/>
      <c r="M68" s="1263"/>
      <c r="N68" s="1263"/>
      <c r="O68" s="1263"/>
      <c r="P68" s="1263"/>
      <c r="Q68" s="1264"/>
      <c r="R68" s="1231"/>
      <c r="S68" s="1235"/>
      <c r="T68" s="1235"/>
    </row>
    <row r="69" spans="1:20">
      <c r="A69" s="1249" t="s">
        <v>1760</v>
      </c>
      <c r="B69" s="1318" t="s">
        <v>1761</v>
      </c>
      <c r="C69" s="1256">
        <f t="shared" si="13"/>
        <v>0</v>
      </c>
      <c r="D69" s="1319">
        <f>D70+D71</f>
        <v>0</v>
      </c>
      <c r="E69" s="1319">
        <f t="shared" ref="E69:Q69" si="14">E70+E71</f>
        <v>0</v>
      </c>
      <c r="F69" s="1319">
        <f t="shared" si="14"/>
        <v>0</v>
      </c>
      <c r="G69" s="1319">
        <f t="shared" si="14"/>
        <v>0</v>
      </c>
      <c r="H69" s="1319">
        <f t="shared" si="14"/>
        <v>0</v>
      </c>
      <c r="I69" s="1319">
        <f t="shared" si="14"/>
        <v>0</v>
      </c>
      <c r="J69" s="1319">
        <f t="shared" si="14"/>
        <v>0</v>
      </c>
      <c r="K69" s="1319">
        <f t="shared" si="14"/>
        <v>0</v>
      </c>
      <c r="L69" s="1319">
        <f t="shared" si="14"/>
        <v>0</v>
      </c>
      <c r="M69" s="1319">
        <f t="shared" si="14"/>
        <v>0</v>
      </c>
      <c r="N69" s="1319">
        <f t="shared" si="14"/>
        <v>0</v>
      </c>
      <c r="O69" s="1319">
        <f t="shared" si="14"/>
        <v>0</v>
      </c>
      <c r="P69" s="1319">
        <f t="shared" si="14"/>
        <v>0</v>
      </c>
      <c r="Q69" s="1320">
        <f t="shared" si="14"/>
        <v>0</v>
      </c>
      <c r="R69" s="1231"/>
      <c r="S69" s="1235"/>
      <c r="T69" s="1235"/>
    </row>
    <row r="70" spans="1:20">
      <c r="A70" s="1249" t="s">
        <v>1762</v>
      </c>
      <c r="B70" s="1321" t="s">
        <v>1763</v>
      </c>
      <c r="C70" s="1256">
        <f t="shared" si="13"/>
        <v>0</v>
      </c>
      <c r="D70" s="1292"/>
      <c r="E70" s="1292"/>
      <c r="F70" s="1292"/>
      <c r="G70" s="1292"/>
      <c r="H70" s="1292"/>
      <c r="I70" s="1292"/>
      <c r="J70" s="1292"/>
      <c r="K70" s="1292"/>
      <c r="L70" s="1292"/>
      <c r="M70" s="1292"/>
      <c r="N70" s="1292"/>
      <c r="O70" s="1292"/>
      <c r="P70" s="1292"/>
      <c r="Q70" s="1293"/>
      <c r="R70" s="1231"/>
      <c r="S70" s="1235"/>
      <c r="T70" s="1235"/>
    </row>
    <row r="71" spans="1:20">
      <c r="A71" s="1249" t="s">
        <v>1764</v>
      </c>
      <c r="B71" s="1321" t="s">
        <v>1765</v>
      </c>
      <c r="C71" s="1256">
        <f t="shared" si="13"/>
        <v>0</v>
      </c>
      <c r="D71" s="1292"/>
      <c r="E71" s="1292"/>
      <c r="F71" s="1292"/>
      <c r="G71" s="1292"/>
      <c r="H71" s="1292"/>
      <c r="I71" s="1292"/>
      <c r="J71" s="1292"/>
      <c r="K71" s="1292"/>
      <c r="L71" s="1292"/>
      <c r="M71" s="1292"/>
      <c r="N71" s="1292"/>
      <c r="O71" s="1292"/>
      <c r="P71" s="1292"/>
      <c r="Q71" s="1293"/>
      <c r="R71" s="1231"/>
      <c r="S71" s="1235"/>
      <c r="T71" s="1235"/>
    </row>
    <row r="72" spans="1:20">
      <c r="A72" s="1249" t="s">
        <v>1766</v>
      </c>
      <c r="B72" s="1318" t="s">
        <v>1767</v>
      </c>
      <c r="C72" s="1256">
        <f t="shared" si="13"/>
        <v>0</v>
      </c>
      <c r="D72" s="1322"/>
      <c r="E72" s="1322"/>
      <c r="F72" s="1322"/>
      <c r="G72" s="1322"/>
      <c r="H72" s="1322"/>
      <c r="I72" s="1322"/>
      <c r="J72" s="1322"/>
      <c r="K72" s="1322"/>
      <c r="L72" s="1322"/>
      <c r="M72" s="1322"/>
      <c r="N72" s="1322"/>
      <c r="O72" s="1322"/>
      <c r="P72" s="1322"/>
      <c r="Q72" s="1323"/>
      <c r="R72" s="1231"/>
      <c r="S72" s="1235"/>
      <c r="T72" s="1235"/>
    </row>
    <row r="73" spans="1:20" ht="15.75" thickBot="1">
      <c r="A73" s="1300"/>
      <c r="B73" s="1301" t="s">
        <v>1771</v>
      </c>
      <c r="C73" s="1332">
        <f>C66+C67+C68+C69+C72</f>
        <v>0</v>
      </c>
      <c r="D73" s="1303">
        <f>D66+D67+D68+D69+D72</f>
        <v>0</v>
      </c>
      <c r="E73" s="1303">
        <f t="shared" ref="E73:Q73" si="15">E66+E67+E68+E69+E72</f>
        <v>0</v>
      </c>
      <c r="F73" s="1303">
        <f t="shared" si="15"/>
        <v>0</v>
      </c>
      <c r="G73" s="1303">
        <f t="shared" si="15"/>
        <v>0</v>
      </c>
      <c r="H73" s="1303">
        <f t="shared" si="15"/>
        <v>0</v>
      </c>
      <c r="I73" s="1303">
        <f t="shared" si="15"/>
        <v>0</v>
      </c>
      <c r="J73" s="1303">
        <f t="shared" si="15"/>
        <v>0</v>
      </c>
      <c r="K73" s="1303">
        <f t="shared" si="15"/>
        <v>0</v>
      </c>
      <c r="L73" s="1303">
        <f t="shared" si="15"/>
        <v>0</v>
      </c>
      <c r="M73" s="1303">
        <f t="shared" si="15"/>
        <v>0</v>
      </c>
      <c r="N73" s="1303">
        <f t="shared" si="15"/>
        <v>0</v>
      </c>
      <c r="O73" s="1303">
        <f t="shared" si="15"/>
        <v>0</v>
      </c>
      <c r="P73" s="1303">
        <f t="shared" si="15"/>
        <v>0</v>
      </c>
      <c r="Q73" s="1304">
        <f t="shared" si="15"/>
        <v>0</v>
      </c>
      <c r="R73" s="1231"/>
      <c r="S73" s="1235"/>
      <c r="T73" s="1235"/>
    </row>
    <row r="74" spans="1:20" ht="15.75" thickBot="1">
      <c r="A74" s="1333"/>
      <c r="B74" s="1306" t="s">
        <v>1772</v>
      </c>
      <c r="C74" s="1307">
        <f>C63+C73</f>
        <v>0</v>
      </c>
      <c r="D74" s="1308">
        <f>D63+D73</f>
        <v>0</v>
      </c>
      <c r="E74" s="1308">
        <f t="shared" ref="E74:Q74" si="16">E63+E73</f>
        <v>0</v>
      </c>
      <c r="F74" s="1308">
        <f t="shared" si="16"/>
        <v>0</v>
      </c>
      <c r="G74" s="1308">
        <f t="shared" si="16"/>
        <v>0</v>
      </c>
      <c r="H74" s="1308">
        <f t="shared" si="16"/>
        <v>0</v>
      </c>
      <c r="I74" s="1308">
        <f t="shared" si="16"/>
        <v>0</v>
      </c>
      <c r="J74" s="1308">
        <f t="shared" si="16"/>
        <v>0</v>
      </c>
      <c r="K74" s="1308">
        <f t="shared" si="16"/>
        <v>0</v>
      </c>
      <c r="L74" s="1308">
        <f t="shared" si="16"/>
        <v>0</v>
      </c>
      <c r="M74" s="1308">
        <f t="shared" si="16"/>
        <v>0</v>
      </c>
      <c r="N74" s="1308">
        <f t="shared" si="16"/>
        <v>0</v>
      </c>
      <c r="O74" s="1308">
        <f t="shared" si="16"/>
        <v>0</v>
      </c>
      <c r="P74" s="1308">
        <f t="shared" si="16"/>
        <v>0</v>
      </c>
      <c r="Q74" s="1309">
        <f t="shared" si="16"/>
        <v>0</v>
      </c>
      <c r="R74" s="1231"/>
      <c r="S74" s="1235"/>
      <c r="T74" s="1235"/>
    </row>
    <row r="75" spans="1:20" ht="15.75" thickBot="1">
      <c r="A75" s="1334"/>
      <c r="B75" s="1335" t="s">
        <v>1773</v>
      </c>
      <c r="C75" s="1336">
        <f>C52+C74</f>
        <v>0</v>
      </c>
      <c r="D75" s="1337">
        <f>D52+D74</f>
        <v>0</v>
      </c>
      <c r="E75" s="1337">
        <f t="shared" ref="E75:Q75" si="17">E52+E74</f>
        <v>0</v>
      </c>
      <c r="F75" s="1337">
        <f t="shared" si="17"/>
        <v>0</v>
      </c>
      <c r="G75" s="1337">
        <f t="shared" si="17"/>
        <v>0</v>
      </c>
      <c r="H75" s="1337">
        <f t="shared" si="17"/>
        <v>0</v>
      </c>
      <c r="I75" s="1337">
        <f t="shared" si="17"/>
        <v>0</v>
      </c>
      <c r="J75" s="1337">
        <f t="shared" si="17"/>
        <v>0</v>
      </c>
      <c r="K75" s="1337">
        <f t="shared" si="17"/>
        <v>0</v>
      </c>
      <c r="L75" s="1337">
        <f t="shared" si="17"/>
        <v>0</v>
      </c>
      <c r="M75" s="1337">
        <f t="shared" si="17"/>
        <v>0</v>
      </c>
      <c r="N75" s="1337">
        <f t="shared" si="17"/>
        <v>0</v>
      </c>
      <c r="O75" s="1337">
        <f t="shared" si="17"/>
        <v>0</v>
      </c>
      <c r="P75" s="1337">
        <f t="shared" si="17"/>
        <v>0</v>
      </c>
      <c r="Q75" s="1338">
        <f t="shared" si="17"/>
        <v>0</v>
      </c>
      <c r="R75" s="1231"/>
      <c r="S75" s="1235"/>
      <c r="T75" s="1235"/>
    </row>
    <row r="76" spans="1:20" ht="16.5" thickTop="1" thickBot="1">
      <c r="A76" s="1339"/>
      <c r="B76" s="1340" t="s">
        <v>1774</v>
      </c>
      <c r="C76" s="1341"/>
      <c r="D76" s="1342">
        <v>0</v>
      </c>
      <c r="E76" s="1343" t="s">
        <v>1775</v>
      </c>
      <c r="F76" s="1344" t="s">
        <v>1776</v>
      </c>
      <c r="G76" s="1344" t="s">
        <v>1777</v>
      </c>
      <c r="H76" s="1344" t="s">
        <v>1778</v>
      </c>
      <c r="I76" s="1344" t="s">
        <v>1779</v>
      </c>
      <c r="J76" s="1344" t="s">
        <v>1780</v>
      </c>
      <c r="K76" s="1344" t="s">
        <v>1781</v>
      </c>
      <c r="L76" s="1344" t="s">
        <v>1782</v>
      </c>
      <c r="M76" s="1344" t="s">
        <v>1783</v>
      </c>
      <c r="N76" s="1344" t="s">
        <v>1784</v>
      </c>
      <c r="O76" s="1344" t="s">
        <v>1785</v>
      </c>
      <c r="P76" s="1344" t="s">
        <v>1786</v>
      </c>
      <c r="Q76" s="1345" t="s">
        <v>1787</v>
      </c>
      <c r="R76" s="1231"/>
      <c r="S76" s="1235"/>
      <c r="T76" s="1235"/>
    </row>
    <row r="77" spans="1:20" ht="16.5" thickTop="1" thickBot="1">
      <c r="A77" s="1346"/>
      <c r="B77" s="1347" t="s">
        <v>1788</v>
      </c>
      <c r="C77" s="1348"/>
      <c r="D77" s="1349">
        <f t="shared" ref="D77:Q77" si="18">D75*D76</f>
        <v>0</v>
      </c>
      <c r="E77" s="1350">
        <f t="shared" si="18"/>
        <v>0</v>
      </c>
      <c r="F77" s="1350">
        <f t="shared" si="18"/>
        <v>0</v>
      </c>
      <c r="G77" s="1350">
        <f t="shared" si="18"/>
        <v>0</v>
      </c>
      <c r="H77" s="1350">
        <f t="shared" si="18"/>
        <v>0</v>
      </c>
      <c r="I77" s="1350">
        <f t="shared" si="18"/>
        <v>0</v>
      </c>
      <c r="J77" s="1350">
        <f t="shared" si="18"/>
        <v>0</v>
      </c>
      <c r="K77" s="1350">
        <f t="shared" si="18"/>
        <v>0</v>
      </c>
      <c r="L77" s="1350">
        <f t="shared" si="18"/>
        <v>0</v>
      </c>
      <c r="M77" s="1350">
        <f t="shared" si="18"/>
        <v>0</v>
      </c>
      <c r="N77" s="1350">
        <f t="shared" si="18"/>
        <v>0</v>
      </c>
      <c r="O77" s="1350">
        <f t="shared" si="18"/>
        <v>0</v>
      </c>
      <c r="P77" s="1350">
        <f t="shared" si="18"/>
        <v>0</v>
      </c>
      <c r="Q77" s="1351">
        <f t="shared" si="18"/>
        <v>0</v>
      </c>
      <c r="R77" s="1231"/>
      <c r="S77" s="1235"/>
      <c r="T77" s="1235"/>
    </row>
    <row r="78" spans="1:20" ht="16.5" thickTop="1" thickBot="1">
      <c r="A78" s="1352"/>
      <c r="B78" s="1353" t="s">
        <v>1789</v>
      </c>
      <c r="C78" s="1354">
        <f>SUM(D77:Q77)</f>
        <v>0</v>
      </c>
      <c r="D78" s="1355"/>
      <c r="E78" s="1356"/>
      <c r="F78" s="1356"/>
      <c r="G78" s="1356"/>
      <c r="H78" s="1356"/>
      <c r="I78" s="1356"/>
      <c r="J78" s="1356"/>
      <c r="K78" s="1356"/>
      <c r="L78" s="1356"/>
      <c r="M78" s="1356"/>
      <c r="N78" s="1356"/>
      <c r="O78" s="1356"/>
      <c r="P78" s="1356"/>
      <c r="Q78" s="1357"/>
      <c r="R78" s="1231"/>
      <c r="S78" s="1235"/>
      <c r="T78" s="1235"/>
    </row>
    <row r="79" spans="1:20">
      <c r="A79" s="678"/>
      <c r="B79" s="678"/>
      <c r="C79" s="678"/>
      <c r="D79" s="678"/>
      <c r="E79" s="678"/>
      <c r="F79" s="678"/>
      <c r="G79" s="678"/>
      <c r="H79" s="678"/>
      <c r="I79" s="678"/>
      <c r="J79" s="678"/>
      <c r="K79" s="678"/>
      <c r="L79" s="678"/>
      <c r="M79" s="678"/>
      <c r="N79" s="678"/>
      <c r="O79" s="678"/>
      <c r="P79" s="678"/>
      <c r="Q79" s="678"/>
      <c r="R79" s="678"/>
    </row>
    <row r="80" spans="1:20">
      <c r="A80" s="678"/>
      <c r="B80" s="678"/>
      <c r="C80" s="678"/>
      <c r="D80" s="678"/>
      <c r="E80" s="678"/>
      <c r="F80" s="678"/>
      <c r="G80" s="678"/>
      <c r="H80" s="678"/>
      <c r="I80" s="678"/>
      <c r="J80" s="678"/>
      <c r="K80" s="678"/>
      <c r="L80" s="678"/>
      <c r="M80" s="678"/>
      <c r="N80" s="678"/>
      <c r="O80" s="678"/>
      <c r="P80" s="678"/>
      <c r="Q80" s="678"/>
      <c r="R80" s="678"/>
    </row>
    <row r="81" spans="1:18">
      <c r="A81" s="678"/>
      <c r="B81" s="678"/>
      <c r="C81" s="678"/>
      <c r="D81" s="678"/>
      <c r="E81" s="678"/>
      <c r="F81" s="678"/>
      <c r="G81" s="678"/>
      <c r="H81" s="678"/>
      <c r="I81" s="678"/>
      <c r="J81" s="678"/>
      <c r="K81" s="678"/>
      <c r="L81" s="678"/>
      <c r="M81" s="678"/>
      <c r="N81" s="678"/>
      <c r="O81" s="678"/>
      <c r="P81" s="678"/>
      <c r="Q81" s="678"/>
      <c r="R81" s="678"/>
    </row>
    <row r="82" spans="1:18">
      <c r="A82" s="678"/>
      <c r="B82" s="678"/>
      <c r="C82" s="678"/>
      <c r="D82" s="678"/>
      <c r="E82" s="678"/>
      <c r="F82" s="678"/>
      <c r="G82" s="678"/>
      <c r="H82" s="678"/>
      <c r="I82" s="678"/>
      <c r="J82" s="678"/>
      <c r="K82" s="678"/>
      <c r="L82" s="678"/>
      <c r="M82" s="678"/>
      <c r="N82" s="678"/>
      <c r="O82" s="678"/>
      <c r="P82" s="678"/>
      <c r="Q82" s="678"/>
      <c r="R82" s="678"/>
    </row>
    <row r="83" spans="1:18">
      <c r="A83" s="678"/>
      <c r="B83" s="678"/>
      <c r="C83" s="678"/>
      <c r="D83" s="678"/>
      <c r="E83" s="678"/>
      <c r="F83" s="678"/>
      <c r="G83" s="678"/>
      <c r="H83" s="678"/>
      <c r="I83" s="678"/>
      <c r="J83" s="678"/>
      <c r="K83" s="678"/>
      <c r="L83" s="678"/>
      <c r="M83" s="678"/>
      <c r="N83" s="678"/>
      <c r="O83" s="678"/>
      <c r="P83" s="678"/>
      <c r="Q83" s="678"/>
      <c r="R83" s="678"/>
    </row>
    <row r="84" spans="1:18">
      <c r="A84" s="678"/>
      <c r="B84" s="678"/>
      <c r="C84" s="678"/>
      <c r="D84" s="678"/>
      <c r="E84" s="678"/>
      <c r="F84" s="678"/>
      <c r="G84" s="678"/>
      <c r="H84" s="678"/>
      <c r="I84" s="678"/>
      <c r="J84" s="678"/>
      <c r="K84" s="678"/>
      <c r="L84" s="678"/>
      <c r="M84" s="678"/>
      <c r="N84" s="678"/>
      <c r="O84" s="678"/>
      <c r="P84" s="678"/>
      <c r="Q84" s="678"/>
      <c r="R84" s="678"/>
    </row>
    <row r="85" spans="1:18">
      <c r="A85" s="678"/>
      <c r="B85" s="678"/>
      <c r="C85" s="678"/>
      <c r="D85" s="678"/>
      <c r="E85" s="678"/>
      <c r="F85" s="678"/>
      <c r="G85" s="678"/>
      <c r="H85" s="678"/>
      <c r="I85" s="678"/>
      <c r="J85" s="678"/>
      <c r="K85" s="678"/>
      <c r="L85" s="678"/>
      <c r="M85" s="678"/>
      <c r="N85" s="678"/>
      <c r="O85" s="678"/>
      <c r="P85" s="678"/>
      <c r="Q85" s="678"/>
      <c r="R85" s="678"/>
    </row>
    <row r="86" spans="1:18">
      <c r="A86" s="678"/>
      <c r="B86" s="678"/>
      <c r="C86" s="678"/>
      <c r="D86" s="678"/>
      <c r="E86" s="678"/>
      <c r="F86" s="678"/>
      <c r="G86" s="678"/>
      <c r="H86" s="678"/>
      <c r="I86" s="678"/>
      <c r="J86" s="678"/>
      <c r="K86" s="678"/>
      <c r="L86" s="678"/>
      <c r="M86" s="678"/>
      <c r="N86" s="678"/>
      <c r="O86" s="678"/>
      <c r="P86" s="678"/>
      <c r="Q86" s="678"/>
      <c r="R86" s="678"/>
    </row>
    <row r="87" spans="1:18">
      <c r="A87" s="678"/>
      <c r="B87" s="678"/>
      <c r="C87" s="678"/>
      <c r="D87" s="678"/>
      <c r="E87" s="678"/>
      <c r="F87" s="678"/>
      <c r="G87" s="678"/>
      <c r="H87" s="678"/>
      <c r="I87" s="678"/>
      <c r="J87" s="678"/>
      <c r="K87" s="678"/>
      <c r="L87" s="678"/>
      <c r="M87" s="678"/>
      <c r="N87" s="678"/>
      <c r="O87" s="678"/>
      <c r="P87" s="678"/>
      <c r="Q87" s="678"/>
      <c r="R87" s="678"/>
    </row>
    <row r="88" spans="1:18">
      <c r="A88" s="678"/>
      <c r="B88" s="678"/>
      <c r="C88" s="678"/>
      <c r="D88" s="678"/>
      <c r="E88" s="678"/>
      <c r="F88" s="678"/>
      <c r="G88" s="678"/>
      <c r="H88" s="678"/>
      <c r="I88" s="678"/>
      <c r="J88" s="678"/>
      <c r="K88" s="678"/>
      <c r="L88" s="678"/>
      <c r="M88" s="678"/>
      <c r="N88" s="678"/>
      <c r="O88" s="678"/>
      <c r="P88" s="678"/>
      <c r="Q88" s="678"/>
      <c r="R88" s="678"/>
    </row>
    <row r="89" spans="1:18">
      <c r="A89" s="678"/>
      <c r="B89" s="678"/>
      <c r="C89" s="678"/>
      <c r="D89" s="678"/>
      <c r="E89" s="678"/>
      <c r="F89" s="678"/>
      <c r="G89" s="678"/>
      <c r="H89" s="678"/>
      <c r="I89" s="678"/>
      <c r="J89" s="678"/>
      <c r="K89" s="678"/>
      <c r="L89" s="678"/>
      <c r="M89" s="678"/>
      <c r="N89" s="678"/>
      <c r="O89" s="678"/>
      <c r="P89" s="678"/>
      <c r="Q89" s="678"/>
      <c r="R89" s="678"/>
    </row>
    <row r="90" spans="1:18">
      <c r="A90" s="678"/>
      <c r="B90" s="678"/>
      <c r="C90" s="678"/>
      <c r="D90" s="678"/>
      <c r="E90" s="678"/>
      <c r="F90" s="678"/>
      <c r="G90" s="678"/>
      <c r="H90" s="678"/>
      <c r="I90" s="678"/>
      <c r="J90" s="678"/>
      <c r="K90" s="678"/>
      <c r="L90" s="678"/>
      <c r="M90" s="678"/>
      <c r="N90" s="678"/>
      <c r="O90" s="678"/>
      <c r="P90" s="678"/>
      <c r="Q90" s="678"/>
      <c r="R90" s="678"/>
    </row>
    <row r="91" spans="1:18">
      <c r="A91" s="678"/>
      <c r="B91" s="678"/>
      <c r="C91" s="678"/>
      <c r="D91" s="678"/>
      <c r="E91" s="678"/>
      <c r="F91" s="678"/>
      <c r="G91" s="678"/>
      <c r="H91" s="678"/>
      <c r="I91" s="678"/>
      <c r="J91" s="678"/>
      <c r="K91" s="678"/>
      <c r="L91" s="678"/>
      <c r="M91" s="678"/>
      <c r="N91" s="678"/>
      <c r="O91" s="678"/>
      <c r="P91" s="678"/>
      <c r="Q91" s="678"/>
      <c r="R91" s="678"/>
    </row>
    <row r="92" spans="1:18">
      <c r="A92" s="678"/>
      <c r="B92" s="678"/>
      <c r="C92" s="678"/>
      <c r="D92" s="678"/>
      <c r="E92" s="678"/>
      <c r="F92" s="678"/>
      <c r="G92" s="678"/>
      <c r="H92" s="678"/>
      <c r="I92" s="678"/>
      <c r="J92" s="678"/>
      <c r="K92" s="678"/>
      <c r="L92" s="678"/>
      <c r="M92" s="678"/>
      <c r="N92" s="678"/>
      <c r="O92" s="678"/>
      <c r="P92" s="678"/>
      <c r="Q92" s="678"/>
      <c r="R92" s="678"/>
    </row>
    <row r="93" spans="1:18">
      <c r="A93" s="678"/>
      <c r="B93" s="678"/>
      <c r="C93" s="678"/>
      <c r="D93" s="678"/>
      <c r="E93" s="678"/>
      <c r="F93" s="678"/>
      <c r="G93" s="678"/>
      <c r="H93" s="678"/>
      <c r="I93" s="678"/>
      <c r="J93" s="678"/>
      <c r="K93" s="678"/>
      <c r="L93" s="678"/>
      <c r="M93" s="678"/>
      <c r="N93" s="678"/>
      <c r="O93" s="678"/>
      <c r="P93" s="678"/>
      <c r="Q93" s="678"/>
      <c r="R93" s="678"/>
    </row>
    <row r="94" spans="1:18">
      <c r="A94" s="678"/>
      <c r="B94" s="678"/>
      <c r="C94" s="678"/>
      <c r="D94" s="678"/>
      <c r="E94" s="678"/>
      <c r="F94" s="678"/>
      <c r="G94" s="678"/>
      <c r="H94" s="678"/>
      <c r="I94" s="678"/>
      <c r="J94" s="678"/>
      <c r="K94" s="678"/>
      <c r="L94" s="678"/>
      <c r="M94" s="678"/>
      <c r="N94" s="678"/>
      <c r="O94" s="678"/>
      <c r="P94" s="678"/>
      <c r="Q94" s="678"/>
      <c r="R94" s="678"/>
    </row>
    <row r="95" spans="1:18">
      <c r="A95" s="678"/>
      <c r="B95" s="678"/>
      <c r="C95" s="678"/>
      <c r="D95" s="678"/>
      <c r="E95" s="678"/>
      <c r="F95" s="678"/>
      <c r="G95" s="678"/>
      <c r="H95" s="678"/>
      <c r="I95" s="678"/>
      <c r="J95" s="678"/>
      <c r="K95" s="678"/>
      <c r="L95" s="678"/>
      <c r="M95" s="678"/>
      <c r="N95" s="678"/>
      <c r="O95" s="678"/>
      <c r="P95" s="678"/>
      <c r="Q95" s="678"/>
      <c r="R95" s="678"/>
    </row>
    <row r="96" spans="1:18">
      <c r="A96" s="678"/>
      <c r="B96" s="678"/>
      <c r="C96" s="678"/>
      <c r="D96" s="678"/>
      <c r="E96" s="678"/>
      <c r="F96" s="678"/>
      <c r="G96" s="678"/>
      <c r="H96" s="678"/>
      <c r="I96" s="678"/>
      <c r="J96" s="678"/>
      <c r="K96" s="678"/>
      <c r="L96" s="678"/>
      <c r="M96" s="678"/>
      <c r="N96" s="678"/>
      <c r="O96" s="678"/>
      <c r="P96" s="678"/>
      <c r="Q96" s="678"/>
      <c r="R96" s="678"/>
    </row>
    <row r="97" spans="1:18">
      <c r="A97" s="678"/>
      <c r="B97" s="678"/>
      <c r="C97" s="678"/>
      <c r="D97" s="678"/>
      <c r="E97" s="678"/>
      <c r="F97" s="678"/>
      <c r="G97" s="678"/>
      <c r="H97" s="678"/>
      <c r="I97" s="678"/>
      <c r="J97" s="678"/>
      <c r="K97" s="678"/>
      <c r="L97" s="678"/>
      <c r="M97" s="678"/>
      <c r="N97" s="678"/>
      <c r="O97" s="678"/>
      <c r="P97" s="678"/>
      <c r="Q97" s="678"/>
      <c r="R97" s="678"/>
    </row>
    <row r="98" spans="1:18">
      <c r="A98" s="678"/>
      <c r="B98" s="678"/>
      <c r="C98" s="678"/>
      <c r="D98" s="678"/>
      <c r="E98" s="678"/>
      <c r="F98" s="678"/>
      <c r="G98" s="678"/>
      <c r="H98" s="678"/>
      <c r="I98" s="678"/>
      <c r="J98" s="678"/>
      <c r="K98" s="678"/>
      <c r="L98" s="678"/>
      <c r="M98" s="678"/>
      <c r="N98" s="678"/>
      <c r="O98" s="678"/>
      <c r="P98" s="678"/>
      <c r="Q98" s="678"/>
      <c r="R98" s="678"/>
    </row>
    <row r="99" spans="1:18">
      <c r="A99" s="678"/>
      <c r="B99" s="678"/>
      <c r="C99" s="678"/>
      <c r="D99" s="678"/>
      <c r="E99" s="678"/>
      <c r="F99" s="678"/>
      <c r="G99" s="678"/>
      <c r="H99" s="678"/>
      <c r="I99" s="678"/>
      <c r="J99" s="678"/>
      <c r="K99" s="678"/>
      <c r="L99" s="678"/>
      <c r="M99" s="678"/>
      <c r="N99" s="678"/>
      <c r="O99" s="678"/>
      <c r="P99" s="678"/>
      <c r="Q99" s="678"/>
      <c r="R99" s="678"/>
    </row>
    <row r="100" spans="1:18">
      <c r="A100" s="678"/>
      <c r="B100" s="678"/>
      <c r="C100" s="678"/>
      <c r="D100" s="678"/>
      <c r="E100" s="678"/>
      <c r="F100" s="678"/>
      <c r="G100" s="678"/>
      <c r="H100" s="678"/>
      <c r="I100" s="678"/>
      <c r="J100" s="678"/>
      <c r="K100" s="678"/>
      <c r="L100" s="678"/>
      <c r="M100" s="678"/>
      <c r="N100" s="678"/>
      <c r="O100" s="678"/>
      <c r="P100" s="678"/>
      <c r="Q100" s="678"/>
      <c r="R100" s="678"/>
    </row>
    <row r="101" spans="1:18">
      <c r="A101" s="678"/>
      <c r="B101" s="678"/>
      <c r="C101" s="678"/>
      <c r="D101" s="678"/>
      <c r="E101" s="678"/>
      <c r="F101" s="678"/>
      <c r="G101" s="678"/>
      <c r="H101" s="678"/>
      <c r="I101" s="678"/>
      <c r="J101" s="678"/>
      <c r="K101" s="678"/>
      <c r="L101" s="678"/>
      <c r="M101" s="678"/>
      <c r="N101" s="678"/>
      <c r="O101" s="678"/>
      <c r="P101" s="678"/>
      <c r="Q101" s="678"/>
      <c r="R101" s="678"/>
    </row>
    <row r="102" spans="1:18">
      <c r="A102" s="678"/>
      <c r="B102" s="678"/>
      <c r="C102" s="678"/>
      <c r="D102" s="678"/>
      <c r="E102" s="678"/>
      <c r="F102" s="678"/>
      <c r="G102" s="678"/>
      <c r="H102" s="678"/>
      <c r="I102" s="678"/>
      <c r="J102" s="678"/>
      <c r="K102" s="678"/>
      <c r="L102" s="678"/>
      <c r="M102" s="678"/>
      <c r="N102" s="678"/>
      <c r="O102" s="678"/>
      <c r="P102" s="678"/>
      <c r="Q102" s="678"/>
      <c r="R102" s="678"/>
    </row>
    <row r="103" spans="1:18">
      <c r="A103" s="678"/>
      <c r="B103" s="678"/>
      <c r="C103" s="678"/>
      <c r="D103" s="678"/>
      <c r="E103" s="678"/>
      <c r="F103" s="678"/>
      <c r="G103" s="678"/>
      <c r="H103" s="678"/>
      <c r="I103" s="678"/>
      <c r="J103" s="678"/>
      <c r="K103" s="678"/>
      <c r="L103" s="678"/>
      <c r="M103" s="678"/>
      <c r="N103" s="678"/>
      <c r="O103" s="678"/>
      <c r="P103" s="678"/>
      <c r="Q103" s="678"/>
      <c r="R103" s="678"/>
    </row>
    <row r="104" spans="1:18">
      <c r="A104" s="678"/>
      <c r="B104" s="678"/>
      <c r="C104" s="678"/>
      <c r="D104" s="678"/>
      <c r="E104" s="678"/>
      <c r="F104" s="678"/>
      <c r="G104" s="678"/>
      <c r="H104" s="678"/>
      <c r="I104" s="678"/>
      <c r="J104" s="678"/>
      <c r="K104" s="678"/>
      <c r="L104" s="678"/>
      <c r="M104" s="678"/>
      <c r="N104" s="678"/>
      <c r="O104" s="678"/>
      <c r="P104" s="678"/>
      <c r="Q104" s="678"/>
      <c r="R104" s="678"/>
    </row>
  </sheetData>
  <mergeCells count="5">
    <mergeCell ref="A7:B10"/>
    <mergeCell ref="C7:Q10"/>
    <mergeCell ref="A11:B12"/>
    <mergeCell ref="C11:C12"/>
    <mergeCell ref="E11:Q11"/>
  </mergeCells>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4"/>
  <sheetViews>
    <sheetView workbookViewId="0">
      <selection activeCell="B31" sqref="B31"/>
    </sheetView>
  </sheetViews>
  <sheetFormatPr defaultRowHeight="15"/>
  <cols>
    <col min="1" max="1" width="21.85546875" style="242" bestFit="1" customWidth="1"/>
    <col min="2" max="2" width="47.7109375" style="242" customWidth="1"/>
    <col min="3" max="3" width="10" style="242" customWidth="1"/>
    <col min="4" max="256" width="9.140625" style="242"/>
    <col min="257" max="257" width="21.85546875" style="242" bestFit="1" customWidth="1"/>
    <col min="258" max="258" width="47.7109375" style="242" customWidth="1"/>
    <col min="259" max="259" width="10" style="242" customWidth="1"/>
    <col min="260" max="512" width="9.140625" style="242"/>
    <col min="513" max="513" width="21.85546875" style="242" bestFit="1" customWidth="1"/>
    <col min="514" max="514" width="47.7109375" style="242" customWidth="1"/>
    <col min="515" max="515" width="10" style="242" customWidth="1"/>
    <col min="516" max="768" width="9.140625" style="242"/>
    <col min="769" max="769" width="21.85546875" style="242" bestFit="1" customWidth="1"/>
    <col min="770" max="770" width="47.7109375" style="242" customWidth="1"/>
    <col min="771" max="771" width="10" style="242" customWidth="1"/>
    <col min="772" max="1024" width="9.140625" style="242"/>
    <col min="1025" max="1025" width="21.85546875" style="242" bestFit="1" customWidth="1"/>
    <col min="1026" max="1026" width="47.7109375" style="242" customWidth="1"/>
    <col min="1027" max="1027" width="10" style="242" customWidth="1"/>
    <col min="1028" max="1280" width="9.140625" style="242"/>
    <col min="1281" max="1281" width="21.85546875" style="242" bestFit="1" customWidth="1"/>
    <col min="1282" max="1282" width="47.7109375" style="242" customWidth="1"/>
    <col min="1283" max="1283" width="10" style="242" customWidth="1"/>
    <col min="1284" max="1536" width="9.140625" style="242"/>
    <col min="1537" max="1537" width="21.85546875" style="242" bestFit="1" customWidth="1"/>
    <col min="1538" max="1538" width="47.7109375" style="242" customWidth="1"/>
    <col min="1539" max="1539" width="10" style="242" customWidth="1"/>
    <col min="1540" max="1792" width="9.140625" style="242"/>
    <col min="1793" max="1793" width="21.85546875" style="242" bestFit="1" customWidth="1"/>
    <col min="1794" max="1794" width="47.7109375" style="242" customWidth="1"/>
    <col min="1795" max="1795" width="10" style="242" customWidth="1"/>
    <col min="1796" max="2048" width="9.140625" style="242"/>
    <col min="2049" max="2049" width="21.85546875" style="242" bestFit="1" customWidth="1"/>
    <col min="2050" max="2050" width="47.7109375" style="242" customWidth="1"/>
    <col min="2051" max="2051" width="10" style="242" customWidth="1"/>
    <col min="2052" max="2304" width="9.140625" style="242"/>
    <col min="2305" max="2305" width="21.85546875" style="242" bestFit="1" customWidth="1"/>
    <col min="2306" max="2306" width="47.7109375" style="242" customWidth="1"/>
    <col min="2307" max="2307" width="10" style="242" customWidth="1"/>
    <col min="2308" max="2560" width="9.140625" style="242"/>
    <col min="2561" max="2561" width="21.85546875" style="242" bestFit="1" customWidth="1"/>
    <col min="2562" max="2562" width="47.7109375" style="242" customWidth="1"/>
    <col min="2563" max="2563" width="10" style="242" customWidth="1"/>
    <col min="2564" max="2816" width="9.140625" style="242"/>
    <col min="2817" max="2817" width="21.85546875" style="242" bestFit="1" customWidth="1"/>
    <col min="2818" max="2818" width="47.7109375" style="242" customWidth="1"/>
    <col min="2819" max="2819" width="10" style="242" customWidth="1"/>
    <col min="2820" max="3072" width="9.140625" style="242"/>
    <col min="3073" max="3073" width="21.85546875" style="242" bestFit="1" customWidth="1"/>
    <col min="3074" max="3074" width="47.7109375" style="242" customWidth="1"/>
    <col min="3075" max="3075" width="10" style="242" customWidth="1"/>
    <col min="3076" max="3328" width="9.140625" style="242"/>
    <col min="3329" max="3329" width="21.85546875" style="242" bestFit="1" customWidth="1"/>
    <col min="3330" max="3330" width="47.7109375" style="242" customWidth="1"/>
    <col min="3331" max="3331" width="10" style="242" customWidth="1"/>
    <col min="3332" max="3584" width="9.140625" style="242"/>
    <col min="3585" max="3585" width="21.85546875" style="242" bestFit="1" customWidth="1"/>
    <col min="3586" max="3586" width="47.7109375" style="242" customWidth="1"/>
    <col min="3587" max="3587" width="10" style="242" customWidth="1"/>
    <col min="3588" max="3840" width="9.140625" style="242"/>
    <col min="3841" max="3841" width="21.85546875" style="242" bestFit="1" customWidth="1"/>
    <col min="3842" max="3842" width="47.7109375" style="242" customWidth="1"/>
    <col min="3843" max="3843" width="10" style="242" customWidth="1"/>
    <col min="3844" max="4096" width="9.140625" style="242"/>
    <col min="4097" max="4097" width="21.85546875" style="242" bestFit="1" customWidth="1"/>
    <col min="4098" max="4098" width="47.7109375" style="242" customWidth="1"/>
    <col min="4099" max="4099" width="10" style="242" customWidth="1"/>
    <col min="4100" max="4352" width="9.140625" style="242"/>
    <col min="4353" max="4353" width="21.85546875" style="242" bestFit="1" customWidth="1"/>
    <col min="4354" max="4354" width="47.7109375" style="242" customWidth="1"/>
    <col min="4355" max="4355" width="10" style="242" customWidth="1"/>
    <col min="4356" max="4608" width="9.140625" style="242"/>
    <col min="4609" max="4609" width="21.85546875" style="242" bestFit="1" customWidth="1"/>
    <col min="4610" max="4610" width="47.7109375" style="242" customWidth="1"/>
    <col min="4611" max="4611" width="10" style="242" customWidth="1"/>
    <col min="4612" max="4864" width="9.140625" style="242"/>
    <col min="4865" max="4865" width="21.85546875" style="242" bestFit="1" customWidth="1"/>
    <col min="4866" max="4866" width="47.7109375" style="242" customWidth="1"/>
    <col min="4867" max="4867" width="10" style="242" customWidth="1"/>
    <col min="4868" max="5120" width="9.140625" style="242"/>
    <col min="5121" max="5121" width="21.85546875" style="242" bestFit="1" customWidth="1"/>
    <col min="5122" max="5122" width="47.7109375" style="242" customWidth="1"/>
    <col min="5123" max="5123" width="10" style="242" customWidth="1"/>
    <col min="5124" max="5376" width="9.140625" style="242"/>
    <col min="5377" max="5377" width="21.85546875" style="242" bestFit="1" customWidth="1"/>
    <col min="5378" max="5378" width="47.7109375" style="242" customWidth="1"/>
    <col min="5379" max="5379" width="10" style="242" customWidth="1"/>
    <col min="5380" max="5632" width="9.140625" style="242"/>
    <col min="5633" max="5633" width="21.85546875" style="242" bestFit="1" customWidth="1"/>
    <col min="5634" max="5634" width="47.7109375" style="242" customWidth="1"/>
    <col min="5635" max="5635" width="10" style="242" customWidth="1"/>
    <col min="5636" max="5888" width="9.140625" style="242"/>
    <col min="5889" max="5889" width="21.85546875" style="242" bestFit="1" customWidth="1"/>
    <col min="5890" max="5890" width="47.7109375" style="242" customWidth="1"/>
    <col min="5891" max="5891" width="10" style="242" customWidth="1"/>
    <col min="5892" max="6144" width="9.140625" style="242"/>
    <col min="6145" max="6145" width="21.85546875" style="242" bestFit="1" customWidth="1"/>
    <col min="6146" max="6146" width="47.7109375" style="242" customWidth="1"/>
    <col min="6147" max="6147" width="10" style="242" customWidth="1"/>
    <col min="6148" max="6400" width="9.140625" style="242"/>
    <col min="6401" max="6401" width="21.85546875" style="242" bestFit="1" customWidth="1"/>
    <col min="6402" max="6402" width="47.7109375" style="242" customWidth="1"/>
    <col min="6403" max="6403" width="10" style="242" customWidth="1"/>
    <col min="6404" max="6656" width="9.140625" style="242"/>
    <col min="6657" max="6657" width="21.85546875" style="242" bestFit="1" customWidth="1"/>
    <col min="6658" max="6658" width="47.7109375" style="242" customWidth="1"/>
    <col min="6659" max="6659" width="10" style="242" customWidth="1"/>
    <col min="6660" max="6912" width="9.140625" style="242"/>
    <col min="6913" max="6913" width="21.85546875" style="242" bestFit="1" customWidth="1"/>
    <col min="6914" max="6914" width="47.7109375" style="242" customWidth="1"/>
    <col min="6915" max="6915" width="10" style="242" customWidth="1"/>
    <col min="6916" max="7168" width="9.140625" style="242"/>
    <col min="7169" max="7169" width="21.85546875" style="242" bestFit="1" customWidth="1"/>
    <col min="7170" max="7170" width="47.7109375" style="242" customWidth="1"/>
    <col min="7171" max="7171" width="10" style="242" customWidth="1"/>
    <col min="7172" max="7424" width="9.140625" style="242"/>
    <col min="7425" max="7425" width="21.85546875" style="242" bestFit="1" customWidth="1"/>
    <col min="7426" max="7426" width="47.7109375" style="242" customWidth="1"/>
    <col min="7427" max="7427" width="10" style="242" customWidth="1"/>
    <col min="7428" max="7680" width="9.140625" style="242"/>
    <col min="7681" max="7681" width="21.85546875" style="242" bestFit="1" customWidth="1"/>
    <col min="7682" max="7682" width="47.7109375" style="242" customWidth="1"/>
    <col min="7683" max="7683" width="10" style="242" customWidth="1"/>
    <col min="7684" max="7936" width="9.140625" style="242"/>
    <col min="7937" max="7937" width="21.85546875" style="242" bestFit="1" customWidth="1"/>
    <col min="7938" max="7938" width="47.7109375" style="242" customWidth="1"/>
    <col min="7939" max="7939" width="10" style="242" customWidth="1"/>
    <col min="7940" max="8192" width="9.140625" style="242"/>
    <col min="8193" max="8193" width="21.85546875" style="242" bestFit="1" customWidth="1"/>
    <col min="8194" max="8194" width="47.7109375" style="242" customWidth="1"/>
    <col min="8195" max="8195" width="10" style="242" customWidth="1"/>
    <col min="8196" max="8448" width="9.140625" style="242"/>
    <col min="8449" max="8449" width="21.85546875" style="242" bestFit="1" customWidth="1"/>
    <col min="8450" max="8450" width="47.7109375" style="242" customWidth="1"/>
    <col min="8451" max="8451" width="10" style="242" customWidth="1"/>
    <col min="8452" max="8704" width="9.140625" style="242"/>
    <col min="8705" max="8705" width="21.85546875" style="242" bestFit="1" customWidth="1"/>
    <col min="8706" max="8706" width="47.7109375" style="242" customWidth="1"/>
    <col min="8707" max="8707" width="10" style="242" customWidth="1"/>
    <col min="8708" max="8960" width="9.140625" style="242"/>
    <col min="8961" max="8961" width="21.85546875" style="242" bestFit="1" customWidth="1"/>
    <col min="8962" max="8962" width="47.7109375" style="242" customWidth="1"/>
    <col min="8963" max="8963" width="10" style="242" customWidth="1"/>
    <col min="8964" max="9216" width="9.140625" style="242"/>
    <col min="9217" max="9217" width="21.85546875" style="242" bestFit="1" customWidth="1"/>
    <col min="9218" max="9218" width="47.7109375" style="242" customWidth="1"/>
    <col min="9219" max="9219" width="10" style="242" customWidth="1"/>
    <col min="9220" max="9472" width="9.140625" style="242"/>
    <col min="9473" max="9473" width="21.85546875" style="242" bestFit="1" customWidth="1"/>
    <col min="9474" max="9474" width="47.7109375" style="242" customWidth="1"/>
    <col min="9475" max="9475" width="10" style="242" customWidth="1"/>
    <col min="9476" max="9728" width="9.140625" style="242"/>
    <col min="9729" max="9729" width="21.85546875" style="242" bestFit="1" customWidth="1"/>
    <col min="9730" max="9730" width="47.7109375" style="242" customWidth="1"/>
    <col min="9731" max="9731" width="10" style="242" customWidth="1"/>
    <col min="9732" max="9984" width="9.140625" style="242"/>
    <col min="9985" max="9985" width="21.85546875" style="242" bestFit="1" customWidth="1"/>
    <col min="9986" max="9986" width="47.7109375" style="242" customWidth="1"/>
    <col min="9987" max="9987" width="10" style="242" customWidth="1"/>
    <col min="9988" max="10240" width="9.140625" style="242"/>
    <col min="10241" max="10241" width="21.85546875" style="242" bestFit="1" customWidth="1"/>
    <col min="10242" max="10242" width="47.7109375" style="242" customWidth="1"/>
    <col min="10243" max="10243" width="10" style="242" customWidth="1"/>
    <col min="10244" max="10496" width="9.140625" style="242"/>
    <col min="10497" max="10497" width="21.85546875" style="242" bestFit="1" customWidth="1"/>
    <col min="10498" max="10498" width="47.7109375" style="242" customWidth="1"/>
    <col min="10499" max="10499" width="10" style="242" customWidth="1"/>
    <col min="10500" max="10752" width="9.140625" style="242"/>
    <col min="10753" max="10753" width="21.85546875" style="242" bestFit="1" customWidth="1"/>
    <col min="10754" max="10754" width="47.7109375" style="242" customWidth="1"/>
    <col min="10755" max="10755" width="10" style="242" customWidth="1"/>
    <col min="10756" max="11008" width="9.140625" style="242"/>
    <col min="11009" max="11009" width="21.85546875" style="242" bestFit="1" customWidth="1"/>
    <col min="11010" max="11010" width="47.7109375" style="242" customWidth="1"/>
    <col min="11011" max="11011" width="10" style="242" customWidth="1"/>
    <col min="11012" max="11264" width="9.140625" style="242"/>
    <col min="11265" max="11265" width="21.85546875" style="242" bestFit="1" customWidth="1"/>
    <col min="11266" max="11266" width="47.7109375" style="242" customWidth="1"/>
    <col min="11267" max="11267" width="10" style="242" customWidth="1"/>
    <col min="11268" max="11520" width="9.140625" style="242"/>
    <col min="11521" max="11521" width="21.85546875" style="242" bestFit="1" customWidth="1"/>
    <col min="11522" max="11522" width="47.7109375" style="242" customWidth="1"/>
    <col min="11523" max="11523" width="10" style="242" customWidth="1"/>
    <col min="11524" max="11776" width="9.140625" style="242"/>
    <col min="11777" max="11777" width="21.85546875" style="242" bestFit="1" customWidth="1"/>
    <col min="11778" max="11778" width="47.7109375" style="242" customWidth="1"/>
    <col min="11779" max="11779" width="10" style="242" customWidth="1"/>
    <col min="11780" max="12032" width="9.140625" style="242"/>
    <col min="12033" max="12033" width="21.85546875" style="242" bestFit="1" customWidth="1"/>
    <col min="12034" max="12034" width="47.7109375" style="242" customWidth="1"/>
    <col min="12035" max="12035" width="10" style="242" customWidth="1"/>
    <col min="12036" max="12288" width="9.140625" style="242"/>
    <col min="12289" max="12289" width="21.85546875" style="242" bestFit="1" customWidth="1"/>
    <col min="12290" max="12290" width="47.7109375" style="242" customWidth="1"/>
    <col min="12291" max="12291" width="10" style="242" customWidth="1"/>
    <col min="12292" max="12544" width="9.140625" style="242"/>
    <col min="12545" max="12545" width="21.85546875" style="242" bestFit="1" customWidth="1"/>
    <col min="12546" max="12546" width="47.7109375" style="242" customWidth="1"/>
    <col min="12547" max="12547" width="10" style="242" customWidth="1"/>
    <col min="12548" max="12800" width="9.140625" style="242"/>
    <col min="12801" max="12801" width="21.85546875" style="242" bestFit="1" customWidth="1"/>
    <col min="12802" max="12802" width="47.7109375" style="242" customWidth="1"/>
    <col min="12803" max="12803" width="10" style="242" customWidth="1"/>
    <col min="12804" max="13056" width="9.140625" style="242"/>
    <col min="13057" max="13057" width="21.85546875" style="242" bestFit="1" customWidth="1"/>
    <col min="13058" max="13058" width="47.7109375" style="242" customWidth="1"/>
    <col min="13059" max="13059" width="10" style="242" customWidth="1"/>
    <col min="13060" max="13312" width="9.140625" style="242"/>
    <col min="13313" max="13313" width="21.85546875" style="242" bestFit="1" customWidth="1"/>
    <col min="13314" max="13314" width="47.7109375" style="242" customWidth="1"/>
    <col min="13315" max="13315" width="10" style="242" customWidth="1"/>
    <col min="13316" max="13568" width="9.140625" style="242"/>
    <col min="13569" max="13569" width="21.85546875" style="242" bestFit="1" customWidth="1"/>
    <col min="13570" max="13570" width="47.7109375" style="242" customWidth="1"/>
    <col min="13571" max="13571" width="10" style="242" customWidth="1"/>
    <col min="13572" max="13824" width="9.140625" style="242"/>
    <col min="13825" max="13825" width="21.85546875" style="242" bestFit="1" customWidth="1"/>
    <col min="13826" max="13826" width="47.7109375" style="242" customWidth="1"/>
    <col min="13827" max="13827" width="10" style="242" customWidth="1"/>
    <col min="13828" max="14080" width="9.140625" style="242"/>
    <col min="14081" max="14081" width="21.85546875" style="242" bestFit="1" customWidth="1"/>
    <col min="14082" max="14082" width="47.7109375" style="242" customWidth="1"/>
    <col min="14083" max="14083" width="10" style="242" customWidth="1"/>
    <col min="14084" max="14336" width="9.140625" style="242"/>
    <col min="14337" max="14337" width="21.85546875" style="242" bestFit="1" customWidth="1"/>
    <col min="14338" max="14338" width="47.7109375" style="242" customWidth="1"/>
    <col min="14339" max="14339" width="10" style="242" customWidth="1"/>
    <col min="14340" max="14592" width="9.140625" style="242"/>
    <col min="14593" max="14593" width="21.85546875" style="242" bestFit="1" customWidth="1"/>
    <col min="14594" max="14594" width="47.7109375" style="242" customWidth="1"/>
    <col min="14595" max="14595" width="10" style="242" customWidth="1"/>
    <col min="14596" max="14848" width="9.140625" style="242"/>
    <col min="14849" max="14849" width="21.85546875" style="242" bestFit="1" customWidth="1"/>
    <col min="14850" max="14850" width="47.7109375" style="242" customWidth="1"/>
    <col min="14851" max="14851" width="10" style="242" customWidth="1"/>
    <col min="14852" max="15104" width="9.140625" style="242"/>
    <col min="15105" max="15105" width="21.85546875" style="242" bestFit="1" customWidth="1"/>
    <col min="15106" max="15106" width="47.7109375" style="242" customWidth="1"/>
    <col min="15107" max="15107" width="10" style="242" customWidth="1"/>
    <col min="15108" max="15360" width="9.140625" style="242"/>
    <col min="15361" max="15361" width="21.85546875" style="242" bestFit="1" customWidth="1"/>
    <col min="15362" max="15362" width="47.7109375" style="242" customWidth="1"/>
    <col min="15363" max="15363" width="10" style="242" customWidth="1"/>
    <col min="15364" max="15616" width="9.140625" style="242"/>
    <col min="15617" max="15617" width="21.85546875" style="242" bestFit="1" customWidth="1"/>
    <col min="15618" max="15618" width="47.7109375" style="242" customWidth="1"/>
    <col min="15619" max="15619" width="10" style="242" customWidth="1"/>
    <col min="15620" max="15872" width="9.140625" style="242"/>
    <col min="15873" max="15873" width="21.85546875" style="242" bestFit="1" customWidth="1"/>
    <col min="15874" max="15874" width="47.7109375" style="242" customWidth="1"/>
    <col min="15875" max="15875" width="10" style="242" customWidth="1"/>
    <col min="15876" max="16128" width="9.140625" style="242"/>
    <col min="16129" max="16129" width="21.85546875" style="242" bestFit="1" customWidth="1"/>
    <col min="16130" max="16130" width="47.7109375" style="242" customWidth="1"/>
    <col min="16131" max="16131" width="10" style="242" customWidth="1"/>
    <col min="16132" max="16384" width="9.140625" style="242"/>
  </cols>
  <sheetData>
    <row r="1" spans="1:20">
      <c r="A1" s="242" t="s">
        <v>0</v>
      </c>
      <c r="B1" s="265" t="s">
        <v>1806</v>
      </c>
    </row>
    <row r="2" spans="1:20">
      <c r="A2" s="242" t="s">
        <v>2</v>
      </c>
      <c r="B2" s="268" t="s">
        <v>1703</v>
      </c>
    </row>
    <row r="3" spans="1:20">
      <c r="A3" s="242" t="s">
        <v>4</v>
      </c>
      <c r="B3" s="268" t="s">
        <v>1560</v>
      </c>
    </row>
    <row r="4" spans="1:20">
      <c r="A4" s="242" t="s">
        <v>6</v>
      </c>
      <c r="B4" s="268" t="s">
        <v>7</v>
      </c>
    </row>
    <row r="5" spans="1:20">
      <c r="A5" s="242" t="s">
        <v>8</v>
      </c>
      <c r="B5" s="242" t="s">
        <v>9</v>
      </c>
    </row>
    <row r="6" spans="1:20" ht="15.75" thickBot="1"/>
    <row r="7" spans="1:20">
      <c r="A7" s="3035" t="s">
        <v>1704</v>
      </c>
      <c r="B7" s="3036"/>
      <c r="C7" s="3041" t="s">
        <v>1705</v>
      </c>
      <c r="D7" s="3042"/>
      <c r="E7" s="3042"/>
      <c r="F7" s="3042"/>
      <c r="G7" s="3042"/>
      <c r="H7" s="3042"/>
      <c r="I7" s="3042"/>
      <c r="J7" s="3042"/>
      <c r="K7" s="3042"/>
      <c r="L7" s="3042"/>
      <c r="M7" s="3042"/>
      <c r="N7" s="3043"/>
      <c r="O7" s="3043"/>
      <c r="P7" s="3043"/>
      <c r="Q7" s="3044"/>
      <c r="R7" s="1231"/>
      <c r="S7" s="1235"/>
      <c r="T7" s="1235"/>
    </row>
    <row r="8" spans="1:20">
      <c r="A8" s="3037"/>
      <c r="B8" s="3038"/>
      <c r="C8" s="3045"/>
      <c r="D8" s="3046"/>
      <c r="E8" s="3046"/>
      <c r="F8" s="3046"/>
      <c r="G8" s="3046"/>
      <c r="H8" s="3046"/>
      <c r="I8" s="3046"/>
      <c r="J8" s="3046"/>
      <c r="K8" s="3046"/>
      <c r="L8" s="3046"/>
      <c r="M8" s="3046"/>
      <c r="N8" s="3047"/>
      <c r="O8" s="3047"/>
      <c r="P8" s="3047"/>
      <c r="Q8" s="3048"/>
      <c r="R8" s="1231"/>
      <c r="S8" s="1235"/>
      <c r="T8" s="1235"/>
    </row>
    <row r="9" spans="1:20">
      <c r="A9" s="3037"/>
      <c r="B9" s="3038"/>
      <c r="C9" s="3045"/>
      <c r="D9" s="3046"/>
      <c r="E9" s="3046"/>
      <c r="F9" s="3046"/>
      <c r="G9" s="3046"/>
      <c r="H9" s="3046"/>
      <c r="I9" s="3046"/>
      <c r="J9" s="3046"/>
      <c r="K9" s="3046"/>
      <c r="L9" s="3046"/>
      <c r="M9" s="3046"/>
      <c r="N9" s="3047"/>
      <c r="O9" s="3047"/>
      <c r="P9" s="3047"/>
      <c r="Q9" s="3048"/>
      <c r="R9" s="1231"/>
      <c r="S9" s="1235"/>
      <c r="T9" s="1235"/>
    </row>
    <row r="10" spans="1:20" ht="15.75" thickBot="1">
      <c r="A10" s="3039"/>
      <c r="B10" s="3040"/>
      <c r="C10" s="3049"/>
      <c r="D10" s="3050"/>
      <c r="E10" s="3050"/>
      <c r="F10" s="3050"/>
      <c r="G10" s="3050"/>
      <c r="H10" s="3050"/>
      <c r="I10" s="3050"/>
      <c r="J10" s="3050"/>
      <c r="K10" s="3050"/>
      <c r="L10" s="3050"/>
      <c r="M10" s="3050"/>
      <c r="N10" s="3051"/>
      <c r="O10" s="3051"/>
      <c r="P10" s="3051"/>
      <c r="Q10" s="3052"/>
      <c r="R10" s="1231"/>
      <c r="S10" s="1235"/>
      <c r="T10" s="1235"/>
    </row>
    <row r="11" spans="1:20" ht="15" customHeight="1">
      <c r="A11" s="3053" t="s">
        <v>1706</v>
      </c>
      <c r="B11" s="3054"/>
      <c r="C11" s="3057" t="s">
        <v>1807</v>
      </c>
      <c r="D11" s="1236"/>
      <c r="E11" s="3059" t="s">
        <v>1708</v>
      </c>
      <c r="F11" s="3059"/>
      <c r="G11" s="3059"/>
      <c r="H11" s="3059"/>
      <c r="I11" s="3059"/>
      <c r="J11" s="3059"/>
      <c r="K11" s="3059"/>
      <c r="L11" s="3059"/>
      <c r="M11" s="3059"/>
      <c r="N11" s="3059"/>
      <c r="O11" s="3059"/>
      <c r="P11" s="3059"/>
      <c r="Q11" s="3060"/>
      <c r="R11" s="1231"/>
      <c r="S11" s="1235"/>
      <c r="T11" s="1235"/>
    </row>
    <row r="12" spans="1:20" ht="25.5">
      <c r="A12" s="3055"/>
      <c r="B12" s="3056"/>
      <c r="C12" s="3058"/>
      <c r="D12" s="1237" t="s">
        <v>1709</v>
      </c>
      <c r="E12" s="1238" t="s">
        <v>1710</v>
      </c>
      <c r="F12" s="1238" t="s">
        <v>1711</v>
      </c>
      <c r="G12" s="1238" t="s">
        <v>1712</v>
      </c>
      <c r="H12" s="1238" t="s">
        <v>1713</v>
      </c>
      <c r="I12" s="1238" t="s">
        <v>1714</v>
      </c>
      <c r="J12" s="1238" t="s">
        <v>1715</v>
      </c>
      <c r="K12" s="1238" t="s">
        <v>1716</v>
      </c>
      <c r="L12" s="1238" t="s">
        <v>1717</v>
      </c>
      <c r="M12" s="1238" t="s">
        <v>1718</v>
      </c>
      <c r="N12" s="1238" t="s">
        <v>1719</v>
      </c>
      <c r="O12" s="1238" t="s">
        <v>1720</v>
      </c>
      <c r="P12" s="1238" t="s">
        <v>1721</v>
      </c>
      <c r="Q12" s="1239" t="s">
        <v>1722</v>
      </c>
      <c r="R12" s="1231"/>
      <c r="S12" s="1235"/>
      <c r="T12" s="1235"/>
    </row>
    <row r="13" spans="1:20">
      <c r="A13" s="1240"/>
      <c r="B13" s="1241"/>
      <c r="C13" s="1242">
        <v>1</v>
      </c>
      <c r="D13" s="1243">
        <v>2</v>
      </c>
      <c r="E13" s="1243">
        <v>3</v>
      </c>
      <c r="F13" s="1243">
        <v>4</v>
      </c>
      <c r="G13" s="1243">
        <v>5</v>
      </c>
      <c r="H13" s="1243">
        <v>6</v>
      </c>
      <c r="I13" s="1243">
        <v>7</v>
      </c>
      <c r="J13" s="1243">
        <v>8</v>
      </c>
      <c r="K13" s="1243">
        <v>9</v>
      </c>
      <c r="L13" s="1243">
        <v>10</v>
      </c>
      <c r="M13" s="1243">
        <v>11</v>
      </c>
      <c r="N13" s="1243">
        <v>12</v>
      </c>
      <c r="O13" s="1243">
        <v>13</v>
      </c>
      <c r="P13" s="1243">
        <v>14</v>
      </c>
      <c r="Q13" s="1244">
        <v>15</v>
      </c>
      <c r="R13" s="1231"/>
      <c r="S13" s="1235"/>
      <c r="T13" s="1235"/>
    </row>
    <row r="14" spans="1:20">
      <c r="A14" s="1240"/>
      <c r="B14" s="1245" t="s">
        <v>1723</v>
      </c>
      <c r="C14" s="1246"/>
      <c r="D14" s="1247"/>
      <c r="E14" s="1247"/>
      <c r="F14" s="1247"/>
      <c r="G14" s="1247"/>
      <c r="H14" s="1247"/>
      <c r="I14" s="1247"/>
      <c r="J14" s="1247"/>
      <c r="K14" s="1247"/>
      <c r="L14" s="1247"/>
      <c r="M14" s="1247"/>
      <c r="N14" s="1247"/>
      <c r="O14" s="1247"/>
      <c r="P14" s="1247"/>
      <c r="Q14" s="1248"/>
      <c r="R14" s="1231"/>
      <c r="S14" s="1235"/>
      <c r="T14" s="1235"/>
    </row>
    <row r="15" spans="1:20">
      <c r="A15" s="1249"/>
      <c r="B15" s="1250" t="s">
        <v>11</v>
      </c>
      <c r="C15" s="1251"/>
      <c r="D15" s="1252"/>
      <c r="E15" s="1252"/>
      <c r="F15" s="1252"/>
      <c r="G15" s="1252"/>
      <c r="H15" s="1252"/>
      <c r="I15" s="1252"/>
      <c r="J15" s="1252"/>
      <c r="K15" s="1252"/>
      <c r="L15" s="1252"/>
      <c r="M15" s="1252"/>
      <c r="N15" s="1252"/>
      <c r="O15" s="1252"/>
      <c r="P15" s="1252"/>
      <c r="Q15" s="1253"/>
      <c r="R15" s="1231"/>
      <c r="S15" s="1235"/>
      <c r="T15" s="1235"/>
    </row>
    <row r="16" spans="1:20">
      <c r="A16" s="1254">
        <v>1</v>
      </c>
      <c r="B16" s="1255" t="s">
        <v>1724</v>
      </c>
      <c r="C16" s="1256">
        <f>SUM(D16:Q16)</f>
        <v>0</v>
      </c>
      <c r="D16" s="1257"/>
      <c r="E16" s="1258"/>
      <c r="F16" s="1258"/>
      <c r="G16" s="1258"/>
      <c r="H16" s="1258"/>
      <c r="I16" s="1258"/>
      <c r="J16" s="1258"/>
      <c r="K16" s="1258"/>
      <c r="L16" s="1258"/>
      <c r="M16" s="1258"/>
      <c r="N16" s="1258"/>
      <c r="O16" s="1258"/>
      <c r="P16" s="1258"/>
      <c r="Q16" s="1259"/>
      <c r="R16" s="1231"/>
      <c r="S16" s="1235"/>
      <c r="T16" s="1235"/>
    </row>
    <row r="17" spans="1:20" ht="26.25">
      <c r="A17" s="1260">
        <v>2</v>
      </c>
      <c r="B17" s="1261" t="s">
        <v>319</v>
      </c>
      <c r="C17" s="1256">
        <f t="shared" ref="C17:C32" si="0">SUM(D17:Q17)</f>
        <v>0</v>
      </c>
      <c r="D17" s="1262"/>
      <c r="E17" s="1263"/>
      <c r="F17" s="1263"/>
      <c r="G17" s="1263"/>
      <c r="H17" s="1263"/>
      <c r="I17" s="1263"/>
      <c r="J17" s="1263"/>
      <c r="K17" s="1263"/>
      <c r="L17" s="1263"/>
      <c r="M17" s="1263"/>
      <c r="N17" s="1263"/>
      <c r="O17" s="1263"/>
      <c r="P17" s="1263"/>
      <c r="Q17" s="1264"/>
      <c r="R17" s="1231"/>
      <c r="S17" s="1235"/>
      <c r="T17" s="1235"/>
    </row>
    <row r="18" spans="1:20" ht="15" customHeight="1">
      <c r="A18" s="1265">
        <v>3</v>
      </c>
      <c r="B18" s="1266" t="s">
        <v>1725</v>
      </c>
      <c r="C18" s="1256">
        <f t="shared" si="0"/>
        <v>0</v>
      </c>
      <c r="D18" s="1262"/>
      <c r="E18" s="1263"/>
      <c r="F18" s="1263"/>
      <c r="G18" s="1263"/>
      <c r="H18" s="1263"/>
      <c r="I18" s="1263"/>
      <c r="J18" s="1263"/>
      <c r="K18" s="1263"/>
      <c r="L18" s="1263"/>
      <c r="M18" s="1263"/>
      <c r="N18" s="1263"/>
      <c r="O18" s="1263"/>
      <c r="P18" s="1263"/>
      <c r="Q18" s="1264"/>
      <c r="R18" s="1231"/>
      <c r="S18" s="1235"/>
      <c r="T18" s="1235"/>
    </row>
    <row r="19" spans="1:20">
      <c r="A19" s="1260">
        <v>4</v>
      </c>
      <c r="B19" s="1266" t="s">
        <v>1726</v>
      </c>
      <c r="C19" s="1256">
        <f t="shared" si="0"/>
        <v>0</v>
      </c>
      <c r="D19" s="1267">
        <f>D20+D21</f>
        <v>0</v>
      </c>
      <c r="E19" s="1267">
        <f t="shared" ref="E19:Q19" si="1">E20+E21</f>
        <v>0</v>
      </c>
      <c r="F19" s="1267">
        <f t="shared" si="1"/>
        <v>0</v>
      </c>
      <c r="G19" s="1267">
        <f t="shared" si="1"/>
        <v>0</v>
      </c>
      <c r="H19" s="1267">
        <f t="shared" si="1"/>
        <v>0</v>
      </c>
      <c r="I19" s="1267">
        <f t="shared" si="1"/>
        <v>0</v>
      </c>
      <c r="J19" s="1267">
        <f t="shared" si="1"/>
        <v>0</v>
      </c>
      <c r="K19" s="1267">
        <f t="shared" si="1"/>
        <v>0</v>
      </c>
      <c r="L19" s="1267">
        <f t="shared" si="1"/>
        <v>0</v>
      </c>
      <c r="M19" s="1267">
        <f t="shared" si="1"/>
        <v>0</v>
      </c>
      <c r="N19" s="1267">
        <f t="shared" si="1"/>
        <v>0</v>
      </c>
      <c r="O19" s="1267">
        <f t="shared" si="1"/>
        <v>0</v>
      </c>
      <c r="P19" s="1267">
        <f t="shared" si="1"/>
        <v>0</v>
      </c>
      <c r="Q19" s="1268">
        <f t="shared" si="1"/>
        <v>0</v>
      </c>
      <c r="R19" s="1231"/>
      <c r="S19" s="1235"/>
      <c r="T19" s="1235"/>
    </row>
    <row r="20" spans="1:20">
      <c r="A20" s="1260"/>
      <c r="B20" s="1269" t="s">
        <v>1727</v>
      </c>
      <c r="C20" s="1256">
        <f t="shared" si="0"/>
        <v>0</v>
      </c>
      <c r="D20" s="1270"/>
      <c r="E20" s="1271"/>
      <c r="F20" s="1271"/>
      <c r="G20" s="1271"/>
      <c r="H20" s="1271"/>
      <c r="I20" s="1271"/>
      <c r="J20" s="1271"/>
      <c r="K20" s="1271"/>
      <c r="L20" s="1271"/>
      <c r="M20" s="1271"/>
      <c r="N20" s="1271"/>
      <c r="O20" s="1271"/>
      <c r="P20" s="1271"/>
      <c r="Q20" s="1272"/>
      <c r="R20" s="1231"/>
      <c r="S20" s="1235"/>
      <c r="T20" s="1235"/>
    </row>
    <row r="21" spans="1:20">
      <c r="A21" s="1260"/>
      <c r="B21" s="1269" t="s">
        <v>803</v>
      </c>
      <c r="C21" s="1256">
        <f t="shared" si="0"/>
        <v>0</v>
      </c>
      <c r="D21" s="1270"/>
      <c r="E21" s="1271"/>
      <c r="F21" s="1271"/>
      <c r="G21" s="1271"/>
      <c r="H21" s="1271"/>
      <c r="I21" s="1271"/>
      <c r="J21" s="1271"/>
      <c r="K21" s="1271"/>
      <c r="L21" s="1271"/>
      <c r="M21" s="1271"/>
      <c r="N21" s="1271"/>
      <c r="O21" s="1271"/>
      <c r="P21" s="1271"/>
      <c r="Q21" s="1272"/>
      <c r="R21" s="1231"/>
      <c r="S21" s="1235"/>
      <c r="T21" s="1235"/>
    </row>
    <row r="22" spans="1:20">
      <c r="A22" s="1260">
        <v>5</v>
      </c>
      <c r="B22" s="1266" t="s">
        <v>1728</v>
      </c>
      <c r="C22" s="1256">
        <f t="shared" si="0"/>
        <v>0</v>
      </c>
      <c r="D22" s="1273"/>
      <c r="E22" s="1274"/>
      <c r="F22" s="1274"/>
      <c r="G22" s="1274"/>
      <c r="H22" s="1274"/>
      <c r="I22" s="1274"/>
      <c r="J22" s="1274"/>
      <c r="K22" s="1274"/>
      <c r="L22" s="1274"/>
      <c r="M22" s="1274"/>
      <c r="N22" s="1274"/>
      <c r="O22" s="1274"/>
      <c r="P22" s="1274"/>
      <c r="Q22" s="1275"/>
      <c r="R22" s="1231"/>
      <c r="S22" s="1235"/>
      <c r="T22" s="1235"/>
    </row>
    <row r="23" spans="1:20">
      <c r="A23" s="1260">
        <v>6</v>
      </c>
      <c r="B23" s="1266" t="s">
        <v>1729</v>
      </c>
      <c r="C23" s="1256">
        <f t="shared" si="0"/>
        <v>0</v>
      </c>
      <c r="D23" s="1270"/>
      <c r="E23" s="1271"/>
      <c r="F23" s="1271"/>
      <c r="G23" s="1271"/>
      <c r="H23" s="1271"/>
      <c r="I23" s="1271"/>
      <c r="J23" s="1271"/>
      <c r="K23" s="1271"/>
      <c r="L23" s="1271"/>
      <c r="M23" s="1271"/>
      <c r="N23" s="1271"/>
      <c r="O23" s="1271"/>
      <c r="P23" s="1271"/>
      <c r="Q23" s="1272"/>
      <c r="R23" s="1231"/>
      <c r="S23" s="1235"/>
      <c r="T23" s="1235"/>
    </row>
    <row r="24" spans="1:20">
      <c r="A24" s="1260">
        <v>7</v>
      </c>
      <c r="B24" s="1266" t="s">
        <v>1730</v>
      </c>
      <c r="C24" s="1256">
        <f t="shared" si="0"/>
        <v>0</v>
      </c>
      <c r="D24" s="1270"/>
      <c r="E24" s="1271"/>
      <c r="F24" s="1271"/>
      <c r="G24" s="1271"/>
      <c r="H24" s="1271"/>
      <c r="I24" s="1271"/>
      <c r="J24" s="1271"/>
      <c r="K24" s="1271"/>
      <c r="L24" s="1271"/>
      <c r="M24" s="1271"/>
      <c r="N24" s="1271"/>
      <c r="O24" s="1271"/>
      <c r="P24" s="1271"/>
      <c r="Q24" s="1272"/>
      <c r="R24" s="1231"/>
      <c r="S24" s="1235"/>
      <c r="T24" s="1235"/>
    </row>
    <row r="25" spans="1:20">
      <c r="A25" s="1276"/>
      <c r="B25" s="1269" t="s">
        <v>1731</v>
      </c>
      <c r="C25" s="1256">
        <f t="shared" si="0"/>
        <v>0</v>
      </c>
      <c r="D25" s="1270"/>
      <c r="E25" s="1271"/>
      <c r="F25" s="1271"/>
      <c r="G25" s="1271"/>
      <c r="H25" s="1271"/>
      <c r="I25" s="1271"/>
      <c r="J25" s="1271"/>
      <c r="K25" s="1271"/>
      <c r="L25" s="1271"/>
      <c r="M25" s="1271"/>
      <c r="N25" s="1271"/>
      <c r="O25" s="1271"/>
      <c r="P25" s="1271"/>
      <c r="Q25" s="1272"/>
      <c r="R25" s="1231"/>
      <c r="S25" s="1235"/>
      <c r="T25" s="1235"/>
    </row>
    <row r="26" spans="1:20">
      <c r="A26" s="1260">
        <v>8</v>
      </c>
      <c r="B26" s="1277" t="s">
        <v>1732</v>
      </c>
      <c r="C26" s="1256">
        <f t="shared" si="0"/>
        <v>0</v>
      </c>
      <c r="D26" s="1278">
        <f>D27+D28+D29</f>
        <v>0</v>
      </c>
      <c r="E26" s="1278">
        <f t="shared" ref="E26:Q26" si="2">E27+E28+E29</f>
        <v>0</v>
      </c>
      <c r="F26" s="1278">
        <f t="shared" si="2"/>
        <v>0</v>
      </c>
      <c r="G26" s="1278">
        <f t="shared" si="2"/>
        <v>0</v>
      </c>
      <c r="H26" s="1278">
        <f t="shared" si="2"/>
        <v>0</v>
      </c>
      <c r="I26" s="1278">
        <f t="shared" si="2"/>
        <v>0</v>
      </c>
      <c r="J26" s="1278">
        <f t="shared" si="2"/>
        <v>0</v>
      </c>
      <c r="K26" s="1278">
        <f t="shared" si="2"/>
        <v>0</v>
      </c>
      <c r="L26" s="1278">
        <f t="shared" si="2"/>
        <v>0</v>
      </c>
      <c r="M26" s="1278">
        <f t="shared" si="2"/>
        <v>0</v>
      </c>
      <c r="N26" s="1278">
        <f t="shared" si="2"/>
        <v>0</v>
      </c>
      <c r="O26" s="1278">
        <f t="shared" si="2"/>
        <v>0</v>
      </c>
      <c r="P26" s="1278">
        <f t="shared" si="2"/>
        <v>0</v>
      </c>
      <c r="Q26" s="1279">
        <f t="shared" si="2"/>
        <v>0</v>
      </c>
      <c r="R26" s="1231"/>
      <c r="S26" s="1235"/>
      <c r="T26" s="1235"/>
    </row>
    <row r="27" spans="1:20">
      <c r="A27" s="1260"/>
      <c r="B27" s="1280" t="s">
        <v>1733</v>
      </c>
      <c r="C27" s="1256">
        <f t="shared" si="0"/>
        <v>0</v>
      </c>
      <c r="D27" s="1270"/>
      <c r="E27" s="1271"/>
      <c r="F27" s="1271"/>
      <c r="G27" s="1271"/>
      <c r="H27" s="1271"/>
      <c r="I27" s="1271"/>
      <c r="J27" s="1271"/>
      <c r="K27" s="1271"/>
      <c r="L27" s="1271"/>
      <c r="M27" s="1271"/>
      <c r="N27" s="1271"/>
      <c r="O27" s="1271"/>
      <c r="P27" s="1271"/>
      <c r="Q27" s="1272"/>
      <c r="R27" s="1231"/>
      <c r="S27" s="1235"/>
      <c r="T27" s="1235"/>
    </row>
    <row r="28" spans="1:20">
      <c r="A28" s="1260"/>
      <c r="B28" s="1280" t="s">
        <v>263</v>
      </c>
      <c r="C28" s="1256">
        <f t="shared" si="0"/>
        <v>0</v>
      </c>
      <c r="D28" s="1270"/>
      <c r="E28" s="1271"/>
      <c r="F28" s="1271"/>
      <c r="G28" s="1271"/>
      <c r="H28" s="1271"/>
      <c r="I28" s="1271"/>
      <c r="J28" s="1271"/>
      <c r="K28" s="1271"/>
      <c r="L28" s="1271"/>
      <c r="M28" s="1271"/>
      <c r="N28" s="1271"/>
      <c r="O28" s="1271"/>
      <c r="P28" s="1271"/>
      <c r="Q28" s="1272"/>
      <c r="R28" s="1231"/>
      <c r="S28" s="1235"/>
      <c r="T28" s="1235"/>
    </row>
    <row r="29" spans="1:20">
      <c r="A29" s="1260"/>
      <c r="B29" s="1269" t="s">
        <v>1734</v>
      </c>
      <c r="C29" s="1256">
        <f t="shared" si="0"/>
        <v>0</v>
      </c>
      <c r="D29" s="1270"/>
      <c r="E29" s="1271"/>
      <c r="F29" s="1271"/>
      <c r="G29" s="1271"/>
      <c r="H29" s="1271"/>
      <c r="I29" s="1271"/>
      <c r="J29" s="1271"/>
      <c r="K29" s="1271"/>
      <c r="L29" s="1271"/>
      <c r="M29" s="1271"/>
      <c r="N29" s="1271"/>
      <c r="O29" s="1271"/>
      <c r="P29" s="1271"/>
      <c r="Q29" s="1272"/>
      <c r="R29" s="1231"/>
      <c r="S29" s="1235"/>
      <c r="T29" s="1235"/>
    </row>
    <row r="30" spans="1:20">
      <c r="A30" s="1260">
        <v>9</v>
      </c>
      <c r="B30" s="1281" t="s">
        <v>1735</v>
      </c>
      <c r="C30" s="1256">
        <f t="shared" si="0"/>
        <v>0</v>
      </c>
      <c r="D30" s="1278">
        <f>D31+D32</f>
        <v>0</v>
      </c>
      <c r="E30" s="1278">
        <f t="shared" ref="E30:Q30" si="3">E31+E32</f>
        <v>0</v>
      </c>
      <c r="F30" s="1278">
        <f t="shared" si="3"/>
        <v>0</v>
      </c>
      <c r="G30" s="1278">
        <f t="shared" si="3"/>
        <v>0</v>
      </c>
      <c r="H30" s="1278">
        <f t="shared" si="3"/>
        <v>0</v>
      </c>
      <c r="I30" s="1278">
        <f t="shared" si="3"/>
        <v>0</v>
      </c>
      <c r="J30" s="1278">
        <f t="shared" si="3"/>
        <v>0</v>
      </c>
      <c r="K30" s="1278">
        <f t="shared" si="3"/>
        <v>0</v>
      </c>
      <c r="L30" s="1278">
        <f t="shared" si="3"/>
        <v>0</v>
      </c>
      <c r="M30" s="1278">
        <f t="shared" si="3"/>
        <v>0</v>
      </c>
      <c r="N30" s="1278">
        <f t="shared" si="3"/>
        <v>0</v>
      </c>
      <c r="O30" s="1278">
        <f t="shared" si="3"/>
        <v>0</v>
      </c>
      <c r="P30" s="1278">
        <f t="shared" si="3"/>
        <v>0</v>
      </c>
      <c r="Q30" s="1279">
        <f t="shared" si="3"/>
        <v>0</v>
      </c>
      <c r="R30" s="1231"/>
      <c r="S30" s="1235"/>
      <c r="T30" s="1235"/>
    </row>
    <row r="31" spans="1:20">
      <c r="A31" s="1276"/>
      <c r="B31" s="1282" t="s">
        <v>1736</v>
      </c>
      <c r="C31" s="1256">
        <f t="shared" si="0"/>
        <v>0</v>
      </c>
      <c r="D31" s="1270"/>
      <c r="E31" s="1271"/>
      <c r="F31" s="1271"/>
      <c r="G31" s="1271"/>
      <c r="H31" s="1271"/>
      <c r="I31" s="1271"/>
      <c r="J31" s="1271"/>
      <c r="K31" s="1271"/>
      <c r="L31" s="1271"/>
      <c r="M31" s="1271"/>
      <c r="N31" s="1271"/>
      <c r="O31" s="1271"/>
      <c r="P31" s="1271"/>
      <c r="Q31" s="1272"/>
      <c r="R31" s="1231"/>
      <c r="S31" s="1235"/>
      <c r="T31" s="1235"/>
    </row>
    <row r="32" spans="1:20">
      <c r="A32" s="1276"/>
      <c r="B32" s="1282" t="s">
        <v>1737</v>
      </c>
      <c r="C32" s="1256">
        <f t="shared" si="0"/>
        <v>0</v>
      </c>
      <c r="D32" s="1270"/>
      <c r="E32" s="1271"/>
      <c r="F32" s="1271"/>
      <c r="G32" s="1271"/>
      <c r="H32" s="1271"/>
      <c r="I32" s="1271"/>
      <c r="J32" s="1271"/>
      <c r="K32" s="1271"/>
      <c r="L32" s="1271"/>
      <c r="M32" s="1271"/>
      <c r="N32" s="1271"/>
      <c r="O32" s="1271"/>
      <c r="P32" s="1271"/>
      <c r="Q32" s="1272"/>
      <c r="R32" s="1231"/>
      <c r="S32" s="1235"/>
      <c r="T32" s="1235"/>
    </row>
    <row r="33" spans="1:20">
      <c r="A33" s="1283"/>
      <c r="B33" s="1284" t="s">
        <v>1738</v>
      </c>
      <c r="C33" s="1285">
        <f>C16+C17+C18+C19+C22+C23+C24+C25+C26+C30</f>
        <v>0</v>
      </c>
      <c r="D33" s="1285">
        <f t="shared" ref="D33:Q33" si="4">D16+D17+D18+D19+D22+D23+D24+D25+D26+D30</f>
        <v>0</v>
      </c>
      <c r="E33" s="1285">
        <f t="shared" si="4"/>
        <v>0</v>
      </c>
      <c r="F33" s="1285">
        <f t="shared" si="4"/>
        <v>0</v>
      </c>
      <c r="G33" s="1285">
        <f t="shared" si="4"/>
        <v>0</v>
      </c>
      <c r="H33" s="1285">
        <f t="shared" si="4"/>
        <v>0</v>
      </c>
      <c r="I33" s="1285">
        <f t="shared" si="4"/>
        <v>0</v>
      </c>
      <c r="J33" s="1285">
        <f t="shared" si="4"/>
        <v>0</v>
      </c>
      <c r="K33" s="1285">
        <f t="shared" si="4"/>
        <v>0</v>
      </c>
      <c r="L33" s="1285">
        <f t="shared" si="4"/>
        <v>0</v>
      </c>
      <c r="M33" s="1285">
        <f t="shared" si="4"/>
        <v>0</v>
      </c>
      <c r="N33" s="1285">
        <f t="shared" si="4"/>
        <v>0</v>
      </c>
      <c r="O33" s="1285">
        <f t="shared" si="4"/>
        <v>0</v>
      </c>
      <c r="P33" s="1285">
        <f t="shared" si="4"/>
        <v>0</v>
      </c>
      <c r="Q33" s="1286">
        <f t="shared" si="4"/>
        <v>0</v>
      </c>
      <c r="R33" s="1231"/>
      <c r="S33" s="1235"/>
      <c r="T33" s="1235"/>
    </row>
    <row r="34" spans="1:20">
      <c r="A34" s="1249"/>
      <c r="B34" s="1287" t="s">
        <v>1739</v>
      </c>
      <c r="C34" s="1288"/>
      <c r="D34" s="1288"/>
      <c r="E34" s="1288"/>
      <c r="F34" s="1288"/>
      <c r="G34" s="1288"/>
      <c r="H34" s="1288"/>
      <c r="I34" s="1288"/>
      <c r="J34" s="1288"/>
      <c r="K34" s="1288"/>
      <c r="L34" s="1288"/>
      <c r="M34" s="1288"/>
      <c r="N34" s="1288"/>
      <c r="O34" s="1288"/>
      <c r="P34" s="1288"/>
      <c r="Q34" s="1289"/>
      <c r="R34" s="1231"/>
      <c r="S34" s="1235"/>
      <c r="T34" s="1235"/>
    </row>
    <row r="35" spans="1:20">
      <c r="A35" s="1260">
        <v>1</v>
      </c>
      <c r="B35" s="1266" t="s">
        <v>29</v>
      </c>
      <c r="C35" s="1256">
        <f>SUM(D35:Q35)</f>
        <v>0</v>
      </c>
      <c r="D35" s="1273"/>
      <c r="E35" s="1274"/>
      <c r="F35" s="1274"/>
      <c r="G35" s="1274"/>
      <c r="H35" s="1274"/>
      <c r="I35" s="1274"/>
      <c r="J35" s="1274"/>
      <c r="K35" s="1274"/>
      <c r="L35" s="1274"/>
      <c r="M35" s="1274"/>
      <c r="N35" s="1274"/>
      <c r="O35" s="1274"/>
      <c r="P35" s="1274"/>
      <c r="Q35" s="1275"/>
      <c r="R35" s="1231"/>
      <c r="S35" s="1235"/>
      <c r="T35" s="1235"/>
    </row>
    <row r="36" spans="1:20">
      <c r="A36" s="1260">
        <v>2</v>
      </c>
      <c r="B36" s="1266" t="s">
        <v>1740</v>
      </c>
      <c r="C36" s="1256">
        <f t="shared" ref="C36:C50" si="5">SUM(D36:Q36)</f>
        <v>0</v>
      </c>
      <c r="D36" s="1270"/>
      <c r="E36" s="1271"/>
      <c r="F36" s="1271"/>
      <c r="G36" s="1271"/>
      <c r="H36" s="1271"/>
      <c r="I36" s="1271"/>
      <c r="J36" s="1271"/>
      <c r="K36" s="1271"/>
      <c r="L36" s="1271"/>
      <c r="M36" s="1271"/>
      <c r="N36" s="1271"/>
      <c r="O36" s="1271"/>
      <c r="P36" s="1271"/>
      <c r="Q36" s="1272"/>
      <c r="R36" s="1231"/>
      <c r="S36" s="1235"/>
      <c r="T36" s="1235"/>
    </row>
    <row r="37" spans="1:20" ht="26.25">
      <c r="A37" s="1260">
        <v>3</v>
      </c>
      <c r="B37" s="1266" t="s">
        <v>1741</v>
      </c>
      <c r="C37" s="1256">
        <f t="shared" si="5"/>
        <v>0</v>
      </c>
      <c r="D37" s="1270"/>
      <c r="E37" s="1271"/>
      <c r="F37" s="1271"/>
      <c r="G37" s="1271"/>
      <c r="H37" s="1271"/>
      <c r="I37" s="1271"/>
      <c r="J37" s="1271"/>
      <c r="K37" s="1271"/>
      <c r="L37" s="1271"/>
      <c r="M37" s="1271"/>
      <c r="N37" s="1271"/>
      <c r="O37" s="1271"/>
      <c r="P37" s="1271"/>
      <c r="Q37" s="1272"/>
      <c r="R37" s="1231"/>
      <c r="S37" s="1235"/>
      <c r="T37" s="1235"/>
    </row>
    <row r="38" spans="1:20" ht="15" customHeight="1">
      <c r="A38" s="1260">
        <v>4</v>
      </c>
      <c r="B38" s="1266" t="s">
        <v>1742</v>
      </c>
      <c r="C38" s="1256">
        <f t="shared" si="5"/>
        <v>0</v>
      </c>
      <c r="D38" s="1278">
        <f>D39+D40</f>
        <v>0</v>
      </c>
      <c r="E38" s="1278">
        <f t="shared" ref="E38:Q38" si="6">E39+E40</f>
        <v>0</v>
      </c>
      <c r="F38" s="1278">
        <f t="shared" si="6"/>
        <v>0</v>
      </c>
      <c r="G38" s="1278">
        <f t="shared" si="6"/>
        <v>0</v>
      </c>
      <c r="H38" s="1278">
        <f t="shared" si="6"/>
        <v>0</v>
      </c>
      <c r="I38" s="1278">
        <f t="shared" si="6"/>
        <v>0</v>
      </c>
      <c r="J38" s="1278">
        <f t="shared" si="6"/>
        <v>0</v>
      </c>
      <c r="K38" s="1278">
        <f t="shared" si="6"/>
        <v>0</v>
      </c>
      <c r="L38" s="1278">
        <f t="shared" si="6"/>
        <v>0</v>
      </c>
      <c r="M38" s="1278">
        <f t="shared" si="6"/>
        <v>0</v>
      </c>
      <c r="N38" s="1278">
        <f t="shared" si="6"/>
        <v>0</v>
      </c>
      <c r="O38" s="1278">
        <f t="shared" si="6"/>
        <v>0</v>
      </c>
      <c r="P38" s="1278">
        <f t="shared" si="6"/>
        <v>0</v>
      </c>
      <c r="Q38" s="1279">
        <f t="shared" si="6"/>
        <v>0</v>
      </c>
      <c r="R38" s="1231"/>
      <c r="S38" s="1235"/>
      <c r="T38" s="1235"/>
    </row>
    <row r="39" spans="1:20">
      <c r="A39" s="1260"/>
      <c r="B39" s="1269" t="s">
        <v>1727</v>
      </c>
      <c r="C39" s="1256">
        <f t="shared" si="5"/>
        <v>0</v>
      </c>
      <c r="D39" s="1290"/>
      <c r="E39" s="1290"/>
      <c r="F39" s="1290"/>
      <c r="G39" s="1290"/>
      <c r="H39" s="1290"/>
      <c r="I39" s="1290"/>
      <c r="J39" s="1290"/>
      <c r="K39" s="1290"/>
      <c r="L39" s="1290"/>
      <c r="M39" s="1290"/>
      <c r="N39" s="1290"/>
      <c r="O39" s="1290"/>
      <c r="P39" s="1290"/>
      <c r="Q39" s="1291"/>
      <c r="R39" s="1231"/>
      <c r="S39" s="1235"/>
      <c r="T39" s="1235"/>
    </row>
    <row r="40" spans="1:20">
      <c r="A40" s="1260"/>
      <c r="B40" s="1269" t="s">
        <v>803</v>
      </c>
      <c r="C40" s="1256">
        <f t="shared" si="5"/>
        <v>0</v>
      </c>
      <c r="D40" s="1292"/>
      <c r="E40" s="1292"/>
      <c r="F40" s="1292"/>
      <c r="G40" s="1292"/>
      <c r="H40" s="1292"/>
      <c r="I40" s="1292"/>
      <c r="J40" s="1292"/>
      <c r="K40" s="1292"/>
      <c r="L40" s="1292"/>
      <c r="M40" s="1292"/>
      <c r="N40" s="1292"/>
      <c r="O40" s="1292"/>
      <c r="P40" s="1292"/>
      <c r="Q40" s="1293"/>
      <c r="R40" s="1231"/>
      <c r="S40" s="1235"/>
      <c r="T40" s="1235"/>
    </row>
    <row r="41" spans="1:20">
      <c r="A41" s="1260">
        <v>5</v>
      </c>
      <c r="B41" s="1266" t="s">
        <v>1728</v>
      </c>
      <c r="C41" s="1256">
        <f t="shared" si="5"/>
        <v>0</v>
      </c>
      <c r="D41" s="1294"/>
      <c r="E41" s="1294"/>
      <c r="F41" s="1294"/>
      <c r="G41" s="1294"/>
      <c r="H41" s="1294"/>
      <c r="I41" s="1294"/>
      <c r="J41" s="1294"/>
      <c r="K41" s="1294"/>
      <c r="L41" s="1294"/>
      <c r="M41" s="1294"/>
      <c r="N41" s="1294"/>
      <c r="O41" s="1294"/>
      <c r="P41" s="1294"/>
      <c r="Q41" s="1295"/>
      <c r="R41" s="1231"/>
      <c r="S41" s="1235"/>
      <c r="T41" s="1235"/>
    </row>
    <row r="42" spans="1:20">
      <c r="A42" s="1260">
        <v>6</v>
      </c>
      <c r="B42" s="1266" t="s">
        <v>1729</v>
      </c>
      <c r="C42" s="1256">
        <f t="shared" si="5"/>
        <v>0</v>
      </c>
      <c r="D42" s="1296"/>
      <c r="E42" s="1296"/>
      <c r="F42" s="1296"/>
      <c r="G42" s="1296"/>
      <c r="H42" s="1296"/>
      <c r="I42" s="1296"/>
      <c r="J42" s="1296"/>
      <c r="K42" s="1296"/>
      <c r="L42" s="1296"/>
      <c r="M42" s="1296"/>
      <c r="N42" s="1296"/>
      <c r="O42" s="1296"/>
      <c r="P42" s="1296"/>
      <c r="Q42" s="1297"/>
      <c r="R42" s="1231"/>
      <c r="S42" s="1235"/>
      <c r="T42" s="1235"/>
    </row>
    <row r="43" spans="1:20">
      <c r="A43" s="1260">
        <v>7</v>
      </c>
      <c r="B43" s="1298" t="s">
        <v>1743</v>
      </c>
      <c r="C43" s="1256">
        <f t="shared" si="5"/>
        <v>0</v>
      </c>
      <c r="D43" s="1267">
        <f>D44+D45+D46</f>
        <v>0</v>
      </c>
      <c r="E43" s="1267">
        <f t="shared" ref="E43:Q43" si="7">E44+E45+E46</f>
        <v>0</v>
      </c>
      <c r="F43" s="1267">
        <f t="shared" si="7"/>
        <v>0</v>
      </c>
      <c r="G43" s="1267">
        <f t="shared" si="7"/>
        <v>0</v>
      </c>
      <c r="H43" s="1267">
        <f t="shared" si="7"/>
        <v>0</v>
      </c>
      <c r="I43" s="1267">
        <f t="shared" si="7"/>
        <v>0</v>
      </c>
      <c r="J43" s="1267">
        <f t="shared" si="7"/>
        <v>0</v>
      </c>
      <c r="K43" s="1267">
        <f t="shared" si="7"/>
        <v>0</v>
      </c>
      <c r="L43" s="1267">
        <f t="shared" si="7"/>
        <v>0</v>
      </c>
      <c r="M43" s="1267">
        <f t="shared" si="7"/>
        <v>0</v>
      </c>
      <c r="N43" s="1267">
        <f t="shared" si="7"/>
        <v>0</v>
      </c>
      <c r="O43" s="1267">
        <f t="shared" si="7"/>
        <v>0</v>
      </c>
      <c r="P43" s="1267">
        <f t="shared" si="7"/>
        <v>0</v>
      </c>
      <c r="Q43" s="1268">
        <f t="shared" si="7"/>
        <v>0</v>
      </c>
      <c r="R43" s="1231"/>
      <c r="S43" s="1235"/>
      <c r="T43" s="1235"/>
    </row>
    <row r="44" spans="1:20">
      <c r="A44" s="1276"/>
      <c r="B44" s="1269" t="s">
        <v>30</v>
      </c>
      <c r="C44" s="1256">
        <f t="shared" si="5"/>
        <v>0</v>
      </c>
      <c r="D44" s="1299"/>
      <c r="E44" s="1263"/>
      <c r="F44" s="1263"/>
      <c r="G44" s="1263"/>
      <c r="H44" s="1263"/>
      <c r="I44" s="1263"/>
      <c r="J44" s="1263"/>
      <c r="K44" s="1263"/>
      <c r="L44" s="1263"/>
      <c r="M44" s="1263"/>
      <c r="N44" s="1263"/>
      <c r="O44" s="1263"/>
      <c r="P44" s="1263"/>
      <c r="Q44" s="1264"/>
      <c r="R44" s="1231"/>
      <c r="S44" s="1235"/>
      <c r="T44" s="1235"/>
    </row>
    <row r="45" spans="1:20">
      <c r="A45" s="1276"/>
      <c r="B45" s="1269" t="s">
        <v>1727</v>
      </c>
      <c r="C45" s="1256">
        <f t="shared" si="5"/>
        <v>0</v>
      </c>
      <c r="D45" s="1299"/>
      <c r="E45" s="1263"/>
      <c r="F45" s="1263"/>
      <c r="G45" s="1263"/>
      <c r="H45" s="1263"/>
      <c r="I45" s="1263"/>
      <c r="J45" s="1263"/>
      <c r="K45" s="1263"/>
      <c r="L45" s="1263"/>
      <c r="M45" s="1263"/>
      <c r="N45" s="1263"/>
      <c r="O45" s="1263"/>
      <c r="P45" s="1263"/>
      <c r="Q45" s="1264"/>
      <c r="R45" s="1231"/>
      <c r="S45" s="1235"/>
      <c r="T45" s="1235"/>
    </row>
    <row r="46" spans="1:20">
      <c r="A46" s="1276"/>
      <c r="B46" s="1269" t="s">
        <v>1744</v>
      </c>
      <c r="C46" s="1256">
        <f t="shared" si="5"/>
        <v>0</v>
      </c>
      <c r="D46" s="1299"/>
      <c r="E46" s="1263"/>
      <c r="F46" s="1263"/>
      <c r="G46" s="1263"/>
      <c r="H46" s="1263"/>
      <c r="I46" s="1263"/>
      <c r="J46" s="1263"/>
      <c r="K46" s="1263"/>
      <c r="L46" s="1263"/>
      <c r="M46" s="1263"/>
      <c r="N46" s="1263"/>
      <c r="O46" s="1263"/>
      <c r="P46" s="1263"/>
      <c r="Q46" s="1264"/>
      <c r="R46" s="1231"/>
      <c r="S46" s="1235"/>
      <c r="T46" s="1235"/>
    </row>
    <row r="47" spans="1:20">
      <c r="A47" s="1260">
        <v>8</v>
      </c>
      <c r="B47" s="1277" t="s">
        <v>1745</v>
      </c>
      <c r="C47" s="1256">
        <f t="shared" si="5"/>
        <v>0</v>
      </c>
      <c r="D47" s="1299"/>
      <c r="E47" s="1263"/>
      <c r="F47" s="1263"/>
      <c r="G47" s="1263"/>
      <c r="H47" s="1263"/>
      <c r="I47" s="1263"/>
      <c r="J47" s="1263"/>
      <c r="K47" s="1263"/>
      <c r="L47" s="1263"/>
      <c r="M47" s="1263"/>
      <c r="N47" s="1263"/>
      <c r="O47" s="1263"/>
      <c r="P47" s="1263"/>
      <c r="Q47" s="1264"/>
      <c r="R47" s="1231"/>
      <c r="S47" s="1235"/>
      <c r="T47" s="1235"/>
    </row>
    <row r="48" spans="1:20">
      <c r="A48" s="1260">
        <v>9</v>
      </c>
      <c r="B48" s="1277" t="s">
        <v>1746</v>
      </c>
      <c r="C48" s="1256">
        <f t="shared" si="5"/>
        <v>0</v>
      </c>
      <c r="D48" s="1299"/>
      <c r="E48" s="1263"/>
      <c r="F48" s="1263"/>
      <c r="G48" s="1263"/>
      <c r="H48" s="1263"/>
      <c r="I48" s="1263"/>
      <c r="J48" s="1263"/>
      <c r="K48" s="1263"/>
      <c r="L48" s="1263"/>
      <c r="M48" s="1263"/>
      <c r="N48" s="1263"/>
      <c r="O48" s="1263"/>
      <c r="P48" s="1263"/>
      <c r="Q48" s="1264"/>
      <c r="R48" s="1231"/>
      <c r="S48" s="1235"/>
      <c r="T48" s="1235"/>
    </row>
    <row r="49" spans="1:20">
      <c r="A49" s="1260">
        <v>10</v>
      </c>
      <c r="B49" s="1277" t="s">
        <v>1747</v>
      </c>
      <c r="C49" s="1256">
        <f t="shared" si="5"/>
        <v>0</v>
      </c>
      <c r="D49" s="1299"/>
      <c r="E49" s="1263"/>
      <c r="F49" s="1263"/>
      <c r="G49" s="1263"/>
      <c r="H49" s="1263"/>
      <c r="I49" s="1263"/>
      <c r="J49" s="1263"/>
      <c r="K49" s="1263"/>
      <c r="L49" s="1263"/>
      <c r="M49" s="1263"/>
      <c r="N49" s="1263"/>
      <c r="O49" s="1263"/>
      <c r="P49" s="1263"/>
      <c r="Q49" s="1264"/>
      <c r="R49" s="1231"/>
      <c r="S49" s="1235"/>
      <c r="T49" s="1235"/>
    </row>
    <row r="50" spans="1:20">
      <c r="A50" s="1260">
        <v>11</v>
      </c>
      <c r="B50" s="1277" t="s">
        <v>444</v>
      </c>
      <c r="C50" s="1256">
        <f t="shared" si="5"/>
        <v>0</v>
      </c>
      <c r="D50" s="1299"/>
      <c r="E50" s="1263"/>
      <c r="F50" s="1263"/>
      <c r="G50" s="1263"/>
      <c r="H50" s="1263"/>
      <c r="I50" s="1263"/>
      <c r="J50" s="1263"/>
      <c r="K50" s="1263"/>
      <c r="L50" s="1263"/>
      <c r="M50" s="1263"/>
      <c r="N50" s="1263"/>
      <c r="O50" s="1263"/>
      <c r="P50" s="1263"/>
      <c r="Q50" s="1264"/>
      <c r="R50" s="1231"/>
      <c r="S50" s="1235"/>
      <c r="T50" s="1235"/>
    </row>
    <row r="51" spans="1:20" ht="15.75" thickBot="1">
      <c r="A51" s="1300"/>
      <c r="B51" s="1301" t="s">
        <v>1748</v>
      </c>
      <c r="C51" s="1302">
        <f>C35+C36+C37+C38+C41+C42+C43+C47+C48+C49+C50</f>
        <v>0</v>
      </c>
      <c r="D51" s="1303">
        <f>D35+D36+D37+D38+D41+D42+D43+D47+D48+D49+D50</f>
        <v>0</v>
      </c>
      <c r="E51" s="1303">
        <f t="shared" ref="E51:Q51" si="8">E35+E36+E37+E38+E41+E42+E43+E47+E48+E49+E50</f>
        <v>0</v>
      </c>
      <c r="F51" s="1303">
        <f t="shared" si="8"/>
        <v>0</v>
      </c>
      <c r="G51" s="1303">
        <f t="shared" si="8"/>
        <v>0</v>
      </c>
      <c r="H51" s="1303">
        <f t="shared" si="8"/>
        <v>0</v>
      </c>
      <c r="I51" s="1303">
        <f t="shared" si="8"/>
        <v>0</v>
      </c>
      <c r="J51" s="1303">
        <f t="shared" si="8"/>
        <v>0</v>
      </c>
      <c r="K51" s="1303">
        <f t="shared" si="8"/>
        <v>0</v>
      </c>
      <c r="L51" s="1303">
        <f t="shared" si="8"/>
        <v>0</v>
      </c>
      <c r="M51" s="1303">
        <f t="shared" si="8"/>
        <v>0</v>
      </c>
      <c r="N51" s="1303">
        <f t="shared" si="8"/>
        <v>0</v>
      </c>
      <c r="O51" s="1303">
        <f t="shared" si="8"/>
        <v>0</v>
      </c>
      <c r="P51" s="1303">
        <f t="shared" si="8"/>
        <v>0</v>
      </c>
      <c r="Q51" s="1304">
        <f t="shared" si="8"/>
        <v>0</v>
      </c>
      <c r="R51" s="1231"/>
      <c r="S51" s="1235"/>
      <c r="T51" s="1235"/>
    </row>
    <row r="52" spans="1:20" ht="15.75" thickBot="1">
      <c r="A52" s="1305"/>
      <c r="B52" s="1306" t="s">
        <v>1749</v>
      </c>
      <c r="C52" s="1307">
        <f>C33+C51</f>
        <v>0</v>
      </c>
      <c r="D52" s="1308">
        <f>D33+D51</f>
        <v>0</v>
      </c>
      <c r="E52" s="1308">
        <f t="shared" ref="E52:Q52" si="9">E33+E51</f>
        <v>0</v>
      </c>
      <c r="F52" s="1308">
        <f t="shared" si="9"/>
        <v>0</v>
      </c>
      <c r="G52" s="1308">
        <f t="shared" si="9"/>
        <v>0</v>
      </c>
      <c r="H52" s="1308">
        <f t="shared" si="9"/>
        <v>0</v>
      </c>
      <c r="I52" s="1308">
        <f t="shared" si="9"/>
        <v>0</v>
      </c>
      <c r="J52" s="1308">
        <f t="shared" si="9"/>
        <v>0</v>
      </c>
      <c r="K52" s="1308">
        <f t="shared" si="9"/>
        <v>0</v>
      </c>
      <c r="L52" s="1308">
        <f t="shared" si="9"/>
        <v>0</v>
      </c>
      <c r="M52" s="1308">
        <f t="shared" si="9"/>
        <v>0</v>
      </c>
      <c r="N52" s="1308">
        <f t="shared" si="9"/>
        <v>0</v>
      </c>
      <c r="O52" s="1308">
        <f t="shared" si="9"/>
        <v>0</v>
      </c>
      <c r="P52" s="1308">
        <f t="shared" si="9"/>
        <v>0</v>
      </c>
      <c r="Q52" s="1309">
        <f t="shared" si="9"/>
        <v>0</v>
      </c>
      <c r="R52" s="1231"/>
      <c r="S52" s="1235"/>
      <c r="T52" s="1235"/>
    </row>
    <row r="53" spans="1:20">
      <c r="A53" s="1310"/>
      <c r="B53" s="1245" t="s">
        <v>1750</v>
      </c>
      <c r="C53" s="1311"/>
      <c r="D53" s="1312"/>
      <c r="E53" s="1312"/>
      <c r="F53" s="1312"/>
      <c r="G53" s="1312"/>
      <c r="H53" s="1312"/>
      <c r="I53" s="1312"/>
      <c r="J53" s="1312"/>
      <c r="K53" s="1312"/>
      <c r="L53" s="1312"/>
      <c r="M53" s="1312"/>
      <c r="N53" s="1312"/>
      <c r="O53" s="1312"/>
      <c r="P53" s="1312"/>
      <c r="Q53" s="1313"/>
      <c r="R53" s="1231"/>
      <c r="S53" s="1235"/>
      <c r="T53" s="1235"/>
    </row>
    <row r="54" spans="1:20">
      <c r="A54" s="1249"/>
      <c r="B54" s="1245" t="s">
        <v>1751</v>
      </c>
      <c r="C54" s="1314"/>
      <c r="D54" s="1315"/>
      <c r="E54" s="1315"/>
      <c r="F54" s="1315"/>
      <c r="G54" s="1315"/>
      <c r="H54" s="1315"/>
      <c r="I54" s="1315"/>
      <c r="J54" s="1315"/>
      <c r="K54" s="1315"/>
      <c r="L54" s="1315"/>
      <c r="M54" s="1315"/>
      <c r="N54" s="1315"/>
      <c r="O54" s="1315"/>
      <c r="P54" s="1315"/>
      <c r="Q54" s="1316"/>
      <c r="R54" s="1231"/>
      <c r="S54" s="1235"/>
      <c r="T54" s="1235"/>
    </row>
    <row r="55" spans="1:20">
      <c r="A55" s="1283" t="s">
        <v>1752</v>
      </c>
      <c r="B55" s="1317" t="s">
        <v>1753</v>
      </c>
      <c r="C55" s="1251"/>
      <c r="D55" s="1252"/>
      <c r="E55" s="1252"/>
      <c r="F55" s="1252"/>
      <c r="G55" s="1252"/>
      <c r="H55" s="1252"/>
      <c r="I55" s="1252"/>
      <c r="J55" s="1252"/>
      <c r="K55" s="1252"/>
      <c r="L55" s="1252"/>
      <c r="M55" s="1252"/>
      <c r="N55" s="1252"/>
      <c r="O55" s="1252"/>
      <c r="P55" s="1252"/>
      <c r="Q55" s="1253"/>
      <c r="R55" s="1231"/>
      <c r="S55" s="1235"/>
      <c r="T55" s="1235"/>
    </row>
    <row r="56" spans="1:20">
      <c r="A56" s="1249" t="s">
        <v>1754</v>
      </c>
      <c r="B56" s="1318" t="s">
        <v>1755</v>
      </c>
      <c r="C56" s="1256">
        <f t="shared" ref="C56:C62" si="10">SUM(D56:Q56)</f>
        <v>0</v>
      </c>
      <c r="D56" s="1299"/>
      <c r="E56" s="1263"/>
      <c r="F56" s="1263"/>
      <c r="G56" s="1263"/>
      <c r="H56" s="1263"/>
      <c r="I56" s="1263"/>
      <c r="J56" s="1263"/>
      <c r="K56" s="1263"/>
      <c r="L56" s="1263"/>
      <c r="M56" s="1263"/>
      <c r="N56" s="1263"/>
      <c r="O56" s="1263"/>
      <c r="P56" s="1263"/>
      <c r="Q56" s="1264"/>
      <c r="R56" s="1231"/>
      <c r="S56" s="1235"/>
      <c r="T56" s="1235"/>
    </row>
    <row r="57" spans="1:20">
      <c r="A57" s="1249" t="s">
        <v>1756</v>
      </c>
      <c r="B57" s="1318" t="s">
        <v>1757</v>
      </c>
      <c r="C57" s="1256">
        <f t="shared" si="10"/>
        <v>0</v>
      </c>
      <c r="D57" s="1299"/>
      <c r="E57" s="1263"/>
      <c r="F57" s="1263"/>
      <c r="G57" s="1263"/>
      <c r="H57" s="1263"/>
      <c r="I57" s="1263"/>
      <c r="J57" s="1263"/>
      <c r="K57" s="1263"/>
      <c r="L57" s="1263"/>
      <c r="M57" s="1263"/>
      <c r="N57" s="1263"/>
      <c r="O57" s="1263"/>
      <c r="P57" s="1263"/>
      <c r="Q57" s="1264"/>
      <c r="R57" s="1231"/>
      <c r="S57" s="1235"/>
      <c r="T57" s="1235"/>
    </row>
    <row r="58" spans="1:20">
      <c r="A58" s="1249" t="s">
        <v>1758</v>
      </c>
      <c r="B58" s="1318" t="s">
        <v>1759</v>
      </c>
      <c r="C58" s="1256">
        <f t="shared" si="10"/>
        <v>0</v>
      </c>
      <c r="D58" s="1299"/>
      <c r="E58" s="1263"/>
      <c r="F58" s="1263"/>
      <c r="G58" s="1263"/>
      <c r="H58" s="1263"/>
      <c r="I58" s="1263"/>
      <c r="J58" s="1263"/>
      <c r="K58" s="1263"/>
      <c r="L58" s="1263"/>
      <c r="M58" s="1263"/>
      <c r="N58" s="1263"/>
      <c r="O58" s="1263"/>
      <c r="P58" s="1263"/>
      <c r="Q58" s="1264"/>
      <c r="R58" s="1231"/>
      <c r="S58" s="1235"/>
      <c r="T58" s="1235"/>
    </row>
    <row r="59" spans="1:20">
      <c r="A59" s="1249" t="s">
        <v>1760</v>
      </c>
      <c r="B59" s="1318" t="s">
        <v>1761</v>
      </c>
      <c r="C59" s="1256">
        <f t="shared" si="10"/>
        <v>0</v>
      </c>
      <c r="D59" s="1319">
        <f>D60+D61</f>
        <v>0</v>
      </c>
      <c r="E59" s="1319">
        <f t="shared" ref="E59:Q59" si="11">E60+E61</f>
        <v>0</v>
      </c>
      <c r="F59" s="1319">
        <f t="shared" si="11"/>
        <v>0</v>
      </c>
      <c r="G59" s="1319">
        <f t="shared" si="11"/>
        <v>0</v>
      </c>
      <c r="H59" s="1319">
        <f t="shared" si="11"/>
        <v>0</v>
      </c>
      <c r="I59" s="1319">
        <f t="shared" si="11"/>
        <v>0</v>
      </c>
      <c r="J59" s="1319">
        <f t="shared" si="11"/>
        <v>0</v>
      </c>
      <c r="K59" s="1319">
        <f t="shared" si="11"/>
        <v>0</v>
      </c>
      <c r="L59" s="1319">
        <f t="shared" si="11"/>
        <v>0</v>
      </c>
      <c r="M59" s="1319">
        <f t="shared" si="11"/>
        <v>0</v>
      </c>
      <c r="N59" s="1319">
        <f t="shared" si="11"/>
        <v>0</v>
      </c>
      <c r="O59" s="1319">
        <f t="shared" si="11"/>
        <v>0</v>
      </c>
      <c r="P59" s="1319">
        <f t="shared" si="11"/>
        <v>0</v>
      </c>
      <c r="Q59" s="1320">
        <f t="shared" si="11"/>
        <v>0</v>
      </c>
      <c r="R59" s="1231"/>
      <c r="S59" s="1235"/>
      <c r="T59" s="1235"/>
    </row>
    <row r="60" spans="1:20">
      <c r="A60" s="1249" t="s">
        <v>1762</v>
      </c>
      <c r="B60" s="1321" t="s">
        <v>1763</v>
      </c>
      <c r="C60" s="1256">
        <f t="shared" si="10"/>
        <v>0</v>
      </c>
      <c r="D60" s="1292"/>
      <c r="E60" s="1292"/>
      <c r="F60" s="1292"/>
      <c r="G60" s="1292"/>
      <c r="H60" s="1292"/>
      <c r="I60" s="1292"/>
      <c r="J60" s="1292"/>
      <c r="K60" s="1292"/>
      <c r="L60" s="1292"/>
      <c r="M60" s="1292"/>
      <c r="N60" s="1292"/>
      <c r="O60" s="1292"/>
      <c r="P60" s="1292"/>
      <c r="Q60" s="1293"/>
      <c r="R60" s="1231"/>
      <c r="S60" s="1235"/>
      <c r="T60" s="1235"/>
    </row>
    <row r="61" spans="1:20">
      <c r="A61" s="1249" t="s">
        <v>1764</v>
      </c>
      <c r="B61" s="1321" t="s">
        <v>1765</v>
      </c>
      <c r="C61" s="1256">
        <f t="shared" si="10"/>
        <v>0</v>
      </c>
      <c r="D61" s="1292"/>
      <c r="E61" s="1292"/>
      <c r="F61" s="1292"/>
      <c r="G61" s="1292"/>
      <c r="H61" s="1292"/>
      <c r="I61" s="1292"/>
      <c r="J61" s="1292"/>
      <c r="K61" s="1292"/>
      <c r="L61" s="1292"/>
      <c r="M61" s="1292"/>
      <c r="N61" s="1292"/>
      <c r="O61" s="1292"/>
      <c r="P61" s="1292"/>
      <c r="Q61" s="1293"/>
      <c r="R61" s="1231"/>
      <c r="S61" s="1235"/>
      <c r="T61" s="1235"/>
    </row>
    <row r="62" spans="1:20">
      <c r="A62" s="1249" t="s">
        <v>1766</v>
      </c>
      <c r="B62" s="1318" t="s">
        <v>1767</v>
      </c>
      <c r="C62" s="1256">
        <f t="shared" si="10"/>
        <v>0</v>
      </c>
      <c r="D62" s="1322"/>
      <c r="E62" s="1322"/>
      <c r="F62" s="1322"/>
      <c r="G62" s="1322"/>
      <c r="H62" s="1322"/>
      <c r="I62" s="1322"/>
      <c r="J62" s="1322"/>
      <c r="K62" s="1322"/>
      <c r="L62" s="1322"/>
      <c r="M62" s="1322"/>
      <c r="N62" s="1322"/>
      <c r="O62" s="1322"/>
      <c r="P62" s="1322"/>
      <c r="Q62" s="1323"/>
      <c r="R62" s="1231"/>
      <c r="S62" s="1235"/>
      <c r="T62" s="1235"/>
    </row>
    <row r="63" spans="1:20">
      <c r="A63" s="1283"/>
      <c r="B63" s="1284" t="s">
        <v>1768</v>
      </c>
      <c r="C63" s="1324">
        <f>C56+C57+C58+C59+C62</f>
        <v>0</v>
      </c>
      <c r="D63" s="1325">
        <f>D56+D57+D58+D59+D62</f>
        <v>0</v>
      </c>
      <c r="E63" s="1325">
        <f t="shared" ref="E63:Q63" si="12">E56+E57+E58+E59+E62</f>
        <v>0</v>
      </c>
      <c r="F63" s="1325">
        <f t="shared" si="12"/>
        <v>0</v>
      </c>
      <c r="G63" s="1325">
        <f t="shared" si="12"/>
        <v>0</v>
      </c>
      <c r="H63" s="1325">
        <f t="shared" si="12"/>
        <v>0</v>
      </c>
      <c r="I63" s="1325">
        <f t="shared" si="12"/>
        <v>0</v>
      </c>
      <c r="J63" s="1325">
        <f t="shared" si="12"/>
        <v>0</v>
      </c>
      <c r="K63" s="1325">
        <f t="shared" si="12"/>
        <v>0</v>
      </c>
      <c r="L63" s="1325">
        <f t="shared" si="12"/>
        <v>0</v>
      </c>
      <c r="M63" s="1325">
        <f t="shared" si="12"/>
        <v>0</v>
      </c>
      <c r="N63" s="1325">
        <f t="shared" si="12"/>
        <v>0</v>
      </c>
      <c r="O63" s="1325">
        <f t="shared" si="12"/>
        <v>0</v>
      </c>
      <c r="P63" s="1325">
        <f t="shared" si="12"/>
        <v>0</v>
      </c>
      <c r="Q63" s="1326">
        <f t="shared" si="12"/>
        <v>0</v>
      </c>
      <c r="R63" s="1231"/>
      <c r="S63" s="1235"/>
      <c r="T63" s="1235"/>
    </row>
    <row r="64" spans="1:20">
      <c r="A64" s="1249"/>
      <c r="B64" s="1245" t="s">
        <v>1769</v>
      </c>
      <c r="C64" s="1246"/>
      <c r="D64" s="1327"/>
      <c r="E64" s="1327"/>
      <c r="F64" s="1327"/>
      <c r="G64" s="1327"/>
      <c r="H64" s="1327"/>
      <c r="I64" s="1327"/>
      <c r="J64" s="1327"/>
      <c r="K64" s="1327"/>
      <c r="L64" s="1327"/>
      <c r="M64" s="1327"/>
      <c r="N64" s="1327"/>
      <c r="O64" s="1327"/>
      <c r="P64" s="1327"/>
      <c r="Q64" s="1328"/>
      <c r="R64" s="1231"/>
      <c r="S64" s="1235"/>
      <c r="T64" s="1235"/>
    </row>
    <row r="65" spans="1:20">
      <c r="A65" s="1283" t="s">
        <v>1770</v>
      </c>
      <c r="B65" s="1317" t="s">
        <v>1753</v>
      </c>
      <c r="C65" s="1329"/>
      <c r="D65" s="1330"/>
      <c r="E65" s="1330"/>
      <c r="F65" s="1330"/>
      <c r="G65" s="1330"/>
      <c r="H65" s="1330"/>
      <c r="I65" s="1330"/>
      <c r="J65" s="1330"/>
      <c r="K65" s="1330"/>
      <c r="L65" s="1330"/>
      <c r="M65" s="1330"/>
      <c r="N65" s="1330"/>
      <c r="O65" s="1330"/>
      <c r="P65" s="1330"/>
      <c r="Q65" s="1331"/>
      <c r="R65" s="1231"/>
      <c r="S65" s="1235"/>
      <c r="T65" s="1235"/>
    </row>
    <row r="66" spans="1:20">
      <c r="A66" s="1249" t="s">
        <v>1754</v>
      </c>
      <c r="B66" s="1318" t="s">
        <v>1755</v>
      </c>
      <c r="C66" s="1256">
        <f t="shared" ref="C66:C72" si="13">SUM(D66:Q66)</f>
        <v>0</v>
      </c>
      <c r="D66" s="1299"/>
      <c r="E66" s="1263"/>
      <c r="F66" s="1263"/>
      <c r="G66" s="1263"/>
      <c r="H66" s="1263"/>
      <c r="I66" s="1263"/>
      <c r="J66" s="1263"/>
      <c r="K66" s="1263"/>
      <c r="L66" s="1263"/>
      <c r="M66" s="1263"/>
      <c r="N66" s="1263"/>
      <c r="O66" s="1263"/>
      <c r="P66" s="1263"/>
      <c r="Q66" s="1264"/>
      <c r="R66" s="1231"/>
      <c r="S66" s="1235"/>
      <c r="T66" s="1235"/>
    </row>
    <row r="67" spans="1:20">
      <c r="A67" s="1249" t="s">
        <v>1756</v>
      </c>
      <c r="B67" s="1318" t="s">
        <v>1757</v>
      </c>
      <c r="C67" s="1256">
        <f t="shared" si="13"/>
        <v>0</v>
      </c>
      <c r="D67" s="1299"/>
      <c r="E67" s="1263"/>
      <c r="F67" s="1263"/>
      <c r="G67" s="1263"/>
      <c r="H67" s="1263"/>
      <c r="I67" s="1263"/>
      <c r="J67" s="1263"/>
      <c r="K67" s="1263"/>
      <c r="L67" s="1263"/>
      <c r="M67" s="1263"/>
      <c r="N67" s="1263"/>
      <c r="O67" s="1263"/>
      <c r="P67" s="1263"/>
      <c r="Q67" s="1264"/>
      <c r="R67" s="1231"/>
      <c r="S67" s="1235"/>
      <c r="T67" s="1235"/>
    </row>
    <row r="68" spans="1:20">
      <c r="A68" s="1249" t="s">
        <v>1758</v>
      </c>
      <c r="B68" s="1318" t="s">
        <v>1759</v>
      </c>
      <c r="C68" s="1256">
        <f t="shared" si="13"/>
        <v>0</v>
      </c>
      <c r="D68" s="1299"/>
      <c r="E68" s="1263"/>
      <c r="F68" s="1263"/>
      <c r="G68" s="1263"/>
      <c r="H68" s="1263"/>
      <c r="I68" s="1263"/>
      <c r="J68" s="1263"/>
      <c r="K68" s="1263"/>
      <c r="L68" s="1263"/>
      <c r="M68" s="1263"/>
      <c r="N68" s="1263"/>
      <c r="O68" s="1263"/>
      <c r="P68" s="1263"/>
      <c r="Q68" s="1264"/>
      <c r="R68" s="1231"/>
      <c r="S68" s="1235"/>
      <c r="T68" s="1235"/>
    </row>
    <row r="69" spans="1:20">
      <c r="A69" s="1249" t="s">
        <v>1760</v>
      </c>
      <c r="B69" s="1318" t="s">
        <v>1761</v>
      </c>
      <c r="C69" s="1256">
        <f t="shared" si="13"/>
        <v>0</v>
      </c>
      <c r="D69" s="1319">
        <f>D70+D71</f>
        <v>0</v>
      </c>
      <c r="E69" s="1319">
        <f t="shared" ref="E69:Q69" si="14">E70+E71</f>
        <v>0</v>
      </c>
      <c r="F69" s="1319">
        <f t="shared" si="14"/>
        <v>0</v>
      </c>
      <c r="G69" s="1319">
        <f t="shared" si="14"/>
        <v>0</v>
      </c>
      <c r="H69" s="1319">
        <f t="shared" si="14"/>
        <v>0</v>
      </c>
      <c r="I69" s="1319">
        <f t="shared" si="14"/>
        <v>0</v>
      </c>
      <c r="J69" s="1319">
        <f t="shared" si="14"/>
        <v>0</v>
      </c>
      <c r="K69" s="1319">
        <f t="shared" si="14"/>
        <v>0</v>
      </c>
      <c r="L69" s="1319">
        <f t="shared" si="14"/>
        <v>0</v>
      </c>
      <c r="M69" s="1319">
        <f t="shared" si="14"/>
        <v>0</v>
      </c>
      <c r="N69" s="1319">
        <f t="shared" si="14"/>
        <v>0</v>
      </c>
      <c r="O69" s="1319">
        <f t="shared" si="14"/>
        <v>0</v>
      </c>
      <c r="P69" s="1319">
        <f t="shared" si="14"/>
        <v>0</v>
      </c>
      <c r="Q69" s="1320">
        <f t="shared" si="14"/>
        <v>0</v>
      </c>
      <c r="R69" s="1231"/>
      <c r="S69" s="1235"/>
      <c r="T69" s="1235"/>
    </row>
    <row r="70" spans="1:20">
      <c r="A70" s="1249" t="s">
        <v>1762</v>
      </c>
      <c r="B70" s="1321" t="s">
        <v>1763</v>
      </c>
      <c r="C70" s="1256">
        <f t="shared" si="13"/>
        <v>0</v>
      </c>
      <c r="D70" s="1292"/>
      <c r="E70" s="1292"/>
      <c r="F70" s="1292"/>
      <c r="G70" s="1292"/>
      <c r="H70" s="1292"/>
      <c r="I70" s="1292"/>
      <c r="J70" s="1292"/>
      <c r="K70" s="1292"/>
      <c r="L70" s="1292"/>
      <c r="M70" s="1292"/>
      <c r="N70" s="1292"/>
      <c r="O70" s="1292"/>
      <c r="P70" s="1292"/>
      <c r="Q70" s="1293"/>
      <c r="R70" s="1231"/>
      <c r="S70" s="1235"/>
      <c r="T70" s="1235"/>
    </row>
    <row r="71" spans="1:20">
      <c r="A71" s="1249" t="s">
        <v>1764</v>
      </c>
      <c r="B71" s="1321" t="s">
        <v>1765</v>
      </c>
      <c r="C71" s="1256">
        <f t="shared" si="13"/>
        <v>0</v>
      </c>
      <c r="D71" s="1292"/>
      <c r="E71" s="1292"/>
      <c r="F71" s="1292"/>
      <c r="G71" s="1292"/>
      <c r="H71" s="1292"/>
      <c r="I71" s="1292"/>
      <c r="J71" s="1292"/>
      <c r="K71" s="1292"/>
      <c r="L71" s="1292"/>
      <c r="M71" s="1292"/>
      <c r="N71" s="1292"/>
      <c r="O71" s="1292"/>
      <c r="P71" s="1292"/>
      <c r="Q71" s="1293"/>
      <c r="R71" s="1231"/>
      <c r="S71" s="1235"/>
      <c r="T71" s="1235"/>
    </row>
    <row r="72" spans="1:20">
      <c r="A72" s="1249" t="s">
        <v>1766</v>
      </c>
      <c r="B72" s="1318" t="s">
        <v>1767</v>
      </c>
      <c r="C72" s="1256">
        <f t="shared" si="13"/>
        <v>0</v>
      </c>
      <c r="D72" s="1322"/>
      <c r="E72" s="1322"/>
      <c r="F72" s="1322"/>
      <c r="G72" s="1322"/>
      <c r="H72" s="1322"/>
      <c r="I72" s="1322"/>
      <c r="J72" s="1322"/>
      <c r="K72" s="1322"/>
      <c r="L72" s="1322"/>
      <c r="M72" s="1322"/>
      <c r="N72" s="1322"/>
      <c r="O72" s="1322"/>
      <c r="P72" s="1322"/>
      <c r="Q72" s="1323"/>
      <c r="R72" s="1231"/>
      <c r="S72" s="1235"/>
      <c r="T72" s="1235"/>
    </row>
    <row r="73" spans="1:20" ht="15.75" thickBot="1">
      <c r="A73" s="1300"/>
      <c r="B73" s="1301" t="s">
        <v>1771</v>
      </c>
      <c r="C73" s="1332">
        <f>C66+C67+C68+C69+C72</f>
        <v>0</v>
      </c>
      <c r="D73" s="1303">
        <f>D66+D67+D68+D69+D72</f>
        <v>0</v>
      </c>
      <c r="E73" s="1303">
        <f t="shared" ref="E73:Q73" si="15">E66+E67+E68+E69+E72</f>
        <v>0</v>
      </c>
      <c r="F73" s="1303">
        <f t="shared" si="15"/>
        <v>0</v>
      </c>
      <c r="G73" s="1303">
        <f t="shared" si="15"/>
        <v>0</v>
      </c>
      <c r="H73" s="1303">
        <f t="shared" si="15"/>
        <v>0</v>
      </c>
      <c r="I73" s="1303">
        <f t="shared" si="15"/>
        <v>0</v>
      </c>
      <c r="J73" s="1303">
        <f t="shared" si="15"/>
        <v>0</v>
      </c>
      <c r="K73" s="1303">
        <f t="shared" si="15"/>
        <v>0</v>
      </c>
      <c r="L73" s="1303">
        <f t="shared" si="15"/>
        <v>0</v>
      </c>
      <c r="M73" s="1303">
        <f t="shared" si="15"/>
        <v>0</v>
      </c>
      <c r="N73" s="1303">
        <f t="shared" si="15"/>
        <v>0</v>
      </c>
      <c r="O73" s="1303">
        <f t="shared" si="15"/>
        <v>0</v>
      </c>
      <c r="P73" s="1303">
        <f t="shared" si="15"/>
        <v>0</v>
      </c>
      <c r="Q73" s="1304">
        <f t="shared" si="15"/>
        <v>0</v>
      </c>
      <c r="R73" s="1231"/>
      <c r="S73" s="1235"/>
      <c r="T73" s="1235"/>
    </row>
    <row r="74" spans="1:20" ht="15.75" thickBot="1">
      <c r="A74" s="1333"/>
      <c r="B74" s="1306" t="s">
        <v>1772</v>
      </c>
      <c r="C74" s="1307">
        <f>C63+C73</f>
        <v>0</v>
      </c>
      <c r="D74" s="1308">
        <f>D63+D73</f>
        <v>0</v>
      </c>
      <c r="E74" s="1308">
        <f t="shared" ref="E74:Q74" si="16">E63+E73</f>
        <v>0</v>
      </c>
      <c r="F74" s="1308">
        <f t="shared" si="16"/>
        <v>0</v>
      </c>
      <c r="G74" s="1308">
        <f t="shared" si="16"/>
        <v>0</v>
      </c>
      <c r="H74" s="1308">
        <f t="shared" si="16"/>
        <v>0</v>
      </c>
      <c r="I74" s="1308">
        <f t="shared" si="16"/>
        <v>0</v>
      </c>
      <c r="J74" s="1308">
        <f t="shared" si="16"/>
        <v>0</v>
      </c>
      <c r="K74" s="1308">
        <f t="shared" si="16"/>
        <v>0</v>
      </c>
      <c r="L74" s="1308">
        <f t="shared" si="16"/>
        <v>0</v>
      </c>
      <c r="M74" s="1308">
        <f t="shared" si="16"/>
        <v>0</v>
      </c>
      <c r="N74" s="1308">
        <f t="shared" si="16"/>
        <v>0</v>
      </c>
      <c r="O74" s="1308">
        <f t="shared" si="16"/>
        <v>0</v>
      </c>
      <c r="P74" s="1308">
        <f t="shared" si="16"/>
        <v>0</v>
      </c>
      <c r="Q74" s="1309">
        <f t="shared" si="16"/>
        <v>0</v>
      </c>
      <c r="R74" s="1231"/>
      <c r="S74" s="1235"/>
      <c r="T74" s="1235"/>
    </row>
    <row r="75" spans="1:20" ht="15.75" thickBot="1">
      <c r="A75" s="1334"/>
      <c r="B75" s="1335" t="s">
        <v>1773</v>
      </c>
      <c r="C75" s="1336">
        <f>C52+C74</f>
        <v>0</v>
      </c>
      <c r="D75" s="1337">
        <f>D52+D74</f>
        <v>0</v>
      </c>
      <c r="E75" s="1337">
        <f t="shared" ref="E75:Q75" si="17">E52+E74</f>
        <v>0</v>
      </c>
      <c r="F75" s="1337">
        <f t="shared" si="17"/>
        <v>0</v>
      </c>
      <c r="G75" s="1337">
        <f t="shared" si="17"/>
        <v>0</v>
      </c>
      <c r="H75" s="1337">
        <f t="shared" si="17"/>
        <v>0</v>
      </c>
      <c r="I75" s="1337">
        <f t="shared" si="17"/>
        <v>0</v>
      </c>
      <c r="J75" s="1337">
        <f t="shared" si="17"/>
        <v>0</v>
      </c>
      <c r="K75" s="1337">
        <f t="shared" si="17"/>
        <v>0</v>
      </c>
      <c r="L75" s="1337">
        <f t="shared" si="17"/>
        <v>0</v>
      </c>
      <c r="M75" s="1337">
        <f t="shared" si="17"/>
        <v>0</v>
      </c>
      <c r="N75" s="1337">
        <f t="shared" si="17"/>
        <v>0</v>
      </c>
      <c r="O75" s="1337">
        <f t="shared" si="17"/>
        <v>0</v>
      </c>
      <c r="P75" s="1337">
        <f t="shared" si="17"/>
        <v>0</v>
      </c>
      <c r="Q75" s="1338">
        <f t="shared" si="17"/>
        <v>0</v>
      </c>
      <c r="R75" s="1231"/>
      <c r="S75" s="1235"/>
      <c r="T75" s="1235"/>
    </row>
    <row r="76" spans="1:20" ht="16.5" thickTop="1" thickBot="1">
      <c r="A76" s="1339"/>
      <c r="B76" s="1340" t="s">
        <v>1774</v>
      </c>
      <c r="C76" s="1341"/>
      <c r="D76" s="1342">
        <v>0</v>
      </c>
      <c r="E76" s="1343" t="s">
        <v>1775</v>
      </c>
      <c r="F76" s="1344" t="s">
        <v>1776</v>
      </c>
      <c r="G76" s="1344" t="s">
        <v>1777</v>
      </c>
      <c r="H76" s="1344" t="s">
        <v>1778</v>
      </c>
      <c r="I76" s="1344" t="s">
        <v>1779</v>
      </c>
      <c r="J76" s="1344" t="s">
        <v>1780</v>
      </c>
      <c r="K76" s="1344" t="s">
        <v>1781</v>
      </c>
      <c r="L76" s="1344" t="s">
        <v>1782</v>
      </c>
      <c r="M76" s="1344" t="s">
        <v>1783</v>
      </c>
      <c r="N76" s="1344" t="s">
        <v>1784</v>
      </c>
      <c r="O76" s="1344" t="s">
        <v>1785</v>
      </c>
      <c r="P76" s="1344" t="s">
        <v>1786</v>
      </c>
      <c r="Q76" s="1345" t="s">
        <v>1787</v>
      </c>
      <c r="R76" s="1231"/>
      <c r="S76" s="1235"/>
      <c r="T76" s="1235"/>
    </row>
    <row r="77" spans="1:20" ht="16.5" thickTop="1" thickBot="1">
      <c r="A77" s="1346"/>
      <c r="B77" s="1347" t="s">
        <v>1788</v>
      </c>
      <c r="C77" s="1348"/>
      <c r="D77" s="1349">
        <f t="shared" ref="D77:Q77" si="18">D75*D76</f>
        <v>0</v>
      </c>
      <c r="E77" s="1350">
        <f t="shared" si="18"/>
        <v>0</v>
      </c>
      <c r="F77" s="1350">
        <f t="shared" si="18"/>
        <v>0</v>
      </c>
      <c r="G77" s="1350">
        <f t="shared" si="18"/>
        <v>0</v>
      </c>
      <c r="H77" s="1350">
        <f t="shared" si="18"/>
        <v>0</v>
      </c>
      <c r="I77" s="1350">
        <f t="shared" si="18"/>
        <v>0</v>
      </c>
      <c r="J77" s="1350">
        <f t="shared" si="18"/>
        <v>0</v>
      </c>
      <c r="K77" s="1350">
        <f t="shared" si="18"/>
        <v>0</v>
      </c>
      <c r="L77" s="1350">
        <f t="shared" si="18"/>
        <v>0</v>
      </c>
      <c r="M77" s="1350">
        <f t="shared" si="18"/>
        <v>0</v>
      </c>
      <c r="N77" s="1350">
        <f t="shared" si="18"/>
        <v>0</v>
      </c>
      <c r="O77" s="1350">
        <f t="shared" si="18"/>
        <v>0</v>
      </c>
      <c r="P77" s="1350">
        <f t="shared" si="18"/>
        <v>0</v>
      </c>
      <c r="Q77" s="1351">
        <f t="shared" si="18"/>
        <v>0</v>
      </c>
      <c r="R77" s="1231"/>
      <c r="S77" s="1235"/>
      <c r="T77" s="1235"/>
    </row>
    <row r="78" spans="1:20" ht="16.5" thickTop="1" thickBot="1">
      <c r="A78" s="1352"/>
      <c r="B78" s="1353" t="s">
        <v>1789</v>
      </c>
      <c r="C78" s="1354">
        <f>SUM(D77:Q77)</f>
        <v>0</v>
      </c>
      <c r="D78" s="1355"/>
      <c r="E78" s="1356"/>
      <c r="F78" s="1356"/>
      <c r="G78" s="1356"/>
      <c r="H78" s="1356"/>
      <c r="I78" s="1356"/>
      <c r="J78" s="1356"/>
      <c r="K78" s="1356"/>
      <c r="L78" s="1356"/>
      <c r="M78" s="1356"/>
      <c r="N78" s="1356"/>
      <c r="O78" s="1356"/>
      <c r="P78" s="1356"/>
      <c r="Q78" s="1357"/>
      <c r="R78" s="1231"/>
      <c r="S78" s="1235"/>
      <c r="T78" s="1235"/>
    </row>
    <row r="79" spans="1:20">
      <c r="A79" s="678"/>
      <c r="B79" s="678"/>
      <c r="C79" s="678"/>
      <c r="D79" s="678"/>
      <c r="E79" s="678"/>
      <c r="F79" s="678"/>
      <c r="G79" s="678"/>
      <c r="H79" s="678"/>
      <c r="I79" s="678"/>
      <c r="J79" s="678"/>
      <c r="K79" s="678"/>
      <c r="L79" s="678"/>
      <c r="M79" s="678"/>
      <c r="N79" s="678"/>
      <c r="O79" s="678"/>
      <c r="P79" s="678"/>
      <c r="Q79" s="678"/>
      <c r="R79" s="678"/>
    </row>
    <row r="80" spans="1:20">
      <c r="A80" s="678"/>
      <c r="B80" s="678"/>
      <c r="C80" s="678"/>
      <c r="D80" s="678"/>
      <c r="E80" s="678"/>
      <c r="F80" s="678"/>
      <c r="G80" s="678"/>
      <c r="H80" s="678"/>
      <c r="I80" s="678"/>
      <c r="J80" s="678"/>
      <c r="K80" s="678"/>
      <c r="L80" s="678"/>
      <c r="M80" s="678"/>
      <c r="N80" s="678"/>
      <c r="O80" s="678"/>
      <c r="P80" s="678"/>
      <c r="Q80" s="678"/>
      <c r="R80" s="678"/>
    </row>
    <row r="81" spans="1:18">
      <c r="A81" s="678"/>
      <c r="B81" s="678"/>
      <c r="C81" s="678"/>
      <c r="D81" s="678"/>
      <c r="E81" s="678"/>
      <c r="F81" s="678"/>
      <c r="G81" s="678"/>
      <c r="H81" s="678"/>
      <c r="I81" s="678"/>
      <c r="J81" s="678"/>
      <c r="K81" s="678"/>
      <c r="L81" s="678"/>
      <c r="M81" s="678"/>
      <c r="N81" s="678"/>
      <c r="O81" s="678"/>
      <c r="P81" s="678"/>
      <c r="Q81" s="678"/>
      <c r="R81" s="678"/>
    </row>
    <row r="82" spans="1:18">
      <c r="A82" s="678"/>
      <c r="B82" s="678"/>
      <c r="C82" s="678"/>
      <c r="D82" s="678"/>
      <c r="E82" s="678"/>
      <c r="F82" s="678"/>
      <c r="G82" s="678"/>
      <c r="H82" s="678"/>
      <c r="I82" s="678"/>
      <c r="J82" s="678"/>
      <c r="K82" s="678"/>
      <c r="L82" s="678"/>
      <c r="M82" s="678"/>
      <c r="N82" s="678"/>
      <c r="O82" s="678"/>
      <c r="P82" s="678"/>
      <c r="Q82" s="678"/>
      <c r="R82" s="678"/>
    </row>
    <row r="83" spans="1:18">
      <c r="A83" s="678"/>
      <c r="B83" s="678"/>
      <c r="C83" s="678"/>
      <c r="D83" s="678"/>
      <c r="E83" s="678"/>
      <c r="F83" s="678"/>
      <c r="G83" s="678"/>
      <c r="H83" s="678"/>
      <c r="I83" s="678"/>
      <c r="J83" s="678"/>
      <c r="K83" s="678"/>
      <c r="L83" s="678"/>
      <c r="M83" s="678"/>
      <c r="N83" s="678"/>
      <c r="O83" s="678"/>
      <c r="P83" s="678"/>
      <c r="Q83" s="678"/>
      <c r="R83" s="678"/>
    </row>
    <row r="84" spans="1:18">
      <c r="A84" s="678"/>
      <c r="B84" s="678"/>
      <c r="C84" s="678"/>
      <c r="D84" s="678"/>
      <c r="E84" s="678"/>
      <c r="F84" s="678"/>
      <c r="G84" s="678"/>
      <c r="H84" s="678"/>
      <c r="I84" s="678"/>
      <c r="J84" s="678"/>
      <c r="K84" s="678"/>
      <c r="L84" s="678"/>
      <c r="M84" s="678"/>
      <c r="N84" s="678"/>
      <c r="O84" s="678"/>
      <c r="P84" s="678"/>
      <c r="Q84" s="678"/>
      <c r="R84" s="678"/>
    </row>
    <row r="85" spans="1:18">
      <c r="A85" s="678"/>
      <c r="B85" s="678"/>
      <c r="C85" s="678"/>
      <c r="D85" s="678"/>
      <c r="E85" s="678"/>
      <c r="F85" s="678"/>
      <c r="G85" s="678"/>
      <c r="H85" s="678"/>
      <c r="I85" s="678"/>
      <c r="J85" s="678"/>
      <c r="K85" s="678"/>
      <c r="L85" s="678"/>
      <c r="M85" s="678"/>
      <c r="N85" s="678"/>
      <c r="O85" s="678"/>
      <c r="P85" s="678"/>
      <c r="Q85" s="678"/>
      <c r="R85" s="678"/>
    </row>
    <row r="86" spans="1:18">
      <c r="A86" s="678"/>
      <c r="B86" s="678"/>
      <c r="C86" s="678"/>
      <c r="D86" s="678"/>
      <c r="E86" s="678"/>
      <c r="F86" s="678"/>
      <c r="G86" s="678"/>
      <c r="H86" s="678"/>
      <c r="I86" s="678"/>
      <c r="J86" s="678"/>
      <c r="K86" s="678"/>
      <c r="L86" s="678"/>
      <c r="M86" s="678"/>
      <c r="N86" s="678"/>
      <c r="O86" s="678"/>
      <c r="P86" s="678"/>
      <c r="Q86" s="678"/>
      <c r="R86" s="678"/>
    </row>
    <row r="87" spans="1:18">
      <c r="A87" s="678"/>
      <c r="B87" s="678"/>
      <c r="C87" s="678"/>
      <c r="D87" s="678"/>
      <c r="E87" s="678"/>
      <c r="F87" s="678"/>
      <c r="G87" s="678"/>
      <c r="H87" s="678"/>
      <c r="I87" s="678"/>
      <c r="J87" s="678"/>
      <c r="K87" s="678"/>
      <c r="L87" s="678"/>
      <c r="M87" s="678"/>
      <c r="N87" s="678"/>
      <c r="O87" s="678"/>
      <c r="P87" s="678"/>
      <c r="Q87" s="678"/>
      <c r="R87" s="678"/>
    </row>
    <row r="88" spans="1:18">
      <c r="A88" s="678"/>
      <c r="B88" s="678"/>
      <c r="C88" s="678"/>
      <c r="D88" s="678"/>
      <c r="E88" s="678"/>
      <c r="F88" s="678"/>
      <c r="G88" s="678"/>
      <c r="H88" s="678"/>
      <c r="I88" s="678"/>
      <c r="J88" s="678"/>
      <c r="K88" s="678"/>
      <c r="L88" s="678"/>
      <c r="M88" s="678"/>
      <c r="N88" s="678"/>
      <c r="O88" s="678"/>
      <c r="P88" s="678"/>
      <c r="Q88" s="678"/>
      <c r="R88" s="678"/>
    </row>
    <row r="89" spans="1:18">
      <c r="A89" s="678"/>
      <c r="B89" s="678"/>
      <c r="C89" s="678"/>
      <c r="D89" s="678"/>
      <c r="E89" s="678"/>
      <c r="F89" s="678"/>
      <c r="G89" s="678"/>
      <c r="H89" s="678"/>
      <c r="I89" s="678"/>
      <c r="J89" s="678"/>
      <c r="K89" s="678"/>
      <c r="L89" s="678"/>
      <c r="M89" s="678"/>
      <c r="N89" s="678"/>
      <c r="O89" s="678"/>
      <c r="P89" s="678"/>
      <c r="Q89" s="678"/>
      <c r="R89" s="678"/>
    </row>
    <row r="90" spans="1:18">
      <c r="A90" s="678"/>
      <c r="B90" s="678"/>
      <c r="C90" s="678"/>
      <c r="D90" s="678"/>
      <c r="E90" s="678"/>
      <c r="F90" s="678"/>
      <c r="G90" s="678"/>
      <c r="H90" s="678"/>
      <c r="I90" s="678"/>
      <c r="J90" s="678"/>
      <c r="K90" s="678"/>
      <c r="L90" s="678"/>
      <c r="M90" s="678"/>
      <c r="N90" s="678"/>
      <c r="O90" s="678"/>
      <c r="P90" s="678"/>
      <c r="Q90" s="678"/>
      <c r="R90" s="678"/>
    </row>
    <row r="91" spans="1:18">
      <c r="A91" s="678"/>
      <c r="B91" s="678"/>
      <c r="C91" s="678"/>
      <c r="D91" s="678"/>
      <c r="E91" s="678"/>
      <c r="F91" s="678"/>
      <c r="G91" s="678"/>
      <c r="H91" s="678"/>
      <c r="I91" s="678"/>
      <c r="J91" s="678"/>
      <c r="K91" s="678"/>
      <c r="L91" s="678"/>
      <c r="M91" s="678"/>
      <c r="N91" s="678"/>
      <c r="O91" s="678"/>
      <c r="P91" s="678"/>
      <c r="Q91" s="678"/>
      <c r="R91" s="678"/>
    </row>
    <row r="92" spans="1:18">
      <c r="A92" s="678"/>
      <c r="B92" s="678"/>
      <c r="C92" s="678"/>
      <c r="D92" s="678"/>
      <c r="E92" s="678"/>
      <c r="F92" s="678"/>
      <c r="G92" s="678"/>
      <c r="H92" s="678"/>
      <c r="I92" s="678"/>
      <c r="J92" s="678"/>
      <c r="K92" s="678"/>
      <c r="L92" s="678"/>
      <c r="M92" s="678"/>
      <c r="N92" s="678"/>
      <c r="O92" s="678"/>
      <c r="P92" s="678"/>
      <c r="Q92" s="678"/>
      <c r="R92" s="678"/>
    </row>
    <row r="93" spans="1:18">
      <c r="A93" s="678"/>
      <c r="B93" s="678"/>
      <c r="C93" s="678"/>
      <c r="D93" s="678"/>
      <c r="E93" s="678"/>
      <c r="F93" s="678"/>
      <c r="G93" s="678"/>
      <c r="H93" s="678"/>
      <c r="I93" s="678"/>
      <c r="J93" s="678"/>
      <c r="K93" s="678"/>
      <c r="L93" s="678"/>
      <c r="M93" s="678"/>
      <c r="N93" s="678"/>
      <c r="O93" s="678"/>
      <c r="P93" s="678"/>
      <c r="Q93" s="678"/>
      <c r="R93" s="678"/>
    </row>
    <row r="94" spans="1:18">
      <c r="A94" s="678"/>
      <c r="B94" s="678"/>
      <c r="C94" s="678"/>
      <c r="D94" s="678"/>
      <c r="E94" s="678"/>
      <c r="F94" s="678"/>
      <c r="G94" s="678"/>
      <c r="H94" s="678"/>
      <c r="I94" s="678"/>
      <c r="J94" s="678"/>
      <c r="K94" s="678"/>
      <c r="L94" s="678"/>
      <c r="M94" s="678"/>
      <c r="N94" s="678"/>
      <c r="O94" s="678"/>
      <c r="P94" s="678"/>
      <c r="Q94" s="678"/>
      <c r="R94" s="678"/>
    </row>
    <row r="95" spans="1:18">
      <c r="A95" s="678"/>
      <c r="B95" s="678"/>
      <c r="C95" s="678"/>
      <c r="D95" s="678"/>
      <c r="E95" s="678"/>
      <c r="F95" s="678"/>
      <c r="G95" s="678"/>
      <c r="H95" s="678"/>
      <c r="I95" s="678"/>
      <c r="J95" s="678"/>
      <c r="K95" s="678"/>
      <c r="L95" s="678"/>
      <c r="M95" s="678"/>
      <c r="N95" s="678"/>
      <c r="O95" s="678"/>
      <c r="P95" s="678"/>
      <c r="Q95" s="678"/>
      <c r="R95" s="678"/>
    </row>
    <row r="96" spans="1:18">
      <c r="A96" s="678"/>
      <c r="B96" s="678"/>
      <c r="C96" s="678"/>
      <c r="D96" s="678"/>
      <c r="E96" s="678"/>
      <c r="F96" s="678"/>
      <c r="G96" s="678"/>
      <c r="H96" s="678"/>
      <c r="I96" s="678"/>
      <c r="J96" s="678"/>
      <c r="K96" s="678"/>
      <c r="L96" s="678"/>
      <c r="M96" s="678"/>
      <c r="N96" s="678"/>
      <c r="O96" s="678"/>
      <c r="P96" s="678"/>
      <c r="Q96" s="678"/>
      <c r="R96" s="678"/>
    </row>
    <row r="97" spans="1:18">
      <c r="A97" s="678"/>
      <c r="B97" s="678"/>
      <c r="C97" s="678"/>
      <c r="D97" s="678"/>
      <c r="E97" s="678"/>
      <c r="F97" s="678"/>
      <c r="G97" s="678"/>
      <c r="H97" s="678"/>
      <c r="I97" s="678"/>
      <c r="J97" s="678"/>
      <c r="K97" s="678"/>
      <c r="L97" s="678"/>
      <c r="M97" s="678"/>
      <c r="N97" s="678"/>
      <c r="O97" s="678"/>
      <c r="P97" s="678"/>
      <c r="Q97" s="678"/>
      <c r="R97" s="678"/>
    </row>
    <row r="98" spans="1:18">
      <c r="A98" s="678"/>
      <c r="B98" s="678"/>
      <c r="C98" s="678"/>
      <c r="D98" s="678"/>
      <c r="E98" s="678"/>
      <c r="F98" s="678"/>
      <c r="G98" s="678"/>
      <c r="H98" s="678"/>
      <c r="I98" s="678"/>
      <c r="J98" s="678"/>
      <c r="K98" s="678"/>
      <c r="L98" s="678"/>
      <c r="M98" s="678"/>
      <c r="N98" s="678"/>
      <c r="O98" s="678"/>
      <c r="P98" s="678"/>
      <c r="Q98" s="678"/>
      <c r="R98" s="678"/>
    </row>
    <row r="99" spans="1:18">
      <c r="A99" s="678"/>
      <c r="B99" s="678"/>
      <c r="C99" s="678"/>
      <c r="D99" s="678"/>
      <c r="E99" s="678"/>
      <c r="F99" s="678"/>
      <c r="G99" s="678"/>
      <c r="H99" s="678"/>
      <c r="I99" s="678"/>
      <c r="J99" s="678"/>
      <c r="K99" s="678"/>
      <c r="L99" s="678"/>
      <c r="M99" s="678"/>
      <c r="N99" s="678"/>
      <c r="O99" s="678"/>
      <c r="P99" s="678"/>
      <c r="Q99" s="678"/>
      <c r="R99" s="678"/>
    </row>
    <row r="100" spans="1:18">
      <c r="A100" s="678"/>
      <c r="B100" s="678"/>
      <c r="C100" s="678"/>
      <c r="D100" s="678"/>
      <c r="E100" s="678"/>
      <c r="F100" s="678"/>
      <c r="G100" s="678"/>
      <c r="H100" s="678"/>
      <c r="I100" s="678"/>
      <c r="J100" s="678"/>
      <c r="K100" s="678"/>
      <c r="L100" s="678"/>
      <c r="M100" s="678"/>
      <c r="N100" s="678"/>
      <c r="O100" s="678"/>
      <c r="P100" s="678"/>
      <c r="Q100" s="678"/>
      <c r="R100" s="678"/>
    </row>
    <row r="101" spans="1:18">
      <c r="A101" s="678"/>
      <c r="B101" s="678"/>
      <c r="C101" s="678"/>
      <c r="D101" s="678"/>
      <c r="E101" s="678"/>
      <c r="F101" s="678"/>
      <c r="G101" s="678"/>
      <c r="H101" s="678"/>
      <c r="I101" s="678"/>
      <c r="J101" s="678"/>
      <c r="K101" s="678"/>
      <c r="L101" s="678"/>
      <c r="M101" s="678"/>
      <c r="N101" s="678"/>
      <c r="O101" s="678"/>
      <c r="P101" s="678"/>
      <c r="Q101" s="678"/>
      <c r="R101" s="678"/>
    </row>
    <row r="102" spans="1:18">
      <c r="A102" s="678"/>
      <c r="B102" s="678"/>
      <c r="C102" s="678"/>
      <c r="D102" s="678"/>
      <c r="E102" s="678"/>
      <c r="F102" s="678"/>
      <c r="G102" s="678"/>
      <c r="H102" s="678"/>
      <c r="I102" s="678"/>
      <c r="J102" s="678"/>
      <c r="K102" s="678"/>
      <c r="L102" s="678"/>
      <c r="M102" s="678"/>
      <c r="N102" s="678"/>
      <c r="O102" s="678"/>
      <c r="P102" s="678"/>
      <c r="Q102" s="678"/>
      <c r="R102" s="678"/>
    </row>
    <row r="103" spans="1:18">
      <c r="A103" s="678"/>
      <c r="B103" s="678"/>
      <c r="C103" s="678"/>
      <c r="D103" s="678"/>
      <c r="E103" s="678"/>
      <c r="F103" s="678"/>
      <c r="G103" s="678"/>
      <c r="H103" s="678"/>
      <c r="I103" s="678"/>
      <c r="J103" s="678"/>
      <c r="K103" s="678"/>
      <c r="L103" s="678"/>
      <c r="M103" s="678"/>
      <c r="N103" s="678"/>
      <c r="O103" s="678"/>
      <c r="P103" s="678"/>
      <c r="Q103" s="678"/>
      <c r="R103" s="678"/>
    </row>
    <row r="104" spans="1:18">
      <c r="A104" s="678"/>
      <c r="B104" s="678"/>
      <c r="C104" s="678"/>
      <c r="D104" s="678"/>
      <c r="E104" s="678"/>
      <c r="F104" s="678"/>
      <c r="G104" s="678"/>
      <c r="H104" s="678"/>
      <c r="I104" s="678"/>
      <c r="J104" s="678"/>
      <c r="K104" s="678"/>
      <c r="L104" s="678"/>
      <c r="M104" s="678"/>
      <c r="N104" s="678"/>
      <c r="O104" s="678"/>
      <c r="P104" s="678"/>
      <c r="Q104" s="678"/>
      <c r="R104" s="678"/>
    </row>
  </sheetData>
  <mergeCells count="5">
    <mergeCell ref="A7:B10"/>
    <mergeCell ref="C7:Q10"/>
    <mergeCell ref="A11:B12"/>
    <mergeCell ref="C11:C12"/>
    <mergeCell ref="E11:Q11"/>
  </mergeCells>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4"/>
  <sheetViews>
    <sheetView workbookViewId="0">
      <selection activeCell="B31" sqref="B31"/>
    </sheetView>
  </sheetViews>
  <sheetFormatPr defaultRowHeight="15"/>
  <cols>
    <col min="1" max="1" width="21.85546875" style="242" bestFit="1" customWidth="1"/>
    <col min="2" max="2" width="47.7109375" style="242" customWidth="1"/>
    <col min="3" max="3" width="10" style="242" customWidth="1"/>
    <col min="4" max="256" width="9.140625" style="242"/>
    <col min="257" max="257" width="21.85546875" style="242" bestFit="1" customWidth="1"/>
    <col min="258" max="258" width="47.7109375" style="242" customWidth="1"/>
    <col min="259" max="259" width="10" style="242" customWidth="1"/>
    <col min="260" max="512" width="9.140625" style="242"/>
    <col min="513" max="513" width="21.85546875" style="242" bestFit="1" customWidth="1"/>
    <col min="514" max="514" width="47.7109375" style="242" customWidth="1"/>
    <col min="515" max="515" width="10" style="242" customWidth="1"/>
    <col min="516" max="768" width="9.140625" style="242"/>
    <col min="769" max="769" width="21.85546875" style="242" bestFit="1" customWidth="1"/>
    <col min="770" max="770" width="47.7109375" style="242" customWidth="1"/>
    <col min="771" max="771" width="10" style="242" customWidth="1"/>
    <col min="772" max="1024" width="9.140625" style="242"/>
    <col min="1025" max="1025" width="21.85546875" style="242" bestFit="1" customWidth="1"/>
    <col min="1026" max="1026" width="47.7109375" style="242" customWidth="1"/>
    <col min="1027" max="1027" width="10" style="242" customWidth="1"/>
    <col min="1028" max="1280" width="9.140625" style="242"/>
    <col min="1281" max="1281" width="21.85546875" style="242" bestFit="1" customWidth="1"/>
    <col min="1282" max="1282" width="47.7109375" style="242" customWidth="1"/>
    <col min="1283" max="1283" width="10" style="242" customWidth="1"/>
    <col min="1284" max="1536" width="9.140625" style="242"/>
    <col min="1537" max="1537" width="21.85546875" style="242" bestFit="1" customWidth="1"/>
    <col min="1538" max="1538" width="47.7109375" style="242" customWidth="1"/>
    <col min="1539" max="1539" width="10" style="242" customWidth="1"/>
    <col min="1540" max="1792" width="9.140625" style="242"/>
    <col min="1793" max="1793" width="21.85546875" style="242" bestFit="1" customWidth="1"/>
    <col min="1794" max="1794" width="47.7109375" style="242" customWidth="1"/>
    <col min="1795" max="1795" width="10" style="242" customWidth="1"/>
    <col min="1796" max="2048" width="9.140625" style="242"/>
    <col min="2049" max="2049" width="21.85546875" style="242" bestFit="1" customWidth="1"/>
    <col min="2050" max="2050" width="47.7109375" style="242" customWidth="1"/>
    <col min="2051" max="2051" width="10" style="242" customWidth="1"/>
    <col min="2052" max="2304" width="9.140625" style="242"/>
    <col min="2305" max="2305" width="21.85546875" style="242" bestFit="1" customWidth="1"/>
    <col min="2306" max="2306" width="47.7109375" style="242" customWidth="1"/>
    <col min="2307" max="2307" width="10" style="242" customWidth="1"/>
    <col min="2308" max="2560" width="9.140625" style="242"/>
    <col min="2561" max="2561" width="21.85546875" style="242" bestFit="1" customWidth="1"/>
    <col min="2562" max="2562" width="47.7109375" style="242" customWidth="1"/>
    <col min="2563" max="2563" width="10" style="242" customWidth="1"/>
    <col min="2564" max="2816" width="9.140625" style="242"/>
    <col min="2817" max="2817" width="21.85546875" style="242" bestFit="1" customWidth="1"/>
    <col min="2818" max="2818" width="47.7109375" style="242" customWidth="1"/>
    <col min="2819" max="2819" width="10" style="242" customWidth="1"/>
    <col min="2820" max="3072" width="9.140625" style="242"/>
    <col min="3073" max="3073" width="21.85546875" style="242" bestFit="1" customWidth="1"/>
    <col min="3074" max="3074" width="47.7109375" style="242" customWidth="1"/>
    <col min="3075" max="3075" width="10" style="242" customWidth="1"/>
    <col min="3076" max="3328" width="9.140625" style="242"/>
    <col min="3329" max="3329" width="21.85546875" style="242" bestFit="1" customWidth="1"/>
    <col min="3330" max="3330" width="47.7109375" style="242" customWidth="1"/>
    <col min="3331" max="3331" width="10" style="242" customWidth="1"/>
    <col min="3332" max="3584" width="9.140625" style="242"/>
    <col min="3585" max="3585" width="21.85546875" style="242" bestFit="1" customWidth="1"/>
    <col min="3586" max="3586" width="47.7109375" style="242" customWidth="1"/>
    <col min="3587" max="3587" width="10" style="242" customWidth="1"/>
    <col min="3588" max="3840" width="9.140625" style="242"/>
    <col min="3841" max="3841" width="21.85546875" style="242" bestFit="1" customWidth="1"/>
    <col min="3842" max="3842" width="47.7109375" style="242" customWidth="1"/>
    <col min="3843" max="3843" width="10" style="242" customWidth="1"/>
    <col min="3844" max="4096" width="9.140625" style="242"/>
    <col min="4097" max="4097" width="21.85546875" style="242" bestFit="1" customWidth="1"/>
    <col min="4098" max="4098" width="47.7109375" style="242" customWidth="1"/>
    <col min="4099" max="4099" width="10" style="242" customWidth="1"/>
    <col min="4100" max="4352" width="9.140625" style="242"/>
    <col min="4353" max="4353" width="21.85546875" style="242" bestFit="1" customWidth="1"/>
    <col min="4354" max="4354" width="47.7109375" style="242" customWidth="1"/>
    <col min="4355" max="4355" width="10" style="242" customWidth="1"/>
    <col min="4356" max="4608" width="9.140625" style="242"/>
    <col min="4609" max="4609" width="21.85546875" style="242" bestFit="1" customWidth="1"/>
    <col min="4610" max="4610" width="47.7109375" style="242" customWidth="1"/>
    <col min="4611" max="4611" width="10" style="242" customWidth="1"/>
    <col min="4612" max="4864" width="9.140625" style="242"/>
    <col min="4865" max="4865" width="21.85546875" style="242" bestFit="1" customWidth="1"/>
    <col min="4866" max="4866" width="47.7109375" style="242" customWidth="1"/>
    <col min="4867" max="4867" width="10" style="242" customWidth="1"/>
    <col min="4868" max="5120" width="9.140625" style="242"/>
    <col min="5121" max="5121" width="21.85546875" style="242" bestFit="1" customWidth="1"/>
    <col min="5122" max="5122" width="47.7109375" style="242" customWidth="1"/>
    <col min="5123" max="5123" width="10" style="242" customWidth="1"/>
    <col min="5124" max="5376" width="9.140625" style="242"/>
    <col min="5377" max="5377" width="21.85546875" style="242" bestFit="1" customWidth="1"/>
    <col min="5378" max="5378" width="47.7109375" style="242" customWidth="1"/>
    <col min="5379" max="5379" width="10" style="242" customWidth="1"/>
    <col min="5380" max="5632" width="9.140625" style="242"/>
    <col min="5633" max="5633" width="21.85546875" style="242" bestFit="1" customWidth="1"/>
    <col min="5634" max="5634" width="47.7109375" style="242" customWidth="1"/>
    <col min="5635" max="5635" width="10" style="242" customWidth="1"/>
    <col min="5636" max="5888" width="9.140625" style="242"/>
    <col min="5889" max="5889" width="21.85546875" style="242" bestFit="1" customWidth="1"/>
    <col min="5890" max="5890" width="47.7109375" style="242" customWidth="1"/>
    <col min="5891" max="5891" width="10" style="242" customWidth="1"/>
    <col min="5892" max="6144" width="9.140625" style="242"/>
    <col min="6145" max="6145" width="21.85546875" style="242" bestFit="1" customWidth="1"/>
    <col min="6146" max="6146" width="47.7109375" style="242" customWidth="1"/>
    <col min="6147" max="6147" width="10" style="242" customWidth="1"/>
    <col min="6148" max="6400" width="9.140625" style="242"/>
    <col min="6401" max="6401" width="21.85546875" style="242" bestFit="1" customWidth="1"/>
    <col min="6402" max="6402" width="47.7109375" style="242" customWidth="1"/>
    <col min="6403" max="6403" width="10" style="242" customWidth="1"/>
    <col min="6404" max="6656" width="9.140625" style="242"/>
    <col min="6657" max="6657" width="21.85546875" style="242" bestFit="1" customWidth="1"/>
    <col min="6658" max="6658" width="47.7109375" style="242" customWidth="1"/>
    <col min="6659" max="6659" width="10" style="242" customWidth="1"/>
    <col min="6660" max="6912" width="9.140625" style="242"/>
    <col min="6913" max="6913" width="21.85546875" style="242" bestFit="1" customWidth="1"/>
    <col min="6914" max="6914" width="47.7109375" style="242" customWidth="1"/>
    <col min="6915" max="6915" width="10" style="242" customWidth="1"/>
    <col min="6916" max="7168" width="9.140625" style="242"/>
    <col min="7169" max="7169" width="21.85546875" style="242" bestFit="1" customWidth="1"/>
    <col min="7170" max="7170" width="47.7109375" style="242" customWidth="1"/>
    <col min="7171" max="7171" width="10" style="242" customWidth="1"/>
    <col min="7172" max="7424" width="9.140625" style="242"/>
    <col min="7425" max="7425" width="21.85546875" style="242" bestFit="1" customWidth="1"/>
    <col min="7426" max="7426" width="47.7109375" style="242" customWidth="1"/>
    <col min="7427" max="7427" width="10" style="242" customWidth="1"/>
    <col min="7428" max="7680" width="9.140625" style="242"/>
    <col min="7681" max="7681" width="21.85546875" style="242" bestFit="1" customWidth="1"/>
    <col min="7682" max="7682" width="47.7109375" style="242" customWidth="1"/>
    <col min="7683" max="7683" width="10" style="242" customWidth="1"/>
    <col min="7684" max="7936" width="9.140625" style="242"/>
    <col min="7937" max="7937" width="21.85546875" style="242" bestFit="1" customWidth="1"/>
    <col min="7938" max="7938" width="47.7109375" style="242" customWidth="1"/>
    <col min="7939" max="7939" width="10" style="242" customWidth="1"/>
    <col min="7940" max="8192" width="9.140625" style="242"/>
    <col min="8193" max="8193" width="21.85546875" style="242" bestFit="1" customWidth="1"/>
    <col min="8194" max="8194" width="47.7109375" style="242" customWidth="1"/>
    <col min="8195" max="8195" width="10" style="242" customWidth="1"/>
    <col min="8196" max="8448" width="9.140625" style="242"/>
    <col min="8449" max="8449" width="21.85546875" style="242" bestFit="1" customWidth="1"/>
    <col min="8450" max="8450" width="47.7109375" style="242" customWidth="1"/>
    <col min="8451" max="8451" width="10" style="242" customWidth="1"/>
    <col min="8452" max="8704" width="9.140625" style="242"/>
    <col min="8705" max="8705" width="21.85546875" style="242" bestFit="1" customWidth="1"/>
    <col min="8706" max="8706" width="47.7109375" style="242" customWidth="1"/>
    <col min="8707" max="8707" width="10" style="242" customWidth="1"/>
    <col min="8708" max="8960" width="9.140625" style="242"/>
    <col min="8961" max="8961" width="21.85546875" style="242" bestFit="1" customWidth="1"/>
    <col min="8962" max="8962" width="47.7109375" style="242" customWidth="1"/>
    <col min="8963" max="8963" width="10" style="242" customWidth="1"/>
    <col min="8964" max="9216" width="9.140625" style="242"/>
    <col min="9217" max="9217" width="21.85546875" style="242" bestFit="1" customWidth="1"/>
    <col min="9218" max="9218" width="47.7109375" style="242" customWidth="1"/>
    <col min="9219" max="9219" width="10" style="242" customWidth="1"/>
    <col min="9220" max="9472" width="9.140625" style="242"/>
    <col min="9473" max="9473" width="21.85546875" style="242" bestFit="1" customWidth="1"/>
    <col min="9474" max="9474" width="47.7109375" style="242" customWidth="1"/>
    <col min="9475" max="9475" width="10" style="242" customWidth="1"/>
    <col min="9476" max="9728" width="9.140625" style="242"/>
    <col min="9729" max="9729" width="21.85546875" style="242" bestFit="1" customWidth="1"/>
    <col min="9730" max="9730" width="47.7109375" style="242" customWidth="1"/>
    <col min="9731" max="9731" width="10" style="242" customWidth="1"/>
    <col min="9732" max="9984" width="9.140625" style="242"/>
    <col min="9985" max="9985" width="21.85546875" style="242" bestFit="1" customWidth="1"/>
    <col min="9986" max="9986" width="47.7109375" style="242" customWidth="1"/>
    <col min="9987" max="9987" width="10" style="242" customWidth="1"/>
    <col min="9988" max="10240" width="9.140625" style="242"/>
    <col min="10241" max="10241" width="21.85546875" style="242" bestFit="1" customWidth="1"/>
    <col min="10242" max="10242" width="47.7109375" style="242" customWidth="1"/>
    <col min="10243" max="10243" width="10" style="242" customWidth="1"/>
    <col min="10244" max="10496" width="9.140625" style="242"/>
    <col min="10497" max="10497" width="21.85546875" style="242" bestFit="1" customWidth="1"/>
    <col min="10498" max="10498" width="47.7109375" style="242" customWidth="1"/>
    <col min="10499" max="10499" width="10" style="242" customWidth="1"/>
    <col min="10500" max="10752" width="9.140625" style="242"/>
    <col min="10753" max="10753" width="21.85546875" style="242" bestFit="1" customWidth="1"/>
    <col min="10754" max="10754" width="47.7109375" style="242" customWidth="1"/>
    <col min="10755" max="10755" width="10" style="242" customWidth="1"/>
    <col min="10756" max="11008" width="9.140625" style="242"/>
    <col min="11009" max="11009" width="21.85546875" style="242" bestFit="1" customWidth="1"/>
    <col min="11010" max="11010" width="47.7109375" style="242" customWidth="1"/>
    <col min="11011" max="11011" width="10" style="242" customWidth="1"/>
    <col min="11012" max="11264" width="9.140625" style="242"/>
    <col min="11265" max="11265" width="21.85546875" style="242" bestFit="1" customWidth="1"/>
    <col min="11266" max="11266" width="47.7109375" style="242" customWidth="1"/>
    <col min="11267" max="11267" width="10" style="242" customWidth="1"/>
    <col min="11268" max="11520" width="9.140625" style="242"/>
    <col min="11521" max="11521" width="21.85546875" style="242" bestFit="1" customWidth="1"/>
    <col min="11522" max="11522" width="47.7109375" style="242" customWidth="1"/>
    <col min="11523" max="11523" width="10" style="242" customWidth="1"/>
    <col min="11524" max="11776" width="9.140625" style="242"/>
    <col min="11777" max="11777" width="21.85546875" style="242" bestFit="1" customWidth="1"/>
    <col min="11778" max="11778" width="47.7109375" style="242" customWidth="1"/>
    <col min="11779" max="11779" width="10" style="242" customWidth="1"/>
    <col min="11780" max="12032" width="9.140625" style="242"/>
    <col min="12033" max="12033" width="21.85546875" style="242" bestFit="1" customWidth="1"/>
    <col min="12034" max="12034" width="47.7109375" style="242" customWidth="1"/>
    <col min="12035" max="12035" width="10" style="242" customWidth="1"/>
    <col min="12036" max="12288" width="9.140625" style="242"/>
    <col min="12289" max="12289" width="21.85546875" style="242" bestFit="1" customWidth="1"/>
    <col min="12290" max="12290" width="47.7109375" style="242" customWidth="1"/>
    <col min="12291" max="12291" width="10" style="242" customWidth="1"/>
    <col min="12292" max="12544" width="9.140625" style="242"/>
    <col min="12545" max="12545" width="21.85546875" style="242" bestFit="1" customWidth="1"/>
    <col min="12546" max="12546" width="47.7109375" style="242" customWidth="1"/>
    <col min="12547" max="12547" width="10" style="242" customWidth="1"/>
    <col min="12548" max="12800" width="9.140625" style="242"/>
    <col min="12801" max="12801" width="21.85546875" style="242" bestFit="1" customWidth="1"/>
    <col min="12802" max="12802" width="47.7109375" style="242" customWidth="1"/>
    <col min="12803" max="12803" width="10" style="242" customWidth="1"/>
    <col min="12804" max="13056" width="9.140625" style="242"/>
    <col min="13057" max="13057" width="21.85546875" style="242" bestFit="1" customWidth="1"/>
    <col min="13058" max="13058" width="47.7109375" style="242" customWidth="1"/>
    <col min="13059" max="13059" width="10" style="242" customWidth="1"/>
    <col min="13060" max="13312" width="9.140625" style="242"/>
    <col min="13313" max="13313" width="21.85546875" style="242" bestFit="1" customWidth="1"/>
    <col min="13314" max="13314" width="47.7109375" style="242" customWidth="1"/>
    <col min="13315" max="13315" width="10" style="242" customWidth="1"/>
    <col min="13316" max="13568" width="9.140625" style="242"/>
    <col min="13569" max="13569" width="21.85546875" style="242" bestFit="1" customWidth="1"/>
    <col min="13570" max="13570" width="47.7109375" style="242" customWidth="1"/>
    <col min="13571" max="13571" width="10" style="242" customWidth="1"/>
    <col min="13572" max="13824" width="9.140625" style="242"/>
    <col min="13825" max="13825" width="21.85546875" style="242" bestFit="1" customWidth="1"/>
    <col min="13826" max="13826" width="47.7109375" style="242" customWidth="1"/>
    <col min="13827" max="13827" width="10" style="242" customWidth="1"/>
    <col min="13828" max="14080" width="9.140625" style="242"/>
    <col min="14081" max="14081" width="21.85546875" style="242" bestFit="1" customWidth="1"/>
    <col min="14082" max="14082" width="47.7109375" style="242" customWidth="1"/>
    <col min="14083" max="14083" width="10" style="242" customWidth="1"/>
    <col min="14084" max="14336" width="9.140625" style="242"/>
    <col min="14337" max="14337" width="21.85546875" style="242" bestFit="1" customWidth="1"/>
    <col min="14338" max="14338" width="47.7109375" style="242" customWidth="1"/>
    <col min="14339" max="14339" width="10" style="242" customWidth="1"/>
    <col min="14340" max="14592" width="9.140625" style="242"/>
    <col min="14593" max="14593" width="21.85546875" style="242" bestFit="1" customWidth="1"/>
    <col min="14594" max="14594" width="47.7109375" style="242" customWidth="1"/>
    <col min="14595" max="14595" width="10" style="242" customWidth="1"/>
    <col min="14596" max="14848" width="9.140625" style="242"/>
    <col min="14849" max="14849" width="21.85546875" style="242" bestFit="1" customWidth="1"/>
    <col min="14850" max="14850" width="47.7109375" style="242" customWidth="1"/>
    <col min="14851" max="14851" width="10" style="242" customWidth="1"/>
    <col min="14852" max="15104" width="9.140625" style="242"/>
    <col min="15105" max="15105" width="21.85546875" style="242" bestFit="1" customWidth="1"/>
    <col min="15106" max="15106" width="47.7109375" style="242" customWidth="1"/>
    <col min="15107" max="15107" width="10" style="242" customWidth="1"/>
    <col min="15108" max="15360" width="9.140625" style="242"/>
    <col min="15361" max="15361" width="21.85546875" style="242" bestFit="1" customWidth="1"/>
    <col min="15362" max="15362" width="47.7109375" style="242" customWidth="1"/>
    <col min="15363" max="15363" width="10" style="242" customWidth="1"/>
    <col min="15364" max="15616" width="9.140625" style="242"/>
    <col min="15617" max="15617" width="21.85546875" style="242" bestFit="1" customWidth="1"/>
    <col min="15618" max="15618" width="47.7109375" style="242" customWidth="1"/>
    <col min="15619" max="15619" width="10" style="242" customWidth="1"/>
    <col min="15620" max="15872" width="9.140625" style="242"/>
    <col min="15873" max="15873" width="21.85546875" style="242" bestFit="1" customWidth="1"/>
    <col min="15874" max="15874" width="47.7109375" style="242" customWidth="1"/>
    <col min="15875" max="15875" width="10" style="242" customWidth="1"/>
    <col min="15876" max="16128" width="9.140625" style="242"/>
    <col min="16129" max="16129" width="21.85546875" style="242" bestFit="1" customWidth="1"/>
    <col min="16130" max="16130" width="47.7109375" style="242" customWidth="1"/>
    <col min="16131" max="16131" width="10" style="242" customWidth="1"/>
    <col min="16132" max="16384" width="9.140625" style="242"/>
  </cols>
  <sheetData>
    <row r="1" spans="1:20">
      <c r="A1" s="242" t="s">
        <v>0</v>
      </c>
      <c r="B1" s="1358" t="s">
        <v>1808</v>
      </c>
    </row>
    <row r="2" spans="1:20">
      <c r="A2" s="242" t="s">
        <v>2</v>
      </c>
      <c r="B2" s="268" t="s">
        <v>1703</v>
      </c>
    </row>
    <row r="3" spans="1:20">
      <c r="A3" s="242" t="s">
        <v>4</v>
      </c>
      <c r="B3" s="268" t="s">
        <v>1560</v>
      </c>
    </row>
    <row r="4" spans="1:20">
      <c r="A4" s="242" t="s">
        <v>6</v>
      </c>
      <c r="B4" s="268" t="s">
        <v>7</v>
      </c>
    </row>
    <row r="5" spans="1:20">
      <c r="A5" s="242" t="s">
        <v>8</v>
      </c>
      <c r="B5" s="242" t="s">
        <v>9</v>
      </c>
    </row>
    <row r="6" spans="1:20" ht="15.75" thickBot="1"/>
    <row r="7" spans="1:20">
      <c r="A7" s="3035" t="s">
        <v>1704</v>
      </c>
      <c r="B7" s="3036"/>
      <c r="C7" s="3041" t="s">
        <v>1705</v>
      </c>
      <c r="D7" s="3042"/>
      <c r="E7" s="3042"/>
      <c r="F7" s="3042"/>
      <c r="G7" s="3042"/>
      <c r="H7" s="3042"/>
      <c r="I7" s="3042"/>
      <c r="J7" s="3042"/>
      <c r="K7" s="3042"/>
      <c r="L7" s="3042"/>
      <c r="M7" s="3042"/>
      <c r="N7" s="3043"/>
      <c r="O7" s="3043"/>
      <c r="P7" s="3043"/>
      <c r="Q7" s="3044"/>
      <c r="R7" s="1231"/>
      <c r="S7" s="1235"/>
      <c r="T7" s="1235"/>
    </row>
    <row r="8" spans="1:20">
      <c r="A8" s="3037"/>
      <c r="B8" s="3038"/>
      <c r="C8" s="3045"/>
      <c r="D8" s="3046"/>
      <c r="E8" s="3046"/>
      <c r="F8" s="3046"/>
      <c r="G8" s="3046"/>
      <c r="H8" s="3046"/>
      <c r="I8" s="3046"/>
      <c r="J8" s="3046"/>
      <c r="K8" s="3046"/>
      <c r="L8" s="3046"/>
      <c r="M8" s="3046"/>
      <c r="N8" s="3047"/>
      <c r="O8" s="3047"/>
      <c r="P8" s="3047"/>
      <c r="Q8" s="3048"/>
      <c r="R8" s="1231"/>
      <c r="S8" s="1235"/>
      <c r="T8" s="1235"/>
    </row>
    <row r="9" spans="1:20">
      <c r="A9" s="3037"/>
      <c r="B9" s="3038"/>
      <c r="C9" s="3045"/>
      <c r="D9" s="3046"/>
      <c r="E9" s="3046"/>
      <c r="F9" s="3046"/>
      <c r="G9" s="3046"/>
      <c r="H9" s="3046"/>
      <c r="I9" s="3046"/>
      <c r="J9" s="3046"/>
      <c r="K9" s="3046"/>
      <c r="L9" s="3046"/>
      <c r="M9" s="3046"/>
      <c r="N9" s="3047"/>
      <c r="O9" s="3047"/>
      <c r="P9" s="3047"/>
      <c r="Q9" s="3048"/>
      <c r="R9" s="1231"/>
      <c r="S9" s="1235"/>
      <c r="T9" s="1235"/>
    </row>
    <row r="10" spans="1:20" ht="15.75" thickBot="1">
      <c r="A10" s="3039"/>
      <c r="B10" s="3040"/>
      <c r="C10" s="3049"/>
      <c r="D10" s="3050"/>
      <c r="E10" s="3050"/>
      <c r="F10" s="3050"/>
      <c r="G10" s="3050"/>
      <c r="H10" s="3050"/>
      <c r="I10" s="3050"/>
      <c r="J10" s="3050"/>
      <c r="K10" s="3050"/>
      <c r="L10" s="3050"/>
      <c r="M10" s="3050"/>
      <c r="N10" s="3051"/>
      <c r="O10" s="3051"/>
      <c r="P10" s="3051"/>
      <c r="Q10" s="3052"/>
      <c r="R10" s="1231"/>
      <c r="S10" s="1235"/>
      <c r="T10" s="1235"/>
    </row>
    <row r="11" spans="1:20" ht="15" customHeight="1">
      <c r="A11" s="3053" t="s">
        <v>1706</v>
      </c>
      <c r="B11" s="3054"/>
      <c r="C11" s="3057" t="s">
        <v>1809</v>
      </c>
      <c r="D11" s="1236"/>
      <c r="E11" s="3059" t="s">
        <v>1708</v>
      </c>
      <c r="F11" s="3059"/>
      <c r="G11" s="3059"/>
      <c r="H11" s="3059"/>
      <c r="I11" s="3059"/>
      <c r="J11" s="3059"/>
      <c r="K11" s="3059"/>
      <c r="L11" s="3059"/>
      <c r="M11" s="3059"/>
      <c r="N11" s="3059"/>
      <c r="O11" s="3059"/>
      <c r="P11" s="3059"/>
      <c r="Q11" s="3060"/>
      <c r="R11" s="1231"/>
      <c r="S11" s="1235"/>
      <c r="T11" s="1235"/>
    </row>
    <row r="12" spans="1:20" ht="25.5">
      <c r="A12" s="3055"/>
      <c r="B12" s="3056"/>
      <c r="C12" s="3058"/>
      <c r="D12" s="1237" t="s">
        <v>1709</v>
      </c>
      <c r="E12" s="1238" t="s">
        <v>1710</v>
      </c>
      <c r="F12" s="1238" t="s">
        <v>1711</v>
      </c>
      <c r="G12" s="1238" t="s">
        <v>1712</v>
      </c>
      <c r="H12" s="1238" t="s">
        <v>1713</v>
      </c>
      <c r="I12" s="1238" t="s">
        <v>1714</v>
      </c>
      <c r="J12" s="1238" t="s">
        <v>1715</v>
      </c>
      <c r="K12" s="1238" t="s">
        <v>1716</v>
      </c>
      <c r="L12" s="1238" t="s">
        <v>1717</v>
      </c>
      <c r="M12" s="1238" t="s">
        <v>1718</v>
      </c>
      <c r="N12" s="1238" t="s">
        <v>1719</v>
      </c>
      <c r="O12" s="1238" t="s">
        <v>1720</v>
      </c>
      <c r="P12" s="1238" t="s">
        <v>1721</v>
      </c>
      <c r="Q12" s="1239" t="s">
        <v>1722</v>
      </c>
      <c r="R12" s="1231"/>
      <c r="S12" s="1235"/>
      <c r="T12" s="1235"/>
    </row>
    <row r="13" spans="1:20">
      <c r="A13" s="1240"/>
      <c r="B13" s="1241"/>
      <c r="C13" s="1242">
        <v>1</v>
      </c>
      <c r="D13" s="1243">
        <v>2</v>
      </c>
      <c r="E13" s="1243">
        <v>3</v>
      </c>
      <c r="F13" s="1243">
        <v>4</v>
      </c>
      <c r="G13" s="1243">
        <v>5</v>
      </c>
      <c r="H13" s="1243">
        <v>6</v>
      </c>
      <c r="I13" s="1243">
        <v>7</v>
      </c>
      <c r="J13" s="1243">
        <v>8</v>
      </c>
      <c r="K13" s="1243">
        <v>9</v>
      </c>
      <c r="L13" s="1243">
        <v>10</v>
      </c>
      <c r="M13" s="1243">
        <v>11</v>
      </c>
      <c r="N13" s="1243">
        <v>12</v>
      </c>
      <c r="O13" s="1243">
        <v>13</v>
      </c>
      <c r="P13" s="1243">
        <v>14</v>
      </c>
      <c r="Q13" s="1244">
        <v>15</v>
      </c>
      <c r="R13" s="1231"/>
      <c r="S13" s="1235"/>
      <c r="T13" s="1235"/>
    </row>
    <row r="14" spans="1:20">
      <c r="A14" s="1240"/>
      <c r="B14" s="1245" t="s">
        <v>1723</v>
      </c>
      <c r="C14" s="1246"/>
      <c r="D14" s="1247"/>
      <c r="E14" s="1247"/>
      <c r="F14" s="1247"/>
      <c r="G14" s="1247"/>
      <c r="H14" s="1247"/>
      <c r="I14" s="1247"/>
      <c r="J14" s="1247"/>
      <c r="K14" s="1247"/>
      <c r="L14" s="1247"/>
      <c r="M14" s="1247"/>
      <c r="N14" s="1247"/>
      <c r="O14" s="1247"/>
      <c r="P14" s="1247"/>
      <c r="Q14" s="1248"/>
      <c r="R14" s="1231"/>
      <c r="S14" s="1235"/>
      <c r="T14" s="1235"/>
    </row>
    <row r="15" spans="1:20">
      <c r="A15" s="1249"/>
      <c r="B15" s="1250" t="s">
        <v>11</v>
      </c>
      <c r="C15" s="1251"/>
      <c r="D15" s="1252"/>
      <c r="E15" s="1252"/>
      <c r="F15" s="1252"/>
      <c r="G15" s="1252"/>
      <c r="H15" s="1252"/>
      <c r="I15" s="1252"/>
      <c r="J15" s="1252"/>
      <c r="K15" s="1252"/>
      <c r="L15" s="1252"/>
      <c r="M15" s="1252"/>
      <c r="N15" s="1252"/>
      <c r="O15" s="1252"/>
      <c r="P15" s="1252"/>
      <c r="Q15" s="1253"/>
      <c r="R15" s="1231"/>
      <c r="S15" s="1235"/>
      <c r="T15" s="1235"/>
    </row>
    <row r="16" spans="1:20">
      <c r="A16" s="1254">
        <v>1</v>
      </c>
      <c r="B16" s="1255" t="s">
        <v>1724</v>
      </c>
      <c r="C16" s="1256">
        <f>SUM(D16:Q16)</f>
        <v>0</v>
      </c>
      <c r="D16" s="1257"/>
      <c r="E16" s="1258"/>
      <c r="F16" s="1258"/>
      <c r="G16" s="1258"/>
      <c r="H16" s="1258"/>
      <c r="I16" s="1258"/>
      <c r="J16" s="1258"/>
      <c r="K16" s="1258"/>
      <c r="L16" s="1258"/>
      <c r="M16" s="1258"/>
      <c r="N16" s="1258"/>
      <c r="O16" s="1258"/>
      <c r="P16" s="1258"/>
      <c r="Q16" s="1259"/>
      <c r="R16" s="1231"/>
      <c r="S16" s="1235"/>
      <c r="T16" s="1235"/>
    </row>
    <row r="17" spans="1:20" ht="26.25">
      <c r="A17" s="1260">
        <v>2</v>
      </c>
      <c r="B17" s="1261" t="s">
        <v>319</v>
      </c>
      <c r="C17" s="1256">
        <f t="shared" ref="C17:C32" si="0">SUM(D17:Q17)</f>
        <v>0</v>
      </c>
      <c r="D17" s="1262"/>
      <c r="E17" s="1263"/>
      <c r="F17" s="1263"/>
      <c r="G17" s="1263"/>
      <c r="H17" s="1263"/>
      <c r="I17" s="1263"/>
      <c r="J17" s="1263"/>
      <c r="K17" s="1263"/>
      <c r="L17" s="1263"/>
      <c r="M17" s="1263"/>
      <c r="N17" s="1263"/>
      <c r="O17" s="1263"/>
      <c r="P17" s="1263"/>
      <c r="Q17" s="1264"/>
      <c r="R17" s="1231"/>
      <c r="S17" s="1235"/>
      <c r="T17" s="1235"/>
    </row>
    <row r="18" spans="1:20" ht="15" customHeight="1">
      <c r="A18" s="1265">
        <v>3</v>
      </c>
      <c r="B18" s="1266" t="s">
        <v>1725</v>
      </c>
      <c r="C18" s="1256">
        <f t="shared" si="0"/>
        <v>0</v>
      </c>
      <c r="D18" s="1262"/>
      <c r="E18" s="1263"/>
      <c r="F18" s="1263"/>
      <c r="G18" s="1263"/>
      <c r="H18" s="1263"/>
      <c r="I18" s="1263"/>
      <c r="J18" s="1263"/>
      <c r="K18" s="1263"/>
      <c r="L18" s="1263"/>
      <c r="M18" s="1263"/>
      <c r="N18" s="1263"/>
      <c r="O18" s="1263"/>
      <c r="P18" s="1263"/>
      <c r="Q18" s="1264"/>
      <c r="R18" s="1231"/>
      <c r="S18" s="1235"/>
      <c r="T18" s="1235"/>
    </row>
    <row r="19" spans="1:20">
      <c r="A19" s="1260">
        <v>4</v>
      </c>
      <c r="B19" s="1266" t="s">
        <v>1726</v>
      </c>
      <c r="C19" s="1256">
        <f t="shared" si="0"/>
        <v>0</v>
      </c>
      <c r="D19" s="1267">
        <f>D20+D21</f>
        <v>0</v>
      </c>
      <c r="E19" s="1267">
        <f t="shared" ref="E19:Q19" si="1">E20+E21</f>
        <v>0</v>
      </c>
      <c r="F19" s="1267">
        <f t="shared" si="1"/>
        <v>0</v>
      </c>
      <c r="G19" s="1267">
        <f t="shared" si="1"/>
        <v>0</v>
      </c>
      <c r="H19" s="1267">
        <f t="shared" si="1"/>
        <v>0</v>
      </c>
      <c r="I19" s="1267">
        <f t="shared" si="1"/>
        <v>0</v>
      </c>
      <c r="J19" s="1267">
        <f t="shared" si="1"/>
        <v>0</v>
      </c>
      <c r="K19" s="1267">
        <f t="shared" si="1"/>
        <v>0</v>
      </c>
      <c r="L19" s="1267">
        <f t="shared" si="1"/>
        <v>0</v>
      </c>
      <c r="M19" s="1267">
        <f t="shared" si="1"/>
        <v>0</v>
      </c>
      <c r="N19" s="1267">
        <f t="shared" si="1"/>
        <v>0</v>
      </c>
      <c r="O19" s="1267">
        <f t="shared" si="1"/>
        <v>0</v>
      </c>
      <c r="P19" s="1267">
        <f t="shared" si="1"/>
        <v>0</v>
      </c>
      <c r="Q19" s="1268">
        <f t="shared" si="1"/>
        <v>0</v>
      </c>
      <c r="R19" s="1231"/>
      <c r="S19" s="1235"/>
      <c r="T19" s="1235"/>
    </row>
    <row r="20" spans="1:20">
      <c r="A20" s="1260"/>
      <c r="B20" s="1269" t="s">
        <v>1727</v>
      </c>
      <c r="C20" s="1256">
        <f t="shared" si="0"/>
        <v>0</v>
      </c>
      <c r="D20" s="1270"/>
      <c r="E20" s="1271"/>
      <c r="F20" s="1271"/>
      <c r="G20" s="1271"/>
      <c r="H20" s="1271"/>
      <c r="I20" s="1271"/>
      <c r="J20" s="1271"/>
      <c r="K20" s="1271"/>
      <c r="L20" s="1271"/>
      <c r="M20" s="1271"/>
      <c r="N20" s="1271"/>
      <c r="O20" s="1271"/>
      <c r="P20" s="1271"/>
      <c r="Q20" s="1272"/>
      <c r="R20" s="1231"/>
      <c r="S20" s="1235"/>
      <c r="T20" s="1235"/>
    </row>
    <row r="21" spans="1:20">
      <c r="A21" s="1260"/>
      <c r="B21" s="1269" t="s">
        <v>803</v>
      </c>
      <c r="C21" s="1256">
        <f t="shared" si="0"/>
        <v>0</v>
      </c>
      <c r="D21" s="1270"/>
      <c r="E21" s="1271"/>
      <c r="F21" s="1271"/>
      <c r="G21" s="1271"/>
      <c r="H21" s="1271"/>
      <c r="I21" s="1271"/>
      <c r="J21" s="1271"/>
      <c r="K21" s="1271"/>
      <c r="L21" s="1271"/>
      <c r="M21" s="1271"/>
      <c r="N21" s="1271"/>
      <c r="O21" s="1271"/>
      <c r="P21" s="1271"/>
      <c r="Q21" s="1272"/>
      <c r="R21" s="1231"/>
      <c r="S21" s="1235"/>
      <c r="T21" s="1235"/>
    </row>
    <row r="22" spans="1:20">
      <c r="A22" s="1260">
        <v>5</v>
      </c>
      <c r="B22" s="1266" t="s">
        <v>1728</v>
      </c>
      <c r="C22" s="1256">
        <f t="shared" si="0"/>
        <v>0</v>
      </c>
      <c r="D22" s="1273"/>
      <c r="E22" s="1274"/>
      <c r="F22" s="1274"/>
      <c r="G22" s="1274"/>
      <c r="H22" s="1274"/>
      <c r="I22" s="1274"/>
      <c r="J22" s="1274"/>
      <c r="K22" s="1274"/>
      <c r="L22" s="1274"/>
      <c r="M22" s="1274"/>
      <c r="N22" s="1274"/>
      <c r="O22" s="1274"/>
      <c r="P22" s="1274"/>
      <c r="Q22" s="1275"/>
      <c r="R22" s="1231"/>
      <c r="S22" s="1235"/>
      <c r="T22" s="1235"/>
    </row>
    <row r="23" spans="1:20">
      <c r="A23" s="1260">
        <v>6</v>
      </c>
      <c r="B23" s="1266" t="s">
        <v>1729</v>
      </c>
      <c r="C23" s="1256">
        <f t="shared" si="0"/>
        <v>0</v>
      </c>
      <c r="D23" s="1270"/>
      <c r="E23" s="1271"/>
      <c r="F23" s="1271"/>
      <c r="G23" s="1271"/>
      <c r="H23" s="1271"/>
      <c r="I23" s="1271"/>
      <c r="J23" s="1271"/>
      <c r="K23" s="1271"/>
      <c r="L23" s="1271"/>
      <c r="M23" s="1271"/>
      <c r="N23" s="1271"/>
      <c r="O23" s="1271"/>
      <c r="P23" s="1271"/>
      <c r="Q23" s="1272"/>
      <c r="R23" s="1231"/>
      <c r="S23" s="1235"/>
      <c r="T23" s="1235"/>
    </row>
    <row r="24" spans="1:20">
      <c r="A24" s="1260">
        <v>7</v>
      </c>
      <c r="B24" s="1266" t="s">
        <v>1730</v>
      </c>
      <c r="C24" s="1256">
        <f t="shared" si="0"/>
        <v>0</v>
      </c>
      <c r="D24" s="1270"/>
      <c r="E24" s="1271"/>
      <c r="F24" s="1271"/>
      <c r="G24" s="1271"/>
      <c r="H24" s="1271"/>
      <c r="I24" s="1271"/>
      <c r="J24" s="1271"/>
      <c r="K24" s="1271"/>
      <c r="L24" s="1271"/>
      <c r="M24" s="1271"/>
      <c r="N24" s="1271"/>
      <c r="O24" s="1271"/>
      <c r="P24" s="1271"/>
      <c r="Q24" s="1272"/>
      <c r="R24" s="1231"/>
      <c r="S24" s="1235"/>
      <c r="T24" s="1235"/>
    </row>
    <row r="25" spans="1:20">
      <c r="A25" s="1276"/>
      <c r="B25" s="1269" t="s">
        <v>1731</v>
      </c>
      <c r="C25" s="1256">
        <f t="shared" si="0"/>
        <v>0</v>
      </c>
      <c r="D25" s="1270"/>
      <c r="E25" s="1271"/>
      <c r="F25" s="1271"/>
      <c r="G25" s="1271"/>
      <c r="H25" s="1271"/>
      <c r="I25" s="1271"/>
      <c r="J25" s="1271"/>
      <c r="K25" s="1271"/>
      <c r="L25" s="1271"/>
      <c r="M25" s="1271"/>
      <c r="N25" s="1271"/>
      <c r="O25" s="1271"/>
      <c r="P25" s="1271"/>
      <c r="Q25" s="1272"/>
      <c r="R25" s="1231"/>
      <c r="S25" s="1235"/>
      <c r="T25" s="1235"/>
    </row>
    <row r="26" spans="1:20">
      <c r="A26" s="1260">
        <v>8</v>
      </c>
      <c r="B26" s="1277" t="s">
        <v>1732</v>
      </c>
      <c r="C26" s="1256">
        <f t="shared" si="0"/>
        <v>0</v>
      </c>
      <c r="D26" s="1278">
        <f>D27+D28+D29</f>
        <v>0</v>
      </c>
      <c r="E26" s="1278">
        <f t="shared" ref="E26:Q26" si="2">E27+E28+E29</f>
        <v>0</v>
      </c>
      <c r="F26" s="1278">
        <f t="shared" si="2"/>
        <v>0</v>
      </c>
      <c r="G26" s="1278">
        <f t="shared" si="2"/>
        <v>0</v>
      </c>
      <c r="H26" s="1278">
        <f t="shared" si="2"/>
        <v>0</v>
      </c>
      <c r="I26" s="1278">
        <f t="shared" si="2"/>
        <v>0</v>
      </c>
      <c r="J26" s="1278">
        <f t="shared" si="2"/>
        <v>0</v>
      </c>
      <c r="K26" s="1278">
        <f t="shared" si="2"/>
        <v>0</v>
      </c>
      <c r="L26" s="1278">
        <f t="shared" si="2"/>
        <v>0</v>
      </c>
      <c r="M26" s="1278">
        <f t="shared" si="2"/>
        <v>0</v>
      </c>
      <c r="N26" s="1278">
        <f t="shared" si="2"/>
        <v>0</v>
      </c>
      <c r="O26" s="1278">
        <f t="shared" si="2"/>
        <v>0</v>
      </c>
      <c r="P26" s="1278">
        <f t="shared" si="2"/>
        <v>0</v>
      </c>
      <c r="Q26" s="1279">
        <f t="shared" si="2"/>
        <v>0</v>
      </c>
      <c r="R26" s="1231"/>
      <c r="S26" s="1235"/>
      <c r="T26" s="1235"/>
    </row>
    <row r="27" spans="1:20">
      <c r="A27" s="1260"/>
      <c r="B27" s="1280" t="s">
        <v>1733</v>
      </c>
      <c r="C27" s="1256">
        <f t="shared" si="0"/>
        <v>0</v>
      </c>
      <c r="D27" s="1270"/>
      <c r="E27" s="1271"/>
      <c r="F27" s="1271"/>
      <c r="G27" s="1271"/>
      <c r="H27" s="1271"/>
      <c r="I27" s="1271"/>
      <c r="J27" s="1271"/>
      <c r="K27" s="1271"/>
      <c r="L27" s="1271"/>
      <c r="M27" s="1271"/>
      <c r="N27" s="1271"/>
      <c r="O27" s="1271"/>
      <c r="P27" s="1271"/>
      <c r="Q27" s="1272"/>
      <c r="R27" s="1231"/>
      <c r="S27" s="1235"/>
      <c r="T27" s="1235"/>
    </row>
    <row r="28" spans="1:20">
      <c r="A28" s="1260"/>
      <c r="B28" s="1280" t="s">
        <v>263</v>
      </c>
      <c r="C28" s="1256">
        <f t="shared" si="0"/>
        <v>0</v>
      </c>
      <c r="D28" s="1270"/>
      <c r="E28" s="1271"/>
      <c r="F28" s="1271"/>
      <c r="G28" s="1271"/>
      <c r="H28" s="1271"/>
      <c r="I28" s="1271"/>
      <c r="J28" s="1271"/>
      <c r="K28" s="1271"/>
      <c r="L28" s="1271"/>
      <c r="M28" s="1271"/>
      <c r="N28" s="1271"/>
      <c r="O28" s="1271"/>
      <c r="P28" s="1271"/>
      <c r="Q28" s="1272"/>
      <c r="R28" s="1231"/>
      <c r="S28" s="1235"/>
      <c r="T28" s="1235"/>
    </row>
    <row r="29" spans="1:20">
      <c r="A29" s="1260"/>
      <c r="B29" s="1269" t="s">
        <v>1734</v>
      </c>
      <c r="C29" s="1256">
        <f t="shared" si="0"/>
        <v>0</v>
      </c>
      <c r="D29" s="1270"/>
      <c r="E29" s="1271"/>
      <c r="F29" s="1271"/>
      <c r="G29" s="1271"/>
      <c r="H29" s="1271"/>
      <c r="I29" s="1271"/>
      <c r="J29" s="1271"/>
      <c r="K29" s="1271"/>
      <c r="L29" s="1271"/>
      <c r="M29" s="1271"/>
      <c r="N29" s="1271"/>
      <c r="O29" s="1271"/>
      <c r="P29" s="1271"/>
      <c r="Q29" s="1272"/>
      <c r="R29" s="1231"/>
      <c r="S29" s="1235"/>
      <c r="T29" s="1235"/>
    </row>
    <row r="30" spans="1:20">
      <c r="A30" s="1260">
        <v>9</v>
      </c>
      <c r="B30" s="1281" t="s">
        <v>1735</v>
      </c>
      <c r="C30" s="1256">
        <f t="shared" si="0"/>
        <v>0</v>
      </c>
      <c r="D30" s="1278">
        <f>D31+D32</f>
        <v>0</v>
      </c>
      <c r="E30" s="1278">
        <f t="shared" ref="E30:Q30" si="3">E31+E32</f>
        <v>0</v>
      </c>
      <c r="F30" s="1278">
        <f t="shared" si="3"/>
        <v>0</v>
      </c>
      <c r="G30" s="1278">
        <f t="shared" si="3"/>
        <v>0</v>
      </c>
      <c r="H30" s="1278">
        <f t="shared" si="3"/>
        <v>0</v>
      </c>
      <c r="I30" s="1278">
        <f t="shared" si="3"/>
        <v>0</v>
      </c>
      <c r="J30" s="1278">
        <f t="shared" si="3"/>
        <v>0</v>
      </c>
      <c r="K30" s="1278">
        <f t="shared" si="3"/>
        <v>0</v>
      </c>
      <c r="L30" s="1278">
        <f t="shared" si="3"/>
        <v>0</v>
      </c>
      <c r="M30" s="1278">
        <f t="shared" si="3"/>
        <v>0</v>
      </c>
      <c r="N30" s="1278">
        <f t="shared" si="3"/>
        <v>0</v>
      </c>
      <c r="O30" s="1278">
        <f t="shared" si="3"/>
        <v>0</v>
      </c>
      <c r="P30" s="1278">
        <f t="shared" si="3"/>
        <v>0</v>
      </c>
      <c r="Q30" s="1279">
        <f t="shared" si="3"/>
        <v>0</v>
      </c>
      <c r="R30" s="1231"/>
      <c r="S30" s="1235"/>
      <c r="T30" s="1235"/>
    </row>
    <row r="31" spans="1:20">
      <c r="A31" s="1276"/>
      <c r="B31" s="1282" t="s">
        <v>1736</v>
      </c>
      <c r="C31" s="1256">
        <f t="shared" si="0"/>
        <v>0</v>
      </c>
      <c r="D31" s="1270"/>
      <c r="E31" s="1271"/>
      <c r="F31" s="1271"/>
      <c r="G31" s="1271"/>
      <c r="H31" s="1271"/>
      <c r="I31" s="1271"/>
      <c r="J31" s="1271"/>
      <c r="K31" s="1271"/>
      <c r="L31" s="1271"/>
      <c r="M31" s="1271"/>
      <c r="N31" s="1271"/>
      <c r="O31" s="1271"/>
      <c r="P31" s="1271"/>
      <c r="Q31" s="1272"/>
      <c r="R31" s="1231"/>
      <c r="S31" s="1235"/>
      <c r="T31" s="1235"/>
    </row>
    <row r="32" spans="1:20">
      <c r="A32" s="1276"/>
      <c r="B32" s="1282" t="s">
        <v>1737</v>
      </c>
      <c r="C32" s="1256">
        <f t="shared" si="0"/>
        <v>0</v>
      </c>
      <c r="D32" s="1270"/>
      <c r="E32" s="1271"/>
      <c r="F32" s="1271"/>
      <c r="G32" s="1271"/>
      <c r="H32" s="1271"/>
      <c r="I32" s="1271"/>
      <c r="J32" s="1271"/>
      <c r="K32" s="1271"/>
      <c r="L32" s="1271"/>
      <c r="M32" s="1271"/>
      <c r="N32" s="1271"/>
      <c r="O32" s="1271"/>
      <c r="P32" s="1271"/>
      <c r="Q32" s="1272"/>
      <c r="R32" s="1231"/>
      <c r="S32" s="1235"/>
      <c r="T32" s="1235"/>
    </row>
    <row r="33" spans="1:20">
      <c r="A33" s="1283"/>
      <c r="B33" s="1284" t="s">
        <v>1738</v>
      </c>
      <c r="C33" s="1285">
        <f>C16+C17+C18+C19+C22+C23+C24+C25+C26+C30</f>
        <v>0</v>
      </c>
      <c r="D33" s="1285">
        <f t="shared" ref="D33:Q33" si="4">D16+D17+D18+D19+D22+D23+D24+D25+D26+D30</f>
        <v>0</v>
      </c>
      <c r="E33" s="1285">
        <f t="shared" si="4"/>
        <v>0</v>
      </c>
      <c r="F33" s="1285">
        <f t="shared" si="4"/>
        <v>0</v>
      </c>
      <c r="G33" s="1285">
        <f t="shared" si="4"/>
        <v>0</v>
      </c>
      <c r="H33" s="1285">
        <f t="shared" si="4"/>
        <v>0</v>
      </c>
      <c r="I33" s="1285">
        <f t="shared" si="4"/>
        <v>0</v>
      </c>
      <c r="J33" s="1285">
        <f t="shared" si="4"/>
        <v>0</v>
      </c>
      <c r="K33" s="1285">
        <f t="shared" si="4"/>
        <v>0</v>
      </c>
      <c r="L33" s="1285">
        <f t="shared" si="4"/>
        <v>0</v>
      </c>
      <c r="M33" s="1285">
        <f t="shared" si="4"/>
        <v>0</v>
      </c>
      <c r="N33" s="1285">
        <f t="shared" si="4"/>
        <v>0</v>
      </c>
      <c r="O33" s="1285">
        <f t="shared" si="4"/>
        <v>0</v>
      </c>
      <c r="P33" s="1285">
        <f t="shared" si="4"/>
        <v>0</v>
      </c>
      <c r="Q33" s="1286">
        <f t="shared" si="4"/>
        <v>0</v>
      </c>
      <c r="R33" s="1231"/>
      <c r="S33" s="1235"/>
      <c r="T33" s="1235"/>
    </row>
    <row r="34" spans="1:20">
      <c r="A34" s="1249"/>
      <c r="B34" s="1287" t="s">
        <v>1739</v>
      </c>
      <c r="C34" s="1288"/>
      <c r="D34" s="1288"/>
      <c r="E34" s="1288"/>
      <c r="F34" s="1288"/>
      <c r="G34" s="1288"/>
      <c r="H34" s="1288"/>
      <c r="I34" s="1288"/>
      <c r="J34" s="1288"/>
      <c r="K34" s="1288"/>
      <c r="L34" s="1288"/>
      <c r="M34" s="1288"/>
      <c r="N34" s="1288"/>
      <c r="O34" s="1288"/>
      <c r="P34" s="1288"/>
      <c r="Q34" s="1289"/>
      <c r="R34" s="1231"/>
      <c r="S34" s="1235"/>
      <c r="T34" s="1235"/>
    </row>
    <row r="35" spans="1:20">
      <c r="A35" s="1260">
        <v>1</v>
      </c>
      <c r="B35" s="1266" t="s">
        <v>29</v>
      </c>
      <c r="C35" s="1256">
        <f>SUM(D35:Q35)</f>
        <v>0</v>
      </c>
      <c r="D35" s="1273"/>
      <c r="E35" s="1274"/>
      <c r="F35" s="1274"/>
      <c r="G35" s="1274"/>
      <c r="H35" s="1274"/>
      <c r="I35" s="1274"/>
      <c r="J35" s="1274"/>
      <c r="K35" s="1274"/>
      <c r="L35" s="1274"/>
      <c r="M35" s="1274"/>
      <c r="N35" s="1274"/>
      <c r="O35" s="1274"/>
      <c r="P35" s="1274"/>
      <c r="Q35" s="1275"/>
      <c r="R35" s="1231"/>
      <c r="S35" s="1235"/>
      <c r="T35" s="1235"/>
    </row>
    <row r="36" spans="1:20">
      <c r="A36" s="1260">
        <v>2</v>
      </c>
      <c r="B36" s="1266" t="s">
        <v>1740</v>
      </c>
      <c r="C36" s="1256">
        <f t="shared" ref="C36:C50" si="5">SUM(D36:Q36)</f>
        <v>0</v>
      </c>
      <c r="D36" s="1270"/>
      <c r="E36" s="1271"/>
      <c r="F36" s="1271"/>
      <c r="G36" s="1271"/>
      <c r="H36" s="1271"/>
      <c r="I36" s="1271"/>
      <c r="J36" s="1271"/>
      <c r="K36" s="1271"/>
      <c r="L36" s="1271"/>
      <c r="M36" s="1271"/>
      <c r="N36" s="1271"/>
      <c r="O36" s="1271"/>
      <c r="P36" s="1271"/>
      <c r="Q36" s="1272"/>
      <c r="R36" s="1231"/>
      <c r="S36" s="1235"/>
      <c r="T36" s="1235"/>
    </row>
    <row r="37" spans="1:20" ht="26.25">
      <c r="A37" s="1260">
        <v>3</v>
      </c>
      <c r="B37" s="1266" t="s">
        <v>1741</v>
      </c>
      <c r="C37" s="1256">
        <f t="shared" si="5"/>
        <v>0</v>
      </c>
      <c r="D37" s="1270"/>
      <c r="E37" s="1271"/>
      <c r="F37" s="1271"/>
      <c r="G37" s="1271"/>
      <c r="H37" s="1271"/>
      <c r="I37" s="1271"/>
      <c r="J37" s="1271"/>
      <c r="K37" s="1271"/>
      <c r="L37" s="1271"/>
      <c r="M37" s="1271"/>
      <c r="N37" s="1271"/>
      <c r="O37" s="1271"/>
      <c r="P37" s="1271"/>
      <c r="Q37" s="1272"/>
      <c r="R37" s="1231"/>
      <c r="S37" s="1235"/>
      <c r="T37" s="1235"/>
    </row>
    <row r="38" spans="1:20" ht="15" customHeight="1">
      <c r="A38" s="1260">
        <v>4</v>
      </c>
      <c r="B38" s="1266" t="s">
        <v>1742</v>
      </c>
      <c r="C38" s="1256">
        <f t="shared" si="5"/>
        <v>0</v>
      </c>
      <c r="D38" s="1278">
        <f>D39+D40</f>
        <v>0</v>
      </c>
      <c r="E38" s="1278">
        <f t="shared" ref="E38:Q38" si="6">E39+E40</f>
        <v>0</v>
      </c>
      <c r="F38" s="1278">
        <f t="shared" si="6"/>
        <v>0</v>
      </c>
      <c r="G38" s="1278">
        <f t="shared" si="6"/>
        <v>0</v>
      </c>
      <c r="H38" s="1278">
        <f t="shared" si="6"/>
        <v>0</v>
      </c>
      <c r="I38" s="1278">
        <f t="shared" si="6"/>
        <v>0</v>
      </c>
      <c r="J38" s="1278">
        <f t="shared" si="6"/>
        <v>0</v>
      </c>
      <c r="K38" s="1278">
        <f t="shared" si="6"/>
        <v>0</v>
      </c>
      <c r="L38" s="1278">
        <f t="shared" si="6"/>
        <v>0</v>
      </c>
      <c r="M38" s="1278">
        <f t="shared" si="6"/>
        <v>0</v>
      </c>
      <c r="N38" s="1278">
        <f t="shared" si="6"/>
        <v>0</v>
      </c>
      <c r="O38" s="1278">
        <f t="shared" si="6"/>
        <v>0</v>
      </c>
      <c r="P38" s="1278">
        <f t="shared" si="6"/>
        <v>0</v>
      </c>
      <c r="Q38" s="1279">
        <f t="shared" si="6"/>
        <v>0</v>
      </c>
      <c r="R38" s="1231"/>
      <c r="S38" s="1235"/>
      <c r="T38" s="1235"/>
    </row>
    <row r="39" spans="1:20">
      <c r="A39" s="1260"/>
      <c r="B39" s="1269" t="s">
        <v>1727</v>
      </c>
      <c r="C39" s="1256">
        <f t="shared" si="5"/>
        <v>0</v>
      </c>
      <c r="D39" s="1290"/>
      <c r="E39" s="1290"/>
      <c r="F39" s="1290"/>
      <c r="G39" s="1290"/>
      <c r="H39" s="1290"/>
      <c r="I39" s="1290"/>
      <c r="J39" s="1290"/>
      <c r="K39" s="1290"/>
      <c r="L39" s="1290"/>
      <c r="M39" s="1290"/>
      <c r="N39" s="1290"/>
      <c r="O39" s="1290"/>
      <c r="P39" s="1290"/>
      <c r="Q39" s="1291"/>
      <c r="R39" s="1231"/>
      <c r="S39" s="1235"/>
      <c r="T39" s="1235"/>
    </row>
    <row r="40" spans="1:20">
      <c r="A40" s="1260"/>
      <c r="B40" s="1269" t="s">
        <v>803</v>
      </c>
      <c r="C40" s="1256">
        <f t="shared" si="5"/>
        <v>0</v>
      </c>
      <c r="D40" s="1292"/>
      <c r="E40" s="1292"/>
      <c r="F40" s="1292"/>
      <c r="G40" s="1292"/>
      <c r="H40" s="1292"/>
      <c r="I40" s="1292"/>
      <c r="J40" s="1292"/>
      <c r="K40" s="1292"/>
      <c r="L40" s="1292"/>
      <c r="M40" s="1292"/>
      <c r="N40" s="1292"/>
      <c r="O40" s="1292"/>
      <c r="P40" s="1292"/>
      <c r="Q40" s="1293"/>
      <c r="R40" s="1231"/>
      <c r="S40" s="1235"/>
      <c r="T40" s="1235"/>
    </row>
    <row r="41" spans="1:20">
      <c r="A41" s="1260">
        <v>5</v>
      </c>
      <c r="B41" s="1266" t="s">
        <v>1728</v>
      </c>
      <c r="C41" s="1256">
        <f t="shared" si="5"/>
        <v>0</v>
      </c>
      <c r="D41" s="1294"/>
      <c r="E41" s="1294"/>
      <c r="F41" s="1294"/>
      <c r="G41" s="1294"/>
      <c r="H41" s="1294"/>
      <c r="I41" s="1294"/>
      <c r="J41" s="1294"/>
      <c r="K41" s="1294"/>
      <c r="L41" s="1294"/>
      <c r="M41" s="1294"/>
      <c r="N41" s="1294"/>
      <c r="O41" s="1294"/>
      <c r="P41" s="1294"/>
      <c r="Q41" s="1295"/>
      <c r="R41" s="1231"/>
      <c r="S41" s="1235"/>
      <c r="T41" s="1235"/>
    </row>
    <row r="42" spans="1:20">
      <c r="A42" s="1260">
        <v>6</v>
      </c>
      <c r="B42" s="1266" t="s">
        <v>1729</v>
      </c>
      <c r="C42" s="1256">
        <f t="shared" si="5"/>
        <v>0</v>
      </c>
      <c r="D42" s="1296"/>
      <c r="E42" s="1296"/>
      <c r="F42" s="1296"/>
      <c r="G42" s="1296"/>
      <c r="H42" s="1296"/>
      <c r="I42" s="1296"/>
      <c r="J42" s="1296"/>
      <c r="K42" s="1296"/>
      <c r="L42" s="1296"/>
      <c r="M42" s="1296"/>
      <c r="N42" s="1296"/>
      <c r="O42" s="1296"/>
      <c r="P42" s="1296"/>
      <c r="Q42" s="1297"/>
      <c r="R42" s="1231"/>
      <c r="S42" s="1235"/>
      <c r="T42" s="1235"/>
    </row>
    <row r="43" spans="1:20">
      <c r="A43" s="1260">
        <v>7</v>
      </c>
      <c r="B43" s="1298" t="s">
        <v>1743</v>
      </c>
      <c r="C43" s="1256">
        <f t="shared" si="5"/>
        <v>0</v>
      </c>
      <c r="D43" s="1267">
        <f>D44+D45+D46</f>
        <v>0</v>
      </c>
      <c r="E43" s="1267">
        <f t="shared" ref="E43:Q43" si="7">E44+E45+E46</f>
        <v>0</v>
      </c>
      <c r="F43" s="1267">
        <f t="shared" si="7"/>
        <v>0</v>
      </c>
      <c r="G43" s="1267">
        <f t="shared" si="7"/>
        <v>0</v>
      </c>
      <c r="H43" s="1267">
        <f t="shared" si="7"/>
        <v>0</v>
      </c>
      <c r="I43" s="1267">
        <f t="shared" si="7"/>
        <v>0</v>
      </c>
      <c r="J43" s="1267">
        <f t="shared" si="7"/>
        <v>0</v>
      </c>
      <c r="K43" s="1267">
        <f t="shared" si="7"/>
        <v>0</v>
      </c>
      <c r="L43" s="1267">
        <f t="shared" si="7"/>
        <v>0</v>
      </c>
      <c r="M43" s="1267">
        <f t="shared" si="7"/>
        <v>0</v>
      </c>
      <c r="N43" s="1267">
        <f t="shared" si="7"/>
        <v>0</v>
      </c>
      <c r="O43" s="1267">
        <f t="shared" si="7"/>
        <v>0</v>
      </c>
      <c r="P43" s="1267">
        <f t="shared" si="7"/>
        <v>0</v>
      </c>
      <c r="Q43" s="1268">
        <f t="shared" si="7"/>
        <v>0</v>
      </c>
      <c r="R43" s="1231"/>
      <c r="S43" s="1235"/>
      <c r="T43" s="1235"/>
    </row>
    <row r="44" spans="1:20">
      <c r="A44" s="1276"/>
      <c r="B44" s="1269" t="s">
        <v>30</v>
      </c>
      <c r="C44" s="1256">
        <f t="shared" si="5"/>
        <v>0</v>
      </c>
      <c r="D44" s="1299"/>
      <c r="E44" s="1263"/>
      <c r="F44" s="1263"/>
      <c r="G44" s="1263"/>
      <c r="H44" s="1263"/>
      <c r="I44" s="1263"/>
      <c r="J44" s="1263"/>
      <c r="K44" s="1263"/>
      <c r="L44" s="1263"/>
      <c r="M44" s="1263"/>
      <c r="N44" s="1263"/>
      <c r="O44" s="1263"/>
      <c r="P44" s="1263"/>
      <c r="Q44" s="1264"/>
      <c r="R44" s="1231"/>
      <c r="S44" s="1235"/>
      <c r="T44" s="1235"/>
    </row>
    <row r="45" spans="1:20">
      <c r="A45" s="1276"/>
      <c r="B45" s="1269" t="s">
        <v>1727</v>
      </c>
      <c r="C45" s="1256">
        <f t="shared" si="5"/>
        <v>0</v>
      </c>
      <c r="D45" s="1299"/>
      <c r="E45" s="1263"/>
      <c r="F45" s="1263"/>
      <c r="G45" s="1263"/>
      <c r="H45" s="1263"/>
      <c r="I45" s="1263"/>
      <c r="J45" s="1263"/>
      <c r="K45" s="1263"/>
      <c r="L45" s="1263"/>
      <c r="M45" s="1263"/>
      <c r="N45" s="1263"/>
      <c r="O45" s="1263"/>
      <c r="P45" s="1263"/>
      <c r="Q45" s="1264"/>
      <c r="R45" s="1231"/>
      <c r="S45" s="1235"/>
      <c r="T45" s="1235"/>
    </row>
    <row r="46" spans="1:20">
      <c r="A46" s="1276"/>
      <c r="B46" s="1269" t="s">
        <v>1744</v>
      </c>
      <c r="C46" s="1256">
        <f t="shared" si="5"/>
        <v>0</v>
      </c>
      <c r="D46" s="1299"/>
      <c r="E46" s="1263"/>
      <c r="F46" s="1263"/>
      <c r="G46" s="1263"/>
      <c r="H46" s="1263"/>
      <c r="I46" s="1263"/>
      <c r="J46" s="1263"/>
      <c r="K46" s="1263"/>
      <c r="L46" s="1263"/>
      <c r="M46" s="1263"/>
      <c r="N46" s="1263"/>
      <c r="O46" s="1263"/>
      <c r="P46" s="1263"/>
      <c r="Q46" s="1264"/>
      <c r="R46" s="1231"/>
      <c r="S46" s="1235"/>
      <c r="T46" s="1235"/>
    </row>
    <row r="47" spans="1:20">
      <c r="A47" s="1260">
        <v>8</v>
      </c>
      <c r="B47" s="1277" t="s">
        <v>1745</v>
      </c>
      <c r="C47" s="1256">
        <f t="shared" si="5"/>
        <v>0</v>
      </c>
      <c r="D47" s="1299"/>
      <c r="E47" s="1263"/>
      <c r="F47" s="1263"/>
      <c r="G47" s="1263"/>
      <c r="H47" s="1263"/>
      <c r="I47" s="1263"/>
      <c r="J47" s="1263"/>
      <c r="K47" s="1263"/>
      <c r="L47" s="1263"/>
      <c r="M47" s="1263"/>
      <c r="N47" s="1263"/>
      <c r="O47" s="1263"/>
      <c r="P47" s="1263"/>
      <c r="Q47" s="1264"/>
      <c r="R47" s="1231"/>
      <c r="S47" s="1235"/>
      <c r="T47" s="1235"/>
    </row>
    <row r="48" spans="1:20">
      <c r="A48" s="1260">
        <v>9</v>
      </c>
      <c r="B48" s="1277" t="s">
        <v>1746</v>
      </c>
      <c r="C48" s="1256">
        <f t="shared" si="5"/>
        <v>0</v>
      </c>
      <c r="D48" s="1299"/>
      <c r="E48" s="1263"/>
      <c r="F48" s="1263"/>
      <c r="G48" s="1263"/>
      <c r="H48" s="1263"/>
      <c r="I48" s="1263"/>
      <c r="J48" s="1263"/>
      <c r="K48" s="1263"/>
      <c r="L48" s="1263"/>
      <c r="M48" s="1263"/>
      <c r="N48" s="1263"/>
      <c r="O48" s="1263"/>
      <c r="P48" s="1263"/>
      <c r="Q48" s="1264"/>
      <c r="R48" s="1231"/>
      <c r="S48" s="1235"/>
      <c r="T48" s="1235"/>
    </row>
    <row r="49" spans="1:20">
      <c r="A49" s="1260">
        <v>10</v>
      </c>
      <c r="B49" s="1277" t="s">
        <v>1747</v>
      </c>
      <c r="C49" s="1256">
        <f t="shared" si="5"/>
        <v>0</v>
      </c>
      <c r="D49" s="1299"/>
      <c r="E49" s="1263"/>
      <c r="F49" s="1263"/>
      <c r="G49" s="1263"/>
      <c r="H49" s="1263"/>
      <c r="I49" s="1263"/>
      <c r="J49" s="1263"/>
      <c r="K49" s="1263"/>
      <c r="L49" s="1263"/>
      <c r="M49" s="1263"/>
      <c r="N49" s="1263"/>
      <c r="O49" s="1263"/>
      <c r="P49" s="1263"/>
      <c r="Q49" s="1264"/>
      <c r="R49" s="1231"/>
      <c r="S49" s="1235"/>
      <c r="T49" s="1235"/>
    </row>
    <row r="50" spans="1:20">
      <c r="A50" s="1260">
        <v>11</v>
      </c>
      <c r="B50" s="1277" t="s">
        <v>444</v>
      </c>
      <c r="C50" s="1256">
        <f t="shared" si="5"/>
        <v>0</v>
      </c>
      <c r="D50" s="1299"/>
      <c r="E50" s="1263"/>
      <c r="F50" s="1263"/>
      <c r="G50" s="1263"/>
      <c r="H50" s="1263"/>
      <c r="I50" s="1263"/>
      <c r="J50" s="1263"/>
      <c r="K50" s="1263"/>
      <c r="L50" s="1263"/>
      <c r="M50" s="1263"/>
      <c r="N50" s="1263"/>
      <c r="O50" s="1263"/>
      <c r="P50" s="1263"/>
      <c r="Q50" s="1264"/>
      <c r="R50" s="1231"/>
      <c r="S50" s="1235"/>
      <c r="T50" s="1235"/>
    </row>
    <row r="51" spans="1:20" ht="15.75" thickBot="1">
      <c r="A51" s="1300"/>
      <c r="B51" s="1301" t="s">
        <v>1748</v>
      </c>
      <c r="C51" s="1302">
        <f>C35+C36+C37+C38+C41+C42+C43+C47+C48+C49+C50</f>
        <v>0</v>
      </c>
      <c r="D51" s="1303">
        <f>D35+D36+D37+D38+D41+D42+D43+D47+D48+D49+D50</f>
        <v>0</v>
      </c>
      <c r="E51" s="1303">
        <f t="shared" ref="E51:Q51" si="8">E35+E36+E37+E38+E41+E42+E43+E47+E48+E49+E50</f>
        <v>0</v>
      </c>
      <c r="F51" s="1303">
        <f t="shared" si="8"/>
        <v>0</v>
      </c>
      <c r="G51" s="1303">
        <f t="shared" si="8"/>
        <v>0</v>
      </c>
      <c r="H51" s="1303">
        <f t="shared" si="8"/>
        <v>0</v>
      </c>
      <c r="I51" s="1303">
        <f t="shared" si="8"/>
        <v>0</v>
      </c>
      <c r="J51" s="1303">
        <f t="shared" si="8"/>
        <v>0</v>
      </c>
      <c r="K51" s="1303">
        <f t="shared" si="8"/>
        <v>0</v>
      </c>
      <c r="L51" s="1303">
        <f t="shared" si="8"/>
        <v>0</v>
      </c>
      <c r="M51" s="1303">
        <f t="shared" si="8"/>
        <v>0</v>
      </c>
      <c r="N51" s="1303">
        <f t="shared" si="8"/>
        <v>0</v>
      </c>
      <c r="O51" s="1303">
        <f t="shared" si="8"/>
        <v>0</v>
      </c>
      <c r="P51" s="1303">
        <f t="shared" si="8"/>
        <v>0</v>
      </c>
      <c r="Q51" s="1304">
        <f t="shared" si="8"/>
        <v>0</v>
      </c>
      <c r="R51" s="1231"/>
      <c r="S51" s="1235"/>
      <c r="T51" s="1235"/>
    </row>
    <row r="52" spans="1:20" ht="15.75" thickBot="1">
      <c r="A52" s="1305"/>
      <c r="B52" s="1306" t="s">
        <v>1749</v>
      </c>
      <c r="C52" s="1307">
        <f>C33+C51</f>
        <v>0</v>
      </c>
      <c r="D52" s="1308">
        <f>D33+D51</f>
        <v>0</v>
      </c>
      <c r="E52" s="1308">
        <f t="shared" ref="E52:Q52" si="9">E33+E51</f>
        <v>0</v>
      </c>
      <c r="F52" s="1308">
        <f t="shared" si="9"/>
        <v>0</v>
      </c>
      <c r="G52" s="1308">
        <f t="shared" si="9"/>
        <v>0</v>
      </c>
      <c r="H52" s="1308">
        <f t="shared" si="9"/>
        <v>0</v>
      </c>
      <c r="I52" s="1308">
        <f t="shared" si="9"/>
        <v>0</v>
      </c>
      <c r="J52" s="1308">
        <f t="shared" si="9"/>
        <v>0</v>
      </c>
      <c r="K52" s="1308">
        <f t="shared" si="9"/>
        <v>0</v>
      </c>
      <c r="L52" s="1308">
        <f t="shared" si="9"/>
        <v>0</v>
      </c>
      <c r="M52" s="1308">
        <f t="shared" si="9"/>
        <v>0</v>
      </c>
      <c r="N52" s="1308">
        <f t="shared" si="9"/>
        <v>0</v>
      </c>
      <c r="O52" s="1308">
        <f t="shared" si="9"/>
        <v>0</v>
      </c>
      <c r="P52" s="1308">
        <f t="shared" si="9"/>
        <v>0</v>
      </c>
      <c r="Q52" s="1309">
        <f t="shared" si="9"/>
        <v>0</v>
      </c>
      <c r="R52" s="1231"/>
      <c r="S52" s="1235"/>
      <c r="T52" s="1235"/>
    </row>
    <row r="53" spans="1:20">
      <c r="A53" s="1310"/>
      <c r="B53" s="1245" t="s">
        <v>1750</v>
      </c>
      <c r="C53" s="1311"/>
      <c r="D53" s="1312"/>
      <c r="E53" s="1312"/>
      <c r="F53" s="1312"/>
      <c r="G53" s="1312"/>
      <c r="H53" s="1312"/>
      <c r="I53" s="1312"/>
      <c r="J53" s="1312"/>
      <c r="K53" s="1312"/>
      <c r="L53" s="1312"/>
      <c r="M53" s="1312"/>
      <c r="N53" s="1312"/>
      <c r="O53" s="1312"/>
      <c r="P53" s="1312"/>
      <c r="Q53" s="1313"/>
      <c r="R53" s="1231"/>
      <c r="S53" s="1235"/>
      <c r="T53" s="1235"/>
    </row>
    <row r="54" spans="1:20">
      <c r="A54" s="1249"/>
      <c r="B54" s="1245" t="s">
        <v>1751</v>
      </c>
      <c r="C54" s="1314"/>
      <c r="D54" s="1315"/>
      <c r="E54" s="1315"/>
      <c r="F54" s="1315"/>
      <c r="G54" s="1315"/>
      <c r="H54" s="1315"/>
      <c r="I54" s="1315"/>
      <c r="J54" s="1315"/>
      <c r="K54" s="1315"/>
      <c r="L54" s="1315"/>
      <c r="M54" s="1315"/>
      <c r="N54" s="1315"/>
      <c r="O54" s="1315"/>
      <c r="P54" s="1315"/>
      <c r="Q54" s="1316"/>
      <c r="R54" s="1231"/>
      <c r="S54" s="1235"/>
      <c r="T54" s="1235"/>
    </row>
    <row r="55" spans="1:20">
      <c r="A55" s="1283" t="s">
        <v>1752</v>
      </c>
      <c r="B55" s="1317" t="s">
        <v>1753</v>
      </c>
      <c r="C55" s="1251"/>
      <c r="D55" s="1252"/>
      <c r="E55" s="1252"/>
      <c r="F55" s="1252"/>
      <c r="G55" s="1252"/>
      <c r="H55" s="1252"/>
      <c r="I55" s="1252"/>
      <c r="J55" s="1252"/>
      <c r="K55" s="1252"/>
      <c r="L55" s="1252"/>
      <c r="M55" s="1252"/>
      <c r="N55" s="1252"/>
      <c r="O55" s="1252"/>
      <c r="P55" s="1252"/>
      <c r="Q55" s="1253"/>
      <c r="R55" s="1231"/>
      <c r="S55" s="1235"/>
      <c r="T55" s="1235"/>
    </row>
    <row r="56" spans="1:20">
      <c r="A56" s="1249" t="s">
        <v>1754</v>
      </c>
      <c r="B56" s="1318" t="s">
        <v>1755</v>
      </c>
      <c r="C56" s="1256">
        <f t="shared" ref="C56:C62" si="10">SUM(D56:Q56)</f>
        <v>0</v>
      </c>
      <c r="D56" s="1299"/>
      <c r="E56" s="1263"/>
      <c r="F56" s="1263"/>
      <c r="G56" s="1263"/>
      <c r="H56" s="1263"/>
      <c r="I56" s="1263"/>
      <c r="J56" s="1263"/>
      <c r="K56" s="1263"/>
      <c r="L56" s="1263"/>
      <c r="M56" s="1263"/>
      <c r="N56" s="1263"/>
      <c r="O56" s="1263"/>
      <c r="P56" s="1263"/>
      <c r="Q56" s="1264"/>
      <c r="R56" s="1231"/>
      <c r="S56" s="1235"/>
      <c r="T56" s="1235"/>
    </row>
    <row r="57" spans="1:20">
      <c r="A57" s="1249" t="s">
        <v>1756</v>
      </c>
      <c r="B57" s="1318" t="s">
        <v>1757</v>
      </c>
      <c r="C57" s="1256">
        <f t="shared" si="10"/>
        <v>0</v>
      </c>
      <c r="D57" s="1299"/>
      <c r="E57" s="1263"/>
      <c r="F57" s="1263"/>
      <c r="G57" s="1263"/>
      <c r="H57" s="1263"/>
      <c r="I57" s="1263"/>
      <c r="J57" s="1263"/>
      <c r="K57" s="1263"/>
      <c r="L57" s="1263"/>
      <c r="M57" s="1263"/>
      <c r="N57" s="1263"/>
      <c r="O57" s="1263"/>
      <c r="P57" s="1263"/>
      <c r="Q57" s="1264"/>
      <c r="R57" s="1231"/>
      <c r="S57" s="1235"/>
      <c r="T57" s="1235"/>
    </row>
    <row r="58" spans="1:20">
      <c r="A58" s="1249" t="s">
        <v>1758</v>
      </c>
      <c r="B58" s="1318" t="s">
        <v>1759</v>
      </c>
      <c r="C58" s="1256">
        <f t="shared" si="10"/>
        <v>0</v>
      </c>
      <c r="D58" s="1299"/>
      <c r="E58" s="1263"/>
      <c r="F58" s="1263"/>
      <c r="G58" s="1263"/>
      <c r="H58" s="1263"/>
      <c r="I58" s="1263"/>
      <c r="J58" s="1263"/>
      <c r="K58" s="1263"/>
      <c r="L58" s="1263"/>
      <c r="M58" s="1263"/>
      <c r="N58" s="1263"/>
      <c r="O58" s="1263"/>
      <c r="P58" s="1263"/>
      <c r="Q58" s="1264"/>
      <c r="R58" s="1231"/>
      <c r="S58" s="1235"/>
      <c r="T58" s="1235"/>
    </row>
    <row r="59" spans="1:20">
      <c r="A59" s="1249" t="s">
        <v>1760</v>
      </c>
      <c r="B59" s="1318" t="s">
        <v>1761</v>
      </c>
      <c r="C59" s="1256">
        <f t="shared" si="10"/>
        <v>0</v>
      </c>
      <c r="D59" s="1319">
        <f>D60+D61</f>
        <v>0</v>
      </c>
      <c r="E59" s="1319">
        <f t="shared" ref="E59:Q59" si="11">E60+E61</f>
        <v>0</v>
      </c>
      <c r="F59" s="1319">
        <f t="shared" si="11"/>
        <v>0</v>
      </c>
      <c r="G59" s="1319">
        <f t="shared" si="11"/>
        <v>0</v>
      </c>
      <c r="H59" s="1319">
        <f t="shared" si="11"/>
        <v>0</v>
      </c>
      <c r="I59" s="1319">
        <f t="shared" si="11"/>
        <v>0</v>
      </c>
      <c r="J59" s="1319">
        <f t="shared" si="11"/>
        <v>0</v>
      </c>
      <c r="K59" s="1319">
        <f t="shared" si="11"/>
        <v>0</v>
      </c>
      <c r="L59" s="1319">
        <f t="shared" si="11"/>
        <v>0</v>
      </c>
      <c r="M59" s="1319">
        <f t="shared" si="11"/>
        <v>0</v>
      </c>
      <c r="N59" s="1319">
        <f t="shared" si="11"/>
        <v>0</v>
      </c>
      <c r="O59" s="1319">
        <f t="shared" si="11"/>
        <v>0</v>
      </c>
      <c r="P59" s="1319">
        <f t="shared" si="11"/>
        <v>0</v>
      </c>
      <c r="Q59" s="1320">
        <f t="shared" si="11"/>
        <v>0</v>
      </c>
      <c r="R59" s="1231"/>
      <c r="S59" s="1235"/>
      <c r="T59" s="1235"/>
    </row>
    <row r="60" spans="1:20">
      <c r="A60" s="1249" t="s">
        <v>1762</v>
      </c>
      <c r="B60" s="1321" t="s">
        <v>1763</v>
      </c>
      <c r="C60" s="1256">
        <f t="shared" si="10"/>
        <v>0</v>
      </c>
      <c r="D60" s="1292"/>
      <c r="E60" s="1292"/>
      <c r="F60" s="1292"/>
      <c r="G60" s="1292"/>
      <c r="H60" s="1292"/>
      <c r="I60" s="1292"/>
      <c r="J60" s="1292"/>
      <c r="K60" s="1292"/>
      <c r="L60" s="1292"/>
      <c r="M60" s="1292"/>
      <c r="N60" s="1292"/>
      <c r="O60" s="1292"/>
      <c r="P60" s="1292"/>
      <c r="Q60" s="1293"/>
      <c r="R60" s="1231"/>
      <c r="S60" s="1235"/>
      <c r="T60" s="1235"/>
    </row>
    <row r="61" spans="1:20">
      <c r="A61" s="1249" t="s">
        <v>1764</v>
      </c>
      <c r="B61" s="1321" t="s">
        <v>1765</v>
      </c>
      <c r="C61" s="1256">
        <f t="shared" si="10"/>
        <v>0</v>
      </c>
      <c r="D61" s="1292"/>
      <c r="E61" s="1292"/>
      <c r="F61" s="1292"/>
      <c r="G61" s="1292"/>
      <c r="H61" s="1292"/>
      <c r="I61" s="1292"/>
      <c r="J61" s="1292"/>
      <c r="K61" s="1292"/>
      <c r="L61" s="1292"/>
      <c r="M61" s="1292"/>
      <c r="N61" s="1292"/>
      <c r="O61" s="1292"/>
      <c r="P61" s="1292"/>
      <c r="Q61" s="1293"/>
      <c r="R61" s="1231"/>
      <c r="S61" s="1235"/>
      <c r="T61" s="1235"/>
    </row>
    <row r="62" spans="1:20">
      <c r="A62" s="1249" t="s">
        <v>1766</v>
      </c>
      <c r="B62" s="1318" t="s">
        <v>1767</v>
      </c>
      <c r="C62" s="1256">
        <f t="shared" si="10"/>
        <v>0</v>
      </c>
      <c r="D62" s="1322"/>
      <c r="E62" s="1322"/>
      <c r="F62" s="1322"/>
      <c r="G62" s="1322"/>
      <c r="H62" s="1322"/>
      <c r="I62" s="1322"/>
      <c r="J62" s="1322"/>
      <c r="K62" s="1322"/>
      <c r="L62" s="1322"/>
      <c r="M62" s="1322"/>
      <c r="N62" s="1322"/>
      <c r="O62" s="1322"/>
      <c r="P62" s="1322"/>
      <c r="Q62" s="1323"/>
      <c r="R62" s="1231"/>
      <c r="S62" s="1235"/>
      <c r="T62" s="1235"/>
    </row>
    <row r="63" spans="1:20">
      <c r="A63" s="1283"/>
      <c r="B63" s="1284" t="s">
        <v>1768</v>
      </c>
      <c r="C63" s="1324">
        <f>C56+C57+C58+C59+C62</f>
        <v>0</v>
      </c>
      <c r="D63" s="1325">
        <f>D56+D57+D58+D59+D62</f>
        <v>0</v>
      </c>
      <c r="E63" s="1325">
        <f t="shared" ref="E63:Q63" si="12">E56+E57+E58+E59+E62</f>
        <v>0</v>
      </c>
      <c r="F63" s="1325">
        <f t="shared" si="12"/>
        <v>0</v>
      </c>
      <c r="G63" s="1325">
        <f t="shared" si="12"/>
        <v>0</v>
      </c>
      <c r="H63" s="1325">
        <f t="shared" si="12"/>
        <v>0</v>
      </c>
      <c r="I63" s="1325">
        <f t="shared" si="12"/>
        <v>0</v>
      </c>
      <c r="J63" s="1325">
        <f t="shared" si="12"/>
        <v>0</v>
      </c>
      <c r="K63" s="1325">
        <f t="shared" si="12"/>
        <v>0</v>
      </c>
      <c r="L63" s="1325">
        <f t="shared" si="12"/>
        <v>0</v>
      </c>
      <c r="M63" s="1325">
        <f t="shared" si="12"/>
        <v>0</v>
      </c>
      <c r="N63" s="1325">
        <f t="shared" si="12"/>
        <v>0</v>
      </c>
      <c r="O63" s="1325">
        <f t="shared" si="12"/>
        <v>0</v>
      </c>
      <c r="P63" s="1325">
        <f t="shared" si="12"/>
        <v>0</v>
      </c>
      <c r="Q63" s="1326">
        <f t="shared" si="12"/>
        <v>0</v>
      </c>
      <c r="R63" s="1231"/>
      <c r="S63" s="1235"/>
      <c r="T63" s="1235"/>
    </row>
    <row r="64" spans="1:20">
      <c r="A64" s="1249"/>
      <c r="B64" s="1245" t="s">
        <v>1769</v>
      </c>
      <c r="C64" s="1246"/>
      <c r="D64" s="1327"/>
      <c r="E64" s="1327"/>
      <c r="F64" s="1327"/>
      <c r="G64" s="1327"/>
      <c r="H64" s="1327"/>
      <c r="I64" s="1327"/>
      <c r="J64" s="1327"/>
      <c r="K64" s="1327"/>
      <c r="L64" s="1327"/>
      <c r="M64" s="1327"/>
      <c r="N64" s="1327"/>
      <c r="O64" s="1327"/>
      <c r="P64" s="1327"/>
      <c r="Q64" s="1328"/>
      <c r="R64" s="1231"/>
      <c r="S64" s="1235"/>
      <c r="T64" s="1235"/>
    </row>
    <row r="65" spans="1:20">
      <c r="A65" s="1283" t="s">
        <v>1770</v>
      </c>
      <c r="B65" s="1317" t="s">
        <v>1753</v>
      </c>
      <c r="C65" s="1329"/>
      <c r="D65" s="1330"/>
      <c r="E65" s="1330"/>
      <c r="F65" s="1330"/>
      <c r="G65" s="1330"/>
      <c r="H65" s="1330"/>
      <c r="I65" s="1330"/>
      <c r="J65" s="1330"/>
      <c r="K65" s="1330"/>
      <c r="L65" s="1330"/>
      <c r="M65" s="1330"/>
      <c r="N65" s="1330"/>
      <c r="O65" s="1330"/>
      <c r="P65" s="1330"/>
      <c r="Q65" s="1331"/>
      <c r="R65" s="1231"/>
      <c r="S65" s="1235"/>
      <c r="T65" s="1235"/>
    </row>
    <row r="66" spans="1:20">
      <c r="A66" s="1249" t="s">
        <v>1754</v>
      </c>
      <c r="B66" s="1318" t="s">
        <v>1755</v>
      </c>
      <c r="C66" s="1256">
        <f t="shared" ref="C66:C72" si="13">SUM(D66:Q66)</f>
        <v>0</v>
      </c>
      <c r="D66" s="1299"/>
      <c r="E66" s="1263"/>
      <c r="F66" s="1263"/>
      <c r="G66" s="1263"/>
      <c r="H66" s="1263"/>
      <c r="I66" s="1263"/>
      <c r="J66" s="1263"/>
      <c r="K66" s="1263"/>
      <c r="L66" s="1263"/>
      <c r="M66" s="1263"/>
      <c r="N66" s="1263"/>
      <c r="O66" s="1263"/>
      <c r="P66" s="1263"/>
      <c r="Q66" s="1264"/>
      <c r="R66" s="1231"/>
      <c r="S66" s="1235"/>
      <c r="T66" s="1235"/>
    </row>
    <row r="67" spans="1:20">
      <c r="A67" s="1249" t="s">
        <v>1756</v>
      </c>
      <c r="B67" s="1318" t="s">
        <v>1757</v>
      </c>
      <c r="C67" s="1256">
        <f t="shared" si="13"/>
        <v>0</v>
      </c>
      <c r="D67" s="1299"/>
      <c r="E67" s="1263"/>
      <c r="F67" s="1263"/>
      <c r="G67" s="1263"/>
      <c r="H67" s="1263"/>
      <c r="I67" s="1263"/>
      <c r="J67" s="1263"/>
      <c r="K67" s="1263"/>
      <c r="L67" s="1263"/>
      <c r="M67" s="1263"/>
      <c r="N67" s="1263"/>
      <c r="O67" s="1263"/>
      <c r="P67" s="1263"/>
      <c r="Q67" s="1264"/>
      <c r="R67" s="1231"/>
      <c r="S67" s="1235"/>
      <c r="T67" s="1235"/>
    </row>
    <row r="68" spans="1:20">
      <c r="A68" s="1249" t="s">
        <v>1758</v>
      </c>
      <c r="B68" s="1318" t="s">
        <v>1759</v>
      </c>
      <c r="C68" s="1256">
        <f t="shared" si="13"/>
        <v>0</v>
      </c>
      <c r="D68" s="1299"/>
      <c r="E68" s="1263"/>
      <c r="F68" s="1263"/>
      <c r="G68" s="1263"/>
      <c r="H68" s="1263"/>
      <c r="I68" s="1263"/>
      <c r="J68" s="1263"/>
      <c r="K68" s="1263"/>
      <c r="L68" s="1263"/>
      <c r="M68" s="1263"/>
      <c r="N68" s="1263"/>
      <c r="O68" s="1263"/>
      <c r="P68" s="1263"/>
      <c r="Q68" s="1264"/>
      <c r="R68" s="1231"/>
      <c r="S68" s="1235"/>
      <c r="T68" s="1235"/>
    </row>
    <row r="69" spans="1:20">
      <c r="A69" s="1249" t="s">
        <v>1760</v>
      </c>
      <c r="B69" s="1318" t="s">
        <v>1761</v>
      </c>
      <c r="C69" s="1256">
        <f t="shared" si="13"/>
        <v>0</v>
      </c>
      <c r="D69" s="1319">
        <f>D70+D71</f>
        <v>0</v>
      </c>
      <c r="E69" s="1319">
        <f t="shared" ref="E69:Q69" si="14">E70+E71</f>
        <v>0</v>
      </c>
      <c r="F69" s="1319">
        <f t="shared" si="14"/>
        <v>0</v>
      </c>
      <c r="G69" s="1319">
        <f t="shared" si="14"/>
        <v>0</v>
      </c>
      <c r="H69" s="1319">
        <f t="shared" si="14"/>
        <v>0</v>
      </c>
      <c r="I69" s="1319">
        <f t="shared" si="14"/>
        <v>0</v>
      </c>
      <c r="J69" s="1319">
        <f t="shared" si="14"/>
        <v>0</v>
      </c>
      <c r="K69" s="1319">
        <f t="shared" si="14"/>
        <v>0</v>
      </c>
      <c r="L69" s="1319">
        <f t="shared" si="14"/>
        <v>0</v>
      </c>
      <c r="M69" s="1319">
        <f t="shared" si="14"/>
        <v>0</v>
      </c>
      <c r="N69" s="1319">
        <f t="shared" si="14"/>
        <v>0</v>
      </c>
      <c r="O69" s="1319">
        <f t="shared" si="14"/>
        <v>0</v>
      </c>
      <c r="P69" s="1319">
        <f t="shared" si="14"/>
        <v>0</v>
      </c>
      <c r="Q69" s="1320">
        <f t="shared" si="14"/>
        <v>0</v>
      </c>
      <c r="R69" s="1231"/>
      <c r="S69" s="1235"/>
      <c r="T69" s="1235"/>
    </row>
    <row r="70" spans="1:20">
      <c r="A70" s="1249" t="s">
        <v>1762</v>
      </c>
      <c r="B70" s="1321" t="s">
        <v>1763</v>
      </c>
      <c r="C70" s="1256">
        <f t="shared" si="13"/>
        <v>0</v>
      </c>
      <c r="D70" s="1292"/>
      <c r="E70" s="1292"/>
      <c r="F70" s="1292"/>
      <c r="G70" s="1292"/>
      <c r="H70" s="1292"/>
      <c r="I70" s="1292"/>
      <c r="J70" s="1292"/>
      <c r="K70" s="1292"/>
      <c r="L70" s="1292"/>
      <c r="M70" s="1292"/>
      <c r="N70" s="1292"/>
      <c r="O70" s="1292"/>
      <c r="P70" s="1292"/>
      <c r="Q70" s="1293"/>
      <c r="R70" s="1231"/>
      <c r="S70" s="1235"/>
      <c r="T70" s="1235"/>
    </row>
    <row r="71" spans="1:20">
      <c r="A71" s="1249" t="s">
        <v>1764</v>
      </c>
      <c r="B71" s="1321" t="s">
        <v>1765</v>
      </c>
      <c r="C71" s="1256">
        <f t="shared" si="13"/>
        <v>0</v>
      </c>
      <c r="D71" s="1292"/>
      <c r="E71" s="1292"/>
      <c r="F71" s="1292"/>
      <c r="G71" s="1292"/>
      <c r="H71" s="1292"/>
      <c r="I71" s="1292"/>
      <c r="J71" s="1292"/>
      <c r="K71" s="1292"/>
      <c r="L71" s="1292"/>
      <c r="M71" s="1292"/>
      <c r="N71" s="1292"/>
      <c r="O71" s="1292"/>
      <c r="P71" s="1292"/>
      <c r="Q71" s="1293"/>
      <c r="R71" s="1231"/>
      <c r="S71" s="1235"/>
      <c r="T71" s="1235"/>
    </row>
    <row r="72" spans="1:20">
      <c r="A72" s="1249" t="s">
        <v>1766</v>
      </c>
      <c r="B72" s="1318" t="s">
        <v>1767</v>
      </c>
      <c r="C72" s="1256">
        <f t="shared" si="13"/>
        <v>0</v>
      </c>
      <c r="D72" s="1322"/>
      <c r="E72" s="1322"/>
      <c r="F72" s="1322"/>
      <c r="G72" s="1322"/>
      <c r="H72" s="1322"/>
      <c r="I72" s="1322"/>
      <c r="J72" s="1322"/>
      <c r="K72" s="1322"/>
      <c r="L72" s="1322"/>
      <c r="M72" s="1322"/>
      <c r="N72" s="1322"/>
      <c r="O72" s="1322"/>
      <c r="P72" s="1322"/>
      <c r="Q72" s="1323"/>
      <c r="R72" s="1231"/>
      <c r="S72" s="1235"/>
      <c r="T72" s="1235"/>
    </row>
    <row r="73" spans="1:20" ht="15.75" thickBot="1">
      <c r="A73" s="1300"/>
      <c r="B73" s="1301" t="s">
        <v>1771</v>
      </c>
      <c r="C73" s="1332">
        <f>C66+C67+C68+C69+C72</f>
        <v>0</v>
      </c>
      <c r="D73" s="1303">
        <f>D66+D67+D68+D69+D72</f>
        <v>0</v>
      </c>
      <c r="E73" s="1303">
        <f t="shared" ref="E73:Q73" si="15">E66+E67+E68+E69+E72</f>
        <v>0</v>
      </c>
      <c r="F73" s="1303">
        <f t="shared" si="15"/>
        <v>0</v>
      </c>
      <c r="G73" s="1303">
        <f t="shared" si="15"/>
        <v>0</v>
      </c>
      <c r="H73" s="1303">
        <f t="shared" si="15"/>
        <v>0</v>
      </c>
      <c r="I73" s="1303">
        <f t="shared" si="15"/>
        <v>0</v>
      </c>
      <c r="J73" s="1303">
        <f t="shared" si="15"/>
        <v>0</v>
      </c>
      <c r="K73" s="1303">
        <f t="shared" si="15"/>
        <v>0</v>
      </c>
      <c r="L73" s="1303">
        <f t="shared" si="15"/>
        <v>0</v>
      </c>
      <c r="M73" s="1303">
        <f t="shared" si="15"/>
        <v>0</v>
      </c>
      <c r="N73" s="1303">
        <f t="shared" si="15"/>
        <v>0</v>
      </c>
      <c r="O73" s="1303">
        <f t="shared" si="15"/>
        <v>0</v>
      </c>
      <c r="P73" s="1303">
        <f t="shared" si="15"/>
        <v>0</v>
      </c>
      <c r="Q73" s="1304">
        <f t="shared" si="15"/>
        <v>0</v>
      </c>
      <c r="R73" s="1231"/>
      <c r="S73" s="1235"/>
      <c r="T73" s="1235"/>
    </row>
    <row r="74" spans="1:20" ht="15.75" thickBot="1">
      <c r="A74" s="1333"/>
      <c r="B74" s="1306" t="s">
        <v>1772</v>
      </c>
      <c r="C74" s="1307">
        <f>C63+C73</f>
        <v>0</v>
      </c>
      <c r="D74" s="1308">
        <f>D63+D73</f>
        <v>0</v>
      </c>
      <c r="E74" s="1308">
        <f t="shared" ref="E74:Q74" si="16">E63+E73</f>
        <v>0</v>
      </c>
      <c r="F74" s="1308">
        <f t="shared" si="16"/>
        <v>0</v>
      </c>
      <c r="G74" s="1308">
        <f t="shared" si="16"/>
        <v>0</v>
      </c>
      <c r="H74" s="1308">
        <f t="shared" si="16"/>
        <v>0</v>
      </c>
      <c r="I74" s="1308">
        <f t="shared" si="16"/>
        <v>0</v>
      </c>
      <c r="J74" s="1308">
        <f t="shared" si="16"/>
        <v>0</v>
      </c>
      <c r="K74" s="1308">
        <f t="shared" si="16"/>
        <v>0</v>
      </c>
      <c r="L74" s="1308">
        <f t="shared" si="16"/>
        <v>0</v>
      </c>
      <c r="M74" s="1308">
        <f t="shared" si="16"/>
        <v>0</v>
      </c>
      <c r="N74" s="1308">
        <f t="shared" si="16"/>
        <v>0</v>
      </c>
      <c r="O74" s="1308">
        <f t="shared" si="16"/>
        <v>0</v>
      </c>
      <c r="P74" s="1308">
        <f t="shared" si="16"/>
        <v>0</v>
      </c>
      <c r="Q74" s="1309">
        <f t="shared" si="16"/>
        <v>0</v>
      </c>
      <c r="R74" s="1231"/>
      <c r="S74" s="1235"/>
      <c r="T74" s="1235"/>
    </row>
    <row r="75" spans="1:20" ht="15.75" thickBot="1">
      <c r="A75" s="1334"/>
      <c r="B75" s="1335" t="s">
        <v>1773</v>
      </c>
      <c r="C75" s="1336">
        <f>C52+C74</f>
        <v>0</v>
      </c>
      <c r="D75" s="1337">
        <f>D52+D74</f>
        <v>0</v>
      </c>
      <c r="E75" s="1337">
        <f t="shared" ref="E75:Q75" si="17">E52+E74</f>
        <v>0</v>
      </c>
      <c r="F75" s="1337">
        <f t="shared" si="17"/>
        <v>0</v>
      </c>
      <c r="G75" s="1337">
        <f t="shared" si="17"/>
        <v>0</v>
      </c>
      <c r="H75" s="1337">
        <f t="shared" si="17"/>
        <v>0</v>
      </c>
      <c r="I75" s="1337">
        <f t="shared" si="17"/>
        <v>0</v>
      </c>
      <c r="J75" s="1337">
        <f t="shared" si="17"/>
        <v>0</v>
      </c>
      <c r="K75" s="1337">
        <f t="shared" si="17"/>
        <v>0</v>
      </c>
      <c r="L75" s="1337">
        <f t="shared" si="17"/>
        <v>0</v>
      </c>
      <c r="M75" s="1337">
        <f t="shared" si="17"/>
        <v>0</v>
      </c>
      <c r="N75" s="1337">
        <f t="shared" si="17"/>
        <v>0</v>
      </c>
      <c r="O75" s="1337">
        <f t="shared" si="17"/>
        <v>0</v>
      </c>
      <c r="P75" s="1337">
        <f t="shared" si="17"/>
        <v>0</v>
      </c>
      <c r="Q75" s="1338">
        <f t="shared" si="17"/>
        <v>0</v>
      </c>
      <c r="R75" s="1231"/>
      <c r="S75" s="1235"/>
      <c r="T75" s="1235"/>
    </row>
    <row r="76" spans="1:20" ht="16.5" thickTop="1" thickBot="1">
      <c r="A76" s="1339"/>
      <c r="B76" s="1340" t="s">
        <v>1774</v>
      </c>
      <c r="C76" s="1341"/>
      <c r="D76" s="1342">
        <v>0</v>
      </c>
      <c r="E76" s="1343" t="s">
        <v>1775</v>
      </c>
      <c r="F76" s="1344" t="s">
        <v>1776</v>
      </c>
      <c r="G76" s="1344" t="s">
        <v>1777</v>
      </c>
      <c r="H76" s="1344" t="s">
        <v>1778</v>
      </c>
      <c r="I76" s="1344" t="s">
        <v>1779</v>
      </c>
      <c r="J76" s="1344" t="s">
        <v>1780</v>
      </c>
      <c r="K76" s="1344" t="s">
        <v>1781</v>
      </c>
      <c r="L76" s="1344" t="s">
        <v>1782</v>
      </c>
      <c r="M76" s="1344" t="s">
        <v>1783</v>
      </c>
      <c r="N76" s="1344" t="s">
        <v>1784</v>
      </c>
      <c r="O76" s="1344" t="s">
        <v>1785</v>
      </c>
      <c r="P76" s="1344" t="s">
        <v>1786</v>
      </c>
      <c r="Q76" s="1345" t="s">
        <v>1787</v>
      </c>
      <c r="R76" s="1231"/>
      <c r="S76" s="1235"/>
      <c r="T76" s="1235"/>
    </row>
    <row r="77" spans="1:20" ht="16.5" thickTop="1" thickBot="1">
      <c r="A77" s="1346"/>
      <c r="B77" s="1347" t="s">
        <v>1788</v>
      </c>
      <c r="C77" s="1348"/>
      <c r="D77" s="1349">
        <f t="shared" ref="D77:Q77" si="18">D75*D76</f>
        <v>0</v>
      </c>
      <c r="E77" s="1350">
        <f t="shared" si="18"/>
        <v>0</v>
      </c>
      <c r="F77" s="1350">
        <f t="shared" si="18"/>
        <v>0</v>
      </c>
      <c r="G77" s="1350">
        <f t="shared" si="18"/>
        <v>0</v>
      </c>
      <c r="H77" s="1350">
        <f t="shared" si="18"/>
        <v>0</v>
      </c>
      <c r="I77" s="1350">
        <f t="shared" si="18"/>
        <v>0</v>
      </c>
      <c r="J77" s="1350">
        <f t="shared" si="18"/>
        <v>0</v>
      </c>
      <c r="K77" s="1350">
        <f t="shared" si="18"/>
        <v>0</v>
      </c>
      <c r="L77" s="1350">
        <f t="shared" si="18"/>
        <v>0</v>
      </c>
      <c r="M77" s="1350">
        <f t="shared" si="18"/>
        <v>0</v>
      </c>
      <c r="N77" s="1350">
        <f t="shared" si="18"/>
        <v>0</v>
      </c>
      <c r="O77" s="1350">
        <f t="shared" si="18"/>
        <v>0</v>
      </c>
      <c r="P77" s="1350">
        <f t="shared" si="18"/>
        <v>0</v>
      </c>
      <c r="Q77" s="1351">
        <f t="shared" si="18"/>
        <v>0</v>
      </c>
      <c r="R77" s="1231"/>
      <c r="S77" s="1235"/>
      <c r="T77" s="1235"/>
    </row>
    <row r="78" spans="1:20" ht="16.5" thickTop="1" thickBot="1">
      <c r="A78" s="1352"/>
      <c r="B78" s="1353" t="s">
        <v>1789</v>
      </c>
      <c r="C78" s="1354">
        <f>SUM(D77:Q77)</f>
        <v>0</v>
      </c>
      <c r="D78" s="1355"/>
      <c r="E78" s="1356"/>
      <c r="F78" s="1356"/>
      <c r="G78" s="1356"/>
      <c r="H78" s="1356"/>
      <c r="I78" s="1356"/>
      <c r="J78" s="1356"/>
      <c r="K78" s="1356"/>
      <c r="L78" s="1356"/>
      <c r="M78" s="1356"/>
      <c r="N78" s="1356"/>
      <c r="O78" s="1356"/>
      <c r="P78" s="1356"/>
      <c r="Q78" s="1357"/>
      <c r="R78" s="1231"/>
      <c r="S78" s="1235"/>
      <c r="T78" s="1235"/>
    </row>
    <row r="79" spans="1:20">
      <c r="A79" s="678"/>
      <c r="B79" s="678"/>
      <c r="C79" s="678"/>
      <c r="D79" s="678"/>
      <c r="E79" s="678"/>
      <c r="F79" s="678"/>
      <c r="G79" s="678"/>
      <c r="H79" s="678"/>
      <c r="I79" s="678"/>
      <c r="J79" s="678"/>
      <c r="K79" s="678"/>
      <c r="L79" s="678"/>
      <c r="M79" s="678"/>
      <c r="N79" s="678"/>
      <c r="O79" s="678"/>
      <c r="P79" s="678"/>
      <c r="Q79" s="678"/>
      <c r="R79" s="678"/>
    </row>
    <row r="80" spans="1:20">
      <c r="A80" s="678"/>
      <c r="B80" s="678"/>
      <c r="C80" s="678"/>
      <c r="D80" s="678"/>
      <c r="E80" s="678"/>
      <c r="F80" s="678"/>
      <c r="G80" s="678"/>
      <c r="H80" s="678"/>
      <c r="I80" s="678"/>
      <c r="J80" s="678"/>
      <c r="K80" s="678"/>
      <c r="L80" s="678"/>
      <c r="M80" s="678"/>
      <c r="N80" s="678"/>
      <c r="O80" s="678"/>
      <c r="P80" s="678"/>
      <c r="Q80" s="678"/>
      <c r="R80" s="678"/>
    </row>
    <row r="81" spans="1:18">
      <c r="A81" s="678"/>
      <c r="B81" s="678"/>
      <c r="C81" s="678"/>
      <c r="D81" s="678"/>
      <c r="E81" s="678"/>
      <c r="F81" s="678"/>
      <c r="G81" s="678"/>
      <c r="H81" s="678"/>
      <c r="I81" s="678"/>
      <c r="J81" s="678"/>
      <c r="K81" s="678"/>
      <c r="L81" s="678"/>
      <c r="M81" s="678"/>
      <c r="N81" s="678"/>
      <c r="O81" s="678"/>
      <c r="P81" s="678"/>
      <c r="Q81" s="678"/>
      <c r="R81" s="678"/>
    </row>
    <row r="82" spans="1:18">
      <c r="A82" s="678"/>
      <c r="B82" s="678"/>
      <c r="C82" s="678"/>
      <c r="D82" s="678"/>
      <c r="E82" s="678"/>
      <c r="F82" s="678"/>
      <c r="G82" s="678"/>
      <c r="H82" s="678"/>
      <c r="I82" s="678"/>
      <c r="J82" s="678"/>
      <c r="K82" s="678"/>
      <c r="L82" s="678"/>
      <c r="M82" s="678"/>
      <c r="N82" s="678"/>
      <c r="O82" s="678"/>
      <c r="P82" s="678"/>
      <c r="Q82" s="678"/>
      <c r="R82" s="678"/>
    </row>
    <row r="83" spans="1:18">
      <c r="A83" s="678"/>
      <c r="B83" s="678"/>
      <c r="C83" s="678"/>
      <c r="D83" s="678"/>
      <c r="E83" s="678"/>
      <c r="F83" s="678"/>
      <c r="G83" s="678"/>
      <c r="H83" s="678"/>
      <c r="I83" s="678"/>
      <c r="J83" s="678"/>
      <c r="K83" s="678"/>
      <c r="L83" s="678"/>
      <c r="M83" s="678"/>
      <c r="N83" s="678"/>
      <c r="O83" s="678"/>
      <c r="P83" s="678"/>
      <c r="Q83" s="678"/>
      <c r="R83" s="678"/>
    </row>
    <row r="84" spans="1:18">
      <c r="A84" s="678"/>
      <c r="B84" s="678"/>
      <c r="C84" s="678"/>
      <c r="D84" s="678"/>
      <c r="E84" s="678"/>
      <c r="F84" s="678"/>
      <c r="G84" s="678"/>
      <c r="H84" s="678"/>
      <c r="I84" s="678"/>
      <c r="J84" s="678"/>
      <c r="K84" s="678"/>
      <c r="L84" s="678"/>
      <c r="M84" s="678"/>
      <c r="N84" s="678"/>
      <c r="O84" s="678"/>
      <c r="P84" s="678"/>
      <c r="Q84" s="678"/>
      <c r="R84" s="678"/>
    </row>
    <row r="85" spans="1:18">
      <c r="A85" s="678"/>
      <c r="B85" s="678"/>
      <c r="C85" s="678"/>
      <c r="D85" s="678"/>
      <c r="E85" s="678"/>
      <c r="F85" s="678"/>
      <c r="G85" s="678"/>
      <c r="H85" s="678"/>
      <c r="I85" s="678"/>
      <c r="J85" s="678"/>
      <c r="K85" s="678"/>
      <c r="L85" s="678"/>
      <c r="M85" s="678"/>
      <c r="N85" s="678"/>
      <c r="O85" s="678"/>
      <c r="P85" s="678"/>
      <c r="Q85" s="678"/>
      <c r="R85" s="678"/>
    </row>
    <row r="86" spans="1:18">
      <c r="A86" s="678"/>
      <c r="B86" s="678"/>
      <c r="C86" s="678"/>
      <c r="D86" s="678"/>
      <c r="E86" s="678"/>
      <c r="F86" s="678"/>
      <c r="G86" s="678"/>
      <c r="H86" s="678"/>
      <c r="I86" s="678"/>
      <c r="J86" s="678"/>
      <c r="K86" s="678"/>
      <c r="L86" s="678"/>
      <c r="M86" s="678"/>
      <c r="N86" s="678"/>
      <c r="O86" s="678"/>
      <c r="P86" s="678"/>
      <c r="Q86" s="678"/>
      <c r="R86" s="678"/>
    </row>
    <row r="87" spans="1:18">
      <c r="A87" s="678"/>
      <c r="B87" s="678"/>
      <c r="C87" s="678"/>
      <c r="D87" s="678"/>
      <c r="E87" s="678"/>
      <c r="F87" s="678"/>
      <c r="G87" s="678"/>
      <c r="H87" s="678"/>
      <c r="I87" s="678"/>
      <c r="J87" s="678"/>
      <c r="K87" s="678"/>
      <c r="L87" s="678"/>
      <c r="M87" s="678"/>
      <c r="N87" s="678"/>
      <c r="O87" s="678"/>
      <c r="P87" s="678"/>
      <c r="Q87" s="678"/>
      <c r="R87" s="678"/>
    </row>
    <row r="88" spans="1:18">
      <c r="A88" s="678"/>
      <c r="B88" s="678"/>
      <c r="C88" s="678"/>
      <c r="D88" s="678"/>
      <c r="E88" s="678"/>
      <c r="F88" s="678"/>
      <c r="G88" s="678"/>
      <c r="H88" s="678"/>
      <c r="I88" s="678"/>
      <c r="J88" s="678"/>
      <c r="K88" s="678"/>
      <c r="L88" s="678"/>
      <c r="M88" s="678"/>
      <c r="N88" s="678"/>
      <c r="O88" s="678"/>
      <c r="P88" s="678"/>
      <c r="Q88" s="678"/>
      <c r="R88" s="678"/>
    </row>
    <row r="89" spans="1:18">
      <c r="A89" s="678"/>
      <c r="B89" s="678"/>
      <c r="C89" s="678"/>
      <c r="D89" s="678"/>
      <c r="E89" s="678"/>
      <c r="F89" s="678"/>
      <c r="G89" s="678"/>
      <c r="H89" s="678"/>
      <c r="I89" s="678"/>
      <c r="J89" s="678"/>
      <c r="K89" s="678"/>
      <c r="L89" s="678"/>
      <c r="M89" s="678"/>
      <c r="N89" s="678"/>
      <c r="O89" s="678"/>
      <c r="P89" s="678"/>
      <c r="Q89" s="678"/>
      <c r="R89" s="678"/>
    </row>
    <row r="90" spans="1:18">
      <c r="A90" s="678"/>
      <c r="B90" s="678"/>
      <c r="C90" s="678"/>
      <c r="D90" s="678"/>
      <c r="E90" s="678"/>
      <c r="F90" s="678"/>
      <c r="G90" s="678"/>
      <c r="H90" s="678"/>
      <c r="I90" s="678"/>
      <c r="J90" s="678"/>
      <c r="K90" s="678"/>
      <c r="L90" s="678"/>
      <c r="M90" s="678"/>
      <c r="N90" s="678"/>
      <c r="O90" s="678"/>
      <c r="P90" s="678"/>
      <c r="Q90" s="678"/>
      <c r="R90" s="678"/>
    </row>
    <row r="91" spans="1:18">
      <c r="A91" s="678"/>
      <c r="B91" s="678"/>
      <c r="C91" s="678"/>
      <c r="D91" s="678"/>
      <c r="E91" s="678"/>
      <c r="F91" s="678"/>
      <c r="G91" s="678"/>
      <c r="H91" s="678"/>
      <c r="I91" s="678"/>
      <c r="J91" s="678"/>
      <c r="K91" s="678"/>
      <c r="L91" s="678"/>
      <c r="M91" s="678"/>
      <c r="N91" s="678"/>
      <c r="O91" s="678"/>
      <c r="P91" s="678"/>
      <c r="Q91" s="678"/>
      <c r="R91" s="678"/>
    </row>
    <row r="92" spans="1:18">
      <c r="A92" s="678"/>
      <c r="B92" s="678"/>
      <c r="C92" s="678"/>
      <c r="D92" s="678"/>
      <c r="E92" s="678"/>
      <c r="F92" s="678"/>
      <c r="G92" s="678"/>
      <c r="H92" s="678"/>
      <c r="I92" s="678"/>
      <c r="J92" s="678"/>
      <c r="K92" s="678"/>
      <c r="L92" s="678"/>
      <c r="M92" s="678"/>
      <c r="N92" s="678"/>
      <c r="O92" s="678"/>
      <c r="P92" s="678"/>
      <c r="Q92" s="678"/>
      <c r="R92" s="678"/>
    </row>
    <row r="93" spans="1:18">
      <c r="A93" s="678"/>
      <c r="B93" s="678"/>
      <c r="C93" s="678"/>
      <c r="D93" s="678"/>
      <c r="E93" s="678"/>
      <c r="F93" s="678"/>
      <c r="G93" s="678"/>
      <c r="H93" s="678"/>
      <c r="I93" s="678"/>
      <c r="J93" s="678"/>
      <c r="K93" s="678"/>
      <c r="L93" s="678"/>
      <c r="M93" s="678"/>
      <c r="N93" s="678"/>
      <c r="O93" s="678"/>
      <c r="P93" s="678"/>
      <c r="Q93" s="678"/>
      <c r="R93" s="678"/>
    </row>
    <row r="94" spans="1:18">
      <c r="A94" s="678"/>
      <c r="B94" s="678"/>
      <c r="C94" s="678"/>
      <c r="D94" s="678"/>
      <c r="E94" s="678"/>
      <c r="F94" s="678"/>
      <c r="G94" s="678"/>
      <c r="H94" s="678"/>
      <c r="I94" s="678"/>
      <c r="J94" s="678"/>
      <c r="K94" s="678"/>
      <c r="L94" s="678"/>
      <c r="M94" s="678"/>
      <c r="N94" s="678"/>
      <c r="O94" s="678"/>
      <c r="P94" s="678"/>
      <c r="Q94" s="678"/>
      <c r="R94" s="678"/>
    </row>
    <row r="95" spans="1:18">
      <c r="A95" s="678"/>
      <c r="B95" s="678"/>
      <c r="C95" s="678"/>
      <c r="D95" s="678"/>
      <c r="E95" s="678"/>
      <c r="F95" s="678"/>
      <c r="G95" s="678"/>
      <c r="H95" s="678"/>
      <c r="I95" s="678"/>
      <c r="J95" s="678"/>
      <c r="K95" s="678"/>
      <c r="L95" s="678"/>
      <c r="M95" s="678"/>
      <c r="N95" s="678"/>
      <c r="O95" s="678"/>
      <c r="P95" s="678"/>
      <c r="Q95" s="678"/>
      <c r="R95" s="678"/>
    </row>
    <row r="96" spans="1:18">
      <c r="A96" s="678"/>
      <c r="B96" s="678"/>
      <c r="C96" s="678"/>
      <c r="D96" s="678"/>
      <c r="E96" s="678"/>
      <c r="F96" s="678"/>
      <c r="G96" s="678"/>
      <c r="H96" s="678"/>
      <c r="I96" s="678"/>
      <c r="J96" s="678"/>
      <c r="K96" s="678"/>
      <c r="L96" s="678"/>
      <c r="M96" s="678"/>
      <c r="N96" s="678"/>
      <c r="O96" s="678"/>
      <c r="P96" s="678"/>
      <c r="Q96" s="678"/>
      <c r="R96" s="678"/>
    </row>
    <row r="97" spans="1:18">
      <c r="A97" s="678"/>
      <c r="B97" s="678"/>
      <c r="C97" s="678"/>
      <c r="D97" s="678"/>
      <c r="E97" s="678"/>
      <c r="F97" s="678"/>
      <c r="G97" s="678"/>
      <c r="H97" s="678"/>
      <c r="I97" s="678"/>
      <c r="J97" s="678"/>
      <c r="K97" s="678"/>
      <c r="L97" s="678"/>
      <c r="M97" s="678"/>
      <c r="N97" s="678"/>
      <c r="O97" s="678"/>
      <c r="P97" s="678"/>
      <c r="Q97" s="678"/>
      <c r="R97" s="678"/>
    </row>
    <row r="98" spans="1:18">
      <c r="A98" s="678"/>
      <c r="B98" s="678"/>
      <c r="C98" s="678"/>
      <c r="D98" s="678"/>
      <c r="E98" s="678"/>
      <c r="F98" s="678"/>
      <c r="G98" s="678"/>
      <c r="H98" s="678"/>
      <c r="I98" s="678"/>
      <c r="J98" s="678"/>
      <c r="K98" s="678"/>
      <c r="L98" s="678"/>
      <c r="M98" s="678"/>
      <c r="N98" s="678"/>
      <c r="O98" s="678"/>
      <c r="P98" s="678"/>
      <c r="Q98" s="678"/>
      <c r="R98" s="678"/>
    </row>
    <row r="99" spans="1:18">
      <c r="A99" s="678"/>
      <c r="B99" s="678"/>
      <c r="C99" s="678"/>
      <c r="D99" s="678"/>
      <c r="E99" s="678"/>
      <c r="F99" s="678"/>
      <c r="G99" s="678"/>
      <c r="H99" s="678"/>
      <c r="I99" s="678"/>
      <c r="J99" s="678"/>
      <c r="K99" s="678"/>
      <c r="L99" s="678"/>
      <c r="M99" s="678"/>
      <c r="N99" s="678"/>
      <c r="O99" s="678"/>
      <c r="P99" s="678"/>
      <c r="Q99" s="678"/>
      <c r="R99" s="678"/>
    </row>
    <row r="100" spans="1:18">
      <c r="A100" s="678"/>
      <c r="B100" s="678"/>
      <c r="C100" s="678"/>
      <c r="D100" s="678"/>
      <c r="E100" s="678"/>
      <c r="F100" s="678"/>
      <c r="G100" s="678"/>
      <c r="H100" s="678"/>
      <c r="I100" s="678"/>
      <c r="J100" s="678"/>
      <c r="K100" s="678"/>
      <c r="L100" s="678"/>
      <c r="M100" s="678"/>
      <c r="N100" s="678"/>
      <c r="O100" s="678"/>
      <c r="P100" s="678"/>
      <c r="Q100" s="678"/>
      <c r="R100" s="678"/>
    </row>
    <row r="101" spans="1:18">
      <c r="A101" s="678"/>
      <c r="B101" s="678"/>
      <c r="C101" s="678"/>
      <c r="D101" s="678"/>
      <c r="E101" s="678"/>
      <c r="F101" s="678"/>
      <c r="G101" s="678"/>
      <c r="H101" s="678"/>
      <c r="I101" s="678"/>
      <c r="J101" s="678"/>
      <c r="K101" s="678"/>
      <c r="L101" s="678"/>
      <c r="M101" s="678"/>
      <c r="N101" s="678"/>
      <c r="O101" s="678"/>
      <c r="P101" s="678"/>
      <c r="Q101" s="678"/>
      <c r="R101" s="678"/>
    </row>
    <row r="102" spans="1:18">
      <c r="A102" s="678"/>
      <c r="B102" s="678"/>
      <c r="C102" s="678"/>
      <c r="D102" s="678"/>
      <c r="E102" s="678"/>
      <c r="F102" s="678"/>
      <c r="G102" s="678"/>
      <c r="H102" s="678"/>
      <c r="I102" s="678"/>
      <c r="J102" s="678"/>
      <c r="K102" s="678"/>
      <c r="L102" s="678"/>
      <c r="M102" s="678"/>
      <c r="N102" s="678"/>
      <c r="O102" s="678"/>
      <c r="P102" s="678"/>
      <c r="Q102" s="678"/>
      <c r="R102" s="678"/>
    </row>
    <row r="103" spans="1:18">
      <c r="A103" s="678"/>
      <c r="B103" s="678"/>
      <c r="C103" s="678"/>
      <c r="D103" s="678"/>
      <c r="E103" s="678"/>
      <c r="F103" s="678"/>
      <c r="G103" s="678"/>
      <c r="H103" s="678"/>
      <c r="I103" s="678"/>
      <c r="J103" s="678"/>
      <c r="K103" s="678"/>
      <c r="L103" s="678"/>
      <c r="M103" s="678"/>
      <c r="N103" s="678"/>
      <c r="O103" s="678"/>
      <c r="P103" s="678"/>
      <c r="Q103" s="678"/>
      <c r="R103" s="678"/>
    </row>
    <row r="104" spans="1:18">
      <c r="A104" s="678"/>
      <c r="B104" s="678"/>
      <c r="C104" s="678"/>
      <c r="D104" s="678"/>
      <c r="E104" s="678"/>
      <c r="F104" s="678"/>
      <c r="G104" s="678"/>
      <c r="H104" s="678"/>
      <c r="I104" s="678"/>
      <c r="J104" s="678"/>
      <c r="K104" s="678"/>
      <c r="L104" s="678"/>
      <c r="M104" s="678"/>
      <c r="N104" s="678"/>
      <c r="O104" s="678"/>
      <c r="P104" s="678"/>
      <c r="Q104" s="678"/>
      <c r="R104" s="678"/>
    </row>
  </sheetData>
  <mergeCells count="5">
    <mergeCell ref="A7:B10"/>
    <mergeCell ref="C7:Q10"/>
    <mergeCell ref="A11:B12"/>
    <mergeCell ref="C11:C12"/>
    <mergeCell ref="E11:Q11"/>
  </mergeCells>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4"/>
  <sheetViews>
    <sheetView workbookViewId="0">
      <selection activeCell="B31" sqref="B31"/>
    </sheetView>
  </sheetViews>
  <sheetFormatPr defaultRowHeight="15"/>
  <cols>
    <col min="1" max="1" width="21.85546875" style="242" bestFit="1" customWidth="1"/>
    <col min="2" max="2" width="47.7109375" style="242" customWidth="1"/>
    <col min="3" max="3" width="10" style="242" customWidth="1"/>
    <col min="4" max="256" width="9.140625" style="242"/>
    <col min="257" max="257" width="21.85546875" style="242" bestFit="1" customWidth="1"/>
    <col min="258" max="258" width="47.7109375" style="242" customWidth="1"/>
    <col min="259" max="259" width="10" style="242" customWidth="1"/>
    <col min="260" max="512" width="9.140625" style="242"/>
    <col min="513" max="513" width="21.85546875" style="242" bestFit="1" customWidth="1"/>
    <col min="514" max="514" width="47.7109375" style="242" customWidth="1"/>
    <col min="515" max="515" width="10" style="242" customWidth="1"/>
    <col min="516" max="768" width="9.140625" style="242"/>
    <col min="769" max="769" width="21.85546875" style="242" bestFit="1" customWidth="1"/>
    <col min="770" max="770" width="47.7109375" style="242" customWidth="1"/>
    <col min="771" max="771" width="10" style="242" customWidth="1"/>
    <col min="772" max="1024" width="9.140625" style="242"/>
    <col min="1025" max="1025" width="21.85546875" style="242" bestFit="1" customWidth="1"/>
    <col min="1026" max="1026" width="47.7109375" style="242" customWidth="1"/>
    <col min="1027" max="1027" width="10" style="242" customWidth="1"/>
    <col min="1028" max="1280" width="9.140625" style="242"/>
    <col min="1281" max="1281" width="21.85546875" style="242" bestFit="1" customWidth="1"/>
    <col min="1282" max="1282" width="47.7109375" style="242" customWidth="1"/>
    <col min="1283" max="1283" width="10" style="242" customWidth="1"/>
    <col min="1284" max="1536" width="9.140625" style="242"/>
    <col min="1537" max="1537" width="21.85546875" style="242" bestFit="1" customWidth="1"/>
    <col min="1538" max="1538" width="47.7109375" style="242" customWidth="1"/>
    <col min="1539" max="1539" width="10" style="242" customWidth="1"/>
    <col min="1540" max="1792" width="9.140625" style="242"/>
    <col min="1793" max="1793" width="21.85546875" style="242" bestFit="1" customWidth="1"/>
    <col min="1794" max="1794" width="47.7109375" style="242" customWidth="1"/>
    <col min="1795" max="1795" width="10" style="242" customWidth="1"/>
    <col min="1796" max="2048" width="9.140625" style="242"/>
    <col min="2049" max="2049" width="21.85546875" style="242" bestFit="1" customWidth="1"/>
    <col min="2050" max="2050" width="47.7109375" style="242" customWidth="1"/>
    <col min="2051" max="2051" width="10" style="242" customWidth="1"/>
    <col min="2052" max="2304" width="9.140625" style="242"/>
    <col min="2305" max="2305" width="21.85546875" style="242" bestFit="1" customWidth="1"/>
    <col min="2306" max="2306" width="47.7109375" style="242" customWidth="1"/>
    <col min="2307" max="2307" width="10" style="242" customWidth="1"/>
    <col min="2308" max="2560" width="9.140625" style="242"/>
    <col min="2561" max="2561" width="21.85546875" style="242" bestFit="1" customWidth="1"/>
    <col min="2562" max="2562" width="47.7109375" style="242" customWidth="1"/>
    <col min="2563" max="2563" width="10" style="242" customWidth="1"/>
    <col min="2564" max="2816" width="9.140625" style="242"/>
    <col min="2817" max="2817" width="21.85546875" style="242" bestFit="1" customWidth="1"/>
    <col min="2818" max="2818" width="47.7109375" style="242" customWidth="1"/>
    <col min="2819" max="2819" width="10" style="242" customWidth="1"/>
    <col min="2820" max="3072" width="9.140625" style="242"/>
    <col min="3073" max="3073" width="21.85546875" style="242" bestFit="1" customWidth="1"/>
    <col min="3074" max="3074" width="47.7109375" style="242" customWidth="1"/>
    <col min="3075" max="3075" width="10" style="242" customWidth="1"/>
    <col min="3076" max="3328" width="9.140625" style="242"/>
    <col min="3329" max="3329" width="21.85546875" style="242" bestFit="1" customWidth="1"/>
    <col min="3330" max="3330" width="47.7109375" style="242" customWidth="1"/>
    <col min="3331" max="3331" width="10" style="242" customWidth="1"/>
    <col min="3332" max="3584" width="9.140625" style="242"/>
    <col min="3585" max="3585" width="21.85546875" style="242" bestFit="1" customWidth="1"/>
    <col min="3586" max="3586" width="47.7109375" style="242" customWidth="1"/>
    <col min="3587" max="3587" width="10" style="242" customWidth="1"/>
    <col min="3588" max="3840" width="9.140625" style="242"/>
    <col min="3841" max="3841" width="21.85546875" style="242" bestFit="1" customWidth="1"/>
    <col min="3842" max="3842" width="47.7109375" style="242" customWidth="1"/>
    <col min="3843" max="3843" width="10" style="242" customWidth="1"/>
    <col min="3844" max="4096" width="9.140625" style="242"/>
    <col min="4097" max="4097" width="21.85546875" style="242" bestFit="1" customWidth="1"/>
    <col min="4098" max="4098" width="47.7109375" style="242" customWidth="1"/>
    <col min="4099" max="4099" width="10" style="242" customWidth="1"/>
    <col min="4100" max="4352" width="9.140625" style="242"/>
    <col min="4353" max="4353" width="21.85546875" style="242" bestFit="1" customWidth="1"/>
    <col min="4354" max="4354" width="47.7109375" style="242" customWidth="1"/>
    <col min="4355" max="4355" width="10" style="242" customWidth="1"/>
    <col min="4356" max="4608" width="9.140625" style="242"/>
    <col min="4609" max="4609" width="21.85546875" style="242" bestFit="1" customWidth="1"/>
    <col min="4610" max="4610" width="47.7109375" style="242" customWidth="1"/>
    <col min="4611" max="4611" width="10" style="242" customWidth="1"/>
    <col min="4612" max="4864" width="9.140625" style="242"/>
    <col min="4865" max="4865" width="21.85546875" style="242" bestFit="1" customWidth="1"/>
    <col min="4866" max="4866" width="47.7109375" style="242" customWidth="1"/>
    <col min="4867" max="4867" width="10" style="242" customWidth="1"/>
    <col min="4868" max="5120" width="9.140625" style="242"/>
    <col min="5121" max="5121" width="21.85546875" style="242" bestFit="1" customWidth="1"/>
    <col min="5122" max="5122" width="47.7109375" style="242" customWidth="1"/>
    <col min="5123" max="5123" width="10" style="242" customWidth="1"/>
    <col min="5124" max="5376" width="9.140625" style="242"/>
    <col min="5377" max="5377" width="21.85546875" style="242" bestFit="1" customWidth="1"/>
    <col min="5378" max="5378" width="47.7109375" style="242" customWidth="1"/>
    <col min="5379" max="5379" width="10" style="242" customWidth="1"/>
    <col min="5380" max="5632" width="9.140625" style="242"/>
    <col min="5633" max="5633" width="21.85546875" style="242" bestFit="1" customWidth="1"/>
    <col min="5634" max="5634" width="47.7109375" style="242" customWidth="1"/>
    <col min="5635" max="5635" width="10" style="242" customWidth="1"/>
    <col min="5636" max="5888" width="9.140625" style="242"/>
    <col min="5889" max="5889" width="21.85546875" style="242" bestFit="1" customWidth="1"/>
    <col min="5890" max="5890" width="47.7109375" style="242" customWidth="1"/>
    <col min="5891" max="5891" width="10" style="242" customWidth="1"/>
    <col min="5892" max="6144" width="9.140625" style="242"/>
    <col min="6145" max="6145" width="21.85546875" style="242" bestFit="1" customWidth="1"/>
    <col min="6146" max="6146" width="47.7109375" style="242" customWidth="1"/>
    <col min="6147" max="6147" width="10" style="242" customWidth="1"/>
    <col min="6148" max="6400" width="9.140625" style="242"/>
    <col min="6401" max="6401" width="21.85546875" style="242" bestFit="1" customWidth="1"/>
    <col min="6402" max="6402" width="47.7109375" style="242" customWidth="1"/>
    <col min="6403" max="6403" width="10" style="242" customWidth="1"/>
    <col min="6404" max="6656" width="9.140625" style="242"/>
    <col min="6657" max="6657" width="21.85546875" style="242" bestFit="1" customWidth="1"/>
    <col min="6658" max="6658" width="47.7109375" style="242" customWidth="1"/>
    <col min="6659" max="6659" width="10" style="242" customWidth="1"/>
    <col min="6660" max="6912" width="9.140625" style="242"/>
    <col min="6913" max="6913" width="21.85546875" style="242" bestFit="1" customWidth="1"/>
    <col min="6914" max="6914" width="47.7109375" style="242" customWidth="1"/>
    <col min="6915" max="6915" width="10" style="242" customWidth="1"/>
    <col min="6916" max="7168" width="9.140625" style="242"/>
    <col min="7169" max="7169" width="21.85546875" style="242" bestFit="1" customWidth="1"/>
    <col min="7170" max="7170" width="47.7109375" style="242" customWidth="1"/>
    <col min="7171" max="7171" width="10" style="242" customWidth="1"/>
    <col min="7172" max="7424" width="9.140625" style="242"/>
    <col min="7425" max="7425" width="21.85546875" style="242" bestFit="1" customWidth="1"/>
    <col min="7426" max="7426" width="47.7109375" style="242" customWidth="1"/>
    <col min="7427" max="7427" width="10" style="242" customWidth="1"/>
    <col min="7428" max="7680" width="9.140625" style="242"/>
    <col min="7681" max="7681" width="21.85546875" style="242" bestFit="1" customWidth="1"/>
    <col min="7682" max="7682" width="47.7109375" style="242" customWidth="1"/>
    <col min="7683" max="7683" width="10" style="242" customWidth="1"/>
    <col min="7684" max="7936" width="9.140625" style="242"/>
    <col min="7937" max="7937" width="21.85546875" style="242" bestFit="1" customWidth="1"/>
    <col min="7938" max="7938" width="47.7109375" style="242" customWidth="1"/>
    <col min="7939" max="7939" width="10" style="242" customWidth="1"/>
    <col min="7940" max="8192" width="9.140625" style="242"/>
    <col min="8193" max="8193" width="21.85546875" style="242" bestFit="1" customWidth="1"/>
    <col min="8194" max="8194" width="47.7109375" style="242" customWidth="1"/>
    <col min="8195" max="8195" width="10" style="242" customWidth="1"/>
    <col min="8196" max="8448" width="9.140625" style="242"/>
    <col min="8449" max="8449" width="21.85546875" style="242" bestFit="1" customWidth="1"/>
    <col min="8450" max="8450" width="47.7109375" style="242" customWidth="1"/>
    <col min="8451" max="8451" width="10" style="242" customWidth="1"/>
    <col min="8452" max="8704" width="9.140625" style="242"/>
    <col min="8705" max="8705" width="21.85546875" style="242" bestFit="1" customWidth="1"/>
    <col min="8706" max="8706" width="47.7109375" style="242" customWidth="1"/>
    <col min="8707" max="8707" width="10" style="242" customWidth="1"/>
    <col min="8708" max="8960" width="9.140625" style="242"/>
    <col min="8961" max="8961" width="21.85546875" style="242" bestFit="1" customWidth="1"/>
    <col min="8962" max="8962" width="47.7109375" style="242" customWidth="1"/>
    <col min="8963" max="8963" width="10" style="242" customWidth="1"/>
    <col min="8964" max="9216" width="9.140625" style="242"/>
    <col min="9217" max="9217" width="21.85546875" style="242" bestFit="1" customWidth="1"/>
    <col min="9218" max="9218" width="47.7109375" style="242" customWidth="1"/>
    <col min="9219" max="9219" width="10" style="242" customWidth="1"/>
    <col min="9220" max="9472" width="9.140625" style="242"/>
    <col min="9473" max="9473" width="21.85546875" style="242" bestFit="1" customWidth="1"/>
    <col min="9474" max="9474" width="47.7109375" style="242" customWidth="1"/>
    <col min="9475" max="9475" width="10" style="242" customWidth="1"/>
    <col min="9476" max="9728" width="9.140625" style="242"/>
    <col min="9729" max="9729" width="21.85546875" style="242" bestFit="1" customWidth="1"/>
    <col min="9730" max="9730" width="47.7109375" style="242" customWidth="1"/>
    <col min="9731" max="9731" width="10" style="242" customWidth="1"/>
    <col min="9732" max="9984" width="9.140625" style="242"/>
    <col min="9985" max="9985" width="21.85546875" style="242" bestFit="1" customWidth="1"/>
    <col min="9986" max="9986" width="47.7109375" style="242" customWidth="1"/>
    <col min="9987" max="9987" width="10" style="242" customWidth="1"/>
    <col min="9988" max="10240" width="9.140625" style="242"/>
    <col min="10241" max="10241" width="21.85546875" style="242" bestFit="1" customWidth="1"/>
    <col min="10242" max="10242" width="47.7109375" style="242" customWidth="1"/>
    <col min="10243" max="10243" width="10" style="242" customWidth="1"/>
    <col min="10244" max="10496" width="9.140625" style="242"/>
    <col min="10497" max="10497" width="21.85546875" style="242" bestFit="1" customWidth="1"/>
    <col min="10498" max="10498" width="47.7109375" style="242" customWidth="1"/>
    <col min="10499" max="10499" width="10" style="242" customWidth="1"/>
    <col min="10500" max="10752" width="9.140625" style="242"/>
    <col min="10753" max="10753" width="21.85546875" style="242" bestFit="1" customWidth="1"/>
    <col min="10754" max="10754" width="47.7109375" style="242" customWidth="1"/>
    <col min="10755" max="10755" width="10" style="242" customWidth="1"/>
    <col min="10756" max="11008" width="9.140625" style="242"/>
    <col min="11009" max="11009" width="21.85546875" style="242" bestFit="1" customWidth="1"/>
    <col min="11010" max="11010" width="47.7109375" style="242" customWidth="1"/>
    <col min="11011" max="11011" width="10" style="242" customWidth="1"/>
    <col min="11012" max="11264" width="9.140625" style="242"/>
    <col min="11265" max="11265" width="21.85546875" style="242" bestFit="1" customWidth="1"/>
    <col min="11266" max="11266" width="47.7109375" style="242" customWidth="1"/>
    <col min="11267" max="11267" width="10" style="242" customWidth="1"/>
    <col min="11268" max="11520" width="9.140625" style="242"/>
    <col min="11521" max="11521" width="21.85546875" style="242" bestFit="1" customWidth="1"/>
    <col min="11522" max="11522" width="47.7109375" style="242" customWidth="1"/>
    <col min="11523" max="11523" width="10" style="242" customWidth="1"/>
    <col min="11524" max="11776" width="9.140625" style="242"/>
    <col min="11777" max="11777" width="21.85546875" style="242" bestFit="1" customWidth="1"/>
    <col min="11778" max="11778" width="47.7109375" style="242" customWidth="1"/>
    <col min="11779" max="11779" width="10" style="242" customWidth="1"/>
    <col min="11780" max="12032" width="9.140625" style="242"/>
    <col min="12033" max="12033" width="21.85546875" style="242" bestFit="1" customWidth="1"/>
    <col min="12034" max="12034" width="47.7109375" style="242" customWidth="1"/>
    <col min="12035" max="12035" width="10" style="242" customWidth="1"/>
    <col min="12036" max="12288" width="9.140625" style="242"/>
    <col min="12289" max="12289" width="21.85546875" style="242" bestFit="1" customWidth="1"/>
    <col min="12290" max="12290" width="47.7109375" style="242" customWidth="1"/>
    <col min="12291" max="12291" width="10" style="242" customWidth="1"/>
    <col min="12292" max="12544" width="9.140625" style="242"/>
    <col min="12545" max="12545" width="21.85546875" style="242" bestFit="1" customWidth="1"/>
    <col min="12546" max="12546" width="47.7109375" style="242" customWidth="1"/>
    <col min="12547" max="12547" width="10" style="242" customWidth="1"/>
    <col min="12548" max="12800" width="9.140625" style="242"/>
    <col min="12801" max="12801" width="21.85546875" style="242" bestFit="1" customWidth="1"/>
    <col min="12802" max="12802" width="47.7109375" style="242" customWidth="1"/>
    <col min="12803" max="12803" width="10" style="242" customWidth="1"/>
    <col min="12804" max="13056" width="9.140625" style="242"/>
    <col min="13057" max="13057" width="21.85546875" style="242" bestFit="1" customWidth="1"/>
    <col min="13058" max="13058" width="47.7109375" style="242" customWidth="1"/>
    <col min="13059" max="13059" width="10" style="242" customWidth="1"/>
    <col min="13060" max="13312" width="9.140625" style="242"/>
    <col min="13313" max="13313" width="21.85546875" style="242" bestFit="1" customWidth="1"/>
    <col min="13314" max="13314" width="47.7109375" style="242" customWidth="1"/>
    <col min="13315" max="13315" width="10" style="242" customWidth="1"/>
    <col min="13316" max="13568" width="9.140625" style="242"/>
    <col min="13569" max="13569" width="21.85546875" style="242" bestFit="1" customWidth="1"/>
    <col min="13570" max="13570" width="47.7109375" style="242" customWidth="1"/>
    <col min="13571" max="13571" width="10" style="242" customWidth="1"/>
    <col min="13572" max="13824" width="9.140625" style="242"/>
    <col min="13825" max="13825" width="21.85546875" style="242" bestFit="1" customWidth="1"/>
    <col min="13826" max="13826" width="47.7109375" style="242" customWidth="1"/>
    <col min="13827" max="13827" width="10" style="242" customWidth="1"/>
    <col min="13828" max="14080" width="9.140625" style="242"/>
    <col min="14081" max="14081" width="21.85546875" style="242" bestFit="1" customWidth="1"/>
    <col min="14082" max="14082" width="47.7109375" style="242" customWidth="1"/>
    <col min="14083" max="14083" width="10" style="242" customWidth="1"/>
    <col min="14084" max="14336" width="9.140625" style="242"/>
    <col min="14337" max="14337" width="21.85546875" style="242" bestFit="1" customWidth="1"/>
    <col min="14338" max="14338" width="47.7109375" style="242" customWidth="1"/>
    <col min="14339" max="14339" width="10" style="242" customWidth="1"/>
    <col min="14340" max="14592" width="9.140625" style="242"/>
    <col min="14593" max="14593" width="21.85546875" style="242" bestFit="1" customWidth="1"/>
    <col min="14594" max="14594" width="47.7109375" style="242" customWidth="1"/>
    <col min="14595" max="14595" width="10" style="242" customWidth="1"/>
    <col min="14596" max="14848" width="9.140625" style="242"/>
    <col min="14849" max="14849" width="21.85546875" style="242" bestFit="1" customWidth="1"/>
    <col min="14850" max="14850" width="47.7109375" style="242" customWidth="1"/>
    <col min="14851" max="14851" width="10" style="242" customWidth="1"/>
    <col min="14852" max="15104" width="9.140625" style="242"/>
    <col min="15105" max="15105" width="21.85546875" style="242" bestFit="1" customWidth="1"/>
    <col min="15106" max="15106" width="47.7109375" style="242" customWidth="1"/>
    <col min="15107" max="15107" width="10" style="242" customWidth="1"/>
    <col min="15108" max="15360" width="9.140625" style="242"/>
    <col min="15361" max="15361" width="21.85546875" style="242" bestFit="1" customWidth="1"/>
    <col min="15362" max="15362" width="47.7109375" style="242" customWidth="1"/>
    <col min="15363" max="15363" width="10" style="242" customWidth="1"/>
    <col min="15364" max="15616" width="9.140625" style="242"/>
    <col min="15617" max="15617" width="21.85546875" style="242" bestFit="1" customWidth="1"/>
    <col min="15618" max="15618" width="47.7109375" style="242" customWidth="1"/>
    <col min="15619" max="15619" width="10" style="242" customWidth="1"/>
    <col min="15620" max="15872" width="9.140625" style="242"/>
    <col min="15873" max="15873" width="21.85546875" style="242" bestFit="1" customWidth="1"/>
    <col min="15874" max="15874" width="47.7109375" style="242" customWidth="1"/>
    <col min="15875" max="15875" width="10" style="242" customWidth="1"/>
    <col min="15876" max="16128" width="9.140625" style="242"/>
    <col min="16129" max="16129" width="21.85546875" style="242" bestFit="1" customWidth="1"/>
    <col min="16130" max="16130" width="47.7109375" style="242" customWidth="1"/>
    <col min="16131" max="16131" width="10" style="242" customWidth="1"/>
    <col min="16132" max="16384" width="9.140625" style="242"/>
  </cols>
  <sheetData>
    <row r="1" spans="1:20">
      <c r="A1" s="242" t="s">
        <v>0</v>
      </c>
      <c r="B1" s="265" t="s">
        <v>1810</v>
      </c>
    </row>
    <row r="2" spans="1:20">
      <c r="A2" s="242" t="s">
        <v>2</v>
      </c>
      <c r="B2" s="268" t="s">
        <v>1703</v>
      </c>
    </row>
    <row r="3" spans="1:20">
      <c r="A3" s="242" t="s">
        <v>4</v>
      </c>
      <c r="B3" s="268" t="s">
        <v>1560</v>
      </c>
    </row>
    <row r="4" spans="1:20">
      <c r="A4" s="242" t="s">
        <v>6</v>
      </c>
      <c r="B4" s="268" t="s">
        <v>7</v>
      </c>
    </row>
    <row r="5" spans="1:20">
      <c r="A5" s="242" t="s">
        <v>8</v>
      </c>
      <c r="B5" s="242" t="s">
        <v>9</v>
      </c>
    </row>
    <row r="6" spans="1:20" ht="15.75" thickBot="1"/>
    <row r="7" spans="1:20">
      <c r="A7" s="3035" t="s">
        <v>1704</v>
      </c>
      <c r="B7" s="3036"/>
      <c r="C7" s="3041" t="s">
        <v>1705</v>
      </c>
      <c r="D7" s="3042"/>
      <c r="E7" s="3042"/>
      <c r="F7" s="3042"/>
      <c r="G7" s="3042"/>
      <c r="H7" s="3042"/>
      <c r="I7" s="3042"/>
      <c r="J7" s="3042"/>
      <c r="K7" s="3042"/>
      <c r="L7" s="3042"/>
      <c r="M7" s="3042"/>
      <c r="N7" s="3043"/>
      <c r="O7" s="3043"/>
      <c r="P7" s="3043"/>
      <c r="Q7" s="3044"/>
      <c r="R7" s="1231"/>
      <c r="S7" s="1235"/>
      <c r="T7" s="1235"/>
    </row>
    <row r="8" spans="1:20">
      <c r="A8" s="3037"/>
      <c r="B8" s="3038"/>
      <c r="C8" s="3045"/>
      <c r="D8" s="3046"/>
      <c r="E8" s="3046"/>
      <c r="F8" s="3046"/>
      <c r="G8" s="3046"/>
      <c r="H8" s="3046"/>
      <c r="I8" s="3046"/>
      <c r="J8" s="3046"/>
      <c r="K8" s="3046"/>
      <c r="L8" s="3046"/>
      <c r="M8" s="3046"/>
      <c r="N8" s="3047"/>
      <c r="O8" s="3047"/>
      <c r="P8" s="3047"/>
      <c r="Q8" s="3048"/>
      <c r="R8" s="1231"/>
      <c r="S8" s="1235"/>
      <c r="T8" s="1235"/>
    </row>
    <row r="9" spans="1:20">
      <c r="A9" s="3037"/>
      <c r="B9" s="3038"/>
      <c r="C9" s="3045"/>
      <c r="D9" s="3046"/>
      <c r="E9" s="3046"/>
      <c r="F9" s="3046"/>
      <c r="G9" s="3046"/>
      <c r="H9" s="3046"/>
      <c r="I9" s="3046"/>
      <c r="J9" s="3046"/>
      <c r="K9" s="3046"/>
      <c r="L9" s="3046"/>
      <c r="M9" s="3046"/>
      <c r="N9" s="3047"/>
      <c r="O9" s="3047"/>
      <c r="P9" s="3047"/>
      <c r="Q9" s="3048"/>
      <c r="R9" s="1231"/>
      <c r="S9" s="1235"/>
      <c r="T9" s="1235"/>
    </row>
    <row r="10" spans="1:20" ht="15.75" thickBot="1">
      <c r="A10" s="3039"/>
      <c r="B10" s="3040"/>
      <c r="C10" s="3049"/>
      <c r="D10" s="3050"/>
      <c r="E10" s="3050"/>
      <c r="F10" s="3050"/>
      <c r="G10" s="3050"/>
      <c r="H10" s="3050"/>
      <c r="I10" s="3050"/>
      <c r="J10" s="3050"/>
      <c r="K10" s="3050"/>
      <c r="L10" s="3050"/>
      <c r="M10" s="3050"/>
      <c r="N10" s="3051"/>
      <c r="O10" s="3051"/>
      <c r="P10" s="3051"/>
      <c r="Q10" s="3052"/>
      <c r="R10" s="1231"/>
      <c r="S10" s="1235"/>
      <c r="T10" s="1235"/>
    </row>
    <row r="11" spans="1:20" ht="15" customHeight="1">
      <c r="A11" s="3053" t="s">
        <v>1706</v>
      </c>
      <c r="B11" s="3054"/>
      <c r="C11" s="3057" t="s">
        <v>1811</v>
      </c>
      <c r="D11" s="1236"/>
      <c r="E11" s="3059" t="s">
        <v>1708</v>
      </c>
      <c r="F11" s="3059"/>
      <c r="G11" s="3059"/>
      <c r="H11" s="3059"/>
      <c r="I11" s="3059"/>
      <c r="J11" s="3059"/>
      <c r="K11" s="3059"/>
      <c r="L11" s="3059"/>
      <c r="M11" s="3059"/>
      <c r="N11" s="3059"/>
      <c r="O11" s="3059"/>
      <c r="P11" s="3059"/>
      <c r="Q11" s="3060"/>
      <c r="R11" s="1231"/>
      <c r="S11" s="1235"/>
      <c r="T11" s="1235"/>
    </row>
    <row r="12" spans="1:20" ht="25.5">
      <c r="A12" s="3055"/>
      <c r="B12" s="3056"/>
      <c r="C12" s="3058"/>
      <c r="D12" s="1237" t="s">
        <v>1709</v>
      </c>
      <c r="E12" s="1238" t="s">
        <v>1710</v>
      </c>
      <c r="F12" s="1238" t="s">
        <v>1711</v>
      </c>
      <c r="G12" s="1238" t="s">
        <v>1712</v>
      </c>
      <c r="H12" s="1238" t="s">
        <v>1713</v>
      </c>
      <c r="I12" s="1238" t="s">
        <v>1714</v>
      </c>
      <c r="J12" s="1238" t="s">
        <v>1715</v>
      </c>
      <c r="K12" s="1238" t="s">
        <v>1716</v>
      </c>
      <c r="L12" s="1238" t="s">
        <v>1717</v>
      </c>
      <c r="M12" s="1238" t="s">
        <v>1718</v>
      </c>
      <c r="N12" s="1238" t="s">
        <v>1719</v>
      </c>
      <c r="O12" s="1238" t="s">
        <v>1720</v>
      </c>
      <c r="P12" s="1238" t="s">
        <v>1721</v>
      </c>
      <c r="Q12" s="1239" t="s">
        <v>1722</v>
      </c>
      <c r="R12" s="1231"/>
      <c r="S12" s="1235"/>
      <c r="T12" s="1235"/>
    </row>
    <row r="13" spans="1:20">
      <c r="A13" s="1240"/>
      <c r="B13" s="1241"/>
      <c r="C13" s="1242">
        <v>1</v>
      </c>
      <c r="D13" s="1243">
        <v>2</v>
      </c>
      <c r="E13" s="1243">
        <v>3</v>
      </c>
      <c r="F13" s="1243">
        <v>4</v>
      </c>
      <c r="G13" s="1243">
        <v>5</v>
      </c>
      <c r="H13" s="1243">
        <v>6</v>
      </c>
      <c r="I13" s="1243">
        <v>7</v>
      </c>
      <c r="J13" s="1243">
        <v>8</v>
      </c>
      <c r="K13" s="1243">
        <v>9</v>
      </c>
      <c r="L13" s="1243">
        <v>10</v>
      </c>
      <c r="M13" s="1243">
        <v>11</v>
      </c>
      <c r="N13" s="1243">
        <v>12</v>
      </c>
      <c r="O13" s="1243">
        <v>13</v>
      </c>
      <c r="P13" s="1243">
        <v>14</v>
      </c>
      <c r="Q13" s="1244">
        <v>15</v>
      </c>
      <c r="R13" s="1231"/>
      <c r="S13" s="1235"/>
      <c r="T13" s="1235"/>
    </row>
    <row r="14" spans="1:20">
      <c r="A14" s="1240"/>
      <c r="B14" s="1245" t="s">
        <v>1723</v>
      </c>
      <c r="C14" s="1246"/>
      <c r="D14" s="1247"/>
      <c r="E14" s="1247"/>
      <c r="F14" s="1247"/>
      <c r="G14" s="1247"/>
      <c r="H14" s="1247"/>
      <c r="I14" s="1247"/>
      <c r="J14" s="1247"/>
      <c r="K14" s="1247"/>
      <c r="L14" s="1247"/>
      <c r="M14" s="1247"/>
      <c r="N14" s="1247"/>
      <c r="O14" s="1247"/>
      <c r="P14" s="1247"/>
      <c r="Q14" s="1248"/>
      <c r="R14" s="1231"/>
      <c r="S14" s="1235"/>
      <c r="T14" s="1235"/>
    </row>
    <row r="15" spans="1:20">
      <c r="A15" s="1249"/>
      <c r="B15" s="1250" t="s">
        <v>11</v>
      </c>
      <c r="C15" s="1251"/>
      <c r="D15" s="1252"/>
      <c r="E15" s="1252"/>
      <c r="F15" s="1252"/>
      <c r="G15" s="1252"/>
      <c r="H15" s="1252"/>
      <c r="I15" s="1252"/>
      <c r="J15" s="1252"/>
      <c r="K15" s="1252"/>
      <c r="L15" s="1252"/>
      <c r="M15" s="1252"/>
      <c r="N15" s="1252"/>
      <c r="O15" s="1252"/>
      <c r="P15" s="1252"/>
      <c r="Q15" s="1253"/>
      <c r="R15" s="1231"/>
      <c r="S15" s="1235"/>
      <c r="T15" s="1235"/>
    </row>
    <row r="16" spans="1:20">
      <c r="A16" s="1254">
        <v>1</v>
      </c>
      <c r="B16" s="1255" t="s">
        <v>1724</v>
      </c>
      <c r="C16" s="1256">
        <f>SUM(D16:Q16)</f>
        <v>0</v>
      </c>
      <c r="D16" s="1257"/>
      <c r="E16" s="1258"/>
      <c r="F16" s="1258"/>
      <c r="G16" s="1258"/>
      <c r="H16" s="1258"/>
      <c r="I16" s="1258"/>
      <c r="J16" s="1258"/>
      <c r="K16" s="1258"/>
      <c r="L16" s="1258"/>
      <c r="M16" s="1258"/>
      <c r="N16" s="1258"/>
      <c r="O16" s="1258"/>
      <c r="P16" s="1258"/>
      <c r="Q16" s="1259"/>
      <c r="R16" s="1231"/>
      <c r="S16" s="1235"/>
      <c r="T16" s="1235"/>
    </row>
    <row r="17" spans="1:20" ht="26.25">
      <c r="A17" s="1260">
        <v>2</v>
      </c>
      <c r="B17" s="1261" t="s">
        <v>319</v>
      </c>
      <c r="C17" s="1256">
        <f t="shared" ref="C17:C32" si="0">SUM(D17:Q17)</f>
        <v>0</v>
      </c>
      <c r="D17" s="1262"/>
      <c r="E17" s="1263"/>
      <c r="F17" s="1263"/>
      <c r="G17" s="1263"/>
      <c r="H17" s="1263"/>
      <c r="I17" s="1263"/>
      <c r="J17" s="1263"/>
      <c r="K17" s="1263"/>
      <c r="L17" s="1263"/>
      <c r="M17" s="1263"/>
      <c r="N17" s="1263"/>
      <c r="O17" s="1263"/>
      <c r="P17" s="1263"/>
      <c r="Q17" s="1264"/>
      <c r="R17" s="1231"/>
      <c r="S17" s="1235"/>
      <c r="T17" s="1235"/>
    </row>
    <row r="18" spans="1:20" ht="15" customHeight="1">
      <c r="A18" s="1265">
        <v>3</v>
      </c>
      <c r="B18" s="1266" t="s">
        <v>1725</v>
      </c>
      <c r="C18" s="1256">
        <f t="shared" si="0"/>
        <v>0</v>
      </c>
      <c r="D18" s="1262"/>
      <c r="E18" s="1263"/>
      <c r="F18" s="1263"/>
      <c r="G18" s="1263"/>
      <c r="H18" s="1263"/>
      <c r="I18" s="1263"/>
      <c r="J18" s="1263"/>
      <c r="K18" s="1263"/>
      <c r="L18" s="1263"/>
      <c r="M18" s="1263"/>
      <c r="N18" s="1263"/>
      <c r="O18" s="1263"/>
      <c r="P18" s="1263"/>
      <c r="Q18" s="1264"/>
      <c r="R18" s="1231"/>
      <c r="S18" s="1235"/>
      <c r="T18" s="1235"/>
    </row>
    <row r="19" spans="1:20">
      <c r="A19" s="1260">
        <v>4</v>
      </c>
      <c r="B19" s="1266" t="s">
        <v>1726</v>
      </c>
      <c r="C19" s="1256">
        <f t="shared" si="0"/>
        <v>0</v>
      </c>
      <c r="D19" s="1267">
        <f>D20+D21</f>
        <v>0</v>
      </c>
      <c r="E19" s="1267">
        <f t="shared" ref="E19:Q19" si="1">E20+E21</f>
        <v>0</v>
      </c>
      <c r="F19" s="1267">
        <f t="shared" si="1"/>
        <v>0</v>
      </c>
      <c r="G19" s="1267">
        <f t="shared" si="1"/>
        <v>0</v>
      </c>
      <c r="H19" s="1267">
        <f t="shared" si="1"/>
        <v>0</v>
      </c>
      <c r="I19" s="1267">
        <f t="shared" si="1"/>
        <v>0</v>
      </c>
      <c r="J19" s="1267">
        <f t="shared" si="1"/>
        <v>0</v>
      </c>
      <c r="K19" s="1267">
        <f t="shared" si="1"/>
        <v>0</v>
      </c>
      <c r="L19" s="1267">
        <f t="shared" si="1"/>
        <v>0</v>
      </c>
      <c r="M19" s="1267">
        <f t="shared" si="1"/>
        <v>0</v>
      </c>
      <c r="N19" s="1267">
        <f t="shared" si="1"/>
        <v>0</v>
      </c>
      <c r="O19" s="1267">
        <f t="shared" si="1"/>
        <v>0</v>
      </c>
      <c r="P19" s="1267">
        <f t="shared" si="1"/>
        <v>0</v>
      </c>
      <c r="Q19" s="1268">
        <f t="shared" si="1"/>
        <v>0</v>
      </c>
      <c r="R19" s="1231"/>
      <c r="S19" s="1235"/>
      <c r="T19" s="1235"/>
    </row>
    <row r="20" spans="1:20">
      <c r="A20" s="1260"/>
      <c r="B20" s="1269" t="s">
        <v>1727</v>
      </c>
      <c r="C20" s="1256">
        <f t="shared" si="0"/>
        <v>0</v>
      </c>
      <c r="D20" s="1270"/>
      <c r="E20" s="1271"/>
      <c r="F20" s="1271"/>
      <c r="G20" s="1271"/>
      <c r="H20" s="1271"/>
      <c r="I20" s="1271"/>
      <c r="J20" s="1271"/>
      <c r="K20" s="1271"/>
      <c r="L20" s="1271"/>
      <c r="M20" s="1271"/>
      <c r="N20" s="1271"/>
      <c r="O20" s="1271"/>
      <c r="P20" s="1271"/>
      <c r="Q20" s="1272"/>
      <c r="R20" s="1231"/>
      <c r="S20" s="1235"/>
      <c r="T20" s="1235"/>
    </row>
    <row r="21" spans="1:20">
      <c r="A21" s="1260"/>
      <c r="B21" s="1269" t="s">
        <v>803</v>
      </c>
      <c r="C21" s="1256">
        <f t="shared" si="0"/>
        <v>0</v>
      </c>
      <c r="D21" s="1270"/>
      <c r="E21" s="1271"/>
      <c r="F21" s="1271"/>
      <c r="G21" s="1271"/>
      <c r="H21" s="1271"/>
      <c r="I21" s="1271"/>
      <c r="J21" s="1271"/>
      <c r="K21" s="1271"/>
      <c r="L21" s="1271"/>
      <c r="M21" s="1271"/>
      <c r="N21" s="1271"/>
      <c r="O21" s="1271"/>
      <c r="P21" s="1271"/>
      <c r="Q21" s="1272"/>
      <c r="R21" s="1231"/>
      <c r="S21" s="1235"/>
      <c r="T21" s="1235"/>
    </row>
    <row r="22" spans="1:20">
      <c r="A22" s="1260">
        <v>5</v>
      </c>
      <c r="B22" s="1266" t="s">
        <v>1728</v>
      </c>
      <c r="C22" s="1256">
        <f t="shared" si="0"/>
        <v>0</v>
      </c>
      <c r="D22" s="1273"/>
      <c r="E22" s="1274"/>
      <c r="F22" s="1274"/>
      <c r="G22" s="1274"/>
      <c r="H22" s="1274"/>
      <c r="I22" s="1274"/>
      <c r="J22" s="1274"/>
      <c r="K22" s="1274"/>
      <c r="L22" s="1274"/>
      <c r="M22" s="1274"/>
      <c r="N22" s="1274"/>
      <c r="O22" s="1274"/>
      <c r="P22" s="1274"/>
      <c r="Q22" s="1275"/>
      <c r="R22" s="1231"/>
      <c r="S22" s="1235"/>
      <c r="T22" s="1235"/>
    </row>
    <row r="23" spans="1:20">
      <c r="A23" s="1260">
        <v>6</v>
      </c>
      <c r="B23" s="1266" t="s">
        <v>1729</v>
      </c>
      <c r="C23" s="1256">
        <f t="shared" si="0"/>
        <v>0</v>
      </c>
      <c r="D23" s="1270"/>
      <c r="E23" s="1271"/>
      <c r="F23" s="1271"/>
      <c r="G23" s="1271"/>
      <c r="H23" s="1271"/>
      <c r="I23" s="1271"/>
      <c r="J23" s="1271"/>
      <c r="K23" s="1271"/>
      <c r="L23" s="1271"/>
      <c r="M23" s="1271"/>
      <c r="N23" s="1271"/>
      <c r="O23" s="1271"/>
      <c r="P23" s="1271"/>
      <c r="Q23" s="1272"/>
      <c r="R23" s="1231"/>
      <c r="S23" s="1235"/>
      <c r="T23" s="1235"/>
    </row>
    <row r="24" spans="1:20">
      <c r="A24" s="1260">
        <v>7</v>
      </c>
      <c r="B24" s="1266" t="s">
        <v>1730</v>
      </c>
      <c r="C24" s="1256">
        <f t="shared" si="0"/>
        <v>0</v>
      </c>
      <c r="D24" s="1270"/>
      <c r="E24" s="1271"/>
      <c r="F24" s="1271"/>
      <c r="G24" s="1271"/>
      <c r="H24" s="1271"/>
      <c r="I24" s="1271"/>
      <c r="J24" s="1271"/>
      <c r="K24" s="1271"/>
      <c r="L24" s="1271"/>
      <c r="M24" s="1271"/>
      <c r="N24" s="1271"/>
      <c r="O24" s="1271"/>
      <c r="P24" s="1271"/>
      <c r="Q24" s="1272"/>
      <c r="R24" s="1231"/>
      <c r="S24" s="1235"/>
      <c r="T24" s="1235"/>
    </row>
    <row r="25" spans="1:20">
      <c r="A25" s="1276"/>
      <c r="B25" s="1269" t="s">
        <v>1731</v>
      </c>
      <c r="C25" s="1256">
        <f t="shared" si="0"/>
        <v>0</v>
      </c>
      <c r="D25" s="1270"/>
      <c r="E25" s="1271"/>
      <c r="F25" s="1271"/>
      <c r="G25" s="1271"/>
      <c r="H25" s="1271"/>
      <c r="I25" s="1271"/>
      <c r="J25" s="1271"/>
      <c r="K25" s="1271"/>
      <c r="L25" s="1271"/>
      <c r="M25" s="1271"/>
      <c r="N25" s="1271"/>
      <c r="O25" s="1271"/>
      <c r="P25" s="1271"/>
      <c r="Q25" s="1272"/>
      <c r="R25" s="1231"/>
      <c r="S25" s="1235"/>
      <c r="T25" s="1235"/>
    </row>
    <row r="26" spans="1:20">
      <c r="A26" s="1260">
        <v>8</v>
      </c>
      <c r="B26" s="1277" t="s">
        <v>1732</v>
      </c>
      <c r="C26" s="1256">
        <f t="shared" si="0"/>
        <v>0</v>
      </c>
      <c r="D26" s="1278">
        <f>D27+D28+D29</f>
        <v>0</v>
      </c>
      <c r="E26" s="1278">
        <f t="shared" ref="E26:Q26" si="2">E27+E28+E29</f>
        <v>0</v>
      </c>
      <c r="F26" s="1278">
        <f t="shared" si="2"/>
        <v>0</v>
      </c>
      <c r="G26" s="1278">
        <f t="shared" si="2"/>
        <v>0</v>
      </c>
      <c r="H26" s="1278">
        <f t="shared" si="2"/>
        <v>0</v>
      </c>
      <c r="I26" s="1278">
        <f t="shared" si="2"/>
        <v>0</v>
      </c>
      <c r="J26" s="1278">
        <f t="shared" si="2"/>
        <v>0</v>
      </c>
      <c r="K26" s="1278">
        <f t="shared" si="2"/>
        <v>0</v>
      </c>
      <c r="L26" s="1278">
        <f t="shared" si="2"/>
        <v>0</v>
      </c>
      <c r="M26" s="1278">
        <f t="shared" si="2"/>
        <v>0</v>
      </c>
      <c r="N26" s="1278">
        <f t="shared" si="2"/>
        <v>0</v>
      </c>
      <c r="O26" s="1278">
        <f t="shared" si="2"/>
        <v>0</v>
      </c>
      <c r="P26" s="1278">
        <f t="shared" si="2"/>
        <v>0</v>
      </c>
      <c r="Q26" s="1279">
        <f t="shared" si="2"/>
        <v>0</v>
      </c>
      <c r="R26" s="1231"/>
      <c r="S26" s="1235"/>
      <c r="T26" s="1235"/>
    </row>
    <row r="27" spans="1:20">
      <c r="A27" s="1260"/>
      <c r="B27" s="1280" t="s">
        <v>1733</v>
      </c>
      <c r="C27" s="1256">
        <f t="shared" si="0"/>
        <v>0</v>
      </c>
      <c r="D27" s="1270"/>
      <c r="E27" s="1271"/>
      <c r="F27" s="1271"/>
      <c r="G27" s="1271"/>
      <c r="H27" s="1271"/>
      <c r="I27" s="1271"/>
      <c r="J27" s="1271"/>
      <c r="K27" s="1271"/>
      <c r="L27" s="1271"/>
      <c r="M27" s="1271"/>
      <c r="N27" s="1271"/>
      <c r="O27" s="1271"/>
      <c r="P27" s="1271"/>
      <c r="Q27" s="1272"/>
      <c r="R27" s="1231"/>
      <c r="S27" s="1235"/>
      <c r="T27" s="1235"/>
    </row>
    <row r="28" spans="1:20">
      <c r="A28" s="1260"/>
      <c r="B28" s="1280" t="s">
        <v>263</v>
      </c>
      <c r="C28" s="1256">
        <f t="shared" si="0"/>
        <v>0</v>
      </c>
      <c r="D28" s="1270"/>
      <c r="E28" s="1271"/>
      <c r="F28" s="1271"/>
      <c r="G28" s="1271"/>
      <c r="H28" s="1271"/>
      <c r="I28" s="1271"/>
      <c r="J28" s="1271"/>
      <c r="K28" s="1271"/>
      <c r="L28" s="1271"/>
      <c r="M28" s="1271"/>
      <c r="N28" s="1271"/>
      <c r="O28" s="1271"/>
      <c r="P28" s="1271"/>
      <c r="Q28" s="1272"/>
      <c r="R28" s="1231"/>
      <c r="S28" s="1235"/>
      <c r="T28" s="1235"/>
    </row>
    <row r="29" spans="1:20">
      <c r="A29" s="1260"/>
      <c r="B29" s="1269" t="s">
        <v>1734</v>
      </c>
      <c r="C29" s="1256">
        <f t="shared" si="0"/>
        <v>0</v>
      </c>
      <c r="D29" s="1270"/>
      <c r="E29" s="1271"/>
      <c r="F29" s="1271"/>
      <c r="G29" s="1271"/>
      <c r="H29" s="1271"/>
      <c r="I29" s="1271"/>
      <c r="J29" s="1271"/>
      <c r="K29" s="1271"/>
      <c r="L29" s="1271"/>
      <c r="M29" s="1271"/>
      <c r="N29" s="1271"/>
      <c r="O29" s="1271"/>
      <c r="P29" s="1271"/>
      <c r="Q29" s="1272"/>
      <c r="R29" s="1231"/>
      <c r="S29" s="1235"/>
      <c r="T29" s="1235"/>
    </row>
    <row r="30" spans="1:20">
      <c r="A30" s="1260">
        <v>9</v>
      </c>
      <c r="B30" s="1281" t="s">
        <v>1735</v>
      </c>
      <c r="C30" s="1256">
        <f t="shared" si="0"/>
        <v>0</v>
      </c>
      <c r="D30" s="1278">
        <f>D31+D32</f>
        <v>0</v>
      </c>
      <c r="E30" s="1278">
        <f t="shared" ref="E30:Q30" si="3">E31+E32</f>
        <v>0</v>
      </c>
      <c r="F30" s="1278">
        <f t="shared" si="3"/>
        <v>0</v>
      </c>
      <c r="G30" s="1278">
        <f t="shared" si="3"/>
        <v>0</v>
      </c>
      <c r="H30" s="1278">
        <f t="shared" si="3"/>
        <v>0</v>
      </c>
      <c r="I30" s="1278">
        <f t="shared" si="3"/>
        <v>0</v>
      </c>
      <c r="J30" s="1278">
        <f t="shared" si="3"/>
        <v>0</v>
      </c>
      <c r="K30" s="1278">
        <f t="shared" si="3"/>
        <v>0</v>
      </c>
      <c r="L30" s="1278">
        <f t="shared" si="3"/>
        <v>0</v>
      </c>
      <c r="M30" s="1278">
        <f t="shared" si="3"/>
        <v>0</v>
      </c>
      <c r="N30" s="1278">
        <f t="shared" si="3"/>
        <v>0</v>
      </c>
      <c r="O30" s="1278">
        <f t="shared" si="3"/>
        <v>0</v>
      </c>
      <c r="P30" s="1278">
        <f t="shared" si="3"/>
        <v>0</v>
      </c>
      <c r="Q30" s="1279">
        <f t="shared" si="3"/>
        <v>0</v>
      </c>
      <c r="R30" s="1231"/>
      <c r="S30" s="1235"/>
      <c r="T30" s="1235"/>
    </row>
    <row r="31" spans="1:20">
      <c r="A31" s="1276"/>
      <c r="B31" s="1282" t="s">
        <v>1736</v>
      </c>
      <c r="C31" s="1256">
        <f t="shared" si="0"/>
        <v>0</v>
      </c>
      <c r="D31" s="1270"/>
      <c r="E31" s="1271"/>
      <c r="F31" s="1271"/>
      <c r="G31" s="1271"/>
      <c r="H31" s="1271"/>
      <c r="I31" s="1271"/>
      <c r="J31" s="1271"/>
      <c r="K31" s="1271"/>
      <c r="L31" s="1271"/>
      <c r="M31" s="1271"/>
      <c r="N31" s="1271"/>
      <c r="O31" s="1271"/>
      <c r="P31" s="1271"/>
      <c r="Q31" s="1272"/>
      <c r="R31" s="1231"/>
      <c r="S31" s="1235"/>
      <c r="T31" s="1235"/>
    </row>
    <row r="32" spans="1:20">
      <c r="A32" s="1276"/>
      <c r="B32" s="1282" t="s">
        <v>1737</v>
      </c>
      <c r="C32" s="1256">
        <f t="shared" si="0"/>
        <v>0</v>
      </c>
      <c r="D32" s="1270"/>
      <c r="E32" s="1271"/>
      <c r="F32" s="1271"/>
      <c r="G32" s="1271"/>
      <c r="H32" s="1271"/>
      <c r="I32" s="1271"/>
      <c r="J32" s="1271"/>
      <c r="K32" s="1271"/>
      <c r="L32" s="1271"/>
      <c r="M32" s="1271"/>
      <c r="N32" s="1271"/>
      <c r="O32" s="1271"/>
      <c r="P32" s="1271"/>
      <c r="Q32" s="1272"/>
      <c r="R32" s="1231"/>
      <c r="S32" s="1235"/>
      <c r="T32" s="1235"/>
    </row>
    <row r="33" spans="1:20">
      <c r="A33" s="1283"/>
      <c r="B33" s="1284" t="s">
        <v>1738</v>
      </c>
      <c r="C33" s="1285">
        <f>C16+C17+C18+C19+C22+C23+C24+C25+C26+C30</f>
        <v>0</v>
      </c>
      <c r="D33" s="1285">
        <f t="shared" ref="D33:Q33" si="4">D16+D17+D18+D19+D22+D23+D24+D25+D26+D30</f>
        <v>0</v>
      </c>
      <c r="E33" s="1285">
        <f t="shared" si="4"/>
        <v>0</v>
      </c>
      <c r="F33" s="1285">
        <f t="shared" si="4"/>
        <v>0</v>
      </c>
      <c r="G33" s="1285">
        <f t="shared" si="4"/>
        <v>0</v>
      </c>
      <c r="H33" s="1285">
        <f t="shared" si="4"/>
        <v>0</v>
      </c>
      <c r="I33" s="1285">
        <f t="shared" si="4"/>
        <v>0</v>
      </c>
      <c r="J33" s="1285">
        <f t="shared" si="4"/>
        <v>0</v>
      </c>
      <c r="K33" s="1285">
        <f t="shared" si="4"/>
        <v>0</v>
      </c>
      <c r="L33" s="1285">
        <f t="shared" si="4"/>
        <v>0</v>
      </c>
      <c r="M33" s="1285">
        <f t="shared" si="4"/>
        <v>0</v>
      </c>
      <c r="N33" s="1285">
        <f t="shared" si="4"/>
        <v>0</v>
      </c>
      <c r="O33" s="1285">
        <f t="shared" si="4"/>
        <v>0</v>
      </c>
      <c r="P33" s="1285">
        <f t="shared" si="4"/>
        <v>0</v>
      </c>
      <c r="Q33" s="1286">
        <f t="shared" si="4"/>
        <v>0</v>
      </c>
      <c r="R33" s="1231"/>
      <c r="S33" s="1235"/>
      <c r="T33" s="1235"/>
    </row>
    <row r="34" spans="1:20">
      <c r="A34" s="1249"/>
      <c r="B34" s="1287" t="s">
        <v>1739</v>
      </c>
      <c r="C34" s="1288"/>
      <c r="D34" s="1288"/>
      <c r="E34" s="1288"/>
      <c r="F34" s="1288"/>
      <c r="G34" s="1288"/>
      <c r="H34" s="1288"/>
      <c r="I34" s="1288"/>
      <c r="J34" s="1288"/>
      <c r="K34" s="1288"/>
      <c r="L34" s="1288"/>
      <c r="M34" s="1288"/>
      <c r="N34" s="1288"/>
      <c r="O34" s="1288"/>
      <c r="P34" s="1288"/>
      <c r="Q34" s="1289"/>
      <c r="R34" s="1231"/>
      <c r="S34" s="1235"/>
      <c r="T34" s="1235"/>
    </row>
    <row r="35" spans="1:20">
      <c r="A35" s="1260">
        <v>1</v>
      </c>
      <c r="B35" s="1266" t="s">
        <v>29</v>
      </c>
      <c r="C35" s="1256">
        <f>SUM(D35:Q35)</f>
        <v>0</v>
      </c>
      <c r="D35" s="1273"/>
      <c r="E35" s="1274"/>
      <c r="F35" s="1274"/>
      <c r="G35" s="1274"/>
      <c r="H35" s="1274"/>
      <c r="I35" s="1274"/>
      <c r="J35" s="1274"/>
      <c r="K35" s="1274"/>
      <c r="L35" s="1274"/>
      <c r="M35" s="1274"/>
      <c r="N35" s="1274"/>
      <c r="O35" s="1274"/>
      <c r="P35" s="1274"/>
      <c r="Q35" s="1275"/>
      <c r="R35" s="1231"/>
      <c r="S35" s="1235"/>
      <c r="T35" s="1235"/>
    </row>
    <row r="36" spans="1:20">
      <c r="A36" s="1260">
        <v>2</v>
      </c>
      <c r="B36" s="1266" t="s">
        <v>1740</v>
      </c>
      <c r="C36" s="1256">
        <f t="shared" ref="C36:C50" si="5">SUM(D36:Q36)</f>
        <v>0</v>
      </c>
      <c r="D36" s="1270"/>
      <c r="E36" s="1271"/>
      <c r="F36" s="1271"/>
      <c r="G36" s="1271"/>
      <c r="H36" s="1271"/>
      <c r="I36" s="1271"/>
      <c r="J36" s="1271"/>
      <c r="K36" s="1271"/>
      <c r="L36" s="1271"/>
      <c r="M36" s="1271"/>
      <c r="N36" s="1271"/>
      <c r="O36" s="1271"/>
      <c r="P36" s="1271"/>
      <c r="Q36" s="1272"/>
      <c r="R36" s="1231"/>
      <c r="S36" s="1235"/>
      <c r="T36" s="1235"/>
    </row>
    <row r="37" spans="1:20" ht="26.25">
      <c r="A37" s="1260">
        <v>3</v>
      </c>
      <c r="B37" s="1266" t="s">
        <v>1741</v>
      </c>
      <c r="C37" s="1256">
        <f t="shared" si="5"/>
        <v>0</v>
      </c>
      <c r="D37" s="1270"/>
      <c r="E37" s="1271"/>
      <c r="F37" s="1271"/>
      <c r="G37" s="1271"/>
      <c r="H37" s="1271"/>
      <c r="I37" s="1271"/>
      <c r="J37" s="1271"/>
      <c r="K37" s="1271"/>
      <c r="L37" s="1271"/>
      <c r="M37" s="1271"/>
      <c r="N37" s="1271"/>
      <c r="O37" s="1271"/>
      <c r="P37" s="1271"/>
      <c r="Q37" s="1272"/>
      <c r="R37" s="1231"/>
      <c r="S37" s="1235"/>
      <c r="T37" s="1235"/>
    </row>
    <row r="38" spans="1:20" ht="15" customHeight="1">
      <c r="A38" s="1260">
        <v>4</v>
      </c>
      <c r="B38" s="1266" t="s">
        <v>1742</v>
      </c>
      <c r="C38" s="1256">
        <f t="shared" si="5"/>
        <v>0</v>
      </c>
      <c r="D38" s="1278">
        <f>D39+D40</f>
        <v>0</v>
      </c>
      <c r="E38" s="1278">
        <f t="shared" ref="E38:Q38" si="6">E39+E40</f>
        <v>0</v>
      </c>
      <c r="F38" s="1278">
        <f t="shared" si="6"/>
        <v>0</v>
      </c>
      <c r="G38" s="1278">
        <f t="shared" si="6"/>
        <v>0</v>
      </c>
      <c r="H38" s="1278">
        <f t="shared" si="6"/>
        <v>0</v>
      </c>
      <c r="I38" s="1278">
        <f t="shared" si="6"/>
        <v>0</v>
      </c>
      <c r="J38" s="1278">
        <f t="shared" si="6"/>
        <v>0</v>
      </c>
      <c r="K38" s="1278">
        <f t="shared" si="6"/>
        <v>0</v>
      </c>
      <c r="L38" s="1278">
        <f t="shared" si="6"/>
        <v>0</v>
      </c>
      <c r="M38" s="1278">
        <f t="shared" si="6"/>
        <v>0</v>
      </c>
      <c r="N38" s="1278">
        <f t="shared" si="6"/>
        <v>0</v>
      </c>
      <c r="O38" s="1278">
        <f t="shared" si="6"/>
        <v>0</v>
      </c>
      <c r="P38" s="1278">
        <f t="shared" si="6"/>
        <v>0</v>
      </c>
      <c r="Q38" s="1279">
        <f t="shared" si="6"/>
        <v>0</v>
      </c>
      <c r="R38" s="1231"/>
      <c r="S38" s="1235"/>
      <c r="T38" s="1235"/>
    </row>
    <row r="39" spans="1:20">
      <c r="A39" s="1260"/>
      <c r="B39" s="1269" t="s">
        <v>1727</v>
      </c>
      <c r="C39" s="1256">
        <f t="shared" si="5"/>
        <v>0</v>
      </c>
      <c r="D39" s="1290"/>
      <c r="E39" s="1290"/>
      <c r="F39" s="1290"/>
      <c r="G39" s="1290"/>
      <c r="H39" s="1290"/>
      <c r="I39" s="1290"/>
      <c r="J39" s="1290"/>
      <c r="K39" s="1290"/>
      <c r="L39" s="1290"/>
      <c r="M39" s="1290"/>
      <c r="N39" s="1290"/>
      <c r="O39" s="1290"/>
      <c r="P39" s="1290"/>
      <c r="Q39" s="1291"/>
      <c r="R39" s="1231"/>
      <c r="S39" s="1235"/>
      <c r="T39" s="1235"/>
    </row>
    <row r="40" spans="1:20">
      <c r="A40" s="1260"/>
      <c r="B40" s="1269" t="s">
        <v>803</v>
      </c>
      <c r="C40" s="1256">
        <f t="shared" si="5"/>
        <v>0</v>
      </c>
      <c r="D40" s="1292"/>
      <c r="E40" s="1292"/>
      <c r="F40" s="1292"/>
      <c r="G40" s="1292"/>
      <c r="H40" s="1292"/>
      <c r="I40" s="1292"/>
      <c r="J40" s="1292"/>
      <c r="K40" s="1292"/>
      <c r="L40" s="1292"/>
      <c r="M40" s="1292"/>
      <c r="N40" s="1292"/>
      <c r="O40" s="1292"/>
      <c r="P40" s="1292"/>
      <c r="Q40" s="1293"/>
      <c r="R40" s="1231"/>
      <c r="S40" s="1235"/>
      <c r="T40" s="1235"/>
    </row>
    <row r="41" spans="1:20">
      <c r="A41" s="1260">
        <v>5</v>
      </c>
      <c r="B41" s="1266" t="s">
        <v>1728</v>
      </c>
      <c r="C41" s="1256">
        <f t="shared" si="5"/>
        <v>0</v>
      </c>
      <c r="D41" s="1294"/>
      <c r="E41" s="1294"/>
      <c r="F41" s="1294"/>
      <c r="G41" s="1294"/>
      <c r="H41" s="1294"/>
      <c r="I41" s="1294"/>
      <c r="J41" s="1294"/>
      <c r="K41" s="1294"/>
      <c r="L41" s="1294"/>
      <c r="M41" s="1294"/>
      <c r="N41" s="1294"/>
      <c r="O41" s="1294"/>
      <c r="P41" s="1294"/>
      <c r="Q41" s="1295"/>
      <c r="R41" s="1231"/>
      <c r="S41" s="1235"/>
      <c r="T41" s="1235"/>
    </row>
    <row r="42" spans="1:20">
      <c r="A42" s="1260">
        <v>6</v>
      </c>
      <c r="B42" s="1266" t="s">
        <v>1729</v>
      </c>
      <c r="C42" s="1256">
        <f t="shared" si="5"/>
        <v>0</v>
      </c>
      <c r="D42" s="1296"/>
      <c r="E42" s="1296"/>
      <c r="F42" s="1296"/>
      <c r="G42" s="1296"/>
      <c r="H42" s="1296"/>
      <c r="I42" s="1296"/>
      <c r="J42" s="1296"/>
      <c r="K42" s="1296"/>
      <c r="L42" s="1296"/>
      <c r="M42" s="1296"/>
      <c r="N42" s="1296"/>
      <c r="O42" s="1296"/>
      <c r="P42" s="1296"/>
      <c r="Q42" s="1297"/>
      <c r="R42" s="1231"/>
      <c r="S42" s="1235"/>
      <c r="T42" s="1235"/>
    </row>
    <row r="43" spans="1:20">
      <c r="A43" s="1260">
        <v>7</v>
      </c>
      <c r="B43" s="1298" t="s">
        <v>1743</v>
      </c>
      <c r="C43" s="1256">
        <f t="shared" si="5"/>
        <v>0</v>
      </c>
      <c r="D43" s="1267">
        <f>D44+D45+D46</f>
        <v>0</v>
      </c>
      <c r="E43" s="1267">
        <f t="shared" ref="E43:Q43" si="7">E44+E45+E46</f>
        <v>0</v>
      </c>
      <c r="F43" s="1267">
        <f t="shared" si="7"/>
        <v>0</v>
      </c>
      <c r="G43" s="1267">
        <f t="shared" si="7"/>
        <v>0</v>
      </c>
      <c r="H43" s="1267">
        <f t="shared" si="7"/>
        <v>0</v>
      </c>
      <c r="I43" s="1267">
        <f t="shared" si="7"/>
        <v>0</v>
      </c>
      <c r="J43" s="1267">
        <f t="shared" si="7"/>
        <v>0</v>
      </c>
      <c r="K43" s="1267">
        <f t="shared" si="7"/>
        <v>0</v>
      </c>
      <c r="L43" s="1267">
        <f t="shared" si="7"/>
        <v>0</v>
      </c>
      <c r="M43" s="1267">
        <f t="shared" si="7"/>
        <v>0</v>
      </c>
      <c r="N43" s="1267">
        <f t="shared" si="7"/>
        <v>0</v>
      </c>
      <c r="O43" s="1267">
        <f t="shared" si="7"/>
        <v>0</v>
      </c>
      <c r="P43" s="1267">
        <f t="shared" si="7"/>
        <v>0</v>
      </c>
      <c r="Q43" s="1268">
        <f t="shared" si="7"/>
        <v>0</v>
      </c>
      <c r="R43" s="1231"/>
      <c r="S43" s="1235"/>
      <c r="T43" s="1235"/>
    </row>
    <row r="44" spans="1:20">
      <c r="A44" s="1276"/>
      <c r="B44" s="1269" t="s">
        <v>30</v>
      </c>
      <c r="C44" s="1256">
        <f t="shared" si="5"/>
        <v>0</v>
      </c>
      <c r="D44" s="1299"/>
      <c r="E44" s="1263"/>
      <c r="F44" s="1263"/>
      <c r="G44" s="1263"/>
      <c r="H44" s="1263"/>
      <c r="I44" s="1263"/>
      <c r="J44" s="1263"/>
      <c r="K44" s="1263"/>
      <c r="L44" s="1263"/>
      <c r="M44" s="1263"/>
      <c r="N44" s="1263"/>
      <c r="O44" s="1263"/>
      <c r="P44" s="1263"/>
      <c r="Q44" s="1264"/>
      <c r="R44" s="1231"/>
      <c r="S44" s="1235"/>
      <c r="T44" s="1235"/>
    </row>
    <row r="45" spans="1:20">
      <c r="A45" s="1276"/>
      <c r="B45" s="1269" t="s">
        <v>1727</v>
      </c>
      <c r="C45" s="1256">
        <f t="shared" si="5"/>
        <v>0</v>
      </c>
      <c r="D45" s="1299"/>
      <c r="E45" s="1263"/>
      <c r="F45" s="1263"/>
      <c r="G45" s="1263"/>
      <c r="H45" s="1263"/>
      <c r="I45" s="1263"/>
      <c r="J45" s="1263"/>
      <c r="K45" s="1263"/>
      <c r="L45" s="1263"/>
      <c r="M45" s="1263"/>
      <c r="N45" s="1263"/>
      <c r="O45" s="1263"/>
      <c r="P45" s="1263"/>
      <c r="Q45" s="1264"/>
      <c r="R45" s="1231"/>
      <c r="S45" s="1235"/>
      <c r="T45" s="1235"/>
    </row>
    <row r="46" spans="1:20">
      <c r="A46" s="1276"/>
      <c r="B46" s="1269" t="s">
        <v>1744</v>
      </c>
      <c r="C46" s="1256">
        <f t="shared" si="5"/>
        <v>0</v>
      </c>
      <c r="D46" s="1299"/>
      <c r="E46" s="1263"/>
      <c r="F46" s="1263"/>
      <c r="G46" s="1263"/>
      <c r="H46" s="1263"/>
      <c r="I46" s="1263"/>
      <c r="J46" s="1263"/>
      <c r="K46" s="1263"/>
      <c r="L46" s="1263"/>
      <c r="M46" s="1263"/>
      <c r="N46" s="1263"/>
      <c r="O46" s="1263"/>
      <c r="P46" s="1263"/>
      <c r="Q46" s="1264"/>
      <c r="R46" s="1231"/>
      <c r="S46" s="1235"/>
      <c r="T46" s="1235"/>
    </row>
    <row r="47" spans="1:20">
      <c r="A47" s="1260">
        <v>8</v>
      </c>
      <c r="B47" s="1277" t="s">
        <v>1745</v>
      </c>
      <c r="C47" s="1256">
        <f t="shared" si="5"/>
        <v>0</v>
      </c>
      <c r="D47" s="1299"/>
      <c r="E47" s="1263"/>
      <c r="F47" s="1263"/>
      <c r="G47" s="1263"/>
      <c r="H47" s="1263"/>
      <c r="I47" s="1263"/>
      <c r="J47" s="1263"/>
      <c r="K47" s="1263"/>
      <c r="L47" s="1263"/>
      <c r="M47" s="1263"/>
      <c r="N47" s="1263"/>
      <c r="O47" s="1263"/>
      <c r="P47" s="1263"/>
      <c r="Q47" s="1264"/>
      <c r="R47" s="1231"/>
      <c r="S47" s="1235"/>
      <c r="T47" s="1235"/>
    </row>
    <row r="48" spans="1:20">
      <c r="A48" s="1260">
        <v>9</v>
      </c>
      <c r="B48" s="1277" t="s">
        <v>1746</v>
      </c>
      <c r="C48" s="1256">
        <f t="shared" si="5"/>
        <v>0</v>
      </c>
      <c r="D48" s="1299"/>
      <c r="E48" s="1263"/>
      <c r="F48" s="1263"/>
      <c r="G48" s="1263"/>
      <c r="H48" s="1263"/>
      <c r="I48" s="1263"/>
      <c r="J48" s="1263"/>
      <c r="K48" s="1263"/>
      <c r="L48" s="1263"/>
      <c r="M48" s="1263"/>
      <c r="N48" s="1263"/>
      <c r="O48" s="1263"/>
      <c r="P48" s="1263"/>
      <c r="Q48" s="1264"/>
      <c r="R48" s="1231"/>
      <c r="S48" s="1235"/>
      <c r="T48" s="1235"/>
    </row>
    <row r="49" spans="1:20">
      <c r="A49" s="1260">
        <v>10</v>
      </c>
      <c r="B49" s="1277" t="s">
        <v>1747</v>
      </c>
      <c r="C49" s="1256">
        <f t="shared" si="5"/>
        <v>0</v>
      </c>
      <c r="D49" s="1299"/>
      <c r="E49" s="1263"/>
      <c r="F49" s="1263"/>
      <c r="G49" s="1263"/>
      <c r="H49" s="1263"/>
      <c r="I49" s="1263"/>
      <c r="J49" s="1263"/>
      <c r="K49" s="1263"/>
      <c r="L49" s="1263"/>
      <c r="M49" s="1263"/>
      <c r="N49" s="1263"/>
      <c r="O49" s="1263"/>
      <c r="P49" s="1263"/>
      <c r="Q49" s="1264"/>
      <c r="R49" s="1231"/>
      <c r="S49" s="1235"/>
      <c r="T49" s="1235"/>
    </row>
    <row r="50" spans="1:20">
      <c r="A50" s="1260">
        <v>11</v>
      </c>
      <c r="B50" s="1277" t="s">
        <v>444</v>
      </c>
      <c r="C50" s="1256">
        <f t="shared" si="5"/>
        <v>0</v>
      </c>
      <c r="D50" s="1299"/>
      <c r="E50" s="1263"/>
      <c r="F50" s="1263"/>
      <c r="G50" s="1263"/>
      <c r="H50" s="1263"/>
      <c r="I50" s="1263"/>
      <c r="J50" s="1263"/>
      <c r="K50" s="1263"/>
      <c r="L50" s="1263"/>
      <c r="M50" s="1263"/>
      <c r="N50" s="1263"/>
      <c r="O50" s="1263"/>
      <c r="P50" s="1263"/>
      <c r="Q50" s="1264"/>
      <c r="R50" s="1231"/>
      <c r="S50" s="1235"/>
      <c r="T50" s="1235"/>
    </row>
    <row r="51" spans="1:20" ht="15.75" thickBot="1">
      <c r="A51" s="1300"/>
      <c r="B51" s="1301" t="s">
        <v>1748</v>
      </c>
      <c r="C51" s="1302">
        <f>C35+C36+C37+C38+C41+C42+C43+C47+C48+C49+C50</f>
        <v>0</v>
      </c>
      <c r="D51" s="1303">
        <f>D35+D36+D37+D38+D41+D42+D43+D47+D48+D49+D50</f>
        <v>0</v>
      </c>
      <c r="E51" s="1303">
        <f t="shared" ref="E51:Q51" si="8">E35+E36+E37+E38+E41+E42+E43+E47+E48+E49+E50</f>
        <v>0</v>
      </c>
      <c r="F51" s="1303">
        <f t="shared" si="8"/>
        <v>0</v>
      </c>
      <c r="G51" s="1303">
        <f t="shared" si="8"/>
        <v>0</v>
      </c>
      <c r="H51" s="1303">
        <f t="shared" si="8"/>
        <v>0</v>
      </c>
      <c r="I51" s="1303">
        <f t="shared" si="8"/>
        <v>0</v>
      </c>
      <c r="J51" s="1303">
        <f t="shared" si="8"/>
        <v>0</v>
      </c>
      <c r="K51" s="1303">
        <f t="shared" si="8"/>
        <v>0</v>
      </c>
      <c r="L51" s="1303">
        <f t="shared" si="8"/>
        <v>0</v>
      </c>
      <c r="M51" s="1303">
        <f t="shared" si="8"/>
        <v>0</v>
      </c>
      <c r="N51" s="1303">
        <f t="shared" si="8"/>
        <v>0</v>
      </c>
      <c r="O51" s="1303">
        <f t="shared" si="8"/>
        <v>0</v>
      </c>
      <c r="P51" s="1303">
        <f t="shared" si="8"/>
        <v>0</v>
      </c>
      <c r="Q51" s="1304">
        <f t="shared" si="8"/>
        <v>0</v>
      </c>
      <c r="R51" s="1231"/>
      <c r="S51" s="1235"/>
      <c r="T51" s="1235"/>
    </row>
    <row r="52" spans="1:20" ht="15.75" thickBot="1">
      <c r="A52" s="1305"/>
      <c r="B52" s="1306" t="s">
        <v>1749</v>
      </c>
      <c r="C52" s="1307">
        <f>C33+C51</f>
        <v>0</v>
      </c>
      <c r="D52" s="1308">
        <f>D33+D51</f>
        <v>0</v>
      </c>
      <c r="E52" s="1308">
        <f t="shared" ref="E52:Q52" si="9">E33+E51</f>
        <v>0</v>
      </c>
      <c r="F52" s="1308">
        <f t="shared" si="9"/>
        <v>0</v>
      </c>
      <c r="G52" s="1308">
        <f t="shared" si="9"/>
        <v>0</v>
      </c>
      <c r="H52" s="1308">
        <f t="shared" si="9"/>
        <v>0</v>
      </c>
      <c r="I52" s="1308">
        <f t="shared" si="9"/>
        <v>0</v>
      </c>
      <c r="J52" s="1308">
        <f t="shared" si="9"/>
        <v>0</v>
      </c>
      <c r="K52" s="1308">
        <f t="shared" si="9"/>
        <v>0</v>
      </c>
      <c r="L52" s="1308">
        <f t="shared" si="9"/>
        <v>0</v>
      </c>
      <c r="M52" s="1308">
        <f t="shared" si="9"/>
        <v>0</v>
      </c>
      <c r="N52" s="1308">
        <f t="shared" si="9"/>
        <v>0</v>
      </c>
      <c r="O52" s="1308">
        <f t="shared" si="9"/>
        <v>0</v>
      </c>
      <c r="P52" s="1308">
        <f t="shared" si="9"/>
        <v>0</v>
      </c>
      <c r="Q52" s="1309">
        <f t="shared" si="9"/>
        <v>0</v>
      </c>
      <c r="R52" s="1231"/>
      <c r="S52" s="1235"/>
      <c r="T52" s="1235"/>
    </row>
    <row r="53" spans="1:20">
      <c r="A53" s="1310"/>
      <c r="B53" s="1245" t="s">
        <v>1750</v>
      </c>
      <c r="C53" s="1311"/>
      <c r="D53" s="1312"/>
      <c r="E53" s="1312"/>
      <c r="F53" s="1312"/>
      <c r="G53" s="1312"/>
      <c r="H53" s="1312"/>
      <c r="I53" s="1312"/>
      <c r="J53" s="1312"/>
      <c r="K53" s="1312"/>
      <c r="L53" s="1312"/>
      <c r="M53" s="1312"/>
      <c r="N53" s="1312"/>
      <c r="O53" s="1312"/>
      <c r="P53" s="1312"/>
      <c r="Q53" s="1313"/>
      <c r="R53" s="1231"/>
      <c r="S53" s="1235"/>
      <c r="T53" s="1235"/>
    </row>
    <row r="54" spans="1:20">
      <c r="A54" s="1249"/>
      <c r="B54" s="1245" t="s">
        <v>1751</v>
      </c>
      <c r="C54" s="1314"/>
      <c r="D54" s="1315"/>
      <c r="E54" s="1315"/>
      <c r="F54" s="1315"/>
      <c r="G54" s="1315"/>
      <c r="H54" s="1315"/>
      <c r="I54" s="1315"/>
      <c r="J54" s="1315"/>
      <c r="K54" s="1315"/>
      <c r="L54" s="1315"/>
      <c r="M54" s="1315"/>
      <c r="N54" s="1315"/>
      <c r="O54" s="1315"/>
      <c r="P54" s="1315"/>
      <c r="Q54" s="1316"/>
      <c r="R54" s="1231"/>
      <c r="S54" s="1235"/>
      <c r="T54" s="1235"/>
    </row>
    <row r="55" spans="1:20">
      <c r="A55" s="1283" t="s">
        <v>1752</v>
      </c>
      <c r="B55" s="1317" t="s">
        <v>1753</v>
      </c>
      <c r="C55" s="1251"/>
      <c r="D55" s="1252"/>
      <c r="E55" s="1252"/>
      <c r="F55" s="1252"/>
      <c r="G55" s="1252"/>
      <c r="H55" s="1252"/>
      <c r="I55" s="1252"/>
      <c r="J55" s="1252"/>
      <c r="K55" s="1252"/>
      <c r="L55" s="1252"/>
      <c r="M55" s="1252"/>
      <c r="N55" s="1252"/>
      <c r="O55" s="1252"/>
      <c r="P55" s="1252"/>
      <c r="Q55" s="1253"/>
      <c r="R55" s="1231"/>
      <c r="S55" s="1235"/>
      <c r="T55" s="1235"/>
    </row>
    <row r="56" spans="1:20">
      <c r="A56" s="1249" t="s">
        <v>1754</v>
      </c>
      <c r="B56" s="1318" t="s">
        <v>1755</v>
      </c>
      <c r="C56" s="1256">
        <f t="shared" ref="C56:C62" si="10">SUM(D56:Q56)</f>
        <v>0</v>
      </c>
      <c r="D56" s="1299"/>
      <c r="E56" s="1263"/>
      <c r="F56" s="1263"/>
      <c r="G56" s="1263"/>
      <c r="H56" s="1263"/>
      <c r="I56" s="1263"/>
      <c r="J56" s="1263"/>
      <c r="K56" s="1263"/>
      <c r="L56" s="1263"/>
      <c r="M56" s="1263"/>
      <c r="N56" s="1263"/>
      <c r="O56" s="1263"/>
      <c r="P56" s="1263"/>
      <c r="Q56" s="1264"/>
      <c r="R56" s="1231"/>
      <c r="S56" s="1235"/>
      <c r="T56" s="1235"/>
    </row>
    <row r="57" spans="1:20">
      <c r="A57" s="1249" t="s">
        <v>1756</v>
      </c>
      <c r="B57" s="1318" t="s">
        <v>1757</v>
      </c>
      <c r="C57" s="1256">
        <f t="shared" si="10"/>
        <v>0</v>
      </c>
      <c r="D57" s="1299"/>
      <c r="E57" s="1263"/>
      <c r="F57" s="1263"/>
      <c r="G57" s="1263"/>
      <c r="H57" s="1263"/>
      <c r="I57" s="1263"/>
      <c r="J57" s="1263"/>
      <c r="K57" s="1263"/>
      <c r="L57" s="1263"/>
      <c r="M57" s="1263"/>
      <c r="N57" s="1263"/>
      <c r="O57" s="1263"/>
      <c r="P57" s="1263"/>
      <c r="Q57" s="1264"/>
      <c r="R57" s="1231"/>
      <c r="S57" s="1235"/>
      <c r="T57" s="1235"/>
    </row>
    <row r="58" spans="1:20">
      <c r="A58" s="1249" t="s">
        <v>1758</v>
      </c>
      <c r="B58" s="1318" t="s">
        <v>1759</v>
      </c>
      <c r="C58" s="1256">
        <f t="shared" si="10"/>
        <v>0</v>
      </c>
      <c r="D58" s="1299"/>
      <c r="E58" s="1263"/>
      <c r="F58" s="1263"/>
      <c r="G58" s="1263"/>
      <c r="H58" s="1263"/>
      <c r="I58" s="1263"/>
      <c r="J58" s="1263"/>
      <c r="K58" s="1263"/>
      <c r="L58" s="1263"/>
      <c r="M58" s="1263"/>
      <c r="N58" s="1263"/>
      <c r="O58" s="1263"/>
      <c r="P58" s="1263"/>
      <c r="Q58" s="1264"/>
      <c r="R58" s="1231"/>
      <c r="S58" s="1235"/>
      <c r="T58" s="1235"/>
    </row>
    <row r="59" spans="1:20">
      <c r="A59" s="1249" t="s">
        <v>1760</v>
      </c>
      <c r="B59" s="1318" t="s">
        <v>1761</v>
      </c>
      <c r="C59" s="1256">
        <f t="shared" si="10"/>
        <v>0</v>
      </c>
      <c r="D59" s="1319">
        <f>D60+D61</f>
        <v>0</v>
      </c>
      <c r="E59" s="1319">
        <f t="shared" ref="E59:Q59" si="11">E60+E61</f>
        <v>0</v>
      </c>
      <c r="F59" s="1319">
        <f t="shared" si="11"/>
        <v>0</v>
      </c>
      <c r="G59" s="1319">
        <f t="shared" si="11"/>
        <v>0</v>
      </c>
      <c r="H59" s="1319">
        <f t="shared" si="11"/>
        <v>0</v>
      </c>
      <c r="I59" s="1319">
        <f t="shared" si="11"/>
        <v>0</v>
      </c>
      <c r="J59" s="1319">
        <f t="shared" si="11"/>
        <v>0</v>
      </c>
      <c r="K59" s="1319">
        <f t="shared" si="11"/>
        <v>0</v>
      </c>
      <c r="L59" s="1319">
        <f t="shared" si="11"/>
        <v>0</v>
      </c>
      <c r="M59" s="1319">
        <f t="shared" si="11"/>
        <v>0</v>
      </c>
      <c r="N59" s="1319">
        <f t="shared" si="11"/>
        <v>0</v>
      </c>
      <c r="O59" s="1319">
        <f t="shared" si="11"/>
        <v>0</v>
      </c>
      <c r="P59" s="1319">
        <f t="shared" si="11"/>
        <v>0</v>
      </c>
      <c r="Q59" s="1320">
        <f t="shared" si="11"/>
        <v>0</v>
      </c>
      <c r="R59" s="1231"/>
      <c r="S59" s="1235"/>
      <c r="T59" s="1235"/>
    </row>
    <row r="60" spans="1:20">
      <c r="A60" s="1249" t="s">
        <v>1762</v>
      </c>
      <c r="B60" s="1321" t="s">
        <v>1763</v>
      </c>
      <c r="C60" s="1256">
        <f t="shared" si="10"/>
        <v>0</v>
      </c>
      <c r="D60" s="1292"/>
      <c r="E60" s="1292"/>
      <c r="F60" s="1292"/>
      <c r="G60" s="1292"/>
      <c r="H60" s="1292"/>
      <c r="I60" s="1292"/>
      <c r="J60" s="1292"/>
      <c r="K60" s="1292"/>
      <c r="L60" s="1292"/>
      <c r="M60" s="1292"/>
      <c r="N60" s="1292"/>
      <c r="O60" s="1292"/>
      <c r="P60" s="1292"/>
      <c r="Q60" s="1293"/>
      <c r="R60" s="1231"/>
      <c r="S60" s="1235"/>
      <c r="T60" s="1235"/>
    </row>
    <row r="61" spans="1:20">
      <c r="A61" s="1249" t="s">
        <v>1764</v>
      </c>
      <c r="B61" s="1321" t="s">
        <v>1765</v>
      </c>
      <c r="C61" s="1256">
        <f t="shared" si="10"/>
        <v>0</v>
      </c>
      <c r="D61" s="1292"/>
      <c r="E61" s="1292"/>
      <c r="F61" s="1292"/>
      <c r="G61" s="1292"/>
      <c r="H61" s="1292"/>
      <c r="I61" s="1292"/>
      <c r="J61" s="1292"/>
      <c r="K61" s="1292"/>
      <c r="L61" s="1292"/>
      <c r="M61" s="1292"/>
      <c r="N61" s="1292"/>
      <c r="O61" s="1292"/>
      <c r="P61" s="1292"/>
      <c r="Q61" s="1293"/>
      <c r="R61" s="1231"/>
      <c r="S61" s="1235"/>
      <c r="T61" s="1235"/>
    </row>
    <row r="62" spans="1:20">
      <c r="A62" s="1249" t="s">
        <v>1766</v>
      </c>
      <c r="B62" s="1318" t="s">
        <v>1767</v>
      </c>
      <c r="C62" s="1256">
        <f t="shared" si="10"/>
        <v>0</v>
      </c>
      <c r="D62" s="1322"/>
      <c r="E62" s="1322"/>
      <c r="F62" s="1322"/>
      <c r="G62" s="1322"/>
      <c r="H62" s="1322"/>
      <c r="I62" s="1322"/>
      <c r="J62" s="1322"/>
      <c r="K62" s="1322"/>
      <c r="L62" s="1322"/>
      <c r="M62" s="1322"/>
      <c r="N62" s="1322"/>
      <c r="O62" s="1322"/>
      <c r="P62" s="1322"/>
      <c r="Q62" s="1323"/>
      <c r="R62" s="1231"/>
      <c r="S62" s="1235"/>
      <c r="T62" s="1235"/>
    </row>
    <row r="63" spans="1:20">
      <c r="A63" s="1283"/>
      <c r="B63" s="1284" t="s">
        <v>1768</v>
      </c>
      <c r="C63" s="1324">
        <f>C56+C57+C58+C59+C62</f>
        <v>0</v>
      </c>
      <c r="D63" s="1325">
        <f>D56+D57+D58+D59+D62</f>
        <v>0</v>
      </c>
      <c r="E63" s="1325">
        <f t="shared" ref="E63:Q63" si="12">E56+E57+E58+E59+E62</f>
        <v>0</v>
      </c>
      <c r="F63" s="1325">
        <f t="shared" si="12"/>
        <v>0</v>
      </c>
      <c r="G63" s="1325">
        <f t="shared" si="12"/>
        <v>0</v>
      </c>
      <c r="H63" s="1325">
        <f t="shared" si="12"/>
        <v>0</v>
      </c>
      <c r="I63" s="1325">
        <f t="shared" si="12"/>
        <v>0</v>
      </c>
      <c r="J63" s="1325">
        <f t="shared" si="12"/>
        <v>0</v>
      </c>
      <c r="K63" s="1325">
        <f t="shared" si="12"/>
        <v>0</v>
      </c>
      <c r="L63" s="1325">
        <f t="shared" si="12"/>
        <v>0</v>
      </c>
      <c r="M63" s="1325">
        <f t="shared" si="12"/>
        <v>0</v>
      </c>
      <c r="N63" s="1325">
        <f t="shared" si="12"/>
        <v>0</v>
      </c>
      <c r="O63" s="1325">
        <f t="shared" si="12"/>
        <v>0</v>
      </c>
      <c r="P63" s="1325">
        <f t="shared" si="12"/>
        <v>0</v>
      </c>
      <c r="Q63" s="1326">
        <f t="shared" si="12"/>
        <v>0</v>
      </c>
      <c r="R63" s="1231"/>
      <c r="S63" s="1235"/>
      <c r="T63" s="1235"/>
    </row>
    <row r="64" spans="1:20">
      <c r="A64" s="1249"/>
      <c r="B64" s="1245" t="s">
        <v>1769</v>
      </c>
      <c r="C64" s="1246"/>
      <c r="D64" s="1327"/>
      <c r="E64" s="1327"/>
      <c r="F64" s="1327"/>
      <c r="G64" s="1327"/>
      <c r="H64" s="1327"/>
      <c r="I64" s="1327"/>
      <c r="J64" s="1327"/>
      <c r="K64" s="1327"/>
      <c r="L64" s="1327"/>
      <c r="M64" s="1327"/>
      <c r="N64" s="1327"/>
      <c r="O64" s="1327"/>
      <c r="P64" s="1327"/>
      <c r="Q64" s="1328"/>
      <c r="R64" s="1231"/>
      <c r="S64" s="1235"/>
      <c r="T64" s="1235"/>
    </row>
    <row r="65" spans="1:20">
      <c r="A65" s="1283" t="s">
        <v>1770</v>
      </c>
      <c r="B65" s="1317" t="s">
        <v>1753</v>
      </c>
      <c r="C65" s="1329"/>
      <c r="D65" s="1330"/>
      <c r="E65" s="1330"/>
      <c r="F65" s="1330"/>
      <c r="G65" s="1330"/>
      <c r="H65" s="1330"/>
      <c r="I65" s="1330"/>
      <c r="J65" s="1330"/>
      <c r="K65" s="1330"/>
      <c r="L65" s="1330"/>
      <c r="M65" s="1330"/>
      <c r="N65" s="1330"/>
      <c r="O65" s="1330"/>
      <c r="P65" s="1330"/>
      <c r="Q65" s="1331"/>
      <c r="R65" s="1231"/>
      <c r="S65" s="1235"/>
      <c r="T65" s="1235"/>
    </row>
    <row r="66" spans="1:20">
      <c r="A66" s="1249" t="s">
        <v>1754</v>
      </c>
      <c r="B66" s="1318" t="s">
        <v>1755</v>
      </c>
      <c r="C66" s="1256">
        <f t="shared" ref="C66:C72" si="13">SUM(D66:Q66)</f>
        <v>0</v>
      </c>
      <c r="D66" s="1299"/>
      <c r="E66" s="1263"/>
      <c r="F66" s="1263"/>
      <c r="G66" s="1263"/>
      <c r="H66" s="1263"/>
      <c r="I66" s="1263"/>
      <c r="J66" s="1263"/>
      <c r="K66" s="1263"/>
      <c r="L66" s="1263"/>
      <c r="M66" s="1263"/>
      <c r="N66" s="1263"/>
      <c r="O66" s="1263"/>
      <c r="P66" s="1263"/>
      <c r="Q66" s="1264"/>
      <c r="R66" s="1231"/>
      <c r="S66" s="1235"/>
      <c r="T66" s="1235"/>
    </row>
    <row r="67" spans="1:20">
      <c r="A67" s="1249" t="s">
        <v>1756</v>
      </c>
      <c r="B67" s="1318" t="s">
        <v>1757</v>
      </c>
      <c r="C67" s="1256">
        <f t="shared" si="13"/>
        <v>0</v>
      </c>
      <c r="D67" s="1299"/>
      <c r="E67" s="1263"/>
      <c r="F67" s="1263"/>
      <c r="G67" s="1263"/>
      <c r="H67" s="1263"/>
      <c r="I67" s="1263"/>
      <c r="J67" s="1263"/>
      <c r="K67" s="1263"/>
      <c r="L67" s="1263"/>
      <c r="M67" s="1263"/>
      <c r="N67" s="1263"/>
      <c r="O67" s="1263"/>
      <c r="P67" s="1263"/>
      <c r="Q67" s="1264"/>
      <c r="R67" s="1231"/>
      <c r="S67" s="1235"/>
      <c r="T67" s="1235"/>
    </row>
    <row r="68" spans="1:20">
      <c r="A68" s="1249" t="s">
        <v>1758</v>
      </c>
      <c r="B68" s="1318" t="s">
        <v>1759</v>
      </c>
      <c r="C68" s="1256">
        <f t="shared" si="13"/>
        <v>0</v>
      </c>
      <c r="D68" s="1299"/>
      <c r="E68" s="1263"/>
      <c r="F68" s="1263"/>
      <c r="G68" s="1263"/>
      <c r="H68" s="1263"/>
      <c r="I68" s="1263"/>
      <c r="J68" s="1263"/>
      <c r="K68" s="1263"/>
      <c r="L68" s="1263"/>
      <c r="M68" s="1263"/>
      <c r="N68" s="1263"/>
      <c r="O68" s="1263"/>
      <c r="P68" s="1263"/>
      <c r="Q68" s="1264"/>
      <c r="R68" s="1231"/>
      <c r="S68" s="1235"/>
      <c r="T68" s="1235"/>
    </row>
    <row r="69" spans="1:20">
      <c r="A69" s="1249" t="s">
        <v>1760</v>
      </c>
      <c r="B69" s="1318" t="s">
        <v>1761</v>
      </c>
      <c r="C69" s="1256">
        <f t="shared" si="13"/>
        <v>0</v>
      </c>
      <c r="D69" s="1319">
        <f>D70+D71</f>
        <v>0</v>
      </c>
      <c r="E69" s="1319">
        <f t="shared" ref="E69:Q69" si="14">E70+E71</f>
        <v>0</v>
      </c>
      <c r="F69" s="1319">
        <f t="shared" si="14"/>
        <v>0</v>
      </c>
      <c r="G69" s="1319">
        <f t="shared" si="14"/>
        <v>0</v>
      </c>
      <c r="H69" s="1319">
        <f t="shared" si="14"/>
        <v>0</v>
      </c>
      <c r="I69" s="1319">
        <f t="shared" si="14"/>
        <v>0</v>
      </c>
      <c r="J69" s="1319">
        <f t="shared" si="14"/>
        <v>0</v>
      </c>
      <c r="K69" s="1319">
        <f t="shared" si="14"/>
        <v>0</v>
      </c>
      <c r="L69" s="1319">
        <f t="shared" si="14"/>
        <v>0</v>
      </c>
      <c r="M69" s="1319">
        <f t="shared" si="14"/>
        <v>0</v>
      </c>
      <c r="N69" s="1319">
        <f t="shared" si="14"/>
        <v>0</v>
      </c>
      <c r="O69" s="1319">
        <f t="shared" si="14"/>
        <v>0</v>
      </c>
      <c r="P69" s="1319">
        <f t="shared" si="14"/>
        <v>0</v>
      </c>
      <c r="Q69" s="1320">
        <f t="shared" si="14"/>
        <v>0</v>
      </c>
      <c r="R69" s="1231"/>
      <c r="S69" s="1235"/>
      <c r="T69" s="1235"/>
    </row>
    <row r="70" spans="1:20">
      <c r="A70" s="1249" t="s">
        <v>1762</v>
      </c>
      <c r="B70" s="1321" t="s">
        <v>1763</v>
      </c>
      <c r="C70" s="1256">
        <f t="shared" si="13"/>
        <v>0</v>
      </c>
      <c r="D70" s="1292"/>
      <c r="E70" s="1292"/>
      <c r="F70" s="1292"/>
      <c r="G70" s="1292"/>
      <c r="H70" s="1292"/>
      <c r="I70" s="1292"/>
      <c r="J70" s="1292"/>
      <c r="K70" s="1292"/>
      <c r="L70" s="1292"/>
      <c r="M70" s="1292"/>
      <c r="N70" s="1292"/>
      <c r="O70" s="1292"/>
      <c r="P70" s="1292"/>
      <c r="Q70" s="1293"/>
      <c r="R70" s="1231"/>
      <c r="S70" s="1235"/>
      <c r="T70" s="1235"/>
    </row>
    <row r="71" spans="1:20">
      <c r="A71" s="1249" t="s">
        <v>1764</v>
      </c>
      <c r="B71" s="1321" t="s">
        <v>1765</v>
      </c>
      <c r="C71" s="1256">
        <f t="shared" si="13"/>
        <v>0</v>
      </c>
      <c r="D71" s="1292"/>
      <c r="E71" s="1292"/>
      <c r="F71" s="1292"/>
      <c r="G71" s="1292"/>
      <c r="H71" s="1292"/>
      <c r="I71" s="1292"/>
      <c r="J71" s="1292"/>
      <c r="K71" s="1292"/>
      <c r="L71" s="1292"/>
      <c r="M71" s="1292"/>
      <c r="N71" s="1292"/>
      <c r="O71" s="1292"/>
      <c r="P71" s="1292"/>
      <c r="Q71" s="1293"/>
      <c r="R71" s="1231"/>
      <c r="S71" s="1235"/>
      <c r="T71" s="1235"/>
    </row>
    <row r="72" spans="1:20">
      <c r="A72" s="1249" t="s">
        <v>1766</v>
      </c>
      <c r="B72" s="1318" t="s">
        <v>1767</v>
      </c>
      <c r="C72" s="1256">
        <f t="shared" si="13"/>
        <v>0</v>
      </c>
      <c r="D72" s="1322"/>
      <c r="E72" s="1322"/>
      <c r="F72" s="1322"/>
      <c r="G72" s="1322"/>
      <c r="H72" s="1322"/>
      <c r="I72" s="1322"/>
      <c r="J72" s="1322"/>
      <c r="K72" s="1322"/>
      <c r="L72" s="1322"/>
      <c r="M72" s="1322"/>
      <c r="N72" s="1322"/>
      <c r="O72" s="1322"/>
      <c r="P72" s="1322"/>
      <c r="Q72" s="1323"/>
      <c r="R72" s="1231"/>
      <c r="S72" s="1235"/>
      <c r="T72" s="1235"/>
    </row>
    <row r="73" spans="1:20" ht="15.75" thickBot="1">
      <c r="A73" s="1300"/>
      <c r="B73" s="1301" t="s">
        <v>1771</v>
      </c>
      <c r="C73" s="1332">
        <f>C66+C67+C68+C69+C72</f>
        <v>0</v>
      </c>
      <c r="D73" s="1303">
        <f>D66+D67+D68+D69+D72</f>
        <v>0</v>
      </c>
      <c r="E73" s="1303">
        <f t="shared" ref="E73:Q73" si="15">E66+E67+E68+E69+E72</f>
        <v>0</v>
      </c>
      <c r="F73" s="1303">
        <f t="shared" si="15"/>
        <v>0</v>
      </c>
      <c r="G73" s="1303">
        <f t="shared" si="15"/>
        <v>0</v>
      </c>
      <c r="H73" s="1303">
        <f t="shared" si="15"/>
        <v>0</v>
      </c>
      <c r="I73" s="1303">
        <f t="shared" si="15"/>
        <v>0</v>
      </c>
      <c r="J73" s="1303">
        <f t="shared" si="15"/>
        <v>0</v>
      </c>
      <c r="K73" s="1303">
        <f t="shared" si="15"/>
        <v>0</v>
      </c>
      <c r="L73" s="1303">
        <f t="shared" si="15"/>
        <v>0</v>
      </c>
      <c r="M73" s="1303">
        <f t="shared" si="15"/>
        <v>0</v>
      </c>
      <c r="N73" s="1303">
        <f t="shared" si="15"/>
        <v>0</v>
      </c>
      <c r="O73" s="1303">
        <f t="shared" si="15"/>
        <v>0</v>
      </c>
      <c r="P73" s="1303">
        <f t="shared" si="15"/>
        <v>0</v>
      </c>
      <c r="Q73" s="1304">
        <f t="shared" si="15"/>
        <v>0</v>
      </c>
      <c r="R73" s="1231"/>
      <c r="S73" s="1235"/>
      <c r="T73" s="1235"/>
    </row>
    <row r="74" spans="1:20" ht="15.75" thickBot="1">
      <c r="A74" s="1333"/>
      <c r="B74" s="1306" t="s">
        <v>1772</v>
      </c>
      <c r="C74" s="1307">
        <f>C63+C73</f>
        <v>0</v>
      </c>
      <c r="D74" s="1308">
        <f>D63+D73</f>
        <v>0</v>
      </c>
      <c r="E74" s="1308">
        <f t="shared" ref="E74:Q74" si="16">E63+E73</f>
        <v>0</v>
      </c>
      <c r="F74" s="1308">
        <f t="shared" si="16"/>
        <v>0</v>
      </c>
      <c r="G74" s="1308">
        <f t="shared" si="16"/>
        <v>0</v>
      </c>
      <c r="H74" s="1308">
        <f t="shared" si="16"/>
        <v>0</v>
      </c>
      <c r="I74" s="1308">
        <f t="shared" si="16"/>
        <v>0</v>
      </c>
      <c r="J74" s="1308">
        <f t="shared" si="16"/>
        <v>0</v>
      </c>
      <c r="K74" s="1308">
        <f t="shared" si="16"/>
        <v>0</v>
      </c>
      <c r="L74" s="1308">
        <f t="shared" si="16"/>
        <v>0</v>
      </c>
      <c r="M74" s="1308">
        <f t="shared" si="16"/>
        <v>0</v>
      </c>
      <c r="N74" s="1308">
        <f t="shared" si="16"/>
        <v>0</v>
      </c>
      <c r="O74" s="1308">
        <f t="shared" si="16"/>
        <v>0</v>
      </c>
      <c r="P74" s="1308">
        <f t="shared" si="16"/>
        <v>0</v>
      </c>
      <c r="Q74" s="1309">
        <f t="shared" si="16"/>
        <v>0</v>
      </c>
      <c r="R74" s="1231"/>
      <c r="S74" s="1235"/>
      <c r="T74" s="1235"/>
    </row>
    <row r="75" spans="1:20" ht="15.75" thickBot="1">
      <c r="A75" s="1334"/>
      <c r="B75" s="1335" t="s">
        <v>1773</v>
      </c>
      <c r="C75" s="1336">
        <f>C52+C74</f>
        <v>0</v>
      </c>
      <c r="D75" s="1337">
        <f>D52+D74</f>
        <v>0</v>
      </c>
      <c r="E75" s="1337">
        <f t="shared" ref="E75:Q75" si="17">E52+E74</f>
        <v>0</v>
      </c>
      <c r="F75" s="1337">
        <f t="shared" si="17"/>
        <v>0</v>
      </c>
      <c r="G75" s="1337">
        <f t="shared" si="17"/>
        <v>0</v>
      </c>
      <c r="H75" s="1337">
        <f t="shared" si="17"/>
        <v>0</v>
      </c>
      <c r="I75" s="1337">
        <f t="shared" si="17"/>
        <v>0</v>
      </c>
      <c r="J75" s="1337">
        <f t="shared" si="17"/>
        <v>0</v>
      </c>
      <c r="K75" s="1337">
        <f t="shared" si="17"/>
        <v>0</v>
      </c>
      <c r="L75" s="1337">
        <f t="shared" si="17"/>
        <v>0</v>
      </c>
      <c r="M75" s="1337">
        <f t="shared" si="17"/>
        <v>0</v>
      </c>
      <c r="N75" s="1337">
        <f t="shared" si="17"/>
        <v>0</v>
      </c>
      <c r="O75" s="1337">
        <f t="shared" si="17"/>
        <v>0</v>
      </c>
      <c r="P75" s="1337">
        <f t="shared" si="17"/>
        <v>0</v>
      </c>
      <c r="Q75" s="1338">
        <f t="shared" si="17"/>
        <v>0</v>
      </c>
      <c r="R75" s="1231"/>
      <c r="S75" s="1235"/>
      <c r="T75" s="1235"/>
    </row>
    <row r="76" spans="1:20" ht="16.5" thickTop="1" thickBot="1">
      <c r="A76" s="1339"/>
      <c r="B76" s="1340" t="s">
        <v>1774</v>
      </c>
      <c r="C76" s="1341"/>
      <c r="D76" s="1342">
        <v>0</v>
      </c>
      <c r="E76" s="1343" t="s">
        <v>1775</v>
      </c>
      <c r="F76" s="1344" t="s">
        <v>1776</v>
      </c>
      <c r="G76" s="1344" t="s">
        <v>1777</v>
      </c>
      <c r="H76" s="1344" t="s">
        <v>1778</v>
      </c>
      <c r="I76" s="1344" t="s">
        <v>1779</v>
      </c>
      <c r="J76" s="1344" t="s">
        <v>1780</v>
      </c>
      <c r="K76" s="1344" t="s">
        <v>1781</v>
      </c>
      <c r="L76" s="1344" t="s">
        <v>1782</v>
      </c>
      <c r="M76" s="1344" t="s">
        <v>1783</v>
      </c>
      <c r="N76" s="1344" t="s">
        <v>1784</v>
      </c>
      <c r="O76" s="1344" t="s">
        <v>1785</v>
      </c>
      <c r="P76" s="1344" t="s">
        <v>1786</v>
      </c>
      <c r="Q76" s="1345" t="s">
        <v>1787</v>
      </c>
      <c r="R76" s="1231"/>
      <c r="S76" s="1235"/>
      <c r="T76" s="1235"/>
    </row>
    <row r="77" spans="1:20" ht="16.5" thickTop="1" thickBot="1">
      <c r="A77" s="1346"/>
      <c r="B77" s="1347" t="s">
        <v>1788</v>
      </c>
      <c r="C77" s="1348"/>
      <c r="D77" s="1349">
        <f t="shared" ref="D77:Q77" si="18">D75*D76</f>
        <v>0</v>
      </c>
      <c r="E77" s="1350">
        <f t="shared" si="18"/>
        <v>0</v>
      </c>
      <c r="F77" s="1350">
        <f t="shared" si="18"/>
        <v>0</v>
      </c>
      <c r="G77" s="1350">
        <f t="shared" si="18"/>
        <v>0</v>
      </c>
      <c r="H77" s="1350">
        <f t="shared" si="18"/>
        <v>0</v>
      </c>
      <c r="I77" s="1350">
        <f t="shared" si="18"/>
        <v>0</v>
      </c>
      <c r="J77" s="1350">
        <f t="shared" si="18"/>
        <v>0</v>
      </c>
      <c r="K77" s="1350">
        <f t="shared" si="18"/>
        <v>0</v>
      </c>
      <c r="L77" s="1350">
        <f t="shared" si="18"/>
        <v>0</v>
      </c>
      <c r="M77" s="1350">
        <f t="shared" si="18"/>
        <v>0</v>
      </c>
      <c r="N77" s="1350">
        <f t="shared" si="18"/>
        <v>0</v>
      </c>
      <c r="O77" s="1350">
        <f t="shared" si="18"/>
        <v>0</v>
      </c>
      <c r="P77" s="1350">
        <f t="shared" si="18"/>
        <v>0</v>
      </c>
      <c r="Q77" s="1351">
        <f t="shared" si="18"/>
        <v>0</v>
      </c>
      <c r="R77" s="1231"/>
      <c r="S77" s="1235"/>
      <c r="T77" s="1235"/>
    </row>
    <row r="78" spans="1:20" ht="16.5" thickTop="1" thickBot="1">
      <c r="A78" s="1352"/>
      <c r="B78" s="1353" t="s">
        <v>1789</v>
      </c>
      <c r="C78" s="1354">
        <f>SUM(D77:Q77)</f>
        <v>0</v>
      </c>
      <c r="D78" s="1355"/>
      <c r="E78" s="1356"/>
      <c r="F78" s="1356"/>
      <c r="G78" s="1356"/>
      <c r="H78" s="1356"/>
      <c r="I78" s="1356"/>
      <c r="J78" s="1356"/>
      <c r="K78" s="1356"/>
      <c r="L78" s="1356"/>
      <c r="M78" s="1356"/>
      <c r="N78" s="1356"/>
      <c r="O78" s="1356"/>
      <c r="P78" s="1356"/>
      <c r="Q78" s="1357"/>
      <c r="R78" s="1231"/>
      <c r="S78" s="1235"/>
      <c r="T78" s="1235"/>
    </row>
    <row r="79" spans="1:20">
      <c r="A79" s="678"/>
      <c r="B79" s="678"/>
      <c r="C79" s="678"/>
      <c r="D79" s="678"/>
      <c r="E79" s="678"/>
      <c r="F79" s="678"/>
      <c r="G79" s="678"/>
      <c r="H79" s="678"/>
      <c r="I79" s="678"/>
      <c r="J79" s="678"/>
      <c r="K79" s="678"/>
      <c r="L79" s="678"/>
      <c r="M79" s="678"/>
      <c r="N79" s="678"/>
      <c r="O79" s="678"/>
      <c r="P79" s="678"/>
      <c r="Q79" s="678"/>
      <c r="R79" s="678"/>
    </row>
    <row r="80" spans="1:20">
      <c r="A80" s="678"/>
      <c r="B80" s="678"/>
      <c r="C80" s="678"/>
      <c r="D80" s="678"/>
      <c r="E80" s="678"/>
      <c r="F80" s="678"/>
      <c r="G80" s="678"/>
      <c r="H80" s="678"/>
      <c r="I80" s="678"/>
      <c r="J80" s="678"/>
      <c r="K80" s="678"/>
      <c r="L80" s="678"/>
      <c r="M80" s="678"/>
      <c r="N80" s="678"/>
      <c r="O80" s="678"/>
      <c r="P80" s="678"/>
      <c r="Q80" s="678"/>
      <c r="R80" s="678"/>
    </row>
    <row r="81" spans="1:18">
      <c r="A81" s="678"/>
      <c r="B81" s="678"/>
      <c r="C81" s="678"/>
      <c r="D81" s="678"/>
      <c r="E81" s="678"/>
      <c r="F81" s="678"/>
      <c r="G81" s="678"/>
      <c r="H81" s="678"/>
      <c r="I81" s="678"/>
      <c r="J81" s="678"/>
      <c r="K81" s="678"/>
      <c r="L81" s="678"/>
      <c r="M81" s="678"/>
      <c r="N81" s="678"/>
      <c r="O81" s="678"/>
      <c r="P81" s="678"/>
      <c r="Q81" s="678"/>
      <c r="R81" s="678"/>
    </row>
    <row r="82" spans="1:18">
      <c r="A82" s="678"/>
      <c r="B82" s="678"/>
      <c r="C82" s="678"/>
      <c r="D82" s="678"/>
      <c r="E82" s="678"/>
      <c r="F82" s="678"/>
      <c r="G82" s="678"/>
      <c r="H82" s="678"/>
      <c r="I82" s="678"/>
      <c r="J82" s="678"/>
      <c r="K82" s="678"/>
      <c r="L82" s="678"/>
      <c r="M82" s="678"/>
      <c r="N82" s="678"/>
      <c r="O82" s="678"/>
      <c r="P82" s="678"/>
      <c r="Q82" s="678"/>
      <c r="R82" s="678"/>
    </row>
    <row r="83" spans="1:18">
      <c r="A83" s="678"/>
      <c r="B83" s="678"/>
      <c r="C83" s="678"/>
      <c r="D83" s="678"/>
      <c r="E83" s="678"/>
      <c r="F83" s="678"/>
      <c r="G83" s="678"/>
      <c r="H83" s="678"/>
      <c r="I83" s="678"/>
      <c r="J83" s="678"/>
      <c r="K83" s="678"/>
      <c r="L83" s="678"/>
      <c r="M83" s="678"/>
      <c r="N83" s="678"/>
      <c r="O83" s="678"/>
      <c r="P83" s="678"/>
      <c r="Q83" s="678"/>
      <c r="R83" s="678"/>
    </row>
    <row r="84" spans="1:18">
      <c r="A84" s="678"/>
      <c r="B84" s="678"/>
      <c r="C84" s="678"/>
      <c r="D84" s="678"/>
      <c r="E84" s="678"/>
      <c r="F84" s="678"/>
      <c r="G84" s="678"/>
      <c r="H84" s="678"/>
      <c r="I84" s="678"/>
      <c r="J84" s="678"/>
      <c r="K84" s="678"/>
      <c r="L84" s="678"/>
      <c r="M84" s="678"/>
      <c r="N84" s="678"/>
      <c r="O84" s="678"/>
      <c r="P84" s="678"/>
      <c r="Q84" s="678"/>
      <c r="R84" s="678"/>
    </row>
    <row r="85" spans="1:18">
      <c r="A85" s="678"/>
      <c r="B85" s="678"/>
      <c r="C85" s="678"/>
      <c r="D85" s="678"/>
      <c r="E85" s="678"/>
      <c r="F85" s="678"/>
      <c r="G85" s="678"/>
      <c r="H85" s="678"/>
      <c r="I85" s="678"/>
      <c r="J85" s="678"/>
      <c r="K85" s="678"/>
      <c r="L85" s="678"/>
      <c r="M85" s="678"/>
      <c r="N85" s="678"/>
      <c r="O85" s="678"/>
      <c r="P85" s="678"/>
      <c r="Q85" s="678"/>
      <c r="R85" s="678"/>
    </row>
    <row r="86" spans="1:18">
      <c r="A86" s="678"/>
      <c r="B86" s="678"/>
      <c r="C86" s="678"/>
      <c r="D86" s="678"/>
      <c r="E86" s="678"/>
      <c r="F86" s="678"/>
      <c r="G86" s="678"/>
      <c r="H86" s="678"/>
      <c r="I86" s="678"/>
      <c r="J86" s="678"/>
      <c r="K86" s="678"/>
      <c r="L86" s="678"/>
      <c r="M86" s="678"/>
      <c r="N86" s="678"/>
      <c r="O86" s="678"/>
      <c r="P86" s="678"/>
      <c r="Q86" s="678"/>
      <c r="R86" s="678"/>
    </row>
    <row r="87" spans="1:18">
      <c r="A87" s="678"/>
      <c r="B87" s="678"/>
      <c r="C87" s="678"/>
      <c r="D87" s="678"/>
      <c r="E87" s="678"/>
      <c r="F87" s="678"/>
      <c r="G87" s="678"/>
      <c r="H87" s="678"/>
      <c r="I87" s="678"/>
      <c r="J87" s="678"/>
      <c r="K87" s="678"/>
      <c r="L87" s="678"/>
      <c r="M87" s="678"/>
      <c r="N87" s="678"/>
      <c r="O87" s="678"/>
      <c r="P87" s="678"/>
      <c r="Q87" s="678"/>
      <c r="R87" s="678"/>
    </row>
    <row r="88" spans="1:18">
      <c r="A88" s="678"/>
      <c r="B88" s="678"/>
      <c r="C88" s="678"/>
      <c r="D88" s="678"/>
      <c r="E88" s="678"/>
      <c r="F88" s="678"/>
      <c r="G88" s="678"/>
      <c r="H88" s="678"/>
      <c r="I88" s="678"/>
      <c r="J88" s="678"/>
      <c r="K88" s="678"/>
      <c r="L88" s="678"/>
      <c r="M88" s="678"/>
      <c r="N88" s="678"/>
      <c r="O88" s="678"/>
      <c r="P88" s="678"/>
      <c r="Q88" s="678"/>
      <c r="R88" s="678"/>
    </row>
    <row r="89" spans="1:18">
      <c r="A89" s="678"/>
      <c r="B89" s="678"/>
      <c r="C89" s="678"/>
      <c r="D89" s="678"/>
      <c r="E89" s="678"/>
      <c r="F89" s="678"/>
      <c r="G89" s="678"/>
      <c r="H89" s="678"/>
      <c r="I89" s="678"/>
      <c r="J89" s="678"/>
      <c r="K89" s="678"/>
      <c r="L89" s="678"/>
      <c r="M89" s="678"/>
      <c r="N89" s="678"/>
      <c r="O89" s="678"/>
      <c r="P89" s="678"/>
      <c r="Q89" s="678"/>
      <c r="R89" s="678"/>
    </row>
    <row r="90" spans="1:18">
      <c r="A90" s="678"/>
      <c r="B90" s="678"/>
      <c r="C90" s="678"/>
      <c r="D90" s="678"/>
      <c r="E90" s="678"/>
      <c r="F90" s="678"/>
      <c r="G90" s="678"/>
      <c r="H90" s="678"/>
      <c r="I90" s="678"/>
      <c r="J90" s="678"/>
      <c r="K90" s="678"/>
      <c r="L90" s="678"/>
      <c r="M90" s="678"/>
      <c r="N90" s="678"/>
      <c r="O90" s="678"/>
      <c r="P90" s="678"/>
      <c r="Q90" s="678"/>
      <c r="R90" s="678"/>
    </row>
    <row r="91" spans="1:18">
      <c r="A91" s="678"/>
      <c r="B91" s="678"/>
      <c r="C91" s="678"/>
      <c r="D91" s="678"/>
      <c r="E91" s="678"/>
      <c r="F91" s="678"/>
      <c r="G91" s="678"/>
      <c r="H91" s="678"/>
      <c r="I91" s="678"/>
      <c r="J91" s="678"/>
      <c r="K91" s="678"/>
      <c r="L91" s="678"/>
      <c r="M91" s="678"/>
      <c r="N91" s="678"/>
      <c r="O91" s="678"/>
      <c r="P91" s="678"/>
      <c r="Q91" s="678"/>
      <c r="R91" s="678"/>
    </row>
    <row r="92" spans="1:18">
      <c r="A92" s="678"/>
      <c r="B92" s="678"/>
      <c r="C92" s="678"/>
      <c r="D92" s="678"/>
      <c r="E92" s="678"/>
      <c r="F92" s="678"/>
      <c r="G92" s="678"/>
      <c r="H92" s="678"/>
      <c r="I92" s="678"/>
      <c r="J92" s="678"/>
      <c r="K92" s="678"/>
      <c r="L92" s="678"/>
      <c r="M92" s="678"/>
      <c r="N92" s="678"/>
      <c r="O92" s="678"/>
      <c r="P92" s="678"/>
      <c r="Q92" s="678"/>
      <c r="R92" s="678"/>
    </row>
    <row r="93" spans="1:18">
      <c r="A93" s="678"/>
      <c r="B93" s="678"/>
      <c r="C93" s="678"/>
      <c r="D93" s="678"/>
      <c r="E93" s="678"/>
      <c r="F93" s="678"/>
      <c r="G93" s="678"/>
      <c r="H93" s="678"/>
      <c r="I93" s="678"/>
      <c r="J93" s="678"/>
      <c r="K93" s="678"/>
      <c r="L93" s="678"/>
      <c r="M93" s="678"/>
      <c r="N93" s="678"/>
      <c r="O93" s="678"/>
      <c r="P93" s="678"/>
      <c r="Q93" s="678"/>
      <c r="R93" s="678"/>
    </row>
    <row r="94" spans="1:18">
      <c r="A94" s="678"/>
      <c r="B94" s="678"/>
      <c r="C94" s="678"/>
      <c r="D94" s="678"/>
      <c r="E94" s="678"/>
      <c r="F94" s="678"/>
      <c r="G94" s="678"/>
      <c r="H94" s="678"/>
      <c r="I94" s="678"/>
      <c r="J94" s="678"/>
      <c r="K94" s="678"/>
      <c r="L94" s="678"/>
      <c r="M94" s="678"/>
      <c r="N94" s="678"/>
      <c r="O94" s="678"/>
      <c r="P94" s="678"/>
      <c r="Q94" s="678"/>
      <c r="R94" s="678"/>
    </row>
    <row r="95" spans="1:18">
      <c r="A95" s="678"/>
      <c r="B95" s="678"/>
      <c r="C95" s="678"/>
      <c r="D95" s="678"/>
      <c r="E95" s="678"/>
      <c r="F95" s="678"/>
      <c r="G95" s="678"/>
      <c r="H95" s="678"/>
      <c r="I95" s="678"/>
      <c r="J95" s="678"/>
      <c r="K95" s="678"/>
      <c r="L95" s="678"/>
      <c r="M95" s="678"/>
      <c r="N95" s="678"/>
      <c r="O95" s="678"/>
      <c r="P95" s="678"/>
      <c r="Q95" s="678"/>
      <c r="R95" s="678"/>
    </row>
    <row r="96" spans="1:18">
      <c r="A96" s="678"/>
      <c r="B96" s="678"/>
      <c r="C96" s="678"/>
      <c r="D96" s="678"/>
      <c r="E96" s="678"/>
      <c r="F96" s="678"/>
      <c r="G96" s="678"/>
      <c r="H96" s="678"/>
      <c r="I96" s="678"/>
      <c r="J96" s="678"/>
      <c r="K96" s="678"/>
      <c r="L96" s="678"/>
      <c r="M96" s="678"/>
      <c r="N96" s="678"/>
      <c r="O96" s="678"/>
      <c r="P96" s="678"/>
      <c r="Q96" s="678"/>
      <c r="R96" s="678"/>
    </row>
    <row r="97" spans="1:18">
      <c r="A97" s="678"/>
      <c r="B97" s="678"/>
      <c r="C97" s="678"/>
      <c r="D97" s="678"/>
      <c r="E97" s="678"/>
      <c r="F97" s="678"/>
      <c r="G97" s="678"/>
      <c r="H97" s="678"/>
      <c r="I97" s="678"/>
      <c r="J97" s="678"/>
      <c r="K97" s="678"/>
      <c r="L97" s="678"/>
      <c r="M97" s="678"/>
      <c r="N97" s="678"/>
      <c r="O97" s="678"/>
      <c r="P97" s="678"/>
      <c r="Q97" s="678"/>
      <c r="R97" s="678"/>
    </row>
    <row r="98" spans="1:18">
      <c r="A98" s="678"/>
      <c r="B98" s="678"/>
      <c r="C98" s="678"/>
      <c r="D98" s="678"/>
      <c r="E98" s="678"/>
      <c r="F98" s="678"/>
      <c r="G98" s="678"/>
      <c r="H98" s="678"/>
      <c r="I98" s="678"/>
      <c r="J98" s="678"/>
      <c r="K98" s="678"/>
      <c r="L98" s="678"/>
      <c r="M98" s="678"/>
      <c r="N98" s="678"/>
      <c r="O98" s="678"/>
      <c r="P98" s="678"/>
      <c r="Q98" s="678"/>
      <c r="R98" s="678"/>
    </row>
    <row r="99" spans="1:18">
      <c r="A99" s="678"/>
      <c r="B99" s="678"/>
      <c r="C99" s="678"/>
      <c r="D99" s="678"/>
      <c r="E99" s="678"/>
      <c r="F99" s="678"/>
      <c r="G99" s="678"/>
      <c r="H99" s="678"/>
      <c r="I99" s="678"/>
      <c r="J99" s="678"/>
      <c r="K99" s="678"/>
      <c r="L99" s="678"/>
      <c r="M99" s="678"/>
      <c r="N99" s="678"/>
      <c r="O99" s="678"/>
      <c r="P99" s="678"/>
      <c r="Q99" s="678"/>
      <c r="R99" s="678"/>
    </row>
    <row r="100" spans="1:18">
      <c r="A100" s="678"/>
      <c r="B100" s="678"/>
      <c r="C100" s="678"/>
      <c r="D100" s="678"/>
      <c r="E100" s="678"/>
      <c r="F100" s="678"/>
      <c r="G100" s="678"/>
      <c r="H100" s="678"/>
      <c r="I100" s="678"/>
      <c r="J100" s="678"/>
      <c r="K100" s="678"/>
      <c r="L100" s="678"/>
      <c r="M100" s="678"/>
      <c r="N100" s="678"/>
      <c r="O100" s="678"/>
      <c r="P100" s="678"/>
      <c r="Q100" s="678"/>
      <c r="R100" s="678"/>
    </row>
    <row r="101" spans="1:18">
      <c r="A101" s="678"/>
      <c r="B101" s="678"/>
      <c r="C101" s="678"/>
      <c r="D101" s="678"/>
      <c r="E101" s="678"/>
      <c r="F101" s="678"/>
      <c r="G101" s="678"/>
      <c r="H101" s="678"/>
      <c r="I101" s="678"/>
      <c r="J101" s="678"/>
      <c r="K101" s="678"/>
      <c r="L101" s="678"/>
      <c r="M101" s="678"/>
      <c r="N101" s="678"/>
      <c r="O101" s="678"/>
      <c r="P101" s="678"/>
      <c r="Q101" s="678"/>
      <c r="R101" s="678"/>
    </row>
    <row r="102" spans="1:18">
      <c r="A102" s="678"/>
      <c r="B102" s="678"/>
      <c r="C102" s="678"/>
      <c r="D102" s="678"/>
      <c r="E102" s="678"/>
      <c r="F102" s="678"/>
      <c r="G102" s="678"/>
      <c r="H102" s="678"/>
      <c r="I102" s="678"/>
      <c r="J102" s="678"/>
      <c r="K102" s="678"/>
      <c r="L102" s="678"/>
      <c r="M102" s="678"/>
      <c r="N102" s="678"/>
      <c r="O102" s="678"/>
      <c r="P102" s="678"/>
      <c r="Q102" s="678"/>
      <c r="R102" s="678"/>
    </row>
    <row r="103" spans="1:18">
      <c r="A103" s="678"/>
      <c r="B103" s="678"/>
      <c r="C103" s="678"/>
      <c r="D103" s="678"/>
      <c r="E103" s="678"/>
      <c r="F103" s="678"/>
      <c r="G103" s="678"/>
      <c r="H103" s="678"/>
      <c r="I103" s="678"/>
      <c r="J103" s="678"/>
      <c r="K103" s="678"/>
      <c r="L103" s="678"/>
      <c r="M103" s="678"/>
      <c r="N103" s="678"/>
      <c r="O103" s="678"/>
      <c r="P103" s="678"/>
      <c r="Q103" s="678"/>
      <c r="R103" s="678"/>
    </row>
    <row r="104" spans="1:18">
      <c r="A104" s="678"/>
      <c r="B104" s="678"/>
      <c r="C104" s="678"/>
      <c r="D104" s="678"/>
      <c r="E104" s="678"/>
      <c r="F104" s="678"/>
      <c r="G104" s="678"/>
      <c r="H104" s="678"/>
      <c r="I104" s="678"/>
      <c r="J104" s="678"/>
      <c r="K104" s="678"/>
      <c r="L104" s="678"/>
      <c r="M104" s="678"/>
      <c r="N104" s="678"/>
      <c r="O104" s="678"/>
      <c r="P104" s="678"/>
      <c r="Q104" s="678"/>
      <c r="R104" s="678"/>
    </row>
  </sheetData>
  <mergeCells count="5">
    <mergeCell ref="A7:B10"/>
    <mergeCell ref="C7:Q10"/>
    <mergeCell ref="A11:B12"/>
    <mergeCell ref="C11:C12"/>
    <mergeCell ref="E11:Q11"/>
  </mergeCells>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6"/>
  <sheetViews>
    <sheetView zoomScale="85" zoomScaleNormal="85" workbookViewId="0">
      <selection activeCell="K21" sqref="K21"/>
    </sheetView>
  </sheetViews>
  <sheetFormatPr defaultRowHeight="15"/>
  <cols>
    <col min="1" max="1" width="48.140625" style="244" customWidth="1"/>
    <col min="2" max="4" width="12.140625" style="240" customWidth="1"/>
    <col min="5" max="6" width="10" style="240" customWidth="1"/>
    <col min="7" max="7" width="12.140625" style="240" customWidth="1"/>
    <col min="8" max="8" width="12.85546875" style="240" customWidth="1"/>
    <col min="9" max="9" width="9.140625" style="240"/>
    <col min="10" max="10" width="9.140625" style="263"/>
    <col min="11" max="16384" width="9.140625" style="240"/>
  </cols>
  <sheetData>
    <row r="1" spans="1:10">
      <c r="A1" s="183" t="s">
        <v>0</v>
      </c>
      <c r="B1" s="239" t="s">
        <v>530</v>
      </c>
      <c r="G1" s="241"/>
      <c r="H1" s="241"/>
      <c r="J1" s="240"/>
    </row>
    <row r="2" spans="1:10">
      <c r="A2" s="183" t="s">
        <v>2</v>
      </c>
      <c r="B2" s="242" t="s">
        <v>531</v>
      </c>
      <c r="G2" s="241"/>
      <c r="H2" s="241"/>
      <c r="J2" s="240"/>
    </row>
    <row r="3" spans="1:10">
      <c r="A3" s="243" t="s">
        <v>4</v>
      </c>
      <c r="B3" s="1" t="s">
        <v>5</v>
      </c>
      <c r="G3" s="241"/>
      <c r="H3" s="241"/>
      <c r="J3" s="240"/>
    </row>
    <row r="4" spans="1:10">
      <c r="A4" s="243" t="s">
        <v>6</v>
      </c>
      <c r="B4" s="2" t="s">
        <v>7</v>
      </c>
      <c r="G4" s="241"/>
      <c r="H4" s="241"/>
      <c r="J4" s="240"/>
    </row>
    <row r="5" spans="1:10">
      <c r="A5" s="243" t="s">
        <v>8</v>
      </c>
      <c r="B5" s="210" t="s">
        <v>9</v>
      </c>
      <c r="G5" s="241"/>
      <c r="H5" s="241"/>
      <c r="J5" s="240"/>
    </row>
    <row r="6" spans="1:10">
      <c r="G6" s="241"/>
      <c r="H6" s="241"/>
      <c r="J6" s="240"/>
    </row>
    <row r="7" spans="1:10" ht="31.5" customHeight="1">
      <c r="A7" s="2838" t="s">
        <v>532</v>
      </c>
      <c r="B7" s="245"/>
      <c r="C7" s="245"/>
      <c r="D7" s="245"/>
      <c r="E7" s="2840" t="s">
        <v>486</v>
      </c>
      <c r="F7" s="2840"/>
      <c r="G7" s="246"/>
      <c r="H7" s="247"/>
      <c r="J7" s="240"/>
    </row>
    <row r="8" spans="1:10" ht="53.25" customHeight="1">
      <c r="A8" s="2839"/>
      <c r="B8" s="248" t="s">
        <v>484</v>
      </c>
      <c r="C8" s="248" t="s">
        <v>376</v>
      </c>
      <c r="D8" s="249" t="s">
        <v>514</v>
      </c>
      <c r="E8" s="250" t="s">
        <v>204</v>
      </c>
      <c r="F8" s="248" t="s">
        <v>488</v>
      </c>
      <c r="G8" s="251" t="s">
        <v>487</v>
      </c>
      <c r="H8" s="252" t="s">
        <v>376</v>
      </c>
      <c r="J8" s="240"/>
    </row>
    <row r="9" spans="1:10">
      <c r="A9" s="253" t="s">
        <v>7</v>
      </c>
      <c r="B9" s="254">
        <f>B10+B16</f>
        <v>0</v>
      </c>
      <c r="C9" s="254">
        <f t="shared" ref="C9:H9" si="0">C10+C16</f>
        <v>0</v>
      </c>
      <c r="D9" s="254">
        <f t="shared" si="0"/>
        <v>0</v>
      </c>
      <c r="E9" s="254">
        <f t="shared" si="0"/>
        <v>0</v>
      </c>
      <c r="F9" s="254">
        <f t="shared" si="0"/>
        <v>0</v>
      </c>
      <c r="G9" s="254">
        <f t="shared" si="0"/>
        <v>0</v>
      </c>
      <c r="H9" s="254">
        <f t="shared" si="0"/>
        <v>0</v>
      </c>
      <c r="J9" s="255"/>
    </row>
    <row r="10" spans="1:10">
      <c r="A10" s="256" t="s">
        <v>499</v>
      </c>
      <c r="B10" s="254">
        <f>SUM(B11:B15)</f>
        <v>0</v>
      </c>
      <c r="C10" s="254">
        <f t="shared" ref="C10:H10" si="1">SUM(C11:C15)</f>
        <v>0</v>
      </c>
      <c r="D10" s="254">
        <f t="shared" si="1"/>
        <v>0</v>
      </c>
      <c r="E10" s="254">
        <f t="shared" si="1"/>
        <v>0</v>
      </c>
      <c r="F10" s="254">
        <f t="shared" si="1"/>
        <v>0</v>
      </c>
      <c r="G10" s="254">
        <f t="shared" si="1"/>
        <v>0</v>
      </c>
      <c r="H10" s="254">
        <f t="shared" si="1"/>
        <v>0</v>
      </c>
      <c r="J10" s="255"/>
    </row>
    <row r="11" spans="1:10">
      <c r="A11" s="257" t="s">
        <v>533</v>
      </c>
      <c r="B11" s="258">
        <v>0</v>
      </c>
      <c r="C11" s="258">
        <v>0</v>
      </c>
      <c r="D11" s="258">
        <v>0</v>
      </c>
      <c r="E11" s="258">
        <v>0</v>
      </c>
      <c r="F11" s="258">
        <v>0</v>
      </c>
      <c r="G11" s="258">
        <v>0</v>
      </c>
      <c r="H11" s="258">
        <v>0</v>
      </c>
      <c r="J11" s="255"/>
    </row>
    <row r="12" spans="1:10">
      <c r="A12" s="257" t="s">
        <v>534</v>
      </c>
      <c r="B12" s="258">
        <v>0</v>
      </c>
      <c r="C12" s="258">
        <v>0</v>
      </c>
      <c r="D12" s="258">
        <v>0</v>
      </c>
      <c r="E12" s="258">
        <v>0</v>
      </c>
      <c r="F12" s="258">
        <v>0</v>
      </c>
      <c r="G12" s="258">
        <v>0</v>
      </c>
      <c r="H12" s="258">
        <v>0</v>
      </c>
      <c r="J12" s="255"/>
    </row>
    <row r="13" spans="1:10" ht="12.75" customHeight="1">
      <c r="A13" s="257" t="s">
        <v>535</v>
      </c>
      <c r="B13" s="258">
        <v>0</v>
      </c>
      <c r="C13" s="258">
        <v>0</v>
      </c>
      <c r="D13" s="258">
        <v>0</v>
      </c>
      <c r="E13" s="258">
        <v>0</v>
      </c>
      <c r="F13" s="258">
        <v>0</v>
      </c>
      <c r="G13" s="258">
        <v>0</v>
      </c>
      <c r="H13" s="258">
        <v>0</v>
      </c>
      <c r="J13" s="255"/>
    </row>
    <row r="14" spans="1:10">
      <c r="A14" s="257" t="s">
        <v>536</v>
      </c>
      <c r="B14" s="258">
        <v>0</v>
      </c>
      <c r="C14" s="258">
        <v>0</v>
      </c>
      <c r="D14" s="258">
        <v>0</v>
      </c>
      <c r="E14" s="258">
        <v>0</v>
      </c>
      <c r="F14" s="258">
        <v>0</v>
      </c>
      <c r="G14" s="258">
        <v>0</v>
      </c>
      <c r="H14" s="258">
        <v>0</v>
      </c>
      <c r="J14" s="255"/>
    </row>
    <row r="15" spans="1:10">
      <c r="A15" s="257" t="s">
        <v>537</v>
      </c>
      <c r="B15" s="258">
        <v>0</v>
      </c>
      <c r="C15" s="258">
        <v>0</v>
      </c>
      <c r="D15" s="258">
        <v>0</v>
      </c>
      <c r="E15" s="258">
        <v>0</v>
      </c>
      <c r="F15" s="258">
        <v>0</v>
      </c>
      <c r="G15" s="258">
        <v>0</v>
      </c>
      <c r="H15" s="258">
        <v>0</v>
      </c>
      <c r="J15" s="255"/>
    </row>
    <row r="16" spans="1:10">
      <c r="A16" s="256" t="s">
        <v>500</v>
      </c>
      <c r="B16" s="254">
        <f>SUM(B17:B21)</f>
        <v>0</v>
      </c>
      <c r="C16" s="254">
        <f t="shared" ref="C16:H16" si="2">SUM(C17:C21)</f>
        <v>0</v>
      </c>
      <c r="D16" s="254">
        <f t="shared" si="2"/>
        <v>0</v>
      </c>
      <c r="E16" s="254">
        <f t="shared" si="2"/>
        <v>0</v>
      </c>
      <c r="F16" s="254">
        <f t="shared" si="2"/>
        <v>0</v>
      </c>
      <c r="G16" s="254">
        <f t="shared" si="2"/>
        <v>0</v>
      </c>
      <c r="H16" s="254">
        <f t="shared" si="2"/>
        <v>0</v>
      </c>
      <c r="J16" s="255"/>
    </row>
    <row r="17" spans="1:10">
      <c r="A17" s="257" t="s">
        <v>533</v>
      </c>
      <c r="B17" s="258">
        <v>0</v>
      </c>
      <c r="C17" s="258">
        <v>0</v>
      </c>
      <c r="D17" s="258">
        <v>0</v>
      </c>
      <c r="E17" s="258">
        <v>0</v>
      </c>
      <c r="F17" s="258">
        <v>0</v>
      </c>
      <c r="G17" s="258">
        <v>0</v>
      </c>
      <c r="H17" s="258">
        <v>0</v>
      </c>
      <c r="J17" s="255"/>
    </row>
    <row r="18" spans="1:10">
      <c r="A18" s="257" t="s">
        <v>534</v>
      </c>
      <c r="B18" s="258">
        <v>0</v>
      </c>
      <c r="C18" s="258">
        <v>0</v>
      </c>
      <c r="D18" s="258">
        <v>0</v>
      </c>
      <c r="E18" s="258">
        <v>0</v>
      </c>
      <c r="F18" s="258">
        <v>0</v>
      </c>
      <c r="G18" s="258">
        <v>0</v>
      </c>
      <c r="H18" s="258">
        <v>0</v>
      </c>
      <c r="J18" s="255"/>
    </row>
    <row r="19" spans="1:10">
      <c r="A19" s="257" t="s">
        <v>535</v>
      </c>
      <c r="B19" s="258">
        <v>0</v>
      </c>
      <c r="C19" s="258">
        <v>0</v>
      </c>
      <c r="D19" s="258">
        <v>0</v>
      </c>
      <c r="E19" s="258">
        <v>0</v>
      </c>
      <c r="F19" s="258">
        <v>0</v>
      </c>
      <c r="G19" s="258">
        <v>0</v>
      </c>
      <c r="H19" s="258">
        <v>0</v>
      </c>
      <c r="J19" s="255"/>
    </row>
    <row r="20" spans="1:10">
      <c r="A20" s="257" t="s">
        <v>536</v>
      </c>
      <c r="B20" s="258">
        <v>0</v>
      </c>
      <c r="C20" s="258">
        <v>0</v>
      </c>
      <c r="D20" s="258">
        <v>0</v>
      </c>
      <c r="E20" s="258">
        <v>0</v>
      </c>
      <c r="F20" s="258">
        <v>0</v>
      </c>
      <c r="G20" s="258">
        <v>0</v>
      </c>
      <c r="H20" s="258">
        <v>0</v>
      </c>
      <c r="J20" s="255"/>
    </row>
    <row r="21" spans="1:10">
      <c r="A21" s="257" t="s">
        <v>537</v>
      </c>
      <c r="B21" s="258">
        <v>0</v>
      </c>
      <c r="C21" s="258">
        <v>0</v>
      </c>
      <c r="D21" s="258">
        <v>0</v>
      </c>
      <c r="E21" s="258">
        <v>0</v>
      </c>
      <c r="F21" s="258">
        <v>0</v>
      </c>
      <c r="G21" s="258">
        <v>0</v>
      </c>
      <c r="H21" s="258">
        <v>0</v>
      </c>
      <c r="J21" s="255"/>
    </row>
    <row r="22" spans="1:10">
      <c r="A22" s="253" t="s">
        <v>507</v>
      </c>
      <c r="B22" s="254">
        <f>B23+B29</f>
        <v>0</v>
      </c>
      <c r="C22" s="254">
        <f t="shared" ref="C22:H22" si="3">C23+C29</f>
        <v>0</v>
      </c>
      <c r="D22" s="254">
        <f t="shared" si="3"/>
        <v>0</v>
      </c>
      <c r="E22" s="254">
        <f t="shared" si="3"/>
        <v>0</v>
      </c>
      <c r="F22" s="254">
        <f t="shared" si="3"/>
        <v>0</v>
      </c>
      <c r="G22" s="254">
        <f t="shared" si="3"/>
        <v>0</v>
      </c>
      <c r="H22" s="254">
        <f t="shared" si="3"/>
        <v>0</v>
      </c>
      <c r="J22" s="255"/>
    </row>
    <row r="23" spans="1:10">
      <c r="A23" s="256" t="s">
        <v>499</v>
      </c>
      <c r="B23" s="254">
        <f>SUM(B24:B28)</f>
        <v>0</v>
      </c>
      <c r="C23" s="254">
        <f t="shared" ref="C23:H23" si="4">SUM(C24:C28)</f>
        <v>0</v>
      </c>
      <c r="D23" s="254">
        <f t="shared" si="4"/>
        <v>0</v>
      </c>
      <c r="E23" s="254">
        <f t="shared" si="4"/>
        <v>0</v>
      </c>
      <c r="F23" s="254">
        <f t="shared" si="4"/>
        <v>0</v>
      </c>
      <c r="G23" s="254">
        <f t="shared" si="4"/>
        <v>0</v>
      </c>
      <c r="H23" s="254">
        <f t="shared" si="4"/>
        <v>0</v>
      </c>
      <c r="J23" s="255"/>
    </row>
    <row r="24" spans="1:10">
      <c r="A24" s="257" t="s">
        <v>533</v>
      </c>
      <c r="B24" s="258">
        <v>0</v>
      </c>
      <c r="C24" s="258">
        <v>0</v>
      </c>
      <c r="D24" s="258">
        <v>0</v>
      </c>
      <c r="E24" s="258">
        <v>0</v>
      </c>
      <c r="F24" s="258">
        <v>0</v>
      </c>
      <c r="G24" s="258">
        <v>0</v>
      </c>
      <c r="H24" s="258">
        <v>0</v>
      </c>
      <c r="J24" s="255"/>
    </row>
    <row r="25" spans="1:10">
      <c r="A25" s="257" t="s">
        <v>534</v>
      </c>
      <c r="B25" s="258">
        <v>0</v>
      </c>
      <c r="C25" s="258">
        <v>0</v>
      </c>
      <c r="D25" s="258">
        <v>0</v>
      </c>
      <c r="E25" s="258">
        <v>0</v>
      </c>
      <c r="F25" s="258">
        <v>0</v>
      </c>
      <c r="G25" s="258">
        <v>0</v>
      </c>
      <c r="H25" s="258">
        <v>0</v>
      </c>
      <c r="J25" s="255"/>
    </row>
    <row r="26" spans="1:10" ht="12.75" customHeight="1">
      <c r="A26" s="257" t="s">
        <v>535</v>
      </c>
      <c r="B26" s="258">
        <v>0</v>
      </c>
      <c r="C26" s="258">
        <v>0</v>
      </c>
      <c r="D26" s="258">
        <v>0</v>
      </c>
      <c r="E26" s="258">
        <v>0</v>
      </c>
      <c r="F26" s="258">
        <v>0</v>
      </c>
      <c r="G26" s="258">
        <v>0</v>
      </c>
      <c r="H26" s="258">
        <v>0</v>
      </c>
      <c r="J26" s="255"/>
    </row>
    <row r="27" spans="1:10">
      <c r="A27" s="257" t="s">
        <v>536</v>
      </c>
      <c r="B27" s="258">
        <v>0</v>
      </c>
      <c r="C27" s="258">
        <v>0</v>
      </c>
      <c r="D27" s="258">
        <v>0</v>
      </c>
      <c r="E27" s="258">
        <v>0</v>
      </c>
      <c r="F27" s="258">
        <v>0</v>
      </c>
      <c r="G27" s="258">
        <v>0</v>
      </c>
      <c r="H27" s="258">
        <v>0</v>
      </c>
      <c r="J27" s="255"/>
    </row>
    <row r="28" spans="1:10">
      <c r="A28" s="257" t="s">
        <v>537</v>
      </c>
      <c r="B28" s="258">
        <v>0</v>
      </c>
      <c r="C28" s="258">
        <v>0</v>
      </c>
      <c r="D28" s="258">
        <v>0</v>
      </c>
      <c r="E28" s="258">
        <v>0</v>
      </c>
      <c r="F28" s="258">
        <v>0</v>
      </c>
      <c r="G28" s="258">
        <v>0</v>
      </c>
      <c r="H28" s="258">
        <v>0</v>
      </c>
      <c r="J28" s="255"/>
    </row>
    <row r="29" spans="1:10">
      <c r="A29" s="256" t="s">
        <v>500</v>
      </c>
      <c r="B29" s="254">
        <f>SUM(B30:B34)</f>
        <v>0</v>
      </c>
      <c r="C29" s="254">
        <f t="shared" ref="C29:H29" si="5">SUM(C30:C34)</f>
        <v>0</v>
      </c>
      <c r="D29" s="254">
        <f t="shared" si="5"/>
        <v>0</v>
      </c>
      <c r="E29" s="254">
        <f t="shared" si="5"/>
        <v>0</v>
      </c>
      <c r="F29" s="254">
        <f t="shared" si="5"/>
        <v>0</v>
      </c>
      <c r="G29" s="254">
        <f t="shared" si="5"/>
        <v>0</v>
      </c>
      <c r="H29" s="254">
        <f t="shared" si="5"/>
        <v>0</v>
      </c>
      <c r="J29" s="255"/>
    </row>
    <row r="30" spans="1:10">
      <c r="A30" s="257" t="s">
        <v>533</v>
      </c>
      <c r="B30" s="258">
        <v>0</v>
      </c>
      <c r="C30" s="258">
        <v>0</v>
      </c>
      <c r="D30" s="258">
        <v>0</v>
      </c>
      <c r="E30" s="258">
        <v>0</v>
      </c>
      <c r="F30" s="258">
        <v>0</v>
      </c>
      <c r="G30" s="258">
        <v>0</v>
      </c>
      <c r="H30" s="258">
        <v>0</v>
      </c>
      <c r="J30" s="255"/>
    </row>
    <row r="31" spans="1:10">
      <c r="A31" s="257" t="s">
        <v>534</v>
      </c>
      <c r="B31" s="258">
        <v>0</v>
      </c>
      <c r="C31" s="258">
        <v>0</v>
      </c>
      <c r="D31" s="258">
        <v>0</v>
      </c>
      <c r="E31" s="258">
        <v>0</v>
      </c>
      <c r="F31" s="258">
        <v>0</v>
      </c>
      <c r="G31" s="258">
        <v>0</v>
      </c>
      <c r="H31" s="258">
        <v>0</v>
      </c>
      <c r="J31" s="255"/>
    </row>
    <row r="32" spans="1:10">
      <c r="A32" s="257" t="s">
        <v>535</v>
      </c>
      <c r="B32" s="258">
        <v>0</v>
      </c>
      <c r="C32" s="258">
        <v>0</v>
      </c>
      <c r="D32" s="258">
        <v>0</v>
      </c>
      <c r="E32" s="258">
        <v>0</v>
      </c>
      <c r="F32" s="258">
        <v>0</v>
      </c>
      <c r="G32" s="258">
        <v>0</v>
      </c>
      <c r="H32" s="258">
        <v>0</v>
      </c>
      <c r="J32" s="255"/>
    </row>
    <row r="33" spans="1:10">
      <c r="A33" s="257" t="s">
        <v>536</v>
      </c>
      <c r="B33" s="258">
        <v>0</v>
      </c>
      <c r="C33" s="258">
        <v>0</v>
      </c>
      <c r="D33" s="258">
        <v>0</v>
      </c>
      <c r="E33" s="258">
        <v>0</v>
      </c>
      <c r="F33" s="258">
        <v>0</v>
      </c>
      <c r="G33" s="258">
        <v>0</v>
      </c>
      <c r="H33" s="258">
        <v>0</v>
      </c>
      <c r="J33" s="255"/>
    </row>
    <row r="34" spans="1:10">
      <c r="A34" s="257" t="s">
        <v>537</v>
      </c>
      <c r="B34" s="258">
        <v>0</v>
      </c>
      <c r="C34" s="258">
        <v>0</v>
      </c>
      <c r="D34" s="258">
        <v>0</v>
      </c>
      <c r="E34" s="258">
        <v>0</v>
      </c>
      <c r="F34" s="258">
        <v>0</v>
      </c>
      <c r="G34" s="258">
        <v>0</v>
      </c>
      <c r="H34" s="258">
        <v>0</v>
      </c>
      <c r="J34" s="255"/>
    </row>
    <row r="35" spans="1:10">
      <c r="A35" s="253" t="s">
        <v>477</v>
      </c>
      <c r="B35" s="254">
        <f>B36+B42</f>
        <v>0</v>
      </c>
      <c r="C35" s="254">
        <f t="shared" ref="C35:H35" si="6">C36+C42</f>
        <v>0</v>
      </c>
      <c r="D35" s="254">
        <f t="shared" si="6"/>
        <v>0</v>
      </c>
      <c r="E35" s="254">
        <f t="shared" si="6"/>
        <v>0</v>
      </c>
      <c r="F35" s="254">
        <f t="shared" si="6"/>
        <v>0</v>
      </c>
      <c r="G35" s="254">
        <f t="shared" si="6"/>
        <v>0</v>
      </c>
      <c r="H35" s="254">
        <f t="shared" si="6"/>
        <v>0</v>
      </c>
      <c r="J35" s="255"/>
    </row>
    <row r="36" spans="1:10">
      <c r="A36" s="256" t="s">
        <v>499</v>
      </c>
      <c r="B36" s="254">
        <f>SUM(B37:B41)</f>
        <v>0</v>
      </c>
      <c r="C36" s="254">
        <f t="shared" ref="C36:H36" si="7">SUM(C37:C41)</f>
        <v>0</v>
      </c>
      <c r="D36" s="254">
        <f t="shared" si="7"/>
        <v>0</v>
      </c>
      <c r="E36" s="254">
        <f t="shared" si="7"/>
        <v>0</v>
      </c>
      <c r="F36" s="254">
        <f t="shared" si="7"/>
        <v>0</v>
      </c>
      <c r="G36" s="254">
        <f t="shared" si="7"/>
        <v>0</v>
      </c>
      <c r="H36" s="254">
        <f t="shared" si="7"/>
        <v>0</v>
      </c>
      <c r="J36" s="255"/>
    </row>
    <row r="37" spans="1:10">
      <c r="A37" s="257" t="s">
        <v>533</v>
      </c>
      <c r="B37" s="258">
        <v>0</v>
      </c>
      <c r="C37" s="258">
        <v>0</v>
      </c>
      <c r="D37" s="258">
        <v>0</v>
      </c>
      <c r="E37" s="258">
        <v>0</v>
      </c>
      <c r="F37" s="258">
        <v>0</v>
      </c>
      <c r="G37" s="258">
        <v>0</v>
      </c>
      <c r="H37" s="258">
        <v>0</v>
      </c>
      <c r="J37" s="255"/>
    </row>
    <row r="38" spans="1:10">
      <c r="A38" s="257" t="s">
        <v>534</v>
      </c>
      <c r="B38" s="258">
        <v>0</v>
      </c>
      <c r="C38" s="258">
        <v>0</v>
      </c>
      <c r="D38" s="258">
        <v>0</v>
      </c>
      <c r="E38" s="258">
        <v>0</v>
      </c>
      <c r="F38" s="258">
        <v>0</v>
      </c>
      <c r="G38" s="258">
        <v>0</v>
      </c>
      <c r="H38" s="258">
        <v>0</v>
      </c>
      <c r="J38" s="255"/>
    </row>
    <row r="39" spans="1:10" ht="12.75" customHeight="1">
      <c r="A39" s="257" t="s">
        <v>535</v>
      </c>
      <c r="B39" s="258">
        <v>0</v>
      </c>
      <c r="C39" s="258">
        <v>0</v>
      </c>
      <c r="D39" s="258">
        <v>0</v>
      </c>
      <c r="E39" s="258">
        <v>0</v>
      </c>
      <c r="F39" s="258">
        <v>0</v>
      </c>
      <c r="G39" s="258">
        <v>0</v>
      </c>
      <c r="H39" s="258">
        <v>0</v>
      </c>
      <c r="J39" s="255"/>
    </row>
    <row r="40" spans="1:10">
      <c r="A40" s="257" t="s">
        <v>536</v>
      </c>
      <c r="B40" s="258">
        <v>0</v>
      </c>
      <c r="C40" s="258">
        <v>0</v>
      </c>
      <c r="D40" s="258">
        <v>0</v>
      </c>
      <c r="E40" s="258">
        <v>0</v>
      </c>
      <c r="F40" s="258">
        <v>0</v>
      </c>
      <c r="G40" s="258">
        <v>0</v>
      </c>
      <c r="H40" s="258">
        <v>0</v>
      </c>
      <c r="J40" s="255"/>
    </row>
    <row r="41" spans="1:10">
      <c r="A41" s="257" t="s">
        <v>537</v>
      </c>
      <c r="B41" s="258">
        <v>0</v>
      </c>
      <c r="C41" s="258">
        <v>0</v>
      </c>
      <c r="D41" s="258">
        <v>0</v>
      </c>
      <c r="E41" s="258">
        <v>0</v>
      </c>
      <c r="F41" s="258">
        <v>0</v>
      </c>
      <c r="G41" s="258">
        <v>0</v>
      </c>
      <c r="H41" s="258">
        <v>0</v>
      </c>
      <c r="J41" s="255"/>
    </row>
    <row r="42" spans="1:10">
      <c r="A42" s="256" t="s">
        <v>500</v>
      </c>
      <c r="B42" s="254">
        <f>SUM(B43:B47)</f>
        <v>0</v>
      </c>
      <c r="C42" s="254">
        <f t="shared" ref="C42:H42" si="8">SUM(C43:C47)</f>
        <v>0</v>
      </c>
      <c r="D42" s="254">
        <f t="shared" si="8"/>
        <v>0</v>
      </c>
      <c r="E42" s="254">
        <f t="shared" si="8"/>
        <v>0</v>
      </c>
      <c r="F42" s="254">
        <f t="shared" si="8"/>
        <v>0</v>
      </c>
      <c r="G42" s="254">
        <f t="shared" si="8"/>
        <v>0</v>
      </c>
      <c r="H42" s="254">
        <f t="shared" si="8"/>
        <v>0</v>
      </c>
      <c r="J42" s="255"/>
    </row>
    <row r="43" spans="1:10">
      <c r="A43" s="257" t="s">
        <v>533</v>
      </c>
      <c r="B43" s="258">
        <v>0</v>
      </c>
      <c r="C43" s="258">
        <v>0</v>
      </c>
      <c r="D43" s="258">
        <v>0</v>
      </c>
      <c r="E43" s="258">
        <v>0</v>
      </c>
      <c r="F43" s="258">
        <v>0</v>
      </c>
      <c r="G43" s="258">
        <v>0</v>
      </c>
      <c r="H43" s="258">
        <v>0</v>
      </c>
      <c r="J43" s="255"/>
    </row>
    <row r="44" spans="1:10">
      <c r="A44" s="257" t="s">
        <v>534</v>
      </c>
      <c r="B44" s="258">
        <v>0</v>
      </c>
      <c r="C44" s="258">
        <v>0</v>
      </c>
      <c r="D44" s="258">
        <v>0</v>
      </c>
      <c r="E44" s="258">
        <v>0</v>
      </c>
      <c r="F44" s="258">
        <v>0</v>
      </c>
      <c r="G44" s="258">
        <v>0</v>
      </c>
      <c r="H44" s="258">
        <v>0</v>
      </c>
      <c r="J44" s="255"/>
    </row>
    <row r="45" spans="1:10">
      <c r="A45" s="257" t="s">
        <v>535</v>
      </c>
      <c r="B45" s="258">
        <v>0</v>
      </c>
      <c r="C45" s="258">
        <v>0</v>
      </c>
      <c r="D45" s="258">
        <v>0</v>
      </c>
      <c r="E45" s="258">
        <v>0</v>
      </c>
      <c r="F45" s="258">
        <v>0</v>
      </c>
      <c r="G45" s="258">
        <v>0</v>
      </c>
      <c r="H45" s="258">
        <v>0</v>
      </c>
      <c r="J45" s="255"/>
    </row>
    <row r="46" spans="1:10">
      <c r="A46" s="257" t="s">
        <v>536</v>
      </c>
      <c r="B46" s="258">
        <v>0</v>
      </c>
      <c r="C46" s="258">
        <v>0</v>
      </c>
      <c r="D46" s="258">
        <v>0</v>
      </c>
      <c r="E46" s="258">
        <v>0</v>
      </c>
      <c r="F46" s="258">
        <v>0</v>
      </c>
      <c r="G46" s="258">
        <v>0</v>
      </c>
      <c r="H46" s="258">
        <v>0</v>
      </c>
      <c r="J46" s="255"/>
    </row>
    <row r="47" spans="1:10">
      <c r="A47" s="257" t="s">
        <v>537</v>
      </c>
      <c r="B47" s="258">
        <v>0</v>
      </c>
      <c r="C47" s="258">
        <v>0</v>
      </c>
      <c r="D47" s="258">
        <v>0</v>
      </c>
      <c r="E47" s="258">
        <v>0</v>
      </c>
      <c r="F47" s="258">
        <v>0</v>
      </c>
      <c r="G47" s="258">
        <v>0</v>
      </c>
      <c r="H47" s="258">
        <v>0</v>
      </c>
      <c r="J47" s="255"/>
    </row>
    <row r="48" spans="1:10">
      <c r="A48" s="259" t="s">
        <v>480</v>
      </c>
      <c r="B48" s="254">
        <f>B49+B55</f>
        <v>0</v>
      </c>
      <c r="C48" s="254">
        <f t="shared" ref="C48:H48" si="9">C49+C55</f>
        <v>0</v>
      </c>
      <c r="D48" s="254">
        <f t="shared" si="9"/>
        <v>0</v>
      </c>
      <c r="E48" s="254">
        <f t="shared" si="9"/>
        <v>0</v>
      </c>
      <c r="F48" s="254">
        <f t="shared" si="9"/>
        <v>0</v>
      </c>
      <c r="G48" s="254">
        <f t="shared" si="9"/>
        <v>0</v>
      </c>
      <c r="H48" s="254">
        <f t="shared" si="9"/>
        <v>0</v>
      </c>
      <c r="J48" s="255"/>
    </row>
    <row r="49" spans="1:10">
      <c r="A49" s="256" t="s">
        <v>499</v>
      </c>
      <c r="B49" s="254">
        <f>SUM(B50:B54)</f>
        <v>0</v>
      </c>
      <c r="C49" s="254">
        <f t="shared" ref="C49:H49" si="10">SUM(C50:C54)</f>
        <v>0</v>
      </c>
      <c r="D49" s="254">
        <f t="shared" si="10"/>
        <v>0</v>
      </c>
      <c r="E49" s="254">
        <f t="shared" si="10"/>
        <v>0</v>
      </c>
      <c r="F49" s="254">
        <f t="shared" si="10"/>
        <v>0</v>
      </c>
      <c r="G49" s="254">
        <f t="shared" si="10"/>
        <v>0</v>
      </c>
      <c r="H49" s="254">
        <f t="shared" si="10"/>
        <v>0</v>
      </c>
      <c r="J49" s="255"/>
    </row>
    <row r="50" spans="1:10">
      <c r="A50" s="257" t="s">
        <v>533</v>
      </c>
      <c r="B50" s="258">
        <v>0</v>
      </c>
      <c r="C50" s="258">
        <v>0</v>
      </c>
      <c r="D50" s="258">
        <v>0</v>
      </c>
      <c r="E50" s="258">
        <v>0</v>
      </c>
      <c r="F50" s="258">
        <v>0</v>
      </c>
      <c r="G50" s="258">
        <v>0</v>
      </c>
      <c r="H50" s="258">
        <v>0</v>
      </c>
      <c r="J50" s="255"/>
    </row>
    <row r="51" spans="1:10">
      <c r="A51" s="257" t="s">
        <v>534</v>
      </c>
      <c r="B51" s="258">
        <v>0</v>
      </c>
      <c r="C51" s="258">
        <v>0</v>
      </c>
      <c r="D51" s="258">
        <v>0</v>
      </c>
      <c r="E51" s="258">
        <v>0</v>
      </c>
      <c r="F51" s="258">
        <v>0</v>
      </c>
      <c r="G51" s="258">
        <v>0</v>
      </c>
      <c r="H51" s="258">
        <v>0</v>
      </c>
      <c r="J51" s="255"/>
    </row>
    <row r="52" spans="1:10" ht="12.75" customHeight="1">
      <c r="A52" s="257" t="s">
        <v>535</v>
      </c>
      <c r="B52" s="258">
        <v>0</v>
      </c>
      <c r="C52" s="258">
        <v>0</v>
      </c>
      <c r="D52" s="258">
        <v>0</v>
      </c>
      <c r="E52" s="258">
        <v>0</v>
      </c>
      <c r="F52" s="258">
        <v>0</v>
      </c>
      <c r="G52" s="258">
        <v>0</v>
      </c>
      <c r="H52" s="258">
        <v>0</v>
      </c>
      <c r="J52" s="255"/>
    </row>
    <row r="53" spans="1:10">
      <c r="A53" s="257" t="s">
        <v>536</v>
      </c>
      <c r="B53" s="258">
        <v>0</v>
      </c>
      <c r="C53" s="258">
        <v>0</v>
      </c>
      <c r="D53" s="258">
        <v>0</v>
      </c>
      <c r="E53" s="258">
        <v>0</v>
      </c>
      <c r="F53" s="258">
        <v>0</v>
      </c>
      <c r="G53" s="258">
        <v>0</v>
      </c>
      <c r="H53" s="258">
        <v>0</v>
      </c>
      <c r="J53" s="255"/>
    </row>
    <row r="54" spans="1:10">
      <c r="A54" s="257" t="s">
        <v>537</v>
      </c>
      <c r="B54" s="258">
        <v>0</v>
      </c>
      <c r="C54" s="258">
        <v>0</v>
      </c>
      <c r="D54" s="258">
        <v>0</v>
      </c>
      <c r="E54" s="258">
        <v>0</v>
      </c>
      <c r="F54" s="258">
        <v>0</v>
      </c>
      <c r="G54" s="258">
        <v>0</v>
      </c>
      <c r="H54" s="258">
        <v>0</v>
      </c>
      <c r="J54" s="255"/>
    </row>
    <row r="55" spans="1:10">
      <c r="A55" s="256" t="s">
        <v>500</v>
      </c>
      <c r="B55" s="254">
        <f>SUM(B56:B60)</f>
        <v>0</v>
      </c>
      <c r="C55" s="254">
        <f t="shared" ref="C55:H55" si="11">SUM(C56:C60)</f>
        <v>0</v>
      </c>
      <c r="D55" s="254">
        <f t="shared" si="11"/>
        <v>0</v>
      </c>
      <c r="E55" s="254">
        <f t="shared" si="11"/>
        <v>0</v>
      </c>
      <c r="F55" s="254">
        <f t="shared" si="11"/>
        <v>0</v>
      </c>
      <c r="G55" s="254">
        <f t="shared" si="11"/>
        <v>0</v>
      </c>
      <c r="H55" s="254">
        <f t="shared" si="11"/>
        <v>0</v>
      </c>
      <c r="J55" s="255"/>
    </row>
    <row r="56" spans="1:10">
      <c r="A56" s="257" t="s">
        <v>533</v>
      </c>
      <c r="B56" s="258">
        <v>0</v>
      </c>
      <c r="C56" s="258">
        <v>0</v>
      </c>
      <c r="D56" s="258">
        <v>0</v>
      </c>
      <c r="E56" s="258">
        <v>0</v>
      </c>
      <c r="F56" s="258">
        <v>0</v>
      </c>
      <c r="G56" s="258">
        <v>0</v>
      </c>
      <c r="H56" s="258">
        <v>0</v>
      </c>
      <c r="J56" s="255"/>
    </row>
    <row r="57" spans="1:10">
      <c r="A57" s="257" t="s">
        <v>534</v>
      </c>
      <c r="B57" s="258">
        <v>0</v>
      </c>
      <c r="C57" s="258">
        <v>0</v>
      </c>
      <c r="D57" s="258">
        <v>0</v>
      </c>
      <c r="E57" s="258">
        <v>0</v>
      </c>
      <c r="F57" s="258">
        <v>0</v>
      </c>
      <c r="G57" s="258">
        <v>0</v>
      </c>
      <c r="H57" s="258">
        <v>0</v>
      </c>
      <c r="J57" s="255"/>
    </row>
    <row r="58" spans="1:10">
      <c r="A58" s="257" t="s">
        <v>535</v>
      </c>
      <c r="B58" s="258">
        <v>0</v>
      </c>
      <c r="C58" s="258">
        <v>0</v>
      </c>
      <c r="D58" s="258">
        <v>0</v>
      </c>
      <c r="E58" s="258">
        <v>0</v>
      </c>
      <c r="F58" s="258">
        <v>0</v>
      </c>
      <c r="G58" s="258">
        <v>0</v>
      </c>
      <c r="H58" s="258">
        <v>0</v>
      </c>
      <c r="J58" s="255"/>
    </row>
    <row r="59" spans="1:10">
      <c r="A59" s="257" t="s">
        <v>536</v>
      </c>
      <c r="B59" s="258">
        <v>0</v>
      </c>
      <c r="C59" s="258">
        <v>0</v>
      </c>
      <c r="D59" s="258">
        <v>0</v>
      </c>
      <c r="E59" s="258">
        <v>0</v>
      </c>
      <c r="F59" s="258">
        <v>0</v>
      </c>
      <c r="G59" s="258">
        <v>0</v>
      </c>
      <c r="H59" s="258">
        <v>0</v>
      </c>
      <c r="J59" s="255"/>
    </row>
    <row r="60" spans="1:10">
      <c r="A60" s="257" t="s">
        <v>537</v>
      </c>
      <c r="B60" s="258">
        <v>0</v>
      </c>
      <c r="C60" s="258">
        <v>0</v>
      </c>
      <c r="D60" s="258">
        <v>0</v>
      </c>
      <c r="E60" s="258">
        <v>0</v>
      </c>
      <c r="F60" s="258">
        <v>0</v>
      </c>
      <c r="G60" s="258">
        <v>0</v>
      </c>
      <c r="H60" s="258">
        <v>0</v>
      </c>
      <c r="J60" s="255"/>
    </row>
    <row r="61" spans="1:10">
      <c r="A61" s="256" t="s">
        <v>510</v>
      </c>
      <c r="B61" s="260">
        <f t="shared" ref="B61:H61" si="12">B48+B35+B22+B9</f>
        <v>0</v>
      </c>
      <c r="C61" s="260">
        <f t="shared" si="12"/>
        <v>0</v>
      </c>
      <c r="D61" s="260">
        <f t="shared" si="12"/>
        <v>0</v>
      </c>
      <c r="E61" s="260">
        <f t="shared" si="12"/>
        <v>0</v>
      </c>
      <c r="F61" s="260">
        <f t="shared" si="12"/>
        <v>0</v>
      </c>
      <c r="G61" s="260">
        <f t="shared" si="12"/>
        <v>0</v>
      </c>
      <c r="H61" s="260">
        <f t="shared" si="12"/>
        <v>0</v>
      </c>
      <c r="I61" s="261"/>
      <c r="J61" s="255"/>
    </row>
    <row r="62" spans="1:10">
      <c r="A62" s="262"/>
      <c r="B62" s="261"/>
      <c r="C62" s="261"/>
      <c r="D62" s="261"/>
      <c r="E62" s="261"/>
      <c r="F62" s="261"/>
      <c r="G62" s="261"/>
      <c r="H62" s="261"/>
      <c r="I62" s="261"/>
    </row>
    <row r="63" spans="1:10">
      <c r="A63" s="262"/>
      <c r="B63" s="261"/>
      <c r="C63" s="261"/>
      <c r="D63" s="261"/>
      <c r="E63" s="261"/>
      <c r="F63" s="261"/>
      <c r="G63" s="261"/>
      <c r="H63" s="261"/>
      <c r="I63" s="261"/>
    </row>
    <row r="64" spans="1:10">
      <c r="A64" s="262"/>
      <c r="B64" s="264"/>
      <c r="C64" s="264"/>
      <c r="D64" s="264"/>
      <c r="E64" s="264"/>
      <c r="F64" s="264"/>
      <c r="G64" s="264"/>
      <c r="H64" s="264"/>
      <c r="I64" s="261"/>
    </row>
    <row r="65" spans="1:9" s="240" customFormat="1">
      <c r="A65" s="262"/>
      <c r="B65" s="261"/>
      <c r="C65" s="261"/>
      <c r="D65" s="261"/>
      <c r="E65" s="261"/>
      <c r="F65" s="261"/>
      <c r="G65" s="261"/>
      <c r="H65" s="261"/>
      <c r="I65" s="261"/>
    </row>
    <row r="66" spans="1:9" s="240" customFormat="1">
      <c r="A66" s="262"/>
      <c r="B66" s="261"/>
      <c r="C66" s="261"/>
      <c r="D66" s="261"/>
      <c r="E66" s="261"/>
      <c r="F66" s="261"/>
      <c r="G66" s="261"/>
      <c r="H66" s="261"/>
      <c r="I66" s="261"/>
    </row>
    <row r="67" spans="1:9" s="240" customFormat="1">
      <c r="A67" s="262"/>
      <c r="B67" s="261"/>
      <c r="C67" s="261"/>
      <c r="D67" s="261"/>
      <c r="E67" s="261"/>
      <c r="F67" s="261"/>
      <c r="G67" s="261"/>
      <c r="H67" s="261"/>
      <c r="I67" s="261"/>
    </row>
    <row r="68" spans="1:9" s="240" customFormat="1">
      <c r="A68" s="262"/>
      <c r="B68" s="261"/>
      <c r="C68" s="261"/>
      <c r="D68" s="261"/>
      <c r="E68" s="261"/>
      <c r="F68" s="261"/>
      <c r="G68" s="261"/>
      <c r="H68" s="261"/>
      <c r="I68" s="261"/>
    </row>
    <row r="69" spans="1:9" s="240" customFormat="1">
      <c r="A69" s="262"/>
    </row>
    <row r="70" spans="1:9" s="240" customFormat="1">
      <c r="A70" s="262"/>
    </row>
    <row r="71" spans="1:9" s="240" customFormat="1">
      <c r="A71" s="262"/>
    </row>
    <row r="72" spans="1:9" s="240" customFormat="1">
      <c r="A72" s="262"/>
    </row>
    <row r="73" spans="1:9" s="240" customFormat="1">
      <c r="A73" s="262"/>
    </row>
    <row r="74" spans="1:9" s="240" customFormat="1">
      <c r="A74" s="262"/>
    </row>
    <row r="75" spans="1:9" s="240" customFormat="1">
      <c r="A75" s="262"/>
    </row>
    <row r="76" spans="1:9" s="240" customFormat="1">
      <c r="A76" s="262"/>
    </row>
    <row r="77" spans="1:9" s="240" customFormat="1">
      <c r="A77" s="262"/>
    </row>
    <row r="78" spans="1:9" s="240" customFormat="1">
      <c r="A78" s="262"/>
    </row>
    <row r="79" spans="1:9" s="240" customFormat="1">
      <c r="A79" s="262"/>
    </row>
    <row r="80" spans="1:9" s="240" customFormat="1">
      <c r="A80" s="262"/>
    </row>
    <row r="81" spans="1:1" s="240" customFormat="1">
      <c r="A81" s="262"/>
    </row>
    <row r="82" spans="1:1" s="240" customFormat="1">
      <c r="A82" s="262"/>
    </row>
    <row r="83" spans="1:1" s="240" customFormat="1">
      <c r="A83" s="262"/>
    </row>
    <row r="84" spans="1:1" s="240" customFormat="1">
      <c r="A84" s="262"/>
    </row>
    <row r="85" spans="1:1" s="240" customFormat="1">
      <c r="A85" s="262"/>
    </row>
    <row r="86" spans="1:1" s="240" customFormat="1">
      <c r="A86" s="262"/>
    </row>
    <row r="87" spans="1:1" s="240" customFormat="1">
      <c r="A87" s="262"/>
    </row>
    <row r="88" spans="1:1" s="240" customFormat="1">
      <c r="A88" s="262"/>
    </row>
    <row r="89" spans="1:1" s="240" customFormat="1">
      <c r="A89" s="262"/>
    </row>
    <row r="90" spans="1:1" s="240" customFormat="1">
      <c r="A90" s="262"/>
    </row>
    <row r="91" spans="1:1" s="240" customFormat="1">
      <c r="A91" s="262"/>
    </row>
    <row r="92" spans="1:1" s="240" customFormat="1">
      <c r="A92" s="262"/>
    </row>
    <row r="93" spans="1:1" s="240" customFormat="1">
      <c r="A93" s="262"/>
    </row>
    <row r="94" spans="1:1" s="240" customFormat="1">
      <c r="A94" s="262"/>
    </row>
    <row r="95" spans="1:1" s="240" customFormat="1">
      <c r="A95" s="262"/>
    </row>
    <row r="96" spans="1:1" s="240" customFormat="1">
      <c r="A96" s="262"/>
    </row>
    <row r="97" spans="1:1" s="240" customFormat="1">
      <c r="A97" s="262"/>
    </row>
    <row r="98" spans="1:1" s="240" customFormat="1">
      <c r="A98" s="262"/>
    </row>
    <row r="99" spans="1:1" s="240" customFormat="1">
      <c r="A99" s="262"/>
    </row>
    <row r="100" spans="1:1" s="240" customFormat="1">
      <c r="A100" s="262"/>
    </row>
    <row r="101" spans="1:1" s="240" customFormat="1">
      <c r="A101" s="262"/>
    </row>
    <row r="102" spans="1:1" s="240" customFormat="1">
      <c r="A102" s="262"/>
    </row>
    <row r="103" spans="1:1" s="240" customFormat="1">
      <c r="A103" s="262"/>
    </row>
    <row r="104" spans="1:1" s="240" customFormat="1">
      <c r="A104" s="262"/>
    </row>
    <row r="105" spans="1:1" s="240" customFormat="1">
      <c r="A105" s="262"/>
    </row>
    <row r="106" spans="1:1" s="240" customFormat="1">
      <c r="A106" s="262"/>
    </row>
    <row r="107" spans="1:1" s="240" customFormat="1">
      <c r="A107" s="262"/>
    </row>
    <row r="108" spans="1:1" s="240" customFormat="1">
      <c r="A108" s="262"/>
    </row>
    <row r="109" spans="1:1" s="240" customFormat="1">
      <c r="A109" s="262"/>
    </row>
    <row r="110" spans="1:1" s="240" customFormat="1">
      <c r="A110" s="262"/>
    </row>
    <row r="111" spans="1:1" s="240" customFormat="1">
      <c r="A111" s="262"/>
    </row>
    <row r="112" spans="1:1" s="240" customFormat="1">
      <c r="A112" s="262"/>
    </row>
    <row r="113" spans="1:1" s="240" customFormat="1">
      <c r="A113" s="262"/>
    </row>
    <row r="114" spans="1:1" s="240" customFormat="1">
      <c r="A114" s="262"/>
    </row>
    <row r="115" spans="1:1" s="240" customFormat="1">
      <c r="A115" s="262"/>
    </row>
    <row r="116" spans="1:1" s="240" customFormat="1">
      <c r="A116" s="262"/>
    </row>
    <row r="117" spans="1:1" s="240" customFormat="1">
      <c r="A117" s="262"/>
    </row>
    <row r="118" spans="1:1" s="240" customFormat="1">
      <c r="A118" s="262"/>
    </row>
    <row r="119" spans="1:1" s="240" customFormat="1">
      <c r="A119" s="262"/>
    </row>
    <row r="120" spans="1:1" s="240" customFormat="1">
      <c r="A120" s="262"/>
    </row>
    <row r="121" spans="1:1" s="240" customFormat="1">
      <c r="A121" s="262"/>
    </row>
    <row r="122" spans="1:1" s="240" customFormat="1">
      <c r="A122" s="262"/>
    </row>
    <row r="123" spans="1:1" s="240" customFormat="1">
      <c r="A123" s="262"/>
    </row>
    <row r="124" spans="1:1" s="240" customFormat="1">
      <c r="A124" s="262"/>
    </row>
    <row r="125" spans="1:1" s="240" customFormat="1">
      <c r="A125" s="262"/>
    </row>
    <row r="126" spans="1:1" s="240" customFormat="1">
      <c r="A126" s="262"/>
    </row>
    <row r="127" spans="1:1" s="240" customFormat="1">
      <c r="A127" s="262"/>
    </row>
    <row r="128" spans="1:1" s="240" customFormat="1">
      <c r="A128" s="262"/>
    </row>
    <row r="129" spans="1:1" s="240" customFormat="1">
      <c r="A129" s="262"/>
    </row>
    <row r="130" spans="1:1" s="240" customFormat="1">
      <c r="A130" s="262"/>
    </row>
    <row r="131" spans="1:1" s="240" customFormat="1">
      <c r="A131" s="262"/>
    </row>
    <row r="132" spans="1:1" s="240" customFormat="1">
      <c r="A132" s="262"/>
    </row>
    <row r="133" spans="1:1" s="240" customFormat="1">
      <c r="A133" s="262"/>
    </row>
    <row r="134" spans="1:1" s="240" customFormat="1">
      <c r="A134" s="262"/>
    </row>
    <row r="135" spans="1:1" s="240" customFormat="1">
      <c r="A135" s="262"/>
    </row>
    <row r="136" spans="1:1" s="240" customFormat="1">
      <c r="A136" s="262"/>
    </row>
    <row r="137" spans="1:1" s="240" customFormat="1">
      <c r="A137" s="262"/>
    </row>
    <row r="138" spans="1:1" s="240" customFormat="1">
      <c r="A138" s="262"/>
    </row>
    <row r="139" spans="1:1" s="240" customFormat="1">
      <c r="A139" s="262"/>
    </row>
    <row r="140" spans="1:1" s="240" customFormat="1">
      <c r="A140" s="262"/>
    </row>
    <row r="141" spans="1:1" s="240" customFormat="1">
      <c r="A141" s="262"/>
    </row>
    <row r="142" spans="1:1" s="240" customFormat="1">
      <c r="A142" s="262"/>
    </row>
    <row r="143" spans="1:1" s="240" customFormat="1">
      <c r="A143" s="262"/>
    </row>
    <row r="144" spans="1:1" s="240" customFormat="1">
      <c r="A144" s="262"/>
    </row>
    <row r="145" spans="1:1" s="240" customFormat="1">
      <c r="A145" s="262"/>
    </row>
    <row r="146" spans="1:1" s="240" customFormat="1">
      <c r="A146" s="262"/>
    </row>
    <row r="147" spans="1:1" s="240" customFormat="1">
      <c r="A147" s="262"/>
    </row>
    <row r="148" spans="1:1" s="240" customFormat="1">
      <c r="A148" s="262"/>
    </row>
    <row r="149" spans="1:1" s="240" customFormat="1">
      <c r="A149" s="262"/>
    </row>
    <row r="150" spans="1:1" s="240" customFormat="1">
      <c r="A150" s="262"/>
    </row>
    <row r="151" spans="1:1" s="240" customFormat="1">
      <c r="A151" s="262"/>
    </row>
    <row r="152" spans="1:1" s="240" customFormat="1">
      <c r="A152" s="262"/>
    </row>
    <row r="153" spans="1:1" s="240" customFormat="1">
      <c r="A153" s="262"/>
    </row>
    <row r="154" spans="1:1" s="240" customFormat="1">
      <c r="A154" s="262"/>
    </row>
    <row r="155" spans="1:1" s="240" customFormat="1">
      <c r="A155" s="262"/>
    </row>
    <row r="156" spans="1:1" s="240" customFormat="1">
      <c r="A156" s="262"/>
    </row>
  </sheetData>
  <mergeCells count="2">
    <mergeCell ref="A7:A8"/>
    <mergeCell ref="E7:F7"/>
  </mergeCells>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4"/>
  <sheetViews>
    <sheetView workbookViewId="0">
      <selection activeCell="B31" sqref="B31"/>
    </sheetView>
  </sheetViews>
  <sheetFormatPr defaultRowHeight="15"/>
  <cols>
    <col min="1" max="1" width="21.85546875" style="242" bestFit="1" customWidth="1"/>
    <col min="2" max="2" width="47.7109375" style="242" customWidth="1"/>
    <col min="3" max="3" width="10" style="242" customWidth="1"/>
    <col min="4" max="256" width="9.140625" style="242"/>
    <col min="257" max="257" width="21.85546875" style="242" bestFit="1" customWidth="1"/>
    <col min="258" max="258" width="47.7109375" style="242" customWidth="1"/>
    <col min="259" max="259" width="10" style="242" customWidth="1"/>
    <col min="260" max="512" width="9.140625" style="242"/>
    <col min="513" max="513" width="21.85546875" style="242" bestFit="1" customWidth="1"/>
    <col min="514" max="514" width="47.7109375" style="242" customWidth="1"/>
    <col min="515" max="515" width="10" style="242" customWidth="1"/>
    <col min="516" max="768" width="9.140625" style="242"/>
    <col min="769" max="769" width="21.85546875" style="242" bestFit="1" customWidth="1"/>
    <col min="770" max="770" width="47.7109375" style="242" customWidth="1"/>
    <col min="771" max="771" width="10" style="242" customWidth="1"/>
    <col min="772" max="1024" width="9.140625" style="242"/>
    <col min="1025" max="1025" width="21.85546875" style="242" bestFit="1" customWidth="1"/>
    <col min="1026" max="1026" width="47.7109375" style="242" customWidth="1"/>
    <col min="1027" max="1027" width="10" style="242" customWidth="1"/>
    <col min="1028" max="1280" width="9.140625" style="242"/>
    <col min="1281" max="1281" width="21.85546875" style="242" bestFit="1" customWidth="1"/>
    <col min="1282" max="1282" width="47.7109375" style="242" customWidth="1"/>
    <col min="1283" max="1283" width="10" style="242" customWidth="1"/>
    <col min="1284" max="1536" width="9.140625" style="242"/>
    <col min="1537" max="1537" width="21.85546875" style="242" bestFit="1" customWidth="1"/>
    <col min="1538" max="1538" width="47.7109375" style="242" customWidth="1"/>
    <col min="1539" max="1539" width="10" style="242" customWidth="1"/>
    <col min="1540" max="1792" width="9.140625" style="242"/>
    <col min="1793" max="1793" width="21.85546875" style="242" bestFit="1" customWidth="1"/>
    <col min="1794" max="1794" width="47.7109375" style="242" customWidth="1"/>
    <col min="1795" max="1795" width="10" style="242" customWidth="1"/>
    <col min="1796" max="2048" width="9.140625" style="242"/>
    <col min="2049" max="2049" width="21.85546875" style="242" bestFit="1" customWidth="1"/>
    <col min="2050" max="2050" width="47.7109375" style="242" customWidth="1"/>
    <col min="2051" max="2051" width="10" style="242" customWidth="1"/>
    <col min="2052" max="2304" width="9.140625" style="242"/>
    <col min="2305" max="2305" width="21.85546875" style="242" bestFit="1" customWidth="1"/>
    <col min="2306" max="2306" width="47.7109375" style="242" customWidth="1"/>
    <col min="2307" max="2307" width="10" style="242" customWidth="1"/>
    <col min="2308" max="2560" width="9.140625" style="242"/>
    <col min="2561" max="2561" width="21.85546875" style="242" bestFit="1" customWidth="1"/>
    <col min="2562" max="2562" width="47.7109375" style="242" customWidth="1"/>
    <col min="2563" max="2563" width="10" style="242" customWidth="1"/>
    <col min="2564" max="2816" width="9.140625" style="242"/>
    <col min="2817" max="2817" width="21.85546875" style="242" bestFit="1" customWidth="1"/>
    <col min="2818" max="2818" width="47.7109375" style="242" customWidth="1"/>
    <col min="2819" max="2819" width="10" style="242" customWidth="1"/>
    <col min="2820" max="3072" width="9.140625" style="242"/>
    <col min="3073" max="3073" width="21.85546875" style="242" bestFit="1" customWidth="1"/>
    <col min="3074" max="3074" width="47.7109375" style="242" customWidth="1"/>
    <col min="3075" max="3075" width="10" style="242" customWidth="1"/>
    <col min="3076" max="3328" width="9.140625" style="242"/>
    <col min="3329" max="3329" width="21.85546875" style="242" bestFit="1" customWidth="1"/>
    <col min="3330" max="3330" width="47.7109375" style="242" customWidth="1"/>
    <col min="3331" max="3331" width="10" style="242" customWidth="1"/>
    <col min="3332" max="3584" width="9.140625" style="242"/>
    <col min="3585" max="3585" width="21.85546875" style="242" bestFit="1" customWidth="1"/>
    <col min="3586" max="3586" width="47.7109375" style="242" customWidth="1"/>
    <col min="3587" max="3587" width="10" style="242" customWidth="1"/>
    <col min="3588" max="3840" width="9.140625" style="242"/>
    <col min="3841" max="3841" width="21.85546875" style="242" bestFit="1" customWidth="1"/>
    <col min="3842" max="3842" width="47.7109375" style="242" customWidth="1"/>
    <col min="3843" max="3843" width="10" style="242" customWidth="1"/>
    <col min="3844" max="4096" width="9.140625" style="242"/>
    <col min="4097" max="4097" width="21.85546875" style="242" bestFit="1" customWidth="1"/>
    <col min="4098" max="4098" width="47.7109375" style="242" customWidth="1"/>
    <col min="4099" max="4099" width="10" style="242" customWidth="1"/>
    <col min="4100" max="4352" width="9.140625" style="242"/>
    <col min="4353" max="4353" width="21.85546875" style="242" bestFit="1" customWidth="1"/>
    <col min="4354" max="4354" width="47.7109375" style="242" customWidth="1"/>
    <col min="4355" max="4355" width="10" style="242" customWidth="1"/>
    <col min="4356" max="4608" width="9.140625" style="242"/>
    <col min="4609" max="4609" width="21.85546875" style="242" bestFit="1" customWidth="1"/>
    <col min="4610" max="4610" width="47.7109375" style="242" customWidth="1"/>
    <col min="4611" max="4611" width="10" style="242" customWidth="1"/>
    <col min="4612" max="4864" width="9.140625" style="242"/>
    <col min="4865" max="4865" width="21.85546875" style="242" bestFit="1" customWidth="1"/>
    <col min="4866" max="4866" width="47.7109375" style="242" customWidth="1"/>
    <col min="4867" max="4867" width="10" style="242" customWidth="1"/>
    <col min="4868" max="5120" width="9.140625" style="242"/>
    <col min="5121" max="5121" width="21.85546875" style="242" bestFit="1" customWidth="1"/>
    <col min="5122" max="5122" width="47.7109375" style="242" customWidth="1"/>
    <col min="5123" max="5123" width="10" style="242" customWidth="1"/>
    <col min="5124" max="5376" width="9.140625" style="242"/>
    <col min="5377" max="5377" width="21.85546875" style="242" bestFit="1" customWidth="1"/>
    <col min="5378" max="5378" width="47.7109375" style="242" customWidth="1"/>
    <col min="5379" max="5379" width="10" style="242" customWidth="1"/>
    <col min="5380" max="5632" width="9.140625" style="242"/>
    <col min="5633" max="5633" width="21.85546875" style="242" bestFit="1" customWidth="1"/>
    <col min="5634" max="5634" width="47.7109375" style="242" customWidth="1"/>
    <col min="5635" max="5635" width="10" style="242" customWidth="1"/>
    <col min="5636" max="5888" width="9.140625" style="242"/>
    <col min="5889" max="5889" width="21.85546875" style="242" bestFit="1" customWidth="1"/>
    <col min="5890" max="5890" width="47.7109375" style="242" customWidth="1"/>
    <col min="5891" max="5891" width="10" style="242" customWidth="1"/>
    <col min="5892" max="6144" width="9.140625" style="242"/>
    <col min="6145" max="6145" width="21.85546875" style="242" bestFit="1" customWidth="1"/>
    <col min="6146" max="6146" width="47.7109375" style="242" customWidth="1"/>
    <col min="6147" max="6147" width="10" style="242" customWidth="1"/>
    <col min="6148" max="6400" width="9.140625" style="242"/>
    <col min="6401" max="6401" width="21.85546875" style="242" bestFit="1" customWidth="1"/>
    <col min="6402" max="6402" width="47.7109375" style="242" customWidth="1"/>
    <col min="6403" max="6403" width="10" style="242" customWidth="1"/>
    <col min="6404" max="6656" width="9.140625" style="242"/>
    <col min="6657" max="6657" width="21.85546875" style="242" bestFit="1" customWidth="1"/>
    <col min="6658" max="6658" width="47.7109375" style="242" customWidth="1"/>
    <col min="6659" max="6659" width="10" style="242" customWidth="1"/>
    <col min="6660" max="6912" width="9.140625" style="242"/>
    <col min="6913" max="6913" width="21.85546875" style="242" bestFit="1" customWidth="1"/>
    <col min="6914" max="6914" width="47.7109375" style="242" customWidth="1"/>
    <col min="6915" max="6915" width="10" style="242" customWidth="1"/>
    <col min="6916" max="7168" width="9.140625" style="242"/>
    <col min="7169" max="7169" width="21.85546875" style="242" bestFit="1" customWidth="1"/>
    <col min="7170" max="7170" width="47.7109375" style="242" customWidth="1"/>
    <col min="7171" max="7171" width="10" style="242" customWidth="1"/>
    <col min="7172" max="7424" width="9.140625" style="242"/>
    <col min="7425" max="7425" width="21.85546875" style="242" bestFit="1" customWidth="1"/>
    <col min="7426" max="7426" width="47.7109375" style="242" customWidth="1"/>
    <col min="7427" max="7427" width="10" style="242" customWidth="1"/>
    <col min="7428" max="7680" width="9.140625" style="242"/>
    <col min="7681" max="7681" width="21.85546875" style="242" bestFit="1" customWidth="1"/>
    <col min="7682" max="7682" width="47.7109375" style="242" customWidth="1"/>
    <col min="7683" max="7683" width="10" style="242" customWidth="1"/>
    <col min="7684" max="7936" width="9.140625" style="242"/>
    <col min="7937" max="7937" width="21.85546875" style="242" bestFit="1" customWidth="1"/>
    <col min="7938" max="7938" width="47.7109375" style="242" customWidth="1"/>
    <col min="7939" max="7939" width="10" style="242" customWidth="1"/>
    <col min="7940" max="8192" width="9.140625" style="242"/>
    <col min="8193" max="8193" width="21.85546875" style="242" bestFit="1" customWidth="1"/>
    <col min="8194" max="8194" width="47.7109375" style="242" customWidth="1"/>
    <col min="8195" max="8195" width="10" style="242" customWidth="1"/>
    <col min="8196" max="8448" width="9.140625" style="242"/>
    <col min="8449" max="8449" width="21.85546875" style="242" bestFit="1" customWidth="1"/>
    <col min="8450" max="8450" width="47.7109375" style="242" customWidth="1"/>
    <col min="8451" max="8451" width="10" style="242" customWidth="1"/>
    <col min="8452" max="8704" width="9.140625" style="242"/>
    <col min="8705" max="8705" width="21.85546875" style="242" bestFit="1" customWidth="1"/>
    <col min="8706" max="8706" width="47.7109375" style="242" customWidth="1"/>
    <col min="8707" max="8707" width="10" style="242" customWidth="1"/>
    <col min="8708" max="8960" width="9.140625" style="242"/>
    <col min="8961" max="8961" width="21.85546875" style="242" bestFit="1" customWidth="1"/>
    <col min="8962" max="8962" width="47.7109375" style="242" customWidth="1"/>
    <col min="8963" max="8963" width="10" style="242" customWidth="1"/>
    <col min="8964" max="9216" width="9.140625" style="242"/>
    <col min="9217" max="9217" width="21.85546875" style="242" bestFit="1" customWidth="1"/>
    <col min="9218" max="9218" width="47.7109375" style="242" customWidth="1"/>
    <col min="9219" max="9219" width="10" style="242" customWidth="1"/>
    <col min="9220" max="9472" width="9.140625" style="242"/>
    <col min="9473" max="9473" width="21.85546875" style="242" bestFit="1" customWidth="1"/>
    <col min="9474" max="9474" width="47.7109375" style="242" customWidth="1"/>
    <col min="9475" max="9475" width="10" style="242" customWidth="1"/>
    <col min="9476" max="9728" width="9.140625" style="242"/>
    <col min="9729" max="9729" width="21.85546875" style="242" bestFit="1" customWidth="1"/>
    <col min="9730" max="9730" width="47.7109375" style="242" customWidth="1"/>
    <col min="9731" max="9731" width="10" style="242" customWidth="1"/>
    <col min="9732" max="9984" width="9.140625" style="242"/>
    <col min="9985" max="9985" width="21.85546875" style="242" bestFit="1" customWidth="1"/>
    <col min="9986" max="9986" width="47.7109375" style="242" customWidth="1"/>
    <col min="9987" max="9987" width="10" style="242" customWidth="1"/>
    <col min="9988" max="10240" width="9.140625" style="242"/>
    <col min="10241" max="10241" width="21.85546875" style="242" bestFit="1" customWidth="1"/>
    <col min="10242" max="10242" width="47.7109375" style="242" customWidth="1"/>
    <col min="10243" max="10243" width="10" style="242" customWidth="1"/>
    <col min="10244" max="10496" width="9.140625" style="242"/>
    <col min="10497" max="10497" width="21.85546875" style="242" bestFit="1" customWidth="1"/>
    <col min="10498" max="10498" width="47.7109375" style="242" customWidth="1"/>
    <col min="10499" max="10499" width="10" style="242" customWidth="1"/>
    <col min="10500" max="10752" width="9.140625" style="242"/>
    <col min="10753" max="10753" width="21.85546875" style="242" bestFit="1" customWidth="1"/>
    <col min="10754" max="10754" width="47.7109375" style="242" customWidth="1"/>
    <col min="10755" max="10755" width="10" style="242" customWidth="1"/>
    <col min="10756" max="11008" width="9.140625" style="242"/>
    <col min="11009" max="11009" width="21.85546875" style="242" bestFit="1" customWidth="1"/>
    <col min="11010" max="11010" width="47.7109375" style="242" customWidth="1"/>
    <col min="11011" max="11011" width="10" style="242" customWidth="1"/>
    <col min="11012" max="11264" width="9.140625" style="242"/>
    <col min="11265" max="11265" width="21.85546875" style="242" bestFit="1" customWidth="1"/>
    <col min="11266" max="11266" width="47.7109375" style="242" customWidth="1"/>
    <col min="11267" max="11267" width="10" style="242" customWidth="1"/>
    <col min="11268" max="11520" width="9.140625" style="242"/>
    <col min="11521" max="11521" width="21.85546875" style="242" bestFit="1" customWidth="1"/>
    <col min="11522" max="11522" width="47.7109375" style="242" customWidth="1"/>
    <col min="11523" max="11523" width="10" style="242" customWidth="1"/>
    <col min="11524" max="11776" width="9.140625" style="242"/>
    <col min="11777" max="11777" width="21.85546875" style="242" bestFit="1" customWidth="1"/>
    <col min="11778" max="11778" width="47.7109375" style="242" customWidth="1"/>
    <col min="11779" max="11779" width="10" style="242" customWidth="1"/>
    <col min="11780" max="12032" width="9.140625" style="242"/>
    <col min="12033" max="12033" width="21.85546875" style="242" bestFit="1" customWidth="1"/>
    <col min="12034" max="12034" width="47.7109375" style="242" customWidth="1"/>
    <col min="12035" max="12035" width="10" style="242" customWidth="1"/>
    <col min="12036" max="12288" width="9.140625" style="242"/>
    <col min="12289" max="12289" width="21.85546875" style="242" bestFit="1" customWidth="1"/>
    <col min="12290" max="12290" width="47.7109375" style="242" customWidth="1"/>
    <col min="12291" max="12291" width="10" style="242" customWidth="1"/>
    <col min="12292" max="12544" width="9.140625" style="242"/>
    <col min="12545" max="12545" width="21.85546875" style="242" bestFit="1" customWidth="1"/>
    <col min="12546" max="12546" width="47.7109375" style="242" customWidth="1"/>
    <col min="12547" max="12547" width="10" style="242" customWidth="1"/>
    <col min="12548" max="12800" width="9.140625" style="242"/>
    <col min="12801" max="12801" width="21.85546875" style="242" bestFit="1" customWidth="1"/>
    <col min="12802" max="12802" width="47.7109375" style="242" customWidth="1"/>
    <col min="12803" max="12803" width="10" style="242" customWidth="1"/>
    <col min="12804" max="13056" width="9.140625" style="242"/>
    <col min="13057" max="13057" width="21.85546875" style="242" bestFit="1" customWidth="1"/>
    <col min="13058" max="13058" width="47.7109375" style="242" customWidth="1"/>
    <col min="13059" max="13059" width="10" style="242" customWidth="1"/>
    <col min="13060" max="13312" width="9.140625" style="242"/>
    <col min="13313" max="13313" width="21.85546875" style="242" bestFit="1" customWidth="1"/>
    <col min="13314" max="13314" width="47.7109375" style="242" customWidth="1"/>
    <col min="13315" max="13315" width="10" style="242" customWidth="1"/>
    <col min="13316" max="13568" width="9.140625" style="242"/>
    <col min="13569" max="13569" width="21.85546875" style="242" bestFit="1" customWidth="1"/>
    <col min="13570" max="13570" width="47.7109375" style="242" customWidth="1"/>
    <col min="13571" max="13571" width="10" style="242" customWidth="1"/>
    <col min="13572" max="13824" width="9.140625" style="242"/>
    <col min="13825" max="13825" width="21.85546875" style="242" bestFit="1" customWidth="1"/>
    <col min="13826" max="13826" width="47.7109375" style="242" customWidth="1"/>
    <col min="13827" max="13827" width="10" style="242" customWidth="1"/>
    <col min="13828" max="14080" width="9.140625" style="242"/>
    <col min="14081" max="14081" width="21.85546875" style="242" bestFit="1" customWidth="1"/>
    <col min="14082" max="14082" width="47.7109375" style="242" customWidth="1"/>
    <col min="14083" max="14083" width="10" style="242" customWidth="1"/>
    <col min="14084" max="14336" width="9.140625" style="242"/>
    <col min="14337" max="14337" width="21.85546875" style="242" bestFit="1" customWidth="1"/>
    <col min="14338" max="14338" width="47.7109375" style="242" customWidth="1"/>
    <col min="14339" max="14339" width="10" style="242" customWidth="1"/>
    <col min="14340" max="14592" width="9.140625" style="242"/>
    <col min="14593" max="14593" width="21.85546875" style="242" bestFit="1" customWidth="1"/>
    <col min="14594" max="14594" width="47.7109375" style="242" customWidth="1"/>
    <col min="14595" max="14595" width="10" style="242" customWidth="1"/>
    <col min="14596" max="14848" width="9.140625" style="242"/>
    <col min="14849" max="14849" width="21.85546875" style="242" bestFit="1" customWidth="1"/>
    <col min="14850" max="14850" width="47.7109375" style="242" customWidth="1"/>
    <col min="14851" max="14851" width="10" style="242" customWidth="1"/>
    <col min="14852" max="15104" width="9.140625" style="242"/>
    <col min="15105" max="15105" width="21.85546875" style="242" bestFit="1" customWidth="1"/>
    <col min="15106" max="15106" width="47.7109375" style="242" customWidth="1"/>
    <col min="15107" max="15107" width="10" style="242" customWidth="1"/>
    <col min="15108" max="15360" width="9.140625" style="242"/>
    <col min="15361" max="15361" width="21.85546875" style="242" bestFit="1" customWidth="1"/>
    <col min="15362" max="15362" width="47.7109375" style="242" customWidth="1"/>
    <col min="15363" max="15363" width="10" style="242" customWidth="1"/>
    <col min="15364" max="15616" width="9.140625" style="242"/>
    <col min="15617" max="15617" width="21.85546875" style="242" bestFit="1" customWidth="1"/>
    <col min="15618" max="15618" width="47.7109375" style="242" customWidth="1"/>
    <col min="15619" max="15619" width="10" style="242" customWidth="1"/>
    <col min="15620" max="15872" width="9.140625" style="242"/>
    <col min="15873" max="15873" width="21.85546875" style="242" bestFit="1" customWidth="1"/>
    <col min="15874" max="15874" width="47.7109375" style="242" customWidth="1"/>
    <col min="15875" max="15875" width="10" style="242" customWidth="1"/>
    <col min="15876" max="16128" width="9.140625" style="242"/>
    <col min="16129" max="16129" width="21.85546875" style="242" bestFit="1" customWidth="1"/>
    <col min="16130" max="16130" width="47.7109375" style="242" customWidth="1"/>
    <col min="16131" max="16131" width="10" style="242" customWidth="1"/>
    <col min="16132" max="16384" width="9.140625" style="242"/>
  </cols>
  <sheetData>
    <row r="1" spans="1:20">
      <c r="A1" s="242" t="s">
        <v>0</v>
      </c>
      <c r="B1" s="265" t="s">
        <v>1812</v>
      </c>
    </row>
    <row r="2" spans="1:20">
      <c r="A2" s="242" t="s">
        <v>2</v>
      </c>
      <c r="B2" s="268" t="s">
        <v>1703</v>
      </c>
    </row>
    <row r="3" spans="1:20">
      <c r="A3" s="242" t="s">
        <v>4</v>
      </c>
      <c r="B3" s="268" t="s">
        <v>1560</v>
      </c>
    </row>
    <row r="4" spans="1:20">
      <c r="A4" s="242" t="s">
        <v>6</v>
      </c>
      <c r="B4" s="268" t="s">
        <v>7</v>
      </c>
    </row>
    <row r="5" spans="1:20">
      <c r="A5" s="242" t="s">
        <v>8</v>
      </c>
      <c r="B5" s="242" t="s">
        <v>9</v>
      </c>
    </row>
    <row r="6" spans="1:20" ht="15.75" thickBot="1"/>
    <row r="7" spans="1:20">
      <c r="A7" s="3035" t="s">
        <v>1704</v>
      </c>
      <c r="B7" s="3036"/>
      <c r="C7" s="3041" t="s">
        <v>1705</v>
      </c>
      <c r="D7" s="3042"/>
      <c r="E7" s="3042"/>
      <c r="F7" s="3042"/>
      <c r="G7" s="3042"/>
      <c r="H7" s="3042"/>
      <c r="I7" s="3042"/>
      <c r="J7" s="3042"/>
      <c r="K7" s="3042"/>
      <c r="L7" s="3042"/>
      <c r="M7" s="3042"/>
      <c r="N7" s="3043"/>
      <c r="O7" s="3043"/>
      <c r="P7" s="3043"/>
      <c r="Q7" s="3044"/>
      <c r="R7" s="1231"/>
      <c r="S7" s="1235"/>
      <c r="T7" s="1235"/>
    </row>
    <row r="8" spans="1:20">
      <c r="A8" s="3037"/>
      <c r="B8" s="3038"/>
      <c r="C8" s="3045"/>
      <c r="D8" s="3046"/>
      <c r="E8" s="3046"/>
      <c r="F8" s="3046"/>
      <c r="G8" s="3046"/>
      <c r="H8" s="3046"/>
      <c r="I8" s="3046"/>
      <c r="J8" s="3046"/>
      <c r="K8" s="3046"/>
      <c r="L8" s="3046"/>
      <c r="M8" s="3046"/>
      <c r="N8" s="3047"/>
      <c r="O8" s="3047"/>
      <c r="P8" s="3047"/>
      <c r="Q8" s="3048"/>
      <c r="R8" s="1231"/>
      <c r="S8" s="1235"/>
      <c r="T8" s="1235"/>
    </row>
    <row r="9" spans="1:20">
      <c r="A9" s="3037"/>
      <c r="B9" s="3038"/>
      <c r="C9" s="3045"/>
      <c r="D9" s="3046"/>
      <c r="E9" s="3046"/>
      <c r="F9" s="3046"/>
      <c r="G9" s="3046"/>
      <c r="H9" s="3046"/>
      <c r="I9" s="3046"/>
      <c r="J9" s="3046"/>
      <c r="K9" s="3046"/>
      <c r="L9" s="3046"/>
      <c r="M9" s="3046"/>
      <c r="N9" s="3047"/>
      <c r="O9" s="3047"/>
      <c r="P9" s="3047"/>
      <c r="Q9" s="3048"/>
      <c r="R9" s="1231"/>
      <c r="S9" s="1235"/>
      <c r="T9" s="1235"/>
    </row>
    <row r="10" spans="1:20" ht="15.75" thickBot="1">
      <c r="A10" s="3039"/>
      <c r="B10" s="3040"/>
      <c r="C10" s="3049"/>
      <c r="D10" s="3050"/>
      <c r="E10" s="3050"/>
      <c r="F10" s="3050"/>
      <c r="G10" s="3050"/>
      <c r="H10" s="3050"/>
      <c r="I10" s="3050"/>
      <c r="J10" s="3050"/>
      <c r="K10" s="3050"/>
      <c r="L10" s="3050"/>
      <c r="M10" s="3050"/>
      <c r="N10" s="3051"/>
      <c r="O10" s="3051"/>
      <c r="P10" s="3051"/>
      <c r="Q10" s="3052"/>
      <c r="R10" s="1231"/>
      <c r="S10" s="1235"/>
      <c r="T10" s="1235"/>
    </row>
    <row r="11" spans="1:20" ht="15" customHeight="1">
      <c r="A11" s="3053" t="s">
        <v>1706</v>
      </c>
      <c r="B11" s="3054"/>
      <c r="C11" s="3057" t="s">
        <v>1813</v>
      </c>
      <c r="D11" s="1236"/>
      <c r="E11" s="3059" t="s">
        <v>1708</v>
      </c>
      <c r="F11" s="3059"/>
      <c r="G11" s="3059"/>
      <c r="H11" s="3059"/>
      <c r="I11" s="3059"/>
      <c r="J11" s="3059"/>
      <c r="K11" s="3059"/>
      <c r="L11" s="3059"/>
      <c r="M11" s="3059"/>
      <c r="N11" s="3059"/>
      <c r="O11" s="3059"/>
      <c r="P11" s="3059"/>
      <c r="Q11" s="3060"/>
      <c r="R11" s="1231"/>
      <c r="S11" s="1235"/>
      <c r="T11" s="1235"/>
    </row>
    <row r="12" spans="1:20" ht="25.5">
      <c r="A12" s="3055"/>
      <c r="B12" s="3056"/>
      <c r="C12" s="3058"/>
      <c r="D12" s="1237" t="s">
        <v>1709</v>
      </c>
      <c r="E12" s="1238" t="s">
        <v>1710</v>
      </c>
      <c r="F12" s="1238" t="s">
        <v>1711</v>
      </c>
      <c r="G12" s="1238" t="s">
        <v>1712</v>
      </c>
      <c r="H12" s="1238" t="s">
        <v>1713</v>
      </c>
      <c r="I12" s="1238" t="s">
        <v>1714</v>
      </c>
      <c r="J12" s="1238" t="s">
        <v>1715</v>
      </c>
      <c r="K12" s="1238" t="s">
        <v>1716</v>
      </c>
      <c r="L12" s="1238" t="s">
        <v>1717</v>
      </c>
      <c r="M12" s="1238" t="s">
        <v>1718</v>
      </c>
      <c r="N12" s="1238" t="s">
        <v>1719</v>
      </c>
      <c r="O12" s="1238" t="s">
        <v>1720</v>
      </c>
      <c r="P12" s="1238" t="s">
        <v>1721</v>
      </c>
      <c r="Q12" s="1239" t="s">
        <v>1722</v>
      </c>
      <c r="R12" s="1231"/>
      <c r="S12" s="1235"/>
      <c r="T12" s="1235"/>
    </row>
    <row r="13" spans="1:20">
      <c r="A13" s="1240"/>
      <c r="B13" s="1241"/>
      <c r="C13" s="1242">
        <v>1</v>
      </c>
      <c r="D13" s="1243">
        <v>2</v>
      </c>
      <c r="E13" s="1243">
        <v>3</v>
      </c>
      <c r="F13" s="1243">
        <v>4</v>
      </c>
      <c r="G13" s="1243">
        <v>5</v>
      </c>
      <c r="H13" s="1243">
        <v>6</v>
      </c>
      <c r="I13" s="1243">
        <v>7</v>
      </c>
      <c r="J13" s="1243">
        <v>8</v>
      </c>
      <c r="K13" s="1243">
        <v>9</v>
      </c>
      <c r="L13" s="1243">
        <v>10</v>
      </c>
      <c r="M13" s="1243">
        <v>11</v>
      </c>
      <c r="N13" s="1243">
        <v>12</v>
      </c>
      <c r="O13" s="1243">
        <v>13</v>
      </c>
      <c r="P13" s="1243">
        <v>14</v>
      </c>
      <c r="Q13" s="1244">
        <v>15</v>
      </c>
      <c r="R13" s="1231"/>
      <c r="S13" s="1235"/>
      <c r="T13" s="1235"/>
    </row>
    <row r="14" spans="1:20">
      <c r="A14" s="1240"/>
      <c r="B14" s="1245" t="s">
        <v>1723</v>
      </c>
      <c r="C14" s="1246"/>
      <c r="D14" s="1247"/>
      <c r="E14" s="1247"/>
      <c r="F14" s="1247"/>
      <c r="G14" s="1247"/>
      <c r="H14" s="1247"/>
      <c r="I14" s="1247"/>
      <c r="J14" s="1247"/>
      <c r="K14" s="1247"/>
      <c r="L14" s="1247"/>
      <c r="M14" s="1247"/>
      <c r="N14" s="1247"/>
      <c r="O14" s="1247"/>
      <c r="P14" s="1247"/>
      <c r="Q14" s="1248"/>
      <c r="R14" s="1231"/>
      <c r="S14" s="1235"/>
      <c r="T14" s="1235"/>
    </row>
    <row r="15" spans="1:20">
      <c r="A15" s="1249"/>
      <c r="B15" s="1250" t="s">
        <v>11</v>
      </c>
      <c r="C15" s="1251"/>
      <c r="D15" s="1252"/>
      <c r="E15" s="1252"/>
      <c r="F15" s="1252"/>
      <c r="G15" s="1252"/>
      <c r="H15" s="1252"/>
      <c r="I15" s="1252"/>
      <c r="J15" s="1252"/>
      <c r="K15" s="1252"/>
      <c r="L15" s="1252"/>
      <c r="M15" s="1252"/>
      <c r="N15" s="1252"/>
      <c r="O15" s="1252"/>
      <c r="P15" s="1252"/>
      <c r="Q15" s="1253"/>
      <c r="R15" s="1231"/>
      <c r="S15" s="1235"/>
      <c r="T15" s="1235"/>
    </row>
    <row r="16" spans="1:20">
      <c r="A16" s="1254">
        <v>1</v>
      </c>
      <c r="B16" s="1255" t="s">
        <v>1724</v>
      </c>
      <c r="C16" s="1256">
        <f>SUM(D16:Q16)</f>
        <v>0</v>
      </c>
      <c r="D16" s="1257"/>
      <c r="E16" s="1258"/>
      <c r="F16" s="1258"/>
      <c r="G16" s="1258"/>
      <c r="H16" s="1258"/>
      <c r="I16" s="1258"/>
      <c r="J16" s="1258"/>
      <c r="K16" s="1258"/>
      <c r="L16" s="1258"/>
      <c r="M16" s="1258"/>
      <c r="N16" s="1258"/>
      <c r="O16" s="1258"/>
      <c r="P16" s="1258"/>
      <c r="Q16" s="1259"/>
      <c r="R16" s="1231"/>
      <c r="S16" s="1235"/>
      <c r="T16" s="1235"/>
    </row>
    <row r="17" spans="1:20" ht="26.25">
      <c r="A17" s="1260">
        <v>2</v>
      </c>
      <c r="B17" s="1261" t="s">
        <v>319</v>
      </c>
      <c r="C17" s="1256">
        <f t="shared" ref="C17:C32" si="0">SUM(D17:Q17)</f>
        <v>0</v>
      </c>
      <c r="D17" s="1262"/>
      <c r="E17" s="1263"/>
      <c r="F17" s="1263"/>
      <c r="G17" s="1263"/>
      <c r="H17" s="1263"/>
      <c r="I17" s="1263"/>
      <c r="J17" s="1263"/>
      <c r="K17" s="1263"/>
      <c r="L17" s="1263"/>
      <c r="M17" s="1263"/>
      <c r="N17" s="1263"/>
      <c r="O17" s="1263"/>
      <c r="P17" s="1263"/>
      <c r="Q17" s="1264"/>
      <c r="R17" s="1231"/>
      <c r="S17" s="1235"/>
      <c r="T17" s="1235"/>
    </row>
    <row r="18" spans="1:20" ht="15" customHeight="1">
      <c r="A18" s="1265">
        <v>3</v>
      </c>
      <c r="B18" s="1266" t="s">
        <v>1725</v>
      </c>
      <c r="C18" s="1256">
        <f t="shared" si="0"/>
        <v>0</v>
      </c>
      <c r="D18" s="1262"/>
      <c r="E18" s="1263"/>
      <c r="F18" s="1263"/>
      <c r="G18" s="1263"/>
      <c r="H18" s="1263"/>
      <c r="I18" s="1263"/>
      <c r="J18" s="1263"/>
      <c r="K18" s="1263"/>
      <c r="L18" s="1263"/>
      <c r="M18" s="1263"/>
      <c r="N18" s="1263"/>
      <c r="O18" s="1263"/>
      <c r="P18" s="1263"/>
      <c r="Q18" s="1264"/>
      <c r="R18" s="1231"/>
      <c r="S18" s="1235"/>
      <c r="T18" s="1235"/>
    </row>
    <row r="19" spans="1:20">
      <c r="A19" s="1260">
        <v>4</v>
      </c>
      <c r="B19" s="1266" t="s">
        <v>1726</v>
      </c>
      <c r="C19" s="1256">
        <f t="shared" si="0"/>
        <v>0</v>
      </c>
      <c r="D19" s="1267">
        <f>D20+D21</f>
        <v>0</v>
      </c>
      <c r="E19" s="1267">
        <f t="shared" ref="E19:Q19" si="1">E20+E21</f>
        <v>0</v>
      </c>
      <c r="F19" s="1267">
        <f t="shared" si="1"/>
        <v>0</v>
      </c>
      <c r="G19" s="1267">
        <f t="shared" si="1"/>
        <v>0</v>
      </c>
      <c r="H19" s="1267">
        <f t="shared" si="1"/>
        <v>0</v>
      </c>
      <c r="I19" s="1267">
        <f t="shared" si="1"/>
        <v>0</v>
      </c>
      <c r="J19" s="1267">
        <f t="shared" si="1"/>
        <v>0</v>
      </c>
      <c r="K19" s="1267">
        <f t="shared" si="1"/>
        <v>0</v>
      </c>
      <c r="L19" s="1267">
        <f t="shared" si="1"/>
        <v>0</v>
      </c>
      <c r="M19" s="1267">
        <f t="shared" si="1"/>
        <v>0</v>
      </c>
      <c r="N19" s="1267">
        <f t="shared" si="1"/>
        <v>0</v>
      </c>
      <c r="O19" s="1267">
        <f t="shared" si="1"/>
        <v>0</v>
      </c>
      <c r="P19" s="1267">
        <f t="shared" si="1"/>
        <v>0</v>
      </c>
      <c r="Q19" s="1268">
        <f t="shared" si="1"/>
        <v>0</v>
      </c>
      <c r="R19" s="1231"/>
      <c r="S19" s="1235"/>
      <c r="T19" s="1235"/>
    </row>
    <row r="20" spans="1:20">
      <c r="A20" s="1260"/>
      <c r="B20" s="1269" t="s">
        <v>1727</v>
      </c>
      <c r="C20" s="1256">
        <f t="shared" si="0"/>
        <v>0</v>
      </c>
      <c r="D20" s="1270"/>
      <c r="E20" s="1271"/>
      <c r="F20" s="1271"/>
      <c r="G20" s="1271"/>
      <c r="H20" s="1271"/>
      <c r="I20" s="1271"/>
      <c r="J20" s="1271"/>
      <c r="K20" s="1271"/>
      <c r="L20" s="1271"/>
      <c r="M20" s="1271"/>
      <c r="N20" s="1271"/>
      <c r="O20" s="1271"/>
      <c r="P20" s="1271"/>
      <c r="Q20" s="1272"/>
      <c r="R20" s="1231"/>
      <c r="S20" s="1235"/>
      <c r="T20" s="1235"/>
    </row>
    <row r="21" spans="1:20">
      <c r="A21" s="1260"/>
      <c r="B21" s="1269" t="s">
        <v>803</v>
      </c>
      <c r="C21" s="1256">
        <f t="shared" si="0"/>
        <v>0</v>
      </c>
      <c r="D21" s="1270"/>
      <c r="E21" s="1271"/>
      <c r="F21" s="1271"/>
      <c r="G21" s="1271"/>
      <c r="H21" s="1271"/>
      <c r="I21" s="1271"/>
      <c r="J21" s="1271"/>
      <c r="K21" s="1271"/>
      <c r="L21" s="1271"/>
      <c r="M21" s="1271"/>
      <c r="N21" s="1271"/>
      <c r="O21" s="1271"/>
      <c r="P21" s="1271"/>
      <c r="Q21" s="1272"/>
      <c r="R21" s="1231"/>
      <c r="S21" s="1235"/>
      <c r="T21" s="1235"/>
    </row>
    <row r="22" spans="1:20">
      <c r="A22" s="1260">
        <v>5</v>
      </c>
      <c r="B22" s="1266" t="s">
        <v>1728</v>
      </c>
      <c r="C22" s="1256">
        <f t="shared" si="0"/>
        <v>0</v>
      </c>
      <c r="D22" s="1273"/>
      <c r="E22" s="1274"/>
      <c r="F22" s="1274"/>
      <c r="G22" s="1274"/>
      <c r="H22" s="1274"/>
      <c r="I22" s="1274"/>
      <c r="J22" s="1274"/>
      <c r="K22" s="1274"/>
      <c r="L22" s="1274"/>
      <c r="M22" s="1274"/>
      <c r="N22" s="1274"/>
      <c r="O22" s="1274"/>
      <c r="P22" s="1274"/>
      <c r="Q22" s="1275"/>
      <c r="R22" s="1231"/>
      <c r="S22" s="1235"/>
      <c r="T22" s="1235"/>
    </row>
    <row r="23" spans="1:20">
      <c r="A23" s="1260">
        <v>6</v>
      </c>
      <c r="B23" s="1266" t="s">
        <v>1729</v>
      </c>
      <c r="C23" s="1256">
        <f t="shared" si="0"/>
        <v>0</v>
      </c>
      <c r="D23" s="1270"/>
      <c r="E23" s="1271"/>
      <c r="F23" s="1271"/>
      <c r="G23" s="1271"/>
      <c r="H23" s="1271"/>
      <c r="I23" s="1271"/>
      <c r="J23" s="1271"/>
      <c r="K23" s="1271"/>
      <c r="L23" s="1271"/>
      <c r="M23" s="1271"/>
      <c r="N23" s="1271"/>
      <c r="O23" s="1271"/>
      <c r="P23" s="1271"/>
      <c r="Q23" s="1272"/>
      <c r="R23" s="1231"/>
      <c r="S23" s="1235"/>
      <c r="T23" s="1235"/>
    </row>
    <row r="24" spans="1:20">
      <c r="A24" s="1260">
        <v>7</v>
      </c>
      <c r="B24" s="1266" t="s">
        <v>1730</v>
      </c>
      <c r="C24" s="1256">
        <f t="shared" si="0"/>
        <v>0</v>
      </c>
      <c r="D24" s="1270"/>
      <c r="E24" s="1271"/>
      <c r="F24" s="1271"/>
      <c r="G24" s="1271"/>
      <c r="H24" s="1271"/>
      <c r="I24" s="1271"/>
      <c r="J24" s="1271"/>
      <c r="K24" s="1271"/>
      <c r="L24" s="1271"/>
      <c r="M24" s="1271"/>
      <c r="N24" s="1271"/>
      <c r="O24" s="1271"/>
      <c r="P24" s="1271"/>
      <c r="Q24" s="1272"/>
      <c r="R24" s="1231"/>
      <c r="S24" s="1235"/>
      <c r="T24" s="1235"/>
    </row>
    <row r="25" spans="1:20">
      <c r="A25" s="1276"/>
      <c r="B25" s="1269" t="s">
        <v>1731</v>
      </c>
      <c r="C25" s="1256">
        <f t="shared" si="0"/>
        <v>0</v>
      </c>
      <c r="D25" s="1270"/>
      <c r="E25" s="1271"/>
      <c r="F25" s="1271"/>
      <c r="G25" s="1271"/>
      <c r="H25" s="1271"/>
      <c r="I25" s="1271"/>
      <c r="J25" s="1271"/>
      <c r="K25" s="1271"/>
      <c r="L25" s="1271"/>
      <c r="M25" s="1271"/>
      <c r="N25" s="1271"/>
      <c r="O25" s="1271"/>
      <c r="P25" s="1271"/>
      <c r="Q25" s="1272"/>
      <c r="R25" s="1231"/>
      <c r="S25" s="1235"/>
      <c r="T25" s="1235"/>
    </row>
    <row r="26" spans="1:20">
      <c r="A26" s="1260">
        <v>8</v>
      </c>
      <c r="B26" s="1277" t="s">
        <v>1732</v>
      </c>
      <c r="C26" s="1256">
        <f t="shared" si="0"/>
        <v>0</v>
      </c>
      <c r="D26" s="1278">
        <f>D27+D28+D29</f>
        <v>0</v>
      </c>
      <c r="E26" s="1278">
        <f t="shared" ref="E26:Q26" si="2">E27+E28+E29</f>
        <v>0</v>
      </c>
      <c r="F26" s="1278">
        <f t="shared" si="2"/>
        <v>0</v>
      </c>
      <c r="G26" s="1278">
        <f t="shared" si="2"/>
        <v>0</v>
      </c>
      <c r="H26" s="1278">
        <f t="shared" si="2"/>
        <v>0</v>
      </c>
      <c r="I26" s="1278">
        <f t="shared" si="2"/>
        <v>0</v>
      </c>
      <c r="J26" s="1278">
        <f t="shared" si="2"/>
        <v>0</v>
      </c>
      <c r="K26" s="1278">
        <f t="shared" si="2"/>
        <v>0</v>
      </c>
      <c r="L26" s="1278">
        <f t="shared" si="2"/>
        <v>0</v>
      </c>
      <c r="M26" s="1278">
        <f t="shared" si="2"/>
        <v>0</v>
      </c>
      <c r="N26" s="1278">
        <f t="shared" si="2"/>
        <v>0</v>
      </c>
      <c r="O26" s="1278">
        <f t="shared" si="2"/>
        <v>0</v>
      </c>
      <c r="P26" s="1278">
        <f t="shared" si="2"/>
        <v>0</v>
      </c>
      <c r="Q26" s="1279">
        <f t="shared" si="2"/>
        <v>0</v>
      </c>
      <c r="R26" s="1231"/>
      <c r="S26" s="1235"/>
      <c r="T26" s="1235"/>
    </row>
    <row r="27" spans="1:20">
      <c r="A27" s="1260"/>
      <c r="B27" s="1280" t="s">
        <v>1733</v>
      </c>
      <c r="C27" s="1256">
        <f t="shared" si="0"/>
        <v>0</v>
      </c>
      <c r="D27" s="1270"/>
      <c r="E27" s="1271"/>
      <c r="F27" s="1271"/>
      <c r="G27" s="1271"/>
      <c r="H27" s="1271"/>
      <c r="I27" s="1271"/>
      <c r="J27" s="1271"/>
      <c r="K27" s="1271"/>
      <c r="L27" s="1271"/>
      <c r="M27" s="1271"/>
      <c r="N27" s="1271"/>
      <c r="O27" s="1271"/>
      <c r="P27" s="1271"/>
      <c r="Q27" s="1272"/>
      <c r="R27" s="1231"/>
      <c r="S27" s="1235"/>
      <c r="T27" s="1235"/>
    </row>
    <row r="28" spans="1:20">
      <c r="A28" s="1260"/>
      <c r="B28" s="1280" t="s">
        <v>263</v>
      </c>
      <c r="C28" s="1256">
        <f t="shared" si="0"/>
        <v>0</v>
      </c>
      <c r="D28" s="1270"/>
      <c r="E28" s="1271"/>
      <c r="F28" s="1271"/>
      <c r="G28" s="1271"/>
      <c r="H28" s="1271"/>
      <c r="I28" s="1271"/>
      <c r="J28" s="1271"/>
      <c r="K28" s="1271"/>
      <c r="L28" s="1271"/>
      <c r="M28" s="1271"/>
      <c r="N28" s="1271"/>
      <c r="O28" s="1271"/>
      <c r="P28" s="1271"/>
      <c r="Q28" s="1272"/>
      <c r="R28" s="1231"/>
      <c r="S28" s="1235"/>
      <c r="T28" s="1235"/>
    </row>
    <row r="29" spans="1:20">
      <c r="A29" s="1260"/>
      <c r="B29" s="1269" t="s">
        <v>1734</v>
      </c>
      <c r="C29" s="1256">
        <f t="shared" si="0"/>
        <v>0</v>
      </c>
      <c r="D29" s="1270"/>
      <c r="E29" s="1271"/>
      <c r="F29" s="1271"/>
      <c r="G29" s="1271"/>
      <c r="H29" s="1271"/>
      <c r="I29" s="1271"/>
      <c r="J29" s="1271"/>
      <c r="K29" s="1271"/>
      <c r="L29" s="1271"/>
      <c r="M29" s="1271"/>
      <c r="N29" s="1271"/>
      <c r="O29" s="1271"/>
      <c r="P29" s="1271"/>
      <c r="Q29" s="1272"/>
      <c r="R29" s="1231"/>
      <c r="S29" s="1235"/>
      <c r="T29" s="1235"/>
    </row>
    <row r="30" spans="1:20">
      <c r="A30" s="1260">
        <v>9</v>
      </c>
      <c r="B30" s="1281" t="s">
        <v>1735</v>
      </c>
      <c r="C30" s="1256">
        <f t="shared" si="0"/>
        <v>0</v>
      </c>
      <c r="D30" s="1278">
        <f>D31+D32</f>
        <v>0</v>
      </c>
      <c r="E30" s="1278">
        <f t="shared" ref="E30:Q30" si="3">E31+E32</f>
        <v>0</v>
      </c>
      <c r="F30" s="1278">
        <f t="shared" si="3"/>
        <v>0</v>
      </c>
      <c r="G30" s="1278">
        <f t="shared" si="3"/>
        <v>0</v>
      </c>
      <c r="H30" s="1278">
        <f t="shared" si="3"/>
        <v>0</v>
      </c>
      <c r="I30" s="1278">
        <f t="shared" si="3"/>
        <v>0</v>
      </c>
      <c r="J30" s="1278">
        <f t="shared" si="3"/>
        <v>0</v>
      </c>
      <c r="K30" s="1278">
        <f t="shared" si="3"/>
        <v>0</v>
      </c>
      <c r="L30" s="1278">
        <f t="shared" si="3"/>
        <v>0</v>
      </c>
      <c r="M30" s="1278">
        <f t="shared" si="3"/>
        <v>0</v>
      </c>
      <c r="N30" s="1278">
        <f t="shared" si="3"/>
        <v>0</v>
      </c>
      <c r="O30" s="1278">
        <f t="shared" si="3"/>
        <v>0</v>
      </c>
      <c r="P30" s="1278">
        <f t="shared" si="3"/>
        <v>0</v>
      </c>
      <c r="Q30" s="1279">
        <f t="shared" si="3"/>
        <v>0</v>
      </c>
      <c r="R30" s="1231"/>
      <c r="S30" s="1235"/>
      <c r="T30" s="1235"/>
    </row>
    <row r="31" spans="1:20">
      <c r="A31" s="1276"/>
      <c r="B31" s="1282" t="s">
        <v>1736</v>
      </c>
      <c r="C31" s="1256">
        <f t="shared" si="0"/>
        <v>0</v>
      </c>
      <c r="D31" s="1270"/>
      <c r="E31" s="1271"/>
      <c r="F31" s="1271"/>
      <c r="G31" s="1271"/>
      <c r="H31" s="1271"/>
      <c r="I31" s="1271"/>
      <c r="J31" s="1271"/>
      <c r="K31" s="1271"/>
      <c r="L31" s="1271"/>
      <c r="M31" s="1271"/>
      <c r="N31" s="1271"/>
      <c r="O31" s="1271"/>
      <c r="P31" s="1271"/>
      <c r="Q31" s="1272"/>
      <c r="R31" s="1231"/>
      <c r="S31" s="1235"/>
      <c r="T31" s="1235"/>
    </row>
    <row r="32" spans="1:20">
      <c r="A32" s="1276"/>
      <c r="B32" s="1282" t="s">
        <v>1737</v>
      </c>
      <c r="C32" s="1256">
        <f t="shared" si="0"/>
        <v>0</v>
      </c>
      <c r="D32" s="1270"/>
      <c r="E32" s="1271"/>
      <c r="F32" s="1271"/>
      <c r="G32" s="1271"/>
      <c r="H32" s="1271"/>
      <c r="I32" s="1271"/>
      <c r="J32" s="1271"/>
      <c r="K32" s="1271"/>
      <c r="L32" s="1271"/>
      <c r="M32" s="1271"/>
      <c r="N32" s="1271"/>
      <c r="O32" s="1271"/>
      <c r="P32" s="1271"/>
      <c r="Q32" s="1272"/>
      <c r="R32" s="1231"/>
      <c r="S32" s="1235"/>
      <c r="T32" s="1235"/>
    </row>
    <row r="33" spans="1:20">
      <c r="A33" s="1283"/>
      <c r="B33" s="1284" t="s">
        <v>1738</v>
      </c>
      <c r="C33" s="1285">
        <f>C16+C17+C18+C19+C22+C23+C24+C25+C26+C30</f>
        <v>0</v>
      </c>
      <c r="D33" s="1285">
        <f t="shared" ref="D33:Q33" si="4">D16+D17+D18+D19+D22+D23+D24+D25+D26+D30</f>
        <v>0</v>
      </c>
      <c r="E33" s="1285">
        <f t="shared" si="4"/>
        <v>0</v>
      </c>
      <c r="F33" s="1285">
        <f t="shared" si="4"/>
        <v>0</v>
      </c>
      <c r="G33" s="1285">
        <f t="shared" si="4"/>
        <v>0</v>
      </c>
      <c r="H33" s="1285">
        <f t="shared" si="4"/>
        <v>0</v>
      </c>
      <c r="I33" s="1285">
        <f t="shared" si="4"/>
        <v>0</v>
      </c>
      <c r="J33" s="1285">
        <f t="shared" si="4"/>
        <v>0</v>
      </c>
      <c r="K33" s="1285">
        <f t="shared" si="4"/>
        <v>0</v>
      </c>
      <c r="L33" s="1285">
        <f t="shared" si="4"/>
        <v>0</v>
      </c>
      <c r="M33" s="1285">
        <f t="shared" si="4"/>
        <v>0</v>
      </c>
      <c r="N33" s="1285">
        <f t="shared" si="4"/>
        <v>0</v>
      </c>
      <c r="O33" s="1285">
        <f t="shared" si="4"/>
        <v>0</v>
      </c>
      <c r="P33" s="1285">
        <f t="shared" si="4"/>
        <v>0</v>
      </c>
      <c r="Q33" s="1286">
        <f t="shared" si="4"/>
        <v>0</v>
      </c>
      <c r="R33" s="1231"/>
      <c r="S33" s="1235"/>
      <c r="T33" s="1235"/>
    </row>
    <row r="34" spans="1:20">
      <c r="A34" s="1249"/>
      <c r="B34" s="1287" t="s">
        <v>1739</v>
      </c>
      <c r="C34" s="1288"/>
      <c r="D34" s="1288"/>
      <c r="E34" s="1288"/>
      <c r="F34" s="1288"/>
      <c r="G34" s="1288"/>
      <c r="H34" s="1288"/>
      <c r="I34" s="1288"/>
      <c r="J34" s="1288"/>
      <c r="K34" s="1288"/>
      <c r="L34" s="1288"/>
      <c r="M34" s="1288"/>
      <c r="N34" s="1288"/>
      <c r="O34" s="1288"/>
      <c r="P34" s="1288"/>
      <c r="Q34" s="1289"/>
      <c r="R34" s="1231"/>
      <c r="S34" s="1235"/>
      <c r="T34" s="1235"/>
    </row>
    <row r="35" spans="1:20">
      <c r="A35" s="1260">
        <v>1</v>
      </c>
      <c r="B35" s="1266" t="s">
        <v>29</v>
      </c>
      <c r="C35" s="1256">
        <f>SUM(D35:Q35)</f>
        <v>0</v>
      </c>
      <c r="D35" s="1273"/>
      <c r="E35" s="1274"/>
      <c r="F35" s="1274"/>
      <c r="G35" s="1274"/>
      <c r="H35" s="1274"/>
      <c r="I35" s="1274"/>
      <c r="J35" s="1274"/>
      <c r="K35" s="1274"/>
      <c r="L35" s="1274"/>
      <c r="M35" s="1274"/>
      <c r="N35" s="1274"/>
      <c r="O35" s="1274"/>
      <c r="P35" s="1274"/>
      <c r="Q35" s="1275"/>
      <c r="R35" s="1231"/>
      <c r="S35" s="1235"/>
      <c r="T35" s="1235"/>
    </row>
    <row r="36" spans="1:20">
      <c r="A36" s="1260">
        <v>2</v>
      </c>
      <c r="B36" s="1266" t="s">
        <v>1740</v>
      </c>
      <c r="C36" s="1256">
        <f t="shared" ref="C36:C50" si="5">SUM(D36:Q36)</f>
        <v>0</v>
      </c>
      <c r="D36" s="1270"/>
      <c r="E36" s="1271"/>
      <c r="F36" s="1271"/>
      <c r="G36" s="1271"/>
      <c r="H36" s="1271"/>
      <c r="I36" s="1271"/>
      <c r="J36" s="1271"/>
      <c r="K36" s="1271"/>
      <c r="L36" s="1271"/>
      <c r="M36" s="1271"/>
      <c r="N36" s="1271"/>
      <c r="O36" s="1271"/>
      <c r="P36" s="1271"/>
      <c r="Q36" s="1272"/>
      <c r="R36" s="1231"/>
      <c r="S36" s="1235"/>
      <c r="T36" s="1235"/>
    </row>
    <row r="37" spans="1:20" ht="26.25">
      <c r="A37" s="1260">
        <v>3</v>
      </c>
      <c r="B37" s="1266" t="s">
        <v>1741</v>
      </c>
      <c r="C37" s="1256">
        <f t="shared" si="5"/>
        <v>0</v>
      </c>
      <c r="D37" s="1270"/>
      <c r="E37" s="1271"/>
      <c r="F37" s="1271"/>
      <c r="G37" s="1271"/>
      <c r="H37" s="1271"/>
      <c r="I37" s="1271"/>
      <c r="J37" s="1271"/>
      <c r="K37" s="1271"/>
      <c r="L37" s="1271"/>
      <c r="M37" s="1271"/>
      <c r="N37" s="1271"/>
      <c r="O37" s="1271"/>
      <c r="P37" s="1271"/>
      <c r="Q37" s="1272"/>
      <c r="R37" s="1231"/>
      <c r="S37" s="1235"/>
      <c r="T37" s="1235"/>
    </row>
    <row r="38" spans="1:20">
      <c r="A38" s="1260">
        <v>4</v>
      </c>
      <c r="B38" s="1266" t="s">
        <v>1742</v>
      </c>
      <c r="C38" s="1256">
        <f t="shared" si="5"/>
        <v>0</v>
      </c>
      <c r="D38" s="1278">
        <f>D39+D40</f>
        <v>0</v>
      </c>
      <c r="E38" s="1278">
        <f t="shared" ref="E38:Q38" si="6">E39+E40</f>
        <v>0</v>
      </c>
      <c r="F38" s="1278">
        <f t="shared" si="6"/>
        <v>0</v>
      </c>
      <c r="G38" s="1278">
        <f t="shared" si="6"/>
        <v>0</v>
      </c>
      <c r="H38" s="1278">
        <f t="shared" si="6"/>
        <v>0</v>
      </c>
      <c r="I38" s="1278">
        <f t="shared" si="6"/>
        <v>0</v>
      </c>
      <c r="J38" s="1278">
        <f t="shared" si="6"/>
        <v>0</v>
      </c>
      <c r="K38" s="1278">
        <f t="shared" si="6"/>
        <v>0</v>
      </c>
      <c r="L38" s="1278">
        <f t="shared" si="6"/>
        <v>0</v>
      </c>
      <c r="M38" s="1278">
        <f t="shared" si="6"/>
        <v>0</v>
      </c>
      <c r="N38" s="1278">
        <f t="shared" si="6"/>
        <v>0</v>
      </c>
      <c r="O38" s="1278">
        <f t="shared" si="6"/>
        <v>0</v>
      </c>
      <c r="P38" s="1278">
        <f t="shared" si="6"/>
        <v>0</v>
      </c>
      <c r="Q38" s="1279">
        <f t="shared" si="6"/>
        <v>0</v>
      </c>
      <c r="R38" s="1231"/>
      <c r="S38" s="1235"/>
      <c r="T38" s="1235"/>
    </row>
    <row r="39" spans="1:20">
      <c r="A39" s="1260"/>
      <c r="B39" s="1269" t="s">
        <v>1727</v>
      </c>
      <c r="C39" s="1256">
        <f t="shared" si="5"/>
        <v>0</v>
      </c>
      <c r="D39" s="1290"/>
      <c r="E39" s="1290"/>
      <c r="F39" s="1290"/>
      <c r="G39" s="1290"/>
      <c r="H39" s="1290"/>
      <c r="I39" s="1290"/>
      <c r="J39" s="1290"/>
      <c r="K39" s="1290"/>
      <c r="L39" s="1290"/>
      <c r="M39" s="1290"/>
      <c r="N39" s="1290"/>
      <c r="O39" s="1290"/>
      <c r="P39" s="1290"/>
      <c r="Q39" s="1291"/>
      <c r="R39" s="1231"/>
      <c r="S39" s="1235"/>
      <c r="T39" s="1235"/>
    </row>
    <row r="40" spans="1:20">
      <c r="A40" s="1260"/>
      <c r="B40" s="1269" t="s">
        <v>803</v>
      </c>
      <c r="C40" s="1256">
        <f t="shared" si="5"/>
        <v>0</v>
      </c>
      <c r="D40" s="1292"/>
      <c r="E40" s="1292"/>
      <c r="F40" s="1292"/>
      <c r="G40" s="1292"/>
      <c r="H40" s="1292"/>
      <c r="I40" s="1292"/>
      <c r="J40" s="1292"/>
      <c r="K40" s="1292"/>
      <c r="L40" s="1292"/>
      <c r="M40" s="1292"/>
      <c r="N40" s="1292"/>
      <c r="O40" s="1292"/>
      <c r="P40" s="1292"/>
      <c r="Q40" s="1293"/>
      <c r="R40" s="1231"/>
      <c r="S40" s="1235"/>
      <c r="T40" s="1235"/>
    </row>
    <row r="41" spans="1:20">
      <c r="A41" s="1260">
        <v>5</v>
      </c>
      <c r="B41" s="1266" t="s">
        <v>1728</v>
      </c>
      <c r="C41" s="1256">
        <f t="shared" si="5"/>
        <v>0</v>
      </c>
      <c r="D41" s="1294"/>
      <c r="E41" s="1294"/>
      <c r="F41" s="1294"/>
      <c r="G41" s="1294"/>
      <c r="H41" s="1294"/>
      <c r="I41" s="1294"/>
      <c r="J41" s="1294"/>
      <c r="K41" s="1294"/>
      <c r="L41" s="1294"/>
      <c r="M41" s="1294"/>
      <c r="N41" s="1294"/>
      <c r="O41" s="1294"/>
      <c r="P41" s="1294"/>
      <c r="Q41" s="1295"/>
      <c r="R41" s="1231"/>
      <c r="S41" s="1235"/>
      <c r="T41" s="1235"/>
    </row>
    <row r="42" spans="1:20">
      <c r="A42" s="1260">
        <v>6</v>
      </c>
      <c r="B42" s="1266" t="s">
        <v>1729</v>
      </c>
      <c r="C42" s="1256">
        <f t="shared" si="5"/>
        <v>0</v>
      </c>
      <c r="D42" s="1296"/>
      <c r="E42" s="1296"/>
      <c r="F42" s="1296"/>
      <c r="G42" s="1296"/>
      <c r="H42" s="1296"/>
      <c r="I42" s="1296"/>
      <c r="J42" s="1296"/>
      <c r="K42" s="1296"/>
      <c r="L42" s="1296"/>
      <c r="M42" s="1296"/>
      <c r="N42" s="1296"/>
      <c r="O42" s="1296"/>
      <c r="P42" s="1296"/>
      <c r="Q42" s="1297"/>
      <c r="R42" s="1231"/>
      <c r="S42" s="1235"/>
      <c r="T42" s="1235"/>
    </row>
    <row r="43" spans="1:20">
      <c r="A43" s="1260">
        <v>7</v>
      </c>
      <c r="B43" s="1298" t="s">
        <v>1743</v>
      </c>
      <c r="C43" s="1256">
        <f t="shared" si="5"/>
        <v>0</v>
      </c>
      <c r="D43" s="1267">
        <f>D44+D45+D46</f>
        <v>0</v>
      </c>
      <c r="E43" s="1267">
        <f t="shared" ref="E43:Q43" si="7">E44+E45+E46</f>
        <v>0</v>
      </c>
      <c r="F43" s="1267">
        <f t="shared" si="7"/>
        <v>0</v>
      </c>
      <c r="G43" s="1267">
        <f t="shared" si="7"/>
        <v>0</v>
      </c>
      <c r="H43" s="1267">
        <f t="shared" si="7"/>
        <v>0</v>
      </c>
      <c r="I43" s="1267">
        <f t="shared" si="7"/>
        <v>0</v>
      </c>
      <c r="J43" s="1267">
        <f t="shared" si="7"/>
        <v>0</v>
      </c>
      <c r="K43" s="1267">
        <f t="shared" si="7"/>
        <v>0</v>
      </c>
      <c r="L43" s="1267">
        <f t="shared" si="7"/>
        <v>0</v>
      </c>
      <c r="M43" s="1267">
        <f t="shared" si="7"/>
        <v>0</v>
      </c>
      <c r="N43" s="1267">
        <f t="shared" si="7"/>
        <v>0</v>
      </c>
      <c r="O43" s="1267">
        <f t="shared" si="7"/>
        <v>0</v>
      </c>
      <c r="P43" s="1267">
        <f t="shared" si="7"/>
        <v>0</v>
      </c>
      <c r="Q43" s="1268">
        <f t="shared" si="7"/>
        <v>0</v>
      </c>
      <c r="R43" s="1231"/>
      <c r="S43" s="1235"/>
      <c r="T43" s="1235"/>
    </row>
    <row r="44" spans="1:20">
      <c r="A44" s="1276"/>
      <c r="B44" s="1269" t="s">
        <v>30</v>
      </c>
      <c r="C44" s="1256">
        <f t="shared" si="5"/>
        <v>0</v>
      </c>
      <c r="D44" s="1299"/>
      <c r="E44" s="1263"/>
      <c r="F44" s="1263"/>
      <c r="G44" s="1263"/>
      <c r="H44" s="1263"/>
      <c r="I44" s="1263"/>
      <c r="J44" s="1263"/>
      <c r="K44" s="1263"/>
      <c r="L44" s="1263"/>
      <c r="M44" s="1263"/>
      <c r="N44" s="1263"/>
      <c r="O44" s="1263"/>
      <c r="P44" s="1263"/>
      <c r="Q44" s="1264"/>
      <c r="R44" s="1231"/>
      <c r="S44" s="1235"/>
      <c r="T44" s="1235"/>
    </row>
    <row r="45" spans="1:20">
      <c r="A45" s="1276"/>
      <c r="B45" s="1269" t="s">
        <v>1727</v>
      </c>
      <c r="C45" s="1256">
        <f t="shared" si="5"/>
        <v>0</v>
      </c>
      <c r="D45" s="1299"/>
      <c r="E45" s="1263"/>
      <c r="F45" s="1263"/>
      <c r="G45" s="1263"/>
      <c r="H45" s="1263"/>
      <c r="I45" s="1263"/>
      <c r="J45" s="1263"/>
      <c r="K45" s="1263"/>
      <c r="L45" s="1263"/>
      <c r="M45" s="1263"/>
      <c r="N45" s="1263"/>
      <c r="O45" s="1263"/>
      <c r="P45" s="1263"/>
      <c r="Q45" s="1264"/>
      <c r="R45" s="1231"/>
      <c r="S45" s="1235"/>
      <c r="T45" s="1235"/>
    </row>
    <row r="46" spans="1:20">
      <c r="A46" s="1276"/>
      <c r="B46" s="1269" t="s">
        <v>1744</v>
      </c>
      <c r="C46" s="1256">
        <f t="shared" si="5"/>
        <v>0</v>
      </c>
      <c r="D46" s="1299"/>
      <c r="E46" s="1263"/>
      <c r="F46" s="1263"/>
      <c r="G46" s="1263"/>
      <c r="H46" s="1263"/>
      <c r="I46" s="1263"/>
      <c r="J46" s="1263"/>
      <c r="K46" s="1263"/>
      <c r="L46" s="1263"/>
      <c r="M46" s="1263"/>
      <c r="N46" s="1263"/>
      <c r="O46" s="1263"/>
      <c r="P46" s="1263"/>
      <c r="Q46" s="1264"/>
      <c r="R46" s="1231"/>
      <c r="S46" s="1235"/>
      <c r="T46" s="1235"/>
    </row>
    <row r="47" spans="1:20">
      <c r="A47" s="1260">
        <v>8</v>
      </c>
      <c r="B47" s="1277" t="s">
        <v>1745</v>
      </c>
      <c r="C47" s="1256">
        <f t="shared" si="5"/>
        <v>0</v>
      </c>
      <c r="D47" s="1299"/>
      <c r="E47" s="1263"/>
      <c r="F47" s="1263"/>
      <c r="G47" s="1263"/>
      <c r="H47" s="1263"/>
      <c r="I47" s="1263"/>
      <c r="J47" s="1263"/>
      <c r="K47" s="1263"/>
      <c r="L47" s="1263"/>
      <c r="M47" s="1263"/>
      <c r="N47" s="1263"/>
      <c r="O47" s="1263"/>
      <c r="P47" s="1263"/>
      <c r="Q47" s="1264"/>
      <c r="R47" s="1231"/>
      <c r="S47" s="1235"/>
      <c r="T47" s="1235"/>
    </row>
    <row r="48" spans="1:20">
      <c r="A48" s="1260">
        <v>9</v>
      </c>
      <c r="B48" s="1277" t="s">
        <v>1746</v>
      </c>
      <c r="C48" s="1256">
        <f t="shared" si="5"/>
        <v>0</v>
      </c>
      <c r="D48" s="1299"/>
      <c r="E48" s="1263"/>
      <c r="F48" s="1263"/>
      <c r="G48" s="1263"/>
      <c r="H48" s="1263"/>
      <c r="I48" s="1263"/>
      <c r="J48" s="1263"/>
      <c r="K48" s="1263"/>
      <c r="L48" s="1263"/>
      <c r="M48" s="1263"/>
      <c r="N48" s="1263"/>
      <c r="O48" s="1263"/>
      <c r="P48" s="1263"/>
      <c r="Q48" s="1264"/>
      <c r="R48" s="1231"/>
      <c r="S48" s="1235"/>
      <c r="T48" s="1235"/>
    </row>
    <row r="49" spans="1:20">
      <c r="A49" s="1260">
        <v>10</v>
      </c>
      <c r="B49" s="1277" t="s">
        <v>1747</v>
      </c>
      <c r="C49" s="1256">
        <f t="shared" si="5"/>
        <v>0</v>
      </c>
      <c r="D49" s="1299"/>
      <c r="E49" s="1263"/>
      <c r="F49" s="1263"/>
      <c r="G49" s="1263"/>
      <c r="H49" s="1263"/>
      <c r="I49" s="1263"/>
      <c r="J49" s="1263"/>
      <c r="K49" s="1263"/>
      <c r="L49" s="1263"/>
      <c r="M49" s="1263"/>
      <c r="N49" s="1263"/>
      <c r="O49" s="1263"/>
      <c r="P49" s="1263"/>
      <c r="Q49" s="1264"/>
      <c r="R49" s="1231"/>
      <c r="S49" s="1235"/>
      <c r="T49" s="1235"/>
    </row>
    <row r="50" spans="1:20">
      <c r="A50" s="1260">
        <v>11</v>
      </c>
      <c r="B50" s="1277" t="s">
        <v>444</v>
      </c>
      <c r="C50" s="1256">
        <f t="shared" si="5"/>
        <v>0</v>
      </c>
      <c r="D50" s="1299"/>
      <c r="E50" s="1263"/>
      <c r="F50" s="1263"/>
      <c r="G50" s="1263"/>
      <c r="H50" s="1263"/>
      <c r="I50" s="1263"/>
      <c r="J50" s="1263"/>
      <c r="K50" s="1263"/>
      <c r="L50" s="1263"/>
      <c r="M50" s="1263"/>
      <c r="N50" s="1263"/>
      <c r="O50" s="1263"/>
      <c r="P50" s="1263"/>
      <c r="Q50" s="1264"/>
      <c r="R50" s="1231"/>
      <c r="S50" s="1235"/>
      <c r="T50" s="1235"/>
    </row>
    <row r="51" spans="1:20" ht="15.75" thickBot="1">
      <c r="A51" s="1300"/>
      <c r="B51" s="1301" t="s">
        <v>1748</v>
      </c>
      <c r="C51" s="1302">
        <f>C35+C36+C37+C38+C41+C42+C43+C47+C48+C49+C50</f>
        <v>0</v>
      </c>
      <c r="D51" s="1303">
        <f>D35+D36+D37+D38+D41+D42+D43+D47+D48+D49+D50</f>
        <v>0</v>
      </c>
      <c r="E51" s="1303">
        <f t="shared" ref="E51:Q51" si="8">E35+E36+E37+E38+E41+E42+E43+E47+E48+E49+E50</f>
        <v>0</v>
      </c>
      <c r="F51" s="1303">
        <f t="shared" si="8"/>
        <v>0</v>
      </c>
      <c r="G51" s="1303">
        <f t="shared" si="8"/>
        <v>0</v>
      </c>
      <c r="H51" s="1303">
        <f t="shared" si="8"/>
        <v>0</v>
      </c>
      <c r="I51" s="1303">
        <f t="shared" si="8"/>
        <v>0</v>
      </c>
      <c r="J51" s="1303">
        <f t="shared" si="8"/>
        <v>0</v>
      </c>
      <c r="K51" s="1303">
        <f t="shared" si="8"/>
        <v>0</v>
      </c>
      <c r="L51" s="1303">
        <f t="shared" si="8"/>
        <v>0</v>
      </c>
      <c r="M51" s="1303">
        <f t="shared" si="8"/>
        <v>0</v>
      </c>
      <c r="N51" s="1303">
        <f t="shared" si="8"/>
        <v>0</v>
      </c>
      <c r="O51" s="1303">
        <f t="shared" si="8"/>
        <v>0</v>
      </c>
      <c r="P51" s="1303">
        <f t="shared" si="8"/>
        <v>0</v>
      </c>
      <c r="Q51" s="1304">
        <f t="shared" si="8"/>
        <v>0</v>
      </c>
      <c r="R51" s="1231"/>
      <c r="S51" s="1235"/>
      <c r="T51" s="1235"/>
    </row>
    <row r="52" spans="1:20" ht="15.75" thickBot="1">
      <c r="A52" s="1305"/>
      <c r="B52" s="1306" t="s">
        <v>1749</v>
      </c>
      <c r="C52" s="1307">
        <f>C33+C51</f>
        <v>0</v>
      </c>
      <c r="D52" s="1308">
        <f>D33+D51</f>
        <v>0</v>
      </c>
      <c r="E52" s="1308">
        <f t="shared" ref="E52:Q52" si="9">E33+E51</f>
        <v>0</v>
      </c>
      <c r="F52" s="1308">
        <f t="shared" si="9"/>
        <v>0</v>
      </c>
      <c r="G52" s="1308">
        <f t="shared" si="9"/>
        <v>0</v>
      </c>
      <c r="H52" s="1308">
        <f t="shared" si="9"/>
        <v>0</v>
      </c>
      <c r="I52" s="1308">
        <f t="shared" si="9"/>
        <v>0</v>
      </c>
      <c r="J52" s="1308">
        <f t="shared" si="9"/>
        <v>0</v>
      </c>
      <c r="K52" s="1308">
        <f t="shared" si="9"/>
        <v>0</v>
      </c>
      <c r="L52" s="1308">
        <f t="shared" si="9"/>
        <v>0</v>
      </c>
      <c r="M52" s="1308">
        <f t="shared" si="9"/>
        <v>0</v>
      </c>
      <c r="N52" s="1308">
        <f t="shared" si="9"/>
        <v>0</v>
      </c>
      <c r="O52" s="1308">
        <f t="shared" si="9"/>
        <v>0</v>
      </c>
      <c r="P52" s="1308">
        <f t="shared" si="9"/>
        <v>0</v>
      </c>
      <c r="Q52" s="1309">
        <f t="shared" si="9"/>
        <v>0</v>
      </c>
      <c r="R52" s="1231"/>
      <c r="S52" s="1235"/>
      <c r="T52" s="1235"/>
    </row>
    <row r="53" spans="1:20">
      <c r="A53" s="1310"/>
      <c r="B53" s="1245" t="s">
        <v>1750</v>
      </c>
      <c r="C53" s="1311"/>
      <c r="D53" s="1312"/>
      <c r="E53" s="1312"/>
      <c r="F53" s="1312"/>
      <c r="G53" s="1312"/>
      <c r="H53" s="1312"/>
      <c r="I53" s="1312"/>
      <c r="J53" s="1312"/>
      <c r="K53" s="1312"/>
      <c r="L53" s="1312"/>
      <c r="M53" s="1312"/>
      <c r="N53" s="1312"/>
      <c r="O53" s="1312"/>
      <c r="P53" s="1312"/>
      <c r="Q53" s="1313"/>
      <c r="R53" s="1231"/>
      <c r="S53" s="1235"/>
      <c r="T53" s="1235"/>
    </row>
    <row r="54" spans="1:20">
      <c r="A54" s="1249"/>
      <c r="B54" s="1245" t="s">
        <v>1751</v>
      </c>
      <c r="C54" s="1314"/>
      <c r="D54" s="1315"/>
      <c r="E54" s="1315"/>
      <c r="F54" s="1315"/>
      <c r="G54" s="1315"/>
      <c r="H54" s="1315"/>
      <c r="I54" s="1315"/>
      <c r="J54" s="1315"/>
      <c r="K54" s="1315"/>
      <c r="L54" s="1315"/>
      <c r="M54" s="1315"/>
      <c r="N54" s="1315"/>
      <c r="O54" s="1315"/>
      <c r="P54" s="1315"/>
      <c r="Q54" s="1316"/>
      <c r="R54" s="1231"/>
      <c r="S54" s="1235"/>
      <c r="T54" s="1235"/>
    </row>
    <row r="55" spans="1:20">
      <c r="A55" s="1283" t="s">
        <v>1752</v>
      </c>
      <c r="B55" s="1317" t="s">
        <v>1753</v>
      </c>
      <c r="C55" s="1251"/>
      <c r="D55" s="1252"/>
      <c r="E55" s="1252"/>
      <c r="F55" s="1252"/>
      <c r="G55" s="1252"/>
      <c r="H55" s="1252"/>
      <c r="I55" s="1252"/>
      <c r="J55" s="1252"/>
      <c r="K55" s="1252"/>
      <c r="L55" s="1252"/>
      <c r="M55" s="1252"/>
      <c r="N55" s="1252"/>
      <c r="O55" s="1252"/>
      <c r="P55" s="1252"/>
      <c r="Q55" s="1253"/>
      <c r="R55" s="1231"/>
      <c r="S55" s="1235"/>
      <c r="T55" s="1235"/>
    </row>
    <row r="56" spans="1:20">
      <c r="A56" s="1249" t="s">
        <v>1754</v>
      </c>
      <c r="B56" s="1318" t="s">
        <v>1755</v>
      </c>
      <c r="C56" s="1256">
        <f t="shared" ref="C56:C62" si="10">SUM(D56:Q56)</f>
        <v>0</v>
      </c>
      <c r="D56" s="1299"/>
      <c r="E56" s="1263"/>
      <c r="F56" s="1263"/>
      <c r="G56" s="1263"/>
      <c r="H56" s="1263"/>
      <c r="I56" s="1263"/>
      <c r="J56" s="1263"/>
      <c r="K56" s="1263"/>
      <c r="L56" s="1263"/>
      <c r="M56" s="1263"/>
      <c r="N56" s="1263"/>
      <c r="O56" s="1263"/>
      <c r="P56" s="1263"/>
      <c r="Q56" s="1264"/>
      <c r="R56" s="1231"/>
      <c r="S56" s="1235"/>
      <c r="T56" s="1235"/>
    </row>
    <row r="57" spans="1:20">
      <c r="A57" s="1249" t="s">
        <v>1756</v>
      </c>
      <c r="B57" s="1318" t="s">
        <v>1757</v>
      </c>
      <c r="C57" s="1256">
        <f t="shared" si="10"/>
        <v>0</v>
      </c>
      <c r="D57" s="1299"/>
      <c r="E57" s="1263"/>
      <c r="F57" s="1263"/>
      <c r="G57" s="1263"/>
      <c r="H57" s="1263"/>
      <c r="I57" s="1263"/>
      <c r="J57" s="1263"/>
      <c r="K57" s="1263"/>
      <c r="L57" s="1263"/>
      <c r="M57" s="1263"/>
      <c r="N57" s="1263"/>
      <c r="O57" s="1263"/>
      <c r="P57" s="1263"/>
      <c r="Q57" s="1264"/>
      <c r="R57" s="1231"/>
      <c r="S57" s="1235"/>
      <c r="T57" s="1235"/>
    </row>
    <row r="58" spans="1:20">
      <c r="A58" s="1249" t="s">
        <v>1758</v>
      </c>
      <c r="B58" s="1318" t="s">
        <v>1759</v>
      </c>
      <c r="C58" s="1256">
        <f t="shared" si="10"/>
        <v>0</v>
      </c>
      <c r="D58" s="1299"/>
      <c r="E58" s="1263"/>
      <c r="F58" s="1263"/>
      <c r="G58" s="1263"/>
      <c r="H58" s="1263"/>
      <c r="I58" s="1263"/>
      <c r="J58" s="1263"/>
      <c r="K58" s="1263"/>
      <c r="L58" s="1263"/>
      <c r="M58" s="1263"/>
      <c r="N58" s="1263"/>
      <c r="O58" s="1263"/>
      <c r="P58" s="1263"/>
      <c r="Q58" s="1264"/>
      <c r="R58" s="1231"/>
      <c r="S58" s="1235"/>
      <c r="T58" s="1235"/>
    </row>
    <row r="59" spans="1:20">
      <c r="A59" s="1249" t="s">
        <v>1760</v>
      </c>
      <c r="B59" s="1318" t="s">
        <v>1761</v>
      </c>
      <c r="C59" s="1256">
        <f t="shared" si="10"/>
        <v>0</v>
      </c>
      <c r="D59" s="1319">
        <f>D60+D61</f>
        <v>0</v>
      </c>
      <c r="E59" s="1319">
        <f t="shared" ref="E59:Q59" si="11">E60+E61</f>
        <v>0</v>
      </c>
      <c r="F59" s="1319">
        <f t="shared" si="11"/>
        <v>0</v>
      </c>
      <c r="G59" s="1319">
        <f t="shared" si="11"/>
        <v>0</v>
      </c>
      <c r="H59" s="1319">
        <f t="shared" si="11"/>
        <v>0</v>
      </c>
      <c r="I59" s="1319">
        <f t="shared" si="11"/>
        <v>0</v>
      </c>
      <c r="J59" s="1319">
        <f t="shared" si="11"/>
        <v>0</v>
      </c>
      <c r="K59" s="1319">
        <f t="shared" si="11"/>
        <v>0</v>
      </c>
      <c r="L59" s="1319">
        <f t="shared" si="11"/>
        <v>0</v>
      </c>
      <c r="M59" s="1319">
        <f t="shared" si="11"/>
        <v>0</v>
      </c>
      <c r="N59" s="1319">
        <f t="shared" si="11"/>
        <v>0</v>
      </c>
      <c r="O59" s="1319">
        <f t="shared" si="11"/>
        <v>0</v>
      </c>
      <c r="P59" s="1319">
        <f t="shared" si="11"/>
        <v>0</v>
      </c>
      <c r="Q59" s="1320">
        <f t="shared" si="11"/>
        <v>0</v>
      </c>
      <c r="R59" s="1231"/>
      <c r="S59" s="1235"/>
      <c r="T59" s="1235"/>
    </row>
    <row r="60" spans="1:20">
      <c r="A60" s="1249" t="s">
        <v>1762</v>
      </c>
      <c r="B60" s="1321" t="s">
        <v>1763</v>
      </c>
      <c r="C60" s="1256">
        <f t="shared" si="10"/>
        <v>0</v>
      </c>
      <c r="D60" s="1292"/>
      <c r="E60" s="1292"/>
      <c r="F60" s="1292"/>
      <c r="G60" s="1292"/>
      <c r="H60" s="1292"/>
      <c r="I60" s="1292"/>
      <c r="J60" s="1292"/>
      <c r="K60" s="1292"/>
      <c r="L60" s="1292"/>
      <c r="M60" s="1292"/>
      <c r="N60" s="1292"/>
      <c r="O60" s="1292"/>
      <c r="P60" s="1292"/>
      <c r="Q60" s="1293"/>
      <c r="R60" s="1231"/>
      <c r="S60" s="1235"/>
      <c r="T60" s="1235"/>
    </row>
    <row r="61" spans="1:20">
      <c r="A61" s="1249" t="s">
        <v>1764</v>
      </c>
      <c r="B61" s="1321" t="s">
        <v>1765</v>
      </c>
      <c r="C61" s="1256">
        <f t="shared" si="10"/>
        <v>0</v>
      </c>
      <c r="D61" s="1292"/>
      <c r="E61" s="1292"/>
      <c r="F61" s="1292"/>
      <c r="G61" s="1292"/>
      <c r="H61" s="1292"/>
      <c r="I61" s="1292"/>
      <c r="J61" s="1292"/>
      <c r="K61" s="1292"/>
      <c r="L61" s="1292"/>
      <c r="M61" s="1292"/>
      <c r="N61" s="1292"/>
      <c r="O61" s="1292"/>
      <c r="P61" s="1292"/>
      <c r="Q61" s="1293"/>
      <c r="R61" s="1231"/>
      <c r="S61" s="1235"/>
      <c r="T61" s="1235"/>
    </row>
    <row r="62" spans="1:20">
      <c r="A62" s="1249" t="s">
        <v>1766</v>
      </c>
      <c r="B62" s="1318" t="s">
        <v>1767</v>
      </c>
      <c r="C62" s="1256">
        <f t="shared" si="10"/>
        <v>0</v>
      </c>
      <c r="D62" s="1322"/>
      <c r="E62" s="1322"/>
      <c r="F62" s="1322"/>
      <c r="G62" s="1322"/>
      <c r="H62" s="1322"/>
      <c r="I62" s="1322"/>
      <c r="J62" s="1322"/>
      <c r="K62" s="1322"/>
      <c r="L62" s="1322"/>
      <c r="M62" s="1322"/>
      <c r="N62" s="1322"/>
      <c r="O62" s="1322"/>
      <c r="P62" s="1322"/>
      <c r="Q62" s="1323"/>
      <c r="R62" s="1231"/>
      <c r="S62" s="1235"/>
      <c r="T62" s="1235"/>
    </row>
    <row r="63" spans="1:20">
      <c r="A63" s="1283"/>
      <c r="B63" s="1284" t="s">
        <v>1768</v>
      </c>
      <c r="C63" s="1324">
        <f>C56+C57+C58+C59+C62</f>
        <v>0</v>
      </c>
      <c r="D63" s="1325">
        <f>D56+D57+D58+D59+D62</f>
        <v>0</v>
      </c>
      <c r="E63" s="1325">
        <f t="shared" ref="E63:Q63" si="12">E56+E57+E58+E59+E62</f>
        <v>0</v>
      </c>
      <c r="F63" s="1325">
        <f t="shared" si="12"/>
        <v>0</v>
      </c>
      <c r="G63" s="1325">
        <f t="shared" si="12"/>
        <v>0</v>
      </c>
      <c r="H63" s="1325">
        <f t="shared" si="12"/>
        <v>0</v>
      </c>
      <c r="I63" s="1325">
        <f t="shared" si="12"/>
        <v>0</v>
      </c>
      <c r="J63" s="1325">
        <f t="shared" si="12"/>
        <v>0</v>
      </c>
      <c r="K63" s="1325">
        <f t="shared" si="12"/>
        <v>0</v>
      </c>
      <c r="L63" s="1325">
        <f t="shared" si="12"/>
        <v>0</v>
      </c>
      <c r="M63" s="1325">
        <f t="shared" si="12"/>
        <v>0</v>
      </c>
      <c r="N63" s="1325">
        <f t="shared" si="12"/>
        <v>0</v>
      </c>
      <c r="O63" s="1325">
        <f t="shared" si="12"/>
        <v>0</v>
      </c>
      <c r="P63" s="1325">
        <f t="shared" si="12"/>
        <v>0</v>
      </c>
      <c r="Q63" s="1326">
        <f t="shared" si="12"/>
        <v>0</v>
      </c>
      <c r="R63" s="1231"/>
      <c r="S63" s="1235"/>
      <c r="T63" s="1235"/>
    </row>
    <row r="64" spans="1:20">
      <c r="A64" s="1249"/>
      <c r="B64" s="1245" t="s">
        <v>1769</v>
      </c>
      <c r="C64" s="1246"/>
      <c r="D64" s="1327"/>
      <c r="E64" s="1327"/>
      <c r="F64" s="1327"/>
      <c r="G64" s="1327"/>
      <c r="H64" s="1327"/>
      <c r="I64" s="1327"/>
      <c r="J64" s="1327"/>
      <c r="K64" s="1327"/>
      <c r="L64" s="1327"/>
      <c r="M64" s="1327"/>
      <c r="N64" s="1327"/>
      <c r="O64" s="1327"/>
      <c r="P64" s="1327"/>
      <c r="Q64" s="1328"/>
      <c r="R64" s="1231"/>
      <c r="S64" s="1235"/>
      <c r="T64" s="1235"/>
    </row>
    <row r="65" spans="1:20">
      <c r="A65" s="1283" t="s">
        <v>1770</v>
      </c>
      <c r="B65" s="1317" t="s">
        <v>1753</v>
      </c>
      <c r="C65" s="1329"/>
      <c r="D65" s="1330"/>
      <c r="E65" s="1330"/>
      <c r="F65" s="1330"/>
      <c r="G65" s="1330"/>
      <c r="H65" s="1330"/>
      <c r="I65" s="1330"/>
      <c r="J65" s="1330"/>
      <c r="K65" s="1330"/>
      <c r="L65" s="1330"/>
      <c r="M65" s="1330"/>
      <c r="N65" s="1330"/>
      <c r="O65" s="1330"/>
      <c r="P65" s="1330"/>
      <c r="Q65" s="1331"/>
      <c r="R65" s="1231"/>
      <c r="S65" s="1235"/>
      <c r="T65" s="1235"/>
    </row>
    <row r="66" spans="1:20">
      <c r="A66" s="1249" t="s">
        <v>1754</v>
      </c>
      <c r="B66" s="1318" t="s">
        <v>1755</v>
      </c>
      <c r="C66" s="1256">
        <f t="shared" ref="C66:C72" si="13">SUM(D66:Q66)</f>
        <v>0</v>
      </c>
      <c r="D66" s="1299"/>
      <c r="E66" s="1263"/>
      <c r="F66" s="1263"/>
      <c r="G66" s="1263"/>
      <c r="H66" s="1263"/>
      <c r="I66" s="1263"/>
      <c r="J66" s="1263"/>
      <c r="K66" s="1263"/>
      <c r="L66" s="1263"/>
      <c r="M66" s="1263"/>
      <c r="N66" s="1263"/>
      <c r="O66" s="1263"/>
      <c r="P66" s="1263"/>
      <c r="Q66" s="1264"/>
      <c r="R66" s="1231"/>
      <c r="S66" s="1235"/>
      <c r="T66" s="1235"/>
    </row>
    <row r="67" spans="1:20">
      <c r="A67" s="1249" t="s">
        <v>1756</v>
      </c>
      <c r="B67" s="1318" t="s">
        <v>1757</v>
      </c>
      <c r="C67" s="1256">
        <f t="shared" si="13"/>
        <v>0</v>
      </c>
      <c r="D67" s="1299"/>
      <c r="E67" s="1263"/>
      <c r="F67" s="1263"/>
      <c r="G67" s="1263"/>
      <c r="H67" s="1263"/>
      <c r="I67" s="1263"/>
      <c r="J67" s="1263"/>
      <c r="K67" s="1263"/>
      <c r="L67" s="1263"/>
      <c r="M67" s="1263"/>
      <c r="N67" s="1263"/>
      <c r="O67" s="1263"/>
      <c r="P67" s="1263"/>
      <c r="Q67" s="1264"/>
      <c r="R67" s="1231"/>
      <c r="S67" s="1235"/>
      <c r="T67" s="1235"/>
    </row>
    <row r="68" spans="1:20">
      <c r="A68" s="1249" t="s">
        <v>1758</v>
      </c>
      <c r="B68" s="1318" t="s">
        <v>1759</v>
      </c>
      <c r="C68" s="1256">
        <f t="shared" si="13"/>
        <v>0</v>
      </c>
      <c r="D68" s="1299"/>
      <c r="E68" s="1263"/>
      <c r="F68" s="1263"/>
      <c r="G68" s="1263"/>
      <c r="H68" s="1263"/>
      <c r="I68" s="1263"/>
      <c r="J68" s="1263"/>
      <c r="K68" s="1263"/>
      <c r="L68" s="1263"/>
      <c r="M68" s="1263"/>
      <c r="N68" s="1263"/>
      <c r="O68" s="1263"/>
      <c r="P68" s="1263"/>
      <c r="Q68" s="1264"/>
      <c r="R68" s="1231"/>
      <c r="S68" s="1235"/>
      <c r="T68" s="1235"/>
    </row>
    <row r="69" spans="1:20">
      <c r="A69" s="1249" t="s">
        <v>1760</v>
      </c>
      <c r="B69" s="1318" t="s">
        <v>1761</v>
      </c>
      <c r="C69" s="1256">
        <f t="shared" si="13"/>
        <v>0</v>
      </c>
      <c r="D69" s="1319">
        <f>D70+D71</f>
        <v>0</v>
      </c>
      <c r="E69" s="1319">
        <f t="shared" ref="E69:Q69" si="14">E70+E71</f>
        <v>0</v>
      </c>
      <c r="F69" s="1319">
        <f t="shared" si="14"/>
        <v>0</v>
      </c>
      <c r="G69" s="1319">
        <f t="shared" si="14"/>
        <v>0</v>
      </c>
      <c r="H69" s="1319">
        <f t="shared" si="14"/>
        <v>0</v>
      </c>
      <c r="I69" s="1319">
        <f t="shared" si="14"/>
        <v>0</v>
      </c>
      <c r="J69" s="1319">
        <f t="shared" si="14"/>
        <v>0</v>
      </c>
      <c r="K69" s="1319">
        <f t="shared" si="14"/>
        <v>0</v>
      </c>
      <c r="L69" s="1319">
        <f t="shared" si="14"/>
        <v>0</v>
      </c>
      <c r="M69" s="1319">
        <f t="shared" si="14"/>
        <v>0</v>
      </c>
      <c r="N69" s="1319">
        <f t="shared" si="14"/>
        <v>0</v>
      </c>
      <c r="O69" s="1319">
        <f t="shared" si="14"/>
        <v>0</v>
      </c>
      <c r="P69" s="1319">
        <f t="shared" si="14"/>
        <v>0</v>
      </c>
      <c r="Q69" s="1320">
        <f t="shared" si="14"/>
        <v>0</v>
      </c>
      <c r="R69" s="1231"/>
      <c r="S69" s="1235"/>
      <c r="T69" s="1235"/>
    </row>
    <row r="70" spans="1:20">
      <c r="A70" s="1249" t="s">
        <v>1762</v>
      </c>
      <c r="B70" s="1321" t="s">
        <v>1763</v>
      </c>
      <c r="C70" s="1256">
        <f t="shared" si="13"/>
        <v>0</v>
      </c>
      <c r="D70" s="1292"/>
      <c r="E70" s="1292"/>
      <c r="F70" s="1292"/>
      <c r="G70" s="1292"/>
      <c r="H70" s="1292"/>
      <c r="I70" s="1292"/>
      <c r="J70" s="1292"/>
      <c r="K70" s="1292"/>
      <c r="L70" s="1292"/>
      <c r="M70" s="1292"/>
      <c r="N70" s="1292"/>
      <c r="O70" s="1292"/>
      <c r="P70" s="1292"/>
      <c r="Q70" s="1293"/>
      <c r="R70" s="1231"/>
      <c r="S70" s="1235"/>
      <c r="T70" s="1235"/>
    </row>
    <row r="71" spans="1:20">
      <c r="A71" s="1249" t="s">
        <v>1764</v>
      </c>
      <c r="B71" s="1321" t="s">
        <v>1765</v>
      </c>
      <c r="C71" s="1256">
        <f t="shared" si="13"/>
        <v>0</v>
      </c>
      <c r="D71" s="1292"/>
      <c r="E71" s="1292"/>
      <c r="F71" s="1292"/>
      <c r="G71" s="1292"/>
      <c r="H71" s="1292"/>
      <c r="I71" s="1292"/>
      <c r="J71" s="1292"/>
      <c r="K71" s="1292"/>
      <c r="L71" s="1292"/>
      <c r="M71" s="1292"/>
      <c r="N71" s="1292"/>
      <c r="O71" s="1292"/>
      <c r="P71" s="1292"/>
      <c r="Q71" s="1293"/>
      <c r="R71" s="1231"/>
      <c r="S71" s="1235"/>
      <c r="T71" s="1235"/>
    </row>
    <row r="72" spans="1:20">
      <c r="A72" s="1249" t="s">
        <v>1766</v>
      </c>
      <c r="B72" s="1318" t="s">
        <v>1767</v>
      </c>
      <c r="C72" s="1256">
        <f t="shared" si="13"/>
        <v>0</v>
      </c>
      <c r="D72" s="1322"/>
      <c r="E72" s="1322"/>
      <c r="F72" s="1322"/>
      <c r="G72" s="1322"/>
      <c r="H72" s="1322"/>
      <c r="I72" s="1322"/>
      <c r="J72" s="1322"/>
      <c r="K72" s="1322"/>
      <c r="L72" s="1322"/>
      <c r="M72" s="1322"/>
      <c r="N72" s="1322"/>
      <c r="O72" s="1322"/>
      <c r="P72" s="1322"/>
      <c r="Q72" s="1323"/>
      <c r="R72" s="1231"/>
      <c r="S72" s="1235"/>
      <c r="T72" s="1235"/>
    </row>
    <row r="73" spans="1:20" ht="15.75" thickBot="1">
      <c r="A73" s="1300"/>
      <c r="B73" s="1301" t="s">
        <v>1771</v>
      </c>
      <c r="C73" s="1332">
        <f>C66+C67+C68+C69+C72</f>
        <v>0</v>
      </c>
      <c r="D73" s="1303">
        <f>D66+D67+D68+D69+D72</f>
        <v>0</v>
      </c>
      <c r="E73" s="1303">
        <f t="shared" ref="E73:Q73" si="15">E66+E67+E68+E69+E72</f>
        <v>0</v>
      </c>
      <c r="F73" s="1303">
        <f t="shared" si="15"/>
        <v>0</v>
      </c>
      <c r="G73" s="1303">
        <f t="shared" si="15"/>
        <v>0</v>
      </c>
      <c r="H73" s="1303">
        <f t="shared" si="15"/>
        <v>0</v>
      </c>
      <c r="I73" s="1303">
        <f t="shared" si="15"/>
        <v>0</v>
      </c>
      <c r="J73" s="1303">
        <f t="shared" si="15"/>
        <v>0</v>
      </c>
      <c r="K73" s="1303">
        <f t="shared" si="15"/>
        <v>0</v>
      </c>
      <c r="L73" s="1303">
        <f t="shared" si="15"/>
        <v>0</v>
      </c>
      <c r="M73" s="1303">
        <f t="shared" si="15"/>
        <v>0</v>
      </c>
      <c r="N73" s="1303">
        <f t="shared" si="15"/>
        <v>0</v>
      </c>
      <c r="O73" s="1303">
        <f t="shared" si="15"/>
        <v>0</v>
      </c>
      <c r="P73" s="1303">
        <f t="shared" si="15"/>
        <v>0</v>
      </c>
      <c r="Q73" s="1304">
        <f t="shared" si="15"/>
        <v>0</v>
      </c>
      <c r="R73" s="1231"/>
      <c r="S73" s="1235"/>
      <c r="T73" s="1235"/>
    </row>
    <row r="74" spans="1:20" ht="15.75" thickBot="1">
      <c r="A74" s="1333"/>
      <c r="B74" s="1306" t="s">
        <v>1772</v>
      </c>
      <c r="C74" s="1307">
        <f>C63+C73</f>
        <v>0</v>
      </c>
      <c r="D74" s="1308">
        <f>D63+D73</f>
        <v>0</v>
      </c>
      <c r="E74" s="1308">
        <f t="shared" ref="E74:Q74" si="16">E63+E73</f>
        <v>0</v>
      </c>
      <c r="F74" s="1308">
        <f t="shared" si="16"/>
        <v>0</v>
      </c>
      <c r="G74" s="1308">
        <f t="shared" si="16"/>
        <v>0</v>
      </c>
      <c r="H74" s="1308">
        <f t="shared" si="16"/>
        <v>0</v>
      </c>
      <c r="I74" s="1308">
        <f t="shared" si="16"/>
        <v>0</v>
      </c>
      <c r="J74" s="1308">
        <f t="shared" si="16"/>
        <v>0</v>
      </c>
      <c r="K74" s="1308">
        <f t="shared" si="16"/>
        <v>0</v>
      </c>
      <c r="L74" s="1308">
        <f t="shared" si="16"/>
        <v>0</v>
      </c>
      <c r="M74" s="1308">
        <f t="shared" si="16"/>
        <v>0</v>
      </c>
      <c r="N74" s="1308">
        <f t="shared" si="16"/>
        <v>0</v>
      </c>
      <c r="O74" s="1308">
        <f t="shared" si="16"/>
        <v>0</v>
      </c>
      <c r="P74" s="1308">
        <f t="shared" si="16"/>
        <v>0</v>
      </c>
      <c r="Q74" s="1309">
        <f t="shared" si="16"/>
        <v>0</v>
      </c>
      <c r="R74" s="1231"/>
      <c r="S74" s="1235"/>
      <c r="T74" s="1235"/>
    </row>
    <row r="75" spans="1:20" ht="15.75" thickBot="1">
      <c r="A75" s="1334"/>
      <c r="B75" s="1335" t="s">
        <v>1773</v>
      </c>
      <c r="C75" s="1336">
        <f>C52+C74</f>
        <v>0</v>
      </c>
      <c r="D75" s="1337">
        <f>D52+D74</f>
        <v>0</v>
      </c>
      <c r="E75" s="1337">
        <f t="shared" ref="E75:Q75" si="17">E52+E74</f>
        <v>0</v>
      </c>
      <c r="F75" s="1337">
        <f t="shared" si="17"/>
        <v>0</v>
      </c>
      <c r="G75" s="1337">
        <f t="shared" si="17"/>
        <v>0</v>
      </c>
      <c r="H75" s="1337">
        <f t="shared" si="17"/>
        <v>0</v>
      </c>
      <c r="I75" s="1337">
        <f t="shared" si="17"/>
        <v>0</v>
      </c>
      <c r="J75" s="1337">
        <f t="shared" si="17"/>
        <v>0</v>
      </c>
      <c r="K75" s="1337">
        <f t="shared" si="17"/>
        <v>0</v>
      </c>
      <c r="L75" s="1337">
        <f t="shared" si="17"/>
        <v>0</v>
      </c>
      <c r="M75" s="1337">
        <f t="shared" si="17"/>
        <v>0</v>
      </c>
      <c r="N75" s="1337">
        <f t="shared" si="17"/>
        <v>0</v>
      </c>
      <c r="O75" s="1337">
        <f t="shared" si="17"/>
        <v>0</v>
      </c>
      <c r="P75" s="1337">
        <f t="shared" si="17"/>
        <v>0</v>
      </c>
      <c r="Q75" s="1338">
        <f t="shared" si="17"/>
        <v>0</v>
      </c>
      <c r="R75" s="1231"/>
      <c r="S75" s="1235"/>
      <c r="T75" s="1235"/>
    </row>
    <row r="76" spans="1:20" ht="16.5" thickTop="1" thickBot="1">
      <c r="A76" s="1339"/>
      <c r="B76" s="1340" t="s">
        <v>1774</v>
      </c>
      <c r="C76" s="1341"/>
      <c r="D76" s="1342">
        <v>0</v>
      </c>
      <c r="E76" s="1343" t="s">
        <v>1775</v>
      </c>
      <c r="F76" s="1344" t="s">
        <v>1776</v>
      </c>
      <c r="G76" s="1344" t="s">
        <v>1777</v>
      </c>
      <c r="H76" s="1344" t="s">
        <v>1778</v>
      </c>
      <c r="I76" s="1344" t="s">
        <v>1779</v>
      </c>
      <c r="J76" s="1344" t="s">
        <v>1780</v>
      </c>
      <c r="K76" s="1344" t="s">
        <v>1781</v>
      </c>
      <c r="L76" s="1344" t="s">
        <v>1782</v>
      </c>
      <c r="M76" s="1344" t="s">
        <v>1783</v>
      </c>
      <c r="N76" s="1344" t="s">
        <v>1784</v>
      </c>
      <c r="O76" s="1344" t="s">
        <v>1785</v>
      </c>
      <c r="P76" s="1344" t="s">
        <v>1786</v>
      </c>
      <c r="Q76" s="1345" t="s">
        <v>1787</v>
      </c>
      <c r="R76" s="1231"/>
      <c r="S76" s="1235"/>
      <c r="T76" s="1235"/>
    </row>
    <row r="77" spans="1:20" ht="16.5" thickTop="1" thickBot="1">
      <c r="A77" s="1346"/>
      <c r="B77" s="1347" t="s">
        <v>1788</v>
      </c>
      <c r="C77" s="1348"/>
      <c r="D77" s="1349">
        <f t="shared" ref="D77:Q77" si="18">D75*D76</f>
        <v>0</v>
      </c>
      <c r="E77" s="1350">
        <f t="shared" si="18"/>
        <v>0</v>
      </c>
      <c r="F77" s="1350">
        <f t="shared" si="18"/>
        <v>0</v>
      </c>
      <c r="G77" s="1350">
        <f t="shared" si="18"/>
        <v>0</v>
      </c>
      <c r="H77" s="1350">
        <f t="shared" si="18"/>
        <v>0</v>
      </c>
      <c r="I77" s="1350">
        <f t="shared" si="18"/>
        <v>0</v>
      </c>
      <c r="J77" s="1350">
        <f t="shared" si="18"/>
        <v>0</v>
      </c>
      <c r="K77" s="1350">
        <f t="shared" si="18"/>
        <v>0</v>
      </c>
      <c r="L77" s="1350">
        <f t="shared" si="18"/>
        <v>0</v>
      </c>
      <c r="M77" s="1350">
        <f t="shared" si="18"/>
        <v>0</v>
      </c>
      <c r="N77" s="1350">
        <f t="shared" si="18"/>
        <v>0</v>
      </c>
      <c r="O77" s="1350">
        <f t="shared" si="18"/>
        <v>0</v>
      </c>
      <c r="P77" s="1350">
        <f t="shared" si="18"/>
        <v>0</v>
      </c>
      <c r="Q77" s="1351">
        <f t="shared" si="18"/>
        <v>0</v>
      </c>
      <c r="R77" s="1231"/>
      <c r="S77" s="1235"/>
      <c r="T77" s="1235"/>
    </row>
    <row r="78" spans="1:20" ht="16.5" thickTop="1" thickBot="1">
      <c r="A78" s="1352"/>
      <c r="B78" s="1353" t="s">
        <v>1789</v>
      </c>
      <c r="C78" s="1354">
        <f>SUM(D77:Q77)</f>
        <v>0</v>
      </c>
      <c r="D78" s="1355"/>
      <c r="E78" s="1356"/>
      <c r="F78" s="1356"/>
      <c r="G78" s="1356"/>
      <c r="H78" s="1356"/>
      <c r="I78" s="1356"/>
      <c r="J78" s="1356"/>
      <c r="K78" s="1356"/>
      <c r="L78" s="1356"/>
      <c r="M78" s="1356"/>
      <c r="N78" s="1356"/>
      <c r="O78" s="1356"/>
      <c r="P78" s="1356"/>
      <c r="Q78" s="1357"/>
      <c r="R78" s="1231"/>
      <c r="S78" s="1235"/>
      <c r="T78" s="1235"/>
    </row>
    <row r="79" spans="1:20">
      <c r="A79" s="678"/>
      <c r="B79" s="678"/>
      <c r="C79" s="678"/>
      <c r="D79" s="678"/>
      <c r="E79" s="678"/>
      <c r="F79" s="678"/>
      <c r="G79" s="678"/>
      <c r="H79" s="678"/>
      <c r="I79" s="678"/>
      <c r="J79" s="678"/>
      <c r="K79" s="678"/>
      <c r="L79" s="678"/>
      <c r="M79" s="678"/>
      <c r="N79" s="678"/>
      <c r="O79" s="678"/>
      <c r="P79" s="678"/>
      <c r="Q79" s="678"/>
      <c r="R79" s="678"/>
    </row>
    <row r="80" spans="1:20">
      <c r="A80" s="678"/>
      <c r="B80" s="678"/>
      <c r="C80" s="678"/>
      <c r="D80" s="678"/>
      <c r="E80" s="678"/>
      <c r="F80" s="678"/>
      <c r="G80" s="678"/>
      <c r="H80" s="678"/>
      <c r="I80" s="678"/>
      <c r="J80" s="678"/>
      <c r="K80" s="678"/>
      <c r="L80" s="678"/>
      <c r="M80" s="678"/>
      <c r="N80" s="678"/>
      <c r="O80" s="678"/>
      <c r="P80" s="678"/>
      <c r="Q80" s="678"/>
      <c r="R80" s="678"/>
    </row>
    <row r="81" spans="1:18">
      <c r="A81" s="678"/>
      <c r="B81" s="678"/>
      <c r="C81" s="678"/>
      <c r="D81" s="678"/>
      <c r="E81" s="678"/>
      <c r="F81" s="678"/>
      <c r="G81" s="678"/>
      <c r="H81" s="678"/>
      <c r="I81" s="678"/>
      <c r="J81" s="678"/>
      <c r="K81" s="678"/>
      <c r="L81" s="678"/>
      <c r="M81" s="678"/>
      <c r="N81" s="678"/>
      <c r="O81" s="678"/>
      <c r="P81" s="678"/>
      <c r="Q81" s="678"/>
      <c r="R81" s="678"/>
    </row>
    <row r="82" spans="1:18">
      <c r="A82" s="678"/>
      <c r="B82" s="678"/>
      <c r="C82" s="678"/>
      <c r="D82" s="678"/>
      <c r="E82" s="678"/>
      <c r="F82" s="678"/>
      <c r="G82" s="678"/>
      <c r="H82" s="678"/>
      <c r="I82" s="678"/>
      <c r="J82" s="678"/>
      <c r="K82" s="678"/>
      <c r="L82" s="678"/>
      <c r="M82" s="678"/>
      <c r="N82" s="678"/>
      <c r="O82" s="678"/>
      <c r="P82" s="678"/>
      <c r="Q82" s="678"/>
      <c r="R82" s="678"/>
    </row>
    <row r="83" spans="1:18">
      <c r="A83" s="678"/>
      <c r="B83" s="678"/>
      <c r="C83" s="678"/>
      <c r="D83" s="678"/>
      <c r="E83" s="678"/>
      <c r="F83" s="678"/>
      <c r="G83" s="678"/>
      <c r="H83" s="678"/>
      <c r="I83" s="678"/>
      <c r="J83" s="678"/>
      <c r="K83" s="678"/>
      <c r="L83" s="678"/>
      <c r="M83" s="678"/>
      <c r="N83" s="678"/>
      <c r="O83" s="678"/>
      <c r="P83" s="678"/>
      <c r="Q83" s="678"/>
      <c r="R83" s="678"/>
    </row>
    <row r="84" spans="1:18">
      <c r="A84" s="678"/>
      <c r="B84" s="678"/>
      <c r="C84" s="678"/>
      <c r="D84" s="678"/>
      <c r="E84" s="678"/>
      <c r="F84" s="678"/>
      <c r="G84" s="678"/>
      <c r="H84" s="678"/>
      <c r="I84" s="678"/>
      <c r="J84" s="678"/>
      <c r="K84" s="678"/>
      <c r="L84" s="678"/>
      <c r="M84" s="678"/>
      <c r="N84" s="678"/>
      <c r="O84" s="678"/>
      <c r="P84" s="678"/>
      <c r="Q84" s="678"/>
      <c r="R84" s="678"/>
    </row>
    <row r="85" spans="1:18">
      <c r="A85" s="678"/>
      <c r="B85" s="678"/>
      <c r="C85" s="678"/>
      <c r="D85" s="678"/>
      <c r="E85" s="678"/>
      <c r="F85" s="678"/>
      <c r="G85" s="678"/>
      <c r="H85" s="678"/>
      <c r="I85" s="678"/>
      <c r="J85" s="678"/>
      <c r="K85" s="678"/>
      <c r="L85" s="678"/>
      <c r="M85" s="678"/>
      <c r="N85" s="678"/>
      <c r="O85" s="678"/>
      <c r="P85" s="678"/>
      <c r="Q85" s="678"/>
      <c r="R85" s="678"/>
    </row>
    <row r="86" spans="1:18">
      <c r="A86" s="678"/>
      <c r="B86" s="678"/>
      <c r="C86" s="678"/>
      <c r="D86" s="678"/>
      <c r="E86" s="678"/>
      <c r="F86" s="678"/>
      <c r="G86" s="678"/>
      <c r="H86" s="678"/>
      <c r="I86" s="678"/>
      <c r="J86" s="678"/>
      <c r="K86" s="678"/>
      <c r="L86" s="678"/>
      <c r="M86" s="678"/>
      <c r="N86" s="678"/>
      <c r="O86" s="678"/>
      <c r="P86" s="678"/>
      <c r="Q86" s="678"/>
      <c r="R86" s="678"/>
    </row>
    <row r="87" spans="1:18">
      <c r="A87" s="678"/>
      <c r="B87" s="678"/>
      <c r="C87" s="678"/>
      <c r="D87" s="678"/>
      <c r="E87" s="678"/>
      <c r="F87" s="678"/>
      <c r="G87" s="678"/>
      <c r="H87" s="678"/>
      <c r="I87" s="678"/>
      <c r="J87" s="678"/>
      <c r="K87" s="678"/>
      <c r="L87" s="678"/>
      <c r="M87" s="678"/>
      <c r="N87" s="678"/>
      <c r="O87" s="678"/>
      <c r="P87" s="678"/>
      <c r="Q87" s="678"/>
      <c r="R87" s="678"/>
    </row>
    <row r="88" spans="1:18">
      <c r="A88" s="678"/>
      <c r="B88" s="678"/>
      <c r="C88" s="678"/>
      <c r="D88" s="678"/>
      <c r="E88" s="678"/>
      <c r="F88" s="678"/>
      <c r="G88" s="678"/>
      <c r="H88" s="678"/>
      <c r="I88" s="678"/>
      <c r="J88" s="678"/>
      <c r="K88" s="678"/>
      <c r="L88" s="678"/>
      <c r="M88" s="678"/>
      <c r="N88" s="678"/>
      <c r="O88" s="678"/>
      <c r="P88" s="678"/>
      <c r="Q88" s="678"/>
      <c r="R88" s="678"/>
    </row>
    <row r="89" spans="1:18">
      <c r="A89" s="678"/>
      <c r="B89" s="678"/>
      <c r="C89" s="678"/>
      <c r="D89" s="678"/>
      <c r="E89" s="678"/>
      <c r="F89" s="678"/>
      <c r="G89" s="678"/>
      <c r="H89" s="678"/>
      <c r="I89" s="678"/>
      <c r="J89" s="678"/>
      <c r="K89" s="678"/>
      <c r="L89" s="678"/>
      <c r="M89" s="678"/>
      <c r="N89" s="678"/>
      <c r="O89" s="678"/>
      <c r="P89" s="678"/>
      <c r="Q89" s="678"/>
      <c r="R89" s="678"/>
    </row>
    <row r="90" spans="1:18">
      <c r="A90" s="678"/>
      <c r="B90" s="678"/>
      <c r="C90" s="678"/>
      <c r="D90" s="678"/>
      <c r="E90" s="678"/>
      <c r="F90" s="678"/>
      <c r="G90" s="678"/>
      <c r="H90" s="678"/>
      <c r="I90" s="678"/>
      <c r="J90" s="678"/>
      <c r="K90" s="678"/>
      <c r="L90" s="678"/>
      <c r="M90" s="678"/>
      <c r="N90" s="678"/>
      <c r="O90" s="678"/>
      <c r="P90" s="678"/>
      <c r="Q90" s="678"/>
      <c r="R90" s="678"/>
    </row>
    <row r="91" spans="1:18">
      <c r="A91" s="678"/>
      <c r="B91" s="678"/>
      <c r="C91" s="678"/>
      <c r="D91" s="678"/>
      <c r="E91" s="678"/>
      <c r="F91" s="678"/>
      <c r="G91" s="678"/>
      <c r="H91" s="678"/>
      <c r="I91" s="678"/>
      <c r="J91" s="678"/>
      <c r="K91" s="678"/>
      <c r="L91" s="678"/>
      <c r="M91" s="678"/>
      <c r="N91" s="678"/>
      <c r="O91" s="678"/>
      <c r="P91" s="678"/>
      <c r="Q91" s="678"/>
      <c r="R91" s="678"/>
    </row>
    <row r="92" spans="1:18">
      <c r="A92" s="678"/>
      <c r="B92" s="678"/>
      <c r="C92" s="678"/>
      <c r="D92" s="678"/>
      <c r="E92" s="678"/>
      <c r="F92" s="678"/>
      <c r="G92" s="678"/>
      <c r="H92" s="678"/>
      <c r="I92" s="678"/>
      <c r="J92" s="678"/>
      <c r="K92" s="678"/>
      <c r="L92" s="678"/>
      <c r="M92" s="678"/>
      <c r="N92" s="678"/>
      <c r="O92" s="678"/>
      <c r="P92" s="678"/>
      <c r="Q92" s="678"/>
      <c r="R92" s="678"/>
    </row>
    <row r="93" spans="1:18">
      <c r="A93" s="678"/>
      <c r="B93" s="678"/>
      <c r="C93" s="678"/>
      <c r="D93" s="678"/>
      <c r="E93" s="678"/>
      <c r="F93" s="678"/>
      <c r="G93" s="678"/>
      <c r="H93" s="678"/>
      <c r="I93" s="678"/>
      <c r="J93" s="678"/>
      <c r="K93" s="678"/>
      <c r="L93" s="678"/>
      <c r="M93" s="678"/>
      <c r="N93" s="678"/>
      <c r="O93" s="678"/>
      <c r="P93" s="678"/>
      <c r="Q93" s="678"/>
      <c r="R93" s="678"/>
    </row>
    <row r="94" spans="1:18">
      <c r="A94" s="678"/>
      <c r="B94" s="678"/>
      <c r="C94" s="678"/>
      <c r="D94" s="678"/>
      <c r="E94" s="678"/>
      <c r="F94" s="678"/>
      <c r="G94" s="678"/>
      <c r="H94" s="678"/>
      <c r="I94" s="678"/>
      <c r="J94" s="678"/>
      <c r="K94" s="678"/>
      <c r="L94" s="678"/>
      <c r="M94" s="678"/>
      <c r="N94" s="678"/>
      <c r="O94" s="678"/>
      <c r="P94" s="678"/>
      <c r="Q94" s="678"/>
      <c r="R94" s="678"/>
    </row>
    <row r="95" spans="1:18">
      <c r="A95" s="678"/>
      <c r="B95" s="678"/>
      <c r="C95" s="678"/>
      <c r="D95" s="678"/>
      <c r="E95" s="678"/>
      <c r="F95" s="678"/>
      <c r="G95" s="678"/>
      <c r="H95" s="678"/>
      <c r="I95" s="678"/>
      <c r="J95" s="678"/>
      <c r="K95" s="678"/>
      <c r="L95" s="678"/>
      <c r="M95" s="678"/>
      <c r="N95" s="678"/>
      <c r="O95" s="678"/>
      <c r="P95" s="678"/>
      <c r="Q95" s="678"/>
      <c r="R95" s="678"/>
    </row>
    <row r="96" spans="1:18">
      <c r="A96" s="678"/>
      <c r="B96" s="678"/>
      <c r="C96" s="678"/>
      <c r="D96" s="678"/>
      <c r="E96" s="678"/>
      <c r="F96" s="678"/>
      <c r="G96" s="678"/>
      <c r="H96" s="678"/>
      <c r="I96" s="678"/>
      <c r="J96" s="678"/>
      <c r="K96" s="678"/>
      <c r="L96" s="678"/>
      <c r="M96" s="678"/>
      <c r="N96" s="678"/>
      <c r="O96" s="678"/>
      <c r="P96" s="678"/>
      <c r="Q96" s="678"/>
      <c r="R96" s="678"/>
    </row>
    <row r="97" spans="1:18">
      <c r="A97" s="678"/>
      <c r="B97" s="678"/>
      <c r="C97" s="678"/>
      <c r="D97" s="678"/>
      <c r="E97" s="678"/>
      <c r="F97" s="678"/>
      <c r="G97" s="678"/>
      <c r="H97" s="678"/>
      <c r="I97" s="678"/>
      <c r="J97" s="678"/>
      <c r="K97" s="678"/>
      <c r="L97" s="678"/>
      <c r="M97" s="678"/>
      <c r="N97" s="678"/>
      <c r="O97" s="678"/>
      <c r="P97" s="678"/>
      <c r="Q97" s="678"/>
      <c r="R97" s="678"/>
    </row>
    <row r="98" spans="1:18">
      <c r="A98" s="678"/>
      <c r="B98" s="678"/>
      <c r="C98" s="678"/>
      <c r="D98" s="678"/>
      <c r="E98" s="678"/>
      <c r="F98" s="678"/>
      <c r="G98" s="678"/>
      <c r="H98" s="678"/>
      <c r="I98" s="678"/>
      <c r="J98" s="678"/>
      <c r="K98" s="678"/>
      <c r="L98" s="678"/>
      <c r="M98" s="678"/>
      <c r="N98" s="678"/>
      <c r="O98" s="678"/>
      <c r="P98" s="678"/>
      <c r="Q98" s="678"/>
      <c r="R98" s="678"/>
    </row>
    <row r="99" spans="1:18">
      <c r="A99" s="678"/>
      <c r="B99" s="678"/>
      <c r="C99" s="678"/>
      <c r="D99" s="678"/>
      <c r="E99" s="678"/>
      <c r="F99" s="678"/>
      <c r="G99" s="678"/>
      <c r="H99" s="678"/>
      <c r="I99" s="678"/>
      <c r="J99" s="678"/>
      <c r="K99" s="678"/>
      <c r="L99" s="678"/>
      <c r="M99" s="678"/>
      <c r="N99" s="678"/>
      <c r="O99" s="678"/>
      <c r="P99" s="678"/>
      <c r="Q99" s="678"/>
      <c r="R99" s="678"/>
    </row>
    <row r="100" spans="1:18">
      <c r="A100" s="678"/>
      <c r="B100" s="678"/>
      <c r="C100" s="678"/>
      <c r="D100" s="678"/>
      <c r="E100" s="678"/>
      <c r="F100" s="678"/>
      <c r="G100" s="678"/>
      <c r="H100" s="678"/>
      <c r="I100" s="678"/>
      <c r="J100" s="678"/>
      <c r="K100" s="678"/>
      <c r="L100" s="678"/>
      <c r="M100" s="678"/>
      <c r="N100" s="678"/>
      <c r="O100" s="678"/>
      <c r="P100" s="678"/>
      <c r="Q100" s="678"/>
      <c r="R100" s="678"/>
    </row>
    <row r="101" spans="1:18">
      <c r="A101" s="678"/>
      <c r="B101" s="678"/>
      <c r="C101" s="678"/>
      <c r="D101" s="678"/>
      <c r="E101" s="678"/>
      <c r="F101" s="678"/>
      <c r="G101" s="678"/>
      <c r="H101" s="678"/>
      <c r="I101" s="678"/>
      <c r="J101" s="678"/>
      <c r="K101" s="678"/>
      <c r="L101" s="678"/>
      <c r="M101" s="678"/>
      <c r="N101" s="678"/>
      <c r="O101" s="678"/>
      <c r="P101" s="678"/>
      <c r="Q101" s="678"/>
      <c r="R101" s="678"/>
    </row>
    <row r="102" spans="1:18">
      <c r="A102" s="678"/>
      <c r="B102" s="678"/>
      <c r="C102" s="678"/>
      <c r="D102" s="678"/>
      <c r="E102" s="678"/>
      <c r="F102" s="678"/>
      <c r="G102" s="678"/>
      <c r="H102" s="678"/>
      <c r="I102" s="678"/>
      <c r="J102" s="678"/>
      <c r="K102" s="678"/>
      <c r="L102" s="678"/>
      <c r="M102" s="678"/>
      <c r="N102" s="678"/>
      <c r="O102" s="678"/>
      <c r="P102" s="678"/>
      <c r="Q102" s="678"/>
      <c r="R102" s="678"/>
    </row>
    <row r="103" spans="1:18">
      <c r="A103" s="678"/>
      <c r="B103" s="678"/>
      <c r="C103" s="678"/>
      <c r="D103" s="678"/>
      <c r="E103" s="678"/>
      <c r="F103" s="678"/>
      <c r="G103" s="678"/>
      <c r="H103" s="678"/>
      <c r="I103" s="678"/>
      <c r="J103" s="678"/>
      <c r="K103" s="678"/>
      <c r="L103" s="678"/>
      <c r="M103" s="678"/>
      <c r="N103" s="678"/>
      <c r="O103" s="678"/>
      <c r="P103" s="678"/>
      <c r="Q103" s="678"/>
      <c r="R103" s="678"/>
    </row>
    <row r="104" spans="1:18">
      <c r="A104" s="678"/>
      <c r="B104" s="678"/>
      <c r="C104" s="678"/>
      <c r="D104" s="678"/>
      <c r="E104" s="678"/>
      <c r="F104" s="678"/>
      <c r="G104" s="678"/>
      <c r="H104" s="678"/>
      <c r="I104" s="678"/>
      <c r="J104" s="678"/>
      <c r="K104" s="678"/>
      <c r="L104" s="678"/>
      <c r="M104" s="678"/>
      <c r="N104" s="678"/>
      <c r="O104" s="678"/>
      <c r="P104" s="678"/>
      <c r="Q104" s="678"/>
      <c r="R104" s="678"/>
    </row>
  </sheetData>
  <mergeCells count="5">
    <mergeCell ref="A7:B10"/>
    <mergeCell ref="C7:Q10"/>
    <mergeCell ref="A11:B12"/>
    <mergeCell ref="C11:C12"/>
    <mergeCell ref="E11:Q11"/>
  </mergeCells>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4"/>
  <sheetViews>
    <sheetView workbookViewId="0">
      <selection activeCell="B31" sqref="B31"/>
    </sheetView>
  </sheetViews>
  <sheetFormatPr defaultRowHeight="15"/>
  <cols>
    <col min="1" max="1" width="21.85546875" style="242" bestFit="1" customWidth="1"/>
    <col min="2" max="2" width="47.7109375" style="242" customWidth="1"/>
    <col min="3" max="3" width="10" style="242" customWidth="1"/>
    <col min="4" max="256" width="9.140625" style="242"/>
    <col min="257" max="257" width="21.85546875" style="242" bestFit="1" customWidth="1"/>
    <col min="258" max="258" width="47.7109375" style="242" customWidth="1"/>
    <col min="259" max="259" width="10" style="242" customWidth="1"/>
    <col min="260" max="512" width="9.140625" style="242"/>
    <col min="513" max="513" width="21.85546875" style="242" bestFit="1" customWidth="1"/>
    <col min="514" max="514" width="47.7109375" style="242" customWidth="1"/>
    <col min="515" max="515" width="10" style="242" customWidth="1"/>
    <col min="516" max="768" width="9.140625" style="242"/>
    <col min="769" max="769" width="21.85546875" style="242" bestFit="1" customWidth="1"/>
    <col min="770" max="770" width="47.7109375" style="242" customWidth="1"/>
    <col min="771" max="771" width="10" style="242" customWidth="1"/>
    <col min="772" max="1024" width="9.140625" style="242"/>
    <col min="1025" max="1025" width="21.85546875" style="242" bestFit="1" customWidth="1"/>
    <col min="1026" max="1026" width="47.7109375" style="242" customWidth="1"/>
    <col min="1027" max="1027" width="10" style="242" customWidth="1"/>
    <col min="1028" max="1280" width="9.140625" style="242"/>
    <col min="1281" max="1281" width="21.85546875" style="242" bestFit="1" customWidth="1"/>
    <col min="1282" max="1282" width="47.7109375" style="242" customWidth="1"/>
    <col min="1283" max="1283" width="10" style="242" customWidth="1"/>
    <col min="1284" max="1536" width="9.140625" style="242"/>
    <col min="1537" max="1537" width="21.85546875" style="242" bestFit="1" customWidth="1"/>
    <col min="1538" max="1538" width="47.7109375" style="242" customWidth="1"/>
    <col min="1539" max="1539" width="10" style="242" customWidth="1"/>
    <col min="1540" max="1792" width="9.140625" style="242"/>
    <col min="1793" max="1793" width="21.85546875" style="242" bestFit="1" customWidth="1"/>
    <col min="1794" max="1794" width="47.7109375" style="242" customWidth="1"/>
    <col min="1795" max="1795" width="10" style="242" customWidth="1"/>
    <col min="1796" max="2048" width="9.140625" style="242"/>
    <col min="2049" max="2049" width="21.85546875" style="242" bestFit="1" customWidth="1"/>
    <col min="2050" max="2050" width="47.7109375" style="242" customWidth="1"/>
    <col min="2051" max="2051" width="10" style="242" customWidth="1"/>
    <col min="2052" max="2304" width="9.140625" style="242"/>
    <col min="2305" max="2305" width="21.85546875" style="242" bestFit="1" customWidth="1"/>
    <col min="2306" max="2306" width="47.7109375" style="242" customWidth="1"/>
    <col min="2307" max="2307" width="10" style="242" customWidth="1"/>
    <col min="2308" max="2560" width="9.140625" style="242"/>
    <col min="2561" max="2561" width="21.85546875" style="242" bestFit="1" customWidth="1"/>
    <col min="2562" max="2562" width="47.7109375" style="242" customWidth="1"/>
    <col min="2563" max="2563" width="10" style="242" customWidth="1"/>
    <col min="2564" max="2816" width="9.140625" style="242"/>
    <col min="2817" max="2817" width="21.85546875" style="242" bestFit="1" customWidth="1"/>
    <col min="2818" max="2818" width="47.7109375" style="242" customWidth="1"/>
    <col min="2819" max="2819" width="10" style="242" customWidth="1"/>
    <col min="2820" max="3072" width="9.140625" style="242"/>
    <col min="3073" max="3073" width="21.85546875" style="242" bestFit="1" customWidth="1"/>
    <col min="3074" max="3074" width="47.7109375" style="242" customWidth="1"/>
    <col min="3075" max="3075" width="10" style="242" customWidth="1"/>
    <col min="3076" max="3328" width="9.140625" style="242"/>
    <col min="3329" max="3329" width="21.85546875" style="242" bestFit="1" customWidth="1"/>
    <col min="3330" max="3330" width="47.7109375" style="242" customWidth="1"/>
    <col min="3331" max="3331" width="10" style="242" customWidth="1"/>
    <col min="3332" max="3584" width="9.140625" style="242"/>
    <col min="3585" max="3585" width="21.85546875" style="242" bestFit="1" customWidth="1"/>
    <col min="3586" max="3586" width="47.7109375" style="242" customWidth="1"/>
    <col min="3587" max="3587" width="10" style="242" customWidth="1"/>
    <col min="3588" max="3840" width="9.140625" style="242"/>
    <col min="3841" max="3841" width="21.85546875" style="242" bestFit="1" customWidth="1"/>
    <col min="3842" max="3842" width="47.7109375" style="242" customWidth="1"/>
    <col min="3843" max="3843" width="10" style="242" customWidth="1"/>
    <col min="3844" max="4096" width="9.140625" style="242"/>
    <col min="4097" max="4097" width="21.85546875" style="242" bestFit="1" customWidth="1"/>
    <col min="4098" max="4098" width="47.7109375" style="242" customWidth="1"/>
    <col min="4099" max="4099" width="10" style="242" customWidth="1"/>
    <col min="4100" max="4352" width="9.140625" style="242"/>
    <col min="4353" max="4353" width="21.85546875" style="242" bestFit="1" customWidth="1"/>
    <col min="4354" max="4354" width="47.7109375" style="242" customWidth="1"/>
    <col min="4355" max="4355" width="10" style="242" customWidth="1"/>
    <col min="4356" max="4608" width="9.140625" style="242"/>
    <col min="4609" max="4609" width="21.85546875" style="242" bestFit="1" customWidth="1"/>
    <col min="4610" max="4610" width="47.7109375" style="242" customWidth="1"/>
    <col min="4611" max="4611" width="10" style="242" customWidth="1"/>
    <col min="4612" max="4864" width="9.140625" style="242"/>
    <col min="4865" max="4865" width="21.85546875" style="242" bestFit="1" customWidth="1"/>
    <col min="4866" max="4866" width="47.7109375" style="242" customWidth="1"/>
    <col min="4867" max="4867" width="10" style="242" customWidth="1"/>
    <col min="4868" max="5120" width="9.140625" style="242"/>
    <col min="5121" max="5121" width="21.85546875" style="242" bestFit="1" customWidth="1"/>
    <col min="5122" max="5122" width="47.7109375" style="242" customWidth="1"/>
    <col min="5123" max="5123" width="10" style="242" customWidth="1"/>
    <col min="5124" max="5376" width="9.140625" style="242"/>
    <col min="5377" max="5377" width="21.85546875" style="242" bestFit="1" customWidth="1"/>
    <col min="5378" max="5378" width="47.7109375" style="242" customWidth="1"/>
    <col min="5379" max="5379" width="10" style="242" customWidth="1"/>
    <col min="5380" max="5632" width="9.140625" style="242"/>
    <col min="5633" max="5633" width="21.85546875" style="242" bestFit="1" customWidth="1"/>
    <col min="5634" max="5634" width="47.7109375" style="242" customWidth="1"/>
    <col min="5635" max="5635" width="10" style="242" customWidth="1"/>
    <col min="5636" max="5888" width="9.140625" style="242"/>
    <col min="5889" max="5889" width="21.85546875" style="242" bestFit="1" customWidth="1"/>
    <col min="5890" max="5890" width="47.7109375" style="242" customWidth="1"/>
    <col min="5891" max="5891" width="10" style="242" customWidth="1"/>
    <col min="5892" max="6144" width="9.140625" style="242"/>
    <col min="6145" max="6145" width="21.85546875" style="242" bestFit="1" customWidth="1"/>
    <col min="6146" max="6146" width="47.7109375" style="242" customWidth="1"/>
    <col min="6147" max="6147" width="10" style="242" customWidth="1"/>
    <col min="6148" max="6400" width="9.140625" style="242"/>
    <col min="6401" max="6401" width="21.85546875" style="242" bestFit="1" customWidth="1"/>
    <col min="6402" max="6402" width="47.7109375" style="242" customWidth="1"/>
    <col min="6403" max="6403" width="10" style="242" customWidth="1"/>
    <col min="6404" max="6656" width="9.140625" style="242"/>
    <col min="6657" max="6657" width="21.85546875" style="242" bestFit="1" customWidth="1"/>
    <col min="6658" max="6658" width="47.7109375" style="242" customWidth="1"/>
    <col min="6659" max="6659" width="10" style="242" customWidth="1"/>
    <col min="6660" max="6912" width="9.140625" style="242"/>
    <col min="6913" max="6913" width="21.85546875" style="242" bestFit="1" customWidth="1"/>
    <col min="6914" max="6914" width="47.7109375" style="242" customWidth="1"/>
    <col min="6915" max="6915" width="10" style="242" customWidth="1"/>
    <col min="6916" max="7168" width="9.140625" style="242"/>
    <col min="7169" max="7169" width="21.85546875" style="242" bestFit="1" customWidth="1"/>
    <col min="7170" max="7170" width="47.7109375" style="242" customWidth="1"/>
    <col min="7171" max="7171" width="10" style="242" customWidth="1"/>
    <col min="7172" max="7424" width="9.140625" style="242"/>
    <col min="7425" max="7425" width="21.85546875" style="242" bestFit="1" customWidth="1"/>
    <col min="7426" max="7426" width="47.7109375" style="242" customWidth="1"/>
    <col min="7427" max="7427" width="10" style="242" customWidth="1"/>
    <col min="7428" max="7680" width="9.140625" style="242"/>
    <col min="7681" max="7681" width="21.85546875" style="242" bestFit="1" customWidth="1"/>
    <col min="7682" max="7682" width="47.7109375" style="242" customWidth="1"/>
    <col min="7683" max="7683" width="10" style="242" customWidth="1"/>
    <col min="7684" max="7936" width="9.140625" style="242"/>
    <col min="7937" max="7937" width="21.85546875" style="242" bestFit="1" customWidth="1"/>
    <col min="7938" max="7938" width="47.7109375" style="242" customWidth="1"/>
    <col min="7939" max="7939" width="10" style="242" customWidth="1"/>
    <col min="7940" max="8192" width="9.140625" style="242"/>
    <col min="8193" max="8193" width="21.85546875" style="242" bestFit="1" customWidth="1"/>
    <col min="8194" max="8194" width="47.7109375" style="242" customWidth="1"/>
    <col min="8195" max="8195" width="10" style="242" customWidth="1"/>
    <col min="8196" max="8448" width="9.140625" style="242"/>
    <col min="8449" max="8449" width="21.85546875" style="242" bestFit="1" customWidth="1"/>
    <col min="8450" max="8450" width="47.7109375" style="242" customWidth="1"/>
    <col min="8451" max="8451" width="10" style="242" customWidth="1"/>
    <col min="8452" max="8704" width="9.140625" style="242"/>
    <col min="8705" max="8705" width="21.85546875" style="242" bestFit="1" customWidth="1"/>
    <col min="8706" max="8706" width="47.7109375" style="242" customWidth="1"/>
    <col min="8707" max="8707" width="10" style="242" customWidth="1"/>
    <col min="8708" max="8960" width="9.140625" style="242"/>
    <col min="8961" max="8961" width="21.85546875" style="242" bestFit="1" customWidth="1"/>
    <col min="8962" max="8962" width="47.7109375" style="242" customWidth="1"/>
    <col min="8963" max="8963" width="10" style="242" customWidth="1"/>
    <col min="8964" max="9216" width="9.140625" style="242"/>
    <col min="9217" max="9217" width="21.85546875" style="242" bestFit="1" customWidth="1"/>
    <col min="9218" max="9218" width="47.7109375" style="242" customWidth="1"/>
    <col min="9219" max="9219" width="10" style="242" customWidth="1"/>
    <col min="9220" max="9472" width="9.140625" style="242"/>
    <col min="9473" max="9473" width="21.85546875" style="242" bestFit="1" customWidth="1"/>
    <col min="9474" max="9474" width="47.7109375" style="242" customWidth="1"/>
    <col min="9475" max="9475" width="10" style="242" customWidth="1"/>
    <col min="9476" max="9728" width="9.140625" style="242"/>
    <col min="9729" max="9729" width="21.85546875" style="242" bestFit="1" customWidth="1"/>
    <col min="9730" max="9730" width="47.7109375" style="242" customWidth="1"/>
    <col min="9731" max="9731" width="10" style="242" customWidth="1"/>
    <col min="9732" max="9984" width="9.140625" style="242"/>
    <col min="9985" max="9985" width="21.85546875" style="242" bestFit="1" customWidth="1"/>
    <col min="9986" max="9986" width="47.7109375" style="242" customWidth="1"/>
    <col min="9987" max="9987" width="10" style="242" customWidth="1"/>
    <col min="9988" max="10240" width="9.140625" style="242"/>
    <col min="10241" max="10241" width="21.85546875" style="242" bestFit="1" customWidth="1"/>
    <col min="10242" max="10242" width="47.7109375" style="242" customWidth="1"/>
    <col min="10243" max="10243" width="10" style="242" customWidth="1"/>
    <col min="10244" max="10496" width="9.140625" style="242"/>
    <col min="10497" max="10497" width="21.85546875" style="242" bestFit="1" customWidth="1"/>
    <col min="10498" max="10498" width="47.7109375" style="242" customWidth="1"/>
    <col min="10499" max="10499" width="10" style="242" customWidth="1"/>
    <col min="10500" max="10752" width="9.140625" style="242"/>
    <col min="10753" max="10753" width="21.85546875" style="242" bestFit="1" customWidth="1"/>
    <col min="10754" max="10754" width="47.7109375" style="242" customWidth="1"/>
    <col min="10755" max="10755" width="10" style="242" customWidth="1"/>
    <col min="10756" max="11008" width="9.140625" style="242"/>
    <col min="11009" max="11009" width="21.85546875" style="242" bestFit="1" customWidth="1"/>
    <col min="11010" max="11010" width="47.7109375" style="242" customWidth="1"/>
    <col min="11011" max="11011" width="10" style="242" customWidth="1"/>
    <col min="11012" max="11264" width="9.140625" style="242"/>
    <col min="11265" max="11265" width="21.85546875" style="242" bestFit="1" customWidth="1"/>
    <col min="11266" max="11266" width="47.7109375" style="242" customWidth="1"/>
    <col min="11267" max="11267" width="10" style="242" customWidth="1"/>
    <col min="11268" max="11520" width="9.140625" style="242"/>
    <col min="11521" max="11521" width="21.85546875" style="242" bestFit="1" customWidth="1"/>
    <col min="11522" max="11522" width="47.7109375" style="242" customWidth="1"/>
    <col min="11523" max="11523" width="10" style="242" customWidth="1"/>
    <col min="11524" max="11776" width="9.140625" style="242"/>
    <col min="11777" max="11777" width="21.85546875" style="242" bestFit="1" customWidth="1"/>
    <col min="11778" max="11778" width="47.7109375" style="242" customWidth="1"/>
    <col min="11779" max="11779" width="10" style="242" customWidth="1"/>
    <col min="11780" max="12032" width="9.140625" style="242"/>
    <col min="12033" max="12033" width="21.85546875" style="242" bestFit="1" customWidth="1"/>
    <col min="12034" max="12034" width="47.7109375" style="242" customWidth="1"/>
    <col min="12035" max="12035" width="10" style="242" customWidth="1"/>
    <col min="12036" max="12288" width="9.140625" style="242"/>
    <col min="12289" max="12289" width="21.85546875" style="242" bestFit="1" customWidth="1"/>
    <col min="12290" max="12290" width="47.7109375" style="242" customWidth="1"/>
    <col min="12291" max="12291" width="10" style="242" customWidth="1"/>
    <col min="12292" max="12544" width="9.140625" style="242"/>
    <col min="12545" max="12545" width="21.85546875" style="242" bestFit="1" customWidth="1"/>
    <col min="12546" max="12546" width="47.7109375" style="242" customWidth="1"/>
    <col min="12547" max="12547" width="10" style="242" customWidth="1"/>
    <col min="12548" max="12800" width="9.140625" style="242"/>
    <col min="12801" max="12801" width="21.85546875" style="242" bestFit="1" customWidth="1"/>
    <col min="12802" max="12802" width="47.7109375" style="242" customWidth="1"/>
    <col min="12803" max="12803" width="10" style="242" customWidth="1"/>
    <col min="12804" max="13056" width="9.140625" style="242"/>
    <col min="13057" max="13057" width="21.85546875" style="242" bestFit="1" customWidth="1"/>
    <col min="13058" max="13058" width="47.7109375" style="242" customWidth="1"/>
    <col min="13059" max="13059" width="10" style="242" customWidth="1"/>
    <col min="13060" max="13312" width="9.140625" style="242"/>
    <col min="13313" max="13313" width="21.85546875" style="242" bestFit="1" customWidth="1"/>
    <col min="13314" max="13314" width="47.7109375" style="242" customWidth="1"/>
    <col min="13315" max="13315" width="10" style="242" customWidth="1"/>
    <col min="13316" max="13568" width="9.140625" style="242"/>
    <col min="13569" max="13569" width="21.85546875" style="242" bestFit="1" customWidth="1"/>
    <col min="13570" max="13570" width="47.7109375" style="242" customWidth="1"/>
    <col min="13571" max="13571" width="10" style="242" customWidth="1"/>
    <col min="13572" max="13824" width="9.140625" style="242"/>
    <col min="13825" max="13825" width="21.85546875" style="242" bestFit="1" customWidth="1"/>
    <col min="13826" max="13826" width="47.7109375" style="242" customWidth="1"/>
    <col min="13827" max="13827" width="10" style="242" customWidth="1"/>
    <col min="13828" max="14080" width="9.140625" style="242"/>
    <col min="14081" max="14081" width="21.85546875" style="242" bestFit="1" customWidth="1"/>
    <col min="14082" max="14082" width="47.7109375" style="242" customWidth="1"/>
    <col min="14083" max="14083" width="10" style="242" customWidth="1"/>
    <col min="14084" max="14336" width="9.140625" style="242"/>
    <col min="14337" max="14337" width="21.85546875" style="242" bestFit="1" customWidth="1"/>
    <col min="14338" max="14338" width="47.7109375" style="242" customWidth="1"/>
    <col min="14339" max="14339" width="10" style="242" customWidth="1"/>
    <col min="14340" max="14592" width="9.140625" style="242"/>
    <col min="14593" max="14593" width="21.85546875" style="242" bestFit="1" customWidth="1"/>
    <col min="14594" max="14594" width="47.7109375" style="242" customWidth="1"/>
    <col min="14595" max="14595" width="10" style="242" customWidth="1"/>
    <col min="14596" max="14848" width="9.140625" style="242"/>
    <col min="14849" max="14849" width="21.85546875" style="242" bestFit="1" customWidth="1"/>
    <col min="14850" max="14850" width="47.7109375" style="242" customWidth="1"/>
    <col min="14851" max="14851" width="10" style="242" customWidth="1"/>
    <col min="14852" max="15104" width="9.140625" style="242"/>
    <col min="15105" max="15105" width="21.85546875" style="242" bestFit="1" customWidth="1"/>
    <col min="15106" max="15106" width="47.7109375" style="242" customWidth="1"/>
    <col min="15107" max="15107" width="10" style="242" customWidth="1"/>
    <col min="15108" max="15360" width="9.140625" style="242"/>
    <col min="15361" max="15361" width="21.85546875" style="242" bestFit="1" customWidth="1"/>
    <col min="15362" max="15362" width="47.7109375" style="242" customWidth="1"/>
    <col min="15363" max="15363" width="10" style="242" customWidth="1"/>
    <col min="15364" max="15616" width="9.140625" style="242"/>
    <col min="15617" max="15617" width="21.85546875" style="242" bestFit="1" customWidth="1"/>
    <col min="15618" max="15618" width="47.7109375" style="242" customWidth="1"/>
    <col min="15619" max="15619" width="10" style="242" customWidth="1"/>
    <col min="15620" max="15872" width="9.140625" style="242"/>
    <col min="15873" max="15873" width="21.85546875" style="242" bestFit="1" customWidth="1"/>
    <col min="15874" max="15874" width="47.7109375" style="242" customWidth="1"/>
    <col min="15875" max="15875" width="10" style="242" customWidth="1"/>
    <col min="15876" max="16128" width="9.140625" style="242"/>
    <col min="16129" max="16129" width="21.85546875" style="242" bestFit="1" customWidth="1"/>
    <col min="16130" max="16130" width="47.7109375" style="242" customWidth="1"/>
    <col min="16131" max="16131" width="10" style="242" customWidth="1"/>
    <col min="16132" max="16384" width="9.140625" style="242"/>
  </cols>
  <sheetData>
    <row r="1" spans="1:20">
      <c r="A1" s="242" t="s">
        <v>0</v>
      </c>
      <c r="B1" s="265" t="s">
        <v>1814</v>
      </c>
    </row>
    <row r="2" spans="1:20">
      <c r="A2" s="242" t="s">
        <v>2</v>
      </c>
      <c r="B2" s="268" t="s">
        <v>1703</v>
      </c>
    </row>
    <row r="3" spans="1:20">
      <c r="A3" s="242" t="s">
        <v>4</v>
      </c>
      <c r="B3" s="268" t="s">
        <v>1560</v>
      </c>
    </row>
    <row r="4" spans="1:20">
      <c r="A4" s="242" t="s">
        <v>6</v>
      </c>
      <c r="B4" s="268" t="s">
        <v>7</v>
      </c>
    </row>
    <row r="5" spans="1:20">
      <c r="A5" s="242" t="s">
        <v>8</v>
      </c>
      <c r="B5" s="242" t="s">
        <v>9</v>
      </c>
    </row>
    <row r="6" spans="1:20" ht="15.75" thickBot="1"/>
    <row r="7" spans="1:20">
      <c r="A7" s="3035" t="s">
        <v>1704</v>
      </c>
      <c r="B7" s="3036"/>
      <c r="C7" s="3041" t="s">
        <v>1705</v>
      </c>
      <c r="D7" s="3042"/>
      <c r="E7" s="3042"/>
      <c r="F7" s="3042"/>
      <c r="G7" s="3042"/>
      <c r="H7" s="3042"/>
      <c r="I7" s="3042"/>
      <c r="J7" s="3042"/>
      <c r="K7" s="3042"/>
      <c r="L7" s="3042"/>
      <c r="M7" s="3042"/>
      <c r="N7" s="3043"/>
      <c r="O7" s="3043"/>
      <c r="P7" s="3043"/>
      <c r="Q7" s="3044"/>
      <c r="R7" s="1231"/>
      <c r="S7" s="1235"/>
      <c r="T7" s="1235"/>
    </row>
    <row r="8" spans="1:20">
      <c r="A8" s="3037"/>
      <c r="B8" s="3038"/>
      <c r="C8" s="3045"/>
      <c r="D8" s="3046"/>
      <c r="E8" s="3046"/>
      <c r="F8" s="3046"/>
      <c r="G8" s="3046"/>
      <c r="H8" s="3046"/>
      <c r="I8" s="3046"/>
      <c r="J8" s="3046"/>
      <c r="K8" s="3046"/>
      <c r="L8" s="3046"/>
      <c r="M8" s="3046"/>
      <c r="N8" s="3047"/>
      <c r="O8" s="3047"/>
      <c r="P8" s="3047"/>
      <c r="Q8" s="3048"/>
      <c r="R8" s="1231"/>
      <c r="S8" s="1235"/>
      <c r="T8" s="1235"/>
    </row>
    <row r="9" spans="1:20">
      <c r="A9" s="3037"/>
      <c r="B9" s="3038"/>
      <c r="C9" s="3045"/>
      <c r="D9" s="3046"/>
      <c r="E9" s="3046"/>
      <c r="F9" s="3046"/>
      <c r="G9" s="3046"/>
      <c r="H9" s="3046"/>
      <c r="I9" s="3046"/>
      <c r="J9" s="3046"/>
      <c r="K9" s="3046"/>
      <c r="L9" s="3046"/>
      <c r="M9" s="3046"/>
      <c r="N9" s="3047"/>
      <c r="O9" s="3047"/>
      <c r="P9" s="3047"/>
      <c r="Q9" s="3048"/>
      <c r="R9" s="1231"/>
      <c r="S9" s="1235"/>
      <c r="T9" s="1235"/>
    </row>
    <row r="10" spans="1:20" ht="15.75" thickBot="1">
      <c r="A10" s="3039"/>
      <c r="B10" s="3040"/>
      <c r="C10" s="3049"/>
      <c r="D10" s="3050"/>
      <c r="E10" s="3050"/>
      <c r="F10" s="3050"/>
      <c r="G10" s="3050"/>
      <c r="H10" s="3050"/>
      <c r="I10" s="3050"/>
      <c r="J10" s="3050"/>
      <c r="K10" s="3050"/>
      <c r="L10" s="3050"/>
      <c r="M10" s="3050"/>
      <c r="N10" s="3051"/>
      <c r="O10" s="3051"/>
      <c r="P10" s="3051"/>
      <c r="Q10" s="3052"/>
      <c r="R10" s="1231"/>
      <c r="S10" s="1235"/>
      <c r="T10" s="1235"/>
    </row>
    <row r="11" spans="1:20" ht="15" customHeight="1">
      <c r="A11" s="3053" t="s">
        <v>1706</v>
      </c>
      <c r="B11" s="3054"/>
      <c r="C11" s="3057" t="s">
        <v>1815</v>
      </c>
      <c r="D11" s="1236"/>
      <c r="E11" s="3059" t="s">
        <v>1708</v>
      </c>
      <c r="F11" s="3059"/>
      <c r="G11" s="3059"/>
      <c r="H11" s="3059"/>
      <c r="I11" s="3059"/>
      <c r="J11" s="3059"/>
      <c r="K11" s="3059"/>
      <c r="L11" s="3059"/>
      <c r="M11" s="3059"/>
      <c r="N11" s="3059"/>
      <c r="O11" s="3059"/>
      <c r="P11" s="3059"/>
      <c r="Q11" s="3060"/>
      <c r="R11" s="1231"/>
      <c r="S11" s="1235"/>
      <c r="T11" s="1235"/>
    </row>
    <row r="12" spans="1:20" ht="25.5">
      <c r="A12" s="3055"/>
      <c r="B12" s="3056"/>
      <c r="C12" s="3058"/>
      <c r="D12" s="1237" t="s">
        <v>1709</v>
      </c>
      <c r="E12" s="1238" t="s">
        <v>1710</v>
      </c>
      <c r="F12" s="1238" t="s">
        <v>1711</v>
      </c>
      <c r="G12" s="1238" t="s">
        <v>1712</v>
      </c>
      <c r="H12" s="1238" t="s">
        <v>1713</v>
      </c>
      <c r="I12" s="1238" t="s">
        <v>1714</v>
      </c>
      <c r="J12" s="1238" t="s">
        <v>1715</v>
      </c>
      <c r="K12" s="1238" t="s">
        <v>1716</v>
      </c>
      <c r="L12" s="1238" t="s">
        <v>1717</v>
      </c>
      <c r="M12" s="1238" t="s">
        <v>1718</v>
      </c>
      <c r="N12" s="1238" t="s">
        <v>1719</v>
      </c>
      <c r="O12" s="1238" t="s">
        <v>1720</v>
      </c>
      <c r="P12" s="1238" t="s">
        <v>1721</v>
      </c>
      <c r="Q12" s="1239" t="s">
        <v>1722</v>
      </c>
      <c r="R12" s="1231"/>
      <c r="S12" s="1235"/>
      <c r="T12" s="1235"/>
    </row>
    <row r="13" spans="1:20">
      <c r="A13" s="1240"/>
      <c r="B13" s="1241"/>
      <c r="C13" s="1242">
        <v>1</v>
      </c>
      <c r="D13" s="1243">
        <v>2</v>
      </c>
      <c r="E13" s="1243">
        <v>3</v>
      </c>
      <c r="F13" s="1243">
        <v>4</v>
      </c>
      <c r="G13" s="1243">
        <v>5</v>
      </c>
      <c r="H13" s="1243">
        <v>6</v>
      </c>
      <c r="I13" s="1243">
        <v>7</v>
      </c>
      <c r="J13" s="1243">
        <v>8</v>
      </c>
      <c r="K13" s="1243">
        <v>9</v>
      </c>
      <c r="L13" s="1243">
        <v>10</v>
      </c>
      <c r="M13" s="1243">
        <v>11</v>
      </c>
      <c r="N13" s="1243">
        <v>12</v>
      </c>
      <c r="O13" s="1243">
        <v>13</v>
      </c>
      <c r="P13" s="1243">
        <v>14</v>
      </c>
      <c r="Q13" s="1244">
        <v>15</v>
      </c>
      <c r="R13" s="1231"/>
      <c r="S13" s="1235"/>
      <c r="T13" s="1235"/>
    </row>
    <row r="14" spans="1:20">
      <c r="A14" s="1240"/>
      <c r="B14" s="1245" t="s">
        <v>1723</v>
      </c>
      <c r="C14" s="1246"/>
      <c r="D14" s="1247"/>
      <c r="E14" s="1247"/>
      <c r="F14" s="1247"/>
      <c r="G14" s="1247"/>
      <c r="H14" s="1247"/>
      <c r="I14" s="1247"/>
      <c r="J14" s="1247"/>
      <c r="K14" s="1247"/>
      <c r="L14" s="1247"/>
      <c r="M14" s="1247"/>
      <c r="N14" s="1247"/>
      <c r="O14" s="1247"/>
      <c r="P14" s="1247"/>
      <c r="Q14" s="1248"/>
      <c r="R14" s="1231"/>
      <c r="S14" s="1235"/>
      <c r="T14" s="1235"/>
    </row>
    <row r="15" spans="1:20">
      <c r="A15" s="1249"/>
      <c r="B15" s="1250" t="s">
        <v>11</v>
      </c>
      <c r="C15" s="1251"/>
      <c r="D15" s="1252"/>
      <c r="E15" s="1252"/>
      <c r="F15" s="1252"/>
      <c r="G15" s="1252"/>
      <c r="H15" s="1252"/>
      <c r="I15" s="1252"/>
      <c r="J15" s="1252"/>
      <c r="K15" s="1252"/>
      <c r="L15" s="1252"/>
      <c r="M15" s="1252"/>
      <c r="N15" s="1252"/>
      <c r="O15" s="1252"/>
      <c r="P15" s="1252"/>
      <c r="Q15" s="1253"/>
      <c r="R15" s="1231"/>
      <c r="S15" s="1235"/>
      <c r="T15" s="1235"/>
    </row>
    <row r="16" spans="1:20">
      <c r="A16" s="1254">
        <v>1</v>
      </c>
      <c r="B16" s="1255" t="s">
        <v>1724</v>
      </c>
      <c r="C16" s="1256">
        <f>SUM(D16:Q16)</f>
        <v>0</v>
      </c>
      <c r="D16" s="1257"/>
      <c r="E16" s="1258"/>
      <c r="F16" s="1258"/>
      <c r="G16" s="1258"/>
      <c r="H16" s="1258"/>
      <c r="I16" s="1258"/>
      <c r="J16" s="1258"/>
      <c r="K16" s="1258"/>
      <c r="L16" s="1258"/>
      <c r="M16" s="1258"/>
      <c r="N16" s="1258"/>
      <c r="O16" s="1258"/>
      <c r="P16" s="1258"/>
      <c r="Q16" s="1259"/>
      <c r="R16" s="1231"/>
      <c r="S16" s="1235"/>
      <c r="T16" s="1235"/>
    </row>
    <row r="17" spans="1:20" ht="26.25">
      <c r="A17" s="1260">
        <v>2</v>
      </c>
      <c r="B17" s="1261" t="s">
        <v>319</v>
      </c>
      <c r="C17" s="1256">
        <f t="shared" ref="C17:C32" si="0">SUM(D17:Q17)</f>
        <v>0</v>
      </c>
      <c r="D17" s="1262"/>
      <c r="E17" s="1263"/>
      <c r="F17" s="1263"/>
      <c r="G17" s="1263"/>
      <c r="H17" s="1263"/>
      <c r="I17" s="1263"/>
      <c r="J17" s="1263"/>
      <c r="K17" s="1263"/>
      <c r="L17" s="1263"/>
      <c r="M17" s="1263"/>
      <c r="N17" s="1263"/>
      <c r="O17" s="1263"/>
      <c r="P17" s="1263"/>
      <c r="Q17" s="1264"/>
      <c r="R17" s="1231"/>
      <c r="S17" s="1235"/>
      <c r="T17" s="1235"/>
    </row>
    <row r="18" spans="1:20" ht="15" customHeight="1">
      <c r="A18" s="1265">
        <v>3</v>
      </c>
      <c r="B18" s="1266" t="s">
        <v>1725</v>
      </c>
      <c r="C18" s="1256">
        <f t="shared" si="0"/>
        <v>0</v>
      </c>
      <c r="D18" s="1262"/>
      <c r="E18" s="1263"/>
      <c r="F18" s="1263"/>
      <c r="G18" s="1263"/>
      <c r="H18" s="1263"/>
      <c r="I18" s="1263"/>
      <c r="J18" s="1263"/>
      <c r="K18" s="1263"/>
      <c r="L18" s="1263"/>
      <c r="M18" s="1263"/>
      <c r="N18" s="1263"/>
      <c r="O18" s="1263"/>
      <c r="P18" s="1263"/>
      <c r="Q18" s="1264"/>
      <c r="R18" s="1231"/>
      <c r="S18" s="1235"/>
      <c r="T18" s="1235"/>
    </row>
    <row r="19" spans="1:20">
      <c r="A19" s="1260">
        <v>4</v>
      </c>
      <c r="B19" s="1266" t="s">
        <v>1726</v>
      </c>
      <c r="C19" s="1256">
        <f t="shared" si="0"/>
        <v>0</v>
      </c>
      <c r="D19" s="1267">
        <f>D20+D21</f>
        <v>0</v>
      </c>
      <c r="E19" s="1267">
        <f t="shared" ref="E19:Q19" si="1">E20+E21</f>
        <v>0</v>
      </c>
      <c r="F19" s="1267">
        <f t="shared" si="1"/>
        <v>0</v>
      </c>
      <c r="G19" s="1267">
        <f t="shared" si="1"/>
        <v>0</v>
      </c>
      <c r="H19" s="1267">
        <f t="shared" si="1"/>
        <v>0</v>
      </c>
      <c r="I19" s="1267">
        <f t="shared" si="1"/>
        <v>0</v>
      </c>
      <c r="J19" s="1267">
        <f t="shared" si="1"/>
        <v>0</v>
      </c>
      <c r="K19" s="1267">
        <f t="shared" si="1"/>
        <v>0</v>
      </c>
      <c r="L19" s="1267">
        <f t="shared" si="1"/>
        <v>0</v>
      </c>
      <c r="M19" s="1267">
        <f t="shared" si="1"/>
        <v>0</v>
      </c>
      <c r="N19" s="1267">
        <f t="shared" si="1"/>
        <v>0</v>
      </c>
      <c r="O19" s="1267">
        <f t="shared" si="1"/>
        <v>0</v>
      </c>
      <c r="P19" s="1267">
        <f t="shared" si="1"/>
        <v>0</v>
      </c>
      <c r="Q19" s="1268">
        <f t="shared" si="1"/>
        <v>0</v>
      </c>
      <c r="R19" s="1231"/>
      <c r="S19" s="1235"/>
      <c r="T19" s="1235"/>
    </row>
    <row r="20" spans="1:20">
      <c r="A20" s="1260"/>
      <c r="B20" s="1269" t="s">
        <v>1727</v>
      </c>
      <c r="C20" s="1256">
        <f t="shared" si="0"/>
        <v>0</v>
      </c>
      <c r="D20" s="1270"/>
      <c r="E20" s="1271"/>
      <c r="F20" s="1271"/>
      <c r="G20" s="1271"/>
      <c r="H20" s="1271"/>
      <c r="I20" s="1271"/>
      <c r="J20" s="1271"/>
      <c r="K20" s="1271"/>
      <c r="L20" s="1271"/>
      <c r="M20" s="1271"/>
      <c r="N20" s="1271"/>
      <c r="O20" s="1271"/>
      <c r="P20" s="1271"/>
      <c r="Q20" s="1272"/>
      <c r="R20" s="1231"/>
      <c r="S20" s="1235"/>
      <c r="T20" s="1235"/>
    </row>
    <row r="21" spans="1:20">
      <c r="A21" s="1260"/>
      <c r="B21" s="1269" t="s">
        <v>803</v>
      </c>
      <c r="C21" s="1256">
        <f t="shared" si="0"/>
        <v>0</v>
      </c>
      <c r="D21" s="1270"/>
      <c r="E21" s="1271"/>
      <c r="F21" s="1271"/>
      <c r="G21" s="1271"/>
      <c r="H21" s="1271"/>
      <c r="I21" s="1271"/>
      <c r="J21" s="1271"/>
      <c r="K21" s="1271"/>
      <c r="L21" s="1271"/>
      <c r="M21" s="1271"/>
      <c r="N21" s="1271"/>
      <c r="O21" s="1271"/>
      <c r="P21" s="1271"/>
      <c r="Q21" s="1272"/>
      <c r="R21" s="1231"/>
      <c r="S21" s="1235"/>
      <c r="T21" s="1235"/>
    </row>
    <row r="22" spans="1:20">
      <c r="A22" s="1260">
        <v>5</v>
      </c>
      <c r="B22" s="1266" t="s">
        <v>1728</v>
      </c>
      <c r="C22" s="1256">
        <f t="shared" si="0"/>
        <v>0</v>
      </c>
      <c r="D22" s="1273"/>
      <c r="E22" s="1274"/>
      <c r="F22" s="1274"/>
      <c r="G22" s="1274"/>
      <c r="H22" s="1274"/>
      <c r="I22" s="1274"/>
      <c r="J22" s="1274"/>
      <c r="K22" s="1274"/>
      <c r="L22" s="1274"/>
      <c r="M22" s="1274"/>
      <c r="N22" s="1274"/>
      <c r="O22" s="1274"/>
      <c r="P22" s="1274"/>
      <c r="Q22" s="1275"/>
      <c r="R22" s="1231"/>
      <c r="S22" s="1235"/>
      <c r="T22" s="1235"/>
    </row>
    <row r="23" spans="1:20">
      <c r="A23" s="1260">
        <v>6</v>
      </c>
      <c r="B23" s="1266" t="s">
        <v>1729</v>
      </c>
      <c r="C23" s="1256">
        <f t="shared" si="0"/>
        <v>0</v>
      </c>
      <c r="D23" s="1270"/>
      <c r="E23" s="1271"/>
      <c r="F23" s="1271"/>
      <c r="G23" s="1271"/>
      <c r="H23" s="1271"/>
      <c r="I23" s="1271"/>
      <c r="J23" s="1271"/>
      <c r="K23" s="1271"/>
      <c r="L23" s="1271"/>
      <c r="M23" s="1271"/>
      <c r="N23" s="1271"/>
      <c r="O23" s="1271"/>
      <c r="P23" s="1271"/>
      <c r="Q23" s="1272"/>
      <c r="R23" s="1231"/>
      <c r="S23" s="1235"/>
      <c r="T23" s="1235"/>
    </row>
    <row r="24" spans="1:20">
      <c r="A24" s="1260">
        <v>7</v>
      </c>
      <c r="B24" s="1266" t="s">
        <v>1730</v>
      </c>
      <c r="C24" s="1256">
        <f t="shared" si="0"/>
        <v>0</v>
      </c>
      <c r="D24" s="1270"/>
      <c r="E24" s="1271"/>
      <c r="F24" s="1271"/>
      <c r="G24" s="1271"/>
      <c r="H24" s="1271"/>
      <c r="I24" s="1271"/>
      <c r="J24" s="1271"/>
      <c r="K24" s="1271"/>
      <c r="L24" s="1271"/>
      <c r="M24" s="1271"/>
      <c r="N24" s="1271"/>
      <c r="O24" s="1271"/>
      <c r="P24" s="1271"/>
      <c r="Q24" s="1272"/>
      <c r="R24" s="1231"/>
      <c r="S24" s="1235"/>
      <c r="T24" s="1235"/>
    </row>
    <row r="25" spans="1:20">
      <c r="A25" s="1276"/>
      <c r="B25" s="1269" t="s">
        <v>1731</v>
      </c>
      <c r="C25" s="1256">
        <f t="shared" si="0"/>
        <v>0</v>
      </c>
      <c r="D25" s="1270"/>
      <c r="E25" s="1271"/>
      <c r="F25" s="1271"/>
      <c r="G25" s="1271"/>
      <c r="H25" s="1271"/>
      <c r="I25" s="1271"/>
      <c r="J25" s="1271"/>
      <c r="K25" s="1271"/>
      <c r="L25" s="1271"/>
      <c r="M25" s="1271"/>
      <c r="N25" s="1271"/>
      <c r="O25" s="1271"/>
      <c r="P25" s="1271"/>
      <c r="Q25" s="1272"/>
      <c r="R25" s="1231"/>
      <c r="S25" s="1235"/>
      <c r="T25" s="1235"/>
    </row>
    <row r="26" spans="1:20">
      <c r="A26" s="1260">
        <v>8</v>
      </c>
      <c r="B26" s="1277" t="s">
        <v>1732</v>
      </c>
      <c r="C26" s="1256">
        <f t="shared" si="0"/>
        <v>0</v>
      </c>
      <c r="D26" s="1278">
        <f>D27+D28+D29</f>
        <v>0</v>
      </c>
      <c r="E26" s="1278">
        <f t="shared" ref="E26:Q26" si="2">E27+E28+E29</f>
        <v>0</v>
      </c>
      <c r="F26" s="1278">
        <f t="shared" si="2"/>
        <v>0</v>
      </c>
      <c r="G26" s="1278">
        <f t="shared" si="2"/>
        <v>0</v>
      </c>
      <c r="H26" s="1278">
        <f t="shared" si="2"/>
        <v>0</v>
      </c>
      <c r="I26" s="1278">
        <f t="shared" si="2"/>
        <v>0</v>
      </c>
      <c r="J26" s="1278">
        <f t="shared" si="2"/>
        <v>0</v>
      </c>
      <c r="K26" s="1278">
        <f t="shared" si="2"/>
        <v>0</v>
      </c>
      <c r="L26" s="1278">
        <f t="shared" si="2"/>
        <v>0</v>
      </c>
      <c r="M26" s="1278">
        <f t="shared" si="2"/>
        <v>0</v>
      </c>
      <c r="N26" s="1278">
        <f t="shared" si="2"/>
        <v>0</v>
      </c>
      <c r="O26" s="1278">
        <f t="shared" si="2"/>
        <v>0</v>
      </c>
      <c r="P26" s="1278">
        <f t="shared" si="2"/>
        <v>0</v>
      </c>
      <c r="Q26" s="1279">
        <f t="shared" si="2"/>
        <v>0</v>
      </c>
      <c r="R26" s="1231"/>
      <c r="S26" s="1235"/>
      <c r="T26" s="1235"/>
    </row>
    <row r="27" spans="1:20">
      <c r="A27" s="1260"/>
      <c r="B27" s="1280" t="s">
        <v>1733</v>
      </c>
      <c r="C27" s="1256">
        <f t="shared" si="0"/>
        <v>0</v>
      </c>
      <c r="D27" s="1270"/>
      <c r="E27" s="1271"/>
      <c r="F27" s="1271"/>
      <c r="G27" s="1271"/>
      <c r="H27" s="1271"/>
      <c r="I27" s="1271"/>
      <c r="J27" s="1271"/>
      <c r="K27" s="1271"/>
      <c r="L27" s="1271"/>
      <c r="M27" s="1271"/>
      <c r="N27" s="1271"/>
      <c r="O27" s="1271"/>
      <c r="P27" s="1271"/>
      <c r="Q27" s="1272"/>
      <c r="R27" s="1231"/>
      <c r="S27" s="1235"/>
      <c r="T27" s="1235"/>
    </row>
    <row r="28" spans="1:20">
      <c r="A28" s="1260"/>
      <c r="B28" s="1280" t="s">
        <v>263</v>
      </c>
      <c r="C28" s="1256">
        <f t="shared" si="0"/>
        <v>0</v>
      </c>
      <c r="D28" s="1270"/>
      <c r="E28" s="1271"/>
      <c r="F28" s="1271"/>
      <c r="G28" s="1271"/>
      <c r="H28" s="1271"/>
      <c r="I28" s="1271"/>
      <c r="J28" s="1271"/>
      <c r="K28" s="1271"/>
      <c r="L28" s="1271"/>
      <c r="M28" s="1271"/>
      <c r="N28" s="1271"/>
      <c r="O28" s="1271"/>
      <c r="P28" s="1271"/>
      <c r="Q28" s="1272"/>
      <c r="R28" s="1231"/>
      <c r="S28" s="1235"/>
      <c r="T28" s="1235"/>
    </row>
    <row r="29" spans="1:20">
      <c r="A29" s="1260"/>
      <c r="B29" s="1269" t="s">
        <v>1734</v>
      </c>
      <c r="C29" s="1256">
        <f t="shared" si="0"/>
        <v>0</v>
      </c>
      <c r="D29" s="1270"/>
      <c r="E29" s="1271"/>
      <c r="F29" s="1271"/>
      <c r="G29" s="1271"/>
      <c r="H29" s="1271"/>
      <c r="I29" s="1271"/>
      <c r="J29" s="1271"/>
      <c r="K29" s="1271"/>
      <c r="L29" s="1271"/>
      <c r="M29" s="1271"/>
      <c r="N29" s="1271"/>
      <c r="O29" s="1271"/>
      <c r="P29" s="1271"/>
      <c r="Q29" s="1272"/>
      <c r="R29" s="1231"/>
      <c r="S29" s="1235"/>
      <c r="T29" s="1235"/>
    </row>
    <row r="30" spans="1:20">
      <c r="A30" s="1260">
        <v>9</v>
      </c>
      <c r="B30" s="1281" t="s">
        <v>1735</v>
      </c>
      <c r="C30" s="1256">
        <f t="shared" si="0"/>
        <v>0</v>
      </c>
      <c r="D30" s="1278">
        <f>D31+D32</f>
        <v>0</v>
      </c>
      <c r="E30" s="1278">
        <f t="shared" ref="E30:Q30" si="3">E31+E32</f>
        <v>0</v>
      </c>
      <c r="F30" s="1278">
        <f t="shared" si="3"/>
        <v>0</v>
      </c>
      <c r="G30" s="1278">
        <f t="shared" si="3"/>
        <v>0</v>
      </c>
      <c r="H30" s="1278">
        <f t="shared" si="3"/>
        <v>0</v>
      </c>
      <c r="I30" s="1278">
        <f t="shared" si="3"/>
        <v>0</v>
      </c>
      <c r="J30" s="1278">
        <f t="shared" si="3"/>
        <v>0</v>
      </c>
      <c r="K30" s="1278">
        <f t="shared" si="3"/>
        <v>0</v>
      </c>
      <c r="L30" s="1278">
        <f t="shared" si="3"/>
        <v>0</v>
      </c>
      <c r="M30" s="1278">
        <f t="shared" si="3"/>
        <v>0</v>
      </c>
      <c r="N30" s="1278">
        <f t="shared" si="3"/>
        <v>0</v>
      </c>
      <c r="O30" s="1278">
        <f t="shared" si="3"/>
        <v>0</v>
      </c>
      <c r="P30" s="1278">
        <f t="shared" si="3"/>
        <v>0</v>
      </c>
      <c r="Q30" s="1279">
        <f t="shared" si="3"/>
        <v>0</v>
      </c>
      <c r="R30" s="1231"/>
      <c r="S30" s="1235"/>
      <c r="T30" s="1235"/>
    </row>
    <row r="31" spans="1:20">
      <c r="A31" s="1276"/>
      <c r="B31" s="1282" t="s">
        <v>1736</v>
      </c>
      <c r="C31" s="1256">
        <f t="shared" si="0"/>
        <v>0</v>
      </c>
      <c r="D31" s="1270"/>
      <c r="E31" s="1271"/>
      <c r="F31" s="1271"/>
      <c r="G31" s="1271"/>
      <c r="H31" s="1271"/>
      <c r="I31" s="1271"/>
      <c r="J31" s="1271"/>
      <c r="K31" s="1271"/>
      <c r="L31" s="1271"/>
      <c r="M31" s="1271"/>
      <c r="N31" s="1271"/>
      <c r="O31" s="1271"/>
      <c r="P31" s="1271"/>
      <c r="Q31" s="1272"/>
      <c r="R31" s="1231"/>
      <c r="S31" s="1235"/>
      <c r="T31" s="1235"/>
    </row>
    <row r="32" spans="1:20">
      <c r="A32" s="1276"/>
      <c r="B32" s="1282" t="s">
        <v>1737</v>
      </c>
      <c r="C32" s="1256">
        <f t="shared" si="0"/>
        <v>0</v>
      </c>
      <c r="D32" s="1270"/>
      <c r="E32" s="1271"/>
      <c r="F32" s="1271"/>
      <c r="G32" s="1271"/>
      <c r="H32" s="1271"/>
      <c r="I32" s="1271"/>
      <c r="J32" s="1271"/>
      <c r="K32" s="1271"/>
      <c r="L32" s="1271"/>
      <c r="M32" s="1271"/>
      <c r="N32" s="1271"/>
      <c r="O32" s="1271"/>
      <c r="P32" s="1271"/>
      <c r="Q32" s="1272"/>
      <c r="R32" s="1231"/>
      <c r="S32" s="1235"/>
      <c r="T32" s="1235"/>
    </row>
    <row r="33" spans="1:20">
      <c r="A33" s="1283"/>
      <c r="B33" s="1284" t="s">
        <v>1738</v>
      </c>
      <c r="C33" s="1285">
        <f>C16+C17+C18+C19+C22+C23+C24+C25+C26+C30</f>
        <v>0</v>
      </c>
      <c r="D33" s="1285">
        <f t="shared" ref="D33:Q33" si="4">D16+D17+D18+D19+D22+D23+D24+D25+D26+D30</f>
        <v>0</v>
      </c>
      <c r="E33" s="1285">
        <f t="shared" si="4"/>
        <v>0</v>
      </c>
      <c r="F33" s="1285">
        <f t="shared" si="4"/>
        <v>0</v>
      </c>
      <c r="G33" s="1285">
        <f t="shared" si="4"/>
        <v>0</v>
      </c>
      <c r="H33" s="1285">
        <f t="shared" si="4"/>
        <v>0</v>
      </c>
      <c r="I33" s="1285">
        <f t="shared" si="4"/>
        <v>0</v>
      </c>
      <c r="J33" s="1285">
        <f t="shared" si="4"/>
        <v>0</v>
      </c>
      <c r="K33" s="1285">
        <f t="shared" si="4"/>
        <v>0</v>
      </c>
      <c r="L33" s="1285">
        <f t="shared" si="4"/>
        <v>0</v>
      </c>
      <c r="M33" s="1285">
        <f t="shared" si="4"/>
        <v>0</v>
      </c>
      <c r="N33" s="1285">
        <f t="shared" si="4"/>
        <v>0</v>
      </c>
      <c r="O33" s="1285">
        <f t="shared" si="4"/>
        <v>0</v>
      </c>
      <c r="P33" s="1285">
        <f t="shared" si="4"/>
        <v>0</v>
      </c>
      <c r="Q33" s="1286">
        <f t="shared" si="4"/>
        <v>0</v>
      </c>
      <c r="R33" s="1231"/>
      <c r="S33" s="1235"/>
      <c r="T33" s="1235"/>
    </row>
    <row r="34" spans="1:20">
      <c r="A34" s="1249"/>
      <c r="B34" s="1287" t="s">
        <v>1739</v>
      </c>
      <c r="C34" s="1288"/>
      <c r="D34" s="1288"/>
      <c r="E34" s="1288"/>
      <c r="F34" s="1288"/>
      <c r="G34" s="1288"/>
      <c r="H34" s="1288"/>
      <c r="I34" s="1288"/>
      <c r="J34" s="1288"/>
      <c r="K34" s="1288"/>
      <c r="L34" s="1288"/>
      <c r="M34" s="1288"/>
      <c r="N34" s="1288"/>
      <c r="O34" s="1288"/>
      <c r="P34" s="1288"/>
      <c r="Q34" s="1289"/>
      <c r="R34" s="1231"/>
      <c r="S34" s="1235"/>
      <c r="T34" s="1235"/>
    </row>
    <row r="35" spans="1:20">
      <c r="A35" s="1260">
        <v>1</v>
      </c>
      <c r="B35" s="1266" t="s">
        <v>29</v>
      </c>
      <c r="C35" s="1256">
        <f>SUM(D35:Q35)</f>
        <v>0</v>
      </c>
      <c r="D35" s="1273"/>
      <c r="E35" s="1274"/>
      <c r="F35" s="1274"/>
      <c r="G35" s="1274"/>
      <c r="H35" s="1274"/>
      <c r="I35" s="1274"/>
      <c r="J35" s="1274"/>
      <c r="K35" s="1274"/>
      <c r="L35" s="1274"/>
      <c r="M35" s="1274"/>
      <c r="N35" s="1274"/>
      <c r="O35" s="1274"/>
      <c r="P35" s="1274"/>
      <c r="Q35" s="1275"/>
      <c r="R35" s="1231"/>
      <c r="S35" s="1235"/>
      <c r="T35" s="1235"/>
    </row>
    <row r="36" spans="1:20">
      <c r="A36" s="1260">
        <v>2</v>
      </c>
      <c r="B36" s="1266" t="s">
        <v>1740</v>
      </c>
      <c r="C36" s="1256">
        <f t="shared" ref="C36:C50" si="5">SUM(D36:Q36)</f>
        <v>0</v>
      </c>
      <c r="D36" s="1270"/>
      <c r="E36" s="1271"/>
      <c r="F36" s="1271"/>
      <c r="G36" s="1271"/>
      <c r="H36" s="1271"/>
      <c r="I36" s="1271"/>
      <c r="J36" s="1271"/>
      <c r="K36" s="1271"/>
      <c r="L36" s="1271"/>
      <c r="M36" s="1271"/>
      <c r="N36" s="1271"/>
      <c r="O36" s="1271"/>
      <c r="P36" s="1271"/>
      <c r="Q36" s="1272"/>
      <c r="R36" s="1231"/>
      <c r="S36" s="1235"/>
      <c r="T36" s="1235"/>
    </row>
    <row r="37" spans="1:20" ht="26.25">
      <c r="A37" s="1260">
        <v>3</v>
      </c>
      <c r="B37" s="1266" t="s">
        <v>1741</v>
      </c>
      <c r="C37" s="1256">
        <f t="shared" si="5"/>
        <v>0</v>
      </c>
      <c r="D37" s="1270"/>
      <c r="E37" s="1271"/>
      <c r="F37" s="1271"/>
      <c r="G37" s="1271"/>
      <c r="H37" s="1271"/>
      <c r="I37" s="1271"/>
      <c r="J37" s="1271"/>
      <c r="K37" s="1271"/>
      <c r="L37" s="1271"/>
      <c r="M37" s="1271"/>
      <c r="N37" s="1271"/>
      <c r="O37" s="1271"/>
      <c r="P37" s="1271"/>
      <c r="Q37" s="1272"/>
      <c r="R37" s="1231"/>
      <c r="S37" s="1235"/>
      <c r="T37" s="1235"/>
    </row>
    <row r="38" spans="1:20">
      <c r="A38" s="1260">
        <v>4</v>
      </c>
      <c r="B38" s="1266" t="s">
        <v>1742</v>
      </c>
      <c r="C38" s="1256">
        <f t="shared" si="5"/>
        <v>0</v>
      </c>
      <c r="D38" s="1278">
        <f>D39+D40</f>
        <v>0</v>
      </c>
      <c r="E38" s="1278">
        <f t="shared" ref="E38:Q38" si="6">E39+E40</f>
        <v>0</v>
      </c>
      <c r="F38" s="1278">
        <f t="shared" si="6"/>
        <v>0</v>
      </c>
      <c r="G38" s="1278">
        <f t="shared" si="6"/>
        <v>0</v>
      </c>
      <c r="H38" s="1278">
        <f t="shared" si="6"/>
        <v>0</v>
      </c>
      <c r="I38" s="1278">
        <f t="shared" si="6"/>
        <v>0</v>
      </c>
      <c r="J38" s="1278">
        <f t="shared" si="6"/>
        <v>0</v>
      </c>
      <c r="K38" s="1278">
        <f t="shared" si="6"/>
        <v>0</v>
      </c>
      <c r="L38" s="1278">
        <f t="shared" si="6"/>
        <v>0</v>
      </c>
      <c r="M38" s="1278">
        <f t="shared" si="6"/>
        <v>0</v>
      </c>
      <c r="N38" s="1278">
        <f t="shared" si="6"/>
        <v>0</v>
      </c>
      <c r="O38" s="1278">
        <f t="shared" si="6"/>
        <v>0</v>
      </c>
      <c r="P38" s="1278">
        <f t="shared" si="6"/>
        <v>0</v>
      </c>
      <c r="Q38" s="1279">
        <f t="shared" si="6"/>
        <v>0</v>
      </c>
      <c r="R38" s="1231"/>
      <c r="S38" s="1235"/>
      <c r="T38" s="1235"/>
    </row>
    <row r="39" spans="1:20">
      <c r="A39" s="1260"/>
      <c r="B39" s="1269" t="s">
        <v>1727</v>
      </c>
      <c r="C39" s="1256">
        <f t="shared" si="5"/>
        <v>0</v>
      </c>
      <c r="D39" s="1290"/>
      <c r="E39" s="1290"/>
      <c r="F39" s="1290"/>
      <c r="G39" s="1290"/>
      <c r="H39" s="1290"/>
      <c r="I39" s="1290"/>
      <c r="J39" s="1290"/>
      <c r="K39" s="1290"/>
      <c r="L39" s="1290"/>
      <c r="M39" s="1290"/>
      <c r="N39" s="1290"/>
      <c r="O39" s="1290"/>
      <c r="P39" s="1290"/>
      <c r="Q39" s="1291"/>
      <c r="R39" s="1231"/>
      <c r="S39" s="1235"/>
      <c r="T39" s="1235"/>
    </row>
    <row r="40" spans="1:20">
      <c r="A40" s="1260"/>
      <c r="B40" s="1269" t="s">
        <v>803</v>
      </c>
      <c r="C40" s="1256">
        <f t="shared" si="5"/>
        <v>0</v>
      </c>
      <c r="D40" s="1292"/>
      <c r="E40" s="1292"/>
      <c r="F40" s="1292"/>
      <c r="G40" s="1292"/>
      <c r="H40" s="1292"/>
      <c r="I40" s="1292"/>
      <c r="J40" s="1292"/>
      <c r="K40" s="1292"/>
      <c r="L40" s="1292"/>
      <c r="M40" s="1292"/>
      <c r="N40" s="1292"/>
      <c r="O40" s="1292"/>
      <c r="P40" s="1292"/>
      <c r="Q40" s="1293"/>
      <c r="R40" s="1231"/>
      <c r="S40" s="1235"/>
      <c r="T40" s="1235"/>
    </row>
    <row r="41" spans="1:20">
      <c r="A41" s="1260">
        <v>5</v>
      </c>
      <c r="B41" s="1266" t="s">
        <v>1728</v>
      </c>
      <c r="C41" s="1256">
        <f t="shared" si="5"/>
        <v>0</v>
      </c>
      <c r="D41" s="1294"/>
      <c r="E41" s="1294"/>
      <c r="F41" s="1294"/>
      <c r="G41" s="1294"/>
      <c r="H41" s="1294"/>
      <c r="I41" s="1294"/>
      <c r="J41" s="1294"/>
      <c r="K41" s="1294"/>
      <c r="L41" s="1294"/>
      <c r="M41" s="1294"/>
      <c r="N41" s="1294"/>
      <c r="O41" s="1294"/>
      <c r="P41" s="1294"/>
      <c r="Q41" s="1295"/>
      <c r="R41" s="1231"/>
      <c r="S41" s="1235"/>
      <c r="T41" s="1235"/>
    </row>
    <row r="42" spans="1:20">
      <c r="A42" s="1260">
        <v>6</v>
      </c>
      <c r="B42" s="1266" t="s">
        <v>1729</v>
      </c>
      <c r="C42" s="1256">
        <f t="shared" si="5"/>
        <v>0</v>
      </c>
      <c r="D42" s="1296"/>
      <c r="E42" s="1296"/>
      <c r="F42" s="1296"/>
      <c r="G42" s="1296"/>
      <c r="H42" s="1296"/>
      <c r="I42" s="1296"/>
      <c r="J42" s="1296"/>
      <c r="K42" s="1296"/>
      <c r="L42" s="1296"/>
      <c r="M42" s="1296"/>
      <c r="N42" s="1296"/>
      <c r="O42" s="1296"/>
      <c r="P42" s="1296"/>
      <c r="Q42" s="1297"/>
      <c r="R42" s="1231"/>
      <c r="S42" s="1235"/>
      <c r="T42" s="1235"/>
    </row>
    <row r="43" spans="1:20">
      <c r="A43" s="1260">
        <v>7</v>
      </c>
      <c r="B43" s="1298" t="s">
        <v>1743</v>
      </c>
      <c r="C43" s="1256">
        <f t="shared" si="5"/>
        <v>0</v>
      </c>
      <c r="D43" s="1267">
        <f>D44+D45+D46</f>
        <v>0</v>
      </c>
      <c r="E43" s="1267">
        <f t="shared" ref="E43:Q43" si="7">E44+E45+E46</f>
        <v>0</v>
      </c>
      <c r="F43" s="1267">
        <f t="shared" si="7"/>
        <v>0</v>
      </c>
      <c r="G43" s="1267">
        <f t="shared" si="7"/>
        <v>0</v>
      </c>
      <c r="H43" s="1267">
        <f t="shared" si="7"/>
        <v>0</v>
      </c>
      <c r="I43" s="1267">
        <f t="shared" si="7"/>
        <v>0</v>
      </c>
      <c r="J43" s="1267">
        <f t="shared" si="7"/>
        <v>0</v>
      </c>
      <c r="K43" s="1267">
        <f t="shared" si="7"/>
        <v>0</v>
      </c>
      <c r="L43" s="1267">
        <f t="shared" si="7"/>
        <v>0</v>
      </c>
      <c r="M43" s="1267">
        <f t="shared" si="7"/>
        <v>0</v>
      </c>
      <c r="N43" s="1267">
        <f t="shared" si="7"/>
        <v>0</v>
      </c>
      <c r="O43" s="1267">
        <f t="shared" si="7"/>
        <v>0</v>
      </c>
      <c r="P43" s="1267">
        <f t="shared" si="7"/>
        <v>0</v>
      </c>
      <c r="Q43" s="1268">
        <f t="shared" si="7"/>
        <v>0</v>
      </c>
      <c r="R43" s="1231"/>
      <c r="S43" s="1235"/>
      <c r="T43" s="1235"/>
    </row>
    <row r="44" spans="1:20">
      <c r="A44" s="1276"/>
      <c r="B44" s="1269" t="s">
        <v>30</v>
      </c>
      <c r="C44" s="1256">
        <f t="shared" si="5"/>
        <v>0</v>
      </c>
      <c r="D44" s="1299"/>
      <c r="E44" s="1263"/>
      <c r="F44" s="1263"/>
      <c r="G44" s="1263"/>
      <c r="H44" s="1263"/>
      <c r="I44" s="1263"/>
      <c r="J44" s="1263"/>
      <c r="K44" s="1263"/>
      <c r="L44" s="1263"/>
      <c r="M44" s="1263"/>
      <c r="N44" s="1263"/>
      <c r="O44" s="1263"/>
      <c r="P44" s="1263"/>
      <c r="Q44" s="1264"/>
      <c r="R44" s="1231"/>
      <c r="S44" s="1235"/>
      <c r="T44" s="1235"/>
    </row>
    <row r="45" spans="1:20">
      <c r="A45" s="1276"/>
      <c r="B45" s="1269" t="s">
        <v>1727</v>
      </c>
      <c r="C45" s="1256">
        <f t="shared" si="5"/>
        <v>0</v>
      </c>
      <c r="D45" s="1299"/>
      <c r="E45" s="1263"/>
      <c r="F45" s="1263"/>
      <c r="G45" s="1263"/>
      <c r="H45" s="1263"/>
      <c r="I45" s="1263"/>
      <c r="J45" s="1263"/>
      <c r="K45" s="1263"/>
      <c r="L45" s="1263"/>
      <c r="M45" s="1263"/>
      <c r="N45" s="1263"/>
      <c r="O45" s="1263"/>
      <c r="P45" s="1263"/>
      <c r="Q45" s="1264"/>
      <c r="R45" s="1231"/>
      <c r="S45" s="1235"/>
      <c r="T45" s="1235"/>
    </row>
    <row r="46" spans="1:20">
      <c r="A46" s="1276"/>
      <c r="B46" s="1269" t="s">
        <v>1744</v>
      </c>
      <c r="C46" s="1256">
        <f t="shared" si="5"/>
        <v>0</v>
      </c>
      <c r="D46" s="1299"/>
      <c r="E46" s="1263"/>
      <c r="F46" s="1263"/>
      <c r="G46" s="1263"/>
      <c r="H46" s="1263"/>
      <c r="I46" s="1263"/>
      <c r="J46" s="1263"/>
      <c r="K46" s="1263"/>
      <c r="L46" s="1263"/>
      <c r="M46" s="1263"/>
      <c r="N46" s="1263"/>
      <c r="O46" s="1263"/>
      <c r="P46" s="1263"/>
      <c r="Q46" s="1264"/>
      <c r="R46" s="1231"/>
      <c r="S46" s="1235"/>
      <c r="T46" s="1235"/>
    </row>
    <row r="47" spans="1:20">
      <c r="A47" s="1260">
        <v>8</v>
      </c>
      <c r="B47" s="1277" t="s">
        <v>1745</v>
      </c>
      <c r="C47" s="1256">
        <f t="shared" si="5"/>
        <v>0</v>
      </c>
      <c r="D47" s="1299"/>
      <c r="E47" s="1263"/>
      <c r="F47" s="1263"/>
      <c r="G47" s="1263"/>
      <c r="H47" s="1263"/>
      <c r="I47" s="1263"/>
      <c r="J47" s="1263"/>
      <c r="K47" s="1263"/>
      <c r="L47" s="1263"/>
      <c r="M47" s="1263"/>
      <c r="N47" s="1263"/>
      <c r="O47" s="1263"/>
      <c r="P47" s="1263"/>
      <c r="Q47" s="1264"/>
      <c r="R47" s="1231"/>
      <c r="S47" s="1235"/>
      <c r="T47" s="1235"/>
    </row>
    <row r="48" spans="1:20">
      <c r="A48" s="1260">
        <v>9</v>
      </c>
      <c r="B48" s="1277" t="s">
        <v>1746</v>
      </c>
      <c r="C48" s="1256">
        <f t="shared" si="5"/>
        <v>0</v>
      </c>
      <c r="D48" s="1299"/>
      <c r="E48" s="1263"/>
      <c r="F48" s="1263"/>
      <c r="G48" s="1263"/>
      <c r="H48" s="1263"/>
      <c r="I48" s="1263"/>
      <c r="J48" s="1263"/>
      <c r="K48" s="1263"/>
      <c r="L48" s="1263"/>
      <c r="M48" s="1263"/>
      <c r="N48" s="1263"/>
      <c r="O48" s="1263"/>
      <c r="P48" s="1263"/>
      <c r="Q48" s="1264"/>
      <c r="R48" s="1231"/>
      <c r="S48" s="1235"/>
      <c r="T48" s="1235"/>
    </row>
    <row r="49" spans="1:20">
      <c r="A49" s="1260">
        <v>10</v>
      </c>
      <c r="B49" s="1277" t="s">
        <v>1747</v>
      </c>
      <c r="C49" s="1256">
        <f t="shared" si="5"/>
        <v>0</v>
      </c>
      <c r="D49" s="1299"/>
      <c r="E49" s="1263"/>
      <c r="F49" s="1263"/>
      <c r="G49" s="1263"/>
      <c r="H49" s="1263"/>
      <c r="I49" s="1263"/>
      <c r="J49" s="1263"/>
      <c r="K49" s="1263"/>
      <c r="L49" s="1263"/>
      <c r="M49" s="1263"/>
      <c r="N49" s="1263"/>
      <c r="O49" s="1263"/>
      <c r="P49" s="1263"/>
      <c r="Q49" s="1264"/>
      <c r="R49" s="1231"/>
      <c r="S49" s="1235"/>
      <c r="T49" s="1235"/>
    </row>
    <row r="50" spans="1:20">
      <c r="A50" s="1260">
        <v>11</v>
      </c>
      <c r="B50" s="1277" t="s">
        <v>444</v>
      </c>
      <c r="C50" s="1256">
        <f t="shared" si="5"/>
        <v>0</v>
      </c>
      <c r="D50" s="1299"/>
      <c r="E50" s="1263"/>
      <c r="F50" s="1263"/>
      <c r="G50" s="1263"/>
      <c r="H50" s="1263"/>
      <c r="I50" s="1263"/>
      <c r="J50" s="1263"/>
      <c r="K50" s="1263"/>
      <c r="L50" s="1263"/>
      <c r="M50" s="1263"/>
      <c r="N50" s="1263"/>
      <c r="O50" s="1263"/>
      <c r="P50" s="1263"/>
      <c r="Q50" s="1264"/>
      <c r="R50" s="1231"/>
      <c r="S50" s="1235"/>
      <c r="T50" s="1235"/>
    </row>
    <row r="51" spans="1:20" ht="15.75" thickBot="1">
      <c r="A51" s="1300"/>
      <c r="B51" s="1301" t="s">
        <v>1748</v>
      </c>
      <c r="C51" s="1302">
        <f>C35+C36+C37+C38+C41+C42+C43+C47+C48+C49+C50</f>
        <v>0</v>
      </c>
      <c r="D51" s="1303">
        <f>D35+D36+D37+D38+D41+D42+D43+D47+D48+D49+D50</f>
        <v>0</v>
      </c>
      <c r="E51" s="1303">
        <f t="shared" ref="E51:Q51" si="8">E35+E36+E37+E38+E41+E42+E43+E47+E48+E49+E50</f>
        <v>0</v>
      </c>
      <c r="F51" s="1303">
        <f t="shared" si="8"/>
        <v>0</v>
      </c>
      <c r="G51" s="1303">
        <f t="shared" si="8"/>
        <v>0</v>
      </c>
      <c r="H51" s="1303">
        <f t="shared" si="8"/>
        <v>0</v>
      </c>
      <c r="I51" s="1303">
        <f t="shared" si="8"/>
        <v>0</v>
      </c>
      <c r="J51" s="1303">
        <f t="shared" si="8"/>
        <v>0</v>
      </c>
      <c r="K51" s="1303">
        <f t="shared" si="8"/>
        <v>0</v>
      </c>
      <c r="L51" s="1303">
        <f t="shared" si="8"/>
        <v>0</v>
      </c>
      <c r="M51" s="1303">
        <f t="shared" si="8"/>
        <v>0</v>
      </c>
      <c r="N51" s="1303">
        <f t="shared" si="8"/>
        <v>0</v>
      </c>
      <c r="O51" s="1303">
        <f t="shared" si="8"/>
        <v>0</v>
      </c>
      <c r="P51" s="1303">
        <f t="shared" si="8"/>
        <v>0</v>
      </c>
      <c r="Q51" s="1304">
        <f t="shared" si="8"/>
        <v>0</v>
      </c>
      <c r="R51" s="1231"/>
      <c r="S51" s="1235"/>
      <c r="T51" s="1235"/>
    </row>
    <row r="52" spans="1:20" ht="15.75" thickBot="1">
      <c r="A52" s="1305"/>
      <c r="B52" s="1306" t="s">
        <v>1749</v>
      </c>
      <c r="C52" s="1307">
        <f>C33+C51</f>
        <v>0</v>
      </c>
      <c r="D52" s="1308">
        <f>D33+D51</f>
        <v>0</v>
      </c>
      <c r="E52" s="1308">
        <f t="shared" ref="E52:Q52" si="9">E33+E51</f>
        <v>0</v>
      </c>
      <c r="F52" s="1308">
        <f t="shared" si="9"/>
        <v>0</v>
      </c>
      <c r="G52" s="1308">
        <f t="shared" si="9"/>
        <v>0</v>
      </c>
      <c r="H52" s="1308">
        <f t="shared" si="9"/>
        <v>0</v>
      </c>
      <c r="I52" s="1308">
        <f t="shared" si="9"/>
        <v>0</v>
      </c>
      <c r="J52" s="1308">
        <f t="shared" si="9"/>
        <v>0</v>
      </c>
      <c r="K52" s="1308">
        <f t="shared" si="9"/>
        <v>0</v>
      </c>
      <c r="L52" s="1308">
        <f t="shared" si="9"/>
        <v>0</v>
      </c>
      <c r="M52" s="1308">
        <f t="shared" si="9"/>
        <v>0</v>
      </c>
      <c r="N52" s="1308">
        <f t="shared" si="9"/>
        <v>0</v>
      </c>
      <c r="O52" s="1308">
        <f t="shared" si="9"/>
        <v>0</v>
      </c>
      <c r="P52" s="1308">
        <f t="shared" si="9"/>
        <v>0</v>
      </c>
      <c r="Q52" s="1309">
        <f t="shared" si="9"/>
        <v>0</v>
      </c>
      <c r="R52" s="1231"/>
      <c r="S52" s="1235"/>
      <c r="T52" s="1235"/>
    </row>
    <row r="53" spans="1:20">
      <c r="A53" s="1310"/>
      <c r="B53" s="1245" t="s">
        <v>1750</v>
      </c>
      <c r="C53" s="1311"/>
      <c r="D53" s="1312"/>
      <c r="E53" s="1312"/>
      <c r="F53" s="1312"/>
      <c r="G53" s="1312"/>
      <c r="H53" s="1312"/>
      <c r="I53" s="1312"/>
      <c r="J53" s="1312"/>
      <c r="K53" s="1312"/>
      <c r="L53" s="1312"/>
      <c r="M53" s="1312"/>
      <c r="N53" s="1312"/>
      <c r="O53" s="1312"/>
      <c r="P53" s="1312"/>
      <c r="Q53" s="1313"/>
      <c r="R53" s="1231"/>
      <c r="S53" s="1235"/>
      <c r="T53" s="1235"/>
    </row>
    <row r="54" spans="1:20">
      <c r="A54" s="1249"/>
      <c r="B54" s="1245" t="s">
        <v>1751</v>
      </c>
      <c r="C54" s="1314"/>
      <c r="D54" s="1315"/>
      <c r="E54" s="1315"/>
      <c r="F54" s="1315"/>
      <c r="G54" s="1315"/>
      <c r="H54" s="1315"/>
      <c r="I54" s="1315"/>
      <c r="J54" s="1315"/>
      <c r="K54" s="1315"/>
      <c r="L54" s="1315"/>
      <c r="M54" s="1315"/>
      <c r="N54" s="1315"/>
      <c r="O54" s="1315"/>
      <c r="P54" s="1315"/>
      <c r="Q54" s="1316"/>
      <c r="R54" s="1231"/>
      <c r="S54" s="1235"/>
      <c r="T54" s="1235"/>
    </row>
    <row r="55" spans="1:20">
      <c r="A55" s="1283" t="s">
        <v>1752</v>
      </c>
      <c r="B55" s="1317" t="s">
        <v>1753</v>
      </c>
      <c r="C55" s="1251"/>
      <c r="D55" s="1252"/>
      <c r="E55" s="1252"/>
      <c r="F55" s="1252"/>
      <c r="G55" s="1252"/>
      <c r="H55" s="1252"/>
      <c r="I55" s="1252"/>
      <c r="J55" s="1252"/>
      <c r="K55" s="1252"/>
      <c r="L55" s="1252"/>
      <c r="M55" s="1252"/>
      <c r="N55" s="1252"/>
      <c r="O55" s="1252"/>
      <c r="P55" s="1252"/>
      <c r="Q55" s="1253"/>
      <c r="R55" s="1231"/>
      <c r="S55" s="1235"/>
      <c r="T55" s="1235"/>
    </row>
    <row r="56" spans="1:20">
      <c r="A56" s="1249" t="s">
        <v>1754</v>
      </c>
      <c r="B56" s="1318" t="s">
        <v>1755</v>
      </c>
      <c r="C56" s="1256">
        <f t="shared" ref="C56:C62" si="10">SUM(D56:Q56)</f>
        <v>0</v>
      </c>
      <c r="D56" s="1299"/>
      <c r="E56" s="1263"/>
      <c r="F56" s="1263"/>
      <c r="G56" s="1263"/>
      <c r="H56" s="1263"/>
      <c r="I56" s="1263"/>
      <c r="J56" s="1263"/>
      <c r="K56" s="1263"/>
      <c r="L56" s="1263"/>
      <c r="M56" s="1263"/>
      <c r="N56" s="1263"/>
      <c r="O56" s="1263"/>
      <c r="P56" s="1263"/>
      <c r="Q56" s="1264"/>
      <c r="R56" s="1231"/>
      <c r="S56" s="1235"/>
      <c r="T56" s="1235"/>
    </row>
    <row r="57" spans="1:20">
      <c r="A57" s="1249" t="s">
        <v>1756</v>
      </c>
      <c r="B57" s="1318" t="s">
        <v>1757</v>
      </c>
      <c r="C57" s="1256">
        <f t="shared" si="10"/>
        <v>0</v>
      </c>
      <c r="D57" s="1299"/>
      <c r="E57" s="1263"/>
      <c r="F57" s="1263"/>
      <c r="G57" s="1263"/>
      <c r="H57" s="1263"/>
      <c r="I57" s="1263"/>
      <c r="J57" s="1263"/>
      <c r="K57" s="1263"/>
      <c r="L57" s="1263"/>
      <c r="M57" s="1263"/>
      <c r="N57" s="1263"/>
      <c r="O57" s="1263"/>
      <c r="P57" s="1263"/>
      <c r="Q57" s="1264"/>
      <c r="R57" s="1231"/>
      <c r="S57" s="1235"/>
      <c r="T57" s="1235"/>
    </row>
    <row r="58" spans="1:20">
      <c r="A58" s="1249" t="s">
        <v>1758</v>
      </c>
      <c r="B58" s="1318" t="s">
        <v>1759</v>
      </c>
      <c r="C58" s="1256">
        <f t="shared" si="10"/>
        <v>0</v>
      </c>
      <c r="D58" s="1299"/>
      <c r="E58" s="1263"/>
      <c r="F58" s="1263"/>
      <c r="G58" s="1263"/>
      <c r="H58" s="1263"/>
      <c r="I58" s="1263"/>
      <c r="J58" s="1263"/>
      <c r="K58" s="1263"/>
      <c r="L58" s="1263"/>
      <c r="M58" s="1263"/>
      <c r="N58" s="1263"/>
      <c r="O58" s="1263"/>
      <c r="P58" s="1263"/>
      <c r="Q58" s="1264"/>
      <c r="R58" s="1231"/>
      <c r="S58" s="1235"/>
      <c r="T58" s="1235"/>
    </row>
    <row r="59" spans="1:20">
      <c r="A59" s="1249" t="s">
        <v>1760</v>
      </c>
      <c r="B59" s="1318" t="s">
        <v>1761</v>
      </c>
      <c r="C59" s="1256">
        <f t="shared" si="10"/>
        <v>0</v>
      </c>
      <c r="D59" s="1319">
        <f>D60+D61</f>
        <v>0</v>
      </c>
      <c r="E59" s="1319">
        <f t="shared" ref="E59:Q59" si="11">E60+E61</f>
        <v>0</v>
      </c>
      <c r="F59" s="1319">
        <f t="shared" si="11"/>
        <v>0</v>
      </c>
      <c r="G59" s="1319">
        <f t="shared" si="11"/>
        <v>0</v>
      </c>
      <c r="H59" s="1319">
        <f t="shared" si="11"/>
        <v>0</v>
      </c>
      <c r="I59" s="1319">
        <f t="shared" si="11"/>
        <v>0</v>
      </c>
      <c r="J59" s="1319">
        <f t="shared" si="11"/>
        <v>0</v>
      </c>
      <c r="K59" s="1319">
        <f t="shared" si="11"/>
        <v>0</v>
      </c>
      <c r="L59" s="1319">
        <f t="shared" si="11"/>
        <v>0</v>
      </c>
      <c r="M59" s="1319">
        <f t="shared" si="11"/>
        <v>0</v>
      </c>
      <c r="N59" s="1319">
        <f t="shared" si="11"/>
        <v>0</v>
      </c>
      <c r="O59" s="1319">
        <f t="shared" si="11"/>
        <v>0</v>
      </c>
      <c r="P59" s="1319">
        <f t="shared" si="11"/>
        <v>0</v>
      </c>
      <c r="Q59" s="1320">
        <f t="shared" si="11"/>
        <v>0</v>
      </c>
      <c r="R59" s="1231"/>
      <c r="S59" s="1235"/>
      <c r="T59" s="1235"/>
    </row>
    <row r="60" spans="1:20">
      <c r="A60" s="1249" t="s">
        <v>1762</v>
      </c>
      <c r="B60" s="1321" t="s">
        <v>1763</v>
      </c>
      <c r="C60" s="1256">
        <f t="shared" si="10"/>
        <v>0</v>
      </c>
      <c r="D60" s="1292"/>
      <c r="E60" s="1292"/>
      <c r="F60" s="1292"/>
      <c r="G60" s="1292"/>
      <c r="H60" s="1292"/>
      <c r="I60" s="1292"/>
      <c r="J60" s="1292"/>
      <c r="K60" s="1292"/>
      <c r="L60" s="1292"/>
      <c r="M60" s="1292"/>
      <c r="N60" s="1292"/>
      <c r="O60" s="1292"/>
      <c r="P60" s="1292"/>
      <c r="Q60" s="1293"/>
      <c r="R60" s="1231"/>
      <c r="S60" s="1235"/>
      <c r="T60" s="1235"/>
    </row>
    <row r="61" spans="1:20">
      <c r="A61" s="1249" t="s">
        <v>1764</v>
      </c>
      <c r="B61" s="1321" t="s">
        <v>1765</v>
      </c>
      <c r="C61" s="1256">
        <f t="shared" si="10"/>
        <v>0</v>
      </c>
      <c r="D61" s="1292"/>
      <c r="E61" s="1292"/>
      <c r="F61" s="1292"/>
      <c r="G61" s="1292"/>
      <c r="H61" s="1292"/>
      <c r="I61" s="1292"/>
      <c r="J61" s="1292"/>
      <c r="K61" s="1292"/>
      <c r="L61" s="1292"/>
      <c r="M61" s="1292"/>
      <c r="N61" s="1292"/>
      <c r="O61" s="1292"/>
      <c r="P61" s="1292"/>
      <c r="Q61" s="1293"/>
      <c r="R61" s="1231"/>
      <c r="S61" s="1235"/>
      <c r="T61" s="1235"/>
    </row>
    <row r="62" spans="1:20">
      <c r="A62" s="1249" t="s">
        <v>1766</v>
      </c>
      <c r="B62" s="1318" t="s">
        <v>1767</v>
      </c>
      <c r="C62" s="1256">
        <f t="shared" si="10"/>
        <v>0</v>
      </c>
      <c r="D62" s="1322"/>
      <c r="E62" s="1322"/>
      <c r="F62" s="1322"/>
      <c r="G62" s="1322"/>
      <c r="H62" s="1322"/>
      <c r="I62" s="1322"/>
      <c r="J62" s="1322"/>
      <c r="K62" s="1322"/>
      <c r="L62" s="1322"/>
      <c r="M62" s="1322"/>
      <c r="N62" s="1322"/>
      <c r="O62" s="1322"/>
      <c r="P62" s="1322"/>
      <c r="Q62" s="1323"/>
      <c r="R62" s="1231"/>
      <c r="S62" s="1235"/>
      <c r="T62" s="1235"/>
    </row>
    <row r="63" spans="1:20">
      <c r="A63" s="1283"/>
      <c r="B63" s="1284" t="s">
        <v>1768</v>
      </c>
      <c r="C63" s="1324">
        <f>C56+C57+C58+C59+C62</f>
        <v>0</v>
      </c>
      <c r="D63" s="1325">
        <f>D56+D57+D58+D59+D62</f>
        <v>0</v>
      </c>
      <c r="E63" s="1325">
        <f t="shared" ref="E63:Q63" si="12">E56+E57+E58+E59+E62</f>
        <v>0</v>
      </c>
      <c r="F63" s="1325">
        <f t="shared" si="12"/>
        <v>0</v>
      </c>
      <c r="G63" s="1325">
        <f t="shared" si="12"/>
        <v>0</v>
      </c>
      <c r="H63" s="1325">
        <f t="shared" si="12"/>
        <v>0</v>
      </c>
      <c r="I63" s="1325">
        <f t="shared" si="12"/>
        <v>0</v>
      </c>
      <c r="J63" s="1325">
        <f t="shared" si="12"/>
        <v>0</v>
      </c>
      <c r="K63" s="1325">
        <f t="shared" si="12"/>
        <v>0</v>
      </c>
      <c r="L63" s="1325">
        <f t="shared" si="12"/>
        <v>0</v>
      </c>
      <c r="M63" s="1325">
        <f t="shared" si="12"/>
        <v>0</v>
      </c>
      <c r="N63" s="1325">
        <f t="shared" si="12"/>
        <v>0</v>
      </c>
      <c r="O63" s="1325">
        <f t="shared" si="12"/>
        <v>0</v>
      </c>
      <c r="P63" s="1325">
        <f t="shared" si="12"/>
        <v>0</v>
      </c>
      <c r="Q63" s="1326">
        <f t="shared" si="12"/>
        <v>0</v>
      </c>
      <c r="R63" s="1231"/>
      <c r="S63" s="1235"/>
      <c r="T63" s="1235"/>
    </row>
    <row r="64" spans="1:20">
      <c r="A64" s="1249"/>
      <c r="B64" s="1245" t="s">
        <v>1769</v>
      </c>
      <c r="C64" s="1246"/>
      <c r="D64" s="1327"/>
      <c r="E64" s="1327"/>
      <c r="F64" s="1327"/>
      <c r="G64" s="1327"/>
      <c r="H64" s="1327"/>
      <c r="I64" s="1327"/>
      <c r="J64" s="1327"/>
      <c r="K64" s="1327"/>
      <c r="L64" s="1327"/>
      <c r="M64" s="1327"/>
      <c r="N64" s="1327"/>
      <c r="O64" s="1327"/>
      <c r="P64" s="1327"/>
      <c r="Q64" s="1328"/>
      <c r="R64" s="1231"/>
      <c r="S64" s="1235"/>
      <c r="T64" s="1235"/>
    </row>
    <row r="65" spans="1:20">
      <c r="A65" s="1283" t="s">
        <v>1770</v>
      </c>
      <c r="B65" s="1317" t="s">
        <v>1753</v>
      </c>
      <c r="C65" s="1329"/>
      <c r="D65" s="1330"/>
      <c r="E65" s="1330"/>
      <c r="F65" s="1330"/>
      <c r="G65" s="1330"/>
      <c r="H65" s="1330"/>
      <c r="I65" s="1330"/>
      <c r="J65" s="1330"/>
      <c r="K65" s="1330"/>
      <c r="L65" s="1330"/>
      <c r="M65" s="1330"/>
      <c r="N65" s="1330"/>
      <c r="O65" s="1330"/>
      <c r="P65" s="1330"/>
      <c r="Q65" s="1331"/>
      <c r="R65" s="1231"/>
      <c r="S65" s="1235"/>
      <c r="T65" s="1235"/>
    </row>
    <row r="66" spans="1:20">
      <c r="A66" s="1249" t="s">
        <v>1754</v>
      </c>
      <c r="B66" s="1318" t="s">
        <v>1755</v>
      </c>
      <c r="C66" s="1256">
        <f t="shared" ref="C66:C72" si="13">SUM(D66:Q66)</f>
        <v>0</v>
      </c>
      <c r="D66" s="1299"/>
      <c r="E66" s="1263"/>
      <c r="F66" s="1263"/>
      <c r="G66" s="1263"/>
      <c r="H66" s="1263"/>
      <c r="I66" s="1263"/>
      <c r="J66" s="1263"/>
      <c r="K66" s="1263"/>
      <c r="L66" s="1263"/>
      <c r="M66" s="1263"/>
      <c r="N66" s="1263"/>
      <c r="O66" s="1263"/>
      <c r="P66" s="1263"/>
      <c r="Q66" s="1264"/>
      <c r="R66" s="1231"/>
      <c r="S66" s="1235"/>
      <c r="T66" s="1235"/>
    </row>
    <row r="67" spans="1:20">
      <c r="A67" s="1249" t="s">
        <v>1756</v>
      </c>
      <c r="B67" s="1318" t="s">
        <v>1757</v>
      </c>
      <c r="C67" s="1256">
        <f t="shared" si="13"/>
        <v>0</v>
      </c>
      <c r="D67" s="1299"/>
      <c r="E67" s="1263"/>
      <c r="F67" s="1263"/>
      <c r="G67" s="1263"/>
      <c r="H67" s="1263"/>
      <c r="I67" s="1263"/>
      <c r="J67" s="1263"/>
      <c r="K67" s="1263"/>
      <c r="L67" s="1263"/>
      <c r="M67" s="1263"/>
      <c r="N67" s="1263"/>
      <c r="O67" s="1263"/>
      <c r="P67" s="1263"/>
      <c r="Q67" s="1264"/>
      <c r="R67" s="1231"/>
      <c r="S67" s="1235"/>
      <c r="T67" s="1235"/>
    </row>
    <row r="68" spans="1:20">
      <c r="A68" s="1249" t="s">
        <v>1758</v>
      </c>
      <c r="B68" s="1318" t="s">
        <v>1759</v>
      </c>
      <c r="C68" s="1256">
        <f t="shared" si="13"/>
        <v>0</v>
      </c>
      <c r="D68" s="1299"/>
      <c r="E68" s="1263"/>
      <c r="F68" s="1263"/>
      <c r="G68" s="1263"/>
      <c r="H68" s="1263"/>
      <c r="I68" s="1263"/>
      <c r="J68" s="1263"/>
      <c r="K68" s="1263"/>
      <c r="L68" s="1263"/>
      <c r="M68" s="1263"/>
      <c r="N68" s="1263"/>
      <c r="O68" s="1263"/>
      <c r="P68" s="1263"/>
      <c r="Q68" s="1264"/>
      <c r="R68" s="1231"/>
      <c r="S68" s="1235"/>
      <c r="T68" s="1235"/>
    </row>
    <row r="69" spans="1:20">
      <c r="A69" s="1249" t="s">
        <v>1760</v>
      </c>
      <c r="B69" s="1318" t="s">
        <v>1761</v>
      </c>
      <c r="C69" s="1256">
        <f t="shared" si="13"/>
        <v>0</v>
      </c>
      <c r="D69" s="1319">
        <f>D70+D71</f>
        <v>0</v>
      </c>
      <c r="E69" s="1319">
        <f t="shared" ref="E69:Q69" si="14">E70+E71</f>
        <v>0</v>
      </c>
      <c r="F69" s="1319">
        <f t="shared" si="14"/>
        <v>0</v>
      </c>
      <c r="G69" s="1319">
        <f t="shared" si="14"/>
        <v>0</v>
      </c>
      <c r="H69" s="1319">
        <f t="shared" si="14"/>
        <v>0</v>
      </c>
      <c r="I69" s="1319">
        <f t="shared" si="14"/>
        <v>0</v>
      </c>
      <c r="J69" s="1319">
        <f t="shared" si="14"/>
        <v>0</v>
      </c>
      <c r="K69" s="1319">
        <f t="shared" si="14"/>
        <v>0</v>
      </c>
      <c r="L69" s="1319">
        <f t="shared" si="14"/>
        <v>0</v>
      </c>
      <c r="M69" s="1319">
        <f t="shared" si="14"/>
        <v>0</v>
      </c>
      <c r="N69" s="1319">
        <f t="shared" si="14"/>
        <v>0</v>
      </c>
      <c r="O69" s="1319">
        <f t="shared" si="14"/>
        <v>0</v>
      </c>
      <c r="P69" s="1319">
        <f t="shared" si="14"/>
        <v>0</v>
      </c>
      <c r="Q69" s="1320">
        <f t="shared" si="14"/>
        <v>0</v>
      </c>
      <c r="R69" s="1231"/>
      <c r="S69" s="1235"/>
      <c r="T69" s="1235"/>
    </row>
    <row r="70" spans="1:20">
      <c r="A70" s="1249" t="s">
        <v>1762</v>
      </c>
      <c r="B70" s="1321" t="s">
        <v>1763</v>
      </c>
      <c r="C70" s="1256">
        <f t="shared" si="13"/>
        <v>0</v>
      </c>
      <c r="D70" s="1292"/>
      <c r="E70" s="1292"/>
      <c r="F70" s="1292"/>
      <c r="G70" s="1292"/>
      <c r="H70" s="1292"/>
      <c r="I70" s="1292"/>
      <c r="J70" s="1292"/>
      <c r="K70" s="1292"/>
      <c r="L70" s="1292"/>
      <c r="M70" s="1292"/>
      <c r="N70" s="1292"/>
      <c r="O70" s="1292"/>
      <c r="P70" s="1292"/>
      <c r="Q70" s="1293"/>
      <c r="R70" s="1231"/>
      <c r="S70" s="1235"/>
      <c r="T70" s="1235"/>
    </row>
    <row r="71" spans="1:20">
      <c r="A71" s="1249" t="s">
        <v>1764</v>
      </c>
      <c r="B71" s="1321" t="s">
        <v>1765</v>
      </c>
      <c r="C71" s="1256">
        <f t="shared" si="13"/>
        <v>0</v>
      </c>
      <c r="D71" s="1292"/>
      <c r="E71" s="1292"/>
      <c r="F71" s="1292"/>
      <c r="G71" s="1292"/>
      <c r="H71" s="1292"/>
      <c r="I71" s="1292"/>
      <c r="J71" s="1292"/>
      <c r="K71" s="1292"/>
      <c r="L71" s="1292"/>
      <c r="M71" s="1292"/>
      <c r="N71" s="1292"/>
      <c r="O71" s="1292"/>
      <c r="P71" s="1292"/>
      <c r="Q71" s="1293"/>
      <c r="R71" s="1231"/>
      <c r="S71" s="1235"/>
      <c r="T71" s="1235"/>
    </row>
    <row r="72" spans="1:20">
      <c r="A72" s="1249" t="s">
        <v>1766</v>
      </c>
      <c r="B72" s="1318" t="s">
        <v>1767</v>
      </c>
      <c r="C72" s="1256">
        <f t="shared" si="13"/>
        <v>0</v>
      </c>
      <c r="D72" s="1322"/>
      <c r="E72" s="1322"/>
      <c r="F72" s="1322"/>
      <c r="G72" s="1322"/>
      <c r="H72" s="1322"/>
      <c r="I72" s="1322"/>
      <c r="J72" s="1322"/>
      <c r="K72" s="1322"/>
      <c r="L72" s="1322"/>
      <c r="M72" s="1322"/>
      <c r="N72" s="1322"/>
      <c r="O72" s="1322"/>
      <c r="P72" s="1322"/>
      <c r="Q72" s="1323"/>
      <c r="R72" s="1231"/>
      <c r="S72" s="1235"/>
      <c r="T72" s="1235"/>
    </row>
    <row r="73" spans="1:20" ht="15.75" thickBot="1">
      <c r="A73" s="1300"/>
      <c r="B73" s="1301" t="s">
        <v>1771</v>
      </c>
      <c r="C73" s="1332">
        <f>C66+C67+C68+C69+C72</f>
        <v>0</v>
      </c>
      <c r="D73" s="1303">
        <f>D66+D67+D68+D69+D72</f>
        <v>0</v>
      </c>
      <c r="E73" s="1303">
        <f t="shared" ref="E73:Q73" si="15">E66+E67+E68+E69+E72</f>
        <v>0</v>
      </c>
      <c r="F73" s="1303">
        <f t="shared" si="15"/>
        <v>0</v>
      </c>
      <c r="G73" s="1303">
        <f t="shared" si="15"/>
        <v>0</v>
      </c>
      <c r="H73" s="1303">
        <f t="shared" si="15"/>
        <v>0</v>
      </c>
      <c r="I73" s="1303">
        <f t="shared" si="15"/>
        <v>0</v>
      </c>
      <c r="J73" s="1303">
        <f t="shared" si="15"/>
        <v>0</v>
      </c>
      <c r="K73" s="1303">
        <f t="shared" si="15"/>
        <v>0</v>
      </c>
      <c r="L73" s="1303">
        <f t="shared" si="15"/>
        <v>0</v>
      </c>
      <c r="M73" s="1303">
        <f t="shared" si="15"/>
        <v>0</v>
      </c>
      <c r="N73" s="1303">
        <f t="shared" si="15"/>
        <v>0</v>
      </c>
      <c r="O73" s="1303">
        <f t="shared" si="15"/>
        <v>0</v>
      </c>
      <c r="P73" s="1303">
        <f t="shared" si="15"/>
        <v>0</v>
      </c>
      <c r="Q73" s="1304">
        <f t="shared" si="15"/>
        <v>0</v>
      </c>
      <c r="R73" s="1231"/>
      <c r="S73" s="1235"/>
      <c r="T73" s="1235"/>
    </row>
    <row r="74" spans="1:20" ht="15.75" thickBot="1">
      <c r="A74" s="1333"/>
      <c r="B74" s="1306" t="s">
        <v>1772</v>
      </c>
      <c r="C74" s="1307">
        <f>C63+C73</f>
        <v>0</v>
      </c>
      <c r="D74" s="1308">
        <f>D63+D73</f>
        <v>0</v>
      </c>
      <c r="E74" s="1308">
        <f t="shared" ref="E74:Q74" si="16">E63+E73</f>
        <v>0</v>
      </c>
      <c r="F74" s="1308">
        <f t="shared" si="16"/>
        <v>0</v>
      </c>
      <c r="G74" s="1308">
        <f t="shared" si="16"/>
        <v>0</v>
      </c>
      <c r="H74" s="1308">
        <f t="shared" si="16"/>
        <v>0</v>
      </c>
      <c r="I74" s="1308">
        <f t="shared" si="16"/>
        <v>0</v>
      </c>
      <c r="J74" s="1308">
        <f t="shared" si="16"/>
        <v>0</v>
      </c>
      <c r="K74" s="1308">
        <f t="shared" si="16"/>
        <v>0</v>
      </c>
      <c r="L74" s="1308">
        <f t="shared" si="16"/>
        <v>0</v>
      </c>
      <c r="M74" s="1308">
        <f t="shared" si="16"/>
        <v>0</v>
      </c>
      <c r="N74" s="1308">
        <f t="shared" si="16"/>
        <v>0</v>
      </c>
      <c r="O74" s="1308">
        <f t="shared" si="16"/>
        <v>0</v>
      </c>
      <c r="P74" s="1308">
        <f t="shared" si="16"/>
        <v>0</v>
      </c>
      <c r="Q74" s="1309">
        <f t="shared" si="16"/>
        <v>0</v>
      </c>
      <c r="R74" s="1231"/>
      <c r="S74" s="1235"/>
      <c r="T74" s="1235"/>
    </row>
    <row r="75" spans="1:20" ht="15.75" thickBot="1">
      <c r="A75" s="1334"/>
      <c r="B75" s="1335" t="s">
        <v>1773</v>
      </c>
      <c r="C75" s="1336">
        <f>C52+C74</f>
        <v>0</v>
      </c>
      <c r="D75" s="1337">
        <f>D52+D74</f>
        <v>0</v>
      </c>
      <c r="E75" s="1337">
        <f t="shared" ref="E75:Q75" si="17">E52+E74</f>
        <v>0</v>
      </c>
      <c r="F75" s="1337">
        <f t="shared" si="17"/>
        <v>0</v>
      </c>
      <c r="G75" s="1337">
        <f t="shared" si="17"/>
        <v>0</v>
      </c>
      <c r="H75" s="1337">
        <f t="shared" si="17"/>
        <v>0</v>
      </c>
      <c r="I75" s="1337">
        <f t="shared" si="17"/>
        <v>0</v>
      </c>
      <c r="J75" s="1337">
        <f t="shared" si="17"/>
        <v>0</v>
      </c>
      <c r="K75" s="1337">
        <f t="shared" si="17"/>
        <v>0</v>
      </c>
      <c r="L75" s="1337">
        <f t="shared" si="17"/>
        <v>0</v>
      </c>
      <c r="M75" s="1337">
        <f t="shared" si="17"/>
        <v>0</v>
      </c>
      <c r="N75" s="1337">
        <f t="shared" si="17"/>
        <v>0</v>
      </c>
      <c r="O75" s="1337">
        <f t="shared" si="17"/>
        <v>0</v>
      </c>
      <c r="P75" s="1337">
        <f t="shared" si="17"/>
        <v>0</v>
      </c>
      <c r="Q75" s="1338">
        <f t="shared" si="17"/>
        <v>0</v>
      </c>
      <c r="R75" s="1231"/>
      <c r="S75" s="1235"/>
      <c r="T75" s="1235"/>
    </row>
    <row r="76" spans="1:20" ht="16.5" thickTop="1" thickBot="1">
      <c r="A76" s="1339"/>
      <c r="B76" s="1340" t="s">
        <v>1774</v>
      </c>
      <c r="C76" s="1341"/>
      <c r="D76" s="1342">
        <v>0</v>
      </c>
      <c r="E76" s="1343" t="s">
        <v>1775</v>
      </c>
      <c r="F76" s="1344" t="s">
        <v>1776</v>
      </c>
      <c r="G76" s="1344" t="s">
        <v>1777</v>
      </c>
      <c r="H76" s="1344" t="s">
        <v>1778</v>
      </c>
      <c r="I76" s="1344" t="s">
        <v>1779</v>
      </c>
      <c r="J76" s="1344" t="s">
        <v>1780</v>
      </c>
      <c r="K76" s="1344" t="s">
        <v>1781</v>
      </c>
      <c r="L76" s="1344" t="s">
        <v>1782</v>
      </c>
      <c r="M76" s="1344" t="s">
        <v>1783</v>
      </c>
      <c r="N76" s="1344" t="s">
        <v>1784</v>
      </c>
      <c r="O76" s="1344" t="s">
        <v>1785</v>
      </c>
      <c r="P76" s="1344" t="s">
        <v>1786</v>
      </c>
      <c r="Q76" s="1345" t="s">
        <v>1787</v>
      </c>
      <c r="R76" s="1231"/>
      <c r="S76" s="1235"/>
      <c r="T76" s="1235"/>
    </row>
    <row r="77" spans="1:20" ht="16.5" thickTop="1" thickBot="1">
      <c r="A77" s="1346"/>
      <c r="B77" s="1347" t="s">
        <v>1788</v>
      </c>
      <c r="C77" s="1348"/>
      <c r="D77" s="1349">
        <f t="shared" ref="D77:Q77" si="18">D75*D76</f>
        <v>0</v>
      </c>
      <c r="E77" s="1350">
        <f t="shared" si="18"/>
        <v>0</v>
      </c>
      <c r="F77" s="1350">
        <f t="shared" si="18"/>
        <v>0</v>
      </c>
      <c r="G77" s="1350">
        <f t="shared" si="18"/>
        <v>0</v>
      </c>
      <c r="H77" s="1350">
        <f t="shared" si="18"/>
        <v>0</v>
      </c>
      <c r="I77" s="1350">
        <f t="shared" si="18"/>
        <v>0</v>
      </c>
      <c r="J77" s="1350">
        <f t="shared" si="18"/>
        <v>0</v>
      </c>
      <c r="K77" s="1350">
        <f t="shared" si="18"/>
        <v>0</v>
      </c>
      <c r="L77" s="1350">
        <f t="shared" si="18"/>
        <v>0</v>
      </c>
      <c r="M77" s="1350">
        <f t="shared" si="18"/>
        <v>0</v>
      </c>
      <c r="N77" s="1350">
        <f t="shared" si="18"/>
        <v>0</v>
      </c>
      <c r="O77" s="1350">
        <f t="shared" si="18"/>
        <v>0</v>
      </c>
      <c r="P77" s="1350">
        <f t="shared" si="18"/>
        <v>0</v>
      </c>
      <c r="Q77" s="1351">
        <f t="shared" si="18"/>
        <v>0</v>
      </c>
      <c r="R77" s="1231"/>
      <c r="S77" s="1235"/>
      <c r="T77" s="1235"/>
    </row>
    <row r="78" spans="1:20" ht="16.5" thickTop="1" thickBot="1">
      <c r="A78" s="1352"/>
      <c r="B78" s="1353" t="s">
        <v>1789</v>
      </c>
      <c r="C78" s="1354">
        <f>SUM(D77:Q77)</f>
        <v>0</v>
      </c>
      <c r="D78" s="1355"/>
      <c r="E78" s="1356"/>
      <c r="F78" s="1356"/>
      <c r="G78" s="1356"/>
      <c r="H78" s="1356"/>
      <c r="I78" s="1356"/>
      <c r="J78" s="1356"/>
      <c r="K78" s="1356"/>
      <c r="L78" s="1356"/>
      <c r="M78" s="1356"/>
      <c r="N78" s="1356"/>
      <c r="O78" s="1356"/>
      <c r="P78" s="1356"/>
      <c r="Q78" s="1357"/>
      <c r="R78" s="1231"/>
      <c r="S78" s="1235"/>
      <c r="T78" s="1235"/>
    </row>
    <row r="79" spans="1:20">
      <c r="A79" s="678"/>
      <c r="B79" s="678"/>
      <c r="C79" s="678"/>
      <c r="D79" s="678"/>
      <c r="E79" s="678"/>
      <c r="F79" s="678"/>
      <c r="G79" s="678"/>
      <c r="H79" s="678"/>
      <c r="I79" s="678"/>
      <c r="J79" s="678"/>
      <c r="K79" s="678"/>
      <c r="L79" s="678"/>
      <c r="M79" s="678"/>
      <c r="N79" s="678"/>
      <c r="O79" s="678"/>
      <c r="P79" s="678"/>
      <c r="Q79" s="678"/>
      <c r="R79" s="678"/>
    </row>
    <row r="80" spans="1:20">
      <c r="A80" s="678"/>
      <c r="B80" s="678"/>
      <c r="C80" s="678"/>
      <c r="D80" s="678"/>
      <c r="E80" s="678"/>
      <c r="F80" s="678"/>
      <c r="G80" s="678"/>
      <c r="H80" s="678"/>
      <c r="I80" s="678"/>
      <c r="J80" s="678"/>
      <c r="K80" s="678"/>
      <c r="L80" s="678"/>
      <c r="M80" s="678"/>
      <c r="N80" s="678"/>
      <c r="O80" s="678"/>
      <c r="P80" s="678"/>
      <c r="Q80" s="678"/>
      <c r="R80" s="678"/>
    </row>
    <row r="81" spans="1:18">
      <c r="A81" s="678"/>
      <c r="B81" s="678"/>
      <c r="C81" s="678"/>
      <c r="D81" s="678"/>
      <c r="E81" s="678"/>
      <c r="F81" s="678"/>
      <c r="G81" s="678"/>
      <c r="H81" s="678"/>
      <c r="I81" s="678"/>
      <c r="J81" s="678"/>
      <c r="K81" s="678"/>
      <c r="L81" s="678"/>
      <c r="M81" s="678"/>
      <c r="N81" s="678"/>
      <c r="O81" s="678"/>
      <c r="P81" s="678"/>
      <c r="Q81" s="678"/>
      <c r="R81" s="678"/>
    </row>
    <row r="82" spans="1:18">
      <c r="A82" s="678"/>
      <c r="B82" s="678"/>
      <c r="C82" s="678"/>
      <c r="D82" s="678"/>
      <c r="E82" s="678"/>
      <c r="F82" s="678"/>
      <c r="G82" s="678"/>
      <c r="H82" s="678"/>
      <c r="I82" s="678"/>
      <c r="J82" s="678"/>
      <c r="K82" s="678"/>
      <c r="L82" s="678"/>
      <c r="M82" s="678"/>
      <c r="N82" s="678"/>
      <c r="O82" s="678"/>
      <c r="P82" s="678"/>
      <c r="Q82" s="678"/>
      <c r="R82" s="678"/>
    </row>
    <row r="83" spans="1:18">
      <c r="A83" s="678"/>
      <c r="B83" s="678"/>
      <c r="C83" s="678"/>
      <c r="D83" s="678"/>
      <c r="E83" s="678"/>
      <c r="F83" s="678"/>
      <c r="G83" s="678"/>
      <c r="H83" s="678"/>
      <c r="I83" s="678"/>
      <c r="J83" s="678"/>
      <c r="K83" s="678"/>
      <c r="L83" s="678"/>
      <c r="M83" s="678"/>
      <c r="N83" s="678"/>
      <c r="O83" s="678"/>
      <c r="P83" s="678"/>
      <c r="Q83" s="678"/>
      <c r="R83" s="678"/>
    </row>
    <row r="84" spans="1:18">
      <c r="A84" s="678"/>
      <c r="B84" s="678"/>
      <c r="C84" s="678"/>
      <c r="D84" s="678"/>
      <c r="E84" s="678"/>
      <c r="F84" s="678"/>
      <c r="G84" s="678"/>
      <c r="H84" s="678"/>
      <c r="I84" s="678"/>
      <c r="J84" s="678"/>
      <c r="K84" s="678"/>
      <c r="L84" s="678"/>
      <c r="M84" s="678"/>
      <c r="N84" s="678"/>
      <c r="O84" s="678"/>
      <c r="P84" s="678"/>
      <c r="Q84" s="678"/>
      <c r="R84" s="678"/>
    </row>
    <row r="85" spans="1:18">
      <c r="A85" s="678"/>
      <c r="B85" s="678"/>
      <c r="C85" s="678"/>
      <c r="D85" s="678"/>
      <c r="E85" s="678"/>
      <c r="F85" s="678"/>
      <c r="G85" s="678"/>
      <c r="H85" s="678"/>
      <c r="I85" s="678"/>
      <c r="J85" s="678"/>
      <c r="K85" s="678"/>
      <c r="L85" s="678"/>
      <c r="M85" s="678"/>
      <c r="N85" s="678"/>
      <c r="O85" s="678"/>
      <c r="P85" s="678"/>
      <c r="Q85" s="678"/>
      <c r="R85" s="678"/>
    </row>
    <row r="86" spans="1:18">
      <c r="A86" s="678"/>
      <c r="B86" s="678"/>
      <c r="C86" s="678"/>
      <c r="D86" s="678"/>
      <c r="E86" s="678"/>
      <c r="F86" s="678"/>
      <c r="G86" s="678"/>
      <c r="H86" s="678"/>
      <c r="I86" s="678"/>
      <c r="J86" s="678"/>
      <c r="K86" s="678"/>
      <c r="L86" s="678"/>
      <c r="M86" s="678"/>
      <c r="N86" s="678"/>
      <c r="O86" s="678"/>
      <c r="P86" s="678"/>
      <c r="Q86" s="678"/>
      <c r="R86" s="678"/>
    </row>
    <row r="87" spans="1:18">
      <c r="A87" s="678"/>
      <c r="B87" s="678"/>
      <c r="C87" s="678"/>
      <c r="D87" s="678"/>
      <c r="E87" s="678"/>
      <c r="F87" s="678"/>
      <c r="G87" s="678"/>
      <c r="H87" s="678"/>
      <c r="I87" s="678"/>
      <c r="J87" s="678"/>
      <c r="K87" s="678"/>
      <c r="L87" s="678"/>
      <c r="M87" s="678"/>
      <c r="N87" s="678"/>
      <c r="O87" s="678"/>
      <c r="P87" s="678"/>
      <c r="Q87" s="678"/>
      <c r="R87" s="678"/>
    </row>
    <row r="88" spans="1:18">
      <c r="A88" s="678"/>
      <c r="B88" s="678"/>
      <c r="C88" s="678"/>
      <c r="D88" s="678"/>
      <c r="E88" s="678"/>
      <c r="F88" s="678"/>
      <c r="G88" s="678"/>
      <c r="H88" s="678"/>
      <c r="I88" s="678"/>
      <c r="J88" s="678"/>
      <c r="K88" s="678"/>
      <c r="L88" s="678"/>
      <c r="M88" s="678"/>
      <c r="N88" s="678"/>
      <c r="O88" s="678"/>
      <c r="P88" s="678"/>
      <c r="Q88" s="678"/>
      <c r="R88" s="678"/>
    </row>
    <row r="89" spans="1:18">
      <c r="A89" s="678"/>
      <c r="B89" s="678"/>
      <c r="C89" s="678"/>
      <c r="D89" s="678"/>
      <c r="E89" s="678"/>
      <c r="F89" s="678"/>
      <c r="G89" s="678"/>
      <c r="H89" s="678"/>
      <c r="I89" s="678"/>
      <c r="J89" s="678"/>
      <c r="K89" s="678"/>
      <c r="L89" s="678"/>
      <c r="M89" s="678"/>
      <c r="N89" s="678"/>
      <c r="O89" s="678"/>
      <c r="P89" s="678"/>
      <c r="Q89" s="678"/>
      <c r="R89" s="678"/>
    </row>
    <row r="90" spans="1:18">
      <c r="A90" s="678"/>
      <c r="B90" s="678"/>
      <c r="C90" s="678"/>
      <c r="D90" s="678"/>
      <c r="E90" s="678"/>
      <c r="F90" s="678"/>
      <c r="G90" s="678"/>
      <c r="H90" s="678"/>
      <c r="I90" s="678"/>
      <c r="J90" s="678"/>
      <c r="K90" s="678"/>
      <c r="L90" s="678"/>
      <c r="M90" s="678"/>
      <c r="N90" s="678"/>
      <c r="O90" s="678"/>
      <c r="P90" s="678"/>
      <c r="Q90" s="678"/>
      <c r="R90" s="678"/>
    </row>
    <row r="91" spans="1:18">
      <c r="A91" s="678"/>
      <c r="B91" s="678"/>
      <c r="C91" s="678"/>
      <c r="D91" s="678"/>
      <c r="E91" s="678"/>
      <c r="F91" s="678"/>
      <c r="G91" s="678"/>
      <c r="H91" s="678"/>
      <c r="I91" s="678"/>
      <c r="J91" s="678"/>
      <c r="K91" s="678"/>
      <c r="L91" s="678"/>
      <c r="M91" s="678"/>
      <c r="N91" s="678"/>
      <c r="O91" s="678"/>
      <c r="P91" s="678"/>
      <c r="Q91" s="678"/>
      <c r="R91" s="678"/>
    </row>
    <row r="92" spans="1:18">
      <c r="A92" s="678"/>
      <c r="B92" s="678"/>
      <c r="C92" s="678"/>
      <c r="D92" s="678"/>
      <c r="E92" s="678"/>
      <c r="F92" s="678"/>
      <c r="G92" s="678"/>
      <c r="H92" s="678"/>
      <c r="I92" s="678"/>
      <c r="J92" s="678"/>
      <c r="K92" s="678"/>
      <c r="L92" s="678"/>
      <c r="M92" s="678"/>
      <c r="N92" s="678"/>
      <c r="O92" s="678"/>
      <c r="P92" s="678"/>
      <c r="Q92" s="678"/>
      <c r="R92" s="678"/>
    </row>
    <row r="93" spans="1:18">
      <c r="A93" s="678"/>
      <c r="B93" s="678"/>
      <c r="C93" s="678"/>
      <c r="D93" s="678"/>
      <c r="E93" s="678"/>
      <c r="F93" s="678"/>
      <c r="G93" s="678"/>
      <c r="H93" s="678"/>
      <c r="I93" s="678"/>
      <c r="J93" s="678"/>
      <c r="K93" s="678"/>
      <c r="L93" s="678"/>
      <c r="M93" s="678"/>
      <c r="N93" s="678"/>
      <c r="O93" s="678"/>
      <c r="P93" s="678"/>
      <c r="Q93" s="678"/>
      <c r="R93" s="678"/>
    </row>
    <row r="94" spans="1:18">
      <c r="A94" s="678"/>
      <c r="B94" s="678"/>
      <c r="C94" s="678"/>
      <c r="D94" s="678"/>
      <c r="E94" s="678"/>
      <c r="F94" s="678"/>
      <c r="G94" s="678"/>
      <c r="H94" s="678"/>
      <c r="I94" s="678"/>
      <c r="J94" s="678"/>
      <c r="K94" s="678"/>
      <c r="L94" s="678"/>
      <c r="M94" s="678"/>
      <c r="N94" s="678"/>
      <c r="O94" s="678"/>
      <c r="P94" s="678"/>
      <c r="Q94" s="678"/>
      <c r="R94" s="678"/>
    </row>
    <row r="95" spans="1:18">
      <c r="A95" s="678"/>
      <c r="B95" s="678"/>
      <c r="C95" s="678"/>
      <c r="D95" s="678"/>
      <c r="E95" s="678"/>
      <c r="F95" s="678"/>
      <c r="G95" s="678"/>
      <c r="H95" s="678"/>
      <c r="I95" s="678"/>
      <c r="J95" s="678"/>
      <c r="K95" s="678"/>
      <c r="L95" s="678"/>
      <c r="M95" s="678"/>
      <c r="N95" s="678"/>
      <c r="O95" s="678"/>
      <c r="P95" s="678"/>
      <c r="Q95" s="678"/>
      <c r="R95" s="678"/>
    </row>
    <row r="96" spans="1:18">
      <c r="A96" s="678"/>
      <c r="B96" s="678"/>
      <c r="C96" s="678"/>
      <c r="D96" s="678"/>
      <c r="E96" s="678"/>
      <c r="F96" s="678"/>
      <c r="G96" s="678"/>
      <c r="H96" s="678"/>
      <c r="I96" s="678"/>
      <c r="J96" s="678"/>
      <c r="K96" s="678"/>
      <c r="L96" s="678"/>
      <c r="M96" s="678"/>
      <c r="N96" s="678"/>
      <c r="O96" s="678"/>
      <c r="P96" s="678"/>
      <c r="Q96" s="678"/>
      <c r="R96" s="678"/>
    </row>
    <row r="97" spans="1:18">
      <c r="A97" s="678"/>
      <c r="B97" s="678"/>
      <c r="C97" s="678"/>
      <c r="D97" s="678"/>
      <c r="E97" s="678"/>
      <c r="F97" s="678"/>
      <c r="G97" s="678"/>
      <c r="H97" s="678"/>
      <c r="I97" s="678"/>
      <c r="J97" s="678"/>
      <c r="K97" s="678"/>
      <c r="L97" s="678"/>
      <c r="M97" s="678"/>
      <c r="N97" s="678"/>
      <c r="O97" s="678"/>
      <c r="P97" s="678"/>
      <c r="Q97" s="678"/>
      <c r="R97" s="678"/>
    </row>
    <row r="98" spans="1:18">
      <c r="A98" s="678"/>
      <c r="B98" s="678"/>
      <c r="C98" s="678"/>
      <c r="D98" s="678"/>
      <c r="E98" s="678"/>
      <c r="F98" s="678"/>
      <c r="G98" s="678"/>
      <c r="H98" s="678"/>
      <c r="I98" s="678"/>
      <c r="J98" s="678"/>
      <c r="K98" s="678"/>
      <c r="L98" s="678"/>
      <c r="M98" s="678"/>
      <c r="N98" s="678"/>
      <c r="O98" s="678"/>
      <c r="P98" s="678"/>
      <c r="Q98" s="678"/>
      <c r="R98" s="678"/>
    </row>
    <row r="99" spans="1:18">
      <c r="A99" s="678"/>
      <c r="B99" s="678"/>
      <c r="C99" s="678"/>
      <c r="D99" s="678"/>
      <c r="E99" s="678"/>
      <c r="F99" s="678"/>
      <c r="G99" s="678"/>
      <c r="H99" s="678"/>
      <c r="I99" s="678"/>
      <c r="J99" s="678"/>
      <c r="K99" s="678"/>
      <c r="L99" s="678"/>
      <c r="M99" s="678"/>
      <c r="N99" s="678"/>
      <c r="O99" s="678"/>
      <c r="P99" s="678"/>
      <c r="Q99" s="678"/>
      <c r="R99" s="678"/>
    </row>
    <row r="100" spans="1:18">
      <c r="A100" s="678"/>
      <c r="B100" s="678"/>
      <c r="C100" s="678"/>
      <c r="D100" s="678"/>
      <c r="E100" s="678"/>
      <c r="F100" s="678"/>
      <c r="G100" s="678"/>
      <c r="H100" s="678"/>
      <c r="I100" s="678"/>
      <c r="J100" s="678"/>
      <c r="K100" s="678"/>
      <c r="L100" s="678"/>
      <c r="M100" s="678"/>
      <c r="N100" s="678"/>
      <c r="O100" s="678"/>
      <c r="P100" s="678"/>
      <c r="Q100" s="678"/>
      <c r="R100" s="678"/>
    </row>
    <row r="101" spans="1:18">
      <c r="A101" s="678"/>
      <c r="B101" s="678"/>
      <c r="C101" s="678"/>
      <c r="D101" s="678"/>
      <c r="E101" s="678"/>
      <c r="F101" s="678"/>
      <c r="G101" s="678"/>
      <c r="H101" s="678"/>
      <c r="I101" s="678"/>
      <c r="J101" s="678"/>
      <c r="K101" s="678"/>
      <c r="L101" s="678"/>
      <c r="M101" s="678"/>
      <c r="N101" s="678"/>
      <c r="O101" s="678"/>
      <c r="P101" s="678"/>
      <c r="Q101" s="678"/>
      <c r="R101" s="678"/>
    </row>
    <row r="102" spans="1:18">
      <c r="A102" s="678"/>
      <c r="B102" s="678"/>
      <c r="C102" s="678"/>
      <c r="D102" s="678"/>
      <c r="E102" s="678"/>
      <c r="F102" s="678"/>
      <c r="G102" s="678"/>
      <c r="H102" s="678"/>
      <c r="I102" s="678"/>
      <c r="J102" s="678"/>
      <c r="K102" s="678"/>
      <c r="L102" s="678"/>
      <c r="M102" s="678"/>
      <c r="N102" s="678"/>
      <c r="O102" s="678"/>
      <c r="P102" s="678"/>
      <c r="Q102" s="678"/>
      <c r="R102" s="678"/>
    </row>
    <row r="103" spans="1:18">
      <c r="A103" s="678"/>
      <c r="B103" s="678"/>
      <c r="C103" s="678"/>
      <c r="D103" s="678"/>
      <c r="E103" s="678"/>
      <c r="F103" s="678"/>
      <c r="G103" s="678"/>
      <c r="H103" s="678"/>
      <c r="I103" s="678"/>
      <c r="J103" s="678"/>
      <c r="K103" s="678"/>
      <c r="L103" s="678"/>
      <c r="M103" s="678"/>
      <c r="N103" s="678"/>
      <c r="O103" s="678"/>
      <c r="P103" s="678"/>
      <c r="Q103" s="678"/>
      <c r="R103" s="678"/>
    </row>
    <row r="104" spans="1:18">
      <c r="A104" s="678"/>
      <c r="B104" s="678"/>
      <c r="C104" s="678"/>
      <c r="D104" s="678"/>
      <c r="E104" s="678"/>
      <c r="F104" s="678"/>
      <c r="G104" s="678"/>
      <c r="H104" s="678"/>
      <c r="I104" s="678"/>
      <c r="J104" s="678"/>
      <c r="K104" s="678"/>
      <c r="L104" s="678"/>
      <c r="M104" s="678"/>
      <c r="N104" s="678"/>
      <c r="O104" s="678"/>
      <c r="P104" s="678"/>
      <c r="Q104" s="678"/>
      <c r="R104" s="678"/>
    </row>
  </sheetData>
  <mergeCells count="5">
    <mergeCell ref="A7:B10"/>
    <mergeCell ref="C7:Q10"/>
    <mergeCell ref="A11:B12"/>
    <mergeCell ref="C11:C12"/>
    <mergeCell ref="E11:Q11"/>
  </mergeCells>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4"/>
  <sheetViews>
    <sheetView workbookViewId="0"/>
  </sheetViews>
  <sheetFormatPr defaultRowHeight="15"/>
  <cols>
    <col min="1" max="1" width="21.85546875" style="242" bestFit="1" customWidth="1"/>
    <col min="2" max="2" width="47.7109375" style="242" customWidth="1"/>
    <col min="3" max="3" width="10" style="242" customWidth="1"/>
    <col min="4" max="256" width="9.140625" style="242"/>
    <col min="257" max="257" width="21.85546875" style="242" bestFit="1" customWidth="1"/>
    <col min="258" max="258" width="47.7109375" style="242" customWidth="1"/>
    <col min="259" max="259" width="10" style="242" customWidth="1"/>
    <col min="260" max="512" width="9.140625" style="242"/>
    <col min="513" max="513" width="21.85546875" style="242" bestFit="1" customWidth="1"/>
    <col min="514" max="514" width="47.7109375" style="242" customWidth="1"/>
    <col min="515" max="515" width="10" style="242" customWidth="1"/>
    <col min="516" max="768" width="9.140625" style="242"/>
    <col min="769" max="769" width="21.85546875" style="242" bestFit="1" customWidth="1"/>
    <col min="770" max="770" width="47.7109375" style="242" customWidth="1"/>
    <col min="771" max="771" width="10" style="242" customWidth="1"/>
    <col min="772" max="1024" width="9.140625" style="242"/>
    <col min="1025" max="1025" width="21.85546875" style="242" bestFit="1" customWidth="1"/>
    <col min="1026" max="1026" width="47.7109375" style="242" customWidth="1"/>
    <col min="1027" max="1027" width="10" style="242" customWidth="1"/>
    <col min="1028" max="1280" width="9.140625" style="242"/>
    <col min="1281" max="1281" width="21.85546875" style="242" bestFit="1" customWidth="1"/>
    <col min="1282" max="1282" width="47.7109375" style="242" customWidth="1"/>
    <col min="1283" max="1283" width="10" style="242" customWidth="1"/>
    <col min="1284" max="1536" width="9.140625" style="242"/>
    <col min="1537" max="1537" width="21.85546875" style="242" bestFit="1" customWidth="1"/>
    <col min="1538" max="1538" width="47.7109375" style="242" customWidth="1"/>
    <col min="1539" max="1539" width="10" style="242" customWidth="1"/>
    <col min="1540" max="1792" width="9.140625" style="242"/>
    <col min="1793" max="1793" width="21.85546875" style="242" bestFit="1" customWidth="1"/>
    <col min="1794" max="1794" width="47.7109375" style="242" customWidth="1"/>
    <col min="1795" max="1795" width="10" style="242" customWidth="1"/>
    <col min="1796" max="2048" width="9.140625" style="242"/>
    <col min="2049" max="2049" width="21.85546875" style="242" bestFit="1" customWidth="1"/>
    <col min="2050" max="2050" width="47.7109375" style="242" customWidth="1"/>
    <col min="2051" max="2051" width="10" style="242" customWidth="1"/>
    <col min="2052" max="2304" width="9.140625" style="242"/>
    <col min="2305" max="2305" width="21.85546875" style="242" bestFit="1" customWidth="1"/>
    <col min="2306" max="2306" width="47.7109375" style="242" customWidth="1"/>
    <col min="2307" max="2307" width="10" style="242" customWidth="1"/>
    <col min="2308" max="2560" width="9.140625" style="242"/>
    <col min="2561" max="2561" width="21.85546875" style="242" bestFit="1" customWidth="1"/>
    <col min="2562" max="2562" width="47.7109375" style="242" customWidth="1"/>
    <col min="2563" max="2563" width="10" style="242" customWidth="1"/>
    <col min="2564" max="2816" width="9.140625" style="242"/>
    <col min="2817" max="2817" width="21.85546875" style="242" bestFit="1" customWidth="1"/>
    <col min="2818" max="2818" width="47.7109375" style="242" customWidth="1"/>
    <col min="2819" max="2819" width="10" style="242" customWidth="1"/>
    <col min="2820" max="3072" width="9.140625" style="242"/>
    <col min="3073" max="3073" width="21.85546875" style="242" bestFit="1" customWidth="1"/>
    <col min="3074" max="3074" width="47.7109375" style="242" customWidth="1"/>
    <col min="3075" max="3075" width="10" style="242" customWidth="1"/>
    <col min="3076" max="3328" width="9.140625" style="242"/>
    <col min="3329" max="3329" width="21.85546875" style="242" bestFit="1" customWidth="1"/>
    <col min="3330" max="3330" width="47.7109375" style="242" customWidth="1"/>
    <col min="3331" max="3331" width="10" style="242" customWidth="1"/>
    <col min="3332" max="3584" width="9.140625" style="242"/>
    <col min="3585" max="3585" width="21.85546875" style="242" bestFit="1" customWidth="1"/>
    <col min="3586" max="3586" width="47.7109375" style="242" customWidth="1"/>
    <col min="3587" max="3587" width="10" style="242" customWidth="1"/>
    <col min="3588" max="3840" width="9.140625" style="242"/>
    <col min="3841" max="3841" width="21.85546875" style="242" bestFit="1" customWidth="1"/>
    <col min="3842" max="3842" width="47.7109375" style="242" customWidth="1"/>
    <col min="3843" max="3843" width="10" style="242" customWidth="1"/>
    <col min="3844" max="4096" width="9.140625" style="242"/>
    <col min="4097" max="4097" width="21.85546875" style="242" bestFit="1" customWidth="1"/>
    <col min="4098" max="4098" width="47.7109375" style="242" customWidth="1"/>
    <col min="4099" max="4099" width="10" style="242" customWidth="1"/>
    <col min="4100" max="4352" width="9.140625" style="242"/>
    <col min="4353" max="4353" width="21.85546875" style="242" bestFit="1" customWidth="1"/>
    <col min="4354" max="4354" width="47.7109375" style="242" customWidth="1"/>
    <col min="4355" max="4355" width="10" style="242" customWidth="1"/>
    <col min="4356" max="4608" width="9.140625" style="242"/>
    <col min="4609" max="4609" width="21.85546875" style="242" bestFit="1" customWidth="1"/>
    <col min="4610" max="4610" width="47.7109375" style="242" customWidth="1"/>
    <col min="4611" max="4611" width="10" style="242" customWidth="1"/>
    <col min="4612" max="4864" width="9.140625" style="242"/>
    <col min="4865" max="4865" width="21.85546875" style="242" bestFit="1" customWidth="1"/>
    <col min="4866" max="4866" width="47.7109375" style="242" customWidth="1"/>
    <col min="4867" max="4867" width="10" style="242" customWidth="1"/>
    <col min="4868" max="5120" width="9.140625" style="242"/>
    <col min="5121" max="5121" width="21.85546875" style="242" bestFit="1" customWidth="1"/>
    <col min="5122" max="5122" width="47.7109375" style="242" customWidth="1"/>
    <col min="5123" max="5123" width="10" style="242" customWidth="1"/>
    <col min="5124" max="5376" width="9.140625" style="242"/>
    <col min="5377" max="5377" width="21.85546875" style="242" bestFit="1" customWidth="1"/>
    <col min="5378" max="5378" width="47.7109375" style="242" customWidth="1"/>
    <col min="5379" max="5379" width="10" style="242" customWidth="1"/>
    <col min="5380" max="5632" width="9.140625" style="242"/>
    <col min="5633" max="5633" width="21.85546875" style="242" bestFit="1" customWidth="1"/>
    <col min="5634" max="5634" width="47.7109375" style="242" customWidth="1"/>
    <col min="5635" max="5635" width="10" style="242" customWidth="1"/>
    <col min="5636" max="5888" width="9.140625" style="242"/>
    <col min="5889" max="5889" width="21.85546875" style="242" bestFit="1" customWidth="1"/>
    <col min="5890" max="5890" width="47.7109375" style="242" customWidth="1"/>
    <col min="5891" max="5891" width="10" style="242" customWidth="1"/>
    <col min="5892" max="6144" width="9.140625" style="242"/>
    <col min="6145" max="6145" width="21.85546875" style="242" bestFit="1" customWidth="1"/>
    <col min="6146" max="6146" width="47.7109375" style="242" customWidth="1"/>
    <col min="6147" max="6147" width="10" style="242" customWidth="1"/>
    <col min="6148" max="6400" width="9.140625" style="242"/>
    <col min="6401" max="6401" width="21.85546875" style="242" bestFit="1" customWidth="1"/>
    <col min="6402" max="6402" width="47.7109375" style="242" customWidth="1"/>
    <col min="6403" max="6403" width="10" style="242" customWidth="1"/>
    <col min="6404" max="6656" width="9.140625" style="242"/>
    <col min="6657" max="6657" width="21.85546875" style="242" bestFit="1" customWidth="1"/>
    <col min="6658" max="6658" width="47.7109375" style="242" customWidth="1"/>
    <col min="6659" max="6659" width="10" style="242" customWidth="1"/>
    <col min="6660" max="6912" width="9.140625" style="242"/>
    <col min="6913" max="6913" width="21.85546875" style="242" bestFit="1" customWidth="1"/>
    <col min="6914" max="6914" width="47.7109375" style="242" customWidth="1"/>
    <col min="6915" max="6915" width="10" style="242" customWidth="1"/>
    <col min="6916" max="7168" width="9.140625" style="242"/>
    <col min="7169" max="7169" width="21.85546875" style="242" bestFit="1" customWidth="1"/>
    <col min="7170" max="7170" width="47.7109375" style="242" customWidth="1"/>
    <col min="7171" max="7171" width="10" style="242" customWidth="1"/>
    <col min="7172" max="7424" width="9.140625" style="242"/>
    <col min="7425" max="7425" width="21.85546875" style="242" bestFit="1" customWidth="1"/>
    <col min="7426" max="7426" width="47.7109375" style="242" customWidth="1"/>
    <col min="7427" max="7427" width="10" style="242" customWidth="1"/>
    <col min="7428" max="7680" width="9.140625" style="242"/>
    <col min="7681" max="7681" width="21.85546875" style="242" bestFit="1" customWidth="1"/>
    <col min="7682" max="7682" width="47.7109375" style="242" customWidth="1"/>
    <col min="7683" max="7683" width="10" style="242" customWidth="1"/>
    <col min="7684" max="7936" width="9.140625" style="242"/>
    <col min="7937" max="7937" width="21.85546875" style="242" bestFit="1" customWidth="1"/>
    <col min="7938" max="7938" width="47.7109375" style="242" customWidth="1"/>
    <col min="7939" max="7939" width="10" style="242" customWidth="1"/>
    <col min="7940" max="8192" width="9.140625" style="242"/>
    <col min="8193" max="8193" width="21.85546875" style="242" bestFit="1" customWidth="1"/>
    <col min="8194" max="8194" width="47.7109375" style="242" customWidth="1"/>
    <col min="8195" max="8195" width="10" style="242" customWidth="1"/>
    <col min="8196" max="8448" width="9.140625" style="242"/>
    <col min="8449" max="8449" width="21.85546875" style="242" bestFit="1" customWidth="1"/>
    <col min="8450" max="8450" width="47.7109375" style="242" customWidth="1"/>
    <col min="8451" max="8451" width="10" style="242" customWidth="1"/>
    <col min="8452" max="8704" width="9.140625" style="242"/>
    <col min="8705" max="8705" width="21.85546875" style="242" bestFit="1" customWidth="1"/>
    <col min="8706" max="8706" width="47.7109375" style="242" customWidth="1"/>
    <col min="8707" max="8707" width="10" style="242" customWidth="1"/>
    <col min="8708" max="8960" width="9.140625" style="242"/>
    <col min="8961" max="8961" width="21.85546875" style="242" bestFit="1" customWidth="1"/>
    <col min="8962" max="8962" width="47.7109375" style="242" customWidth="1"/>
    <col min="8963" max="8963" width="10" style="242" customWidth="1"/>
    <col min="8964" max="9216" width="9.140625" style="242"/>
    <col min="9217" max="9217" width="21.85546875" style="242" bestFit="1" customWidth="1"/>
    <col min="9218" max="9218" width="47.7109375" style="242" customWidth="1"/>
    <col min="9219" max="9219" width="10" style="242" customWidth="1"/>
    <col min="9220" max="9472" width="9.140625" style="242"/>
    <col min="9473" max="9473" width="21.85546875" style="242" bestFit="1" customWidth="1"/>
    <col min="9474" max="9474" width="47.7109375" style="242" customWidth="1"/>
    <col min="9475" max="9475" width="10" style="242" customWidth="1"/>
    <col min="9476" max="9728" width="9.140625" style="242"/>
    <col min="9729" max="9729" width="21.85546875" style="242" bestFit="1" customWidth="1"/>
    <col min="9730" max="9730" width="47.7109375" style="242" customWidth="1"/>
    <col min="9731" max="9731" width="10" style="242" customWidth="1"/>
    <col min="9732" max="9984" width="9.140625" style="242"/>
    <col min="9985" max="9985" width="21.85546875" style="242" bestFit="1" customWidth="1"/>
    <col min="9986" max="9986" width="47.7109375" style="242" customWidth="1"/>
    <col min="9987" max="9987" width="10" style="242" customWidth="1"/>
    <col min="9988" max="10240" width="9.140625" style="242"/>
    <col min="10241" max="10241" width="21.85546875" style="242" bestFit="1" customWidth="1"/>
    <col min="10242" max="10242" width="47.7109375" style="242" customWidth="1"/>
    <col min="10243" max="10243" width="10" style="242" customWidth="1"/>
    <col min="10244" max="10496" width="9.140625" style="242"/>
    <col min="10497" max="10497" width="21.85546875" style="242" bestFit="1" customWidth="1"/>
    <col min="10498" max="10498" width="47.7109375" style="242" customWidth="1"/>
    <col min="10499" max="10499" width="10" style="242" customWidth="1"/>
    <col min="10500" max="10752" width="9.140625" style="242"/>
    <col min="10753" max="10753" width="21.85546875" style="242" bestFit="1" customWidth="1"/>
    <col min="10754" max="10754" width="47.7109375" style="242" customWidth="1"/>
    <col min="10755" max="10755" width="10" style="242" customWidth="1"/>
    <col min="10756" max="11008" width="9.140625" style="242"/>
    <col min="11009" max="11009" width="21.85546875" style="242" bestFit="1" customWidth="1"/>
    <col min="11010" max="11010" width="47.7109375" style="242" customWidth="1"/>
    <col min="11011" max="11011" width="10" style="242" customWidth="1"/>
    <col min="11012" max="11264" width="9.140625" style="242"/>
    <col min="11265" max="11265" width="21.85546875" style="242" bestFit="1" customWidth="1"/>
    <col min="11266" max="11266" width="47.7109375" style="242" customWidth="1"/>
    <col min="11267" max="11267" width="10" style="242" customWidth="1"/>
    <col min="11268" max="11520" width="9.140625" style="242"/>
    <col min="11521" max="11521" width="21.85546875" style="242" bestFit="1" customWidth="1"/>
    <col min="11522" max="11522" width="47.7109375" style="242" customWidth="1"/>
    <col min="11523" max="11523" width="10" style="242" customWidth="1"/>
    <col min="11524" max="11776" width="9.140625" style="242"/>
    <col min="11777" max="11777" width="21.85546875" style="242" bestFit="1" customWidth="1"/>
    <col min="11778" max="11778" width="47.7109375" style="242" customWidth="1"/>
    <col min="11779" max="11779" width="10" style="242" customWidth="1"/>
    <col min="11780" max="12032" width="9.140625" style="242"/>
    <col min="12033" max="12033" width="21.85546875" style="242" bestFit="1" customWidth="1"/>
    <col min="12034" max="12034" width="47.7109375" style="242" customWidth="1"/>
    <col min="12035" max="12035" width="10" style="242" customWidth="1"/>
    <col min="12036" max="12288" width="9.140625" style="242"/>
    <col min="12289" max="12289" width="21.85546875" style="242" bestFit="1" customWidth="1"/>
    <col min="12290" max="12290" width="47.7109375" style="242" customWidth="1"/>
    <col min="12291" max="12291" width="10" style="242" customWidth="1"/>
    <col min="12292" max="12544" width="9.140625" style="242"/>
    <col min="12545" max="12545" width="21.85546875" style="242" bestFit="1" customWidth="1"/>
    <col min="12546" max="12546" width="47.7109375" style="242" customWidth="1"/>
    <col min="12547" max="12547" width="10" style="242" customWidth="1"/>
    <col min="12548" max="12800" width="9.140625" style="242"/>
    <col min="12801" max="12801" width="21.85546875" style="242" bestFit="1" customWidth="1"/>
    <col min="12802" max="12802" width="47.7109375" style="242" customWidth="1"/>
    <col min="12803" max="12803" width="10" style="242" customWidth="1"/>
    <col min="12804" max="13056" width="9.140625" style="242"/>
    <col min="13057" max="13057" width="21.85546875" style="242" bestFit="1" customWidth="1"/>
    <col min="13058" max="13058" width="47.7109375" style="242" customWidth="1"/>
    <col min="13059" max="13059" width="10" style="242" customWidth="1"/>
    <col min="13060" max="13312" width="9.140625" style="242"/>
    <col min="13313" max="13313" width="21.85546875" style="242" bestFit="1" customWidth="1"/>
    <col min="13314" max="13314" width="47.7109375" style="242" customWidth="1"/>
    <col min="13315" max="13315" width="10" style="242" customWidth="1"/>
    <col min="13316" max="13568" width="9.140625" style="242"/>
    <col min="13569" max="13569" width="21.85546875" style="242" bestFit="1" customWidth="1"/>
    <col min="13570" max="13570" width="47.7109375" style="242" customWidth="1"/>
    <col min="13571" max="13571" width="10" style="242" customWidth="1"/>
    <col min="13572" max="13824" width="9.140625" style="242"/>
    <col min="13825" max="13825" width="21.85546875" style="242" bestFit="1" customWidth="1"/>
    <col min="13826" max="13826" width="47.7109375" style="242" customWidth="1"/>
    <col min="13827" max="13827" width="10" style="242" customWidth="1"/>
    <col min="13828" max="14080" width="9.140625" style="242"/>
    <col min="14081" max="14081" width="21.85546875" style="242" bestFit="1" customWidth="1"/>
    <col min="14082" max="14082" width="47.7109375" style="242" customWidth="1"/>
    <col min="14083" max="14083" width="10" style="242" customWidth="1"/>
    <col min="14084" max="14336" width="9.140625" style="242"/>
    <col min="14337" max="14337" width="21.85546875" style="242" bestFit="1" customWidth="1"/>
    <col min="14338" max="14338" width="47.7109375" style="242" customWidth="1"/>
    <col min="14339" max="14339" width="10" style="242" customWidth="1"/>
    <col min="14340" max="14592" width="9.140625" style="242"/>
    <col min="14593" max="14593" width="21.85546875" style="242" bestFit="1" customWidth="1"/>
    <col min="14594" max="14594" width="47.7109375" style="242" customWidth="1"/>
    <col min="14595" max="14595" width="10" style="242" customWidth="1"/>
    <col min="14596" max="14848" width="9.140625" style="242"/>
    <col min="14849" max="14849" width="21.85546875" style="242" bestFit="1" customWidth="1"/>
    <col min="14850" max="14850" width="47.7109375" style="242" customWidth="1"/>
    <col min="14851" max="14851" width="10" style="242" customWidth="1"/>
    <col min="14852" max="15104" width="9.140625" style="242"/>
    <col min="15105" max="15105" width="21.85546875" style="242" bestFit="1" customWidth="1"/>
    <col min="15106" max="15106" width="47.7109375" style="242" customWidth="1"/>
    <col min="15107" max="15107" width="10" style="242" customWidth="1"/>
    <col min="15108" max="15360" width="9.140625" style="242"/>
    <col min="15361" max="15361" width="21.85546875" style="242" bestFit="1" customWidth="1"/>
    <col min="15362" max="15362" width="47.7109375" style="242" customWidth="1"/>
    <col min="15363" max="15363" width="10" style="242" customWidth="1"/>
    <col min="15364" max="15616" width="9.140625" style="242"/>
    <col min="15617" max="15617" width="21.85546875" style="242" bestFit="1" customWidth="1"/>
    <col min="15618" max="15618" width="47.7109375" style="242" customWidth="1"/>
    <col min="15619" max="15619" width="10" style="242" customWidth="1"/>
    <col min="15620" max="15872" width="9.140625" style="242"/>
    <col min="15873" max="15873" width="21.85546875" style="242" bestFit="1" customWidth="1"/>
    <col min="15874" max="15874" width="47.7109375" style="242" customWidth="1"/>
    <col min="15875" max="15875" width="10" style="242" customWidth="1"/>
    <col min="15876" max="16128" width="9.140625" style="242"/>
    <col min="16129" max="16129" width="21.85546875" style="242" bestFit="1" customWidth="1"/>
    <col min="16130" max="16130" width="47.7109375" style="242" customWidth="1"/>
    <col min="16131" max="16131" width="10" style="242" customWidth="1"/>
    <col min="16132" max="16384" width="9.140625" style="242"/>
  </cols>
  <sheetData>
    <row r="1" spans="1:20">
      <c r="A1" s="242" t="s">
        <v>0</v>
      </c>
      <c r="B1" s="265" t="s">
        <v>1816</v>
      </c>
    </row>
    <row r="2" spans="1:20">
      <c r="A2" s="242" t="s">
        <v>2</v>
      </c>
      <c r="B2" s="268" t="s">
        <v>1703</v>
      </c>
    </row>
    <row r="3" spans="1:20">
      <c r="A3" s="242" t="s">
        <v>4</v>
      </c>
      <c r="B3" s="268" t="s">
        <v>1560</v>
      </c>
    </row>
    <row r="4" spans="1:20">
      <c r="A4" s="242" t="s">
        <v>6</v>
      </c>
      <c r="B4" s="268" t="s">
        <v>7</v>
      </c>
    </row>
    <row r="5" spans="1:20">
      <c r="A5" s="242" t="s">
        <v>8</v>
      </c>
      <c r="B5" s="242" t="s">
        <v>9</v>
      </c>
    </row>
    <row r="6" spans="1:20" ht="15.75" thickBot="1"/>
    <row r="7" spans="1:20">
      <c r="A7" s="3035" t="s">
        <v>1704</v>
      </c>
      <c r="B7" s="3036"/>
      <c r="C7" s="3041" t="s">
        <v>1705</v>
      </c>
      <c r="D7" s="3042"/>
      <c r="E7" s="3042"/>
      <c r="F7" s="3042"/>
      <c r="G7" s="3042"/>
      <c r="H7" s="3042"/>
      <c r="I7" s="3042"/>
      <c r="J7" s="3042"/>
      <c r="K7" s="3042"/>
      <c r="L7" s="3042"/>
      <c r="M7" s="3042"/>
      <c r="N7" s="3043"/>
      <c r="O7" s="3043"/>
      <c r="P7" s="3043"/>
      <c r="Q7" s="3044"/>
      <c r="R7" s="1231"/>
      <c r="S7" s="1235"/>
      <c r="T7" s="1235"/>
    </row>
    <row r="8" spans="1:20">
      <c r="A8" s="3037"/>
      <c r="B8" s="3038"/>
      <c r="C8" s="3045"/>
      <c r="D8" s="3046"/>
      <c r="E8" s="3046"/>
      <c r="F8" s="3046"/>
      <c r="G8" s="3046"/>
      <c r="H8" s="3046"/>
      <c r="I8" s="3046"/>
      <c r="J8" s="3046"/>
      <c r="K8" s="3046"/>
      <c r="L8" s="3046"/>
      <c r="M8" s="3046"/>
      <c r="N8" s="3047"/>
      <c r="O8" s="3047"/>
      <c r="P8" s="3047"/>
      <c r="Q8" s="3048"/>
      <c r="R8" s="1231"/>
      <c r="S8" s="1235"/>
      <c r="T8" s="1235"/>
    </row>
    <row r="9" spans="1:20">
      <c r="A9" s="3037"/>
      <c r="B9" s="3038"/>
      <c r="C9" s="3045"/>
      <c r="D9" s="3046"/>
      <c r="E9" s="3046"/>
      <c r="F9" s="3046"/>
      <c r="G9" s="3046"/>
      <c r="H9" s="3046"/>
      <c r="I9" s="3046"/>
      <c r="J9" s="3046"/>
      <c r="K9" s="3046"/>
      <c r="L9" s="3046"/>
      <c r="M9" s="3046"/>
      <c r="N9" s="3047"/>
      <c r="O9" s="3047"/>
      <c r="P9" s="3047"/>
      <c r="Q9" s="3048"/>
      <c r="R9" s="1231"/>
      <c r="S9" s="1235"/>
      <c r="T9" s="1235"/>
    </row>
    <row r="10" spans="1:20" ht="15.75" thickBot="1">
      <c r="A10" s="3039"/>
      <c r="B10" s="3040"/>
      <c r="C10" s="3049"/>
      <c r="D10" s="3050"/>
      <c r="E10" s="3050"/>
      <c r="F10" s="3050"/>
      <c r="G10" s="3050"/>
      <c r="H10" s="3050"/>
      <c r="I10" s="3050"/>
      <c r="J10" s="3050"/>
      <c r="K10" s="3050"/>
      <c r="L10" s="3050"/>
      <c r="M10" s="3050"/>
      <c r="N10" s="3051"/>
      <c r="O10" s="3051"/>
      <c r="P10" s="3051"/>
      <c r="Q10" s="3052"/>
      <c r="R10" s="1231"/>
      <c r="S10" s="1235"/>
      <c r="T10" s="1235"/>
    </row>
    <row r="11" spans="1:20" ht="15" customHeight="1">
      <c r="A11" s="3053" t="s">
        <v>1706</v>
      </c>
      <c r="B11" s="3054"/>
      <c r="C11" s="3057" t="s">
        <v>1817</v>
      </c>
      <c r="D11" s="1236"/>
      <c r="E11" s="3059" t="s">
        <v>1708</v>
      </c>
      <c r="F11" s="3059"/>
      <c r="G11" s="3059"/>
      <c r="H11" s="3059"/>
      <c r="I11" s="3059"/>
      <c r="J11" s="3059"/>
      <c r="K11" s="3059"/>
      <c r="L11" s="3059"/>
      <c r="M11" s="3059"/>
      <c r="N11" s="3059"/>
      <c r="O11" s="3059"/>
      <c r="P11" s="3059"/>
      <c r="Q11" s="3060"/>
      <c r="R11" s="1231"/>
      <c r="S11" s="1235"/>
      <c r="T11" s="1235"/>
    </row>
    <row r="12" spans="1:20" ht="25.5">
      <c r="A12" s="3055"/>
      <c r="B12" s="3056"/>
      <c r="C12" s="3058"/>
      <c r="D12" s="1237" t="s">
        <v>1709</v>
      </c>
      <c r="E12" s="1238" t="s">
        <v>1710</v>
      </c>
      <c r="F12" s="1238" t="s">
        <v>1711</v>
      </c>
      <c r="G12" s="1238" t="s">
        <v>1712</v>
      </c>
      <c r="H12" s="1238" t="s">
        <v>1713</v>
      </c>
      <c r="I12" s="1238" t="s">
        <v>1714</v>
      </c>
      <c r="J12" s="1238" t="s">
        <v>1715</v>
      </c>
      <c r="K12" s="1238" t="s">
        <v>1716</v>
      </c>
      <c r="L12" s="1238" t="s">
        <v>1717</v>
      </c>
      <c r="M12" s="1238" t="s">
        <v>1718</v>
      </c>
      <c r="N12" s="1238" t="s">
        <v>1719</v>
      </c>
      <c r="O12" s="1238" t="s">
        <v>1720</v>
      </c>
      <c r="P12" s="1238" t="s">
        <v>1721</v>
      </c>
      <c r="Q12" s="1239" t="s">
        <v>1722</v>
      </c>
      <c r="R12" s="1231"/>
      <c r="S12" s="1235"/>
      <c r="T12" s="1235"/>
    </row>
    <row r="13" spans="1:20">
      <c r="A13" s="1240"/>
      <c r="B13" s="1241"/>
      <c r="C13" s="1242">
        <v>1</v>
      </c>
      <c r="D13" s="1243">
        <v>2</v>
      </c>
      <c r="E13" s="1243">
        <v>3</v>
      </c>
      <c r="F13" s="1243">
        <v>4</v>
      </c>
      <c r="G13" s="1243">
        <v>5</v>
      </c>
      <c r="H13" s="1243">
        <v>6</v>
      </c>
      <c r="I13" s="1243">
        <v>7</v>
      </c>
      <c r="J13" s="1243">
        <v>8</v>
      </c>
      <c r="K13" s="1243">
        <v>9</v>
      </c>
      <c r="L13" s="1243">
        <v>10</v>
      </c>
      <c r="M13" s="1243">
        <v>11</v>
      </c>
      <c r="N13" s="1243">
        <v>12</v>
      </c>
      <c r="O13" s="1243">
        <v>13</v>
      </c>
      <c r="P13" s="1243">
        <v>14</v>
      </c>
      <c r="Q13" s="1244">
        <v>15</v>
      </c>
      <c r="R13" s="1231"/>
      <c r="S13" s="1235"/>
      <c r="T13" s="1235"/>
    </row>
    <row r="14" spans="1:20">
      <c r="A14" s="1240"/>
      <c r="B14" s="1245" t="s">
        <v>1723</v>
      </c>
      <c r="C14" s="1246"/>
      <c r="D14" s="1247"/>
      <c r="E14" s="1247"/>
      <c r="F14" s="1247"/>
      <c r="G14" s="1247"/>
      <c r="H14" s="1247"/>
      <c r="I14" s="1247"/>
      <c r="J14" s="1247"/>
      <c r="K14" s="1247"/>
      <c r="L14" s="1247"/>
      <c r="M14" s="1247"/>
      <c r="N14" s="1247"/>
      <c r="O14" s="1247"/>
      <c r="P14" s="1247"/>
      <c r="Q14" s="1248"/>
      <c r="R14" s="1231"/>
      <c r="S14" s="1235"/>
      <c r="T14" s="1235"/>
    </row>
    <row r="15" spans="1:20">
      <c r="A15" s="1249"/>
      <c r="B15" s="1250" t="s">
        <v>11</v>
      </c>
      <c r="C15" s="1251"/>
      <c r="D15" s="1252"/>
      <c r="E15" s="1252"/>
      <c r="F15" s="1252"/>
      <c r="G15" s="1252"/>
      <c r="H15" s="1252"/>
      <c r="I15" s="1252"/>
      <c r="J15" s="1252"/>
      <c r="K15" s="1252"/>
      <c r="L15" s="1252"/>
      <c r="M15" s="1252"/>
      <c r="N15" s="1252"/>
      <c r="O15" s="1252"/>
      <c r="P15" s="1252"/>
      <c r="Q15" s="1253"/>
      <c r="R15" s="1231"/>
      <c r="S15" s="1235"/>
      <c r="T15" s="1235"/>
    </row>
    <row r="16" spans="1:20">
      <c r="A16" s="1254">
        <v>1</v>
      </c>
      <c r="B16" s="1255" t="s">
        <v>1724</v>
      </c>
      <c r="C16" s="1256">
        <f>SUM(D16:Q16)</f>
        <v>0</v>
      </c>
      <c r="D16" s="1257"/>
      <c r="E16" s="1258"/>
      <c r="F16" s="1258"/>
      <c r="G16" s="1258"/>
      <c r="H16" s="1258"/>
      <c r="I16" s="1258"/>
      <c r="J16" s="1258"/>
      <c r="K16" s="1258"/>
      <c r="L16" s="1258"/>
      <c r="M16" s="1258"/>
      <c r="N16" s="1258"/>
      <c r="O16" s="1258"/>
      <c r="P16" s="1258"/>
      <c r="Q16" s="1259"/>
      <c r="R16" s="1231"/>
      <c r="S16" s="1235"/>
      <c r="T16" s="1235"/>
    </row>
    <row r="17" spans="1:20" ht="26.25">
      <c r="A17" s="1260">
        <v>2</v>
      </c>
      <c r="B17" s="1261" t="s">
        <v>319</v>
      </c>
      <c r="C17" s="1256">
        <f t="shared" ref="C17:C32" si="0">SUM(D17:Q17)</f>
        <v>0</v>
      </c>
      <c r="D17" s="1262"/>
      <c r="E17" s="1263"/>
      <c r="F17" s="1263"/>
      <c r="G17" s="1263"/>
      <c r="H17" s="1263"/>
      <c r="I17" s="1263"/>
      <c r="J17" s="1263"/>
      <c r="K17" s="1263"/>
      <c r="L17" s="1263"/>
      <c r="M17" s="1263"/>
      <c r="N17" s="1263"/>
      <c r="O17" s="1263"/>
      <c r="P17" s="1263"/>
      <c r="Q17" s="1264"/>
      <c r="R17" s="1231"/>
      <c r="S17" s="1235"/>
      <c r="T17" s="1235"/>
    </row>
    <row r="18" spans="1:20" ht="15" customHeight="1">
      <c r="A18" s="1265">
        <v>3</v>
      </c>
      <c r="B18" s="1266" t="s">
        <v>1725</v>
      </c>
      <c r="C18" s="1256">
        <f t="shared" si="0"/>
        <v>0</v>
      </c>
      <c r="D18" s="1262"/>
      <c r="E18" s="1263"/>
      <c r="F18" s="1263"/>
      <c r="G18" s="1263"/>
      <c r="H18" s="1263"/>
      <c r="I18" s="1263"/>
      <c r="J18" s="1263"/>
      <c r="K18" s="1263"/>
      <c r="L18" s="1263"/>
      <c r="M18" s="1263"/>
      <c r="N18" s="1263"/>
      <c r="O18" s="1263"/>
      <c r="P18" s="1263"/>
      <c r="Q18" s="1264"/>
      <c r="R18" s="1231"/>
      <c r="S18" s="1235"/>
      <c r="T18" s="1235"/>
    </row>
    <row r="19" spans="1:20">
      <c r="A19" s="1260">
        <v>4</v>
      </c>
      <c r="B19" s="1266" t="s">
        <v>1726</v>
      </c>
      <c r="C19" s="1256">
        <f t="shared" si="0"/>
        <v>0</v>
      </c>
      <c r="D19" s="1267">
        <f>D20+D21</f>
        <v>0</v>
      </c>
      <c r="E19" s="1267">
        <f t="shared" ref="E19:Q19" si="1">E20+E21</f>
        <v>0</v>
      </c>
      <c r="F19" s="1267">
        <f t="shared" si="1"/>
        <v>0</v>
      </c>
      <c r="G19" s="1267">
        <f t="shared" si="1"/>
        <v>0</v>
      </c>
      <c r="H19" s="1267">
        <f t="shared" si="1"/>
        <v>0</v>
      </c>
      <c r="I19" s="1267">
        <f t="shared" si="1"/>
        <v>0</v>
      </c>
      <c r="J19" s="1267">
        <f t="shared" si="1"/>
        <v>0</v>
      </c>
      <c r="K19" s="1267">
        <f t="shared" si="1"/>
        <v>0</v>
      </c>
      <c r="L19" s="1267">
        <f t="shared" si="1"/>
        <v>0</v>
      </c>
      <c r="M19" s="1267">
        <f t="shared" si="1"/>
        <v>0</v>
      </c>
      <c r="N19" s="1267">
        <f t="shared" si="1"/>
        <v>0</v>
      </c>
      <c r="O19" s="1267">
        <f t="shared" si="1"/>
        <v>0</v>
      </c>
      <c r="P19" s="1267">
        <f t="shared" si="1"/>
        <v>0</v>
      </c>
      <c r="Q19" s="1268">
        <f t="shared" si="1"/>
        <v>0</v>
      </c>
      <c r="R19" s="1231"/>
      <c r="S19" s="1235"/>
      <c r="T19" s="1235"/>
    </row>
    <row r="20" spans="1:20">
      <c r="A20" s="1260"/>
      <c r="B20" s="1269" t="s">
        <v>1727</v>
      </c>
      <c r="C20" s="1256">
        <f t="shared" si="0"/>
        <v>0</v>
      </c>
      <c r="D20" s="1270"/>
      <c r="E20" s="1271"/>
      <c r="F20" s="1271"/>
      <c r="G20" s="1271"/>
      <c r="H20" s="1271"/>
      <c r="I20" s="1271"/>
      <c r="J20" s="1271"/>
      <c r="K20" s="1271"/>
      <c r="L20" s="1271"/>
      <c r="M20" s="1271"/>
      <c r="N20" s="1271"/>
      <c r="O20" s="1271"/>
      <c r="P20" s="1271"/>
      <c r="Q20" s="1272"/>
      <c r="R20" s="1231"/>
      <c r="S20" s="1235"/>
      <c r="T20" s="1235"/>
    </row>
    <row r="21" spans="1:20">
      <c r="A21" s="1260"/>
      <c r="B21" s="1269" t="s">
        <v>803</v>
      </c>
      <c r="C21" s="1256">
        <f t="shared" si="0"/>
        <v>0</v>
      </c>
      <c r="D21" s="1270"/>
      <c r="E21" s="1271"/>
      <c r="F21" s="1271"/>
      <c r="G21" s="1271"/>
      <c r="H21" s="1271"/>
      <c r="I21" s="1271"/>
      <c r="J21" s="1271"/>
      <c r="K21" s="1271"/>
      <c r="L21" s="1271"/>
      <c r="M21" s="1271"/>
      <c r="N21" s="1271"/>
      <c r="O21" s="1271"/>
      <c r="P21" s="1271"/>
      <c r="Q21" s="1272"/>
      <c r="R21" s="1231"/>
      <c r="S21" s="1235"/>
      <c r="T21" s="1235"/>
    </row>
    <row r="22" spans="1:20">
      <c r="A22" s="1260">
        <v>5</v>
      </c>
      <c r="B22" s="1266" t="s">
        <v>1728</v>
      </c>
      <c r="C22" s="1256">
        <f t="shared" si="0"/>
        <v>0</v>
      </c>
      <c r="D22" s="1273"/>
      <c r="E22" s="1274"/>
      <c r="F22" s="1274"/>
      <c r="G22" s="1274"/>
      <c r="H22" s="1274"/>
      <c r="I22" s="1274"/>
      <c r="J22" s="1274"/>
      <c r="K22" s="1274"/>
      <c r="L22" s="1274"/>
      <c r="M22" s="1274"/>
      <c r="N22" s="1274"/>
      <c r="O22" s="1274"/>
      <c r="P22" s="1274"/>
      <c r="Q22" s="1275"/>
      <c r="R22" s="1231"/>
      <c r="S22" s="1235"/>
      <c r="T22" s="1235"/>
    </row>
    <row r="23" spans="1:20">
      <c r="A23" s="1260">
        <v>6</v>
      </c>
      <c r="B23" s="1266" t="s">
        <v>1729</v>
      </c>
      <c r="C23" s="1256">
        <f t="shared" si="0"/>
        <v>0</v>
      </c>
      <c r="D23" s="1270"/>
      <c r="E23" s="1271"/>
      <c r="F23" s="1271"/>
      <c r="G23" s="1271"/>
      <c r="H23" s="1271"/>
      <c r="I23" s="1271"/>
      <c r="J23" s="1271"/>
      <c r="K23" s="1271"/>
      <c r="L23" s="1271"/>
      <c r="M23" s="1271"/>
      <c r="N23" s="1271"/>
      <c r="O23" s="1271"/>
      <c r="P23" s="1271"/>
      <c r="Q23" s="1272"/>
      <c r="R23" s="1231"/>
      <c r="S23" s="1235"/>
      <c r="T23" s="1235"/>
    </row>
    <row r="24" spans="1:20">
      <c r="A24" s="1260">
        <v>7</v>
      </c>
      <c r="B24" s="1266" t="s">
        <v>1730</v>
      </c>
      <c r="C24" s="1256">
        <f t="shared" si="0"/>
        <v>0</v>
      </c>
      <c r="D24" s="1270"/>
      <c r="E24" s="1271"/>
      <c r="F24" s="1271"/>
      <c r="G24" s="1271"/>
      <c r="H24" s="1271"/>
      <c r="I24" s="1271"/>
      <c r="J24" s="1271"/>
      <c r="K24" s="1271"/>
      <c r="L24" s="1271"/>
      <c r="M24" s="1271"/>
      <c r="N24" s="1271"/>
      <c r="O24" s="1271"/>
      <c r="P24" s="1271"/>
      <c r="Q24" s="1272"/>
      <c r="R24" s="1231"/>
      <c r="S24" s="1235"/>
      <c r="T24" s="1235"/>
    </row>
    <row r="25" spans="1:20">
      <c r="A25" s="1276"/>
      <c r="B25" s="1269" t="s">
        <v>1731</v>
      </c>
      <c r="C25" s="1256">
        <f t="shared" si="0"/>
        <v>0</v>
      </c>
      <c r="D25" s="1270"/>
      <c r="E25" s="1271"/>
      <c r="F25" s="1271"/>
      <c r="G25" s="1271"/>
      <c r="H25" s="1271"/>
      <c r="I25" s="1271"/>
      <c r="J25" s="1271"/>
      <c r="K25" s="1271"/>
      <c r="L25" s="1271"/>
      <c r="M25" s="1271"/>
      <c r="N25" s="1271"/>
      <c r="O25" s="1271"/>
      <c r="P25" s="1271"/>
      <c r="Q25" s="1272"/>
      <c r="R25" s="1231"/>
      <c r="S25" s="1235"/>
      <c r="T25" s="1235"/>
    </row>
    <row r="26" spans="1:20">
      <c r="A26" s="1260">
        <v>8</v>
      </c>
      <c r="B26" s="1277" t="s">
        <v>1732</v>
      </c>
      <c r="C26" s="1256">
        <f t="shared" si="0"/>
        <v>0</v>
      </c>
      <c r="D26" s="1278">
        <f>D27+D28+D29</f>
        <v>0</v>
      </c>
      <c r="E26" s="1278">
        <f t="shared" ref="E26:Q26" si="2">E27+E28+E29</f>
        <v>0</v>
      </c>
      <c r="F26" s="1278">
        <f t="shared" si="2"/>
        <v>0</v>
      </c>
      <c r="G26" s="1278">
        <f t="shared" si="2"/>
        <v>0</v>
      </c>
      <c r="H26" s="1278">
        <f t="shared" si="2"/>
        <v>0</v>
      </c>
      <c r="I26" s="1278">
        <f t="shared" si="2"/>
        <v>0</v>
      </c>
      <c r="J26" s="1278">
        <f t="shared" si="2"/>
        <v>0</v>
      </c>
      <c r="K26" s="1278">
        <f t="shared" si="2"/>
        <v>0</v>
      </c>
      <c r="L26" s="1278">
        <f t="shared" si="2"/>
        <v>0</v>
      </c>
      <c r="M26" s="1278">
        <f t="shared" si="2"/>
        <v>0</v>
      </c>
      <c r="N26" s="1278">
        <f t="shared" si="2"/>
        <v>0</v>
      </c>
      <c r="O26" s="1278">
        <f t="shared" si="2"/>
        <v>0</v>
      </c>
      <c r="P26" s="1278">
        <f t="shared" si="2"/>
        <v>0</v>
      </c>
      <c r="Q26" s="1279">
        <f t="shared" si="2"/>
        <v>0</v>
      </c>
      <c r="R26" s="1231"/>
      <c r="S26" s="1235"/>
      <c r="T26" s="1235"/>
    </row>
    <row r="27" spans="1:20">
      <c r="A27" s="1260"/>
      <c r="B27" s="1280" t="s">
        <v>1733</v>
      </c>
      <c r="C27" s="1256">
        <f t="shared" si="0"/>
        <v>0</v>
      </c>
      <c r="D27" s="1270"/>
      <c r="E27" s="1271"/>
      <c r="F27" s="1271"/>
      <c r="G27" s="1271"/>
      <c r="H27" s="1271"/>
      <c r="I27" s="1271"/>
      <c r="J27" s="1271"/>
      <c r="K27" s="1271"/>
      <c r="L27" s="1271"/>
      <c r="M27" s="1271"/>
      <c r="N27" s="1271"/>
      <c r="O27" s="1271"/>
      <c r="P27" s="1271"/>
      <c r="Q27" s="1272"/>
      <c r="R27" s="1231"/>
      <c r="S27" s="1235"/>
      <c r="T27" s="1235"/>
    </row>
    <row r="28" spans="1:20">
      <c r="A28" s="1260"/>
      <c r="B28" s="1280" t="s">
        <v>263</v>
      </c>
      <c r="C28" s="1256">
        <f t="shared" si="0"/>
        <v>0</v>
      </c>
      <c r="D28" s="1270"/>
      <c r="E28" s="1271"/>
      <c r="F28" s="1271"/>
      <c r="G28" s="1271"/>
      <c r="H28" s="1271"/>
      <c r="I28" s="1271"/>
      <c r="J28" s="1271"/>
      <c r="K28" s="1271"/>
      <c r="L28" s="1271"/>
      <c r="M28" s="1271"/>
      <c r="N28" s="1271"/>
      <c r="O28" s="1271"/>
      <c r="P28" s="1271"/>
      <c r="Q28" s="1272"/>
      <c r="R28" s="1231"/>
      <c r="S28" s="1235"/>
      <c r="T28" s="1235"/>
    </row>
    <row r="29" spans="1:20">
      <c r="A29" s="1260"/>
      <c r="B29" s="1269" t="s">
        <v>1734</v>
      </c>
      <c r="C29" s="1256">
        <f t="shared" si="0"/>
        <v>0</v>
      </c>
      <c r="D29" s="1270"/>
      <c r="E29" s="1271"/>
      <c r="F29" s="1271"/>
      <c r="G29" s="1271"/>
      <c r="H29" s="1271"/>
      <c r="I29" s="1271"/>
      <c r="J29" s="1271"/>
      <c r="K29" s="1271"/>
      <c r="L29" s="1271"/>
      <c r="M29" s="1271"/>
      <c r="N29" s="1271"/>
      <c r="O29" s="1271"/>
      <c r="P29" s="1271"/>
      <c r="Q29" s="1272"/>
      <c r="R29" s="1231"/>
      <c r="S29" s="1235"/>
      <c r="T29" s="1235"/>
    </row>
    <row r="30" spans="1:20">
      <c r="A30" s="1260">
        <v>9</v>
      </c>
      <c r="B30" s="1281" t="s">
        <v>1735</v>
      </c>
      <c r="C30" s="1256">
        <f t="shared" si="0"/>
        <v>0</v>
      </c>
      <c r="D30" s="1278">
        <f>D31+D32</f>
        <v>0</v>
      </c>
      <c r="E30" s="1278">
        <f t="shared" ref="E30:Q30" si="3">E31+E32</f>
        <v>0</v>
      </c>
      <c r="F30" s="1278">
        <f t="shared" si="3"/>
        <v>0</v>
      </c>
      <c r="G30" s="1278">
        <f t="shared" si="3"/>
        <v>0</v>
      </c>
      <c r="H30" s="1278">
        <f t="shared" si="3"/>
        <v>0</v>
      </c>
      <c r="I30" s="1278">
        <f t="shared" si="3"/>
        <v>0</v>
      </c>
      <c r="J30" s="1278">
        <f t="shared" si="3"/>
        <v>0</v>
      </c>
      <c r="K30" s="1278">
        <f t="shared" si="3"/>
        <v>0</v>
      </c>
      <c r="L30" s="1278">
        <f t="shared" si="3"/>
        <v>0</v>
      </c>
      <c r="M30" s="1278">
        <f t="shared" si="3"/>
        <v>0</v>
      </c>
      <c r="N30" s="1278">
        <f t="shared" si="3"/>
        <v>0</v>
      </c>
      <c r="O30" s="1278">
        <f t="shared" si="3"/>
        <v>0</v>
      </c>
      <c r="P30" s="1278">
        <f t="shared" si="3"/>
        <v>0</v>
      </c>
      <c r="Q30" s="1279">
        <f t="shared" si="3"/>
        <v>0</v>
      </c>
      <c r="R30" s="1231"/>
      <c r="S30" s="1235"/>
      <c r="T30" s="1235"/>
    </row>
    <row r="31" spans="1:20">
      <c r="A31" s="1276"/>
      <c r="B31" s="1282" t="s">
        <v>1736</v>
      </c>
      <c r="C31" s="1256">
        <f t="shared" si="0"/>
        <v>0</v>
      </c>
      <c r="D31" s="1270"/>
      <c r="E31" s="1271"/>
      <c r="F31" s="1271"/>
      <c r="G31" s="1271"/>
      <c r="H31" s="1271"/>
      <c r="I31" s="1271"/>
      <c r="J31" s="1271"/>
      <c r="K31" s="1271"/>
      <c r="L31" s="1271"/>
      <c r="M31" s="1271"/>
      <c r="N31" s="1271"/>
      <c r="O31" s="1271"/>
      <c r="P31" s="1271"/>
      <c r="Q31" s="1272"/>
      <c r="R31" s="1231"/>
      <c r="S31" s="1235"/>
      <c r="T31" s="1235"/>
    </row>
    <row r="32" spans="1:20">
      <c r="A32" s="1276"/>
      <c r="B32" s="1282" t="s">
        <v>1737</v>
      </c>
      <c r="C32" s="1256">
        <f t="shared" si="0"/>
        <v>0</v>
      </c>
      <c r="D32" s="1270"/>
      <c r="E32" s="1271"/>
      <c r="F32" s="1271"/>
      <c r="G32" s="1271"/>
      <c r="H32" s="1271"/>
      <c r="I32" s="1271"/>
      <c r="J32" s="1271"/>
      <c r="K32" s="1271"/>
      <c r="L32" s="1271"/>
      <c r="M32" s="1271"/>
      <c r="N32" s="1271"/>
      <c r="O32" s="1271"/>
      <c r="P32" s="1271"/>
      <c r="Q32" s="1272"/>
      <c r="R32" s="1231"/>
      <c r="S32" s="1235"/>
      <c r="T32" s="1235"/>
    </row>
    <row r="33" spans="1:20">
      <c r="A33" s="1283"/>
      <c r="B33" s="1284" t="s">
        <v>1738</v>
      </c>
      <c r="C33" s="1285">
        <f>C16+C17+C18+C19+C22+C23+C24+C25+C26+C30</f>
        <v>0</v>
      </c>
      <c r="D33" s="1285">
        <f t="shared" ref="D33:Q33" si="4">D16+D17+D18+D19+D22+D23+D24+D25+D26+D30</f>
        <v>0</v>
      </c>
      <c r="E33" s="1285">
        <f t="shared" si="4"/>
        <v>0</v>
      </c>
      <c r="F33" s="1285">
        <f t="shared" si="4"/>
        <v>0</v>
      </c>
      <c r="G33" s="1285">
        <f t="shared" si="4"/>
        <v>0</v>
      </c>
      <c r="H33" s="1285">
        <f t="shared" si="4"/>
        <v>0</v>
      </c>
      <c r="I33" s="1285">
        <f t="shared" si="4"/>
        <v>0</v>
      </c>
      <c r="J33" s="1285">
        <f t="shared" si="4"/>
        <v>0</v>
      </c>
      <c r="K33" s="1285">
        <f t="shared" si="4"/>
        <v>0</v>
      </c>
      <c r="L33" s="1285">
        <f t="shared" si="4"/>
        <v>0</v>
      </c>
      <c r="M33" s="1285">
        <f t="shared" si="4"/>
        <v>0</v>
      </c>
      <c r="N33" s="1285">
        <f t="shared" si="4"/>
        <v>0</v>
      </c>
      <c r="O33" s="1285">
        <f t="shared" si="4"/>
        <v>0</v>
      </c>
      <c r="P33" s="1285">
        <f t="shared" si="4"/>
        <v>0</v>
      </c>
      <c r="Q33" s="1286">
        <f t="shared" si="4"/>
        <v>0</v>
      </c>
      <c r="R33" s="1231"/>
      <c r="S33" s="1235"/>
      <c r="T33" s="1235"/>
    </row>
    <row r="34" spans="1:20">
      <c r="A34" s="1249"/>
      <c r="B34" s="1287" t="s">
        <v>1739</v>
      </c>
      <c r="C34" s="1288"/>
      <c r="D34" s="1288"/>
      <c r="E34" s="1288"/>
      <c r="F34" s="1288"/>
      <c r="G34" s="1288"/>
      <c r="H34" s="1288"/>
      <c r="I34" s="1288"/>
      <c r="J34" s="1288"/>
      <c r="K34" s="1288"/>
      <c r="L34" s="1288"/>
      <c r="M34" s="1288"/>
      <c r="N34" s="1288"/>
      <c r="O34" s="1288"/>
      <c r="P34" s="1288"/>
      <c r="Q34" s="1289"/>
      <c r="R34" s="1231"/>
      <c r="S34" s="1235"/>
      <c r="T34" s="1235"/>
    </row>
    <row r="35" spans="1:20">
      <c r="A35" s="1260">
        <v>1</v>
      </c>
      <c r="B35" s="1266" t="s">
        <v>29</v>
      </c>
      <c r="C35" s="1256">
        <f>SUM(D35:Q35)</f>
        <v>0</v>
      </c>
      <c r="D35" s="1273"/>
      <c r="E35" s="1274"/>
      <c r="F35" s="1274"/>
      <c r="G35" s="1274"/>
      <c r="H35" s="1274"/>
      <c r="I35" s="1274"/>
      <c r="J35" s="1274"/>
      <c r="K35" s="1274"/>
      <c r="L35" s="1274"/>
      <c r="M35" s="1274"/>
      <c r="N35" s="1274"/>
      <c r="O35" s="1274"/>
      <c r="P35" s="1274"/>
      <c r="Q35" s="1275"/>
      <c r="R35" s="1231"/>
      <c r="S35" s="1235"/>
      <c r="T35" s="1235"/>
    </row>
    <row r="36" spans="1:20">
      <c r="A36" s="1260">
        <v>2</v>
      </c>
      <c r="B36" s="1266" t="s">
        <v>1740</v>
      </c>
      <c r="C36" s="1256">
        <f t="shared" ref="C36:C50" si="5">SUM(D36:Q36)</f>
        <v>0</v>
      </c>
      <c r="D36" s="1270"/>
      <c r="E36" s="1271"/>
      <c r="F36" s="1271"/>
      <c r="G36" s="1271"/>
      <c r="H36" s="1271"/>
      <c r="I36" s="1271"/>
      <c r="J36" s="1271"/>
      <c r="K36" s="1271"/>
      <c r="L36" s="1271"/>
      <c r="M36" s="1271"/>
      <c r="N36" s="1271"/>
      <c r="O36" s="1271"/>
      <c r="P36" s="1271"/>
      <c r="Q36" s="1272"/>
      <c r="R36" s="1231"/>
      <c r="S36" s="1235"/>
      <c r="T36" s="1235"/>
    </row>
    <row r="37" spans="1:20" ht="26.25">
      <c r="A37" s="1260">
        <v>3</v>
      </c>
      <c r="B37" s="1266" t="s">
        <v>1741</v>
      </c>
      <c r="C37" s="1256">
        <f t="shared" si="5"/>
        <v>0</v>
      </c>
      <c r="D37" s="1270"/>
      <c r="E37" s="1271"/>
      <c r="F37" s="1271"/>
      <c r="G37" s="1271"/>
      <c r="H37" s="1271"/>
      <c r="I37" s="1271"/>
      <c r="J37" s="1271"/>
      <c r="K37" s="1271"/>
      <c r="L37" s="1271"/>
      <c r="M37" s="1271"/>
      <c r="N37" s="1271"/>
      <c r="O37" s="1271"/>
      <c r="P37" s="1271"/>
      <c r="Q37" s="1272"/>
      <c r="R37" s="1231"/>
      <c r="S37" s="1235"/>
      <c r="T37" s="1235"/>
    </row>
    <row r="38" spans="1:20">
      <c r="A38" s="1260">
        <v>4</v>
      </c>
      <c r="B38" s="1266" t="s">
        <v>1742</v>
      </c>
      <c r="C38" s="1256">
        <f t="shared" si="5"/>
        <v>0</v>
      </c>
      <c r="D38" s="1278">
        <f>D39+D40</f>
        <v>0</v>
      </c>
      <c r="E38" s="1278">
        <f t="shared" ref="E38:Q38" si="6">E39+E40</f>
        <v>0</v>
      </c>
      <c r="F38" s="1278">
        <f t="shared" si="6"/>
        <v>0</v>
      </c>
      <c r="G38" s="1278">
        <f t="shared" si="6"/>
        <v>0</v>
      </c>
      <c r="H38" s="1278">
        <f t="shared" si="6"/>
        <v>0</v>
      </c>
      <c r="I38" s="1278">
        <f t="shared" si="6"/>
        <v>0</v>
      </c>
      <c r="J38" s="1278">
        <f t="shared" si="6"/>
        <v>0</v>
      </c>
      <c r="K38" s="1278">
        <f t="shared" si="6"/>
        <v>0</v>
      </c>
      <c r="L38" s="1278">
        <f t="shared" si="6"/>
        <v>0</v>
      </c>
      <c r="M38" s="1278">
        <f t="shared" si="6"/>
        <v>0</v>
      </c>
      <c r="N38" s="1278">
        <f t="shared" si="6"/>
        <v>0</v>
      </c>
      <c r="O38" s="1278">
        <f t="shared" si="6"/>
        <v>0</v>
      </c>
      <c r="P38" s="1278">
        <f t="shared" si="6"/>
        <v>0</v>
      </c>
      <c r="Q38" s="1279">
        <f t="shared" si="6"/>
        <v>0</v>
      </c>
      <c r="R38" s="1231"/>
      <c r="S38" s="1235"/>
      <c r="T38" s="1235"/>
    </row>
    <row r="39" spans="1:20">
      <c r="A39" s="1260"/>
      <c r="B39" s="1269" t="s">
        <v>1727</v>
      </c>
      <c r="C39" s="1256">
        <f t="shared" si="5"/>
        <v>0</v>
      </c>
      <c r="D39" s="1290"/>
      <c r="E39" s="1290"/>
      <c r="F39" s="1290"/>
      <c r="G39" s="1290"/>
      <c r="H39" s="1290"/>
      <c r="I39" s="1290"/>
      <c r="J39" s="1290"/>
      <c r="K39" s="1290"/>
      <c r="L39" s="1290"/>
      <c r="M39" s="1290"/>
      <c r="N39" s="1290"/>
      <c r="O39" s="1290"/>
      <c r="P39" s="1290"/>
      <c r="Q39" s="1291"/>
      <c r="R39" s="1231"/>
      <c r="S39" s="1235"/>
      <c r="T39" s="1235"/>
    </row>
    <row r="40" spans="1:20">
      <c r="A40" s="1260"/>
      <c r="B40" s="1269" t="s">
        <v>803</v>
      </c>
      <c r="C40" s="1256">
        <f t="shared" si="5"/>
        <v>0</v>
      </c>
      <c r="D40" s="1292"/>
      <c r="E40" s="1292"/>
      <c r="F40" s="1292"/>
      <c r="G40" s="1292"/>
      <c r="H40" s="1292"/>
      <c r="I40" s="1292"/>
      <c r="J40" s="1292"/>
      <c r="K40" s="1292"/>
      <c r="L40" s="1292"/>
      <c r="M40" s="1292"/>
      <c r="N40" s="1292"/>
      <c r="O40" s="1292"/>
      <c r="P40" s="1292"/>
      <c r="Q40" s="1293"/>
      <c r="R40" s="1231"/>
      <c r="S40" s="1235"/>
      <c r="T40" s="1235"/>
    </row>
    <row r="41" spans="1:20">
      <c r="A41" s="1260">
        <v>5</v>
      </c>
      <c r="B41" s="1266" t="s">
        <v>1728</v>
      </c>
      <c r="C41" s="1256">
        <f t="shared" si="5"/>
        <v>0</v>
      </c>
      <c r="D41" s="1294"/>
      <c r="E41" s="1294"/>
      <c r="F41" s="1294"/>
      <c r="G41" s="1294"/>
      <c r="H41" s="1294"/>
      <c r="I41" s="1294"/>
      <c r="J41" s="1294"/>
      <c r="K41" s="1294"/>
      <c r="L41" s="1294"/>
      <c r="M41" s="1294"/>
      <c r="N41" s="1294"/>
      <c r="O41" s="1294"/>
      <c r="P41" s="1294"/>
      <c r="Q41" s="1295"/>
      <c r="R41" s="1231"/>
      <c r="S41" s="1235"/>
      <c r="T41" s="1235"/>
    </row>
    <row r="42" spans="1:20">
      <c r="A42" s="1260">
        <v>6</v>
      </c>
      <c r="B42" s="1266" t="s">
        <v>1729</v>
      </c>
      <c r="C42" s="1256">
        <f t="shared" si="5"/>
        <v>0</v>
      </c>
      <c r="D42" s="1296"/>
      <c r="E42" s="1296"/>
      <c r="F42" s="1296"/>
      <c r="G42" s="1296"/>
      <c r="H42" s="1296"/>
      <c r="I42" s="1296"/>
      <c r="J42" s="1296"/>
      <c r="K42" s="1296"/>
      <c r="L42" s="1296"/>
      <c r="M42" s="1296"/>
      <c r="N42" s="1296"/>
      <c r="O42" s="1296"/>
      <c r="P42" s="1296"/>
      <c r="Q42" s="1297"/>
      <c r="R42" s="1231"/>
      <c r="S42" s="1235"/>
      <c r="T42" s="1235"/>
    </row>
    <row r="43" spans="1:20">
      <c r="A43" s="1260">
        <v>7</v>
      </c>
      <c r="B43" s="1298" t="s">
        <v>1743</v>
      </c>
      <c r="C43" s="1256">
        <f t="shared" si="5"/>
        <v>0</v>
      </c>
      <c r="D43" s="1267">
        <f>D44+D45+D46</f>
        <v>0</v>
      </c>
      <c r="E43" s="1267">
        <f t="shared" ref="E43:Q43" si="7">E44+E45+E46</f>
        <v>0</v>
      </c>
      <c r="F43" s="1267">
        <f t="shared" si="7"/>
        <v>0</v>
      </c>
      <c r="G43" s="1267">
        <f t="shared" si="7"/>
        <v>0</v>
      </c>
      <c r="H43" s="1267">
        <f t="shared" si="7"/>
        <v>0</v>
      </c>
      <c r="I43" s="1267">
        <f t="shared" si="7"/>
        <v>0</v>
      </c>
      <c r="J43" s="1267">
        <f t="shared" si="7"/>
        <v>0</v>
      </c>
      <c r="K43" s="1267">
        <f t="shared" si="7"/>
        <v>0</v>
      </c>
      <c r="L43" s="1267">
        <f t="shared" si="7"/>
        <v>0</v>
      </c>
      <c r="M43" s="1267">
        <f t="shared" si="7"/>
        <v>0</v>
      </c>
      <c r="N43" s="1267">
        <f t="shared" si="7"/>
        <v>0</v>
      </c>
      <c r="O43" s="1267">
        <f t="shared" si="7"/>
        <v>0</v>
      </c>
      <c r="P43" s="1267">
        <f t="shared" si="7"/>
        <v>0</v>
      </c>
      <c r="Q43" s="1268">
        <f t="shared" si="7"/>
        <v>0</v>
      </c>
      <c r="R43" s="1231"/>
      <c r="S43" s="1235"/>
      <c r="T43" s="1235"/>
    </row>
    <row r="44" spans="1:20">
      <c r="A44" s="1276"/>
      <c r="B44" s="1269" t="s">
        <v>30</v>
      </c>
      <c r="C44" s="1256">
        <f t="shared" si="5"/>
        <v>0</v>
      </c>
      <c r="D44" s="1299"/>
      <c r="E44" s="1263"/>
      <c r="F44" s="1263"/>
      <c r="G44" s="1263"/>
      <c r="H44" s="1263"/>
      <c r="I44" s="1263"/>
      <c r="J44" s="1263"/>
      <c r="K44" s="1263"/>
      <c r="L44" s="1263"/>
      <c r="M44" s="1263"/>
      <c r="N44" s="1263"/>
      <c r="O44" s="1263"/>
      <c r="P44" s="1263"/>
      <c r="Q44" s="1264"/>
      <c r="R44" s="1231"/>
      <c r="S44" s="1235"/>
      <c r="T44" s="1235"/>
    </row>
    <row r="45" spans="1:20">
      <c r="A45" s="1276"/>
      <c r="B45" s="1269" t="s">
        <v>1727</v>
      </c>
      <c r="C45" s="1256">
        <f t="shared" si="5"/>
        <v>0</v>
      </c>
      <c r="D45" s="1299"/>
      <c r="E45" s="1263"/>
      <c r="F45" s="1263"/>
      <c r="G45" s="1263"/>
      <c r="H45" s="1263"/>
      <c r="I45" s="1263"/>
      <c r="J45" s="1263"/>
      <c r="K45" s="1263"/>
      <c r="L45" s="1263"/>
      <c r="M45" s="1263"/>
      <c r="N45" s="1263"/>
      <c r="O45" s="1263"/>
      <c r="P45" s="1263"/>
      <c r="Q45" s="1264"/>
      <c r="R45" s="1231"/>
      <c r="S45" s="1235"/>
      <c r="T45" s="1235"/>
    </row>
    <row r="46" spans="1:20">
      <c r="A46" s="1276"/>
      <c r="B46" s="1269" t="s">
        <v>1744</v>
      </c>
      <c r="C46" s="1256">
        <f t="shared" si="5"/>
        <v>0</v>
      </c>
      <c r="D46" s="1299"/>
      <c r="E46" s="1263"/>
      <c r="F46" s="1263"/>
      <c r="G46" s="1263"/>
      <c r="H46" s="1263"/>
      <c r="I46" s="1263"/>
      <c r="J46" s="1263"/>
      <c r="K46" s="1263"/>
      <c r="L46" s="1263"/>
      <c r="M46" s="1263"/>
      <c r="N46" s="1263"/>
      <c r="O46" s="1263"/>
      <c r="P46" s="1263"/>
      <c r="Q46" s="1264"/>
      <c r="R46" s="1231"/>
      <c r="S46" s="1235"/>
      <c r="T46" s="1235"/>
    </row>
    <row r="47" spans="1:20">
      <c r="A47" s="1260">
        <v>8</v>
      </c>
      <c r="B47" s="1277" t="s">
        <v>1745</v>
      </c>
      <c r="C47" s="1256">
        <f t="shared" si="5"/>
        <v>0</v>
      </c>
      <c r="D47" s="1299"/>
      <c r="E47" s="1263"/>
      <c r="F47" s="1263"/>
      <c r="G47" s="1263"/>
      <c r="H47" s="1263"/>
      <c r="I47" s="1263"/>
      <c r="J47" s="1263"/>
      <c r="K47" s="1263"/>
      <c r="L47" s="1263"/>
      <c r="M47" s="1263"/>
      <c r="N47" s="1263"/>
      <c r="O47" s="1263"/>
      <c r="P47" s="1263"/>
      <c r="Q47" s="1264"/>
      <c r="R47" s="1231"/>
      <c r="S47" s="1235"/>
      <c r="T47" s="1235"/>
    </row>
    <row r="48" spans="1:20">
      <c r="A48" s="1260">
        <v>9</v>
      </c>
      <c r="B48" s="1277" t="s">
        <v>1746</v>
      </c>
      <c r="C48" s="1256">
        <f t="shared" si="5"/>
        <v>0</v>
      </c>
      <c r="D48" s="1299"/>
      <c r="E48" s="1263"/>
      <c r="F48" s="1263"/>
      <c r="G48" s="1263"/>
      <c r="H48" s="1263"/>
      <c r="I48" s="1263"/>
      <c r="J48" s="1263"/>
      <c r="K48" s="1263"/>
      <c r="L48" s="1263"/>
      <c r="M48" s="1263"/>
      <c r="N48" s="1263"/>
      <c r="O48" s="1263"/>
      <c r="P48" s="1263"/>
      <c r="Q48" s="1264"/>
      <c r="R48" s="1231"/>
      <c r="S48" s="1235"/>
      <c r="T48" s="1235"/>
    </row>
    <row r="49" spans="1:20">
      <c r="A49" s="1260">
        <v>10</v>
      </c>
      <c r="B49" s="1277" t="s">
        <v>1747</v>
      </c>
      <c r="C49" s="1256">
        <f t="shared" si="5"/>
        <v>0</v>
      </c>
      <c r="D49" s="1299"/>
      <c r="E49" s="1263"/>
      <c r="F49" s="1263"/>
      <c r="G49" s="1263"/>
      <c r="H49" s="1263"/>
      <c r="I49" s="1263"/>
      <c r="J49" s="1263"/>
      <c r="K49" s="1263"/>
      <c r="L49" s="1263"/>
      <c r="M49" s="1263"/>
      <c r="N49" s="1263"/>
      <c r="O49" s="1263"/>
      <c r="P49" s="1263"/>
      <c r="Q49" s="1264"/>
      <c r="R49" s="1231"/>
      <c r="S49" s="1235"/>
      <c r="T49" s="1235"/>
    </row>
    <row r="50" spans="1:20">
      <c r="A50" s="1260">
        <v>11</v>
      </c>
      <c r="B50" s="1277" t="s">
        <v>444</v>
      </c>
      <c r="C50" s="1256">
        <f t="shared" si="5"/>
        <v>0</v>
      </c>
      <c r="D50" s="1299"/>
      <c r="E50" s="1263"/>
      <c r="F50" s="1263"/>
      <c r="G50" s="1263"/>
      <c r="H50" s="1263"/>
      <c r="I50" s="1263"/>
      <c r="J50" s="1263"/>
      <c r="K50" s="1263"/>
      <c r="L50" s="1263"/>
      <c r="M50" s="1263"/>
      <c r="N50" s="1263"/>
      <c r="O50" s="1263"/>
      <c r="P50" s="1263"/>
      <c r="Q50" s="1264"/>
      <c r="R50" s="1231"/>
      <c r="S50" s="1235"/>
      <c r="T50" s="1235"/>
    </row>
    <row r="51" spans="1:20" ht="15.75" thickBot="1">
      <c r="A51" s="1300"/>
      <c r="B51" s="1301" t="s">
        <v>1748</v>
      </c>
      <c r="C51" s="1302">
        <f>C35+C36+C37+C38+C41+C42+C43+C47+C48+C49+C50</f>
        <v>0</v>
      </c>
      <c r="D51" s="1303">
        <f>D35+D36+D37+D38+D41+D42+D43+D47+D48+D49+D50</f>
        <v>0</v>
      </c>
      <c r="E51" s="1303">
        <f t="shared" ref="E51:Q51" si="8">E35+E36+E37+E38+E41+E42+E43+E47+E48+E49+E50</f>
        <v>0</v>
      </c>
      <c r="F51" s="1303">
        <f t="shared" si="8"/>
        <v>0</v>
      </c>
      <c r="G51" s="1303">
        <f t="shared" si="8"/>
        <v>0</v>
      </c>
      <c r="H51" s="1303">
        <f t="shared" si="8"/>
        <v>0</v>
      </c>
      <c r="I51" s="1303">
        <f t="shared" si="8"/>
        <v>0</v>
      </c>
      <c r="J51" s="1303">
        <f t="shared" si="8"/>
        <v>0</v>
      </c>
      <c r="K51" s="1303">
        <f t="shared" si="8"/>
        <v>0</v>
      </c>
      <c r="L51" s="1303">
        <f t="shared" si="8"/>
        <v>0</v>
      </c>
      <c r="M51" s="1303">
        <f t="shared" si="8"/>
        <v>0</v>
      </c>
      <c r="N51" s="1303">
        <f t="shared" si="8"/>
        <v>0</v>
      </c>
      <c r="O51" s="1303">
        <f t="shared" si="8"/>
        <v>0</v>
      </c>
      <c r="P51" s="1303">
        <f t="shared" si="8"/>
        <v>0</v>
      </c>
      <c r="Q51" s="1304">
        <f t="shared" si="8"/>
        <v>0</v>
      </c>
      <c r="R51" s="1231"/>
      <c r="S51" s="1235"/>
      <c r="T51" s="1235"/>
    </row>
    <row r="52" spans="1:20" ht="15.75" thickBot="1">
      <c r="A52" s="1305"/>
      <c r="B52" s="1306" t="s">
        <v>1749</v>
      </c>
      <c r="C52" s="1307">
        <f>C33+C51</f>
        <v>0</v>
      </c>
      <c r="D52" s="1308">
        <f>D33+D51</f>
        <v>0</v>
      </c>
      <c r="E52" s="1308">
        <f t="shared" ref="E52:Q52" si="9">E33+E51</f>
        <v>0</v>
      </c>
      <c r="F52" s="1308">
        <f t="shared" si="9"/>
        <v>0</v>
      </c>
      <c r="G52" s="1308">
        <f t="shared" si="9"/>
        <v>0</v>
      </c>
      <c r="H52" s="1308">
        <f t="shared" si="9"/>
        <v>0</v>
      </c>
      <c r="I52" s="1308">
        <f t="shared" si="9"/>
        <v>0</v>
      </c>
      <c r="J52" s="1308">
        <f t="shared" si="9"/>
        <v>0</v>
      </c>
      <c r="K52" s="1308">
        <f t="shared" si="9"/>
        <v>0</v>
      </c>
      <c r="L52" s="1308">
        <f t="shared" si="9"/>
        <v>0</v>
      </c>
      <c r="M52" s="1308">
        <f t="shared" si="9"/>
        <v>0</v>
      </c>
      <c r="N52" s="1308">
        <f t="shared" si="9"/>
        <v>0</v>
      </c>
      <c r="O52" s="1308">
        <f t="shared" si="9"/>
        <v>0</v>
      </c>
      <c r="P52" s="1308">
        <f t="shared" si="9"/>
        <v>0</v>
      </c>
      <c r="Q52" s="1309">
        <f t="shared" si="9"/>
        <v>0</v>
      </c>
      <c r="R52" s="1231"/>
      <c r="S52" s="1235"/>
      <c r="T52" s="1235"/>
    </row>
    <row r="53" spans="1:20">
      <c r="A53" s="1310"/>
      <c r="B53" s="1245" t="s">
        <v>1750</v>
      </c>
      <c r="C53" s="1311"/>
      <c r="D53" s="1312"/>
      <c r="E53" s="1312"/>
      <c r="F53" s="1312"/>
      <c r="G53" s="1312"/>
      <c r="H53" s="1312"/>
      <c r="I53" s="1312"/>
      <c r="J53" s="1312"/>
      <c r="K53" s="1312"/>
      <c r="L53" s="1312"/>
      <c r="M53" s="1312"/>
      <c r="N53" s="1312"/>
      <c r="O53" s="1312"/>
      <c r="P53" s="1312"/>
      <c r="Q53" s="1313"/>
      <c r="R53" s="1231"/>
      <c r="S53" s="1235"/>
      <c r="T53" s="1235"/>
    </row>
    <row r="54" spans="1:20">
      <c r="A54" s="1249"/>
      <c r="B54" s="1245" t="s">
        <v>1751</v>
      </c>
      <c r="C54" s="1314"/>
      <c r="D54" s="1315"/>
      <c r="E54" s="1315"/>
      <c r="F54" s="1315"/>
      <c r="G54" s="1315"/>
      <c r="H54" s="1315"/>
      <c r="I54" s="1315"/>
      <c r="J54" s="1315"/>
      <c r="K54" s="1315"/>
      <c r="L54" s="1315"/>
      <c r="M54" s="1315"/>
      <c r="N54" s="1315"/>
      <c r="O54" s="1315"/>
      <c r="P54" s="1315"/>
      <c r="Q54" s="1316"/>
      <c r="R54" s="1231"/>
      <c r="S54" s="1235"/>
      <c r="T54" s="1235"/>
    </row>
    <row r="55" spans="1:20">
      <c r="A55" s="1283" t="s">
        <v>1752</v>
      </c>
      <c r="B55" s="1317" t="s">
        <v>1753</v>
      </c>
      <c r="C55" s="1251"/>
      <c r="D55" s="1252"/>
      <c r="E55" s="1252"/>
      <c r="F55" s="1252"/>
      <c r="G55" s="1252"/>
      <c r="H55" s="1252"/>
      <c r="I55" s="1252"/>
      <c r="J55" s="1252"/>
      <c r="K55" s="1252"/>
      <c r="L55" s="1252"/>
      <c r="M55" s="1252"/>
      <c r="N55" s="1252"/>
      <c r="O55" s="1252"/>
      <c r="P55" s="1252"/>
      <c r="Q55" s="1253"/>
      <c r="R55" s="1231"/>
      <c r="S55" s="1235"/>
      <c r="T55" s="1235"/>
    </row>
    <row r="56" spans="1:20">
      <c r="A56" s="1249" t="s">
        <v>1754</v>
      </c>
      <c r="B56" s="1318" t="s">
        <v>1755</v>
      </c>
      <c r="C56" s="1256">
        <f t="shared" ref="C56:C62" si="10">SUM(D56:Q56)</f>
        <v>0</v>
      </c>
      <c r="D56" s="1299"/>
      <c r="E56" s="1263"/>
      <c r="F56" s="1263"/>
      <c r="G56" s="1263"/>
      <c r="H56" s="1263"/>
      <c r="I56" s="1263"/>
      <c r="J56" s="1263"/>
      <c r="K56" s="1263"/>
      <c r="L56" s="1263"/>
      <c r="M56" s="1263"/>
      <c r="N56" s="1263"/>
      <c r="O56" s="1263"/>
      <c r="P56" s="1263"/>
      <c r="Q56" s="1264"/>
      <c r="R56" s="1231"/>
      <c r="S56" s="1235"/>
      <c r="T56" s="1235"/>
    </row>
    <row r="57" spans="1:20">
      <c r="A57" s="1249" t="s">
        <v>1756</v>
      </c>
      <c r="B57" s="1318" t="s">
        <v>1757</v>
      </c>
      <c r="C57" s="1256">
        <f t="shared" si="10"/>
        <v>0</v>
      </c>
      <c r="D57" s="1299"/>
      <c r="E57" s="1263"/>
      <c r="F57" s="1263"/>
      <c r="G57" s="1263"/>
      <c r="H57" s="1263"/>
      <c r="I57" s="1263"/>
      <c r="J57" s="1263"/>
      <c r="K57" s="1263"/>
      <c r="L57" s="1263"/>
      <c r="M57" s="1263"/>
      <c r="N57" s="1263"/>
      <c r="O57" s="1263"/>
      <c r="P57" s="1263"/>
      <c r="Q57" s="1264"/>
      <c r="R57" s="1231"/>
      <c r="S57" s="1235"/>
      <c r="T57" s="1235"/>
    </row>
    <row r="58" spans="1:20">
      <c r="A58" s="1249" t="s">
        <v>1758</v>
      </c>
      <c r="B58" s="1318" t="s">
        <v>1759</v>
      </c>
      <c r="C58" s="1256">
        <f t="shared" si="10"/>
        <v>0</v>
      </c>
      <c r="D58" s="1299"/>
      <c r="E58" s="1263"/>
      <c r="F58" s="1263"/>
      <c r="G58" s="1263"/>
      <c r="H58" s="1263"/>
      <c r="I58" s="1263"/>
      <c r="J58" s="1263"/>
      <c r="K58" s="1263"/>
      <c r="L58" s="1263"/>
      <c r="M58" s="1263"/>
      <c r="N58" s="1263"/>
      <c r="O58" s="1263"/>
      <c r="P58" s="1263"/>
      <c r="Q58" s="1264"/>
      <c r="R58" s="1231"/>
      <c r="S58" s="1235"/>
      <c r="T58" s="1235"/>
    </row>
    <row r="59" spans="1:20">
      <c r="A59" s="1249" t="s">
        <v>1760</v>
      </c>
      <c r="B59" s="1318" t="s">
        <v>1761</v>
      </c>
      <c r="C59" s="1256">
        <f t="shared" si="10"/>
        <v>0</v>
      </c>
      <c r="D59" s="1319">
        <f>D60+D61</f>
        <v>0</v>
      </c>
      <c r="E59" s="1319">
        <f t="shared" ref="E59:Q59" si="11">E60+E61</f>
        <v>0</v>
      </c>
      <c r="F59" s="1319">
        <f t="shared" si="11"/>
        <v>0</v>
      </c>
      <c r="G59" s="1319">
        <f t="shared" si="11"/>
        <v>0</v>
      </c>
      <c r="H59" s="1319">
        <f t="shared" si="11"/>
        <v>0</v>
      </c>
      <c r="I59" s="1319">
        <f t="shared" si="11"/>
        <v>0</v>
      </c>
      <c r="J59" s="1319">
        <f t="shared" si="11"/>
        <v>0</v>
      </c>
      <c r="K59" s="1319">
        <f t="shared" si="11"/>
        <v>0</v>
      </c>
      <c r="L59" s="1319">
        <f t="shared" si="11"/>
        <v>0</v>
      </c>
      <c r="M59" s="1319">
        <f t="shared" si="11"/>
        <v>0</v>
      </c>
      <c r="N59" s="1319">
        <f t="shared" si="11"/>
        <v>0</v>
      </c>
      <c r="O59" s="1319">
        <f t="shared" si="11"/>
        <v>0</v>
      </c>
      <c r="P59" s="1319">
        <f t="shared" si="11"/>
        <v>0</v>
      </c>
      <c r="Q59" s="1320">
        <f t="shared" si="11"/>
        <v>0</v>
      </c>
      <c r="R59" s="1231"/>
      <c r="S59" s="1235"/>
      <c r="T59" s="1235"/>
    </row>
    <row r="60" spans="1:20">
      <c r="A60" s="1249" t="s">
        <v>1762</v>
      </c>
      <c r="B60" s="1321" t="s">
        <v>1763</v>
      </c>
      <c r="C60" s="1256">
        <f t="shared" si="10"/>
        <v>0</v>
      </c>
      <c r="D60" s="1292"/>
      <c r="E60" s="1292"/>
      <c r="F60" s="1292"/>
      <c r="G60" s="1292"/>
      <c r="H60" s="1292"/>
      <c r="I60" s="1292"/>
      <c r="J60" s="1292"/>
      <c r="K60" s="1292"/>
      <c r="L60" s="1292"/>
      <c r="M60" s="1292"/>
      <c r="N60" s="1292"/>
      <c r="O60" s="1292"/>
      <c r="P60" s="1292"/>
      <c r="Q60" s="1293"/>
      <c r="R60" s="1231"/>
      <c r="S60" s="1235"/>
      <c r="T60" s="1235"/>
    </row>
    <row r="61" spans="1:20">
      <c r="A61" s="1249" t="s">
        <v>1764</v>
      </c>
      <c r="B61" s="1321" t="s">
        <v>1765</v>
      </c>
      <c r="C61" s="1256">
        <f t="shared" si="10"/>
        <v>0</v>
      </c>
      <c r="D61" s="1292"/>
      <c r="E61" s="1292"/>
      <c r="F61" s="1292"/>
      <c r="G61" s="1292"/>
      <c r="H61" s="1292"/>
      <c r="I61" s="1292"/>
      <c r="J61" s="1292"/>
      <c r="K61" s="1292"/>
      <c r="L61" s="1292"/>
      <c r="M61" s="1292"/>
      <c r="N61" s="1292"/>
      <c r="O61" s="1292"/>
      <c r="P61" s="1292"/>
      <c r="Q61" s="1293"/>
      <c r="R61" s="1231"/>
      <c r="S61" s="1235"/>
      <c r="T61" s="1235"/>
    </row>
    <row r="62" spans="1:20">
      <c r="A62" s="1249" t="s">
        <v>1766</v>
      </c>
      <c r="B62" s="1318" t="s">
        <v>1767</v>
      </c>
      <c r="C62" s="1256">
        <f t="shared" si="10"/>
        <v>0</v>
      </c>
      <c r="D62" s="1322"/>
      <c r="E62" s="1322"/>
      <c r="F62" s="1322"/>
      <c r="G62" s="1322"/>
      <c r="H62" s="1322"/>
      <c r="I62" s="1322"/>
      <c r="J62" s="1322"/>
      <c r="K62" s="1322"/>
      <c r="L62" s="1322"/>
      <c r="M62" s="1322"/>
      <c r="N62" s="1322"/>
      <c r="O62" s="1322"/>
      <c r="P62" s="1322"/>
      <c r="Q62" s="1323"/>
      <c r="R62" s="1231"/>
      <c r="S62" s="1235"/>
      <c r="T62" s="1235"/>
    </row>
    <row r="63" spans="1:20">
      <c r="A63" s="1283"/>
      <c r="B63" s="1284" t="s">
        <v>1768</v>
      </c>
      <c r="C63" s="1324">
        <f>C56+C57+C58+C59+C62</f>
        <v>0</v>
      </c>
      <c r="D63" s="1325">
        <f>D56+D57+D58+D59+D62</f>
        <v>0</v>
      </c>
      <c r="E63" s="1325">
        <f t="shared" ref="E63:Q63" si="12">E56+E57+E58+E59+E62</f>
        <v>0</v>
      </c>
      <c r="F63" s="1325">
        <f t="shared" si="12"/>
        <v>0</v>
      </c>
      <c r="G63" s="1325">
        <f t="shared" si="12"/>
        <v>0</v>
      </c>
      <c r="H63" s="1325">
        <f t="shared" si="12"/>
        <v>0</v>
      </c>
      <c r="I63" s="1325">
        <f t="shared" si="12"/>
        <v>0</v>
      </c>
      <c r="J63" s="1325">
        <f t="shared" si="12"/>
        <v>0</v>
      </c>
      <c r="K63" s="1325">
        <f t="shared" si="12"/>
        <v>0</v>
      </c>
      <c r="L63" s="1325">
        <f t="shared" si="12"/>
        <v>0</v>
      </c>
      <c r="M63" s="1325">
        <f t="shared" si="12"/>
        <v>0</v>
      </c>
      <c r="N63" s="1325">
        <f t="shared" si="12"/>
        <v>0</v>
      </c>
      <c r="O63" s="1325">
        <f t="shared" si="12"/>
        <v>0</v>
      </c>
      <c r="P63" s="1325">
        <f t="shared" si="12"/>
        <v>0</v>
      </c>
      <c r="Q63" s="1326">
        <f t="shared" si="12"/>
        <v>0</v>
      </c>
      <c r="R63" s="1231"/>
      <c r="S63" s="1235"/>
      <c r="T63" s="1235"/>
    </row>
    <row r="64" spans="1:20">
      <c r="A64" s="1249"/>
      <c r="B64" s="1245" t="s">
        <v>1769</v>
      </c>
      <c r="C64" s="1246"/>
      <c r="D64" s="1327"/>
      <c r="E64" s="1327"/>
      <c r="F64" s="1327"/>
      <c r="G64" s="1327"/>
      <c r="H64" s="1327"/>
      <c r="I64" s="1327"/>
      <c r="J64" s="1327"/>
      <c r="K64" s="1327"/>
      <c r="L64" s="1327"/>
      <c r="M64" s="1327"/>
      <c r="N64" s="1327"/>
      <c r="O64" s="1327"/>
      <c r="P64" s="1327"/>
      <c r="Q64" s="1328"/>
      <c r="R64" s="1231"/>
      <c r="S64" s="1235"/>
      <c r="T64" s="1235"/>
    </row>
    <row r="65" spans="1:20">
      <c r="A65" s="1283" t="s">
        <v>1770</v>
      </c>
      <c r="B65" s="1317" t="s">
        <v>1753</v>
      </c>
      <c r="C65" s="1329"/>
      <c r="D65" s="1330"/>
      <c r="E65" s="1330"/>
      <c r="F65" s="1330"/>
      <c r="G65" s="1330"/>
      <c r="H65" s="1330"/>
      <c r="I65" s="1330"/>
      <c r="J65" s="1330"/>
      <c r="K65" s="1330"/>
      <c r="L65" s="1330"/>
      <c r="M65" s="1330"/>
      <c r="N65" s="1330"/>
      <c r="O65" s="1330"/>
      <c r="P65" s="1330"/>
      <c r="Q65" s="1331"/>
      <c r="R65" s="1231"/>
      <c r="S65" s="1235"/>
      <c r="T65" s="1235"/>
    </row>
    <row r="66" spans="1:20">
      <c r="A66" s="1249" t="s">
        <v>1754</v>
      </c>
      <c r="B66" s="1318" t="s">
        <v>1755</v>
      </c>
      <c r="C66" s="1256">
        <f t="shared" ref="C66:C72" si="13">SUM(D66:Q66)</f>
        <v>0</v>
      </c>
      <c r="D66" s="1299"/>
      <c r="E66" s="1263"/>
      <c r="F66" s="1263"/>
      <c r="G66" s="1263"/>
      <c r="H66" s="1263"/>
      <c r="I66" s="1263"/>
      <c r="J66" s="1263"/>
      <c r="K66" s="1263"/>
      <c r="L66" s="1263"/>
      <c r="M66" s="1263"/>
      <c r="N66" s="1263"/>
      <c r="O66" s="1263"/>
      <c r="P66" s="1263"/>
      <c r="Q66" s="1264"/>
      <c r="R66" s="1231"/>
      <c r="S66" s="1235"/>
      <c r="T66" s="1235"/>
    </row>
    <row r="67" spans="1:20">
      <c r="A67" s="1249" t="s">
        <v>1756</v>
      </c>
      <c r="B67" s="1318" t="s">
        <v>1757</v>
      </c>
      <c r="C67" s="1256">
        <f t="shared" si="13"/>
        <v>0</v>
      </c>
      <c r="D67" s="1299"/>
      <c r="E67" s="1263"/>
      <c r="F67" s="1263"/>
      <c r="G67" s="1263"/>
      <c r="H67" s="1263"/>
      <c r="I67" s="1263"/>
      <c r="J67" s="1263"/>
      <c r="K67" s="1263"/>
      <c r="L67" s="1263"/>
      <c r="M67" s="1263"/>
      <c r="N67" s="1263"/>
      <c r="O67" s="1263"/>
      <c r="P67" s="1263"/>
      <c r="Q67" s="1264"/>
      <c r="R67" s="1231"/>
      <c r="S67" s="1235"/>
      <c r="T67" s="1235"/>
    </row>
    <row r="68" spans="1:20">
      <c r="A68" s="1249" t="s">
        <v>1758</v>
      </c>
      <c r="B68" s="1318" t="s">
        <v>1759</v>
      </c>
      <c r="C68" s="1256">
        <f t="shared" si="13"/>
        <v>0</v>
      </c>
      <c r="D68" s="1299"/>
      <c r="E68" s="1263"/>
      <c r="F68" s="1263"/>
      <c r="G68" s="1263"/>
      <c r="H68" s="1263"/>
      <c r="I68" s="1263"/>
      <c r="J68" s="1263"/>
      <c r="K68" s="1263"/>
      <c r="L68" s="1263"/>
      <c r="M68" s="1263"/>
      <c r="N68" s="1263"/>
      <c r="O68" s="1263"/>
      <c r="P68" s="1263"/>
      <c r="Q68" s="1264"/>
      <c r="R68" s="1231"/>
      <c r="S68" s="1235"/>
      <c r="T68" s="1235"/>
    </row>
    <row r="69" spans="1:20">
      <c r="A69" s="1249" t="s">
        <v>1760</v>
      </c>
      <c r="B69" s="1318" t="s">
        <v>1761</v>
      </c>
      <c r="C69" s="1256">
        <f t="shared" si="13"/>
        <v>0</v>
      </c>
      <c r="D69" s="1319">
        <f>D70+D71</f>
        <v>0</v>
      </c>
      <c r="E69" s="1319">
        <f t="shared" ref="E69:Q69" si="14">E70+E71</f>
        <v>0</v>
      </c>
      <c r="F69" s="1319">
        <f t="shared" si="14"/>
        <v>0</v>
      </c>
      <c r="G69" s="1319">
        <f t="shared" si="14"/>
        <v>0</v>
      </c>
      <c r="H69" s="1319">
        <f t="shared" si="14"/>
        <v>0</v>
      </c>
      <c r="I69" s="1319">
        <f t="shared" si="14"/>
        <v>0</v>
      </c>
      <c r="J69" s="1319">
        <f t="shared" si="14"/>
        <v>0</v>
      </c>
      <c r="K69" s="1319">
        <f t="shared" si="14"/>
        <v>0</v>
      </c>
      <c r="L69" s="1319">
        <f t="shared" si="14"/>
        <v>0</v>
      </c>
      <c r="M69" s="1319">
        <f t="shared" si="14"/>
        <v>0</v>
      </c>
      <c r="N69" s="1319">
        <f t="shared" si="14"/>
        <v>0</v>
      </c>
      <c r="O69" s="1319">
        <f t="shared" si="14"/>
        <v>0</v>
      </c>
      <c r="P69" s="1319">
        <f t="shared" si="14"/>
        <v>0</v>
      </c>
      <c r="Q69" s="1320">
        <f t="shared" si="14"/>
        <v>0</v>
      </c>
      <c r="R69" s="1231"/>
      <c r="S69" s="1235"/>
      <c r="T69" s="1235"/>
    </row>
    <row r="70" spans="1:20">
      <c r="A70" s="1249" t="s">
        <v>1762</v>
      </c>
      <c r="B70" s="1321" t="s">
        <v>1763</v>
      </c>
      <c r="C70" s="1256">
        <f t="shared" si="13"/>
        <v>0</v>
      </c>
      <c r="D70" s="1292"/>
      <c r="E70" s="1292"/>
      <c r="F70" s="1292"/>
      <c r="G70" s="1292"/>
      <c r="H70" s="1292"/>
      <c r="I70" s="1292"/>
      <c r="J70" s="1292"/>
      <c r="K70" s="1292"/>
      <c r="L70" s="1292"/>
      <c r="M70" s="1292"/>
      <c r="N70" s="1292"/>
      <c r="O70" s="1292"/>
      <c r="P70" s="1292"/>
      <c r="Q70" s="1293"/>
      <c r="R70" s="1231"/>
      <c r="S70" s="1235"/>
      <c r="T70" s="1235"/>
    </row>
    <row r="71" spans="1:20">
      <c r="A71" s="1249" t="s">
        <v>1764</v>
      </c>
      <c r="B71" s="1321" t="s">
        <v>1765</v>
      </c>
      <c r="C71" s="1256">
        <f t="shared" si="13"/>
        <v>0</v>
      </c>
      <c r="D71" s="1292"/>
      <c r="E71" s="1292"/>
      <c r="F71" s="1292"/>
      <c r="G71" s="1292"/>
      <c r="H71" s="1292"/>
      <c r="I71" s="1292"/>
      <c r="J71" s="1292"/>
      <c r="K71" s="1292"/>
      <c r="L71" s="1292"/>
      <c r="M71" s="1292"/>
      <c r="N71" s="1292"/>
      <c r="O71" s="1292"/>
      <c r="P71" s="1292"/>
      <c r="Q71" s="1293"/>
      <c r="R71" s="1231"/>
      <c r="S71" s="1235"/>
      <c r="T71" s="1235"/>
    </row>
    <row r="72" spans="1:20">
      <c r="A72" s="1249" t="s">
        <v>1766</v>
      </c>
      <c r="B72" s="1318" t="s">
        <v>1767</v>
      </c>
      <c r="C72" s="1256">
        <f t="shared" si="13"/>
        <v>0</v>
      </c>
      <c r="D72" s="1322"/>
      <c r="E72" s="1322"/>
      <c r="F72" s="1322"/>
      <c r="G72" s="1322"/>
      <c r="H72" s="1322"/>
      <c r="I72" s="1322"/>
      <c r="J72" s="1322"/>
      <c r="K72" s="1322"/>
      <c r="L72" s="1322"/>
      <c r="M72" s="1322"/>
      <c r="N72" s="1322"/>
      <c r="O72" s="1322"/>
      <c r="P72" s="1322"/>
      <c r="Q72" s="1323"/>
      <c r="R72" s="1231"/>
      <c r="S72" s="1235"/>
      <c r="T72" s="1235"/>
    </row>
    <row r="73" spans="1:20" ht="15.75" thickBot="1">
      <c r="A73" s="1300"/>
      <c r="B73" s="1301" t="s">
        <v>1771</v>
      </c>
      <c r="C73" s="1332">
        <f>C66+C67+C68+C69+C72</f>
        <v>0</v>
      </c>
      <c r="D73" s="1303">
        <f>D66+D67+D68+D69+D72</f>
        <v>0</v>
      </c>
      <c r="E73" s="1303">
        <f t="shared" ref="E73:Q73" si="15">E66+E67+E68+E69+E72</f>
        <v>0</v>
      </c>
      <c r="F73" s="1303">
        <f t="shared" si="15"/>
        <v>0</v>
      </c>
      <c r="G73" s="1303">
        <f t="shared" si="15"/>
        <v>0</v>
      </c>
      <c r="H73" s="1303">
        <f t="shared" si="15"/>
        <v>0</v>
      </c>
      <c r="I73" s="1303">
        <f t="shared" si="15"/>
        <v>0</v>
      </c>
      <c r="J73" s="1303">
        <f t="shared" si="15"/>
        <v>0</v>
      </c>
      <c r="K73" s="1303">
        <f t="shared" si="15"/>
        <v>0</v>
      </c>
      <c r="L73" s="1303">
        <f t="shared" si="15"/>
        <v>0</v>
      </c>
      <c r="M73" s="1303">
        <f t="shared" si="15"/>
        <v>0</v>
      </c>
      <c r="N73" s="1303">
        <f t="shared" si="15"/>
        <v>0</v>
      </c>
      <c r="O73" s="1303">
        <f t="shared" si="15"/>
        <v>0</v>
      </c>
      <c r="P73" s="1303">
        <f t="shared" si="15"/>
        <v>0</v>
      </c>
      <c r="Q73" s="1304">
        <f t="shared" si="15"/>
        <v>0</v>
      </c>
      <c r="R73" s="1231"/>
      <c r="S73" s="1235"/>
      <c r="T73" s="1235"/>
    </row>
    <row r="74" spans="1:20" ht="15.75" thickBot="1">
      <c r="A74" s="1333"/>
      <c r="B74" s="1306" t="s">
        <v>1772</v>
      </c>
      <c r="C74" s="1307">
        <f>C63+C73</f>
        <v>0</v>
      </c>
      <c r="D74" s="1308">
        <f>D63+D73</f>
        <v>0</v>
      </c>
      <c r="E74" s="1308">
        <f t="shared" ref="E74:Q74" si="16">E63+E73</f>
        <v>0</v>
      </c>
      <c r="F74" s="1308">
        <f t="shared" si="16"/>
        <v>0</v>
      </c>
      <c r="G74" s="1308">
        <f t="shared" si="16"/>
        <v>0</v>
      </c>
      <c r="H74" s="1308">
        <f t="shared" si="16"/>
        <v>0</v>
      </c>
      <c r="I74" s="1308">
        <f t="shared" si="16"/>
        <v>0</v>
      </c>
      <c r="J74" s="1308">
        <f t="shared" si="16"/>
        <v>0</v>
      </c>
      <c r="K74" s="1308">
        <f t="shared" si="16"/>
        <v>0</v>
      </c>
      <c r="L74" s="1308">
        <f t="shared" si="16"/>
        <v>0</v>
      </c>
      <c r="M74" s="1308">
        <f t="shared" si="16"/>
        <v>0</v>
      </c>
      <c r="N74" s="1308">
        <f t="shared" si="16"/>
        <v>0</v>
      </c>
      <c r="O74" s="1308">
        <f t="shared" si="16"/>
        <v>0</v>
      </c>
      <c r="P74" s="1308">
        <f t="shared" si="16"/>
        <v>0</v>
      </c>
      <c r="Q74" s="1309">
        <f t="shared" si="16"/>
        <v>0</v>
      </c>
      <c r="R74" s="1231"/>
      <c r="S74" s="1235"/>
      <c r="T74" s="1235"/>
    </row>
    <row r="75" spans="1:20" ht="15.75" thickBot="1">
      <c r="A75" s="1334"/>
      <c r="B75" s="1335" t="s">
        <v>1773</v>
      </c>
      <c r="C75" s="1336">
        <f>C52+C74</f>
        <v>0</v>
      </c>
      <c r="D75" s="1337">
        <f>D52+D74</f>
        <v>0</v>
      </c>
      <c r="E75" s="1337">
        <f t="shared" ref="E75:Q75" si="17">E52+E74</f>
        <v>0</v>
      </c>
      <c r="F75" s="1337">
        <f t="shared" si="17"/>
        <v>0</v>
      </c>
      <c r="G75" s="1337">
        <f t="shared" si="17"/>
        <v>0</v>
      </c>
      <c r="H75" s="1337">
        <f t="shared" si="17"/>
        <v>0</v>
      </c>
      <c r="I75" s="1337">
        <f t="shared" si="17"/>
        <v>0</v>
      </c>
      <c r="J75" s="1337">
        <f t="shared" si="17"/>
        <v>0</v>
      </c>
      <c r="K75" s="1337">
        <f t="shared" si="17"/>
        <v>0</v>
      </c>
      <c r="L75" s="1337">
        <f t="shared" si="17"/>
        <v>0</v>
      </c>
      <c r="M75" s="1337">
        <f t="shared" si="17"/>
        <v>0</v>
      </c>
      <c r="N75" s="1337">
        <f t="shared" si="17"/>
        <v>0</v>
      </c>
      <c r="O75" s="1337">
        <f t="shared" si="17"/>
        <v>0</v>
      </c>
      <c r="P75" s="1337">
        <f t="shared" si="17"/>
        <v>0</v>
      </c>
      <c r="Q75" s="1338">
        <f t="shared" si="17"/>
        <v>0</v>
      </c>
      <c r="R75" s="1231"/>
      <c r="S75" s="1235"/>
      <c r="T75" s="1235"/>
    </row>
    <row r="76" spans="1:20" ht="16.5" thickTop="1" thickBot="1">
      <c r="A76" s="1339"/>
      <c r="B76" s="1340" t="s">
        <v>1774</v>
      </c>
      <c r="C76" s="1341"/>
      <c r="D76" s="1342">
        <v>0</v>
      </c>
      <c r="E76" s="1343" t="s">
        <v>1775</v>
      </c>
      <c r="F76" s="1344" t="s">
        <v>1776</v>
      </c>
      <c r="G76" s="1344" t="s">
        <v>1777</v>
      </c>
      <c r="H76" s="1344" t="s">
        <v>1778</v>
      </c>
      <c r="I76" s="1344" t="s">
        <v>1779</v>
      </c>
      <c r="J76" s="1344" t="s">
        <v>1780</v>
      </c>
      <c r="K76" s="1344" t="s">
        <v>1781</v>
      </c>
      <c r="L76" s="1344" t="s">
        <v>1782</v>
      </c>
      <c r="M76" s="1344" t="s">
        <v>1783</v>
      </c>
      <c r="N76" s="1344" t="s">
        <v>1784</v>
      </c>
      <c r="O76" s="1344" t="s">
        <v>1785</v>
      </c>
      <c r="P76" s="1344" t="s">
        <v>1786</v>
      </c>
      <c r="Q76" s="1345" t="s">
        <v>1787</v>
      </c>
      <c r="R76" s="1231"/>
      <c r="S76" s="1235"/>
      <c r="T76" s="1235"/>
    </row>
    <row r="77" spans="1:20" ht="16.5" thickTop="1" thickBot="1">
      <c r="A77" s="1346"/>
      <c r="B77" s="1347" t="s">
        <v>1788</v>
      </c>
      <c r="C77" s="1348"/>
      <c r="D77" s="1349">
        <f t="shared" ref="D77:Q77" si="18">D75*D76</f>
        <v>0</v>
      </c>
      <c r="E77" s="1350">
        <f t="shared" si="18"/>
        <v>0</v>
      </c>
      <c r="F77" s="1350">
        <f t="shared" si="18"/>
        <v>0</v>
      </c>
      <c r="G77" s="1350">
        <f t="shared" si="18"/>
        <v>0</v>
      </c>
      <c r="H77" s="1350">
        <f t="shared" si="18"/>
        <v>0</v>
      </c>
      <c r="I77" s="1350">
        <f t="shared" si="18"/>
        <v>0</v>
      </c>
      <c r="J77" s="1350">
        <f t="shared" si="18"/>
        <v>0</v>
      </c>
      <c r="K77" s="1350">
        <f t="shared" si="18"/>
        <v>0</v>
      </c>
      <c r="L77" s="1350">
        <f t="shared" si="18"/>
        <v>0</v>
      </c>
      <c r="M77" s="1350">
        <f t="shared" si="18"/>
        <v>0</v>
      </c>
      <c r="N77" s="1350">
        <f t="shared" si="18"/>
        <v>0</v>
      </c>
      <c r="O77" s="1350">
        <f t="shared" si="18"/>
        <v>0</v>
      </c>
      <c r="P77" s="1350">
        <f t="shared" si="18"/>
        <v>0</v>
      </c>
      <c r="Q77" s="1351">
        <f t="shared" si="18"/>
        <v>0</v>
      </c>
      <c r="R77" s="1231"/>
      <c r="S77" s="1235"/>
      <c r="T77" s="1235"/>
    </row>
    <row r="78" spans="1:20" ht="16.5" thickTop="1" thickBot="1">
      <c r="A78" s="1352"/>
      <c r="B78" s="1353" t="s">
        <v>1789</v>
      </c>
      <c r="C78" s="1354">
        <f>SUM(D77:Q77)</f>
        <v>0</v>
      </c>
      <c r="D78" s="1355"/>
      <c r="E78" s="1356"/>
      <c r="F78" s="1356"/>
      <c r="G78" s="1356"/>
      <c r="H78" s="1356"/>
      <c r="I78" s="1356"/>
      <c r="J78" s="1356"/>
      <c r="K78" s="1356"/>
      <c r="L78" s="1356"/>
      <c r="M78" s="1356"/>
      <c r="N78" s="1356"/>
      <c r="O78" s="1356"/>
      <c r="P78" s="1356"/>
      <c r="Q78" s="1357"/>
      <c r="R78" s="1231"/>
      <c r="S78" s="1235"/>
      <c r="T78" s="1235"/>
    </row>
    <row r="79" spans="1:20">
      <c r="A79" s="678"/>
      <c r="B79" s="678"/>
      <c r="C79" s="678"/>
      <c r="D79" s="678"/>
      <c r="E79" s="678"/>
      <c r="F79" s="678"/>
      <c r="G79" s="678"/>
      <c r="H79" s="678"/>
      <c r="I79" s="678"/>
      <c r="J79" s="678"/>
      <c r="K79" s="678"/>
      <c r="L79" s="678"/>
      <c r="M79" s="678"/>
      <c r="N79" s="678"/>
      <c r="O79" s="678"/>
      <c r="P79" s="678"/>
      <c r="Q79" s="678"/>
      <c r="R79" s="678"/>
    </row>
    <row r="80" spans="1:20">
      <c r="A80" s="678"/>
      <c r="B80" s="678"/>
      <c r="C80" s="678"/>
      <c r="D80" s="678"/>
      <c r="E80" s="678"/>
      <c r="F80" s="678"/>
      <c r="G80" s="678"/>
      <c r="H80" s="678"/>
      <c r="I80" s="678"/>
      <c r="J80" s="678"/>
      <c r="K80" s="678"/>
      <c r="L80" s="678"/>
      <c r="M80" s="678"/>
      <c r="N80" s="678"/>
      <c r="O80" s="678"/>
      <c r="P80" s="678"/>
      <c r="Q80" s="678"/>
      <c r="R80" s="678"/>
    </row>
    <row r="81" spans="1:18">
      <c r="A81" s="678"/>
      <c r="B81" s="678"/>
      <c r="C81" s="678"/>
      <c r="D81" s="678"/>
      <c r="E81" s="678"/>
      <c r="F81" s="678"/>
      <c r="G81" s="678"/>
      <c r="H81" s="678"/>
      <c r="I81" s="678"/>
      <c r="J81" s="678"/>
      <c r="K81" s="678"/>
      <c r="L81" s="678"/>
      <c r="M81" s="678"/>
      <c r="N81" s="678"/>
      <c r="O81" s="678"/>
      <c r="P81" s="678"/>
      <c r="Q81" s="678"/>
      <c r="R81" s="678"/>
    </row>
    <row r="82" spans="1:18">
      <c r="A82" s="678"/>
      <c r="B82" s="678"/>
      <c r="C82" s="678"/>
      <c r="D82" s="678"/>
      <c r="E82" s="678"/>
      <c r="F82" s="678"/>
      <c r="G82" s="678"/>
      <c r="H82" s="678"/>
      <c r="I82" s="678"/>
      <c r="J82" s="678"/>
      <c r="K82" s="678"/>
      <c r="L82" s="678"/>
      <c r="M82" s="678"/>
      <c r="N82" s="678"/>
      <c r="O82" s="678"/>
      <c r="P82" s="678"/>
      <c r="Q82" s="678"/>
      <c r="R82" s="678"/>
    </row>
    <row r="83" spans="1:18">
      <c r="A83" s="678"/>
      <c r="B83" s="678"/>
      <c r="C83" s="678"/>
      <c r="D83" s="678"/>
      <c r="E83" s="678"/>
      <c r="F83" s="678"/>
      <c r="G83" s="678"/>
      <c r="H83" s="678"/>
      <c r="I83" s="678"/>
      <c r="J83" s="678"/>
      <c r="K83" s="678"/>
      <c r="L83" s="678"/>
      <c r="M83" s="678"/>
      <c r="N83" s="678"/>
      <c r="O83" s="678"/>
      <c r="P83" s="678"/>
      <c r="Q83" s="678"/>
      <c r="R83" s="678"/>
    </row>
    <row r="84" spans="1:18">
      <c r="A84" s="678"/>
      <c r="B84" s="678"/>
      <c r="C84" s="678"/>
      <c r="D84" s="678"/>
      <c r="E84" s="678"/>
      <c r="F84" s="678"/>
      <c r="G84" s="678"/>
      <c r="H84" s="678"/>
      <c r="I84" s="678"/>
      <c r="J84" s="678"/>
      <c r="K84" s="678"/>
      <c r="L84" s="678"/>
      <c r="M84" s="678"/>
      <c r="N84" s="678"/>
      <c r="O84" s="678"/>
      <c r="P84" s="678"/>
      <c r="Q84" s="678"/>
      <c r="R84" s="678"/>
    </row>
    <row r="85" spans="1:18">
      <c r="A85" s="678"/>
      <c r="B85" s="678"/>
      <c r="C85" s="678"/>
      <c r="D85" s="678"/>
      <c r="E85" s="678"/>
      <c r="F85" s="678"/>
      <c r="G85" s="678"/>
      <c r="H85" s="678"/>
      <c r="I85" s="678"/>
      <c r="J85" s="678"/>
      <c r="K85" s="678"/>
      <c r="L85" s="678"/>
      <c r="M85" s="678"/>
      <c r="N85" s="678"/>
      <c r="O85" s="678"/>
      <c r="P85" s="678"/>
      <c r="Q85" s="678"/>
      <c r="R85" s="678"/>
    </row>
    <row r="86" spans="1:18">
      <c r="A86" s="678"/>
      <c r="B86" s="678"/>
      <c r="C86" s="678"/>
      <c r="D86" s="678"/>
      <c r="E86" s="678"/>
      <c r="F86" s="678"/>
      <c r="G86" s="678"/>
      <c r="H86" s="678"/>
      <c r="I86" s="678"/>
      <c r="J86" s="678"/>
      <c r="K86" s="678"/>
      <c r="L86" s="678"/>
      <c r="M86" s="678"/>
      <c r="N86" s="678"/>
      <c r="O86" s="678"/>
      <c r="P86" s="678"/>
      <c r="Q86" s="678"/>
      <c r="R86" s="678"/>
    </row>
    <row r="87" spans="1:18">
      <c r="A87" s="678"/>
      <c r="B87" s="678"/>
      <c r="C87" s="678"/>
      <c r="D87" s="678"/>
      <c r="E87" s="678"/>
      <c r="F87" s="678"/>
      <c r="G87" s="678"/>
      <c r="H87" s="678"/>
      <c r="I87" s="678"/>
      <c r="J87" s="678"/>
      <c r="K87" s="678"/>
      <c r="L87" s="678"/>
      <c r="M87" s="678"/>
      <c r="N87" s="678"/>
      <c r="O87" s="678"/>
      <c r="P87" s="678"/>
      <c r="Q87" s="678"/>
      <c r="R87" s="678"/>
    </row>
    <row r="88" spans="1:18">
      <c r="A88" s="678"/>
      <c r="B88" s="678"/>
      <c r="C88" s="678"/>
      <c r="D88" s="678"/>
      <c r="E88" s="678"/>
      <c r="F88" s="678"/>
      <c r="G88" s="678"/>
      <c r="H88" s="678"/>
      <c r="I88" s="678"/>
      <c r="J88" s="678"/>
      <c r="K88" s="678"/>
      <c r="L88" s="678"/>
      <c r="M88" s="678"/>
      <c r="N88" s="678"/>
      <c r="O88" s="678"/>
      <c r="P88" s="678"/>
      <c r="Q88" s="678"/>
      <c r="R88" s="678"/>
    </row>
    <row r="89" spans="1:18">
      <c r="A89" s="678"/>
      <c r="B89" s="678"/>
      <c r="C89" s="678"/>
      <c r="D89" s="678"/>
      <c r="E89" s="678"/>
      <c r="F89" s="678"/>
      <c r="G89" s="678"/>
      <c r="H89" s="678"/>
      <c r="I89" s="678"/>
      <c r="J89" s="678"/>
      <c r="K89" s="678"/>
      <c r="L89" s="678"/>
      <c r="M89" s="678"/>
      <c r="N89" s="678"/>
      <c r="O89" s="678"/>
      <c r="P89" s="678"/>
      <c r="Q89" s="678"/>
      <c r="R89" s="678"/>
    </row>
    <row r="90" spans="1:18">
      <c r="A90" s="678"/>
      <c r="B90" s="678"/>
      <c r="C90" s="678"/>
      <c r="D90" s="678"/>
      <c r="E90" s="678"/>
      <c r="F90" s="678"/>
      <c r="G90" s="678"/>
      <c r="H90" s="678"/>
      <c r="I90" s="678"/>
      <c r="J90" s="678"/>
      <c r="K90" s="678"/>
      <c r="L90" s="678"/>
      <c r="M90" s="678"/>
      <c r="N90" s="678"/>
      <c r="O90" s="678"/>
      <c r="P90" s="678"/>
      <c r="Q90" s="678"/>
      <c r="R90" s="678"/>
    </row>
    <row r="91" spans="1:18">
      <c r="A91" s="678"/>
      <c r="B91" s="678"/>
      <c r="C91" s="678"/>
      <c r="D91" s="678"/>
      <c r="E91" s="678"/>
      <c r="F91" s="678"/>
      <c r="G91" s="678"/>
      <c r="H91" s="678"/>
      <c r="I91" s="678"/>
      <c r="J91" s="678"/>
      <c r="K91" s="678"/>
      <c r="L91" s="678"/>
      <c r="M91" s="678"/>
      <c r="N91" s="678"/>
      <c r="O91" s="678"/>
      <c r="P91" s="678"/>
      <c r="Q91" s="678"/>
      <c r="R91" s="678"/>
    </row>
    <row r="92" spans="1:18">
      <c r="A92" s="678"/>
      <c r="B92" s="678"/>
      <c r="C92" s="678"/>
      <c r="D92" s="678"/>
      <c r="E92" s="678"/>
      <c r="F92" s="678"/>
      <c r="G92" s="678"/>
      <c r="H92" s="678"/>
      <c r="I92" s="678"/>
      <c r="J92" s="678"/>
      <c r="K92" s="678"/>
      <c r="L92" s="678"/>
      <c r="M92" s="678"/>
      <c r="N92" s="678"/>
      <c r="O92" s="678"/>
      <c r="P92" s="678"/>
      <c r="Q92" s="678"/>
      <c r="R92" s="678"/>
    </row>
    <row r="93" spans="1:18">
      <c r="A93" s="678"/>
      <c r="B93" s="678"/>
      <c r="C93" s="678"/>
      <c r="D93" s="678"/>
      <c r="E93" s="678"/>
      <c r="F93" s="678"/>
      <c r="G93" s="678"/>
      <c r="H93" s="678"/>
      <c r="I93" s="678"/>
      <c r="J93" s="678"/>
      <c r="K93" s="678"/>
      <c r="L93" s="678"/>
      <c r="M93" s="678"/>
      <c r="N93" s="678"/>
      <c r="O93" s="678"/>
      <c r="P93" s="678"/>
      <c r="Q93" s="678"/>
      <c r="R93" s="678"/>
    </row>
    <row r="94" spans="1:18">
      <c r="A94" s="678"/>
      <c r="B94" s="678"/>
      <c r="C94" s="678"/>
      <c r="D94" s="678"/>
      <c r="E94" s="678"/>
      <c r="F94" s="678"/>
      <c r="G94" s="678"/>
      <c r="H94" s="678"/>
      <c r="I94" s="678"/>
      <c r="J94" s="678"/>
      <c r="K94" s="678"/>
      <c r="L94" s="678"/>
      <c r="M94" s="678"/>
      <c r="N94" s="678"/>
      <c r="O94" s="678"/>
      <c r="P94" s="678"/>
      <c r="Q94" s="678"/>
      <c r="R94" s="678"/>
    </row>
    <row r="95" spans="1:18">
      <c r="A95" s="678"/>
      <c r="B95" s="678"/>
      <c r="C95" s="678"/>
      <c r="D95" s="678"/>
      <c r="E95" s="678"/>
      <c r="F95" s="678"/>
      <c r="G95" s="678"/>
      <c r="H95" s="678"/>
      <c r="I95" s="678"/>
      <c r="J95" s="678"/>
      <c r="K95" s="678"/>
      <c r="L95" s="678"/>
      <c r="M95" s="678"/>
      <c r="N95" s="678"/>
      <c r="O95" s="678"/>
      <c r="P95" s="678"/>
      <c r="Q95" s="678"/>
      <c r="R95" s="678"/>
    </row>
    <row r="96" spans="1:18">
      <c r="A96" s="678"/>
      <c r="B96" s="678"/>
      <c r="C96" s="678"/>
      <c r="D96" s="678"/>
      <c r="E96" s="678"/>
      <c r="F96" s="678"/>
      <c r="G96" s="678"/>
      <c r="H96" s="678"/>
      <c r="I96" s="678"/>
      <c r="J96" s="678"/>
      <c r="K96" s="678"/>
      <c r="L96" s="678"/>
      <c r="M96" s="678"/>
      <c r="N96" s="678"/>
      <c r="O96" s="678"/>
      <c r="P96" s="678"/>
      <c r="Q96" s="678"/>
      <c r="R96" s="678"/>
    </row>
    <row r="97" spans="1:18">
      <c r="A97" s="678"/>
      <c r="B97" s="678"/>
      <c r="C97" s="678"/>
      <c r="D97" s="678"/>
      <c r="E97" s="678"/>
      <c r="F97" s="678"/>
      <c r="G97" s="678"/>
      <c r="H97" s="678"/>
      <c r="I97" s="678"/>
      <c r="J97" s="678"/>
      <c r="K97" s="678"/>
      <c r="L97" s="678"/>
      <c r="M97" s="678"/>
      <c r="N97" s="678"/>
      <c r="O97" s="678"/>
      <c r="P97" s="678"/>
      <c r="Q97" s="678"/>
      <c r="R97" s="678"/>
    </row>
    <row r="98" spans="1:18">
      <c r="A98" s="678"/>
      <c r="B98" s="678"/>
      <c r="C98" s="678"/>
      <c r="D98" s="678"/>
      <c r="E98" s="678"/>
      <c r="F98" s="678"/>
      <c r="G98" s="678"/>
      <c r="H98" s="678"/>
      <c r="I98" s="678"/>
      <c r="J98" s="678"/>
      <c r="K98" s="678"/>
      <c r="L98" s="678"/>
      <c r="M98" s="678"/>
      <c r="N98" s="678"/>
      <c r="O98" s="678"/>
      <c r="P98" s="678"/>
      <c r="Q98" s="678"/>
      <c r="R98" s="678"/>
    </row>
    <row r="99" spans="1:18">
      <c r="A99" s="678"/>
      <c r="B99" s="678"/>
      <c r="C99" s="678"/>
      <c r="D99" s="678"/>
      <c r="E99" s="678"/>
      <c r="F99" s="678"/>
      <c r="G99" s="678"/>
      <c r="H99" s="678"/>
      <c r="I99" s="678"/>
      <c r="J99" s="678"/>
      <c r="K99" s="678"/>
      <c r="L99" s="678"/>
      <c r="M99" s="678"/>
      <c r="N99" s="678"/>
      <c r="O99" s="678"/>
      <c r="P99" s="678"/>
      <c r="Q99" s="678"/>
      <c r="R99" s="678"/>
    </row>
    <row r="100" spans="1:18">
      <c r="A100" s="678"/>
      <c r="B100" s="678"/>
      <c r="C100" s="678"/>
      <c r="D100" s="678"/>
      <c r="E100" s="678"/>
      <c r="F100" s="678"/>
      <c r="G100" s="678"/>
      <c r="H100" s="678"/>
      <c r="I100" s="678"/>
      <c r="J100" s="678"/>
      <c r="K100" s="678"/>
      <c r="L100" s="678"/>
      <c r="M100" s="678"/>
      <c r="N100" s="678"/>
      <c r="O100" s="678"/>
      <c r="P100" s="678"/>
      <c r="Q100" s="678"/>
      <c r="R100" s="678"/>
    </row>
    <row r="101" spans="1:18">
      <c r="A101" s="678"/>
      <c r="B101" s="678"/>
      <c r="C101" s="678"/>
      <c r="D101" s="678"/>
      <c r="E101" s="678"/>
      <c r="F101" s="678"/>
      <c r="G101" s="678"/>
      <c r="H101" s="678"/>
      <c r="I101" s="678"/>
      <c r="J101" s="678"/>
      <c r="K101" s="678"/>
      <c r="L101" s="678"/>
      <c r="M101" s="678"/>
      <c r="N101" s="678"/>
      <c r="O101" s="678"/>
      <c r="P101" s="678"/>
      <c r="Q101" s="678"/>
      <c r="R101" s="678"/>
    </row>
    <row r="102" spans="1:18">
      <c r="A102" s="678"/>
      <c r="B102" s="678"/>
      <c r="C102" s="678"/>
      <c r="D102" s="678"/>
      <c r="E102" s="678"/>
      <c r="F102" s="678"/>
      <c r="G102" s="678"/>
      <c r="H102" s="678"/>
      <c r="I102" s="678"/>
      <c r="J102" s="678"/>
      <c r="K102" s="678"/>
      <c r="L102" s="678"/>
      <c r="M102" s="678"/>
      <c r="N102" s="678"/>
      <c r="O102" s="678"/>
      <c r="P102" s="678"/>
      <c r="Q102" s="678"/>
      <c r="R102" s="678"/>
    </row>
    <row r="103" spans="1:18">
      <c r="A103" s="678"/>
      <c r="B103" s="678"/>
      <c r="C103" s="678"/>
      <c r="D103" s="678"/>
      <c r="E103" s="678"/>
      <c r="F103" s="678"/>
      <c r="G103" s="678"/>
      <c r="H103" s="678"/>
      <c r="I103" s="678"/>
      <c r="J103" s="678"/>
      <c r="K103" s="678"/>
      <c r="L103" s="678"/>
      <c r="M103" s="678"/>
      <c r="N103" s="678"/>
      <c r="O103" s="678"/>
      <c r="P103" s="678"/>
      <c r="Q103" s="678"/>
      <c r="R103" s="678"/>
    </row>
    <row r="104" spans="1:18">
      <c r="A104" s="678"/>
      <c r="B104" s="678"/>
      <c r="C104" s="678"/>
      <c r="D104" s="678"/>
      <c r="E104" s="678"/>
      <c r="F104" s="678"/>
      <c r="G104" s="678"/>
      <c r="H104" s="678"/>
      <c r="I104" s="678"/>
      <c r="J104" s="678"/>
      <c r="K104" s="678"/>
      <c r="L104" s="678"/>
      <c r="M104" s="678"/>
      <c r="N104" s="678"/>
      <c r="O104" s="678"/>
      <c r="P104" s="678"/>
      <c r="Q104" s="678"/>
      <c r="R104" s="678"/>
    </row>
  </sheetData>
  <mergeCells count="5">
    <mergeCell ref="A7:B10"/>
    <mergeCell ref="C7:Q10"/>
    <mergeCell ref="A11:B12"/>
    <mergeCell ref="C11:C12"/>
    <mergeCell ref="E11:Q11"/>
  </mergeCells>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1"/>
  <sheetViews>
    <sheetView workbookViewId="0">
      <selection activeCell="B31" sqref="B31"/>
    </sheetView>
  </sheetViews>
  <sheetFormatPr defaultRowHeight="15"/>
  <cols>
    <col min="1" max="1" width="21.85546875" style="242" bestFit="1" customWidth="1"/>
    <col min="2" max="2" width="47.7109375" style="242" customWidth="1"/>
    <col min="3" max="3" width="10" style="242" customWidth="1"/>
    <col min="4" max="256" width="9.140625" style="242"/>
    <col min="257" max="257" width="21.85546875" style="242" bestFit="1" customWidth="1"/>
    <col min="258" max="258" width="47.7109375" style="242" customWidth="1"/>
    <col min="259" max="259" width="10" style="242" customWidth="1"/>
    <col min="260" max="512" width="9.140625" style="242"/>
    <col min="513" max="513" width="21.85546875" style="242" bestFit="1" customWidth="1"/>
    <col min="514" max="514" width="47.7109375" style="242" customWidth="1"/>
    <col min="515" max="515" width="10" style="242" customWidth="1"/>
    <col min="516" max="768" width="9.140625" style="242"/>
    <col min="769" max="769" width="21.85546875" style="242" bestFit="1" customWidth="1"/>
    <col min="770" max="770" width="47.7109375" style="242" customWidth="1"/>
    <col min="771" max="771" width="10" style="242" customWidth="1"/>
    <col min="772" max="1024" width="9.140625" style="242"/>
    <col min="1025" max="1025" width="21.85546875" style="242" bestFit="1" customWidth="1"/>
    <col min="1026" max="1026" width="47.7109375" style="242" customWidth="1"/>
    <col min="1027" max="1027" width="10" style="242" customWidth="1"/>
    <col min="1028" max="1280" width="9.140625" style="242"/>
    <col min="1281" max="1281" width="21.85546875" style="242" bestFit="1" customWidth="1"/>
    <col min="1282" max="1282" width="47.7109375" style="242" customWidth="1"/>
    <col min="1283" max="1283" width="10" style="242" customWidth="1"/>
    <col min="1284" max="1536" width="9.140625" style="242"/>
    <col min="1537" max="1537" width="21.85546875" style="242" bestFit="1" customWidth="1"/>
    <col min="1538" max="1538" width="47.7109375" style="242" customWidth="1"/>
    <col min="1539" max="1539" width="10" style="242" customWidth="1"/>
    <col min="1540" max="1792" width="9.140625" style="242"/>
    <col min="1793" max="1793" width="21.85546875" style="242" bestFit="1" customWidth="1"/>
    <col min="1794" max="1794" width="47.7109375" style="242" customWidth="1"/>
    <col min="1795" max="1795" width="10" style="242" customWidth="1"/>
    <col min="1796" max="2048" width="9.140625" style="242"/>
    <col min="2049" max="2049" width="21.85546875" style="242" bestFit="1" customWidth="1"/>
    <col min="2050" max="2050" width="47.7109375" style="242" customWidth="1"/>
    <col min="2051" max="2051" width="10" style="242" customWidth="1"/>
    <col min="2052" max="2304" width="9.140625" style="242"/>
    <col min="2305" max="2305" width="21.85546875" style="242" bestFit="1" customWidth="1"/>
    <col min="2306" max="2306" width="47.7109375" style="242" customWidth="1"/>
    <col min="2307" max="2307" width="10" style="242" customWidth="1"/>
    <col min="2308" max="2560" width="9.140625" style="242"/>
    <col min="2561" max="2561" width="21.85546875" style="242" bestFit="1" customWidth="1"/>
    <col min="2562" max="2562" width="47.7109375" style="242" customWidth="1"/>
    <col min="2563" max="2563" width="10" style="242" customWidth="1"/>
    <col min="2564" max="2816" width="9.140625" style="242"/>
    <col min="2817" max="2817" width="21.85546875" style="242" bestFit="1" customWidth="1"/>
    <col min="2818" max="2818" width="47.7109375" style="242" customWidth="1"/>
    <col min="2819" max="2819" width="10" style="242" customWidth="1"/>
    <col min="2820" max="3072" width="9.140625" style="242"/>
    <col min="3073" max="3073" width="21.85546875" style="242" bestFit="1" customWidth="1"/>
    <col min="3074" max="3074" width="47.7109375" style="242" customWidth="1"/>
    <col min="3075" max="3075" width="10" style="242" customWidth="1"/>
    <col min="3076" max="3328" width="9.140625" style="242"/>
    <col min="3329" max="3329" width="21.85546875" style="242" bestFit="1" customWidth="1"/>
    <col min="3330" max="3330" width="47.7109375" style="242" customWidth="1"/>
    <col min="3331" max="3331" width="10" style="242" customWidth="1"/>
    <col min="3332" max="3584" width="9.140625" style="242"/>
    <col min="3585" max="3585" width="21.85546875" style="242" bestFit="1" customWidth="1"/>
    <col min="3586" max="3586" width="47.7109375" style="242" customWidth="1"/>
    <col min="3587" max="3587" width="10" style="242" customWidth="1"/>
    <col min="3588" max="3840" width="9.140625" style="242"/>
    <col min="3841" max="3841" width="21.85546875" style="242" bestFit="1" customWidth="1"/>
    <col min="3842" max="3842" width="47.7109375" style="242" customWidth="1"/>
    <col min="3843" max="3843" width="10" style="242" customWidth="1"/>
    <col min="3844" max="4096" width="9.140625" style="242"/>
    <col min="4097" max="4097" width="21.85546875" style="242" bestFit="1" customWidth="1"/>
    <col min="4098" max="4098" width="47.7109375" style="242" customWidth="1"/>
    <col min="4099" max="4099" width="10" style="242" customWidth="1"/>
    <col min="4100" max="4352" width="9.140625" style="242"/>
    <col min="4353" max="4353" width="21.85546875" style="242" bestFit="1" customWidth="1"/>
    <col min="4354" max="4354" width="47.7109375" style="242" customWidth="1"/>
    <col min="4355" max="4355" width="10" style="242" customWidth="1"/>
    <col min="4356" max="4608" width="9.140625" style="242"/>
    <col min="4609" max="4609" width="21.85546875" style="242" bestFit="1" customWidth="1"/>
    <col min="4610" max="4610" width="47.7109375" style="242" customWidth="1"/>
    <col min="4611" max="4611" width="10" style="242" customWidth="1"/>
    <col min="4612" max="4864" width="9.140625" style="242"/>
    <col min="4865" max="4865" width="21.85546875" style="242" bestFit="1" customWidth="1"/>
    <col min="4866" max="4866" width="47.7109375" style="242" customWidth="1"/>
    <col min="4867" max="4867" width="10" style="242" customWidth="1"/>
    <col min="4868" max="5120" width="9.140625" style="242"/>
    <col min="5121" max="5121" width="21.85546875" style="242" bestFit="1" customWidth="1"/>
    <col min="5122" max="5122" width="47.7109375" style="242" customWidth="1"/>
    <col min="5123" max="5123" width="10" style="242" customWidth="1"/>
    <col min="5124" max="5376" width="9.140625" style="242"/>
    <col min="5377" max="5377" width="21.85546875" style="242" bestFit="1" customWidth="1"/>
    <col min="5378" max="5378" width="47.7109375" style="242" customWidth="1"/>
    <col min="5379" max="5379" width="10" style="242" customWidth="1"/>
    <col min="5380" max="5632" width="9.140625" style="242"/>
    <col min="5633" max="5633" width="21.85546875" style="242" bestFit="1" customWidth="1"/>
    <col min="5634" max="5634" width="47.7109375" style="242" customWidth="1"/>
    <col min="5635" max="5635" width="10" style="242" customWidth="1"/>
    <col min="5636" max="5888" width="9.140625" style="242"/>
    <col min="5889" max="5889" width="21.85546875" style="242" bestFit="1" customWidth="1"/>
    <col min="5890" max="5890" width="47.7109375" style="242" customWidth="1"/>
    <col min="5891" max="5891" width="10" style="242" customWidth="1"/>
    <col min="5892" max="6144" width="9.140625" style="242"/>
    <col min="6145" max="6145" width="21.85546875" style="242" bestFit="1" customWidth="1"/>
    <col min="6146" max="6146" width="47.7109375" style="242" customWidth="1"/>
    <col min="6147" max="6147" width="10" style="242" customWidth="1"/>
    <col min="6148" max="6400" width="9.140625" style="242"/>
    <col min="6401" max="6401" width="21.85546875" style="242" bestFit="1" customWidth="1"/>
    <col min="6402" max="6402" width="47.7109375" style="242" customWidth="1"/>
    <col min="6403" max="6403" width="10" style="242" customWidth="1"/>
    <col min="6404" max="6656" width="9.140625" style="242"/>
    <col min="6657" max="6657" width="21.85546875" style="242" bestFit="1" customWidth="1"/>
    <col min="6658" max="6658" width="47.7109375" style="242" customWidth="1"/>
    <col min="6659" max="6659" width="10" style="242" customWidth="1"/>
    <col min="6660" max="6912" width="9.140625" style="242"/>
    <col min="6913" max="6913" width="21.85546875" style="242" bestFit="1" customWidth="1"/>
    <col min="6914" max="6914" width="47.7109375" style="242" customWidth="1"/>
    <col min="6915" max="6915" width="10" style="242" customWidth="1"/>
    <col min="6916" max="7168" width="9.140625" style="242"/>
    <col min="7169" max="7169" width="21.85546875" style="242" bestFit="1" customWidth="1"/>
    <col min="7170" max="7170" width="47.7109375" style="242" customWidth="1"/>
    <col min="7171" max="7171" width="10" style="242" customWidth="1"/>
    <col min="7172" max="7424" width="9.140625" style="242"/>
    <col min="7425" max="7425" width="21.85546875" style="242" bestFit="1" customWidth="1"/>
    <col min="7426" max="7426" width="47.7109375" style="242" customWidth="1"/>
    <col min="7427" max="7427" width="10" style="242" customWidth="1"/>
    <col min="7428" max="7680" width="9.140625" style="242"/>
    <col min="7681" max="7681" width="21.85546875" style="242" bestFit="1" customWidth="1"/>
    <col min="7682" max="7682" width="47.7109375" style="242" customWidth="1"/>
    <col min="7683" max="7683" width="10" style="242" customWidth="1"/>
    <col min="7684" max="7936" width="9.140625" style="242"/>
    <col min="7937" max="7937" width="21.85546875" style="242" bestFit="1" customWidth="1"/>
    <col min="7938" max="7938" width="47.7109375" style="242" customWidth="1"/>
    <col min="7939" max="7939" width="10" style="242" customWidth="1"/>
    <col min="7940" max="8192" width="9.140625" style="242"/>
    <col min="8193" max="8193" width="21.85546875" style="242" bestFit="1" customWidth="1"/>
    <col min="8194" max="8194" width="47.7109375" style="242" customWidth="1"/>
    <col min="8195" max="8195" width="10" style="242" customWidth="1"/>
    <col min="8196" max="8448" width="9.140625" style="242"/>
    <col min="8449" max="8449" width="21.85546875" style="242" bestFit="1" customWidth="1"/>
    <col min="8450" max="8450" width="47.7109375" style="242" customWidth="1"/>
    <col min="8451" max="8451" width="10" style="242" customWidth="1"/>
    <col min="8452" max="8704" width="9.140625" style="242"/>
    <col min="8705" max="8705" width="21.85546875" style="242" bestFit="1" customWidth="1"/>
    <col min="8706" max="8706" width="47.7109375" style="242" customWidth="1"/>
    <col min="8707" max="8707" width="10" style="242" customWidth="1"/>
    <col min="8708" max="8960" width="9.140625" style="242"/>
    <col min="8961" max="8961" width="21.85546875" style="242" bestFit="1" customWidth="1"/>
    <col min="8962" max="8962" width="47.7109375" style="242" customWidth="1"/>
    <col min="8963" max="8963" width="10" style="242" customWidth="1"/>
    <col min="8964" max="9216" width="9.140625" style="242"/>
    <col min="9217" max="9217" width="21.85546875" style="242" bestFit="1" customWidth="1"/>
    <col min="9218" max="9218" width="47.7109375" style="242" customWidth="1"/>
    <col min="9219" max="9219" width="10" style="242" customWidth="1"/>
    <col min="9220" max="9472" width="9.140625" style="242"/>
    <col min="9473" max="9473" width="21.85546875" style="242" bestFit="1" customWidth="1"/>
    <col min="9474" max="9474" width="47.7109375" style="242" customWidth="1"/>
    <col min="9475" max="9475" width="10" style="242" customWidth="1"/>
    <col min="9476" max="9728" width="9.140625" style="242"/>
    <col min="9729" max="9729" width="21.85546875" style="242" bestFit="1" customWidth="1"/>
    <col min="9730" max="9730" width="47.7109375" style="242" customWidth="1"/>
    <col min="9731" max="9731" width="10" style="242" customWidth="1"/>
    <col min="9732" max="9984" width="9.140625" style="242"/>
    <col min="9985" max="9985" width="21.85546875" style="242" bestFit="1" customWidth="1"/>
    <col min="9986" max="9986" width="47.7109375" style="242" customWidth="1"/>
    <col min="9987" max="9987" width="10" style="242" customWidth="1"/>
    <col min="9988" max="10240" width="9.140625" style="242"/>
    <col min="10241" max="10241" width="21.85546875" style="242" bestFit="1" customWidth="1"/>
    <col min="10242" max="10242" width="47.7109375" style="242" customWidth="1"/>
    <col min="10243" max="10243" width="10" style="242" customWidth="1"/>
    <col min="10244" max="10496" width="9.140625" style="242"/>
    <col min="10497" max="10497" width="21.85546875" style="242" bestFit="1" customWidth="1"/>
    <col min="10498" max="10498" width="47.7109375" style="242" customWidth="1"/>
    <col min="10499" max="10499" width="10" style="242" customWidth="1"/>
    <col min="10500" max="10752" width="9.140625" style="242"/>
    <col min="10753" max="10753" width="21.85546875" style="242" bestFit="1" customWidth="1"/>
    <col min="10754" max="10754" width="47.7109375" style="242" customWidth="1"/>
    <col min="10755" max="10755" width="10" style="242" customWidth="1"/>
    <col min="10756" max="11008" width="9.140625" style="242"/>
    <col min="11009" max="11009" width="21.85546875" style="242" bestFit="1" customWidth="1"/>
    <col min="11010" max="11010" width="47.7109375" style="242" customWidth="1"/>
    <col min="11011" max="11011" width="10" style="242" customWidth="1"/>
    <col min="11012" max="11264" width="9.140625" style="242"/>
    <col min="11265" max="11265" width="21.85546875" style="242" bestFit="1" customWidth="1"/>
    <col min="11266" max="11266" width="47.7109375" style="242" customWidth="1"/>
    <col min="11267" max="11267" width="10" style="242" customWidth="1"/>
    <col min="11268" max="11520" width="9.140625" style="242"/>
    <col min="11521" max="11521" width="21.85546875" style="242" bestFit="1" customWidth="1"/>
    <col min="11522" max="11522" width="47.7109375" style="242" customWidth="1"/>
    <col min="11523" max="11523" width="10" style="242" customWidth="1"/>
    <col min="11524" max="11776" width="9.140625" style="242"/>
    <col min="11777" max="11777" width="21.85546875" style="242" bestFit="1" customWidth="1"/>
    <col min="11778" max="11778" width="47.7109375" style="242" customWidth="1"/>
    <col min="11779" max="11779" width="10" style="242" customWidth="1"/>
    <col min="11780" max="12032" width="9.140625" style="242"/>
    <col min="12033" max="12033" width="21.85546875" style="242" bestFit="1" customWidth="1"/>
    <col min="12034" max="12034" width="47.7109375" style="242" customWidth="1"/>
    <col min="12035" max="12035" width="10" style="242" customWidth="1"/>
    <col min="12036" max="12288" width="9.140625" style="242"/>
    <col min="12289" max="12289" width="21.85546875" style="242" bestFit="1" customWidth="1"/>
    <col min="12290" max="12290" width="47.7109375" style="242" customWidth="1"/>
    <col min="12291" max="12291" width="10" style="242" customWidth="1"/>
    <col min="12292" max="12544" width="9.140625" style="242"/>
    <col min="12545" max="12545" width="21.85546875" style="242" bestFit="1" customWidth="1"/>
    <col min="12546" max="12546" width="47.7109375" style="242" customWidth="1"/>
    <col min="12547" max="12547" width="10" style="242" customWidth="1"/>
    <col min="12548" max="12800" width="9.140625" style="242"/>
    <col min="12801" max="12801" width="21.85546875" style="242" bestFit="1" customWidth="1"/>
    <col min="12802" max="12802" width="47.7109375" style="242" customWidth="1"/>
    <col min="12803" max="12803" width="10" style="242" customWidth="1"/>
    <col min="12804" max="13056" width="9.140625" style="242"/>
    <col min="13057" max="13057" width="21.85546875" style="242" bestFit="1" customWidth="1"/>
    <col min="13058" max="13058" width="47.7109375" style="242" customWidth="1"/>
    <col min="13059" max="13059" width="10" style="242" customWidth="1"/>
    <col min="13060" max="13312" width="9.140625" style="242"/>
    <col min="13313" max="13313" width="21.85546875" style="242" bestFit="1" customWidth="1"/>
    <col min="13314" max="13314" width="47.7109375" style="242" customWidth="1"/>
    <col min="13315" max="13315" width="10" style="242" customWidth="1"/>
    <col min="13316" max="13568" width="9.140625" style="242"/>
    <col min="13569" max="13569" width="21.85546875" style="242" bestFit="1" customWidth="1"/>
    <col min="13570" max="13570" width="47.7109375" style="242" customWidth="1"/>
    <col min="13571" max="13571" width="10" style="242" customWidth="1"/>
    <col min="13572" max="13824" width="9.140625" style="242"/>
    <col min="13825" max="13825" width="21.85546875" style="242" bestFit="1" customWidth="1"/>
    <col min="13826" max="13826" width="47.7109375" style="242" customWidth="1"/>
    <col min="13827" max="13827" width="10" style="242" customWidth="1"/>
    <col min="13828" max="14080" width="9.140625" style="242"/>
    <col min="14081" max="14081" width="21.85546875" style="242" bestFit="1" customWidth="1"/>
    <col min="14082" max="14082" width="47.7109375" style="242" customWidth="1"/>
    <col min="14083" max="14083" width="10" style="242" customWidth="1"/>
    <col min="14084" max="14336" width="9.140625" style="242"/>
    <col min="14337" max="14337" width="21.85546875" style="242" bestFit="1" customWidth="1"/>
    <col min="14338" max="14338" width="47.7109375" style="242" customWidth="1"/>
    <col min="14339" max="14339" width="10" style="242" customWidth="1"/>
    <col min="14340" max="14592" width="9.140625" style="242"/>
    <col min="14593" max="14593" width="21.85546875" style="242" bestFit="1" customWidth="1"/>
    <col min="14594" max="14594" width="47.7109375" style="242" customWidth="1"/>
    <col min="14595" max="14595" width="10" style="242" customWidth="1"/>
    <col min="14596" max="14848" width="9.140625" style="242"/>
    <col min="14849" max="14849" width="21.85546875" style="242" bestFit="1" customWidth="1"/>
    <col min="14850" max="14850" width="47.7109375" style="242" customWidth="1"/>
    <col min="14851" max="14851" width="10" style="242" customWidth="1"/>
    <col min="14852" max="15104" width="9.140625" style="242"/>
    <col min="15105" max="15105" width="21.85546875" style="242" bestFit="1" customWidth="1"/>
    <col min="15106" max="15106" width="47.7109375" style="242" customWidth="1"/>
    <col min="15107" max="15107" width="10" style="242" customWidth="1"/>
    <col min="15108" max="15360" width="9.140625" style="242"/>
    <col min="15361" max="15361" width="21.85546875" style="242" bestFit="1" customWidth="1"/>
    <col min="15362" max="15362" width="47.7109375" style="242" customWidth="1"/>
    <col min="15363" max="15363" width="10" style="242" customWidth="1"/>
    <col min="15364" max="15616" width="9.140625" style="242"/>
    <col min="15617" max="15617" width="21.85546875" style="242" bestFit="1" customWidth="1"/>
    <col min="15618" max="15618" width="47.7109375" style="242" customWidth="1"/>
    <col min="15619" max="15619" width="10" style="242" customWidth="1"/>
    <col min="15620" max="15872" width="9.140625" style="242"/>
    <col min="15873" max="15873" width="21.85546875" style="242" bestFit="1" customWidth="1"/>
    <col min="15874" max="15874" width="47.7109375" style="242" customWidth="1"/>
    <col min="15875" max="15875" width="10" style="242" customWidth="1"/>
    <col min="15876" max="16128" width="9.140625" style="242"/>
    <col min="16129" max="16129" width="21.85546875" style="242" bestFit="1" customWidth="1"/>
    <col min="16130" max="16130" width="47.7109375" style="242" customWidth="1"/>
    <col min="16131" max="16131" width="10" style="242" customWidth="1"/>
    <col min="16132" max="16384" width="9.140625" style="242"/>
  </cols>
  <sheetData>
    <row r="1" spans="1:20">
      <c r="A1" s="242" t="s">
        <v>0</v>
      </c>
      <c r="B1" s="265" t="s">
        <v>1818</v>
      </c>
    </row>
    <row r="2" spans="1:20">
      <c r="A2" s="242" t="s">
        <v>2</v>
      </c>
      <c r="B2" s="268" t="s">
        <v>1819</v>
      </c>
    </row>
    <row r="3" spans="1:20">
      <c r="A3" s="242" t="s">
        <v>4</v>
      </c>
      <c r="B3" s="268" t="s">
        <v>1560</v>
      </c>
    </row>
    <row r="4" spans="1:20">
      <c r="A4" s="242" t="s">
        <v>6</v>
      </c>
      <c r="B4" s="268" t="s">
        <v>7</v>
      </c>
    </row>
    <row r="5" spans="1:20">
      <c r="A5" s="242" t="s">
        <v>8</v>
      </c>
      <c r="B5" s="242" t="s">
        <v>9</v>
      </c>
    </row>
    <row r="6" spans="1:20" ht="15.75" thickBot="1"/>
    <row r="7" spans="1:20">
      <c r="A7" s="3035" t="s">
        <v>1820</v>
      </c>
      <c r="B7" s="3036"/>
      <c r="C7" s="3041" t="s">
        <v>1821</v>
      </c>
      <c r="D7" s="3042"/>
      <c r="E7" s="3042"/>
      <c r="F7" s="3042"/>
      <c r="G7" s="3042"/>
      <c r="H7" s="3042"/>
      <c r="I7" s="3042"/>
      <c r="J7" s="3042"/>
      <c r="K7" s="3042"/>
      <c r="L7" s="3042"/>
      <c r="M7" s="3042"/>
      <c r="N7" s="3043"/>
      <c r="O7" s="3043"/>
      <c r="P7" s="3043"/>
      <c r="Q7" s="3044"/>
      <c r="R7" s="1235"/>
      <c r="S7" s="1235"/>
      <c r="T7" s="1235"/>
    </row>
    <row r="8" spans="1:20">
      <c r="A8" s="3037"/>
      <c r="B8" s="3038"/>
      <c r="C8" s="3045"/>
      <c r="D8" s="3046"/>
      <c r="E8" s="3046"/>
      <c r="F8" s="3046"/>
      <c r="G8" s="3046"/>
      <c r="H8" s="3046"/>
      <c r="I8" s="3046"/>
      <c r="J8" s="3046"/>
      <c r="K8" s="3046"/>
      <c r="L8" s="3046"/>
      <c r="M8" s="3046"/>
      <c r="N8" s="3047"/>
      <c r="O8" s="3047"/>
      <c r="P8" s="3047"/>
      <c r="Q8" s="3048"/>
      <c r="R8" s="1235"/>
      <c r="S8" s="1235"/>
      <c r="T8" s="1235"/>
    </row>
    <row r="9" spans="1:20">
      <c r="A9" s="3037"/>
      <c r="B9" s="3038"/>
      <c r="C9" s="3045"/>
      <c r="D9" s="3046"/>
      <c r="E9" s="3046"/>
      <c r="F9" s="3046"/>
      <c r="G9" s="3046"/>
      <c r="H9" s="3046"/>
      <c r="I9" s="3046"/>
      <c r="J9" s="3046"/>
      <c r="K9" s="3046"/>
      <c r="L9" s="3046"/>
      <c r="M9" s="3046"/>
      <c r="N9" s="3047"/>
      <c r="O9" s="3047"/>
      <c r="P9" s="3047"/>
      <c r="Q9" s="3048"/>
      <c r="R9" s="1235"/>
      <c r="S9" s="1235"/>
      <c r="T9" s="1235"/>
    </row>
    <row r="10" spans="1:20" ht="15.75" thickBot="1">
      <c r="A10" s="3039"/>
      <c r="B10" s="3040"/>
      <c r="C10" s="3049"/>
      <c r="D10" s="3050"/>
      <c r="E10" s="3050"/>
      <c r="F10" s="3050"/>
      <c r="G10" s="3050"/>
      <c r="H10" s="3050"/>
      <c r="I10" s="3050"/>
      <c r="J10" s="3050"/>
      <c r="K10" s="3050"/>
      <c r="L10" s="3050"/>
      <c r="M10" s="3050"/>
      <c r="N10" s="3051"/>
      <c r="O10" s="3051"/>
      <c r="P10" s="3051"/>
      <c r="Q10" s="3052"/>
      <c r="R10" s="1235"/>
      <c r="S10" s="1235"/>
      <c r="T10" s="1235"/>
    </row>
    <row r="11" spans="1:20">
      <c r="A11" s="3061" t="s">
        <v>1822</v>
      </c>
      <c r="B11" s="3062"/>
      <c r="C11" s="3065" t="s">
        <v>1707</v>
      </c>
      <c r="D11" s="1359"/>
      <c r="E11" s="3067" t="s">
        <v>1708</v>
      </c>
      <c r="F11" s="3067"/>
      <c r="G11" s="3067"/>
      <c r="H11" s="3067"/>
      <c r="I11" s="3067"/>
      <c r="J11" s="3067"/>
      <c r="K11" s="3067"/>
      <c r="L11" s="3067"/>
      <c r="M11" s="3067"/>
      <c r="N11" s="3067"/>
      <c r="O11" s="3067"/>
      <c r="P11" s="3067"/>
      <c r="Q11" s="3068"/>
      <c r="R11" s="1235"/>
      <c r="S11" s="1235"/>
      <c r="T11" s="1235"/>
    </row>
    <row r="12" spans="1:20" ht="25.5">
      <c r="A12" s="3063"/>
      <c r="B12" s="3064"/>
      <c r="C12" s="3066"/>
      <c r="D12" s="1360" t="s">
        <v>1709</v>
      </c>
      <c r="E12" s="1238" t="s">
        <v>1710</v>
      </c>
      <c r="F12" s="1361" t="s">
        <v>1711</v>
      </c>
      <c r="G12" s="1361" t="s">
        <v>1712</v>
      </c>
      <c r="H12" s="1361" t="s">
        <v>1713</v>
      </c>
      <c r="I12" s="1361" t="s">
        <v>1714</v>
      </c>
      <c r="J12" s="1361" t="s">
        <v>1715</v>
      </c>
      <c r="K12" s="1361" t="s">
        <v>1716</v>
      </c>
      <c r="L12" s="1361" t="s">
        <v>1717</v>
      </c>
      <c r="M12" s="1361" t="s">
        <v>1718</v>
      </c>
      <c r="N12" s="1361" t="s">
        <v>1719</v>
      </c>
      <c r="O12" s="1361" t="s">
        <v>1720</v>
      </c>
      <c r="P12" s="1361" t="s">
        <v>1721</v>
      </c>
      <c r="Q12" s="1362" t="s">
        <v>1722</v>
      </c>
      <c r="R12" s="1235"/>
      <c r="S12" s="1235"/>
      <c r="T12" s="1235"/>
    </row>
    <row r="13" spans="1:20">
      <c r="A13" s="1363"/>
      <c r="B13" s="1364"/>
      <c r="C13" s="1365">
        <v>1</v>
      </c>
      <c r="D13" s="1366">
        <v>2</v>
      </c>
      <c r="E13" s="1366">
        <v>3</v>
      </c>
      <c r="F13" s="1366">
        <v>4</v>
      </c>
      <c r="G13" s="1366">
        <v>5</v>
      </c>
      <c r="H13" s="1366">
        <v>6</v>
      </c>
      <c r="I13" s="1366">
        <v>7</v>
      </c>
      <c r="J13" s="1366">
        <v>8</v>
      </c>
      <c r="K13" s="1366">
        <v>9</v>
      </c>
      <c r="L13" s="1366">
        <v>10</v>
      </c>
      <c r="M13" s="1366">
        <v>11</v>
      </c>
      <c r="N13" s="1366">
        <v>12</v>
      </c>
      <c r="O13" s="1366">
        <v>13</v>
      </c>
      <c r="P13" s="1367">
        <v>14</v>
      </c>
      <c r="Q13" s="1368">
        <v>15</v>
      </c>
      <c r="R13" s="1235"/>
      <c r="S13" s="1235"/>
      <c r="T13" s="1235"/>
    </row>
    <row r="14" spans="1:20">
      <c r="A14" s="1363"/>
      <c r="B14" s="1369" t="s">
        <v>1723</v>
      </c>
      <c r="C14" s="1246"/>
      <c r="D14" s="1247"/>
      <c r="E14" s="1247"/>
      <c r="F14" s="1247"/>
      <c r="G14" s="1247"/>
      <c r="H14" s="1247"/>
      <c r="I14" s="1247"/>
      <c r="J14" s="1247"/>
      <c r="K14" s="1247"/>
      <c r="L14" s="1247"/>
      <c r="M14" s="1247"/>
      <c r="N14" s="1247"/>
      <c r="O14" s="1247"/>
      <c r="P14" s="1247"/>
      <c r="Q14" s="1248"/>
      <c r="R14" s="1235"/>
      <c r="S14" s="1235"/>
      <c r="T14" s="1235"/>
    </row>
    <row r="15" spans="1:20">
      <c r="A15" s="1260"/>
      <c r="B15" s="1370" t="s">
        <v>11</v>
      </c>
      <c r="C15" s="1251"/>
      <c r="D15" s="1252"/>
      <c r="E15" s="1252"/>
      <c r="F15" s="1252"/>
      <c r="G15" s="1252"/>
      <c r="H15" s="1252"/>
      <c r="I15" s="1252"/>
      <c r="J15" s="1252"/>
      <c r="K15" s="1252"/>
      <c r="L15" s="1252"/>
      <c r="M15" s="1252"/>
      <c r="N15" s="1252"/>
      <c r="O15" s="1252"/>
      <c r="P15" s="1252"/>
      <c r="Q15" s="1253"/>
      <c r="R15" s="1235"/>
      <c r="S15" s="1235"/>
      <c r="T15" s="1235"/>
    </row>
    <row r="16" spans="1:20">
      <c r="A16" s="1254">
        <v>1</v>
      </c>
      <c r="B16" s="1255" t="s">
        <v>1724</v>
      </c>
      <c r="C16" s="1256">
        <f>SUM(D16:Q16)</f>
        <v>0</v>
      </c>
      <c r="D16" s="1257"/>
      <c r="E16" s="1258"/>
      <c r="F16" s="1258"/>
      <c r="G16" s="1258"/>
      <c r="H16" s="1258"/>
      <c r="I16" s="1258"/>
      <c r="J16" s="1258"/>
      <c r="K16" s="1258"/>
      <c r="L16" s="1258"/>
      <c r="M16" s="1258"/>
      <c r="N16" s="1258"/>
      <c r="O16" s="1258"/>
      <c r="P16" s="1258"/>
      <c r="Q16" s="1259"/>
      <c r="R16" s="1235"/>
      <c r="S16" s="1235"/>
      <c r="T16" s="1235"/>
    </row>
    <row r="17" spans="1:20" ht="26.25">
      <c r="A17" s="1260">
        <v>2</v>
      </c>
      <c r="B17" s="1261" t="s">
        <v>319</v>
      </c>
      <c r="C17" s="1256">
        <f t="shared" ref="C17:C32" si="0">SUM(D17:Q17)</f>
        <v>0</v>
      </c>
      <c r="D17" s="1262"/>
      <c r="E17" s="1263"/>
      <c r="F17" s="1263"/>
      <c r="G17" s="1263"/>
      <c r="H17" s="1263"/>
      <c r="I17" s="1263"/>
      <c r="J17" s="1263"/>
      <c r="K17" s="1263"/>
      <c r="L17" s="1263"/>
      <c r="M17" s="1263"/>
      <c r="N17" s="1263"/>
      <c r="O17" s="1263"/>
      <c r="P17" s="1263"/>
      <c r="Q17" s="1264"/>
      <c r="R17" s="1235"/>
      <c r="S17" s="1235"/>
      <c r="T17" s="1235"/>
    </row>
    <row r="18" spans="1:20" ht="15" customHeight="1">
      <c r="A18" s="1260">
        <v>3</v>
      </c>
      <c r="B18" s="1266" t="s">
        <v>1725</v>
      </c>
      <c r="C18" s="1256">
        <f t="shared" si="0"/>
        <v>0</v>
      </c>
      <c r="D18" s="1262"/>
      <c r="E18" s="1263"/>
      <c r="F18" s="1263"/>
      <c r="G18" s="1263"/>
      <c r="H18" s="1263"/>
      <c r="I18" s="1263"/>
      <c r="J18" s="1263"/>
      <c r="K18" s="1263"/>
      <c r="L18" s="1263"/>
      <c r="M18" s="1263"/>
      <c r="N18" s="1263"/>
      <c r="O18" s="1263"/>
      <c r="P18" s="1263"/>
      <c r="Q18" s="1264"/>
      <c r="R18" s="1235"/>
      <c r="S18" s="1235"/>
      <c r="T18" s="1235"/>
    </row>
    <row r="19" spans="1:20">
      <c r="A19" s="1260">
        <v>4</v>
      </c>
      <c r="B19" s="1266" t="s">
        <v>1726</v>
      </c>
      <c r="C19" s="1256">
        <f t="shared" si="0"/>
        <v>0</v>
      </c>
      <c r="D19" s="1267">
        <f>D20+D21</f>
        <v>0</v>
      </c>
      <c r="E19" s="1267">
        <f t="shared" ref="E19:Q19" si="1">E20+E21</f>
        <v>0</v>
      </c>
      <c r="F19" s="1267">
        <f t="shared" si="1"/>
        <v>0</v>
      </c>
      <c r="G19" s="1267">
        <f t="shared" si="1"/>
        <v>0</v>
      </c>
      <c r="H19" s="1267">
        <f t="shared" si="1"/>
        <v>0</v>
      </c>
      <c r="I19" s="1267">
        <f t="shared" si="1"/>
        <v>0</v>
      </c>
      <c r="J19" s="1267">
        <f t="shared" si="1"/>
        <v>0</v>
      </c>
      <c r="K19" s="1267">
        <f t="shared" si="1"/>
        <v>0</v>
      </c>
      <c r="L19" s="1267">
        <f t="shared" si="1"/>
        <v>0</v>
      </c>
      <c r="M19" s="1267">
        <f t="shared" si="1"/>
        <v>0</v>
      </c>
      <c r="N19" s="1267">
        <f t="shared" si="1"/>
        <v>0</v>
      </c>
      <c r="O19" s="1267">
        <f t="shared" si="1"/>
        <v>0</v>
      </c>
      <c r="P19" s="1267">
        <f t="shared" si="1"/>
        <v>0</v>
      </c>
      <c r="Q19" s="1268">
        <f t="shared" si="1"/>
        <v>0</v>
      </c>
      <c r="R19" s="1235"/>
      <c r="S19" s="1235"/>
      <c r="T19" s="1235"/>
    </row>
    <row r="20" spans="1:20">
      <c r="A20" s="1260"/>
      <c r="B20" s="1269" t="s">
        <v>1727</v>
      </c>
      <c r="C20" s="1256">
        <f t="shared" si="0"/>
        <v>0</v>
      </c>
      <c r="D20" s="1270"/>
      <c r="E20" s="1271"/>
      <c r="F20" s="1271"/>
      <c r="G20" s="1271"/>
      <c r="H20" s="1271"/>
      <c r="I20" s="1271"/>
      <c r="J20" s="1271"/>
      <c r="K20" s="1271"/>
      <c r="L20" s="1271"/>
      <c r="M20" s="1271"/>
      <c r="N20" s="1271"/>
      <c r="O20" s="1271"/>
      <c r="P20" s="1271"/>
      <c r="Q20" s="1272"/>
      <c r="R20" s="1235"/>
      <c r="S20" s="1235"/>
      <c r="T20" s="1235"/>
    </row>
    <row r="21" spans="1:20">
      <c r="A21" s="1260"/>
      <c r="B21" s="1269" t="s">
        <v>803</v>
      </c>
      <c r="C21" s="1256">
        <f t="shared" si="0"/>
        <v>0</v>
      </c>
      <c r="D21" s="1270"/>
      <c r="E21" s="1271"/>
      <c r="F21" s="1271"/>
      <c r="G21" s="1271"/>
      <c r="H21" s="1271"/>
      <c r="I21" s="1271"/>
      <c r="J21" s="1271"/>
      <c r="K21" s="1271"/>
      <c r="L21" s="1271"/>
      <c r="M21" s="1271"/>
      <c r="N21" s="1271"/>
      <c r="O21" s="1271"/>
      <c r="P21" s="1271"/>
      <c r="Q21" s="1272"/>
      <c r="R21" s="1235"/>
      <c r="S21" s="1235"/>
      <c r="T21" s="1235"/>
    </row>
    <row r="22" spans="1:20">
      <c r="A22" s="1260">
        <v>5</v>
      </c>
      <c r="B22" s="1266" t="s">
        <v>1728</v>
      </c>
      <c r="C22" s="1256">
        <f t="shared" si="0"/>
        <v>0</v>
      </c>
      <c r="D22" s="1273"/>
      <c r="E22" s="1274"/>
      <c r="F22" s="1274"/>
      <c r="G22" s="1274"/>
      <c r="H22" s="1274"/>
      <c r="I22" s="1274"/>
      <c r="J22" s="1274"/>
      <c r="K22" s="1274"/>
      <c r="L22" s="1274"/>
      <c r="M22" s="1274"/>
      <c r="N22" s="1274"/>
      <c r="O22" s="1274"/>
      <c r="P22" s="1274"/>
      <c r="Q22" s="1275"/>
      <c r="R22" s="1235"/>
      <c r="S22" s="1235"/>
      <c r="T22" s="1235"/>
    </row>
    <row r="23" spans="1:20">
      <c r="A23" s="1260">
        <v>6</v>
      </c>
      <c r="B23" s="1266" t="s">
        <v>1729</v>
      </c>
      <c r="C23" s="1256">
        <f t="shared" si="0"/>
        <v>0</v>
      </c>
      <c r="D23" s="1270"/>
      <c r="E23" s="1271"/>
      <c r="F23" s="1271"/>
      <c r="G23" s="1271"/>
      <c r="H23" s="1271"/>
      <c r="I23" s="1271"/>
      <c r="J23" s="1271"/>
      <c r="K23" s="1271"/>
      <c r="L23" s="1271"/>
      <c r="M23" s="1271"/>
      <c r="N23" s="1271"/>
      <c r="O23" s="1271"/>
      <c r="P23" s="1271"/>
      <c r="Q23" s="1272"/>
      <c r="R23" s="1235"/>
      <c r="S23" s="1235"/>
      <c r="T23" s="1235"/>
    </row>
    <row r="24" spans="1:20">
      <c r="A24" s="1260">
        <v>7</v>
      </c>
      <c r="B24" s="1266" t="s">
        <v>1730</v>
      </c>
      <c r="C24" s="1256">
        <f t="shared" si="0"/>
        <v>0</v>
      </c>
      <c r="D24" s="1270"/>
      <c r="E24" s="1271"/>
      <c r="F24" s="1271"/>
      <c r="G24" s="1271"/>
      <c r="H24" s="1271"/>
      <c r="I24" s="1271"/>
      <c r="J24" s="1271"/>
      <c r="K24" s="1271"/>
      <c r="L24" s="1271"/>
      <c r="M24" s="1271"/>
      <c r="N24" s="1271"/>
      <c r="O24" s="1271"/>
      <c r="P24" s="1271"/>
      <c r="Q24" s="1272"/>
      <c r="R24" s="1235"/>
      <c r="S24" s="1235"/>
      <c r="T24" s="1235"/>
    </row>
    <row r="25" spans="1:20">
      <c r="A25" s="1260"/>
      <c r="B25" s="1269" t="s">
        <v>1731</v>
      </c>
      <c r="C25" s="1256">
        <f t="shared" si="0"/>
        <v>0</v>
      </c>
      <c r="D25" s="1270"/>
      <c r="E25" s="1271"/>
      <c r="F25" s="1271"/>
      <c r="G25" s="1271"/>
      <c r="H25" s="1271"/>
      <c r="I25" s="1271"/>
      <c r="J25" s="1271"/>
      <c r="K25" s="1271"/>
      <c r="L25" s="1271"/>
      <c r="M25" s="1271"/>
      <c r="N25" s="1271"/>
      <c r="O25" s="1271"/>
      <c r="P25" s="1271"/>
      <c r="Q25" s="1272"/>
      <c r="R25" s="1235"/>
      <c r="S25" s="1235"/>
      <c r="T25" s="1235"/>
    </row>
    <row r="26" spans="1:20">
      <c r="A26" s="1260">
        <v>8</v>
      </c>
      <c r="B26" s="1277" t="s">
        <v>1732</v>
      </c>
      <c r="C26" s="1256">
        <f t="shared" si="0"/>
        <v>0</v>
      </c>
      <c r="D26" s="1278">
        <f>D27+D28+D29</f>
        <v>0</v>
      </c>
      <c r="E26" s="1278">
        <f t="shared" ref="E26:Q26" si="2">E27+E28+E29</f>
        <v>0</v>
      </c>
      <c r="F26" s="1278">
        <f t="shared" si="2"/>
        <v>0</v>
      </c>
      <c r="G26" s="1278">
        <f t="shared" si="2"/>
        <v>0</v>
      </c>
      <c r="H26" s="1278">
        <f t="shared" si="2"/>
        <v>0</v>
      </c>
      <c r="I26" s="1278">
        <f t="shared" si="2"/>
        <v>0</v>
      </c>
      <c r="J26" s="1278">
        <f t="shared" si="2"/>
        <v>0</v>
      </c>
      <c r="K26" s="1278">
        <f t="shared" si="2"/>
        <v>0</v>
      </c>
      <c r="L26" s="1278">
        <f t="shared" si="2"/>
        <v>0</v>
      </c>
      <c r="M26" s="1278">
        <f t="shared" si="2"/>
        <v>0</v>
      </c>
      <c r="N26" s="1278">
        <f t="shared" si="2"/>
        <v>0</v>
      </c>
      <c r="O26" s="1278">
        <f t="shared" si="2"/>
        <v>0</v>
      </c>
      <c r="P26" s="1278">
        <f t="shared" si="2"/>
        <v>0</v>
      </c>
      <c r="Q26" s="1279">
        <f t="shared" si="2"/>
        <v>0</v>
      </c>
      <c r="R26" s="1235"/>
      <c r="S26" s="1235"/>
      <c r="T26" s="1235"/>
    </row>
    <row r="27" spans="1:20">
      <c r="A27" s="1231"/>
      <c r="B27" s="1280" t="s">
        <v>1733</v>
      </c>
      <c r="C27" s="1256">
        <f t="shared" si="0"/>
        <v>0</v>
      </c>
      <c r="D27" s="1270"/>
      <c r="E27" s="1271"/>
      <c r="F27" s="1271"/>
      <c r="G27" s="1271"/>
      <c r="H27" s="1271"/>
      <c r="I27" s="1271"/>
      <c r="J27" s="1271"/>
      <c r="K27" s="1271"/>
      <c r="L27" s="1271"/>
      <c r="M27" s="1271"/>
      <c r="N27" s="1271"/>
      <c r="O27" s="1271"/>
      <c r="P27" s="1271"/>
      <c r="Q27" s="1272"/>
      <c r="R27" s="1235"/>
      <c r="S27" s="1235"/>
      <c r="T27" s="1235"/>
    </row>
    <row r="28" spans="1:20">
      <c r="A28" s="1260"/>
      <c r="B28" s="1280" t="s">
        <v>263</v>
      </c>
      <c r="C28" s="1256">
        <f t="shared" si="0"/>
        <v>0</v>
      </c>
      <c r="D28" s="1270"/>
      <c r="E28" s="1271"/>
      <c r="F28" s="1271"/>
      <c r="G28" s="1271"/>
      <c r="H28" s="1271"/>
      <c r="I28" s="1271"/>
      <c r="J28" s="1271"/>
      <c r="K28" s="1271"/>
      <c r="L28" s="1271"/>
      <c r="M28" s="1271"/>
      <c r="N28" s="1271"/>
      <c r="O28" s="1271"/>
      <c r="P28" s="1271"/>
      <c r="Q28" s="1272"/>
      <c r="R28" s="1235"/>
      <c r="S28" s="1235"/>
      <c r="T28" s="1235"/>
    </row>
    <row r="29" spans="1:20">
      <c r="A29" s="1260"/>
      <c r="B29" s="1269" t="s">
        <v>1734</v>
      </c>
      <c r="C29" s="1256">
        <f t="shared" si="0"/>
        <v>0</v>
      </c>
      <c r="D29" s="1270"/>
      <c r="E29" s="1271"/>
      <c r="F29" s="1271"/>
      <c r="G29" s="1271"/>
      <c r="H29" s="1271"/>
      <c r="I29" s="1271"/>
      <c r="J29" s="1271"/>
      <c r="K29" s="1271"/>
      <c r="L29" s="1271"/>
      <c r="M29" s="1271"/>
      <c r="N29" s="1271"/>
      <c r="O29" s="1271"/>
      <c r="P29" s="1271"/>
      <c r="Q29" s="1272"/>
      <c r="R29" s="1235"/>
      <c r="S29" s="1235"/>
      <c r="T29" s="1235"/>
    </row>
    <row r="30" spans="1:20">
      <c r="A30" s="1260">
        <v>9</v>
      </c>
      <c r="B30" s="1281" t="s">
        <v>1735</v>
      </c>
      <c r="C30" s="1256">
        <f t="shared" si="0"/>
        <v>0</v>
      </c>
      <c r="D30" s="1278">
        <f>D31+D32</f>
        <v>0</v>
      </c>
      <c r="E30" s="1278">
        <f t="shared" ref="E30:Q30" si="3">E31+E32</f>
        <v>0</v>
      </c>
      <c r="F30" s="1278">
        <f t="shared" si="3"/>
        <v>0</v>
      </c>
      <c r="G30" s="1278">
        <f t="shared" si="3"/>
        <v>0</v>
      </c>
      <c r="H30" s="1278">
        <f t="shared" si="3"/>
        <v>0</v>
      </c>
      <c r="I30" s="1278">
        <f t="shared" si="3"/>
        <v>0</v>
      </c>
      <c r="J30" s="1278">
        <f t="shared" si="3"/>
        <v>0</v>
      </c>
      <c r="K30" s="1278">
        <f t="shared" si="3"/>
        <v>0</v>
      </c>
      <c r="L30" s="1278">
        <f t="shared" si="3"/>
        <v>0</v>
      </c>
      <c r="M30" s="1278">
        <f t="shared" si="3"/>
        <v>0</v>
      </c>
      <c r="N30" s="1278">
        <f t="shared" si="3"/>
        <v>0</v>
      </c>
      <c r="O30" s="1278">
        <f t="shared" si="3"/>
        <v>0</v>
      </c>
      <c r="P30" s="1278">
        <f t="shared" si="3"/>
        <v>0</v>
      </c>
      <c r="Q30" s="1279">
        <f t="shared" si="3"/>
        <v>0</v>
      </c>
      <c r="R30" s="1235"/>
      <c r="S30" s="1235"/>
      <c r="T30" s="1235"/>
    </row>
    <row r="31" spans="1:20">
      <c r="A31" s="1260"/>
      <c r="B31" s="1282" t="s">
        <v>1736</v>
      </c>
      <c r="C31" s="1256">
        <f t="shared" si="0"/>
        <v>0</v>
      </c>
      <c r="D31" s="1270"/>
      <c r="E31" s="1271"/>
      <c r="F31" s="1271"/>
      <c r="G31" s="1271"/>
      <c r="H31" s="1271"/>
      <c r="I31" s="1271"/>
      <c r="J31" s="1271"/>
      <c r="K31" s="1271"/>
      <c r="L31" s="1271"/>
      <c r="M31" s="1271"/>
      <c r="N31" s="1271"/>
      <c r="O31" s="1271"/>
      <c r="P31" s="1271"/>
      <c r="Q31" s="1272"/>
      <c r="R31" s="1235"/>
      <c r="S31" s="1235"/>
      <c r="T31" s="1235"/>
    </row>
    <row r="32" spans="1:20">
      <c r="A32" s="1260"/>
      <c r="B32" s="1282" t="s">
        <v>1737</v>
      </c>
      <c r="C32" s="1256">
        <f t="shared" si="0"/>
        <v>0</v>
      </c>
      <c r="D32" s="1270"/>
      <c r="E32" s="1271"/>
      <c r="F32" s="1271"/>
      <c r="G32" s="1271"/>
      <c r="H32" s="1271"/>
      <c r="I32" s="1271"/>
      <c r="J32" s="1271"/>
      <c r="K32" s="1271"/>
      <c r="L32" s="1271"/>
      <c r="M32" s="1271"/>
      <c r="N32" s="1271"/>
      <c r="O32" s="1271"/>
      <c r="P32" s="1271"/>
      <c r="Q32" s="1272"/>
      <c r="R32" s="1235"/>
      <c r="S32" s="1235"/>
      <c r="T32" s="1235"/>
    </row>
    <row r="33" spans="1:20">
      <c r="A33" s="1260"/>
      <c r="B33" s="1371" t="s">
        <v>1738</v>
      </c>
      <c r="C33" s="1285">
        <f>C16+C17+C18+C19+C22+C23+C24+C25+C26+C30</f>
        <v>0</v>
      </c>
      <c r="D33" s="1285">
        <f t="shared" ref="D33:Q33" si="4">D16+D17+D18+D19+D22+D23+D24+D25+D26+D30</f>
        <v>0</v>
      </c>
      <c r="E33" s="1285">
        <f t="shared" si="4"/>
        <v>0</v>
      </c>
      <c r="F33" s="1285">
        <f t="shared" si="4"/>
        <v>0</v>
      </c>
      <c r="G33" s="1285">
        <f t="shared" si="4"/>
        <v>0</v>
      </c>
      <c r="H33" s="1285">
        <f t="shared" si="4"/>
        <v>0</v>
      </c>
      <c r="I33" s="1285">
        <f t="shared" si="4"/>
        <v>0</v>
      </c>
      <c r="J33" s="1285">
        <f t="shared" si="4"/>
        <v>0</v>
      </c>
      <c r="K33" s="1285">
        <f t="shared" si="4"/>
        <v>0</v>
      </c>
      <c r="L33" s="1285">
        <f t="shared" si="4"/>
        <v>0</v>
      </c>
      <c r="M33" s="1285">
        <f t="shared" si="4"/>
        <v>0</v>
      </c>
      <c r="N33" s="1285">
        <f t="shared" si="4"/>
        <v>0</v>
      </c>
      <c r="O33" s="1285">
        <f t="shared" si="4"/>
        <v>0</v>
      </c>
      <c r="P33" s="1285">
        <f t="shared" si="4"/>
        <v>0</v>
      </c>
      <c r="Q33" s="1286">
        <f t="shared" si="4"/>
        <v>0</v>
      </c>
      <c r="R33" s="1235"/>
      <c r="S33" s="1235"/>
      <c r="T33" s="1235"/>
    </row>
    <row r="34" spans="1:20">
      <c r="A34" s="1260"/>
      <c r="B34" s="1369" t="s">
        <v>1739</v>
      </c>
      <c r="C34" s="1288"/>
      <c r="D34" s="1288"/>
      <c r="E34" s="1288"/>
      <c r="F34" s="1288"/>
      <c r="G34" s="1288"/>
      <c r="H34" s="1288"/>
      <c r="I34" s="1288"/>
      <c r="J34" s="1288"/>
      <c r="K34" s="1288"/>
      <c r="L34" s="1288"/>
      <c r="M34" s="1288"/>
      <c r="N34" s="1288"/>
      <c r="O34" s="1288"/>
      <c r="P34" s="1288"/>
      <c r="Q34" s="1289"/>
      <c r="R34" s="1235"/>
      <c r="S34" s="1235"/>
      <c r="T34" s="1235"/>
    </row>
    <row r="35" spans="1:20">
      <c r="A35" s="1260">
        <v>1</v>
      </c>
      <c r="B35" s="1266" t="s">
        <v>29</v>
      </c>
      <c r="C35" s="1256">
        <f>SUM(D35:Q35)</f>
        <v>0</v>
      </c>
      <c r="D35" s="1273"/>
      <c r="E35" s="1274"/>
      <c r="F35" s="1274"/>
      <c r="G35" s="1274"/>
      <c r="H35" s="1274"/>
      <c r="I35" s="1274"/>
      <c r="J35" s="1274"/>
      <c r="K35" s="1274"/>
      <c r="L35" s="1274"/>
      <c r="M35" s="1274"/>
      <c r="N35" s="1274"/>
      <c r="O35" s="1274"/>
      <c r="P35" s="1274"/>
      <c r="Q35" s="1275"/>
      <c r="R35" s="1235"/>
      <c r="S35" s="1235"/>
      <c r="T35" s="1235"/>
    </row>
    <row r="36" spans="1:20">
      <c r="A36" s="1260">
        <v>2</v>
      </c>
      <c r="B36" s="1266" t="s">
        <v>1740</v>
      </c>
      <c r="C36" s="1256">
        <f t="shared" ref="C36:C50" si="5">SUM(D36:Q36)</f>
        <v>0</v>
      </c>
      <c r="D36" s="1270"/>
      <c r="E36" s="1271"/>
      <c r="F36" s="1271"/>
      <c r="G36" s="1271"/>
      <c r="H36" s="1271"/>
      <c r="I36" s="1271"/>
      <c r="J36" s="1271"/>
      <c r="K36" s="1271"/>
      <c r="L36" s="1271"/>
      <c r="M36" s="1271"/>
      <c r="N36" s="1271"/>
      <c r="O36" s="1271"/>
      <c r="P36" s="1271"/>
      <c r="Q36" s="1272"/>
      <c r="R36" s="1235"/>
      <c r="S36" s="1235"/>
      <c r="T36" s="1235"/>
    </row>
    <row r="37" spans="1:20" ht="26.25">
      <c r="A37" s="1260">
        <v>3</v>
      </c>
      <c r="B37" s="1266" t="s">
        <v>1741</v>
      </c>
      <c r="C37" s="1256">
        <f t="shared" si="5"/>
        <v>0</v>
      </c>
      <c r="D37" s="1270"/>
      <c r="E37" s="1271"/>
      <c r="F37" s="1271"/>
      <c r="G37" s="1271"/>
      <c r="H37" s="1271"/>
      <c r="I37" s="1271"/>
      <c r="J37" s="1271"/>
      <c r="K37" s="1271"/>
      <c r="L37" s="1271"/>
      <c r="M37" s="1271"/>
      <c r="N37" s="1271"/>
      <c r="O37" s="1271"/>
      <c r="P37" s="1271"/>
      <c r="Q37" s="1272"/>
      <c r="R37" s="1235"/>
      <c r="S37" s="1235"/>
      <c r="T37" s="1235"/>
    </row>
    <row r="38" spans="1:20" ht="15" customHeight="1">
      <c r="A38" s="1260">
        <v>4</v>
      </c>
      <c r="B38" s="1266" t="s">
        <v>1742</v>
      </c>
      <c r="C38" s="1256">
        <f t="shared" si="5"/>
        <v>0</v>
      </c>
      <c r="D38" s="1278">
        <f>D39+D40</f>
        <v>0</v>
      </c>
      <c r="E38" s="1278">
        <f t="shared" ref="E38:Q38" si="6">E39+E40</f>
        <v>0</v>
      </c>
      <c r="F38" s="1278">
        <f t="shared" si="6"/>
        <v>0</v>
      </c>
      <c r="G38" s="1278">
        <f t="shared" si="6"/>
        <v>0</v>
      </c>
      <c r="H38" s="1278">
        <f t="shared" si="6"/>
        <v>0</v>
      </c>
      <c r="I38" s="1278">
        <f t="shared" si="6"/>
        <v>0</v>
      </c>
      <c r="J38" s="1278">
        <f t="shared" si="6"/>
        <v>0</v>
      </c>
      <c r="K38" s="1278">
        <f t="shared" si="6"/>
        <v>0</v>
      </c>
      <c r="L38" s="1278">
        <f t="shared" si="6"/>
        <v>0</v>
      </c>
      <c r="M38" s="1278">
        <f t="shared" si="6"/>
        <v>0</v>
      </c>
      <c r="N38" s="1278">
        <f t="shared" si="6"/>
        <v>0</v>
      </c>
      <c r="O38" s="1278">
        <f t="shared" si="6"/>
        <v>0</v>
      </c>
      <c r="P38" s="1278">
        <f t="shared" si="6"/>
        <v>0</v>
      </c>
      <c r="Q38" s="1279">
        <f t="shared" si="6"/>
        <v>0</v>
      </c>
      <c r="R38" s="1235"/>
      <c r="S38" s="1235"/>
      <c r="T38" s="1235"/>
    </row>
    <row r="39" spans="1:20">
      <c r="A39" s="1260"/>
      <c r="B39" s="1269" t="s">
        <v>1727</v>
      </c>
      <c r="C39" s="1256">
        <f t="shared" si="5"/>
        <v>0</v>
      </c>
      <c r="D39" s="1290"/>
      <c r="E39" s="1290"/>
      <c r="F39" s="1290"/>
      <c r="G39" s="1290"/>
      <c r="H39" s="1290"/>
      <c r="I39" s="1290"/>
      <c r="J39" s="1290"/>
      <c r="K39" s="1290"/>
      <c r="L39" s="1290"/>
      <c r="M39" s="1290"/>
      <c r="N39" s="1290"/>
      <c r="O39" s="1290"/>
      <c r="P39" s="1290"/>
      <c r="Q39" s="1291"/>
      <c r="R39" s="1235"/>
      <c r="S39" s="1235"/>
      <c r="T39" s="1235"/>
    </row>
    <row r="40" spans="1:20">
      <c r="A40" s="1260"/>
      <c r="B40" s="1269" t="s">
        <v>803</v>
      </c>
      <c r="C40" s="1256">
        <f t="shared" si="5"/>
        <v>0</v>
      </c>
      <c r="D40" s="1292"/>
      <c r="E40" s="1292"/>
      <c r="F40" s="1292"/>
      <c r="G40" s="1292"/>
      <c r="H40" s="1292"/>
      <c r="I40" s="1292"/>
      <c r="J40" s="1292"/>
      <c r="K40" s="1292"/>
      <c r="L40" s="1292"/>
      <c r="M40" s="1292"/>
      <c r="N40" s="1292"/>
      <c r="O40" s="1292"/>
      <c r="P40" s="1292"/>
      <c r="Q40" s="1293"/>
      <c r="R40" s="1235"/>
      <c r="S40" s="1235"/>
      <c r="T40" s="1235"/>
    </row>
    <row r="41" spans="1:20">
      <c r="A41" s="1260">
        <v>5</v>
      </c>
      <c r="B41" s="1266" t="s">
        <v>1728</v>
      </c>
      <c r="C41" s="1256">
        <f t="shared" si="5"/>
        <v>0</v>
      </c>
      <c r="D41" s="1294"/>
      <c r="E41" s="1294"/>
      <c r="F41" s="1294"/>
      <c r="G41" s="1294"/>
      <c r="H41" s="1294"/>
      <c r="I41" s="1294"/>
      <c r="J41" s="1294"/>
      <c r="K41" s="1294"/>
      <c r="L41" s="1294"/>
      <c r="M41" s="1294"/>
      <c r="N41" s="1294"/>
      <c r="O41" s="1294"/>
      <c r="P41" s="1294"/>
      <c r="Q41" s="1295"/>
      <c r="R41" s="1235"/>
      <c r="S41" s="1235"/>
      <c r="T41" s="1235"/>
    </row>
    <row r="42" spans="1:20">
      <c r="A42" s="1260">
        <v>6</v>
      </c>
      <c r="B42" s="1266" t="s">
        <v>1729</v>
      </c>
      <c r="C42" s="1256">
        <f t="shared" si="5"/>
        <v>0</v>
      </c>
      <c r="D42" s="1296"/>
      <c r="E42" s="1296"/>
      <c r="F42" s="1296"/>
      <c r="G42" s="1296"/>
      <c r="H42" s="1296"/>
      <c r="I42" s="1296"/>
      <c r="J42" s="1296"/>
      <c r="K42" s="1296"/>
      <c r="L42" s="1296"/>
      <c r="M42" s="1296"/>
      <c r="N42" s="1296"/>
      <c r="O42" s="1296"/>
      <c r="P42" s="1296"/>
      <c r="Q42" s="1297"/>
      <c r="R42" s="1235"/>
      <c r="S42" s="1235"/>
      <c r="T42" s="1235"/>
    </row>
    <row r="43" spans="1:20">
      <c r="A43" s="1260">
        <v>7</v>
      </c>
      <c r="B43" s="1298" t="s">
        <v>1743</v>
      </c>
      <c r="C43" s="1256">
        <f t="shared" si="5"/>
        <v>0</v>
      </c>
      <c r="D43" s="1267">
        <f>D44+D45+D46</f>
        <v>0</v>
      </c>
      <c r="E43" s="1267">
        <f t="shared" ref="E43:Q43" si="7">E44+E45+E46</f>
        <v>0</v>
      </c>
      <c r="F43" s="1267">
        <f t="shared" si="7"/>
        <v>0</v>
      </c>
      <c r="G43" s="1267">
        <f t="shared" si="7"/>
        <v>0</v>
      </c>
      <c r="H43" s="1267">
        <f t="shared" si="7"/>
        <v>0</v>
      </c>
      <c r="I43" s="1267">
        <f t="shared" si="7"/>
        <v>0</v>
      </c>
      <c r="J43" s="1267">
        <f t="shared" si="7"/>
        <v>0</v>
      </c>
      <c r="K43" s="1267">
        <f t="shared" si="7"/>
        <v>0</v>
      </c>
      <c r="L43" s="1267">
        <f t="shared" si="7"/>
        <v>0</v>
      </c>
      <c r="M43" s="1267">
        <f t="shared" si="7"/>
        <v>0</v>
      </c>
      <c r="N43" s="1267">
        <f t="shared" si="7"/>
        <v>0</v>
      </c>
      <c r="O43" s="1267">
        <f t="shared" si="7"/>
        <v>0</v>
      </c>
      <c r="P43" s="1267">
        <f t="shared" si="7"/>
        <v>0</v>
      </c>
      <c r="Q43" s="1268">
        <f t="shared" si="7"/>
        <v>0</v>
      </c>
      <c r="R43" s="1235"/>
      <c r="S43" s="1235"/>
      <c r="T43" s="1235"/>
    </row>
    <row r="44" spans="1:20">
      <c r="A44" s="1276"/>
      <c r="B44" s="1269" t="s">
        <v>30</v>
      </c>
      <c r="C44" s="1256">
        <f t="shared" si="5"/>
        <v>0</v>
      </c>
      <c r="D44" s="1299"/>
      <c r="E44" s="1263"/>
      <c r="F44" s="1263"/>
      <c r="G44" s="1263"/>
      <c r="H44" s="1263"/>
      <c r="I44" s="1263"/>
      <c r="J44" s="1263"/>
      <c r="K44" s="1263"/>
      <c r="L44" s="1263"/>
      <c r="M44" s="1263"/>
      <c r="N44" s="1263"/>
      <c r="O44" s="1263"/>
      <c r="P44" s="1263"/>
      <c r="Q44" s="1264"/>
      <c r="R44" s="1235"/>
      <c r="S44" s="1235"/>
      <c r="T44" s="1235"/>
    </row>
    <row r="45" spans="1:20">
      <c r="A45" s="1260"/>
      <c r="B45" s="1269" t="s">
        <v>1727</v>
      </c>
      <c r="C45" s="1256">
        <f t="shared" si="5"/>
        <v>0</v>
      </c>
      <c r="D45" s="1299"/>
      <c r="E45" s="1263"/>
      <c r="F45" s="1263"/>
      <c r="G45" s="1263"/>
      <c r="H45" s="1263"/>
      <c r="I45" s="1263"/>
      <c r="J45" s="1263"/>
      <c r="K45" s="1263"/>
      <c r="L45" s="1263"/>
      <c r="M45" s="1263"/>
      <c r="N45" s="1263"/>
      <c r="O45" s="1263"/>
      <c r="P45" s="1263"/>
      <c r="Q45" s="1264"/>
      <c r="R45" s="1235"/>
      <c r="S45" s="1235"/>
      <c r="T45" s="1235"/>
    </row>
    <row r="46" spans="1:20">
      <c r="A46" s="1260"/>
      <c r="B46" s="1269" t="s">
        <v>1744</v>
      </c>
      <c r="C46" s="1256">
        <f t="shared" si="5"/>
        <v>0</v>
      </c>
      <c r="D46" s="1299"/>
      <c r="E46" s="1263"/>
      <c r="F46" s="1263"/>
      <c r="G46" s="1263"/>
      <c r="H46" s="1263"/>
      <c r="I46" s="1263"/>
      <c r="J46" s="1263"/>
      <c r="K46" s="1263"/>
      <c r="L46" s="1263"/>
      <c r="M46" s="1263"/>
      <c r="N46" s="1263"/>
      <c r="O46" s="1263"/>
      <c r="P46" s="1263"/>
      <c r="Q46" s="1264"/>
      <c r="R46" s="1235"/>
      <c r="S46" s="1235"/>
      <c r="T46" s="1235"/>
    </row>
    <row r="47" spans="1:20">
      <c r="A47" s="1260">
        <v>8</v>
      </c>
      <c r="B47" s="1277" t="s">
        <v>1745</v>
      </c>
      <c r="C47" s="1256">
        <f t="shared" si="5"/>
        <v>0</v>
      </c>
      <c r="D47" s="1299"/>
      <c r="E47" s="1263"/>
      <c r="F47" s="1263"/>
      <c r="G47" s="1263"/>
      <c r="H47" s="1263"/>
      <c r="I47" s="1263"/>
      <c r="J47" s="1263"/>
      <c r="K47" s="1263"/>
      <c r="L47" s="1263"/>
      <c r="M47" s="1263"/>
      <c r="N47" s="1263"/>
      <c r="O47" s="1263"/>
      <c r="P47" s="1263"/>
      <c r="Q47" s="1264"/>
      <c r="R47" s="1235"/>
      <c r="S47" s="1235"/>
      <c r="T47" s="1235"/>
    </row>
    <row r="48" spans="1:20">
      <c r="A48" s="1260">
        <v>9</v>
      </c>
      <c r="B48" s="1277" t="s">
        <v>1746</v>
      </c>
      <c r="C48" s="1256">
        <f t="shared" si="5"/>
        <v>0</v>
      </c>
      <c r="D48" s="1299"/>
      <c r="E48" s="1263"/>
      <c r="F48" s="1263"/>
      <c r="G48" s="1263"/>
      <c r="H48" s="1263"/>
      <c r="I48" s="1263"/>
      <c r="J48" s="1263"/>
      <c r="K48" s="1263"/>
      <c r="L48" s="1263"/>
      <c r="M48" s="1263"/>
      <c r="N48" s="1263"/>
      <c r="O48" s="1263"/>
      <c r="P48" s="1263"/>
      <c r="Q48" s="1264"/>
      <c r="R48" s="1235"/>
      <c r="S48" s="1235"/>
      <c r="T48" s="1235"/>
    </row>
    <row r="49" spans="1:20">
      <c r="A49" s="1260">
        <v>10</v>
      </c>
      <c r="B49" s="1277" t="s">
        <v>1747</v>
      </c>
      <c r="C49" s="1256">
        <f t="shared" si="5"/>
        <v>0</v>
      </c>
      <c r="D49" s="1299"/>
      <c r="E49" s="1263"/>
      <c r="F49" s="1263"/>
      <c r="G49" s="1263"/>
      <c r="H49" s="1263"/>
      <c r="I49" s="1263"/>
      <c r="J49" s="1263"/>
      <c r="K49" s="1263"/>
      <c r="L49" s="1263"/>
      <c r="M49" s="1263"/>
      <c r="N49" s="1263"/>
      <c r="O49" s="1263"/>
      <c r="P49" s="1263"/>
      <c r="Q49" s="1264"/>
      <c r="R49" s="1235"/>
      <c r="S49" s="1235"/>
      <c r="T49" s="1235"/>
    </row>
    <row r="50" spans="1:20">
      <c r="A50" s="1260">
        <v>11</v>
      </c>
      <c r="B50" s="1277" t="s">
        <v>444</v>
      </c>
      <c r="C50" s="1256">
        <f t="shared" si="5"/>
        <v>0</v>
      </c>
      <c r="D50" s="1299"/>
      <c r="E50" s="1263"/>
      <c r="F50" s="1263"/>
      <c r="G50" s="1263"/>
      <c r="H50" s="1263"/>
      <c r="I50" s="1263"/>
      <c r="J50" s="1263"/>
      <c r="K50" s="1263"/>
      <c r="L50" s="1263"/>
      <c r="M50" s="1263"/>
      <c r="N50" s="1263"/>
      <c r="O50" s="1263"/>
      <c r="P50" s="1263"/>
      <c r="Q50" s="1264"/>
      <c r="R50" s="1235"/>
      <c r="S50" s="1235"/>
      <c r="T50" s="1235"/>
    </row>
    <row r="51" spans="1:20" ht="15.75" thickBot="1">
      <c r="A51" s="1372"/>
      <c r="B51" s="1373" t="s">
        <v>1748</v>
      </c>
      <c r="C51" s="1302">
        <f>C35+C36+C37+C38+C41+C42+C43+C47+C48+C49+C50</f>
        <v>0</v>
      </c>
      <c r="D51" s="1303">
        <f>D35+D36+D37+D38+D41+D42+D43+D47+D48+D49+D50</f>
        <v>0</v>
      </c>
      <c r="E51" s="1303">
        <f t="shared" ref="E51:Q51" si="8">E35+E36+E37+E38+E41+E42+E43+E47+E48+E49+E50</f>
        <v>0</v>
      </c>
      <c r="F51" s="1303">
        <f t="shared" si="8"/>
        <v>0</v>
      </c>
      <c r="G51" s="1303">
        <f t="shared" si="8"/>
        <v>0</v>
      </c>
      <c r="H51" s="1303">
        <f t="shared" si="8"/>
        <v>0</v>
      </c>
      <c r="I51" s="1303">
        <f t="shared" si="8"/>
        <v>0</v>
      </c>
      <c r="J51" s="1303">
        <f t="shared" si="8"/>
        <v>0</v>
      </c>
      <c r="K51" s="1303">
        <f t="shared" si="8"/>
        <v>0</v>
      </c>
      <c r="L51" s="1303">
        <f t="shared" si="8"/>
        <v>0</v>
      </c>
      <c r="M51" s="1303">
        <f t="shared" si="8"/>
        <v>0</v>
      </c>
      <c r="N51" s="1303">
        <f t="shared" si="8"/>
        <v>0</v>
      </c>
      <c r="O51" s="1303">
        <f t="shared" si="8"/>
        <v>0</v>
      </c>
      <c r="P51" s="1303">
        <f t="shared" si="8"/>
        <v>0</v>
      </c>
      <c r="Q51" s="1304">
        <f t="shared" si="8"/>
        <v>0</v>
      </c>
      <c r="R51" s="1235"/>
      <c r="S51" s="1235"/>
      <c r="T51" s="1235"/>
    </row>
    <row r="52" spans="1:20" ht="15.75" thickBot="1">
      <c r="A52" s="1374"/>
      <c r="B52" s="1375" t="s">
        <v>1749</v>
      </c>
      <c r="C52" s="1307">
        <f>C33+C51</f>
        <v>0</v>
      </c>
      <c r="D52" s="1308">
        <f>D33+D51</f>
        <v>0</v>
      </c>
      <c r="E52" s="1308">
        <f t="shared" ref="E52:Q52" si="9">E33+E51</f>
        <v>0</v>
      </c>
      <c r="F52" s="1308">
        <f t="shared" si="9"/>
        <v>0</v>
      </c>
      <c r="G52" s="1308">
        <f t="shared" si="9"/>
        <v>0</v>
      </c>
      <c r="H52" s="1308">
        <f t="shared" si="9"/>
        <v>0</v>
      </c>
      <c r="I52" s="1308">
        <f t="shared" si="9"/>
        <v>0</v>
      </c>
      <c r="J52" s="1308">
        <f t="shared" si="9"/>
        <v>0</v>
      </c>
      <c r="K52" s="1308">
        <f t="shared" si="9"/>
        <v>0</v>
      </c>
      <c r="L52" s="1308">
        <f t="shared" si="9"/>
        <v>0</v>
      </c>
      <c r="M52" s="1308">
        <f t="shared" si="9"/>
        <v>0</v>
      </c>
      <c r="N52" s="1308">
        <f t="shared" si="9"/>
        <v>0</v>
      </c>
      <c r="O52" s="1308">
        <f t="shared" si="9"/>
        <v>0</v>
      </c>
      <c r="P52" s="1308">
        <f t="shared" si="9"/>
        <v>0</v>
      </c>
      <c r="Q52" s="1309">
        <f t="shared" si="9"/>
        <v>0</v>
      </c>
      <c r="R52" s="1235"/>
      <c r="S52" s="1235"/>
      <c r="T52" s="1235"/>
    </row>
    <row r="53" spans="1:20">
      <c r="A53" s="1376"/>
      <c r="B53" s="1369" t="s">
        <v>1750</v>
      </c>
      <c r="C53" s="1311"/>
      <c r="D53" s="1312"/>
      <c r="E53" s="1312"/>
      <c r="F53" s="1312"/>
      <c r="G53" s="1312"/>
      <c r="H53" s="1312"/>
      <c r="I53" s="1312"/>
      <c r="J53" s="1312"/>
      <c r="K53" s="1312"/>
      <c r="L53" s="1312"/>
      <c r="M53" s="1312"/>
      <c r="N53" s="1312"/>
      <c r="O53" s="1312"/>
      <c r="P53" s="1312"/>
      <c r="Q53" s="1313"/>
      <c r="R53" s="1235"/>
      <c r="S53" s="1235"/>
      <c r="T53" s="1235"/>
    </row>
    <row r="54" spans="1:20">
      <c r="A54" s="1260"/>
      <c r="B54" s="1369" t="s">
        <v>1751</v>
      </c>
      <c r="C54" s="1314"/>
      <c r="D54" s="1315"/>
      <c r="E54" s="1315"/>
      <c r="F54" s="1315"/>
      <c r="G54" s="1315"/>
      <c r="H54" s="1315"/>
      <c r="I54" s="1315"/>
      <c r="J54" s="1315"/>
      <c r="K54" s="1315"/>
      <c r="L54" s="1315"/>
      <c r="M54" s="1315"/>
      <c r="N54" s="1315"/>
      <c r="O54" s="1315"/>
      <c r="P54" s="1315"/>
      <c r="Q54" s="1316"/>
      <c r="R54" s="1235"/>
      <c r="S54" s="1235"/>
      <c r="T54" s="1235"/>
    </row>
    <row r="55" spans="1:20">
      <c r="A55" s="1276" t="s">
        <v>1752</v>
      </c>
      <c r="B55" s="1377" t="s">
        <v>1753</v>
      </c>
      <c r="C55" s="1251"/>
      <c r="D55" s="1252"/>
      <c r="E55" s="1252"/>
      <c r="F55" s="1252"/>
      <c r="G55" s="1252"/>
      <c r="H55" s="1252"/>
      <c r="I55" s="1252"/>
      <c r="J55" s="1252"/>
      <c r="K55" s="1252"/>
      <c r="L55" s="1252"/>
      <c r="M55" s="1252"/>
      <c r="N55" s="1252"/>
      <c r="O55" s="1252"/>
      <c r="P55" s="1252"/>
      <c r="Q55" s="1253"/>
      <c r="R55" s="1235"/>
      <c r="S55" s="1235"/>
      <c r="T55" s="1235"/>
    </row>
    <row r="56" spans="1:20">
      <c r="A56" s="1260" t="s">
        <v>1754</v>
      </c>
      <c r="B56" s="1318" t="s">
        <v>1755</v>
      </c>
      <c r="C56" s="1256">
        <f t="shared" ref="C56:C62" si="10">SUM(D56:Q56)</f>
        <v>0</v>
      </c>
      <c r="D56" s="1299"/>
      <c r="E56" s="1263"/>
      <c r="F56" s="1263"/>
      <c r="G56" s="1263"/>
      <c r="H56" s="1263"/>
      <c r="I56" s="1263"/>
      <c r="J56" s="1263"/>
      <c r="K56" s="1263"/>
      <c r="L56" s="1263"/>
      <c r="M56" s="1263"/>
      <c r="N56" s="1263"/>
      <c r="O56" s="1263"/>
      <c r="P56" s="1263"/>
      <c r="Q56" s="1264"/>
      <c r="R56" s="1235"/>
      <c r="S56" s="1235"/>
      <c r="T56" s="1235"/>
    </row>
    <row r="57" spans="1:20">
      <c r="A57" s="1260" t="s">
        <v>1756</v>
      </c>
      <c r="B57" s="1318" t="s">
        <v>1757</v>
      </c>
      <c r="C57" s="1256">
        <f t="shared" si="10"/>
        <v>0</v>
      </c>
      <c r="D57" s="1299"/>
      <c r="E57" s="1263"/>
      <c r="F57" s="1263"/>
      <c r="G57" s="1263"/>
      <c r="H57" s="1263"/>
      <c r="I57" s="1263"/>
      <c r="J57" s="1263"/>
      <c r="K57" s="1263"/>
      <c r="L57" s="1263"/>
      <c r="M57" s="1263"/>
      <c r="N57" s="1263"/>
      <c r="O57" s="1263"/>
      <c r="P57" s="1263"/>
      <c r="Q57" s="1264"/>
      <c r="R57" s="1235"/>
      <c r="S57" s="1235"/>
      <c r="T57" s="1235"/>
    </row>
    <row r="58" spans="1:20">
      <c r="A58" s="1260" t="s">
        <v>1758</v>
      </c>
      <c r="B58" s="1318" t="s">
        <v>1759</v>
      </c>
      <c r="C58" s="1256">
        <f t="shared" si="10"/>
        <v>0</v>
      </c>
      <c r="D58" s="1299"/>
      <c r="E58" s="1263"/>
      <c r="F58" s="1263"/>
      <c r="G58" s="1263"/>
      <c r="H58" s="1263"/>
      <c r="I58" s="1263"/>
      <c r="J58" s="1263"/>
      <c r="K58" s="1263"/>
      <c r="L58" s="1263"/>
      <c r="M58" s="1263"/>
      <c r="N58" s="1263"/>
      <c r="O58" s="1263"/>
      <c r="P58" s="1263"/>
      <c r="Q58" s="1264"/>
      <c r="R58" s="1235"/>
      <c r="S58" s="1235"/>
      <c r="T58" s="1235"/>
    </row>
    <row r="59" spans="1:20">
      <c r="A59" s="1260" t="s">
        <v>1760</v>
      </c>
      <c r="B59" s="1318" t="s">
        <v>1761</v>
      </c>
      <c r="C59" s="1256">
        <f t="shared" si="10"/>
        <v>0</v>
      </c>
      <c r="D59" s="1319">
        <f>D60+D61</f>
        <v>0</v>
      </c>
      <c r="E59" s="1319">
        <f t="shared" ref="E59:Q59" si="11">E60+E61</f>
        <v>0</v>
      </c>
      <c r="F59" s="1319">
        <f t="shared" si="11"/>
        <v>0</v>
      </c>
      <c r="G59" s="1319">
        <f t="shared" si="11"/>
        <v>0</v>
      </c>
      <c r="H59" s="1319">
        <f t="shared" si="11"/>
        <v>0</v>
      </c>
      <c r="I59" s="1319">
        <f t="shared" si="11"/>
        <v>0</v>
      </c>
      <c r="J59" s="1319">
        <f t="shared" si="11"/>
        <v>0</v>
      </c>
      <c r="K59" s="1319">
        <f t="shared" si="11"/>
        <v>0</v>
      </c>
      <c r="L59" s="1319">
        <f t="shared" si="11"/>
        <v>0</v>
      </c>
      <c r="M59" s="1319">
        <f t="shared" si="11"/>
        <v>0</v>
      </c>
      <c r="N59" s="1319">
        <f t="shared" si="11"/>
        <v>0</v>
      </c>
      <c r="O59" s="1319">
        <f t="shared" si="11"/>
        <v>0</v>
      </c>
      <c r="P59" s="1319">
        <f t="shared" si="11"/>
        <v>0</v>
      </c>
      <c r="Q59" s="1320">
        <f t="shared" si="11"/>
        <v>0</v>
      </c>
      <c r="R59" s="1235"/>
      <c r="S59" s="1235"/>
      <c r="T59" s="1235"/>
    </row>
    <row r="60" spans="1:20">
      <c r="A60" s="1260" t="s">
        <v>1762</v>
      </c>
      <c r="B60" s="1321" t="s">
        <v>1763</v>
      </c>
      <c r="C60" s="1256">
        <f t="shared" si="10"/>
        <v>0</v>
      </c>
      <c r="D60" s="1292"/>
      <c r="E60" s="1292"/>
      <c r="F60" s="1292"/>
      <c r="G60" s="1292"/>
      <c r="H60" s="1292"/>
      <c r="I60" s="1292"/>
      <c r="J60" s="1292"/>
      <c r="K60" s="1292"/>
      <c r="L60" s="1292"/>
      <c r="M60" s="1292"/>
      <c r="N60" s="1292"/>
      <c r="O60" s="1292"/>
      <c r="P60" s="1292"/>
      <c r="Q60" s="1293"/>
      <c r="R60" s="1235"/>
      <c r="S60" s="1235"/>
      <c r="T60" s="1235"/>
    </row>
    <row r="61" spans="1:20">
      <c r="A61" s="1260" t="s">
        <v>1764</v>
      </c>
      <c r="B61" s="1321" t="s">
        <v>1765</v>
      </c>
      <c r="C61" s="1256">
        <f t="shared" si="10"/>
        <v>0</v>
      </c>
      <c r="D61" s="1292"/>
      <c r="E61" s="1292"/>
      <c r="F61" s="1292"/>
      <c r="G61" s="1292"/>
      <c r="H61" s="1292"/>
      <c r="I61" s="1292"/>
      <c r="J61" s="1292"/>
      <c r="K61" s="1292"/>
      <c r="L61" s="1292"/>
      <c r="M61" s="1292"/>
      <c r="N61" s="1292"/>
      <c r="O61" s="1292"/>
      <c r="P61" s="1292"/>
      <c r="Q61" s="1293"/>
      <c r="R61" s="1235"/>
      <c r="S61" s="1235"/>
      <c r="T61" s="1235"/>
    </row>
    <row r="62" spans="1:20">
      <c r="A62" s="1260" t="s">
        <v>1766</v>
      </c>
      <c r="B62" s="1318" t="s">
        <v>1767</v>
      </c>
      <c r="C62" s="1256">
        <f t="shared" si="10"/>
        <v>0</v>
      </c>
      <c r="D62" s="1322"/>
      <c r="E62" s="1322"/>
      <c r="F62" s="1322"/>
      <c r="G62" s="1322"/>
      <c r="H62" s="1322"/>
      <c r="I62" s="1322"/>
      <c r="J62" s="1322"/>
      <c r="K62" s="1322"/>
      <c r="L62" s="1322"/>
      <c r="M62" s="1322"/>
      <c r="N62" s="1322"/>
      <c r="O62" s="1322"/>
      <c r="P62" s="1322"/>
      <c r="Q62" s="1323"/>
      <c r="R62" s="1235"/>
      <c r="S62" s="1235"/>
      <c r="T62" s="1235"/>
    </row>
    <row r="63" spans="1:20">
      <c r="A63" s="1276"/>
      <c r="B63" s="1371" t="s">
        <v>1768</v>
      </c>
      <c r="C63" s="1324">
        <f>C56+C57+C58+C59+C62</f>
        <v>0</v>
      </c>
      <c r="D63" s="1325">
        <f>D56+D57+D58+D59+D62</f>
        <v>0</v>
      </c>
      <c r="E63" s="1325">
        <f t="shared" ref="E63:Q63" si="12">E56+E57+E58+E59+E62</f>
        <v>0</v>
      </c>
      <c r="F63" s="1325">
        <f t="shared" si="12"/>
        <v>0</v>
      </c>
      <c r="G63" s="1325">
        <f t="shared" si="12"/>
        <v>0</v>
      </c>
      <c r="H63" s="1325">
        <f t="shared" si="12"/>
        <v>0</v>
      </c>
      <c r="I63" s="1325">
        <f t="shared" si="12"/>
        <v>0</v>
      </c>
      <c r="J63" s="1325">
        <f t="shared" si="12"/>
        <v>0</v>
      </c>
      <c r="K63" s="1325">
        <f t="shared" si="12"/>
        <v>0</v>
      </c>
      <c r="L63" s="1325">
        <f t="shared" si="12"/>
        <v>0</v>
      </c>
      <c r="M63" s="1325">
        <f t="shared" si="12"/>
        <v>0</v>
      </c>
      <c r="N63" s="1325">
        <f t="shared" si="12"/>
        <v>0</v>
      </c>
      <c r="O63" s="1325">
        <f t="shared" si="12"/>
        <v>0</v>
      </c>
      <c r="P63" s="1325">
        <f t="shared" si="12"/>
        <v>0</v>
      </c>
      <c r="Q63" s="1326">
        <f t="shared" si="12"/>
        <v>0</v>
      </c>
      <c r="R63" s="1235"/>
      <c r="S63" s="1235"/>
      <c r="T63" s="1235"/>
    </row>
    <row r="64" spans="1:20">
      <c r="A64" s="1260"/>
      <c r="B64" s="1369" t="s">
        <v>1769</v>
      </c>
      <c r="C64" s="1246"/>
      <c r="D64" s="1327"/>
      <c r="E64" s="1327"/>
      <c r="F64" s="1327"/>
      <c r="G64" s="1327"/>
      <c r="H64" s="1327"/>
      <c r="I64" s="1327"/>
      <c r="J64" s="1327"/>
      <c r="K64" s="1327"/>
      <c r="L64" s="1327"/>
      <c r="M64" s="1327"/>
      <c r="N64" s="1327"/>
      <c r="O64" s="1327"/>
      <c r="P64" s="1327"/>
      <c r="Q64" s="1328"/>
      <c r="R64" s="1235"/>
      <c r="S64" s="1235"/>
      <c r="T64" s="1235"/>
    </row>
    <row r="65" spans="1:20">
      <c r="A65" s="1276" t="s">
        <v>1770</v>
      </c>
      <c r="B65" s="1377" t="s">
        <v>1753</v>
      </c>
      <c r="C65" s="1329"/>
      <c r="D65" s="1330"/>
      <c r="E65" s="1330"/>
      <c r="F65" s="1330"/>
      <c r="G65" s="1330"/>
      <c r="H65" s="1330"/>
      <c r="I65" s="1330"/>
      <c r="J65" s="1330"/>
      <c r="K65" s="1330"/>
      <c r="L65" s="1330"/>
      <c r="M65" s="1330"/>
      <c r="N65" s="1330"/>
      <c r="O65" s="1330"/>
      <c r="P65" s="1330"/>
      <c r="Q65" s="1331"/>
      <c r="R65" s="1235"/>
      <c r="S65" s="1235"/>
      <c r="T65" s="1235"/>
    </row>
    <row r="66" spans="1:20">
      <c r="A66" s="1260" t="s">
        <v>1754</v>
      </c>
      <c r="B66" s="1318" t="s">
        <v>1755</v>
      </c>
      <c r="C66" s="1256">
        <f t="shared" ref="C66:C72" si="13">SUM(D66:Q66)</f>
        <v>0</v>
      </c>
      <c r="D66" s="1299"/>
      <c r="E66" s="1263"/>
      <c r="F66" s="1263"/>
      <c r="G66" s="1263"/>
      <c r="H66" s="1263"/>
      <c r="I66" s="1263"/>
      <c r="J66" s="1263"/>
      <c r="K66" s="1263"/>
      <c r="L66" s="1263"/>
      <c r="M66" s="1263"/>
      <c r="N66" s="1263"/>
      <c r="O66" s="1263"/>
      <c r="P66" s="1263"/>
      <c r="Q66" s="1264"/>
      <c r="R66" s="1235"/>
      <c r="S66" s="1235"/>
      <c r="T66" s="1235"/>
    </row>
    <row r="67" spans="1:20">
      <c r="A67" s="1260" t="s">
        <v>1756</v>
      </c>
      <c r="B67" s="1318" t="s">
        <v>1757</v>
      </c>
      <c r="C67" s="1256">
        <f t="shared" si="13"/>
        <v>0</v>
      </c>
      <c r="D67" s="1299"/>
      <c r="E67" s="1263"/>
      <c r="F67" s="1263"/>
      <c r="G67" s="1263"/>
      <c r="H67" s="1263"/>
      <c r="I67" s="1263"/>
      <c r="J67" s="1263"/>
      <c r="K67" s="1263"/>
      <c r="L67" s="1263"/>
      <c r="M67" s="1263"/>
      <c r="N67" s="1263"/>
      <c r="O67" s="1263"/>
      <c r="P67" s="1263"/>
      <c r="Q67" s="1264"/>
      <c r="R67" s="1235"/>
      <c r="S67" s="1235"/>
      <c r="T67" s="1235"/>
    </row>
    <row r="68" spans="1:20">
      <c r="A68" s="1260" t="s">
        <v>1758</v>
      </c>
      <c r="B68" s="1318" t="s">
        <v>1759</v>
      </c>
      <c r="C68" s="1256">
        <f t="shared" si="13"/>
        <v>0</v>
      </c>
      <c r="D68" s="1299"/>
      <c r="E68" s="1263"/>
      <c r="F68" s="1263"/>
      <c r="G68" s="1263"/>
      <c r="H68" s="1263"/>
      <c r="I68" s="1263"/>
      <c r="J68" s="1263"/>
      <c r="K68" s="1263"/>
      <c r="L68" s="1263"/>
      <c r="M68" s="1263"/>
      <c r="N68" s="1263"/>
      <c r="O68" s="1263"/>
      <c r="P68" s="1263"/>
      <c r="Q68" s="1264"/>
      <c r="R68" s="1235"/>
      <c r="S68" s="1235"/>
      <c r="T68" s="1235"/>
    </row>
    <row r="69" spans="1:20">
      <c r="A69" s="1260" t="s">
        <v>1760</v>
      </c>
      <c r="B69" s="1318" t="s">
        <v>1761</v>
      </c>
      <c r="C69" s="1256">
        <f t="shared" si="13"/>
        <v>0</v>
      </c>
      <c r="D69" s="1319">
        <f>D70+D71</f>
        <v>0</v>
      </c>
      <c r="E69" s="1319">
        <f t="shared" ref="E69:Q69" si="14">E70+E71</f>
        <v>0</v>
      </c>
      <c r="F69" s="1319">
        <f t="shared" si="14"/>
        <v>0</v>
      </c>
      <c r="G69" s="1319">
        <f t="shared" si="14"/>
        <v>0</v>
      </c>
      <c r="H69" s="1319">
        <f t="shared" si="14"/>
        <v>0</v>
      </c>
      <c r="I69" s="1319">
        <f t="shared" si="14"/>
        <v>0</v>
      </c>
      <c r="J69" s="1319">
        <f t="shared" si="14"/>
        <v>0</v>
      </c>
      <c r="K69" s="1319">
        <f t="shared" si="14"/>
        <v>0</v>
      </c>
      <c r="L69" s="1319">
        <f t="shared" si="14"/>
        <v>0</v>
      </c>
      <c r="M69" s="1319">
        <f t="shared" si="14"/>
        <v>0</v>
      </c>
      <c r="N69" s="1319">
        <f t="shared" si="14"/>
        <v>0</v>
      </c>
      <c r="O69" s="1319">
        <f t="shared" si="14"/>
        <v>0</v>
      </c>
      <c r="P69" s="1319">
        <f t="shared" si="14"/>
        <v>0</v>
      </c>
      <c r="Q69" s="1320">
        <f t="shared" si="14"/>
        <v>0</v>
      </c>
      <c r="R69" s="1235"/>
      <c r="S69" s="1235"/>
      <c r="T69" s="1235"/>
    </row>
    <row r="70" spans="1:20">
      <c r="A70" s="1260" t="s">
        <v>1762</v>
      </c>
      <c r="B70" s="1321" t="s">
        <v>1763</v>
      </c>
      <c r="C70" s="1256">
        <f t="shared" si="13"/>
        <v>0</v>
      </c>
      <c r="D70" s="1292"/>
      <c r="E70" s="1292"/>
      <c r="F70" s="1292"/>
      <c r="G70" s="1292"/>
      <c r="H70" s="1292"/>
      <c r="I70" s="1292"/>
      <c r="J70" s="1292"/>
      <c r="K70" s="1292"/>
      <c r="L70" s="1292"/>
      <c r="M70" s="1292"/>
      <c r="N70" s="1292"/>
      <c r="O70" s="1292"/>
      <c r="P70" s="1292"/>
      <c r="Q70" s="1293"/>
      <c r="R70" s="1235"/>
      <c r="S70" s="1235"/>
      <c r="T70" s="1235"/>
    </row>
    <row r="71" spans="1:20">
      <c r="A71" s="1260" t="s">
        <v>1764</v>
      </c>
      <c r="B71" s="1321" t="s">
        <v>1765</v>
      </c>
      <c r="C71" s="1256">
        <f t="shared" si="13"/>
        <v>0</v>
      </c>
      <c r="D71" s="1292"/>
      <c r="E71" s="1292"/>
      <c r="F71" s="1292"/>
      <c r="G71" s="1292"/>
      <c r="H71" s="1292"/>
      <c r="I71" s="1292"/>
      <c r="J71" s="1292"/>
      <c r="K71" s="1292"/>
      <c r="L71" s="1292"/>
      <c r="M71" s="1292"/>
      <c r="N71" s="1292"/>
      <c r="O71" s="1292"/>
      <c r="P71" s="1292"/>
      <c r="Q71" s="1293"/>
      <c r="R71" s="1235"/>
      <c r="S71" s="1235"/>
      <c r="T71" s="1235"/>
    </row>
    <row r="72" spans="1:20">
      <c r="A72" s="1260" t="s">
        <v>1766</v>
      </c>
      <c r="B72" s="1318" t="s">
        <v>1767</v>
      </c>
      <c r="C72" s="1256">
        <f t="shared" si="13"/>
        <v>0</v>
      </c>
      <c r="D72" s="1322"/>
      <c r="E72" s="1322"/>
      <c r="F72" s="1322"/>
      <c r="G72" s="1322"/>
      <c r="H72" s="1322"/>
      <c r="I72" s="1322"/>
      <c r="J72" s="1322"/>
      <c r="K72" s="1322"/>
      <c r="L72" s="1322"/>
      <c r="M72" s="1322"/>
      <c r="N72" s="1322"/>
      <c r="O72" s="1322"/>
      <c r="P72" s="1322"/>
      <c r="Q72" s="1323"/>
      <c r="R72" s="1235"/>
      <c r="S72" s="1235"/>
      <c r="T72" s="1235"/>
    </row>
    <row r="73" spans="1:20" ht="15.75" thickBot="1">
      <c r="A73" s="1372"/>
      <c r="B73" s="1373" t="s">
        <v>1771</v>
      </c>
      <c r="C73" s="1332">
        <f>C66+C67+C68+C69+C72</f>
        <v>0</v>
      </c>
      <c r="D73" s="1303">
        <f>D66+D67+D68+D69+D72</f>
        <v>0</v>
      </c>
      <c r="E73" s="1303">
        <f t="shared" ref="E73:Q73" si="15">E66+E67+E68+E69+E72</f>
        <v>0</v>
      </c>
      <c r="F73" s="1303">
        <f t="shared" si="15"/>
        <v>0</v>
      </c>
      <c r="G73" s="1303">
        <f t="shared" si="15"/>
        <v>0</v>
      </c>
      <c r="H73" s="1303">
        <f t="shared" si="15"/>
        <v>0</v>
      </c>
      <c r="I73" s="1303">
        <f t="shared" si="15"/>
        <v>0</v>
      </c>
      <c r="J73" s="1303">
        <f t="shared" si="15"/>
        <v>0</v>
      </c>
      <c r="K73" s="1303">
        <f t="shared" si="15"/>
        <v>0</v>
      </c>
      <c r="L73" s="1303">
        <f t="shared" si="15"/>
        <v>0</v>
      </c>
      <c r="M73" s="1303">
        <f t="shared" si="15"/>
        <v>0</v>
      </c>
      <c r="N73" s="1303">
        <f t="shared" si="15"/>
        <v>0</v>
      </c>
      <c r="O73" s="1303">
        <f t="shared" si="15"/>
        <v>0</v>
      </c>
      <c r="P73" s="1303">
        <f t="shared" si="15"/>
        <v>0</v>
      </c>
      <c r="Q73" s="1304">
        <f t="shared" si="15"/>
        <v>0</v>
      </c>
      <c r="R73" s="1235"/>
      <c r="S73" s="1235"/>
      <c r="T73" s="1235"/>
    </row>
    <row r="74" spans="1:20" ht="15.75" thickBot="1">
      <c r="A74" s="1378"/>
      <c r="B74" s="1375" t="s">
        <v>1772</v>
      </c>
      <c r="C74" s="1307">
        <f>C63+C73</f>
        <v>0</v>
      </c>
      <c r="D74" s="1308">
        <f>D63+D73</f>
        <v>0</v>
      </c>
      <c r="E74" s="1308">
        <f t="shared" ref="E74:Q74" si="16">E63+E73</f>
        <v>0</v>
      </c>
      <c r="F74" s="1308">
        <f t="shared" si="16"/>
        <v>0</v>
      </c>
      <c r="G74" s="1308">
        <f t="shared" si="16"/>
        <v>0</v>
      </c>
      <c r="H74" s="1308">
        <f t="shared" si="16"/>
        <v>0</v>
      </c>
      <c r="I74" s="1308">
        <f t="shared" si="16"/>
        <v>0</v>
      </c>
      <c r="J74" s="1308">
        <f t="shared" si="16"/>
        <v>0</v>
      </c>
      <c r="K74" s="1308">
        <f t="shared" si="16"/>
        <v>0</v>
      </c>
      <c r="L74" s="1308">
        <f t="shared" si="16"/>
        <v>0</v>
      </c>
      <c r="M74" s="1308">
        <f t="shared" si="16"/>
        <v>0</v>
      </c>
      <c r="N74" s="1308">
        <f t="shared" si="16"/>
        <v>0</v>
      </c>
      <c r="O74" s="1308">
        <f t="shared" si="16"/>
        <v>0</v>
      </c>
      <c r="P74" s="1308">
        <f t="shared" si="16"/>
        <v>0</v>
      </c>
      <c r="Q74" s="1309">
        <f t="shared" si="16"/>
        <v>0</v>
      </c>
      <c r="R74" s="1235"/>
      <c r="S74" s="1235"/>
      <c r="T74" s="1235"/>
    </row>
    <row r="75" spans="1:20" ht="15.75" thickBot="1">
      <c r="A75" s="1379"/>
      <c r="B75" s="1380" t="s">
        <v>1773</v>
      </c>
      <c r="C75" s="1336">
        <f>C52+C74</f>
        <v>0</v>
      </c>
      <c r="D75" s="1337">
        <f>D52+D74</f>
        <v>0</v>
      </c>
      <c r="E75" s="1337">
        <f t="shared" ref="E75:Q75" si="17">E52+E74</f>
        <v>0</v>
      </c>
      <c r="F75" s="1337">
        <f t="shared" si="17"/>
        <v>0</v>
      </c>
      <c r="G75" s="1337">
        <f t="shared" si="17"/>
        <v>0</v>
      </c>
      <c r="H75" s="1337">
        <f t="shared" si="17"/>
        <v>0</v>
      </c>
      <c r="I75" s="1337">
        <f t="shared" si="17"/>
        <v>0</v>
      </c>
      <c r="J75" s="1337">
        <f t="shared" si="17"/>
        <v>0</v>
      </c>
      <c r="K75" s="1337">
        <f t="shared" si="17"/>
        <v>0</v>
      </c>
      <c r="L75" s="1337">
        <f t="shared" si="17"/>
        <v>0</v>
      </c>
      <c r="M75" s="1337">
        <f t="shared" si="17"/>
        <v>0</v>
      </c>
      <c r="N75" s="1337">
        <f t="shared" si="17"/>
        <v>0</v>
      </c>
      <c r="O75" s="1337">
        <f t="shared" si="17"/>
        <v>0</v>
      </c>
      <c r="P75" s="1337">
        <f t="shared" si="17"/>
        <v>0</v>
      </c>
      <c r="Q75" s="1338">
        <f t="shared" si="17"/>
        <v>0</v>
      </c>
      <c r="R75" s="1235"/>
      <c r="S75" s="1235"/>
      <c r="T75" s="1235"/>
    </row>
    <row r="76" spans="1:20" ht="16.5" thickTop="1" thickBot="1">
      <c r="A76" s="1381"/>
      <c r="B76" s="1382" t="s">
        <v>1774</v>
      </c>
      <c r="C76" s="1341"/>
      <c r="D76" s="1342">
        <v>0</v>
      </c>
      <c r="E76" s="1343" t="s">
        <v>1775</v>
      </c>
      <c r="F76" s="1344" t="s">
        <v>1776</v>
      </c>
      <c r="G76" s="1344" t="s">
        <v>1777</v>
      </c>
      <c r="H76" s="1344" t="s">
        <v>1778</v>
      </c>
      <c r="I76" s="1344" t="s">
        <v>1779</v>
      </c>
      <c r="J76" s="1344" t="s">
        <v>1780</v>
      </c>
      <c r="K76" s="1344" t="s">
        <v>1781</v>
      </c>
      <c r="L76" s="1344" t="s">
        <v>1782</v>
      </c>
      <c r="M76" s="1344" t="s">
        <v>1783</v>
      </c>
      <c r="N76" s="1344" t="s">
        <v>1784</v>
      </c>
      <c r="O76" s="1344" t="s">
        <v>1785</v>
      </c>
      <c r="P76" s="1344" t="s">
        <v>1786</v>
      </c>
      <c r="Q76" s="1345" t="s">
        <v>1787</v>
      </c>
      <c r="R76" s="1235"/>
      <c r="S76" s="1235"/>
      <c r="T76" s="1235"/>
    </row>
    <row r="77" spans="1:20" ht="16.5" thickTop="1" thickBot="1">
      <c r="A77" s="1383"/>
      <c r="B77" s="1384" t="s">
        <v>1823</v>
      </c>
      <c r="C77" s="1348"/>
      <c r="D77" s="1349">
        <f t="shared" ref="D77:Q77" si="18">D75*D76</f>
        <v>0</v>
      </c>
      <c r="E77" s="1350">
        <f t="shared" si="18"/>
        <v>0</v>
      </c>
      <c r="F77" s="1350">
        <f t="shared" si="18"/>
        <v>0</v>
      </c>
      <c r="G77" s="1350">
        <f t="shared" si="18"/>
        <v>0</v>
      </c>
      <c r="H77" s="1350">
        <f t="shared" si="18"/>
        <v>0</v>
      </c>
      <c r="I77" s="1350">
        <f t="shared" si="18"/>
        <v>0</v>
      </c>
      <c r="J77" s="1350">
        <f t="shared" si="18"/>
        <v>0</v>
      </c>
      <c r="K77" s="1350">
        <f t="shared" si="18"/>
        <v>0</v>
      </c>
      <c r="L77" s="1350">
        <f t="shared" si="18"/>
        <v>0</v>
      </c>
      <c r="M77" s="1350">
        <f t="shared" si="18"/>
        <v>0</v>
      </c>
      <c r="N77" s="1350">
        <f t="shared" si="18"/>
        <v>0</v>
      </c>
      <c r="O77" s="1350">
        <f t="shared" si="18"/>
        <v>0</v>
      </c>
      <c r="P77" s="1350">
        <f t="shared" si="18"/>
        <v>0</v>
      </c>
      <c r="Q77" s="1351">
        <f t="shared" si="18"/>
        <v>0</v>
      </c>
      <c r="R77" s="1235"/>
      <c r="S77" s="1235"/>
      <c r="T77" s="1235"/>
    </row>
    <row r="78" spans="1:20" ht="16.5" thickTop="1" thickBot="1">
      <c r="A78" s="1385"/>
      <c r="B78" s="1386" t="s">
        <v>1824</v>
      </c>
      <c r="C78" s="1354">
        <f>SUM(D77:Q77)</f>
        <v>0</v>
      </c>
      <c r="D78" s="1355"/>
      <c r="E78" s="1356"/>
      <c r="F78" s="1356"/>
      <c r="G78" s="1356"/>
      <c r="H78" s="1356"/>
      <c r="I78" s="1356"/>
      <c r="J78" s="1356"/>
      <c r="K78" s="1356"/>
      <c r="L78" s="1356"/>
      <c r="M78" s="1356"/>
      <c r="N78" s="1356"/>
      <c r="O78" s="1356"/>
      <c r="P78" s="1356"/>
      <c r="Q78" s="1357"/>
      <c r="R78" s="1235"/>
      <c r="S78" s="1235"/>
      <c r="T78" s="1235"/>
    </row>
    <row r="79" spans="1:20">
      <c r="A79" s="1231"/>
      <c r="B79" s="1231"/>
      <c r="C79" s="1231"/>
      <c r="D79" s="1231"/>
      <c r="E79" s="1231"/>
      <c r="F79" s="1231"/>
      <c r="G79" s="1231"/>
      <c r="H79" s="1231"/>
      <c r="I79" s="1231"/>
      <c r="J79" s="1231"/>
      <c r="K79" s="1231"/>
      <c r="L79" s="1231"/>
      <c r="M79" s="1231"/>
      <c r="N79" s="1231"/>
      <c r="O79" s="1231"/>
      <c r="P79" s="1231"/>
      <c r="Q79" s="1231"/>
    </row>
    <row r="80" spans="1:20">
      <c r="A80" s="1231"/>
      <c r="B80" s="1231"/>
      <c r="C80" s="1231"/>
      <c r="D80" s="1231"/>
      <c r="E80" s="1231"/>
      <c r="F80" s="1231"/>
      <c r="G80" s="1231"/>
      <c r="H80" s="1231"/>
      <c r="I80" s="1231"/>
      <c r="J80" s="1231"/>
      <c r="K80" s="1231"/>
      <c r="L80" s="1231"/>
      <c r="M80" s="1231"/>
      <c r="N80" s="1231"/>
      <c r="O80" s="1231"/>
      <c r="P80" s="1231"/>
      <c r="Q80" s="1231"/>
    </row>
    <row r="81" spans="1:17">
      <c r="A81" s="1231"/>
      <c r="B81" s="1231"/>
      <c r="C81" s="1231"/>
      <c r="D81" s="1231"/>
      <c r="E81" s="1231"/>
      <c r="F81" s="1231"/>
      <c r="G81" s="1231"/>
      <c r="H81" s="1231"/>
      <c r="I81" s="1231"/>
      <c r="J81" s="1231"/>
      <c r="K81" s="1231"/>
      <c r="L81" s="1231"/>
      <c r="M81" s="1231"/>
      <c r="N81" s="1231"/>
      <c r="O81" s="1231"/>
      <c r="P81" s="1231"/>
      <c r="Q81" s="1231"/>
    </row>
  </sheetData>
  <mergeCells count="5">
    <mergeCell ref="A7:B10"/>
    <mergeCell ref="C7:Q10"/>
    <mergeCell ref="A11:B12"/>
    <mergeCell ref="C11:C12"/>
    <mergeCell ref="E11:Q11"/>
  </mergeCells>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1"/>
  <sheetViews>
    <sheetView workbookViewId="0">
      <selection activeCell="B31" sqref="B31"/>
    </sheetView>
  </sheetViews>
  <sheetFormatPr defaultRowHeight="15"/>
  <cols>
    <col min="1" max="1" width="21.85546875" style="242" bestFit="1" customWidth="1"/>
    <col min="2" max="2" width="47.7109375" style="242" customWidth="1"/>
    <col min="3" max="3" width="10" style="242" customWidth="1"/>
    <col min="4" max="256" width="9.140625" style="242"/>
    <col min="257" max="257" width="21.85546875" style="242" bestFit="1" customWidth="1"/>
    <col min="258" max="258" width="47.7109375" style="242" customWidth="1"/>
    <col min="259" max="259" width="10" style="242" customWidth="1"/>
    <col min="260" max="512" width="9.140625" style="242"/>
    <col min="513" max="513" width="21.85546875" style="242" bestFit="1" customWidth="1"/>
    <col min="514" max="514" width="47.7109375" style="242" customWidth="1"/>
    <col min="515" max="515" width="10" style="242" customWidth="1"/>
    <col min="516" max="768" width="9.140625" style="242"/>
    <col min="769" max="769" width="21.85546875" style="242" bestFit="1" customWidth="1"/>
    <col min="770" max="770" width="47.7109375" style="242" customWidth="1"/>
    <col min="771" max="771" width="10" style="242" customWidth="1"/>
    <col min="772" max="1024" width="9.140625" style="242"/>
    <col min="1025" max="1025" width="21.85546875" style="242" bestFit="1" customWidth="1"/>
    <col min="1026" max="1026" width="47.7109375" style="242" customWidth="1"/>
    <col min="1027" max="1027" width="10" style="242" customWidth="1"/>
    <col min="1028" max="1280" width="9.140625" style="242"/>
    <col min="1281" max="1281" width="21.85546875" style="242" bestFit="1" customWidth="1"/>
    <col min="1282" max="1282" width="47.7109375" style="242" customWidth="1"/>
    <col min="1283" max="1283" width="10" style="242" customWidth="1"/>
    <col min="1284" max="1536" width="9.140625" style="242"/>
    <col min="1537" max="1537" width="21.85546875" style="242" bestFit="1" customWidth="1"/>
    <col min="1538" max="1538" width="47.7109375" style="242" customWidth="1"/>
    <col min="1539" max="1539" width="10" style="242" customWidth="1"/>
    <col min="1540" max="1792" width="9.140625" style="242"/>
    <col min="1793" max="1793" width="21.85546875" style="242" bestFit="1" customWidth="1"/>
    <col min="1794" max="1794" width="47.7109375" style="242" customWidth="1"/>
    <col min="1795" max="1795" width="10" style="242" customWidth="1"/>
    <col min="1796" max="2048" width="9.140625" style="242"/>
    <col min="2049" max="2049" width="21.85546875" style="242" bestFit="1" customWidth="1"/>
    <col min="2050" max="2050" width="47.7109375" style="242" customWidth="1"/>
    <col min="2051" max="2051" width="10" style="242" customWidth="1"/>
    <col min="2052" max="2304" width="9.140625" style="242"/>
    <col min="2305" max="2305" width="21.85546875" style="242" bestFit="1" customWidth="1"/>
    <col min="2306" max="2306" width="47.7109375" style="242" customWidth="1"/>
    <col min="2307" max="2307" width="10" style="242" customWidth="1"/>
    <col min="2308" max="2560" width="9.140625" style="242"/>
    <col min="2561" max="2561" width="21.85546875" style="242" bestFit="1" customWidth="1"/>
    <col min="2562" max="2562" width="47.7109375" style="242" customWidth="1"/>
    <col min="2563" max="2563" width="10" style="242" customWidth="1"/>
    <col min="2564" max="2816" width="9.140625" style="242"/>
    <col min="2817" max="2817" width="21.85546875" style="242" bestFit="1" customWidth="1"/>
    <col min="2818" max="2818" width="47.7109375" style="242" customWidth="1"/>
    <col min="2819" max="2819" width="10" style="242" customWidth="1"/>
    <col min="2820" max="3072" width="9.140625" style="242"/>
    <col min="3073" max="3073" width="21.85546875" style="242" bestFit="1" customWidth="1"/>
    <col min="3074" max="3074" width="47.7109375" style="242" customWidth="1"/>
    <col min="3075" max="3075" width="10" style="242" customWidth="1"/>
    <col min="3076" max="3328" width="9.140625" style="242"/>
    <col min="3329" max="3329" width="21.85546875" style="242" bestFit="1" customWidth="1"/>
    <col min="3330" max="3330" width="47.7109375" style="242" customWidth="1"/>
    <col min="3331" max="3331" width="10" style="242" customWidth="1"/>
    <col min="3332" max="3584" width="9.140625" style="242"/>
    <col min="3585" max="3585" width="21.85546875" style="242" bestFit="1" customWidth="1"/>
    <col min="3586" max="3586" width="47.7109375" style="242" customWidth="1"/>
    <col min="3587" max="3587" width="10" style="242" customWidth="1"/>
    <col min="3588" max="3840" width="9.140625" style="242"/>
    <col min="3841" max="3841" width="21.85546875" style="242" bestFit="1" customWidth="1"/>
    <col min="3842" max="3842" width="47.7109375" style="242" customWidth="1"/>
    <col min="3843" max="3843" width="10" style="242" customWidth="1"/>
    <col min="3844" max="4096" width="9.140625" style="242"/>
    <col min="4097" max="4097" width="21.85546875" style="242" bestFit="1" customWidth="1"/>
    <col min="4098" max="4098" width="47.7109375" style="242" customWidth="1"/>
    <col min="4099" max="4099" width="10" style="242" customWidth="1"/>
    <col min="4100" max="4352" width="9.140625" style="242"/>
    <col min="4353" max="4353" width="21.85546875" style="242" bestFit="1" customWidth="1"/>
    <col min="4354" max="4354" width="47.7109375" style="242" customWidth="1"/>
    <col min="4355" max="4355" width="10" style="242" customWidth="1"/>
    <col min="4356" max="4608" width="9.140625" style="242"/>
    <col min="4609" max="4609" width="21.85546875" style="242" bestFit="1" customWidth="1"/>
    <col min="4610" max="4610" width="47.7109375" style="242" customWidth="1"/>
    <col min="4611" max="4611" width="10" style="242" customWidth="1"/>
    <col min="4612" max="4864" width="9.140625" style="242"/>
    <col min="4865" max="4865" width="21.85546875" style="242" bestFit="1" customWidth="1"/>
    <col min="4866" max="4866" width="47.7109375" style="242" customWidth="1"/>
    <col min="4867" max="4867" width="10" style="242" customWidth="1"/>
    <col min="4868" max="5120" width="9.140625" style="242"/>
    <col min="5121" max="5121" width="21.85546875" style="242" bestFit="1" customWidth="1"/>
    <col min="5122" max="5122" width="47.7109375" style="242" customWidth="1"/>
    <col min="5123" max="5123" width="10" style="242" customWidth="1"/>
    <col min="5124" max="5376" width="9.140625" style="242"/>
    <col min="5377" max="5377" width="21.85546875" style="242" bestFit="1" customWidth="1"/>
    <col min="5378" max="5378" width="47.7109375" style="242" customWidth="1"/>
    <col min="5379" max="5379" width="10" style="242" customWidth="1"/>
    <col min="5380" max="5632" width="9.140625" style="242"/>
    <col min="5633" max="5633" width="21.85546875" style="242" bestFit="1" customWidth="1"/>
    <col min="5634" max="5634" width="47.7109375" style="242" customWidth="1"/>
    <col min="5635" max="5635" width="10" style="242" customWidth="1"/>
    <col min="5636" max="5888" width="9.140625" style="242"/>
    <col min="5889" max="5889" width="21.85546875" style="242" bestFit="1" customWidth="1"/>
    <col min="5890" max="5890" width="47.7109375" style="242" customWidth="1"/>
    <col min="5891" max="5891" width="10" style="242" customWidth="1"/>
    <col min="5892" max="6144" width="9.140625" style="242"/>
    <col min="6145" max="6145" width="21.85546875" style="242" bestFit="1" customWidth="1"/>
    <col min="6146" max="6146" width="47.7109375" style="242" customWidth="1"/>
    <col min="6147" max="6147" width="10" style="242" customWidth="1"/>
    <col min="6148" max="6400" width="9.140625" style="242"/>
    <col min="6401" max="6401" width="21.85546875" style="242" bestFit="1" customWidth="1"/>
    <col min="6402" max="6402" width="47.7109375" style="242" customWidth="1"/>
    <col min="6403" max="6403" width="10" style="242" customWidth="1"/>
    <col min="6404" max="6656" width="9.140625" style="242"/>
    <col min="6657" max="6657" width="21.85546875" style="242" bestFit="1" customWidth="1"/>
    <col min="6658" max="6658" width="47.7109375" style="242" customWidth="1"/>
    <col min="6659" max="6659" width="10" style="242" customWidth="1"/>
    <col min="6660" max="6912" width="9.140625" style="242"/>
    <col min="6913" max="6913" width="21.85546875" style="242" bestFit="1" customWidth="1"/>
    <col min="6914" max="6914" width="47.7109375" style="242" customWidth="1"/>
    <col min="6915" max="6915" width="10" style="242" customWidth="1"/>
    <col min="6916" max="7168" width="9.140625" style="242"/>
    <col min="7169" max="7169" width="21.85546875" style="242" bestFit="1" customWidth="1"/>
    <col min="7170" max="7170" width="47.7109375" style="242" customWidth="1"/>
    <col min="7171" max="7171" width="10" style="242" customWidth="1"/>
    <col min="7172" max="7424" width="9.140625" style="242"/>
    <col min="7425" max="7425" width="21.85546875" style="242" bestFit="1" customWidth="1"/>
    <col min="7426" max="7426" width="47.7109375" style="242" customWidth="1"/>
    <col min="7427" max="7427" width="10" style="242" customWidth="1"/>
    <col min="7428" max="7680" width="9.140625" style="242"/>
    <col min="7681" max="7681" width="21.85546875" style="242" bestFit="1" customWidth="1"/>
    <col min="7682" max="7682" width="47.7109375" style="242" customWidth="1"/>
    <col min="7683" max="7683" width="10" style="242" customWidth="1"/>
    <col min="7684" max="7936" width="9.140625" style="242"/>
    <col min="7937" max="7937" width="21.85546875" style="242" bestFit="1" customWidth="1"/>
    <col min="7938" max="7938" width="47.7109375" style="242" customWidth="1"/>
    <col min="7939" max="7939" width="10" style="242" customWidth="1"/>
    <col min="7940" max="8192" width="9.140625" style="242"/>
    <col min="8193" max="8193" width="21.85546875" style="242" bestFit="1" customWidth="1"/>
    <col min="8194" max="8194" width="47.7109375" style="242" customWidth="1"/>
    <col min="8195" max="8195" width="10" style="242" customWidth="1"/>
    <col min="8196" max="8448" width="9.140625" style="242"/>
    <col min="8449" max="8449" width="21.85546875" style="242" bestFit="1" customWidth="1"/>
    <col min="8450" max="8450" width="47.7109375" style="242" customWidth="1"/>
    <col min="8451" max="8451" width="10" style="242" customWidth="1"/>
    <col min="8452" max="8704" width="9.140625" style="242"/>
    <col min="8705" max="8705" width="21.85546875" style="242" bestFit="1" customWidth="1"/>
    <col min="8706" max="8706" width="47.7109375" style="242" customWidth="1"/>
    <col min="8707" max="8707" width="10" style="242" customWidth="1"/>
    <col min="8708" max="8960" width="9.140625" style="242"/>
    <col min="8961" max="8961" width="21.85546875" style="242" bestFit="1" customWidth="1"/>
    <col min="8962" max="8962" width="47.7109375" style="242" customWidth="1"/>
    <col min="8963" max="8963" width="10" style="242" customWidth="1"/>
    <col min="8964" max="9216" width="9.140625" style="242"/>
    <col min="9217" max="9217" width="21.85546875" style="242" bestFit="1" customWidth="1"/>
    <col min="9218" max="9218" width="47.7109375" style="242" customWidth="1"/>
    <col min="9219" max="9219" width="10" style="242" customWidth="1"/>
    <col min="9220" max="9472" width="9.140625" style="242"/>
    <col min="9473" max="9473" width="21.85546875" style="242" bestFit="1" customWidth="1"/>
    <col min="9474" max="9474" width="47.7109375" style="242" customWidth="1"/>
    <col min="9475" max="9475" width="10" style="242" customWidth="1"/>
    <col min="9476" max="9728" width="9.140625" style="242"/>
    <col min="9729" max="9729" width="21.85546875" style="242" bestFit="1" customWidth="1"/>
    <col min="9730" max="9730" width="47.7109375" style="242" customWidth="1"/>
    <col min="9731" max="9731" width="10" style="242" customWidth="1"/>
    <col min="9732" max="9984" width="9.140625" style="242"/>
    <col min="9985" max="9985" width="21.85546875" style="242" bestFit="1" customWidth="1"/>
    <col min="9986" max="9986" width="47.7109375" style="242" customWidth="1"/>
    <col min="9987" max="9987" width="10" style="242" customWidth="1"/>
    <col min="9988" max="10240" width="9.140625" style="242"/>
    <col min="10241" max="10241" width="21.85546875" style="242" bestFit="1" customWidth="1"/>
    <col min="10242" max="10242" width="47.7109375" style="242" customWidth="1"/>
    <col min="10243" max="10243" width="10" style="242" customWidth="1"/>
    <col min="10244" max="10496" width="9.140625" style="242"/>
    <col min="10497" max="10497" width="21.85546875" style="242" bestFit="1" customWidth="1"/>
    <col min="10498" max="10498" width="47.7109375" style="242" customWidth="1"/>
    <col min="10499" max="10499" width="10" style="242" customWidth="1"/>
    <col min="10500" max="10752" width="9.140625" style="242"/>
    <col min="10753" max="10753" width="21.85546875" style="242" bestFit="1" customWidth="1"/>
    <col min="10754" max="10754" width="47.7109375" style="242" customWidth="1"/>
    <col min="10755" max="10755" width="10" style="242" customWidth="1"/>
    <col min="10756" max="11008" width="9.140625" style="242"/>
    <col min="11009" max="11009" width="21.85546875" style="242" bestFit="1" customWidth="1"/>
    <col min="11010" max="11010" width="47.7109375" style="242" customWidth="1"/>
    <col min="11011" max="11011" width="10" style="242" customWidth="1"/>
    <col min="11012" max="11264" width="9.140625" style="242"/>
    <col min="11265" max="11265" width="21.85546875" style="242" bestFit="1" customWidth="1"/>
    <col min="11266" max="11266" width="47.7109375" style="242" customWidth="1"/>
    <col min="11267" max="11267" width="10" style="242" customWidth="1"/>
    <col min="11268" max="11520" width="9.140625" style="242"/>
    <col min="11521" max="11521" width="21.85546875" style="242" bestFit="1" customWidth="1"/>
    <col min="11522" max="11522" width="47.7109375" style="242" customWidth="1"/>
    <col min="11523" max="11523" width="10" style="242" customWidth="1"/>
    <col min="11524" max="11776" width="9.140625" style="242"/>
    <col min="11777" max="11777" width="21.85546875" style="242" bestFit="1" customWidth="1"/>
    <col min="11778" max="11778" width="47.7109375" style="242" customWidth="1"/>
    <col min="11779" max="11779" width="10" style="242" customWidth="1"/>
    <col min="11780" max="12032" width="9.140625" style="242"/>
    <col min="12033" max="12033" width="21.85546875" style="242" bestFit="1" customWidth="1"/>
    <col min="12034" max="12034" width="47.7109375" style="242" customWidth="1"/>
    <col min="12035" max="12035" width="10" style="242" customWidth="1"/>
    <col min="12036" max="12288" width="9.140625" style="242"/>
    <col min="12289" max="12289" width="21.85546875" style="242" bestFit="1" customWidth="1"/>
    <col min="12290" max="12290" width="47.7109375" style="242" customWidth="1"/>
    <col min="12291" max="12291" width="10" style="242" customWidth="1"/>
    <col min="12292" max="12544" width="9.140625" style="242"/>
    <col min="12545" max="12545" width="21.85546875" style="242" bestFit="1" customWidth="1"/>
    <col min="12546" max="12546" width="47.7109375" style="242" customWidth="1"/>
    <col min="12547" max="12547" width="10" style="242" customWidth="1"/>
    <col min="12548" max="12800" width="9.140625" style="242"/>
    <col min="12801" max="12801" width="21.85546875" style="242" bestFit="1" customWidth="1"/>
    <col min="12802" max="12802" width="47.7109375" style="242" customWidth="1"/>
    <col min="12803" max="12803" width="10" style="242" customWidth="1"/>
    <col min="12804" max="13056" width="9.140625" style="242"/>
    <col min="13057" max="13057" width="21.85546875" style="242" bestFit="1" customWidth="1"/>
    <col min="13058" max="13058" width="47.7109375" style="242" customWidth="1"/>
    <col min="13059" max="13059" width="10" style="242" customWidth="1"/>
    <col min="13060" max="13312" width="9.140625" style="242"/>
    <col min="13313" max="13313" width="21.85546875" style="242" bestFit="1" customWidth="1"/>
    <col min="13314" max="13314" width="47.7109375" style="242" customWidth="1"/>
    <col min="13315" max="13315" width="10" style="242" customWidth="1"/>
    <col min="13316" max="13568" width="9.140625" style="242"/>
    <col min="13569" max="13569" width="21.85546875" style="242" bestFit="1" customWidth="1"/>
    <col min="13570" max="13570" width="47.7109375" style="242" customWidth="1"/>
    <col min="13571" max="13571" width="10" style="242" customWidth="1"/>
    <col min="13572" max="13824" width="9.140625" style="242"/>
    <col min="13825" max="13825" width="21.85546875" style="242" bestFit="1" customWidth="1"/>
    <col min="13826" max="13826" width="47.7109375" style="242" customWidth="1"/>
    <col min="13827" max="13827" width="10" style="242" customWidth="1"/>
    <col min="13828" max="14080" width="9.140625" style="242"/>
    <col min="14081" max="14081" width="21.85546875" style="242" bestFit="1" customWidth="1"/>
    <col min="14082" max="14082" width="47.7109375" style="242" customWidth="1"/>
    <col min="14083" max="14083" width="10" style="242" customWidth="1"/>
    <col min="14084" max="14336" width="9.140625" style="242"/>
    <col min="14337" max="14337" width="21.85546875" style="242" bestFit="1" customWidth="1"/>
    <col min="14338" max="14338" width="47.7109375" style="242" customWidth="1"/>
    <col min="14339" max="14339" width="10" style="242" customWidth="1"/>
    <col min="14340" max="14592" width="9.140625" style="242"/>
    <col min="14593" max="14593" width="21.85546875" style="242" bestFit="1" customWidth="1"/>
    <col min="14594" max="14594" width="47.7109375" style="242" customWidth="1"/>
    <col min="14595" max="14595" width="10" style="242" customWidth="1"/>
    <col min="14596" max="14848" width="9.140625" style="242"/>
    <col min="14849" max="14849" width="21.85546875" style="242" bestFit="1" customWidth="1"/>
    <col min="14850" max="14850" width="47.7109375" style="242" customWidth="1"/>
    <col min="14851" max="14851" width="10" style="242" customWidth="1"/>
    <col min="14852" max="15104" width="9.140625" style="242"/>
    <col min="15105" max="15105" width="21.85546875" style="242" bestFit="1" customWidth="1"/>
    <col min="15106" max="15106" width="47.7109375" style="242" customWidth="1"/>
    <col min="15107" max="15107" width="10" style="242" customWidth="1"/>
    <col min="15108" max="15360" width="9.140625" style="242"/>
    <col min="15361" max="15361" width="21.85546875" style="242" bestFit="1" customWidth="1"/>
    <col min="15362" max="15362" width="47.7109375" style="242" customWidth="1"/>
    <col min="15363" max="15363" width="10" style="242" customWidth="1"/>
    <col min="15364" max="15616" width="9.140625" style="242"/>
    <col min="15617" max="15617" width="21.85546875" style="242" bestFit="1" customWidth="1"/>
    <col min="15618" max="15618" width="47.7109375" style="242" customWidth="1"/>
    <col min="15619" max="15619" width="10" style="242" customWidth="1"/>
    <col min="15620" max="15872" width="9.140625" style="242"/>
    <col min="15873" max="15873" width="21.85546875" style="242" bestFit="1" customWidth="1"/>
    <col min="15874" max="15874" width="47.7109375" style="242" customWidth="1"/>
    <col min="15875" max="15875" width="10" style="242" customWidth="1"/>
    <col min="15876" max="16128" width="9.140625" style="242"/>
    <col min="16129" max="16129" width="21.85546875" style="242" bestFit="1" customWidth="1"/>
    <col min="16130" max="16130" width="47.7109375" style="242" customWidth="1"/>
    <col min="16131" max="16131" width="10" style="242" customWidth="1"/>
    <col min="16132" max="16384" width="9.140625" style="242"/>
  </cols>
  <sheetData>
    <row r="1" spans="1:20">
      <c r="A1" s="242" t="s">
        <v>0</v>
      </c>
      <c r="B1" s="265" t="s">
        <v>1825</v>
      </c>
    </row>
    <row r="2" spans="1:20">
      <c r="A2" s="242" t="s">
        <v>2</v>
      </c>
      <c r="B2" s="268" t="s">
        <v>1819</v>
      </c>
    </row>
    <row r="3" spans="1:20">
      <c r="A3" s="242" t="s">
        <v>4</v>
      </c>
      <c r="B3" s="268" t="s">
        <v>1560</v>
      </c>
    </row>
    <row r="4" spans="1:20">
      <c r="A4" s="242" t="s">
        <v>6</v>
      </c>
      <c r="B4" s="268" t="s">
        <v>7</v>
      </c>
    </row>
    <row r="5" spans="1:20">
      <c r="A5" s="242" t="s">
        <v>8</v>
      </c>
      <c r="B5" s="242" t="s">
        <v>9</v>
      </c>
    </row>
    <row r="6" spans="1:20" ht="15.75" thickBot="1"/>
    <row r="7" spans="1:20">
      <c r="A7" s="3035" t="s">
        <v>1820</v>
      </c>
      <c r="B7" s="3036"/>
      <c r="C7" s="3041" t="s">
        <v>1821</v>
      </c>
      <c r="D7" s="3042"/>
      <c r="E7" s="3042"/>
      <c r="F7" s="3042"/>
      <c r="G7" s="3042"/>
      <c r="H7" s="3042"/>
      <c r="I7" s="3042"/>
      <c r="J7" s="3042"/>
      <c r="K7" s="3042"/>
      <c r="L7" s="3042"/>
      <c r="M7" s="3042"/>
      <c r="N7" s="3043"/>
      <c r="O7" s="3043"/>
      <c r="P7" s="3043"/>
      <c r="Q7" s="3044"/>
      <c r="R7" s="1235"/>
      <c r="S7" s="1235"/>
      <c r="T7" s="1235"/>
    </row>
    <row r="8" spans="1:20">
      <c r="A8" s="3037"/>
      <c r="B8" s="3038"/>
      <c r="C8" s="3045"/>
      <c r="D8" s="3046"/>
      <c r="E8" s="3046"/>
      <c r="F8" s="3046"/>
      <c r="G8" s="3046"/>
      <c r="H8" s="3046"/>
      <c r="I8" s="3046"/>
      <c r="J8" s="3046"/>
      <c r="K8" s="3046"/>
      <c r="L8" s="3046"/>
      <c r="M8" s="3046"/>
      <c r="N8" s="3047"/>
      <c r="O8" s="3047"/>
      <c r="P8" s="3047"/>
      <c r="Q8" s="3048"/>
      <c r="R8" s="1235"/>
      <c r="S8" s="1235"/>
      <c r="T8" s="1235"/>
    </row>
    <row r="9" spans="1:20">
      <c r="A9" s="3037"/>
      <c r="B9" s="3038"/>
      <c r="C9" s="3045"/>
      <c r="D9" s="3046"/>
      <c r="E9" s="3046"/>
      <c r="F9" s="3046"/>
      <c r="G9" s="3046"/>
      <c r="H9" s="3046"/>
      <c r="I9" s="3046"/>
      <c r="J9" s="3046"/>
      <c r="K9" s="3046"/>
      <c r="L9" s="3046"/>
      <c r="M9" s="3046"/>
      <c r="N9" s="3047"/>
      <c r="O9" s="3047"/>
      <c r="P9" s="3047"/>
      <c r="Q9" s="3048"/>
      <c r="R9" s="1235"/>
      <c r="S9" s="1235"/>
      <c r="T9" s="1235"/>
    </row>
    <row r="10" spans="1:20" ht="15.75" thickBot="1">
      <c r="A10" s="3039"/>
      <c r="B10" s="3040"/>
      <c r="C10" s="3049"/>
      <c r="D10" s="3050"/>
      <c r="E10" s="3050"/>
      <c r="F10" s="3050"/>
      <c r="G10" s="3050"/>
      <c r="H10" s="3050"/>
      <c r="I10" s="3050"/>
      <c r="J10" s="3050"/>
      <c r="K10" s="3050"/>
      <c r="L10" s="3050"/>
      <c r="M10" s="3050"/>
      <c r="N10" s="3051"/>
      <c r="O10" s="3051"/>
      <c r="P10" s="3051"/>
      <c r="Q10" s="3052"/>
      <c r="R10" s="1235"/>
      <c r="S10" s="1235"/>
      <c r="T10" s="1235"/>
    </row>
    <row r="11" spans="1:20" ht="15" customHeight="1">
      <c r="A11" s="3061" t="s">
        <v>1822</v>
      </c>
      <c r="B11" s="3062"/>
      <c r="C11" s="3065" t="s">
        <v>1791</v>
      </c>
      <c r="D11" s="1359"/>
      <c r="E11" s="3067" t="s">
        <v>1708</v>
      </c>
      <c r="F11" s="3067"/>
      <c r="G11" s="3067"/>
      <c r="H11" s="3067"/>
      <c r="I11" s="3067"/>
      <c r="J11" s="3067"/>
      <c r="K11" s="3067"/>
      <c r="L11" s="3067"/>
      <c r="M11" s="3067"/>
      <c r="N11" s="3067"/>
      <c r="O11" s="3067"/>
      <c r="P11" s="3067"/>
      <c r="Q11" s="3068"/>
      <c r="R11" s="1235"/>
      <c r="S11" s="1235"/>
      <c r="T11" s="1235"/>
    </row>
    <row r="12" spans="1:20" ht="25.5">
      <c r="A12" s="3063"/>
      <c r="B12" s="3064"/>
      <c r="C12" s="3066"/>
      <c r="D12" s="1360" t="s">
        <v>1709</v>
      </c>
      <c r="E12" s="1238" t="s">
        <v>1710</v>
      </c>
      <c r="F12" s="1361" t="s">
        <v>1711</v>
      </c>
      <c r="G12" s="1361" t="s">
        <v>1712</v>
      </c>
      <c r="H12" s="1361" t="s">
        <v>1713</v>
      </c>
      <c r="I12" s="1361" t="s">
        <v>1714</v>
      </c>
      <c r="J12" s="1361" t="s">
        <v>1715</v>
      </c>
      <c r="K12" s="1361" t="s">
        <v>1716</v>
      </c>
      <c r="L12" s="1361" t="s">
        <v>1717</v>
      </c>
      <c r="M12" s="1361" t="s">
        <v>1718</v>
      </c>
      <c r="N12" s="1361" t="s">
        <v>1719</v>
      </c>
      <c r="O12" s="1361" t="s">
        <v>1720</v>
      </c>
      <c r="P12" s="1361" t="s">
        <v>1721</v>
      </c>
      <c r="Q12" s="1362" t="s">
        <v>1722</v>
      </c>
      <c r="R12" s="1235"/>
      <c r="S12" s="1235"/>
      <c r="T12" s="1235"/>
    </row>
    <row r="13" spans="1:20">
      <c r="A13" s="1363"/>
      <c r="B13" s="1364"/>
      <c r="C13" s="1365">
        <v>1</v>
      </c>
      <c r="D13" s="1366">
        <v>2</v>
      </c>
      <c r="E13" s="1366">
        <v>3</v>
      </c>
      <c r="F13" s="1366">
        <v>4</v>
      </c>
      <c r="G13" s="1366">
        <v>5</v>
      </c>
      <c r="H13" s="1366">
        <v>6</v>
      </c>
      <c r="I13" s="1366">
        <v>7</v>
      </c>
      <c r="J13" s="1366">
        <v>8</v>
      </c>
      <c r="K13" s="1366">
        <v>9</v>
      </c>
      <c r="L13" s="1366">
        <v>10</v>
      </c>
      <c r="M13" s="1366">
        <v>11</v>
      </c>
      <c r="N13" s="1366">
        <v>12</v>
      </c>
      <c r="O13" s="1366">
        <v>13</v>
      </c>
      <c r="P13" s="1367">
        <v>14</v>
      </c>
      <c r="Q13" s="1368">
        <v>15</v>
      </c>
      <c r="R13" s="1235"/>
      <c r="S13" s="1235"/>
      <c r="T13" s="1235"/>
    </row>
    <row r="14" spans="1:20">
      <c r="A14" s="1363"/>
      <c r="B14" s="1369" t="s">
        <v>1723</v>
      </c>
      <c r="C14" s="1246"/>
      <c r="D14" s="1247"/>
      <c r="E14" s="1247"/>
      <c r="F14" s="1247"/>
      <c r="G14" s="1247"/>
      <c r="H14" s="1247"/>
      <c r="I14" s="1247"/>
      <c r="J14" s="1247"/>
      <c r="K14" s="1247"/>
      <c r="L14" s="1247"/>
      <c r="M14" s="1247"/>
      <c r="N14" s="1247"/>
      <c r="O14" s="1247"/>
      <c r="P14" s="1247"/>
      <c r="Q14" s="1248"/>
      <c r="R14" s="1235"/>
      <c r="S14" s="1235"/>
      <c r="T14" s="1235"/>
    </row>
    <row r="15" spans="1:20">
      <c r="A15" s="1260"/>
      <c r="B15" s="1370" t="s">
        <v>11</v>
      </c>
      <c r="C15" s="1251"/>
      <c r="D15" s="1252"/>
      <c r="E15" s="1252"/>
      <c r="F15" s="1252"/>
      <c r="G15" s="1252"/>
      <c r="H15" s="1252"/>
      <c r="I15" s="1252"/>
      <c r="J15" s="1252"/>
      <c r="K15" s="1252"/>
      <c r="L15" s="1252"/>
      <c r="M15" s="1252"/>
      <c r="N15" s="1252"/>
      <c r="O15" s="1252"/>
      <c r="P15" s="1252"/>
      <c r="Q15" s="1253"/>
      <c r="R15" s="1235"/>
      <c r="S15" s="1235"/>
      <c r="T15" s="1235"/>
    </row>
    <row r="16" spans="1:20">
      <c r="A16" s="1254">
        <v>1</v>
      </c>
      <c r="B16" s="1255" t="s">
        <v>1724</v>
      </c>
      <c r="C16" s="1256">
        <f>SUM(D16:Q16)</f>
        <v>0</v>
      </c>
      <c r="D16" s="1257"/>
      <c r="E16" s="1258"/>
      <c r="F16" s="1258"/>
      <c r="G16" s="1258"/>
      <c r="H16" s="1258"/>
      <c r="I16" s="1258"/>
      <c r="J16" s="1258"/>
      <c r="K16" s="1258"/>
      <c r="L16" s="1258"/>
      <c r="M16" s="1258"/>
      <c r="N16" s="1258"/>
      <c r="O16" s="1258"/>
      <c r="P16" s="1258"/>
      <c r="Q16" s="1259"/>
      <c r="R16" s="1235"/>
      <c r="S16" s="1235"/>
      <c r="T16" s="1235"/>
    </row>
    <row r="17" spans="1:20" ht="26.25">
      <c r="A17" s="1260">
        <v>2</v>
      </c>
      <c r="B17" s="1261" t="s">
        <v>319</v>
      </c>
      <c r="C17" s="1256">
        <f t="shared" ref="C17:C32" si="0">SUM(D17:Q17)</f>
        <v>0</v>
      </c>
      <c r="D17" s="1262"/>
      <c r="E17" s="1263"/>
      <c r="F17" s="1263"/>
      <c r="G17" s="1263"/>
      <c r="H17" s="1263"/>
      <c r="I17" s="1263"/>
      <c r="J17" s="1263"/>
      <c r="K17" s="1263"/>
      <c r="L17" s="1263"/>
      <c r="M17" s="1263"/>
      <c r="N17" s="1263"/>
      <c r="O17" s="1263"/>
      <c r="P17" s="1263"/>
      <c r="Q17" s="1264"/>
      <c r="R17" s="1235"/>
      <c r="S17" s="1235"/>
      <c r="T17" s="1235"/>
    </row>
    <row r="18" spans="1:20" ht="15" customHeight="1">
      <c r="A18" s="1260">
        <v>3</v>
      </c>
      <c r="B18" s="1266" t="s">
        <v>1725</v>
      </c>
      <c r="C18" s="1256">
        <f t="shared" si="0"/>
        <v>0</v>
      </c>
      <c r="D18" s="1262"/>
      <c r="E18" s="1263"/>
      <c r="F18" s="1263"/>
      <c r="G18" s="1263"/>
      <c r="H18" s="1263"/>
      <c r="I18" s="1263"/>
      <c r="J18" s="1263"/>
      <c r="K18" s="1263"/>
      <c r="L18" s="1263"/>
      <c r="M18" s="1263"/>
      <c r="N18" s="1263"/>
      <c r="O18" s="1263"/>
      <c r="P18" s="1263"/>
      <c r="Q18" s="1264"/>
      <c r="R18" s="1235"/>
      <c r="S18" s="1235"/>
      <c r="T18" s="1235"/>
    </row>
    <row r="19" spans="1:20">
      <c r="A19" s="1260">
        <v>4</v>
      </c>
      <c r="B19" s="1266" t="s">
        <v>1726</v>
      </c>
      <c r="C19" s="1256">
        <f t="shared" si="0"/>
        <v>0</v>
      </c>
      <c r="D19" s="1267">
        <f>D20+D21</f>
        <v>0</v>
      </c>
      <c r="E19" s="1267">
        <f t="shared" ref="E19:Q19" si="1">E20+E21</f>
        <v>0</v>
      </c>
      <c r="F19" s="1267">
        <f t="shared" si="1"/>
        <v>0</v>
      </c>
      <c r="G19" s="1267">
        <f t="shared" si="1"/>
        <v>0</v>
      </c>
      <c r="H19" s="1267">
        <f t="shared" si="1"/>
        <v>0</v>
      </c>
      <c r="I19" s="1267">
        <f t="shared" si="1"/>
        <v>0</v>
      </c>
      <c r="J19" s="1267">
        <f t="shared" si="1"/>
        <v>0</v>
      </c>
      <c r="K19" s="1267">
        <f t="shared" si="1"/>
        <v>0</v>
      </c>
      <c r="L19" s="1267">
        <f t="shared" si="1"/>
        <v>0</v>
      </c>
      <c r="M19" s="1267">
        <f t="shared" si="1"/>
        <v>0</v>
      </c>
      <c r="N19" s="1267">
        <f t="shared" si="1"/>
        <v>0</v>
      </c>
      <c r="O19" s="1267">
        <f t="shared" si="1"/>
        <v>0</v>
      </c>
      <c r="P19" s="1267">
        <f t="shared" si="1"/>
        <v>0</v>
      </c>
      <c r="Q19" s="1268">
        <f t="shared" si="1"/>
        <v>0</v>
      </c>
      <c r="R19" s="1235"/>
      <c r="S19" s="1235"/>
      <c r="T19" s="1235"/>
    </row>
    <row r="20" spans="1:20">
      <c r="A20" s="1260"/>
      <c r="B20" s="1269" t="s">
        <v>1727</v>
      </c>
      <c r="C20" s="1256">
        <f t="shared" si="0"/>
        <v>0</v>
      </c>
      <c r="D20" s="1270"/>
      <c r="E20" s="1271"/>
      <c r="F20" s="1271"/>
      <c r="G20" s="1271"/>
      <c r="H20" s="1271"/>
      <c r="I20" s="1271"/>
      <c r="J20" s="1271"/>
      <c r="K20" s="1271"/>
      <c r="L20" s="1271"/>
      <c r="M20" s="1271"/>
      <c r="N20" s="1271"/>
      <c r="O20" s="1271"/>
      <c r="P20" s="1271"/>
      <c r="Q20" s="1272"/>
      <c r="R20" s="1235"/>
      <c r="S20" s="1235"/>
      <c r="T20" s="1235"/>
    </row>
    <row r="21" spans="1:20">
      <c r="A21" s="1260"/>
      <c r="B21" s="1269" t="s">
        <v>803</v>
      </c>
      <c r="C21" s="1256">
        <f t="shared" si="0"/>
        <v>0</v>
      </c>
      <c r="D21" s="1270"/>
      <c r="E21" s="1271"/>
      <c r="F21" s="1271"/>
      <c r="G21" s="1271"/>
      <c r="H21" s="1271"/>
      <c r="I21" s="1271"/>
      <c r="J21" s="1271"/>
      <c r="K21" s="1271"/>
      <c r="L21" s="1271"/>
      <c r="M21" s="1271"/>
      <c r="N21" s="1271"/>
      <c r="O21" s="1271"/>
      <c r="P21" s="1271"/>
      <c r="Q21" s="1272"/>
      <c r="R21" s="1235"/>
      <c r="S21" s="1235"/>
      <c r="T21" s="1235"/>
    </row>
    <row r="22" spans="1:20">
      <c r="A22" s="1260">
        <v>5</v>
      </c>
      <c r="B22" s="1266" t="s">
        <v>1728</v>
      </c>
      <c r="C22" s="1256">
        <f t="shared" si="0"/>
        <v>0</v>
      </c>
      <c r="D22" s="1273"/>
      <c r="E22" s="1274"/>
      <c r="F22" s="1274"/>
      <c r="G22" s="1274"/>
      <c r="H22" s="1274"/>
      <c r="I22" s="1274"/>
      <c r="J22" s="1274"/>
      <c r="K22" s="1274"/>
      <c r="L22" s="1274"/>
      <c r="M22" s="1274"/>
      <c r="N22" s="1274"/>
      <c r="O22" s="1274"/>
      <c r="P22" s="1274"/>
      <c r="Q22" s="1275"/>
      <c r="R22" s="1235"/>
      <c r="S22" s="1235"/>
      <c r="T22" s="1235"/>
    </row>
    <row r="23" spans="1:20">
      <c r="A23" s="1260">
        <v>6</v>
      </c>
      <c r="B23" s="1266" t="s">
        <v>1729</v>
      </c>
      <c r="C23" s="1256">
        <f t="shared" si="0"/>
        <v>0</v>
      </c>
      <c r="D23" s="1270"/>
      <c r="E23" s="1271"/>
      <c r="F23" s="1271"/>
      <c r="G23" s="1271"/>
      <c r="H23" s="1271"/>
      <c r="I23" s="1271"/>
      <c r="J23" s="1271"/>
      <c r="K23" s="1271"/>
      <c r="L23" s="1271"/>
      <c r="M23" s="1271"/>
      <c r="N23" s="1271"/>
      <c r="O23" s="1271"/>
      <c r="P23" s="1271"/>
      <c r="Q23" s="1272"/>
      <c r="R23" s="1235"/>
      <c r="S23" s="1235"/>
      <c r="T23" s="1235"/>
    </row>
    <row r="24" spans="1:20">
      <c r="A24" s="1260">
        <v>7</v>
      </c>
      <c r="B24" s="1266" t="s">
        <v>1730</v>
      </c>
      <c r="C24" s="1256">
        <f t="shared" si="0"/>
        <v>0</v>
      </c>
      <c r="D24" s="1270"/>
      <c r="E24" s="1271"/>
      <c r="F24" s="1271"/>
      <c r="G24" s="1271"/>
      <c r="H24" s="1271"/>
      <c r="I24" s="1271"/>
      <c r="J24" s="1271"/>
      <c r="K24" s="1271"/>
      <c r="L24" s="1271"/>
      <c r="M24" s="1271"/>
      <c r="N24" s="1271"/>
      <c r="O24" s="1271"/>
      <c r="P24" s="1271"/>
      <c r="Q24" s="1272"/>
      <c r="R24" s="1235"/>
      <c r="S24" s="1235"/>
      <c r="T24" s="1235"/>
    </row>
    <row r="25" spans="1:20">
      <c r="A25" s="1260"/>
      <c r="B25" s="1269" t="s">
        <v>1731</v>
      </c>
      <c r="C25" s="1256">
        <f t="shared" si="0"/>
        <v>0</v>
      </c>
      <c r="D25" s="1270"/>
      <c r="E25" s="1271"/>
      <c r="F25" s="1271"/>
      <c r="G25" s="1271"/>
      <c r="H25" s="1271"/>
      <c r="I25" s="1271"/>
      <c r="J25" s="1271"/>
      <c r="K25" s="1271"/>
      <c r="L25" s="1271"/>
      <c r="M25" s="1271"/>
      <c r="N25" s="1271"/>
      <c r="O25" s="1271"/>
      <c r="P25" s="1271"/>
      <c r="Q25" s="1272"/>
      <c r="R25" s="1235"/>
      <c r="S25" s="1235"/>
      <c r="T25" s="1235"/>
    </row>
    <row r="26" spans="1:20">
      <c r="A26" s="1260">
        <v>8</v>
      </c>
      <c r="B26" s="1277" t="s">
        <v>1732</v>
      </c>
      <c r="C26" s="1256">
        <f t="shared" si="0"/>
        <v>0</v>
      </c>
      <c r="D26" s="1278">
        <f>D27+D28+D29</f>
        <v>0</v>
      </c>
      <c r="E26" s="1278">
        <f t="shared" ref="E26:Q26" si="2">E27+E28+E29</f>
        <v>0</v>
      </c>
      <c r="F26" s="1278">
        <f t="shared" si="2"/>
        <v>0</v>
      </c>
      <c r="G26" s="1278">
        <f t="shared" si="2"/>
        <v>0</v>
      </c>
      <c r="H26" s="1278">
        <f t="shared" si="2"/>
        <v>0</v>
      </c>
      <c r="I26" s="1278">
        <f t="shared" si="2"/>
        <v>0</v>
      </c>
      <c r="J26" s="1278">
        <f t="shared" si="2"/>
        <v>0</v>
      </c>
      <c r="K26" s="1278">
        <f t="shared" si="2"/>
        <v>0</v>
      </c>
      <c r="L26" s="1278">
        <f t="shared" si="2"/>
        <v>0</v>
      </c>
      <c r="M26" s="1278">
        <f t="shared" si="2"/>
        <v>0</v>
      </c>
      <c r="N26" s="1278">
        <f t="shared" si="2"/>
        <v>0</v>
      </c>
      <c r="O26" s="1278">
        <f t="shared" si="2"/>
        <v>0</v>
      </c>
      <c r="P26" s="1278">
        <f t="shared" si="2"/>
        <v>0</v>
      </c>
      <c r="Q26" s="1279">
        <f t="shared" si="2"/>
        <v>0</v>
      </c>
      <c r="R26" s="1235"/>
      <c r="S26" s="1235"/>
      <c r="T26" s="1235"/>
    </row>
    <row r="27" spans="1:20">
      <c r="A27" s="1231"/>
      <c r="B27" s="1280" t="s">
        <v>1733</v>
      </c>
      <c r="C27" s="1256">
        <f t="shared" si="0"/>
        <v>0</v>
      </c>
      <c r="D27" s="1270"/>
      <c r="E27" s="1271"/>
      <c r="F27" s="1271"/>
      <c r="G27" s="1271"/>
      <c r="H27" s="1271"/>
      <c r="I27" s="1271"/>
      <c r="J27" s="1271"/>
      <c r="K27" s="1271"/>
      <c r="L27" s="1271"/>
      <c r="M27" s="1271"/>
      <c r="N27" s="1271"/>
      <c r="O27" s="1271"/>
      <c r="P27" s="1271"/>
      <c r="Q27" s="1272"/>
      <c r="R27" s="1235"/>
      <c r="S27" s="1235"/>
      <c r="T27" s="1235"/>
    </row>
    <row r="28" spans="1:20">
      <c r="A28" s="1260"/>
      <c r="B28" s="1280" t="s">
        <v>263</v>
      </c>
      <c r="C28" s="1256">
        <f t="shared" si="0"/>
        <v>0</v>
      </c>
      <c r="D28" s="1270"/>
      <c r="E28" s="1271"/>
      <c r="F28" s="1271"/>
      <c r="G28" s="1271"/>
      <c r="H28" s="1271"/>
      <c r="I28" s="1271"/>
      <c r="J28" s="1271"/>
      <c r="K28" s="1271"/>
      <c r="L28" s="1271"/>
      <c r="M28" s="1271"/>
      <c r="N28" s="1271"/>
      <c r="O28" s="1271"/>
      <c r="P28" s="1271"/>
      <c r="Q28" s="1272"/>
      <c r="R28" s="1235"/>
      <c r="S28" s="1235"/>
      <c r="T28" s="1235"/>
    </row>
    <row r="29" spans="1:20">
      <c r="A29" s="1260"/>
      <c r="B29" s="1269" t="s">
        <v>1734</v>
      </c>
      <c r="C29" s="1256">
        <f t="shared" si="0"/>
        <v>0</v>
      </c>
      <c r="D29" s="1270"/>
      <c r="E29" s="1271"/>
      <c r="F29" s="1271"/>
      <c r="G29" s="1271"/>
      <c r="H29" s="1271"/>
      <c r="I29" s="1271"/>
      <c r="J29" s="1271"/>
      <c r="K29" s="1271"/>
      <c r="L29" s="1271"/>
      <c r="M29" s="1271"/>
      <c r="N29" s="1271"/>
      <c r="O29" s="1271"/>
      <c r="P29" s="1271"/>
      <c r="Q29" s="1272"/>
      <c r="R29" s="1235"/>
      <c r="S29" s="1235"/>
      <c r="T29" s="1235"/>
    </row>
    <row r="30" spans="1:20">
      <c r="A30" s="1260">
        <v>9</v>
      </c>
      <c r="B30" s="1281" t="s">
        <v>1735</v>
      </c>
      <c r="C30" s="1256">
        <f t="shared" si="0"/>
        <v>0</v>
      </c>
      <c r="D30" s="1278">
        <f>D31+D32</f>
        <v>0</v>
      </c>
      <c r="E30" s="1278">
        <f t="shared" ref="E30:Q30" si="3">E31+E32</f>
        <v>0</v>
      </c>
      <c r="F30" s="1278">
        <f t="shared" si="3"/>
        <v>0</v>
      </c>
      <c r="G30" s="1278">
        <f t="shared" si="3"/>
        <v>0</v>
      </c>
      <c r="H30" s="1278">
        <f t="shared" si="3"/>
        <v>0</v>
      </c>
      <c r="I30" s="1278">
        <f t="shared" si="3"/>
        <v>0</v>
      </c>
      <c r="J30" s="1278">
        <f t="shared" si="3"/>
        <v>0</v>
      </c>
      <c r="K30" s="1278">
        <f t="shared" si="3"/>
        <v>0</v>
      </c>
      <c r="L30" s="1278">
        <f t="shared" si="3"/>
        <v>0</v>
      </c>
      <c r="M30" s="1278">
        <f t="shared" si="3"/>
        <v>0</v>
      </c>
      <c r="N30" s="1278">
        <f t="shared" si="3"/>
        <v>0</v>
      </c>
      <c r="O30" s="1278">
        <f t="shared" si="3"/>
        <v>0</v>
      </c>
      <c r="P30" s="1278">
        <f t="shared" si="3"/>
        <v>0</v>
      </c>
      <c r="Q30" s="1279">
        <f t="shared" si="3"/>
        <v>0</v>
      </c>
      <c r="R30" s="1235"/>
      <c r="S30" s="1235"/>
      <c r="T30" s="1235"/>
    </row>
    <row r="31" spans="1:20">
      <c r="A31" s="1260"/>
      <c r="B31" s="1282" t="s">
        <v>1736</v>
      </c>
      <c r="C31" s="1256">
        <f t="shared" si="0"/>
        <v>0</v>
      </c>
      <c r="D31" s="1270"/>
      <c r="E31" s="1271"/>
      <c r="F31" s="1271"/>
      <c r="G31" s="1271"/>
      <c r="H31" s="1271"/>
      <c r="I31" s="1271"/>
      <c r="J31" s="1271"/>
      <c r="K31" s="1271"/>
      <c r="L31" s="1271"/>
      <c r="M31" s="1271"/>
      <c r="N31" s="1271"/>
      <c r="O31" s="1271"/>
      <c r="P31" s="1271"/>
      <c r="Q31" s="1272"/>
      <c r="R31" s="1235"/>
      <c r="S31" s="1235"/>
      <c r="T31" s="1235"/>
    </row>
    <row r="32" spans="1:20">
      <c r="A32" s="1260"/>
      <c r="B32" s="1282" t="s">
        <v>1737</v>
      </c>
      <c r="C32" s="1256">
        <f t="shared" si="0"/>
        <v>0</v>
      </c>
      <c r="D32" s="1270"/>
      <c r="E32" s="1271"/>
      <c r="F32" s="1271"/>
      <c r="G32" s="1271"/>
      <c r="H32" s="1271"/>
      <c r="I32" s="1271"/>
      <c r="J32" s="1271"/>
      <c r="K32" s="1271"/>
      <c r="L32" s="1271"/>
      <c r="M32" s="1271"/>
      <c r="N32" s="1271"/>
      <c r="O32" s="1271"/>
      <c r="P32" s="1271"/>
      <c r="Q32" s="1272"/>
      <c r="R32" s="1235"/>
      <c r="S32" s="1235"/>
      <c r="T32" s="1235"/>
    </row>
    <row r="33" spans="1:20">
      <c r="A33" s="1260"/>
      <c r="B33" s="1371" t="s">
        <v>1738</v>
      </c>
      <c r="C33" s="1285">
        <f>C16+C17+C18+C19+C22+C23+C24+C25+C26+C30</f>
        <v>0</v>
      </c>
      <c r="D33" s="1285">
        <f t="shared" ref="D33:Q33" si="4">D16+D17+D18+D19+D22+D23+D24+D25+D26+D30</f>
        <v>0</v>
      </c>
      <c r="E33" s="1285">
        <f t="shared" si="4"/>
        <v>0</v>
      </c>
      <c r="F33" s="1285">
        <f t="shared" si="4"/>
        <v>0</v>
      </c>
      <c r="G33" s="1285">
        <f t="shared" si="4"/>
        <v>0</v>
      </c>
      <c r="H33" s="1285">
        <f t="shared" si="4"/>
        <v>0</v>
      </c>
      <c r="I33" s="1285">
        <f t="shared" si="4"/>
        <v>0</v>
      </c>
      <c r="J33" s="1285">
        <f t="shared" si="4"/>
        <v>0</v>
      </c>
      <c r="K33" s="1285">
        <f t="shared" si="4"/>
        <v>0</v>
      </c>
      <c r="L33" s="1285">
        <f t="shared" si="4"/>
        <v>0</v>
      </c>
      <c r="M33" s="1285">
        <f t="shared" si="4"/>
        <v>0</v>
      </c>
      <c r="N33" s="1285">
        <f t="shared" si="4"/>
        <v>0</v>
      </c>
      <c r="O33" s="1285">
        <f t="shared" si="4"/>
        <v>0</v>
      </c>
      <c r="P33" s="1285">
        <f t="shared" si="4"/>
        <v>0</v>
      </c>
      <c r="Q33" s="1286">
        <f t="shared" si="4"/>
        <v>0</v>
      </c>
      <c r="R33" s="1235"/>
      <c r="S33" s="1235"/>
      <c r="T33" s="1235"/>
    </row>
    <row r="34" spans="1:20">
      <c r="A34" s="1260"/>
      <c r="B34" s="1369" t="s">
        <v>1739</v>
      </c>
      <c r="C34" s="1288"/>
      <c r="D34" s="1288"/>
      <c r="E34" s="1288"/>
      <c r="F34" s="1288"/>
      <c r="G34" s="1288"/>
      <c r="H34" s="1288"/>
      <c r="I34" s="1288"/>
      <c r="J34" s="1288"/>
      <c r="K34" s="1288"/>
      <c r="L34" s="1288"/>
      <c r="M34" s="1288"/>
      <c r="N34" s="1288"/>
      <c r="O34" s="1288"/>
      <c r="P34" s="1288"/>
      <c r="Q34" s="1289"/>
      <c r="R34" s="1235"/>
      <c r="S34" s="1235"/>
      <c r="T34" s="1235"/>
    </row>
    <row r="35" spans="1:20">
      <c r="A35" s="1260">
        <v>1</v>
      </c>
      <c r="B35" s="1266" t="s">
        <v>29</v>
      </c>
      <c r="C35" s="1256">
        <f>SUM(D35:Q35)</f>
        <v>0</v>
      </c>
      <c r="D35" s="1273"/>
      <c r="E35" s="1274"/>
      <c r="F35" s="1274"/>
      <c r="G35" s="1274"/>
      <c r="H35" s="1274"/>
      <c r="I35" s="1274"/>
      <c r="J35" s="1274"/>
      <c r="K35" s="1274"/>
      <c r="L35" s="1274"/>
      <c r="M35" s="1274"/>
      <c r="N35" s="1274"/>
      <c r="O35" s="1274"/>
      <c r="P35" s="1274"/>
      <c r="Q35" s="1275"/>
      <c r="R35" s="1235"/>
      <c r="S35" s="1235"/>
      <c r="T35" s="1235"/>
    </row>
    <row r="36" spans="1:20">
      <c r="A36" s="1260">
        <v>2</v>
      </c>
      <c r="B36" s="1266" t="s">
        <v>1740</v>
      </c>
      <c r="C36" s="1256">
        <f t="shared" ref="C36:C50" si="5">SUM(D36:Q36)</f>
        <v>0</v>
      </c>
      <c r="D36" s="1270"/>
      <c r="E36" s="1271"/>
      <c r="F36" s="1271"/>
      <c r="G36" s="1271"/>
      <c r="H36" s="1271"/>
      <c r="I36" s="1271"/>
      <c r="J36" s="1271"/>
      <c r="K36" s="1271"/>
      <c r="L36" s="1271"/>
      <c r="M36" s="1271"/>
      <c r="N36" s="1271"/>
      <c r="O36" s="1271"/>
      <c r="P36" s="1271"/>
      <c r="Q36" s="1272"/>
      <c r="R36" s="1235"/>
      <c r="S36" s="1235"/>
      <c r="T36" s="1235"/>
    </row>
    <row r="37" spans="1:20" ht="26.25">
      <c r="A37" s="1260">
        <v>3</v>
      </c>
      <c r="B37" s="1266" t="s">
        <v>1741</v>
      </c>
      <c r="C37" s="1256">
        <f t="shared" si="5"/>
        <v>0</v>
      </c>
      <c r="D37" s="1270"/>
      <c r="E37" s="1271"/>
      <c r="F37" s="1271"/>
      <c r="G37" s="1271"/>
      <c r="H37" s="1271"/>
      <c r="I37" s="1271"/>
      <c r="J37" s="1271"/>
      <c r="K37" s="1271"/>
      <c r="L37" s="1271"/>
      <c r="M37" s="1271"/>
      <c r="N37" s="1271"/>
      <c r="O37" s="1271"/>
      <c r="P37" s="1271"/>
      <c r="Q37" s="1272"/>
      <c r="R37" s="1235"/>
      <c r="S37" s="1235"/>
      <c r="T37" s="1235"/>
    </row>
    <row r="38" spans="1:20" ht="15" customHeight="1">
      <c r="A38" s="1260">
        <v>4</v>
      </c>
      <c r="B38" s="1266" t="s">
        <v>1742</v>
      </c>
      <c r="C38" s="1256">
        <f t="shared" si="5"/>
        <v>0</v>
      </c>
      <c r="D38" s="1278">
        <f>D39+D40</f>
        <v>0</v>
      </c>
      <c r="E38" s="1278">
        <f t="shared" ref="E38:Q38" si="6">E39+E40</f>
        <v>0</v>
      </c>
      <c r="F38" s="1278">
        <f t="shared" si="6"/>
        <v>0</v>
      </c>
      <c r="G38" s="1278">
        <f t="shared" si="6"/>
        <v>0</v>
      </c>
      <c r="H38" s="1278">
        <f t="shared" si="6"/>
        <v>0</v>
      </c>
      <c r="I38" s="1278">
        <f t="shared" si="6"/>
        <v>0</v>
      </c>
      <c r="J38" s="1278">
        <f t="shared" si="6"/>
        <v>0</v>
      </c>
      <c r="K38" s="1278">
        <f t="shared" si="6"/>
        <v>0</v>
      </c>
      <c r="L38" s="1278">
        <f t="shared" si="6"/>
        <v>0</v>
      </c>
      <c r="M38" s="1278">
        <f t="shared" si="6"/>
        <v>0</v>
      </c>
      <c r="N38" s="1278">
        <f t="shared" si="6"/>
        <v>0</v>
      </c>
      <c r="O38" s="1278">
        <f t="shared" si="6"/>
        <v>0</v>
      </c>
      <c r="P38" s="1278">
        <f t="shared" si="6"/>
        <v>0</v>
      </c>
      <c r="Q38" s="1279">
        <f t="shared" si="6"/>
        <v>0</v>
      </c>
      <c r="R38" s="1235"/>
      <c r="S38" s="1235"/>
      <c r="T38" s="1235"/>
    </row>
    <row r="39" spans="1:20">
      <c r="A39" s="1260"/>
      <c r="B39" s="1269" t="s">
        <v>1727</v>
      </c>
      <c r="C39" s="1256">
        <f t="shared" si="5"/>
        <v>0</v>
      </c>
      <c r="D39" s="1290"/>
      <c r="E39" s="1290"/>
      <c r="F39" s="1290"/>
      <c r="G39" s="1290"/>
      <c r="H39" s="1290"/>
      <c r="I39" s="1290"/>
      <c r="J39" s="1290"/>
      <c r="K39" s="1290"/>
      <c r="L39" s="1290"/>
      <c r="M39" s="1290"/>
      <c r="N39" s="1290"/>
      <c r="O39" s="1290"/>
      <c r="P39" s="1290"/>
      <c r="Q39" s="1291"/>
      <c r="R39" s="1235"/>
      <c r="S39" s="1235"/>
      <c r="T39" s="1235"/>
    </row>
    <row r="40" spans="1:20">
      <c r="A40" s="1260"/>
      <c r="B40" s="1269" t="s">
        <v>803</v>
      </c>
      <c r="C40" s="1256">
        <f t="shared" si="5"/>
        <v>0</v>
      </c>
      <c r="D40" s="1292"/>
      <c r="E40" s="1292"/>
      <c r="F40" s="1292"/>
      <c r="G40" s="1292"/>
      <c r="H40" s="1292"/>
      <c r="I40" s="1292"/>
      <c r="J40" s="1292"/>
      <c r="K40" s="1292"/>
      <c r="L40" s="1292"/>
      <c r="M40" s="1292"/>
      <c r="N40" s="1292"/>
      <c r="O40" s="1292"/>
      <c r="P40" s="1292"/>
      <c r="Q40" s="1293"/>
      <c r="R40" s="1235"/>
      <c r="S40" s="1235"/>
      <c r="T40" s="1235"/>
    </row>
    <row r="41" spans="1:20">
      <c r="A41" s="1260">
        <v>5</v>
      </c>
      <c r="B41" s="1266" t="s">
        <v>1728</v>
      </c>
      <c r="C41" s="1256">
        <f t="shared" si="5"/>
        <v>0</v>
      </c>
      <c r="D41" s="1294"/>
      <c r="E41" s="1294"/>
      <c r="F41" s="1294"/>
      <c r="G41" s="1294"/>
      <c r="H41" s="1294"/>
      <c r="I41" s="1294"/>
      <c r="J41" s="1294"/>
      <c r="K41" s="1294"/>
      <c r="L41" s="1294"/>
      <c r="M41" s="1294"/>
      <c r="N41" s="1294"/>
      <c r="O41" s="1294"/>
      <c r="P41" s="1294"/>
      <c r="Q41" s="1295"/>
      <c r="R41" s="1235"/>
      <c r="S41" s="1235"/>
      <c r="T41" s="1235"/>
    </row>
    <row r="42" spans="1:20">
      <c r="A42" s="1260">
        <v>6</v>
      </c>
      <c r="B42" s="1266" t="s">
        <v>1729</v>
      </c>
      <c r="C42" s="1256">
        <f t="shared" si="5"/>
        <v>0</v>
      </c>
      <c r="D42" s="1296"/>
      <c r="E42" s="1296"/>
      <c r="F42" s="1296"/>
      <c r="G42" s="1296"/>
      <c r="H42" s="1296"/>
      <c r="I42" s="1296"/>
      <c r="J42" s="1296"/>
      <c r="K42" s="1296"/>
      <c r="L42" s="1296"/>
      <c r="M42" s="1296"/>
      <c r="N42" s="1296"/>
      <c r="O42" s="1296"/>
      <c r="P42" s="1296"/>
      <c r="Q42" s="1297"/>
      <c r="R42" s="1235"/>
      <c r="S42" s="1235"/>
      <c r="T42" s="1235"/>
    </row>
    <row r="43" spans="1:20">
      <c r="A43" s="1260">
        <v>7</v>
      </c>
      <c r="B43" s="1298" t="s">
        <v>1743</v>
      </c>
      <c r="C43" s="1256">
        <f t="shared" si="5"/>
        <v>0</v>
      </c>
      <c r="D43" s="1267">
        <f>D44+D45+D46</f>
        <v>0</v>
      </c>
      <c r="E43" s="1267">
        <f t="shared" ref="E43:Q43" si="7">E44+E45+E46</f>
        <v>0</v>
      </c>
      <c r="F43" s="1267">
        <f t="shared" si="7"/>
        <v>0</v>
      </c>
      <c r="G43" s="1267">
        <f t="shared" si="7"/>
        <v>0</v>
      </c>
      <c r="H43" s="1267">
        <f t="shared" si="7"/>
        <v>0</v>
      </c>
      <c r="I43" s="1267">
        <f t="shared" si="7"/>
        <v>0</v>
      </c>
      <c r="J43" s="1267">
        <f t="shared" si="7"/>
        <v>0</v>
      </c>
      <c r="K43" s="1267">
        <f t="shared" si="7"/>
        <v>0</v>
      </c>
      <c r="L43" s="1267">
        <f t="shared" si="7"/>
        <v>0</v>
      </c>
      <c r="M43" s="1267">
        <f t="shared" si="7"/>
        <v>0</v>
      </c>
      <c r="N43" s="1267">
        <f t="shared" si="7"/>
        <v>0</v>
      </c>
      <c r="O43" s="1267">
        <f t="shared" si="7"/>
        <v>0</v>
      </c>
      <c r="P43" s="1267">
        <f t="shared" si="7"/>
        <v>0</v>
      </c>
      <c r="Q43" s="1268">
        <f t="shared" si="7"/>
        <v>0</v>
      </c>
      <c r="R43" s="1235"/>
      <c r="S43" s="1235"/>
      <c r="T43" s="1235"/>
    </row>
    <row r="44" spans="1:20">
      <c r="A44" s="1276"/>
      <c r="B44" s="1269" t="s">
        <v>30</v>
      </c>
      <c r="C44" s="1256">
        <f t="shared" si="5"/>
        <v>0</v>
      </c>
      <c r="D44" s="1299"/>
      <c r="E44" s="1263"/>
      <c r="F44" s="1263"/>
      <c r="G44" s="1263"/>
      <c r="H44" s="1263"/>
      <c r="I44" s="1263"/>
      <c r="J44" s="1263"/>
      <c r="K44" s="1263"/>
      <c r="L44" s="1263"/>
      <c r="M44" s="1263"/>
      <c r="N44" s="1263"/>
      <c r="O44" s="1263"/>
      <c r="P44" s="1263"/>
      <c r="Q44" s="1264"/>
      <c r="R44" s="1235"/>
      <c r="S44" s="1235"/>
      <c r="T44" s="1235"/>
    </row>
    <row r="45" spans="1:20">
      <c r="A45" s="1260"/>
      <c r="B45" s="1269" t="s">
        <v>1727</v>
      </c>
      <c r="C45" s="1256">
        <f t="shared" si="5"/>
        <v>0</v>
      </c>
      <c r="D45" s="1299"/>
      <c r="E45" s="1263"/>
      <c r="F45" s="1263"/>
      <c r="G45" s="1263"/>
      <c r="H45" s="1263"/>
      <c r="I45" s="1263"/>
      <c r="J45" s="1263"/>
      <c r="K45" s="1263"/>
      <c r="L45" s="1263"/>
      <c r="M45" s="1263"/>
      <c r="N45" s="1263"/>
      <c r="O45" s="1263"/>
      <c r="P45" s="1263"/>
      <c r="Q45" s="1264"/>
      <c r="R45" s="1235"/>
      <c r="S45" s="1235"/>
      <c r="T45" s="1235"/>
    </row>
    <row r="46" spans="1:20">
      <c r="A46" s="1260"/>
      <c r="B46" s="1269" t="s">
        <v>1744</v>
      </c>
      <c r="C46" s="1256">
        <f t="shared" si="5"/>
        <v>0</v>
      </c>
      <c r="D46" s="1299"/>
      <c r="E46" s="1263"/>
      <c r="F46" s="1263"/>
      <c r="G46" s="1263"/>
      <c r="H46" s="1263"/>
      <c r="I46" s="1263"/>
      <c r="J46" s="1263"/>
      <c r="K46" s="1263"/>
      <c r="L46" s="1263"/>
      <c r="M46" s="1263"/>
      <c r="N46" s="1263"/>
      <c r="O46" s="1263"/>
      <c r="P46" s="1263"/>
      <c r="Q46" s="1264"/>
      <c r="R46" s="1235"/>
      <c r="S46" s="1235"/>
      <c r="T46" s="1235"/>
    </row>
    <row r="47" spans="1:20">
      <c r="A47" s="1260">
        <v>8</v>
      </c>
      <c r="B47" s="1277" t="s">
        <v>1745</v>
      </c>
      <c r="C47" s="1256">
        <f t="shared" si="5"/>
        <v>0</v>
      </c>
      <c r="D47" s="1299"/>
      <c r="E47" s="1263"/>
      <c r="F47" s="1263"/>
      <c r="G47" s="1263"/>
      <c r="H47" s="1263"/>
      <c r="I47" s="1263"/>
      <c r="J47" s="1263"/>
      <c r="K47" s="1263"/>
      <c r="L47" s="1263"/>
      <c r="M47" s="1263"/>
      <c r="N47" s="1263"/>
      <c r="O47" s="1263"/>
      <c r="P47" s="1263"/>
      <c r="Q47" s="1264"/>
      <c r="R47" s="1235"/>
      <c r="S47" s="1235"/>
      <c r="T47" s="1235"/>
    </row>
    <row r="48" spans="1:20">
      <c r="A48" s="1260">
        <v>9</v>
      </c>
      <c r="B48" s="1277" t="s">
        <v>1746</v>
      </c>
      <c r="C48" s="1256">
        <f t="shared" si="5"/>
        <v>0</v>
      </c>
      <c r="D48" s="1299"/>
      <c r="E48" s="1263"/>
      <c r="F48" s="1263"/>
      <c r="G48" s="1263"/>
      <c r="H48" s="1263"/>
      <c r="I48" s="1263"/>
      <c r="J48" s="1263"/>
      <c r="K48" s="1263"/>
      <c r="L48" s="1263"/>
      <c r="M48" s="1263"/>
      <c r="N48" s="1263"/>
      <c r="O48" s="1263"/>
      <c r="P48" s="1263"/>
      <c r="Q48" s="1264"/>
      <c r="R48" s="1235"/>
      <c r="S48" s="1235"/>
      <c r="T48" s="1235"/>
    </row>
    <row r="49" spans="1:20">
      <c r="A49" s="1260">
        <v>10</v>
      </c>
      <c r="B49" s="1277" t="s">
        <v>1747</v>
      </c>
      <c r="C49" s="1256">
        <f t="shared" si="5"/>
        <v>0</v>
      </c>
      <c r="D49" s="1299"/>
      <c r="E49" s="1263"/>
      <c r="F49" s="1263"/>
      <c r="G49" s="1263"/>
      <c r="H49" s="1263"/>
      <c r="I49" s="1263"/>
      <c r="J49" s="1263"/>
      <c r="K49" s="1263"/>
      <c r="L49" s="1263"/>
      <c r="M49" s="1263"/>
      <c r="N49" s="1263"/>
      <c r="O49" s="1263"/>
      <c r="P49" s="1263"/>
      <c r="Q49" s="1264"/>
      <c r="R49" s="1235"/>
      <c r="S49" s="1235"/>
      <c r="T49" s="1235"/>
    </row>
    <row r="50" spans="1:20">
      <c r="A50" s="1260">
        <v>11</v>
      </c>
      <c r="B50" s="1277" t="s">
        <v>444</v>
      </c>
      <c r="C50" s="1256">
        <f t="shared" si="5"/>
        <v>0</v>
      </c>
      <c r="D50" s="1299"/>
      <c r="E50" s="1263"/>
      <c r="F50" s="1263"/>
      <c r="G50" s="1263"/>
      <c r="H50" s="1263"/>
      <c r="I50" s="1263"/>
      <c r="J50" s="1263"/>
      <c r="K50" s="1263"/>
      <c r="L50" s="1263"/>
      <c r="M50" s="1263"/>
      <c r="N50" s="1263"/>
      <c r="O50" s="1263"/>
      <c r="P50" s="1263"/>
      <c r="Q50" s="1264"/>
      <c r="R50" s="1235"/>
      <c r="S50" s="1235"/>
      <c r="T50" s="1235"/>
    </row>
    <row r="51" spans="1:20" ht="15.75" thickBot="1">
      <c r="A51" s="1372"/>
      <c r="B51" s="1373" t="s">
        <v>1748</v>
      </c>
      <c r="C51" s="1302">
        <f>C35+C36+C37+C38+C41+C42+C43+C47+C48+C49+C50</f>
        <v>0</v>
      </c>
      <c r="D51" s="1303">
        <f>D35+D36+D37+D38+D41+D42+D43+D47+D48+D49+D50</f>
        <v>0</v>
      </c>
      <c r="E51" s="1303">
        <f t="shared" ref="E51:Q51" si="8">E35+E36+E37+E38+E41+E42+E43+E47+E48+E49+E50</f>
        <v>0</v>
      </c>
      <c r="F51" s="1303">
        <f t="shared" si="8"/>
        <v>0</v>
      </c>
      <c r="G51" s="1303">
        <f t="shared" si="8"/>
        <v>0</v>
      </c>
      <c r="H51" s="1303">
        <f t="shared" si="8"/>
        <v>0</v>
      </c>
      <c r="I51" s="1303">
        <f t="shared" si="8"/>
        <v>0</v>
      </c>
      <c r="J51" s="1303">
        <f t="shared" si="8"/>
        <v>0</v>
      </c>
      <c r="K51" s="1303">
        <f t="shared" si="8"/>
        <v>0</v>
      </c>
      <c r="L51" s="1303">
        <f t="shared" si="8"/>
        <v>0</v>
      </c>
      <c r="M51" s="1303">
        <f t="shared" si="8"/>
        <v>0</v>
      </c>
      <c r="N51" s="1303">
        <f t="shared" si="8"/>
        <v>0</v>
      </c>
      <c r="O51" s="1303">
        <f t="shared" si="8"/>
        <v>0</v>
      </c>
      <c r="P51" s="1303">
        <f t="shared" si="8"/>
        <v>0</v>
      </c>
      <c r="Q51" s="1304">
        <f t="shared" si="8"/>
        <v>0</v>
      </c>
      <c r="R51" s="1235"/>
      <c r="S51" s="1235"/>
      <c r="T51" s="1235"/>
    </row>
    <row r="52" spans="1:20" ht="15.75" thickBot="1">
      <c r="A52" s="1374"/>
      <c r="B52" s="1375" t="s">
        <v>1749</v>
      </c>
      <c r="C52" s="1307">
        <f>C33+C51</f>
        <v>0</v>
      </c>
      <c r="D52" s="1308">
        <f>D33+D51</f>
        <v>0</v>
      </c>
      <c r="E52" s="1308">
        <f t="shared" ref="E52:Q52" si="9">E33+E51</f>
        <v>0</v>
      </c>
      <c r="F52" s="1308">
        <f t="shared" si="9"/>
        <v>0</v>
      </c>
      <c r="G52" s="1308">
        <f t="shared" si="9"/>
        <v>0</v>
      </c>
      <c r="H52" s="1308">
        <f t="shared" si="9"/>
        <v>0</v>
      </c>
      <c r="I52" s="1308">
        <f t="shared" si="9"/>
        <v>0</v>
      </c>
      <c r="J52" s="1308">
        <f t="shared" si="9"/>
        <v>0</v>
      </c>
      <c r="K52" s="1308">
        <f t="shared" si="9"/>
        <v>0</v>
      </c>
      <c r="L52" s="1308">
        <f t="shared" si="9"/>
        <v>0</v>
      </c>
      <c r="M52" s="1308">
        <f t="shared" si="9"/>
        <v>0</v>
      </c>
      <c r="N52" s="1308">
        <f t="shared" si="9"/>
        <v>0</v>
      </c>
      <c r="O52" s="1308">
        <f t="shared" si="9"/>
        <v>0</v>
      </c>
      <c r="P52" s="1308">
        <f t="shared" si="9"/>
        <v>0</v>
      </c>
      <c r="Q52" s="1309">
        <f t="shared" si="9"/>
        <v>0</v>
      </c>
      <c r="R52" s="1235"/>
      <c r="S52" s="1235"/>
      <c r="T52" s="1235"/>
    </row>
    <row r="53" spans="1:20">
      <c r="A53" s="1376"/>
      <c r="B53" s="1369" t="s">
        <v>1750</v>
      </c>
      <c r="C53" s="1311"/>
      <c r="D53" s="1312"/>
      <c r="E53" s="1312"/>
      <c r="F53" s="1312"/>
      <c r="G53" s="1312"/>
      <c r="H53" s="1312"/>
      <c r="I53" s="1312"/>
      <c r="J53" s="1312"/>
      <c r="K53" s="1312"/>
      <c r="L53" s="1312"/>
      <c r="M53" s="1312"/>
      <c r="N53" s="1312"/>
      <c r="O53" s="1312"/>
      <c r="P53" s="1312"/>
      <c r="Q53" s="1313"/>
      <c r="R53" s="1235"/>
      <c r="S53" s="1235"/>
      <c r="T53" s="1235"/>
    </row>
    <row r="54" spans="1:20">
      <c r="A54" s="1260"/>
      <c r="B54" s="1369" t="s">
        <v>1751</v>
      </c>
      <c r="C54" s="1314"/>
      <c r="D54" s="1315"/>
      <c r="E54" s="1315"/>
      <c r="F54" s="1315"/>
      <c r="G54" s="1315"/>
      <c r="H54" s="1315"/>
      <c r="I54" s="1315"/>
      <c r="J54" s="1315"/>
      <c r="K54" s="1315"/>
      <c r="L54" s="1315"/>
      <c r="M54" s="1315"/>
      <c r="N54" s="1315"/>
      <c r="O54" s="1315"/>
      <c r="P54" s="1315"/>
      <c r="Q54" s="1316"/>
      <c r="R54" s="1235"/>
      <c r="S54" s="1235"/>
      <c r="T54" s="1235"/>
    </row>
    <row r="55" spans="1:20">
      <c r="A55" s="1276" t="s">
        <v>1752</v>
      </c>
      <c r="B55" s="1377" t="s">
        <v>1753</v>
      </c>
      <c r="C55" s="1251"/>
      <c r="D55" s="1252"/>
      <c r="E55" s="1252"/>
      <c r="F55" s="1252"/>
      <c r="G55" s="1252"/>
      <c r="H55" s="1252"/>
      <c r="I55" s="1252"/>
      <c r="J55" s="1252"/>
      <c r="K55" s="1252"/>
      <c r="L55" s="1252"/>
      <c r="M55" s="1252"/>
      <c r="N55" s="1252"/>
      <c r="O55" s="1252"/>
      <c r="P55" s="1252"/>
      <c r="Q55" s="1253"/>
      <c r="R55" s="1235"/>
      <c r="S55" s="1235"/>
      <c r="T55" s="1235"/>
    </row>
    <row r="56" spans="1:20">
      <c r="A56" s="1260" t="s">
        <v>1754</v>
      </c>
      <c r="B56" s="1318" t="s">
        <v>1755</v>
      </c>
      <c r="C56" s="1256">
        <f t="shared" ref="C56:C62" si="10">SUM(D56:Q56)</f>
        <v>0</v>
      </c>
      <c r="D56" s="1299"/>
      <c r="E56" s="1263"/>
      <c r="F56" s="1263"/>
      <c r="G56" s="1263"/>
      <c r="H56" s="1263"/>
      <c r="I56" s="1263"/>
      <c r="J56" s="1263"/>
      <c r="K56" s="1263"/>
      <c r="L56" s="1263"/>
      <c r="M56" s="1263"/>
      <c r="N56" s="1263"/>
      <c r="O56" s="1263"/>
      <c r="P56" s="1263"/>
      <c r="Q56" s="1264"/>
      <c r="R56" s="1235"/>
      <c r="S56" s="1235"/>
      <c r="T56" s="1235"/>
    </row>
    <row r="57" spans="1:20">
      <c r="A57" s="1260" t="s">
        <v>1756</v>
      </c>
      <c r="B57" s="1318" t="s">
        <v>1757</v>
      </c>
      <c r="C57" s="1256">
        <f t="shared" si="10"/>
        <v>0</v>
      </c>
      <c r="D57" s="1299"/>
      <c r="E57" s="1263"/>
      <c r="F57" s="1263"/>
      <c r="G57" s="1263"/>
      <c r="H57" s="1263"/>
      <c r="I57" s="1263"/>
      <c r="J57" s="1263"/>
      <c r="K57" s="1263"/>
      <c r="L57" s="1263"/>
      <c r="M57" s="1263"/>
      <c r="N57" s="1263"/>
      <c r="O57" s="1263"/>
      <c r="P57" s="1263"/>
      <c r="Q57" s="1264"/>
      <c r="R57" s="1235"/>
      <c r="S57" s="1235"/>
      <c r="T57" s="1235"/>
    </row>
    <row r="58" spans="1:20">
      <c r="A58" s="1260" t="s">
        <v>1758</v>
      </c>
      <c r="B58" s="1318" t="s">
        <v>1759</v>
      </c>
      <c r="C58" s="1256">
        <f t="shared" si="10"/>
        <v>0</v>
      </c>
      <c r="D58" s="1299"/>
      <c r="E58" s="1263"/>
      <c r="F58" s="1263"/>
      <c r="G58" s="1263"/>
      <c r="H58" s="1263"/>
      <c r="I58" s="1263"/>
      <c r="J58" s="1263"/>
      <c r="K58" s="1263"/>
      <c r="L58" s="1263"/>
      <c r="M58" s="1263"/>
      <c r="N58" s="1263"/>
      <c r="O58" s="1263"/>
      <c r="P58" s="1263"/>
      <c r="Q58" s="1264"/>
      <c r="R58" s="1235"/>
      <c r="S58" s="1235"/>
      <c r="T58" s="1235"/>
    </row>
    <row r="59" spans="1:20">
      <c r="A59" s="1260" t="s">
        <v>1760</v>
      </c>
      <c r="B59" s="1318" t="s">
        <v>1761</v>
      </c>
      <c r="C59" s="1256">
        <f t="shared" si="10"/>
        <v>0</v>
      </c>
      <c r="D59" s="1319">
        <f>D60+D61</f>
        <v>0</v>
      </c>
      <c r="E59" s="1319">
        <f t="shared" ref="E59:Q59" si="11">E60+E61</f>
        <v>0</v>
      </c>
      <c r="F59" s="1319">
        <f t="shared" si="11"/>
        <v>0</v>
      </c>
      <c r="G59" s="1319">
        <f t="shared" si="11"/>
        <v>0</v>
      </c>
      <c r="H59" s="1319">
        <f t="shared" si="11"/>
        <v>0</v>
      </c>
      <c r="I59" s="1319">
        <f t="shared" si="11"/>
        <v>0</v>
      </c>
      <c r="J59" s="1319">
        <f t="shared" si="11"/>
        <v>0</v>
      </c>
      <c r="K59" s="1319">
        <f t="shared" si="11"/>
        <v>0</v>
      </c>
      <c r="L59" s="1319">
        <f t="shared" si="11"/>
        <v>0</v>
      </c>
      <c r="M59" s="1319">
        <f t="shared" si="11"/>
        <v>0</v>
      </c>
      <c r="N59" s="1319">
        <f t="shared" si="11"/>
        <v>0</v>
      </c>
      <c r="O59" s="1319">
        <f t="shared" si="11"/>
        <v>0</v>
      </c>
      <c r="P59" s="1319">
        <f t="shared" si="11"/>
        <v>0</v>
      </c>
      <c r="Q59" s="1320">
        <f t="shared" si="11"/>
        <v>0</v>
      </c>
      <c r="R59" s="1235"/>
      <c r="S59" s="1235"/>
      <c r="T59" s="1235"/>
    </row>
    <row r="60" spans="1:20">
      <c r="A60" s="1260" t="s">
        <v>1762</v>
      </c>
      <c r="B60" s="1321" t="s">
        <v>1763</v>
      </c>
      <c r="C60" s="1256">
        <f t="shared" si="10"/>
        <v>0</v>
      </c>
      <c r="D60" s="1292"/>
      <c r="E60" s="1292"/>
      <c r="F60" s="1292"/>
      <c r="G60" s="1292"/>
      <c r="H60" s="1292"/>
      <c r="I60" s="1292"/>
      <c r="J60" s="1292"/>
      <c r="K60" s="1292"/>
      <c r="L60" s="1292"/>
      <c r="M60" s="1292"/>
      <c r="N60" s="1292"/>
      <c r="O60" s="1292"/>
      <c r="P60" s="1292"/>
      <c r="Q60" s="1293"/>
      <c r="R60" s="1235"/>
      <c r="S60" s="1235"/>
      <c r="T60" s="1235"/>
    </row>
    <row r="61" spans="1:20">
      <c r="A61" s="1260" t="s">
        <v>1764</v>
      </c>
      <c r="B61" s="1321" t="s">
        <v>1765</v>
      </c>
      <c r="C61" s="1256">
        <f t="shared" si="10"/>
        <v>0</v>
      </c>
      <c r="D61" s="1292"/>
      <c r="E61" s="1292"/>
      <c r="F61" s="1292"/>
      <c r="G61" s="1292"/>
      <c r="H61" s="1292"/>
      <c r="I61" s="1292"/>
      <c r="J61" s="1292"/>
      <c r="K61" s="1292"/>
      <c r="L61" s="1292"/>
      <c r="M61" s="1292"/>
      <c r="N61" s="1292"/>
      <c r="O61" s="1292"/>
      <c r="P61" s="1292"/>
      <c r="Q61" s="1293"/>
      <c r="R61" s="1235"/>
      <c r="S61" s="1235"/>
      <c r="T61" s="1235"/>
    </row>
    <row r="62" spans="1:20">
      <c r="A62" s="1260" t="s">
        <v>1766</v>
      </c>
      <c r="B62" s="1318" t="s">
        <v>1767</v>
      </c>
      <c r="C62" s="1256">
        <f t="shared" si="10"/>
        <v>0</v>
      </c>
      <c r="D62" s="1322"/>
      <c r="E62" s="1322"/>
      <c r="F62" s="1322"/>
      <c r="G62" s="1322"/>
      <c r="H62" s="1322"/>
      <c r="I62" s="1322"/>
      <c r="J62" s="1322"/>
      <c r="K62" s="1322"/>
      <c r="L62" s="1322"/>
      <c r="M62" s="1322"/>
      <c r="N62" s="1322"/>
      <c r="O62" s="1322"/>
      <c r="P62" s="1322"/>
      <c r="Q62" s="1323"/>
      <c r="R62" s="1235"/>
      <c r="S62" s="1235"/>
      <c r="T62" s="1235"/>
    </row>
    <row r="63" spans="1:20">
      <c r="A63" s="1276"/>
      <c r="B63" s="1371" t="s">
        <v>1768</v>
      </c>
      <c r="C63" s="1324">
        <f>C56+C57+C58+C59+C62</f>
        <v>0</v>
      </c>
      <c r="D63" s="1325">
        <f>D56+D57+D58+D59+D62</f>
        <v>0</v>
      </c>
      <c r="E63" s="1325">
        <f t="shared" ref="E63:Q63" si="12">E56+E57+E58+E59+E62</f>
        <v>0</v>
      </c>
      <c r="F63" s="1325">
        <f t="shared" si="12"/>
        <v>0</v>
      </c>
      <c r="G63" s="1325">
        <f t="shared" si="12"/>
        <v>0</v>
      </c>
      <c r="H63" s="1325">
        <f t="shared" si="12"/>
        <v>0</v>
      </c>
      <c r="I63" s="1325">
        <f t="shared" si="12"/>
        <v>0</v>
      </c>
      <c r="J63" s="1325">
        <f t="shared" si="12"/>
        <v>0</v>
      </c>
      <c r="K63" s="1325">
        <f t="shared" si="12"/>
        <v>0</v>
      </c>
      <c r="L63" s="1325">
        <f t="shared" si="12"/>
        <v>0</v>
      </c>
      <c r="M63" s="1325">
        <f t="shared" si="12"/>
        <v>0</v>
      </c>
      <c r="N63" s="1325">
        <f t="shared" si="12"/>
        <v>0</v>
      </c>
      <c r="O63" s="1325">
        <f t="shared" si="12"/>
        <v>0</v>
      </c>
      <c r="P63" s="1325">
        <f t="shared" si="12"/>
        <v>0</v>
      </c>
      <c r="Q63" s="1326">
        <f t="shared" si="12"/>
        <v>0</v>
      </c>
      <c r="R63" s="1235"/>
      <c r="S63" s="1235"/>
      <c r="T63" s="1235"/>
    </row>
    <row r="64" spans="1:20">
      <c r="A64" s="1260"/>
      <c r="B64" s="1369" t="s">
        <v>1769</v>
      </c>
      <c r="C64" s="1246"/>
      <c r="D64" s="1327"/>
      <c r="E64" s="1327"/>
      <c r="F64" s="1327"/>
      <c r="G64" s="1327"/>
      <c r="H64" s="1327"/>
      <c r="I64" s="1327"/>
      <c r="J64" s="1327"/>
      <c r="K64" s="1327"/>
      <c r="L64" s="1327"/>
      <c r="M64" s="1327"/>
      <c r="N64" s="1327"/>
      <c r="O64" s="1327"/>
      <c r="P64" s="1327"/>
      <c r="Q64" s="1328"/>
      <c r="R64" s="1235"/>
      <c r="S64" s="1235"/>
      <c r="T64" s="1235"/>
    </row>
    <row r="65" spans="1:20">
      <c r="A65" s="1276" t="s">
        <v>1770</v>
      </c>
      <c r="B65" s="1377" t="s">
        <v>1753</v>
      </c>
      <c r="C65" s="1329"/>
      <c r="D65" s="1330"/>
      <c r="E65" s="1330"/>
      <c r="F65" s="1330"/>
      <c r="G65" s="1330"/>
      <c r="H65" s="1330"/>
      <c r="I65" s="1330"/>
      <c r="J65" s="1330"/>
      <c r="K65" s="1330"/>
      <c r="L65" s="1330"/>
      <c r="M65" s="1330"/>
      <c r="N65" s="1330"/>
      <c r="O65" s="1330"/>
      <c r="P65" s="1330"/>
      <c r="Q65" s="1331"/>
      <c r="R65" s="1235"/>
      <c r="S65" s="1235"/>
      <c r="T65" s="1235"/>
    </row>
    <row r="66" spans="1:20">
      <c r="A66" s="1260" t="s">
        <v>1754</v>
      </c>
      <c r="B66" s="1318" t="s">
        <v>1755</v>
      </c>
      <c r="C66" s="1256">
        <f t="shared" ref="C66:C72" si="13">SUM(D66:Q66)</f>
        <v>0</v>
      </c>
      <c r="D66" s="1299"/>
      <c r="E66" s="1263"/>
      <c r="F66" s="1263"/>
      <c r="G66" s="1263"/>
      <c r="H66" s="1263"/>
      <c r="I66" s="1263"/>
      <c r="J66" s="1263"/>
      <c r="K66" s="1263"/>
      <c r="L66" s="1263"/>
      <c r="M66" s="1263"/>
      <c r="N66" s="1263"/>
      <c r="O66" s="1263"/>
      <c r="P66" s="1263"/>
      <c r="Q66" s="1264"/>
      <c r="R66" s="1235"/>
      <c r="S66" s="1235"/>
      <c r="T66" s="1235"/>
    </row>
    <row r="67" spans="1:20">
      <c r="A67" s="1260" t="s">
        <v>1756</v>
      </c>
      <c r="B67" s="1318" t="s">
        <v>1757</v>
      </c>
      <c r="C67" s="1256">
        <f t="shared" si="13"/>
        <v>0</v>
      </c>
      <c r="D67" s="1299"/>
      <c r="E67" s="1263"/>
      <c r="F67" s="1263"/>
      <c r="G67" s="1263"/>
      <c r="H67" s="1263"/>
      <c r="I67" s="1263"/>
      <c r="J67" s="1263"/>
      <c r="K67" s="1263"/>
      <c r="L67" s="1263"/>
      <c r="M67" s="1263"/>
      <c r="N67" s="1263"/>
      <c r="O67" s="1263"/>
      <c r="P67" s="1263"/>
      <c r="Q67" s="1264"/>
      <c r="R67" s="1235"/>
      <c r="S67" s="1235"/>
      <c r="T67" s="1235"/>
    </row>
    <row r="68" spans="1:20">
      <c r="A68" s="1260" t="s">
        <v>1758</v>
      </c>
      <c r="B68" s="1318" t="s">
        <v>1759</v>
      </c>
      <c r="C68" s="1256">
        <f t="shared" si="13"/>
        <v>0</v>
      </c>
      <c r="D68" s="1299"/>
      <c r="E68" s="1263"/>
      <c r="F68" s="1263"/>
      <c r="G68" s="1263"/>
      <c r="H68" s="1263"/>
      <c r="I68" s="1263"/>
      <c r="J68" s="1263"/>
      <c r="K68" s="1263"/>
      <c r="L68" s="1263"/>
      <c r="M68" s="1263"/>
      <c r="N68" s="1263"/>
      <c r="O68" s="1263"/>
      <c r="P68" s="1263"/>
      <c r="Q68" s="1264"/>
      <c r="R68" s="1235"/>
      <c r="S68" s="1235"/>
      <c r="T68" s="1235"/>
    </row>
    <row r="69" spans="1:20">
      <c r="A69" s="1260" t="s">
        <v>1760</v>
      </c>
      <c r="B69" s="1318" t="s">
        <v>1761</v>
      </c>
      <c r="C69" s="1256">
        <f t="shared" si="13"/>
        <v>0</v>
      </c>
      <c r="D69" s="1319">
        <f>D70+D71</f>
        <v>0</v>
      </c>
      <c r="E69" s="1319">
        <f t="shared" ref="E69:Q69" si="14">E70+E71</f>
        <v>0</v>
      </c>
      <c r="F69" s="1319">
        <f t="shared" si="14"/>
        <v>0</v>
      </c>
      <c r="G69" s="1319">
        <f t="shared" si="14"/>
        <v>0</v>
      </c>
      <c r="H69" s="1319">
        <f t="shared" si="14"/>
        <v>0</v>
      </c>
      <c r="I69" s="1319">
        <f t="shared" si="14"/>
        <v>0</v>
      </c>
      <c r="J69" s="1319">
        <f t="shared" si="14"/>
        <v>0</v>
      </c>
      <c r="K69" s="1319">
        <f t="shared" si="14"/>
        <v>0</v>
      </c>
      <c r="L69" s="1319">
        <f t="shared" si="14"/>
        <v>0</v>
      </c>
      <c r="M69" s="1319">
        <f t="shared" si="14"/>
        <v>0</v>
      </c>
      <c r="N69" s="1319">
        <f t="shared" si="14"/>
        <v>0</v>
      </c>
      <c r="O69" s="1319">
        <f t="shared" si="14"/>
        <v>0</v>
      </c>
      <c r="P69" s="1319">
        <f t="shared" si="14"/>
        <v>0</v>
      </c>
      <c r="Q69" s="1320">
        <f t="shared" si="14"/>
        <v>0</v>
      </c>
      <c r="R69" s="1235"/>
      <c r="S69" s="1235"/>
      <c r="T69" s="1235"/>
    </row>
    <row r="70" spans="1:20">
      <c r="A70" s="1260" t="s">
        <v>1762</v>
      </c>
      <c r="B70" s="1321" t="s">
        <v>1763</v>
      </c>
      <c r="C70" s="1256">
        <f t="shared" si="13"/>
        <v>0</v>
      </c>
      <c r="D70" s="1292"/>
      <c r="E70" s="1292"/>
      <c r="F70" s="1292"/>
      <c r="G70" s="1292"/>
      <c r="H70" s="1292"/>
      <c r="I70" s="1292"/>
      <c r="J70" s="1292"/>
      <c r="K70" s="1292"/>
      <c r="L70" s="1292"/>
      <c r="M70" s="1292"/>
      <c r="N70" s="1292"/>
      <c r="O70" s="1292"/>
      <c r="P70" s="1292"/>
      <c r="Q70" s="1293"/>
      <c r="R70" s="1235"/>
      <c r="S70" s="1235"/>
      <c r="T70" s="1235"/>
    </row>
    <row r="71" spans="1:20">
      <c r="A71" s="1260" t="s">
        <v>1764</v>
      </c>
      <c r="B71" s="1321" t="s">
        <v>1765</v>
      </c>
      <c r="C71" s="1256">
        <f t="shared" si="13"/>
        <v>0</v>
      </c>
      <c r="D71" s="1292"/>
      <c r="E71" s="1292"/>
      <c r="F71" s="1292"/>
      <c r="G71" s="1292"/>
      <c r="H71" s="1292"/>
      <c r="I71" s="1292"/>
      <c r="J71" s="1292"/>
      <c r="K71" s="1292"/>
      <c r="L71" s="1292"/>
      <c r="M71" s="1292"/>
      <c r="N71" s="1292"/>
      <c r="O71" s="1292"/>
      <c r="P71" s="1292"/>
      <c r="Q71" s="1293"/>
      <c r="R71" s="1235"/>
      <c r="S71" s="1235"/>
      <c r="T71" s="1235"/>
    </row>
    <row r="72" spans="1:20">
      <c r="A72" s="1260" t="s">
        <v>1766</v>
      </c>
      <c r="B72" s="1318" t="s">
        <v>1767</v>
      </c>
      <c r="C72" s="1256">
        <f t="shared" si="13"/>
        <v>0</v>
      </c>
      <c r="D72" s="1322"/>
      <c r="E72" s="1322"/>
      <c r="F72" s="1322"/>
      <c r="G72" s="1322"/>
      <c r="H72" s="1322"/>
      <c r="I72" s="1322"/>
      <c r="J72" s="1322"/>
      <c r="K72" s="1322"/>
      <c r="L72" s="1322"/>
      <c r="M72" s="1322"/>
      <c r="N72" s="1322"/>
      <c r="O72" s="1322"/>
      <c r="P72" s="1322"/>
      <c r="Q72" s="1323"/>
      <c r="R72" s="1235"/>
      <c r="S72" s="1235"/>
      <c r="T72" s="1235"/>
    </row>
    <row r="73" spans="1:20" ht="15.75" thickBot="1">
      <c r="A73" s="1372"/>
      <c r="B73" s="1373" t="s">
        <v>1771</v>
      </c>
      <c r="C73" s="1332">
        <f>C66+C67+C68+C69+C72</f>
        <v>0</v>
      </c>
      <c r="D73" s="1303">
        <f>D66+D67+D68+D69+D72</f>
        <v>0</v>
      </c>
      <c r="E73" s="1303">
        <f t="shared" ref="E73:Q73" si="15">E66+E67+E68+E69+E72</f>
        <v>0</v>
      </c>
      <c r="F73" s="1303">
        <f t="shared" si="15"/>
        <v>0</v>
      </c>
      <c r="G73" s="1303">
        <f t="shared" si="15"/>
        <v>0</v>
      </c>
      <c r="H73" s="1303">
        <f t="shared" si="15"/>
        <v>0</v>
      </c>
      <c r="I73" s="1303">
        <f t="shared" si="15"/>
        <v>0</v>
      </c>
      <c r="J73" s="1303">
        <f t="shared" si="15"/>
        <v>0</v>
      </c>
      <c r="K73" s="1303">
        <f t="shared" si="15"/>
        <v>0</v>
      </c>
      <c r="L73" s="1303">
        <f t="shared" si="15"/>
        <v>0</v>
      </c>
      <c r="M73" s="1303">
        <f t="shared" si="15"/>
        <v>0</v>
      </c>
      <c r="N73" s="1303">
        <f t="shared" si="15"/>
        <v>0</v>
      </c>
      <c r="O73" s="1303">
        <f t="shared" si="15"/>
        <v>0</v>
      </c>
      <c r="P73" s="1303">
        <f t="shared" si="15"/>
        <v>0</v>
      </c>
      <c r="Q73" s="1304">
        <f t="shared" si="15"/>
        <v>0</v>
      </c>
      <c r="R73" s="1235"/>
      <c r="S73" s="1235"/>
      <c r="T73" s="1235"/>
    </row>
    <row r="74" spans="1:20" ht="15.75" thickBot="1">
      <c r="A74" s="1378"/>
      <c r="B74" s="1375" t="s">
        <v>1772</v>
      </c>
      <c r="C74" s="1307">
        <f>C63+C73</f>
        <v>0</v>
      </c>
      <c r="D74" s="1308">
        <f>D63+D73</f>
        <v>0</v>
      </c>
      <c r="E74" s="1308">
        <f t="shared" ref="E74:Q74" si="16">E63+E73</f>
        <v>0</v>
      </c>
      <c r="F74" s="1308">
        <f t="shared" si="16"/>
        <v>0</v>
      </c>
      <c r="G74" s="1308">
        <f t="shared" si="16"/>
        <v>0</v>
      </c>
      <c r="H74" s="1308">
        <f t="shared" si="16"/>
        <v>0</v>
      </c>
      <c r="I74" s="1308">
        <f t="shared" si="16"/>
        <v>0</v>
      </c>
      <c r="J74" s="1308">
        <f t="shared" si="16"/>
        <v>0</v>
      </c>
      <c r="K74" s="1308">
        <f t="shared" si="16"/>
        <v>0</v>
      </c>
      <c r="L74" s="1308">
        <f t="shared" si="16"/>
        <v>0</v>
      </c>
      <c r="M74" s="1308">
        <f t="shared" si="16"/>
        <v>0</v>
      </c>
      <c r="N74" s="1308">
        <f t="shared" si="16"/>
        <v>0</v>
      </c>
      <c r="O74" s="1308">
        <f t="shared" si="16"/>
        <v>0</v>
      </c>
      <c r="P74" s="1308">
        <f t="shared" si="16"/>
        <v>0</v>
      </c>
      <c r="Q74" s="1309">
        <f t="shared" si="16"/>
        <v>0</v>
      </c>
      <c r="R74" s="1235"/>
      <c r="S74" s="1235"/>
      <c r="T74" s="1235"/>
    </row>
    <row r="75" spans="1:20" ht="15.75" thickBot="1">
      <c r="A75" s="1379"/>
      <c r="B75" s="1380" t="s">
        <v>1773</v>
      </c>
      <c r="C75" s="1336">
        <f>C52+C74</f>
        <v>0</v>
      </c>
      <c r="D75" s="1337">
        <f>D52+D74</f>
        <v>0</v>
      </c>
      <c r="E75" s="1337">
        <f t="shared" ref="E75:Q75" si="17">E52+E74</f>
        <v>0</v>
      </c>
      <c r="F75" s="1337">
        <f t="shared" si="17"/>
        <v>0</v>
      </c>
      <c r="G75" s="1337">
        <f t="shared" si="17"/>
        <v>0</v>
      </c>
      <c r="H75" s="1337">
        <f t="shared" si="17"/>
        <v>0</v>
      </c>
      <c r="I75" s="1337">
        <f t="shared" si="17"/>
        <v>0</v>
      </c>
      <c r="J75" s="1337">
        <f t="shared" si="17"/>
        <v>0</v>
      </c>
      <c r="K75" s="1337">
        <f t="shared" si="17"/>
        <v>0</v>
      </c>
      <c r="L75" s="1337">
        <f t="shared" si="17"/>
        <v>0</v>
      </c>
      <c r="M75" s="1337">
        <f t="shared" si="17"/>
        <v>0</v>
      </c>
      <c r="N75" s="1337">
        <f t="shared" si="17"/>
        <v>0</v>
      </c>
      <c r="O75" s="1337">
        <f t="shared" si="17"/>
        <v>0</v>
      </c>
      <c r="P75" s="1337">
        <f t="shared" si="17"/>
        <v>0</v>
      </c>
      <c r="Q75" s="1338">
        <f t="shared" si="17"/>
        <v>0</v>
      </c>
      <c r="R75" s="1235"/>
      <c r="S75" s="1235"/>
      <c r="T75" s="1235"/>
    </row>
    <row r="76" spans="1:20" ht="16.5" thickTop="1" thickBot="1">
      <c r="A76" s="1381"/>
      <c r="B76" s="1382" t="s">
        <v>1774</v>
      </c>
      <c r="C76" s="1341"/>
      <c r="D76" s="1342">
        <v>0</v>
      </c>
      <c r="E76" s="1343" t="s">
        <v>1775</v>
      </c>
      <c r="F76" s="1344" t="s">
        <v>1776</v>
      </c>
      <c r="G76" s="1344" t="s">
        <v>1777</v>
      </c>
      <c r="H76" s="1344" t="s">
        <v>1778</v>
      </c>
      <c r="I76" s="1344" t="s">
        <v>1779</v>
      </c>
      <c r="J76" s="1344" t="s">
        <v>1780</v>
      </c>
      <c r="K76" s="1344" t="s">
        <v>1781</v>
      </c>
      <c r="L76" s="1344" t="s">
        <v>1782</v>
      </c>
      <c r="M76" s="1344" t="s">
        <v>1783</v>
      </c>
      <c r="N76" s="1344" t="s">
        <v>1784</v>
      </c>
      <c r="O76" s="1344" t="s">
        <v>1785</v>
      </c>
      <c r="P76" s="1344" t="s">
        <v>1786</v>
      </c>
      <c r="Q76" s="1345" t="s">
        <v>1787</v>
      </c>
      <c r="R76" s="1235"/>
      <c r="S76" s="1235"/>
      <c r="T76" s="1235"/>
    </row>
    <row r="77" spans="1:20" ht="16.5" thickTop="1" thickBot="1">
      <c r="A77" s="1383"/>
      <c r="B77" s="1384" t="s">
        <v>1823</v>
      </c>
      <c r="C77" s="1348"/>
      <c r="D77" s="1349">
        <f t="shared" ref="D77:Q77" si="18">D75*D76</f>
        <v>0</v>
      </c>
      <c r="E77" s="1350">
        <f t="shared" si="18"/>
        <v>0</v>
      </c>
      <c r="F77" s="1350">
        <f t="shared" si="18"/>
        <v>0</v>
      </c>
      <c r="G77" s="1350">
        <f t="shared" si="18"/>
        <v>0</v>
      </c>
      <c r="H77" s="1350">
        <f t="shared" si="18"/>
        <v>0</v>
      </c>
      <c r="I77" s="1350">
        <f t="shared" si="18"/>
        <v>0</v>
      </c>
      <c r="J77" s="1350">
        <f t="shared" si="18"/>
        <v>0</v>
      </c>
      <c r="K77" s="1350">
        <f t="shared" si="18"/>
        <v>0</v>
      </c>
      <c r="L77" s="1350">
        <f t="shared" si="18"/>
        <v>0</v>
      </c>
      <c r="M77" s="1350">
        <f t="shared" si="18"/>
        <v>0</v>
      </c>
      <c r="N77" s="1350">
        <f t="shared" si="18"/>
        <v>0</v>
      </c>
      <c r="O77" s="1350">
        <f t="shared" si="18"/>
        <v>0</v>
      </c>
      <c r="P77" s="1350">
        <f t="shared" si="18"/>
        <v>0</v>
      </c>
      <c r="Q77" s="1351">
        <f t="shared" si="18"/>
        <v>0</v>
      </c>
      <c r="R77" s="1235"/>
      <c r="S77" s="1235"/>
      <c r="T77" s="1235"/>
    </row>
    <row r="78" spans="1:20" ht="16.5" thickTop="1" thickBot="1">
      <c r="A78" s="1385"/>
      <c r="B78" s="1386" t="s">
        <v>1824</v>
      </c>
      <c r="C78" s="1354">
        <f>SUM(D77:Q77)</f>
        <v>0</v>
      </c>
      <c r="D78" s="1355"/>
      <c r="E78" s="1356"/>
      <c r="F78" s="1356"/>
      <c r="G78" s="1356"/>
      <c r="H78" s="1356"/>
      <c r="I78" s="1356"/>
      <c r="J78" s="1356"/>
      <c r="K78" s="1356"/>
      <c r="L78" s="1356"/>
      <c r="M78" s="1356"/>
      <c r="N78" s="1356"/>
      <c r="O78" s="1356"/>
      <c r="P78" s="1356"/>
      <c r="Q78" s="1357"/>
      <c r="R78" s="1235"/>
      <c r="S78" s="1235"/>
      <c r="T78" s="1235"/>
    </row>
    <row r="79" spans="1:20">
      <c r="A79" s="1231"/>
      <c r="B79" s="1231"/>
      <c r="C79" s="1231"/>
      <c r="D79" s="1231"/>
      <c r="E79" s="1231"/>
      <c r="F79" s="1231"/>
      <c r="G79" s="1231"/>
      <c r="H79" s="1231"/>
      <c r="I79" s="1231"/>
      <c r="J79" s="1231"/>
      <c r="K79" s="1231"/>
      <c r="L79" s="1231"/>
      <c r="M79" s="1231"/>
      <c r="N79" s="1231"/>
      <c r="O79" s="1231"/>
      <c r="P79" s="1231"/>
      <c r="Q79" s="1231"/>
    </row>
    <row r="80" spans="1:20">
      <c r="A80" s="1231"/>
      <c r="B80" s="1231"/>
      <c r="C80" s="1231"/>
      <c r="D80" s="1231"/>
      <c r="E80" s="1231"/>
      <c r="F80" s="1231"/>
      <c r="G80" s="1231"/>
      <c r="H80" s="1231"/>
      <c r="I80" s="1231"/>
      <c r="J80" s="1231"/>
      <c r="K80" s="1231"/>
      <c r="L80" s="1231"/>
      <c r="M80" s="1231"/>
      <c r="N80" s="1231"/>
      <c r="O80" s="1231"/>
      <c r="P80" s="1231"/>
      <c r="Q80" s="1231"/>
    </row>
    <row r="81" spans="1:17">
      <c r="A81" s="1231"/>
      <c r="B81" s="1231"/>
      <c r="C81" s="1231"/>
      <c r="D81" s="1231"/>
      <c r="E81" s="1231"/>
      <c r="F81" s="1231"/>
      <c r="G81" s="1231"/>
      <c r="H81" s="1231"/>
      <c r="I81" s="1231"/>
      <c r="J81" s="1231"/>
      <c r="K81" s="1231"/>
      <c r="L81" s="1231"/>
      <c r="M81" s="1231"/>
      <c r="N81" s="1231"/>
      <c r="O81" s="1231"/>
      <c r="P81" s="1231"/>
      <c r="Q81" s="1231"/>
    </row>
  </sheetData>
  <mergeCells count="5">
    <mergeCell ref="A7:B10"/>
    <mergeCell ref="C7:Q10"/>
    <mergeCell ref="A11:B12"/>
    <mergeCell ref="C11:C12"/>
    <mergeCell ref="E11:Q11"/>
  </mergeCells>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1"/>
  <sheetViews>
    <sheetView workbookViewId="0">
      <selection activeCell="B31" sqref="B31"/>
    </sheetView>
  </sheetViews>
  <sheetFormatPr defaultRowHeight="15"/>
  <cols>
    <col min="1" max="1" width="21.85546875" style="242" bestFit="1" customWidth="1"/>
    <col min="2" max="2" width="47.7109375" style="242" customWidth="1"/>
    <col min="3" max="3" width="10" style="242" customWidth="1"/>
    <col min="4" max="256" width="9.140625" style="242"/>
    <col min="257" max="257" width="21.85546875" style="242" bestFit="1" customWidth="1"/>
    <col min="258" max="258" width="47.7109375" style="242" customWidth="1"/>
    <col min="259" max="259" width="10" style="242" customWidth="1"/>
    <col min="260" max="512" width="9.140625" style="242"/>
    <col min="513" max="513" width="21.85546875" style="242" bestFit="1" customWidth="1"/>
    <col min="514" max="514" width="47.7109375" style="242" customWidth="1"/>
    <col min="515" max="515" width="10" style="242" customWidth="1"/>
    <col min="516" max="768" width="9.140625" style="242"/>
    <col min="769" max="769" width="21.85546875" style="242" bestFit="1" customWidth="1"/>
    <col min="770" max="770" width="47.7109375" style="242" customWidth="1"/>
    <col min="771" max="771" width="10" style="242" customWidth="1"/>
    <col min="772" max="1024" width="9.140625" style="242"/>
    <col min="1025" max="1025" width="21.85546875" style="242" bestFit="1" customWidth="1"/>
    <col min="1026" max="1026" width="47.7109375" style="242" customWidth="1"/>
    <col min="1027" max="1027" width="10" style="242" customWidth="1"/>
    <col min="1028" max="1280" width="9.140625" style="242"/>
    <col min="1281" max="1281" width="21.85546875" style="242" bestFit="1" customWidth="1"/>
    <col min="1282" max="1282" width="47.7109375" style="242" customWidth="1"/>
    <col min="1283" max="1283" width="10" style="242" customWidth="1"/>
    <col min="1284" max="1536" width="9.140625" style="242"/>
    <col min="1537" max="1537" width="21.85546875" style="242" bestFit="1" customWidth="1"/>
    <col min="1538" max="1538" width="47.7109375" style="242" customWidth="1"/>
    <col min="1539" max="1539" width="10" style="242" customWidth="1"/>
    <col min="1540" max="1792" width="9.140625" style="242"/>
    <col min="1793" max="1793" width="21.85546875" style="242" bestFit="1" customWidth="1"/>
    <col min="1794" max="1794" width="47.7109375" style="242" customWidth="1"/>
    <col min="1795" max="1795" width="10" style="242" customWidth="1"/>
    <col min="1796" max="2048" width="9.140625" style="242"/>
    <col min="2049" max="2049" width="21.85546875" style="242" bestFit="1" customWidth="1"/>
    <col min="2050" max="2050" width="47.7109375" style="242" customWidth="1"/>
    <col min="2051" max="2051" width="10" style="242" customWidth="1"/>
    <col min="2052" max="2304" width="9.140625" style="242"/>
    <col min="2305" max="2305" width="21.85546875" style="242" bestFit="1" customWidth="1"/>
    <col min="2306" max="2306" width="47.7109375" style="242" customWidth="1"/>
    <col min="2307" max="2307" width="10" style="242" customWidth="1"/>
    <col min="2308" max="2560" width="9.140625" style="242"/>
    <col min="2561" max="2561" width="21.85546875" style="242" bestFit="1" customWidth="1"/>
    <col min="2562" max="2562" width="47.7109375" style="242" customWidth="1"/>
    <col min="2563" max="2563" width="10" style="242" customWidth="1"/>
    <col min="2564" max="2816" width="9.140625" style="242"/>
    <col min="2817" max="2817" width="21.85546875" style="242" bestFit="1" customWidth="1"/>
    <col min="2818" max="2818" width="47.7109375" style="242" customWidth="1"/>
    <col min="2819" max="2819" width="10" style="242" customWidth="1"/>
    <col min="2820" max="3072" width="9.140625" style="242"/>
    <col min="3073" max="3073" width="21.85546875" style="242" bestFit="1" customWidth="1"/>
    <col min="3074" max="3074" width="47.7109375" style="242" customWidth="1"/>
    <col min="3075" max="3075" width="10" style="242" customWidth="1"/>
    <col min="3076" max="3328" width="9.140625" style="242"/>
    <col min="3329" max="3329" width="21.85546875" style="242" bestFit="1" customWidth="1"/>
    <col min="3330" max="3330" width="47.7109375" style="242" customWidth="1"/>
    <col min="3331" max="3331" width="10" style="242" customWidth="1"/>
    <col min="3332" max="3584" width="9.140625" style="242"/>
    <col min="3585" max="3585" width="21.85546875" style="242" bestFit="1" customWidth="1"/>
    <col min="3586" max="3586" width="47.7109375" style="242" customWidth="1"/>
    <col min="3587" max="3587" width="10" style="242" customWidth="1"/>
    <col min="3588" max="3840" width="9.140625" style="242"/>
    <col min="3841" max="3841" width="21.85546875" style="242" bestFit="1" customWidth="1"/>
    <col min="3842" max="3842" width="47.7109375" style="242" customWidth="1"/>
    <col min="3843" max="3843" width="10" style="242" customWidth="1"/>
    <col min="3844" max="4096" width="9.140625" style="242"/>
    <col min="4097" max="4097" width="21.85546875" style="242" bestFit="1" customWidth="1"/>
    <col min="4098" max="4098" width="47.7109375" style="242" customWidth="1"/>
    <col min="4099" max="4099" width="10" style="242" customWidth="1"/>
    <col min="4100" max="4352" width="9.140625" style="242"/>
    <col min="4353" max="4353" width="21.85546875" style="242" bestFit="1" customWidth="1"/>
    <col min="4354" max="4354" width="47.7109375" style="242" customWidth="1"/>
    <col min="4355" max="4355" width="10" style="242" customWidth="1"/>
    <col min="4356" max="4608" width="9.140625" style="242"/>
    <col min="4609" max="4609" width="21.85546875" style="242" bestFit="1" customWidth="1"/>
    <col min="4610" max="4610" width="47.7109375" style="242" customWidth="1"/>
    <col min="4611" max="4611" width="10" style="242" customWidth="1"/>
    <col min="4612" max="4864" width="9.140625" style="242"/>
    <col min="4865" max="4865" width="21.85546875" style="242" bestFit="1" customWidth="1"/>
    <col min="4866" max="4866" width="47.7109375" style="242" customWidth="1"/>
    <col min="4867" max="4867" width="10" style="242" customWidth="1"/>
    <col min="4868" max="5120" width="9.140625" style="242"/>
    <col min="5121" max="5121" width="21.85546875" style="242" bestFit="1" customWidth="1"/>
    <col min="5122" max="5122" width="47.7109375" style="242" customWidth="1"/>
    <col min="5123" max="5123" width="10" style="242" customWidth="1"/>
    <col min="5124" max="5376" width="9.140625" style="242"/>
    <col min="5377" max="5377" width="21.85546875" style="242" bestFit="1" customWidth="1"/>
    <col min="5378" max="5378" width="47.7109375" style="242" customWidth="1"/>
    <col min="5379" max="5379" width="10" style="242" customWidth="1"/>
    <col min="5380" max="5632" width="9.140625" style="242"/>
    <col min="5633" max="5633" width="21.85546875" style="242" bestFit="1" customWidth="1"/>
    <col min="5634" max="5634" width="47.7109375" style="242" customWidth="1"/>
    <col min="5635" max="5635" width="10" style="242" customWidth="1"/>
    <col min="5636" max="5888" width="9.140625" style="242"/>
    <col min="5889" max="5889" width="21.85546875" style="242" bestFit="1" customWidth="1"/>
    <col min="5890" max="5890" width="47.7109375" style="242" customWidth="1"/>
    <col min="5891" max="5891" width="10" style="242" customWidth="1"/>
    <col min="5892" max="6144" width="9.140625" style="242"/>
    <col min="6145" max="6145" width="21.85546875" style="242" bestFit="1" customWidth="1"/>
    <col min="6146" max="6146" width="47.7109375" style="242" customWidth="1"/>
    <col min="6147" max="6147" width="10" style="242" customWidth="1"/>
    <col min="6148" max="6400" width="9.140625" style="242"/>
    <col min="6401" max="6401" width="21.85546875" style="242" bestFit="1" customWidth="1"/>
    <col min="6402" max="6402" width="47.7109375" style="242" customWidth="1"/>
    <col min="6403" max="6403" width="10" style="242" customWidth="1"/>
    <col min="6404" max="6656" width="9.140625" style="242"/>
    <col min="6657" max="6657" width="21.85546875" style="242" bestFit="1" customWidth="1"/>
    <col min="6658" max="6658" width="47.7109375" style="242" customWidth="1"/>
    <col min="6659" max="6659" width="10" style="242" customWidth="1"/>
    <col min="6660" max="6912" width="9.140625" style="242"/>
    <col min="6913" max="6913" width="21.85546875" style="242" bestFit="1" customWidth="1"/>
    <col min="6914" max="6914" width="47.7109375" style="242" customWidth="1"/>
    <col min="6915" max="6915" width="10" style="242" customWidth="1"/>
    <col min="6916" max="7168" width="9.140625" style="242"/>
    <col min="7169" max="7169" width="21.85546875" style="242" bestFit="1" customWidth="1"/>
    <col min="7170" max="7170" width="47.7109375" style="242" customWidth="1"/>
    <col min="7171" max="7171" width="10" style="242" customWidth="1"/>
    <col min="7172" max="7424" width="9.140625" style="242"/>
    <col min="7425" max="7425" width="21.85546875" style="242" bestFit="1" customWidth="1"/>
    <col min="7426" max="7426" width="47.7109375" style="242" customWidth="1"/>
    <col min="7427" max="7427" width="10" style="242" customWidth="1"/>
    <col min="7428" max="7680" width="9.140625" style="242"/>
    <col min="7681" max="7681" width="21.85546875" style="242" bestFit="1" customWidth="1"/>
    <col min="7682" max="7682" width="47.7109375" style="242" customWidth="1"/>
    <col min="7683" max="7683" width="10" style="242" customWidth="1"/>
    <col min="7684" max="7936" width="9.140625" style="242"/>
    <col min="7937" max="7937" width="21.85546875" style="242" bestFit="1" customWidth="1"/>
    <col min="7938" max="7938" width="47.7109375" style="242" customWidth="1"/>
    <col min="7939" max="7939" width="10" style="242" customWidth="1"/>
    <col min="7940" max="8192" width="9.140625" style="242"/>
    <col min="8193" max="8193" width="21.85546875" style="242" bestFit="1" customWidth="1"/>
    <col min="8194" max="8194" width="47.7109375" style="242" customWidth="1"/>
    <col min="8195" max="8195" width="10" style="242" customWidth="1"/>
    <col min="8196" max="8448" width="9.140625" style="242"/>
    <col min="8449" max="8449" width="21.85546875" style="242" bestFit="1" customWidth="1"/>
    <col min="8450" max="8450" width="47.7109375" style="242" customWidth="1"/>
    <col min="8451" max="8451" width="10" style="242" customWidth="1"/>
    <col min="8452" max="8704" width="9.140625" style="242"/>
    <col min="8705" max="8705" width="21.85546875" style="242" bestFit="1" customWidth="1"/>
    <col min="8706" max="8706" width="47.7109375" style="242" customWidth="1"/>
    <col min="8707" max="8707" width="10" style="242" customWidth="1"/>
    <col min="8708" max="8960" width="9.140625" style="242"/>
    <col min="8961" max="8961" width="21.85546875" style="242" bestFit="1" customWidth="1"/>
    <col min="8962" max="8962" width="47.7109375" style="242" customWidth="1"/>
    <col min="8963" max="8963" width="10" style="242" customWidth="1"/>
    <col min="8964" max="9216" width="9.140625" style="242"/>
    <col min="9217" max="9217" width="21.85546875" style="242" bestFit="1" customWidth="1"/>
    <col min="9218" max="9218" width="47.7109375" style="242" customWidth="1"/>
    <col min="9219" max="9219" width="10" style="242" customWidth="1"/>
    <col min="9220" max="9472" width="9.140625" style="242"/>
    <col min="9473" max="9473" width="21.85546875" style="242" bestFit="1" customWidth="1"/>
    <col min="9474" max="9474" width="47.7109375" style="242" customWidth="1"/>
    <col min="9475" max="9475" width="10" style="242" customWidth="1"/>
    <col min="9476" max="9728" width="9.140625" style="242"/>
    <col min="9729" max="9729" width="21.85546875" style="242" bestFit="1" customWidth="1"/>
    <col min="9730" max="9730" width="47.7109375" style="242" customWidth="1"/>
    <col min="9731" max="9731" width="10" style="242" customWidth="1"/>
    <col min="9732" max="9984" width="9.140625" style="242"/>
    <col min="9985" max="9985" width="21.85546875" style="242" bestFit="1" customWidth="1"/>
    <col min="9986" max="9986" width="47.7109375" style="242" customWidth="1"/>
    <col min="9987" max="9987" width="10" style="242" customWidth="1"/>
    <col min="9988" max="10240" width="9.140625" style="242"/>
    <col min="10241" max="10241" width="21.85546875" style="242" bestFit="1" customWidth="1"/>
    <col min="10242" max="10242" width="47.7109375" style="242" customWidth="1"/>
    <col min="10243" max="10243" width="10" style="242" customWidth="1"/>
    <col min="10244" max="10496" width="9.140625" style="242"/>
    <col min="10497" max="10497" width="21.85546875" style="242" bestFit="1" customWidth="1"/>
    <col min="10498" max="10498" width="47.7109375" style="242" customWidth="1"/>
    <col min="10499" max="10499" width="10" style="242" customWidth="1"/>
    <col min="10500" max="10752" width="9.140625" style="242"/>
    <col min="10753" max="10753" width="21.85546875" style="242" bestFit="1" customWidth="1"/>
    <col min="10754" max="10754" width="47.7109375" style="242" customWidth="1"/>
    <col min="10755" max="10755" width="10" style="242" customWidth="1"/>
    <col min="10756" max="11008" width="9.140625" style="242"/>
    <col min="11009" max="11009" width="21.85546875" style="242" bestFit="1" customWidth="1"/>
    <col min="11010" max="11010" width="47.7109375" style="242" customWidth="1"/>
    <col min="11011" max="11011" width="10" style="242" customWidth="1"/>
    <col min="11012" max="11264" width="9.140625" style="242"/>
    <col min="11265" max="11265" width="21.85546875" style="242" bestFit="1" customWidth="1"/>
    <col min="11266" max="11266" width="47.7109375" style="242" customWidth="1"/>
    <col min="11267" max="11267" width="10" style="242" customWidth="1"/>
    <col min="11268" max="11520" width="9.140625" style="242"/>
    <col min="11521" max="11521" width="21.85546875" style="242" bestFit="1" customWidth="1"/>
    <col min="11522" max="11522" width="47.7109375" style="242" customWidth="1"/>
    <col min="11523" max="11523" width="10" style="242" customWidth="1"/>
    <col min="11524" max="11776" width="9.140625" style="242"/>
    <col min="11777" max="11777" width="21.85546875" style="242" bestFit="1" customWidth="1"/>
    <col min="11778" max="11778" width="47.7109375" style="242" customWidth="1"/>
    <col min="11779" max="11779" width="10" style="242" customWidth="1"/>
    <col min="11780" max="12032" width="9.140625" style="242"/>
    <col min="12033" max="12033" width="21.85546875" style="242" bestFit="1" customWidth="1"/>
    <col min="12034" max="12034" width="47.7109375" style="242" customWidth="1"/>
    <col min="12035" max="12035" width="10" style="242" customWidth="1"/>
    <col min="12036" max="12288" width="9.140625" style="242"/>
    <col min="12289" max="12289" width="21.85546875" style="242" bestFit="1" customWidth="1"/>
    <col min="12290" max="12290" width="47.7109375" style="242" customWidth="1"/>
    <col min="12291" max="12291" width="10" style="242" customWidth="1"/>
    <col min="12292" max="12544" width="9.140625" style="242"/>
    <col min="12545" max="12545" width="21.85546875" style="242" bestFit="1" customWidth="1"/>
    <col min="12546" max="12546" width="47.7109375" style="242" customWidth="1"/>
    <col min="12547" max="12547" width="10" style="242" customWidth="1"/>
    <col min="12548" max="12800" width="9.140625" style="242"/>
    <col min="12801" max="12801" width="21.85546875" style="242" bestFit="1" customWidth="1"/>
    <col min="12802" max="12802" width="47.7109375" style="242" customWidth="1"/>
    <col min="12803" max="12803" width="10" style="242" customWidth="1"/>
    <col min="12804" max="13056" width="9.140625" style="242"/>
    <col min="13057" max="13057" width="21.85546875" style="242" bestFit="1" customWidth="1"/>
    <col min="13058" max="13058" width="47.7109375" style="242" customWidth="1"/>
    <col min="13059" max="13059" width="10" style="242" customWidth="1"/>
    <col min="13060" max="13312" width="9.140625" style="242"/>
    <col min="13313" max="13313" width="21.85546875" style="242" bestFit="1" customWidth="1"/>
    <col min="13314" max="13314" width="47.7109375" style="242" customWidth="1"/>
    <col min="13315" max="13315" width="10" style="242" customWidth="1"/>
    <col min="13316" max="13568" width="9.140625" style="242"/>
    <col min="13569" max="13569" width="21.85546875" style="242" bestFit="1" customWidth="1"/>
    <col min="13570" max="13570" width="47.7109375" style="242" customWidth="1"/>
    <col min="13571" max="13571" width="10" style="242" customWidth="1"/>
    <col min="13572" max="13824" width="9.140625" style="242"/>
    <col min="13825" max="13825" width="21.85546875" style="242" bestFit="1" customWidth="1"/>
    <col min="13826" max="13826" width="47.7109375" style="242" customWidth="1"/>
    <col min="13827" max="13827" width="10" style="242" customWidth="1"/>
    <col min="13828" max="14080" width="9.140625" style="242"/>
    <col min="14081" max="14081" width="21.85546875" style="242" bestFit="1" customWidth="1"/>
    <col min="14082" max="14082" width="47.7109375" style="242" customWidth="1"/>
    <col min="14083" max="14083" width="10" style="242" customWidth="1"/>
    <col min="14084" max="14336" width="9.140625" style="242"/>
    <col min="14337" max="14337" width="21.85546875" style="242" bestFit="1" customWidth="1"/>
    <col min="14338" max="14338" width="47.7109375" style="242" customWidth="1"/>
    <col min="14339" max="14339" width="10" style="242" customWidth="1"/>
    <col min="14340" max="14592" width="9.140625" style="242"/>
    <col min="14593" max="14593" width="21.85546875" style="242" bestFit="1" customWidth="1"/>
    <col min="14594" max="14594" width="47.7109375" style="242" customWidth="1"/>
    <col min="14595" max="14595" width="10" style="242" customWidth="1"/>
    <col min="14596" max="14848" width="9.140625" style="242"/>
    <col min="14849" max="14849" width="21.85546875" style="242" bestFit="1" customWidth="1"/>
    <col min="14850" max="14850" width="47.7109375" style="242" customWidth="1"/>
    <col min="14851" max="14851" width="10" style="242" customWidth="1"/>
    <col min="14852" max="15104" width="9.140625" style="242"/>
    <col min="15105" max="15105" width="21.85546875" style="242" bestFit="1" customWidth="1"/>
    <col min="15106" max="15106" width="47.7109375" style="242" customWidth="1"/>
    <col min="15107" max="15107" width="10" style="242" customWidth="1"/>
    <col min="15108" max="15360" width="9.140625" style="242"/>
    <col min="15361" max="15361" width="21.85546875" style="242" bestFit="1" customWidth="1"/>
    <col min="15362" max="15362" width="47.7109375" style="242" customWidth="1"/>
    <col min="15363" max="15363" width="10" style="242" customWidth="1"/>
    <col min="15364" max="15616" width="9.140625" style="242"/>
    <col min="15617" max="15617" width="21.85546875" style="242" bestFit="1" customWidth="1"/>
    <col min="15618" max="15618" width="47.7109375" style="242" customWidth="1"/>
    <col min="15619" max="15619" width="10" style="242" customWidth="1"/>
    <col min="15620" max="15872" width="9.140625" style="242"/>
    <col min="15873" max="15873" width="21.85546875" style="242" bestFit="1" customWidth="1"/>
    <col min="15874" max="15874" width="47.7109375" style="242" customWidth="1"/>
    <col min="15875" max="15875" width="10" style="242" customWidth="1"/>
    <col min="15876" max="16128" width="9.140625" style="242"/>
    <col min="16129" max="16129" width="21.85546875" style="242" bestFit="1" customWidth="1"/>
    <col min="16130" max="16130" width="47.7109375" style="242" customWidth="1"/>
    <col min="16131" max="16131" width="10" style="242" customWidth="1"/>
    <col min="16132" max="16384" width="9.140625" style="242"/>
  </cols>
  <sheetData>
    <row r="1" spans="1:20">
      <c r="A1" s="242" t="s">
        <v>0</v>
      </c>
      <c r="B1" s="265" t="s">
        <v>1826</v>
      </c>
    </row>
    <row r="2" spans="1:20">
      <c r="A2" s="242" t="s">
        <v>2</v>
      </c>
      <c r="B2" s="268" t="s">
        <v>1819</v>
      </c>
    </row>
    <row r="3" spans="1:20">
      <c r="A3" s="242" t="s">
        <v>4</v>
      </c>
      <c r="B3" s="268" t="s">
        <v>1560</v>
      </c>
    </row>
    <row r="4" spans="1:20">
      <c r="A4" s="242" t="s">
        <v>6</v>
      </c>
      <c r="B4" s="268" t="s">
        <v>7</v>
      </c>
    </row>
    <row r="5" spans="1:20">
      <c r="A5" s="242" t="s">
        <v>8</v>
      </c>
      <c r="B5" s="242" t="s">
        <v>9</v>
      </c>
    </row>
    <row r="6" spans="1:20" ht="15.75" thickBot="1"/>
    <row r="7" spans="1:20">
      <c r="A7" s="3035" t="s">
        <v>1820</v>
      </c>
      <c r="B7" s="3036"/>
      <c r="C7" s="3041" t="s">
        <v>1821</v>
      </c>
      <c r="D7" s="3042"/>
      <c r="E7" s="3042"/>
      <c r="F7" s="3042"/>
      <c r="G7" s="3042"/>
      <c r="H7" s="3042"/>
      <c r="I7" s="3042"/>
      <c r="J7" s="3042"/>
      <c r="K7" s="3042"/>
      <c r="L7" s="3042"/>
      <c r="M7" s="3042"/>
      <c r="N7" s="3043"/>
      <c r="O7" s="3043"/>
      <c r="P7" s="3043"/>
      <c r="Q7" s="3044"/>
      <c r="R7" s="1235"/>
      <c r="S7" s="1235"/>
      <c r="T7" s="1235"/>
    </row>
    <row r="8" spans="1:20">
      <c r="A8" s="3037"/>
      <c r="B8" s="3038"/>
      <c r="C8" s="3045"/>
      <c r="D8" s="3046"/>
      <c r="E8" s="3046"/>
      <c r="F8" s="3046"/>
      <c r="G8" s="3046"/>
      <c r="H8" s="3046"/>
      <c r="I8" s="3046"/>
      <c r="J8" s="3046"/>
      <c r="K8" s="3046"/>
      <c r="L8" s="3046"/>
      <c r="M8" s="3046"/>
      <c r="N8" s="3047"/>
      <c r="O8" s="3047"/>
      <c r="P8" s="3047"/>
      <c r="Q8" s="3048"/>
      <c r="R8" s="1235"/>
      <c r="S8" s="1235"/>
      <c r="T8" s="1235"/>
    </row>
    <row r="9" spans="1:20">
      <c r="A9" s="3037"/>
      <c r="B9" s="3038"/>
      <c r="C9" s="3045"/>
      <c r="D9" s="3046"/>
      <c r="E9" s="3046"/>
      <c r="F9" s="3046"/>
      <c r="G9" s="3046"/>
      <c r="H9" s="3046"/>
      <c r="I9" s="3046"/>
      <c r="J9" s="3046"/>
      <c r="K9" s="3046"/>
      <c r="L9" s="3046"/>
      <c r="M9" s="3046"/>
      <c r="N9" s="3047"/>
      <c r="O9" s="3047"/>
      <c r="P9" s="3047"/>
      <c r="Q9" s="3048"/>
      <c r="R9" s="1235"/>
      <c r="S9" s="1235"/>
      <c r="T9" s="1235"/>
    </row>
    <row r="10" spans="1:20" ht="15.75" thickBot="1">
      <c r="A10" s="3039"/>
      <c r="B10" s="3040"/>
      <c r="C10" s="3049"/>
      <c r="D10" s="3050"/>
      <c r="E10" s="3050"/>
      <c r="F10" s="3050"/>
      <c r="G10" s="3050"/>
      <c r="H10" s="3050"/>
      <c r="I10" s="3050"/>
      <c r="J10" s="3050"/>
      <c r="K10" s="3050"/>
      <c r="L10" s="3050"/>
      <c r="M10" s="3050"/>
      <c r="N10" s="3051"/>
      <c r="O10" s="3051"/>
      <c r="P10" s="3051"/>
      <c r="Q10" s="3052"/>
      <c r="R10" s="1235"/>
      <c r="S10" s="1235"/>
      <c r="T10" s="1235"/>
    </row>
    <row r="11" spans="1:20" ht="15" customHeight="1">
      <c r="A11" s="3061" t="s">
        <v>1822</v>
      </c>
      <c r="B11" s="3062"/>
      <c r="C11" s="3065" t="s">
        <v>1793</v>
      </c>
      <c r="D11" s="1359"/>
      <c r="E11" s="3067" t="s">
        <v>1708</v>
      </c>
      <c r="F11" s="3067"/>
      <c r="G11" s="3067"/>
      <c r="H11" s="3067"/>
      <c r="I11" s="3067"/>
      <c r="J11" s="3067"/>
      <c r="K11" s="3067"/>
      <c r="L11" s="3067"/>
      <c r="M11" s="3067"/>
      <c r="N11" s="3067"/>
      <c r="O11" s="3067"/>
      <c r="P11" s="3067"/>
      <c r="Q11" s="3068"/>
      <c r="R11" s="1235"/>
      <c r="S11" s="1235"/>
      <c r="T11" s="1235"/>
    </row>
    <row r="12" spans="1:20" ht="25.5">
      <c r="A12" s="3063"/>
      <c r="B12" s="3064"/>
      <c r="C12" s="3066"/>
      <c r="D12" s="1360" t="s">
        <v>1709</v>
      </c>
      <c r="E12" s="1238" t="s">
        <v>1710</v>
      </c>
      <c r="F12" s="1361" t="s">
        <v>1711</v>
      </c>
      <c r="G12" s="1361" t="s">
        <v>1712</v>
      </c>
      <c r="H12" s="1361" t="s">
        <v>1713</v>
      </c>
      <c r="I12" s="1361" t="s">
        <v>1714</v>
      </c>
      <c r="J12" s="1361" t="s">
        <v>1715</v>
      </c>
      <c r="K12" s="1361" t="s">
        <v>1716</v>
      </c>
      <c r="L12" s="1361" t="s">
        <v>1717</v>
      </c>
      <c r="M12" s="1361" t="s">
        <v>1718</v>
      </c>
      <c r="N12" s="1361" t="s">
        <v>1719</v>
      </c>
      <c r="O12" s="1361" t="s">
        <v>1720</v>
      </c>
      <c r="P12" s="1361" t="s">
        <v>1721</v>
      </c>
      <c r="Q12" s="1362" t="s">
        <v>1722</v>
      </c>
      <c r="R12" s="1235"/>
      <c r="S12" s="1235"/>
      <c r="T12" s="1235"/>
    </row>
    <row r="13" spans="1:20">
      <c r="A13" s="1363"/>
      <c r="B13" s="1364"/>
      <c r="C13" s="1365">
        <v>1</v>
      </c>
      <c r="D13" s="1366">
        <v>2</v>
      </c>
      <c r="E13" s="1366">
        <v>3</v>
      </c>
      <c r="F13" s="1366">
        <v>4</v>
      </c>
      <c r="G13" s="1366">
        <v>5</v>
      </c>
      <c r="H13" s="1366">
        <v>6</v>
      </c>
      <c r="I13" s="1366">
        <v>7</v>
      </c>
      <c r="J13" s="1366">
        <v>8</v>
      </c>
      <c r="K13" s="1366">
        <v>9</v>
      </c>
      <c r="L13" s="1366">
        <v>10</v>
      </c>
      <c r="M13" s="1366">
        <v>11</v>
      </c>
      <c r="N13" s="1366">
        <v>12</v>
      </c>
      <c r="O13" s="1366">
        <v>13</v>
      </c>
      <c r="P13" s="1367">
        <v>14</v>
      </c>
      <c r="Q13" s="1368">
        <v>15</v>
      </c>
      <c r="R13" s="1235"/>
      <c r="S13" s="1235"/>
      <c r="T13" s="1235"/>
    </row>
    <row r="14" spans="1:20">
      <c r="A14" s="1363"/>
      <c r="B14" s="1369" t="s">
        <v>1723</v>
      </c>
      <c r="C14" s="1246"/>
      <c r="D14" s="1247"/>
      <c r="E14" s="1247"/>
      <c r="F14" s="1247"/>
      <c r="G14" s="1247"/>
      <c r="H14" s="1247"/>
      <c r="I14" s="1247"/>
      <c r="J14" s="1247"/>
      <c r="K14" s="1247"/>
      <c r="L14" s="1247"/>
      <c r="M14" s="1247"/>
      <c r="N14" s="1247"/>
      <c r="O14" s="1247"/>
      <c r="P14" s="1247"/>
      <c r="Q14" s="1248"/>
      <c r="R14" s="1235"/>
      <c r="S14" s="1235"/>
      <c r="T14" s="1235"/>
    </row>
    <row r="15" spans="1:20">
      <c r="A15" s="1260"/>
      <c r="B15" s="1370" t="s">
        <v>11</v>
      </c>
      <c r="C15" s="1251"/>
      <c r="D15" s="1252"/>
      <c r="E15" s="1252"/>
      <c r="F15" s="1252"/>
      <c r="G15" s="1252"/>
      <c r="H15" s="1252"/>
      <c r="I15" s="1252"/>
      <c r="J15" s="1252"/>
      <c r="K15" s="1252"/>
      <c r="L15" s="1252"/>
      <c r="M15" s="1252"/>
      <c r="N15" s="1252"/>
      <c r="O15" s="1252"/>
      <c r="P15" s="1252"/>
      <c r="Q15" s="1253"/>
      <c r="R15" s="1235"/>
      <c r="S15" s="1235"/>
      <c r="T15" s="1235"/>
    </row>
    <row r="16" spans="1:20">
      <c r="A16" s="1254">
        <v>1</v>
      </c>
      <c r="B16" s="1255" t="s">
        <v>1724</v>
      </c>
      <c r="C16" s="1256">
        <f>SUM(D16:Q16)</f>
        <v>0</v>
      </c>
      <c r="D16" s="1257"/>
      <c r="E16" s="1258"/>
      <c r="F16" s="1258"/>
      <c r="G16" s="1258"/>
      <c r="H16" s="1258"/>
      <c r="I16" s="1258"/>
      <c r="J16" s="1258"/>
      <c r="K16" s="1258"/>
      <c r="L16" s="1258"/>
      <c r="M16" s="1258"/>
      <c r="N16" s="1258"/>
      <c r="O16" s="1258"/>
      <c r="P16" s="1258"/>
      <c r="Q16" s="1259"/>
      <c r="R16" s="1235"/>
      <c r="S16" s="1235"/>
      <c r="T16" s="1235"/>
    </row>
    <row r="17" spans="1:20" ht="26.25">
      <c r="A17" s="1260">
        <v>2</v>
      </c>
      <c r="B17" s="1261" t="s">
        <v>319</v>
      </c>
      <c r="C17" s="1256">
        <f t="shared" ref="C17:C32" si="0">SUM(D17:Q17)</f>
        <v>0</v>
      </c>
      <c r="D17" s="1262"/>
      <c r="E17" s="1263"/>
      <c r="F17" s="1263"/>
      <c r="G17" s="1263"/>
      <c r="H17" s="1263"/>
      <c r="I17" s="1263"/>
      <c r="J17" s="1263"/>
      <c r="K17" s="1263"/>
      <c r="L17" s="1263"/>
      <c r="M17" s="1263"/>
      <c r="N17" s="1263"/>
      <c r="O17" s="1263"/>
      <c r="P17" s="1263"/>
      <c r="Q17" s="1264"/>
      <c r="R17" s="1235"/>
      <c r="S17" s="1235"/>
      <c r="T17" s="1235"/>
    </row>
    <row r="18" spans="1:20" ht="15" customHeight="1">
      <c r="A18" s="1260">
        <v>3</v>
      </c>
      <c r="B18" s="1266" t="s">
        <v>1725</v>
      </c>
      <c r="C18" s="1256">
        <f t="shared" si="0"/>
        <v>0</v>
      </c>
      <c r="D18" s="1262"/>
      <c r="E18" s="1263"/>
      <c r="F18" s="1263"/>
      <c r="G18" s="1263"/>
      <c r="H18" s="1263"/>
      <c r="I18" s="1263"/>
      <c r="J18" s="1263"/>
      <c r="K18" s="1263"/>
      <c r="L18" s="1263"/>
      <c r="M18" s="1263"/>
      <c r="N18" s="1263"/>
      <c r="O18" s="1263"/>
      <c r="P18" s="1263"/>
      <c r="Q18" s="1264"/>
      <c r="R18" s="1235"/>
      <c r="S18" s="1235"/>
      <c r="T18" s="1235"/>
    </row>
    <row r="19" spans="1:20">
      <c r="A19" s="1260">
        <v>4</v>
      </c>
      <c r="B19" s="1266" t="s">
        <v>1726</v>
      </c>
      <c r="C19" s="1256">
        <f t="shared" si="0"/>
        <v>0</v>
      </c>
      <c r="D19" s="1267">
        <f>D20+D21</f>
        <v>0</v>
      </c>
      <c r="E19" s="1267">
        <f t="shared" ref="E19:Q19" si="1">E20+E21</f>
        <v>0</v>
      </c>
      <c r="F19" s="1267">
        <f t="shared" si="1"/>
        <v>0</v>
      </c>
      <c r="G19" s="1267">
        <f t="shared" si="1"/>
        <v>0</v>
      </c>
      <c r="H19" s="1267">
        <f t="shared" si="1"/>
        <v>0</v>
      </c>
      <c r="I19" s="1267">
        <f t="shared" si="1"/>
        <v>0</v>
      </c>
      <c r="J19" s="1267">
        <f t="shared" si="1"/>
        <v>0</v>
      </c>
      <c r="K19" s="1267">
        <f t="shared" si="1"/>
        <v>0</v>
      </c>
      <c r="L19" s="1267">
        <f t="shared" si="1"/>
        <v>0</v>
      </c>
      <c r="M19" s="1267">
        <f t="shared" si="1"/>
        <v>0</v>
      </c>
      <c r="N19" s="1267">
        <f t="shared" si="1"/>
        <v>0</v>
      </c>
      <c r="O19" s="1267">
        <f t="shared" si="1"/>
        <v>0</v>
      </c>
      <c r="P19" s="1267">
        <f t="shared" si="1"/>
        <v>0</v>
      </c>
      <c r="Q19" s="1268">
        <f t="shared" si="1"/>
        <v>0</v>
      </c>
      <c r="R19" s="1235"/>
      <c r="S19" s="1235"/>
      <c r="T19" s="1235"/>
    </row>
    <row r="20" spans="1:20">
      <c r="A20" s="1260"/>
      <c r="B20" s="1269" t="s">
        <v>1727</v>
      </c>
      <c r="C20" s="1256">
        <f t="shared" si="0"/>
        <v>0</v>
      </c>
      <c r="D20" s="1270"/>
      <c r="E20" s="1271"/>
      <c r="F20" s="1271"/>
      <c r="G20" s="1271"/>
      <c r="H20" s="1271"/>
      <c r="I20" s="1271"/>
      <c r="J20" s="1271"/>
      <c r="K20" s="1271"/>
      <c r="L20" s="1271"/>
      <c r="M20" s="1271"/>
      <c r="N20" s="1271"/>
      <c r="O20" s="1271"/>
      <c r="P20" s="1271"/>
      <c r="Q20" s="1272"/>
      <c r="R20" s="1235"/>
      <c r="S20" s="1235"/>
      <c r="T20" s="1235"/>
    </row>
    <row r="21" spans="1:20">
      <c r="A21" s="1260"/>
      <c r="B21" s="1269" t="s">
        <v>803</v>
      </c>
      <c r="C21" s="1256">
        <f t="shared" si="0"/>
        <v>0</v>
      </c>
      <c r="D21" s="1270"/>
      <c r="E21" s="1271"/>
      <c r="F21" s="1271"/>
      <c r="G21" s="1271"/>
      <c r="H21" s="1271"/>
      <c r="I21" s="1271"/>
      <c r="J21" s="1271"/>
      <c r="K21" s="1271"/>
      <c r="L21" s="1271"/>
      <c r="M21" s="1271"/>
      <c r="N21" s="1271"/>
      <c r="O21" s="1271"/>
      <c r="P21" s="1271"/>
      <c r="Q21" s="1272"/>
      <c r="R21" s="1235"/>
      <c r="S21" s="1235"/>
      <c r="T21" s="1235"/>
    </row>
    <row r="22" spans="1:20">
      <c r="A22" s="1260">
        <v>5</v>
      </c>
      <c r="B22" s="1266" t="s">
        <v>1728</v>
      </c>
      <c r="C22" s="1256">
        <f t="shared" si="0"/>
        <v>0</v>
      </c>
      <c r="D22" s="1273"/>
      <c r="E22" s="1274"/>
      <c r="F22" s="1274"/>
      <c r="G22" s="1274"/>
      <c r="H22" s="1274"/>
      <c r="I22" s="1274"/>
      <c r="J22" s="1274"/>
      <c r="K22" s="1274"/>
      <c r="L22" s="1274"/>
      <c r="M22" s="1274"/>
      <c r="N22" s="1274"/>
      <c r="O22" s="1274"/>
      <c r="P22" s="1274"/>
      <c r="Q22" s="1275"/>
      <c r="R22" s="1235"/>
      <c r="S22" s="1235"/>
      <c r="T22" s="1235"/>
    </row>
    <row r="23" spans="1:20">
      <c r="A23" s="1260">
        <v>6</v>
      </c>
      <c r="B23" s="1266" t="s">
        <v>1729</v>
      </c>
      <c r="C23" s="1256">
        <f t="shared" si="0"/>
        <v>0</v>
      </c>
      <c r="D23" s="1270"/>
      <c r="E23" s="1271"/>
      <c r="F23" s="1271"/>
      <c r="G23" s="1271"/>
      <c r="H23" s="1271"/>
      <c r="I23" s="1271"/>
      <c r="J23" s="1271"/>
      <c r="K23" s="1271"/>
      <c r="L23" s="1271"/>
      <c r="M23" s="1271"/>
      <c r="N23" s="1271"/>
      <c r="O23" s="1271"/>
      <c r="P23" s="1271"/>
      <c r="Q23" s="1272"/>
      <c r="R23" s="1235"/>
      <c r="S23" s="1235"/>
      <c r="T23" s="1235"/>
    </row>
    <row r="24" spans="1:20">
      <c r="A24" s="1260">
        <v>7</v>
      </c>
      <c r="B24" s="1266" t="s">
        <v>1730</v>
      </c>
      <c r="C24" s="1256">
        <f t="shared" si="0"/>
        <v>0</v>
      </c>
      <c r="D24" s="1270"/>
      <c r="E24" s="1271"/>
      <c r="F24" s="1271"/>
      <c r="G24" s="1271"/>
      <c r="H24" s="1271"/>
      <c r="I24" s="1271"/>
      <c r="J24" s="1271"/>
      <c r="K24" s="1271"/>
      <c r="L24" s="1271"/>
      <c r="M24" s="1271"/>
      <c r="N24" s="1271"/>
      <c r="O24" s="1271"/>
      <c r="P24" s="1271"/>
      <c r="Q24" s="1272"/>
      <c r="R24" s="1235"/>
      <c r="S24" s="1235"/>
      <c r="T24" s="1235"/>
    </row>
    <row r="25" spans="1:20">
      <c r="A25" s="1260"/>
      <c r="B25" s="1269" t="s">
        <v>1731</v>
      </c>
      <c r="C25" s="1256">
        <f t="shared" si="0"/>
        <v>0</v>
      </c>
      <c r="D25" s="1270"/>
      <c r="E25" s="1271"/>
      <c r="F25" s="1271"/>
      <c r="G25" s="1271"/>
      <c r="H25" s="1271"/>
      <c r="I25" s="1271"/>
      <c r="J25" s="1271"/>
      <c r="K25" s="1271"/>
      <c r="L25" s="1271"/>
      <c r="M25" s="1271"/>
      <c r="N25" s="1271"/>
      <c r="O25" s="1271"/>
      <c r="P25" s="1271"/>
      <c r="Q25" s="1272"/>
      <c r="R25" s="1235"/>
      <c r="S25" s="1235"/>
      <c r="T25" s="1235"/>
    </row>
    <row r="26" spans="1:20">
      <c r="A26" s="1260">
        <v>8</v>
      </c>
      <c r="B26" s="1277" t="s">
        <v>1732</v>
      </c>
      <c r="C26" s="1256">
        <f t="shared" si="0"/>
        <v>0</v>
      </c>
      <c r="D26" s="1278">
        <f>D27+D28+D29</f>
        <v>0</v>
      </c>
      <c r="E26" s="1278">
        <f t="shared" ref="E26:Q26" si="2">E27+E28+E29</f>
        <v>0</v>
      </c>
      <c r="F26" s="1278">
        <f t="shared" si="2"/>
        <v>0</v>
      </c>
      <c r="G26" s="1278">
        <f t="shared" si="2"/>
        <v>0</v>
      </c>
      <c r="H26" s="1278">
        <f t="shared" si="2"/>
        <v>0</v>
      </c>
      <c r="I26" s="1278">
        <f t="shared" si="2"/>
        <v>0</v>
      </c>
      <c r="J26" s="1278">
        <f t="shared" si="2"/>
        <v>0</v>
      </c>
      <c r="K26" s="1278">
        <f t="shared" si="2"/>
        <v>0</v>
      </c>
      <c r="L26" s="1278">
        <f t="shared" si="2"/>
        <v>0</v>
      </c>
      <c r="M26" s="1278">
        <f t="shared" si="2"/>
        <v>0</v>
      </c>
      <c r="N26" s="1278">
        <f t="shared" si="2"/>
        <v>0</v>
      </c>
      <c r="O26" s="1278">
        <f t="shared" si="2"/>
        <v>0</v>
      </c>
      <c r="P26" s="1278">
        <f t="shared" si="2"/>
        <v>0</v>
      </c>
      <c r="Q26" s="1279">
        <f t="shared" si="2"/>
        <v>0</v>
      </c>
      <c r="R26" s="1235"/>
      <c r="S26" s="1235"/>
      <c r="T26" s="1235"/>
    </row>
    <row r="27" spans="1:20">
      <c r="A27" s="1231"/>
      <c r="B27" s="1280" t="s">
        <v>1733</v>
      </c>
      <c r="C27" s="1256">
        <f t="shared" si="0"/>
        <v>0</v>
      </c>
      <c r="D27" s="1270"/>
      <c r="E27" s="1271"/>
      <c r="F27" s="1271"/>
      <c r="G27" s="1271"/>
      <c r="H27" s="1271"/>
      <c r="I27" s="1271"/>
      <c r="J27" s="1271"/>
      <c r="K27" s="1271"/>
      <c r="L27" s="1271"/>
      <c r="M27" s="1271"/>
      <c r="N27" s="1271"/>
      <c r="O27" s="1271"/>
      <c r="P27" s="1271"/>
      <c r="Q27" s="1272"/>
      <c r="R27" s="1235"/>
      <c r="S27" s="1235"/>
      <c r="T27" s="1235"/>
    </row>
    <row r="28" spans="1:20">
      <c r="A28" s="1260"/>
      <c r="B28" s="1280" t="s">
        <v>263</v>
      </c>
      <c r="C28" s="1256">
        <f t="shared" si="0"/>
        <v>0</v>
      </c>
      <c r="D28" s="1270"/>
      <c r="E28" s="1271"/>
      <c r="F28" s="1271"/>
      <c r="G28" s="1271"/>
      <c r="H28" s="1271"/>
      <c r="I28" s="1271"/>
      <c r="J28" s="1271"/>
      <c r="K28" s="1271"/>
      <c r="L28" s="1271"/>
      <c r="M28" s="1271"/>
      <c r="N28" s="1271"/>
      <c r="O28" s="1271"/>
      <c r="P28" s="1271"/>
      <c r="Q28" s="1272"/>
      <c r="R28" s="1235"/>
      <c r="S28" s="1235"/>
      <c r="T28" s="1235"/>
    </row>
    <row r="29" spans="1:20">
      <c r="A29" s="1260"/>
      <c r="B29" s="1269" t="s">
        <v>1734</v>
      </c>
      <c r="C29" s="1256">
        <f t="shared" si="0"/>
        <v>0</v>
      </c>
      <c r="D29" s="1270"/>
      <c r="E29" s="1271"/>
      <c r="F29" s="1271"/>
      <c r="G29" s="1271"/>
      <c r="H29" s="1271"/>
      <c r="I29" s="1271"/>
      <c r="J29" s="1271"/>
      <c r="K29" s="1271"/>
      <c r="L29" s="1271"/>
      <c r="M29" s="1271"/>
      <c r="N29" s="1271"/>
      <c r="O29" s="1271"/>
      <c r="P29" s="1271"/>
      <c r="Q29" s="1272"/>
      <c r="R29" s="1235"/>
      <c r="S29" s="1235"/>
      <c r="T29" s="1235"/>
    </row>
    <row r="30" spans="1:20">
      <c r="A30" s="1260">
        <v>9</v>
      </c>
      <c r="B30" s="1281" t="s">
        <v>1735</v>
      </c>
      <c r="C30" s="1256">
        <f t="shared" si="0"/>
        <v>0</v>
      </c>
      <c r="D30" s="1278">
        <f>D31+D32</f>
        <v>0</v>
      </c>
      <c r="E30" s="1278">
        <f t="shared" ref="E30:Q30" si="3">E31+E32</f>
        <v>0</v>
      </c>
      <c r="F30" s="1278">
        <f t="shared" si="3"/>
        <v>0</v>
      </c>
      <c r="G30" s="1278">
        <f t="shared" si="3"/>
        <v>0</v>
      </c>
      <c r="H30" s="1278">
        <f t="shared" si="3"/>
        <v>0</v>
      </c>
      <c r="I30" s="1278">
        <f t="shared" si="3"/>
        <v>0</v>
      </c>
      <c r="J30" s="1278">
        <f t="shared" si="3"/>
        <v>0</v>
      </c>
      <c r="K30" s="1278">
        <f t="shared" si="3"/>
        <v>0</v>
      </c>
      <c r="L30" s="1278">
        <f t="shared" si="3"/>
        <v>0</v>
      </c>
      <c r="M30" s="1278">
        <f t="shared" si="3"/>
        <v>0</v>
      </c>
      <c r="N30" s="1278">
        <f t="shared" si="3"/>
        <v>0</v>
      </c>
      <c r="O30" s="1278">
        <f t="shared" si="3"/>
        <v>0</v>
      </c>
      <c r="P30" s="1278">
        <f t="shared" si="3"/>
        <v>0</v>
      </c>
      <c r="Q30" s="1279">
        <f t="shared" si="3"/>
        <v>0</v>
      </c>
      <c r="R30" s="1235"/>
      <c r="S30" s="1235"/>
      <c r="T30" s="1235"/>
    </row>
    <row r="31" spans="1:20">
      <c r="A31" s="1260"/>
      <c r="B31" s="1282" t="s">
        <v>1736</v>
      </c>
      <c r="C31" s="1256">
        <f t="shared" si="0"/>
        <v>0</v>
      </c>
      <c r="D31" s="1270"/>
      <c r="E31" s="1271"/>
      <c r="F31" s="1271"/>
      <c r="G31" s="1271"/>
      <c r="H31" s="1271"/>
      <c r="I31" s="1271"/>
      <c r="J31" s="1271"/>
      <c r="K31" s="1271"/>
      <c r="L31" s="1271"/>
      <c r="M31" s="1271"/>
      <c r="N31" s="1271"/>
      <c r="O31" s="1271"/>
      <c r="P31" s="1271"/>
      <c r="Q31" s="1272"/>
      <c r="R31" s="1235"/>
      <c r="S31" s="1235"/>
      <c r="T31" s="1235"/>
    </row>
    <row r="32" spans="1:20">
      <c r="A32" s="1260"/>
      <c r="B32" s="1282" t="s">
        <v>1737</v>
      </c>
      <c r="C32" s="1256">
        <f t="shared" si="0"/>
        <v>0</v>
      </c>
      <c r="D32" s="1270"/>
      <c r="E32" s="1271"/>
      <c r="F32" s="1271"/>
      <c r="G32" s="1271"/>
      <c r="H32" s="1271"/>
      <c r="I32" s="1271"/>
      <c r="J32" s="1271"/>
      <c r="K32" s="1271"/>
      <c r="L32" s="1271"/>
      <c r="M32" s="1271"/>
      <c r="N32" s="1271"/>
      <c r="O32" s="1271"/>
      <c r="P32" s="1271"/>
      <c r="Q32" s="1272"/>
      <c r="R32" s="1235"/>
      <c r="S32" s="1235"/>
      <c r="T32" s="1235"/>
    </row>
    <row r="33" spans="1:20">
      <c r="A33" s="1260"/>
      <c r="B33" s="1371" t="s">
        <v>1738</v>
      </c>
      <c r="C33" s="1285">
        <f>C16+C17+C18+C19+C22+C23+C24+C25+C26+C30</f>
        <v>0</v>
      </c>
      <c r="D33" s="1285">
        <f t="shared" ref="D33:Q33" si="4">D16+D17+D18+D19+D22+D23+D24+D25+D26+D30</f>
        <v>0</v>
      </c>
      <c r="E33" s="1285">
        <f t="shared" si="4"/>
        <v>0</v>
      </c>
      <c r="F33" s="1285">
        <f t="shared" si="4"/>
        <v>0</v>
      </c>
      <c r="G33" s="1285">
        <f t="shared" si="4"/>
        <v>0</v>
      </c>
      <c r="H33" s="1285">
        <f t="shared" si="4"/>
        <v>0</v>
      </c>
      <c r="I33" s="1285">
        <f t="shared" si="4"/>
        <v>0</v>
      </c>
      <c r="J33" s="1285">
        <f t="shared" si="4"/>
        <v>0</v>
      </c>
      <c r="K33" s="1285">
        <f t="shared" si="4"/>
        <v>0</v>
      </c>
      <c r="L33" s="1285">
        <f t="shared" si="4"/>
        <v>0</v>
      </c>
      <c r="M33" s="1285">
        <f t="shared" si="4"/>
        <v>0</v>
      </c>
      <c r="N33" s="1285">
        <f t="shared" si="4"/>
        <v>0</v>
      </c>
      <c r="O33" s="1285">
        <f t="shared" si="4"/>
        <v>0</v>
      </c>
      <c r="P33" s="1285">
        <f t="shared" si="4"/>
        <v>0</v>
      </c>
      <c r="Q33" s="1286">
        <f t="shared" si="4"/>
        <v>0</v>
      </c>
      <c r="R33" s="1235"/>
      <c r="S33" s="1235"/>
      <c r="T33" s="1235"/>
    </row>
    <row r="34" spans="1:20">
      <c r="A34" s="1260"/>
      <c r="B34" s="1369" t="s">
        <v>1739</v>
      </c>
      <c r="C34" s="1288"/>
      <c r="D34" s="1288"/>
      <c r="E34" s="1288"/>
      <c r="F34" s="1288"/>
      <c r="G34" s="1288"/>
      <c r="H34" s="1288"/>
      <c r="I34" s="1288"/>
      <c r="J34" s="1288"/>
      <c r="K34" s="1288"/>
      <c r="L34" s="1288"/>
      <c r="M34" s="1288"/>
      <c r="N34" s="1288"/>
      <c r="O34" s="1288"/>
      <c r="P34" s="1288"/>
      <c r="Q34" s="1289"/>
      <c r="R34" s="1235"/>
      <c r="S34" s="1235"/>
      <c r="T34" s="1235"/>
    </row>
    <row r="35" spans="1:20">
      <c r="A35" s="1260">
        <v>1</v>
      </c>
      <c r="B35" s="1266" t="s">
        <v>29</v>
      </c>
      <c r="C35" s="1256">
        <f>SUM(D35:Q35)</f>
        <v>0</v>
      </c>
      <c r="D35" s="1273"/>
      <c r="E35" s="1274"/>
      <c r="F35" s="1274"/>
      <c r="G35" s="1274"/>
      <c r="H35" s="1274"/>
      <c r="I35" s="1274"/>
      <c r="J35" s="1274"/>
      <c r="K35" s="1274"/>
      <c r="L35" s="1274"/>
      <c r="M35" s="1274"/>
      <c r="N35" s="1274"/>
      <c r="O35" s="1274"/>
      <c r="P35" s="1274"/>
      <c r="Q35" s="1275"/>
      <c r="R35" s="1235"/>
      <c r="S35" s="1235"/>
      <c r="T35" s="1235"/>
    </row>
    <row r="36" spans="1:20">
      <c r="A36" s="1260">
        <v>2</v>
      </c>
      <c r="B36" s="1266" t="s">
        <v>1740</v>
      </c>
      <c r="C36" s="1256">
        <f t="shared" ref="C36:C50" si="5">SUM(D36:Q36)</f>
        <v>0</v>
      </c>
      <c r="D36" s="1270"/>
      <c r="E36" s="1271"/>
      <c r="F36" s="1271"/>
      <c r="G36" s="1271"/>
      <c r="H36" s="1271"/>
      <c r="I36" s="1271"/>
      <c r="J36" s="1271"/>
      <c r="K36" s="1271"/>
      <c r="L36" s="1271"/>
      <c r="M36" s="1271"/>
      <c r="N36" s="1271"/>
      <c r="O36" s="1271"/>
      <c r="P36" s="1271"/>
      <c r="Q36" s="1272"/>
      <c r="R36" s="1235"/>
      <c r="S36" s="1235"/>
      <c r="T36" s="1235"/>
    </row>
    <row r="37" spans="1:20" ht="26.25">
      <c r="A37" s="1260">
        <v>3</v>
      </c>
      <c r="B37" s="1266" t="s">
        <v>1741</v>
      </c>
      <c r="C37" s="1256">
        <f t="shared" si="5"/>
        <v>0</v>
      </c>
      <c r="D37" s="1270"/>
      <c r="E37" s="1271"/>
      <c r="F37" s="1271"/>
      <c r="G37" s="1271"/>
      <c r="H37" s="1271"/>
      <c r="I37" s="1271"/>
      <c r="J37" s="1271"/>
      <c r="K37" s="1271"/>
      <c r="L37" s="1271"/>
      <c r="M37" s="1271"/>
      <c r="N37" s="1271"/>
      <c r="O37" s="1271"/>
      <c r="P37" s="1271"/>
      <c r="Q37" s="1272"/>
      <c r="R37" s="1235"/>
      <c r="S37" s="1235"/>
      <c r="T37" s="1235"/>
    </row>
    <row r="38" spans="1:20" ht="15" customHeight="1">
      <c r="A38" s="1260">
        <v>4</v>
      </c>
      <c r="B38" s="1266" t="s">
        <v>1742</v>
      </c>
      <c r="C38" s="1256">
        <f t="shared" si="5"/>
        <v>0</v>
      </c>
      <c r="D38" s="1278">
        <f>D39+D40</f>
        <v>0</v>
      </c>
      <c r="E38" s="1278">
        <f t="shared" ref="E38:Q38" si="6">E39+E40</f>
        <v>0</v>
      </c>
      <c r="F38" s="1278">
        <f t="shared" si="6"/>
        <v>0</v>
      </c>
      <c r="G38" s="1278">
        <f t="shared" si="6"/>
        <v>0</v>
      </c>
      <c r="H38" s="1278">
        <f t="shared" si="6"/>
        <v>0</v>
      </c>
      <c r="I38" s="1278">
        <f t="shared" si="6"/>
        <v>0</v>
      </c>
      <c r="J38" s="1278">
        <f t="shared" si="6"/>
        <v>0</v>
      </c>
      <c r="K38" s="1278">
        <f t="shared" si="6"/>
        <v>0</v>
      </c>
      <c r="L38" s="1278">
        <f t="shared" si="6"/>
        <v>0</v>
      </c>
      <c r="M38" s="1278">
        <f t="shared" si="6"/>
        <v>0</v>
      </c>
      <c r="N38" s="1278">
        <f t="shared" si="6"/>
        <v>0</v>
      </c>
      <c r="O38" s="1278">
        <f t="shared" si="6"/>
        <v>0</v>
      </c>
      <c r="P38" s="1278">
        <f t="shared" si="6"/>
        <v>0</v>
      </c>
      <c r="Q38" s="1279">
        <f t="shared" si="6"/>
        <v>0</v>
      </c>
      <c r="R38" s="1235"/>
      <c r="S38" s="1235"/>
      <c r="T38" s="1235"/>
    </row>
    <row r="39" spans="1:20">
      <c r="A39" s="1260"/>
      <c r="B39" s="1269" t="s">
        <v>1727</v>
      </c>
      <c r="C39" s="1256">
        <f t="shared" si="5"/>
        <v>0</v>
      </c>
      <c r="D39" s="1290"/>
      <c r="E39" s="1290"/>
      <c r="F39" s="1290"/>
      <c r="G39" s="1290"/>
      <c r="H39" s="1290"/>
      <c r="I39" s="1290"/>
      <c r="J39" s="1290"/>
      <c r="K39" s="1290"/>
      <c r="L39" s="1290"/>
      <c r="M39" s="1290"/>
      <c r="N39" s="1290"/>
      <c r="O39" s="1290"/>
      <c r="P39" s="1290"/>
      <c r="Q39" s="1291"/>
      <c r="R39" s="1235"/>
      <c r="S39" s="1235"/>
      <c r="T39" s="1235"/>
    </row>
    <row r="40" spans="1:20">
      <c r="A40" s="1260"/>
      <c r="B40" s="1269" t="s">
        <v>803</v>
      </c>
      <c r="C40" s="1256">
        <f t="shared" si="5"/>
        <v>0</v>
      </c>
      <c r="D40" s="1292"/>
      <c r="E40" s="1292"/>
      <c r="F40" s="1292"/>
      <c r="G40" s="1292"/>
      <c r="H40" s="1292"/>
      <c r="I40" s="1292"/>
      <c r="J40" s="1292"/>
      <c r="K40" s="1292"/>
      <c r="L40" s="1292"/>
      <c r="M40" s="1292"/>
      <c r="N40" s="1292"/>
      <c r="O40" s="1292"/>
      <c r="P40" s="1292"/>
      <c r="Q40" s="1293"/>
      <c r="R40" s="1235"/>
      <c r="S40" s="1235"/>
      <c r="T40" s="1235"/>
    </row>
    <row r="41" spans="1:20">
      <c r="A41" s="1260">
        <v>5</v>
      </c>
      <c r="B41" s="1266" t="s">
        <v>1728</v>
      </c>
      <c r="C41" s="1256">
        <f t="shared" si="5"/>
        <v>0</v>
      </c>
      <c r="D41" s="1294"/>
      <c r="E41" s="1294"/>
      <c r="F41" s="1294"/>
      <c r="G41" s="1294"/>
      <c r="H41" s="1294"/>
      <c r="I41" s="1294"/>
      <c r="J41" s="1294"/>
      <c r="K41" s="1294"/>
      <c r="L41" s="1294"/>
      <c r="M41" s="1294"/>
      <c r="N41" s="1294"/>
      <c r="O41" s="1294"/>
      <c r="P41" s="1294"/>
      <c r="Q41" s="1295"/>
      <c r="R41" s="1235"/>
      <c r="S41" s="1235"/>
      <c r="T41" s="1235"/>
    </row>
    <row r="42" spans="1:20">
      <c r="A42" s="1260">
        <v>6</v>
      </c>
      <c r="B42" s="1266" t="s">
        <v>1729</v>
      </c>
      <c r="C42" s="1256">
        <f t="shared" si="5"/>
        <v>0</v>
      </c>
      <c r="D42" s="1296"/>
      <c r="E42" s="1296"/>
      <c r="F42" s="1296"/>
      <c r="G42" s="1296"/>
      <c r="H42" s="1296"/>
      <c r="I42" s="1296"/>
      <c r="J42" s="1296"/>
      <c r="K42" s="1296"/>
      <c r="L42" s="1296"/>
      <c r="M42" s="1296"/>
      <c r="N42" s="1296"/>
      <c r="O42" s="1296"/>
      <c r="P42" s="1296"/>
      <c r="Q42" s="1297"/>
      <c r="R42" s="1235"/>
      <c r="S42" s="1235"/>
      <c r="T42" s="1235"/>
    </row>
    <row r="43" spans="1:20">
      <c r="A43" s="1260">
        <v>7</v>
      </c>
      <c r="B43" s="1298" t="s">
        <v>1743</v>
      </c>
      <c r="C43" s="1256">
        <f t="shared" si="5"/>
        <v>0</v>
      </c>
      <c r="D43" s="1267">
        <f>D44+D45+D46</f>
        <v>0</v>
      </c>
      <c r="E43" s="1267">
        <f t="shared" ref="E43:Q43" si="7">E44+E45+E46</f>
        <v>0</v>
      </c>
      <c r="F43" s="1267">
        <f t="shared" si="7"/>
        <v>0</v>
      </c>
      <c r="G43" s="1267">
        <f t="shared" si="7"/>
        <v>0</v>
      </c>
      <c r="H43" s="1267">
        <f t="shared" si="7"/>
        <v>0</v>
      </c>
      <c r="I43" s="1267">
        <f t="shared" si="7"/>
        <v>0</v>
      </c>
      <c r="J43" s="1267">
        <f t="shared" si="7"/>
        <v>0</v>
      </c>
      <c r="K43" s="1267">
        <f t="shared" si="7"/>
        <v>0</v>
      </c>
      <c r="L43" s="1267">
        <f t="shared" si="7"/>
        <v>0</v>
      </c>
      <c r="M43" s="1267">
        <f t="shared" si="7"/>
        <v>0</v>
      </c>
      <c r="N43" s="1267">
        <f t="shared" si="7"/>
        <v>0</v>
      </c>
      <c r="O43" s="1267">
        <f t="shared" si="7"/>
        <v>0</v>
      </c>
      <c r="P43" s="1267">
        <f t="shared" si="7"/>
        <v>0</v>
      </c>
      <c r="Q43" s="1268">
        <f t="shared" si="7"/>
        <v>0</v>
      </c>
      <c r="R43" s="1235"/>
      <c r="S43" s="1235"/>
      <c r="T43" s="1235"/>
    </row>
    <row r="44" spans="1:20">
      <c r="A44" s="1276"/>
      <c r="B44" s="1269" t="s">
        <v>30</v>
      </c>
      <c r="C44" s="1256">
        <f t="shared" si="5"/>
        <v>0</v>
      </c>
      <c r="D44" s="1299"/>
      <c r="E44" s="1263"/>
      <c r="F44" s="1263"/>
      <c r="G44" s="1263"/>
      <c r="H44" s="1263"/>
      <c r="I44" s="1263"/>
      <c r="J44" s="1263"/>
      <c r="K44" s="1263"/>
      <c r="L44" s="1263"/>
      <c r="M44" s="1263"/>
      <c r="N44" s="1263"/>
      <c r="O44" s="1263"/>
      <c r="P44" s="1263"/>
      <c r="Q44" s="1264"/>
      <c r="R44" s="1235"/>
      <c r="S44" s="1235"/>
      <c r="T44" s="1235"/>
    </row>
    <row r="45" spans="1:20">
      <c r="A45" s="1260"/>
      <c r="B45" s="1269" t="s">
        <v>1727</v>
      </c>
      <c r="C45" s="1256">
        <f t="shared" si="5"/>
        <v>0</v>
      </c>
      <c r="D45" s="1299"/>
      <c r="E45" s="1263"/>
      <c r="F45" s="1263"/>
      <c r="G45" s="1263"/>
      <c r="H45" s="1263"/>
      <c r="I45" s="1263"/>
      <c r="J45" s="1263"/>
      <c r="K45" s="1263"/>
      <c r="L45" s="1263"/>
      <c r="M45" s="1263"/>
      <c r="N45" s="1263"/>
      <c r="O45" s="1263"/>
      <c r="P45" s="1263"/>
      <c r="Q45" s="1264"/>
      <c r="R45" s="1235"/>
      <c r="S45" s="1235"/>
      <c r="T45" s="1235"/>
    </row>
    <row r="46" spans="1:20">
      <c r="A46" s="1260"/>
      <c r="B46" s="1269" t="s">
        <v>1744</v>
      </c>
      <c r="C46" s="1256">
        <f t="shared" si="5"/>
        <v>0</v>
      </c>
      <c r="D46" s="1299"/>
      <c r="E46" s="1263"/>
      <c r="F46" s="1263"/>
      <c r="G46" s="1263"/>
      <c r="H46" s="1263"/>
      <c r="I46" s="1263"/>
      <c r="J46" s="1263"/>
      <c r="K46" s="1263"/>
      <c r="L46" s="1263"/>
      <c r="M46" s="1263"/>
      <c r="N46" s="1263"/>
      <c r="O46" s="1263"/>
      <c r="P46" s="1263"/>
      <c r="Q46" s="1264"/>
      <c r="R46" s="1235"/>
      <c r="S46" s="1235"/>
      <c r="T46" s="1235"/>
    </row>
    <row r="47" spans="1:20">
      <c r="A47" s="1260">
        <v>8</v>
      </c>
      <c r="B47" s="1277" t="s">
        <v>1745</v>
      </c>
      <c r="C47" s="1256">
        <f t="shared" si="5"/>
        <v>0</v>
      </c>
      <c r="D47" s="1299"/>
      <c r="E47" s="1263"/>
      <c r="F47" s="1263"/>
      <c r="G47" s="1263"/>
      <c r="H47" s="1263"/>
      <c r="I47" s="1263"/>
      <c r="J47" s="1263"/>
      <c r="K47" s="1263"/>
      <c r="L47" s="1263"/>
      <c r="M47" s="1263"/>
      <c r="N47" s="1263"/>
      <c r="O47" s="1263"/>
      <c r="P47" s="1263"/>
      <c r="Q47" s="1264"/>
      <c r="R47" s="1235"/>
      <c r="S47" s="1235"/>
      <c r="T47" s="1235"/>
    </row>
    <row r="48" spans="1:20">
      <c r="A48" s="1260">
        <v>9</v>
      </c>
      <c r="B48" s="1277" t="s">
        <v>1746</v>
      </c>
      <c r="C48" s="1256">
        <f t="shared" si="5"/>
        <v>0</v>
      </c>
      <c r="D48" s="1299"/>
      <c r="E48" s="1263"/>
      <c r="F48" s="1263"/>
      <c r="G48" s="1263"/>
      <c r="H48" s="1263"/>
      <c r="I48" s="1263"/>
      <c r="J48" s="1263"/>
      <c r="K48" s="1263"/>
      <c r="L48" s="1263"/>
      <c r="M48" s="1263"/>
      <c r="N48" s="1263"/>
      <c r="O48" s="1263"/>
      <c r="P48" s="1263"/>
      <c r="Q48" s="1264"/>
      <c r="R48" s="1235"/>
      <c r="S48" s="1235"/>
      <c r="T48" s="1235"/>
    </row>
    <row r="49" spans="1:20">
      <c r="A49" s="1260">
        <v>10</v>
      </c>
      <c r="B49" s="1277" t="s">
        <v>1747</v>
      </c>
      <c r="C49" s="1256">
        <f t="shared" si="5"/>
        <v>0</v>
      </c>
      <c r="D49" s="1299"/>
      <c r="E49" s="1263"/>
      <c r="F49" s="1263"/>
      <c r="G49" s="1263"/>
      <c r="H49" s="1263"/>
      <c r="I49" s="1263"/>
      <c r="J49" s="1263"/>
      <c r="K49" s="1263"/>
      <c r="L49" s="1263"/>
      <c r="M49" s="1263"/>
      <c r="N49" s="1263"/>
      <c r="O49" s="1263"/>
      <c r="P49" s="1263"/>
      <c r="Q49" s="1264"/>
      <c r="R49" s="1235"/>
      <c r="S49" s="1235"/>
      <c r="T49" s="1235"/>
    </row>
    <row r="50" spans="1:20">
      <c r="A50" s="1260">
        <v>11</v>
      </c>
      <c r="B50" s="1277" t="s">
        <v>444</v>
      </c>
      <c r="C50" s="1256">
        <f t="shared" si="5"/>
        <v>0</v>
      </c>
      <c r="D50" s="1299"/>
      <c r="E50" s="1263"/>
      <c r="F50" s="1263"/>
      <c r="G50" s="1263"/>
      <c r="H50" s="1263"/>
      <c r="I50" s="1263"/>
      <c r="J50" s="1263"/>
      <c r="K50" s="1263"/>
      <c r="L50" s="1263"/>
      <c r="M50" s="1263"/>
      <c r="N50" s="1263"/>
      <c r="O50" s="1263"/>
      <c r="P50" s="1263"/>
      <c r="Q50" s="1264"/>
      <c r="R50" s="1235"/>
      <c r="S50" s="1235"/>
      <c r="T50" s="1235"/>
    </row>
    <row r="51" spans="1:20" ht="15.75" thickBot="1">
      <c r="A51" s="1372"/>
      <c r="B51" s="1373" t="s">
        <v>1748</v>
      </c>
      <c r="C51" s="1302">
        <f>C35+C36+C37+C38+C41+C42+C43+C47+C48+C49+C50</f>
        <v>0</v>
      </c>
      <c r="D51" s="1303">
        <f>D35+D36+D37+D38+D41+D42+D43+D47+D48+D49+D50</f>
        <v>0</v>
      </c>
      <c r="E51" s="1303">
        <f t="shared" ref="E51:Q51" si="8">E35+E36+E37+E38+E41+E42+E43+E47+E48+E49+E50</f>
        <v>0</v>
      </c>
      <c r="F51" s="1303">
        <f t="shared" si="8"/>
        <v>0</v>
      </c>
      <c r="G51" s="1303">
        <f t="shared" si="8"/>
        <v>0</v>
      </c>
      <c r="H51" s="1303">
        <f t="shared" si="8"/>
        <v>0</v>
      </c>
      <c r="I51" s="1303">
        <f t="shared" si="8"/>
        <v>0</v>
      </c>
      <c r="J51" s="1303">
        <f t="shared" si="8"/>
        <v>0</v>
      </c>
      <c r="K51" s="1303">
        <f t="shared" si="8"/>
        <v>0</v>
      </c>
      <c r="L51" s="1303">
        <f t="shared" si="8"/>
        <v>0</v>
      </c>
      <c r="M51" s="1303">
        <f t="shared" si="8"/>
        <v>0</v>
      </c>
      <c r="N51" s="1303">
        <f t="shared" si="8"/>
        <v>0</v>
      </c>
      <c r="O51" s="1303">
        <f t="shared" si="8"/>
        <v>0</v>
      </c>
      <c r="P51" s="1303">
        <f t="shared" si="8"/>
        <v>0</v>
      </c>
      <c r="Q51" s="1304">
        <f t="shared" si="8"/>
        <v>0</v>
      </c>
      <c r="R51" s="1235"/>
      <c r="S51" s="1235"/>
      <c r="T51" s="1235"/>
    </row>
    <row r="52" spans="1:20" ht="15.75" thickBot="1">
      <c r="A52" s="1374"/>
      <c r="B52" s="1375" t="s">
        <v>1749</v>
      </c>
      <c r="C52" s="1307">
        <f>C33+C51</f>
        <v>0</v>
      </c>
      <c r="D52" s="1308">
        <f>D33+D51</f>
        <v>0</v>
      </c>
      <c r="E52" s="1308">
        <f t="shared" ref="E52:Q52" si="9">E33+E51</f>
        <v>0</v>
      </c>
      <c r="F52" s="1308">
        <f t="shared" si="9"/>
        <v>0</v>
      </c>
      <c r="G52" s="1308">
        <f t="shared" si="9"/>
        <v>0</v>
      </c>
      <c r="H52" s="1308">
        <f t="shared" si="9"/>
        <v>0</v>
      </c>
      <c r="I52" s="1308">
        <f t="shared" si="9"/>
        <v>0</v>
      </c>
      <c r="J52" s="1308">
        <f t="shared" si="9"/>
        <v>0</v>
      </c>
      <c r="K52" s="1308">
        <f t="shared" si="9"/>
        <v>0</v>
      </c>
      <c r="L52" s="1308">
        <f t="shared" si="9"/>
        <v>0</v>
      </c>
      <c r="M52" s="1308">
        <f t="shared" si="9"/>
        <v>0</v>
      </c>
      <c r="N52" s="1308">
        <f t="shared" si="9"/>
        <v>0</v>
      </c>
      <c r="O52" s="1308">
        <f t="shared" si="9"/>
        <v>0</v>
      </c>
      <c r="P52" s="1308">
        <f t="shared" si="9"/>
        <v>0</v>
      </c>
      <c r="Q52" s="1309">
        <f t="shared" si="9"/>
        <v>0</v>
      </c>
      <c r="R52" s="1235"/>
      <c r="S52" s="1235"/>
      <c r="T52" s="1235"/>
    </row>
    <row r="53" spans="1:20">
      <c r="A53" s="1376"/>
      <c r="B53" s="1369" t="s">
        <v>1750</v>
      </c>
      <c r="C53" s="1311"/>
      <c r="D53" s="1312"/>
      <c r="E53" s="1312"/>
      <c r="F53" s="1312"/>
      <c r="G53" s="1312"/>
      <c r="H53" s="1312"/>
      <c r="I53" s="1312"/>
      <c r="J53" s="1312"/>
      <c r="K53" s="1312"/>
      <c r="L53" s="1312"/>
      <c r="M53" s="1312"/>
      <c r="N53" s="1312"/>
      <c r="O53" s="1312"/>
      <c r="P53" s="1312"/>
      <c r="Q53" s="1313"/>
      <c r="R53" s="1235"/>
      <c r="S53" s="1235"/>
      <c r="T53" s="1235"/>
    </row>
    <row r="54" spans="1:20">
      <c r="A54" s="1260"/>
      <c r="B54" s="1369" t="s">
        <v>1751</v>
      </c>
      <c r="C54" s="1314"/>
      <c r="D54" s="1315"/>
      <c r="E54" s="1315"/>
      <c r="F54" s="1315"/>
      <c r="G54" s="1315"/>
      <c r="H54" s="1315"/>
      <c r="I54" s="1315"/>
      <c r="J54" s="1315"/>
      <c r="K54" s="1315"/>
      <c r="L54" s="1315"/>
      <c r="M54" s="1315"/>
      <c r="N54" s="1315"/>
      <c r="O54" s="1315"/>
      <c r="P54" s="1315"/>
      <c r="Q54" s="1316"/>
      <c r="R54" s="1235"/>
      <c r="S54" s="1235"/>
      <c r="T54" s="1235"/>
    </row>
    <row r="55" spans="1:20">
      <c r="A55" s="1276" t="s">
        <v>1752</v>
      </c>
      <c r="B55" s="1377" t="s">
        <v>1753</v>
      </c>
      <c r="C55" s="1251"/>
      <c r="D55" s="1252"/>
      <c r="E55" s="1252"/>
      <c r="F55" s="1252"/>
      <c r="G55" s="1252"/>
      <c r="H55" s="1252"/>
      <c r="I55" s="1252"/>
      <c r="J55" s="1252"/>
      <c r="K55" s="1252"/>
      <c r="L55" s="1252"/>
      <c r="M55" s="1252"/>
      <c r="N55" s="1252"/>
      <c r="O55" s="1252"/>
      <c r="P55" s="1252"/>
      <c r="Q55" s="1253"/>
      <c r="R55" s="1235"/>
      <c r="S55" s="1235"/>
      <c r="T55" s="1235"/>
    </row>
    <row r="56" spans="1:20">
      <c r="A56" s="1260" t="s">
        <v>1754</v>
      </c>
      <c r="B56" s="1318" t="s">
        <v>1755</v>
      </c>
      <c r="C56" s="1256">
        <f t="shared" ref="C56:C62" si="10">SUM(D56:Q56)</f>
        <v>0</v>
      </c>
      <c r="D56" s="1299"/>
      <c r="E56" s="1263"/>
      <c r="F56" s="1263"/>
      <c r="G56" s="1263"/>
      <c r="H56" s="1263"/>
      <c r="I56" s="1263"/>
      <c r="J56" s="1263"/>
      <c r="K56" s="1263"/>
      <c r="L56" s="1263"/>
      <c r="M56" s="1263"/>
      <c r="N56" s="1263"/>
      <c r="O56" s="1263"/>
      <c r="P56" s="1263"/>
      <c r="Q56" s="1264"/>
      <c r="R56" s="1235"/>
      <c r="S56" s="1235"/>
      <c r="T56" s="1235"/>
    </row>
    <row r="57" spans="1:20">
      <c r="A57" s="1260" t="s">
        <v>1756</v>
      </c>
      <c r="B57" s="1318" t="s">
        <v>1757</v>
      </c>
      <c r="C57" s="1256">
        <f t="shared" si="10"/>
        <v>0</v>
      </c>
      <c r="D57" s="1299"/>
      <c r="E57" s="1263"/>
      <c r="F57" s="1263"/>
      <c r="G57" s="1263"/>
      <c r="H57" s="1263"/>
      <c r="I57" s="1263"/>
      <c r="J57" s="1263"/>
      <c r="K57" s="1263"/>
      <c r="L57" s="1263"/>
      <c r="M57" s="1263"/>
      <c r="N57" s="1263"/>
      <c r="O57" s="1263"/>
      <c r="P57" s="1263"/>
      <c r="Q57" s="1264"/>
      <c r="R57" s="1235"/>
      <c r="S57" s="1235"/>
      <c r="T57" s="1235"/>
    </row>
    <row r="58" spans="1:20">
      <c r="A58" s="1260" t="s">
        <v>1758</v>
      </c>
      <c r="B58" s="1318" t="s">
        <v>1759</v>
      </c>
      <c r="C58" s="1256">
        <f t="shared" si="10"/>
        <v>0</v>
      </c>
      <c r="D58" s="1299"/>
      <c r="E58" s="1263"/>
      <c r="F58" s="1263"/>
      <c r="G58" s="1263"/>
      <c r="H58" s="1263"/>
      <c r="I58" s="1263"/>
      <c r="J58" s="1263"/>
      <c r="K58" s="1263"/>
      <c r="L58" s="1263"/>
      <c r="M58" s="1263"/>
      <c r="N58" s="1263"/>
      <c r="O58" s="1263"/>
      <c r="P58" s="1263"/>
      <c r="Q58" s="1264"/>
      <c r="R58" s="1235"/>
      <c r="S58" s="1235"/>
      <c r="T58" s="1235"/>
    </row>
    <row r="59" spans="1:20">
      <c r="A59" s="1260" t="s">
        <v>1760</v>
      </c>
      <c r="B59" s="1318" t="s">
        <v>1761</v>
      </c>
      <c r="C59" s="1256">
        <f t="shared" si="10"/>
        <v>0</v>
      </c>
      <c r="D59" s="1319">
        <f>D60+D61</f>
        <v>0</v>
      </c>
      <c r="E59" s="1319">
        <f t="shared" ref="E59:Q59" si="11">E60+E61</f>
        <v>0</v>
      </c>
      <c r="F59" s="1319">
        <f t="shared" si="11"/>
        <v>0</v>
      </c>
      <c r="G59" s="1319">
        <f t="shared" si="11"/>
        <v>0</v>
      </c>
      <c r="H59" s="1319">
        <f t="shared" si="11"/>
        <v>0</v>
      </c>
      <c r="I59" s="1319">
        <f t="shared" si="11"/>
        <v>0</v>
      </c>
      <c r="J59" s="1319">
        <f t="shared" si="11"/>
        <v>0</v>
      </c>
      <c r="K59" s="1319">
        <f t="shared" si="11"/>
        <v>0</v>
      </c>
      <c r="L59" s="1319">
        <f t="shared" si="11"/>
        <v>0</v>
      </c>
      <c r="M59" s="1319">
        <f t="shared" si="11"/>
        <v>0</v>
      </c>
      <c r="N59" s="1319">
        <f t="shared" si="11"/>
        <v>0</v>
      </c>
      <c r="O59" s="1319">
        <f t="shared" si="11"/>
        <v>0</v>
      </c>
      <c r="P59" s="1319">
        <f t="shared" si="11"/>
        <v>0</v>
      </c>
      <c r="Q59" s="1320">
        <f t="shared" si="11"/>
        <v>0</v>
      </c>
      <c r="R59" s="1235"/>
      <c r="S59" s="1235"/>
      <c r="T59" s="1235"/>
    </row>
    <row r="60" spans="1:20">
      <c r="A60" s="1260" t="s">
        <v>1762</v>
      </c>
      <c r="B60" s="1321" t="s">
        <v>1763</v>
      </c>
      <c r="C60" s="1256">
        <f t="shared" si="10"/>
        <v>0</v>
      </c>
      <c r="D60" s="1292"/>
      <c r="E60" s="1292"/>
      <c r="F60" s="1292"/>
      <c r="G60" s="1292"/>
      <c r="H60" s="1292"/>
      <c r="I60" s="1292"/>
      <c r="J60" s="1292"/>
      <c r="K60" s="1292"/>
      <c r="L60" s="1292"/>
      <c r="M60" s="1292"/>
      <c r="N60" s="1292"/>
      <c r="O60" s="1292"/>
      <c r="P60" s="1292"/>
      <c r="Q60" s="1293"/>
      <c r="R60" s="1235"/>
      <c r="S60" s="1235"/>
      <c r="T60" s="1235"/>
    </row>
    <row r="61" spans="1:20">
      <c r="A61" s="1260" t="s">
        <v>1764</v>
      </c>
      <c r="B61" s="1321" t="s">
        <v>1765</v>
      </c>
      <c r="C61" s="1256">
        <f t="shared" si="10"/>
        <v>0</v>
      </c>
      <c r="D61" s="1292"/>
      <c r="E61" s="1292"/>
      <c r="F61" s="1292"/>
      <c r="G61" s="1292"/>
      <c r="H61" s="1292"/>
      <c r="I61" s="1292"/>
      <c r="J61" s="1292"/>
      <c r="K61" s="1292"/>
      <c r="L61" s="1292"/>
      <c r="M61" s="1292"/>
      <c r="N61" s="1292"/>
      <c r="O61" s="1292"/>
      <c r="P61" s="1292"/>
      <c r="Q61" s="1293"/>
      <c r="R61" s="1235"/>
      <c r="S61" s="1235"/>
      <c r="T61" s="1235"/>
    </row>
    <row r="62" spans="1:20">
      <c r="A62" s="1260" t="s">
        <v>1766</v>
      </c>
      <c r="B62" s="1318" t="s">
        <v>1767</v>
      </c>
      <c r="C62" s="1256">
        <f t="shared" si="10"/>
        <v>0</v>
      </c>
      <c r="D62" s="1322"/>
      <c r="E62" s="1322"/>
      <c r="F62" s="1322"/>
      <c r="G62" s="1322"/>
      <c r="H62" s="1322"/>
      <c r="I62" s="1322"/>
      <c r="J62" s="1322"/>
      <c r="K62" s="1322"/>
      <c r="L62" s="1322"/>
      <c r="M62" s="1322"/>
      <c r="N62" s="1322"/>
      <c r="O62" s="1322"/>
      <c r="P62" s="1322"/>
      <c r="Q62" s="1323"/>
      <c r="R62" s="1235"/>
      <c r="S62" s="1235"/>
      <c r="T62" s="1235"/>
    </row>
    <row r="63" spans="1:20">
      <c r="A63" s="1276"/>
      <c r="B63" s="1371" t="s">
        <v>1768</v>
      </c>
      <c r="C63" s="1324">
        <f>C56+C57+C58+C59+C62</f>
        <v>0</v>
      </c>
      <c r="D63" s="1325">
        <f>D56+D57+D58+D59+D62</f>
        <v>0</v>
      </c>
      <c r="E63" s="1325">
        <f t="shared" ref="E63:Q63" si="12">E56+E57+E58+E59+E62</f>
        <v>0</v>
      </c>
      <c r="F63" s="1325">
        <f t="shared" si="12"/>
        <v>0</v>
      </c>
      <c r="G63" s="1325">
        <f t="shared" si="12"/>
        <v>0</v>
      </c>
      <c r="H63" s="1325">
        <f t="shared" si="12"/>
        <v>0</v>
      </c>
      <c r="I63" s="1325">
        <f t="shared" si="12"/>
        <v>0</v>
      </c>
      <c r="J63" s="1325">
        <f t="shared" si="12"/>
        <v>0</v>
      </c>
      <c r="K63" s="1325">
        <f t="shared" si="12"/>
        <v>0</v>
      </c>
      <c r="L63" s="1325">
        <f t="shared" si="12"/>
        <v>0</v>
      </c>
      <c r="M63" s="1325">
        <f t="shared" si="12"/>
        <v>0</v>
      </c>
      <c r="N63" s="1325">
        <f t="shared" si="12"/>
        <v>0</v>
      </c>
      <c r="O63" s="1325">
        <f t="shared" si="12"/>
        <v>0</v>
      </c>
      <c r="P63" s="1325">
        <f t="shared" si="12"/>
        <v>0</v>
      </c>
      <c r="Q63" s="1326">
        <f t="shared" si="12"/>
        <v>0</v>
      </c>
      <c r="R63" s="1235"/>
      <c r="S63" s="1235"/>
      <c r="T63" s="1235"/>
    </row>
    <row r="64" spans="1:20">
      <c r="A64" s="1260"/>
      <c r="B64" s="1369" t="s">
        <v>1769</v>
      </c>
      <c r="C64" s="1246"/>
      <c r="D64" s="1327"/>
      <c r="E64" s="1327"/>
      <c r="F64" s="1327"/>
      <c r="G64" s="1327"/>
      <c r="H64" s="1327"/>
      <c r="I64" s="1327"/>
      <c r="J64" s="1327"/>
      <c r="K64" s="1327"/>
      <c r="L64" s="1327"/>
      <c r="M64" s="1327"/>
      <c r="N64" s="1327"/>
      <c r="O64" s="1327"/>
      <c r="P64" s="1327"/>
      <c r="Q64" s="1328"/>
      <c r="R64" s="1235"/>
      <c r="S64" s="1235"/>
      <c r="T64" s="1235"/>
    </row>
    <row r="65" spans="1:20">
      <c r="A65" s="1276" t="s">
        <v>1770</v>
      </c>
      <c r="B65" s="1377" t="s">
        <v>1753</v>
      </c>
      <c r="C65" s="1329"/>
      <c r="D65" s="1330"/>
      <c r="E65" s="1330"/>
      <c r="F65" s="1330"/>
      <c r="G65" s="1330"/>
      <c r="H65" s="1330"/>
      <c r="I65" s="1330"/>
      <c r="J65" s="1330"/>
      <c r="K65" s="1330"/>
      <c r="L65" s="1330"/>
      <c r="M65" s="1330"/>
      <c r="N65" s="1330"/>
      <c r="O65" s="1330"/>
      <c r="P65" s="1330"/>
      <c r="Q65" s="1331"/>
      <c r="R65" s="1235"/>
      <c r="S65" s="1235"/>
      <c r="T65" s="1235"/>
    </row>
    <row r="66" spans="1:20">
      <c r="A66" s="1260" t="s">
        <v>1754</v>
      </c>
      <c r="B66" s="1318" t="s">
        <v>1755</v>
      </c>
      <c r="C66" s="1256">
        <f t="shared" ref="C66:C72" si="13">SUM(D66:Q66)</f>
        <v>0</v>
      </c>
      <c r="D66" s="1299"/>
      <c r="E66" s="1263"/>
      <c r="F66" s="1263"/>
      <c r="G66" s="1263"/>
      <c r="H66" s="1263"/>
      <c r="I66" s="1263"/>
      <c r="J66" s="1263"/>
      <c r="K66" s="1263"/>
      <c r="L66" s="1263"/>
      <c r="M66" s="1263"/>
      <c r="N66" s="1263"/>
      <c r="O66" s="1263"/>
      <c r="P66" s="1263"/>
      <c r="Q66" s="1264"/>
      <c r="R66" s="1235"/>
      <c r="S66" s="1235"/>
      <c r="T66" s="1235"/>
    </row>
    <row r="67" spans="1:20">
      <c r="A67" s="1260" t="s">
        <v>1756</v>
      </c>
      <c r="B67" s="1318" t="s">
        <v>1757</v>
      </c>
      <c r="C67" s="1256">
        <f t="shared" si="13"/>
        <v>0</v>
      </c>
      <c r="D67" s="1299"/>
      <c r="E67" s="1263"/>
      <c r="F67" s="1263"/>
      <c r="G67" s="1263"/>
      <c r="H67" s="1263"/>
      <c r="I67" s="1263"/>
      <c r="J67" s="1263"/>
      <c r="K67" s="1263"/>
      <c r="L67" s="1263"/>
      <c r="M67" s="1263"/>
      <c r="N67" s="1263"/>
      <c r="O67" s="1263"/>
      <c r="P67" s="1263"/>
      <c r="Q67" s="1264"/>
      <c r="R67" s="1235"/>
      <c r="S67" s="1235"/>
      <c r="T67" s="1235"/>
    </row>
    <row r="68" spans="1:20">
      <c r="A68" s="1260" t="s">
        <v>1758</v>
      </c>
      <c r="B68" s="1318" t="s">
        <v>1759</v>
      </c>
      <c r="C68" s="1256">
        <f t="shared" si="13"/>
        <v>0</v>
      </c>
      <c r="D68" s="1299"/>
      <c r="E68" s="1263"/>
      <c r="F68" s="1263"/>
      <c r="G68" s="1263"/>
      <c r="H68" s="1263"/>
      <c r="I68" s="1263"/>
      <c r="J68" s="1263"/>
      <c r="K68" s="1263"/>
      <c r="L68" s="1263"/>
      <c r="M68" s="1263"/>
      <c r="N68" s="1263"/>
      <c r="O68" s="1263"/>
      <c r="P68" s="1263"/>
      <c r="Q68" s="1264"/>
      <c r="R68" s="1235"/>
      <c r="S68" s="1235"/>
      <c r="T68" s="1235"/>
    </row>
    <row r="69" spans="1:20">
      <c r="A69" s="1260" t="s">
        <v>1760</v>
      </c>
      <c r="B69" s="1318" t="s">
        <v>1761</v>
      </c>
      <c r="C69" s="1256">
        <f t="shared" si="13"/>
        <v>0</v>
      </c>
      <c r="D69" s="1319">
        <f>D70+D71</f>
        <v>0</v>
      </c>
      <c r="E69" s="1319">
        <f t="shared" ref="E69:Q69" si="14">E70+E71</f>
        <v>0</v>
      </c>
      <c r="F69" s="1319">
        <f t="shared" si="14"/>
        <v>0</v>
      </c>
      <c r="G69" s="1319">
        <f t="shared" si="14"/>
        <v>0</v>
      </c>
      <c r="H69" s="1319">
        <f t="shared" si="14"/>
        <v>0</v>
      </c>
      <c r="I69" s="1319">
        <f t="shared" si="14"/>
        <v>0</v>
      </c>
      <c r="J69" s="1319">
        <f t="shared" si="14"/>
        <v>0</v>
      </c>
      <c r="K69" s="1319">
        <f t="shared" si="14"/>
        <v>0</v>
      </c>
      <c r="L69" s="1319">
        <f t="shared" si="14"/>
        <v>0</v>
      </c>
      <c r="M69" s="1319">
        <f t="shared" si="14"/>
        <v>0</v>
      </c>
      <c r="N69" s="1319">
        <f t="shared" si="14"/>
        <v>0</v>
      </c>
      <c r="O69" s="1319">
        <f t="shared" si="14"/>
        <v>0</v>
      </c>
      <c r="P69" s="1319">
        <f t="shared" si="14"/>
        <v>0</v>
      </c>
      <c r="Q69" s="1320">
        <f t="shared" si="14"/>
        <v>0</v>
      </c>
      <c r="R69" s="1235"/>
      <c r="S69" s="1235"/>
      <c r="T69" s="1235"/>
    </row>
    <row r="70" spans="1:20">
      <c r="A70" s="1260" t="s">
        <v>1762</v>
      </c>
      <c r="B70" s="1321" t="s">
        <v>1763</v>
      </c>
      <c r="C70" s="1256">
        <f t="shared" si="13"/>
        <v>0</v>
      </c>
      <c r="D70" s="1292"/>
      <c r="E70" s="1292"/>
      <c r="F70" s="1292"/>
      <c r="G70" s="1292"/>
      <c r="H70" s="1292"/>
      <c r="I70" s="1292"/>
      <c r="J70" s="1292"/>
      <c r="K70" s="1292"/>
      <c r="L70" s="1292"/>
      <c r="M70" s="1292"/>
      <c r="N70" s="1292"/>
      <c r="O70" s="1292"/>
      <c r="P70" s="1292"/>
      <c r="Q70" s="1293"/>
      <c r="R70" s="1235"/>
      <c r="S70" s="1235"/>
      <c r="T70" s="1235"/>
    </row>
    <row r="71" spans="1:20">
      <c r="A71" s="1260" t="s">
        <v>1764</v>
      </c>
      <c r="B71" s="1321" t="s">
        <v>1765</v>
      </c>
      <c r="C71" s="1256">
        <f t="shared" si="13"/>
        <v>0</v>
      </c>
      <c r="D71" s="1292"/>
      <c r="E71" s="1292"/>
      <c r="F71" s="1292"/>
      <c r="G71" s="1292"/>
      <c r="H71" s="1292"/>
      <c r="I71" s="1292"/>
      <c r="J71" s="1292"/>
      <c r="K71" s="1292"/>
      <c r="L71" s="1292"/>
      <c r="M71" s="1292"/>
      <c r="N71" s="1292"/>
      <c r="O71" s="1292"/>
      <c r="P71" s="1292"/>
      <c r="Q71" s="1293"/>
      <c r="R71" s="1235"/>
      <c r="S71" s="1235"/>
      <c r="T71" s="1235"/>
    </row>
    <row r="72" spans="1:20">
      <c r="A72" s="1260" t="s">
        <v>1766</v>
      </c>
      <c r="B72" s="1318" t="s">
        <v>1767</v>
      </c>
      <c r="C72" s="1256">
        <f t="shared" si="13"/>
        <v>0</v>
      </c>
      <c r="D72" s="1322"/>
      <c r="E72" s="1322"/>
      <c r="F72" s="1322"/>
      <c r="G72" s="1322"/>
      <c r="H72" s="1322"/>
      <c r="I72" s="1322"/>
      <c r="J72" s="1322"/>
      <c r="K72" s="1322"/>
      <c r="L72" s="1322"/>
      <c r="M72" s="1322"/>
      <c r="N72" s="1322"/>
      <c r="O72" s="1322"/>
      <c r="P72" s="1322"/>
      <c r="Q72" s="1323"/>
      <c r="R72" s="1235"/>
      <c r="S72" s="1235"/>
      <c r="T72" s="1235"/>
    </row>
    <row r="73" spans="1:20" ht="15.75" thickBot="1">
      <c r="A73" s="1372"/>
      <c r="B73" s="1373" t="s">
        <v>1771</v>
      </c>
      <c r="C73" s="1332">
        <f>C66+C67+C68+C69+C72</f>
        <v>0</v>
      </c>
      <c r="D73" s="1303">
        <f>D66+D67+D68+D69+D72</f>
        <v>0</v>
      </c>
      <c r="E73" s="1303">
        <f t="shared" ref="E73:Q73" si="15">E66+E67+E68+E69+E72</f>
        <v>0</v>
      </c>
      <c r="F73" s="1303">
        <f t="shared" si="15"/>
        <v>0</v>
      </c>
      <c r="G73" s="1303">
        <f t="shared" si="15"/>
        <v>0</v>
      </c>
      <c r="H73" s="1303">
        <f t="shared" si="15"/>
        <v>0</v>
      </c>
      <c r="I73" s="1303">
        <f t="shared" si="15"/>
        <v>0</v>
      </c>
      <c r="J73" s="1303">
        <f t="shared" si="15"/>
        <v>0</v>
      </c>
      <c r="K73" s="1303">
        <f t="shared" si="15"/>
        <v>0</v>
      </c>
      <c r="L73" s="1303">
        <f t="shared" si="15"/>
        <v>0</v>
      </c>
      <c r="M73" s="1303">
        <f t="shared" si="15"/>
        <v>0</v>
      </c>
      <c r="N73" s="1303">
        <f t="shared" si="15"/>
        <v>0</v>
      </c>
      <c r="O73" s="1303">
        <f t="shared" si="15"/>
        <v>0</v>
      </c>
      <c r="P73" s="1303">
        <f t="shared" si="15"/>
        <v>0</v>
      </c>
      <c r="Q73" s="1304">
        <f t="shared" si="15"/>
        <v>0</v>
      </c>
      <c r="R73" s="1235"/>
      <c r="S73" s="1235"/>
      <c r="T73" s="1235"/>
    </row>
    <row r="74" spans="1:20" ht="15.75" thickBot="1">
      <c r="A74" s="1378"/>
      <c r="B74" s="1375" t="s">
        <v>1772</v>
      </c>
      <c r="C74" s="1307">
        <f>C63+C73</f>
        <v>0</v>
      </c>
      <c r="D74" s="1308">
        <f>D63+D73</f>
        <v>0</v>
      </c>
      <c r="E74" s="1308">
        <f t="shared" ref="E74:Q74" si="16">E63+E73</f>
        <v>0</v>
      </c>
      <c r="F74" s="1308">
        <f t="shared" si="16"/>
        <v>0</v>
      </c>
      <c r="G74" s="1308">
        <f t="shared" si="16"/>
        <v>0</v>
      </c>
      <c r="H74" s="1308">
        <f t="shared" si="16"/>
        <v>0</v>
      </c>
      <c r="I74" s="1308">
        <f t="shared" si="16"/>
        <v>0</v>
      </c>
      <c r="J74" s="1308">
        <f t="shared" si="16"/>
        <v>0</v>
      </c>
      <c r="K74" s="1308">
        <f t="shared" si="16"/>
        <v>0</v>
      </c>
      <c r="L74" s="1308">
        <f t="shared" si="16"/>
        <v>0</v>
      </c>
      <c r="M74" s="1308">
        <f t="shared" si="16"/>
        <v>0</v>
      </c>
      <c r="N74" s="1308">
        <f t="shared" si="16"/>
        <v>0</v>
      </c>
      <c r="O74" s="1308">
        <f t="shared" si="16"/>
        <v>0</v>
      </c>
      <c r="P74" s="1308">
        <f t="shared" si="16"/>
        <v>0</v>
      </c>
      <c r="Q74" s="1309">
        <f t="shared" si="16"/>
        <v>0</v>
      </c>
      <c r="R74" s="1235"/>
      <c r="S74" s="1235"/>
      <c r="T74" s="1235"/>
    </row>
    <row r="75" spans="1:20" ht="15.75" thickBot="1">
      <c r="A75" s="1379"/>
      <c r="B75" s="1380" t="s">
        <v>1773</v>
      </c>
      <c r="C75" s="1336">
        <f>C52+C74</f>
        <v>0</v>
      </c>
      <c r="D75" s="1337">
        <f>D52+D74</f>
        <v>0</v>
      </c>
      <c r="E75" s="1337">
        <f t="shared" ref="E75:Q75" si="17">E52+E74</f>
        <v>0</v>
      </c>
      <c r="F75" s="1337">
        <f t="shared" si="17"/>
        <v>0</v>
      </c>
      <c r="G75" s="1337">
        <f t="shared" si="17"/>
        <v>0</v>
      </c>
      <c r="H75" s="1337">
        <f t="shared" si="17"/>
        <v>0</v>
      </c>
      <c r="I75" s="1337">
        <f t="shared" si="17"/>
        <v>0</v>
      </c>
      <c r="J75" s="1337">
        <f t="shared" si="17"/>
        <v>0</v>
      </c>
      <c r="K75" s="1337">
        <f t="shared" si="17"/>
        <v>0</v>
      </c>
      <c r="L75" s="1337">
        <f t="shared" si="17"/>
        <v>0</v>
      </c>
      <c r="M75" s="1337">
        <f t="shared" si="17"/>
        <v>0</v>
      </c>
      <c r="N75" s="1337">
        <f t="shared" si="17"/>
        <v>0</v>
      </c>
      <c r="O75" s="1337">
        <f t="shared" si="17"/>
        <v>0</v>
      </c>
      <c r="P75" s="1337">
        <f t="shared" si="17"/>
        <v>0</v>
      </c>
      <c r="Q75" s="1338">
        <f t="shared" si="17"/>
        <v>0</v>
      </c>
      <c r="R75" s="1235"/>
      <c r="S75" s="1235"/>
      <c r="T75" s="1235"/>
    </row>
    <row r="76" spans="1:20" ht="16.5" thickTop="1" thickBot="1">
      <c r="A76" s="1381"/>
      <c r="B76" s="1382" t="s">
        <v>1774</v>
      </c>
      <c r="C76" s="1341"/>
      <c r="D76" s="1342">
        <v>0</v>
      </c>
      <c r="E76" s="1343" t="s">
        <v>1775</v>
      </c>
      <c r="F76" s="1344" t="s">
        <v>1776</v>
      </c>
      <c r="G76" s="1344" t="s">
        <v>1777</v>
      </c>
      <c r="H76" s="1344" t="s">
        <v>1778</v>
      </c>
      <c r="I76" s="1344" t="s">
        <v>1779</v>
      </c>
      <c r="J76" s="1344" t="s">
        <v>1780</v>
      </c>
      <c r="K76" s="1344" t="s">
        <v>1781</v>
      </c>
      <c r="L76" s="1344" t="s">
        <v>1782</v>
      </c>
      <c r="M76" s="1344" t="s">
        <v>1783</v>
      </c>
      <c r="N76" s="1344" t="s">
        <v>1784</v>
      </c>
      <c r="O76" s="1344" t="s">
        <v>1785</v>
      </c>
      <c r="P76" s="1344" t="s">
        <v>1786</v>
      </c>
      <c r="Q76" s="1345" t="s">
        <v>1787</v>
      </c>
      <c r="R76" s="1235"/>
      <c r="S76" s="1235"/>
      <c r="T76" s="1235"/>
    </row>
    <row r="77" spans="1:20" ht="16.5" thickTop="1" thickBot="1">
      <c r="A77" s="1383"/>
      <c r="B77" s="1384" t="s">
        <v>1823</v>
      </c>
      <c r="C77" s="1348"/>
      <c r="D77" s="1349">
        <f t="shared" ref="D77:Q77" si="18">D75*D76</f>
        <v>0</v>
      </c>
      <c r="E77" s="1350">
        <f t="shared" si="18"/>
        <v>0</v>
      </c>
      <c r="F77" s="1350">
        <f t="shared" si="18"/>
        <v>0</v>
      </c>
      <c r="G77" s="1350">
        <f t="shared" si="18"/>
        <v>0</v>
      </c>
      <c r="H77" s="1350">
        <f t="shared" si="18"/>
        <v>0</v>
      </c>
      <c r="I77" s="1350">
        <f t="shared" si="18"/>
        <v>0</v>
      </c>
      <c r="J77" s="1350">
        <f t="shared" si="18"/>
        <v>0</v>
      </c>
      <c r="K77" s="1350">
        <f t="shared" si="18"/>
        <v>0</v>
      </c>
      <c r="L77" s="1350">
        <f t="shared" si="18"/>
        <v>0</v>
      </c>
      <c r="M77" s="1350">
        <f t="shared" si="18"/>
        <v>0</v>
      </c>
      <c r="N77" s="1350">
        <f t="shared" si="18"/>
        <v>0</v>
      </c>
      <c r="O77" s="1350">
        <f t="shared" si="18"/>
        <v>0</v>
      </c>
      <c r="P77" s="1350">
        <f t="shared" si="18"/>
        <v>0</v>
      </c>
      <c r="Q77" s="1351">
        <f t="shared" si="18"/>
        <v>0</v>
      </c>
      <c r="R77" s="1235"/>
      <c r="S77" s="1235"/>
      <c r="T77" s="1235"/>
    </row>
    <row r="78" spans="1:20" ht="16.5" thickTop="1" thickBot="1">
      <c r="A78" s="1385"/>
      <c r="B78" s="1386" t="s">
        <v>1824</v>
      </c>
      <c r="C78" s="1354">
        <f>SUM(D77:Q77)</f>
        <v>0</v>
      </c>
      <c r="D78" s="1355"/>
      <c r="E78" s="1356"/>
      <c r="F78" s="1356"/>
      <c r="G78" s="1356"/>
      <c r="H78" s="1356"/>
      <c r="I78" s="1356"/>
      <c r="J78" s="1356"/>
      <c r="K78" s="1356"/>
      <c r="L78" s="1356"/>
      <c r="M78" s="1356"/>
      <c r="N78" s="1356"/>
      <c r="O78" s="1356"/>
      <c r="P78" s="1356"/>
      <c r="Q78" s="1357"/>
      <c r="R78" s="1235"/>
      <c r="S78" s="1235"/>
      <c r="T78" s="1235"/>
    </row>
    <row r="79" spans="1:20">
      <c r="A79" s="1231"/>
      <c r="B79" s="1231"/>
      <c r="C79" s="1231"/>
      <c r="D79" s="1231"/>
      <c r="E79" s="1231"/>
      <c r="F79" s="1231"/>
      <c r="G79" s="1231"/>
      <c r="H79" s="1231"/>
      <c r="I79" s="1231"/>
      <c r="J79" s="1231"/>
      <c r="K79" s="1231"/>
      <c r="L79" s="1231"/>
      <c r="M79" s="1231"/>
      <c r="N79" s="1231"/>
      <c r="O79" s="1231"/>
      <c r="P79" s="1231"/>
      <c r="Q79" s="1231"/>
    </row>
    <row r="80" spans="1:20">
      <c r="A80" s="1231"/>
      <c r="B80" s="1231"/>
      <c r="C80" s="1231"/>
      <c r="D80" s="1231"/>
      <c r="E80" s="1231"/>
      <c r="F80" s="1231"/>
      <c r="G80" s="1231"/>
      <c r="H80" s="1231"/>
      <c r="I80" s="1231"/>
      <c r="J80" s="1231"/>
      <c r="K80" s="1231"/>
      <c r="L80" s="1231"/>
      <c r="M80" s="1231"/>
      <c r="N80" s="1231"/>
      <c r="O80" s="1231"/>
      <c r="P80" s="1231"/>
      <c r="Q80" s="1231"/>
    </row>
    <row r="81" spans="1:17">
      <c r="A81" s="1231"/>
      <c r="B81" s="1231"/>
      <c r="C81" s="1231"/>
      <c r="D81" s="1231"/>
      <c r="E81" s="1231"/>
      <c r="F81" s="1231"/>
      <c r="G81" s="1231"/>
      <c r="H81" s="1231"/>
      <c r="I81" s="1231"/>
      <c r="J81" s="1231"/>
      <c r="K81" s="1231"/>
      <c r="L81" s="1231"/>
      <c r="M81" s="1231"/>
      <c r="N81" s="1231"/>
      <c r="O81" s="1231"/>
      <c r="P81" s="1231"/>
      <c r="Q81" s="1231"/>
    </row>
  </sheetData>
  <mergeCells count="5">
    <mergeCell ref="A7:B10"/>
    <mergeCell ref="C7:Q10"/>
    <mergeCell ref="A11:B12"/>
    <mergeCell ref="C11:C12"/>
    <mergeCell ref="E11:Q11"/>
  </mergeCells>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1"/>
  <sheetViews>
    <sheetView workbookViewId="0">
      <selection activeCell="B31" sqref="B31"/>
    </sheetView>
  </sheetViews>
  <sheetFormatPr defaultRowHeight="15"/>
  <cols>
    <col min="1" max="1" width="21.85546875" style="242" bestFit="1" customWidth="1"/>
    <col min="2" max="2" width="47.7109375" style="242" customWidth="1"/>
    <col min="3" max="3" width="10" style="242" customWidth="1"/>
    <col min="4" max="256" width="9.140625" style="242"/>
    <col min="257" max="257" width="21.85546875" style="242" bestFit="1" customWidth="1"/>
    <col min="258" max="258" width="47.7109375" style="242" customWidth="1"/>
    <col min="259" max="259" width="10" style="242" customWidth="1"/>
    <col min="260" max="512" width="9.140625" style="242"/>
    <col min="513" max="513" width="21.85546875" style="242" bestFit="1" customWidth="1"/>
    <col min="514" max="514" width="47.7109375" style="242" customWidth="1"/>
    <col min="515" max="515" width="10" style="242" customWidth="1"/>
    <col min="516" max="768" width="9.140625" style="242"/>
    <col min="769" max="769" width="21.85546875" style="242" bestFit="1" customWidth="1"/>
    <col min="770" max="770" width="47.7109375" style="242" customWidth="1"/>
    <col min="771" max="771" width="10" style="242" customWidth="1"/>
    <col min="772" max="1024" width="9.140625" style="242"/>
    <col min="1025" max="1025" width="21.85546875" style="242" bestFit="1" customWidth="1"/>
    <col min="1026" max="1026" width="47.7109375" style="242" customWidth="1"/>
    <col min="1027" max="1027" width="10" style="242" customWidth="1"/>
    <col min="1028" max="1280" width="9.140625" style="242"/>
    <col min="1281" max="1281" width="21.85546875" style="242" bestFit="1" customWidth="1"/>
    <col min="1282" max="1282" width="47.7109375" style="242" customWidth="1"/>
    <col min="1283" max="1283" width="10" style="242" customWidth="1"/>
    <col min="1284" max="1536" width="9.140625" style="242"/>
    <col min="1537" max="1537" width="21.85546875" style="242" bestFit="1" customWidth="1"/>
    <col min="1538" max="1538" width="47.7109375" style="242" customWidth="1"/>
    <col min="1539" max="1539" width="10" style="242" customWidth="1"/>
    <col min="1540" max="1792" width="9.140625" style="242"/>
    <col min="1793" max="1793" width="21.85546875" style="242" bestFit="1" customWidth="1"/>
    <col min="1794" max="1794" width="47.7109375" style="242" customWidth="1"/>
    <col min="1795" max="1795" width="10" style="242" customWidth="1"/>
    <col min="1796" max="2048" width="9.140625" style="242"/>
    <col min="2049" max="2049" width="21.85546875" style="242" bestFit="1" customWidth="1"/>
    <col min="2050" max="2050" width="47.7109375" style="242" customWidth="1"/>
    <col min="2051" max="2051" width="10" style="242" customWidth="1"/>
    <col min="2052" max="2304" width="9.140625" style="242"/>
    <col min="2305" max="2305" width="21.85546875" style="242" bestFit="1" customWidth="1"/>
    <col min="2306" max="2306" width="47.7109375" style="242" customWidth="1"/>
    <col min="2307" max="2307" width="10" style="242" customWidth="1"/>
    <col min="2308" max="2560" width="9.140625" style="242"/>
    <col min="2561" max="2561" width="21.85546875" style="242" bestFit="1" customWidth="1"/>
    <col min="2562" max="2562" width="47.7109375" style="242" customWidth="1"/>
    <col min="2563" max="2563" width="10" style="242" customWidth="1"/>
    <col min="2564" max="2816" width="9.140625" style="242"/>
    <col min="2817" max="2817" width="21.85546875" style="242" bestFit="1" customWidth="1"/>
    <col min="2818" max="2818" width="47.7109375" style="242" customWidth="1"/>
    <col min="2819" max="2819" width="10" style="242" customWidth="1"/>
    <col min="2820" max="3072" width="9.140625" style="242"/>
    <col min="3073" max="3073" width="21.85546875" style="242" bestFit="1" customWidth="1"/>
    <col min="3074" max="3074" width="47.7109375" style="242" customWidth="1"/>
    <col min="3075" max="3075" width="10" style="242" customWidth="1"/>
    <col min="3076" max="3328" width="9.140625" style="242"/>
    <col min="3329" max="3329" width="21.85546875" style="242" bestFit="1" customWidth="1"/>
    <col min="3330" max="3330" width="47.7109375" style="242" customWidth="1"/>
    <col min="3331" max="3331" width="10" style="242" customWidth="1"/>
    <col min="3332" max="3584" width="9.140625" style="242"/>
    <col min="3585" max="3585" width="21.85546875" style="242" bestFit="1" customWidth="1"/>
    <col min="3586" max="3586" width="47.7109375" style="242" customWidth="1"/>
    <col min="3587" max="3587" width="10" style="242" customWidth="1"/>
    <col min="3588" max="3840" width="9.140625" style="242"/>
    <col min="3841" max="3841" width="21.85546875" style="242" bestFit="1" customWidth="1"/>
    <col min="3842" max="3842" width="47.7109375" style="242" customWidth="1"/>
    <col min="3843" max="3843" width="10" style="242" customWidth="1"/>
    <col min="3844" max="4096" width="9.140625" style="242"/>
    <col min="4097" max="4097" width="21.85546875" style="242" bestFit="1" customWidth="1"/>
    <col min="4098" max="4098" width="47.7109375" style="242" customWidth="1"/>
    <col min="4099" max="4099" width="10" style="242" customWidth="1"/>
    <col min="4100" max="4352" width="9.140625" style="242"/>
    <col min="4353" max="4353" width="21.85546875" style="242" bestFit="1" customWidth="1"/>
    <col min="4354" max="4354" width="47.7109375" style="242" customWidth="1"/>
    <col min="4355" max="4355" width="10" style="242" customWidth="1"/>
    <col min="4356" max="4608" width="9.140625" style="242"/>
    <col min="4609" max="4609" width="21.85546875" style="242" bestFit="1" customWidth="1"/>
    <col min="4610" max="4610" width="47.7109375" style="242" customWidth="1"/>
    <col min="4611" max="4611" width="10" style="242" customWidth="1"/>
    <col min="4612" max="4864" width="9.140625" style="242"/>
    <col min="4865" max="4865" width="21.85546875" style="242" bestFit="1" customWidth="1"/>
    <col min="4866" max="4866" width="47.7109375" style="242" customWidth="1"/>
    <col min="4867" max="4867" width="10" style="242" customWidth="1"/>
    <col min="4868" max="5120" width="9.140625" style="242"/>
    <col min="5121" max="5121" width="21.85546875" style="242" bestFit="1" customWidth="1"/>
    <col min="5122" max="5122" width="47.7109375" style="242" customWidth="1"/>
    <col min="5123" max="5123" width="10" style="242" customWidth="1"/>
    <col min="5124" max="5376" width="9.140625" style="242"/>
    <col min="5377" max="5377" width="21.85546875" style="242" bestFit="1" customWidth="1"/>
    <col min="5378" max="5378" width="47.7109375" style="242" customWidth="1"/>
    <col min="5379" max="5379" width="10" style="242" customWidth="1"/>
    <col min="5380" max="5632" width="9.140625" style="242"/>
    <col min="5633" max="5633" width="21.85546875" style="242" bestFit="1" customWidth="1"/>
    <col min="5634" max="5634" width="47.7109375" style="242" customWidth="1"/>
    <col min="5635" max="5635" width="10" style="242" customWidth="1"/>
    <col min="5636" max="5888" width="9.140625" style="242"/>
    <col min="5889" max="5889" width="21.85546875" style="242" bestFit="1" customWidth="1"/>
    <col min="5890" max="5890" width="47.7109375" style="242" customWidth="1"/>
    <col min="5891" max="5891" width="10" style="242" customWidth="1"/>
    <col min="5892" max="6144" width="9.140625" style="242"/>
    <col min="6145" max="6145" width="21.85546875" style="242" bestFit="1" customWidth="1"/>
    <col min="6146" max="6146" width="47.7109375" style="242" customWidth="1"/>
    <col min="6147" max="6147" width="10" style="242" customWidth="1"/>
    <col min="6148" max="6400" width="9.140625" style="242"/>
    <col min="6401" max="6401" width="21.85546875" style="242" bestFit="1" customWidth="1"/>
    <col min="6402" max="6402" width="47.7109375" style="242" customWidth="1"/>
    <col min="6403" max="6403" width="10" style="242" customWidth="1"/>
    <col min="6404" max="6656" width="9.140625" style="242"/>
    <col min="6657" max="6657" width="21.85546875" style="242" bestFit="1" customWidth="1"/>
    <col min="6658" max="6658" width="47.7109375" style="242" customWidth="1"/>
    <col min="6659" max="6659" width="10" style="242" customWidth="1"/>
    <col min="6660" max="6912" width="9.140625" style="242"/>
    <col min="6913" max="6913" width="21.85546875" style="242" bestFit="1" customWidth="1"/>
    <col min="6914" max="6914" width="47.7109375" style="242" customWidth="1"/>
    <col min="6915" max="6915" width="10" style="242" customWidth="1"/>
    <col min="6916" max="7168" width="9.140625" style="242"/>
    <col min="7169" max="7169" width="21.85546875" style="242" bestFit="1" customWidth="1"/>
    <col min="7170" max="7170" width="47.7109375" style="242" customWidth="1"/>
    <col min="7171" max="7171" width="10" style="242" customWidth="1"/>
    <col min="7172" max="7424" width="9.140625" style="242"/>
    <col min="7425" max="7425" width="21.85546875" style="242" bestFit="1" customWidth="1"/>
    <col min="7426" max="7426" width="47.7109375" style="242" customWidth="1"/>
    <col min="7427" max="7427" width="10" style="242" customWidth="1"/>
    <col min="7428" max="7680" width="9.140625" style="242"/>
    <col min="7681" max="7681" width="21.85546875" style="242" bestFit="1" customWidth="1"/>
    <col min="7682" max="7682" width="47.7109375" style="242" customWidth="1"/>
    <col min="7683" max="7683" width="10" style="242" customWidth="1"/>
    <col min="7684" max="7936" width="9.140625" style="242"/>
    <col min="7937" max="7937" width="21.85546875" style="242" bestFit="1" customWidth="1"/>
    <col min="7938" max="7938" width="47.7109375" style="242" customWidth="1"/>
    <col min="7939" max="7939" width="10" style="242" customWidth="1"/>
    <col min="7940" max="8192" width="9.140625" style="242"/>
    <col min="8193" max="8193" width="21.85546875" style="242" bestFit="1" customWidth="1"/>
    <col min="8194" max="8194" width="47.7109375" style="242" customWidth="1"/>
    <col min="8195" max="8195" width="10" style="242" customWidth="1"/>
    <col min="8196" max="8448" width="9.140625" style="242"/>
    <col min="8449" max="8449" width="21.85546875" style="242" bestFit="1" customWidth="1"/>
    <col min="8450" max="8450" width="47.7109375" style="242" customWidth="1"/>
    <col min="8451" max="8451" width="10" style="242" customWidth="1"/>
    <col min="8452" max="8704" width="9.140625" style="242"/>
    <col min="8705" max="8705" width="21.85546875" style="242" bestFit="1" customWidth="1"/>
    <col min="8706" max="8706" width="47.7109375" style="242" customWidth="1"/>
    <col min="8707" max="8707" width="10" style="242" customWidth="1"/>
    <col min="8708" max="8960" width="9.140625" style="242"/>
    <col min="8961" max="8961" width="21.85546875" style="242" bestFit="1" customWidth="1"/>
    <col min="8962" max="8962" width="47.7109375" style="242" customWidth="1"/>
    <col min="8963" max="8963" width="10" style="242" customWidth="1"/>
    <col min="8964" max="9216" width="9.140625" style="242"/>
    <col min="9217" max="9217" width="21.85546875" style="242" bestFit="1" customWidth="1"/>
    <col min="9218" max="9218" width="47.7109375" style="242" customWidth="1"/>
    <col min="9219" max="9219" width="10" style="242" customWidth="1"/>
    <col min="9220" max="9472" width="9.140625" style="242"/>
    <col min="9473" max="9473" width="21.85546875" style="242" bestFit="1" customWidth="1"/>
    <col min="9474" max="9474" width="47.7109375" style="242" customWidth="1"/>
    <col min="9475" max="9475" width="10" style="242" customWidth="1"/>
    <col min="9476" max="9728" width="9.140625" style="242"/>
    <col min="9729" max="9729" width="21.85546875" style="242" bestFit="1" customWidth="1"/>
    <col min="9730" max="9730" width="47.7109375" style="242" customWidth="1"/>
    <col min="9731" max="9731" width="10" style="242" customWidth="1"/>
    <col min="9732" max="9984" width="9.140625" style="242"/>
    <col min="9985" max="9985" width="21.85546875" style="242" bestFit="1" customWidth="1"/>
    <col min="9986" max="9986" width="47.7109375" style="242" customWidth="1"/>
    <col min="9987" max="9987" width="10" style="242" customWidth="1"/>
    <col min="9988" max="10240" width="9.140625" style="242"/>
    <col min="10241" max="10241" width="21.85546875" style="242" bestFit="1" customWidth="1"/>
    <col min="10242" max="10242" width="47.7109375" style="242" customWidth="1"/>
    <col min="10243" max="10243" width="10" style="242" customWidth="1"/>
    <col min="10244" max="10496" width="9.140625" style="242"/>
    <col min="10497" max="10497" width="21.85546875" style="242" bestFit="1" customWidth="1"/>
    <col min="10498" max="10498" width="47.7109375" style="242" customWidth="1"/>
    <col min="10499" max="10499" width="10" style="242" customWidth="1"/>
    <col min="10500" max="10752" width="9.140625" style="242"/>
    <col min="10753" max="10753" width="21.85546875" style="242" bestFit="1" customWidth="1"/>
    <col min="10754" max="10754" width="47.7109375" style="242" customWidth="1"/>
    <col min="10755" max="10755" width="10" style="242" customWidth="1"/>
    <col min="10756" max="11008" width="9.140625" style="242"/>
    <col min="11009" max="11009" width="21.85546875" style="242" bestFit="1" customWidth="1"/>
    <col min="11010" max="11010" width="47.7109375" style="242" customWidth="1"/>
    <col min="11011" max="11011" width="10" style="242" customWidth="1"/>
    <col min="11012" max="11264" width="9.140625" style="242"/>
    <col min="11265" max="11265" width="21.85546875" style="242" bestFit="1" customWidth="1"/>
    <col min="11266" max="11266" width="47.7109375" style="242" customWidth="1"/>
    <col min="11267" max="11267" width="10" style="242" customWidth="1"/>
    <col min="11268" max="11520" width="9.140625" style="242"/>
    <col min="11521" max="11521" width="21.85546875" style="242" bestFit="1" customWidth="1"/>
    <col min="11522" max="11522" width="47.7109375" style="242" customWidth="1"/>
    <col min="11523" max="11523" width="10" style="242" customWidth="1"/>
    <col min="11524" max="11776" width="9.140625" style="242"/>
    <col min="11777" max="11777" width="21.85546875" style="242" bestFit="1" customWidth="1"/>
    <col min="11778" max="11778" width="47.7109375" style="242" customWidth="1"/>
    <col min="11779" max="11779" width="10" style="242" customWidth="1"/>
    <col min="11780" max="12032" width="9.140625" style="242"/>
    <col min="12033" max="12033" width="21.85546875" style="242" bestFit="1" customWidth="1"/>
    <col min="12034" max="12034" width="47.7109375" style="242" customWidth="1"/>
    <col min="12035" max="12035" width="10" style="242" customWidth="1"/>
    <col min="12036" max="12288" width="9.140625" style="242"/>
    <col min="12289" max="12289" width="21.85546875" style="242" bestFit="1" customWidth="1"/>
    <col min="12290" max="12290" width="47.7109375" style="242" customWidth="1"/>
    <col min="12291" max="12291" width="10" style="242" customWidth="1"/>
    <col min="12292" max="12544" width="9.140625" style="242"/>
    <col min="12545" max="12545" width="21.85546875" style="242" bestFit="1" customWidth="1"/>
    <col min="12546" max="12546" width="47.7109375" style="242" customWidth="1"/>
    <col min="12547" max="12547" width="10" style="242" customWidth="1"/>
    <col min="12548" max="12800" width="9.140625" style="242"/>
    <col min="12801" max="12801" width="21.85546875" style="242" bestFit="1" customWidth="1"/>
    <col min="12802" max="12802" width="47.7109375" style="242" customWidth="1"/>
    <col min="12803" max="12803" width="10" style="242" customWidth="1"/>
    <col min="12804" max="13056" width="9.140625" style="242"/>
    <col min="13057" max="13057" width="21.85546875" style="242" bestFit="1" customWidth="1"/>
    <col min="13058" max="13058" width="47.7109375" style="242" customWidth="1"/>
    <col min="13059" max="13059" width="10" style="242" customWidth="1"/>
    <col min="13060" max="13312" width="9.140625" style="242"/>
    <col min="13313" max="13313" width="21.85546875" style="242" bestFit="1" customWidth="1"/>
    <col min="13314" max="13314" width="47.7109375" style="242" customWidth="1"/>
    <col min="13315" max="13315" width="10" style="242" customWidth="1"/>
    <col min="13316" max="13568" width="9.140625" style="242"/>
    <col min="13569" max="13569" width="21.85546875" style="242" bestFit="1" customWidth="1"/>
    <col min="13570" max="13570" width="47.7109375" style="242" customWidth="1"/>
    <col min="13571" max="13571" width="10" style="242" customWidth="1"/>
    <col min="13572" max="13824" width="9.140625" style="242"/>
    <col min="13825" max="13825" width="21.85546875" style="242" bestFit="1" customWidth="1"/>
    <col min="13826" max="13826" width="47.7109375" style="242" customWidth="1"/>
    <col min="13827" max="13827" width="10" style="242" customWidth="1"/>
    <col min="13828" max="14080" width="9.140625" style="242"/>
    <col min="14081" max="14081" width="21.85546875" style="242" bestFit="1" customWidth="1"/>
    <col min="14082" max="14082" width="47.7109375" style="242" customWidth="1"/>
    <col min="14083" max="14083" width="10" style="242" customWidth="1"/>
    <col min="14084" max="14336" width="9.140625" style="242"/>
    <col min="14337" max="14337" width="21.85546875" style="242" bestFit="1" customWidth="1"/>
    <col min="14338" max="14338" width="47.7109375" style="242" customWidth="1"/>
    <col min="14339" max="14339" width="10" style="242" customWidth="1"/>
    <col min="14340" max="14592" width="9.140625" style="242"/>
    <col min="14593" max="14593" width="21.85546875" style="242" bestFit="1" customWidth="1"/>
    <col min="14594" max="14594" width="47.7109375" style="242" customWidth="1"/>
    <col min="14595" max="14595" width="10" style="242" customWidth="1"/>
    <col min="14596" max="14848" width="9.140625" style="242"/>
    <col min="14849" max="14849" width="21.85546875" style="242" bestFit="1" customWidth="1"/>
    <col min="14850" max="14850" width="47.7109375" style="242" customWidth="1"/>
    <col min="14851" max="14851" width="10" style="242" customWidth="1"/>
    <col min="14852" max="15104" width="9.140625" style="242"/>
    <col min="15105" max="15105" width="21.85546875" style="242" bestFit="1" customWidth="1"/>
    <col min="15106" max="15106" width="47.7109375" style="242" customWidth="1"/>
    <col min="15107" max="15107" width="10" style="242" customWidth="1"/>
    <col min="15108" max="15360" width="9.140625" style="242"/>
    <col min="15361" max="15361" width="21.85546875" style="242" bestFit="1" customWidth="1"/>
    <col min="15362" max="15362" width="47.7109375" style="242" customWidth="1"/>
    <col min="15363" max="15363" width="10" style="242" customWidth="1"/>
    <col min="15364" max="15616" width="9.140625" style="242"/>
    <col min="15617" max="15617" width="21.85546875" style="242" bestFit="1" customWidth="1"/>
    <col min="15618" max="15618" width="47.7109375" style="242" customWidth="1"/>
    <col min="15619" max="15619" width="10" style="242" customWidth="1"/>
    <col min="15620" max="15872" width="9.140625" style="242"/>
    <col min="15873" max="15873" width="21.85546875" style="242" bestFit="1" customWidth="1"/>
    <col min="15874" max="15874" width="47.7109375" style="242" customWidth="1"/>
    <col min="15875" max="15875" width="10" style="242" customWidth="1"/>
    <col min="15876" max="16128" width="9.140625" style="242"/>
    <col min="16129" max="16129" width="21.85546875" style="242" bestFit="1" customWidth="1"/>
    <col min="16130" max="16130" width="47.7109375" style="242" customWidth="1"/>
    <col min="16131" max="16131" width="10" style="242" customWidth="1"/>
    <col min="16132" max="16384" width="9.140625" style="242"/>
  </cols>
  <sheetData>
    <row r="1" spans="1:20">
      <c r="A1" s="242" t="s">
        <v>0</v>
      </c>
      <c r="B1" s="265" t="s">
        <v>1827</v>
      </c>
    </row>
    <row r="2" spans="1:20">
      <c r="A2" s="242" t="s">
        <v>2</v>
      </c>
      <c r="B2" s="268" t="s">
        <v>1819</v>
      </c>
    </row>
    <row r="3" spans="1:20">
      <c r="A3" s="242" t="s">
        <v>4</v>
      </c>
      <c r="B3" s="268" t="s">
        <v>1560</v>
      </c>
    </row>
    <row r="4" spans="1:20">
      <c r="A4" s="242" t="s">
        <v>6</v>
      </c>
      <c r="B4" s="268" t="s">
        <v>7</v>
      </c>
    </row>
    <row r="5" spans="1:20">
      <c r="A5" s="242" t="s">
        <v>8</v>
      </c>
      <c r="B5" s="242" t="s">
        <v>9</v>
      </c>
    </row>
    <row r="6" spans="1:20" ht="15.75" thickBot="1"/>
    <row r="7" spans="1:20">
      <c r="A7" s="3035" t="s">
        <v>1820</v>
      </c>
      <c r="B7" s="3036"/>
      <c r="C7" s="3041" t="s">
        <v>1821</v>
      </c>
      <c r="D7" s="3042"/>
      <c r="E7" s="3042"/>
      <c r="F7" s="3042"/>
      <c r="G7" s="3042"/>
      <c r="H7" s="3042"/>
      <c r="I7" s="3042"/>
      <c r="J7" s="3042"/>
      <c r="K7" s="3042"/>
      <c r="L7" s="3042"/>
      <c r="M7" s="3042"/>
      <c r="N7" s="3043"/>
      <c r="O7" s="3043"/>
      <c r="P7" s="3043"/>
      <c r="Q7" s="3044"/>
      <c r="R7" s="1235"/>
      <c r="S7" s="1235"/>
      <c r="T7" s="1235"/>
    </row>
    <row r="8" spans="1:20">
      <c r="A8" s="3037"/>
      <c r="B8" s="3038"/>
      <c r="C8" s="3045"/>
      <c r="D8" s="3046"/>
      <c r="E8" s="3046"/>
      <c r="F8" s="3046"/>
      <c r="G8" s="3046"/>
      <c r="H8" s="3046"/>
      <c r="I8" s="3046"/>
      <c r="J8" s="3046"/>
      <c r="K8" s="3046"/>
      <c r="L8" s="3046"/>
      <c r="M8" s="3046"/>
      <c r="N8" s="3047"/>
      <c r="O8" s="3047"/>
      <c r="P8" s="3047"/>
      <c r="Q8" s="3048"/>
      <c r="R8" s="1235"/>
      <c r="S8" s="1235"/>
      <c r="T8" s="1235"/>
    </row>
    <row r="9" spans="1:20">
      <c r="A9" s="3037"/>
      <c r="B9" s="3038"/>
      <c r="C9" s="3045"/>
      <c r="D9" s="3046"/>
      <c r="E9" s="3046"/>
      <c r="F9" s="3046"/>
      <c r="G9" s="3046"/>
      <c r="H9" s="3046"/>
      <c r="I9" s="3046"/>
      <c r="J9" s="3046"/>
      <c r="K9" s="3046"/>
      <c r="L9" s="3046"/>
      <c r="M9" s="3046"/>
      <c r="N9" s="3047"/>
      <c r="O9" s="3047"/>
      <c r="P9" s="3047"/>
      <c r="Q9" s="3048"/>
      <c r="R9" s="1235"/>
      <c r="S9" s="1235"/>
      <c r="T9" s="1235"/>
    </row>
    <row r="10" spans="1:20" ht="15.75" thickBot="1">
      <c r="A10" s="3039"/>
      <c r="B10" s="3040"/>
      <c r="C10" s="3049"/>
      <c r="D10" s="3050"/>
      <c r="E10" s="3050"/>
      <c r="F10" s="3050"/>
      <c r="G10" s="3050"/>
      <c r="H10" s="3050"/>
      <c r="I10" s="3050"/>
      <c r="J10" s="3050"/>
      <c r="K10" s="3050"/>
      <c r="L10" s="3050"/>
      <c r="M10" s="3050"/>
      <c r="N10" s="3051"/>
      <c r="O10" s="3051"/>
      <c r="P10" s="3051"/>
      <c r="Q10" s="3052"/>
      <c r="R10" s="1235"/>
      <c r="S10" s="1235"/>
      <c r="T10" s="1235"/>
    </row>
    <row r="11" spans="1:20" ht="15" customHeight="1">
      <c r="A11" s="3061" t="s">
        <v>1822</v>
      </c>
      <c r="B11" s="3062"/>
      <c r="C11" s="3065" t="s">
        <v>1795</v>
      </c>
      <c r="D11" s="1359"/>
      <c r="E11" s="3067" t="s">
        <v>1708</v>
      </c>
      <c r="F11" s="3067"/>
      <c r="G11" s="3067"/>
      <c r="H11" s="3067"/>
      <c r="I11" s="3067"/>
      <c r="J11" s="3067"/>
      <c r="K11" s="3067"/>
      <c r="L11" s="3067"/>
      <c r="M11" s="3067"/>
      <c r="N11" s="3067"/>
      <c r="O11" s="3067"/>
      <c r="P11" s="3067"/>
      <c r="Q11" s="3068"/>
      <c r="R11" s="1235"/>
      <c r="S11" s="1235"/>
      <c r="T11" s="1235"/>
    </row>
    <row r="12" spans="1:20" ht="25.5">
      <c r="A12" s="3063"/>
      <c r="B12" s="3064"/>
      <c r="C12" s="3066"/>
      <c r="D12" s="1360" t="s">
        <v>1709</v>
      </c>
      <c r="E12" s="1238" t="s">
        <v>1710</v>
      </c>
      <c r="F12" s="1361" t="s">
        <v>1711</v>
      </c>
      <c r="G12" s="1361" t="s">
        <v>1712</v>
      </c>
      <c r="H12" s="1361" t="s">
        <v>1713</v>
      </c>
      <c r="I12" s="1361" t="s">
        <v>1714</v>
      </c>
      <c r="J12" s="1361" t="s">
        <v>1715</v>
      </c>
      <c r="K12" s="1361" t="s">
        <v>1716</v>
      </c>
      <c r="L12" s="1361" t="s">
        <v>1717</v>
      </c>
      <c r="M12" s="1361" t="s">
        <v>1718</v>
      </c>
      <c r="N12" s="1361" t="s">
        <v>1719</v>
      </c>
      <c r="O12" s="1361" t="s">
        <v>1720</v>
      </c>
      <c r="P12" s="1361" t="s">
        <v>1721</v>
      </c>
      <c r="Q12" s="1362" t="s">
        <v>1722</v>
      </c>
      <c r="R12" s="1235"/>
      <c r="S12" s="1235"/>
      <c r="T12" s="1235"/>
    </row>
    <row r="13" spans="1:20">
      <c r="A13" s="1363"/>
      <c r="B13" s="1364"/>
      <c r="C13" s="1365">
        <v>1</v>
      </c>
      <c r="D13" s="1366">
        <v>2</v>
      </c>
      <c r="E13" s="1366">
        <v>3</v>
      </c>
      <c r="F13" s="1366">
        <v>4</v>
      </c>
      <c r="G13" s="1366">
        <v>5</v>
      </c>
      <c r="H13" s="1366">
        <v>6</v>
      </c>
      <c r="I13" s="1366">
        <v>7</v>
      </c>
      <c r="J13" s="1366">
        <v>8</v>
      </c>
      <c r="K13" s="1366">
        <v>9</v>
      </c>
      <c r="L13" s="1366">
        <v>10</v>
      </c>
      <c r="M13" s="1366">
        <v>11</v>
      </c>
      <c r="N13" s="1366">
        <v>12</v>
      </c>
      <c r="O13" s="1366">
        <v>13</v>
      </c>
      <c r="P13" s="1367">
        <v>14</v>
      </c>
      <c r="Q13" s="1368">
        <v>15</v>
      </c>
      <c r="R13" s="1235"/>
      <c r="S13" s="1235"/>
      <c r="T13" s="1235"/>
    </row>
    <row r="14" spans="1:20">
      <c r="A14" s="1363"/>
      <c r="B14" s="1369" t="s">
        <v>1723</v>
      </c>
      <c r="C14" s="1246"/>
      <c r="D14" s="1247"/>
      <c r="E14" s="1247"/>
      <c r="F14" s="1247"/>
      <c r="G14" s="1247"/>
      <c r="H14" s="1247"/>
      <c r="I14" s="1247"/>
      <c r="J14" s="1247"/>
      <c r="K14" s="1247"/>
      <c r="L14" s="1247"/>
      <c r="M14" s="1247"/>
      <c r="N14" s="1247"/>
      <c r="O14" s="1247"/>
      <c r="P14" s="1247"/>
      <c r="Q14" s="1248"/>
      <c r="R14" s="1235"/>
      <c r="S14" s="1235"/>
      <c r="T14" s="1235"/>
    </row>
    <row r="15" spans="1:20">
      <c r="A15" s="1260"/>
      <c r="B15" s="1370" t="s">
        <v>11</v>
      </c>
      <c r="C15" s="1251"/>
      <c r="D15" s="1252"/>
      <c r="E15" s="1252"/>
      <c r="F15" s="1252"/>
      <c r="G15" s="1252"/>
      <c r="H15" s="1252"/>
      <c r="I15" s="1252"/>
      <c r="J15" s="1252"/>
      <c r="K15" s="1252"/>
      <c r="L15" s="1252"/>
      <c r="M15" s="1252"/>
      <c r="N15" s="1252"/>
      <c r="O15" s="1252"/>
      <c r="P15" s="1252"/>
      <c r="Q15" s="1253"/>
      <c r="R15" s="1235"/>
      <c r="S15" s="1235"/>
      <c r="T15" s="1235"/>
    </row>
    <row r="16" spans="1:20">
      <c r="A16" s="1254">
        <v>1</v>
      </c>
      <c r="B16" s="1255" t="s">
        <v>1724</v>
      </c>
      <c r="C16" s="1256">
        <f>SUM(D16:Q16)</f>
        <v>0</v>
      </c>
      <c r="D16" s="1257"/>
      <c r="E16" s="1258"/>
      <c r="F16" s="1258"/>
      <c r="G16" s="1258"/>
      <c r="H16" s="1258"/>
      <c r="I16" s="1258"/>
      <c r="J16" s="1258"/>
      <c r="K16" s="1258"/>
      <c r="L16" s="1258"/>
      <c r="M16" s="1258"/>
      <c r="N16" s="1258"/>
      <c r="O16" s="1258"/>
      <c r="P16" s="1258"/>
      <c r="Q16" s="1259"/>
      <c r="R16" s="1235"/>
      <c r="S16" s="1235"/>
      <c r="T16" s="1235"/>
    </row>
    <row r="17" spans="1:20" ht="26.25">
      <c r="A17" s="1260">
        <v>2</v>
      </c>
      <c r="B17" s="1261" t="s">
        <v>319</v>
      </c>
      <c r="C17" s="1256">
        <f t="shared" ref="C17:C32" si="0">SUM(D17:Q17)</f>
        <v>0</v>
      </c>
      <c r="D17" s="1262"/>
      <c r="E17" s="1263"/>
      <c r="F17" s="1263"/>
      <c r="G17" s="1263"/>
      <c r="H17" s="1263"/>
      <c r="I17" s="1263"/>
      <c r="J17" s="1263"/>
      <c r="K17" s="1263"/>
      <c r="L17" s="1263"/>
      <c r="M17" s="1263"/>
      <c r="N17" s="1263"/>
      <c r="O17" s="1263"/>
      <c r="P17" s="1263"/>
      <c r="Q17" s="1264"/>
      <c r="R17" s="1235"/>
      <c r="S17" s="1235"/>
      <c r="T17" s="1235"/>
    </row>
    <row r="18" spans="1:20" ht="15" customHeight="1">
      <c r="A18" s="1260">
        <v>3</v>
      </c>
      <c r="B18" s="1266" t="s">
        <v>1725</v>
      </c>
      <c r="C18" s="1256">
        <f t="shared" si="0"/>
        <v>0</v>
      </c>
      <c r="D18" s="1262"/>
      <c r="E18" s="1263"/>
      <c r="F18" s="1263"/>
      <c r="G18" s="1263"/>
      <c r="H18" s="1263"/>
      <c r="I18" s="1263"/>
      <c r="J18" s="1263"/>
      <c r="K18" s="1263"/>
      <c r="L18" s="1263"/>
      <c r="M18" s="1263"/>
      <c r="N18" s="1263"/>
      <c r="O18" s="1263"/>
      <c r="P18" s="1263"/>
      <c r="Q18" s="1264"/>
      <c r="R18" s="1235"/>
      <c r="S18" s="1235"/>
      <c r="T18" s="1235"/>
    </row>
    <row r="19" spans="1:20">
      <c r="A19" s="1260">
        <v>4</v>
      </c>
      <c r="B19" s="1266" t="s">
        <v>1726</v>
      </c>
      <c r="C19" s="1256">
        <f t="shared" si="0"/>
        <v>0</v>
      </c>
      <c r="D19" s="1267">
        <f>D20+D21</f>
        <v>0</v>
      </c>
      <c r="E19" s="1267">
        <f t="shared" ref="E19:Q19" si="1">E20+E21</f>
        <v>0</v>
      </c>
      <c r="F19" s="1267">
        <f t="shared" si="1"/>
        <v>0</v>
      </c>
      <c r="G19" s="1267">
        <f t="shared" si="1"/>
        <v>0</v>
      </c>
      <c r="H19" s="1267">
        <f t="shared" si="1"/>
        <v>0</v>
      </c>
      <c r="I19" s="1267">
        <f t="shared" si="1"/>
        <v>0</v>
      </c>
      <c r="J19" s="1267">
        <f t="shared" si="1"/>
        <v>0</v>
      </c>
      <c r="K19" s="1267">
        <f t="shared" si="1"/>
        <v>0</v>
      </c>
      <c r="L19" s="1267">
        <f t="shared" si="1"/>
        <v>0</v>
      </c>
      <c r="M19" s="1267">
        <f t="shared" si="1"/>
        <v>0</v>
      </c>
      <c r="N19" s="1267">
        <f t="shared" si="1"/>
        <v>0</v>
      </c>
      <c r="O19" s="1267">
        <f t="shared" si="1"/>
        <v>0</v>
      </c>
      <c r="P19" s="1267">
        <f t="shared" si="1"/>
        <v>0</v>
      </c>
      <c r="Q19" s="1268">
        <f t="shared" si="1"/>
        <v>0</v>
      </c>
      <c r="R19" s="1235"/>
      <c r="S19" s="1235"/>
      <c r="T19" s="1235"/>
    </row>
    <row r="20" spans="1:20">
      <c r="A20" s="1260"/>
      <c r="B20" s="1269" t="s">
        <v>1727</v>
      </c>
      <c r="C20" s="1256">
        <f t="shared" si="0"/>
        <v>0</v>
      </c>
      <c r="D20" s="1270"/>
      <c r="E20" s="1271"/>
      <c r="F20" s="1271"/>
      <c r="G20" s="1271"/>
      <c r="H20" s="1271"/>
      <c r="I20" s="1271"/>
      <c r="J20" s="1271"/>
      <c r="K20" s="1271"/>
      <c r="L20" s="1271"/>
      <c r="M20" s="1271"/>
      <c r="N20" s="1271"/>
      <c r="O20" s="1271"/>
      <c r="P20" s="1271"/>
      <c r="Q20" s="1272"/>
      <c r="R20" s="1235"/>
      <c r="S20" s="1235"/>
      <c r="T20" s="1235"/>
    </row>
    <row r="21" spans="1:20">
      <c r="A21" s="1260"/>
      <c r="B21" s="1269" t="s">
        <v>803</v>
      </c>
      <c r="C21" s="1256">
        <f t="shared" si="0"/>
        <v>0</v>
      </c>
      <c r="D21" s="1270"/>
      <c r="E21" s="1271"/>
      <c r="F21" s="1271"/>
      <c r="G21" s="1271"/>
      <c r="H21" s="1271"/>
      <c r="I21" s="1271"/>
      <c r="J21" s="1271"/>
      <c r="K21" s="1271"/>
      <c r="L21" s="1271"/>
      <c r="M21" s="1271"/>
      <c r="N21" s="1271"/>
      <c r="O21" s="1271"/>
      <c r="P21" s="1271"/>
      <c r="Q21" s="1272"/>
      <c r="R21" s="1235"/>
      <c r="S21" s="1235"/>
      <c r="T21" s="1235"/>
    </row>
    <row r="22" spans="1:20">
      <c r="A22" s="1260">
        <v>5</v>
      </c>
      <c r="B22" s="1266" t="s">
        <v>1728</v>
      </c>
      <c r="C22" s="1256">
        <f t="shared" si="0"/>
        <v>0</v>
      </c>
      <c r="D22" s="1273"/>
      <c r="E22" s="1274"/>
      <c r="F22" s="1274"/>
      <c r="G22" s="1274"/>
      <c r="H22" s="1274"/>
      <c r="I22" s="1274"/>
      <c r="J22" s="1274"/>
      <c r="K22" s="1274"/>
      <c r="L22" s="1274"/>
      <c r="M22" s="1274"/>
      <c r="N22" s="1274"/>
      <c r="O22" s="1274"/>
      <c r="P22" s="1274"/>
      <c r="Q22" s="1275"/>
      <c r="R22" s="1235"/>
      <c r="S22" s="1235"/>
      <c r="T22" s="1235"/>
    </row>
    <row r="23" spans="1:20">
      <c r="A23" s="1260">
        <v>6</v>
      </c>
      <c r="B23" s="1266" t="s">
        <v>1729</v>
      </c>
      <c r="C23" s="1256">
        <f t="shared" si="0"/>
        <v>0</v>
      </c>
      <c r="D23" s="1270"/>
      <c r="E23" s="1271"/>
      <c r="F23" s="1271"/>
      <c r="G23" s="1271"/>
      <c r="H23" s="1271"/>
      <c r="I23" s="1271"/>
      <c r="J23" s="1271"/>
      <c r="K23" s="1271"/>
      <c r="L23" s="1271"/>
      <c r="M23" s="1271"/>
      <c r="N23" s="1271"/>
      <c r="O23" s="1271"/>
      <c r="P23" s="1271"/>
      <c r="Q23" s="1272"/>
      <c r="R23" s="1235"/>
      <c r="S23" s="1235"/>
      <c r="T23" s="1235"/>
    </row>
    <row r="24" spans="1:20">
      <c r="A24" s="1260">
        <v>7</v>
      </c>
      <c r="B24" s="1266" t="s">
        <v>1730</v>
      </c>
      <c r="C24" s="1256">
        <f t="shared" si="0"/>
        <v>0</v>
      </c>
      <c r="D24" s="1270"/>
      <c r="E24" s="1271"/>
      <c r="F24" s="1271"/>
      <c r="G24" s="1271"/>
      <c r="H24" s="1271"/>
      <c r="I24" s="1271"/>
      <c r="J24" s="1271"/>
      <c r="K24" s="1271"/>
      <c r="L24" s="1271"/>
      <c r="M24" s="1271"/>
      <c r="N24" s="1271"/>
      <c r="O24" s="1271"/>
      <c r="P24" s="1271"/>
      <c r="Q24" s="1272"/>
      <c r="R24" s="1235"/>
      <c r="S24" s="1235"/>
      <c r="T24" s="1235"/>
    </row>
    <row r="25" spans="1:20">
      <c r="A25" s="1260"/>
      <c r="B25" s="1269" t="s">
        <v>1731</v>
      </c>
      <c r="C25" s="1256">
        <f t="shared" si="0"/>
        <v>0</v>
      </c>
      <c r="D25" s="1270"/>
      <c r="E25" s="1271"/>
      <c r="F25" s="1271"/>
      <c r="G25" s="1271"/>
      <c r="H25" s="1271"/>
      <c r="I25" s="1271"/>
      <c r="J25" s="1271"/>
      <c r="K25" s="1271"/>
      <c r="L25" s="1271"/>
      <c r="M25" s="1271"/>
      <c r="N25" s="1271"/>
      <c r="O25" s="1271"/>
      <c r="P25" s="1271"/>
      <c r="Q25" s="1272"/>
      <c r="R25" s="1235"/>
      <c r="S25" s="1235"/>
      <c r="T25" s="1235"/>
    </row>
    <row r="26" spans="1:20">
      <c r="A26" s="1260">
        <v>8</v>
      </c>
      <c r="B26" s="1277" t="s">
        <v>1732</v>
      </c>
      <c r="C26" s="1256">
        <f t="shared" si="0"/>
        <v>0</v>
      </c>
      <c r="D26" s="1278">
        <f>D27+D28+D29</f>
        <v>0</v>
      </c>
      <c r="E26" s="1278">
        <f t="shared" ref="E26:Q26" si="2">E27+E28+E29</f>
        <v>0</v>
      </c>
      <c r="F26" s="1278">
        <f t="shared" si="2"/>
        <v>0</v>
      </c>
      <c r="G26" s="1278">
        <f t="shared" si="2"/>
        <v>0</v>
      </c>
      <c r="H26" s="1278">
        <f t="shared" si="2"/>
        <v>0</v>
      </c>
      <c r="I26" s="1278">
        <f t="shared" si="2"/>
        <v>0</v>
      </c>
      <c r="J26" s="1278">
        <f t="shared" si="2"/>
        <v>0</v>
      </c>
      <c r="K26" s="1278">
        <f t="shared" si="2"/>
        <v>0</v>
      </c>
      <c r="L26" s="1278">
        <f t="shared" si="2"/>
        <v>0</v>
      </c>
      <c r="M26" s="1278">
        <f t="shared" si="2"/>
        <v>0</v>
      </c>
      <c r="N26" s="1278">
        <f t="shared" si="2"/>
        <v>0</v>
      </c>
      <c r="O26" s="1278">
        <f t="shared" si="2"/>
        <v>0</v>
      </c>
      <c r="P26" s="1278">
        <f t="shared" si="2"/>
        <v>0</v>
      </c>
      <c r="Q26" s="1279">
        <f t="shared" si="2"/>
        <v>0</v>
      </c>
      <c r="R26" s="1235"/>
      <c r="S26" s="1235"/>
      <c r="T26" s="1235"/>
    </row>
    <row r="27" spans="1:20">
      <c r="A27" s="1231"/>
      <c r="B27" s="1280" t="s">
        <v>1733</v>
      </c>
      <c r="C27" s="1256">
        <f t="shared" si="0"/>
        <v>0</v>
      </c>
      <c r="D27" s="1270"/>
      <c r="E27" s="1271"/>
      <c r="F27" s="1271"/>
      <c r="G27" s="1271"/>
      <c r="H27" s="1271"/>
      <c r="I27" s="1271"/>
      <c r="J27" s="1271"/>
      <c r="K27" s="1271"/>
      <c r="L27" s="1271"/>
      <c r="M27" s="1271"/>
      <c r="N27" s="1271"/>
      <c r="O27" s="1271"/>
      <c r="P27" s="1271"/>
      <c r="Q27" s="1272"/>
      <c r="R27" s="1235"/>
      <c r="S27" s="1235"/>
      <c r="T27" s="1235"/>
    </row>
    <row r="28" spans="1:20">
      <c r="A28" s="1260"/>
      <c r="B28" s="1280" t="s">
        <v>263</v>
      </c>
      <c r="C28" s="1256">
        <f t="shared" si="0"/>
        <v>0</v>
      </c>
      <c r="D28" s="1270"/>
      <c r="E28" s="1271"/>
      <c r="F28" s="1271"/>
      <c r="G28" s="1271"/>
      <c r="H28" s="1271"/>
      <c r="I28" s="1271"/>
      <c r="J28" s="1271"/>
      <c r="K28" s="1271"/>
      <c r="L28" s="1271"/>
      <c r="M28" s="1271"/>
      <c r="N28" s="1271"/>
      <c r="O28" s="1271"/>
      <c r="P28" s="1271"/>
      <c r="Q28" s="1272"/>
      <c r="R28" s="1235"/>
      <c r="S28" s="1235"/>
      <c r="T28" s="1235"/>
    </row>
    <row r="29" spans="1:20">
      <c r="A29" s="1260"/>
      <c r="B29" s="1269" t="s">
        <v>1734</v>
      </c>
      <c r="C29" s="1256">
        <f t="shared" si="0"/>
        <v>0</v>
      </c>
      <c r="D29" s="1270"/>
      <c r="E29" s="1271"/>
      <c r="F29" s="1271"/>
      <c r="G29" s="1271"/>
      <c r="H29" s="1271"/>
      <c r="I29" s="1271"/>
      <c r="J29" s="1271"/>
      <c r="K29" s="1271"/>
      <c r="L29" s="1271"/>
      <c r="M29" s="1271"/>
      <c r="N29" s="1271"/>
      <c r="O29" s="1271"/>
      <c r="P29" s="1271"/>
      <c r="Q29" s="1272"/>
      <c r="R29" s="1235"/>
      <c r="S29" s="1235"/>
      <c r="T29" s="1235"/>
    </row>
    <row r="30" spans="1:20">
      <c r="A30" s="1260">
        <v>9</v>
      </c>
      <c r="B30" s="1281" t="s">
        <v>1735</v>
      </c>
      <c r="C30" s="1256">
        <f t="shared" si="0"/>
        <v>0</v>
      </c>
      <c r="D30" s="1278">
        <f>D31+D32</f>
        <v>0</v>
      </c>
      <c r="E30" s="1278">
        <f t="shared" ref="E30:Q30" si="3">E31+E32</f>
        <v>0</v>
      </c>
      <c r="F30" s="1278">
        <f t="shared" si="3"/>
        <v>0</v>
      </c>
      <c r="G30" s="1278">
        <f t="shared" si="3"/>
        <v>0</v>
      </c>
      <c r="H30" s="1278">
        <f t="shared" si="3"/>
        <v>0</v>
      </c>
      <c r="I30" s="1278">
        <f t="shared" si="3"/>
        <v>0</v>
      </c>
      <c r="J30" s="1278">
        <f t="shared" si="3"/>
        <v>0</v>
      </c>
      <c r="K30" s="1278">
        <f t="shared" si="3"/>
        <v>0</v>
      </c>
      <c r="L30" s="1278">
        <f t="shared" si="3"/>
        <v>0</v>
      </c>
      <c r="M30" s="1278">
        <f t="shared" si="3"/>
        <v>0</v>
      </c>
      <c r="N30" s="1278">
        <f t="shared" si="3"/>
        <v>0</v>
      </c>
      <c r="O30" s="1278">
        <f t="shared" si="3"/>
        <v>0</v>
      </c>
      <c r="P30" s="1278">
        <f t="shared" si="3"/>
        <v>0</v>
      </c>
      <c r="Q30" s="1279">
        <f t="shared" si="3"/>
        <v>0</v>
      </c>
      <c r="R30" s="1235"/>
      <c r="S30" s="1235"/>
      <c r="T30" s="1235"/>
    </row>
    <row r="31" spans="1:20">
      <c r="A31" s="1260"/>
      <c r="B31" s="1282" t="s">
        <v>1736</v>
      </c>
      <c r="C31" s="1256">
        <f t="shared" si="0"/>
        <v>0</v>
      </c>
      <c r="D31" s="1270"/>
      <c r="E31" s="1271"/>
      <c r="F31" s="1271"/>
      <c r="G31" s="1271"/>
      <c r="H31" s="1271"/>
      <c r="I31" s="1271"/>
      <c r="J31" s="1271"/>
      <c r="K31" s="1271"/>
      <c r="L31" s="1271"/>
      <c r="M31" s="1271"/>
      <c r="N31" s="1271"/>
      <c r="O31" s="1271"/>
      <c r="P31" s="1271"/>
      <c r="Q31" s="1272"/>
      <c r="R31" s="1235"/>
      <c r="S31" s="1235"/>
      <c r="T31" s="1235"/>
    </row>
    <row r="32" spans="1:20">
      <c r="A32" s="1260"/>
      <c r="B32" s="1282" t="s">
        <v>1737</v>
      </c>
      <c r="C32" s="1256">
        <f t="shared" si="0"/>
        <v>0</v>
      </c>
      <c r="D32" s="1270"/>
      <c r="E32" s="1271"/>
      <c r="F32" s="1271"/>
      <c r="G32" s="1271"/>
      <c r="H32" s="1271"/>
      <c r="I32" s="1271"/>
      <c r="J32" s="1271"/>
      <c r="K32" s="1271"/>
      <c r="L32" s="1271"/>
      <c r="M32" s="1271"/>
      <c r="N32" s="1271"/>
      <c r="O32" s="1271"/>
      <c r="P32" s="1271"/>
      <c r="Q32" s="1272"/>
      <c r="R32" s="1235"/>
      <c r="S32" s="1235"/>
      <c r="T32" s="1235"/>
    </row>
    <row r="33" spans="1:20">
      <c r="A33" s="1260"/>
      <c r="B33" s="1371" t="s">
        <v>1738</v>
      </c>
      <c r="C33" s="1285">
        <f>C16+C17+C18+C19+C22+C23+C24+C25+C26+C30</f>
        <v>0</v>
      </c>
      <c r="D33" s="1285">
        <f t="shared" ref="D33:Q33" si="4">D16+D17+D18+D19+D22+D23+D24+D25+D26+D30</f>
        <v>0</v>
      </c>
      <c r="E33" s="1285">
        <f t="shared" si="4"/>
        <v>0</v>
      </c>
      <c r="F33" s="1285">
        <f t="shared" si="4"/>
        <v>0</v>
      </c>
      <c r="G33" s="1285">
        <f t="shared" si="4"/>
        <v>0</v>
      </c>
      <c r="H33" s="1285">
        <f t="shared" si="4"/>
        <v>0</v>
      </c>
      <c r="I33" s="1285">
        <f t="shared" si="4"/>
        <v>0</v>
      </c>
      <c r="J33" s="1285">
        <f t="shared" si="4"/>
        <v>0</v>
      </c>
      <c r="K33" s="1285">
        <f t="shared" si="4"/>
        <v>0</v>
      </c>
      <c r="L33" s="1285">
        <f t="shared" si="4"/>
        <v>0</v>
      </c>
      <c r="M33" s="1285">
        <f t="shared" si="4"/>
        <v>0</v>
      </c>
      <c r="N33" s="1285">
        <f t="shared" si="4"/>
        <v>0</v>
      </c>
      <c r="O33" s="1285">
        <f t="shared" si="4"/>
        <v>0</v>
      </c>
      <c r="P33" s="1285">
        <f t="shared" si="4"/>
        <v>0</v>
      </c>
      <c r="Q33" s="1286">
        <f t="shared" si="4"/>
        <v>0</v>
      </c>
      <c r="R33" s="1235"/>
      <c r="S33" s="1235"/>
      <c r="T33" s="1235"/>
    </row>
    <row r="34" spans="1:20">
      <c r="A34" s="1260"/>
      <c r="B34" s="1369" t="s">
        <v>1739</v>
      </c>
      <c r="C34" s="1288"/>
      <c r="D34" s="1288"/>
      <c r="E34" s="1288"/>
      <c r="F34" s="1288"/>
      <c r="G34" s="1288"/>
      <c r="H34" s="1288"/>
      <c r="I34" s="1288"/>
      <c r="J34" s="1288"/>
      <c r="K34" s="1288"/>
      <c r="L34" s="1288"/>
      <c r="M34" s="1288"/>
      <c r="N34" s="1288"/>
      <c r="O34" s="1288"/>
      <c r="P34" s="1288"/>
      <c r="Q34" s="1289"/>
      <c r="R34" s="1235"/>
      <c r="S34" s="1235"/>
      <c r="T34" s="1235"/>
    </row>
    <row r="35" spans="1:20">
      <c r="A35" s="1260">
        <v>1</v>
      </c>
      <c r="B35" s="1266" t="s">
        <v>29</v>
      </c>
      <c r="C35" s="1256">
        <f>SUM(D35:Q35)</f>
        <v>0</v>
      </c>
      <c r="D35" s="1273"/>
      <c r="E35" s="1274"/>
      <c r="F35" s="1274"/>
      <c r="G35" s="1274"/>
      <c r="H35" s="1274"/>
      <c r="I35" s="1274"/>
      <c r="J35" s="1274"/>
      <c r="K35" s="1274"/>
      <c r="L35" s="1274"/>
      <c r="M35" s="1274"/>
      <c r="N35" s="1274"/>
      <c r="O35" s="1274"/>
      <c r="P35" s="1274"/>
      <c r="Q35" s="1275"/>
      <c r="R35" s="1235"/>
      <c r="S35" s="1235"/>
      <c r="T35" s="1235"/>
    </row>
    <row r="36" spans="1:20">
      <c r="A36" s="1260">
        <v>2</v>
      </c>
      <c r="B36" s="1266" t="s">
        <v>1740</v>
      </c>
      <c r="C36" s="1256">
        <f t="shared" ref="C36:C50" si="5">SUM(D36:Q36)</f>
        <v>0</v>
      </c>
      <c r="D36" s="1270"/>
      <c r="E36" s="1271"/>
      <c r="F36" s="1271"/>
      <c r="G36" s="1271"/>
      <c r="H36" s="1271"/>
      <c r="I36" s="1271"/>
      <c r="J36" s="1271"/>
      <c r="K36" s="1271"/>
      <c r="L36" s="1271"/>
      <c r="M36" s="1271"/>
      <c r="N36" s="1271"/>
      <c r="O36" s="1271"/>
      <c r="P36" s="1271"/>
      <c r="Q36" s="1272"/>
      <c r="R36" s="1235"/>
      <c r="S36" s="1235"/>
      <c r="T36" s="1235"/>
    </row>
    <row r="37" spans="1:20" ht="26.25">
      <c r="A37" s="1260">
        <v>3</v>
      </c>
      <c r="B37" s="1266" t="s">
        <v>1741</v>
      </c>
      <c r="C37" s="1256">
        <f t="shared" si="5"/>
        <v>0</v>
      </c>
      <c r="D37" s="1270"/>
      <c r="E37" s="1271"/>
      <c r="F37" s="1271"/>
      <c r="G37" s="1271"/>
      <c r="H37" s="1271"/>
      <c r="I37" s="1271"/>
      <c r="J37" s="1271"/>
      <c r="K37" s="1271"/>
      <c r="L37" s="1271"/>
      <c r="M37" s="1271"/>
      <c r="N37" s="1271"/>
      <c r="O37" s="1271"/>
      <c r="P37" s="1271"/>
      <c r="Q37" s="1272"/>
      <c r="R37" s="1235"/>
      <c r="S37" s="1235"/>
      <c r="T37" s="1235"/>
    </row>
    <row r="38" spans="1:20" ht="15" customHeight="1">
      <c r="A38" s="1260">
        <v>4</v>
      </c>
      <c r="B38" s="1266" t="s">
        <v>1742</v>
      </c>
      <c r="C38" s="1256">
        <f t="shared" si="5"/>
        <v>0</v>
      </c>
      <c r="D38" s="1278">
        <f>D39+D40</f>
        <v>0</v>
      </c>
      <c r="E38" s="1278">
        <f t="shared" ref="E38:Q38" si="6">E39+E40</f>
        <v>0</v>
      </c>
      <c r="F38" s="1278">
        <f t="shared" si="6"/>
        <v>0</v>
      </c>
      <c r="G38" s="1278">
        <f t="shared" si="6"/>
        <v>0</v>
      </c>
      <c r="H38" s="1278">
        <f t="shared" si="6"/>
        <v>0</v>
      </c>
      <c r="I38" s="1278">
        <f t="shared" si="6"/>
        <v>0</v>
      </c>
      <c r="J38" s="1278">
        <f t="shared" si="6"/>
        <v>0</v>
      </c>
      <c r="K38" s="1278">
        <f t="shared" si="6"/>
        <v>0</v>
      </c>
      <c r="L38" s="1278">
        <f t="shared" si="6"/>
        <v>0</v>
      </c>
      <c r="M38" s="1278">
        <f t="shared" si="6"/>
        <v>0</v>
      </c>
      <c r="N38" s="1278">
        <f t="shared" si="6"/>
        <v>0</v>
      </c>
      <c r="O38" s="1278">
        <f t="shared" si="6"/>
        <v>0</v>
      </c>
      <c r="P38" s="1278">
        <f t="shared" si="6"/>
        <v>0</v>
      </c>
      <c r="Q38" s="1279">
        <f t="shared" si="6"/>
        <v>0</v>
      </c>
      <c r="R38" s="1235"/>
      <c r="S38" s="1235"/>
      <c r="T38" s="1235"/>
    </row>
    <row r="39" spans="1:20">
      <c r="A39" s="1260"/>
      <c r="B39" s="1269" t="s">
        <v>1727</v>
      </c>
      <c r="C39" s="1256">
        <f t="shared" si="5"/>
        <v>0</v>
      </c>
      <c r="D39" s="1290"/>
      <c r="E39" s="1290"/>
      <c r="F39" s="1290"/>
      <c r="G39" s="1290"/>
      <c r="H39" s="1290"/>
      <c r="I39" s="1290"/>
      <c r="J39" s="1290"/>
      <c r="K39" s="1290"/>
      <c r="L39" s="1290"/>
      <c r="M39" s="1290"/>
      <c r="N39" s="1290"/>
      <c r="O39" s="1290"/>
      <c r="P39" s="1290"/>
      <c r="Q39" s="1291"/>
      <c r="R39" s="1235"/>
      <c r="S39" s="1235"/>
      <c r="T39" s="1235"/>
    </row>
    <row r="40" spans="1:20">
      <c r="A40" s="1260"/>
      <c r="B40" s="1269" t="s">
        <v>803</v>
      </c>
      <c r="C40" s="1256">
        <f t="shared" si="5"/>
        <v>0</v>
      </c>
      <c r="D40" s="1292"/>
      <c r="E40" s="1292"/>
      <c r="F40" s="1292"/>
      <c r="G40" s="1292"/>
      <c r="H40" s="1292"/>
      <c r="I40" s="1292"/>
      <c r="J40" s="1292"/>
      <c r="K40" s="1292"/>
      <c r="L40" s="1292"/>
      <c r="M40" s="1292"/>
      <c r="N40" s="1292"/>
      <c r="O40" s="1292"/>
      <c r="P40" s="1292"/>
      <c r="Q40" s="1293"/>
      <c r="R40" s="1235"/>
      <c r="S40" s="1235"/>
      <c r="T40" s="1235"/>
    </row>
    <row r="41" spans="1:20">
      <c r="A41" s="1260">
        <v>5</v>
      </c>
      <c r="B41" s="1266" t="s">
        <v>1728</v>
      </c>
      <c r="C41" s="1256">
        <f t="shared" si="5"/>
        <v>0</v>
      </c>
      <c r="D41" s="1294"/>
      <c r="E41" s="1294"/>
      <c r="F41" s="1294"/>
      <c r="G41" s="1294"/>
      <c r="H41" s="1294"/>
      <c r="I41" s="1294"/>
      <c r="J41" s="1294"/>
      <c r="K41" s="1294"/>
      <c r="L41" s="1294"/>
      <c r="M41" s="1294"/>
      <c r="N41" s="1294"/>
      <c r="O41" s="1294"/>
      <c r="P41" s="1294"/>
      <c r="Q41" s="1295"/>
      <c r="R41" s="1235"/>
      <c r="S41" s="1235"/>
      <c r="T41" s="1235"/>
    </row>
    <row r="42" spans="1:20">
      <c r="A42" s="1260">
        <v>6</v>
      </c>
      <c r="B42" s="1266" t="s">
        <v>1729</v>
      </c>
      <c r="C42" s="1256">
        <f t="shared" si="5"/>
        <v>0</v>
      </c>
      <c r="D42" s="1296"/>
      <c r="E42" s="1296"/>
      <c r="F42" s="1296"/>
      <c r="G42" s="1296"/>
      <c r="H42" s="1296"/>
      <c r="I42" s="1296"/>
      <c r="J42" s="1296"/>
      <c r="K42" s="1296"/>
      <c r="L42" s="1296"/>
      <c r="M42" s="1296"/>
      <c r="N42" s="1296"/>
      <c r="O42" s="1296"/>
      <c r="P42" s="1296"/>
      <c r="Q42" s="1297"/>
      <c r="R42" s="1235"/>
      <c r="S42" s="1235"/>
      <c r="T42" s="1235"/>
    </row>
    <row r="43" spans="1:20">
      <c r="A43" s="1260">
        <v>7</v>
      </c>
      <c r="B43" s="1298" t="s">
        <v>1743</v>
      </c>
      <c r="C43" s="1256">
        <f t="shared" si="5"/>
        <v>0</v>
      </c>
      <c r="D43" s="1267">
        <f>D44+D45+D46</f>
        <v>0</v>
      </c>
      <c r="E43" s="1267">
        <f t="shared" ref="E43:Q43" si="7">E44+E45+E46</f>
        <v>0</v>
      </c>
      <c r="F43" s="1267">
        <f t="shared" si="7"/>
        <v>0</v>
      </c>
      <c r="G43" s="1267">
        <f t="shared" si="7"/>
        <v>0</v>
      </c>
      <c r="H43" s="1267">
        <f t="shared" si="7"/>
        <v>0</v>
      </c>
      <c r="I43" s="1267">
        <f t="shared" si="7"/>
        <v>0</v>
      </c>
      <c r="J43" s="1267">
        <f t="shared" si="7"/>
        <v>0</v>
      </c>
      <c r="K43" s="1267">
        <f t="shared" si="7"/>
        <v>0</v>
      </c>
      <c r="L43" s="1267">
        <f t="shared" si="7"/>
        <v>0</v>
      </c>
      <c r="M43" s="1267">
        <f t="shared" si="7"/>
        <v>0</v>
      </c>
      <c r="N43" s="1267">
        <f t="shared" si="7"/>
        <v>0</v>
      </c>
      <c r="O43" s="1267">
        <f t="shared" si="7"/>
        <v>0</v>
      </c>
      <c r="P43" s="1267">
        <f t="shared" si="7"/>
        <v>0</v>
      </c>
      <c r="Q43" s="1268">
        <f t="shared" si="7"/>
        <v>0</v>
      </c>
      <c r="R43" s="1235"/>
      <c r="S43" s="1235"/>
      <c r="T43" s="1235"/>
    </row>
    <row r="44" spans="1:20">
      <c r="A44" s="1276"/>
      <c r="B44" s="1269" t="s">
        <v>30</v>
      </c>
      <c r="C44" s="1256">
        <f t="shared" si="5"/>
        <v>0</v>
      </c>
      <c r="D44" s="1299"/>
      <c r="E44" s="1263"/>
      <c r="F44" s="1263"/>
      <c r="G44" s="1263"/>
      <c r="H44" s="1263"/>
      <c r="I44" s="1263"/>
      <c r="J44" s="1263"/>
      <c r="K44" s="1263"/>
      <c r="L44" s="1263"/>
      <c r="M44" s="1263"/>
      <c r="N44" s="1263"/>
      <c r="O44" s="1263"/>
      <c r="P44" s="1263"/>
      <c r="Q44" s="1264"/>
      <c r="R44" s="1235"/>
      <c r="S44" s="1235"/>
      <c r="T44" s="1235"/>
    </row>
    <row r="45" spans="1:20">
      <c r="A45" s="1260"/>
      <c r="B45" s="1269" t="s">
        <v>1727</v>
      </c>
      <c r="C45" s="1256">
        <f t="shared" si="5"/>
        <v>0</v>
      </c>
      <c r="D45" s="1299"/>
      <c r="E45" s="1263"/>
      <c r="F45" s="1263"/>
      <c r="G45" s="1263"/>
      <c r="H45" s="1263"/>
      <c r="I45" s="1263"/>
      <c r="J45" s="1263"/>
      <c r="K45" s="1263"/>
      <c r="L45" s="1263"/>
      <c r="M45" s="1263"/>
      <c r="N45" s="1263"/>
      <c r="O45" s="1263"/>
      <c r="P45" s="1263"/>
      <c r="Q45" s="1264"/>
      <c r="R45" s="1235"/>
      <c r="S45" s="1235"/>
      <c r="T45" s="1235"/>
    </row>
    <row r="46" spans="1:20">
      <c r="A46" s="1260"/>
      <c r="B46" s="1269" t="s">
        <v>1744</v>
      </c>
      <c r="C46" s="1256">
        <f t="shared" si="5"/>
        <v>0</v>
      </c>
      <c r="D46" s="1299"/>
      <c r="E46" s="1263"/>
      <c r="F46" s="1263"/>
      <c r="G46" s="1263"/>
      <c r="H46" s="1263"/>
      <c r="I46" s="1263"/>
      <c r="J46" s="1263"/>
      <c r="K46" s="1263"/>
      <c r="L46" s="1263"/>
      <c r="M46" s="1263"/>
      <c r="N46" s="1263"/>
      <c r="O46" s="1263"/>
      <c r="P46" s="1263"/>
      <c r="Q46" s="1264"/>
      <c r="R46" s="1235"/>
      <c r="S46" s="1235"/>
      <c r="T46" s="1235"/>
    </row>
    <row r="47" spans="1:20">
      <c r="A47" s="1260">
        <v>8</v>
      </c>
      <c r="B47" s="1277" t="s">
        <v>1745</v>
      </c>
      <c r="C47" s="1256">
        <f t="shared" si="5"/>
        <v>0</v>
      </c>
      <c r="D47" s="1299"/>
      <c r="E47" s="1263"/>
      <c r="F47" s="1263"/>
      <c r="G47" s="1263"/>
      <c r="H47" s="1263"/>
      <c r="I47" s="1263"/>
      <c r="J47" s="1263"/>
      <c r="K47" s="1263"/>
      <c r="L47" s="1263"/>
      <c r="M47" s="1263"/>
      <c r="N47" s="1263"/>
      <c r="O47" s="1263"/>
      <c r="P47" s="1263"/>
      <c r="Q47" s="1264"/>
      <c r="R47" s="1235"/>
      <c r="S47" s="1235"/>
      <c r="T47" s="1235"/>
    </row>
    <row r="48" spans="1:20">
      <c r="A48" s="1260">
        <v>9</v>
      </c>
      <c r="B48" s="1277" t="s">
        <v>1746</v>
      </c>
      <c r="C48" s="1256">
        <f t="shared" si="5"/>
        <v>0</v>
      </c>
      <c r="D48" s="1299"/>
      <c r="E48" s="1263"/>
      <c r="F48" s="1263"/>
      <c r="G48" s="1263"/>
      <c r="H48" s="1263"/>
      <c r="I48" s="1263"/>
      <c r="J48" s="1263"/>
      <c r="K48" s="1263"/>
      <c r="L48" s="1263"/>
      <c r="M48" s="1263"/>
      <c r="N48" s="1263"/>
      <c r="O48" s="1263"/>
      <c r="P48" s="1263"/>
      <c r="Q48" s="1264"/>
      <c r="R48" s="1235"/>
      <c r="S48" s="1235"/>
      <c r="T48" s="1235"/>
    </row>
    <row r="49" spans="1:20">
      <c r="A49" s="1260">
        <v>10</v>
      </c>
      <c r="B49" s="1277" t="s">
        <v>1747</v>
      </c>
      <c r="C49" s="1256">
        <f t="shared" si="5"/>
        <v>0</v>
      </c>
      <c r="D49" s="1299"/>
      <c r="E49" s="1263"/>
      <c r="F49" s="1263"/>
      <c r="G49" s="1263"/>
      <c r="H49" s="1263"/>
      <c r="I49" s="1263"/>
      <c r="J49" s="1263"/>
      <c r="K49" s="1263"/>
      <c r="L49" s="1263"/>
      <c r="M49" s="1263"/>
      <c r="N49" s="1263"/>
      <c r="O49" s="1263"/>
      <c r="P49" s="1263"/>
      <c r="Q49" s="1264"/>
      <c r="R49" s="1235"/>
      <c r="S49" s="1235"/>
      <c r="T49" s="1235"/>
    </row>
    <row r="50" spans="1:20">
      <c r="A50" s="1260">
        <v>11</v>
      </c>
      <c r="B50" s="1277" t="s">
        <v>444</v>
      </c>
      <c r="C50" s="1256">
        <f t="shared" si="5"/>
        <v>0</v>
      </c>
      <c r="D50" s="1299"/>
      <c r="E50" s="1263"/>
      <c r="F50" s="1263"/>
      <c r="G50" s="1263"/>
      <c r="H50" s="1263"/>
      <c r="I50" s="1263"/>
      <c r="J50" s="1263"/>
      <c r="K50" s="1263"/>
      <c r="L50" s="1263"/>
      <c r="M50" s="1263"/>
      <c r="N50" s="1263"/>
      <c r="O50" s="1263"/>
      <c r="P50" s="1263"/>
      <c r="Q50" s="1264"/>
      <c r="R50" s="1235"/>
      <c r="S50" s="1235"/>
      <c r="T50" s="1235"/>
    </row>
    <row r="51" spans="1:20" ht="15.75" thickBot="1">
      <c r="A51" s="1372"/>
      <c r="B51" s="1373" t="s">
        <v>1748</v>
      </c>
      <c r="C51" s="1302">
        <f>C35+C36+C37+C38+C41+C42+C43+C47+C48+C49+C50</f>
        <v>0</v>
      </c>
      <c r="D51" s="1303">
        <f>D35+D36+D37+D38+D41+D42+D43+D47+D48+D49+D50</f>
        <v>0</v>
      </c>
      <c r="E51" s="1303">
        <f t="shared" ref="E51:Q51" si="8">E35+E36+E37+E38+E41+E42+E43+E47+E48+E49+E50</f>
        <v>0</v>
      </c>
      <c r="F51" s="1303">
        <f t="shared" si="8"/>
        <v>0</v>
      </c>
      <c r="G51" s="1303">
        <f t="shared" si="8"/>
        <v>0</v>
      </c>
      <c r="H51" s="1303">
        <f t="shared" si="8"/>
        <v>0</v>
      </c>
      <c r="I51" s="1303">
        <f t="shared" si="8"/>
        <v>0</v>
      </c>
      <c r="J51" s="1303">
        <f t="shared" si="8"/>
        <v>0</v>
      </c>
      <c r="K51" s="1303">
        <f t="shared" si="8"/>
        <v>0</v>
      </c>
      <c r="L51" s="1303">
        <f t="shared" si="8"/>
        <v>0</v>
      </c>
      <c r="M51" s="1303">
        <f t="shared" si="8"/>
        <v>0</v>
      </c>
      <c r="N51" s="1303">
        <f t="shared" si="8"/>
        <v>0</v>
      </c>
      <c r="O51" s="1303">
        <f t="shared" si="8"/>
        <v>0</v>
      </c>
      <c r="P51" s="1303">
        <f t="shared" si="8"/>
        <v>0</v>
      </c>
      <c r="Q51" s="1304">
        <f t="shared" si="8"/>
        <v>0</v>
      </c>
      <c r="R51" s="1235"/>
      <c r="S51" s="1235"/>
      <c r="T51" s="1235"/>
    </row>
    <row r="52" spans="1:20" ht="15.75" thickBot="1">
      <c r="A52" s="1374"/>
      <c r="B52" s="1375" t="s">
        <v>1749</v>
      </c>
      <c r="C52" s="1307">
        <f>C33+C51</f>
        <v>0</v>
      </c>
      <c r="D52" s="1308">
        <f>D33+D51</f>
        <v>0</v>
      </c>
      <c r="E52" s="1308">
        <f t="shared" ref="E52:Q52" si="9">E33+E51</f>
        <v>0</v>
      </c>
      <c r="F52" s="1308">
        <f t="shared" si="9"/>
        <v>0</v>
      </c>
      <c r="G52" s="1308">
        <f t="shared" si="9"/>
        <v>0</v>
      </c>
      <c r="H52" s="1308">
        <f t="shared" si="9"/>
        <v>0</v>
      </c>
      <c r="I52" s="1308">
        <f t="shared" si="9"/>
        <v>0</v>
      </c>
      <c r="J52" s="1308">
        <f t="shared" si="9"/>
        <v>0</v>
      </c>
      <c r="K52" s="1308">
        <f t="shared" si="9"/>
        <v>0</v>
      </c>
      <c r="L52" s="1308">
        <f t="shared" si="9"/>
        <v>0</v>
      </c>
      <c r="M52" s="1308">
        <f t="shared" si="9"/>
        <v>0</v>
      </c>
      <c r="N52" s="1308">
        <f t="shared" si="9"/>
        <v>0</v>
      </c>
      <c r="O52" s="1308">
        <f t="shared" si="9"/>
        <v>0</v>
      </c>
      <c r="P52" s="1308">
        <f t="shared" si="9"/>
        <v>0</v>
      </c>
      <c r="Q52" s="1309">
        <f t="shared" si="9"/>
        <v>0</v>
      </c>
      <c r="R52" s="1235"/>
      <c r="S52" s="1235"/>
      <c r="T52" s="1235"/>
    </row>
    <row r="53" spans="1:20">
      <c r="A53" s="1376"/>
      <c r="B53" s="1369" t="s">
        <v>1750</v>
      </c>
      <c r="C53" s="1311"/>
      <c r="D53" s="1312"/>
      <c r="E53" s="1312"/>
      <c r="F53" s="1312"/>
      <c r="G53" s="1312"/>
      <c r="H53" s="1312"/>
      <c r="I53" s="1312"/>
      <c r="J53" s="1312"/>
      <c r="K53" s="1312"/>
      <c r="L53" s="1312"/>
      <c r="M53" s="1312"/>
      <c r="N53" s="1312"/>
      <c r="O53" s="1312"/>
      <c r="P53" s="1312"/>
      <c r="Q53" s="1313"/>
      <c r="R53" s="1235"/>
      <c r="S53" s="1235"/>
      <c r="T53" s="1235"/>
    </row>
    <row r="54" spans="1:20">
      <c r="A54" s="1260"/>
      <c r="B54" s="1369" t="s">
        <v>1751</v>
      </c>
      <c r="C54" s="1314"/>
      <c r="D54" s="1315"/>
      <c r="E54" s="1315"/>
      <c r="F54" s="1315"/>
      <c r="G54" s="1315"/>
      <c r="H54" s="1315"/>
      <c r="I54" s="1315"/>
      <c r="J54" s="1315"/>
      <c r="K54" s="1315"/>
      <c r="L54" s="1315"/>
      <c r="M54" s="1315"/>
      <c r="N54" s="1315"/>
      <c r="O54" s="1315"/>
      <c r="P54" s="1315"/>
      <c r="Q54" s="1316"/>
      <c r="R54" s="1235"/>
      <c r="S54" s="1235"/>
      <c r="T54" s="1235"/>
    </row>
    <row r="55" spans="1:20">
      <c r="A55" s="1276" t="s">
        <v>1752</v>
      </c>
      <c r="B55" s="1377" t="s">
        <v>1753</v>
      </c>
      <c r="C55" s="1251"/>
      <c r="D55" s="1252"/>
      <c r="E55" s="1252"/>
      <c r="F55" s="1252"/>
      <c r="G55" s="1252"/>
      <c r="H55" s="1252"/>
      <c r="I55" s="1252"/>
      <c r="J55" s="1252"/>
      <c r="K55" s="1252"/>
      <c r="L55" s="1252"/>
      <c r="M55" s="1252"/>
      <c r="N55" s="1252"/>
      <c r="O55" s="1252"/>
      <c r="P55" s="1252"/>
      <c r="Q55" s="1253"/>
      <c r="R55" s="1235"/>
      <c r="S55" s="1235"/>
      <c r="T55" s="1235"/>
    </row>
    <row r="56" spans="1:20">
      <c r="A56" s="1260" t="s">
        <v>1754</v>
      </c>
      <c r="B56" s="1318" t="s">
        <v>1755</v>
      </c>
      <c r="C56" s="1256">
        <f t="shared" ref="C56:C62" si="10">SUM(D56:Q56)</f>
        <v>0</v>
      </c>
      <c r="D56" s="1299"/>
      <c r="E56" s="1263"/>
      <c r="F56" s="1263"/>
      <c r="G56" s="1263"/>
      <c r="H56" s="1263"/>
      <c r="I56" s="1263"/>
      <c r="J56" s="1263"/>
      <c r="K56" s="1263"/>
      <c r="L56" s="1263"/>
      <c r="M56" s="1263"/>
      <c r="N56" s="1263"/>
      <c r="O56" s="1263"/>
      <c r="P56" s="1263"/>
      <c r="Q56" s="1264"/>
      <c r="R56" s="1235"/>
      <c r="S56" s="1235"/>
      <c r="T56" s="1235"/>
    </row>
    <row r="57" spans="1:20">
      <c r="A57" s="1260" t="s">
        <v>1756</v>
      </c>
      <c r="B57" s="1318" t="s">
        <v>1757</v>
      </c>
      <c r="C57" s="1256">
        <f t="shared" si="10"/>
        <v>0</v>
      </c>
      <c r="D57" s="1299"/>
      <c r="E57" s="1263"/>
      <c r="F57" s="1263"/>
      <c r="G57" s="1263"/>
      <c r="H57" s="1263"/>
      <c r="I57" s="1263"/>
      <c r="J57" s="1263"/>
      <c r="K57" s="1263"/>
      <c r="L57" s="1263"/>
      <c r="M57" s="1263"/>
      <c r="N57" s="1263"/>
      <c r="O57" s="1263"/>
      <c r="P57" s="1263"/>
      <c r="Q57" s="1264"/>
      <c r="R57" s="1235"/>
      <c r="S57" s="1235"/>
      <c r="T57" s="1235"/>
    </row>
    <row r="58" spans="1:20">
      <c r="A58" s="1260" t="s">
        <v>1758</v>
      </c>
      <c r="B58" s="1318" t="s">
        <v>1759</v>
      </c>
      <c r="C58" s="1256">
        <f t="shared" si="10"/>
        <v>0</v>
      </c>
      <c r="D58" s="1299"/>
      <c r="E58" s="1263"/>
      <c r="F58" s="1263"/>
      <c r="G58" s="1263"/>
      <c r="H58" s="1263"/>
      <c r="I58" s="1263"/>
      <c r="J58" s="1263"/>
      <c r="K58" s="1263"/>
      <c r="L58" s="1263"/>
      <c r="M58" s="1263"/>
      <c r="N58" s="1263"/>
      <c r="O58" s="1263"/>
      <c r="P58" s="1263"/>
      <c r="Q58" s="1264"/>
      <c r="R58" s="1235"/>
      <c r="S58" s="1235"/>
      <c r="T58" s="1235"/>
    </row>
    <row r="59" spans="1:20">
      <c r="A59" s="1260" t="s">
        <v>1760</v>
      </c>
      <c r="B59" s="1318" t="s">
        <v>1761</v>
      </c>
      <c r="C59" s="1256">
        <f t="shared" si="10"/>
        <v>0</v>
      </c>
      <c r="D59" s="1319">
        <f>D60+D61</f>
        <v>0</v>
      </c>
      <c r="E59" s="1319">
        <f t="shared" ref="E59:Q59" si="11">E60+E61</f>
        <v>0</v>
      </c>
      <c r="F59" s="1319">
        <f t="shared" si="11"/>
        <v>0</v>
      </c>
      <c r="G59" s="1319">
        <f t="shared" si="11"/>
        <v>0</v>
      </c>
      <c r="H59" s="1319">
        <f t="shared" si="11"/>
        <v>0</v>
      </c>
      <c r="I59" s="1319">
        <f t="shared" si="11"/>
        <v>0</v>
      </c>
      <c r="J59" s="1319">
        <f t="shared" si="11"/>
        <v>0</v>
      </c>
      <c r="K59" s="1319">
        <f t="shared" si="11"/>
        <v>0</v>
      </c>
      <c r="L59" s="1319">
        <f t="shared" si="11"/>
        <v>0</v>
      </c>
      <c r="M59" s="1319">
        <f t="shared" si="11"/>
        <v>0</v>
      </c>
      <c r="N59" s="1319">
        <f t="shared" si="11"/>
        <v>0</v>
      </c>
      <c r="O59" s="1319">
        <f t="shared" si="11"/>
        <v>0</v>
      </c>
      <c r="P59" s="1319">
        <f t="shared" si="11"/>
        <v>0</v>
      </c>
      <c r="Q59" s="1320">
        <f t="shared" si="11"/>
        <v>0</v>
      </c>
      <c r="R59" s="1235"/>
      <c r="S59" s="1235"/>
      <c r="T59" s="1235"/>
    </row>
    <row r="60" spans="1:20">
      <c r="A60" s="1260" t="s">
        <v>1762</v>
      </c>
      <c r="B60" s="1321" t="s">
        <v>1763</v>
      </c>
      <c r="C60" s="1256">
        <f t="shared" si="10"/>
        <v>0</v>
      </c>
      <c r="D60" s="1292"/>
      <c r="E60" s="1292"/>
      <c r="F60" s="1292"/>
      <c r="G60" s="1292"/>
      <c r="H60" s="1292"/>
      <c r="I60" s="1292"/>
      <c r="J60" s="1292"/>
      <c r="K60" s="1292"/>
      <c r="L60" s="1292"/>
      <c r="M60" s="1292"/>
      <c r="N60" s="1292"/>
      <c r="O60" s="1292"/>
      <c r="P60" s="1292"/>
      <c r="Q60" s="1293"/>
      <c r="R60" s="1235"/>
      <c r="S60" s="1235"/>
      <c r="T60" s="1235"/>
    </row>
    <row r="61" spans="1:20">
      <c r="A61" s="1260" t="s">
        <v>1764</v>
      </c>
      <c r="B61" s="1321" t="s">
        <v>1765</v>
      </c>
      <c r="C61" s="1256">
        <f t="shared" si="10"/>
        <v>0</v>
      </c>
      <c r="D61" s="1292"/>
      <c r="E61" s="1292"/>
      <c r="F61" s="1292"/>
      <c r="G61" s="1292"/>
      <c r="H61" s="1292"/>
      <c r="I61" s="1292"/>
      <c r="J61" s="1292"/>
      <c r="K61" s="1292"/>
      <c r="L61" s="1292"/>
      <c r="M61" s="1292"/>
      <c r="N61" s="1292"/>
      <c r="O61" s="1292"/>
      <c r="P61" s="1292"/>
      <c r="Q61" s="1293"/>
      <c r="R61" s="1235"/>
      <c r="S61" s="1235"/>
      <c r="T61" s="1235"/>
    </row>
    <row r="62" spans="1:20">
      <c r="A62" s="1260" t="s">
        <v>1766</v>
      </c>
      <c r="B62" s="1318" t="s">
        <v>1767</v>
      </c>
      <c r="C62" s="1256">
        <f t="shared" si="10"/>
        <v>0</v>
      </c>
      <c r="D62" s="1322"/>
      <c r="E62" s="1322"/>
      <c r="F62" s="1322"/>
      <c r="G62" s="1322"/>
      <c r="H62" s="1322"/>
      <c r="I62" s="1322"/>
      <c r="J62" s="1322"/>
      <c r="K62" s="1322"/>
      <c r="L62" s="1322"/>
      <c r="M62" s="1322"/>
      <c r="N62" s="1322"/>
      <c r="O62" s="1322"/>
      <c r="P62" s="1322"/>
      <c r="Q62" s="1323"/>
      <c r="R62" s="1235"/>
      <c r="S62" s="1235"/>
      <c r="T62" s="1235"/>
    </row>
    <row r="63" spans="1:20">
      <c r="A63" s="1276"/>
      <c r="B63" s="1371" t="s">
        <v>1768</v>
      </c>
      <c r="C63" s="1324">
        <f>C56+C57+C58+C59+C62</f>
        <v>0</v>
      </c>
      <c r="D63" s="1325">
        <f>D56+D57+D58+D59+D62</f>
        <v>0</v>
      </c>
      <c r="E63" s="1325">
        <f t="shared" ref="E63:Q63" si="12">E56+E57+E58+E59+E62</f>
        <v>0</v>
      </c>
      <c r="F63" s="1325">
        <f t="shared" si="12"/>
        <v>0</v>
      </c>
      <c r="G63" s="1325">
        <f t="shared" si="12"/>
        <v>0</v>
      </c>
      <c r="H63" s="1325">
        <f t="shared" si="12"/>
        <v>0</v>
      </c>
      <c r="I63" s="1325">
        <f t="shared" si="12"/>
        <v>0</v>
      </c>
      <c r="J63" s="1325">
        <f t="shared" si="12"/>
        <v>0</v>
      </c>
      <c r="K63" s="1325">
        <f t="shared" si="12"/>
        <v>0</v>
      </c>
      <c r="L63" s="1325">
        <f t="shared" si="12"/>
        <v>0</v>
      </c>
      <c r="M63" s="1325">
        <f t="shared" si="12"/>
        <v>0</v>
      </c>
      <c r="N63" s="1325">
        <f t="shared" si="12"/>
        <v>0</v>
      </c>
      <c r="O63" s="1325">
        <f t="shared" si="12"/>
        <v>0</v>
      </c>
      <c r="P63" s="1325">
        <f t="shared" si="12"/>
        <v>0</v>
      </c>
      <c r="Q63" s="1326">
        <f t="shared" si="12"/>
        <v>0</v>
      </c>
      <c r="R63" s="1235"/>
      <c r="S63" s="1235"/>
      <c r="T63" s="1235"/>
    </row>
    <row r="64" spans="1:20">
      <c r="A64" s="1260"/>
      <c r="B64" s="1369" t="s">
        <v>1769</v>
      </c>
      <c r="C64" s="1246"/>
      <c r="D64" s="1327"/>
      <c r="E64" s="1327"/>
      <c r="F64" s="1327"/>
      <c r="G64" s="1327"/>
      <c r="H64" s="1327"/>
      <c r="I64" s="1327"/>
      <c r="J64" s="1327"/>
      <c r="K64" s="1327"/>
      <c r="L64" s="1327"/>
      <c r="M64" s="1327"/>
      <c r="N64" s="1327"/>
      <c r="O64" s="1327"/>
      <c r="P64" s="1327"/>
      <c r="Q64" s="1328"/>
      <c r="R64" s="1235"/>
      <c r="S64" s="1235"/>
      <c r="T64" s="1235"/>
    </row>
    <row r="65" spans="1:20">
      <c r="A65" s="1276" t="s">
        <v>1770</v>
      </c>
      <c r="B65" s="1377" t="s">
        <v>1753</v>
      </c>
      <c r="C65" s="1329"/>
      <c r="D65" s="1330"/>
      <c r="E65" s="1330"/>
      <c r="F65" s="1330"/>
      <c r="G65" s="1330"/>
      <c r="H65" s="1330"/>
      <c r="I65" s="1330"/>
      <c r="J65" s="1330"/>
      <c r="K65" s="1330"/>
      <c r="L65" s="1330"/>
      <c r="M65" s="1330"/>
      <c r="N65" s="1330"/>
      <c r="O65" s="1330"/>
      <c r="P65" s="1330"/>
      <c r="Q65" s="1331"/>
      <c r="R65" s="1235"/>
      <c r="S65" s="1235"/>
      <c r="T65" s="1235"/>
    </row>
    <row r="66" spans="1:20">
      <c r="A66" s="1260" t="s">
        <v>1754</v>
      </c>
      <c r="B66" s="1318" t="s">
        <v>1755</v>
      </c>
      <c r="C66" s="1256">
        <f t="shared" ref="C66:C72" si="13">SUM(D66:Q66)</f>
        <v>0</v>
      </c>
      <c r="D66" s="1299"/>
      <c r="E66" s="1263"/>
      <c r="F66" s="1263"/>
      <c r="G66" s="1263"/>
      <c r="H66" s="1263"/>
      <c r="I66" s="1263"/>
      <c r="J66" s="1263"/>
      <c r="K66" s="1263"/>
      <c r="L66" s="1263"/>
      <c r="M66" s="1263"/>
      <c r="N66" s="1263"/>
      <c r="O66" s="1263"/>
      <c r="P66" s="1263"/>
      <c r="Q66" s="1264"/>
      <c r="R66" s="1235"/>
      <c r="S66" s="1235"/>
      <c r="T66" s="1235"/>
    </row>
    <row r="67" spans="1:20">
      <c r="A67" s="1260" t="s">
        <v>1756</v>
      </c>
      <c r="B67" s="1318" t="s">
        <v>1757</v>
      </c>
      <c r="C67" s="1256">
        <f t="shared" si="13"/>
        <v>0</v>
      </c>
      <c r="D67" s="1299"/>
      <c r="E67" s="1263"/>
      <c r="F67" s="1263"/>
      <c r="G67" s="1263"/>
      <c r="H67" s="1263"/>
      <c r="I67" s="1263"/>
      <c r="J67" s="1263"/>
      <c r="K67" s="1263"/>
      <c r="L67" s="1263"/>
      <c r="M67" s="1263"/>
      <c r="N67" s="1263"/>
      <c r="O67" s="1263"/>
      <c r="P67" s="1263"/>
      <c r="Q67" s="1264"/>
      <c r="R67" s="1235"/>
      <c r="S67" s="1235"/>
      <c r="T67" s="1235"/>
    </row>
    <row r="68" spans="1:20">
      <c r="A68" s="1260" t="s">
        <v>1758</v>
      </c>
      <c r="B68" s="1318" t="s">
        <v>1759</v>
      </c>
      <c r="C68" s="1256">
        <f t="shared" si="13"/>
        <v>0</v>
      </c>
      <c r="D68" s="1299"/>
      <c r="E68" s="1263"/>
      <c r="F68" s="1263"/>
      <c r="G68" s="1263"/>
      <c r="H68" s="1263"/>
      <c r="I68" s="1263"/>
      <c r="J68" s="1263"/>
      <c r="K68" s="1263"/>
      <c r="L68" s="1263"/>
      <c r="M68" s="1263"/>
      <c r="N68" s="1263"/>
      <c r="O68" s="1263"/>
      <c r="P68" s="1263"/>
      <c r="Q68" s="1264"/>
      <c r="R68" s="1235"/>
      <c r="S68" s="1235"/>
      <c r="T68" s="1235"/>
    </row>
    <row r="69" spans="1:20">
      <c r="A69" s="1260" t="s">
        <v>1760</v>
      </c>
      <c r="B69" s="1318" t="s">
        <v>1761</v>
      </c>
      <c r="C69" s="1256">
        <f t="shared" si="13"/>
        <v>0</v>
      </c>
      <c r="D69" s="1319">
        <f>D70+D71</f>
        <v>0</v>
      </c>
      <c r="E69" s="1319">
        <f t="shared" ref="E69:Q69" si="14">E70+E71</f>
        <v>0</v>
      </c>
      <c r="F69" s="1319">
        <f t="shared" si="14"/>
        <v>0</v>
      </c>
      <c r="G69" s="1319">
        <f t="shared" si="14"/>
        <v>0</v>
      </c>
      <c r="H69" s="1319">
        <f t="shared" si="14"/>
        <v>0</v>
      </c>
      <c r="I69" s="1319">
        <f t="shared" si="14"/>
        <v>0</v>
      </c>
      <c r="J69" s="1319">
        <f t="shared" si="14"/>
        <v>0</v>
      </c>
      <c r="K69" s="1319">
        <f t="shared" si="14"/>
        <v>0</v>
      </c>
      <c r="L69" s="1319">
        <f t="shared" si="14"/>
        <v>0</v>
      </c>
      <c r="M69" s="1319">
        <f t="shared" si="14"/>
        <v>0</v>
      </c>
      <c r="N69" s="1319">
        <f t="shared" si="14"/>
        <v>0</v>
      </c>
      <c r="O69" s="1319">
        <f t="shared" si="14"/>
        <v>0</v>
      </c>
      <c r="P69" s="1319">
        <f t="shared" si="14"/>
        <v>0</v>
      </c>
      <c r="Q69" s="1320">
        <f t="shared" si="14"/>
        <v>0</v>
      </c>
      <c r="R69" s="1235"/>
      <c r="S69" s="1235"/>
      <c r="T69" s="1235"/>
    </row>
    <row r="70" spans="1:20">
      <c r="A70" s="1260" t="s">
        <v>1762</v>
      </c>
      <c r="B70" s="1321" t="s">
        <v>1763</v>
      </c>
      <c r="C70" s="1256">
        <f t="shared" si="13"/>
        <v>0</v>
      </c>
      <c r="D70" s="1292"/>
      <c r="E70" s="1292"/>
      <c r="F70" s="1292"/>
      <c r="G70" s="1292"/>
      <c r="H70" s="1292"/>
      <c r="I70" s="1292"/>
      <c r="J70" s="1292"/>
      <c r="K70" s="1292"/>
      <c r="L70" s="1292"/>
      <c r="M70" s="1292"/>
      <c r="N70" s="1292"/>
      <c r="O70" s="1292"/>
      <c r="P70" s="1292"/>
      <c r="Q70" s="1293"/>
      <c r="R70" s="1235"/>
      <c r="S70" s="1235"/>
      <c r="T70" s="1235"/>
    </row>
    <row r="71" spans="1:20">
      <c r="A71" s="1260" t="s">
        <v>1764</v>
      </c>
      <c r="B71" s="1321" t="s">
        <v>1765</v>
      </c>
      <c r="C71" s="1256">
        <f t="shared" si="13"/>
        <v>0</v>
      </c>
      <c r="D71" s="1292"/>
      <c r="E71" s="1292"/>
      <c r="F71" s="1292"/>
      <c r="G71" s="1292"/>
      <c r="H71" s="1292"/>
      <c r="I71" s="1292"/>
      <c r="J71" s="1292"/>
      <c r="K71" s="1292"/>
      <c r="L71" s="1292"/>
      <c r="M71" s="1292"/>
      <c r="N71" s="1292"/>
      <c r="O71" s="1292"/>
      <c r="P71" s="1292"/>
      <c r="Q71" s="1293"/>
      <c r="R71" s="1235"/>
      <c r="S71" s="1235"/>
      <c r="T71" s="1235"/>
    </row>
    <row r="72" spans="1:20">
      <c r="A72" s="1260" t="s">
        <v>1766</v>
      </c>
      <c r="B72" s="1318" t="s">
        <v>1767</v>
      </c>
      <c r="C72" s="1256">
        <f t="shared" si="13"/>
        <v>0</v>
      </c>
      <c r="D72" s="1322"/>
      <c r="E72" s="1322"/>
      <c r="F72" s="1322"/>
      <c r="G72" s="1322"/>
      <c r="H72" s="1322"/>
      <c r="I72" s="1322"/>
      <c r="J72" s="1322"/>
      <c r="K72" s="1322"/>
      <c r="L72" s="1322"/>
      <c r="M72" s="1322"/>
      <c r="N72" s="1322"/>
      <c r="O72" s="1322"/>
      <c r="P72" s="1322"/>
      <c r="Q72" s="1323"/>
      <c r="R72" s="1235"/>
      <c r="S72" s="1235"/>
      <c r="T72" s="1235"/>
    </row>
    <row r="73" spans="1:20" ht="15.75" thickBot="1">
      <c r="A73" s="1372"/>
      <c r="B73" s="1373" t="s">
        <v>1771</v>
      </c>
      <c r="C73" s="1332">
        <f>C66+C67+C68+C69+C72</f>
        <v>0</v>
      </c>
      <c r="D73" s="1303">
        <f>D66+D67+D68+D69+D72</f>
        <v>0</v>
      </c>
      <c r="E73" s="1303">
        <f t="shared" ref="E73:Q73" si="15">E66+E67+E68+E69+E72</f>
        <v>0</v>
      </c>
      <c r="F73" s="1303">
        <f t="shared" si="15"/>
        <v>0</v>
      </c>
      <c r="G73" s="1303">
        <f t="shared" si="15"/>
        <v>0</v>
      </c>
      <c r="H73" s="1303">
        <f t="shared" si="15"/>
        <v>0</v>
      </c>
      <c r="I73" s="1303">
        <f t="shared" si="15"/>
        <v>0</v>
      </c>
      <c r="J73" s="1303">
        <f t="shared" si="15"/>
        <v>0</v>
      </c>
      <c r="K73" s="1303">
        <f t="shared" si="15"/>
        <v>0</v>
      </c>
      <c r="L73" s="1303">
        <f t="shared" si="15"/>
        <v>0</v>
      </c>
      <c r="M73" s="1303">
        <f t="shared" si="15"/>
        <v>0</v>
      </c>
      <c r="N73" s="1303">
        <f t="shared" si="15"/>
        <v>0</v>
      </c>
      <c r="O73" s="1303">
        <f t="shared" si="15"/>
        <v>0</v>
      </c>
      <c r="P73" s="1303">
        <f t="shared" si="15"/>
        <v>0</v>
      </c>
      <c r="Q73" s="1304">
        <f t="shared" si="15"/>
        <v>0</v>
      </c>
      <c r="R73" s="1235"/>
      <c r="S73" s="1235"/>
      <c r="T73" s="1235"/>
    </row>
    <row r="74" spans="1:20" ht="15.75" thickBot="1">
      <c r="A74" s="1378"/>
      <c r="B74" s="1375" t="s">
        <v>1772</v>
      </c>
      <c r="C74" s="1307">
        <f>C63+C73</f>
        <v>0</v>
      </c>
      <c r="D74" s="1308">
        <f>D63+D73</f>
        <v>0</v>
      </c>
      <c r="E74" s="1308">
        <f t="shared" ref="E74:Q74" si="16">E63+E73</f>
        <v>0</v>
      </c>
      <c r="F74" s="1308">
        <f t="shared" si="16"/>
        <v>0</v>
      </c>
      <c r="G74" s="1308">
        <f t="shared" si="16"/>
        <v>0</v>
      </c>
      <c r="H74" s="1308">
        <f t="shared" si="16"/>
        <v>0</v>
      </c>
      <c r="I74" s="1308">
        <f t="shared" si="16"/>
        <v>0</v>
      </c>
      <c r="J74" s="1308">
        <f t="shared" si="16"/>
        <v>0</v>
      </c>
      <c r="K74" s="1308">
        <f t="shared" si="16"/>
        <v>0</v>
      </c>
      <c r="L74" s="1308">
        <f t="shared" si="16"/>
        <v>0</v>
      </c>
      <c r="M74" s="1308">
        <f t="shared" si="16"/>
        <v>0</v>
      </c>
      <c r="N74" s="1308">
        <f t="shared" si="16"/>
        <v>0</v>
      </c>
      <c r="O74" s="1308">
        <f t="shared" si="16"/>
        <v>0</v>
      </c>
      <c r="P74" s="1308">
        <f t="shared" si="16"/>
        <v>0</v>
      </c>
      <c r="Q74" s="1309">
        <f t="shared" si="16"/>
        <v>0</v>
      </c>
      <c r="R74" s="1235"/>
      <c r="S74" s="1235"/>
      <c r="T74" s="1235"/>
    </row>
    <row r="75" spans="1:20" ht="15.75" thickBot="1">
      <c r="A75" s="1379"/>
      <c r="B75" s="1380" t="s">
        <v>1773</v>
      </c>
      <c r="C75" s="1336">
        <f>C52+C74</f>
        <v>0</v>
      </c>
      <c r="D75" s="1337">
        <f>D52+D74</f>
        <v>0</v>
      </c>
      <c r="E75" s="1337">
        <f t="shared" ref="E75:Q75" si="17">E52+E74</f>
        <v>0</v>
      </c>
      <c r="F75" s="1337">
        <f t="shared" si="17"/>
        <v>0</v>
      </c>
      <c r="G75" s="1337">
        <f t="shared" si="17"/>
        <v>0</v>
      </c>
      <c r="H75" s="1337">
        <f t="shared" si="17"/>
        <v>0</v>
      </c>
      <c r="I75" s="1337">
        <f t="shared" si="17"/>
        <v>0</v>
      </c>
      <c r="J75" s="1337">
        <f t="shared" si="17"/>
        <v>0</v>
      </c>
      <c r="K75" s="1337">
        <f t="shared" si="17"/>
        <v>0</v>
      </c>
      <c r="L75" s="1337">
        <f t="shared" si="17"/>
        <v>0</v>
      </c>
      <c r="M75" s="1337">
        <f t="shared" si="17"/>
        <v>0</v>
      </c>
      <c r="N75" s="1337">
        <f t="shared" si="17"/>
        <v>0</v>
      </c>
      <c r="O75" s="1337">
        <f t="shared" si="17"/>
        <v>0</v>
      </c>
      <c r="P75" s="1337">
        <f t="shared" si="17"/>
        <v>0</v>
      </c>
      <c r="Q75" s="1338">
        <f t="shared" si="17"/>
        <v>0</v>
      </c>
      <c r="R75" s="1235"/>
      <c r="S75" s="1235"/>
      <c r="T75" s="1235"/>
    </row>
    <row r="76" spans="1:20" ht="16.5" thickTop="1" thickBot="1">
      <c r="A76" s="1381"/>
      <c r="B76" s="1382" t="s">
        <v>1774</v>
      </c>
      <c r="C76" s="1341"/>
      <c r="D76" s="1342">
        <v>0</v>
      </c>
      <c r="E76" s="1343" t="s">
        <v>1775</v>
      </c>
      <c r="F76" s="1344" t="s">
        <v>1776</v>
      </c>
      <c r="G76" s="1344" t="s">
        <v>1777</v>
      </c>
      <c r="H76" s="1344" t="s">
        <v>1778</v>
      </c>
      <c r="I76" s="1344" t="s">
        <v>1779</v>
      </c>
      <c r="J76" s="1344" t="s">
        <v>1780</v>
      </c>
      <c r="K76" s="1344" t="s">
        <v>1781</v>
      </c>
      <c r="L76" s="1344" t="s">
        <v>1782</v>
      </c>
      <c r="M76" s="1344" t="s">
        <v>1783</v>
      </c>
      <c r="N76" s="1344" t="s">
        <v>1784</v>
      </c>
      <c r="O76" s="1344" t="s">
        <v>1785</v>
      </c>
      <c r="P76" s="1344" t="s">
        <v>1786</v>
      </c>
      <c r="Q76" s="1345" t="s">
        <v>1787</v>
      </c>
      <c r="R76" s="1235"/>
      <c r="S76" s="1235"/>
      <c r="T76" s="1235"/>
    </row>
    <row r="77" spans="1:20" ht="16.5" thickTop="1" thickBot="1">
      <c r="A77" s="1383"/>
      <c r="B77" s="1384" t="s">
        <v>1823</v>
      </c>
      <c r="C77" s="1348"/>
      <c r="D77" s="1349">
        <f t="shared" ref="D77:Q77" si="18">D75*D76</f>
        <v>0</v>
      </c>
      <c r="E77" s="1350">
        <f t="shared" si="18"/>
        <v>0</v>
      </c>
      <c r="F77" s="1350">
        <f t="shared" si="18"/>
        <v>0</v>
      </c>
      <c r="G77" s="1350">
        <f t="shared" si="18"/>
        <v>0</v>
      </c>
      <c r="H77" s="1350">
        <f t="shared" si="18"/>
        <v>0</v>
      </c>
      <c r="I77" s="1350">
        <f t="shared" si="18"/>
        <v>0</v>
      </c>
      <c r="J77" s="1350">
        <f t="shared" si="18"/>
        <v>0</v>
      </c>
      <c r="K77" s="1350">
        <f t="shared" si="18"/>
        <v>0</v>
      </c>
      <c r="L77" s="1350">
        <f t="shared" si="18"/>
        <v>0</v>
      </c>
      <c r="M77" s="1350">
        <f t="shared" si="18"/>
        <v>0</v>
      </c>
      <c r="N77" s="1350">
        <f t="shared" si="18"/>
        <v>0</v>
      </c>
      <c r="O77" s="1350">
        <f t="shared" si="18"/>
        <v>0</v>
      </c>
      <c r="P77" s="1350">
        <f t="shared" si="18"/>
        <v>0</v>
      </c>
      <c r="Q77" s="1351">
        <f t="shared" si="18"/>
        <v>0</v>
      </c>
      <c r="R77" s="1235"/>
      <c r="S77" s="1235"/>
      <c r="T77" s="1235"/>
    </row>
    <row r="78" spans="1:20" ht="16.5" thickTop="1" thickBot="1">
      <c r="A78" s="1385"/>
      <c r="B78" s="1386" t="s">
        <v>1824</v>
      </c>
      <c r="C78" s="1354">
        <f>SUM(D77:Q77)</f>
        <v>0</v>
      </c>
      <c r="D78" s="1355"/>
      <c r="E78" s="1356"/>
      <c r="F78" s="1356"/>
      <c r="G78" s="1356"/>
      <c r="H78" s="1356"/>
      <c r="I78" s="1356"/>
      <c r="J78" s="1356"/>
      <c r="K78" s="1356"/>
      <c r="L78" s="1356"/>
      <c r="M78" s="1356"/>
      <c r="N78" s="1356"/>
      <c r="O78" s="1356"/>
      <c r="P78" s="1356"/>
      <c r="Q78" s="1357"/>
      <c r="R78" s="1235"/>
      <c r="S78" s="1235"/>
      <c r="T78" s="1235"/>
    </row>
    <row r="79" spans="1:20">
      <c r="A79" s="1231"/>
      <c r="B79" s="1231"/>
      <c r="C79" s="1231"/>
      <c r="D79" s="1231"/>
      <c r="E79" s="1231"/>
      <c r="F79" s="1231"/>
      <c r="G79" s="1231"/>
      <c r="H79" s="1231"/>
      <c r="I79" s="1231"/>
      <c r="J79" s="1231"/>
      <c r="K79" s="1231"/>
      <c r="L79" s="1231"/>
      <c r="M79" s="1231"/>
      <c r="N79" s="1231"/>
      <c r="O79" s="1231"/>
      <c r="P79" s="1231"/>
      <c r="Q79" s="1231"/>
    </row>
    <row r="80" spans="1:20">
      <c r="A80" s="1231"/>
      <c r="B80" s="1231"/>
      <c r="C80" s="1231"/>
      <c r="D80" s="1231"/>
      <c r="E80" s="1231"/>
      <c r="F80" s="1231"/>
      <c r="G80" s="1231"/>
      <c r="H80" s="1231"/>
      <c r="I80" s="1231"/>
      <c r="J80" s="1231"/>
      <c r="K80" s="1231"/>
      <c r="L80" s="1231"/>
      <c r="M80" s="1231"/>
      <c r="N80" s="1231"/>
      <c r="O80" s="1231"/>
      <c r="P80" s="1231"/>
      <c r="Q80" s="1231"/>
    </row>
    <row r="81" spans="1:17">
      <c r="A81" s="1231"/>
      <c r="B81" s="1231"/>
      <c r="C81" s="1231"/>
      <c r="D81" s="1231"/>
      <c r="E81" s="1231"/>
      <c r="F81" s="1231"/>
      <c r="G81" s="1231"/>
      <c r="H81" s="1231"/>
      <c r="I81" s="1231"/>
      <c r="J81" s="1231"/>
      <c r="K81" s="1231"/>
      <c r="L81" s="1231"/>
      <c r="M81" s="1231"/>
      <c r="N81" s="1231"/>
      <c r="O81" s="1231"/>
      <c r="P81" s="1231"/>
      <c r="Q81" s="1231"/>
    </row>
  </sheetData>
  <mergeCells count="5">
    <mergeCell ref="A7:B10"/>
    <mergeCell ref="C7:Q10"/>
    <mergeCell ref="A11:B12"/>
    <mergeCell ref="C11:C12"/>
    <mergeCell ref="E11:Q11"/>
  </mergeCells>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1"/>
  <sheetViews>
    <sheetView workbookViewId="0">
      <selection activeCell="B31" sqref="B31"/>
    </sheetView>
  </sheetViews>
  <sheetFormatPr defaultRowHeight="15"/>
  <cols>
    <col min="1" max="1" width="21.85546875" style="242" bestFit="1" customWidth="1"/>
    <col min="2" max="2" width="47.7109375" style="242" customWidth="1"/>
    <col min="3" max="3" width="10" style="242" customWidth="1"/>
    <col min="4" max="256" width="9.140625" style="242"/>
    <col min="257" max="257" width="21.85546875" style="242" bestFit="1" customWidth="1"/>
    <col min="258" max="258" width="47.7109375" style="242" customWidth="1"/>
    <col min="259" max="259" width="10" style="242" customWidth="1"/>
    <col min="260" max="512" width="9.140625" style="242"/>
    <col min="513" max="513" width="21.85546875" style="242" bestFit="1" customWidth="1"/>
    <col min="514" max="514" width="47.7109375" style="242" customWidth="1"/>
    <col min="515" max="515" width="10" style="242" customWidth="1"/>
    <col min="516" max="768" width="9.140625" style="242"/>
    <col min="769" max="769" width="21.85546875" style="242" bestFit="1" customWidth="1"/>
    <col min="770" max="770" width="47.7109375" style="242" customWidth="1"/>
    <col min="771" max="771" width="10" style="242" customWidth="1"/>
    <col min="772" max="1024" width="9.140625" style="242"/>
    <col min="1025" max="1025" width="21.85546875" style="242" bestFit="1" customWidth="1"/>
    <col min="1026" max="1026" width="47.7109375" style="242" customWidth="1"/>
    <col min="1027" max="1027" width="10" style="242" customWidth="1"/>
    <col min="1028" max="1280" width="9.140625" style="242"/>
    <col min="1281" max="1281" width="21.85546875" style="242" bestFit="1" customWidth="1"/>
    <col min="1282" max="1282" width="47.7109375" style="242" customWidth="1"/>
    <col min="1283" max="1283" width="10" style="242" customWidth="1"/>
    <col min="1284" max="1536" width="9.140625" style="242"/>
    <col min="1537" max="1537" width="21.85546875" style="242" bestFit="1" customWidth="1"/>
    <col min="1538" max="1538" width="47.7109375" style="242" customWidth="1"/>
    <col min="1539" max="1539" width="10" style="242" customWidth="1"/>
    <col min="1540" max="1792" width="9.140625" style="242"/>
    <col min="1793" max="1793" width="21.85546875" style="242" bestFit="1" customWidth="1"/>
    <col min="1794" max="1794" width="47.7109375" style="242" customWidth="1"/>
    <col min="1795" max="1795" width="10" style="242" customWidth="1"/>
    <col min="1796" max="2048" width="9.140625" style="242"/>
    <col min="2049" max="2049" width="21.85546875" style="242" bestFit="1" customWidth="1"/>
    <col min="2050" max="2050" width="47.7109375" style="242" customWidth="1"/>
    <col min="2051" max="2051" width="10" style="242" customWidth="1"/>
    <col min="2052" max="2304" width="9.140625" style="242"/>
    <col min="2305" max="2305" width="21.85546875" style="242" bestFit="1" customWidth="1"/>
    <col min="2306" max="2306" width="47.7109375" style="242" customWidth="1"/>
    <col min="2307" max="2307" width="10" style="242" customWidth="1"/>
    <col min="2308" max="2560" width="9.140625" style="242"/>
    <col min="2561" max="2561" width="21.85546875" style="242" bestFit="1" customWidth="1"/>
    <col min="2562" max="2562" width="47.7109375" style="242" customWidth="1"/>
    <col min="2563" max="2563" width="10" style="242" customWidth="1"/>
    <col min="2564" max="2816" width="9.140625" style="242"/>
    <col min="2817" max="2817" width="21.85546875" style="242" bestFit="1" customWidth="1"/>
    <col min="2818" max="2818" width="47.7109375" style="242" customWidth="1"/>
    <col min="2819" max="2819" width="10" style="242" customWidth="1"/>
    <col min="2820" max="3072" width="9.140625" style="242"/>
    <col min="3073" max="3073" width="21.85546875" style="242" bestFit="1" customWidth="1"/>
    <col min="3074" max="3074" width="47.7109375" style="242" customWidth="1"/>
    <col min="3075" max="3075" width="10" style="242" customWidth="1"/>
    <col min="3076" max="3328" width="9.140625" style="242"/>
    <col min="3329" max="3329" width="21.85546875" style="242" bestFit="1" customWidth="1"/>
    <col min="3330" max="3330" width="47.7109375" style="242" customWidth="1"/>
    <col min="3331" max="3331" width="10" style="242" customWidth="1"/>
    <col min="3332" max="3584" width="9.140625" style="242"/>
    <col min="3585" max="3585" width="21.85546875" style="242" bestFit="1" customWidth="1"/>
    <col min="3586" max="3586" width="47.7109375" style="242" customWidth="1"/>
    <col min="3587" max="3587" width="10" style="242" customWidth="1"/>
    <col min="3588" max="3840" width="9.140625" style="242"/>
    <col min="3841" max="3841" width="21.85546875" style="242" bestFit="1" customWidth="1"/>
    <col min="3842" max="3842" width="47.7109375" style="242" customWidth="1"/>
    <col min="3843" max="3843" width="10" style="242" customWidth="1"/>
    <col min="3844" max="4096" width="9.140625" style="242"/>
    <col min="4097" max="4097" width="21.85546875" style="242" bestFit="1" customWidth="1"/>
    <col min="4098" max="4098" width="47.7109375" style="242" customWidth="1"/>
    <col min="4099" max="4099" width="10" style="242" customWidth="1"/>
    <col min="4100" max="4352" width="9.140625" style="242"/>
    <col min="4353" max="4353" width="21.85546875" style="242" bestFit="1" customWidth="1"/>
    <col min="4354" max="4354" width="47.7109375" style="242" customWidth="1"/>
    <col min="4355" max="4355" width="10" style="242" customWidth="1"/>
    <col min="4356" max="4608" width="9.140625" style="242"/>
    <col min="4609" max="4609" width="21.85546875" style="242" bestFit="1" customWidth="1"/>
    <col min="4610" max="4610" width="47.7109375" style="242" customWidth="1"/>
    <col min="4611" max="4611" width="10" style="242" customWidth="1"/>
    <col min="4612" max="4864" width="9.140625" style="242"/>
    <col min="4865" max="4865" width="21.85546875" style="242" bestFit="1" customWidth="1"/>
    <col min="4866" max="4866" width="47.7109375" style="242" customWidth="1"/>
    <col min="4867" max="4867" width="10" style="242" customWidth="1"/>
    <col min="4868" max="5120" width="9.140625" style="242"/>
    <col min="5121" max="5121" width="21.85546875" style="242" bestFit="1" customWidth="1"/>
    <col min="5122" max="5122" width="47.7109375" style="242" customWidth="1"/>
    <col min="5123" max="5123" width="10" style="242" customWidth="1"/>
    <col min="5124" max="5376" width="9.140625" style="242"/>
    <col min="5377" max="5377" width="21.85546875" style="242" bestFit="1" customWidth="1"/>
    <col min="5378" max="5378" width="47.7109375" style="242" customWidth="1"/>
    <col min="5379" max="5379" width="10" style="242" customWidth="1"/>
    <col min="5380" max="5632" width="9.140625" style="242"/>
    <col min="5633" max="5633" width="21.85546875" style="242" bestFit="1" customWidth="1"/>
    <col min="5634" max="5634" width="47.7109375" style="242" customWidth="1"/>
    <col min="5635" max="5635" width="10" style="242" customWidth="1"/>
    <col min="5636" max="5888" width="9.140625" style="242"/>
    <col min="5889" max="5889" width="21.85546875" style="242" bestFit="1" customWidth="1"/>
    <col min="5890" max="5890" width="47.7109375" style="242" customWidth="1"/>
    <col min="5891" max="5891" width="10" style="242" customWidth="1"/>
    <col min="5892" max="6144" width="9.140625" style="242"/>
    <col min="6145" max="6145" width="21.85546875" style="242" bestFit="1" customWidth="1"/>
    <col min="6146" max="6146" width="47.7109375" style="242" customWidth="1"/>
    <col min="6147" max="6147" width="10" style="242" customWidth="1"/>
    <col min="6148" max="6400" width="9.140625" style="242"/>
    <col min="6401" max="6401" width="21.85546875" style="242" bestFit="1" customWidth="1"/>
    <col min="6402" max="6402" width="47.7109375" style="242" customWidth="1"/>
    <col min="6403" max="6403" width="10" style="242" customWidth="1"/>
    <col min="6404" max="6656" width="9.140625" style="242"/>
    <col min="6657" max="6657" width="21.85546875" style="242" bestFit="1" customWidth="1"/>
    <col min="6658" max="6658" width="47.7109375" style="242" customWidth="1"/>
    <col min="6659" max="6659" width="10" style="242" customWidth="1"/>
    <col min="6660" max="6912" width="9.140625" style="242"/>
    <col min="6913" max="6913" width="21.85546875" style="242" bestFit="1" customWidth="1"/>
    <col min="6914" max="6914" width="47.7109375" style="242" customWidth="1"/>
    <col min="6915" max="6915" width="10" style="242" customWidth="1"/>
    <col min="6916" max="7168" width="9.140625" style="242"/>
    <col min="7169" max="7169" width="21.85546875" style="242" bestFit="1" customWidth="1"/>
    <col min="7170" max="7170" width="47.7109375" style="242" customWidth="1"/>
    <col min="7171" max="7171" width="10" style="242" customWidth="1"/>
    <col min="7172" max="7424" width="9.140625" style="242"/>
    <col min="7425" max="7425" width="21.85546875" style="242" bestFit="1" customWidth="1"/>
    <col min="7426" max="7426" width="47.7109375" style="242" customWidth="1"/>
    <col min="7427" max="7427" width="10" style="242" customWidth="1"/>
    <col min="7428" max="7680" width="9.140625" style="242"/>
    <col min="7681" max="7681" width="21.85546875" style="242" bestFit="1" customWidth="1"/>
    <col min="7682" max="7682" width="47.7109375" style="242" customWidth="1"/>
    <col min="7683" max="7683" width="10" style="242" customWidth="1"/>
    <col min="7684" max="7936" width="9.140625" style="242"/>
    <col min="7937" max="7937" width="21.85546875" style="242" bestFit="1" customWidth="1"/>
    <col min="7938" max="7938" width="47.7109375" style="242" customWidth="1"/>
    <col min="7939" max="7939" width="10" style="242" customWidth="1"/>
    <col min="7940" max="8192" width="9.140625" style="242"/>
    <col min="8193" max="8193" width="21.85546875" style="242" bestFit="1" customWidth="1"/>
    <col min="8194" max="8194" width="47.7109375" style="242" customWidth="1"/>
    <col min="8195" max="8195" width="10" style="242" customWidth="1"/>
    <col min="8196" max="8448" width="9.140625" style="242"/>
    <col min="8449" max="8449" width="21.85546875" style="242" bestFit="1" customWidth="1"/>
    <col min="8450" max="8450" width="47.7109375" style="242" customWidth="1"/>
    <col min="8451" max="8451" width="10" style="242" customWidth="1"/>
    <col min="8452" max="8704" width="9.140625" style="242"/>
    <col min="8705" max="8705" width="21.85546875" style="242" bestFit="1" customWidth="1"/>
    <col min="8706" max="8706" width="47.7109375" style="242" customWidth="1"/>
    <col min="8707" max="8707" width="10" style="242" customWidth="1"/>
    <col min="8708" max="8960" width="9.140625" style="242"/>
    <col min="8961" max="8961" width="21.85546875" style="242" bestFit="1" customWidth="1"/>
    <col min="8962" max="8962" width="47.7109375" style="242" customWidth="1"/>
    <col min="8963" max="8963" width="10" style="242" customWidth="1"/>
    <col min="8964" max="9216" width="9.140625" style="242"/>
    <col min="9217" max="9217" width="21.85546875" style="242" bestFit="1" customWidth="1"/>
    <col min="9218" max="9218" width="47.7109375" style="242" customWidth="1"/>
    <col min="9219" max="9219" width="10" style="242" customWidth="1"/>
    <col min="9220" max="9472" width="9.140625" style="242"/>
    <col min="9473" max="9473" width="21.85546875" style="242" bestFit="1" customWidth="1"/>
    <col min="9474" max="9474" width="47.7109375" style="242" customWidth="1"/>
    <col min="9475" max="9475" width="10" style="242" customWidth="1"/>
    <col min="9476" max="9728" width="9.140625" style="242"/>
    <col min="9729" max="9729" width="21.85546875" style="242" bestFit="1" customWidth="1"/>
    <col min="9730" max="9730" width="47.7109375" style="242" customWidth="1"/>
    <col min="9731" max="9731" width="10" style="242" customWidth="1"/>
    <col min="9732" max="9984" width="9.140625" style="242"/>
    <col min="9985" max="9985" width="21.85546875" style="242" bestFit="1" customWidth="1"/>
    <col min="9986" max="9986" width="47.7109375" style="242" customWidth="1"/>
    <col min="9987" max="9987" width="10" style="242" customWidth="1"/>
    <col min="9988" max="10240" width="9.140625" style="242"/>
    <col min="10241" max="10241" width="21.85546875" style="242" bestFit="1" customWidth="1"/>
    <col min="10242" max="10242" width="47.7109375" style="242" customWidth="1"/>
    <col min="10243" max="10243" width="10" style="242" customWidth="1"/>
    <col min="10244" max="10496" width="9.140625" style="242"/>
    <col min="10497" max="10497" width="21.85546875" style="242" bestFit="1" customWidth="1"/>
    <col min="10498" max="10498" width="47.7109375" style="242" customWidth="1"/>
    <col min="10499" max="10499" width="10" style="242" customWidth="1"/>
    <col min="10500" max="10752" width="9.140625" style="242"/>
    <col min="10753" max="10753" width="21.85546875" style="242" bestFit="1" customWidth="1"/>
    <col min="10754" max="10754" width="47.7109375" style="242" customWidth="1"/>
    <col min="10755" max="10755" width="10" style="242" customWidth="1"/>
    <col min="10756" max="11008" width="9.140625" style="242"/>
    <col min="11009" max="11009" width="21.85546875" style="242" bestFit="1" customWidth="1"/>
    <col min="11010" max="11010" width="47.7109375" style="242" customWidth="1"/>
    <col min="11011" max="11011" width="10" style="242" customWidth="1"/>
    <col min="11012" max="11264" width="9.140625" style="242"/>
    <col min="11265" max="11265" width="21.85546875" style="242" bestFit="1" customWidth="1"/>
    <col min="11266" max="11266" width="47.7109375" style="242" customWidth="1"/>
    <col min="11267" max="11267" width="10" style="242" customWidth="1"/>
    <col min="11268" max="11520" width="9.140625" style="242"/>
    <col min="11521" max="11521" width="21.85546875" style="242" bestFit="1" customWidth="1"/>
    <col min="11522" max="11522" width="47.7109375" style="242" customWidth="1"/>
    <col min="11523" max="11523" width="10" style="242" customWidth="1"/>
    <col min="11524" max="11776" width="9.140625" style="242"/>
    <col min="11777" max="11777" width="21.85546875" style="242" bestFit="1" customWidth="1"/>
    <col min="11778" max="11778" width="47.7109375" style="242" customWidth="1"/>
    <col min="11779" max="11779" width="10" style="242" customWidth="1"/>
    <col min="11780" max="12032" width="9.140625" style="242"/>
    <col min="12033" max="12033" width="21.85546875" style="242" bestFit="1" customWidth="1"/>
    <col min="12034" max="12034" width="47.7109375" style="242" customWidth="1"/>
    <col min="12035" max="12035" width="10" style="242" customWidth="1"/>
    <col min="12036" max="12288" width="9.140625" style="242"/>
    <col min="12289" max="12289" width="21.85546875" style="242" bestFit="1" customWidth="1"/>
    <col min="12290" max="12290" width="47.7109375" style="242" customWidth="1"/>
    <col min="12291" max="12291" width="10" style="242" customWidth="1"/>
    <col min="12292" max="12544" width="9.140625" style="242"/>
    <col min="12545" max="12545" width="21.85546875" style="242" bestFit="1" customWidth="1"/>
    <col min="12546" max="12546" width="47.7109375" style="242" customWidth="1"/>
    <col min="12547" max="12547" width="10" style="242" customWidth="1"/>
    <col min="12548" max="12800" width="9.140625" style="242"/>
    <col min="12801" max="12801" width="21.85546875" style="242" bestFit="1" customWidth="1"/>
    <col min="12802" max="12802" width="47.7109375" style="242" customWidth="1"/>
    <col min="12803" max="12803" width="10" style="242" customWidth="1"/>
    <col min="12804" max="13056" width="9.140625" style="242"/>
    <col min="13057" max="13057" width="21.85546875" style="242" bestFit="1" customWidth="1"/>
    <col min="13058" max="13058" width="47.7109375" style="242" customWidth="1"/>
    <col min="13059" max="13059" width="10" style="242" customWidth="1"/>
    <col min="13060" max="13312" width="9.140625" style="242"/>
    <col min="13313" max="13313" width="21.85546875" style="242" bestFit="1" customWidth="1"/>
    <col min="13314" max="13314" width="47.7109375" style="242" customWidth="1"/>
    <col min="13315" max="13315" width="10" style="242" customWidth="1"/>
    <col min="13316" max="13568" width="9.140625" style="242"/>
    <col min="13569" max="13569" width="21.85546875" style="242" bestFit="1" customWidth="1"/>
    <col min="13570" max="13570" width="47.7109375" style="242" customWidth="1"/>
    <col min="13571" max="13571" width="10" style="242" customWidth="1"/>
    <col min="13572" max="13824" width="9.140625" style="242"/>
    <col min="13825" max="13825" width="21.85546875" style="242" bestFit="1" customWidth="1"/>
    <col min="13826" max="13826" width="47.7109375" style="242" customWidth="1"/>
    <col min="13827" max="13827" width="10" style="242" customWidth="1"/>
    <col min="13828" max="14080" width="9.140625" style="242"/>
    <col min="14081" max="14081" width="21.85546875" style="242" bestFit="1" customWidth="1"/>
    <col min="14082" max="14082" width="47.7109375" style="242" customWidth="1"/>
    <col min="14083" max="14083" width="10" style="242" customWidth="1"/>
    <col min="14084" max="14336" width="9.140625" style="242"/>
    <col min="14337" max="14337" width="21.85546875" style="242" bestFit="1" customWidth="1"/>
    <col min="14338" max="14338" width="47.7109375" style="242" customWidth="1"/>
    <col min="14339" max="14339" width="10" style="242" customWidth="1"/>
    <col min="14340" max="14592" width="9.140625" style="242"/>
    <col min="14593" max="14593" width="21.85546875" style="242" bestFit="1" customWidth="1"/>
    <col min="14594" max="14594" width="47.7109375" style="242" customWidth="1"/>
    <col min="14595" max="14595" width="10" style="242" customWidth="1"/>
    <col min="14596" max="14848" width="9.140625" style="242"/>
    <col min="14849" max="14849" width="21.85546875" style="242" bestFit="1" customWidth="1"/>
    <col min="14850" max="14850" width="47.7109375" style="242" customWidth="1"/>
    <col min="14851" max="14851" width="10" style="242" customWidth="1"/>
    <col min="14852" max="15104" width="9.140625" style="242"/>
    <col min="15105" max="15105" width="21.85546875" style="242" bestFit="1" customWidth="1"/>
    <col min="15106" max="15106" width="47.7109375" style="242" customWidth="1"/>
    <col min="15107" max="15107" width="10" style="242" customWidth="1"/>
    <col min="15108" max="15360" width="9.140625" style="242"/>
    <col min="15361" max="15361" width="21.85546875" style="242" bestFit="1" customWidth="1"/>
    <col min="15362" max="15362" width="47.7109375" style="242" customWidth="1"/>
    <col min="15363" max="15363" width="10" style="242" customWidth="1"/>
    <col min="15364" max="15616" width="9.140625" style="242"/>
    <col min="15617" max="15617" width="21.85546875" style="242" bestFit="1" customWidth="1"/>
    <col min="15618" max="15618" width="47.7109375" style="242" customWidth="1"/>
    <col min="15619" max="15619" width="10" style="242" customWidth="1"/>
    <col min="15620" max="15872" width="9.140625" style="242"/>
    <col min="15873" max="15873" width="21.85546875" style="242" bestFit="1" customWidth="1"/>
    <col min="15874" max="15874" width="47.7109375" style="242" customWidth="1"/>
    <col min="15875" max="15875" width="10" style="242" customWidth="1"/>
    <col min="15876" max="16128" width="9.140625" style="242"/>
    <col min="16129" max="16129" width="21.85546875" style="242" bestFit="1" customWidth="1"/>
    <col min="16130" max="16130" width="47.7109375" style="242" customWidth="1"/>
    <col min="16131" max="16131" width="10" style="242" customWidth="1"/>
    <col min="16132" max="16384" width="9.140625" style="242"/>
  </cols>
  <sheetData>
    <row r="1" spans="1:20">
      <c r="A1" s="242" t="s">
        <v>0</v>
      </c>
      <c r="B1" s="265" t="s">
        <v>1828</v>
      </c>
    </row>
    <row r="2" spans="1:20">
      <c r="A2" s="242" t="s">
        <v>2</v>
      </c>
      <c r="B2" s="268" t="s">
        <v>1819</v>
      </c>
    </row>
    <row r="3" spans="1:20">
      <c r="A3" s="242" t="s">
        <v>4</v>
      </c>
      <c r="B3" s="268" t="s">
        <v>1560</v>
      </c>
    </row>
    <row r="4" spans="1:20">
      <c r="A4" s="242" t="s">
        <v>6</v>
      </c>
      <c r="B4" s="268" t="s">
        <v>7</v>
      </c>
    </row>
    <row r="5" spans="1:20">
      <c r="A5" s="242" t="s">
        <v>8</v>
      </c>
      <c r="B5" s="242" t="s">
        <v>9</v>
      </c>
    </row>
    <row r="6" spans="1:20" ht="15.75" thickBot="1"/>
    <row r="7" spans="1:20">
      <c r="A7" s="3035" t="s">
        <v>1820</v>
      </c>
      <c r="B7" s="3036"/>
      <c r="C7" s="3041" t="s">
        <v>1821</v>
      </c>
      <c r="D7" s="3042"/>
      <c r="E7" s="3042"/>
      <c r="F7" s="3042"/>
      <c r="G7" s="3042"/>
      <c r="H7" s="3042"/>
      <c r="I7" s="3042"/>
      <c r="J7" s="3042"/>
      <c r="K7" s="3042"/>
      <c r="L7" s="3042"/>
      <c r="M7" s="3042"/>
      <c r="N7" s="3043"/>
      <c r="O7" s="3043"/>
      <c r="P7" s="3043"/>
      <c r="Q7" s="3044"/>
      <c r="R7" s="1235"/>
      <c r="S7" s="1235"/>
      <c r="T7" s="1235"/>
    </row>
    <row r="8" spans="1:20">
      <c r="A8" s="3037"/>
      <c r="B8" s="3038"/>
      <c r="C8" s="3045"/>
      <c r="D8" s="3046"/>
      <c r="E8" s="3046"/>
      <c r="F8" s="3046"/>
      <c r="G8" s="3046"/>
      <c r="H8" s="3046"/>
      <c r="I8" s="3046"/>
      <c r="J8" s="3046"/>
      <c r="K8" s="3046"/>
      <c r="L8" s="3046"/>
      <c r="M8" s="3046"/>
      <c r="N8" s="3047"/>
      <c r="O8" s="3047"/>
      <c r="P8" s="3047"/>
      <c r="Q8" s="3048"/>
      <c r="R8" s="1235"/>
      <c r="S8" s="1235"/>
      <c r="T8" s="1235"/>
    </row>
    <row r="9" spans="1:20">
      <c r="A9" s="3037"/>
      <c r="B9" s="3038"/>
      <c r="C9" s="3045"/>
      <c r="D9" s="3046"/>
      <c r="E9" s="3046"/>
      <c r="F9" s="3046"/>
      <c r="G9" s="3046"/>
      <c r="H9" s="3046"/>
      <c r="I9" s="3046"/>
      <c r="J9" s="3046"/>
      <c r="K9" s="3046"/>
      <c r="L9" s="3046"/>
      <c r="M9" s="3046"/>
      <c r="N9" s="3047"/>
      <c r="O9" s="3047"/>
      <c r="P9" s="3047"/>
      <c r="Q9" s="3048"/>
      <c r="R9" s="1235"/>
      <c r="S9" s="1235"/>
      <c r="T9" s="1235"/>
    </row>
    <row r="10" spans="1:20" ht="15.75" thickBot="1">
      <c r="A10" s="3039"/>
      <c r="B10" s="3040"/>
      <c r="C10" s="3049"/>
      <c r="D10" s="3050"/>
      <c r="E10" s="3050"/>
      <c r="F10" s="3050"/>
      <c r="G10" s="3050"/>
      <c r="H10" s="3050"/>
      <c r="I10" s="3050"/>
      <c r="J10" s="3050"/>
      <c r="K10" s="3050"/>
      <c r="L10" s="3050"/>
      <c r="M10" s="3050"/>
      <c r="N10" s="3051"/>
      <c r="O10" s="3051"/>
      <c r="P10" s="3051"/>
      <c r="Q10" s="3052"/>
      <c r="R10" s="1235"/>
      <c r="S10" s="1235"/>
      <c r="T10" s="1235"/>
    </row>
    <row r="11" spans="1:20" ht="15" customHeight="1">
      <c r="A11" s="3061" t="s">
        <v>1822</v>
      </c>
      <c r="B11" s="3062"/>
      <c r="C11" s="3065" t="s">
        <v>1797</v>
      </c>
      <c r="D11" s="1359"/>
      <c r="E11" s="3067" t="s">
        <v>1708</v>
      </c>
      <c r="F11" s="3067"/>
      <c r="G11" s="3067"/>
      <c r="H11" s="3067"/>
      <c r="I11" s="3067"/>
      <c r="J11" s="3067"/>
      <c r="K11" s="3067"/>
      <c r="L11" s="3067"/>
      <c r="M11" s="3067"/>
      <c r="N11" s="3067"/>
      <c r="O11" s="3067"/>
      <c r="P11" s="3067"/>
      <c r="Q11" s="3068"/>
      <c r="R11" s="1235"/>
      <c r="S11" s="1235"/>
      <c r="T11" s="1235"/>
    </row>
    <row r="12" spans="1:20" ht="25.5">
      <c r="A12" s="3063"/>
      <c r="B12" s="3064"/>
      <c r="C12" s="3066"/>
      <c r="D12" s="1360" t="s">
        <v>1709</v>
      </c>
      <c r="E12" s="1238" t="s">
        <v>1710</v>
      </c>
      <c r="F12" s="1361" t="s">
        <v>1711</v>
      </c>
      <c r="G12" s="1361" t="s">
        <v>1712</v>
      </c>
      <c r="H12" s="1361" t="s">
        <v>1713</v>
      </c>
      <c r="I12" s="1361" t="s">
        <v>1714</v>
      </c>
      <c r="J12" s="1361" t="s">
        <v>1715</v>
      </c>
      <c r="K12" s="1361" t="s">
        <v>1716</v>
      </c>
      <c r="L12" s="1361" t="s">
        <v>1717</v>
      </c>
      <c r="M12" s="1361" t="s">
        <v>1718</v>
      </c>
      <c r="N12" s="1361" t="s">
        <v>1719</v>
      </c>
      <c r="O12" s="1361" t="s">
        <v>1720</v>
      </c>
      <c r="P12" s="1361" t="s">
        <v>1721</v>
      </c>
      <c r="Q12" s="1362" t="s">
        <v>1722</v>
      </c>
      <c r="R12" s="1235"/>
      <c r="S12" s="1235"/>
      <c r="T12" s="1235"/>
    </row>
    <row r="13" spans="1:20">
      <c r="A13" s="1363"/>
      <c r="B13" s="1364"/>
      <c r="C13" s="1365">
        <v>1</v>
      </c>
      <c r="D13" s="1366">
        <v>2</v>
      </c>
      <c r="E13" s="1366">
        <v>3</v>
      </c>
      <c r="F13" s="1366">
        <v>4</v>
      </c>
      <c r="G13" s="1366">
        <v>5</v>
      </c>
      <c r="H13" s="1366">
        <v>6</v>
      </c>
      <c r="I13" s="1366">
        <v>7</v>
      </c>
      <c r="J13" s="1366">
        <v>8</v>
      </c>
      <c r="K13" s="1366">
        <v>9</v>
      </c>
      <c r="L13" s="1366">
        <v>10</v>
      </c>
      <c r="M13" s="1366">
        <v>11</v>
      </c>
      <c r="N13" s="1366">
        <v>12</v>
      </c>
      <c r="O13" s="1366">
        <v>13</v>
      </c>
      <c r="P13" s="1367">
        <v>14</v>
      </c>
      <c r="Q13" s="1368">
        <v>15</v>
      </c>
      <c r="R13" s="1235"/>
      <c r="S13" s="1235"/>
      <c r="T13" s="1235"/>
    </row>
    <row r="14" spans="1:20">
      <c r="A14" s="1363"/>
      <c r="B14" s="1369" t="s">
        <v>1723</v>
      </c>
      <c r="C14" s="1246"/>
      <c r="D14" s="1247"/>
      <c r="E14" s="1247"/>
      <c r="F14" s="1247"/>
      <c r="G14" s="1247"/>
      <c r="H14" s="1247"/>
      <c r="I14" s="1247"/>
      <c r="J14" s="1247"/>
      <c r="K14" s="1247"/>
      <c r="L14" s="1247"/>
      <c r="M14" s="1247"/>
      <c r="N14" s="1247"/>
      <c r="O14" s="1247"/>
      <c r="P14" s="1247"/>
      <c r="Q14" s="1248"/>
      <c r="R14" s="1235"/>
      <c r="S14" s="1235"/>
      <c r="T14" s="1235"/>
    </row>
    <row r="15" spans="1:20">
      <c r="A15" s="1260"/>
      <c r="B15" s="1370" t="s">
        <v>11</v>
      </c>
      <c r="C15" s="1251"/>
      <c r="D15" s="1252"/>
      <c r="E15" s="1252"/>
      <c r="F15" s="1252"/>
      <c r="G15" s="1252"/>
      <c r="H15" s="1252"/>
      <c r="I15" s="1252"/>
      <c r="J15" s="1252"/>
      <c r="K15" s="1252"/>
      <c r="L15" s="1252"/>
      <c r="M15" s="1252"/>
      <c r="N15" s="1252"/>
      <c r="O15" s="1252"/>
      <c r="P15" s="1252"/>
      <c r="Q15" s="1253"/>
      <c r="R15" s="1235"/>
      <c r="S15" s="1235"/>
      <c r="T15" s="1235"/>
    </row>
    <row r="16" spans="1:20">
      <c r="A16" s="1254">
        <v>1</v>
      </c>
      <c r="B16" s="1255" t="s">
        <v>1724</v>
      </c>
      <c r="C16" s="1256">
        <f>SUM(D16:Q16)</f>
        <v>0</v>
      </c>
      <c r="D16" s="1257"/>
      <c r="E16" s="1258"/>
      <c r="F16" s="1258"/>
      <c r="G16" s="1258"/>
      <c r="H16" s="1258"/>
      <c r="I16" s="1258"/>
      <c r="J16" s="1258"/>
      <c r="K16" s="1258"/>
      <c r="L16" s="1258"/>
      <c r="M16" s="1258"/>
      <c r="N16" s="1258"/>
      <c r="O16" s="1258"/>
      <c r="P16" s="1258"/>
      <c r="Q16" s="1259"/>
      <c r="R16" s="1235"/>
      <c r="S16" s="1235"/>
      <c r="T16" s="1235"/>
    </row>
    <row r="17" spans="1:20" ht="26.25">
      <c r="A17" s="1260">
        <v>2</v>
      </c>
      <c r="B17" s="1261" t="s">
        <v>319</v>
      </c>
      <c r="C17" s="1256">
        <f t="shared" ref="C17:C32" si="0">SUM(D17:Q17)</f>
        <v>0</v>
      </c>
      <c r="D17" s="1262"/>
      <c r="E17" s="1263"/>
      <c r="F17" s="1263"/>
      <c r="G17" s="1263"/>
      <c r="H17" s="1263"/>
      <c r="I17" s="1263"/>
      <c r="J17" s="1263"/>
      <c r="K17" s="1263"/>
      <c r="L17" s="1263"/>
      <c r="M17" s="1263"/>
      <c r="N17" s="1263"/>
      <c r="O17" s="1263"/>
      <c r="P17" s="1263"/>
      <c r="Q17" s="1264"/>
      <c r="R17" s="1235"/>
      <c r="S17" s="1235"/>
      <c r="T17" s="1235"/>
    </row>
    <row r="18" spans="1:20" ht="15" customHeight="1">
      <c r="A18" s="1260">
        <v>3</v>
      </c>
      <c r="B18" s="1266" t="s">
        <v>1725</v>
      </c>
      <c r="C18" s="1256">
        <f t="shared" si="0"/>
        <v>0</v>
      </c>
      <c r="D18" s="1262"/>
      <c r="E18" s="1263"/>
      <c r="F18" s="1263"/>
      <c r="G18" s="1263"/>
      <c r="H18" s="1263"/>
      <c r="I18" s="1263"/>
      <c r="J18" s="1263"/>
      <c r="K18" s="1263"/>
      <c r="L18" s="1263"/>
      <c r="M18" s="1263"/>
      <c r="N18" s="1263"/>
      <c r="O18" s="1263"/>
      <c r="P18" s="1263"/>
      <c r="Q18" s="1264"/>
      <c r="R18" s="1235"/>
      <c r="S18" s="1235"/>
      <c r="T18" s="1235"/>
    </row>
    <row r="19" spans="1:20">
      <c r="A19" s="1260">
        <v>4</v>
      </c>
      <c r="B19" s="1266" t="s">
        <v>1726</v>
      </c>
      <c r="C19" s="1256">
        <f t="shared" si="0"/>
        <v>0</v>
      </c>
      <c r="D19" s="1267">
        <f>D20+D21</f>
        <v>0</v>
      </c>
      <c r="E19" s="1267">
        <f t="shared" ref="E19:Q19" si="1">E20+E21</f>
        <v>0</v>
      </c>
      <c r="F19" s="1267">
        <f t="shared" si="1"/>
        <v>0</v>
      </c>
      <c r="G19" s="1267">
        <f t="shared" si="1"/>
        <v>0</v>
      </c>
      <c r="H19" s="1267">
        <f t="shared" si="1"/>
        <v>0</v>
      </c>
      <c r="I19" s="1267">
        <f t="shared" si="1"/>
        <v>0</v>
      </c>
      <c r="J19" s="1267">
        <f t="shared" si="1"/>
        <v>0</v>
      </c>
      <c r="K19" s="1267">
        <f t="shared" si="1"/>
        <v>0</v>
      </c>
      <c r="L19" s="1267">
        <f t="shared" si="1"/>
        <v>0</v>
      </c>
      <c r="M19" s="1267">
        <f t="shared" si="1"/>
        <v>0</v>
      </c>
      <c r="N19" s="1267">
        <f t="shared" si="1"/>
        <v>0</v>
      </c>
      <c r="O19" s="1267">
        <f t="shared" si="1"/>
        <v>0</v>
      </c>
      <c r="P19" s="1267">
        <f t="shared" si="1"/>
        <v>0</v>
      </c>
      <c r="Q19" s="1268">
        <f t="shared" si="1"/>
        <v>0</v>
      </c>
      <c r="R19" s="1235"/>
      <c r="S19" s="1235"/>
      <c r="T19" s="1235"/>
    </row>
    <row r="20" spans="1:20">
      <c r="A20" s="1260"/>
      <c r="B20" s="1269" t="s">
        <v>1727</v>
      </c>
      <c r="C20" s="1256">
        <f t="shared" si="0"/>
        <v>0</v>
      </c>
      <c r="D20" s="1270"/>
      <c r="E20" s="1271"/>
      <c r="F20" s="1271"/>
      <c r="G20" s="1271"/>
      <c r="H20" s="1271"/>
      <c r="I20" s="1271"/>
      <c r="J20" s="1271"/>
      <c r="K20" s="1271"/>
      <c r="L20" s="1271"/>
      <c r="M20" s="1271"/>
      <c r="N20" s="1271"/>
      <c r="O20" s="1271"/>
      <c r="P20" s="1271"/>
      <c r="Q20" s="1272"/>
      <c r="R20" s="1235"/>
      <c r="S20" s="1235"/>
      <c r="T20" s="1235"/>
    </row>
    <row r="21" spans="1:20">
      <c r="A21" s="1260"/>
      <c r="B21" s="1269" t="s">
        <v>803</v>
      </c>
      <c r="C21" s="1256">
        <f t="shared" si="0"/>
        <v>0</v>
      </c>
      <c r="D21" s="1270"/>
      <c r="E21" s="1271"/>
      <c r="F21" s="1271"/>
      <c r="G21" s="1271"/>
      <c r="H21" s="1271"/>
      <c r="I21" s="1271"/>
      <c r="J21" s="1271"/>
      <c r="K21" s="1271"/>
      <c r="L21" s="1271"/>
      <c r="M21" s="1271"/>
      <c r="N21" s="1271"/>
      <c r="O21" s="1271"/>
      <c r="P21" s="1271"/>
      <c r="Q21" s="1272"/>
      <c r="R21" s="1235"/>
      <c r="S21" s="1235"/>
      <c r="T21" s="1235"/>
    </row>
    <row r="22" spans="1:20">
      <c r="A22" s="1260">
        <v>5</v>
      </c>
      <c r="B22" s="1266" t="s">
        <v>1728</v>
      </c>
      <c r="C22" s="1256">
        <f t="shared" si="0"/>
        <v>0</v>
      </c>
      <c r="D22" s="1273"/>
      <c r="E22" s="1274"/>
      <c r="F22" s="1274"/>
      <c r="G22" s="1274"/>
      <c r="H22" s="1274"/>
      <c r="I22" s="1274"/>
      <c r="J22" s="1274"/>
      <c r="K22" s="1274"/>
      <c r="L22" s="1274"/>
      <c r="M22" s="1274"/>
      <c r="N22" s="1274"/>
      <c r="O22" s="1274"/>
      <c r="P22" s="1274"/>
      <c r="Q22" s="1275"/>
      <c r="R22" s="1235"/>
      <c r="S22" s="1235"/>
      <c r="T22" s="1235"/>
    </row>
    <row r="23" spans="1:20">
      <c r="A23" s="1260">
        <v>6</v>
      </c>
      <c r="B23" s="1266" t="s">
        <v>1729</v>
      </c>
      <c r="C23" s="1256">
        <f t="shared" si="0"/>
        <v>0</v>
      </c>
      <c r="D23" s="1270"/>
      <c r="E23" s="1271"/>
      <c r="F23" s="1271"/>
      <c r="G23" s="1271"/>
      <c r="H23" s="1271"/>
      <c r="I23" s="1271"/>
      <c r="J23" s="1271"/>
      <c r="K23" s="1271"/>
      <c r="L23" s="1271"/>
      <c r="M23" s="1271"/>
      <c r="N23" s="1271"/>
      <c r="O23" s="1271"/>
      <c r="P23" s="1271"/>
      <c r="Q23" s="1272"/>
      <c r="R23" s="1235"/>
      <c r="S23" s="1235"/>
      <c r="T23" s="1235"/>
    </row>
    <row r="24" spans="1:20">
      <c r="A24" s="1260">
        <v>7</v>
      </c>
      <c r="B24" s="1266" t="s">
        <v>1730</v>
      </c>
      <c r="C24" s="1256">
        <f t="shared" si="0"/>
        <v>0</v>
      </c>
      <c r="D24" s="1270"/>
      <c r="E24" s="1271"/>
      <c r="F24" s="1271"/>
      <c r="G24" s="1271"/>
      <c r="H24" s="1271"/>
      <c r="I24" s="1271"/>
      <c r="J24" s="1271"/>
      <c r="K24" s="1271"/>
      <c r="L24" s="1271"/>
      <c r="M24" s="1271"/>
      <c r="N24" s="1271"/>
      <c r="O24" s="1271"/>
      <c r="P24" s="1271"/>
      <c r="Q24" s="1272"/>
      <c r="R24" s="1235"/>
      <c r="S24" s="1235"/>
      <c r="T24" s="1235"/>
    </row>
    <row r="25" spans="1:20">
      <c r="A25" s="1260"/>
      <c r="B25" s="1269" t="s">
        <v>1731</v>
      </c>
      <c r="C25" s="1256">
        <f t="shared" si="0"/>
        <v>0</v>
      </c>
      <c r="D25" s="1270"/>
      <c r="E25" s="1271"/>
      <c r="F25" s="1271"/>
      <c r="G25" s="1271"/>
      <c r="H25" s="1271"/>
      <c r="I25" s="1271"/>
      <c r="J25" s="1271"/>
      <c r="K25" s="1271"/>
      <c r="L25" s="1271"/>
      <c r="M25" s="1271"/>
      <c r="N25" s="1271"/>
      <c r="O25" s="1271"/>
      <c r="P25" s="1271"/>
      <c r="Q25" s="1272"/>
      <c r="R25" s="1235"/>
      <c r="S25" s="1235"/>
      <c r="T25" s="1235"/>
    </row>
    <row r="26" spans="1:20">
      <c r="A26" s="1260">
        <v>8</v>
      </c>
      <c r="B26" s="1277" t="s">
        <v>1732</v>
      </c>
      <c r="C26" s="1256">
        <f t="shared" si="0"/>
        <v>0</v>
      </c>
      <c r="D26" s="1278">
        <f>D27+D28+D29</f>
        <v>0</v>
      </c>
      <c r="E26" s="1278">
        <f t="shared" ref="E26:Q26" si="2">E27+E28+E29</f>
        <v>0</v>
      </c>
      <c r="F26" s="1278">
        <f t="shared" si="2"/>
        <v>0</v>
      </c>
      <c r="G26" s="1278">
        <f t="shared" si="2"/>
        <v>0</v>
      </c>
      <c r="H26" s="1278">
        <f t="shared" si="2"/>
        <v>0</v>
      </c>
      <c r="I26" s="1278">
        <f t="shared" si="2"/>
        <v>0</v>
      </c>
      <c r="J26" s="1278">
        <f t="shared" si="2"/>
        <v>0</v>
      </c>
      <c r="K26" s="1278">
        <f t="shared" si="2"/>
        <v>0</v>
      </c>
      <c r="L26" s="1278">
        <f t="shared" si="2"/>
        <v>0</v>
      </c>
      <c r="M26" s="1278">
        <f t="shared" si="2"/>
        <v>0</v>
      </c>
      <c r="N26" s="1278">
        <f t="shared" si="2"/>
        <v>0</v>
      </c>
      <c r="O26" s="1278">
        <f t="shared" si="2"/>
        <v>0</v>
      </c>
      <c r="P26" s="1278">
        <f t="shared" si="2"/>
        <v>0</v>
      </c>
      <c r="Q26" s="1279">
        <f t="shared" si="2"/>
        <v>0</v>
      </c>
      <c r="R26" s="1235"/>
      <c r="S26" s="1235"/>
      <c r="T26" s="1235"/>
    </row>
    <row r="27" spans="1:20">
      <c r="A27" s="1231"/>
      <c r="B27" s="1280" t="s">
        <v>1733</v>
      </c>
      <c r="C27" s="1256">
        <f t="shared" si="0"/>
        <v>0</v>
      </c>
      <c r="D27" s="1270"/>
      <c r="E27" s="1271"/>
      <c r="F27" s="1271"/>
      <c r="G27" s="1271"/>
      <c r="H27" s="1271"/>
      <c r="I27" s="1271"/>
      <c r="J27" s="1271"/>
      <c r="K27" s="1271"/>
      <c r="L27" s="1271"/>
      <c r="M27" s="1271"/>
      <c r="N27" s="1271"/>
      <c r="O27" s="1271"/>
      <c r="P27" s="1271"/>
      <c r="Q27" s="1272"/>
      <c r="R27" s="1235"/>
      <c r="S27" s="1235"/>
      <c r="T27" s="1235"/>
    </row>
    <row r="28" spans="1:20">
      <c r="A28" s="1260"/>
      <c r="B28" s="1280" t="s">
        <v>263</v>
      </c>
      <c r="C28" s="1256">
        <f t="shared" si="0"/>
        <v>0</v>
      </c>
      <c r="D28" s="1270"/>
      <c r="E28" s="1271"/>
      <c r="F28" s="1271"/>
      <c r="G28" s="1271"/>
      <c r="H28" s="1271"/>
      <c r="I28" s="1271"/>
      <c r="J28" s="1271"/>
      <c r="K28" s="1271"/>
      <c r="L28" s="1271"/>
      <c r="M28" s="1271"/>
      <c r="N28" s="1271"/>
      <c r="O28" s="1271"/>
      <c r="P28" s="1271"/>
      <c r="Q28" s="1272"/>
      <c r="R28" s="1235"/>
      <c r="S28" s="1235"/>
      <c r="T28" s="1235"/>
    </row>
    <row r="29" spans="1:20">
      <c r="A29" s="1260"/>
      <c r="B29" s="1269" t="s">
        <v>1734</v>
      </c>
      <c r="C29" s="1256">
        <f t="shared" si="0"/>
        <v>0</v>
      </c>
      <c r="D29" s="1270"/>
      <c r="E29" s="1271"/>
      <c r="F29" s="1271"/>
      <c r="G29" s="1271"/>
      <c r="H29" s="1271"/>
      <c r="I29" s="1271"/>
      <c r="J29" s="1271"/>
      <c r="K29" s="1271"/>
      <c r="L29" s="1271"/>
      <c r="M29" s="1271"/>
      <c r="N29" s="1271"/>
      <c r="O29" s="1271"/>
      <c r="P29" s="1271"/>
      <c r="Q29" s="1272"/>
      <c r="R29" s="1235"/>
      <c r="S29" s="1235"/>
      <c r="T29" s="1235"/>
    </row>
    <row r="30" spans="1:20">
      <c r="A30" s="1260">
        <v>9</v>
      </c>
      <c r="B30" s="1281" t="s">
        <v>1735</v>
      </c>
      <c r="C30" s="1256">
        <f t="shared" si="0"/>
        <v>0</v>
      </c>
      <c r="D30" s="1278">
        <f>D31+D32</f>
        <v>0</v>
      </c>
      <c r="E30" s="1278">
        <f t="shared" ref="E30:Q30" si="3">E31+E32</f>
        <v>0</v>
      </c>
      <c r="F30" s="1278">
        <f t="shared" si="3"/>
        <v>0</v>
      </c>
      <c r="G30" s="1278">
        <f t="shared" si="3"/>
        <v>0</v>
      </c>
      <c r="H30" s="1278">
        <f t="shared" si="3"/>
        <v>0</v>
      </c>
      <c r="I30" s="1278">
        <f t="shared" si="3"/>
        <v>0</v>
      </c>
      <c r="J30" s="1278">
        <f t="shared" si="3"/>
        <v>0</v>
      </c>
      <c r="K30" s="1278">
        <f t="shared" si="3"/>
        <v>0</v>
      </c>
      <c r="L30" s="1278">
        <f t="shared" si="3"/>
        <v>0</v>
      </c>
      <c r="M30" s="1278">
        <f t="shared" si="3"/>
        <v>0</v>
      </c>
      <c r="N30" s="1278">
        <f t="shared" si="3"/>
        <v>0</v>
      </c>
      <c r="O30" s="1278">
        <f t="shared" si="3"/>
        <v>0</v>
      </c>
      <c r="P30" s="1278">
        <f t="shared" si="3"/>
        <v>0</v>
      </c>
      <c r="Q30" s="1279">
        <f t="shared" si="3"/>
        <v>0</v>
      </c>
      <c r="R30" s="1235"/>
      <c r="S30" s="1235"/>
      <c r="T30" s="1235"/>
    </row>
    <row r="31" spans="1:20">
      <c r="A31" s="1260"/>
      <c r="B31" s="1282" t="s">
        <v>1736</v>
      </c>
      <c r="C31" s="1256">
        <f t="shared" si="0"/>
        <v>0</v>
      </c>
      <c r="D31" s="1270"/>
      <c r="E31" s="1271"/>
      <c r="F31" s="1271"/>
      <c r="G31" s="1271"/>
      <c r="H31" s="1271"/>
      <c r="I31" s="1271"/>
      <c r="J31" s="1271"/>
      <c r="K31" s="1271"/>
      <c r="L31" s="1271"/>
      <c r="M31" s="1271"/>
      <c r="N31" s="1271"/>
      <c r="O31" s="1271"/>
      <c r="P31" s="1271"/>
      <c r="Q31" s="1272"/>
      <c r="R31" s="1235"/>
      <c r="S31" s="1235"/>
      <c r="T31" s="1235"/>
    </row>
    <row r="32" spans="1:20">
      <c r="A32" s="1260"/>
      <c r="B32" s="1282" t="s">
        <v>1737</v>
      </c>
      <c r="C32" s="1256">
        <f t="shared" si="0"/>
        <v>0</v>
      </c>
      <c r="D32" s="1270"/>
      <c r="E32" s="1271"/>
      <c r="F32" s="1271"/>
      <c r="G32" s="1271"/>
      <c r="H32" s="1271"/>
      <c r="I32" s="1271"/>
      <c r="J32" s="1271"/>
      <c r="K32" s="1271"/>
      <c r="L32" s="1271"/>
      <c r="M32" s="1271"/>
      <c r="N32" s="1271"/>
      <c r="O32" s="1271"/>
      <c r="P32" s="1271"/>
      <c r="Q32" s="1272"/>
      <c r="R32" s="1235"/>
      <c r="S32" s="1235"/>
      <c r="T32" s="1235"/>
    </row>
    <row r="33" spans="1:20">
      <c r="A33" s="1260"/>
      <c r="B33" s="1371" t="s">
        <v>1738</v>
      </c>
      <c r="C33" s="1285">
        <f>C16+C17+C18+C19+C22+C23+C24+C25+C26+C30</f>
        <v>0</v>
      </c>
      <c r="D33" s="1285">
        <f t="shared" ref="D33:Q33" si="4">D16+D17+D18+D19+D22+D23+D24+D25+D26+D30</f>
        <v>0</v>
      </c>
      <c r="E33" s="1285">
        <f t="shared" si="4"/>
        <v>0</v>
      </c>
      <c r="F33" s="1285">
        <f t="shared" si="4"/>
        <v>0</v>
      </c>
      <c r="G33" s="1285">
        <f t="shared" si="4"/>
        <v>0</v>
      </c>
      <c r="H33" s="1285">
        <f t="shared" si="4"/>
        <v>0</v>
      </c>
      <c r="I33" s="1285">
        <f t="shared" si="4"/>
        <v>0</v>
      </c>
      <c r="J33" s="1285">
        <f t="shared" si="4"/>
        <v>0</v>
      </c>
      <c r="K33" s="1285">
        <f t="shared" si="4"/>
        <v>0</v>
      </c>
      <c r="L33" s="1285">
        <f t="shared" si="4"/>
        <v>0</v>
      </c>
      <c r="M33" s="1285">
        <f t="shared" si="4"/>
        <v>0</v>
      </c>
      <c r="N33" s="1285">
        <f t="shared" si="4"/>
        <v>0</v>
      </c>
      <c r="O33" s="1285">
        <f t="shared" si="4"/>
        <v>0</v>
      </c>
      <c r="P33" s="1285">
        <f t="shared" si="4"/>
        <v>0</v>
      </c>
      <c r="Q33" s="1286">
        <f t="shared" si="4"/>
        <v>0</v>
      </c>
      <c r="R33" s="1235"/>
      <c r="S33" s="1235"/>
      <c r="T33" s="1235"/>
    </row>
    <row r="34" spans="1:20">
      <c r="A34" s="1260"/>
      <c r="B34" s="1369" t="s">
        <v>1739</v>
      </c>
      <c r="C34" s="1288"/>
      <c r="D34" s="1288"/>
      <c r="E34" s="1288"/>
      <c r="F34" s="1288"/>
      <c r="G34" s="1288"/>
      <c r="H34" s="1288"/>
      <c r="I34" s="1288"/>
      <c r="J34" s="1288"/>
      <c r="K34" s="1288"/>
      <c r="L34" s="1288"/>
      <c r="M34" s="1288"/>
      <c r="N34" s="1288"/>
      <c r="O34" s="1288"/>
      <c r="P34" s="1288"/>
      <c r="Q34" s="1289"/>
      <c r="R34" s="1235"/>
      <c r="S34" s="1235"/>
      <c r="T34" s="1235"/>
    </row>
    <row r="35" spans="1:20">
      <c r="A35" s="1260">
        <v>1</v>
      </c>
      <c r="B35" s="1266" t="s">
        <v>29</v>
      </c>
      <c r="C35" s="1256">
        <f>SUM(D35:Q35)</f>
        <v>0</v>
      </c>
      <c r="D35" s="1273"/>
      <c r="E35" s="1274"/>
      <c r="F35" s="1274"/>
      <c r="G35" s="1274"/>
      <c r="H35" s="1274"/>
      <c r="I35" s="1274"/>
      <c r="J35" s="1274"/>
      <c r="K35" s="1274"/>
      <c r="L35" s="1274"/>
      <c r="M35" s="1274"/>
      <c r="N35" s="1274"/>
      <c r="O35" s="1274"/>
      <c r="P35" s="1274"/>
      <c r="Q35" s="1275"/>
      <c r="R35" s="1235"/>
      <c r="S35" s="1235"/>
      <c r="T35" s="1235"/>
    </row>
    <row r="36" spans="1:20">
      <c r="A36" s="1260">
        <v>2</v>
      </c>
      <c r="B36" s="1266" t="s">
        <v>1740</v>
      </c>
      <c r="C36" s="1256">
        <f t="shared" ref="C36:C50" si="5">SUM(D36:Q36)</f>
        <v>0</v>
      </c>
      <c r="D36" s="1270"/>
      <c r="E36" s="1271"/>
      <c r="F36" s="1271"/>
      <c r="G36" s="1271"/>
      <c r="H36" s="1271"/>
      <c r="I36" s="1271"/>
      <c r="J36" s="1271"/>
      <c r="K36" s="1271"/>
      <c r="L36" s="1271"/>
      <c r="M36" s="1271"/>
      <c r="N36" s="1271"/>
      <c r="O36" s="1271"/>
      <c r="P36" s="1271"/>
      <c r="Q36" s="1272"/>
      <c r="R36" s="1235"/>
      <c r="S36" s="1235"/>
      <c r="T36" s="1235"/>
    </row>
    <row r="37" spans="1:20" ht="26.25">
      <c r="A37" s="1260">
        <v>3</v>
      </c>
      <c r="B37" s="1266" t="s">
        <v>1741</v>
      </c>
      <c r="C37" s="1256">
        <f t="shared" si="5"/>
        <v>0</v>
      </c>
      <c r="D37" s="1270"/>
      <c r="E37" s="1271"/>
      <c r="F37" s="1271"/>
      <c r="G37" s="1271"/>
      <c r="H37" s="1271"/>
      <c r="I37" s="1271"/>
      <c r="J37" s="1271"/>
      <c r="K37" s="1271"/>
      <c r="L37" s="1271"/>
      <c r="M37" s="1271"/>
      <c r="N37" s="1271"/>
      <c r="O37" s="1271"/>
      <c r="P37" s="1271"/>
      <c r="Q37" s="1272"/>
      <c r="R37" s="1235"/>
      <c r="S37" s="1235"/>
      <c r="T37" s="1235"/>
    </row>
    <row r="38" spans="1:20" ht="15" customHeight="1">
      <c r="A38" s="1260">
        <v>4</v>
      </c>
      <c r="B38" s="1266" t="s">
        <v>1742</v>
      </c>
      <c r="C38" s="1256">
        <f t="shared" si="5"/>
        <v>0</v>
      </c>
      <c r="D38" s="1278">
        <f>D39+D40</f>
        <v>0</v>
      </c>
      <c r="E38" s="1278">
        <f t="shared" ref="E38:Q38" si="6">E39+E40</f>
        <v>0</v>
      </c>
      <c r="F38" s="1278">
        <f t="shared" si="6"/>
        <v>0</v>
      </c>
      <c r="G38" s="1278">
        <f t="shared" si="6"/>
        <v>0</v>
      </c>
      <c r="H38" s="1278">
        <f t="shared" si="6"/>
        <v>0</v>
      </c>
      <c r="I38" s="1278">
        <f t="shared" si="6"/>
        <v>0</v>
      </c>
      <c r="J38" s="1278">
        <f t="shared" si="6"/>
        <v>0</v>
      </c>
      <c r="K38" s="1278">
        <f t="shared" si="6"/>
        <v>0</v>
      </c>
      <c r="L38" s="1278">
        <f t="shared" si="6"/>
        <v>0</v>
      </c>
      <c r="M38" s="1278">
        <f t="shared" si="6"/>
        <v>0</v>
      </c>
      <c r="N38" s="1278">
        <f t="shared" si="6"/>
        <v>0</v>
      </c>
      <c r="O38" s="1278">
        <f t="shared" si="6"/>
        <v>0</v>
      </c>
      <c r="P38" s="1278">
        <f t="shared" si="6"/>
        <v>0</v>
      </c>
      <c r="Q38" s="1279">
        <f t="shared" si="6"/>
        <v>0</v>
      </c>
      <c r="R38" s="1235"/>
      <c r="S38" s="1235"/>
      <c r="T38" s="1235"/>
    </row>
    <row r="39" spans="1:20">
      <c r="A39" s="1260"/>
      <c r="B39" s="1269" t="s">
        <v>1727</v>
      </c>
      <c r="C39" s="1256">
        <f t="shared" si="5"/>
        <v>0</v>
      </c>
      <c r="D39" s="1290"/>
      <c r="E39" s="1290"/>
      <c r="F39" s="1290"/>
      <c r="G39" s="1290"/>
      <c r="H39" s="1290"/>
      <c r="I39" s="1290"/>
      <c r="J39" s="1290"/>
      <c r="K39" s="1290"/>
      <c r="L39" s="1290"/>
      <c r="M39" s="1290"/>
      <c r="N39" s="1290"/>
      <c r="O39" s="1290"/>
      <c r="P39" s="1290"/>
      <c r="Q39" s="1291"/>
      <c r="R39" s="1235"/>
      <c r="S39" s="1235"/>
      <c r="T39" s="1235"/>
    </row>
    <row r="40" spans="1:20">
      <c r="A40" s="1260"/>
      <c r="B40" s="1269" t="s">
        <v>803</v>
      </c>
      <c r="C40" s="1256">
        <f t="shared" si="5"/>
        <v>0</v>
      </c>
      <c r="D40" s="1292"/>
      <c r="E40" s="1292"/>
      <c r="F40" s="1292"/>
      <c r="G40" s="1292"/>
      <c r="H40" s="1292"/>
      <c r="I40" s="1292"/>
      <c r="J40" s="1292"/>
      <c r="K40" s="1292"/>
      <c r="L40" s="1292"/>
      <c r="M40" s="1292"/>
      <c r="N40" s="1292"/>
      <c r="O40" s="1292"/>
      <c r="P40" s="1292"/>
      <c r="Q40" s="1293"/>
      <c r="R40" s="1235"/>
      <c r="S40" s="1235"/>
      <c r="T40" s="1235"/>
    </row>
    <row r="41" spans="1:20">
      <c r="A41" s="1260">
        <v>5</v>
      </c>
      <c r="B41" s="1266" t="s">
        <v>1728</v>
      </c>
      <c r="C41" s="1256">
        <f t="shared" si="5"/>
        <v>0</v>
      </c>
      <c r="D41" s="1294"/>
      <c r="E41" s="1294"/>
      <c r="F41" s="1294"/>
      <c r="G41" s="1294"/>
      <c r="H41" s="1294"/>
      <c r="I41" s="1294"/>
      <c r="J41" s="1294"/>
      <c r="K41" s="1294"/>
      <c r="L41" s="1294"/>
      <c r="M41" s="1294"/>
      <c r="N41" s="1294"/>
      <c r="O41" s="1294"/>
      <c r="P41" s="1294"/>
      <c r="Q41" s="1295"/>
      <c r="R41" s="1235"/>
      <c r="S41" s="1235"/>
      <c r="T41" s="1235"/>
    </row>
    <row r="42" spans="1:20">
      <c r="A42" s="1260">
        <v>6</v>
      </c>
      <c r="B42" s="1266" t="s">
        <v>1729</v>
      </c>
      <c r="C42" s="1256">
        <f t="shared" si="5"/>
        <v>0</v>
      </c>
      <c r="D42" s="1296"/>
      <c r="E42" s="1296"/>
      <c r="F42" s="1296"/>
      <c r="G42" s="1296"/>
      <c r="H42" s="1296"/>
      <c r="I42" s="1296"/>
      <c r="J42" s="1296"/>
      <c r="K42" s="1296"/>
      <c r="L42" s="1296"/>
      <c r="M42" s="1296"/>
      <c r="N42" s="1296"/>
      <c r="O42" s="1296"/>
      <c r="P42" s="1296"/>
      <c r="Q42" s="1297"/>
      <c r="R42" s="1235"/>
      <c r="S42" s="1235"/>
      <c r="T42" s="1235"/>
    </row>
    <row r="43" spans="1:20">
      <c r="A43" s="1260">
        <v>7</v>
      </c>
      <c r="B43" s="1298" t="s">
        <v>1743</v>
      </c>
      <c r="C43" s="1256">
        <f t="shared" si="5"/>
        <v>0</v>
      </c>
      <c r="D43" s="1267">
        <f>D44+D45+D46</f>
        <v>0</v>
      </c>
      <c r="E43" s="1267">
        <f t="shared" ref="E43:Q43" si="7">E44+E45+E46</f>
        <v>0</v>
      </c>
      <c r="F43" s="1267">
        <f t="shared" si="7"/>
        <v>0</v>
      </c>
      <c r="G43" s="1267">
        <f t="shared" si="7"/>
        <v>0</v>
      </c>
      <c r="H43" s="1267">
        <f t="shared" si="7"/>
        <v>0</v>
      </c>
      <c r="I43" s="1267">
        <f t="shared" si="7"/>
        <v>0</v>
      </c>
      <c r="J43" s="1267">
        <f t="shared" si="7"/>
        <v>0</v>
      </c>
      <c r="K43" s="1267">
        <f t="shared" si="7"/>
        <v>0</v>
      </c>
      <c r="L43" s="1267">
        <f t="shared" si="7"/>
        <v>0</v>
      </c>
      <c r="M43" s="1267">
        <f t="shared" si="7"/>
        <v>0</v>
      </c>
      <c r="N43" s="1267">
        <f t="shared" si="7"/>
        <v>0</v>
      </c>
      <c r="O43" s="1267">
        <f t="shared" si="7"/>
        <v>0</v>
      </c>
      <c r="P43" s="1267">
        <f t="shared" si="7"/>
        <v>0</v>
      </c>
      <c r="Q43" s="1268">
        <f t="shared" si="7"/>
        <v>0</v>
      </c>
      <c r="R43" s="1235"/>
      <c r="S43" s="1235"/>
      <c r="T43" s="1235"/>
    </row>
    <row r="44" spans="1:20">
      <c r="A44" s="1276"/>
      <c r="B44" s="1269" t="s">
        <v>30</v>
      </c>
      <c r="C44" s="1256">
        <f t="shared" si="5"/>
        <v>0</v>
      </c>
      <c r="D44" s="1299"/>
      <c r="E44" s="1263"/>
      <c r="F44" s="1263"/>
      <c r="G44" s="1263"/>
      <c r="H44" s="1263"/>
      <c r="I44" s="1263"/>
      <c r="J44" s="1263"/>
      <c r="K44" s="1263"/>
      <c r="L44" s="1263"/>
      <c r="M44" s="1263"/>
      <c r="N44" s="1263"/>
      <c r="O44" s="1263"/>
      <c r="P44" s="1263"/>
      <c r="Q44" s="1264"/>
      <c r="R44" s="1235"/>
      <c r="S44" s="1235"/>
      <c r="T44" s="1235"/>
    </row>
    <row r="45" spans="1:20">
      <c r="A45" s="1260"/>
      <c r="B45" s="1269" t="s">
        <v>1727</v>
      </c>
      <c r="C45" s="1256">
        <f t="shared" si="5"/>
        <v>0</v>
      </c>
      <c r="D45" s="1299"/>
      <c r="E45" s="1263"/>
      <c r="F45" s="1263"/>
      <c r="G45" s="1263"/>
      <c r="H45" s="1263"/>
      <c r="I45" s="1263"/>
      <c r="J45" s="1263"/>
      <c r="K45" s="1263"/>
      <c r="L45" s="1263"/>
      <c r="M45" s="1263"/>
      <c r="N45" s="1263"/>
      <c r="O45" s="1263"/>
      <c r="P45" s="1263"/>
      <c r="Q45" s="1264"/>
      <c r="R45" s="1235"/>
      <c r="S45" s="1235"/>
      <c r="T45" s="1235"/>
    </row>
    <row r="46" spans="1:20">
      <c r="A46" s="1260"/>
      <c r="B46" s="1269" t="s">
        <v>1744</v>
      </c>
      <c r="C46" s="1256">
        <f t="shared" si="5"/>
        <v>0</v>
      </c>
      <c r="D46" s="1299"/>
      <c r="E46" s="1263"/>
      <c r="F46" s="1263"/>
      <c r="G46" s="1263"/>
      <c r="H46" s="1263"/>
      <c r="I46" s="1263"/>
      <c r="J46" s="1263"/>
      <c r="K46" s="1263"/>
      <c r="L46" s="1263"/>
      <c r="M46" s="1263"/>
      <c r="N46" s="1263"/>
      <c r="O46" s="1263"/>
      <c r="P46" s="1263"/>
      <c r="Q46" s="1264"/>
      <c r="R46" s="1235"/>
      <c r="S46" s="1235"/>
      <c r="T46" s="1235"/>
    </row>
    <row r="47" spans="1:20">
      <c r="A47" s="1260">
        <v>8</v>
      </c>
      <c r="B47" s="1277" t="s">
        <v>1745</v>
      </c>
      <c r="C47" s="1256">
        <f t="shared" si="5"/>
        <v>0</v>
      </c>
      <c r="D47" s="1299"/>
      <c r="E47" s="1263"/>
      <c r="F47" s="1263"/>
      <c r="G47" s="1263"/>
      <c r="H47" s="1263"/>
      <c r="I47" s="1263"/>
      <c r="J47" s="1263"/>
      <c r="K47" s="1263"/>
      <c r="L47" s="1263"/>
      <c r="M47" s="1263"/>
      <c r="N47" s="1263"/>
      <c r="O47" s="1263"/>
      <c r="P47" s="1263"/>
      <c r="Q47" s="1264"/>
      <c r="R47" s="1235"/>
      <c r="S47" s="1235"/>
      <c r="T47" s="1235"/>
    </row>
    <row r="48" spans="1:20">
      <c r="A48" s="1260">
        <v>9</v>
      </c>
      <c r="B48" s="1277" t="s">
        <v>1746</v>
      </c>
      <c r="C48" s="1256">
        <f t="shared" si="5"/>
        <v>0</v>
      </c>
      <c r="D48" s="1299"/>
      <c r="E48" s="1263"/>
      <c r="F48" s="1263"/>
      <c r="G48" s="1263"/>
      <c r="H48" s="1263"/>
      <c r="I48" s="1263"/>
      <c r="J48" s="1263"/>
      <c r="K48" s="1263"/>
      <c r="L48" s="1263"/>
      <c r="M48" s="1263"/>
      <c r="N48" s="1263"/>
      <c r="O48" s="1263"/>
      <c r="P48" s="1263"/>
      <c r="Q48" s="1264"/>
      <c r="R48" s="1235"/>
      <c r="S48" s="1235"/>
      <c r="T48" s="1235"/>
    </row>
    <row r="49" spans="1:20">
      <c r="A49" s="1260">
        <v>10</v>
      </c>
      <c r="B49" s="1277" t="s">
        <v>1747</v>
      </c>
      <c r="C49" s="1256">
        <f t="shared" si="5"/>
        <v>0</v>
      </c>
      <c r="D49" s="1299"/>
      <c r="E49" s="1263"/>
      <c r="F49" s="1263"/>
      <c r="G49" s="1263"/>
      <c r="H49" s="1263"/>
      <c r="I49" s="1263"/>
      <c r="J49" s="1263"/>
      <c r="K49" s="1263"/>
      <c r="L49" s="1263"/>
      <c r="M49" s="1263"/>
      <c r="N49" s="1263"/>
      <c r="O49" s="1263"/>
      <c r="P49" s="1263"/>
      <c r="Q49" s="1264"/>
      <c r="R49" s="1235"/>
      <c r="S49" s="1235"/>
      <c r="T49" s="1235"/>
    </row>
    <row r="50" spans="1:20">
      <c r="A50" s="1260">
        <v>11</v>
      </c>
      <c r="B50" s="1277" t="s">
        <v>444</v>
      </c>
      <c r="C50" s="1256">
        <f t="shared" si="5"/>
        <v>0</v>
      </c>
      <c r="D50" s="1299"/>
      <c r="E50" s="1263"/>
      <c r="F50" s="1263"/>
      <c r="G50" s="1263"/>
      <c r="H50" s="1263"/>
      <c r="I50" s="1263"/>
      <c r="J50" s="1263"/>
      <c r="K50" s="1263"/>
      <c r="L50" s="1263"/>
      <c r="M50" s="1263"/>
      <c r="N50" s="1263"/>
      <c r="O50" s="1263"/>
      <c r="P50" s="1263"/>
      <c r="Q50" s="1264"/>
      <c r="R50" s="1235"/>
      <c r="S50" s="1235"/>
      <c r="T50" s="1235"/>
    </row>
    <row r="51" spans="1:20" ht="15.75" thickBot="1">
      <c r="A51" s="1372"/>
      <c r="B51" s="1373" t="s">
        <v>1748</v>
      </c>
      <c r="C51" s="1302">
        <f>C35+C36+C37+C38+C41+C42+C43+C47+C48+C49+C50</f>
        <v>0</v>
      </c>
      <c r="D51" s="1303">
        <f>D35+D36+D37+D38+D41+D42+D43+D47+D48+D49+D50</f>
        <v>0</v>
      </c>
      <c r="E51" s="1303">
        <f t="shared" ref="E51:Q51" si="8">E35+E36+E37+E38+E41+E42+E43+E47+E48+E49+E50</f>
        <v>0</v>
      </c>
      <c r="F51" s="1303">
        <f t="shared" si="8"/>
        <v>0</v>
      </c>
      <c r="G51" s="1303">
        <f t="shared" si="8"/>
        <v>0</v>
      </c>
      <c r="H51" s="1303">
        <f t="shared" si="8"/>
        <v>0</v>
      </c>
      <c r="I51" s="1303">
        <f t="shared" si="8"/>
        <v>0</v>
      </c>
      <c r="J51" s="1303">
        <f t="shared" si="8"/>
        <v>0</v>
      </c>
      <c r="K51" s="1303">
        <f t="shared" si="8"/>
        <v>0</v>
      </c>
      <c r="L51" s="1303">
        <f t="shared" si="8"/>
        <v>0</v>
      </c>
      <c r="M51" s="1303">
        <f t="shared" si="8"/>
        <v>0</v>
      </c>
      <c r="N51" s="1303">
        <f t="shared" si="8"/>
        <v>0</v>
      </c>
      <c r="O51" s="1303">
        <f t="shared" si="8"/>
        <v>0</v>
      </c>
      <c r="P51" s="1303">
        <f t="shared" si="8"/>
        <v>0</v>
      </c>
      <c r="Q51" s="1304">
        <f t="shared" si="8"/>
        <v>0</v>
      </c>
      <c r="R51" s="1235"/>
      <c r="S51" s="1235"/>
      <c r="T51" s="1235"/>
    </row>
    <row r="52" spans="1:20" ht="15.75" thickBot="1">
      <c r="A52" s="1374"/>
      <c r="B52" s="1375" t="s">
        <v>1749</v>
      </c>
      <c r="C52" s="1307">
        <f>C33+C51</f>
        <v>0</v>
      </c>
      <c r="D52" s="1308">
        <f>D33+D51</f>
        <v>0</v>
      </c>
      <c r="E52" s="1308">
        <f t="shared" ref="E52:Q52" si="9">E33+E51</f>
        <v>0</v>
      </c>
      <c r="F52" s="1308">
        <f t="shared" si="9"/>
        <v>0</v>
      </c>
      <c r="G52" s="1308">
        <f t="shared" si="9"/>
        <v>0</v>
      </c>
      <c r="H52" s="1308">
        <f t="shared" si="9"/>
        <v>0</v>
      </c>
      <c r="I52" s="1308">
        <f t="shared" si="9"/>
        <v>0</v>
      </c>
      <c r="J52" s="1308">
        <f t="shared" si="9"/>
        <v>0</v>
      </c>
      <c r="K52" s="1308">
        <f t="shared" si="9"/>
        <v>0</v>
      </c>
      <c r="L52" s="1308">
        <f t="shared" si="9"/>
        <v>0</v>
      </c>
      <c r="M52" s="1308">
        <f t="shared" si="9"/>
        <v>0</v>
      </c>
      <c r="N52" s="1308">
        <f t="shared" si="9"/>
        <v>0</v>
      </c>
      <c r="O52" s="1308">
        <f t="shared" si="9"/>
        <v>0</v>
      </c>
      <c r="P52" s="1308">
        <f t="shared" si="9"/>
        <v>0</v>
      </c>
      <c r="Q52" s="1309">
        <f t="shared" si="9"/>
        <v>0</v>
      </c>
      <c r="R52" s="1235"/>
      <c r="S52" s="1235"/>
      <c r="T52" s="1235"/>
    </row>
    <row r="53" spans="1:20">
      <c r="A53" s="1376"/>
      <c r="B53" s="1369" t="s">
        <v>1750</v>
      </c>
      <c r="C53" s="1311"/>
      <c r="D53" s="1312"/>
      <c r="E53" s="1312"/>
      <c r="F53" s="1312"/>
      <c r="G53" s="1312"/>
      <c r="H53" s="1312"/>
      <c r="I53" s="1312"/>
      <c r="J53" s="1312"/>
      <c r="K53" s="1312"/>
      <c r="L53" s="1312"/>
      <c r="M53" s="1312"/>
      <c r="N53" s="1312"/>
      <c r="O53" s="1312"/>
      <c r="P53" s="1312"/>
      <c r="Q53" s="1313"/>
      <c r="R53" s="1235"/>
      <c r="S53" s="1235"/>
      <c r="T53" s="1235"/>
    </row>
    <row r="54" spans="1:20">
      <c r="A54" s="1260"/>
      <c r="B54" s="1369" t="s">
        <v>1751</v>
      </c>
      <c r="C54" s="1314"/>
      <c r="D54" s="1315"/>
      <c r="E54" s="1315"/>
      <c r="F54" s="1315"/>
      <c r="G54" s="1315"/>
      <c r="H54" s="1315"/>
      <c r="I54" s="1315"/>
      <c r="J54" s="1315"/>
      <c r="K54" s="1315"/>
      <c r="L54" s="1315"/>
      <c r="M54" s="1315"/>
      <c r="N54" s="1315"/>
      <c r="O54" s="1315"/>
      <c r="P54" s="1315"/>
      <c r="Q54" s="1316"/>
      <c r="R54" s="1235"/>
      <c r="S54" s="1235"/>
      <c r="T54" s="1235"/>
    </row>
    <row r="55" spans="1:20">
      <c r="A55" s="1276" t="s">
        <v>1752</v>
      </c>
      <c r="B55" s="1377" t="s">
        <v>1753</v>
      </c>
      <c r="C55" s="1251"/>
      <c r="D55" s="1252"/>
      <c r="E55" s="1252"/>
      <c r="F55" s="1252"/>
      <c r="G55" s="1252"/>
      <c r="H55" s="1252"/>
      <c r="I55" s="1252"/>
      <c r="J55" s="1252"/>
      <c r="K55" s="1252"/>
      <c r="L55" s="1252"/>
      <c r="M55" s="1252"/>
      <c r="N55" s="1252"/>
      <c r="O55" s="1252"/>
      <c r="P55" s="1252"/>
      <c r="Q55" s="1253"/>
      <c r="R55" s="1235"/>
      <c r="S55" s="1235"/>
      <c r="T55" s="1235"/>
    </row>
    <row r="56" spans="1:20">
      <c r="A56" s="1260" t="s">
        <v>1754</v>
      </c>
      <c r="B56" s="1318" t="s">
        <v>1755</v>
      </c>
      <c r="C56" s="1256">
        <f t="shared" ref="C56:C62" si="10">SUM(D56:Q56)</f>
        <v>0</v>
      </c>
      <c r="D56" s="1299"/>
      <c r="E56" s="1263"/>
      <c r="F56" s="1263"/>
      <c r="G56" s="1263"/>
      <c r="H56" s="1263"/>
      <c r="I56" s="1263"/>
      <c r="J56" s="1263"/>
      <c r="K56" s="1263"/>
      <c r="L56" s="1263"/>
      <c r="M56" s="1263"/>
      <c r="N56" s="1263"/>
      <c r="O56" s="1263"/>
      <c r="P56" s="1263"/>
      <c r="Q56" s="1264"/>
      <c r="R56" s="1235"/>
      <c r="S56" s="1235"/>
      <c r="T56" s="1235"/>
    </row>
    <row r="57" spans="1:20">
      <c r="A57" s="1260" t="s">
        <v>1756</v>
      </c>
      <c r="B57" s="1318" t="s">
        <v>1757</v>
      </c>
      <c r="C57" s="1256">
        <f t="shared" si="10"/>
        <v>0</v>
      </c>
      <c r="D57" s="1299"/>
      <c r="E57" s="1263"/>
      <c r="F57" s="1263"/>
      <c r="G57" s="1263"/>
      <c r="H57" s="1263"/>
      <c r="I57" s="1263"/>
      <c r="J57" s="1263"/>
      <c r="K57" s="1263"/>
      <c r="L57" s="1263"/>
      <c r="M57" s="1263"/>
      <c r="N57" s="1263"/>
      <c r="O57" s="1263"/>
      <c r="P57" s="1263"/>
      <c r="Q57" s="1264"/>
      <c r="R57" s="1235"/>
      <c r="S57" s="1235"/>
      <c r="T57" s="1235"/>
    </row>
    <row r="58" spans="1:20">
      <c r="A58" s="1260" t="s">
        <v>1758</v>
      </c>
      <c r="B58" s="1318" t="s">
        <v>1759</v>
      </c>
      <c r="C58" s="1256">
        <f t="shared" si="10"/>
        <v>0</v>
      </c>
      <c r="D58" s="1299"/>
      <c r="E58" s="1263"/>
      <c r="F58" s="1263"/>
      <c r="G58" s="1263"/>
      <c r="H58" s="1263"/>
      <c r="I58" s="1263"/>
      <c r="J58" s="1263"/>
      <c r="K58" s="1263"/>
      <c r="L58" s="1263"/>
      <c r="M58" s="1263"/>
      <c r="N58" s="1263"/>
      <c r="O58" s="1263"/>
      <c r="P58" s="1263"/>
      <c r="Q58" s="1264"/>
      <c r="R58" s="1235"/>
      <c r="S58" s="1235"/>
      <c r="T58" s="1235"/>
    </row>
    <row r="59" spans="1:20">
      <c r="A59" s="1260" t="s">
        <v>1760</v>
      </c>
      <c r="B59" s="1318" t="s">
        <v>1761</v>
      </c>
      <c r="C59" s="1256">
        <f t="shared" si="10"/>
        <v>0</v>
      </c>
      <c r="D59" s="1319">
        <f>D60+D61</f>
        <v>0</v>
      </c>
      <c r="E59" s="1319">
        <f t="shared" ref="E59:Q59" si="11">E60+E61</f>
        <v>0</v>
      </c>
      <c r="F59" s="1319">
        <f t="shared" si="11"/>
        <v>0</v>
      </c>
      <c r="G59" s="1319">
        <f t="shared" si="11"/>
        <v>0</v>
      </c>
      <c r="H59" s="1319">
        <f t="shared" si="11"/>
        <v>0</v>
      </c>
      <c r="I59" s="1319">
        <f t="shared" si="11"/>
        <v>0</v>
      </c>
      <c r="J59" s="1319">
        <f t="shared" si="11"/>
        <v>0</v>
      </c>
      <c r="K59" s="1319">
        <f t="shared" si="11"/>
        <v>0</v>
      </c>
      <c r="L59" s="1319">
        <f t="shared" si="11"/>
        <v>0</v>
      </c>
      <c r="M59" s="1319">
        <f t="shared" si="11"/>
        <v>0</v>
      </c>
      <c r="N59" s="1319">
        <f t="shared" si="11"/>
        <v>0</v>
      </c>
      <c r="O59" s="1319">
        <f t="shared" si="11"/>
        <v>0</v>
      </c>
      <c r="P59" s="1319">
        <f t="shared" si="11"/>
        <v>0</v>
      </c>
      <c r="Q59" s="1320">
        <f t="shared" si="11"/>
        <v>0</v>
      </c>
      <c r="R59" s="1235"/>
      <c r="S59" s="1235"/>
      <c r="T59" s="1235"/>
    </row>
    <row r="60" spans="1:20">
      <c r="A60" s="1260" t="s">
        <v>1762</v>
      </c>
      <c r="B60" s="1321" t="s">
        <v>1763</v>
      </c>
      <c r="C60" s="1256">
        <f t="shared" si="10"/>
        <v>0</v>
      </c>
      <c r="D60" s="1292"/>
      <c r="E60" s="1292"/>
      <c r="F60" s="1292"/>
      <c r="G60" s="1292"/>
      <c r="H60" s="1292"/>
      <c r="I60" s="1292"/>
      <c r="J60" s="1292"/>
      <c r="K60" s="1292"/>
      <c r="L60" s="1292"/>
      <c r="M60" s="1292"/>
      <c r="N60" s="1292"/>
      <c r="O60" s="1292"/>
      <c r="P60" s="1292"/>
      <c r="Q60" s="1293"/>
      <c r="R60" s="1235"/>
      <c r="S60" s="1235"/>
      <c r="T60" s="1235"/>
    </row>
    <row r="61" spans="1:20">
      <c r="A61" s="1260" t="s">
        <v>1764</v>
      </c>
      <c r="B61" s="1321" t="s">
        <v>1765</v>
      </c>
      <c r="C61" s="1256">
        <f t="shared" si="10"/>
        <v>0</v>
      </c>
      <c r="D61" s="1292"/>
      <c r="E61" s="1292"/>
      <c r="F61" s="1292"/>
      <c r="G61" s="1292"/>
      <c r="H61" s="1292"/>
      <c r="I61" s="1292"/>
      <c r="J61" s="1292"/>
      <c r="K61" s="1292"/>
      <c r="L61" s="1292"/>
      <c r="M61" s="1292"/>
      <c r="N61" s="1292"/>
      <c r="O61" s="1292"/>
      <c r="P61" s="1292"/>
      <c r="Q61" s="1293"/>
      <c r="R61" s="1235"/>
      <c r="S61" s="1235"/>
      <c r="T61" s="1235"/>
    </row>
    <row r="62" spans="1:20">
      <c r="A62" s="1260" t="s">
        <v>1766</v>
      </c>
      <c r="B62" s="1318" t="s">
        <v>1767</v>
      </c>
      <c r="C62" s="1256">
        <f t="shared" si="10"/>
        <v>0</v>
      </c>
      <c r="D62" s="1322"/>
      <c r="E62" s="1322"/>
      <c r="F62" s="1322"/>
      <c r="G62" s="1322"/>
      <c r="H62" s="1322"/>
      <c r="I62" s="1322"/>
      <c r="J62" s="1322"/>
      <c r="K62" s="1322"/>
      <c r="L62" s="1322"/>
      <c r="M62" s="1322"/>
      <c r="N62" s="1322"/>
      <c r="O62" s="1322"/>
      <c r="P62" s="1322"/>
      <c r="Q62" s="1323"/>
      <c r="R62" s="1235"/>
      <c r="S62" s="1235"/>
      <c r="T62" s="1235"/>
    </row>
    <row r="63" spans="1:20">
      <c r="A63" s="1276"/>
      <c r="B63" s="1371" t="s">
        <v>1768</v>
      </c>
      <c r="C63" s="1324">
        <f>C56+C57+C58+C59+C62</f>
        <v>0</v>
      </c>
      <c r="D63" s="1325">
        <f>D56+D57+D58+D59+D62</f>
        <v>0</v>
      </c>
      <c r="E63" s="1325">
        <f t="shared" ref="E63:Q63" si="12">E56+E57+E58+E59+E62</f>
        <v>0</v>
      </c>
      <c r="F63" s="1325">
        <f t="shared" si="12"/>
        <v>0</v>
      </c>
      <c r="G63" s="1325">
        <f t="shared" si="12"/>
        <v>0</v>
      </c>
      <c r="H63" s="1325">
        <f t="shared" si="12"/>
        <v>0</v>
      </c>
      <c r="I63" s="1325">
        <f t="shared" si="12"/>
        <v>0</v>
      </c>
      <c r="J63" s="1325">
        <f t="shared" si="12"/>
        <v>0</v>
      </c>
      <c r="K63" s="1325">
        <f t="shared" si="12"/>
        <v>0</v>
      </c>
      <c r="L63" s="1325">
        <f t="shared" si="12"/>
        <v>0</v>
      </c>
      <c r="M63" s="1325">
        <f t="shared" si="12"/>
        <v>0</v>
      </c>
      <c r="N63" s="1325">
        <f t="shared" si="12"/>
        <v>0</v>
      </c>
      <c r="O63" s="1325">
        <f t="shared" si="12"/>
        <v>0</v>
      </c>
      <c r="P63" s="1325">
        <f t="shared" si="12"/>
        <v>0</v>
      </c>
      <c r="Q63" s="1326">
        <f t="shared" si="12"/>
        <v>0</v>
      </c>
      <c r="R63" s="1235"/>
      <c r="S63" s="1235"/>
      <c r="T63" s="1235"/>
    </row>
    <row r="64" spans="1:20">
      <c r="A64" s="1260"/>
      <c r="B64" s="1369" t="s">
        <v>1769</v>
      </c>
      <c r="C64" s="1246"/>
      <c r="D64" s="1327"/>
      <c r="E64" s="1327"/>
      <c r="F64" s="1327"/>
      <c r="G64" s="1327"/>
      <c r="H64" s="1327"/>
      <c r="I64" s="1327"/>
      <c r="J64" s="1327"/>
      <c r="K64" s="1327"/>
      <c r="L64" s="1327"/>
      <c r="M64" s="1327"/>
      <c r="N64" s="1327"/>
      <c r="O64" s="1327"/>
      <c r="P64" s="1327"/>
      <c r="Q64" s="1328"/>
      <c r="R64" s="1235"/>
      <c r="S64" s="1235"/>
      <c r="T64" s="1235"/>
    </row>
    <row r="65" spans="1:20">
      <c r="A65" s="1276" t="s">
        <v>1770</v>
      </c>
      <c r="B65" s="1377" t="s">
        <v>1753</v>
      </c>
      <c r="C65" s="1329"/>
      <c r="D65" s="1330"/>
      <c r="E65" s="1330"/>
      <c r="F65" s="1330"/>
      <c r="G65" s="1330"/>
      <c r="H65" s="1330"/>
      <c r="I65" s="1330"/>
      <c r="J65" s="1330"/>
      <c r="K65" s="1330"/>
      <c r="L65" s="1330"/>
      <c r="M65" s="1330"/>
      <c r="N65" s="1330"/>
      <c r="O65" s="1330"/>
      <c r="P65" s="1330"/>
      <c r="Q65" s="1331"/>
      <c r="R65" s="1235"/>
      <c r="S65" s="1235"/>
      <c r="T65" s="1235"/>
    </row>
    <row r="66" spans="1:20">
      <c r="A66" s="1260" t="s">
        <v>1754</v>
      </c>
      <c r="B66" s="1318" t="s">
        <v>1755</v>
      </c>
      <c r="C66" s="1256">
        <f t="shared" ref="C66:C72" si="13">SUM(D66:Q66)</f>
        <v>0</v>
      </c>
      <c r="D66" s="1299"/>
      <c r="E66" s="1263"/>
      <c r="F66" s="1263"/>
      <c r="G66" s="1263"/>
      <c r="H66" s="1263"/>
      <c r="I66" s="1263"/>
      <c r="J66" s="1263"/>
      <c r="K66" s="1263"/>
      <c r="L66" s="1263"/>
      <c r="M66" s="1263"/>
      <c r="N66" s="1263"/>
      <c r="O66" s="1263"/>
      <c r="P66" s="1263"/>
      <c r="Q66" s="1264"/>
      <c r="R66" s="1235"/>
      <c r="S66" s="1235"/>
      <c r="T66" s="1235"/>
    </row>
    <row r="67" spans="1:20">
      <c r="A67" s="1260" t="s">
        <v>1756</v>
      </c>
      <c r="B67" s="1318" t="s">
        <v>1757</v>
      </c>
      <c r="C67" s="1256">
        <f t="shared" si="13"/>
        <v>0</v>
      </c>
      <c r="D67" s="1299"/>
      <c r="E67" s="1263"/>
      <c r="F67" s="1263"/>
      <c r="G67" s="1263"/>
      <c r="H67" s="1263"/>
      <c r="I67" s="1263"/>
      <c r="J67" s="1263"/>
      <c r="K67" s="1263"/>
      <c r="L67" s="1263"/>
      <c r="M67" s="1263"/>
      <c r="N67" s="1263"/>
      <c r="O67" s="1263"/>
      <c r="P67" s="1263"/>
      <c r="Q67" s="1264"/>
      <c r="R67" s="1235"/>
      <c r="S67" s="1235"/>
      <c r="T67" s="1235"/>
    </row>
    <row r="68" spans="1:20">
      <c r="A68" s="1260" t="s">
        <v>1758</v>
      </c>
      <c r="B68" s="1318" t="s">
        <v>1759</v>
      </c>
      <c r="C68" s="1256">
        <f t="shared" si="13"/>
        <v>0</v>
      </c>
      <c r="D68" s="1299"/>
      <c r="E68" s="1263"/>
      <c r="F68" s="1263"/>
      <c r="G68" s="1263"/>
      <c r="H68" s="1263"/>
      <c r="I68" s="1263"/>
      <c r="J68" s="1263"/>
      <c r="K68" s="1263"/>
      <c r="L68" s="1263"/>
      <c r="M68" s="1263"/>
      <c r="N68" s="1263"/>
      <c r="O68" s="1263"/>
      <c r="P68" s="1263"/>
      <c r="Q68" s="1264"/>
      <c r="R68" s="1235"/>
      <c r="S68" s="1235"/>
      <c r="T68" s="1235"/>
    </row>
    <row r="69" spans="1:20">
      <c r="A69" s="1260" t="s">
        <v>1760</v>
      </c>
      <c r="B69" s="1318" t="s">
        <v>1761</v>
      </c>
      <c r="C69" s="1256">
        <f t="shared" si="13"/>
        <v>0</v>
      </c>
      <c r="D69" s="1319">
        <f>D70+D71</f>
        <v>0</v>
      </c>
      <c r="E69" s="1319">
        <f t="shared" ref="E69:Q69" si="14">E70+E71</f>
        <v>0</v>
      </c>
      <c r="F69" s="1319">
        <f t="shared" si="14"/>
        <v>0</v>
      </c>
      <c r="G69" s="1319">
        <f t="shared" si="14"/>
        <v>0</v>
      </c>
      <c r="H69" s="1319">
        <f t="shared" si="14"/>
        <v>0</v>
      </c>
      <c r="I69" s="1319">
        <f t="shared" si="14"/>
        <v>0</v>
      </c>
      <c r="J69" s="1319">
        <f t="shared" si="14"/>
        <v>0</v>
      </c>
      <c r="K69" s="1319">
        <f t="shared" si="14"/>
        <v>0</v>
      </c>
      <c r="L69" s="1319">
        <f t="shared" si="14"/>
        <v>0</v>
      </c>
      <c r="M69" s="1319">
        <f t="shared" si="14"/>
        <v>0</v>
      </c>
      <c r="N69" s="1319">
        <f t="shared" si="14"/>
        <v>0</v>
      </c>
      <c r="O69" s="1319">
        <f t="shared" si="14"/>
        <v>0</v>
      </c>
      <c r="P69" s="1319">
        <f t="shared" si="14"/>
        <v>0</v>
      </c>
      <c r="Q69" s="1320">
        <f t="shared" si="14"/>
        <v>0</v>
      </c>
      <c r="R69" s="1235"/>
      <c r="S69" s="1235"/>
      <c r="T69" s="1235"/>
    </row>
    <row r="70" spans="1:20">
      <c r="A70" s="1260" t="s">
        <v>1762</v>
      </c>
      <c r="B70" s="1321" t="s">
        <v>1763</v>
      </c>
      <c r="C70" s="1256">
        <f t="shared" si="13"/>
        <v>0</v>
      </c>
      <c r="D70" s="1292"/>
      <c r="E70" s="1292"/>
      <c r="F70" s="1292"/>
      <c r="G70" s="1292"/>
      <c r="H70" s="1292"/>
      <c r="I70" s="1292"/>
      <c r="J70" s="1292"/>
      <c r="K70" s="1292"/>
      <c r="L70" s="1292"/>
      <c r="M70" s="1292"/>
      <c r="N70" s="1292"/>
      <c r="O70" s="1292"/>
      <c r="P70" s="1292"/>
      <c r="Q70" s="1293"/>
      <c r="R70" s="1235"/>
      <c r="S70" s="1235"/>
      <c r="T70" s="1235"/>
    </row>
    <row r="71" spans="1:20">
      <c r="A71" s="1260" t="s">
        <v>1764</v>
      </c>
      <c r="B71" s="1321" t="s">
        <v>1765</v>
      </c>
      <c r="C71" s="1256">
        <f t="shared" si="13"/>
        <v>0</v>
      </c>
      <c r="D71" s="1292"/>
      <c r="E71" s="1292"/>
      <c r="F71" s="1292"/>
      <c r="G71" s="1292"/>
      <c r="H71" s="1292"/>
      <c r="I71" s="1292"/>
      <c r="J71" s="1292"/>
      <c r="K71" s="1292"/>
      <c r="L71" s="1292"/>
      <c r="M71" s="1292"/>
      <c r="N71" s="1292"/>
      <c r="O71" s="1292"/>
      <c r="P71" s="1292"/>
      <c r="Q71" s="1293"/>
      <c r="R71" s="1235"/>
      <c r="S71" s="1235"/>
      <c r="T71" s="1235"/>
    </row>
    <row r="72" spans="1:20">
      <c r="A72" s="1260" t="s">
        <v>1766</v>
      </c>
      <c r="B72" s="1318" t="s">
        <v>1767</v>
      </c>
      <c r="C72" s="1256">
        <f t="shared" si="13"/>
        <v>0</v>
      </c>
      <c r="D72" s="1322"/>
      <c r="E72" s="1322"/>
      <c r="F72" s="1322"/>
      <c r="G72" s="1322"/>
      <c r="H72" s="1322"/>
      <c r="I72" s="1322"/>
      <c r="J72" s="1322"/>
      <c r="K72" s="1322"/>
      <c r="L72" s="1322"/>
      <c r="M72" s="1322"/>
      <c r="N72" s="1322"/>
      <c r="O72" s="1322"/>
      <c r="P72" s="1322"/>
      <c r="Q72" s="1323"/>
      <c r="R72" s="1235"/>
      <c r="S72" s="1235"/>
      <c r="T72" s="1235"/>
    </row>
    <row r="73" spans="1:20" ht="15.75" thickBot="1">
      <c r="A73" s="1372"/>
      <c r="B73" s="1373" t="s">
        <v>1771</v>
      </c>
      <c r="C73" s="1332">
        <f>C66+C67+C68+C69+C72</f>
        <v>0</v>
      </c>
      <c r="D73" s="1303">
        <f>D66+D67+D68+D69+D72</f>
        <v>0</v>
      </c>
      <c r="E73" s="1303">
        <f t="shared" ref="E73:Q73" si="15">E66+E67+E68+E69+E72</f>
        <v>0</v>
      </c>
      <c r="F73" s="1303">
        <f t="shared" si="15"/>
        <v>0</v>
      </c>
      <c r="G73" s="1303">
        <f t="shared" si="15"/>
        <v>0</v>
      </c>
      <c r="H73" s="1303">
        <f t="shared" si="15"/>
        <v>0</v>
      </c>
      <c r="I73" s="1303">
        <f t="shared" si="15"/>
        <v>0</v>
      </c>
      <c r="J73" s="1303">
        <f t="shared" si="15"/>
        <v>0</v>
      </c>
      <c r="K73" s="1303">
        <f t="shared" si="15"/>
        <v>0</v>
      </c>
      <c r="L73" s="1303">
        <f t="shared" si="15"/>
        <v>0</v>
      </c>
      <c r="M73" s="1303">
        <f t="shared" si="15"/>
        <v>0</v>
      </c>
      <c r="N73" s="1303">
        <f t="shared" si="15"/>
        <v>0</v>
      </c>
      <c r="O73" s="1303">
        <f t="shared" si="15"/>
        <v>0</v>
      </c>
      <c r="P73" s="1303">
        <f t="shared" si="15"/>
        <v>0</v>
      </c>
      <c r="Q73" s="1304">
        <f t="shared" si="15"/>
        <v>0</v>
      </c>
      <c r="R73" s="1235"/>
      <c r="S73" s="1235"/>
      <c r="T73" s="1235"/>
    </row>
    <row r="74" spans="1:20" ht="15.75" thickBot="1">
      <c r="A74" s="1378"/>
      <c r="B74" s="1375" t="s">
        <v>1772</v>
      </c>
      <c r="C74" s="1307">
        <f>C63+C73</f>
        <v>0</v>
      </c>
      <c r="D74" s="1308">
        <f>D63+D73</f>
        <v>0</v>
      </c>
      <c r="E74" s="1308">
        <f t="shared" ref="E74:Q74" si="16">E63+E73</f>
        <v>0</v>
      </c>
      <c r="F74" s="1308">
        <f t="shared" si="16"/>
        <v>0</v>
      </c>
      <c r="G74" s="1308">
        <f t="shared" si="16"/>
        <v>0</v>
      </c>
      <c r="H74" s="1308">
        <f t="shared" si="16"/>
        <v>0</v>
      </c>
      <c r="I74" s="1308">
        <f t="shared" si="16"/>
        <v>0</v>
      </c>
      <c r="J74" s="1308">
        <f t="shared" si="16"/>
        <v>0</v>
      </c>
      <c r="K74" s="1308">
        <f t="shared" si="16"/>
        <v>0</v>
      </c>
      <c r="L74" s="1308">
        <f t="shared" si="16"/>
        <v>0</v>
      </c>
      <c r="M74" s="1308">
        <f t="shared" si="16"/>
        <v>0</v>
      </c>
      <c r="N74" s="1308">
        <f t="shared" si="16"/>
        <v>0</v>
      </c>
      <c r="O74" s="1308">
        <f t="shared" si="16"/>
        <v>0</v>
      </c>
      <c r="P74" s="1308">
        <f t="shared" si="16"/>
        <v>0</v>
      </c>
      <c r="Q74" s="1309">
        <f t="shared" si="16"/>
        <v>0</v>
      </c>
      <c r="R74" s="1235"/>
      <c r="S74" s="1235"/>
      <c r="T74" s="1235"/>
    </row>
    <row r="75" spans="1:20" ht="15.75" thickBot="1">
      <c r="A75" s="1379"/>
      <c r="B75" s="1380" t="s">
        <v>1773</v>
      </c>
      <c r="C75" s="1336">
        <f>C52+C74</f>
        <v>0</v>
      </c>
      <c r="D75" s="1337">
        <f>D52+D74</f>
        <v>0</v>
      </c>
      <c r="E75" s="1337">
        <f t="shared" ref="E75:Q75" si="17">E52+E74</f>
        <v>0</v>
      </c>
      <c r="F75" s="1337">
        <f t="shared" si="17"/>
        <v>0</v>
      </c>
      <c r="G75" s="1337">
        <f t="shared" si="17"/>
        <v>0</v>
      </c>
      <c r="H75" s="1337">
        <f t="shared" si="17"/>
        <v>0</v>
      </c>
      <c r="I75" s="1337">
        <f t="shared" si="17"/>
        <v>0</v>
      </c>
      <c r="J75" s="1337">
        <f t="shared" si="17"/>
        <v>0</v>
      </c>
      <c r="K75" s="1337">
        <f t="shared" si="17"/>
        <v>0</v>
      </c>
      <c r="L75" s="1337">
        <f t="shared" si="17"/>
        <v>0</v>
      </c>
      <c r="M75" s="1337">
        <f t="shared" si="17"/>
        <v>0</v>
      </c>
      <c r="N75" s="1337">
        <f t="shared" si="17"/>
        <v>0</v>
      </c>
      <c r="O75" s="1337">
        <f t="shared" si="17"/>
        <v>0</v>
      </c>
      <c r="P75" s="1337">
        <f t="shared" si="17"/>
        <v>0</v>
      </c>
      <c r="Q75" s="1338">
        <f t="shared" si="17"/>
        <v>0</v>
      </c>
      <c r="R75" s="1235"/>
      <c r="S75" s="1235"/>
      <c r="T75" s="1235"/>
    </row>
    <row r="76" spans="1:20" ht="16.5" thickTop="1" thickBot="1">
      <c r="A76" s="1381"/>
      <c r="B76" s="1382" t="s">
        <v>1774</v>
      </c>
      <c r="C76" s="1341"/>
      <c r="D76" s="1342">
        <v>0</v>
      </c>
      <c r="E76" s="1343" t="s">
        <v>1775</v>
      </c>
      <c r="F76" s="1344" t="s">
        <v>1776</v>
      </c>
      <c r="G76" s="1344" t="s">
        <v>1777</v>
      </c>
      <c r="H76" s="1344" t="s">
        <v>1778</v>
      </c>
      <c r="I76" s="1344" t="s">
        <v>1779</v>
      </c>
      <c r="J76" s="1344" t="s">
        <v>1780</v>
      </c>
      <c r="K76" s="1344" t="s">
        <v>1781</v>
      </c>
      <c r="L76" s="1344" t="s">
        <v>1782</v>
      </c>
      <c r="M76" s="1344" t="s">
        <v>1783</v>
      </c>
      <c r="N76" s="1344" t="s">
        <v>1784</v>
      </c>
      <c r="O76" s="1344" t="s">
        <v>1785</v>
      </c>
      <c r="P76" s="1344" t="s">
        <v>1786</v>
      </c>
      <c r="Q76" s="1345" t="s">
        <v>1787</v>
      </c>
      <c r="R76" s="1235"/>
      <c r="S76" s="1235"/>
      <c r="T76" s="1235"/>
    </row>
    <row r="77" spans="1:20" ht="16.5" thickTop="1" thickBot="1">
      <c r="A77" s="1383"/>
      <c r="B77" s="1384" t="s">
        <v>1823</v>
      </c>
      <c r="C77" s="1348"/>
      <c r="D77" s="1349">
        <f t="shared" ref="D77:Q77" si="18">D75*D76</f>
        <v>0</v>
      </c>
      <c r="E77" s="1350">
        <f t="shared" si="18"/>
        <v>0</v>
      </c>
      <c r="F77" s="1350">
        <f t="shared" si="18"/>
        <v>0</v>
      </c>
      <c r="G77" s="1350">
        <f t="shared" si="18"/>
        <v>0</v>
      </c>
      <c r="H77" s="1350">
        <f t="shared" si="18"/>
        <v>0</v>
      </c>
      <c r="I77" s="1350">
        <f t="shared" si="18"/>
        <v>0</v>
      </c>
      <c r="J77" s="1350">
        <f t="shared" si="18"/>
        <v>0</v>
      </c>
      <c r="K77" s="1350">
        <f t="shared" si="18"/>
        <v>0</v>
      </c>
      <c r="L77" s="1350">
        <f t="shared" si="18"/>
        <v>0</v>
      </c>
      <c r="M77" s="1350">
        <f t="shared" si="18"/>
        <v>0</v>
      </c>
      <c r="N77" s="1350">
        <f t="shared" si="18"/>
        <v>0</v>
      </c>
      <c r="O77" s="1350">
        <f t="shared" si="18"/>
        <v>0</v>
      </c>
      <c r="P77" s="1350">
        <f t="shared" si="18"/>
        <v>0</v>
      </c>
      <c r="Q77" s="1351">
        <f t="shared" si="18"/>
        <v>0</v>
      </c>
      <c r="R77" s="1235"/>
      <c r="S77" s="1235"/>
      <c r="T77" s="1235"/>
    </row>
    <row r="78" spans="1:20" ht="16.5" thickTop="1" thickBot="1">
      <c r="A78" s="1385"/>
      <c r="B78" s="1386" t="s">
        <v>1824</v>
      </c>
      <c r="C78" s="1354">
        <f>SUM(D77:Q77)</f>
        <v>0</v>
      </c>
      <c r="D78" s="1355"/>
      <c r="E78" s="1356"/>
      <c r="F78" s="1356"/>
      <c r="G78" s="1356"/>
      <c r="H78" s="1356"/>
      <c r="I78" s="1356"/>
      <c r="J78" s="1356"/>
      <c r="K78" s="1356"/>
      <c r="L78" s="1356"/>
      <c r="M78" s="1356"/>
      <c r="N78" s="1356"/>
      <c r="O78" s="1356"/>
      <c r="P78" s="1356"/>
      <c r="Q78" s="1357"/>
      <c r="R78" s="1235"/>
      <c r="S78" s="1235"/>
      <c r="T78" s="1235"/>
    </row>
    <row r="79" spans="1:20">
      <c r="A79" s="1231"/>
      <c r="B79" s="1231"/>
      <c r="C79" s="1231"/>
      <c r="D79" s="1231"/>
      <c r="E79" s="1231"/>
      <c r="F79" s="1231"/>
      <c r="G79" s="1231"/>
      <c r="H79" s="1231"/>
      <c r="I79" s="1231"/>
      <c r="J79" s="1231"/>
      <c r="K79" s="1231"/>
      <c r="L79" s="1231"/>
      <c r="M79" s="1231"/>
      <c r="N79" s="1231"/>
      <c r="O79" s="1231"/>
      <c r="P79" s="1231"/>
      <c r="Q79" s="1231"/>
    </row>
    <row r="80" spans="1:20">
      <c r="A80" s="1231"/>
      <c r="B80" s="1231"/>
      <c r="C80" s="1231"/>
      <c r="D80" s="1231"/>
      <c r="E80" s="1231"/>
      <c r="F80" s="1231"/>
      <c r="G80" s="1231"/>
      <c r="H80" s="1231"/>
      <c r="I80" s="1231"/>
      <c r="J80" s="1231"/>
      <c r="K80" s="1231"/>
      <c r="L80" s="1231"/>
      <c r="M80" s="1231"/>
      <c r="N80" s="1231"/>
      <c r="O80" s="1231"/>
      <c r="P80" s="1231"/>
      <c r="Q80" s="1231"/>
    </row>
    <row r="81" spans="1:17">
      <c r="A81" s="1231"/>
      <c r="B81" s="1231"/>
      <c r="C81" s="1231"/>
      <c r="D81" s="1231"/>
      <c r="E81" s="1231"/>
      <c r="F81" s="1231"/>
      <c r="G81" s="1231"/>
      <c r="H81" s="1231"/>
      <c r="I81" s="1231"/>
      <c r="J81" s="1231"/>
      <c r="K81" s="1231"/>
      <c r="L81" s="1231"/>
      <c r="M81" s="1231"/>
      <c r="N81" s="1231"/>
      <c r="O81" s="1231"/>
      <c r="P81" s="1231"/>
      <c r="Q81" s="1231"/>
    </row>
  </sheetData>
  <mergeCells count="5">
    <mergeCell ref="A7:B10"/>
    <mergeCell ref="C7:Q10"/>
    <mergeCell ref="A11:B12"/>
    <mergeCell ref="C11:C12"/>
    <mergeCell ref="E11:Q11"/>
  </mergeCells>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1"/>
  <sheetViews>
    <sheetView workbookViewId="0">
      <selection activeCell="B31" sqref="B31"/>
    </sheetView>
  </sheetViews>
  <sheetFormatPr defaultRowHeight="15"/>
  <cols>
    <col min="1" max="1" width="21.85546875" style="242" bestFit="1" customWidth="1"/>
    <col min="2" max="2" width="47.7109375" style="242" customWidth="1"/>
    <col min="3" max="3" width="10" style="242" customWidth="1"/>
    <col min="4" max="256" width="9.140625" style="242"/>
    <col min="257" max="257" width="21.85546875" style="242" bestFit="1" customWidth="1"/>
    <col min="258" max="258" width="47.7109375" style="242" customWidth="1"/>
    <col min="259" max="259" width="10" style="242" customWidth="1"/>
    <col min="260" max="512" width="9.140625" style="242"/>
    <col min="513" max="513" width="21.85546875" style="242" bestFit="1" customWidth="1"/>
    <col min="514" max="514" width="47.7109375" style="242" customWidth="1"/>
    <col min="515" max="515" width="10" style="242" customWidth="1"/>
    <col min="516" max="768" width="9.140625" style="242"/>
    <col min="769" max="769" width="21.85546875" style="242" bestFit="1" customWidth="1"/>
    <col min="770" max="770" width="47.7109375" style="242" customWidth="1"/>
    <col min="771" max="771" width="10" style="242" customWidth="1"/>
    <col min="772" max="1024" width="9.140625" style="242"/>
    <col min="1025" max="1025" width="21.85546875" style="242" bestFit="1" customWidth="1"/>
    <col min="1026" max="1026" width="47.7109375" style="242" customWidth="1"/>
    <col min="1027" max="1027" width="10" style="242" customWidth="1"/>
    <col min="1028" max="1280" width="9.140625" style="242"/>
    <col min="1281" max="1281" width="21.85546875" style="242" bestFit="1" customWidth="1"/>
    <col min="1282" max="1282" width="47.7109375" style="242" customWidth="1"/>
    <col min="1283" max="1283" width="10" style="242" customWidth="1"/>
    <col min="1284" max="1536" width="9.140625" style="242"/>
    <col min="1537" max="1537" width="21.85546875" style="242" bestFit="1" customWidth="1"/>
    <col min="1538" max="1538" width="47.7109375" style="242" customWidth="1"/>
    <col min="1539" max="1539" width="10" style="242" customWidth="1"/>
    <col min="1540" max="1792" width="9.140625" style="242"/>
    <col min="1793" max="1793" width="21.85546875" style="242" bestFit="1" customWidth="1"/>
    <col min="1794" max="1794" width="47.7109375" style="242" customWidth="1"/>
    <col min="1795" max="1795" width="10" style="242" customWidth="1"/>
    <col min="1796" max="2048" width="9.140625" style="242"/>
    <col min="2049" max="2049" width="21.85546875" style="242" bestFit="1" customWidth="1"/>
    <col min="2050" max="2050" width="47.7109375" style="242" customWidth="1"/>
    <col min="2051" max="2051" width="10" style="242" customWidth="1"/>
    <col min="2052" max="2304" width="9.140625" style="242"/>
    <col min="2305" max="2305" width="21.85546875" style="242" bestFit="1" customWidth="1"/>
    <col min="2306" max="2306" width="47.7109375" style="242" customWidth="1"/>
    <col min="2307" max="2307" width="10" style="242" customWidth="1"/>
    <col min="2308" max="2560" width="9.140625" style="242"/>
    <col min="2561" max="2561" width="21.85546875" style="242" bestFit="1" customWidth="1"/>
    <col min="2562" max="2562" width="47.7109375" style="242" customWidth="1"/>
    <col min="2563" max="2563" width="10" style="242" customWidth="1"/>
    <col min="2564" max="2816" width="9.140625" style="242"/>
    <col min="2817" max="2817" width="21.85546875" style="242" bestFit="1" customWidth="1"/>
    <col min="2818" max="2818" width="47.7109375" style="242" customWidth="1"/>
    <col min="2819" max="2819" width="10" style="242" customWidth="1"/>
    <col min="2820" max="3072" width="9.140625" style="242"/>
    <col min="3073" max="3073" width="21.85546875" style="242" bestFit="1" customWidth="1"/>
    <col min="3074" max="3074" width="47.7109375" style="242" customWidth="1"/>
    <col min="3075" max="3075" width="10" style="242" customWidth="1"/>
    <col min="3076" max="3328" width="9.140625" style="242"/>
    <col min="3329" max="3329" width="21.85546875" style="242" bestFit="1" customWidth="1"/>
    <col min="3330" max="3330" width="47.7109375" style="242" customWidth="1"/>
    <col min="3331" max="3331" width="10" style="242" customWidth="1"/>
    <col min="3332" max="3584" width="9.140625" style="242"/>
    <col min="3585" max="3585" width="21.85546875" style="242" bestFit="1" customWidth="1"/>
    <col min="3586" max="3586" width="47.7109375" style="242" customWidth="1"/>
    <col min="3587" max="3587" width="10" style="242" customWidth="1"/>
    <col min="3588" max="3840" width="9.140625" style="242"/>
    <col min="3841" max="3841" width="21.85546875" style="242" bestFit="1" customWidth="1"/>
    <col min="3842" max="3842" width="47.7109375" style="242" customWidth="1"/>
    <col min="3843" max="3843" width="10" style="242" customWidth="1"/>
    <col min="3844" max="4096" width="9.140625" style="242"/>
    <col min="4097" max="4097" width="21.85546875" style="242" bestFit="1" customWidth="1"/>
    <col min="4098" max="4098" width="47.7109375" style="242" customWidth="1"/>
    <col min="4099" max="4099" width="10" style="242" customWidth="1"/>
    <col min="4100" max="4352" width="9.140625" style="242"/>
    <col min="4353" max="4353" width="21.85546875" style="242" bestFit="1" customWidth="1"/>
    <col min="4354" max="4354" width="47.7109375" style="242" customWidth="1"/>
    <col min="4355" max="4355" width="10" style="242" customWidth="1"/>
    <col min="4356" max="4608" width="9.140625" style="242"/>
    <col min="4609" max="4609" width="21.85546875" style="242" bestFit="1" customWidth="1"/>
    <col min="4610" max="4610" width="47.7109375" style="242" customWidth="1"/>
    <col min="4611" max="4611" width="10" style="242" customWidth="1"/>
    <col min="4612" max="4864" width="9.140625" style="242"/>
    <col min="4865" max="4865" width="21.85546875" style="242" bestFit="1" customWidth="1"/>
    <col min="4866" max="4866" width="47.7109375" style="242" customWidth="1"/>
    <col min="4867" max="4867" width="10" style="242" customWidth="1"/>
    <col min="4868" max="5120" width="9.140625" style="242"/>
    <col min="5121" max="5121" width="21.85546875" style="242" bestFit="1" customWidth="1"/>
    <col min="5122" max="5122" width="47.7109375" style="242" customWidth="1"/>
    <col min="5123" max="5123" width="10" style="242" customWidth="1"/>
    <col min="5124" max="5376" width="9.140625" style="242"/>
    <col min="5377" max="5377" width="21.85546875" style="242" bestFit="1" customWidth="1"/>
    <col min="5378" max="5378" width="47.7109375" style="242" customWidth="1"/>
    <col min="5379" max="5379" width="10" style="242" customWidth="1"/>
    <col min="5380" max="5632" width="9.140625" style="242"/>
    <col min="5633" max="5633" width="21.85546875" style="242" bestFit="1" customWidth="1"/>
    <col min="5634" max="5634" width="47.7109375" style="242" customWidth="1"/>
    <col min="5635" max="5635" width="10" style="242" customWidth="1"/>
    <col min="5636" max="5888" width="9.140625" style="242"/>
    <col min="5889" max="5889" width="21.85546875" style="242" bestFit="1" customWidth="1"/>
    <col min="5890" max="5890" width="47.7109375" style="242" customWidth="1"/>
    <col min="5891" max="5891" width="10" style="242" customWidth="1"/>
    <col min="5892" max="6144" width="9.140625" style="242"/>
    <col min="6145" max="6145" width="21.85546875" style="242" bestFit="1" customWidth="1"/>
    <col min="6146" max="6146" width="47.7109375" style="242" customWidth="1"/>
    <col min="6147" max="6147" width="10" style="242" customWidth="1"/>
    <col min="6148" max="6400" width="9.140625" style="242"/>
    <col min="6401" max="6401" width="21.85546875" style="242" bestFit="1" customWidth="1"/>
    <col min="6402" max="6402" width="47.7109375" style="242" customWidth="1"/>
    <col min="6403" max="6403" width="10" style="242" customWidth="1"/>
    <col min="6404" max="6656" width="9.140625" style="242"/>
    <col min="6657" max="6657" width="21.85546875" style="242" bestFit="1" customWidth="1"/>
    <col min="6658" max="6658" width="47.7109375" style="242" customWidth="1"/>
    <col min="6659" max="6659" width="10" style="242" customWidth="1"/>
    <col min="6660" max="6912" width="9.140625" style="242"/>
    <col min="6913" max="6913" width="21.85546875" style="242" bestFit="1" customWidth="1"/>
    <col min="6914" max="6914" width="47.7109375" style="242" customWidth="1"/>
    <col min="6915" max="6915" width="10" style="242" customWidth="1"/>
    <col min="6916" max="7168" width="9.140625" style="242"/>
    <col min="7169" max="7169" width="21.85546875" style="242" bestFit="1" customWidth="1"/>
    <col min="7170" max="7170" width="47.7109375" style="242" customWidth="1"/>
    <col min="7171" max="7171" width="10" style="242" customWidth="1"/>
    <col min="7172" max="7424" width="9.140625" style="242"/>
    <col min="7425" max="7425" width="21.85546875" style="242" bestFit="1" customWidth="1"/>
    <col min="7426" max="7426" width="47.7109375" style="242" customWidth="1"/>
    <col min="7427" max="7427" width="10" style="242" customWidth="1"/>
    <col min="7428" max="7680" width="9.140625" style="242"/>
    <col min="7681" max="7681" width="21.85546875" style="242" bestFit="1" customWidth="1"/>
    <col min="7682" max="7682" width="47.7109375" style="242" customWidth="1"/>
    <col min="7683" max="7683" width="10" style="242" customWidth="1"/>
    <col min="7684" max="7936" width="9.140625" style="242"/>
    <col min="7937" max="7937" width="21.85546875" style="242" bestFit="1" customWidth="1"/>
    <col min="7938" max="7938" width="47.7109375" style="242" customWidth="1"/>
    <col min="7939" max="7939" width="10" style="242" customWidth="1"/>
    <col min="7940" max="8192" width="9.140625" style="242"/>
    <col min="8193" max="8193" width="21.85546875" style="242" bestFit="1" customWidth="1"/>
    <col min="8194" max="8194" width="47.7109375" style="242" customWidth="1"/>
    <col min="8195" max="8195" width="10" style="242" customWidth="1"/>
    <col min="8196" max="8448" width="9.140625" style="242"/>
    <col min="8449" max="8449" width="21.85546875" style="242" bestFit="1" customWidth="1"/>
    <col min="8450" max="8450" width="47.7109375" style="242" customWidth="1"/>
    <col min="8451" max="8451" width="10" style="242" customWidth="1"/>
    <col min="8452" max="8704" width="9.140625" style="242"/>
    <col min="8705" max="8705" width="21.85546875" style="242" bestFit="1" customWidth="1"/>
    <col min="8706" max="8706" width="47.7109375" style="242" customWidth="1"/>
    <col min="8707" max="8707" width="10" style="242" customWidth="1"/>
    <col min="8708" max="8960" width="9.140625" style="242"/>
    <col min="8961" max="8961" width="21.85546875" style="242" bestFit="1" customWidth="1"/>
    <col min="8962" max="8962" width="47.7109375" style="242" customWidth="1"/>
    <col min="8963" max="8963" width="10" style="242" customWidth="1"/>
    <col min="8964" max="9216" width="9.140625" style="242"/>
    <col min="9217" max="9217" width="21.85546875" style="242" bestFit="1" customWidth="1"/>
    <col min="9218" max="9218" width="47.7109375" style="242" customWidth="1"/>
    <col min="9219" max="9219" width="10" style="242" customWidth="1"/>
    <col min="9220" max="9472" width="9.140625" style="242"/>
    <col min="9473" max="9473" width="21.85546875" style="242" bestFit="1" customWidth="1"/>
    <col min="9474" max="9474" width="47.7109375" style="242" customWidth="1"/>
    <col min="9475" max="9475" width="10" style="242" customWidth="1"/>
    <col min="9476" max="9728" width="9.140625" style="242"/>
    <col min="9729" max="9729" width="21.85546875" style="242" bestFit="1" customWidth="1"/>
    <col min="9730" max="9730" width="47.7109375" style="242" customWidth="1"/>
    <col min="9731" max="9731" width="10" style="242" customWidth="1"/>
    <col min="9732" max="9984" width="9.140625" style="242"/>
    <col min="9985" max="9985" width="21.85546875" style="242" bestFit="1" customWidth="1"/>
    <col min="9986" max="9986" width="47.7109375" style="242" customWidth="1"/>
    <col min="9987" max="9987" width="10" style="242" customWidth="1"/>
    <col min="9988" max="10240" width="9.140625" style="242"/>
    <col min="10241" max="10241" width="21.85546875" style="242" bestFit="1" customWidth="1"/>
    <col min="10242" max="10242" width="47.7109375" style="242" customWidth="1"/>
    <col min="10243" max="10243" width="10" style="242" customWidth="1"/>
    <col min="10244" max="10496" width="9.140625" style="242"/>
    <col min="10497" max="10497" width="21.85546875" style="242" bestFit="1" customWidth="1"/>
    <col min="10498" max="10498" width="47.7109375" style="242" customWidth="1"/>
    <col min="10499" max="10499" width="10" style="242" customWidth="1"/>
    <col min="10500" max="10752" width="9.140625" style="242"/>
    <col min="10753" max="10753" width="21.85546875" style="242" bestFit="1" customWidth="1"/>
    <col min="10754" max="10754" width="47.7109375" style="242" customWidth="1"/>
    <col min="10755" max="10755" width="10" style="242" customWidth="1"/>
    <col min="10756" max="11008" width="9.140625" style="242"/>
    <col min="11009" max="11009" width="21.85546875" style="242" bestFit="1" customWidth="1"/>
    <col min="11010" max="11010" width="47.7109375" style="242" customWidth="1"/>
    <col min="11011" max="11011" width="10" style="242" customWidth="1"/>
    <col min="11012" max="11264" width="9.140625" style="242"/>
    <col min="11265" max="11265" width="21.85546875" style="242" bestFit="1" customWidth="1"/>
    <col min="11266" max="11266" width="47.7109375" style="242" customWidth="1"/>
    <col min="11267" max="11267" width="10" style="242" customWidth="1"/>
    <col min="11268" max="11520" width="9.140625" style="242"/>
    <col min="11521" max="11521" width="21.85546875" style="242" bestFit="1" customWidth="1"/>
    <col min="11522" max="11522" width="47.7109375" style="242" customWidth="1"/>
    <col min="11523" max="11523" width="10" style="242" customWidth="1"/>
    <col min="11524" max="11776" width="9.140625" style="242"/>
    <col min="11777" max="11777" width="21.85546875" style="242" bestFit="1" customWidth="1"/>
    <col min="11778" max="11778" width="47.7109375" style="242" customWidth="1"/>
    <col min="11779" max="11779" width="10" style="242" customWidth="1"/>
    <col min="11780" max="12032" width="9.140625" style="242"/>
    <col min="12033" max="12033" width="21.85546875" style="242" bestFit="1" customWidth="1"/>
    <col min="12034" max="12034" width="47.7109375" style="242" customWidth="1"/>
    <col min="12035" max="12035" width="10" style="242" customWidth="1"/>
    <col min="12036" max="12288" width="9.140625" style="242"/>
    <col min="12289" max="12289" width="21.85546875" style="242" bestFit="1" customWidth="1"/>
    <col min="12290" max="12290" width="47.7109375" style="242" customWidth="1"/>
    <col min="12291" max="12291" width="10" style="242" customWidth="1"/>
    <col min="12292" max="12544" width="9.140625" style="242"/>
    <col min="12545" max="12545" width="21.85546875" style="242" bestFit="1" customWidth="1"/>
    <col min="12546" max="12546" width="47.7109375" style="242" customWidth="1"/>
    <col min="12547" max="12547" width="10" style="242" customWidth="1"/>
    <col min="12548" max="12800" width="9.140625" style="242"/>
    <col min="12801" max="12801" width="21.85546875" style="242" bestFit="1" customWidth="1"/>
    <col min="12802" max="12802" width="47.7109375" style="242" customWidth="1"/>
    <col min="12803" max="12803" width="10" style="242" customWidth="1"/>
    <col min="12804" max="13056" width="9.140625" style="242"/>
    <col min="13057" max="13057" width="21.85546875" style="242" bestFit="1" customWidth="1"/>
    <col min="13058" max="13058" width="47.7109375" style="242" customWidth="1"/>
    <col min="13059" max="13059" width="10" style="242" customWidth="1"/>
    <col min="13060" max="13312" width="9.140625" style="242"/>
    <col min="13313" max="13313" width="21.85546875" style="242" bestFit="1" customWidth="1"/>
    <col min="13314" max="13314" width="47.7109375" style="242" customWidth="1"/>
    <col min="13315" max="13315" width="10" style="242" customWidth="1"/>
    <col min="13316" max="13568" width="9.140625" style="242"/>
    <col min="13569" max="13569" width="21.85546875" style="242" bestFit="1" customWidth="1"/>
    <col min="13570" max="13570" width="47.7109375" style="242" customWidth="1"/>
    <col min="13571" max="13571" width="10" style="242" customWidth="1"/>
    <col min="13572" max="13824" width="9.140625" style="242"/>
    <col min="13825" max="13825" width="21.85546875" style="242" bestFit="1" customWidth="1"/>
    <col min="13826" max="13826" width="47.7109375" style="242" customWidth="1"/>
    <col min="13827" max="13827" width="10" style="242" customWidth="1"/>
    <col min="13828" max="14080" width="9.140625" style="242"/>
    <col min="14081" max="14081" width="21.85546875" style="242" bestFit="1" customWidth="1"/>
    <col min="14082" max="14082" width="47.7109375" style="242" customWidth="1"/>
    <col min="14083" max="14083" width="10" style="242" customWidth="1"/>
    <col min="14084" max="14336" width="9.140625" style="242"/>
    <col min="14337" max="14337" width="21.85546875" style="242" bestFit="1" customWidth="1"/>
    <col min="14338" max="14338" width="47.7109375" style="242" customWidth="1"/>
    <col min="14339" max="14339" width="10" style="242" customWidth="1"/>
    <col min="14340" max="14592" width="9.140625" style="242"/>
    <col min="14593" max="14593" width="21.85546875" style="242" bestFit="1" customWidth="1"/>
    <col min="14594" max="14594" width="47.7109375" style="242" customWidth="1"/>
    <col min="14595" max="14595" width="10" style="242" customWidth="1"/>
    <col min="14596" max="14848" width="9.140625" style="242"/>
    <col min="14849" max="14849" width="21.85546875" style="242" bestFit="1" customWidth="1"/>
    <col min="14850" max="14850" width="47.7109375" style="242" customWidth="1"/>
    <col min="14851" max="14851" width="10" style="242" customWidth="1"/>
    <col min="14852" max="15104" width="9.140625" style="242"/>
    <col min="15105" max="15105" width="21.85546875" style="242" bestFit="1" customWidth="1"/>
    <col min="15106" max="15106" width="47.7109375" style="242" customWidth="1"/>
    <col min="15107" max="15107" width="10" style="242" customWidth="1"/>
    <col min="15108" max="15360" width="9.140625" style="242"/>
    <col min="15361" max="15361" width="21.85546875" style="242" bestFit="1" customWidth="1"/>
    <col min="15362" max="15362" width="47.7109375" style="242" customWidth="1"/>
    <col min="15363" max="15363" width="10" style="242" customWidth="1"/>
    <col min="15364" max="15616" width="9.140625" style="242"/>
    <col min="15617" max="15617" width="21.85546875" style="242" bestFit="1" customWidth="1"/>
    <col min="15618" max="15618" width="47.7109375" style="242" customWidth="1"/>
    <col min="15619" max="15619" width="10" style="242" customWidth="1"/>
    <col min="15620" max="15872" width="9.140625" style="242"/>
    <col min="15873" max="15873" width="21.85546875" style="242" bestFit="1" customWidth="1"/>
    <col min="15874" max="15874" width="47.7109375" style="242" customWidth="1"/>
    <col min="15875" max="15875" width="10" style="242" customWidth="1"/>
    <col min="15876" max="16128" width="9.140625" style="242"/>
    <col min="16129" max="16129" width="21.85546875" style="242" bestFit="1" customWidth="1"/>
    <col min="16130" max="16130" width="47.7109375" style="242" customWidth="1"/>
    <col min="16131" max="16131" width="10" style="242" customWidth="1"/>
    <col min="16132" max="16384" width="9.140625" style="242"/>
  </cols>
  <sheetData>
    <row r="1" spans="1:20">
      <c r="A1" s="242" t="s">
        <v>0</v>
      </c>
      <c r="B1" s="265" t="s">
        <v>1829</v>
      </c>
    </row>
    <row r="2" spans="1:20">
      <c r="A2" s="242" t="s">
        <v>2</v>
      </c>
      <c r="B2" s="268" t="s">
        <v>1819</v>
      </c>
    </row>
    <row r="3" spans="1:20">
      <c r="A3" s="242" t="s">
        <v>4</v>
      </c>
      <c r="B3" s="268" t="s">
        <v>1560</v>
      </c>
    </row>
    <row r="4" spans="1:20">
      <c r="A4" s="242" t="s">
        <v>6</v>
      </c>
      <c r="B4" s="268" t="s">
        <v>7</v>
      </c>
    </row>
    <row r="5" spans="1:20">
      <c r="A5" s="242" t="s">
        <v>8</v>
      </c>
      <c r="B5" s="242" t="s">
        <v>9</v>
      </c>
    </row>
    <row r="6" spans="1:20" ht="15.75" thickBot="1"/>
    <row r="7" spans="1:20">
      <c r="A7" s="3035" t="s">
        <v>1820</v>
      </c>
      <c r="B7" s="3036"/>
      <c r="C7" s="3041" t="s">
        <v>1821</v>
      </c>
      <c r="D7" s="3042"/>
      <c r="E7" s="3042"/>
      <c r="F7" s="3042"/>
      <c r="G7" s="3042"/>
      <c r="H7" s="3042"/>
      <c r="I7" s="3042"/>
      <c r="J7" s="3042"/>
      <c r="K7" s="3042"/>
      <c r="L7" s="3042"/>
      <c r="M7" s="3042"/>
      <c r="N7" s="3043"/>
      <c r="O7" s="3043"/>
      <c r="P7" s="3043"/>
      <c r="Q7" s="3044"/>
      <c r="R7" s="1235"/>
      <c r="S7" s="1235"/>
      <c r="T7" s="1235"/>
    </row>
    <row r="8" spans="1:20">
      <c r="A8" s="3037"/>
      <c r="B8" s="3038"/>
      <c r="C8" s="3045"/>
      <c r="D8" s="3046"/>
      <c r="E8" s="3046"/>
      <c r="F8" s="3046"/>
      <c r="G8" s="3046"/>
      <c r="H8" s="3046"/>
      <c r="I8" s="3046"/>
      <c r="J8" s="3046"/>
      <c r="K8" s="3046"/>
      <c r="L8" s="3046"/>
      <c r="M8" s="3046"/>
      <c r="N8" s="3047"/>
      <c r="O8" s="3047"/>
      <c r="P8" s="3047"/>
      <c r="Q8" s="3048"/>
      <c r="R8" s="1235"/>
      <c r="S8" s="1235"/>
      <c r="T8" s="1235"/>
    </row>
    <row r="9" spans="1:20">
      <c r="A9" s="3037"/>
      <c r="B9" s="3038"/>
      <c r="C9" s="3045"/>
      <c r="D9" s="3046"/>
      <c r="E9" s="3046"/>
      <c r="F9" s="3046"/>
      <c r="G9" s="3046"/>
      <c r="H9" s="3046"/>
      <c r="I9" s="3046"/>
      <c r="J9" s="3046"/>
      <c r="K9" s="3046"/>
      <c r="L9" s="3046"/>
      <c r="M9" s="3046"/>
      <c r="N9" s="3047"/>
      <c r="O9" s="3047"/>
      <c r="P9" s="3047"/>
      <c r="Q9" s="3048"/>
      <c r="R9" s="1235"/>
      <c r="S9" s="1235"/>
      <c r="T9" s="1235"/>
    </row>
    <row r="10" spans="1:20" ht="15.75" thickBot="1">
      <c r="A10" s="3039"/>
      <c r="B10" s="3040"/>
      <c r="C10" s="3049"/>
      <c r="D10" s="3050"/>
      <c r="E10" s="3050"/>
      <c r="F10" s="3050"/>
      <c r="G10" s="3050"/>
      <c r="H10" s="3050"/>
      <c r="I10" s="3050"/>
      <c r="J10" s="3050"/>
      <c r="K10" s="3050"/>
      <c r="L10" s="3050"/>
      <c r="M10" s="3050"/>
      <c r="N10" s="3051"/>
      <c r="O10" s="3051"/>
      <c r="P10" s="3051"/>
      <c r="Q10" s="3052"/>
      <c r="R10" s="1235"/>
      <c r="S10" s="1235"/>
      <c r="T10" s="1235"/>
    </row>
    <row r="11" spans="1:20" ht="15" customHeight="1">
      <c r="A11" s="3061" t="s">
        <v>1822</v>
      </c>
      <c r="B11" s="3062"/>
      <c r="C11" s="3065" t="s">
        <v>1799</v>
      </c>
      <c r="D11" s="1359"/>
      <c r="E11" s="3067" t="s">
        <v>1708</v>
      </c>
      <c r="F11" s="3067"/>
      <c r="G11" s="3067"/>
      <c r="H11" s="3067"/>
      <c r="I11" s="3067"/>
      <c r="J11" s="3067"/>
      <c r="K11" s="3067"/>
      <c r="L11" s="3067"/>
      <c r="M11" s="3067"/>
      <c r="N11" s="3067"/>
      <c r="O11" s="3067"/>
      <c r="P11" s="3067"/>
      <c r="Q11" s="3068"/>
      <c r="R11" s="1235"/>
      <c r="S11" s="1235"/>
      <c r="T11" s="1235"/>
    </row>
    <row r="12" spans="1:20" ht="25.5">
      <c r="A12" s="3063"/>
      <c r="B12" s="3064"/>
      <c r="C12" s="3066"/>
      <c r="D12" s="1360" t="s">
        <v>1709</v>
      </c>
      <c r="E12" s="1238" t="s">
        <v>1710</v>
      </c>
      <c r="F12" s="1361" t="s">
        <v>1711</v>
      </c>
      <c r="G12" s="1361" t="s">
        <v>1712</v>
      </c>
      <c r="H12" s="1361" t="s">
        <v>1713</v>
      </c>
      <c r="I12" s="1361" t="s">
        <v>1714</v>
      </c>
      <c r="J12" s="1361" t="s">
        <v>1715</v>
      </c>
      <c r="K12" s="1361" t="s">
        <v>1716</v>
      </c>
      <c r="L12" s="1361" t="s">
        <v>1717</v>
      </c>
      <c r="M12" s="1361" t="s">
        <v>1718</v>
      </c>
      <c r="N12" s="1361" t="s">
        <v>1719</v>
      </c>
      <c r="O12" s="1361" t="s">
        <v>1720</v>
      </c>
      <c r="P12" s="1361" t="s">
        <v>1721</v>
      </c>
      <c r="Q12" s="1362" t="s">
        <v>1722</v>
      </c>
      <c r="R12" s="1235"/>
      <c r="S12" s="1235"/>
      <c r="T12" s="1235"/>
    </row>
    <row r="13" spans="1:20">
      <c r="A13" s="1363"/>
      <c r="B13" s="1364"/>
      <c r="C13" s="1365">
        <v>1</v>
      </c>
      <c r="D13" s="1366">
        <v>2</v>
      </c>
      <c r="E13" s="1366">
        <v>3</v>
      </c>
      <c r="F13" s="1366">
        <v>4</v>
      </c>
      <c r="G13" s="1366">
        <v>5</v>
      </c>
      <c r="H13" s="1366">
        <v>6</v>
      </c>
      <c r="I13" s="1366">
        <v>7</v>
      </c>
      <c r="J13" s="1366">
        <v>8</v>
      </c>
      <c r="K13" s="1366">
        <v>9</v>
      </c>
      <c r="L13" s="1366">
        <v>10</v>
      </c>
      <c r="M13" s="1366">
        <v>11</v>
      </c>
      <c r="N13" s="1366">
        <v>12</v>
      </c>
      <c r="O13" s="1366">
        <v>13</v>
      </c>
      <c r="P13" s="1367">
        <v>14</v>
      </c>
      <c r="Q13" s="1368">
        <v>15</v>
      </c>
      <c r="R13" s="1235"/>
      <c r="S13" s="1235"/>
      <c r="T13" s="1235"/>
    </row>
    <row r="14" spans="1:20">
      <c r="A14" s="1363"/>
      <c r="B14" s="1369" t="s">
        <v>1723</v>
      </c>
      <c r="C14" s="1246"/>
      <c r="D14" s="1247"/>
      <c r="E14" s="1247"/>
      <c r="F14" s="1247"/>
      <c r="G14" s="1247"/>
      <c r="H14" s="1247"/>
      <c r="I14" s="1247"/>
      <c r="J14" s="1247"/>
      <c r="K14" s="1247"/>
      <c r="L14" s="1247"/>
      <c r="M14" s="1247"/>
      <c r="N14" s="1247"/>
      <c r="O14" s="1247"/>
      <c r="P14" s="1247"/>
      <c r="Q14" s="1248"/>
      <c r="R14" s="1235"/>
      <c r="S14" s="1235"/>
      <c r="T14" s="1235"/>
    </row>
    <row r="15" spans="1:20">
      <c r="A15" s="1260"/>
      <c r="B15" s="1370" t="s">
        <v>11</v>
      </c>
      <c r="C15" s="1251"/>
      <c r="D15" s="1252"/>
      <c r="E15" s="1252"/>
      <c r="F15" s="1252"/>
      <c r="G15" s="1252"/>
      <c r="H15" s="1252"/>
      <c r="I15" s="1252"/>
      <c r="J15" s="1252"/>
      <c r="K15" s="1252"/>
      <c r="L15" s="1252"/>
      <c r="M15" s="1252"/>
      <c r="N15" s="1252"/>
      <c r="O15" s="1252"/>
      <c r="P15" s="1252"/>
      <c r="Q15" s="1253"/>
      <c r="R15" s="1235"/>
      <c r="S15" s="1235"/>
      <c r="T15" s="1235"/>
    </row>
    <row r="16" spans="1:20">
      <c r="A16" s="1254">
        <v>1</v>
      </c>
      <c r="B16" s="1255" t="s">
        <v>1724</v>
      </c>
      <c r="C16" s="1256">
        <f>SUM(D16:Q16)</f>
        <v>0</v>
      </c>
      <c r="D16" s="1257"/>
      <c r="E16" s="1258"/>
      <c r="F16" s="1258"/>
      <c r="G16" s="1258"/>
      <c r="H16" s="1258"/>
      <c r="I16" s="1258"/>
      <c r="J16" s="1258"/>
      <c r="K16" s="1258"/>
      <c r="L16" s="1258"/>
      <c r="M16" s="1258"/>
      <c r="N16" s="1258"/>
      <c r="O16" s="1258"/>
      <c r="P16" s="1258"/>
      <c r="Q16" s="1259"/>
      <c r="R16" s="1235"/>
      <c r="S16" s="1235"/>
      <c r="T16" s="1235"/>
    </row>
    <row r="17" spans="1:20" ht="26.25">
      <c r="A17" s="1260">
        <v>2</v>
      </c>
      <c r="B17" s="1261" t="s">
        <v>319</v>
      </c>
      <c r="C17" s="1256">
        <f t="shared" ref="C17:C32" si="0">SUM(D17:Q17)</f>
        <v>0</v>
      </c>
      <c r="D17" s="1262"/>
      <c r="E17" s="1263"/>
      <c r="F17" s="1263"/>
      <c r="G17" s="1263"/>
      <c r="H17" s="1263"/>
      <c r="I17" s="1263"/>
      <c r="J17" s="1263"/>
      <c r="K17" s="1263"/>
      <c r="L17" s="1263"/>
      <c r="M17" s="1263"/>
      <c r="N17" s="1263"/>
      <c r="O17" s="1263"/>
      <c r="P17" s="1263"/>
      <c r="Q17" s="1264"/>
      <c r="R17" s="1235"/>
      <c r="S17" s="1235"/>
      <c r="T17" s="1235"/>
    </row>
    <row r="18" spans="1:20" ht="15" customHeight="1">
      <c r="A18" s="1260">
        <v>3</v>
      </c>
      <c r="B18" s="1266" t="s">
        <v>1725</v>
      </c>
      <c r="C18" s="1256">
        <f t="shared" si="0"/>
        <v>0</v>
      </c>
      <c r="D18" s="1262"/>
      <c r="E18" s="1263"/>
      <c r="F18" s="1263"/>
      <c r="G18" s="1263"/>
      <c r="H18" s="1263"/>
      <c r="I18" s="1263"/>
      <c r="J18" s="1263"/>
      <c r="K18" s="1263"/>
      <c r="L18" s="1263"/>
      <c r="M18" s="1263"/>
      <c r="N18" s="1263"/>
      <c r="O18" s="1263"/>
      <c r="P18" s="1263"/>
      <c r="Q18" s="1264"/>
      <c r="R18" s="1235"/>
      <c r="S18" s="1235"/>
      <c r="T18" s="1235"/>
    </row>
    <row r="19" spans="1:20">
      <c r="A19" s="1260">
        <v>4</v>
      </c>
      <c r="B19" s="1266" t="s">
        <v>1726</v>
      </c>
      <c r="C19" s="1256">
        <f t="shared" si="0"/>
        <v>0</v>
      </c>
      <c r="D19" s="1267">
        <f>D20+D21</f>
        <v>0</v>
      </c>
      <c r="E19" s="1267">
        <f t="shared" ref="E19:Q19" si="1">E20+E21</f>
        <v>0</v>
      </c>
      <c r="F19" s="1267">
        <f t="shared" si="1"/>
        <v>0</v>
      </c>
      <c r="G19" s="1267">
        <f t="shared" si="1"/>
        <v>0</v>
      </c>
      <c r="H19" s="1267">
        <f t="shared" si="1"/>
        <v>0</v>
      </c>
      <c r="I19" s="1267">
        <f t="shared" si="1"/>
        <v>0</v>
      </c>
      <c r="J19" s="1267">
        <f t="shared" si="1"/>
        <v>0</v>
      </c>
      <c r="K19" s="1267">
        <f t="shared" si="1"/>
        <v>0</v>
      </c>
      <c r="L19" s="1267">
        <f t="shared" si="1"/>
        <v>0</v>
      </c>
      <c r="M19" s="1267">
        <f t="shared" si="1"/>
        <v>0</v>
      </c>
      <c r="N19" s="1267">
        <f t="shared" si="1"/>
        <v>0</v>
      </c>
      <c r="O19" s="1267">
        <f t="shared" si="1"/>
        <v>0</v>
      </c>
      <c r="P19" s="1267">
        <f t="shared" si="1"/>
        <v>0</v>
      </c>
      <c r="Q19" s="1268">
        <f t="shared" si="1"/>
        <v>0</v>
      </c>
      <c r="R19" s="1235"/>
      <c r="S19" s="1235"/>
      <c r="T19" s="1235"/>
    </row>
    <row r="20" spans="1:20">
      <c r="A20" s="1260"/>
      <c r="B20" s="1269" t="s">
        <v>1727</v>
      </c>
      <c r="C20" s="1256">
        <f t="shared" si="0"/>
        <v>0</v>
      </c>
      <c r="D20" s="1270"/>
      <c r="E20" s="1271"/>
      <c r="F20" s="1271"/>
      <c r="G20" s="1271"/>
      <c r="H20" s="1271"/>
      <c r="I20" s="1271"/>
      <c r="J20" s="1271"/>
      <c r="K20" s="1271"/>
      <c r="L20" s="1271"/>
      <c r="M20" s="1271"/>
      <c r="N20" s="1271"/>
      <c r="O20" s="1271"/>
      <c r="P20" s="1271"/>
      <c r="Q20" s="1272"/>
      <c r="R20" s="1235"/>
      <c r="S20" s="1235"/>
      <c r="T20" s="1235"/>
    </row>
    <row r="21" spans="1:20">
      <c r="A21" s="1260"/>
      <c r="B21" s="1269" t="s">
        <v>803</v>
      </c>
      <c r="C21" s="1256">
        <f t="shared" si="0"/>
        <v>0</v>
      </c>
      <c r="D21" s="1270"/>
      <c r="E21" s="1271"/>
      <c r="F21" s="1271"/>
      <c r="G21" s="1271"/>
      <c r="H21" s="1271"/>
      <c r="I21" s="1271"/>
      <c r="J21" s="1271"/>
      <c r="K21" s="1271"/>
      <c r="L21" s="1271"/>
      <c r="M21" s="1271"/>
      <c r="N21" s="1271"/>
      <c r="O21" s="1271"/>
      <c r="P21" s="1271"/>
      <c r="Q21" s="1272"/>
      <c r="R21" s="1235"/>
      <c r="S21" s="1235"/>
      <c r="T21" s="1235"/>
    </row>
    <row r="22" spans="1:20">
      <c r="A22" s="1260">
        <v>5</v>
      </c>
      <c r="B22" s="1266" t="s">
        <v>1728</v>
      </c>
      <c r="C22" s="1256">
        <f t="shared" si="0"/>
        <v>0</v>
      </c>
      <c r="D22" s="1273"/>
      <c r="E22" s="1274"/>
      <c r="F22" s="1274"/>
      <c r="G22" s="1274"/>
      <c r="H22" s="1274"/>
      <c r="I22" s="1274"/>
      <c r="J22" s="1274"/>
      <c r="K22" s="1274"/>
      <c r="L22" s="1274"/>
      <c r="M22" s="1274"/>
      <c r="N22" s="1274"/>
      <c r="O22" s="1274"/>
      <c r="P22" s="1274"/>
      <c r="Q22" s="1275"/>
      <c r="R22" s="1235"/>
      <c r="S22" s="1235"/>
      <c r="T22" s="1235"/>
    </row>
    <row r="23" spans="1:20">
      <c r="A23" s="1260">
        <v>6</v>
      </c>
      <c r="B23" s="1266" t="s">
        <v>1729</v>
      </c>
      <c r="C23" s="1256">
        <f t="shared" si="0"/>
        <v>0</v>
      </c>
      <c r="D23" s="1270"/>
      <c r="E23" s="1271"/>
      <c r="F23" s="1271"/>
      <c r="G23" s="1271"/>
      <c r="H23" s="1271"/>
      <c r="I23" s="1271"/>
      <c r="J23" s="1271"/>
      <c r="K23" s="1271"/>
      <c r="L23" s="1271"/>
      <c r="M23" s="1271"/>
      <c r="N23" s="1271"/>
      <c r="O23" s="1271"/>
      <c r="P23" s="1271"/>
      <c r="Q23" s="1272"/>
      <c r="R23" s="1235"/>
      <c r="S23" s="1235"/>
      <c r="T23" s="1235"/>
    </row>
    <row r="24" spans="1:20">
      <c r="A24" s="1260">
        <v>7</v>
      </c>
      <c r="B24" s="1266" t="s">
        <v>1730</v>
      </c>
      <c r="C24" s="1256">
        <f t="shared" si="0"/>
        <v>0</v>
      </c>
      <c r="D24" s="1270"/>
      <c r="E24" s="1271"/>
      <c r="F24" s="1271"/>
      <c r="G24" s="1271"/>
      <c r="H24" s="1271"/>
      <c r="I24" s="1271"/>
      <c r="J24" s="1271"/>
      <c r="K24" s="1271"/>
      <c r="L24" s="1271"/>
      <c r="M24" s="1271"/>
      <c r="N24" s="1271"/>
      <c r="O24" s="1271"/>
      <c r="P24" s="1271"/>
      <c r="Q24" s="1272"/>
      <c r="R24" s="1235"/>
      <c r="S24" s="1235"/>
      <c r="T24" s="1235"/>
    </row>
    <row r="25" spans="1:20">
      <c r="A25" s="1260"/>
      <c r="B25" s="1269" t="s">
        <v>1731</v>
      </c>
      <c r="C25" s="1256">
        <f t="shared" si="0"/>
        <v>0</v>
      </c>
      <c r="D25" s="1270"/>
      <c r="E25" s="1271"/>
      <c r="F25" s="1271"/>
      <c r="G25" s="1271"/>
      <c r="H25" s="1271"/>
      <c r="I25" s="1271"/>
      <c r="J25" s="1271"/>
      <c r="K25" s="1271"/>
      <c r="L25" s="1271"/>
      <c r="M25" s="1271"/>
      <c r="N25" s="1271"/>
      <c r="O25" s="1271"/>
      <c r="P25" s="1271"/>
      <c r="Q25" s="1272"/>
      <c r="R25" s="1235"/>
      <c r="S25" s="1235"/>
      <c r="T25" s="1235"/>
    </row>
    <row r="26" spans="1:20">
      <c r="A26" s="1260">
        <v>8</v>
      </c>
      <c r="B26" s="1277" t="s">
        <v>1732</v>
      </c>
      <c r="C26" s="1256">
        <f t="shared" si="0"/>
        <v>0</v>
      </c>
      <c r="D26" s="1278">
        <f>D27+D28+D29</f>
        <v>0</v>
      </c>
      <c r="E26" s="1278">
        <f t="shared" ref="E26:Q26" si="2">E27+E28+E29</f>
        <v>0</v>
      </c>
      <c r="F26" s="1278">
        <f t="shared" si="2"/>
        <v>0</v>
      </c>
      <c r="G26" s="1278">
        <f t="shared" si="2"/>
        <v>0</v>
      </c>
      <c r="H26" s="1278">
        <f t="shared" si="2"/>
        <v>0</v>
      </c>
      <c r="I26" s="1278">
        <f t="shared" si="2"/>
        <v>0</v>
      </c>
      <c r="J26" s="1278">
        <f t="shared" si="2"/>
        <v>0</v>
      </c>
      <c r="K26" s="1278">
        <f t="shared" si="2"/>
        <v>0</v>
      </c>
      <c r="L26" s="1278">
        <f t="shared" si="2"/>
        <v>0</v>
      </c>
      <c r="M26" s="1278">
        <f t="shared" si="2"/>
        <v>0</v>
      </c>
      <c r="N26" s="1278">
        <f t="shared" si="2"/>
        <v>0</v>
      </c>
      <c r="O26" s="1278">
        <f t="shared" si="2"/>
        <v>0</v>
      </c>
      <c r="P26" s="1278">
        <f t="shared" si="2"/>
        <v>0</v>
      </c>
      <c r="Q26" s="1279">
        <f t="shared" si="2"/>
        <v>0</v>
      </c>
      <c r="R26" s="1235"/>
      <c r="S26" s="1235"/>
      <c r="T26" s="1235"/>
    </row>
    <row r="27" spans="1:20">
      <c r="A27" s="1231"/>
      <c r="B27" s="1280" t="s">
        <v>1733</v>
      </c>
      <c r="C27" s="1256">
        <f t="shared" si="0"/>
        <v>0</v>
      </c>
      <c r="D27" s="1270"/>
      <c r="E27" s="1271"/>
      <c r="F27" s="1271"/>
      <c r="G27" s="1271"/>
      <c r="H27" s="1271"/>
      <c r="I27" s="1271"/>
      <c r="J27" s="1271"/>
      <c r="K27" s="1271"/>
      <c r="L27" s="1271"/>
      <c r="M27" s="1271"/>
      <c r="N27" s="1271"/>
      <c r="O27" s="1271"/>
      <c r="P27" s="1271"/>
      <c r="Q27" s="1272"/>
      <c r="R27" s="1235"/>
      <c r="S27" s="1235"/>
      <c r="T27" s="1235"/>
    </row>
    <row r="28" spans="1:20">
      <c r="A28" s="1260"/>
      <c r="B28" s="1280" t="s">
        <v>263</v>
      </c>
      <c r="C28" s="1256">
        <f t="shared" si="0"/>
        <v>0</v>
      </c>
      <c r="D28" s="1270"/>
      <c r="E28" s="1271"/>
      <c r="F28" s="1271"/>
      <c r="G28" s="1271"/>
      <c r="H28" s="1271"/>
      <c r="I28" s="1271"/>
      <c r="J28" s="1271"/>
      <c r="K28" s="1271"/>
      <c r="L28" s="1271"/>
      <c r="M28" s="1271"/>
      <c r="N28" s="1271"/>
      <c r="O28" s="1271"/>
      <c r="P28" s="1271"/>
      <c r="Q28" s="1272"/>
      <c r="R28" s="1235"/>
      <c r="S28" s="1235"/>
      <c r="T28" s="1235"/>
    </row>
    <row r="29" spans="1:20">
      <c r="A29" s="1260"/>
      <c r="B29" s="1269" t="s">
        <v>1734</v>
      </c>
      <c r="C29" s="1256">
        <f t="shared" si="0"/>
        <v>0</v>
      </c>
      <c r="D29" s="1270"/>
      <c r="E29" s="1271"/>
      <c r="F29" s="1271"/>
      <c r="G29" s="1271"/>
      <c r="H29" s="1271"/>
      <c r="I29" s="1271"/>
      <c r="J29" s="1271"/>
      <c r="K29" s="1271"/>
      <c r="L29" s="1271"/>
      <c r="M29" s="1271"/>
      <c r="N29" s="1271"/>
      <c r="O29" s="1271"/>
      <c r="P29" s="1271"/>
      <c r="Q29" s="1272"/>
      <c r="R29" s="1235"/>
      <c r="S29" s="1235"/>
      <c r="T29" s="1235"/>
    </row>
    <row r="30" spans="1:20">
      <c r="A30" s="1260">
        <v>9</v>
      </c>
      <c r="B30" s="1281" t="s">
        <v>1735</v>
      </c>
      <c r="C30" s="1256">
        <f t="shared" si="0"/>
        <v>0</v>
      </c>
      <c r="D30" s="1278">
        <f>D31+D32</f>
        <v>0</v>
      </c>
      <c r="E30" s="1278">
        <f t="shared" ref="E30:Q30" si="3">E31+E32</f>
        <v>0</v>
      </c>
      <c r="F30" s="1278">
        <f t="shared" si="3"/>
        <v>0</v>
      </c>
      <c r="G30" s="1278">
        <f t="shared" si="3"/>
        <v>0</v>
      </c>
      <c r="H30" s="1278">
        <f t="shared" si="3"/>
        <v>0</v>
      </c>
      <c r="I30" s="1278">
        <f t="shared" si="3"/>
        <v>0</v>
      </c>
      <c r="J30" s="1278">
        <f t="shared" si="3"/>
        <v>0</v>
      </c>
      <c r="K30" s="1278">
        <f t="shared" si="3"/>
        <v>0</v>
      </c>
      <c r="L30" s="1278">
        <f t="shared" si="3"/>
        <v>0</v>
      </c>
      <c r="M30" s="1278">
        <f t="shared" si="3"/>
        <v>0</v>
      </c>
      <c r="N30" s="1278">
        <f t="shared" si="3"/>
        <v>0</v>
      </c>
      <c r="O30" s="1278">
        <f t="shared" si="3"/>
        <v>0</v>
      </c>
      <c r="P30" s="1278">
        <f t="shared" si="3"/>
        <v>0</v>
      </c>
      <c r="Q30" s="1279">
        <f t="shared" si="3"/>
        <v>0</v>
      </c>
      <c r="R30" s="1235"/>
      <c r="S30" s="1235"/>
      <c r="T30" s="1235"/>
    </row>
    <row r="31" spans="1:20">
      <c r="A31" s="1260"/>
      <c r="B31" s="1282" t="s">
        <v>1736</v>
      </c>
      <c r="C31" s="1256">
        <f t="shared" si="0"/>
        <v>0</v>
      </c>
      <c r="D31" s="1270"/>
      <c r="E31" s="1271"/>
      <c r="F31" s="1271"/>
      <c r="G31" s="1271"/>
      <c r="H31" s="1271"/>
      <c r="I31" s="1271"/>
      <c r="J31" s="1271"/>
      <c r="K31" s="1271"/>
      <c r="L31" s="1271"/>
      <c r="M31" s="1271"/>
      <c r="N31" s="1271"/>
      <c r="O31" s="1271"/>
      <c r="P31" s="1271"/>
      <c r="Q31" s="1272"/>
      <c r="R31" s="1235"/>
      <c r="S31" s="1235"/>
      <c r="T31" s="1235"/>
    </row>
    <row r="32" spans="1:20">
      <c r="A32" s="1260"/>
      <c r="B32" s="1282" t="s">
        <v>1737</v>
      </c>
      <c r="C32" s="1256">
        <f t="shared" si="0"/>
        <v>0</v>
      </c>
      <c r="D32" s="1270"/>
      <c r="E32" s="1271"/>
      <c r="F32" s="1271"/>
      <c r="G32" s="1271"/>
      <c r="H32" s="1271"/>
      <c r="I32" s="1271"/>
      <c r="J32" s="1271"/>
      <c r="K32" s="1271"/>
      <c r="L32" s="1271"/>
      <c r="M32" s="1271"/>
      <c r="N32" s="1271"/>
      <c r="O32" s="1271"/>
      <c r="P32" s="1271"/>
      <c r="Q32" s="1272"/>
      <c r="R32" s="1235"/>
      <c r="S32" s="1235"/>
      <c r="T32" s="1235"/>
    </row>
    <row r="33" spans="1:20">
      <c r="A33" s="1260"/>
      <c r="B33" s="1371" t="s">
        <v>1738</v>
      </c>
      <c r="C33" s="1285">
        <f>C16+C17+C18+C19+C22+C23+C24+C25+C26+C30</f>
        <v>0</v>
      </c>
      <c r="D33" s="1285">
        <f t="shared" ref="D33:Q33" si="4">D16+D17+D18+D19+D22+D23+D24+D25+D26+D30</f>
        <v>0</v>
      </c>
      <c r="E33" s="1285">
        <f t="shared" si="4"/>
        <v>0</v>
      </c>
      <c r="F33" s="1285">
        <f t="shared" si="4"/>
        <v>0</v>
      </c>
      <c r="G33" s="1285">
        <f t="shared" si="4"/>
        <v>0</v>
      </c>
      <c r="H33" s="1285">
        <f t="shared" si="4"/>
        <v>0</v>
      </c>
      <c r="I33" s="1285">
        <f t="shared" si="4"/>
        <v>0</v>
      </c>
      <c r="J33" s="1285">
        <f t="shared" si="4"/>
        <v>0</v>
      </c>
      <c r="K33" s="1285">
        <f t="shared" si="4"/>
        <v>0</v>
      </c>
      <c r="L33" s="1285">
        <f t="shared" si="4"/>
        <v>0</v>
      </c>
      <c r="M33" s="1285">
        <f t="shared" si="4"/>
        <v>0</v>
      </c>
      <c r="N33" s="1285">
        <f t="shared" si="4"/>
        <v>0</v>
      </c>
      <c r="O33" s="1285">
        <f t="shared" si="4"/>
        <v>0</v>
      </c>
      <c r="P33" s="1285">
        <f t="shared" si="4"/>
        <v>0</v>
      </c>
      <c r="Q33" s="1286">
        <f t="shared" si="4"/>
        <v>0</v>
      </c>
      <c r="R33" s="1235"/>
      <c r="S33" s="1235"/>
      <c r="T33" s="1235"/>
    </row>
    <row r="34" spans="1:20">
      <c r="A34" s="1260"/>
      <c r="B34" s="1369" t="s">
        <v>1739</v>
      </c>
      <c r="C34" s="1288"/>
      <c r="D34" s="1288"/>
      <c r="E34" s="1288"/>
      <c r="F34" s="1288"/>
      <c r="G34" s="1288"/>
      <c r="H34" s="1288"/>
      <c r="I34" s="1288"/>
      <c r="J34" s="1288"/>
      <c r="K34" s="1288"/>
      <c r="L34" s="1288"/>
      <c r="M34" s="1288"/>
      <c r="N34" s="1288"/>
      <c r="O34" s="1288"/>
      <c r="P34" s="1288"/>
      <c r="Q34" s="1289"/>
      <c r="R34" s="1235"/>
      <c r="S34" s="1235"/>
      <c r="T34" s="1235"/>
    </row>
    <row r="35" spans="1:20">
      <c r="A35" s="1260">
        <v>1</v>
      </c>
      <c r="B35" s="1266" t="s">
        <v>29</v>
      </c>
      <c r="C35" s="1256">
        <f>SUM(D35:Q35)</f>
        <v>0</v>
      </c>
      <c r="D35" s="1273"/>
      <c r="E35" s="1274"/>
      <c r="F35" s="1274"/>
      <c r="G35" s="1274"/>
      <c r="H35" s="1274"/>
      <c r="I35" s="1274"/>
      <c r="J35" s="1274"/>
      <c r="K35" s="1274"/>
      <c r="L35" s="1274"/>
      <c r="M35" s="1274"/>
      <c r="N35" s="1274"/>
      <c r="O35" s="1274"/>
      <c r="P35" s="1274"/>
      <c r="Q35" s="1275"/>
      <c r="R35" s="1235"/>
      <c r="S35" s="1235"/>
      <c r="T35" s="1235"/>
    </row>
    <row r="36" spans="1:20">
      <c r="A36" s="1260">
        <v>2</v>
      </c>
      <c r="B36" s="1266" t="s">
        <v>1740</v>
      </c>
      <c r="C36" s="1256">
        <f t="shared" ref="C36:C50" si="5">SUM(D36:Q36)</f>
        <v>0</v>
      </c>
      <c r="D36" s="1270"/>
      <c r="E36" s="1271"/>
      <c r="F36" s="1271"/>
      <c r="G36" s="1271"/>
      <c r="H36" s="1271"/>
      <c r="I36" s="1271"/>
      <c r="J36" s="1271"/>
      <c r="K36" s="1271"/>
      <c r="L36" s="1271"/>
      <c r="M36" s="1271"/>
      <c r="N36" s="1271"/>
      <c r="O36" s="1271"/>
      <c r="P36" s="1271"/>
      <c r="Q36" s="1272"/>
      <c r="R36" s="1235"/>
      <c r="S36" s="1235"/>
      <c r="T36" s="1235"/>
    </row>
    <row r="37" spans="1:20" ht="26.25">
      <c r="A37" s="1260">
        <v>3</v>
      </c>
      <c r="B37" s="1266" t="s">
        <v>1741</v>
      </c>
      <c r="C37" s="1256">
        <f t="shared" si="5"/>
        <v>0</v>
      </c>
      <c r="D37" s="1270"/>
      <c r="E37" s="1271"/>
      <c r="F37" s="1271"/>
      <c r="G37" s="1271"/>
      <c r="H37" s="1271"/>
      <c r="I37" s="1271"/>
      <c r="J37" s="1271"/>
      <c r="K37" s="1271"/>
      <c r="L37" s="1271"/>
      <c r="M37" s="1271"/>
      <c r="N37" s="1271"/>
      <c r="O37" s="1271"/>
      <c r="P37" s="1271"/>
      <c r="Q37" s="1272"/>
      <c r="R37" s="1235"/>
      <c r="S37" s="1235"/>
      <c r="T37" s="1235"/>
    </row>
    <row r="38" spans="1:20" ht="15" customHeight="1">
      <c r="A38" s="1260">
        <v>4</v>
      </c>
      <c r="B38" s="1266" t="s">
        <v>1742</v>
      </c>
      <c r="C38" s="1256">
        <f t="shared" si="5"/>
        <v>0</v>
      </c>
      <c r="D38" s="1278">
        <f>D39+D40</f>
        <v>0</v>
      </c>
      <c r="E38" s="1278">
        <f t="shared" ref="E38:Q38" si="6">E39+E40</f>
        <v>0</v>
      </c>
      <c r="F38" s="1278">
        <f t="shared" si="6"/>
        <v>0</v>
      </c>
      <c r="G38" s="1278">
        <f t="shared" si="6"/>
        <v>0</v>
      </c>
      <c r="H38" s="1278">
        <f t="shared" si="6"/>
        <v>0</v>
      </c>
      <c r="I38" s="1278">
        <f t="shared" si="6"/>
        <v>0</v>
      </c>
      <c r="J38" s="1278">
        <f t="shared" si="6"/>
        <v>0</v>
      </c>
      <c r="K38" s="1278">
        <f t="shared" si="6"/>
        <v>0</v>
      </c>
      <c r="L38" s="1278">
        <f t="shared" si="6"/>
        <v>0</v>
      </c>
      <c r="M38" s="1278">
        <f t="shared" si="6"/>
        <v>0</v>
      </c>
      <c r="N38" s="1278">
        <f t="shared" si="6"/>
        <v>0</v>
      </c>
      <c r="O38" s="1278">
        <f t="shared" si="6"/>
        <v>0</v>
      </c>
      <c r="P38" s="1278">
        <f t="shared" si="6"/>
        <v>0</v>
      </c>
      <c r="Q38" s="1279">
        <f t="shared" si="6"/>
        <v>0</v>
      </c>
      <c r="R38" s="1235"/>
      <c r="S38" s="1235"/>
      <c r="T38" s="1235"/>
    </row>
    <row r="39" spans="1:20">
      <c r="A39" s="1260"/>
      <c r="B39" s="1269" t="s">
        <v>1727</v>
      </c>
      <c r="C39" s="1256">
        <f t="shared" si="5"/>
        <v>0</v>
      </c>
      <c r="D39" s="1290"/>
      <c r="E39" s="1290"/>
      <c r="F39" s="1290"/>
      <c r="G39" s="1290"/>
      <c r="H39" s="1290"/>
      <c r="I39" s="1290"/>
      <c r="J39" s="1290"/>
      <c r="K39" s="1290"/>
      <c r="L39" s="1290"/>
      <c r="M39" s="1290"/>
      <c r="N39" s="1290"/>
      <c r="O39" s="1290"/>
      <c r="P39" s="1290"/>
      <c r="Q39" s="1291"/>
      <c r="R39" s="1235"/>
      <c r="S39" s="1235"/>
      <c r="T39" s="1235"/>
    </row>
    <row r="40" spans="1:20">
      <c r="A40" s="1260"/>
      <c r="B40" s="1269" t="s">
        <v>803</v>
      </c>
      <c r="C40" s="1256">
        <f t="shared" si="5"/>
        <v>0</v>
      </c>
      <c r="D40" s="1292"/>
      <c r="E40" s="1292"/>
      <c r="F40" s="1292"/>
      <c r="G40" s="1292"/>
      <c r="H40" s="1292"/>
      <c r="I40" s="1292"/>
      <c r="J40" s="1292"/>
      <c r="K40" s="1292"/>
      <c r="L40" s="1292"/>
      <c r="M40" s="1292"/>
      <c r="N40" s="1292"/>
      <c r="O40" s="1292"/>
      <c r="P40" s="1292"/>
      <c r="Q40" s="1293"/>
      <c r="R40" s="1235"/>
      <c r="S40" s="1235"/>
      <c r="T40" s="1235"/>
    </row>
    <row r="41" spans="1:20">
      <c r="A41" s="1260">
        <v>5</v>
      </c>
      <c r="B41" s="1266" t="s">
        <v>1728</v>
      </c>
      <c r="C41" s="1256">
        <f t="shared" si="5"/>
        <v>0</v>
      </c>
      <c r="D41" s="1294"/>
      <c r="E41" s="1294"/>
      <c r="F41" s="1294"/>
      <c r="G41" s="1294"/>
      <c r="H41" s="1294"/>
      <c r="I41" s="1294"/>
      <c r="J41" s="1294"/>
      <c r="K41" s="1294"/>
      <c r="L41" s="1294"/>
      <c r="M41" s="1294"/>
      <c r="N41" s="1294"/>
      <c r="O41" s="1294"/>
      <c r="P41" s="1294"/>
      <c r="Q41" s="1295"/>
      <c r="R41" s="1235"/>
      <c r="S41" s="1235"/>
      <c r="T41" s="1235"/>
    </row>
    <row r="42" spans="1:20">
      <c r="A42" s="1260">
        <v>6</v>
      </c>
      <c r="B42" s="1266" t="s">
        <v>1729</v>
      </c>
      <c r="C42" s="1256">
        <f t="shared" si="5"/>
        <v>0</v>
      </c>
      <c r="D42" s="1296"/>
      <c r="E42" s="1296"/>
      <c r="F42" s="1296"/>
      <c r="G42" s="1296"/>
      <c r="H42" s="1296"/>
      <c r="I42" s="1296"/>
      <c r="J42" s="1296"/>
      <c r="K42" s="1296"/>
      <c r="L42" s="1296"/>
      <c r="M42" s="1296"/>
      <c r="N42" s="1296"/>
      <c r="O42" s="1296"/>
      <c r="P42" s="1296"/>
      <c r="Q42" s="1297"/>
      <c r="R42" s="1235"/>
      <c r="S42" s="1235"/>
      <c r="T42" s="1235"/>
    </row>
    <row r="43" spans="1:20">
      <c r="A43" s="1260">
        <v>7</v>
      </c>
      <c r="B43" s="1298" t="s">
        <v>1743</v>
      </c>
      <c r="C43" s="1256">
        <f t="shared" si="5"/>
        <v>0</v>
      </c>
      <c r="D43" s="1267">
        <f>D44+D45+D46</f>
        <v>0</v>
      </c>
      <c r="E43" s="1267">
        <f t="shared" ref="E43:Q43" si="7">E44+E45+E46</f>
        <v>0</v>
      </c>
      <c r="F43" s="1267">
        <f t="shared" si="7"/>
        <v>0</v>
      </c>
      <c r="G43" s="1267">
        <f t="shared" si="7"/>
        <v>0</v>
      </c>
      <c r="H43" s="1267">
        <f t="shared" si="7"/>
        <v>0</v>
      </c>
      <c r="I43" s="1267">
        <f t="shared" si="7"/>
        <v>0</v>
      </c>
      <c r="J43" s="1267">
        <f t="shared" si="7"/>
        <v>0</v>
      </c>
      <c r="K43" s="1267">
        <f t="shared" si="7"/>
        <v>0</v>
      </c>
      <c r="L43" s="1267">
        <f t="shared" si="7"/>
        <v>0</v>
      </c>
      <c r="M43" s="1267">
        <f t="shared" si="7"/>
        <v>0</v>
      </c>
      <c r="N43" s="1267">
        <f t="shared" si="7"/>
        <v>0</v>
      </c>
      <c r="O43" s="1267">
        <f t="shared" si="7"/>
        <v>0</v>
      </c>
      <c r="P43" s="1267">
        <f t="shared" si="7"/>
        <v>0</v>
      </c>
      <c r="Q43" s="1268">
        <f t="shared" si="7"/>
        <v>0</v>
      </c>
      <c r="R43" s="1235"/>
      <c r="S43" s="1235"/>
      <c r="T43" s="1235"/>
    </row>
    <row r="44" spans="1:20">
      <c r="A44" s="1276"/>
      <c r="B44" s="1269" t="s">
        <v>30</v>
      </c>
      <c r="C44" s="1256">
        <f t="shared" si="5"/>
        <v>0</v>
      </c>
      <c r="D44" s="1299"/>
      <c r="E44" s="1263"/>
      <c r="F44" s="1263"/>
      <c r="G44" s="1263"/>
      <c r="H44" s="1263"/>
      <c r="I44" s="1263"/>
      <c r="J44" s="1263"/>
      <c r="K44" s="1263"/>
      <c r="L44" s="1263"/>
      <c r="M44" s="1263"/>
      <c r="N44" s="1263"/>
      <c r="O44" s="1263"/>
      <c r="P44" s="1263"/>
      <c r="Q44" s="1264"/>
      <c r="R44" s="1235"/>
      <c r="S44" s="1235"/>
      <c r="T44" s="1235"/>
    </row>
    <row r="45" spans="1:20">
      <c r="A45" s="1260"/>
      <c r="B45" s="1269" t="s">
        <v>1727</v>
      </c>
      <c r="C45" s="1256">
        <f t="shared" si="5"/>
        <v>0</v>
      </c>
      <c r="D45" s="1299"/>
      <c r="E45" s="1263"/>
      <c r="F45" s="1263"/>
      <c r="G45" s="1263"/>
      <c r="H45" s="1263"/>
      <c r="I45" s="1263"/>
      <c r="J45" s="1263"/>
      <c r="K45" s="1263"/>
      <c r="L45" s="1263"/>
      <c r="M45" s="1263"/>
      <c r="N45" s="1263"/>
      <c r="O45" s="1263"/>
      <c r="P45" s="1263"/>
      <c r="Q45" s="1264"/>
      <c r="R45" s="1235"/>
      <c r="S45" s="1235"/>
      <c r="T45" s="1235"/>
    </row>
    <row r="46" spans="1:20">
      <c r="A46" s="1260"/>
      <c r="B46" s="1269" t="s">
        <v>1744</v>
      </c>
      <c r="C46" s="1256">
        <f t="shared" si="5"/>
        <v>0</v>
      </c>
      <c r="D46" s="1299"/>
      <c r="E46" s="1263"/>
      <c r="F46" s="1263"/>
      <c r="G46" s="1263"/>
      <c r="H46" s="1263"/>
      <c r="I46" s="1263"/>
      <c r="J46" s="1263"/>
      <c r="K46" s="1263"/>
      <c r="L46" s="1263"/>
      <c r="M46" s="1263"/>
      <c r="N46" s="1263"/>
      <c r="O46" s="1263"/>
      <c r="P46" s="1263"/>
      <c r="Q46" s="1264"/>
      <c r="R46" s="1235"/>
      <c r="S46" s="1235"/>
      <c r="T46" s="1235"/>
    </row>
    <row r="47" spans="1:20">
      <c r="A47" s="1260">
        <v>8</v>
      </c>
      <c r="B47" s="1277" t="s">
        <v>1745</v>
      </c>
      <c r="C47" s="1256">
        <f t="shared" si="5"/>
        <v>0</v>
      </c>
      <c r="D47" s="1299"/>
      <c r="E47" s="1263"/>
      <c r="F47" s="1263"/>
      <c r="G47" s="1263"/>
      <c r="H47" s="1263"/>
      <c r="I47" s="1263"/>
      <c r="J47" s="1263"/>
      <c r="K47" s="1263"/>
      <c r="L47" s="1263"/>
      <c r="M47" s="1263"/>
      <c r="N47" s="1263"/>
      <c r="O47" s="1263"/>
      <c r="P47" s="1263"/>
      <c r="Q47" s="1264"/>
      <c r="R47" s="1235"/>
      <c r="S47" s="1235"/>
      <c r="T47" s="1235"/>
    </row>
    <row r="48" spans="1:20">
      <c r="A48" s="1260">
        <v>9</v>
      </c>
      <c r="B48" s="1277" t="s">
        <v>1746</v>
      </c>
      <c r="C48" s="1256">
        <f t="shared" si="5"/>
        <v>0</v>
      </c>
      <c r="D48" s="1299"/>
      <c r="E48" s="1263"/>
      <c r="F48" s="1263"/>
      <c r="G48" s="1263"/>
      <c r="H48" s="1263"/>
      <c r="I48" s="1263"/>
      <c r="J48" s="1263"/>
      <c r="K48" s="1263"/>
      <c r="L48" s="1263"/>
      <c r="M48" s="1263"/>
      <c r="N48" s="1263"/>
      <c r="O48" s="1263"/>
      <c r="P48" s="1263"/>
      <c r="Q48" s="1264"/>
      <c r="R48" s="1235"/>
      <c r="S48" s="1235"/>
      <c r="T48" s="1235"/>
    </row>
    <row r="49" spans="1:20">
      <c r="A49" s="1260">
        <v>10</v>
      </c>
      <c r="B49" s="1277" t="s">
        <v>1747</v>
      </c>
      <c r="C49" s="1256">
        <f t="shared" si="5"/>
        <v>0</v>
      </c>
      <c r="D49" s="1299"/>
      <c r="E49" s="1263"/>
      <c r="F49" s="1263"/>
      <c r="G49" s="1263"/>
      <c r="H49" s="1263"/>
      <c r="I49" s="1263"/>
      <c r="J49" s="1263"/>
      <c r="K49" s="1263"/>
      <c r="L49" s="1263"/>
      <c r="M49" s="1263"/>
      <c r="N49" s="1263"/>
      <c r="O49" s="1263"/>
      <c r="P49" s="1263"/>
      <c r="Q49" s="1264"/>
      <c r="R49" s="1235"/>
      <c r="S49" s="1235"/>
      <c r="T49" s="1235"/>
    </row>
    <row r="50" spans="1:20">
      <c r="A50" s="1260">
        <v>11</v>
      </c>
      <c r="B50" s="1277" t="s">
        <v>444</v>
      </c>
      <c r="C50" s="1256">
        <f t="shared" si="5"/>
        <v>0</v>
      </c>
      <c r="D50" s="1299"/>
      <c r="E50" s="1263"/>
      <c r="F50" s="1263"/>
      <c r="G50" s="1263"/>
      <c r="H50" s="1263"/>
      <c r="I50" s="1263"/>
      <c r="J50" s="1263"/>
      <c r="K50" s="1263"/>
      <c r="L50" s="1263"/>
      <c r="M50" s="1263"/>
      <c r="N50" s="1263"/>
      <c r="O50" s="1263"/>
      <c r="P50" s="1263"/>
      <c r="Q50" s="1264"/>
      <c r="R50" s="1235"/>
      <c r="S50" s="1235"/>
      <c r="T50" s="1235"/>
    </row>
    <row r="51" spans="1:20" ht="15.75" thickBot="1">
      <c r="A51" s="1372"/>
      <c r="B51" s="1373" t="s">
        <v>1748</v>
      </c>
      <c r="C51" s="1302">
        <f>C35+C36+C37+C38+C41+C42+C43+C47+C48+C49+C50</f>
        <v>0</v>
      </c>
      <c r="D51" s="1303">
        <f>D35+D36+D37+D38+D41+D42+D43+D47+D48+D49+D50</f>
        <v>0</v>
      </c>
      <c r="E51" s="1303">
        <f t="shared" ref="E51:Q51" si="8">E35+E36+E37+E38+E41+E42+E43+E47+E48+E49+E50</f>
        <v>0</v>
      </c>
      <c r="F51" s="1303">
        <f t="shared" si="8"/>
        <v>0</v>
      </c>
      <c r="G51" s="1303">
        <f t="shared" si="8"/>
        <v>0</v>
      </c>
      <c r="H51" s="1303">
        <f t="shared" si="8"/>
        <v>0</v>
      </c>
      <c r="I51" s="1303">
        <f t="shared" si="8"/>
        <v>0</v>
      </c>
      <c r="J51" s="1303">
        <f t="shared" si="8"/>
        <v>0</v>
      </c>
      <c r="K51" s="1303">
        <f t="shared" si="8"/>
        <v>0</v>
      </c>
      <c r="L51" s="1303">
        <f t="shared" si="8"/>
        <v>0</v>
      </c>
      <c r="M51" s="1303">
        <f t="shared" si="8"/>
        <v>0</v>
      </c>
      <c r="N51" s="1303">
        <f t="shared" si="8"/>
        <v>0</v>
      </c>
      <c r="O51" s="1303">
        <f t="shared" si="8"/>
        <v>0</v>
      </c>
      <c r="P51" s="1303">
        <f t="shared" si="8"/>
        <v>0</v>
      </c>
      <c r="Q51" s="1304">
        <f t="shared" si="8"/>
        <v>0</v>
      </c>
      <c r="R51" s="1235"/>
      <c r="S51" s="1235"/>
      <c r="T51" s="1235"/>
    </row>
    <row r="52" spans="1:20" ht="15.75" thickBot="1">
      <c r="A52" s="1374"/>
      <c r="B52" s="1375" t="s">
        <v>1749</v>
      </c>
      <c r="C52" s="1307">
        <f>C33+C51</f>
        <v>0</v>
      </c>
      <c r="D52" s="1308">
        <f>D33+D51</f>
        <v>0</v>
      </c>
      <c r="E52" s="1308">
        <f t="shared" ref="E52:Q52" si="9">E33+E51</f>
        <v>0</v>
      </c>
      <c r="F52" s="1308">
        <f t="shared" si="9"/>
        <v>0</v>
      </c>
      <c r="G52" s="1308">
        <f t="shared" si="9"/>
        <v>0</v>
      </c>
      <c r="H52" s="1308">
        <f t="shared" si="9"/>
        <v>0</v>
      </c>
      <c r="I52" s="1308">
        <f t="shared" si="9"/>
        <v>0</v>
      </c>
      <c r="J52" s="1308">
        <f t="shared" si="9"/>
        <v>0</v>
      </c>
      <c r="K52" s="1308">
        <f t="shared" si="9"/>
        <v>0</v>
      </c>
      <c r="L52" s="1308">
        <f t="shared" si="9"/>
        <v>0</v>
      </c>
      <c r="M52" s="1308">
        <f t="shared" si="9"/>
        <v>0</v>
      </c>
      <c r="N52" s="1308">
        <f t="shared" si="9"/>
        <v>0</v>
      </c>
      <c r="O52" s="1308">
        <f t="shared" si="9"/>
        <v>0</v>
      </c>
      <c r="P52" s="1308">
        <f t="shared" si="9"/>
        <v>0</v>
      </c>
      <c r="Q52" s="1309">
        <f t="shared" si="9"/>
        <v>0</v>
      </c>
      <c r="R52" s="1235"/>
      <c r="S52" s="1235"/>
      <c r="T52" s="1235"/>
    </row>
    <row r="53" spans="1:20">
      <c r="A53" s="1376"/>
      <c r="B53" s="1369" t="s">
        <v>1750</v>
      </c>
      <c r="C53" s="1311"/>
      <c r="D53" s="1312"/>
      <c r="E53" s="1312"/>
      <c r="F53" s="1312"/>
      <c r="G53" s="1312"/>
      <c r="H53" s="1312"/>
      <c r="I53" s="1312"/>
      <c r="J53" s="1312"/>
      <c r="K53" s="1312"/>
      <c r="L53" s="1312"/>
      <c r="M53" s="1312"/>
      <c r="N53" s="1312"/>
      <c r="O53" s="1312"/>
      <c r="P53" s="1312"/>
      <c r="Q53" s="1313"/>
      <c r="R53" s="1235"/>
      <c r="S53" s="1235"/>
      <c r="T53" s="1235"/>
    </row>
    <row r="54" spans="1:20">
      <c r="A54" s="1260"/>
      <c r="B54" s="1369" t="s">
        <v>1751</v>
      </c>
      <c r="C54" s="1314"/>
      <c r="D54" s="1315"/>
      <c r="E54" s="1315"/>
      <c r="F54" s="1315"/>
      <c r="G54" s="1315"/>
      <c r="H54" s="1315"/>
      <c r="I54" s="1315"/>
      <c r="J54" s="1315"/>
      <c r="K54" s="1315"/>
      <c r="L54" s="1315"/>
      <c r="M54" s="1315"/>
      <c r="N54" s="1315"/>
      <c r="O54" s="1315"/>
      <c r="P54" s="1315"/>
      <c r="Q54" s="1316"/>
      <c r="R54" s="1235"/>
      <c r="S54" s="1235"/>
      <c r="T54" s="1235"/>
    </row>
    <row r="55" spans="1:20">
      <c r="A55" s="1276" t="s">
        <v>1752</v>
      </c>
      <c r="B55" s="1377" t="s">
        <v>1753</v>
      </c>
      <c r="C55" s="1251"/>
      <c r="D55" s="1252"/>
      <c r="E55" s="1252"/>
      <c r="F55" s="1252"/>
      <c r="G55" s="1252"/>
      <c r="H55" s="1252"/>
      <c r="I55" s="1252"/>
      <c r="J55" s="1252"/>
      <c r="K55" s="1252"/>
      <c r="L55" s="1252"/>
      <c r="M55" s="1252"/>
      <c r="N55" s="1252"/>
      <c r="O55" s="1252"/>
      <c r="P55" s="1252"/>
      <c r="Q55" s="1253"/>
      <c r="R55" s="1235"/>
      <c r="S55" s="1235"/>
      <c r="T55" s="1235"/>
    </row>
    <row r="56" spans="1:20">
      <c r="A56" s="1260" t="s">
        <v>1754</v>
      </c>
      <c r="B56" s="1318" t="s">
        <v>1755</v>
      </c>
      <c r="C56" s="1256">
        <f t="shared" ref="C56:C62" si="10">SUM(D56:Q56)</f>
        <v>0</v>
      </c>
      <c r="D56" s="1299"/>
      <c r="E56" s="1263"/>
      <c r="F56" s="1263"/>
      <c r="G56" s="1263"/>
      <c r="H56" s="1263"/>
      <c r="I56" s="1263"/>
      <c r="J56" s="1263"/>
      <c r="K56" s="1263"/>
      <c r="L56" s="1263"/>
      <c r="M56" s="1263"/>
      <c r="N56" s="1263"/>
      <c r="O56" s="1263"/>
      <c r="P56" s="1263"/>
      <c r="Q56" s="1264"/>
      <c r="R56" s="1235"/>
      <c r="S56" s="1235"/>
      <c r="T56" s="1235"/>
    </row>
    <row r="57" spans="1:20">
      <c r="A57" s="1260" t="s">
        <v>1756</v>
      </c>
      <c r="B57" s="1318" t="s">
        <v>1757</v>
      </c>
      <c r="C57" s="1256">
        <f t="shared" si="10"/>
        <v>0</v>
      </c>
      <c r="D57" s="1299"/>
      <c r="E57" s="1263"/>
      <c r="F57" s="1263"/>
      <c r="G57" s="1263"/>
      <c r="H57" s="1263"/>
      <c r="I57" s="1263"/>
      <c r="J57" s="1263"/>
      <c r="K57" s="1263"/>
      <c r="L57" s="1263"/>
      <c r="M57" s="1263"/>
      <c r="N57" s="1263"/>
      <c r="O57" s="1263"/>
      <c r="P57" s="1263"/>
      <c r="Q57" s="1264"/>
      <c r="R57" s="1235"/>
      <c r="S57" s="1235"/>
      <c r="T57" s="1235"/>
    </row>
    <row r="58" spans="1:20">
      <c r="A58" s="1260" t="s">
        <v>1758</v>
      </c>
      <c r="B58" s="1318" t="s">
        <v>1759</v>
      </c>
      <c r="C58" s="1256">
        <f t="shared" si="10"/>
        <v>0</v>
      </c>
      <c r="D58" s="1299"/>
      <c r="E58" s="1263"/>
      <c r="F58" s="1263"/>
      <c r="G58" s="1263"/>
      <c r="H58" s="1263"/>
      <c r="I58" s="1263"/>
      <c r="J58" s="1263"/>
      <c r="K58" s="1263"/>
      <c r="L58" s="1263"/>
      <c r="M58" s="1263"/>
      <c r="N58" s="1263"/>
      <c r="O58" s="1263"/>
      <c r="P58" s="1263"/>
      <c r="Q58" s="1264"/>
      <c r="R58" s="1235"/>
      <c r="S58" s="1235"/>
      <c r="T58" s="1235"/>
    </row>
    <row r="59" spans="1:20">
      <c r="A59" s="1260" t="s">
        <v>1760</v>
      </c>
      <c r="B59" s="1318" t="s">
        <v>1761</v>
      </c>
      <c r="C59" s="1256">
        <f t="shared" si="10"/>
        <v>0</v>
      </c>
      <c r="D59" s="1319">
        <f>D60+D61</f>
        <v>0</v>
      </c>
      <c r="E59" s="1319">
        <f t="shared" ref="E59:Q59" si="11">E60+E61</f>
        <v>0</v>
      </c>
      <c r="F59" s="1319">
        <f t="shared" si="11"/>
        <v>0</v>
      </c>
      <c r="G59" s="1319">
        <f t="shared" si="11"/>
        <v>0</v>
      </c>
      <c r="H59" s="1319">
        <f t="shared" si="11"/>
        <v>0</v>
      </c>
      <c r="I59" s="1319">
        <f t="shared" si="11"/>
        <v>0</v>
      </c>
      <c r="J59" s="1319">
        <f t="shared" si="11"/>
        <v>0</v>
      </c>
      <c r="K59" s="1319">
        <f t="shared" si="11"/>
        <v>0</v>
      </c>
      <c r="L59" s="1319">
        <f t="shared" si="11"/>
        <v>0</v>
      </c>
      <c r="M59" s="1319">
        <f t="shared" si="11"/>
        <v>0</v>
      </c>
      <c r="N59" s="1319">
        <f t="shared" si="11"/>
        <v>0</v>
      </c>
      <c r="O59" s="1319">
        <f t="shared" si="11"/>
        <v>0</v>
      </c>
      <c r="P59" s="1319">
        <f t="shared" si="11"/>
        <v>0</v>
      </c>
      <c r="Q59" s="1320">
        <f t="shared" si="11"/>
        <v>0</v>
      </c>
      <c r="R59" s="1235"/>
      <c r="S59" s="1235"/>
      <c r="T59" s="1235"/>
    </row>
    <row r="60" spans="1:20">
      <c r="A60" s="1260" t="s">
        <v>1762</v>
      </c>
      <c r="B60" s="1321" t="s">
        <v>1763</v>
      </c>
      <c r="C60" s="1256">
        <f t="shared" si="10"/>
        <v>0</v>
      </c>
      <c r="D60" s="1292"/>
      <c r="E60" s="1292"/>
      <c r="F60" s="1292"/>
      <c r="G60" s="1292"/>
      <c r="H60" s="1292"/>
      <c r="I60" s="1292"/>
      <c r="J60" s="1292"/>
      <c r="K60" s="1292"/>
      <c r="L60" s="1292"/>
      <c r="M60" s="1292"/>
      <c r="N60" s="1292"/>
      <c r="O60" s="1292"/>
      <c r="P60" s="1292"/>
      <c r="Q60" s="1293"/>
      <c r="R60" s="1235"/>
      <c r="S60" s="1235"/>
      <c r="T60" s="1235"/>
    </row>
    <row r="61" spans="1:20">
      <c r="A61" s="1260" t="s">
        <v>1764</v>
      </c>
      <c r="B61" s="1321" t="s">
        <v>1765</v>
      </c>
      <c r="C61" s="1256">
        <f t="shared" si="10"/>
        <v>0</v>
      </c>
      <c r="D61" s="1292"/>
      <c r="E61" s="1292"/>
      <c r="F61" s="1292"/>
      <c r="G61" s="1292"/>
      <c r="H61" s="1292"/>
      <c r="I61" s="1292"/>
      <c r="J61" s="1292"/>
      <c r="K61" s="1292"/>
      <c r="L61" s="1292"/>
      <c r="M61" s="1292"/>
      <c r="N61" s="1292"/>
      <c r="O61" s="1292"/>
      <c r="P61" s="1292"/>
      <c r="Q61" s="1293"/>
      <c r="R61" s="1235"/>
      <c r="S61" s="1235"/>
      <c r="T61" s="1235"/>
    </row>
    <row r="62" spans="1:20">
      <c r="A62" s="1260" t="s">
        <v>1766</v>
      </c>
      <c r="B62" s="1318" t="s">
        <v>1767</v>
      </c>
      <c r="C62" s="1256">
        <f t="shared" si="10"/>
        <v>0</v>
      </c>
      <c r="D62" s="1322"/>
      <c r="E62" s="1322"/>
      <c r="F62" s="1322"/>
      <c r="G62" s="1322"/>
      <c r="H62" s="1322"/>
      <c r="I62" s="1322"/>
      <c r="J62" s="1322"/>
      <c r="K62" s="1322"/>
      <c r="L62" s="1322"/>
      <c r="M62" s="1322"/>
      <c r="N62" s="1322"/>
      <c r="O62" s="1322"/>
      <c r="P62" s="1322"/>
      <c r="Q62" s="1323"/>
      <c r="R62" s="1235"/>
      <c r="S62" s="1235"/>
      <c r="T62" s="1235"/>
    </row>
    <row r="63" spans="1:20">
      <c r="A63" s="1276"/>
      <c r="B63" s="1371" t="s">
        <v>1768</v>
      </c>
      <c r="C63" s="1324">
        <f>C56+C57+C58+C59+C62</f>
        <v>0</v>
      </c>
      <c r="D63" s="1325">
        <f>D56+D57+D58+D59+D62</f>
        <v>0</v>
      </c>
      <c r="E63" s="1325">
        <f t="shared" ref="E63:Q63" si="12">E56+E57+E58+E59+E62</f>
        <v>0</v>
      </c>
      <c r="F63" s="1325">
        <f t="shared" si="12"/>
        <v>0</v>
      </c>
      <c r="G63" s="1325">
        <f t="shared" si="12"/>
        <v>0</v>
      </c>
      <c r="H63" s="1325">
        <f t="shared" si="12"/>
        <v>0</v>
      </c>
      <c r="I63" s="1325">
        <f t="shared" si="12"/>
        <v>0</v>
      </c>
      <c r="J63" s="1325">
        <f t="shared" si="12"/>
        <v>0</v>
      </c>
      <c r="K63" s="1325">
        <f t="shared" si="12"/>
        <v>0</v>
      </c>
      <c r="L63" s="1325">
        <f t="shared" si="12"/>
        <v>0</v>
      </c>
      <c r="M63" s="1325">
        <f t="shared" si="12"/>
        <v>0</v>
      </c>
      <c r="N63" s="1325">
        <f t="shared" si="12"/>
        <v>0</v>
      </c>
      <c r="O63" s="1325">
        <f t="shared" si="12"/>
        <v>0</v>
      </c>
      <c r="P63" s="1325">
        <f t="shared" si="12"/>
        <v>0</v>
      </c>
      <c r="Q63" s="1326">
        <f t="shared" si="12"/>
        <v>0</v>
      </c>
      <c r="R63" s="1235"/>
      <c r="S63" s="1235"/>
      <c r="T63" s="1235"/>
    </row>
    <row r="64" spans="1:20">
      <c r="A64" s="1260"/>
      <c r="B64" s="1369" t="s">
        <v>1769</v>
      </c>
      <c r="C64" s="1246"/>
      <c r="D64" s="1327"/>
      <c r="E64" s="1327"/>
      <c r="F64" s="1327"/>
      <c r="G64" s="1327"/>
      <c r="H64" s="1327"/>
      <c r="I64" s="1327"/>
      <c r="J64" s="1327"/>
      <c r="K64" s="1327"/>
      <c r="L64" s="1327"/>
      <c r="M64" s="1327"/>
      <c r="N64" s="1327"/>
      <c r="O64" s="1327"/>
      <c r="P64" s="1327"/>
      <c r="Q64" s="1328"/>
      <c r="R64" s="1235"/>
      <c r="S64" s="1235"/>
      <c r="T64" s="1235"/>
    </row>
    <row r="65" spans="1:20">
      <c r="A65" s="1276" t="s">
        <v>1770</v>
      </c>
      <c r="B65" s="1377" t="s">
        <v>1753</v>
      </c>
      <c r="C65" s="1329"/>
      <c r="D65" s="1330"/>
      <c r="E65" s="1330"/>
      <c r="F65" s="1330"/>
      <c r="G65" s="1330"/>
      <c r="H65" s="1330"/>
      <c r="I65" s="1330"/>
      <c r="J65" s="1330"/>
      <c r="K65" s="1330"/>
      <c r="L65" s="1330"/>
      <c r="M65" s="1330"/>
      <c r="N65" s="1330"/>
      <c r="O65" s="1330"/>
      <c r="P65" s="1330"/>
      <c r="Q65" s="1331"/>
      <c r="R65" s="1235"/>
      <c r="S65" s="1235"/>
      <c r="T65" s="1235"/>
    </row>
    <row r="66" spans="1:20">
      <c r="A66" s="1260" t="s">
        <v>1754</v>
      </c>
      <c r="B66" s="1318" t="s">
        <v>1755</v>
      </c>
      <c r="C66" s="1256">
        <f t="shared" ref="C66:C72" si="13">SUM(D66:Q66)</f>
        <v>0</v>
      </c>
      <c r="D66" s="1299"/>
      <c r="E66" s="1263"/>
      <c r="F66" s="1263"/>
      <c r="G66" s="1263"/>
      <c r="H66" s="1263"/>
      <c r="I66" s="1263"/>
      <c r="J66" s="1263"/>
      <c r="K66" s="1263"/>
      <c r="L66" s="1263"/>
      <c r="M66" s="1263"/>
      <c r="N66" s="1263"/>
      <c r="O66" s="1263"/>
      <c r="P66" s="1263"/>
      <c r="Q66" s="1264"/>
      <c r="R66" s="1235"/>
      <c r="S66" s="1235"/>
      <c r="T66" s="1235"/>
    </row>
    <row r="67" spans="1:20">
      <c r="A67" s="1260" t="s">
        <v>1756</v>
      </c>
      <c r="B67" s="1318" t="s">
        <v>1757</v>
      </c>
      <c r="C67" s="1256">
        <f t="shared" si="13"/>
        <v>0</v>
      </c>
      <c r="D67" s="1299"/>
      <c r="E67" s="1263"/>
      <c r="F67" s="1263"/>
      <c r="G67" s="1263"/>
      <c r="H67" s="1263"/>
      <c r="I67" s="1263"/>
      <c r="J67" s="1263"/>
      <c r="K67" s="1263"/>
      <c r="L67" s="1263"/>
      <c r="M67" s="1263"/>
      <c r="N67" s="1263"/>
      <c r="O67" s="1263"/>
      <c r="P67" s="1263"/>
      <c r="Q67" s="1264"/>
      <c r="R67" s="1235"/>
      <c r="S67" s="1235"/>
      <c r="T67" s="1235"/>
    </row>
    <row r="68" spans="1:20">
      <c r="A68" s="1260" t="s">
        <v>1758</v>
      </c>
      <c r="B68" s="1318" t="s">
        <v>1759</v>
      </c>
      <c r="C68" s="1256">
        <f t="shared" si="13"/>
        <v>0</v>
      </c>
      <c r="D68" s="1299"/>
      <c r="E68" s="1263"/>
      <c r="F68" s="1263"/>
      <c r="G68" s="1263"/>
      <c r="H68" s="1263"/>
      <c r="I68" s="1263"/>
      <c r="J68" s="1263"/>
      <c r="K68" s="1263"/>
      <c r="L68" s="1263"/>
      <c r="M68" s="1263"/>
      <c r="N68" s="1263"/>
      <c r="O68" s="1263"/>
      <c r="P68" s="1263"/>
      <c r="Q68" s="1264"/>
      <c r="R68" s="1235"/>
      <c r="S68" s="1235"/>
      <c r="T68" s="1235"/>
    </row>
    <row r="69" spans="1:20">
      <c r="A69" s="1260" t="s">
        <v>1760</v>
      </c>
      <c r="B69" s="1318" t="s">
        <v>1761</v>
      </c>
      <c r="C69" s="1256">
        <f t="shared" si="13"/>
        <v>0</v>
      </c>
      <c r="D69" s="1319">
        <f>D70+D71</f>
        <v>0</v>
      </c>
      <c r="E69" s="1319">
        <f t="shared" ref="E69:Q69" si="14">E70+E71</f>
        <v>0</v>
      </c>
      <c r="F69" s="1319">
        <f t="shared" si="14"/>
        <v>0</v>
      </c>
      <c r="G69" s="1319">
        <f t="shared" si="14"/>
        <v>0</v>
      </c>
      <c r="H69" s="1319">
        <f t="shared" si="14"/>
        <v>0</v>
      </c>
      <c r="I69" s="1319">
        <f t="shared" si="14"/>
        <v>0</v>
      </c>
      <c r="J69" s="1319">
        <f t="shared" si="14"/>
        <v>0</v>
      </c>
      <c r="K69" s="1319">
        <f t="shared" si="14"/>
        <v>0</v>
      </c>
      <c r="L69" s="1319">
        <f t="shared" si="14"/>
        <v>0</v>
      </c>
      <c r="M69" s="1319">
        <f t="shared" si="14"/>
        <v>0</v>
      </c>
      <c r="N69" s="1319">
        <f t="shared" si="14"/>
        <v>0</v>
      </c>
      <c r="O69" s="1319">
        <f t="shared" si="14"/>
        <v>0</v>
      </c>
      <c r="P69" s="1319">
        <f t="shared" si="14"/>
        <v>0</v>
      </c>
      <c r="Q69" s="1320">
        <f t="shared" si="14"/>
        <v>0</v>
      </c>
      <c r="R69" s="1235"/>
      <c r="S69" s="1235"/>
      <c r="T69" s="1235"/>
    </row>
    <row r="70" spans="1:20">
      <c r="A70" s="1260" t="s">
        <v>1762</v>
      </c>
      <c r="B70" s="1321" t="s">
        <v>1763</v>
      </c>
      <c r="C70" s="1256">
        <f t="shared" si="13"/>
        <v>0</v>
      </c>
      <c r="D70" s="1292"/>
      <c r="E70" s="1292"/>
      <c r="F70" s="1292"/>
      <c r="G70" s="1292"/>
      <c r="H70" s="1292"/>
      <c r="I70" s="1292"/>
      <c r="J70" s="1292"/>
      <c r="K70" s="1292"/>
      <c r="L70" s="1292"/>
      <c r="M70" s="1292"/>
      <c r="N70" s="1292"/>
      <c r="O70" s="1292"/>
      <c r="P70" s="1292"/>
      <c r="Q70" s="1293"/>
      <c r="R70" s="1235"/>
      <c r="S70" s="1235"/>
      <c r="T70" s="1235"/>
    </row>
    <row r="71" spans="1:20">
      <c r="A71" s="1260" t="s">
        <v>1764</v>
      </c>
      <c r="B71" s="1321" t="s">
        <v>1765</v>
      </c>
      <c r="C71" s="1256">
        <f t="shared" si="13"/>
        <v>0</v>
      </c>
      <c r="D71" s="1292"/>
      <c r="E71" s="1292"/>
      <c r="F71" s="1292"/>
      <c r="G71" s="1292"/>
      <c r="H71" s="1292"/>
      <c r="I71" s="1292"/>
      <c r="J71" s="1292"/>
      <c r="K71" s="1292"/>
      <c r="L71" s="1292"/>
      <c r="M71" s="1292"/>
      <c r="N71" s="1292"/>
      <c r="O71" s="1292"/>
      <c r="P71" s="1292"/>
      <c r="Q71" s="1293"/>
      <c r="R71" s="1235"/>
      <c r="S71" s="1235"/>
      <c r="T71" s="1235"/>
    </row>
    <row r="72" spans="1:20">
      <c r="A72" s="1260" t="s">
        <v>1766</v>
      </c>
      <c r="B72" s="1318" t="s">
        <v>1767</v>
      </c>
      <c r="C72" s="1256">
        <f t="shared" si="13"/>
        <v>0</v>
      </c>
      <c r="D72" s="1322"/>
      <c r="E72" s="1322"/>
      <c r="F72" s="1322"/>
      <c r="G72" s="1322"/>
      <c r="H72" s="1322"/>
      <c r="I72" s="1322"/>
      <c r="J72" s="1322"/>
      <c r="K72" s="1322"/>
      <c r="L72" s="1322"/>
      <c r="M72" s="1322"/>
      <c r="N72" s="1322"/>
      <c r="O72" s="1322"/>
      <c r="P72" s="1322"/>
      <c r="Q72" s="1323"/>
      <c r="R72" s="1235"/>
      <c r="S72" s="1235"/>
      <c r="T72" s="1235"/>
    </row>
    <row r="73" spans="1:20" ht="15.75" thickBot="1">
      <c r="A73" s="1372"/>
      <c r="B73" s="1373" t="s">
        <v>1771</v>
      </c>
      <c r="C73" s="1332">
        <f>C66+C67+C68+C69+C72</f>
        <v>0</v>
      </c>
      <c r="D73" s="1303">
        <f>D66+D67+D68+D69+D72</f>
        <v>0</v>
      </c>
      <c r="E73" s="1303">
        <f t="shared" ref="E73:Q73" si="15">E66+E67+E68+E69+E72</f>
        <v>0</v>
      </c>
      <c r="F73" s="1303">
        <f t="shared" si="15"/>
        <v>0</v>
      </c>
      <c r="G73" s="1303">
        <f t="shared" si="15"/>
        <v>0</v>
      </c>
      <c r="H73" s="1303">
        <f t="shared" si="15"/>
        <v>0</v>
      </c>
      <c r="I73" s="1303">
        <f t="shared" si="15"/>
        <v>0</v>
      </c>
      <c r="J73" s="1303">
        <f t="shared" si="15"/>
        <v>0</v>
      </c>
      <c r="K73" s="1303">
        <f t="shared" si="15"/>
        <v>0</v>
      </c>
      <c r="L73" s="1303">
        <f t="shared" si="15"/>
        <v>0</v>
      </c>
      <c r="M73" s="1303">
        <f t="shared" si="15"/>
        <v>0</v>
      </c>
      <c r="N73" s="1303">
        <f t="shared" si="15"/>
        <v>0</v>
      </c>
      <c r="O73" s="1303">
        <f t="shared" si="15"/>
        <v>0</v>
      </c>
      <c r="P73" s="1303">
        <f t="shared" si="15"/>
        <v>0</v>
      </c>
      <c r="Q73" s="1304">
        <f t="shared" si="15"/>
        <v>0</v>
      </c>
      <c r="R73" s="1235"/>
      <c r="S73" s="1235"/>
      <c r="T73" s="1235"/>
    </row>
    <row r="74" spans="1:20" ht="15.75" thickBot="1">
      <c r="A74" s="1378"/>
      <c r="B74" s="1375" t="s">
        <v>1772</v>
      </c>
      <c r="C74" s="1307">
        <f>C63+C73</f>
        <v>0</v>
      </c>
      <c r="D74" s="1308">
        <f>D63+D73</f>
        <v>0</v>
      </c>
      <c r="E74" s="1308">
        <f t="shared" ref="E74:Q74" si="16">E63+E73</f>
        <v>0</v>
      </c>
      <c r="F74" s="1308">
        <f t="shared" si="16"/>
        <v>0</v>
      </c>
      <c r="G74" s="1308">
        <f t="shared" si="16"/>
        <v>0</v>
      </c>
      <c r="H74" s="1308">
        <f t="shared" si="16"/>
        <v>0</v>
      </c>
      <c r="I74" s="1308">
        <f t="shared" si="16"/>
        <v>0</v>
      </c>
      <c r="J74" s="1308">
        <f t="shared" si="16"/>
        <v>0</v>
      </c>
      <c r="K74" s="1308">
        <f t="shared" si="16"/>
        <v>0</v>
      </c>
      <c r="L74" s="1308">
        <f t="shared" si="16"/>
        <v>0</v>
      </c>
      <c r="M74" s="1308">
        <f t="shared" si="16"/>
        <v>0</v>
      </c>
      <c r="N74" s="1308">
        <f t="shared" si="16"/>
        <v>0</v>
      </c>
      <c r="O74" s="1308">
        <f t="shared" si="16"/>
        <v>0</v>
      </c>
      <c r="P74" s="1308">
        <f t="shared" si="16"/>
        <v>0</v>
      </c>
      <c r="Q74" s="1309">
        <f t="shared" si="16"/>
        <v>0</v>
      </c>
      <c r="R74" s="1235"/>
      <c r="S74" s="1235"/>
      <c r="T74" s="1235"/>
    </row>
    <row r="75" spans="1:20" ht="15.75" thickBot="1">
      <c r="A75" s="1379"/>
      <c r="B75" s="1380" t="s">
        <v>1773</v>
      </c>
      <c r="C75" s="1336">
        <f>C52+C74</f>
        <v>0</v>
      </c>
      <c r="D75" s="1337">
        <f>D52+D74</f>
        <v>0</v>
      </c>
      <c r="E75" s="1337">
        <f t="shared" ref="E75:Q75" si="17">E52+E74</f>
        <v>0</v>
      </c>
      <c r="F75" s="1337">
        <f t="shared" si="17"/>
        <v>0</v>
      </c>
      <c r="G75" s="1337">
        <f t="shared" si="17"/>
        <v>0</v>
      </c>
      <c r="H75" s="1337">
        <f t="shared" si="17"/>
        <v>0</v>
      </c>
      <c r="I75" s="1337">
        <f t="shared" si="17"/>
        <v>0</v>
      </c>
      <c r="J75" s="1337">
        <f t="shared" si="17"/>
        <v>0</v>
      </c>
      <c r="K75" s="1337">
        <f t="shared" si="17"/>
        <v>0</v>
      </c>
      <c r="L75" s="1337">
        <f t="shared" si="17"/>
        <v>0</v>
      </c>
      <c r="M75" s="1337">
        <f t="shared" si="17"/>
        <v>0</v>
      </c>
      <c r="N75" s="1337">
        <f t="shared" si="17"/>
        <v>0</v>
      </c>
      <c r="O75" s="1337">
        <f t="shared" si="17"/>
        <v>0</v>
      </c>
      <c r="P75" s="1337">
        <f t="shared" si="17"/>
        <v>0</v>
      </c>
      <c r="Q75" s="1338">
        <f t="shared" si="17"/>
        <v>0</v>
      </c>
      <c r="R75" s="1235"/>
      <c r="S75" s="1235"/>
      <c r="T75" s="1235"/>
    </row>
    <row r="76" spans="1:20" ht="16.5" thickTop="1" thickBot="1">
      <c r="A76" s="1381"/>
      <c r="B76" s="1382" t="s">
        <v>1774</v>
      </c>
      <c r="C76" s="1341"/>
      <c r="D76" s="1342">
        <v>0</v>
      </c>
      <c r="E76" s="1343" t="s">
        <v>1775</v>
      </c>
      <c r="F76" s="1344" t="s">
        <v>1776</v>
      </c>
      <c r="G76" s="1344" t="s">
        <v>1777</v>
      </c>
      <c r="H76" s="1344" t="s">
        <v>1778</v>
      </c>
      <c r="I76" s="1344" t="s">
        <v>1779</v>
      </c>
      <c r="J76" s="1344" t="s">
        <v>1780</v>
      </c>
      <c r="K76" s="1344" t="s">
        <v>1781</v>
      </c>
      <c r="L76" s="1344" t="s">
        <v>1782</v>
      </c>
      <c r="M76" s="1344" t="s">
        <v>1783</v>
      </c>
      <c r="N76" s="1344" t="s">
        <v>1784</v>
      </c>
      <c r="O76" s="1344" t="s">
        <v>1785</v>
      </c>
      <c r="P76" s="1344" t="s">
        <v>1786</v>
      </c>
      <c r="Q76" s="1345" t="s">
        <v>1787</v>
      </c>
      <c r="R76" s="1235"/>
      <c r="S76" s="1235"/>
      <c r="T76" s="1235"/>
    </row>
    <row r="77" spans="1:20" ht="16.5" thickTop="1" thickBot="1">
      <c r="A77" s="1383"/>
      <c r="B77" s="1384" t="s">
        <v>1823</v>
      </c>
      <c r="C77" s="1348"/>
      <c r="D77" s="1349">
        <f t="shared" ref="D77:Q77" si="18">D75*D76</f>
        <v>0</v>
      </c>
      <c r="E77" s="1350">
        <f t="shared" si="18"/>
        <v>0</v>
      </c>
      <c r="F77" s="1350">
        <f t="shared" si="18"/>
        <v>0</v>
      </c>
      <c r="G77" s="1350">
        <f t="shared" si="18"/>
        <v>0</v>
      </c>
      <c r="H77" s="1350">
        <f t="shared" si="18"/>
        <v>0</v>
      </c>
      <c r="I77" s="1350">
        <f t="shared" si="18"/>
        <v>0</v>
      </c>
      <c r="J77" s="1350">
        <f t="shared" si="18"/>
        <v>0</v>
      </c>
      <c r="K77" s="1350">
        <f t="shared" si="18"/>
        <v>0</v>
      </c>
      <c r="L77" s="1350">
        <f t="shared" si="18"/>
        <v>0</v>
      </c>
      <c r="M77" s="1350">
        <f t="shared" si="18"/>
        <v>0</v>
      </c>
      <c r="N77" s="1350">
        <f t="shared" si="18"/>
        <v>0</v>
      </c>
      <c r="O77" s="1350">
        <f t="shared" si="18"/>
        <v>0</v>
      </c>
      <c r="P77" s="1350">
        <f t="shared" si="18"/>
        <v>0</v>
      </c>
      <c r="Q77" s="1351">
        <f t="shared" si="18"/>
        <v>0</v>
      </c>
      <c r="R77" s="1235"/>
      <c r="S77" s="1235"/>
      <c r="T77" s="1235"/>
    </row>
    <row r="78" spans="1:20" ht="16.5" thickTop="1" thickBot="1">
      <c r="A78" s="1385"/>
      <c r="B78" s="1386" t="s">
        <v>1824</v>
      </c>
      <c r="C78" s="1354">
        <f>SUM(D77:Q77)</f>
        <v>0</v>
      </c>
      <c r="D78" s="1355"/>
      <c r="E78" s="1356"/>
      <c r="F78" s="1356"/>
      <c r="G78" s="1356"/>
      <c r="H78" s="1356"/>
      <c r="I78" s="1356"/>
      <c r="J78" s="1356"/>
      <c r="K78" s="1356"/>
      <c r="L78" s="1356"/>
      <c r="M78" s="1356"/>
      <c r="N78" s="1356"/>
      <c r="O78" s="1356"/>
      <c r="P78" s="1356"/>
      <c r="Q78" s="1357"/>
      <c r="R78" s="1235"/>
      <c r="S78" s="1235"/>
      <c r="T78" s="1235"/>
    </row>
    <row r="79" spans="1:20">
      <c r="A79" s="1231"/>
      <c r="B79" s="1231"/>
      <c r="C79" s="1231"/>
      <c r="D79" s="1231"/>
      <c r="E79" s="1231"/>
      <c r="F79" s="1231"/>
      <c r="G79" s="1231"/>
      <c r="H79" s="1231"/>
      <c r="I79" s="1231"/>
      <c r="J79" s="1231"/>
      <c r="K79" s="1231"/>
      <c r="L79" s="1231"/>
      <c r="M79" s="1231"/>
      <c r="N79" s="1231"/>
      <c r="O79" s="1231"/>
      <c r="P79" s="1231"/>
      <c r="Q79" s="1231"/>
    </row>
    <row r="80" spans="1:20">
      <c r="A80" s="1231"/>
      <c r="B80" s="1231"/>
      <c r="C80" s="1231"/>
      <c r="D80" s="1231"/>
      <c r="E80" s="1231"/>
      <c r="F80" s="1231"/>
      <c r="G80" s="1231"/>
      <c r="H80" s="1231"/>
      <c r="I80" s="1231"/>
      <c r="J80" s="1231"/>
      <c r="K80" s="1231"/>
      <c r="L80" s="1231"/>
      <c r="M80" s="1231"/>
      <c r="N80" s="1231"/>
      <c r="O80" s="1231"/>
      <c r="P80" s="1231"/>
      <c r="Q80" s="1231"/>
    </row>
    <row r="81" spans="1:17">
      <c r="A81" s="1231"/>
      <c r="B81" s="1231"/>
      <c r="C81" s="1231"/>
      <c r="D81" s="1231"/>
      <c r="E81" s="1231"/>
      <c r="F81" s="1231"/>
      <c r="G81" s="1231"/>
      <c r="H81" s="1231"/>
      <c r="I81" s="1231"/>
      <c r="J81" s="1231"/>
      <c r="K81" s="1231"/>
      <c r="L81" s="1231"/>
      <c r="M81" s="1231"/>
      <c r="N81" s="1231"/>
      <c r="O81" s="1231"/>
      <c r="P81" s="1231"/>
      <c r="Q81" s="1231"/>
    </row>
  </sheetData>
  <mergeCells count="5">
    <mergeCell ref="A7:B10"/>
    <mergeCell ref="C7:Q10"/>
    <mergeCell ref="A11:B12"/>
    <mergeCell ref="C11:C12"/>
    <mergeCell ref="E11:Q11"/>
  </mergeCells>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pageSetup paperSize="9" orientation="portrait" horizontalDpi="4294967295" verticalDpi="4294967295"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1"/>
  <sheetViews>
    <sheetView workbookViewId="0">
      <selection activeCell="B31" sqref="B31"/>
    </sheetView>
  </sheetViews>
  <sheetFormatPr defaultRowHeight="15"/>
  <cols>
    <col min="1" max="1" width="21.85546875" style="242" bestFit="1" customWidth="1"/>
    <col min="2" max="2" width="47.7109375" style="242" customWidth="1"/>
    <col min="3" max="3" width="10" style="242" customWidth="1"/>
    <col min="4" max="256" width="9.140625" style="242"/>
    <col min="257" max="257" width="21.85546875" style="242" bestFit="1" customWidth="1"/>
    <col min="258" max="258" width="47.7109375" style="242" customWidth="1"/>
    <col min="259" max="259" width="10" style="242" customWidth="1"/>
    <col min="260" max="512" width="9.140625" style="242"/>
    <col min="513" max="513" width="21.85546875" style="242" bestFit="1" customWidth="1"/>
    <col min="514" max="514" width="47.7109375" style="242" customWidth="1"/>
    <col min="515" max="515" width="10" style="242" customWidth="1"/>
    <col min="516" max="768" width="9.140625" style="242"/>
    <col min="769" max="769" width="21.85546875" style="242" bestFit="1" customWidth="1"/>
    <col min="770" max="770" width="47.7109375" style="242" customWidth="1"/>
    <col min="771" max="771" width="10" style="242" customWidth="1"/>
    <col min="772" max="1024" width="9.140625" style="242"/>
    <col min="1025" max="1025" width="21.85546875" style="242" bestFit="1" customWidth="1"/>
    <col min="1026" max="1026" width="47.7109375" style="242" customWidth="1"/>
    <col min="1027" max="1027" width="10" style="242" customWidth="1"/>
    <col min="1028" max="1280" width="9.140625" style="242"/>
    <col min="1281" max="1281" width="21.85546875" style="242" bestFit="1" customWidth="1"/>
    <col min="1282" max="1282" width="47.7109375" style="242" customWidth="1"/>
    <col min="1283" max="1283" width="10" style="242" customWidth="1"/>
    <col min="1284" max="1536" width="9.140625" style="242"/>
    <col min="1537" max="1537" width="21.85546875" style="242" bestFit="1" customWidth="1"/>
    <col min="1538" max="1538" width="47.7109375" style="242" customWidth="1"/>
    <col min="1539" max="1539" width="10" style="242" customWidth="1"/>
    <col min="1540" max="1792" width="9.140625" style="242"/>
    <col min="1793" max="1793" width="21.85546875" style="242" bestFit="1" customWidth="1"/>
    <col min="1794" max="1794" width="47.7109375" style="242" customWidth="1"/>
    <col min="1795" max="1795" width="10" style="242" customWidth="1"/>
    <col min="1796" max="2048" width="9.140625" style="242"/>
    <col min="2049" max="2049" width="21.85546875" style="242" bestFit="1" customWidth="1"/>
    <col min="2050" max="2050" width="47.7109375" style="242" customWidth="1"/>
    <col min="2051" max="2051" width="10" style="242" customWidth="1"/>
    <col min="2052" max="2304" width="9.140625" style="242"/>
    <col min="2305" max="2305" width="21.85546875" style="242" bestFit="1" customWidth="1"/>
    <col min="2306" max="2306" width="47.7109375" style="242" customWidth="1"/>
    <col min="2307" max="2307" width="10" style="242" customWidth="1"/>
    <col min="2308" max="2560" width="9.140625" style="242"/>
    <col min="2561" max="2561" width="21.85546875" style="242" bestFit="1" customWidth="1"/>
    <col min="2562" max="2562" width="47.7109375" style="242" customWidth="1"/>
    <col min="2563" max="2563" width="10" style="242" customWidth="1"/>
    <col min="2564" max="2816" width="9.140625" style="242"/>
    <col min="2817" max="2817" width="21.85546875" style="242" bestFit="1" customWidth="1"/>
    <col min="2818" max="2818" width="47.7109375" style="242" customWidth="1"/>
    <col min="2819" max="2819" width="10" style="242" customWidth="1"/>
    <col min="2820" max="3072" width="9.140625" style="242"/>
    <col min="3073" max="3073" width="21.85546875" style="242" bestFit="1" customWidth="1"/>
    <col min="3074" max="3074" width="47.7109375" style="242" customWidth="1"/>
    <col min="3075" max="3075" width="10" style="242" customWidth="1"/>
    <col min="3076" max="3328" width="9.140625" style="242"/>
    <col min="3329" max="3329" width="21.85546875" style="242" bestFit="1" customWidth="1"/>
    <col min="3330" max="3330" width="47.7109375" style="242" customWidth="1"/>
    <col min="3331" max="3331" width="10" style="242" customWidth="1"/>
    <col min="3332" max="3584" width="9.140625" style="242"/>
    <col min="3585" max="3585" width="21.85546875" style="242" bestFit="1" customWidth="1"/>
    <col min="3586" max="3586" width="47.7109375" style="242" customWidth="1"/>
    <col min="3587" max="3587" width="10" style="242" customWidth="1"/>
    <col min="3588" max="3840" width="9.140625" style="242"/>
    <col min="3841" max="3841" width="21.85546875" style="242" bestFit="1" customWidth="1"/>
    <col min="3842" max="3842" width="47.7109375" style="242" customWidth="1"/>
    <col min="3843" max="3843" width="10" style="242" customWidth="1"/>
    <col min="3844" max="4096" width="9.140625" style="242"/>
    <col min="4097" max="4097" width="21.85546875" style="242" bestFit="1" customWidth="1"/>
    <col min="4098" max="4098" width="47.7109375" style="242" customWidth="1"/>
    <col min="4099" max="4099" width="10" style="242" customWidth="1"/>
    <col min="4100" max="4352" width="9.140625" style="242"/>
    <col min="4353" max="4353" width="21.85546875" style="242" bestFit="1" customWidth="1"/>
    <col min="4354" max="4354" width="47.7109375" style="242" customWidth="1"/>
    <col min="4355" max="4355" width="10" style="242" customWidth="1"/>
    <col min="4356" max="4608" width="9.140625" style="242"/>
    <col min="4609" max="4609" width="21.85546875" style="242" bestFit="1" customWidth="1"/>
    <col min="4610" max="4610" width="47.7109375" style="242" customWidth="1"/>
    <col min="4611" max="4611" width="10" style="242" customWidth="1"/>
    <col min="4612" max="4864" width="9.140625" style="242"/>
    <col min="4865" max="4865" width="21.85546875" style="242" bestFit="1" customWidth="1"/>
    <col min="4866" max="4866" width="47.7109375" style="242" customWidth="1"/>
    <col min="4867" max="4867" width="10" style="242" customWidth="1"/>
    <col min="4868" max="5120" width="9.140625" style="242"/>
    <col min="5121" max="5121" width="21.85546875" style="242" bestFit="1" customWidth="1"/>
    <col min="5122" max="5122" width="47.7109375" style="242" customWidth="1"/>
    <col min="5123" max="5123" width="10" style="242" customWidth="1"/>
    <col min="5124" max="5376" width="9.140625" style="242"/>
    <col min="5377" max="5377" width="21.85546875" style="242" bestFit="1" customWidth="1"/>
    <col min="5378" max="5378" width="47.7109375" style="242" customWidth="1"/>
    <col min="5379" max="5379" width="10" style="242" customWidth="1"/>
    <col min="5380" max="5632" width="9.140625" style="242"/>
    <col min="5633" max="5633" width="21.85546875" style="242" bestFit="1" customWidth="1"/>
    <col min="5634" max="5634" width="47.7109375" style="242" customWidth="1"/>
    <col min="5635" max="5635" width="10" style="242" customWidth="1"/>
    <col min="5636" max="5888" width="9.140625" style="242"/>
    <col min="5889" max="5889" width="21.85546875" style="242" bestFit="1" customWidth="1"/>
    <col min="5890" max="5890" width="47.7109375" style="242" customWidth="1"/>
    <col min="5891" max="5891" width="10" style="242" customWidth="1"/>
    <col min="5892" max="6144" width="9.140625" style="242"/>
    <col min="6145" max="6145" width="21.85546875" style="242" bestFit="1" customWidth="1"/>
    <col min="6146" max="6146" width="47.7109375" style="242" customWidth="1"/>
    <col min="6147" max="6147" width="10" style="242" customWidth="1"/>
    <col min="6148" max="6400" width="9.140625" style="242"/>
    <col min="6401" max="6401" width="21.85546875" style="242" bestFit="1" customWidth="1"/>
    <col min="6402" max="6402" width="47.7109375" style="242" customWidth="1"/>
    <col min="6403" max="6403" width="10" style="242" customWidth="1"/>
    <col min="6404" max="6656" width="9.140625" style="242"/>
    <col min="6657" max="6657" width="21.85546875" style="242" bestFit="1" customWidth="1"/>
    <col min="6658" max="6658" width="47.7109375" style="242" customWidth="1"/>
    <col min="6659" max="6659" width="10" style="242" customWidth="1"/>
    <col min="6660" max="6912" width="9.140625" style="242"/>
    <col min="6913" max="6913" width="21.85546875" style="242" bestFit="1" customWidth="1"/>
    <col min="6914" max="6914" width="47.7109375" style="242" customWidth="1"/>
    <col min="6915" max="6915" width="10" style="242" customWidth="1"/>
    <col min="6916" max="7168" width="9.140625" style="242"/>
    <col min="7169" max="7169" width="21.85546875" style="242" bestFit="1" customWidth="1"/>
    <col min="7170" max="7170" width="47.7109375" style="242" customWidth="1"/>
    <col min="7171" max="7171" width="10" style="242" customWidth="1"/>
    <col min="7172" max="7424" width="9.140625" style="242"/>
    <col min="7425" max="7425" width="21.85546875" style="242" bestFit="1" customWidth="1"/>
    <col min="7426" max="7426" width="47.7109375" style="242" customWidth="1"/>
    <col min="7427" max="7427" width="10" style="242" customWidth="1"/>
    <col min="7428" max="7680" width="9.140625" style="242"/>
    <col min="7681" max="7681" width="21.85546875" style="242" bestFit="1" customWidth="1"/>
    <col min="7682" max="7682" width="47.7109375" style="242" customWidth="1"/>
    <col min="7683" max="7683" width="10" style="242" customWidth="1"/>
    <col min="7684" max="7936" width="9.140625" style="242"/>
    <col min="7937" max="7937" width="21.85546875" style="242" bestFit="1" customWidth="1"/>
    <col min="7938" max="7938" width="47.7109375" style="242" customWidth="1"/>
    <col min="7939" max="7939" width="10" style="242" customWidth="1"/>
    <col min="7940" max="8192" width="9.140625" style="242"/>
    <col min="8193" max="8193" width="21.85546875" style="242" bestFit="1" customWidth="1"/>
    <col min="8194" max="8194" width="47.7109375" style="242" customWidth="1"/>
    <col min="8195" max="8195" width="10" style="242" customWidth="1"/>
    <col min="8196" max="8448" width="9.140625" style="242"/>
    <col min="8449" max="8449" width="21.85546875" style="242" bestFit="1" customWidth="1"/>
    <col min="8450" max="8450" width="47.7109375" style="242" customWidth="1"/>
    <col min="8451" max="8451" width="10" style="242" customWidth="1"/>
    <col min="8452" max="8704" width="9.140625" style="242"/>
    <col min="8705" max="8705" width="21.85546875" style="242" bestFit="1" customWidth="1"/>
    <col min="8706" max="8706" width="47.7109375" style="242" customWidth="1"/>
    <col min="8707" max="8707" width="10" style="242" customWidth="1"/>
    <col min="8708" max="8960" width="9.140625" style="242"/>
    <col min="8961" max="8961" width="21.85546875" style="242" bestFit="1" customWidth="1"/>
    <col min="8962" max="8962" width="47.7109375" style="242" customWidth="1"/>
    <col min="8963" max="8963" width="10" style="242" customWidth="1"/>
    <col min="8964" max="9216" width="9.140625" style="242"/>
    <col min="9217" max="9217" width="21.85546875" style="242" bestFit="1" customWidth="1"/>
    <col min="9218" max="9218" width="47.7109375" style="242" customWidth="1"/>
    <col min="9219" max="9219" width="10" style="242" customWidth="1"/>
    <col min="9220" max="9472" width="9.140625" style="242"/>
    <col min="9473" max="9473" width="21.85546875" style="242" bestFit="1" customWidth="1"/>
    <col min="9474" max="9474" width="47.7109375" style="242" customWidth="1"/>
    <col min="9475" max="9475" width="10" style="242" customWidth="1"/>
    <col min="9476" max="9728" width="9.140625" style="242"/>
    <col min="9729" max="9729" width="21.85546875" style="242" bestFit="1" customWidth="1"/>
    <col min="9730" max="9730" width="47.7109375" style="242" customWidth="1"/>
    <col min="9731" max="9731" width="10" style="242" customWidth="1"/>
    <col min="9732" max="9984" width="9.140625" style="242"/>
    <col min="9985" max="9985" width="21.85546875" style="242" bestFit="1" customWidth="1"/>
    <col min="9986" max="9986" width="47.7109375" style="242" customWidth="1"/>
    <col min="9987" max="9987" width="10" style="242" customWidth="1"/>
    <col min="9988" max="10240" width="9.140625" style="242"/>
    <col min="10241" max="10241" width="21.85546875" style="242" bestFit="1" customWidth="1"/>
    <col min="10242" max="10242" width="47.7109375" style="242" customWidth="1"/>
    <col min="10243" max="10243" width="10" style="242" customWidth="1"/>
    <col min="10244" max="10496" width="9.140625" style="242"/>
    <col min="10497" max="10497" width="21.85546875" style="242" bestFit="1" customWidth="1"/>
    <col min="10498" max="10498" width="47.7109375" style="242" customWidth="1"/>
    <col min="10499" max="10499" width="10" style="242" customWidth="1"/>
    <col min="10500" max="10752" width="9.140625" style="242"/>
    <col min="10753" max="10753" width="21.85546875" style="242" bestFit="1" customWidth="1"/>
    <col min="10754" max="10754" width="47.7109375" style="242" customWidth="1"/>
    <col min="10755" max="10755" width="10" style="242" customWidth="1"/>
    <col min="10756" max="11008" width="9.140625" style="242"/>
    <col min="11009" max="11009" width="21.85546875" style="242" bestFit="1" customWidth="1"/>
    <col min="11010" max="11010" width="47.7109375" style="242" customWidth="1"/>
    <col min="11011" max="11011" width="10" style="242" customWidth="1"/>
    <col min="11012" max="11264" width="9.140625" style="242"/>
    <col min="11265" max="11265" width="21.85546875" style="242" bestFit="1" customWidth="1"/>
    <col min="11266" max="11266" width="47.7109375" style="242" customWidth="1"/>
    <col min="11267" max="11267" width="10" style="242" customWidth="1"/>
    <col min="11268" max="11520" width="9.140625" style="242"/>
    <col min="11521" max="11521" width="21.85546875" style="242" bestFit="1" customWidth="1"/>
    <col min="11522" max="11522" width="47.7109375" style="242" customWidth="1"/>
    <col min="11523" max="11523" width="10" style="242" customWidth="1"/>
    <col min="11524" max="11776" width="9.140625" style="242"/>
    <col min="11777" max="11777" width="21.85546875" style="242" bestFit="1" customWidth="1"/>
    <col min="11778" max="11778" width="47.7109375" style="242" customWidth="1"/>
    <col min="11779" max="11779" width="10" style="242" customWidth="1"/>
    <col min="11780" max="12032" width="9.140625" style="242"/>
    <col min="12033" max="12033" width="21.85546875" style="242" bestFit="1" customWidth="1"/>
    <col min="12034" max="12034" width="47.7109375" style="242" customWidth="1"/>
    <col min="12035" max="12035" width="10" style="242" customWidth="1"/>
    <col min="12036" max="12288" width="9.140625" style="242"/>
    <col min="12289" max="12289" width="21.85546875" style="242" bestFit="1" customWidth="1"/>
    <col min="12290" max="12290" width="47.7109375" style="242" customWidth="1"/>
    <col min="12291" max="12291" width="10" style="242" customWidth="1"/>
    <col min="12292" max="12544" width="9.140625" style="242"/>
    <col min="12545" max="12545" width="21.85546875" style="242" bestFit="1" customWidth="1"/>
    <col min="12546" max="12546" width="47.7109375" style="242" customWidth="1"/>
    <col min="12547" max="12547" width="10" style="242" customWidth="1"/>
    <col min="12548" max="12800" width="9.140625" style="242"/>
    <col min="12801" max="12801" width="21.85546875" style="242" bestFit="1" customWidth="1"/>
    <col min="12802" max="12802" width="47.7109375" style="242" customWidth="1"/>
    <col min="12803" max="12803" width="10" style="242" customWidth="1"/>
    <col min="12804" max="13056" width="9.140625" style="242"/>
    <col min="13057" max="13057" width="21.85546875" style="242" bestFit="1" customWidth="1"/>
    <col min="13058" max="13058" width="47.7109375" style="242" customWidth="1"/>
    <col min="13059" max="13059" width="10" style="242" customWidth="1"/>
    <col min="13060" max="13312" width="9.140625" style="242"/>
    <col min="13313" max="13313" width="21.85546875" style="242" bestFit="1" customWidth="1"/>
    <col min="13314" max="13314" width="47.7109375" style="242" customWidth="1"/>
    <col min="13315" max="13315" width="10" style="242" customWidth="1"/>
    <col min="13316" max="13568" width="9.140625" style="242"/>
    <col min="13569" max="13569" width="21.85546875" style="242" bestFit="1" customWidth="1"/>
    <col min="13570" max="13570" width="47.7109375" style="242" customWidth="1"/>
    <col min="13571" max="13571" width="10" style="242" customWidth="1"/>
    <col min="13572" max="13824" width="9.140625" style="242"/>
    <col min="13825" max="13825" width="21.85546875" style="242" bestFit="1" customWidth="1"/>
    <col min="13826" max="13826" width="47.7109375" style="242" customWidth="1"/>
    <col min="13827" max="13827" width="10" style="242" customWidth="1"/>
    <col min="13828" max="14080" width="9.140625" style="242"/>
    <col min="14081" max="14081" width="21.85546875" style="242" bestFit="1" customWidth="1"/>
    <col min="14082" max="14082" width="47.7109375" style="242" customWidth="1"/>
    <col min="14083" max="14083" width="10" style="242" customWidth="1"/>
    <col min="14084" max="14336" width="9.140625" style="242"/>
    <col min="14337" max="14337" width="21.85546875" style="242" bestFit="1" customWidth="1"/>
    <col min="14338" max="14338" width="47.7109375" style="242" customWidth="1"/>
    <col min="14339" max="14339" width="10" style="242" customWidth="1"/>
    <col min="14340" max="14592" width="9.140625" style="242"/>
    <col min="14593" max="14593" width="21.85546875" style="242" bestFit="1" customWidth="1"/>
    <col min="14594" max="14594" width="47.7109375" style="242" customWidth="1"/>
    <col min="14595" max="14595" width="10" style="242" customWidth="1"/>
    <col min="14596" max="14848" width="9.140625" style="242"/>
    <col min="14849" max="14849" width="21.85546875" style="242" bestFit="1" customWidth="1"/>
    <col min="14850" max="14850" width="47.7109375" style="242" customWidth="1"/>
    <col min="14851" max="14851" width="10" style="242" customWidth="1"/>
    <col min="14852" max="15104" width="9.140625" style="242"/>
    <col min="15105" max="15105" width="21.85546875" style="242" bestFit="1" customWidth="1"/>
    <col min="15106" max="15106" width="47.7109375" style="242" customWidth="1"/>
    <col min="15107" max="15107" width="10" style="242" customWidth="1"/>
    <col min="15108" max="15360" width="9.140625" style="242"/>
    <col min="15361" max="15361" width="21.85546875" style="242" bestFit="1" customWidth="1"/>
    <col min="15362" max="15362" width="47.7109375" style="242" customWidth="1"/>
    <col min="15363" max="15363" width="10" style="242" customWidth="1"/>
    <col min="15364" max="15616" width="9.140625" style="242"/>
    <col min="15617" max="15617" width="21.85546875" style="242" bestFit="1" customWidth="1"/>
    <col min="15618" max="15618" width="47.7109375" style="242" customWidth="1"/>
    <col min="15619" max="15619" width="10" style="242" customWidth="1"/>
    <col min="15620" max="15872" width="9.140625" style="242"/>
    <col min="15873" max="15873" width="21.85546875" style="242" bestFit="1" customWidth="1"/>
    <col min="15874" max="15874" width="47.7109375" style="242" customWidth="1"/>
    <col min="15875" max="15875" width="10" style="242" customWidth="1"/>
    <col min="15876" max="16128" width="9.140625" style="242"/>
    <col min="16129" max="16129" width="21.85546875" style="242" bestFit="1" customWidth="1"/>
    <col min="16130" max="16130" width="47.7109375" style="242" customWidth="1"/>
    <col min="16131" max="16131" width="10" style="242" customWidth="1"/>
    <col min="16132" max="16384" width="9.140625" style="242"/>
  </cols>
  <sheetData>
    <row r="1" spans="1:20">
      <c r="A1" s="242" t="s">
        <v>0</v>
      </c>
      <c r="B1" s="265" t="s">
        <v>1830</v>
      </c>
    </row>
    <row r="2" spans="1:20">
      <c r="A2" s="242" t="s">
        <v>2</v>
      </c>
      <c r="B2" s="268" t="s">
        <v>1819</v>
      </c>
    </row>
    <row r="3" spans="1:20">
      <c r="A3" s="242" t="s">
        <v>4</v>
      </c>
      <c r="B3" s="268" t="s">
        <v>1560</v>
      </c>
    </row>
    <row r="4" spans="1:20">
      <c r="A4" s="242" t="s">
        <v>6</v>
      </c>
      <c r="B4" s="268" t="s">
        <v>7</v>
      </c>
    </row>
    <row r="5" spans="1:20">
      <c r="A5" s="242" t="s">
        <v>8</v>
      </c>
      <c r="B5" s="242" t="s">
        <v>9</v>
      </c>
    </row>
    <row r="6" spans="1:20" ht="15.75" thickBot="1"/>
    <row r="7" spans="1:20">
      <c r="A7" s="3035" t="s">
        <v>1820</v>
      </c>
      <c r="B7" s="3036"/>
      <c r="C7" s="3041" t="s">
        <v>1821</v>
      </c>
      <c r="D7" s="3042"/>
      <c r="E7" s="3042"/>
      <c r="F7" s="3042"/>
      <c r="G7" s="3042"/>
      <c r="H7" s="3042"/>
      <c r="I7" s="3042"/>
      <c r="J7" s="3042"/>
      <c r="K7" s="3042"/>
      <c r="L7" s="3042"/>
      <c r="M7" s="3042"/>
      <c r="N7" s="3043"/>
      <c r="O7" s="3043"/>
      <c r="P7" s="3043"/>
      <c r="Q7" s="3044"/>
      <c r="R7" s="1235"/>
      <c r="S7" s="1235"/>
      <c r="T7" s="1235"/>
    </row>
    <row r="8" spans="1:20">
      <c r="A8" s="3037"/>
      <c r="B8" s="3038"/>
      <c r="C8" s="3045"/>
      <c r="D8" s="3046"/>
      <c r="E8" s="3046"/>
      <c r="F8" s="3046"/>
      <c r="G8" s="3046"/>
      <c r="H8" s="3046"/>
      <c r="I8" s="3046"/>
      <c r="J8" s="3046"/>
      <c r="K8" s="3046"/>
      <c r="L8" s="3046"/>
      <c r="M8" s="3046"/>
      <c r="N8" s="3047"/>
      <c r="O8" s="3047"/>
      <c r="P8" s="3047"/>
      <c r="Q8" s="3048"/>
      <c r="R8" s="1235"/>
      <c r="S8" s="1235"/>
      <c r="T8" s="1235"/>
    </row>
    <row r="9" spans="1:20">
      <c r="A9" s="3037"/>
      <c r="B9" s="3038"/>
      <c r="C9" s="3045"/>
      <c r="D9" s="3046"/>
      <c r="E9" s="3046"/>
      <c r="F9" s="3046"/>
      <c r="G9" s="3046"/>
      <c r="H9" s="3046"/>
      <c r="I9" s="3046"/>
      <c r="J9" s="3046"/>
      <c r="K9" s="3046"/>
      <c r="L9" s="3046"/>
      <c r="M9" s="3046"/>
      <c r="N9" s="3047"/>
      <c r="O9" s="3047"/>
      <c r="P9" s="3047"/>
      <c r="Q9" s="3048"/>
      <c r="R9" s="1235"/>
      <c r="S9" s="1235"/>
      <c r="T9" s="1235"/>
    </row>
    <row r="10" spans="1:20" ht="15.75" thickBot="1">
      <c r="A10" s="3039"/>
      <c r="B10" s="3040"/>
      <c r="C10" s="3049"/>
      <c r="D10" s="3050"/>
      <c r="E10" s="3050"/>
      <c r="F10" s="3050"/>
      <c r="G10" s="3050"/>
      <c r="H10" s="3050"/>
      <c r="I10" s="3050"/>
      <c r="J10" s="3050"/>
      <c r="K10" s="3050"/>
      <c r="L10" s="3050"/>
      <c r="M10" s="3050"/>
      <c r="N10" s="3051"/>
      <c r="O10" s="3051"/>
      <c r="P10" s="3051"/>
      <c r="Q10" s="3052"/>
      <c r="R10" s="1235"/>
      <c r="S10" s="1235"/>
      <c r="T10" s="1235"/>
    </row>
    <row r="11" spans="1:20" ht="15" customHeight="1">
      <c r="A11" s="3061" t="s">
        <v>1822</v>
      </c>
      <c r="B11" s="3062"/>
      <c r="C11" s="3065" t="s">
        <v>1801</v>
      </c>
      <c r="D11" s="1359"/>
      <c r="E11" s="3067" t="s">
        <v>1708</v>
      </c>
      <c r="F11" s="3067"/>
      <c r="G11" s="3067"/>
      <c r="H11" s="3067"/>
      <c r="I11" s="3067"/>
      <c r="J11" s="3067"/>
      <c r="K11" s="3067"/>
      <c r="L11" s="3067"/>
      <c r="M11" s="3067"/>
      <c r="N11" s="3067"/>
      <c r="O11" s="3067"/>
      <c r="P11" s="3067"/>
      <c r="Q11" s="3068"/>
      <c r="R11" s="1235"/>
      <c r="S11" s="1235"/>
      <c r="T11" s="1235"/>
    </row>
    <row r="12" spans="1:20" ht="25.5">
      <c r="A12" s="3063"/>
      <c r="B12" s="3064"/>
      <c r="C12" s="3066"/>
      <c r="D12" s="1360" t="s">
        <v>1709</v>
      </c>
      <c r="E12" s="1238" t="s">
        <v>1710</v>
      </c>
      <c r="F12" s="1361" t="s">
        <v>1711</v>
      </c>
      <c r="G12" s="1361" t="s">
        <v>1712</v>
      </c>
      <c r="H12" s="1361" t="s">
        <v>1713</v>
      </c>
      <c r="I12" s="1361" t="s">
        <v>1714</v>
      </c>
      <c r="J12" s="1361" t="s">
        <v>1715</v>
      </c>
      <c r="K12" s="1361" t="s">
        <v>1716</v>
      </c>
      <c r="L12" s="1361" t="s">
        <v>1717</v>
      </c>
      <c r="M12" s="1361" t="s">
        <v>1718</v>
      </c>
      <c r="N12" s="1361" t="s">
        <v>1719</v>
      </c>
      <c r="O12" s="1361" t="s">
        <v>1720</v>
      </c>
      <c r="P12" s="1361" t="s">
        <v>1721</v>
      </c>
      <c r="Q12" s="1362" t="s">
        <v>1722</v>
      </c>
      <c r="R12" s="1235"/>
      <c r="S12" s="1235"/>
      <c r="T12" s="1235"/>
    </row>
    <row r="13" spans="1:20">
      <c r="A13" s="1363"/>
      <c r="B13" s="1364"/>
      <c r="C13" s="1365">
        <v>1</v>
      </c>
      <c r="D13" s="1366">
        <v>2</v>
      </c>
      <c r="E13" s="1366">
        <v>3</v>
      </c>
      <c r="F13" s="1366">
        <v>4</v>
      </c>
      <c r="G13" s="1366">
        <v>5</v>
      </c>
      <c r="H13" s="1366">
        <v>6</v>
      </c>
      <c r="I13" s="1366">
        <v>7</v>
      </c>
      <c r="J13" s="1366">
        <v>8</v>
      </c>
      <c r="K13" s="1366">
        <v>9</v>
      </c>
      <c r="L13" s="1366">
        <v>10</v>
      </c>
      <c r="M13" s="1366">
        <v>11</v>
      </c>
      <c r="N13" s="1366">
        <v>12</v>
      </c>
      <c r="O13" s="1366">
        <v>13</v>
      </c>
      <c r="P13" s="1367">
        <v>14</v>
      </c>
      <c r="Q13" s="1368">
        <v>15</v>
      </c>
      <c r="R13" s="1235"/>
      <c r="S13" s="1235"/>
      <c r="T13" s="1235"/>
    </row>
    <row r="14" spans="1:20">
      <c r="A14" s="1363"/>
      <c r="B14" s="1369" t="s">
        <v>1723</v>
      </c>
      <c r="C14" s="1246"/>
      <c r="D14" s="1247"/>
      <c r="E14" s="1247"/>
      <c r="F14" s="1247"/>
      <c r="G14" s="1247"/>
      <c r="H14" s="1247"/>
      <c r="I14" s="1247"/>
      <c r="J14" s="1247"/>
      <c r="K14" s="1247"/>
      <c r="L14" s="1247"/>
      <c r="M14" s="1247"/>
      <c r="N14" s="1247"/>
      <c r="O14" s="1247"/>
      <c r="P14" s="1247"/>
      <c r="Q14" s="1248"/>
      <c r="R14" s="1235"/>
      <c r="S14" s="1235"/>
      <c r="T14" s="1235"/>
    </row>
    <row r="15" spans="1:20">
      <c r="A15" s="1260"/>
      <c r="B15" s="1370" t="s">
        <v>11</v>
      </c>
      <c r="C15" s="1251"/>
      <c r="D15" s="1252"/>
      <c r="E15" s="1252"/>
      <c r="F15" s="1252"/>
      <c r="G15" s="1252"/>
      <c r="H15" s="1252"/>
      <c r="I15" s="1252"/>
      <c r="J15" s="1252"/>
      <c r="K15" s="1252"/>
      <c r="L15" s="1252"/>
      <c r="M15" s="1252"/>
      <c r="N15" s="1252"/>
      <c r="O15" s="1252"/>
      <c r="P15" s="1252"/>
      <c r="Q15" s="1253"/>
      <c r="R15" s="1235"/>
      <c r="S15" s="1235"/>
      <c r="T15" s="1235"/>
    </row>
    <row r="16" spans="1:20">
      <c r="A16" s="1254">
        <v>1</v>
      </c>
      <c r="B16" s="1255" t="s">
        <v>1724</v>
      </c>
      <c r="C16" s="1256">
        <f>SUM(D16:Q16)</f>
        <v>0</v>
      </c>
      <c r="D16" s="1257"/>
      <c r="E16" s="1258"/>
      <c r="F16" s="1258"/>
      <c r="G16" s="1258"/>
      <c r="H16" s="1258"/>
      <c r="I16" s="1258"/>
      <c r="J16" s="1258"/>
      <c r="K16" s="1258"/>
      <c r="L16" s="1258"/>
      <c r="M16" s="1258"/>
      <c r="N16" s="1258"/>
      <c r="O16" s="1258"/>
      <c r="P16" s="1258"/>
      <c r="Q16" s="1259"/>
      <c r="R16" s="1235"/>
      <c r="S16" s="1235"/>
      <c r="T16" s="1235"/>
    </row>
    <row r="17" spans="1:20" ht="26.25">
      <c r="A17" s="1260">
        <v>2</v>
      </c>
      <c r="B17" s="1261" t="s">
        <v>319</v>
      </c>
      <c r="C17" s="1256">
        <f t="shared" ref="C17:C32" si="0">SUM(D17:Q17)</f>
        <v>0</v>
      </c>
      <c r="D17" s="1262"/>
      <c r="E17" s="1263"/>
      <c r="F17" s="1263"/>
      <c r="G17" s="1263"/>
      <c r="H17" s="1263"/>
      <c r="I17" s="1263"/>
      <c r="J17" s="1263"/>
      <c r="K17" s="1263"/>
      <c r="L17" s="1263"/>
      <c r="M17" s="1263"/>
      <c r="N17" s="1263"/>
      <c r="O17" s="1263"/>
      <c r="P17" s="1263"/>
      <c r="Q17" s="1264"/>
      <c r="R17" s="1235"/>
      <c r="S17" s="1235"/>
      <c r="T17" s="1235"/>
    </row>
    <row r="18" spans="1:20" ht="15" customHeight="1">
      <c r="A18" s="1260">
        <v>3</v>
      </c>
      <c r="B18" s="1266" t="s">
        <v>1725</v>
      </c>
      <c r="C18" s="1256">
        <f t="shared" si="0"/>
        <v>0</v>
      </c>
      <c r="D18" s="1262"/>
      <c r="E18" s="1263"/>
      <c r="F18" s="1263"/>
      <c r="G18" s="1263"/>
      <c r="H18" s="1263"/>
      <c r="I18" s="1263"/>
      <c r="J18" s="1263"/>
      <c r="K18" s="1263"/>
      <c r="L18" s="1263"/>
      <c r="M18" s="1263"/>
      <c r="N18" s="1263"/>
      <c r="O18" s="1263"/>
      <c r="P18" s="1263"/>
      <c r="Q18" s="1264"/>
      <c r="R18" s="1235"/>
      <c r="S18" s="1235"/>
      <c r="T18" s="1235"/>
    </row>
    <row r="19" spans="1:20">
      <c r="A19" s="1260">
        <v>4</v>
      </c>
      <c r="B19" s="1266" t="s">
        <v>1726</v>
      </c>
      <c r="C19" s="1256">
        <f t="shared" si="0"/>
        <v>0</v>
      </c>
      <c r="D19" s="1267">
        <f>D20+D21</f>
        <v>0</v>
      </c>
      <c r="E19" s="1267">
        <f t="shared" ref="E19:Q19" si="1">E20+E21</f>
        <v>0</v>
      </c>
      <c r="F19" s="1267">
        <f t="shared" si="1"/>
        <v>0</v>
      </c>
      <c r="G19" s="1267">
        <f t="shared" si="1"/>
        <v>0</v>
      </c>
      <c r="H19" s="1267">
        <f t="shared" si="1"/>
        <v>0</v>
      </c>
      <c r="I19" s="1267">
        <f t="shared" si="1"/>
        <v>0</v>
      </c>
      <c r="J19" s="1267">
        <f t="shared" si="1"/>
        <v>0</v>
      </c>
      <c r="K19" s="1267">
        <f t="shared" si="1"/>
        <v>0</v>
      </c>
      <c r="L19" s="1267">
        <f t="shared" si="1"/>
        <v>0</v>
      </c>
      <c r="M19" s="1267">
        <f t="shared" si="1"/>
        <v>0</v>
      </c>
      <c r="N19" s="1267">
        <f t="shared" si="1"/>
        <v>0</v>
      </c>
      <c r="O19" s="1267">
        <f t="shared" si="1"/>
        <v>0</v>
      </c>
      <c r="P19" s="1267">
        <f t="shared" si="1"/>
        <v>0</v>
      </c>
      <c r="Q19" s="1268">
        <f t="shared" si="1"/>
        <v>0</v>
      </c>
      <c r="R19" s="1235"/>
      <c r="S19" s="1235"/>
      <c r="T19" s="1235"/>
    </row>
    <row r="20" spans="1:20">
      <c r="A20" s="1260"/>
      <c r="B20" s="1269" t="s">
        <v>1727</v>
      </c>
      <c r="C20" s="1256">
        <f t="shared" si="0"/>
        <v>0</v>
      </c>
      <c r="D20" s="1270"/>
      <c r="E20" s="1271"/>
      <c r="F20" s="1271"/>
      <c r="G20" s="1271"/>
      <c r="H20" s="1271"/>
      <c r="I20" s="1271"/>
      <c r="J20" s="1271"/>
      <c r="K20" s="1271"/>
      <c r="L20" s="1271"/>
      <c r="M20" s="1271"/>
      <c r="N20" s="1271"/>
      <c r="O20" s="1271"/>
      <c r="P20" s="1271"/>
      <c r="Q20" s="1272"/>
      <c r="R20" s="1235"/>
      <c r="S20" s="1235"/>
      <c r="T20" s="1235"/>
    </row>
    <row r="21" spans="1:20">
      <c r="A21" s="1260"/>
      <c r="B21" s="1269" t="s">
        <v>803</v>
      </c>
      <c r="C21" s="1256">
        <f t="shared" si="0"/>
        <v>0</v>
      </c>
      <c r="D21" s="1270"/>
      <c r="E21" s="1271"/>
      <c r="F21" s="1271"/>
      <c r="G21" s="1271"/>
      <c r="H21" s="1271"/>
      <c r="I21" s="1271"/>
      <c r="J21" s="1271"/>
      <c r="K21" s="1271"/>
      <c r="L21" s="1271"/>
      <c r="M21" s="1271"/>
      <c r="N21" s="1271"/>
      <c r="O21" s="1271"/>
      <c r="P21" s="1271"/>
      <c r="Q21" s="1272"/>
      <c r="R21" s="1235"/>
      <c r="S21" s="1235"/>
      <c r="T21" s="1235"/>
    </row>
    <row r="22" spans="1:20">
      <c r="A22" s="1260">
        <v>5</v>
      </c>
      <c r="B22" s="1266" t="s">
        <v>1728</v>
      </c>
      <c r="C22" s="1256">
        <f t="shared" si="0"/>
        <v>0</v>
      </c>
      <c r="D22" s="1273"/>
      <c r="E22" s="1274"/>
      <c r="F22" s="1274"/>
      <c r="G22" s="1274"/>
      <c r="H22" s="1274"/>
      <c r="I22" s="1274"/>
      <c r="J22" s="1274"/>
      <c r="K22" s="1274"/>
      <c r="L22" s="1274"/>
      <c r="M22" s="1274"/>
      <c r="N22" s="1274"/>
      <c r="O22" s="1274"/>
      <c r="P22" s="1274"/>
      <c r="Q22" s="1275"/>
      <c r="R22" s="1235"/>
      <c r="S22" s="1235"/>
      <c r="T22" s="1235"/>
    </row>
    <row r="23" spans="1:20">
      <c r="A23" s="1260">
        <v>6</v>
      </c>
      <c r="B23" s="1266" t="s">
        <v>1729</v>
      </c>
      <c r="C23" s="1256">
        <f t="shared" si="0"/>
        <v>0</v>
      </c>
      <c r="D23" s="1270"/>
      <c r="E23" s="1271"/>
      <c r="F23" s="1271"/>
      <c r="G23" s="1271"/>
      <c r="H23" s="1271"/>
      <c r="I23" s="1271"/>
      <c r="J23" s="1271"/>
      <c r="K23" s="1271"/>
      <c r="L23" s="1271"/>
      <c r="M23" s="1271"/>
      <c r="N23" s="1271"/>
      <c r="O23" s="1271"/>
      <c r="P23" s="1271"/>
      <c r="Q23" s="1272"/>
      <c r="R23" s="1235"/>
      <c r="S23" s="1235"/>
      <c r="T23" s="1235"/>
    </row>
    <row r="24" spans="1:20">
      <c r="A24" s="1260">
        <v>7</v>
      </c>
      <c r="B24" s="1266" t="s">
        <v>1730</v>
      </c>
      <c r="C24" s="1256">
        <f t="shared" si="0"/>
        <v>0</v>
      </c>
      <c r="D24" s="1270"/>
      <c r="E24" s="1271"/>
      <c r="F24" s="1271"/>
      <c r="G24" s="1271"/>
      <c r="H24" s="1271"/>
      <c r="I24" s="1271"/>
      <c r="J24" s="1271"/>
      <c r="K24" s="1271"/>
      <c r="L24" s="1271"/>
      <c r="M24" s="1271"/>
      <c r="N24" s="1271"/>
      <c r="O24" s="1271"/>
      <c r="P24" s="1271"/>
      <c r="Q24" s="1272"/>
      <c r="R24" s="1235"/>
      <c r="S24" s="1235"/>
      <c r="T24" s="1235"/>
    </row>
    <row r="25" spans="1:20">
      <c r="A25" s="1260"/>
      <c r="B25" s="1269" t="s">
        <v>1731</v>
      </c>
      <c r="C25" s="1256">
        <f t="shared" si="0"/>
        <v>0</v>
      </c>
      <c r="D25" s="1270"/>
      <c r="E25" s="1271"/>
      <c r="F25" s="1271"/>
      <c r="G25" s="1271"/>
      <c r="H25" s="1271"/>
      <c r="I25" s="1271"/>
      <c r="J25" s="1271"/>
      <c r="K25" s="1271"/>
      <c r="L25" s="1271"/>
      <c r="M25" s="1271"/>
      <c r="N25" s="1271"/>
      <c r="O25" s="1271"/>
      <c r="P25" s="1271"/>
      <c r="Q25" s="1272"/>
      <c r="R25" s="1235"/>
      <c r="S25" s="1235"/>
      <c r="T25" s="1235"/>
    </row>
    <row r="26" spans="1:20">
      <c r="A26" s="1260">
        <v>8</v>
      </c>
      <c r="B26" s="1277" t="s">
        <v>1732</v>
      </c>
      <c r="C26" s="1256">
        <f t="shared" si="0"/>
        <v>0</v>
      </c>
      <c r="D26" s="1278">
        <f>D27+D28+D29</f>
        <v>0</v>
      </c>
      <c r="E26" s="1278">
        <f t="shared" ref="E26:Q26" si="2">E27+E28+E29</f>
        <v>0</v>
      </c>
      <c r="F26" s="1278">
        <f t="shared" si="2"/>
        <v>0</v>
      </c>
      <c r="G26" s="1278">
        <f t="shared" si="2"/>
        <v>0</v>
      </c>
      <c r="H26" s="1278">
        <f t="shared" si="2"/>
        <v>0</v>
      </c>
      <c r="I26" s="1278">
        <f t="shared" si="2"/>
        <v>0</v>
      </c>
      <c r="J26" s="1278">
        <f t="shared" si="2"/>
        <v>0</v>
      </c>
      <c r="K26" s="1278">
        <f t="shared" si="2"/>
        <v>0</v>
      </c>
      <c r="L26" s="1278">
        <f t="shared" si="2"/>
        <v>0</v>
      </c>
      <c r="M26" s="1278">
        <f t="shared" si="2"/>
        <v>0</v>
      </c>
      <c r="N26" s="1278">
        <f t="shared" si="2"/>
        <v>0</v>
      </c>
      <c r="O26" s="1278">
        <f t="shared" si="2"/>
        <v>0</v>
      </c>
      <c r="P26" s="1278">
        <f t="shared" si="2"/>
        <v>0</v>
      </c>
      <c r="Q26" s="1279">
        <f t="shared" si="2"/>
        <v>0</v>
      </c>
      <c r="R26" s="1235"/>
      <c r="S26" s="1235"/>
      <c r="T26" s="1235"/>
    </row>
    <row r="27" spans="1:20">
      <c r="A27" s="1231"/>
      <c r="B27" s="1280" t="s">
        <v>1733</v>
      </c>
      <c r="C27" s="1256">
        <f t="shared" si="0"/>
        <v>0</v>
      </c>
      <c r="D27" s="1270"/>
      <c r="E27" s="1271"/>
      <c r="F27" s="1271"/>
      <c r="G27" s="1271"/>
      <c r="H27" s="1271"/>
      <c r="I27" s="1271"/>
      <c r="J27" s="1271"/>
      <c r="K27" s="1271"/>
      <c r="L27" s="1271"/>
      <c r="M27" s="1271"/>
      <c r="N27" s="1271"/>
      <c r="O27" s="1271"/>
      <c r="P27" s="1271"/>
      <c r="Q27" s="1272"/>
      <c r="R27" s="1235"/>
      <c r="S27" s="1235"/>
      <c r="T27" s="1235"/>
    </row>
    <row r="28" spans="1:20">
      <c r="A28" s="1260"/>
      <c r="B28" s="1280" t="s">
        <v>263</v>
      </c>
      <c r="C28" s="1256">
        <f t="shared" si="0"/>
        <v>0</v>
      </c>
      <c r="D28" s="1270"/>
      <c r="E28" s="1271"/>
      <c r="F28" s="1271"/>
      <c r="G28" s="1271"/>
      <c r="H28" s="1271"/>
      <c r="I28" s="1271"/>
      <c r="J28" s="1271"/>
      <c r="K28" s="1271"/>
      <c r="L28" s="1271"/>
      <c r="M28" s="1271"/>
      <c r="N28" s="1271"/>
      <c r="O28" s="1271"/>
      <c r="P28" s="1271"/>
      <c r="Q28" s="1272"/>
      <c r="R28" s="1235"/>
      <c r="S28" s="1235"/>
      <c r="T28" s="1235"/>
    </row>
    <row r="29" spans="1:20">
      <c r="A29" s="1260"/>
      <c r="B29" s="1269" t="s">
        <v>1734</v>
      </c>
      <c r="C29" s="1256">
        <f t="shared" si="0"/>
        <v>0</v>
      </c>
      <c r="D29" s="1270"/>
      <c r="E29" s="1271"/>
      <c r="F29" s="1271"/>
      <c r="G29" s="1271"/>
      <c r="H29" s="1271"/>
      <c r="I29" s="1271"/>
      <c r="J29" s="1271"/>
      <c r="K29" s="1271"/>
      <c r="L29" s="1271"/>
      <c r="M29" s="1271"/>
      <c r="N29" s="1271"/>
      <c r="O29" s="1271"/>
      <c r="P29" s="1271"/>
      <c r="Q29" s="1272"/>
      <c r="R29" s="1235"/>
      <c r="S29" s="1235"/>
      <c r="T29" s="1235"/>
    </row>
    <row r="30" spans="1:20">
      <c r="A30" s="1260">
        <v>9</v>
      </c>
      <c r="B30" s="1281" t="s">
        <v>1735</v>
      </c>
      <c r="C30" s="1256">
        <f t="shared" si="0"/>
        <v>0</v>
      </c>
      <c r="D30" s="1278">
        <f>D31+D32</f>
        <v>0</v>
      </c>
      <c r="E30" s="1278">
        <f t="shared" ref="E30:Q30" si="3">E31+E32</f>
        <v>0</v>
      </c>
      <c r="F30" s="1278">
        <f t="shared" si="3"/>
        <v>0</v>
      </c>
      <c r="G30" s="1278">
        <f t="shared" si="3"/>
        <v>0</v>
      </c>
      <c r="H30" s="1278">
        <f t="shared" si="3"/>
        <v>0</v>
      </c>
      <c r="I30" s="1278">
        <f t="shared" si="3"/>
        <v>0</v>
      </c>
      <c r="J30" s="1278">
        <f t="shared" si="3"/>
        <v>0</v>
      </c>
      <c r="K30" s="1278">
        <f t="shared" si="3"/>
        <v>0</v>
      </c>
      <c r="L30" s="1278">
        <f t="shared" si="3"/>
        <v>0</v>
      </c>
      <c r="M30" s="1278">
        <f t="shared" si="3"/>
        <v>0</v>
      </c>
      <c r="N30" s="1278">
        <f t="shared" si="3"/>
        <v>0</v>
      </c>
      <c r="O30" s="1278">
        <f t="shared" si="3"/>
        <v>0</v>
      </c>
      <c r="P30" s="1278">
        <f t="shared" si="3"/>
        <v>0</v>
      </c>
      <c r="Q30" s="1279">
        <f t="shared" si="3"/>
        <v>0</v>
      </c>
      <c r="R30" s="1235"/>
      <c r="S30" s="1235"/>
      <c r="T30" s="1235"/>
    </row>
    <row r="31" spans="1:20">
      <c r="A31" s="1260"/>
      <c r="B31" s="1282" t="s">
        <v>1736</v>
      </c>
      <c r="C31" s="1256">
        <f t="shared" si="0"/>
        <v>0</v>
      </c>
      <c r="D31" s="1270"/>
      <c r="E31" s="1271"/>
      <c r="F31" s="1271"/>
      <c r="G31" s="1271"/>
      <c r="H31" s="1271"/>
      <c r="I31" s="1271"/>
      <c r="J31" s="1271"/>
      <c r="K31" s="1271"/>
      <c r="L31" s="1271"/>
      <c r="M31" s="1271"/>
      <c r="N31" s="1271"/>
      <c r="O31" s="1271"/>
      <c r="P31" s="1271"/>
      <c r="Q31" s="1272"/>
      <c r="R31" s="1235"/>
      <c r="S31" s="1235"/>
      <c r="T31" s="1235"/>
    </row>
    <row r="32" spans="1:20">
      <c r="A32" s="1260"/>
      <c r="B32" s="1282" t="s">
        <v>1737</v>
      </c>
      <c r="C32" s="1256">
        <f t="shared" si="0"/>
        <v>0</v>
      </c>
      <c r="D32" s="1270"/>
      <c r="E32" s="1271"/>
      <c r="F32" s="1271"/>
      <c r="G32" s="1271"/>
      <c r="H32" s="1271"/>
      <c r="I32" s="1271"/>
      <c r="J32" s="1271"/>
      <c r="K32" s="1271"/>
      <c r="L32" s="1271"/>
      <c r="M32" s="1271"/>
      <c r="N32" s="1271"/>
      <c r="O32" s="1271"/>
      <c r="P32" s="1271"/>
      <c r="Q32" s="1272"/>
      <c r="R32" s="1235"/>
      <c r="S32" s="1235"/>
      <c r="T32" s="1235"/>
    </row>
    <row r="33" spans="1:20">
      <c r="A33" s="1260"/>
      <c r="B33" s="1371" t="s">
        <v>1738</v>
      </c>
      <c r="C33" s="1285">
        <f>C16+C17+C18+C19+C22+C23+C24+C25+C26+C30</f>
        <v>0</v>
      </c>
      <c r="D33" s="1285">
        <f t="shared" ref="D33:Q33" si="4">D16+D17+D18+D19+D22+D23+D24+D25+D26+D30</f>
        <v>0</v>
      </c>
      <c r="E33" s="1285">
        <f t="shared" si="4"/>
        <v>0</v>
      </c>
      <c r="F33" s="1285">
        <f t="shared" si="4"/>
        <v>0</v>
      </c>
      <c r="G33" s="1285">
        <f t="shared" si="4"/>
        <v>0</v>
      </c>
      <c r="H33" s="1285">
        <f t="shared" si="4"/>
        <v>0</v>
      </c>
      <c r="I33" s="1285">
        <f t="shared" si="4"/>
        <v>0</v>
      </c>
      <c r="J33" s="1285">
        <f t="shared" si="4"/>
        <v>0</v>
      </c>
      <c r="K33" s="1285">
        <f t="shared" si="4"/>
        <v>0</v>
      </c>
      <c r="L33" s="1285">
        <f t="shared" si="4"/>
        <v>0</v>
      </c>
      <c r="M33" s="1285">
        <f t="shared" si="4"/>
        <v>0</v>
      </c>
      <c r="N33" s="1285">
        <f t="shared" si="4"/>
        <v>0</v>
      </c>
      <c r="O33" s="1285">
        <f t="shared" si="4"/>
        <v>0</v>
      </c>
      <c r="P33" s="1285">
        <f t="shared" si="4"/>
        <v>0</v>
      </c>
      <c r="Q33" s="1286">
        <f t="shared" si="4"/>
        <v>0</v>
      </c>
      <c r="R33" s="1235"/>
      <c r="S33" s="1235"/>
      <c r="T33" s="1235"/>
    </row>
    <row r="34" spans="1:20">
      <c r="A34" s="1260"/>
      <c r="B34" s="1369" t="s">
        <v>1739</v>
      </c>
      <c r="C34" s="1288"/>
      <c r="D34" s="1288"/>
      <c r="E34" s="1288"/>
      <c r="F34" s="1288"/>
      <c r="G34" s="1288"/>
      <c r="H34" s="1288"/>
      <c r="I34" s="1288"/>
      <c r="J34" s="1288"/>
      <c r="K34" s="1288"/>
      <c r="L34" s="1288"/>
      <c r="M34" s="1288"/>
      <c r="N34" s="1288"/>
      <c r="O34" s="1288"/>
      <c r="P34" s="1288"/>
      <c r="Q34" s="1289"/>
      <c r="R34" s="1235"/>
      <c r="S34" s="1235"/>
      <c r="T34" s="1235"/>
    </row>
    <row r="35" spans="1:20">
      <c r="A35" s="1260">
        <v>1</v>
      </c>
      <c r="B35" s="1266" t="s">
        <v>29</v>
      </c>
      <c r="C35" s="1256">
        <f>SUM(D35:Q35)</f>
        <v>0</v>
      </c>
      <c r="D35" s="1273"/>
      <c r="E35" s="1274"/>
      <c r="F35" s="1274"/>
      <c r="G35" s="1274"/>
      <c r="H35" s="1274"/>
      <c r="I35" s="1274"/>
      <c r="J35" s="1274"/>
      <c r="K35" s="1274"/>
      <c r="L35" s="1274"/>
      <c r="M35" s="1274"/>
      <c r="N35" s="1274"/>
      <c r="O35" s="1274"/>
      <c r="P35" s="1274"/>
      <c r="Q35" s="1275"/>
      <c r="R35" s="1235"/>
      <c r="S35" s="1235"/>
      <c r="T35" s="1235"/>
    </row>
    <row r="36" spans="1:20">
      <c r="A36" s="1260">
        <v>2</v>
      </c>
      <c r="B36" s="1266" t="s">
        <v>1740</v>
      </c>
      <c r="C36" s="1256">
        <f t="shared" ref="C36:C50" si="5">SUM(D36:Q36)</f>
        <v>0</v>
      </c>
      <c r="D36" s="1270"/>
      <c r="E36" s="1271"/>
      <c r="F36" s="1271"/>
      <c r="G36" s="1271"/>
      <c r="H36" s="1271"/>
      <c r="I36" s="1271"/>
      <c r="J36" s="1271"/>
      <c r="K36" s="1271"/>
      <c r="L36" s="1271"/>
      <c r="M36" s="1271"/>
      <c r="N36" s="1271"/>
      <c r="O36" s="1271"/>
      <c r="P36" s="1271"/>
      <c r="Q36" s="1272"/>
      <c r="R36" s="1235"/>
      <c r="S36" s="1235"/>
      <c r="T36" s="1235"/>
    </row>
    <row r="37" spans="1:20" ht="26.25">
      <c r="A37" s="1260">
        <v>3</v>
      </c>
      <c r="B37" s="1266" t="s">
        <v>1741</v>
      </c>
      <c r="C37" s="1256">
        <f t="shared" si="5"/>
        <v>0</v>
      </c>
      <c r="D37" s="1270"/>
      <c r="E37" s="1271"/>
      <c r="F37" s="1271"/>
      <c r="G37" s="1271"/>
      <c r="H37" s="1271"/>
      <c r="I37" s="1271"/>
      <c r="J37" s="1271"/>
      <c r="K37" s="1271"/>
      <c r="L37" s="1271"/>
      <c r="M37" s="1271"/>
      <c r="N37" s="1271"/>
      <c r="O37" s="1271"/>
      <c r="P37" s="1271"/>
      <c r="Q37" s="1272"/>
      <c r="R37" s="1235"/>
      <c r="S37" s="1235"/>
      <c r="T37" s="1235"/>
    </row>
    <row r="38" spans="1:20" ht="15" customHeight="1">
      <c r="A38" s="1260">
        <v>4</v>
      </c>
      <c r="B38" s="1266" t="s">
        <v>1742</v>
      </c>
      <c r="C38" s="1256">
        <f t="shared" si="5"/>
        <v>0</v>
      </c>
      <c r="D38" s="1278">
        <f>D39+D40</f>
        <v>0</v>
      </c>
      <c r="E38" s="1278">
        <f t="shared" ref="E38:Q38" si="6">E39+E40</f>
        <v>0</v>
      </c>
      <c r="F38" s="1278">
        <f t="shared" si="6"/>
        <v>0</v>
      </c>
      <c r="G38" s="1278">
        <f t="shared" si="6"/>
        <v>0</v>
      </c>
      <c r="H38" s="1278">
        <f t="shared" si="6"/>
        <v>0</v>
      </c>
      <c r="I38" s="1278">
        <f t="shared" si="6"/>
        <v>0</v>
      </c>
      <c r="J38" s="1278">
        <f t="shared" si="6"/>
        <v>0</v>
      </c>
      <c r="K38" s="1278">
        <f t="shared" si="6"/>
        <v>0</v>
      </c>
      <c r="L38" s="1278">
        <f t="shared" si="6"/>
        <v>0</v>
      </c>
      <c r="M38" s="1278">
        <f t="shared" si="6"/>
        <v>0</v>
      </c>
      <c r="N38" s="1278">
        <f t="shared" si="6"/>
        <v>0</v>
      </c>
      <c r="O38" s="1278">
        <f t="shared" si="6"/>
        <v>0</v>
      </c>
      <c r="P38" s="1278">
        <f t="shared" si="6"/>
        <v>0</v>
      </c>
      <c r="Q38" s="1279">
        <f t="shared" si="6"/>
        <v>0</v>
      </c>
      <c r="R38" s="1235"/>
      <c r="S38" s="1235"/>
      <c r="T38" s="1235"/>
    </row>
    <row r="39" spans="1:20">
      <c r="A39" s="1260"/>
      <c r="B39" s="1269" t="s">
        <v>1727</v>
      </c>
      <c r="C39" s="1256">
        <f t="shared" si="5"/>
        <v>0</v>
      </c>
      <c r="D39" s="1290"/>
      <c r="E39" s="1290"/>
      <c r="F39" s="1290"/>
      <c r="G39" s="1290"/>
      <c r="H39" s="1290"/>
      <c r="I39" s="1290"/>
      <c r="J39" s="1290"/>
      <c r="K39" s="1290"/>
      <c r="L39" s="1290"/>
      <c r="M39" s="1290"/>
      <c r="N39" s="1290"/>
      <c r="O39" s="1290"/>
      <c r="P39" s="1290"/>
      <c r="Q39" s="1291"/>
      <c r="R39" s="1235"/>
      <c r="S39" s="1235"/>
      <c r="T39" s="1235"/>
    </row>
    <row r="40" spans="1:20">
      <c r="A40" s="1260"/>
      <c r="B40" s="1269" t="s">
        <v>803</v>
      </c>
      <c r="C40" s="1256">
        <f t="shared" si="5"/>
        <v>0</v>
      </c>
      <c r="D40" s="1292"/>
      <c r="E40" s="1292"/>
      <c r="F40" s="1292"/>
      <c r="G40" s="1292"/>
      <c r="H40" s="1292"/>
      <c r="I40" s="1292"/>
      <c r="J40" s="1292"/>
      <c r="K40" s="1292"/>
      <c r="L40" s="1292"/>
      <c r="M40" s="1292"/>
      <c r="N40" s="1292"/>
      <c r="O40" s="1292"/>
      <c r="P40" s="1292"/>
      <c r="Q40" s="1293"/>
      <c r="R40" s="1235"/>
      <c r="S40" s="1235"/>
      <c r="T40" s="1235"/>
    </row>
    <row r="41" spans="1:20">
      <c r="A41" s="1260">
        <v>5</v>
      </c>
      <c r="B41" s="1266" t="s">
        <v>1728</v>
      </c>
      <c r="C41" s="1256">
        <f t="shared" si="5"/>
        <v>0</v>
      </c>
      <c r="D41" s="1294"/>
      <c r="E41" s="1294"/>
      <c r="F41" s="1294"/>
      <c r="G41" s="1294"/>
      <c r="H41" s="1294"/>
      <c r="I41" s="1294"/>
      <c r="J41" s="1294"/>
      <c r="K41" s="1294"/>
      <c r="L41" s="1294"/>
      <c r="M41" s="1294"/>
      <c r="N41" s="1294"/>
      <c r="O41" s="1294"/>
      <c r="P41" s="1294"/>
      <c r="Q41" s="1295"/>
      <c r="R41" s="1235"/>
      <c r="S41" s="1235"/>
      <c r="T41" s="1235"/>
    </row>
    <row r="42" spans="1:20">
      <c r="A42" s="1260">
        <v>6</v>
      </c>
      <c r="B42" s="1266" t="s">
        <v>1729</v>
      </c>
      <c r="C42" s="1256">
        <f t="shared" si="5"/>
        <v>0</v>
      </c>
      <c r="D42" s="1296"/>
      <c r="E42" s="1296"/>
      <c r="F42" s="1296"/>
      <c r="G42" s="1296"/>
      <c r="H42" s="1296"/>
      <c r="I42" s="1296"/>
      <c r="J42" s="1296"/>
      <c r="K42" s="1296"/>
      <c r="L42" s="1296"/>
      <c r="M42" s="1296"/>
      <c r="N42" s="1296"/>
      <c r="O42" s="1296"/>
      <c r="P42" s="1296"/>
      <c r="Q42" s="1297"/>
      <c r="R42" s="1235"/>
      <c r="S42" s="1235"/>
      <c r="T42" s="1235"/>
    </row>
    <row r="43" spans="1:20">
      <c r="A43" s="1260">
        <v>7</v>
      </c>
      <c r="B43" s="1298" t="s">
        <v>1743</v>
      </c>
      <c r="C43" s="1256">
        <f t="shared" si="5"/>
        <v>0</v>
      </c>
      <c r="D43" s="1267">
        <f>D44+D45+D46</f>
        <v>0</v>
      </c>
      <c r="E43" s="1267">
        <f t="shared" ref="E43:Q43" si="7">E44+E45+E46</f>
        <v>0</v>
      </c>
      <c r="F43" s="1267">
        <f t="shared" si="7"/>
        <v>0</v>
      </c>
      <c r="G43" s="1267">
        <f t="shared" si="7"/>
        <v>0</v>
      </c>
      <c r="H43" s="1267">
        <f t="shared" si="7"/>
        <v>0</v>
      </c>
      <c r="I43" s="1267">
        <f t="shared" si="7"/>
        <v>0</v>
      </c>
      <c r="J43" s="1267">
        <f t="shared" si="7"/>
        <v>0</v>
      </c>
      <c r="K43" s="1267">
        <f t="shared" si="7"/>
        <v>0</v>
      </c>
      <c r="L43" s="1267">
        <f t="shared" si="7"/>
        <v>0</v>
      </c>
      <c r="M43" s="1267">
        <f t="shared" si="7"/>
        <v>0</v>
      </c>
      <c r="N43" s="1267">
        <f t="shared" si="7"/>
        <v>0</v>
      </c>
      <c r="O43" s="1267">
        <f t="shared" si="7"/>
        <v>0</v>
      </c>
      <c r="P43" s="1267">
        <f t="shared" si="7"/>
        <v>0</v>
      </c>
      <c r="Q43" s="1268">
        <f t="shared" si="7"/>
        <v>0</v>
      </c>
      <c r="R43" s="1235"/>
      <c r="S43" s="1235"/>
      <c r="T43" s="1235"/>
    </row>
    <row r="44" spans="1:20">
      <c r="A44" s="1276"/>
      <c r="B44" s="1269" t="s">
        <v>30</v>
      </c>
      <c r="C44" s="1256">
        <f t="shared" si="5"/>
        <v>0</v>
      </c>
      <c r="D44" s="1299"/>
      <c r="E44" s="1263"/>
      <c r="F44" s="1263"/>
      <c r="G44" s="1263"/>
      <c r="H44" s="1263"/>
      <c r="I44" s="1263"/>
      <c r="J44" s="1263"/>
      <c r="K44" s="1263"/>
      <c r="L44" s="1263"/>
      <c r="M44" s="1263"/>
      <c r="N44" s="1263"/>
      <c r="O44" s="1263"/>
      <c r="P44" s="1263"/>
      <c r="Q44" s="1264"/>
      <c r="R44" s="1235"/>
      <c r="S44" s="1235"/>
      <c r="T44" s="1235"/>
    </row>
    <row r="45" spans="1:20">
      <c r="A45" s="1260"/>
      <c r="B45" s="1269" t="s">
        <v>1727</v>
      </c>
      <c r="C45" s="1256">
        <f t="shared" si="5"/>
        <v>0</v>
      </c>
      <c r="D45" s="1299"/>
      <c r="E45" s="1263"/>
      <c r="F45" s="1263"/>
      <c r="G45" s="1263"/>
      <c r="H45" s="1263"/>
      <c r="I45" s="1263"/>
      <c r="J45" s="1263"/>
      <c r="K45" s="1263"/>
      <c r="L45" s="1263"/>
      <c r="M45" s="1263"/>
      <c r="N45" s="1263"/>
      <c r="O45" s="1263"/>
      <c r="P45" s="1263"/>
      <c r="Q45" s="1264"/>
      <c r="R45" s="1235"/>
      <c r="S45" s="1235"/>
      <c r="T45" s="1235"/>
    </row>
    <row r="46" spans="1:20">
      <c r="A46" s="1260"/>
      <c r="B46" s="1269" t="s">
        <v>1744</v>
      </c>
      <c r="C46" s="1256">
        <f t="shared" si="5"/>
        <v>0</v>
      </c>
      <c r="D46" s="1299"/>
      <c r="E46" s="1263"/>
      <c r="F46" s="1263"/>
      <c r="G46" s="1263"/>
      <c r="H46" s="1263"/>
      <c r="I46" s="1263"/>
      <c r="J46" s="1263"/>
      <c r="K46" s="1263"/>
      <c r="L46" s="1263"/>
      <c r="M46" s="1263"/>
      <c r="N46" s="1263"/>
      <c r="O46" s="1263"/>
      <c r="P46" s="1263"/>
      <c r="Q46" s="1264"/>
      <c r="R46" s="1235"/>
      <c r="S46" s="1235"/>
      <c r="T46" s="1235"/>
    </row>
    <row r="47" spans="1:20">
      <c r="A47" s="1260">
        <v>8</v>
      </c>
      <c r="B47" s="1277" t="s">
        <v>1745</v>
      </c>
      <c r="C47" s="1256">
        <f t="shared" si="5"/>
        <v>0</v>
      </c>
      <c r="D47" s="1299"/>
      <c r="E47" s="1263"/>
      <c r="F47" s="1263"/>
      <c r="G47" s="1263"/>
      <c r="H47" s="1263"/>
      <c r="I47" s="1263"/>
      <c r="J47" s="1263"/>
      <c r="K47" s="1263"/>
      <c r="L47" s="1263"/>
      <c r="M47" s="1263"/>
      <c r="N47" s="1263"/>
      <c r="O47" s="1263"/>
      <c r="P47" s="1263"/>
      <c r="Q47" s="1264"/>
      <c r="R47" s="1235"/>
      <c r="S47" s="1235"/>
      <c r="T47" s="1235"/>
    </row>
    <row r="48" spans="1:20">
      <c r="A48" s="1260">
        <v>9</v>
      </c>
      <c r="B48" s="1277" t="s">
        <v>1746</v>
      </c>
      <c r="C48" s="1256">
        <f t="shared" si="5"/>
        <v>0</v>
      </c>
      <c r="D48" s="1299"/>
      <c r="E48" s="1263"/>
      <c r="F48" s="1263"/>
      <c r="G48" s="1263"/>
      <c r="H48" s="1263"/>
      <c r="I48" s="1263"/>
      <c r="J48" s="1263"/>
      <c r="K48" s="1263"/>
      <c r="L48" s="1263"/>
      <c r="M48" s="1263"/>
      <c r="N48" s="1263"/>
      <c r="O48" s="1263"/>
      <c r="P48" s="1263"/>
      <c r="Q48" s="1264"/>
      <c r="R48" s="1235"/>
      <c r="S48" s="1235"/>
      <c r="T48" s="1235"/>
    </row>
    <row r="49" spans="1:20">
      <c r="A49" s="1260">
        <v>10</v>
      </c>
      <c r="B49" s="1277" t="s">
        <v>1747</v>
      </c>
      <c r="C49" s="1256">
        <f t="shared" si="5"/>
        <v>0</v>
      </c>
      <c r="D49" s="1299"/>
      <c r="E49" s="1263"/>
      <c r="F49" s="1263"/>
      <c r="G49" s="1263"/>
      <c r="H49" s="1263"/>
      <c r="I49" s="1263"/>
      <c r="J49" s="1263"/>
      <c r="K49" s="1263"/>
      <c r="L49" s="1263"/>
      <c r="M49" s="1263"/>
      <c r="N49" s="1263"/>
      <c r="O49" s="1263"/>
      <c r="P49" s="1263"/>
      <c r="Q49" s="1264"/>
      <c r="R49" s="1235"/>
      <c r="S49" s="1235"/>
      <c r="T49" s="1235"/>
    </row>
    <row r="50" spans="1:20">
      <c r="A50" s="1260">
        <v>11</v>
      </c>
      <c r="B50" s="1277" t="s">
        <v>444</v>
      </c>
      <c r="C50" s="1256">
        <f t="shared" si="5"/>
        <v>0</v>
      </c>
      <c r="D50" s="1299"/>
      <c r="E50" s="1263"/>
      <c r="F50" s="1263"/>
      <c r="G50" s="1263"/>
      <c r="H50" s="1263"/>
      <c r="I50" s="1263"/>
      <c r="J50" s="1263"/>
      <c r="K50" s="1263"/>
      <c r="L50" s="1263"/>
      <c r="M50" s="1263"/>
      <c r="N50" s="1263"/>
      <c r="O50" s="1263"/>
      <c r="P50" s="1263"/>
      <c r="Q50" s="1264"/>
      <c r="R50" s="1235"/>
      <c r="S50" s="1235"/>
      <c r="T50" s="1235"/>
    </row>
    <row r="51" spans="1:20" ht="15.75" thickBot="1">
      <c r="A51" s="1372"/>
      <c r="B51" s="1373" t="s">
        <v>1748</v>
      </c>
      <c r="C51" s="1302">
        <f>C35+C36+C37+C38+C41+C42+C43+C47+C48+C49+C50</f>
        <v>0</v>
      </c>
      <c r="D51" s="1303">
        <f>D35+D36+D37+D38+D41+D42+D43+D47+D48+D49+D50</f>
        <v>0</v>
      </c>
      <c r="E51" s="1303">
        <f t="shared" ref="E51:Q51" si="8">E35+E36+E37+E38+E41+E42+E43+E47+E48+E49+E50</f>
        <v>0</v>
      </c>
      <c r="F51" s="1303">
        <f t="shared" si="8"/>
        <v>0</v>
      </c>
      <c r="G51" s="1303">
        <f t="shared" si="8"/>
        <v>0</v>
      </c>
      <c r="H51" s="1303">
        <f t="shared" si="8"/>
        <v>0</v>
      </c>
      <c r="I51" s="1303">
        <f t="shared" si="8"/>
        <v>0</v>
      </c>
      <c r="J51" s="1303">
        <f t="shared" si="8"/>
        <v>0</v>
      </c>
      <c r="K51" s="1303">
        <f t="shared" si="8"/>
        <v>0</v>
      </c>
      <c r="L51" s="1303">
        <f t="shared" si="8"/>
        <v>0</v>
      </c>
      <c r="M51" s="1303">
        <f t="shared" si="8"/>
        <v>0</v>
      </c>
      <c r="N51" s="1303">
        <f t="shared" si="8"/>
        <v>0</v>
      </c>
      <c r="O51" s="1303">
        <f t="shared" si="8"/>
        <v>0</v>
      </c>
      <c r="P51" s="1303">
        <f t="shared" si="8"/>
        <v>0</v>
      </c>
      <c r="Q51" s="1304">
        <f t="shared" si="8"/>
        <v>0</v>
      </c>
      <c r="R51" s="1235"/>
      <c r="S51" s="1235"/>
      <c r="T51" s="1235"/>
    </row>
    <row r="52" spans="1:20" ht="15.75" thickBot="1">
      <c r="A52" s="1374"/>
      <c r="B52" s="1375" t="s">
        <v>1749</v>
      </c>
      <c r="C52" s="1307">
        <f>C33+C51</f>
        <v>0</v>
      </c>
      <c r="D52" s="1308">
        <f>D33+D51</f>
        <v>0</v>
      </c>
      <c r="E52" s="1308">
        <f t="shared" ref="E52:Q52" si="9">E33+E51</f>
        <v>0</v>
      </c>
      <c r="F52" s="1308">
        <f t="shared" si="9"/>
        <v>0</v>
      </c>
      <c r="G52" s="1308">
        <f t="shared" si="9"/>
        <v>0</v>
      </c>
      <c r="H52" s="1308">
        <f t="shared" si="9"/>
        <v>0</v>
      </c>
      <c r="I52" s="1308">
        <f t="shared" si="9"/>
        <v>0</v>
      </c>
      <c r="J52" s="1308">
        <f t="shared" si="9"/>
        <v>0</v>
      </c>
      <c r="K52" s="1308">
        <f t="shared" si="9"/>
        <v>0</v>
      </c>
      <c r="L52" s="1308">
        <f t="shared" si="9"/>
        <v>0</v>
      </c>
      <c r="M52" s="1308">
        <f t="shared" si="9"/>
        <v>0</v>
      </c>
      <c r="N52" s="1308">
        <f t="shared" si="9"/>
        <v>0</v>
      </c>
      <c r="O52" s="1308">
        <f t="shared" si="9"/>
        <v>0</v>
      </c>
      <c r="P52" s="1308">
        <f t="shared" si="9"/>
        <v>0</v>
      </c>
      <c r="Q52" s="1309">
        <f t="shared" si="9"/>
        <v>0</v>
      </c>
      <c r="R52" s="1235"/>
      <c r="S52" s="1235"/>
      <c r="T52" s="1235"/>
    </row>
    <row r="53" spans="1:20">
      <c r="A53" s="1376"/>
      <c r="B53" s="1369" t="s">
        <v>1750</v>
      </c>
      <c r="C53" s="1311"/>
      <c r="D53" s="1312"/>
      <c r="E53" s="1312"/>
      <c r="F53" s="1312"/>
      <c r="G53" s="1312"/>
      <c r="H53" s="1312"/>
      <c r="I53" s="1312"/>
      <c r="J53" s="1312"/>
      <c r="K53" s="1312"/>
      <c r="L53" s="1312"/>
      <c r="M53" s="1312"/>
      <c r="N53" s="1312"/>
      <c r="O53" s="1312"/>
      <c r="P53" s="1312"/>
      <c r="Q53" s="1313"/>
      <c r="R53" s="1235"/>
      <c r="S53" s="1235"/>
      <c r="T53" s="1235"/>
    </row>
    <row r="54" spans="1:20">
      <c r="A54" s="1260"/>
      <c r="B54" s="1369" t="s">
        <v>1751</v>
      </c>
      <c r="C54" s="1314"/>
      <c r="D54" s="1315"/>
      <c r="E54" s="1315"/>
      <c r="F54" s="1315"/>
      <c r="G54" s="1315"/>
      <c r="H54" s="1315"/>
      <c r="I54" s="1315"/>
      <c r="J54" s="1315"/>
      <c r="K54" s="1315"/>
      <c r="L54" s="1315"/>
      <c r="M54" s="1315"/>
      <c r="N54" s="1315"/>
      <c r="O54" s="1315"/>
      <c r="P54" s="1315"/>
      <c r="Q54" s="1316"/>
      <c r="R54" s="1235"/>
      <c r="S54" s="1235"/>
      <c r="T54" s="1235"/>
    </row>
    <row r="55" spans="1:20">
      <c r="A55" s="1276" t="s">
        <v>1752</v>
      </c>
      <c r="B55" s="1377" t="s">
        <v>1753</v>
      </c>
      <c r="C55" s="1251"/>
      <c r="D55" s="1252"/>
      <c r="E55" s="1252"/>
      <c r="F55" s="1252"/>
      <c r="G55" s="1252"/>
      <c r="H55" s="1252"/>
      <c r="I55" s="1252"/>
      <c r="J55" s="1252"/>
      <c r="K55" s="1252"/>
      <c r="L55" s="1252"/>
      <c r="M55" s="1252"/>
      <c r="N55" s="1252"/>
      <c r="O55" s="1252"/>
      <c r="P55" s="1252"/>
      <c r="Q55" s="1253"/>
      <c r="R55" s="1235"/>
      <c r="S55" s="1235"/>
      <c r="T55" s="1235"/>
    </row>
    <row r="56" spans="1:20">
      <c r="A56" s="1260" t="s">
        <v>1754</v>
      </c>
      <c r="B56" s="1318" t="s">
        <v>1755</v>
      </c>
      <c r="C56" s="1256">
        <f t="shared" ref="C56:C62" si="10">SUM(D56:Q56)</f>
        <v>0</v>
      </c>
      <c r="D56" s="1299"/>
      <c r="E56" s="1263"/>
      <c r="F56" s="1263"/>
      <c r="G56" s="1263"/>
      <c r="H56" s="1263"/>
      <c r="I56" s="1263"/>
      <c r="J56" s="1263"/>
      <c r="K56" s="1263"/>
      <c r="L56" s="1263"/>
      <c r="M56" s="1263"/>
      <c r="N56" s="1263"/>
      <c r="O56" s="1263"/>
      <c r="P56" s="1263"/>
      <c r="Q56" s="1264"/>
      <c r="R56" s="1235"/>
      <c r="S56" s="1235"/>
      <c r="T56" s="1235"/>
    </row>
    <row r="57" spans="1:20">
      <c r="A57" s="1260" t="s">
        <v>1756</v>
      </c>
      <c r="B57" s="1318" t="s">
        <v>1757</v>
      </c>
      <c r="C57" s="1256">
        <f t="shared" si="10"/>
        <v>0</v>
      </c>
      <c r="D57" s="1299"/>
      <c r="E57" s="1263"/>
      <c r="F57" s="1263"/>
      <c r="G57" s="1263"/>
      <c r="H57" s="1263"/>
      <c r="I57" s="1263"/>
      <c r="J57" s="1263"/>
      <c r="K57" s="1263"/>
      <c r="L57" s="1263"/>
      <c r="M57" s="1263"/>
      <c r="N57" s="1263"/>
      <c r="O57" s="1263"/>
      <c r="P57" s="1263"/>
      <c r="Q57" s="1264"/>
      <c r="R57" s="1235"/>
      <c r="S57" s="1235"/>
      <c r="T57" s="1235"/>
    </row>
    <row r="58" spans="1:20">
      <c r="A58" s="1260" t="s">
        <v>1758</v>
      </c>
      <c r="B58" s="1318" t="s">
        <v>1759</v>
      </c>
      <c r="C58" s="1256">
        <f t="shared" si="10"/>
        <v>0</v>
      </c>
      <c r="D58" s="1299"/>
      <c r="E58" s="1263"/>
      <c r="F58" s="1263"/>
      <c r="G58" s="1263"/>
      <c r="H58" s="1263"/>
      <c r="I58" s="1263"/>
      <c r="J58" s="1263"/>
      <c r="K58" s="1263"/>
      <c r="L58" s="1263"/>
      <c r="M58" s="1263"/>
      <c r="N58" s="1263"/>
      <c r="O58" s="1263"/>
      <c r="P58" s="1263"/>
      <c r="Q58" s="1264"/>
      <c r="R58" s="1235"/>
      <c r="S58" s="1235"/>
      <c r="T58" s="1235"/>
    </row>
    <row r="59" spans="1:20">
      <c r="A59" s="1260" t="s">
        <v>1760</v>
      </c>
      <c r="B59" s="1318" t="s">
        <v>1761</v>
      </c>
      <c r="C59" s="1256">
        <f t="shared" si="10"/>
        <v>0</v>
      </c>
      <c r="D59" s="1319">
        <f>D60+D61</f>
        <v>0</v>
      </c>
      <c r="E59" s="1319">
        <f t="shared" ref="E59:Q59" si="11">E60+E61</f>
        <v>0</v>
      </c>
      <c r="F59" s="1319">
        <f t="shared" si="11"/>
        <v>0</v>
      </c>
      <c r="G59" s="1319">
        <f t="shared" si="11"/>
        <v>0</v>
      </c>
      <c r="H59" s="1319">
        <f t="shared" si="11"/>
        <v>0</v>
      </c>
      <c r="I59" s="1319">
        <f t="shared" si="11"/>
        <v>0</v>
      </c>
      <c r="J59" s="1319">
        <f t="shared" si="11"/>
        <v>0</v>
      </c>
      <c r="K59" s="1319">
        <f t="shared" si="11"/>
        <v>0</v>
      </c>
      <c r="L59" s="1319">
        <f t="shared" si="11"/>
        <v>0</v>
      </c>
      <c r="M59" s="1319">
        <f t="shared" si="11"/>
        <v>0</v>
      </c>
      <c r="N59" s="1319">
        <f t="shared" si="11"/>
        <v>0</v>
      </c>
      <c r="O59" s="1319">
        <f t="shared" si="11"/>
        <v>0</v>
      </c>
      <c r="P59" s="1319">
        <f t="shared" si="11"/>
        <v>0</v>
      </c>
      <c r="Q59" s="1320">
        <f t="shared" si="11"/>
        <v>0</v>
      </c>
      <c r="R59" s="1235"/>
      <c r="S59" s="1235"/>
      <c r="T59" s="1235"/>
    </row>
    <row r="60" spans="1:20">
      <c r="A60" s="1260" t="s">
        <v>1762</v>
      </c>
      <c r="B60" s="1321" t="s">
        <v>1763</v>
      </c>
      <c r="C60" s="1256">
        <f t="shared" si="10"/>
        <v>0</v>
      </c>
      <c r="D60" s="1292"/>
      <c r="E60" s="1292"/>
      <c r="F60" s="1292"/>
      <c r="G60" s="1292"/>
      <c r="H60" s="1292"/>
      <c r="I60" s="1292"/>
      <c r="J60" s="1292"/>
      <c r="K60" s="1292"/>
      <c r="L60" s="1292"/>
      <c r="M60" s="1292"/>
      <c r="N60" s="1292"/>
      <c r="O60" s="1292"/>
      <c r="P60" s="1292"/>
      <c r="Q60" s="1293"/>
      <c r="R60" s="1235"/>
      <c r="S60" s="1235"/>
      <c r="T60" s="1235"/>
    </row>
    <row r="61" spans="1:20">
      <c r="A61" s="1260" t="s">
        <v>1764</v>
      </c>
      <c r="B61" s="1321" t="s">
        <v>1765</v>
      </c>
      <c r="C61" s="1256">
        <f t="shared" si="10"/>
        <v>0</v>
      </c>
      <c r="D61" s="1292"/>
      <c r="E61" s="1292"/>
      <c r="F61" s="1292"/>
      <c r="G61" s="1292"/>
      <c r="H61" s="1292"/>
      <c r="I61" s="1292"/>
      <c r="J61" s="1292"/>
      <c r="K61" s="1292"/>
      <c r="L61" s="1292"/>
      <c r="M61" s="1292"/>
      <c r="N61" s="1292"/>
      <c r="O61" s="1292"/>
      <c r="P61" s="1292"/>
      <c r="Q61" s="1293"/>
      <c r="R61" s="1235"/>
      <c r="S61" s="1235"/>
      <c r="T61" s="1235"/>
    </row>
    <row r="62" spans="1:20">
      <c r="A62" s="1260" t="s">
        <v>1766</v>
      </c>
      <c r="B62" s="1318" t="s">
        <v>1767</v>
      </c>
      <c r="C62" s="1256">
        <f t="shared" si="10"/>
        <v>0</v>
      </c>
      <c r="D62" s="1322"/>
      <c r="E62" s="1322"/>
      <c r="F62" s="1322"/>
      <c r="G62" s="1322"/>
      <c r="H62" s="1322"/>
      <c r="I62" s="1322"/>
      <c r="J62" s="1322"/>
      <c r="K62" s="1322"/>
      <c r="L62" s="1322"/>
      <c r="M62" s="1322"/>
      <c r="N62" s="1322"/>
      <c r="O62" s="1322"/>
      <c r="P62" s="1322"/>
      <c r="Q62" s="1323"/>
      <c r="R62" s="1235"/>
      <c r="S62" s="1235"/>
      <c r="T62" s="1235"/>
    </row>
    <row r="63" spans="1:20">
      <c r="A63" s="1276"/>
      <c r="B63" s="1371" t="s">
        <v>1768</v>
      </c>
      <c r="C63" s="1324">
        <f>C56+C57+C58+C59+C62</f>
        <v>0</v>
      </c>
      <c r="D63" s="1325">
        <f>D56+D57+D58+D59+D62</f>
        <v>0</v>
      </c>
      <c r="E63" s="1325">
        <f t="shared" ref="E63:Q63" si="12">E56+E57+E58+E59+E62</f>
        <v>0</v>
      </c>
      <c r="F63" s="1325">
        <f t="shared" si="12"/>
        <v>0</v>
      </c>
      <c r="G63" s="1325">
        <f t="shared" si="12"/>
        <v>0</v>
      </c>
      <c r="H63" s="1325">
        <f t="shared" si="12"/>
        <v>0</v>
      </c>
      <c r="I63" s="1325">
        <f t="shared" si="12"/>
        <v>0</v>
      </c>
      <c r="J63" s="1325">
        <f t="shared" si="12"/>
        <v>0</v>
      </c>
      <c r="K63" s="1325">
        <f t="shared" si="12"/>
        <v>0</v>
      </c>
      <c r="L63" s="1325">
        <f t="shared" si="12"/>
        <v>0</v>
      </c>
      <c r="M63" s="1325">
        <f t="shared" si="12"/>
        <v>0</v>
      </c>
      <c r="N63" s="1325">
        <f t="shared" si="12"/>
        <v>0</v>
      </c>
      <c r="O63" s="1325">
        <f t="shared" si="12"/>
        <v>0</v>
      </c>
      <c r="P63" s="1325">
        <f t="shared" si="12"/>
        <v>0</v>
      </c>
      <c r="Q63" s="1326">
        <f t="shared" si="12"/>
        <v>0</v>
      </c>
      <c r="R63" s="1235"/>
      <c r="S63" s="1235"/>
      <c r="T63" s="1235"/>
    </row>
    <row r="64" spans="1:20">
      <c r="A64" s="1260"/>
      <c r="B64" s="1369" t="s">
        <v>1769</v>
      </c>
      <c r="C64" s="1246"/>
      <c r="D64" s="1327"/>
      <c r="E64" s="1327"/>
      <c r="F64" s="1327"/>
      <c r="G64" s="1327"/>
      <c r="H64" s="1327"/>
      <c r="I64" s="1327"/>
      <c r="J64" s="1327"/>
      <c r="K64" s="1327"/>
      <c r="L64" s="1327"/>
      <c r="M64" s="1327"/>
      <c r="N64" s="1327"/>
      <c r="O64" s="1327"/>
      <c r="P64" s="1327"/>
      <c r="Q64" s="1328"/>
      <c r="R64" s="1235"/>
      <c r="S64" s="1235"/>
      <c r="T64" s="1235"/>
    </row>
    <row r="65" spans="1:20">
      <c r="A65" s="1276" t="s">
        <v>1770</v>
      </c>
      <c r="B65" s="1377" t="s">
        <v>1753</v>
      </c>
      <c r="C65" s="1329"/>
      <c r="D65" s="1330"/>
      <c r="E65" s="1330"/>
      <c r="F65" s="1330"/>
      <c r="G65" s="1330"/>
      <c r="H65" s="1330"/>
      <c r="I65" s="1330"/>
      <c r="J65" s="1330"/>
      <c r="K65" s="1330"/>
      <c r="L65" s="1330"/>
      <c r="M65" s="1330"/>
      <c r="N65" s="1330"/>
      <c r="O65" s="1330"/>
      <c r="P65" s="1330"/>
      <c r="Q65" s="1331"/>
      <c r="R65" s="1235"/>
      <c r="S65" s="1235"/>
      <c r="T65" s="1235"/>
    </row>
    <row r="66" spans="1:20">
      <c r="A66" s="1260" t="s">
        <v>1754</v>
      </c>
      <c r="B66" s="1318" t="s">
        <v>1755</v>
      </c>
      <c r="C66" s="1256">
        <f t="shared" ref="C66:C72" si="13">SUM(D66:Q66)</f>
        <v>0</v>
      </c>
      <c r="D66" s="1299"/>
      <c r="E66" s="1263"/>
      <c r="F66" s="1263"/>
      <c r="G66" s="1263"/>
      <c r="H66" s="1263"/>
      <c r="I66" s="1263"/>
      <c r="J66" s="1263"/>
      <c r="K66" s="1263"/>
      <c r="L66" s="1263"/>
      <c r="M66" s="1263"/>
      <c r="N66" s="1263"/>
      <c r="O66" s="1263"/>
      <c r="P66" s="1263"/>
      <c r="Q66" s="1264"/>
      <c r="R66" s="1235"/>
      <c r="S66" s="1235"/>
      <c r="T66" s="1235"/>
    </row>
    <row r="67" spans="1:20">
      <c r="A67" s="1260" t="s">
        <v>1756</v>
      </c>
      <c r="B67" s="1318" t="s">
        <v>1757</v>
      </c>
      <c r="C67" s="1256">
        <f t="shared" si="13"/>
        <v>0</v>
      </c>
      <c r="D67" s="1299"/>
      <c r="E67" s="1263"/>
      <c r="F67" s="1263"/>
      <c r="G67" s="1263"/>
      <c r="H67" s="1263"/>
      <c r="I67" s="1263"/>
      <c r="J67" s="1263"/>
      <c r="K67" s="1263"/>
      <c r="L67" s="1263"/>
      <c r="M67" s="1263"/>
      <c r="N67" s="1263"/>
      <c r="O67" s="1263"/>
      <c r="P67" s="1263"/>
      <c r="Q67" s="1264"/>
      <c r="R67" s="1235"/>
      <c r="S67" s="1235"/>
      <c r="T67" s="1235"/>
    </row>
    <row r="68" spans="1:20">
      <c r="A68" s="1260" t="s">
        <v>1758</v>
      </c>
      <c r="B68" s="1318" t="s">
        <v>1759</v>
      </c>
      <c r="C68" s="1256">
        <f t="shared" si="13"/>
        <v>0</v>
      </c>
      <c r="D68" s="1299"/>
      <c r="E68" s="1263"/>
      <c r="F68" s="1263"/>
      <c r="G68" s="1263"/>
      <c r="H68" s="1263"/>
      <c r="I68" s="1263"/>
      <c r="J68" s="1263"/>
      <c r="K68" s="1263"/>
      <c r="L68" s="1263"/>
      <c r="M68" s="1263"/>
      <c r="N68" s="1263"/>
      <c r="O68" s="1263"/>
      <c r="P68" s="1263"/>
      <c r="Q68" s="1264"/>
      <c r="R68" s="1235"/>
      <c r="S68" s="1235"/>
      <c r="T68" s="1235"/>
    </row>
    <row r="69" spans="1:20">
      <c r="A69" s="1260" t="s">
        <v>1760</v>
      </c>
      <c r="B69" s="1318" t="s">
        <v>1761</v>
      </c>
      <c r="C69" s="1256">
        <f t="shared" si="13"/>
        <v>0</v>
      </c>
      <c r="D69" s="1319">
        <f>D70+D71</f>
        <v>0</v>
      </c>
      <c r="E69" s="1319">
        <f t="shared" ref="E69:Q69" si="14">E70+E71</f>
        <v>0</v>
      </c>
      <c r="F69" s="1319">
        <f t="shared" si="14"/>
        <v>0</v>
      </c>
      <c r="G69" s="1319">
        <f t="shared" si="14"/>
        <v>0</v>
      </c>
      <c r="H69" s="1319">
        <f t="shared" si="14"/>
        <v>0</v>
      </c>
      <c r="I69" s="1319">
        <f t="shared" si="14"/>
        <v>0</v>
      </c>
      <c r="J69" s="1319">
        <f t="shared" si="14"/>
        <v>0</v>
      </c>
      <c r="K69" s="1319">
        <f t="shared" si="14"/>
        <v>0</v>
      </c>
      <c r="L69" s="1319">
        <f t="shared" si="14"/>
        <v>0</v>
      </c>
      <c r="M69" s="1319">
        <f t="shared" si="14"/>
        <v>0</v>
      </c>
      <c r="N69" s="1319">
        <f t="shared" si="14"/>
        <v>0</v>
      </c>
      <c r="O69" s="1319">
        <f t="shared" si="14"/>
        <v>0</v>
      </c>
      <c r="P69" s="1319">
        <f t="shared" si="14"/>
        <v>0</v>
      </c>
      <c r="Q69" s="1320">
        <f t="shared" si="14"/>
        <v>0</v>
      </c>
      <c r="R69" s="1235"/>
      <c r="S69" s="1235"/>
      <c r="T69" s="1235"/>
    </row>
    <row r="70" spans="1:20">
      <c r="A70" s="1260" t="s">
        <v>1762</v>
      </c>
      <c r="B70" s="1321" t="s">
        <v>1763</v>
      </c>
      <c r="C70" s="1256">
        <f t="shared" si="13"/>
        <v>0</v>
      </c>
      <c r="D70" s="1292"/>
      <c r="E70" s="1292"/>
      <c r="F70" s="1292"/>
      <c r="G70" s="1292"/>
      <c r="H70" s="1292"/>
      <c r="I70" s="1292"/>
      <c r="J70" s="1292"/>
      <c r="K70" s="1292"/>
      <c r="L70" s="1292"/>
      <c r="M70" s="1292"/>
      <c r="N70" s="1292"/>
      <c r="O70" s="1292"/>
      <c r="P70" s="1292"/>
      <c r="Q70" s="1293"/>
      <c r="R70" s="1235"/>
      <c r="S70" s="1235"/>
      <c r="T70" s="1235"/>
    </row>
    <row r="71" spans="1:20">
      <c r="A71" s="1260" t="s">
        <v>1764</v>
      </c>
      <c r="B71" s="1321" t="s">
        <v>1765</v>
      </c>
      <c r="C71" s="1256">
        <f t="shared" si="13"/>
        <v>0</v>
      </c>
      <c r="D71" s="1292"/>
      <c r="E71" s="1292"/>
      <c r="F71" s="1292"/>
      <c r="G71" s="1292"/>
      <c r="H71" s="1292"/>
      <c r="I71" s="1292"/>
      <c r="J71" s="1292"/>
      <c r="K71" s="1292"/>
      <c r="L71" s="1292"/>
      <c r="M71" s="1292"/>
      <c r="N71" s="1292"/>
      <c r="O71" s="1292"/>
      <c r="P71" s="1292"/>
      <c r="Q71" s="1293"/>
      <c r="R71" s="1235"/>
      <c r="S71" s="1235"/>
      <c r="T71" s="1235"/>
    </row>
    <row r="72" spans="1:20">
      <c r="A72" s="1260" t="s">
        <v>1766</v>
      </c>
      <c r="B72" s="1318" t="s">
        <v>1767</v>
      </c>
      <c r="C72" s="1256">
        <f t="shared" si="13"/>
        <v>0</v>
      </c>
      <c r="D72" s="1322"/>
      <c r="E72" s="1322"/>
      <c r="F72" s="1322"/>
      <c r="G72" s="1322"/>
      <c r="H72" s="1322"/>
      <c r="I72" s="1322"/>
      <c r="J72" s="1322"/>
      <c r="K72" s="1322"/>
      <c r="L72" s="1322"/>
      <c r="M72" s="1322"/>
      <c r="N72" s="1322"/>
      <c r="O72" s="1322"/>
      <c r="P72" s="1322"/>
      <c r="Q72" s="1323"/>
      <c r="R72" s="1235"/>
      <c r="S72" s="1235"/>
      <c r="T72" s="1235"/>
    </row>
    <row r="73" spans="1:20" ht="15.75" thickBot="1">
      <c r="A73" s="1372"/>
      <c r="B73" s="1373" t="s">
        <v>1771</v>
      </c>
      <c r="C73" s="1332">
        <f>C66+C67+C68+C69+C72</f>
        <v>0</v>
      </c>
      <c r="D73" s="1303">
        <f>D66+D67+D68+D69+D72</f>
        <v>0</v>
      </c>
      <c r="E73" s="1303">
        <f t="shared" ref="E73:Q73" si="15">E66+E67+E68+E69+E72</f>
        <v>0</v>
      </c>
      <c r="F73" s="1303">
        <f t="shared" si="15"/>
        <v>0</v>
      </c>
      <c r="G73" s="1303">
        <f t="shared" si="15"/>
        <v>0</v>
      </c>
      <c r="H73" s="1303">
        <f t="shared" si="15"/>
        <v>0</v>
      </c>
      <c r="I73" s="1303">
        <f t="shared" si="15"/>
        <v>0</v>
      </c>
      <c r="J73" s="1303">
        <f t="shared" si="15"/>
        <v>0</v>
      </c>
      <c r="K73" s="1303">
        <f t="shared" si="15"/>
        <v>0</v>
      </c>
      <c r="L73" s="1303">
        <f t="shared" si="15"/>
        <v>0</v>
      </c>
      <c r="M73" s="1303">
        <f t="shared" si="15"/>
        <v>0</v>
      </c>
      <c r="N73" s="1303">
        <f t="shared" si="15"/>
        <v>0</v>
      </c>
      <c r="O73" s="1303">
        <f t="shared" si="15"/>
        <v>0</v>
      </c>
      <c r="P73" s="1303">
        <f t="shared" si="15"/>
        <v>0</v>
      </c>
      <c r="Q73" s="1304">
        <f t="shared" si="15"/>
        <v>0</v>
      </c>
      <c r="R73" s="1235"/>
      <c r="S73" s="1235"/>
      <c r="T73" s="1235"/>
    </row>
    <row r="74" spans="1:20" ht="15.75" thickBot="1">
      <c r="A74" s="1378"/>
      <c r="B74" s="1375" t="s">
        <v>1772</v>
      </c>
      <c r="C74" s="1307">
        <f>C63+C73</f>
        <v>0</v>
      </c>
      <c r="D74" s="1308">
        <f>D63+D73</f>
        <v>0</v>
      </c>
      <c r="E74" s="1308">
        <f t="shared" ref="E74:Q74" si="16">E63+E73</f>
        <v>0</v>
      </c>
      <c r="F74" s="1308">
        <f t="shared" si="16"/>
        <v>0</v>
      </c>
      <c r="G74" s="1308">
        <f t="shared" si="16"/>
        <v>0</v>
      </c>
      <c r="H74" s="1308">
        <f t="shared" si="16"/>
        <v>0</v>
      </c>
      <c r="I74" s="1308">
        <f t="shared" si="16"/>
        <v>0</v>
      </c>
      <c r="J74" s="1308">
        <f t="shared" si="16"/>
        <v>0</v>
      </c>
      <c r="K74" s="1308">
        <f t="shared" si="16"/>
        <v>0</v>
      </c>
      <c r="L74" s="1308">
        <f t="shared" si="16"/>
        <v>0</v>
      </c>
      <c r="M74" s="1308">
        <f t="shared" si="16"/>
        <v>0</v>
      </c>
      <c r="N74" s="1308">
        <f t="shared" si="16"/>
        <v>0</v>
      </c>
      <c r="O74" s="1308">
        <f t="shared" si="16"/>
        <v>0</v>
      </c>
      <c r="P74" s="1308">
        <f t="shared" si="16"/>
        <v>0</v>
      </c>
      <c r="Q74" s="1309">
        <f t="shared" si="16"/>
        <v>0</v>
      </c>
      <c r="R74" s="1235"/>
      <c r="S74" s="1235"/>
      <c r="T74" s="1235"/>
    </row>
    <row r="75" spans="1:20" ht="15.75" thickBot="1">
      <c r="A75" s="1379"/>
      <c r="B75" s="1380" t="s">
        <v>1773</v>
      </c>
      <c r="C75" s="1336">
        <f>C52+C74</f>
        <v>0</v>
      </c>
      <c r="D75" s="1337">
        <f>D52+D74</f>
        <v>0</v>
      </c>
      <c r="E75" s="1337">
        <f t="shared" ref="E75:Q75" si="17">E52+E74</f>
        <v>0</v>
      </c>
      <c r="F75" s="1337">
        <f t="shared" si="17"/>
        <v>0</v>
      </c>
      <c r="G75" s="1337">
        <f t="shared" si="17"/>
        <v>0</v>
      </c>
      <c r="H75" s="1337">
        <f t="shared" si="17"/>
        <v>0</v>
      </c>
      <c r="I75" s="1337">
        <f t="shared" si="17"/>
        <v>0</v>
      </c>
      <c r="J75" s="1337">
        <f t="shared" si="17"/>
        <v>0</v>
      </c>
      <c r="K75" s="1337">
        <f t="shared" si="17"/>
        <v>0</v>
      </c>
      <c r="L75" s="1337">
        <f t="shared" si="17"/>
        <v>0</v>
      </c>
      <c r="M75" s="1337">
        <f t="shared" si="17"/>
        <v>0</v>
      </c>
      <c r="N75" s="1337">
        <f t="shared" si="17"/>
        <v>0</v>
      </c>
      <c r="O75" s="1337">
        <f t="shared" si="17"/>
        <v>0</v>
      </c>
      <c r="P75" s="1337">
        <f t="shared" si="17"/>
        <v>0</v>
      </c>
      <c r="Q75" s="1338">
        <f t="shared" si="17"/>
        <v>0</v>
      </c>
      <c r="R75" s="1235"/>
      <c r="S75" s="1235"/>
      <c r="T75" s="1235"/>
    </row>
    <row r="76" spans="1:20" ht="16.5" thickTop="1" thickBot="1">
      <c r="A76" s="1381"/>
      <c r="B76" s="1382" t="s">
        <v>1774</v>
      </c>
      <c r="C76" s="1341"/>
      <c r="D76" s="1342">
        <v>0</v>
      </c>
      <c r="E76" s="1343" t="s">
        <v>1775</v>
      </c>
      <c r="F76" s="1344" t="s">
        <v>1776</v>
      </c>
      <c r="G76" s="1344" t="s">
        <v>1777</v>
      </c>
      <c r="H76" s="1344" t="s">
        <v>1778</v>
      </c>
      <c r="I76" s="1344" t="s">
        <v>1779</v>
      </c>
      <c r="J76" s="1344" t="s">
        <v>1780</v>
      </c>
      <c r="K76" s="1344" t="s">
        <v>1781</v>
      </c>
      <c r="L76" s="1344" t="s">
        <v>1782</v>
      </c>
      <c r="M76" s="1344" t="s">
        <v>1783</v>
      </c>
      <c r="N76" s="1344" t="s">
        <v>1784</v>
      </c>
      <c r="O76" s="1344" t="s">
        <v>1785</v>
      </c>
      <c r="P76" s="1344" t="s">
        <v>1786</v>
      </c>
      <c r="Q76" s="1345" t="s">
        <v>1787</v>
      </c>
      <c r="R76" s="1235"/>
      <c r="S76" s="1235"/>
      <c r="T76" s="1235"/>
    </row>
    <row r="77" spans="1:20" ht="16.5" thickTop="1" thickBot="1">
      <c r="A77" s="1383"/>
      <c r="B77" s="1384" t="s">
        <v>1823</v>
      </c>
      <c r="C77" s="1348"/>
      <c r="D77" s="1349">
        <f t="shared" ref="D77:Q77" si="18">D75*D76</f>
        <v>0</v>
      </c>
      <c r="E77" s="1350">
        <f t="shared" si="18"/>
        <v>0</v>
      </c>
      <c r="F77" s="1350">
        <f t="shared" si="18"/>
        <v>0</v>
      </c>
      <c r="G77" s="1350">
        <f t="shared" si="18"/>
        <v>0</v>
      </c>
      <c r="H77" s="1350">
        <f t="shared" si="18"/>
        <v>0</v>
      </c>
      <c r="I77" s="1350">
        <f t="shared" si="18"/>
        <v>0</v>
      </c>
      <c r="J77" s="1350">
        <f t="shared" si="18"/>
        <v>0</v>
      </c>
      <c r="K77" s="1350">
        <f t="shared" si="18"/>
        <v>0</v>
      </c>
      <c r="L77" s="1350">
        <f t="shared" si="18"/>
        <v>0</v>
      </c>
      <c r="M77" s="1350">
        <f t="shared" si="18"/>
        <v>0</v>
      </c>
      <c r="N77" s="1350">
        <f t="shared" si="18"/>
        <v>0</v>
      </c>
      <c r="O77" s="1350">
        <f t="shared" si="18"/>
        <v>0</v>
      </c>
      <c r="P77" s="1350">
        <f t="shared" si="18"/>
        <v>0</v>
      </c>
      <c r="Q77" s="1351">
        <f t="shared" si="18"/>
        <v>0</v>
      </c>
      <c r="R77" s="1235"/>
      <c r="S77" s="1235"/>
      <c r="T77" s="1235"/>
    </row>
    <row r="78" spans="1:20" ht="16.5" thickTop="1" thickBot="1">
      <c r="A78" s="1385"/>
      <c r="B78" s="1386" t="s">
        <v>1824</v>
      </c>
      <c r="C78" s="1354">
        <f>SUM(D77:Q77)</f>
        <v>0</v>
      </c>
      <c r="D78" s="1355"/>
      <c r="E78" s="1356"/>
      <c r="F78" s="1356"/>
      <c r="G78" s="1356"/>
      <c r="H78" s="1356"/>
      <c r="I78" s="1356"/>
      <c r="J78" s="1356"/>
      <c r="K78" s="1356"/>
      <c r="L78" s="1356"/>
      <c r="M78" s="1356"/>
      <c r="N78" s="1356"/>
      <c r="O78" s="1356"/>
      <c r="P78" s="1356"/>
      <c r="Q78" s="1357"/>
      <c r="R78" s="1235"/>
      <c r="S78" s="1235"/>
      <c r="T78" s="1235"/>
    </row>
    <row r="79" spans="1:20">
      <c r="A79" s="1231"/>
      <c r="B79" s="1231"/>
      <c r="C79" s="1231"/>
      <c r="D79" s="1231"/>
      <c r="E79" s="1231"/>
      <c r="F79" s="1231"/>
      <c r="G79" s="1231"/>
      <c r="H79" s="1231"/>
      <c r="I79" s="1231"/>
      <c r="J79" s="1231"/>
      <c r="K79" s="1231"/>
      <c r="L79" s="1231"/>
      <c r="M79" s="1231"/>
      <c r="N79" s="1231"/>
      <c r="O79" s="1231"/>
      <c r="P79" s="1231"/>
      <c r="Q79" s="1231"/>
    </row>
    <row r="80" spans="1:20">
      <c r="A80" s="1231"/>
      <c r="B80" s="1231"/>
      <c r="C80" s="1231"/>
      <c r="D80" s="1231"/>
      <c r="E80" s="1231"/>
      <c r="F80" s="1231"/>
      <c r="G80" s="1231"/>
      <c r="H80" s="1231"/>
      <c r="I80" s="1231"/>
      <c r="J80" s="1231"/>
      <c r="K80" s="1231"/>
      <c r="L80" s="1231"/>
      <c r="M80" s="1231"/>
      <c r="N80" s="1231"/>
      <c r="O80" s="1231"/>
      <c r="P80" s="1231"/>
      <c r="Q80" s="1231"/>
    </row>
    <row r="81" spans="1:17">
      <c r="A81" s="1231"/>
      <c r="B81" s="1231"/>
      <c r="C81" s="1231"/>
      <c r="D81" s="1231"/>
      <c r="E81" s="1231"/>
      <c r="F81" s="1231"/>
      <c r="G81" s="1231"/>
      <c r="H81" s="1231"/>
      <c r="I81" s="1231"/>
      <c r="J81" s="1231"/>
      <c r="K81" s="1231"/>
      <c r="L81" s="1231"/>
      <c r="M81" s="1231"/>
      <c r="N81" s="1231"/>
      <c r="O81" s="1231"/>
      <c r="P81" s="1231"/>
      <c r="Q81" s="1231"/>
    </row>
  </sheetData>
  <mergeCells count="5">
    <mergeCell ref="A7:B10"/>
    <mergeCell ref="C7:Q10"/>
    <mergeCell ref="A11:B12"/>
    <mergeCell ref="C11:C12"/>
    <mergeCell ref="E11:Q11"/>
  </mergeCells>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8"/>
  <sheetViews>
    <sheetView zoomScale="85" zoomScaleNormal="85" workbookViewId="0">
      <selection activeCell="K21" sqref="K21"/>
    </sheetView>
  </sheetViews>
  <sheetFormatPr defaultRowHeight="15"/>
  <cols>
    <col min="1" max="1" width="78.7109375" style="268" customWidth="1"/>
    <col min="2" max="4" width="14" style="281" customWidth="1"/>
    <col min="5" max="6" width="9.140625" style="268"/>
    <col min="7" max="7" width="9.140625" style="270"/>
    <col min="8" max="16384" width="9.140625" style="268"/>
  </cols>
  <sheetData>
    <row r="1" spans="1:7">
      <c r="A1" s="265" t="s">
        <v>0</v>
      </c>
      <c r="B1" s="266" t="s">
        <v>538</v>
      </c>
      <c r="C1" s="267"/>
      <c r="D1" s="267"/>
      <c r="E1" s="267"/>
      <c r="F1" s="267"/>
      <c r="G1" s="267"/>
    </row>
    <row r="2" spans="1:7">
      <c r="A2" s="265" t="s">
        <v>2</v>
      </c>
      <c r="B2" s="266" t="s">
        <v>539</v>
      </c>
      <c r="C2" s="267"/>
      <c r="D2" s="267"/>
      <c r="E2" s="267"/>
      <c r="F2" s="267"/>
      <c r="G2" s="267"/>
    </row>
    <row r="3" spans="1:7">
      <c r="A3" s="265" t="s">
        <v>4</v>
      </c>
      <c r="B3" s="266" t="s">
        <v>5</v>
      </c>
      <c r="C3" s="267"/>
      <c r="D3" s="267"/>
      <c r="E3" s="267"/>
      <c r="F3" s="267"/>
      <c r="G3" s="267"/>
    </row>
    <row r="4" spans="1:7">
      <c r="A4" s="265" t="s">
        <v>6</v>
      </c>
      <c r="B4" s="266" t="s">
        <v>7</v>
      </c>
      <c r="C4" s="267"/>
      <c r="D4" s="267"/>
      <c r="E4" s="267"/>
      <c r="F4" s="267"/>
      <c r="G4" s="267"/>
    </row>
    <row r="5" spans="1:7">
      <c r="A5" s="265" t="s">
        <v>8</v>
      </c>
      <c r="B5" s="269" t="s">
        <v>9</v>
      </c>
      <c r="C5" s="267"/>
      <c r="D5" s="267"/>
      <c r="E5" s="267"/>
      <c r="F5" s="267"/>
      <c r="G5" s="267"/>
    </row>
    <row r="7" spans="1:7" ht="33.75" customHeight="1">
      <c r="A7" s="2841" t="s">
        <v>540</v>
      </c>
      <c r="B7" s="2843" t="s">
        <v>540</v>
      </c>
      <c r="C7" s="2844"/>
      <c r="D7" s="2845"/>
    </row>
    <row r="8" spans="1:7" ht="39">
      <c r="A8" s="2842"/>
      <c r="B8" s="271" t="s">
        <v>541</v>
      </c>
      <c r="C8" s="271" t="s">
        <v>542</v>
      </c>
      <c r="D8" s="271" t="s">
        <v>543</v>
      </c>
    </row>
    <row r="9" spans="1:7">
      <c r="A9" s="272" t="s">
        <v>7</v>
      </c>
      <c r="B9" s="273">
        <f>SUM(B10:B24)</f>
        <v>0</v>
      </c>
      <c r="C9" s="273">
        <f>SUM(C10:C24)</f>
        <v>0</v>
      </c>
      <c r="D9" s="273">
        <f>SUM(D10:D24)</f>
        <v>0</v>
      </c>
    </row>
    <row r="10" spans="1:7">
      <c r="A10" s="274" t="s">
        <v>226</v>
      </c>
      <c r="B10" s="275">
        <v>0</v>
      </c>
      <c r="C10" s="275">
        <v>0</v>
      </c>
      <c r="D10" s="275">
        <v>0</v>
      </c>
    </row>
    <row r="11" spans="1:7">
      <c r="A11" s="276" t="s">
        <v>490</v>
      </c>
      <c r="B11" s="275">
        <v>0</v>
      </c>
      <c r="C11" s="275">
        <v>0</v>
      </c>
      <c r="D11" s="275">
        <v>0</v>
      </c>
    </row>
    <row r="12" spans="1:7">
      <c r="A12" s="276" t="s">
        <v>491</v>
      </c>
      <c r="B12" s="275">
        <v>0</v>
      </c>
      <c r="C12" s="275">
        <v>0</v>
      </c>
      <c r="D12" s="275">
        <v>0</v>
      </c>
    </row>
    <row r="13" spans="1:7">
      <c r="A13" s="276" t="s">
        <v>492</v>
      </c>
      <c r="B13" s="275">
        <v>0</v>
      </c>
      <c r="C13" s="275">
        <v>0</v>
      </c>
      <c r="D13" s="275">
        <v>0</v>
      </c>
    </row>
    <row r="14" spans="1:7">
      <c r="A14" s="276" t="s">
        <v>493</v>
      </c>
      <c r="B14" s="275">
        <v>0</v>
      </c>
      <c r="C14" s="275">
        <v>0</v>
      </c>
      <c r="D14" s="275">
        <v>0</v>
      </c>
    </row>
    <row r="15" spans="1:7">
      <c r="A15" s="276" t="s">
        <v>494</v>
      </c>
      <c r="B15" s="275">
        <v>0</v>
      </c>
      <c r="C15" s="275">
        <v>0</v>
      </c>
      <c r="D15" s="275">
        <v>0</v>
      </c>
    </row>
    <row r="16" spans="1:7">
      <c r="A16" s="276" t="s">
        <v>495</v>
      </c>
      <c r="B16" s="275">
        <v>0</v>
      </c>
      <c r="C16" s="275">
        <v>0</v>
      </c>
      <c r="D16" s="275">
        <v>0</v>
      </c>
    </row>
    <row r="17" spans="1:4" s="268" customFormat="1">
      <c r="A17" s="200" t="s">
        <v>496</v>
      </c>
      <c r="B17" s="275">
        <v>0</v>
      </c>
      <c r="C17" s="275">
        <v>0</v>
      </c>
      <c r="D17" s="275">
        <v>0</v>
      </c>
    </row>
    <row r="18" spans="1:4" s="268" customFormat="1">
      <c r="A18" s="200" t="s">
        <v>497</v>
      </c>
      <c r="B18" s="275">
        <v>0</v>
      </c>
      <c r="C18" s="275">
        <v>0</v>
      </c>
      <c r="D18" s="275">
        <v>0</v>
      </c>
    </row>
    <row r="19" spans="1:4" s="268" customFormat="1">
      <c r="A19" s="200" t="s">
        <v>498</v>
      </c>
      <c r="B19" s="275">
        <v>0</v>
      </c>
      <c r="C19" s="275">
        <v>0</v>
      </c>
      <c r="D19" s="275">
        <v>0</v>
      </c>
    </row>
    <row r="20" spans="1:4" s="268" customFormat="1">
      <c r="A20" s="276" t="s">
        <v>499</v>
      </c>
      <c r="B20" s="275">
        <v>0</v>
      </c>
      <c r="C20" s="275">
        <v>0</v>
      </c>
      <c r="D20" s="275">
        <v>0</v>
      </c>
    </row>
    <row r="21" spans="1:4" s="268" customFormat="1">
      <c r="A21" s="276" t="s">
        <v>500</v>
      </c>
      <c r="B21" s="275">
        <v>0</v>
      </c>
      <c r="C21" s="275">
        <v>0</v>
      </c>
      <c r="D21" s="275">
        <v>0</v>
      </c>
    </row>
    <row r="22" spans="1:4" s="268" customFormat="1">
      <c r="A22" s="276" t="s">
        <v>505</v>
      </c>
      <c r="B22" s="275">
        <v>0</v>
      </c>
      <c r="C22" s="275">
        <v>0</v>
      </c>
      <c r="D22" s="275">
        <v>0</v>
      </c>
    </row>
    <row r="23" spans="1:4" s="268" customFormat="1">
      <c r="A23" s="276" t="s">
        <v>506</v>
      </c>
      <c r="B23" s="275">
        <v>0</v>
      </c>
      <c r="C23" s="275">
        <v>0</v>
      </c>
      <c r="D23" s="275">
        <v>0</v>
      </c>
    </row>
    <row r="24" spans="1:4" s="268" customFormat="1">
      <c r="A24" s="277" t="s">
        <v>544</v>
      </c>
      <c r="B24" s="275">
        <v>0</v>
      </c>
      <c r="C24" s="275">
        <v>0</v>
      </c>
      <c r="D24" s="275">
        <v>0</v>
      </c>
    </row>
    <row r="25" spans="1:4" s="268" customFormat="1">
      <c r="A25" s="278" t="s">
        <v>507</v>
      </c>
      <c r="B25" s="273">
        <f>SUM(B26:B40)</f>
        <v>0</v>
      </c>
      <c r="C25" s="273">
        <f>SUM(C26:C40)</f>
        <v>0</v>
      </c>
      <c r="D25" s="273">
        <f>SUM(D26:D40)</f>
        <v>0</v>
      </c>
    </row>
    <row r="26" spans="1:4" s="268" customFormat="1">
      <c r="A26" s="274" t="s">
        <v>226</v>
      </c>
      <c r="B26" s="275">
        <v>0</v>
      </c>
      <c r="C26" s="275">
        <v>0</v>
      </c>
      <c r="D26" s="275">
        <v>0</v>
      </c>
    </row>
    <row r="27" spans="1:4" s="268" customFormat="1">
      <c r="A27" s="276" t="s">
        <v>490</v>
      </c>
      <c r="B27" s="275">
        <v>0</v>
      </c>
      <c r="C27" s="275">
        <v>0</v>
      </c>
      <c r="D27" s="275">
        <v>0</v>
      </c>
    </row>
    <row r="28" spans="1:4" s="268" customFormat="1">
      <c r="A28" s="276" t="s">
        <v>491</v>
      </c>
      <c r="B28" s="275">
        <v>0</v>
      </c>
      <c r="C28" s="275">
        <v>0</v>
      </c>
      <c r="D28" s="275">
        <v>0</v>
      </c>
    </row>
    <row r="29" spans="1:4" s="268" customFormat="1">
      <c r="A29" s="276" t="s">
        <v>492</v>
      </c>
      <c r="B29" s="275">
        <v>0</v>
      </c>
      <c r="C29" s="275">
        <v>0</v>
      </c>
      <c r="D29" s="275">
        <v>0</v>
      </c>
    </row>
    <row r="30" spans="1:4" s="268" customFormat="1">
      <c r="A30" s="276" t="s">
        <v>493</v>
      </c>
      <c r="B30" s="275">
        <v>0</v>
      </c>
      <c r="C30" s="275">
        <v>0</v>
      </c>
      <c r="D30" s="275">
        <v>0</v>
      </c>
    </row>
    <row r="31" spans="1:4" s="268" customFormat="1">
      <c r="A31" s="276" t="s">
        <v>494</v>
      </c>
      <c r="B31" s="275">
        <v>0</v>
      </c>
      <c r="C31" s="275">
        <v>0</v>
      </c>
      <c r="D31" s="275">
        <v>0</v>
      </c>
    </row>
    <row r="32" spans="1:4" s="268" customFormat="1">
      <c r="A32" s="276" t="s">
        <v>495</v>
      </c>
      <c r="B32" s="275">
        <v>0</v>
      </c>
      <c r="C32" s="275">
        <v>0</v>
      </c>
      <c r="D32" s="275">
        <v>0</v>
      </c>
    </row>
    <row r="33" spans="1:4" s="268" customFormat="1">
      <c r="A33" s="200" t="s">
        <v>496</v>
      </c>
      <c r="B33" s="275">
        <v>0</v>
      </c>
      <c r="C33" s="275">
        <v>0</v>
      </c>
      <c r="D33" s="275">
        <v>0</v>
      </c>
    </row>
    <row r="34" spans="1:4" s="268" customFormat="1">
      <c r="A34" s="200" t="s">
        <v>497</v>
      </c>
      <c r="B34" s="275">
        <v>0</v>
      </c>
      <c r="C34" s="275">
        <v>0</v>
      </c>
      <c r="D34" s="275">
        <v>0</v>
      </c>
    </row>
    <row r="35" spans="1:4" s="268" customFormat="1">
      <c r="A35" s="200" t="s">
        <v>498</v>
      </c>
      <c r="B35" s="275">
        <v>0</v>
      </c>
      <c r="C35" s="275">
        <v>0</v>
      </c>
      <c r="D35" s="275">
        <v>0</v>
      </c>
    </row>
    <row r="36" spans="1:4" s="268" customFormat="1">
      <c r="A36" s="276" t="s">
        <v>499</v>
      </c>
      <c r="B36" s="275">
        <v>0</v>
      </c>
      <c r="C36" s="275">
        <v>0</v>
      </c>
      <c r="D36" s="275">
        <v>0</v>
      </c>
    </row>
    <row r="37" spans="1:4" s="268" customFormat="1">
      <c r="A37" s="276" t="s">
        <v>500</v>
      </c>
      <c r="B37" s="275">
        <v>0</v>
      </c>
      <c r="C37" s="275">
        <v>0</v>
      </c>
      <c r="D37" s="275">
        <v>0</v>
      </c>
    </row>
    <row r="38" spans="1:4" s="268" customFormat="1">
      <c r="A38" s="276" t="s">
        <v>505</v>
      </c>
      <c r="B38" s="275">
        <v>0</v>
      </c>
      <c r="C38" s="275">
        <v>0</v>
      </c>
      <c r="D38" s="275">
        <v>0</v>
      </c>
    </row>
    <row r="39" spans="1:4" s="268" customFormat="1">
      <c r="A39" s="276" t="s">
        <v>506</v>
      </c>
      <c r="B39" s="275">
        <v>0</v>
      </c>
      <c r="C39" s="275">
        <v>0</v>
      </c>
      <c r="D39" s="275">
        <v>0</v>
      </c>
    </row>
    <row r="40" spans="1:4" s="268" customFormat="1">
      <c r="A40" s="277" t="s">
        <v>544</v>
      </c>
      <c r="B40" s="275">
        <v>0</v>
      </c>
      <c r="C40" s="275">
        <v>0</v>
      </c>
      <c r="D40" s="275">
        <v>0</v>
      </c>
    </row>
    <row r="41" spans="1:4" s="268" customFormat="1">
      <c r="A41" s="278" t="s">
        <v>477</v>
      </c>
      <c r="B41" s="273">
        <f>SUM(B42:B56)</f>
        <v>0</v>
      </c>
      <c r="C41" s="273">
        <f>SUM(C42:C56)</f>
        <v>0</v>
      </c>
      <c r="D41" s="273">
        <f>SUM(D42:D56)</f>
        <v>0</v>
      </c>
    </row>
    <row r="42" spans="1:4" s="268" customFormat="1">
      <c r="A42" s="274" t="s">
        <v>226</v>
      </c>
      <c r="B42" s="275">
        <v>0</v>
      </c>
      <c r="C42" s="275">
        <v>0</v>
      </c>
      <c r="D42" s="275">
        <v>0</v>
      </c>
    </row>
    <row r="43" spans="1:4" s="268" customFormat="1">
      <c r="A43" s="276" t="s">
        <v>490</v>
      </c>
      <c r="B43" s="275">
        <v>0</v>
      </c>
      <c r="C43" s="275">
        <v>0</v>
      </c>
      <c r="D43" s="275">
        <v>0</v>
      </c>
    </row>
    <row r="44" spans="1:4" s="268" customFormat="1">
      <c r="A44" s="276" t="s">
        <v>491</v>
      </c>
      <c r="B44" s="275">
        <v>0</v>
      </c>
      <c r="C44" s="275">
        <v>0</v>
      </c>
      <c r="D44" s="275">
        <v>0</v>
      </c>
    </row>
    <row r="45" spans="1:4" s="268" customFormat="1">
      <c r="A45" s="276" t="s">
        <v>492</v>
      </c>
      <c r="B45" s="275">
        <v>0</v>
      </c>
      <c r="C45" s="275">
        <v>0</v>
      </c>
      <c r="D45" s="275">
        <v>0</v>
      </c>
    </row>
    <row r="46" spans="1:4" s="268" customFormat="1">
      <c r="A46" s="276" t="s">
        <v>493</v>
      </c>
      <c r="B46" s="275">
        <v>0</v>
      </c>
      <c r="C46" s="275">
        <v>0</v>
      </c>
      <c r="D46" s="275">
        <v>0</v>
      </c>
    </row>
    <row r="47" spans="1:4" s="268" customFormat="1">
      <c r="A47" s="276" t="s">
        <v>494</v>
      </c>
      <c r="B47" s="275">
        <v>0</v>
      </c>
      <c r="C47" s="275">
        <v>0</v>
      </c>
      <c r="D47" s="275">
        <v>0</v>
      </c>
    </row>
    <row r="48" spans="1:4" s="268" customFormat="1">
      <c r="A48" s="276" t="s">
        <v>495</v>
      </c>
      <c r="B48" s="275">
        <v>0</v>
      </c>
      <c r="C48" s="275">
        <v>0</v>
      </c>
      <c r="D48" s="275">
        <v>0</v>
      </c>
    </row>
    <row r="49" spans="1:4" s="268" customFormat="1">
      <c r="A49" s="200" t="s">
        <v>496</v>
      </c>
      <c r="B49" s="275">
        <v>0</v>
      </c>
      <c r="C49" s="275">
        <v>0</v>
      </c>
      <c r="D49" s="275">
        <v>0</v>
      </c>
    </row>
    <row r="50" spans="1:4" s="268" customFormat="1">
      <c r="A50" s="200" t="s">
        <v>497</v>
      </c>
      <c r="B50" s="275">
        <v>0</v>
      </c>
      <c r="C50" s="275">
        <v>0</v>
      </c>
      <c r="D50" s="275">
        <v>0</v>
      </c>
    </row>
    <row r="51" spans="1:4" s="268" customFormat="1">
      <c r="A51" s="200" t="s">
        <v>498</v>
      </c>
      <c r="B51" s="275">
        <v>0</v>
      </c>
      <c r="C51" s="275">
        <v>0</v>
      </c>
      <c r="D51" s="275">
        <v>0</v>
      </c>
    </row>
    <row r="52" spans="1:4" s="268" customFormat="1">
      <c r="A52" s="276" t="s">
        <v>499</v>
      </c>
      <c r="B52" s="275">
        <v>0</v>
      </c>
      <c r="C52" s="275">
        <v>0</v>
      </c>
      <c r="D52" s="275">
        <v>0</v>
      </c>
    </row>
    <row r="53" spans="1:4" s="268" customFormat="1">
      <c r="A53" s="276" t="s">
        <v>500</v>
      </c>
      <c r="B53" s="275">
        <v>0</v>
      </c>
      <c r="C53" s="275">
        <v>0</v>
      </c>
      <c r="D53" s="275">
        <v>0</v>
      </c>
    </row>
    <row r="54" spans="1:4" s="268" customFormat="1">
      <c r="A54" s="276" t="s">
        <v>505</v>
      </c>
      <c r="B54" s="275">
        <v>0</v>
      </c>
      <c r="C54" s="275">
        <v>0</v>
      </c>
      <c r="D54" s="275">
        <v>0</v>
      </c>
    </row>
    <row r="55" spans="1:4" s="268" customFormat="1">
      <c r="A55" s="276" t="s">
        <v>506</v>
      </c>
      <c r="B55" s="275">
        <v>0</v>
      </c>
      <c r="C55" s="275">
        <v>0</v>
      </c>
      <c r="D55" s="275">
        <v>0</v>
      </c>
    </row>
    <row r="56" spans="1:4" s="268" customFormat="1">
      <c r="A56" s="277" t="s">
        <v>544</v>
      </c>
      <c r="B56" s="275">
        <v>0</v>
      </c>
      <c r="C56" s="275">
        <v>0</v>
      </c>
      <c r="D56" s="275">
        <v>0</v>
      </c>
    </row>
    <row r="57" spans="1:4" s="268" customFormat="1">
      <c r="A57" s="193" t="s">
        <v>480</v>
      </c>
      <c r="B57" s="273">
        <f>SUM(B58:B72)</f>
        <v>0</v>
      </c>
      <c r="C57" s="273">
        <f>SUM(C58:C72)</f>
        <v>0</v>
      </c>
      <c r="D57" s="273">
        <f>SUM(D58:D72)</f>
        <v>0</v>
      </c>
    </row>
    <row r="58" spans="1:4" s="268" customFormat="1">
      <c r="A58" s="274" t="s">
        <v>226</v>
      </c>
      <c r="B58" s="275">
        <v>0</v>
      </c>
      <c r="C58" s="275">
        <v>0</v>
      </c>
      <c r="D58" s="275">
        <v>0</v>
      </c>
    </row>
    <row r="59" spans="1:4" s="268" customFormat="1">
      <c r="A59" s="276" t="s">
        <v>490</v>
      </c>
      <c r="B59" s="275">
        <v>0</v>
      </c>
      <c r="C59" s="275">
        <v>0</v>
      </c>
      <c r="D59" s="275">
        <v>0</v>
      </c>
    </row>
    <row r="60" spans="1:4" s="268" customFormat="1">
      <c r="A60" s="276" t="s">
        <v>491</v>
      </c>
      <c r="B60" s="275">
        <v>0</v>
      </c>
      <c r="C60" s="275">
        <v>0</v>
      </c>
      <c r="D60" s="275">
        <v>0</v>
      </c>
    </row>
    <row r="61" spans="1:4" s="268" customFormat="1">
      <c r="A61" s="276" t="s">
        <v>492</v>
      </c>
      <c r="B61" s="275">
        <v>0</v>
      </c>
      <c r="C61" s="275">
        <v>0</v>
      </c>
      <c r="D61" s="275">
        <v>0</v>
      </c>
    </row>
    <row r="62" spans="1:4" s="268" customFormat="1">
      <c r="A62" s="276" t="s">
        <v>493</v>
      </c>
      <c r="B62" s="275">
        <v>0</v>
      </c>
      <c r="C62" s="275">
        <v>0</v>
      </c>
      <c r="D62" s="275">
        <v>0</v>
      </c>
    </row>
    <row r="63" spans="1:4" s="268" customFormat="1">
      <c r="A63" s="276" t="s">
        <v>494</v>
      </c>
      <c r="B63" s="275">
        <v>0</v>
      </c>
      <c r="C63" s="275">
        <v>0</v>
      </c>
      <c r="D63" s="275">
        <v>0</v>
      </c>
    </row>
    <row r="64" spans="1:4" s="268" customFormat="1">
      <c r="A64" s="276" t="s">
        <v>495</v>
      </c>
      <c r="B64" s="275">
        <v>0</v>
      </c>
      <c r="C64" s="275">
        <v>0</v>
      </c>
      <c r="D64" s="275">
        <v>0</v>
      </c>
    </row>
    <row r="65" spans="1:4" s="268" customFormat="1">
      <c r="A65" s="200" t="s">
        <v>496</v>
      </c>
      <c r="B65" s="275">
        <v>0</v>
      </c>
      <c r="C65" s="275">
        <v>0</v>
      </c>
      <c r="D65" s="275">
        <v>0</v>
      </c>
    </row>
    <row r="66" spans="1:4" s="268" customFormat="1">
      <c r="A66" s="200" t="s">
        <v>497</v>
      </c>
      <c r="B66" s="275">
        <v>0</v>
      </c>
      <c r="C66" s="275">
        <v>0</v>
      </c>
      <c r="D66" s="275">
        <v>0</v>
      </c>
    </row>
    <row r="67" spans="1:4" s="268" customFormat="1">
      <c r="A67" s="200" t="s">
        <v>498</v>
      </c>
      <c r="B67" s="275">
        <v>0</v>
      </c>
      <c r="C67" s="275">
        <v>0</v>
      </c>
      <c r="D67" s="275">
        <v>0</v>
      </c>
    </row>
    <row r="68" spans="1:4" s="268" customFormat="1">
      <c r="A68" s="276" t="s">
        <v>499</v>
      </c>
      <c r="B68" s="275">
        <v>0</v>
      </c>
      <c r="C68" s="275">
        <v>0</v>
      </c>
      <c r="D68" s="275">
        <v>0</v>
      </c>
    </row>
    <row r="69" spans="1:4" s="268" customFormat="1">
      <c r="A69" s="276" t="s">
        <v>500</v>
      </c>
      <c r="B69" s="275">
        <v>0</v>
      </c>
      <c r="C69" s="275">
        <v>0</v>
      </c>
      <c r="D69" s="275">
        <v>0</v>
      </c>
    </row>
    <row r="70" spans="1:4" s="268" customFormat="1">
      <c r="A70" s="276" t="s">
        <v>505</v>
      </c>
      <c r="B70" s="275">
        <v>0</v>
      </c>
      <c r="C70" s="275">
        <v>0</v>
      </c>
      <c r="D70" s="275">
        <v>0</v>
      </c>
    </row>
    <row r="71" spans="1:4" s="268" customFormat="1">
      <c r="A71" s="276" t="s">
        <v>506</v>
      </c>
      <c r="B71" s="275">
        <v>0</v>
      </c>
      <c r="C71" s="275">
        <v>0</v>
      </c>
      <c r="D71" s="275">
        <v>0</v>
      </c>
    </row>
    <row r="72" spans="1:4" s="268" customFormat="1">
      <c r="A72" s="277" t="s">
        <v>544</v>
      </c>
      <c r="B72" s="275">
        <v>0</v>
      </c>
      <c r="C72" s="275">
        <v>0</v>
      </c>
      <c r="D72" s="275">
        <v>0</v>
      </c>
    </row>
    <row r="73" spans="1:4" s="268" customFormat="1">
      <c r="A73" s="278" t="s">
        <v>510</v>
      </c>
      <c r="B73" s="273">
        <f>SUM(B74:B88)</f>
        <v>0</v>
      </c>
      <c r="C73" s="273">
        <f t="shared" ref="C73:D73" si="0">SUM(C74:C88)</f>
        <v>0</v>
      </c>
      <c r="D73" s="273">
        <f t="shared" si="0"/>
        <v>0</v>
      </c>
    </row>
    <row r="74" spans="1:4" s="268" customFormat="1">
      <c r="A74" s="274" t="s">
        <v>226</v>
      </c>
      <c r="B74" s="279">
        <f>B10+B26+B42+B58</f>
        <v>0</v>
      </c>
      <c r="C74" s="279">
        <f t="shared" ref="C74:D74" si="1">C10+C26+C42+C58</f>
        <v>0</v>
      </c>
      <c r="D74" s="279">
        <f t="shared" si="1"/>
        <v>0</v>
      </c>
    </row>
    <row r="75" spans="1:4" s="268" customFormat="1">
      <c r="A75" s="276" t="s">
        <v>490</v>
      </c>
      <c r="B75" s="279">
        <f t="shared" ref="B75:D88" si="2">B11+B27+B43+B59</f>
        <v>0</v>
      </c>
      <c r="C75" s="279">
        <f t="shared" si="2"/>
        <v>0</v>
      </c>
      <c r="D75" s="279">
        <f t="shared" si="2"/>
        <v>0</v>
      </c>
    </row>
    <row r="76" spans="1:4" s="268" customFormat="1">
      <c r="A76" s="276" t="s">
        <v>491</v>
      </c>
      <c r="B76" s="279">
        <f t="shared" si="2"/>
        <v>0</v>
      </c>
      <c r="C76" s="279">
        <f t="shared" si="2"/>
        <v>0</v>
      </c>
      <c r="D76" s="279">
        <f t="shared" si="2"/>
        <v>0</v>
      </c>
    </row>
    <row r="77" spans="1:4" s="268" customFormat="1">
      <c r="A77" s="276" t="s">
        <v>492</v>
      </c>
      <c r="B77" s="279">
        <f t="shared" si="2"/>
        <v>0</v>
      </c>
      <c r="C77" s="279">
        <f t="shared" si="2"/>
        <v>0</v>
      </c>
      <c r="D77" s="279">
        <f t="shared" si="2"/>
        <v>0</v>
      </c>
    </row>
    <row r="78" spans="1:4" s="268" customFormat="1">
      <c r="A78" s="276" t="s">
        <v>493</v>
      </c>
      <c r="B78" s="279">
        <f t="shared" si="2"/>
        <v>0</v>
      </c>
      <c r="C78" s="279">
        <f t="shared" si="2"/>
        <v>0</v>
      </c>
      <c r="D78" s="279">
        <f t="shared" si="2"/>
        <v>0</v>
      </c>
    </row>
    <row r="79" spans="1:4" s="268" customFormat="1">
      <c r="A79" s="276" t="s">
        <v>494</v>
      </c>
      <c r="B79" s="279">
        <f t="shared" si="2"/>
        <v>0</v>
      </c>
      <c r="C79" s="279">
        <f t="shared" si="2"/>
        <v>0</v>
      </c>
      <c r="D79" s="279">
        <f t="shared" si="2"/>
        <v>0</v>
      </c>
    </row>
    <row r="80" spans="1:4" s="268" customFormat="1">
      <c r="A80" s="276" t="s">
        <v>495</v>
      </c>
      <c r="B80" s="279">
        <f t="shared" si="2"/>
        <v>0</v>
      </c>
      <c r="C80" s="279">
        <f t="shared" si="2"/>
        <v>0</v>
      </c>
      <c r="D80" s="279">
        <f t="shared" si="2"/>
        <v>0</v>
      </c>
    </row>
    <row r="81" spans="1:4" s="268" customFormat="1">
      <c r="A81" s="200" t="s">
        <v>496</v>
      </c>
      <c r="B81" s="279">
        <f t="shared" si="2"/>
        <v>0</v>
      </c>
      <c r="C81" s="279">
        <f t="shared" si="2"/>
        <v>0</v>
      </c>
      <c r="D81" s="279">
        <f t="shared" si="2"/>
        <v>0</v>
      </c>
    </row>
    <row r="82" spans="1:4" s="268" customFormat="1">
      <c r="A82" s="200" t="s">
        <v>497</v>
      </c>
      <c r="B82" s="279">
        <f t="shared" si="2"/>
        <v>0</v>
      </c>
      <c r="C82" s="279">
        <f t="shared" si="2"/>
        <v>0</v>
      </c>
      <c r="D82" s="279">
        <f t="shared" si="2"/>
        <v>0</v>
      </c>
    </row>
    <row r="83" spans="1:4" s="268" customFormat="1">
      <c r="A83" s="200" t="s">
        <v>498</v>
      </c>
      <c r="B83" s="279">
        <f t="shared" si="2"/>
        <v>0</v>
      </c>
      <c r="C83" s="279">
        <f t="shared" si="2"/>
        <v>0</v>
      </c>
      <c r="D83" s="279">
        <f t="shared" si="2"/>
        <v>0</v>
      </c>
    </row>
    <row r="84" spans="1:4" s="268" customFormat="1">
      <c r="A84" s="276" t="s">
        <v>499</v>
      </c>
      <c r="B84" s="279">
        <f t="shared" si="2"/>
        <v>0</v>
      </c>
      <c r="C84" s="279">
        <f t="shared" si="2"/>
        <v>0</v>
      </c>
      <c r="D84" s="279">
        <f t="shared" si="2"/>
        <v>0</v>
      </c>
    </row>
    <row r="85" spans="1:4" s="268" customFormat="1">
      <c r="A85" s="276" t="s">
        <v>500</v>
      </c>
      <c r="B85" s="279">
        <f t="shared" si="2"/>
        <v>0</v>
      </c>
      <c r="C85" s="279">
        <f t="shared" si="2"/>
        <v>0</v>
      </c>
      <c r="D85" s="279">
        <f t="shared" si="2"/>
        <v>0</v>
      </c>
    </row>
    <row r="86" spans="1:4" s="268" customFormat="1">
      <c r="A86" s="276" t="s">
        <v>505</v>
      </c>
      <c r="B86" s="279">
        <f t="shared" si="2"/>
        <v>0</v>
      </c>
      <c r="C86" s="279">
        <f t="shared" si="2"/>
        <v>0</v>
      </c>
      <c r="D86" s="279">
        <f t="shared" si="2"/>
        <v>0</v>
      </c>
    </row>
    <row r="87" spans="1:4" s="268" customFormat="1">
      <c r="A87" s="276" t="s">
        <v>506</v>
      </c>
      <c r="B87" s="279">
        <f t="shared" si="2"/>
        <v>0</v>
      </c>
      <c r="C87" s="279">
        <f t="shared" si="2"/>
        <v>0</v>
      </c>
      <c r="D87" s="279">
        <f t="shared" si="2"/>
        <v>0</v>
      </c>
    </row>
    <row r="88" spans="1:4" s="268" customFormat="1">
      <c r="A88" s="277" t="s">
        <v>544</v>
      </c>
      <c r="B88" s="280">
        <f t="shared" si="2"/>
        <v>0</v>
      </c>
      <c r="C88" s="280">
        <f t="shared" si="2"/>
        <v>0</v>
      </c>
      <c r="D88" s="280">
        <f t="shared" si="2"/>
        <v>0</v>
      </c>
    </row>
  </sheetData>
  <mergeCells count="2">
    <mergeCell ref="A7:A8"/>
    <mergeCell ref="B7:D7"/>
  </mergeCells>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1"/>
  <sheetViews>
    <sheetView workbookViewId="0">
      <selection activeCell="B31" sqref="B31"/>
    </sheetView>
  </sheetViews>
  <sheetFormatPr defaultRowHeight="15"/>
  <cols>
    <col min="1" max="1" width="21.85546875" style="242" bestFit="1" customWidth="1"/>
    <col min="2" max="2" width="47.7109375" style="242" customWidth="1"/>
    <col min="3" max="3" width="10" style="242" customWidth="1"/>
    <col min="4" max="256" width="9.140625" style="242"/>
    <col min="257" max="257" width="21.85546875" style="242" bestFit="1" customWidth="1"/>
    <col min="258" max="258" width="47.7109375" style="242" customWidth="1"/>
    <col min="259" max="259" width="10" style="242" customWidth="1"/>
    <col min="260" max="512" width="9.140625" style="242"/>
    <col min="513" max="513" width="21.85546875" style="242" bestFit="1" customWidth="1"/>
    <col min="514" max="514" width="47.7109375" style="242" customWidth="1"/>
    <col min="515" max="515" width="10" style="242" customWidth="1"/>
    <col min="516" max="768" width="9.140625" style="242"/>
    <col min="769" max="769" width="21.85546875" style="242" bestFit="1" customWidth="1"/>
    <col min="770" max="770" width="47.7109375" style="242" customWidth="1"/>
    <col min="771" max="771" width="10" style="242" customWidth="1"/>
    <col min="772" max="1024" width="9.140625" style="242"/>
    <col min="1025" max="1025" width="21.85546875" style="242" bestFit="1" customWidth="1"/>
    <col min="1026" max="1026" width="47.7109375" style="242" customWidth="1"/>
    <col min="1027" max="1027" width="10" style="242" customWidth="1"/>
    <col min="1028" max="1280" width="9.140625" style="242"/>
    <col min="1281" max="1281" width="21.85546875" style="242" bestFit="1" customWidth="1"/>
    <col min="1282" max="1282" width="47.7109375" style="242" customWidth="1"/>
    <col min="1283" max="1283" width="10" style="242" customWidth="1"/>
    <col min="1284" max="1536" width="9.140625" style="242"/>
    <col min="1537" max="1537" width="21.85546875" style="242" bestFit="1" customWidth="1"/>
    <col min="1538" max="1538" width="47.7109375" style="242" customWidth="1"/>
    <col min="1539" max="1539" width="10" style="242" customWidth="1"/>
    <col min="1540" max="1792" width="9.140625" style="242"/>
    <col min="1793" max="1793" width="21.85546875" style="242" bestFit="1" customWidth="1"/>
    <col min="1794" max="1794" width="47.7109375" style="242" customWidth="1"/>
    <col min="1795" max="1795" width="10" style="242" customWidth="1"/>
    <col min="1796" max="2048" width="9.140625" style="242"/>
    <col min="2049" max="2049" width="21.85546875" style="242" bestFit="1" customWidth="1"/>
    <col min="2050" max="2050" width="47.7109375" style="242" customWidth="1"/>
    <col min="2051" max="2051" width="10" style="242" customWidth="1"/>
    <col min="2052" max="2304" width="9.140625" style="242"/>
    <col min="2305" max="2305" width="21.85546875" style="242" bestFit="1" customWidth="1"/>
    <col min="2306" max="2306" width="47.7109375" style="242" customWidth="1"/>
    <col min="2307" max="2307" width="10" style="242" customWidth="1"/>
    <col min="2308" max="2560" width="9.140625" style="242"/>
    <col min="2561" max="2561" width="21.85546875" style="242" bestFit="1" customWidth="1"/>
    <col min="2562" max="2562" width="47.7109375" style="242" customWidth="1"/>
    <col min="2563" max="2563" width="10" style="242" customWidth="1"/>
    <col min="2564" max="2816" width="9.140625" style="242"/>
    <col min="2817" max="2817" width="21.85546875" style="242" bestFit="1" customWidth="1"/>
    <col min="2818" max="2818" width="47.7109375" style="242" customWidth="1"/>
    <col min="2819" max="2819" width="10" style="242" customWidth="1"/>
    <col min="2820" max="3072" width="9.140625" style="242"/>
    <col min="3073" max="3073" width="21.85546875" style="242" bestFit="1" customWidth="1"/>
    <col min="3074" max="3074" width="47.7109375" style="242" customWidth="1"/>
    <col min="3075" max="3075" width="10" style="242" customWidth="1"/>
    <col min="3076" max="3328" width="9.140625" style="242"/>
    <col min="3329" max="3329" width="21.85546875" style="242" bestFit="1" customWidth="1"/>
    <col min="3330" max="3330" width="47.7109375" style="242" customWidth="1"/>
    <col min="3331" max="3331" width="10" style="242" customWidth="1"/>
    <col min="3332" max="3584" width="9.140625" style="242"/>
    <col min="3585" max="3585" width="21.85546875" style="242" bestFit="1" customWidth="1"/>
    <col min="3586" max="3586" width="47.7109375" style="242" customWidth="1"/>
    <col min="3587" max="3587" width="10" style="242" customWidth="1"/>
    <col min="3588" max="3840" width="9.140625" style="242"/>
    <col min="3841" max="3841" width="21.85546875" style="242" bestFit="1" customWidth="1"/>
    <col min="3842" max="3842" width="47.7109375" style="242" customWidth="1"/>
    <col min="3843" max="3843" width="10" style="242" customWidth="1"/>
    <col min="3844" max="4096" width="9.140625" style="242"/>
    <col min="4097" max="4097" width="21.85546875" style="242" bestFit="1" customWidth="1"/>
    <col min="4098" max="4098" width="47.7109375" style="242" customWidth="1"/>
    <col min="4099" max="4099" width="10" style="242" customWidth="1"/>
    <col min="4100" max="4352" width="9.140625" style="242"/>
    <col min="4353" max="4353" width="21.85546875" style="242" bestFit="1" customWidth="1"/>
    <col min="4354" max="4354" width="47.7109375" style="242" customWidth="1"/>
    <col min="4355" max="4355" width="10" style="242" customWidth="1"/>
    <col min="4356" max="4608" width="9.140625" style="242"/>
    <col min="4609" max="4609" width="21.85546875" style="242" bestFit="1" customWidth="1"/>
    <col min="4610" max="4610" width="47.7109375" style="242" customWidth="1"/>
    <col min="4611" max="4611" width="10" style="242" customWidth="1"/>
    <col min="4612" max="4864" width="9.140625" style="242"/>
    <col min="4865" max="4865" width="21.85546875" style="242" bestFit="1" customWidth="1"/>
    <col min="4866" max="4866" width="47.7109375" style="242" customWidth="1"/>
    <col min="4867" max="4867" width="10" style="242" customWidth="1"/>
    <col min="4868" max="5120" width="9.140625" style="242"/>
    <col min="5121" max="5121" width="21.85546875" style="242" bestFit="1" customWidth="1"/>
    <col min="5122" max="5122" width="47.7109375" style="242" customWidth="1"/>
    <col min="5123" max="5123" width="10" style="242" customWidth="1"/>
    <col min="5124" max="5376" width="9.140625" style="242"/>
    <col min="5377" max="5377" width="21.85546875" style="242" bestFit="1" customWidth="1"/>
    <col min="5378" max="5378" width="47.7109375" style="242" customWidth="1"/>
    <col min="5379" max="5379" width="10" style="242" customWidth="1"/>
    <col min="5380" max="5632" width="9.140625" style="242"/>
    <col min="5633" max="5633" width="21.85546875" style="242" bestFit="1" customWidth="1"/>
    <col min="5634" max="5634" width="47.7109375" style="242" customWidth="1"/>
    <col min="5635" max="5635" width="10" style="242" customWidth="1"/>
    <col min="5636" max="5888" width="9.140625" style="242"/>
    <col min="5889" max="5889" width="21.85546875" style="242" bestFit="1" customWidth="1"/>
    <col min="5890" max="5890" width="47.7109375" style="242" customWidth="1"/>
    <col min="5891" max="5891" width="10" style="242" customWidth="1"/>
    <col min="5892" max="6144" width="9.140625" style="242"/>
    <col min="6145" max="6145" width="21.85546875" style="242" bestFit="1" customWidth="1"/>
    <col min="6146" max="6146" width="47.7109375" style="242" customWidth="1"/>
    <col min="6147" max="6147" width="10" style="242" customWidth="1"/>
    <col min="6148" max="6400" width="9.140625" style="242"/>
    <col min="6401" max="6401" width="21.85546875" style="242" bestFit="1" customWidth="1"/>
    <col min="6402" max="6402" width="47.7109375" style="242" customWidth="1"/>
    <col min="6403" max="6403" width="10" style="242" customWidth="1"/>
    <col min="6404" max="6656" width="9.140625" style="242"/>
    <col min="6657" max="6657" width="21.85546875" style="242" bestFit="1" customWidth="1"/>
    <col min="6658" max="6658" width="47.7109375" style="242" customWidth="1"/>
    <col min="6659" max="6659" width="10" style="242" customWidth="1"/>
    <col min="6660" max="6912" width="9.140625" style="242"/>
    <col min="6913" max="6913" width="21.85546875" style="242" bestFit="1" customWidth="1"/>
    <col min="6914" max="6914" width="47.7109375" style="242" customWidth="1"/>
    <col min="6915" max="6915" width="10" style="242" customWidth="1"/>
    <col min="6916" max="7168" width="9.140625" style="242"/>
    <col min="7169" max="7169" width="21.85546875" style="242" bestFit="1" customWidth="1"/>
    <col min="7170" max="7170" width="47.7109375" style="242" customWidth="1"/>
    <col min="7171" max="7171" width="10" style="242" customWidth="1"/>
    <col min="7172" max="7424" width="9.140625" style="242"/>
    <col min="7425" max="7425" width="21.85546875" style="242" bestFit="1" customWidth="1"/>
    <col min="7426" max="7426" width="47.7109375" style="242" customWidth="1"/>
    <col min="7427" max="7427" width="10" style="242" customWidth="1"/>
    <col min="7428" max="7680" width="9.140625" style="242"/>
    <col min="7681" max="7681" width="21.85546875" style="242" bestFit="1" customWidth="1"/>
    <col min="7682" max="7682" width="47.7109375" style="242" customWidth="1"/>
    <col min="7683" max="7683" width="10" style="242" customWidth="1"/>
    <col min="7684" max="7936" width="9.140625" style="242"/>
    <col min="7937" max="7937" width="21.85546875" style="242" bestFit="1" customWidth="1"/>
    <col min="7938" max="7938" width="47.7109375" style="242" customWidth="1"/>
    <col min="7939" max="7939" width="10" style="242" customWidth="1"/>
    <col min="7940" max="8192" width="9.140625" style="242"/>
    <col min="8193" max="8193" width="21.85546875" style="242" bestFit="1" customWidth="1"/>
    <col min="8194" max="8194" width="47.7109375" style="242" customWidth="1"/>
    <col min="8195" max="8195" width="10" style="242" customWidth="1"/>
    <col min="8196" max="8448" width="9.140625" style="242"/>
    <col min="8449" max="8449" width="21.85546875" style="242" bestFit="1" customWidth="1"/>
    <col min="8450" max="8450" width="47.7109375" style="242" customWidth="1"/>
    <col min="8451" max="8451" width="10" style="242" customWidth="1"/>
    <col min="8452" max="8704" width="9.140625" style="242"/>
    <col min="8705" max="8705" width="21.85546875" style="242" bestFit="1" customWidth="1"/>
    <col min="8706" max="8706" width="47.7109375" style="242" customWidth="1"/>
    <col min="8707" max="8707" width="10" style="242" customWidth="1"/>
    <col min="8708" max="8960" width="9.140625" style="242"/>
    <col min="8961" max="8961" width="21.85546875" style="242" bestFit="1" customWidth="1"/>
    <col min="8962" max="8962" width="47.7109375" style="242" customWidth="1"/>
    <col min="8963" max="8963" width="10" style="242" customWidth="1"/>
    <col min="8964" max="9216" width="9.140625" style="242"/>
    <col min="9217" max="9217" width="21.85546875" style="242" bestFit="1" customWidth="1"/>
    <col min="9218" max="9218" width="47.7109375" style="242" customWidth="1"/>
    <col min="9219" max="9219" width="10" style="242" customWidth="1"/>
    <col min="9220" max="9472" width="9.140625" style="242"/>
    <col min="9473" max="9473" width="21.85546875" style="242" bestFit="1" customWidth="1"/>
    <col min="9474" max="9474" width="47.7109375" style="242" customWidth="1"/>
    <col min="9475" max="9475" width="10" style="242" customWidth="1"/>
    <col min="9476" max="9728" width="9.140625" style="242"/>
    <col min="9729" max="9729" width="21.85546875" style="242" bestFit="1" customWidth="1"/>
    <col min="9730" max="9730" width="47.7109375" style="242" customWidth="1"/>
    <col min="9731" max="9731" width="10" style="242" customWidth="1"/>
    <col min="9732" max="9984" width="9.140625" style="242"/>
    <col min="9985" max="9985" width="21.85546875" style="242" bestFit="1" customWidth="1"/>
    <col min="9986" max="9986" width="47.7109375" style="242" customWidth="1"/>
    <col min="9987" max="9987" width="10" style="242" customWidth="1"/>
    <col min="9988" max="10240" width="9.140625" style="242"/>
    <col min="10241" max="10241" width="21.85546875" style="242" bestFit="1" customWidth="1"/>
    <col min="10242" max="10242" width="47.7109375" style="242" customWidth="1"/>
    <col min="10243" max="10243" width="10" style="242" customWidth="1"/>
    <col min="10244" max="10496" width="9.140625" style="242"/>
    <col min="10497" max="10497" width="21.85546875" style="242" bestFit="1" customWidth="1"/>
    <col min="10498" max="10498" width="47.7109375" style="242" customWidth="1"/>
    <col min="10499" max="10499" width="10" style="242" customWidth="1"/>
    <col min="10500" max="10752" width="9.140625" style="242"/>
    <col min="10753" max="10753" width="21.85546875" style="242" bestFit="1" customWidth="1"/>
    <col min="10754" max="10754" width="47.7109375" style="242" customWidth="1"/>
    <col min="10755" max="10755" width="10" style="242" customWidth="1"/>
    <col min="10756" max="11008" width="9.140625" style="242"/>
    <col min="11009" max="11009" width="21.85546875" style="242" bestFit="1" customWidth="1"/>
    <col min="11010" max="11010" width="47.7109375" style="242" customWidth="1"/>
    <col min="11011" max="11011" width="10" style="242" customWidth="1"/>
    <col min="11012" max="11264" width="9.140625" style="242"/>
    <col min="11265" max="11265" width="21.85546875" style="242" bestFit="1" customWidth="1"/>
    <col min="11266" max="11266" width="47.7109375" style="242" customWidth="1"/>
    <col min="11267" max="11267" width="10" style="242" customWidth="1"/>
    <col min="11268" max="11520" width="9.140625" style="242"/>
    <col min="11521" max="11521" width="21.85546875" style="242" bestFit="1" customWidth="1"/>
    <col min="11522" max="11522" width="47.7109375" style="242" customWidth="1"/>
    <col min="11523" max="11523" width="10" style="242" customWidth="1"/>
    <col min="11524" max="11776" width="9.140625" style="242"/>
    <col min="11777" max="11777" width="21.85546875" style="242" bestFit="1" customWidth="1"/>
    <col min="11778" max="11778" width="47.7109375" style="242" customWidth="1"/>
    <col min="11779" max="11779" width="10" style="242" customWidth="1"/>
    <col min="11780" max="12032" width="9.140625" style="242"/>
    <col min="12033" max="12033" width="21.85546875" style="242" bestFit="1" customWidth="1"/>
    <col min="12034" max="12034" width="47.7109375" style="242" customWidth="1"/>
    <col min="12035" max="12035" width="10" style="242" customWidth="1"/>
    <col min="12036" max="12288" width="9.140625" style="242"/>
    <col min="12289" max="12289" width="21.85546875" style="242" bestFit="1" customWidth="1"/>
    <col min="12290" max="12290" width="47.7109375" style="242" customWidth="1"/>
    <col min="12291" max="12291" width="10" style="242" customWidth="1"/>
    <col min="12292" max="12544" width="9.140625" style="242"/>
    <col min="12545" max="12545" width="21.85546875" style="242" bestFit="1" customWidth="1"/>
    <col min="12546" max="12546" width="47.7109375" style="242" customWidth="1"/>
    <col min="12547" max="12547" width="10" style="242" customWidth="1"/>
    <col min="12548" max="12800" width="9.140625" style="242"/>
    <col min="12801" max="12801" width="21.85546875" style="242" bestFit="1" customWidth="1"/>
    <col min="12802" max="12802" width="47.7109375" style="242" customWidth="1"/>
    <col min="12803" max="12803" width="10" style="242" customWidth="1"/>
    <col min="12804" max="13056" width="9.140625" style="242"/>
    <col min="13057" max="13057" width="21.85546875" style="242" bestFit="1" customWidth="1"/>
    <col min="13058" max="13058" width="47.7109375" style="242" customWidth="1"/>
    <col min="13059" max="13059" width="10" style="242" customWidth="1"/>
    <col min="13060" max="13312" width="9.140625" style="242"/>
    <col min="13313" max="13313" width="21.85546875" style="242" bestFit="1" customWidth="1"/>
    <col min="13314" max="13314" width="47.7109375" style="242" customWidth="1"/>
    <col min="13315" max="13315" width="10" style="242" customWidth="1"/>
    <col min="13316" max="13568" width="9.140625" style="242"/>
    <col min="13569" max="13569" width="21.85546875" style="242" bestFit="1" customWidth="1"/>
    <col min="13570" max="13570" width="47.7109375" style="242" customWidth="1"/>
    <col min="13571" max="13571" width="10" style="242" customWidth="1"/>
    <col min="13572" max="13824" width="9.140625" style="242"/>
    <col min="13825" max="13825" width="21.85546875" style="242" bestFit="1" customWidth="1"/>
    <col min="13826" max="13826" width="47.7109375" style="242" customWidth="1"/>
    <col min="13827" max="13827" width="10" style="242" customWidth="1"/>
    <col min="13828" max="14080" width="9.140625" style="242"/>
    <col min="14081" max="14081" width="21.85546875" style="242" bestFit="1" customWidth="1"/>
    <col min="14082" max="14082" width="47.7109375" style="242" customWidth="1"/>
    <col min="14083" max="14083" width="10" style="242" customWidth="1"/>
    <col min="14084" max="14336" width="9.140625" style="242"/>
    <col min="14337" max="14337" width="21.85546875" style="242" bestFit="1" customWidth="1"/>
    <col min="14338" max="14338" width="47.7109375" style="242" customWidth="1"/>
    <col min="14339" max="14339" width="10" style="242" customWidth="1"/>
    <col min="14340" max="14592" width="9.140625" style="242"/>
    <col min="14593" max="14593" width="21.85546875" style="242" bestFit="1" customWidth="1"/>
    <col min="14594" max="14594" width="47.7109375" style="242" customWidth="1"/>
    <col min="14595" max="14595" width="10" style="242" customWidth="1"/>
    <col min="14596" max="14848" width="9.140625" style="242"/>
    <col min="14849" max="14849" width="21.85546875" style="242" bestFit="1" customWidth="1"/>
    <col min="14850" max="14850" width="47.7109375" style="242" customWidth="1"/>
    <col min="14851" max="14851" width="10" style="242" customWidth="1"/>
    <col min="14852" max="15104" width="9.140625" style="242"/>
    <col min="15105" max="15105" width="21.85546875" style="242" bestFit="1" customWidth="1"/>
    <col min="15106" max="15106" width="47.7109375" style="242" customWidth="1"/>
    <col min="15107" max="15107" width="10" style="242" customWidth="1"/>
    <col min="15108" max="15360" width="9.140625" style="242"/>
    <col min="15361" max="15361" width="21.85546875" style="242" bestFit="1" customWidth="1"/>
    <col min="15362" max="15362" width="47.7109375" style="242" customWidth="1"/>
    <col min="15363" max="15363" width="10" style="242" customWidth="1"/>
    <col min="15364" max="15616" width="9.140625" style="242"/>
    <col min="15617" max="15617" width="21.85546875" style="242" bestFit="1" customWidth="1"/>
    <col min="15618" max="15618" width="47.7109375" style="242" customWidth="1"/>
    <col min="15619" max="15619" width="10" style="242" customWidth="1"/>
    <col min="15620" max="15872" width="9.140625" style="242"/>
    <col min="15873" max="15873" width="21.85546875" style="242" bestFit="1" customWidth="1"/>
    <col min="15874" max="15874" width="47.7109375" style="242" customWidth="1"/>
    <col min="15875" max="15875" width="10" style="242" customWidth="1"/>
    <col min="15876" max="16128" width="9.140625" style="242"/>
    <col min="16129" max="16129" width="21.85546875" style="242" bestFit="1" customWidth="1"/>
    <col min="16130" max="16130" width="47.7109375" style="242" customWidth="1"/>
    <col min="16131" max="16131" width="10" style="242" customWidth="1"/>
    <col min="16132" max="16384" width="9.140625" style="242"/>
  </cols>
  <sheetData>
    <row r="1" spans="1:20">
      <c r="A1" s="242" t="s">
        <v>0</v>
      </c>
      <c r="B1" s="265" t="s">
        <v>1831</v>
      </c>
    </row>
    <row r="2" spans="1:20">
      <c r="A2" s="242" t="s">
        <v>2</v>
      </c>
      <c r="B2" s="268" t="s">
        <v>1819</v>
      </c>
    </row>
    <row r="3" spans="1:20">
      <c r="A3" s="242" t="s">
        <v>4</v>
      </c>
      <c r="B3" s="268" t="s">
        <v>1560</v>
      </c>
    </row>
    <row r="4" spans="1:20">
      <c r="A4" s="242" t="s">
        <v>6</v>
      </c>
      <c r="B4" s="268" t="s">
        <v>7</v>
      </c>
    </row>
    <row r="5" spans="1:20">
      <c r="A5" s="242" t="s">
        <v>8</v>
      </c>
      <c r="B5" s="242" t="s">
        <v>9</v>
      </c>
    </row>
    <row r="6" spans="1:20" ht="15.75" thickBot="1"/>
    <row r="7" spans="1:20">
      <c r="A7" s="3035" t="s">
        <v>1820</v>
      </c>
      <c r="B7" s="3036"/>
      <c r="C7" s="3041" t="s">
        <v>1821</v>
      </c>
      <c r="D7" s="3042"/>
      <c r="E7" s="3042"/>
      <c r="F7" s="3042"/>
      <c r="G7" s="3042"/>
      <c r="H7" s="3042"/>
      <c r="I7" s="3042"/>
      <c r="J7" s="3042"/>
      <c r="K7" s="3042"/>
      <c r="L7" s="3042"/>
      <c r="M7" s="3042"/>
      <c r="N7" s="3043"/>
      <c r="O7" s="3043"/>
      <c r="P7" s="3043"/>
      <c r="Q7" s="3044"/>
      <c r="R7" s="1235"/>
      <c r="S7" s="1235"/>
      <c r="T7" s="1235"/>
    </row>
    <row r="8" spans="1:20">
      <c r="A8" s="3037"/>
      <c r="B8" s="3038"/>
      <c r="C8" s="3045"/>
      <c r="D8" s="3046"/>
      <c r="E8" s="3046"/>
      <c r="F8" s="3046"/>
      <c r="G8" s="3046"/>
      <c r="H8" s="3046"/>
      <c r="I8" s="3046"/>
      <c r="J8" s="3046"/>
      <c r="K8" s="3046"/>
      <c r="L8" s="3046"/>
      <c r="M8" s="3046"/>
      <c r="N8" s="3047"/>
      <c r="O8" s="3047"/>
      <c r="P8" s="3047"/>
      <c r="Q8" s="3048"/>
      <c r="R8" s="1235"/>
      <c r="S8" s="1235"/>
      <c r="T8" s="1235"/>
    </row>
    <row r="9" spans="1:20">
      <c r="A9" s="3037"/>
      <c r="B9" s="3038"/>
      <c r="C9" s="3045"/>
      <c r="D9" s="3046"/>
      <c r="E9" s="3046"/>
      <c r="F9" s="3046"/>
      <c r="G9" s="3046"/>
      <c r="H9" s="3046"/>
      <c r="I9" s="3046"/>
      <c r="J9" s="3046"/>
      <c r="K9" s="3046"/>
      <c r="L9" s="3046"/>
      <c r="M9" s="3046"/>
      <c r="N9" s="3047"/>
      <c r="O9" s="3047"/>
      <c r="P9" s="3047"/>
      <c r="Q9" s="3048"/>
      <c r="R9" s="1235"/>
      <c r="S9" s="1235"/>
      <c r="T9" s="1235"/>
    </row>
    <row r="10" spans="1:20" ht="15.75" thickBot="1">
      <c r="A10" s="3039"/>
      <c r="B10" s="3040"/>
      <c r="C10" s="3049"/>
      <c r="D10" s="3050"/>
      <c r="E10" s="3050"/>
      <c r="F10" s="3050"/>
      <c r="G10" s="3050"/>
      <c r="H10" s="3050"/>
      <c r="I10" s="3050"/>
      <c r="J10" s="3050"/>
      <c r="K10" s="3050"/>
      <c r="L10" s="3050"/>
      <c r="M10" s="3050"/>
      <c r="N10" s="3051"/>
      <c r="O10" s="3051"/>
      <c r="P10" s="3051"/>
      <c r="Q10" s="3052"/>
      <c r="R10" s="1235"/>
      <c r="S10" s="1235"/>
      <c r="T10" s="1235"/>
    </row>
    <row r="11" spans="1:20" ht="15" customHeight="1">
      <c r="A11" s="3061" t="s">
        <v>1822</v>
      </c>
      <c r="B11" s="3062"/>
      <c r="C11" s="3065" t="s">
        <v>1803</v>
      </c>
      <c r="D11" s="1359"/>
      <c r="E11" s="3067" t="s">
        <v>1708</v>
      </c>
      <c r="F11" s="3067"/>
      <c r="G11" s="3067"/>
      <c r="H11" s="3067"/>
      <c r="I11" s="3067"/>
      <c r="J11" s="3067"/>
      <c r="K11" s="3067"/>
      <c r="L11" s="3067"/>
      <c r="M11" s="3067"/>
      <c r="N11" s="3067"/>
      <c r="O11" s="3067"/>
      <c r="P11" s="3067"/>
      <c r="Q11" s="3068"/>
      <c r="R11" s="1235"/>
      <c r="S11" s="1235"/>
      <c r="T11" s="1235"/>
    </row>
    <row r="12" spans="1:20" ht="25.5">
      <c r="A12" s="3063"/>
      <c r="B12" s="3064"/>
      <c r="C12" s="3066"/>
      <c r="D12" s="1360" t="s">
        <v>1709</v>
      </c>
      <c r="E12" s="1238" t="s">
        <v>1710</v>
      </c>
      <c r="F12" s="1361" t="s">
        <v>1711</v>
      </c>
      <c r="G12" s="1361" t="s">
        <v>1712</v>
      </c>
      <c r="H12" s="1361" t="s">
        <v>1713</v>
      </c>
      <c r="I12" s="1361" t="s">
        <v>1714</v>
      </c>
      <c r="J12" s="1361" t="s">
        <v>1715</v>
      </c>
      <c r="K12" s="1361" t="s">
        <v>1716</v>
      </c>
      <c r="L12" s="1361" t="s">
        <v>1717</v>
      </c>
      <c r="M12" s="1361" t="s">
        <v>1718</v>
      </c>
      <c r="N12" s="1361" t="s">
        <v>1719</v>
      </c>
      <c r="O12" s="1361" t="s">
        <v>1720</v>
      </c>
      <c r="P12" s="1361" t="s">
        <v>1721</v>
      </c>
      <c r="Q12" s="1362" t="s">
        <v>1722</v>
      </c>
      <c r="R12" s="1235"/>
      <c r="S12" s="1235"/>
      <c r="T12" s="1235"/>
    </row>
    <row r="13" spans="1:20">
      <c r="A13" s="1363"/>
      <c r="B13" s="1364"/>
      <c r="C13" s="1365">
        <v>1</v>
      </c>
      <c r="D13" s="1366">
        <v>2</v>
      </c>
      <c r="E13" s="1366">
        <v>3</v>
      </c>
      <c r="F13" s="1366">
        <v>4</v>
      </c>
      <c r="G13" s="1366">
        <v>5</v>
      </c>
      <c r="H13" s="1366">
        <v>6</v>
      </c>
      <c r="I13" s="1366">
        <v>7</v>
      </c>
      <c r="J13" s="1366">
        <v>8</v>
      </c>
      <c r="K13" s="1366">
        <v>9</v>
      </c>
      <c r="L13" s="1366">
        <v>10</v>
      </c>
      <c r="M13" s="1366">
        <v>11</v>
      </c>
      <c r="N13" s="1366">
        <v>12</v>
      </c>
      <c r="O13" s="1366">
        <v>13</v>
      </c>
      <c r="P13" s="1367">
        <v>14</v>
      </c>
      <c r="Q13" s="1368">
        <v>15</v>
      </c>
      <c r="R13" s="1235"/>
      <c r="S13" s="1235"/>
      <c r="T13" s="1235"/>
    </row>
    <row r="14" spans="1:20">
      <c r="A14" s="1363"/>
      <c r="B14" s="1369" t="s">
        <v>1723</v>
      </c>
      <c r="C14" s="1246"/>
      <c r="D14" s="1247"/>
      <c r="E14" s="1247"/>
      <c r="F14" s="1247"/>
      <c r="G14" s="1247"/>
      <c r="H14" s="1247"/>
      <c r="I14" s="1247"/>
      <c r="J14" s="1247"/>
      <c r="K14" s="1247"/>
      <c r="L14" s="1247"/>
      <c r="M14" s="1247"/>
      <c r="N14" s="1247"/>
      <c r="O14" s="1247"/>
      <c r="P14" s="1247"/>
      <c r="Q14" s="1248"/>
      <c r="R14" s="1235"/>
      <c r="S14" s="1235"/>
      <c r="T14" s="1235"/>
    </row>
    <row r="15" spans="1:20">
      <c r="A15" s="1260"/>
      <c r="B15" s="1370" t="s">
        <v>11</v>
      </c>
      <c r="C15" s="1251"/>
      <c r="D15" s="1252"/>
      <c r="E15" s="1252"/>
      <c r="F15" s="1252"/>
      <c r="G15" s="1252"/>
      <c r="H15" s="1252"/>
      <c r="I15" s="1252"/>
      <c r="J15" s="1252"/>
      <c r="K15" s="1252"/>
      <c r="L15" s="1252"/>
      <c r="M15" s="1252"/>
      <c r="N15" s="1252"/>
      <c r="O15" s="1252"/>
      <c r="P15" s="1252"/>
      <c r="Q15" s="1253"/>
      <c r="R15" s="1235"/>
      <c r="S15" s="1235"/>
      <c r="T15" s="1235"/>
    </row>
    <row r="16" spans="1:20">
      <c r="A16" s="1254">
        <v>1</v>
      </c>
      <c r="B16" s="1255" t="s">
        <v>1724</v>
      </c>
      <c r="C16" s="1256">
        <f>SUM(D16:Q16)</f>
        <v>0</v>
      </c>
      <c r="D16" s="1257"/>
      <c r="E16" s="1258"/>
      <c r="F16" s="1258"/>
      <c r="G16" s="1258"/>
      <c r="H16" s="1258"/>
      <c r="I16" s="1258"/>
      <c r="J16" s="1258"/>
      <c r="K16" s="1258"/>
      <c r="L16" s="1258"/>
      <c r="M16" s="1258"/>
      <c r="N16" s="1258"/>
      <c r="O16" s="1258"/>
      <c r="P16" s="1258"/>
      <c r="Q16" s="1259"/>
      <c r="R16" s="1235"/>
      <c r="S16" s="1235"/>
      <c r="T16" s="1235"/>
    </row>
    <row r="17" spans="1:20" ht="26.25">
      <c r="A17" s="1260">
        <v>2</v>
      </c>
      <c r="B17" s="1261" t="s">
        <v>319</v>
      </c>
      <c r="C17" s="1256">
        <f t="shared" ref="C17:C32" si="0">SUM(D17:Q17)</f>
        <v>0</v>
      </c>
      <c r="D17" s="1262"/>
      <c r="E17" s="1263"/>
      <c r="F17" s="1263"/>
      <c r="G17" s="1263"/>
      <c r="H17" s="1263"/>
      <c r="I17" s="1263"/>
      <c r="J17" s="1263"/>
      <c r="K17" s="1263"/>
      <c r="L17" s="1263"/>
      <c r="M17" s="1263"/>
      <c r="N17" s="1263"/>
      <c r="O17" s="1263"/>
      <c r="P17" s="1263"/>
      <c r="Q17" s="1264"/>
      <c r="R17" s="1235"/>
      <c r="S17" s="1235"/>
      <c r="T17" s="1235"/>
    </row>
    <row r="18" spans="1:20" ht="15" customHeight="1">
      <c r="A18" s="1260">
        <v>3</v>
      </c>
      <c r="B18" s="1266" t="s">
        <v>1725</v>
      </c>
      <c r="C18" s="1256">
        <f t="shared" si="0"/>
        <v>0</v>
      </c>
      <c r="D18" s="1262"/>
      <c r="E18" s="1263"/>
      <c r="F18" s="1263"/>
      <c r="G18" s="1263"/>
      <c r="H18" s="1263"/>
      <c r="I18" s="1263"/>
      <c r="J18" s="1263"/>
      <c r="K18" s="1263"/>
      <c r="L18" s="1263"/>
      <c r="M18" s="1263"/>
      <c r="N18" s="1263"/>
      <c r="O18" s="1263"/>
      <c r="P18" s="1263"/>
      <c r="Q18" s="1264"/>
      <c r="R18" s="1235"/>
      <c r="S18" s="1235"/>
      <c r="T18" s="1235"/>
    </row>
    <row r="19" spans="1:20">
      <c r="A19" s="1260">
        <v>4</v>
      </c>
      <c r="B19" s="1266" t="s">
        <v>1726</v>
      </c>
      <c r="C19" s="1256">
        <f t="shared" si="0"/>
        <v>0</v>
      </c>
      <c r="D19" s="1267">
        <f>D20+D21</f>
        <v>0</v>
      </c>
      <c r="E19" s="1267">
        <f t="shared" ref="E19:Q19" si="1">E20+E21</f>
        <v>0</v>
      </c>
      <c r="F19" s="1267">
        <f t="shared" si="1"/>
        <v>0</v>
      </c>
      <c r="G19" s="1267">
        <f t="shared" si="1"/>
        <v>0</v>
      </c>
      <c r="H19" s="1267">
        <f t="shared" si="1"/>
        <v>0</v>
      </c>
      <c r="I19" s="1267">
        <f t="shared" si="1"/>
        <v>0</v>
      </c>
      <c r="J19" s="1267">
        <f t="shared" si="1"/>
        <v>0</v>
      </c>
      <c r="K19" s="1267">
        <f t="shared" si="1"/>
        <v>0</v>
      </c>
      <c r="L19" s="1267">
        <f t="shared" si="1"/>
        <v>0</v>
      </c>
      <c r="M19" s="1267">
        <f t="shared" si="1"/>
        <v>0</v>
      </c>
      <c r="N19" s="1267">
        <f t="shared" si="1"/>
        <v>0</v>
      </c>
      <c r="O19" s="1267">
        <f t="shared" si="1"/>
        <v>0</v>
      </c>
      <c r="P19" s="1267">
        <f t="shared" si="1"/>
        <v>0</v>
      </c>
      <c r="Q19" s="1268">
        <f t="shared" si="1"/>
        <v>0</v>
      </c>
      <c r="R19" s="1235"/>
      <c r="S19" s="1235"/>
      <c r="T19" s="1235"/>
    </row>
    <row r="20" spans="1:20">
      <c r="A20" s="1260"/>
      <c r="B20" s="1269" t="s">
        <v>1727</v>
      </c>
      <c r="C20" s="1256">
        <f t="shared" si="0"/>
        <v>0</v>
      </c>
      <c r="D20" s="1270"/>
      <c r="E20" s="1271"/>
      <c r="F20" s="1271"/>
      <c r="G20" s="1271"/>
      <c r="H20" s="1271"/>
      <c r="I20" s="1271"/>
      <c r="J20" s="1271"/>
      <c r="K20" s="1271"/>
      <c r="L20" s="1271"/>
      <c r="M20" s="1271"/>
      <c r="N20" s="1271"/>
      <c r="O20" s="1271"/>
      <c r="P20" s="1271"/>
      <c r="Q20" s="1272"/>
      <c r="R20" s="1235"/>
      <c r="S20" s="1235"/>
      <c r="T20" s="1235"/>
    </row>
    <row r="21" spans="1:20">
      <c r="A21" s="1260"/>
      <c r="B21" s="1269" t="s">
        <v>803</v>
      </c>
      <c r="C21" s="1256">
        <f t="shared" si="0"/>
        <v>0</v>
      </c>
      <c r="D21" s="1270"/>
      <c r="E21" s="1271"/>
      <c r="F21" s="1271"/>
      <c r="G21" s="1271"/>
      <c r="H21" s="1271"/>
      <c r="I21" s="1271"/>
      <c r="J21" s="1271"/>
      <c r="K21" s="1271"/>
      <c r="L21" s="1271"/>
      <c r="M21" s="1271"/>
      <c r="N21" s="1271"/>
      <c r="O21" s="1271"/>
      <c r="P21" s="1271"/>
      <c r="Q21" s="1272"/>
      <c r="R21" s="1235"/>
      <c r="S21" s="1235"/>
      <c r="T21" s="1235"/>
    </row>
    <row r="22" spans="1:20">
      <c r="A22" s="1260">
        <v>5</v>
      </c>
      <c r="B22" s="1266" t="s">
        <v>1728</v>
      </c>
      <c r="C22" s="1256">
        <f t="shared" si="0"/>
        <v>0</v>
      </c>
      <c r="D22" s="1273"/>
      <c r="E22" s="1274"/>
      <c r="F22" s="1274"/>
      <c r="G22" s="1274"/>
      <c r="H22" s="1274"/>
      <c r="I22" s="1274"/>
      <c r="J22" s="1274"/>
      <c r="K22" s="1274"/>
      <c r="L22" s="1274"/>
      <c r="M22" s="1274"/>
      <c r="N22" s="1274"/>
      <c r="O22" s="1274"/>
      <c r="P22" s="1274"/>
      <c r="Q22" s="1275"/>
      <c r="R22" s="1235"/>
      <c r="S22" s="1235"/>
      <c r="T22" s="1235"/>
    </row>
    <row r="23" spans="1:20">
      <c r="A23" s="1260">
        <v>6</v>
      </c>
      <c r="B23" s="1266" t="s">
        <v>1729</v>
      </c>
      <c r="C23" s="1256">
        <f t="shared" si="0"/>
        <v>0</v>
      </c>
      <c r="D23" s="1270"/>
      <c r="E23" s="1271"/>
      <c r="F23" s="1271"/>
      <c r="G23" s="1271"/>
      <c r="H23" s="1271"/>
      <c r="I23" s="1271"/>
      <c r="J23" s="1271"/>
      <c r="K23" s="1271"/>
      <c r="L23" s="1271"/>
      <c r="M23" s="1271"/>
      <c r="N23" s="1271"/>
      <c r="O23" s="1271"/>
      <c r="P23" s="1271"/>
      <c r="Q23" s="1272"/>
      <c r="R23" s="1235"/>
      <c r="S23" s="1235"/>
      <c r="T23" s="1235"/>
    </row>
    <row r="24" spans="1:20">
      <c r="A24" s="1260">
        <v>7</v>
      </c>
      <c r="B24" s="1266" t="s">
        <v>1730</v>
      </c>
      <c r="C24" s="1256">
        <f t="shared" si="0"/>
        <v>0</v>
      </c>
      <c r="D24" s="1270"/>
      <c r="E24" s="1271"/>
      <c r="F24" s="1271"/>
      <c r="G24" s="1271"/>
      <c r="H24" s="1271"/>
      <c r="I24" s="1271"/>
      <c r="J24" s="1271"/>
      <c r="K24" s="1271"/>
      <c r="L24" s="1271"/>
      <c r="M24" s="1271"/>
      <c r="N24" s="1271"/>
      <c r="O24" s="1271"/>
      <c r="P24" s="1271"/>
      <c r="Q24" s="1272"/>
      <c r="R24" s="1235"/>
      <c r="S24" s="1235"/>
      <c r="T24" s="1235"/>
    </row>
    <row r="25" spans="1:20">
      <c r="A25" s="1260"/>
      <c r="B25" s="1269" t="s">
        <v>1731</v>
      </c>
      <c r="C25" s="1256">
        <f t="shared" si="0"/>
        <v>0</v>
      </c>
      <c r="D25" s="1270"/>
      <c r="E25" s="1271"/>
      <c r="F25" s="1271"/>
      <c r="G25" s="1271"/>
      <c r="H25" s="1271"/>
      <c r="I25" s="1271"/>
      <c r="J25" s="1271"/>
      <c r="K25" s="1271"/>
      <c r="L25" s="1271"/>
      <c r="M25" s="1271"/>
      <c r="N25" s="1271"/>
      <c r="O25" s="1271"/>
      <c r="P25" s="1271"/>
      <c r="Q25" s="1272"/>
      <c r="R25" s="1235"/>
      <c r="S25" s="1235"/>
      <c r="T25" s="1235"/>
    </row>
    <row r="26" spans="1:20">
      <c r="A26" s="1260">
        <v>8</v>
      </c>
      <c r="B26" s="1277" t="s">
        <v>1732</v>
      </c>
      <c r="C26" s="1256">
        <f t="shared" si="0"/>
        <v>0</v>
      </c>
      <c r="D26" s="1278">
        <f>D27+D28+D29</f>
        <v>0</v>
      </c>
      <c r="E26" s="1278">
        <f t="shared" ref="E26:Q26" si="2">E27+E28+E29</f>
        <v>0</v>
      </c>
      <c r="F26" s="1278">
        <f t="shared" si="2"/>
        <v>0</v>
      </c>
      <c r="G26" s="1278">
        <f t="shared" si="2"/>
        <v>0</v>
      </c>
      <c r="H26" s="1278">
        <f t="shared" si="2"/>
        <v>0</v>
      </c>
      <c r="I26" s="1278">
        <f t="shared" si="2"/>
        <v>0</v>
      </c>
      <c r="J26" s="1278">
        <f t="shared" si="2"/>
        <v>0</v>
      </c>
      <c r="K26" s="1278">
        <f t="shared" si="2"/>
        <v>0</v>
      </c>
      <c r="L26" s="1278">
        <f t="shared" si="2"/>
        <v>0</v>
      </c>
      <c r="M26" s="1278">
        <f t="shared" si="2"/>
        <v>0</v>
      </c>
      <c r="N26" s="1278">
        <f t="shared" si="2"/>
        <v>0</v>
      </c>
      <c r="O26" s="1278">
        <f t="shared" si="2"/>
        <v>0</v>
      </c>
      <c r="P26" s="1278">
        <f t="shared" si="2"/>
        <v>0</v>
      </c>
      <c r="Q26" s="1279">
        <f t="shared" si="2"/>
        <v>0</v>
      </c>
      <c r="R26" s="1235"/>
      <c r="S26" s="1235"/>
      <c r="T26" s="1235"/>
    </row>
    <row r="27" spans="1:20">
      <c r="A27" s="1231"/>
      <c r="B27" s="1280" t="s">
        <v>1733</v>
      </c>
      <c r="C27" s="1256">
        <f t="shared" si="0"/>
        <v>0</v>
      </c>
      <c r="D27" s="1270"/>
      <c r="E27" s="1271"/>
      <c r="F27" s="1271"/>
      <c r="G27" s="1271"/>
      <c r="H27" s="1271"/>
      <c r="I27" s="1271"/>
      <c r="J27" s="1271"/>
      <c r="K27" s="1271"/>
      <c r="L27" s="1271"/>
      <c r="M27" s="1271"/>
      <c r="N27" s="1271"/>
      <c r="O27" s="1271"/>
      <c r="P27" s="1271"/>
      <c r="Q27" s="1272"/>
      <c r="R27" s="1235"/>
      <c r="S27" s="1235"/>
      <c r="T27" s="1235"/>
    </row>
    <row r="28" spans="1:20">
      <c r="A28" s="1260"/>
      <c r="B28" s="1280" t="s">
        <v>263</v>
      </c>
      <c r="C28" s="1256">
        <f t="shared" si="0"/>
        <v>0</v>
      </c>
      <c r="D28" s="1270"/>
      <c r="E28" s="1271"/>
      <c r="F28" s="1271"/>
      <c r="G28" s="1271"/>
      <c r="H28" s="1271"/>
      <c r="I28" s="1271"/>
      <c r="J28" s="1271"/>
      <c r="K28" s="1271"/>
      <c r="L28" s="1271"/>
      <c r="M28" s="1271"/>
      <c r="N28" s="1271"/>
      <c r="O28" s="1271"/>
      <c r="P28" s="1271"/>
      <c r="Q28" s="1272"/>
      <c r="R28" s="1235"/>
      <c r="S28" s="1235"/>
      <c r="T28" s="1235"/>
    </row>
    <row r="29" spans="1:20">
      <c r="A29" s="1260"/>
      <c r="B29" s="1269" t="s">
        <v>1734</v>
      </c>
      <c r="C29" s="1256">
        <f t="shared" si="0"/>
        <v>0</v>
      </c>
      <c r="D29" s="1270"/>
      <c r="E29" s="1271"/>
      <c r="F29" s="1271"/>
      <c r="G29" s="1271"/>
      <c r="H29" s="1271"/>
      <c r="I29" s="1271"/>
      <c r="J29" s="1271"/>
      <c r="K29" s="1271"/>
      <c r="L29" s="1271"/>
      <c r="M29" s="1271"/>
      <c r="N29" s="1271"/>
      <c r="O29" s="1271"/>
      <c r="P29" s="1271"/>
      <c r="Q29" s="1272"/>
      <c r="R29" s="1235"/>
      <c r="S29" s="1235"/>
      <c r="T29" s="1235"/>
    </row>
    <row r="30" spans="1:20">
      <c r="A30" s="1260">
        <v>9</v>
      </c>
      <c r="B30" s="1281" t="s">
        <v>1735</v>
      </c>
      <c r="C30" s="1256">
        <f t="shared" si="0"/>
        <v>0</v>
      </c>
      <c r="D30" s="1278">
        <f>D31+D32</f>
        <v>0</v>
      </c>
      <c r="E30" s="1278">
        <f t="shared" ref="E30:Q30" si="3">E31+E32</f>
        <v>0</v>
      </c>
      <c r="F30" s="1278">
        <f t="shared" si="3"/>
        <v>0</v>
      </c>
      <c r="G30" s="1278">
        <f t="shared" si="3"/>
        <v>0</v>
      </c>
      <c r="H30" s="1278">
        <f t="shared" si="3"/>
        <v>0</v>
      </c>
      <c r="I30" s="1278">
        <f t="shared" si="3"/>
        <v>0</v>
      </c>
      <c r="J30" s="1278">
        <f t="shared" si="3"/>
        <v>0</v>
      </c>
      <c r="K30" s="1278">
        <f t="shared" si="3"/>
        <v>0</v>
      </c>
      <c r="L30" s="1278">
        <f t="shared" si="3"/>
        <v>0</v>
      </c>
      <c r="M30" s="1278">
        <f t="shared" si="3"/>
        <v>0</v>
      </c>
      <c r="N30" s="1278">
        <f t="shared" si="3"/>
        <v>0</v>
      </c>
      <c r="O30" s="1278">
        <f t="shared" si="3"/>
        <v>0</v>
      </c>
      <c r="P30" s="1278">
        <f t="shared" si="3"/>
        <v>0</v>
      </c>
      <c r="Q30" s="1279">
        <f t="shared" si="3"/>
        <v>0</v>
      </c>
      <c r="R30" s="1235"/>
      <c r="S30" s="1235"/>
      <c r="T30" s="1235"/>
    </row>
    <row r="31" spans="1:20">
      <c r="A31" s="1260"/>
      <c r="B31" s="1282" t="s">
        <v>1736</v>
      </c>
      <c r="C31" s="1256">
        <f t="shared" si="0"/>
        <v>0</v>
      </c>
      <c r="D31" s="1270"/>
      <c r="E31" s="1271"/>
      <c r="F31" s="1271"/>
      <c r="G31" s="1271"/>
      <c r="H31" s="1271"/>
      <c r="I31" s="1271"/>
      <c r="J31" s="1271"/>
      <c r="K31" s="1271"/>
      <c r="L31" s="1271"/>
      <c r="M31" s="1271"/>
      <c r="N31" s="1271"/>
      <c r="O31" s="1271"/>
      <c r="P31" s="1271"/>
      <c r="Q31" s="1272"/>
      <c r="R31" s="1235"/>
      <c r="S31" s="1235"/>
      <c r="T31" s="1235"/>
    </row>
    <row r="32" spans="1:20">
      <c r="A32" s="1260"/>
      <c r="B32" s="1282" t="s">
        <v>1737</v>
      </c>
      <c r="C32" s="1256">
        <f t="shared" si="0"/>
        <v>0</v>
      </c>
      <c r="D32" s="1270"/>
      <c r="E32" s="1271"/>
      <c r="F32" s="1271"/>
      <c r="G32" s="1271"/>
      <c r="H32" s="1271"/>
      <c r="I32" s="1271"/>
      <c r="J32" s="1271"/>
      <c r="K32" s="1271"/>
      <c r="L32" s="1271"/>
      <c r="M32" s="1271"/>
      <c r="N32" s="1271"/>
      <c r="O32" s="1271"/>
      <c r="P32" s="1271"/>
      <c r="Q32" s="1272"/>
      <c r="R32" s="1235"/>
      <c r="S32" s="1235"/>
      <c r="T32" s="1235"/>
    </row>
    <row r="33" spans="1:20">
      <c r="A33" s="1260"/>
      <c r="B33" s="1371" t="s">
        <v>1738</v>
      </c>
      <c r="C33" s="1285">
        <f>C16+C17+C18+C19+C22+C23+C24+C25+C26+C30</f>
        <v>0</v>
      </c>
      <c r="D33" s="1285">
        <f t="shared" ref="D33:Q33" si="4">D16+D17+D18+D19+D22+D23+D24+D25+D26+D30</f>
        <v>0</v>
      </c>
      <c r="E33" s="1285">
        <f t="shared" si="4"/>
        <v>0</v>
      </c>
      <c r="F33" s="1285">
        <f t="shared" si="4"/>
        <v>0</v>
      </c>
      <c r="G33" s="1285">
        <f t="shared" si="4"/>
        <v>0</v>
      </c>
      <c r="H33" s="1285">
        <f t="shared" si="4"/>
        <v>0</v>
      </c>
      <c r="I33" s="1285">
        <f t="shared" si="4"/>
        <v>0</v>
      </c>
      <c r="J33" s="1285">
        <f t="shared" si="4"/>
        <v>0</v>
      </c>
      <c r="K33" s="1285">
        <f t="shared" si="4"/>
        <v>0</v>
      </c>
      <c r="L33" s="1285">
        <f t="shared" si="4"/>
        <v>0</v>
      </c>
      <c r="M33" s="1285">
        <f t="shared" si="4"/>
        <v>0</v>
      </c>
      <c r="N33" s="1285">
        <f t="shared" si="4"/>
        <v>0</v>
      </c>
      <c r="O33" s="1285">
        <f t="shared" si="4"/>
        <v>0</v>
      </c>
      <c r="P33" s="1285">
        <f t="shared" si="4"/>
        <v>0</v>
      </c>
      <c r="Q33" s="1286">
        <f t="shared" si="4"/>
        <v>0</v>
      </c>
      <c r="R33" s="1235"/>
      <c r="S33" s="1235"/>
      <c r="T33" s="1235"/>
    </row>
    <row r="34" spans="1:20">
      <c r="A34" s="1260"/>
      <c r="B34" s="1369" t="s">
        <v>1739</v>
      </c>
      <c r="C34" s="1288"/>
      <c r="D34" s="1288"/>
      <c r="E34" s="1288"/>
      <c r="F34" s="1288"/>
      <c r="G34" s="1288"/>
      <c r="H34" s="1288"/>
      <c r="I34" s="1288"/>
      <c r="J34" s="1288"/>
      <c r="K34" s="1288"/>
      <c r="L34" s="1288"/>
      <c r="M34" s="1288"/>
      <c r="N34" s="1288"/>
      <c r="O34" s="1288"/>
      <c r="P34" s="1288"/>
      <c r="Q34" s="1289"/>
      <c r="R34" s="1235"/>
      <c r="S34" s="1235"/>
      <c r="T34" s="1235"/>
    </row>
    <row r="35" spans="1:20">
      <c r="A35" s="1260">
        <v>1</v>
      </c>
      <c r="B35" s="1266" t="s">
        <v>29</v>
      </c>
      <c r="C35" s="1256">
        <f>SUM(D35:Q35)</f>
        <v>0</v>
      </c>
      <c r="D35" s="1273"/>
      <c r="E35" s="1274"/>
      <c r="F35" s="1274"/>
      <c r="G35" s="1274"/>
      <c r="H35" s="1274"/>
      <c r="I35" s="1274"/>
      <c r="J35" s="1274"/>
      <c r="K35" s="1274"/>
      <c r="L35" s="1274"/>
      <c r="M35" s="1274"/>
      <c r="N35" s="1274"/>
      <c r="O35" s="1274"/>
      <c r="P35" s="1274"/>
      <c r="Q35" s="1275"/>
      <c r="R35" s="1235"/>
      <c r="S35" s="1235"/>
      <c r="T35" s="1235"/>
    </row>
    <row r="36" spans="1:20">
      <c r="A36" s="1260">
        <v>2</v>
      </c>
      <c r="B36" s="1266" t="s">
        <v>1740</v>
      </c>
      <c r="C36" s="1256">
        <f t="shared" ref="C36:C50" si="5">SUM(D36:Q36)</f>
        <v>0</v>
      </c>
      <c r="D36" s="1270"/>
      <c r="E36" s="1271"/>
      <c r="F36" s="1271"/>
      <c r="G36" s="1271"/>
      <c r="H36" s="1271"/>
      <c r="I36" s="1271"/>
      <c r="J36" s="1271"/>
      <c r="K36" s="1271"/>
      <c r="L36" s="1271"/>
      <c r="M36" s="1271"/>
      <c r="N36" s="1271"/>
      <c r="O36" s="1271"/>
      <c r="P36" s="1271"/>
      <c r="Q36" s="1272"/>
      <c r="R36" s="1235"/>
      <c r="S36" s="1235"/>
      <c r="T36" s="1235"/>
    </row>
    <row r="37" spans="1:20" ht="26.25">
      <c r="A37" s="1260">
        <v>3</v>
      </c>
      <c r="B37" s="1266" t="s">
        <v>1741</v>
      </c>
      <c r="C37" s="1256">
        <f t="shared" si="5"/>
        <v>0</v>
      </c>
      <c r="D37" s="1270"/>
      <c r="E37" s="1271"/>
      <c r="F37" s="1271"/>
      <c r="G37" s="1271"/>
      <c r="H37" s="1271"/>
      <c r="I37" s="1271"/>
      <c r="J37" s="1271"/>
      <c r="K37" s="1271"/>
      <c r="L37" s="1271"/>
      <c r="M37" s="1271"/>
      <c r="N37" s="1271"/>
      <c r="O37" s="1271"/>
      <c r="P37" s="1271"/>
      <c r="Q37" s="1272"/>
      <c r="R37" s="1235"/>
      <c r="S37" s="1235"/>
      <c r="T37" s="1235"/>
    </row>
    <row r="38" spans="1:20" ht="15" customHeight="1">
      <c r="A38" s="1260">
        <v>4</v>
      </c>
      <c r="B38" s="1266" t="s">
        <v>1742</v>
      </c>
      <c r="C38" s="1256">
        <f t="shared" si="5"/>
        <v>0</v>
      </c>
      <c r="D38" s="1278">
        <f>D39+D40</f>
        <v>0</v>
      </c>
      <c r="E38" s="1278">
        <f t="shared" ref="E38:Q38" si="6">E39+E40</f>
        <v>0</v>
      </c>
      <c r="F38" s="1278">
        <f t="shared" si="6"/>
        <v>0</v>
      </c>
      <c r="G38" s="1278">
        <f t="shared" si="6"/>
        <v>0</v>
      </c>
      <c r="H38" s="1278">
        <f t="shared" si="6"/>
        <v>0</v>
      </c>
      <c r="I38" s="1278">
        <f t="shared" si="6"/>
        <v>0</v>
      </c>
      <c r="J38" s="1278">
        <f t="shared" si="6"/>
        <v>0</v>
      </c>
      <c r="K38" s="1278">
        <f t="shared" si="6"/>
        <v>0</v>
      </c>
      <c r="L38" s="1278">
        <f t="shared" si="6"/>
        <v>0</v>
      </c>
      <c r="M38" s="1278">
        <f t="shared" si="6"/>
        <v>0</v>
      </c>
      <c r="N38" s="1278">
        <f t="shared" si="6"/>
        <v>0</v>
      </c>
      <c r="O38" s="1278">
        <f t="shared" si="6"/>
        <v>0</v>
      </c>
      <c r="P38" s="1278">
        <f t="shared" si="6"/>
        <v>0</v>
      </c>
      <c r="Q38" s="1279">
        <f t="shared" si="6"/>
        <v>0</v>
      </c>
      <c r="R38" s="1235"/>
      <c r="S38" s="1235"/>
      <c r="T38" s="1235"/>
    </row>
    <row r="39" spans="1:20">
      <c r="A39" s="1260"/>
      <c r="B39" s="1269" t="s">
        <v>1727</v>
      </c>
      <c r="C39" s="1256">
        <f t="shared" si="5"/>
        <v>0</v>
      </c>
      <c r="D39" s="1290"/>
      <c r="E39" s="1290"/>
      <c r="F39" s="1290"/>
      <c r="G39" s="1290"/>
      <c r="H39" s="1290"/>
      <c r="I39" s="1290"/>
      <c r="J39" s="1290"/>
      <c r="K39" s="1290"/>
      <c r="L39" s="1290"/>
      <c r="M39" s="1290"/>
      <c r="N39" s="1290"/>
      <c r="O39" s="1290"/>
      <c r="P39" s="1290"/>
      <c r="Q39" s="1291"/>
      <c r="R39" s="1235"/>
      <c r="S39" s="1235"/>
      <c r="T39" s="1235"/>
    </row>
    <row r="40" spans="1:20">
      <c r="A40" s="1260"/>
      <c r="B40" s="1269" t="s">
        <v>803</v>
      </c>
      <c r="C40" s="1256">
        <f t="shared" si="5"/>
        <v>0</v>
      </c>
      <c r="D40" s="1292"/>
      <c r="E40" s="1292"/>
      <c r="F40" s="1292"/>
      <c r="G40" s="1292"/>
      <c r="H40" s="1292"/>
      <c r="I40" s="1292"/>
      <c r="J40" s="1292"/>
      <c r="K40" s="1292"/>
      <c r="L40" s="1292"/>
      <c r="M40" s="1292"/>
      <c r="N40" s="1292"/>
      <c r="O40" s="1292"/>
      <c r="P40" s="1292"/>
      <c r="Q40" s="1293"/>
      <c r="R40" s="1235"/>
      <c r="S40" s="1235"/>
      <c r="T40" s="1235"/>
    </row>
    <row r="41" spans="1:20">
      <c r="A41" s="1260">
        <v>5</v>
      </c>
      <c r="B41" s="1266" t="s">
        <v>1728</v>
      </c>
      <c r="C41" s="1256">
        <f t="shared" si="5"/>
        <v>0</v>
      </c>
      <c r="D41" s="1294"/>
      <c r="E41" s="1294"/>
      <c r="F41" s="1294"/>
      <c r="G41" s="1294"/>
      <c r="H41" s="1294"/>
      <c r="I41" s="1294"/>
      <c r="J41" s="1294"/>
      <c r="K41" s="1294"/>
      <c r="L41" s="1294"/>
      <c r="M41" s="1294"/>
      <c r="N41" s="1294"/>
      <c r="O41" s="1294"/>
      <c r="P41" s="1294"/>
      <c r="Q41" s="1295"/>
      <c r="R41" s="1235"/>
      <c r="S41" s="1235"/>
      <c r="T41" s="1235"/>
    </row>
    <row r="42" spans="1:20">
      <c r="A42" s="1260">
        <v>6</v>
      </c>
      <c r="B42" s="1266" t="s">
        <v>1729</v>
      </c>
      <c r="C42" s="1256">
        <f t="shared" si="5"/>
        <v>0</v>
      </c>
      <c r="D42" s="1296"/>
      <c r="E42" s="1296"/>
      <c r="F42" s="1296"/>
      <c r="G42" s="1296"/>
      <c r="H42" s="1296"/>
      <c r="I42" s="1296"/>
      <c r="J42" s="1296"/>
      <c r="K42" s="1296"/>
      <c r="L42" s="1296"/>
      <c r="M42" s="1296"/>
      <c r="N42" s="1296"/>
      <c r="O42" s="1296"/>
      <c r="P42" s="1296"/>
      <c r="Q42" s="1297"/>
      <c r="R42" s="1235"/>
      <c r="S42" s="1235"/>
      <c r="T42" s="1235"/>
    </row>
    <row r="43" spans="1:20">
      <c r="A43" s="1260">
        <v>7</v>
      </c>
      <c r="B43" s="1298" t="s">
        <v>1743</v>
      </c>
      <c r="C43" s="1256">
        <f t="shared" si="5"/>
        <v>0</v>
      </c>
      <c r="D43" s="1267">
        <f>D44+D45+D46</f>
        <v>0</v>
      </c>
      <c r="E43" s="1267">
        <f t="shared" ref="E43:Q43" si="7">E44+E45+E46</f>
        <v>0</v>
      </c>
      <c r="F43" s="1267">
        <f t="shared" si="7"/>
        <v>0</v>
      </c>
      <c r="G43" s="1267">
        <f t="shared" si="7"/>
        <v>0</v>
      </c>
      <c r="H43" s="1267">
        <f t="shared" si="7"/>
        <v>0</v>
      </c>
      <c r="I43" s="1267">
        <f t="shared" si="7"/>
        <v>0</v>
      </c>
      <c r="J43" s="1267">
        <f t="shared" si="7"/>
        <v>0</v>
      </c>
      <c r="K43" s="1267">
        <f t="shared" si="7"/>
        <v>0</v>
      </c>
      <c r="L43" s="1267">
        <f t="shared" si="7"/>
        <v>0</v>
      </c>
      <c r="M43" s="1267">
        <f t="shared" si="7"/>
        <v>0</v>
      </c>
      <c r="N43" s="1267">
        <f t="shared" si="7"/>
        <v>0</v>
      </c>
      <c r="O43" s="1267">
        <f t="shared" si="7"/>
        <v>0</v>
      </c>
      <c r="P43" s="1267">
        <f t="shared" si="7"/>
        <v>0</v>
      </c>
      <c r="Q43" s="1268">
        <f t="shared" si="7"/>
        <v>0</v>
      </c>
      <c r="R43" s="1235"/>
      <c r="S43" s="1235"/>
      <c r="T43" s="1235"/>
    </row>
    <row r="44" spans="1:20">
      <c r="A44" s="1276"/>
      <c r="B44" s="1269" t="s">
        <v>30</v>
      </c>
      <c r="C44" s="1256">
        <f t="shared" si="5"/>
        <v>0</v>
      </c>
      <c r="D44" s="1299"/>
      <c r="E44" s="1263"/>
      <c r="F44" s="1263"/>
      <c r="G44" s="1263"/>
      <c r="H44" s="1263"/>
      <c r="I44" s="1263"/>
      <c r="J44" s="1263"/>
      <c r="K44" s="1263"/>
      <c r="L44" s="1263"/>
      <c r="M44" s="1263"/>
      <c r="N44" s="1263"/>
      <c r="O44" s="1263"/>
      <c r="P44" s="1263"/>
      <c r="Q44" s="1264"/>
      <c r="R44" s="1235"/>
      <c r="S44" s="1235"/>
      <c r="T44" s="1235"/>
    </row>
    <row r="45" spans="1:20">
      <c r="A45" s="1260"/>
      <c r="B45" s="1269" t="s">
        <v>1727</v>
      </c>
      <c r="C45" s="1256">
        <f t="shared" si="5"/>
        <v>0</v>
      </c>
      <c r="D45" s="1299"/>
      <c r="E45" s="1263"/>
      <c r="F45" s="1263"/>
      <c r="G45" s="1263"/>
      <c r="H45" s="1263"/>
      <c r="I45" s="1263"/>
      <c r="J45" s="1263"/>
      <c r="K45" s="1263"/>
      <c r="L45" s="1263"/>
      <c r="M45" s="1263"/>
      <c r="N45" s="1263"/>
      <c r="O45" s="1263"/>
      <c r="P45" s="1263"/>
      <c r="Q45" s="1264"/>
      <c r="R45" s="1235"/>
      <c r="S45" s="1235"/>
      <c r="T45" s="1235"/>
    </row>
    <row r="46" spans="1:20">
      <c r="A46" s="1260"/>
      <c r="B46" s="1269" t="s">
        <v>1744</v>
      </c>
      <c r="C46" s="1256">
        <f t="shared" si="5"/>
        <v>0</v>
      </c>
      <c r="D46" s="1299"/>
      <c r="E46" s="1263"/>
      <c r="F46" s="1263"/>
      <c r="G46" s="1263"/>
      <c r="H46" s="1263"/>
      <c r="I46" s="1263"/>
      <c r="J46" s="1263"/>
      <c r="K46" s="1263"/>
      <c r="L46" s="1263"/>
      <c r="M46" s="1263"/>
      <c r="N46" s="1263"/>
      <c r="O46" s="1263"/>
      <c r="P46" s="1263"/>
      <c r="Q46" s="1264"/>
      <c r="R46" s="1235"/>
      <c r="S46" s="1235"/>
      <c r="T46" s="1235"/>
    </row>
    <row r="47" spans="1:20">
      <c r="A47" s="1260">
        <v>8</v>
      </c>
      <c r="B47" s="1277" t="s">
        <v>1745</v>
      </c>
      <c r="C47" s="1256">
        <f t="shared" si="5"/>
        <v>0</v>
      </c>
      <c r="D47" s="1299"/>
      <c r="E47" s="1263"/>
      <c r="F47" s="1263"/>
      <c r="G47" s="1263"/>
      <c r="H47" s="1263"/>
      <c r="I47" s="1263"/>
      <c r="J47" s="1263"/>
      <c r="K47" s="1263"/>
      <c r="L47" s="1263"/>
      <c r="M47" s="1263"/>
      <c r="N47" s="1263"/>
      <c r="O47" s="1263"/>
      <c r="P47" s="1263"/>
      <c r="Q47" s="1264"/>
      <c r="R47" s="1235"/>
      <c r="S47" s="1235"/>
      <c r="T47" s="1235"/>
    </row>
    <row r="48" spans="1:20">
      <c r="A48" s="1260">
        <v>9</v>
      </c>
      <c r="B48" s="1277" t="s">
        <v>1746</v>
      </c>
      <c r="C48" s="1256">
        <f t="shared" si="5"/>
        <v>0</v>
      </c>
      <c r="D48" s="1299"/>
      <c r="E48" s="1263"/>
      <c r="F48" s="1263"/>
      <c r="G48" s="1263"/>
      <c r="H48" s="1263"/>
      <c r="I48" s="1263"/>
      <c r="J48" s="1263"/>
      <c r="K48" s="1263"/>
      <c r="L48" s="1263"/>
      <c r="M48" s="1263"/>
      <c r="N48" s="1263"/>
      <c r="O48" s="1263"/>
      <c r="P48" s="1263"/>
      <c r="Q48" s="1264"/>
      <c r="R48" s="1235"/>
      <c r="S48" s="1235"/>
      <c r="T48" s="1235"/>
    </row>
    <row r="49" spans="1:20">
      <c r="A49" s="1260">
        <v>10</v>
      </c>
      <c r="B49" s="1277" t="s">
        <v>1747</v>
      </c>
      <c r="C49" s="1256">
        <f t="shared" si="5"/>
        <v>0</v>
      </c>
      <c r="D49" s="1299"/>
      <c r="E49" s="1263"/>
      <c r="F49" s="1263"/>
      <c r="G49" s="1263"/>
      <c r="H49" s="1263"/>
      <c r="I49" s="1263"/>
      <c r="J49" s="1263"/>
      <c r="K49" s="1263"/>
      <c r="L49" s="1263"/>
      <c r="M49" s="1263"/>
      <c r="N49" s="1263"/>
      <c r="O49" s="1263"/>
      <c r="P49" s="1263"/>
      <c r="Q49" s="1264"/>
      <c r="R49" s="1235"/>
      <c r="S49" s="1235"/>
      <c r="T49" s="1235"/>
    </row>
    <row r="50" spans="1:20">
      <c r="A50" s="1260">
        <v>11</v>
      </c>
      <c r="B50" s="1277" t="s">
        <v>444</v>
      </c>
      <c r="C50" s="1256">
        <f t="shared" si="5"/>
        <v>0</v>
      </c>
      <c r="D50" s="1299"/>
      <c r="E50" s="1263"/>
      <c r="F50" s="1263"/>
      <c r="G50" s="1263"/>
      <c r="H50" s="1263"/>
      <c r="I50" s="1263"/>
      <c r="J50" s="1263"/>
      <c r="K50" s="1263"/>
      <c r="L50" s="1263"/>
      <c r="M50" s="1263"/>
      <c r="N50" s="1263"/>
      <c r="O50" s="1263"/>
      <c r="P50" s="1263"/>
      <c r="Q50" s="1264"/>
      <c r="R50" s="1235"/>
      <c r="S50" s="1235"/>
      <c r="T50" s="1235"/>
    </row>
    <row r="51" spans="1:20" ht="15.75" thickBot="1">
      <c r="A51" s="1372"/>
      <c r="B51" s="1373" t="s">
        <v>1748</v>
      </c>
      <c r="C51" s="1302">
        <f>C35+C36+C37+C38+C41+C42+C43+C47+C48+C49+C50</f>
        <v>0</v>
      </c>
      <c r="D51" s="1303">
        <f>D35+D36+D37+D38+D41+D42+D43+D47+D48+D49+D50</f>
        <v>0</v>
      </c>
      <c r="E51" s="1303">
        <f t="shared" ref="E51:Q51" si="8">E35+E36+E37+E38+E41+E42+E43+E47+E48+E49+E50</f>
        <v>0</v>
      </c>
      <c r="F51" s="1303">
        <f t="shared" si="8"/>
        <v>0</v>
      </c>
      <c r="G51" s="1303">
        <f t="shared" si="8"/>
        <v>0</v>
      </c>
      <c r="H51" s="1303">
        <f t="shared" si="8"/>
        <v>0</v>
      </c>
      <c r="I51" s="1303">
        <f t="shared" si="8"/>
        <v>0</v>
      </c>
      <c r="J51" s="1303">
        <f t="shared" si="8"/>
        <v>0</v>
      </c>
      <c r="K51" s="1303">
        <f t="shared" si="8"/>
        <v>0</v>
      </c>
      <c r="L51" s="1303">
        <f t="shared" si="8"/>
        <v>0</v>
      </c>
      <c r="M51" s="1303">
        <f t="shared" si="8"/>
        <v>0</v>
      </c>
      <c r="N51" s="1303">
        <f t="shared" si="8"/>
        <v>0</v>
      </c>
      <c r="O51" s="1303">
        <f t="shared" si="8"/>
        <v>0</v>
      </c>
      <c r="P51" s="1303">
        <f t="shared" si="8"/>
        <v>0</v>
      </c>
      <c r="Q51" s="1304">
        <f t="shared" si="8"/>
        <v>0</v>
      </c>
      <c r="R51" s="1235"/>
      <c r="S51" s="1235"/>
      <c r="T51" s="1235"/>
    </row>
    <row r="52" spans="1:20" ht="15.75" thickBot="1">
      <c r="A52" s="1374"/>
      <c r="B52" s="1375" t="s">
        <v>1749</v>
      </c>
      <c r="C52" s="1307">
        <f>C33+C51</f>
        <v>0</v>
      </c>
      <c r="D52" s="1308">
        <f>D33+D51</f>
        <v>0</v>
      </c>
      <c r="E52" s="1308">
        <f t="shared" ref="E52:Q52" si="9">E33+E51</f>
        <v>0</v>
      </c>
      <c r="F52" s="1308">
        <f t="shared" si="9"/>
        <v>0</v>
      </c>
      <c r="G52" s="1308">
        <f t="shared" si="9"/>
        <v>0</v>
      </c>
      <c r="H52" s="1308">
        <f t="shared" si="9"/>
        <v>0</v>
      </c>
      <c r="I52" s="1308">
        <f t="shared" si="9"/>
        <v>0</v>
      </c>
      <c r="J52" s="1308">
        <f t="shared" si="9"/>
        <v>0</v>
      </c>
      <c r="K52" s="1308">
        <f t="shared" si="9"/>
        <v>0</v>
      </c>
      <c r="L52" s="1308">
        <f t="shared" si="9"/>
        <v>0</v>
      </c>
      <c r="M52" s="1308">
        <f t="shared" si="9"/>
        <v>0</v>
      </c>
      <c r="N52" s="1308">
        <f t="shared" si="9"/>
        <v>0</v>
      </c>
      <c r="O52" s="1308">
        <f t="shared" si="9"/>
        <v>0</v>
      </c>
      <c r="P52" s="1308">
        <f t="shared" si="9"/>
        <v>0</v>
      </c>
      <c r="Q52" s="1309">
        <f t="shared" si="9"/>
        <v>0</v>
      </c>
      <c r="R52" s="1235"/>
      <c r="S52" s="1235"/>
      <c r="T52" s="1235"/>
    </row>
    <row r="53" spans="1:20">
      <c r="A53" s="1376"/>
      <c r="B53" s="1369" t="s">
        <v>1750</v>
      </c>
      <c r="C53" s="1311"/>
      <c r="D53" s="1312"/>
      <c r="E53" s="1312"/>
      <c r="F53" s="1312"/>
      <c r="G53" s="1312"/>
      <c r="H53" s="1312"/>
      <c r="I53" s="1312"/>
      <c r="J53" s="1312"/>
      <c r="K53" s="1312"/>
      <c r="L53" s="1312"/>
      <c r="M53" s="1312"/>
      <c r="N53" s="1312"/>
      <c r="O53" s="1312"/>
      <c r="P53" s="1312"/>
      <c r="Q53" s="1313"/>
      <c r="R53" s="1235"/>
      <c r="S53" s="1235"/>
      <c r="T53" s="1235"/>
    </row>
    <row r="54" spans="1:20">
      <c r="A54" s="1260"/>
      <c r="B54" s="1369" t="s">
        <v>1751</v>
      </c>
      <c r="C54" s="1314"/>
      <c r="D54" s="1315"/>
      <c r="E54" s="1315"/>
      <c r="F54" s="1315"/>
      <c r="G54" s="1315"/>
      <c r="H54" s="1315"/>
      <c r="I54" s="1315"/>
      <c r="J54" s="1315"/>
      <c r="K54" s="1315"/>
      <c r="L54" s="1315"/>
      <c r="M54" s="1315"/>
      <c r="N54" s="1315"/>
      <c r="O54" s="1315"/>
      <c r="P54" s="1315"/>
      <c r="Q54" s="1316"/>
      <c r="R54" s="1235"/>
      <c r="S54" s="1235"/>
      <c r="T54" s="1235"/>
    </row>
    <row r="55" spans="1:20">
      <c r="A55" s="1276" t="s">
        <v>1752</v>
      </c>
      <c r="B55" s="1377" t="s">
        <v>1753</v>
      </c>
      <c r="C55" s="1251"/>
      <c r="D55" s="1252"/>
      <c r="E55" s="1252"/>
      <c r="F55" s="1252"/>
      <c r="G55" s="1252"/>
      <c r="H55" s="1252"/>
      <c r="I55" s="1252"/>
      <c r="J55" s="1252"/>
      <c r="K55" s="1252"/>
      <c r="L55" s="1252"/>
      <c r="M55" s="1252"/>
      <c r="N55" s="1252"/>
      <c r="O55" s="1252"/>
      <c r="P55" s="1252"/>
      <c r="Q55" s="1253"/>
      <c r="R55" s="1235"/>
      <c r="S55" s="1235"/>
      <c r="T55" s="1235"/>
    </row>
    <row r="56" spans="1:20">
      <c r="A56" s="1260" t="s">
        <v>1754</v>
      </c>
      <c r="B56" s="1318" t="s">
        <v>1755</v>
      </c>
      <c r="C56" s="1256">
        <f t="shared" ref="C56:C62" si="10">SUM(D56:Q56)</f>
        <v>0</v>
      </c>
      <c r="D56" s="1299"/>
      <c r="E56" s="1263"/>
      <c r="F56" s="1263"/>
      <c r="G56" s="1263"/>
      <c r="H56" s="1263"/>
      <c r="I56" s="1263"/>
      <c r="J56" s="1263"/>
      <c r="K56" s="1263"/>
      <c r="L56" s="1263"/>
      <c r="M56" s="1263"/>
      <c r="N56" s="1263"/>
      <c r="O56" s="1263"/>
      <c r="P56" s="1263"/>
      <c r="Q56" s="1264"/>
      <c r="R56" s="1235"/>
      <c r="S56" s="1235"/>
      <c r="T56" s="1235"/>
    </row>
    <row r="57" spans="1:20">
      <c r="A57" s="1260" t="s">
        <v>1756</v>
      </c>
      <c r="B57" s="1318" t="s">
        <v>1757</v>
      </c>
      <c r="C57" s="1256">
        <f t="shared" si="10"/>
        <v>0</v>
      </c>
      <c r="D57" s="1299"/>
      <c r="E57" s="1263"/>
      <c r="F57" s="1263"/>
      <c r="G57" s="1263"/>
      <c r="H57" s="1263"/>
      <c r="I57" s="1263"/>
      <c r="J57" s="1263"/>
      <c r="K57" s="1263"/>
      <c r="L57" s="1263"/>
      <c r="M57" s="1263"/>
      <c r="N57" s="1263"/>
      <c r="O57" s="1263"/>
      <c r="P57" s="1263"/>
      <c r="Q57" s="1264"/>
      <c r="R57" s="1235"/>
      <c r="S57" s="1235"/>
      <c r="T57" s="1235"/>
    </row>
    <row r="58" spans="1:20">
      <c r="A58" s="1260" t="s">
        <v>1758</v>
      </c>
      <c r="B58" s="1318" t="s">
        <v>1759</v>
      </c>
      <c r="C58" s="1256">
        <f t="shared" si="10"/>
        <v>0</v>
      </c>
      <c r="D58" s="1299"/>
      <c r="E58" s="1263"/>
      <c r="F58" s="1263"/>
      <c r="G58" s="1263"/>
      <c r="H58" s="1263"/>
      <c r="I58" s="1263"/>
      <c r="J58" s="1263"/>
      <c r="K58" s="1263"/>
      <c r="L58" s="1263"/>
      <c r="M58" s="1263"/>
      <c r="N58" s="1263"/>
      <c r="O58" s="1263"/>
      <c r="P58" s="1263"/>
      <c r="Q58" s="1264"/>
      <c r="R58" s="1235"/>
      <c r="S58" s="1235"/>
      <c r="T58" s="1235"/>
    </row>
    <row r="59" spans="1:20">
      <c r="A59" s="1260" t="s">
        <v>1760</v>
      </c>
      <c r="B59" s="1318" t="s">
        <v>1761</v>
      </c>
      <c r="C59" s="1256">
        <f t="shared" si="10"/>
        <v>0</v>
      </c>
      <c r="D59" s="1319">
        <f>D60+D61</f>
        <v>0</v>
      </c>
      <c r="E59" s="1319">
        <f t="shared" ref="E59:Q59" si="11">E60+E61</f>
        <v>0</v>
      </c>
      <c r="F59" s="1319">
        <f t="shared" si="11"/>
        <v>0</v>
      </c>
      <c r="G59" s="1319">
        <f t="shared" si="11"/>
        <v>0</v>
      </c>
      <c r="H59" s="1319">
        <f t="shared" si="11"/>
        <v>0</v>
      </c>
      <c r="I59" s="1319">
        <f t="shared" si="11"/>
        <v>0</v>
      </c>
      <c r="J59" s="1319">
        <f t="shared" si="11"/>
        <v>0</v>
      </c>
      <c r="K59" s="1319">
        <f t="shared" si="11"/>
        <v>0</v>
      </c>
      <c r="L59" s="1319">
        <f t="shared" si="11"/>
        <v>0</v>
      </c>
      <c r="M59" s="1319">
        <f t="shared" si="11"/>
        <v>0</v>
      </c>
      <c r="N59" s="1319">
        <f t="shared" si="11"/>
        <v>0</v>
      </c>
      <c r="O59" s="1319">
        <f t="shared" si="11"/>
        <v>0</v>
      </c>
      <c r="P59" s="1319">
        <f t="shared" si="11"/>
        <v>0</v>
      </c>
      <c r="Q59" s="1320">
        <f t="shared" si="11"/>
        <v>0</v>
      </c>
      <c r="R59" s="1235"/>
      <c r="S59" s="1235"/>
      <c r="T59" s="1235"/>
    </row>
    <row r="60" spans="1:20">
      <c r="A60" s="1260" t="s">
        <v>1762</v>
      </c>
      <c r="B60" s="1321" t="s">
        <v>1763</v>
      </c>
      <c r="C60" s="1256">
        <f t="shared" si="10"/>
        <v>0</v>
      </c>
      <c r="D60" s="1292"/>
      <c r="E60" s="1292"/>
      <c r="F60" s="1292"/>
      <c r="G60" s="1292"/>
      <c r="H60" s="1292"/>
      <c r="I60" s="1292"/>
      <c r="J60" s="1292"/>
      <c r="K60" s="1292"/>
      <c r="L60" s="1292"/>
      <c r="M60" s="1292"/>
      <c r="N60" s="1292"/>
      <c r="O60" s="1292"/>
      <c r="P60" s="1292"/>
      <c r="Q60" s="1293"/>
      <c r="R60" s="1235"/>
      <c r="S60" s="1235"/>
      <c r="T60" s="1235"/>
    </row>
    <row r="61" spans="1:20">
      <c r="A61" s="1260" t="s">
        <v>1764</v>
      </c>
      <c r="B61" s="1321" t="s">
        <v>1765</v>
      </c>
      <c r="C61" s="1256">
        <f t="shared" si="10"/>
        <v>0</v>
      </c>
      <c r="D61" s="1292"/>
      <c r="E61" s="1292"/>
      <c r="F61" s="1292"/>
      <c r="G61" s="1292"/>
      <c r="H61" s="1292"/>
      <c r="I61" s="1292"/>
      <c r="J61" s="1292"/>
      <c r="K61" s="1292"/>
      <c r="L61" s="1292"/>
      <c r="M61" s="1292"/>
      <c r="N61" s="1292"/>
      <c r="O61" s="1292"/>
      <c r="P61" s="1292"/>
      <c r="Q61" s="1293"/>
      <c r="R61" s="1235"/>
      <c r="S61" s="1235"/>
      <c r="T61" s="1235"/>
    </row>
    <row r="62" spans="1:20">
      <c r="A62" s="1260" t="s">
        <v>1766</v>
      </c>
      <c r="B62" s="1318" t="s">
        <v>1767</v>
      </c>
      <c r="C62" s="1256">
        <f t="shared" si="10"/>
        <v>0</v>
      </c>
      <c r="D62" s="1322"/>
      <c r="E62" s="1322"/>
      <c r="F62" s="1322"/>
      <c r="G62" s="1322"/>
      <c r="H62" s="1322"/>
      <c r="I62" s="1322"/>
      <c r="J62" s="1322"/>
      <c r="K62" s="1322"/>
      <c r="L62" s="1322"/>
      <c r="M62" s="1322"/>
      <c r="N62" s="1322"/>
      <c r="O62" s="1322"/>
      <c r="P62" s="1322"/>
      <c r="Q62" s="1323"/>
      <c r="R62" s="1235"/>
      <c r="S62" s="1235"/>
      <c r="T62" s="1235"/>
    </row>
    <row r="63" spans="1:20">
      <c r="A63" s="1276"/>
      <c r="B63" s="1371" t="s">
        <v>1768</v>
      </c>
      <c r="C63" s="1324">
        <f>C56+C57+C58+C59+C62</f>
        <v>0</v>
      </c>
      <c r="D63" s="1325">
        <f>D56+D57+D58+D59+D62</f>
        <v>0</v>
      </c>
      <c r="E63" s="1325">
        <f t="shared" ref="E63:Q63" si="12">E56+E57+E58+E59+E62</f>
        <v>0</v>
      </c>
      <c r="F63" s="1325">
        <f t="shared" si="12"/>
        <v>0</v>
      </c>
      <c r="G63" s="1325">
        <f t="shared" si="12"/>
        <v>0</v>
      </c>
      <c r="H63" s="1325">
        <f t="shared" si="12"/>
        <v>0</v>
      </c>
      <c r="I63" s="1325">
        <f t="shared" si="12"/>
        <v>0</v>
      </c>
      <c r="J63" s="1325">
        <f t="shared" si="12"/>
        <v>0</v>
      </c>
      <c r="K63" s="1325">
        <f t="shared" si="12"/>
        <v>0</v>
      </c>
      <c r="L63" s="1325">
        <f t="shared" si="12"/>
        <v>0</v>
      </c>
      <c r="M63" s="1325">
        <f t="shared" si="12"/>
        <v>0</v>
      </c>
      <c r="N63" s="1325">
        <f t="shared" si="12"/>
        <v>0</v>
      </c>
      <c r="O63" s="1325">
        <f t="shared" si="12"/>
        <v>0</v>
      </c>
      <c r="P63" s="1325">
        <f t="shared" si="12"/>
        <v>0</v>
      </c>
      <c r="Q63" s="1326">
        <f t="shared" si="12"/>
        <v>0</v>
      </c>
      <c r="R63" s="1235"/>
      <c r="S63" s="1235"/>
      <c r="T63" s="1235"/>
    </row>
    <row r="64" spans="1:20">
      <c r="A64" s="1260"/>
      <c r="B64" s="1369" t="s">
        <v>1769</v>
      </c>
      <c r="C64" s="1246"/>
      <c r="D64" s="1327"/>
      <c r="E64" s="1327"/>
      <c r="F64" s="1327"/>
      <c r="G64" s="1327"/>
      <c r="H64" s="1327"/>
      <c r="I64" s="1327"/>
      <c r="J64" s="1327"/>
      <c r="K64" s="1327"/>
      <c r="L64" s="1327"/>
      <c r="M64" s="1327"/>
      <c r="N64" s="1327"/>
      <c r="O64" s="1327"/>
      <c r="P64" s="1327"/>
      <c r="Q64" s="1328"/>
      <c r="R64" s="1235"/>
      <c r="S64" s="1235"/>
      <c r="T64" s="1235"/>
    </row>
    <row r="65" spans="1:20">
      <c r="A65" s="1276" t="s">
        <v>1770</v>
      </c>
      <c r="B65" s="1377" t="s">
        <v>1753</v>
      </c>
      <c r="C65" s="1329"/>
      <c r="D65" s="1330"/>
      <c r="E65" s="1330"/>
      <c r="F65" s="1330"/>
      <c r="G65" s="1330"/>
      <c r="H65" s="1330"/>
      <c r="I65" s="1330"/>
      <c r="J65" s="1330"/>
      <c r="K65" s="1330"/>
      <c r="L65" s="1330"/>
      <c r="M65" s="1330"/>
      <c r="N65" s="1330"/>
      <c r="O65" s="1330"/>
      <c r="P65" s="1330"/>
      <c r="Q65" s="1331"/>
      <c r="R65" s="1235"/>
      <c r="S65" s="1235"/>
      <c r="T65" s="1235"/>
    </row>
    <row r="66" spans="1:20">
      <c r="A66" s="1260" t="s">
        <v>1754</v>
      </c>
      <c r="B66" s="1318" t="s">
        <v>1755</v>
      </c>
      <c r="C66" s="1256">
        <f t="shared" ref="C66:C72" si="13">SUM(D66:Q66)</f>
        <v>0</v>
      </c>
      <c r="D66" s="1299"/>
      <c r="E66" s="1263"/>
      <c r="F66" s="1263"/>
      <c r="G66" s="1263"/>
      <c r="H66" s="1263"/>
      <c r="I66" s="1263"/>
      <c r="J66" s="1263"/>
      <c r="K66" s="1263"/>
      <c r="L66" s="1263"/>
      <c r="M66" s="1263"/>
      <c r="N66" s="1263"/>
      <c r="O66" s="1263"/>
      <c r="P66" s="1263"/>
      <c r="Q66" s="1264"/>
      <c r="R66" s="1235"/>
      <c r="S66" s="1235"/>
      <c r="T66" s="1235"/>
    </row>
    <row r="67" spans="1:20">
      <c r="A67" s="1260" t="s">
        <v>1756</v>
      </c>
      <c r="B67" s="1318" t="s">
        <v>1757</v>
      </c>
      <c r="C67" s="1256">
        <f t="shared" si="13"/>
        <v>0</v>
      </c>
      <c r="D67" s="1299"/>
      <c r="E67" s="1263"/>
      <c r="F67" s="1263"/>
      <c r="G67" s="1263"/>
      <c r="H67" s="1263"/>
      <c r="I67" s="1263"/>
      <c r="J67" s="1263"/>
      <c r="K67" s="1263"/>
      <c r="L67" s="1263"/>
      <c r="M67" s="1263"/>
      <c r="N67" s="1263"/>
      <c r="O67" s="1263"/>
      <c r="P67" s="1263"/>
      <c r="Q67" s="1264"/>
      <c r="R67" s="1235"/>
      <c r="S67" s="1235"/>
      <c r="T67" s="1235"/>
    </row>
    <row r="68" spans="1:20">
      <c r="A68" s="1260" t="s">
        <v>1758</v>
      </c>
      <c r="B68" s="1318" t="s">
        <v>1759</v>
      </c>
      <c r="C68" s="1256">
        <f t="shared" si="13"/>
        <v>0</v>
      </c>
      <c r="D68" s="1299"/>
      <c r="E68" s="1263"/>
      <c r="F68" s="1263"/>
      <c r="G68" s="1263"/>
      <c r="H68" s="1263"/>
      <c r="I68" s="1263"/>
      <c r="J68" s="1263"/>
      <c r="K68" s="1263"/>
      <c r="L68" s="1263"/>
      <c r="M68" s="1263"/>
      <c r="N68" s="1263"/>
      <c r="O68" s="1263"/>
      <c r="P68" s="1263"/>
      <c r="Q68" s="1264"/>
      <c r="R68" s="1235"/>
      <c r="S68" s="1235"/>
      <c r="T68" s="1235"/>
    </row>
    <row r="69" spans="1:20">
      <c r="A69" s="1260" t="s">
        <v>1760</v>
      </c>
      <c r="B69" s="1318" t="s">
        <v>1761</v>
      </c>
      <c r="C69" s="1256">
        <f t="shared" si="13"/>
        <v>0</v>
      </c>
      <c r="D69" s="1319">
        <f>D70+D71</f>
        <v>0</v>
      </c>
      <c r="E69" s="1319">
        <f t="shared" ref="E69:Q69" si="14">E70+E71</f>
        <v>0</v>
      </c>
      <c r="F69" s="1319">
        <f t="shared" si="14"/>
        <v>0</v>
      </c>
      <c r="G69" s="1319">
        <f t="shared" si="14"/>
        <v>0</v>
      </c>
      <c r="H69" s="1319">
        <f t="shared" si="14"/>
        <v>0</v>
      </c>
      <c r="I69" s="1319">
        <f t="shared" si="14"/>
        <v>0</v>
      </c>
      <c r="J69" s="1319">
        <f t="shared" si="14"/>
        <v>0</v>
      </c>
      <c r="K69" s="1319">
        <f t="shared" si="14"/>
        <v>0</v>
      </c>
      <c r="L69" s="1319">
        <f t="shared" si="14"/>
        <v>0</v>
      </c>
      <c r="M69" s="1319">
        <f t="shared" si="14"/>
        <v>0</v>
      </c>
      <c r="N69" s="1319">
        <f t="shared" si="14"/>
        <v>0</v>
      </c>
      <c r="O69" s="1319">
        <f t="shared" si="14"/>
        <v>0</v>
      </c>
      <c r="P69" s="1319">
        <f t="shared" si="14"/>
        <v>0</v>
      </c>
      <c r="Q69" s="1320">
        <f t="shared" si="14"/>
        <v>0</v>
      </c>
      <c r="R69" s="1235"/>
      <c r="S69" s="1235"/>
      <c r="T69" s="1235"/>
    </row>
    <row r="70" spans="1:20">
      <c r="A70" s="1260" t="s">
        <v>1762</v>
      </c>
      <c r="B70" s="1321" t="s">
        <v>1763</v>
      </c>
      <c r="C70" s="1256">
        <f t="shared" si="13"/>
        <v>0</v>
      </c>
      <c r="D70" s="1292"/>
      <c r="E70" s="1292"/>
      <c r="F70" s="1292"/>
      <c r="G70" s="1292"/>
      <c r="H70" s="1292"/>
      <c r="I70" s="1292"/>
      <c r="J70" s="1292"/>
      <c r="K70" s="1292"/>
      <c r="L70" s="1292"/>
      <c r="M70" s="1292"/>
      <c r="N70" s="1292"/>
      <c r="O70" s="1292"/>
      <c r="P70" s="1292"/>
      <c r="Q70" s="1293"/>
      <c r="R70" s="1235"/>
      <c r="S70" s="1235"/>
      <c r="T70" s="1235"/>
    </row>
    <row r="71" spans="1:20">
      <c r="A71" s="1260" t="s">
        <v>1764</v>
      </c>
      <c r="B71" s="1321" t="s">
        <v>1765</v>
      </c>
      <c r="C71" s="1256">
        <f t="shared" si="13"/>
        <v>0</v>
      </c>
      <c r="D71" s="1292"/>
      <c r="E71" s="1292"/>
      <c r="F71" s="1292"/>
      <c r="G71" s="1292"/>
      <c r="H71" s="1292"/>
      <c r="I71" s="1292"/>
      <c r="J71" s="1292"/>
      <c r="K71" s="1292"/>
      <c r="L71" s="1292"/>
      <c r="M71" s="1292"/>
      <c r="N71" s="1292"/>
      <c r="O71" s="1292"/>
      <c r="P71" s="1292"/>
      <c r="Q71" s="1293"/>
      <c r="R71" s="1235"/>
      <c r="S71" s="1235"/>
      <c r="T71" s="1235"/>
    </row>
    <row r="72" spans="1:20">
      <c r="A72" s="1260" t="s">
        <v>1766</v>
      </c>
      <c r="B72" s="1318" t="s">
        <v>1767</v>
      </c>
      <c r="C72" s="1256">
        <f t="shared" si="13"/>
        <v>0</v>
      </c>
      <c r="D72" s="1322"/>
      <c r="E72" s="1322"/>
      <c r="F72" s="1322"/>
      <c r="G72" s="1322"/>
      <c r="H72" s="1322"/>
      <c r="I72" s="1322"/>
      <c r="J72" s="1322"/>
      <c r="K72" s="1322"/>
      <c r="L72" s="1322"/>
      <c r="M72" s="1322"/>
      <c r="N72" s="1322"/>
      <c r="O72" s="1322"/>
      <c r="P72" s="1322"/>
      <c r="Q72" s="1323"/>
      <c r="R72" s="1235"/>
      <c r="S72" s="1235"/>
      <c r="T72" s="1235"/>
    </row>
    <row r="73" spans="1:20" ht="15.75" thickBot="1">
      <c r="A73" s="1372"/>
      <c r="B73" s="1373" t="s">
        <v>1771</v>
      </c>
      <c r="C73" s="1332">
        <f>C66+C67+C68+C69+C72</f>
        <v>0</v>
      </c>
      <c r="D73" s="1303">
        <f>D66+D67+D68+D69+D72</f>
        <v>0</v>
      </c>
      <c r="E73" s="1303">
        <f t="shared" ref="E73:Q73" si="15">E66+E67+E68+E69+E72</f>
        <v>0</v>
      </c>
      <c r="F73" s="1303">
        <f t="shared" si="15"/>
        <v>0</v>
      </c>
      <c r="G73" s="1303">
        <f t="shared" si="15"/>
        <v>0</v>
      </c>
      <c r="H73" s="1303">
        <f t="shared" si="15"/>
        <v>0</v>
      </c>
      <c r="I73" s="1303">
        <f t="shared" si="15"/>
        <v>0</v>
      </c>
      <c r="J73" s="1303">
        <f t="shared" si="15"/>
        <v>0</v>
      </c>
      <c r="K73" s="1303">
        <f t="shared" si="15"/>
        <v>0</v>
      </c>
      <c r="L73" s="1303">
        <f t="shared" si="15"/>
        <v>0</v>
      </c>
      <c r="M73" s="1303">
        <f t="shared" si="15"/>
        <v>0</v>
      </c>
      <c r="N73" s="1303">
        <f t="shared" si="15"/>
        <v>0</v>
      </c>
      <c r="O73" s="1303">
        <f t="shared" si="15"/>
        <v>0</v>
      </c>
      <c r="P73" s="1303">
        <f t="shared" si="15"/>
        <v>0</v>
      </c>
      <c r="Q73" s="1304">
        <f t="shared" si="15"/>
        <v>0</v>
      </c>
      <c r="R73" s="1235"/>
      <c r="S73" s="1235"/>
      <c r="T73" s="1235"/>
    </row>
    <row r="74" spans="1:20" ht="15.75" thickBot="1">
      <c r="A74" s="1378"/>
      <c r="B74" s="1375" t="s">
        <v>1772</v>
      </c>
      <c r="C74" s="1307">
        <f>C63+C73</f>
        <v>0</v>
      </c>
      <c r="D74" s="1308">
        <f>D63+D73</f>
        <v>0</v>
      </c>
      <c r="E74" s="1308">
        <f t="shared" ref="E74:Q74" si="16">E63+E73</f>
        <v>0</v>
      </c>
      <c r="F74" s="1308">
        <f t="shared" si="16"/>
        <v>0</v>
      </c>
      <c r="G74" s="1308">
        <f t="shared" si="16"/>
        <v>0</v>
      </c>
      <c r="H74" s="1308">
        <f t="shared" si="16"/>
        <v>0</v>
      </c>
      <c r="I74" s="1308">
        <f t="shared" si="16"/>
        <v>0</v>
      </c>
      <c r="J74" s="1308">
        <f t="shared" si="16"/>
        <v>0</v>
      </c>
      <c r="K74" s="1308">
        <f t="shared" si="16"/>
        <v>0</v>
      </c>
      <c r="L74" s="1308">
        <f t="shared" si="16"/>
        <v>0</v>
      </c>
      <c r="M74" s="1308">
        <f t="shared" si="16"/>
        <v>0</v>
      </c>
      <c r="N74" s="1308">
        <f t="shared" si="16"/>
        <v>0</v>
      </c>
      <c r="O74" s="1308">
        <f t="shared" si="16"/>
        <v>0</v>
      </c>
      <c r="P74" s="1308">
        <f t="shared" si="16"/>
        <v>0</v>
      </c>
      <c r="Q74" s="1309">
        <f t="shared" si="16"/>
        <v>0</v>
      </c>
      <c r="R74" s="1235"/>
      <c r="S74" s="1235"/>
      <c r="T74" s="1235"/>
    </row>
    <row r="75" spans="1:20" ht="15.75" thickBot="1">
      <c r="A75" s="1379"/>
      <c r="B75" s="1380" t="s">
        <v>1773</v>
      </c>
      <c r="C75" s="1336">
        <f>C52+C74</f>
        <v>0</v>
      </c>
      <c r="D75" s="1337">
        <f>D52+D74</f>
        <v>0</v>
      </c>
      <c r="E75" s="1337">
        <f t="shared" ref="E75:Q75" si="17">E52+E74</f>
        <v>0</v>
      </c>
      <c r="F75" s="1337">
        <f t="shared" si="17"/>
        <v>0</v>
      </c>
      <c r="G75" s="1337">
        <f t="shared" si="17"/>
        <v>0</v>
      </c>
      <c r="H75" s="1337">
        <f t="shared" si="17"/>
        <v>0</v>
      </c>
      <c r="I75" s="1337">
        <f t="shared" si="17"/>
        <v>0</v>
      </c>
      <c r="J75" s="1337">
        <f t="shared" si="17"/>
        <v>0</v>
      </c>
      <c r="K75" s="1337">
        <f t="shared" si="17"/>
        <v>0</v>
      </c>
      <c r="L75" s="1337">
        <f t="shared" si="17"/>
        <v>0</v>
      </c>
      <c r="M75" s="1337">
        <f t="shared" si="17"/>
        <v>0</v>
      </c>
      <c r="N75" s="1337">
        <f t="shared" si="17"/>
        <v>0</v>
      </c>
      <c r="O75" s="1337">
        <f t="shared" si="17"/>
        <v>0</v>
      </c>
      <c r="P75" s="1337">
        <f t="shared" si="17"/>
        <v>0</v>
      </c>
      <c r="Q75" s="1338">
        <f t="shared" si="17"/>
        <v>0</v>
      </c>
      <c r="R75" s="1235"/>
      <c r="S75" s="1235"/>
      <c r="T75" s="1235"/>
    </row>
    <row r="76" spans="1:20" ht="16.5" thickTop="1" thickBot="1">
      <c r="A76" s="1381"/>
      <c r="B76" s="1382" t="s">
        <v>1774</v>
      </c>
      <c r="C76" s="1341"/>
      <c r="D76" s="1342">
        <v>0</v>
      </c>
      <c r="E76" s="1343" t="s">
        <v>1775</v>
      </c>
      <c r="F76" s="1344" t="s">
        <v>1776</v>
      </c>
      <c r="G76" s="1344" t="s">
        <v>1777</v>
      </c>
      <c r="H76" s="1344" t="s">
        <v>1778</v>
      </c>
      <c r="I76" s="1344" t="s">
        <v>1779</v>
      </c>
      <c r="J76" s="1344" t="s">
        <v>1780</v>
      </c>
      <c r="K76" s="1344" t="s">
        <v>1781</v>
      </c>
      <c r="L76" s="1344" t="s">
        <v>1782</v>
      </c>
      <c r="M76" s="1344" t="s">
        <v>1783</v>
      </c>
      <c r="N76" s="1344" t="s">
        <v>1784</v>
      </c>
      <c r="O76" s="1344" t="s">
        <v>1785</v>
      </c>
      <c r="P76" s="1344" t="s">
        <v>1786</v>
      </c>
      <c r="Q76" s="1345" t="s">
        <v>1787</v>
      </c>
      <c r="R76" s="1235"/>
      <c r="S76" s="1235"/>
      <c r="T76" s="1235"/>
    </row>
    <row r="77" spans="1:20" ht="16.5" thickTop="1" thickBot="1">
      <c r="A77" s="1383"/>
      <c r="B77" s="1384" t="s">
        <v>1823</v>
      </c>
      <c r="C77" s="1348"/>
      <c r="D77" s="1349">
        <f t="shared" ref="D77:Q77" si="18">D75*D76</f>
        <v>0</v>
      </c>
      <c r="E77" s="1350">
        <f t="shared" si="18"/>
        <v>0</v>
      </c>
      <c r="F77" s="1350">
        <f t="shared" si="18"/>
        <v>0</v>
      </c>
      <c r="G77" s="1350">
        <f t="shared" si="18"/>
        <v>0</v>
      </c>
      <c r="H77" s="1350">
        <f t="shared" si="18"/>
        <v>0</v>
      </c>
      <c r="I77" s="1350">
        <f t="shared" si="18"/>
        <v>0</v>
      </c>
      <c r="J77" s="1350">
        <f t="shared" si="18"/>
        <v>0</v>
      </c>
      <c r="K77" s="1350">
        <f t="shared" si="18"/>
        <v>0</v>
      </c>
      <c r="L77" s="1350">
        <f t="shared" si="18"/>
        <v>0</v>
      </c>
      <c r="M77" s="1350">
        <f t="shared" si="18"/>
        <v>0</v>
      </c>
      <c r="N77" s="1350">
        <f t="shared" si="18"/>
        <v>0</v>
      </c>
      <c r="O77" s="1350">
        <f t="shared" si="18"/>
        <v>0</v>
      </c>
      <c r="P77" s="1350">
        <f t="shared" si="18"/>
        <v>0</v>
      </c>
      <c r="Q77" s="1351">
        <f t="shared" si="18"/>
        <v>0</v>
      </c>
      <c r="R77" s="1235"/>
      <c r="S77" s="1235"/>
      <c r="T77" s="1235"/>
    </row>
    <row r="78" spans="1:20" ht="16.5" thickTop="1" thickBot="1">
      <c r="A78" s="1385"/>
      <c r="B78" s="1386" t="s">
        <v>1824</v>
      </c>
      <c r="C78" s="1354">
        <f>SUM(D77:Q77)</f>
        <v>0</v>
      </c>
      <c r="D78" s="1355"/>
      <c r="E78" s="1356"/>
      <c r="F78" s="1356"/>
      <c r="G78" s="1356"/>
      <c r="H78" s="1356"/>
      <c r="I78" s="1356"/>
      <c r="J78" s="1356"/>
      <c r="K78" s="1356"/>
      <c r="L78" s="1356"/>
      <c r="M78" s="1356"/>
      <c r="N78" s="1356"/>
      <c r="O78" s="1356"/>
      <c r="P78" s="1356"/>
      <c r="Q78" s="1357"/>
      <c r="R78" s="1235"/>
      <c r="S78" s="1235"/>
      <c r="T78" s="1235"/>
    </row>
    <row r="79" spans="1:20">
      <c r="A79" s="1231"/>
      <c r="B79" s="1231"/>
      <c r="C79" s="1231"/>
      <c r="D79" s="1231"/>
      <c r="E79" s="1231"/>
      <c r="F79" s="1231"/>
      <c r="G79" s="1231"/>
      <c r="H79" s="1231"/>
      <c r="I79" s="1231"/>
      <c r="J79" s="1231"/>
      <c r="K79" s="1231"/>
      <c r="L79" s="1231"/>
      <c r="M79" s="1231"/>
      <c r="N79" s="1231"/>
      <c r="O79" s="1231"/>
      <c r="P79" s="1231"/>
      <c r="Q79" s="1231"/>
    </row>
    <row r="80" spans="1:20">
      <c r="A80" s="1231"/>
      <c r="B80" s="1231"/>
      <c r="C80" s="1231"/>
      <c r="D80" s="1231"/>
      <c r="E80" s="1231"/>
      <c r="F80" s="1231"/>
      <c r="G80" s="1231"/>
      <c r="H80" s="1231"/>
      <c r="I80" s="1231"/>
      <c r="J80" s="1231"/>
      <c r="K80" s="1231"/>
      <c r="L80" s="1231"/>
      <c r="M80" s="1231"/>
      <c r="N80" s="1231"/>
      <c r="O80" s="1231"/>
      <c r="P80" s="1231"/>
      <c r="Q80" s="1231"/>
    </row>
    <row r="81" spans="1:17">
      <c r="A81" s="1231"/>
      <c r="B81" s="1231"/>
      <c r="C81" s="1231"/>
      <c r="D81" s="1231"/>
      <c r="E81" s="1231"/>
      <c r="F81" s="1231"/>
      <c r="G81" s="1231"/>
      <c r="H81" s="1231"/>
      <c r="I81" s="1231"/>
      <c r="J81" s="1231"/>
      <c r="K81" s="1231"/>
      <c r="L81" s="1231"/>
      <c r="M81" s="1231"/>
      <c r="N81" s="1231"/>
      <c r="O81" s="1231"/>
      <c r="P81" s="1231"/>
      <c r="Q81" s="1231"/>
    </row>
  </sheetData>
  <mergeCells count="5">
    <mergeCell ref="A7:B10"/>
    <mergeCell ref="C7:Q10"/>
    <mergeCell ref="A11:B12"/>
    <mergeCell ref="C11:C12"/>
    <mergeCell ref="E11:Q11"/>
  </mergeCells>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1"/>
  <sheetViews>
    <sheetView workbookViewId="0">
      <selection activeCell="B31" sqref="B31"/>
    </sheetView>
  </sheetViews>
  <sheetFormatPr defaultRowHeight="15"/>
  <cols>
    <col min="1" max="1" width="21.85546875" style="242" bestFit="1" customWidth="1"/>
    <col min="2" max="2" width="47.7109375" style="242" customWidth="1"/>
    <col min="3" max="3" width="10" style="242" customWidth="1"/>
    <col min="4" max="256" width="9.140625" style="242"/>
    <col min="257" max="257" width="21.85546875" style="242" bestFit="1" customWidth="1"/>
    <col min="258" max="258" width="47.7109375" style="242" customWidth="1"/>
    <col min="259" max="259" width="10" style="242" customWidth="1"/>
    <col min="260" max="512" width="9.140625" style="242"/>
    <col min="513" max="513" width="21.85546875" style="242" bestFit="1" customWidth="1"/>
    <col min="514" max="514" width="47.7109375" style="242" customWidth="1"/>
    <col min="515" max="515" width="10" style="242" customWidth="1"/>
    <col min="516" max="768" width="9.140625" style="242"/>
    <col min="769" max="769" width="21.85546875" style="242" bestFit="1" customWidth="1"/>
    <col min="770" max="770" width="47.7109375" style="242" customWidth="1"/>
    <col min="771" max="771" width="10" style="242" customWidth="1"/>
    <col min="772" max="1024" width="9.140625" style="242"/>
    <col min="1025" max="1025" width="21.85546875" style="242" bestFit="1" customWidth="1"/>
    <col min="1026" max="1026" width="47.7109375" style="242" customWidth="1"/>
    <col min="1027" max="1027" width="10" style="242" customWidth="1"/>
    <col min="1028" max="1280" width="9.140625" style="242"/>
    <col min="1281" max="1281" width="21.85546875" style="242" bestFit="1" customWidth="1"/>
    <col min="1282" max="1282" width="47.7109375" style="242" customWidth="1"/>
    <col min="1283" max="1283" width="10" style="242" customWidth="1"/>
    <col min="1284" max="1536" width="9.140625" style="242"/>
    <col min="1537" max="1537" width="21.85546875" style="242" bestFit="1" customWidth="1"/>
    <col min="1538" max="1538" width="47.7109375" style="242" customWidth="1"/>
    <col min="1539" max="1539" width="10" style="242" customWidth="1"/>
    <col min="1540" max="1792" width="9.140625" style="242"/>
    <col min="1793" max="1793" width="21.85546875" style="242" bestFit="1" customWidth="1"/>
    <col min="1794" max="1794" width="47.7109375" style="242" customWidth="1"/>
    <col min="1795" max="1795" width="10" style="242" customWidth="1"/>
    <col min="1796" max="2048" width="9.140625" style="242"/>
    <col min="2049" max="2049" width="21.85546875" style="242" bestFit="1" customWidth="1"/>
    <col min="2050" max="2050" width="47.7109375" style="242" customWidth="1"/>
    <col min="2051" max="2051" width="10" style="242" customWidth="1"/>
    <col min="2052" max="2304" width="9.140625" style="242"/>
    <col min="2305" max="2305" width="21.85546875" style="242" bestFit="1" customWidth="1"/>
    <col min="2306" max="2306" width="47.7109375" style="242" customWidth="1"/>
    <col min="2307" max="2307" width="10" style="242" customWidth="1"/>
    <col min="2308" max="2560" width="9.140625" style="242"/>
    <col min="2561" max="2561" width="21.85546875" style="242" bestFit="1" customWidth="1"/>
    <col min="2562" max="2562" width="47.7109375" style="242" customWidth="1"/>
    <col min="2563" max="2563" width="10" style="242" customWidth="1"/>
    <col min="2564" max="2816" width="9.140625" style="242"/>
    <col min="2817" max="2817" width="21.85546875" style="242" bestFit="1" customWidth="1"/>
    <col min="2818" max="2818" width="47.7109375" style="242" customWidth="1"/>
    <col min="2819" max="2819" width="10" style="242" customWidth="1"/>
    <col min="2820" max="3072" width="9.140625" style="242"/>
    <col min="3073" max="3073" width="21.85546875" style="242" bestFit="1" customWidth="1"/>
    <col min="3074" max="3074" width="47.7109375" style="242" customWidth="1"/>
    <col min="3075" max="3075" width="10" style="242" customWidth="1"/>
    <col min="3076" max="3328" width="9.140625" style="242"/>
    <col min="3329" max="3329" width="21.85546875" style="242" bestFit="1" customWidth="1"/>
    <col min="3330" max="3330" width="47.7109375" style="242" customWidth="1"/>
    <col min="3331" max="3331" width="10" style="242" customWidth="1"/>
    <col min="3332" max="3584" width="9.140625" style="242"/>
    <col min="3585" max="3585" width="21.85546875" style="242" bestFit="1" customWidth="1"/>
    <col min="3586" max="3586" width="47.7109375" style="242" customWidth="1"/>
    <col min="3587" max="3587" width="10" style="242" customWidth="1"/>
    <col min="3588" max="3840" width="9.140625" style="242"/>
    <col min="3841" max="3841" width="21.85546875" style="242" bestFit="1" customWidth="1"/>
    <col min="3842" max="3842" width="47.7109375" style="242" customWidth="1"/>
    <col min="3843" max="3843" width="10" style="242" customWidth="1"/>
    <col min="3844" max="4096" width="9.140625" style="242"/>
    <col min="4097" max="4097" width="21.85546875" style="242" bestFit="1" customWidth="1"/>
    <col min="4098" max="4098" width="47.7109375" style="242" customWidth="1"/>
    <col min="4099" max="4099" width="10" style="242" customWidth="1"/>
    <col min="4100" max="4352" width="9.140625" style="242"/>
    <col min="4353" max="4353" width="21.85546875" style="242" bestFit="1" customWidth="1"/>
    <col min="4354" max="4354" width="47.7109375" style="242" customWidth="1"/>
    <col min="4355" max="4355" width="10" style="242" customWidth="1"/>
    <col min="4356" max="4608" width="9.140625" style="242"/>
    <col min="4609" max="4609" width="21.85546875" style="242" bestFit="1" customWidth="1"/>
    <col min="4610" max="4610" width="47.7109375" style="242" customWidth="1"/>
    <col min="4611" max="4611" width="10" style="242" customWidth="1"/>
    <col min="4612" max="4864" width="9.140625" style="242"/>
    <col min="4865" max="4865" width="21.85546875" style="242" bestFit="1" customWidth="1"/>
    <col min="4866" max="4866" width="47.7109375" style="242" customWidth="1"/>
    <col min="4867" max="4867" width="10" style="242" customWidth="1"/>
    <col min="4868" max="5120" width="9.140625" style="242"/>
    <col min="5121" max="5121" width="21.85546875" style="242" bestFit="1" customWidth="1"/>
    <col min="5122" max="5122" width="47.7109375" style="242" customWidth="1"/>
    <col min="5123" max="5123" width="10" style="242" customWidth="1"/>
    <col min="5124" max="5376" width="9.140625" style="242"/>
    <col min="5377" max="5377" width="21.85546875" style="242" bestFit="1" customWidth="1"/>
    <col min="5378" max="5378" width="47.7109375" style="242" customWidth="1"/>
    <col min="5379" max="5379" width="10" style="242" customWidth="1"/>
    <col min="5380" max="5632" width="9.140625" style="242"/>
    <col min="5633" max="5633" width="21.85546875" style="242" bestFit="1" customWidth="1"/>
    <col min="5634" max="5634" width="47.7109375" style="242" customWidth="1"/>
    <col min="5635" max="5635" width="10" style="242" customWidth="1"/>
    <col min="5636" max="5888" width="9.140625" style="242"/>
    <col min="5889" max="5889" width="21.85546875" style="242" bestFit="1" customWidth="1"/>
    <col min="5890" max="5890" width="47.7109375" style="242" customWidth="1"/>
    <col min="5891" max="5891" width="10" style="242" customWidth="1"/>
    <col min="5892" max="6144" width="9.140625" style="242"/>
    <col min="6145" max="6145" width="21.85546875" style="242" bestFit="1" customWidth="1"/>
    <col min="6146" max="6146" width="47.7109375" style="242" customWidth="1"/>
    <col min="6147" max="6147" width="10" style="242" customWidth="1"/>
    <col min="6148" max="6400" width="9.140625" style="242"/>
    <col min="6401" max="6401" width="21.85546875" style="242" bestFit="1" customWidth="1"/>
    <col min="6402" max="6402" width="47.7109375" style="242" customWidth="1"/>
    <col min="6403" max="6403" width="10" style="242" customWidth="1"/>
    <col min="6404" max="6656" width="9.140625" style="242"/>
    <col min="6657" max="6657" width="21.85546875" style="242" bestFit="1" customWidth="1"/>
    <col min="6658" max="6658" width="47.7109375" style="242" customWidth="1"/>
    <col min="6659" max="6659" width="10" style="242" customWidth="1"/>
    <col min="6660" max="6912" width="9.140625" style="242"/>
    <col min="6913" max="6913" width="21.85546875" style="242" bestFit="1" customWidth="1"/>
    <col min="6914" max="6914" width="47.7109375" style="242" customWidth="1"/>
    <col min="6915" max="6915" width="10" style="242" customWidth="1"/>
    <col min="6916" max="7168" width="9.140625" style="242"/>
    <col min="7169" max="7169" width="21.85546875" style="242" bestFit="1" customWidth="1"/>
    <col min="7170" max="7170" width="47.7109375" style="242" customWidth="1"/>
    <col min="7171" max="7171" width="10" style="242" customWidth="1"/>
    <col min="7172" max="7424" width="9.140625" style="242"/>
    <col min="7425" max="7425" width="21.85546875" style="242" bestFit="1" customWidth="1"/>
    <col min="7426" max="7426" width="47.7109375" style="242" customWidth="1"/>
    <col min="7427" max="7427" width="10" style="242" customWidth="1"/>
    <col min="7428" max="7680" width="9.140625" style="242"/>
    <col min="7681" max="7681" width="21.85546875" style="242" bestFit="1" customWidth="1"/>
    <col min="7682" max="7682" width="47.7109375" style="242" customWidth="1"/>
    <col min="7683" max="7683" width="10" style="242" customWidth="1"/>
    <col min="7684" max="7936" width="9.140625" style="242"/>
    <col min="7937" max="7937" width="21.85546875" style="242" bestFit="1" customWidth="1"/>
    <col min="7938" max="7938" width="47.7109375" style="242" customWidth="1"/>
    <col min="7939" max="7939" width="10" style="242" customWidth="1"/>
    <col min="7940" max="8192" width="9.140625" style="242"/>
    <col min="8193" max="8193" width="21.85546875" style="242" bestFit="1" customWidth="1"/>
    <col min="8194" max="8194" width="47.7109375" style="242" customWidth="1"/>
    <col min="8195" max="8195" width="10" style="242" customWidth="1"/>
    <col min="8196" max="8448" width="9.140625" style="242"/>
    <col min="8449" max="8449" width="21.85546875" style="242" bestFit="1" customWidth="1"/>
    <col min="8450" max="8450" width="47.7109375" style="242" customWidth="1"/>
    <col min="8451" max="8451" width="10" style="242" customWidth="1"/>
    <col min="8452" max="8704" width="9.140625" style="242"/>
    <col min="8705" max="8705" width="21.85546875" style="242" bestFit="1" customWidth="1"/>
    <col min="8706" max="8706" width="47.7109375" style="242" customWidth="1"/>
    <col min="8707" max="8707" width="10" style="242" customWidth="1"/>
    <col min="8708" max="8960" width="9.140625" style="242"/>
    <col min="8961" max="8961" width="21.85546875" style="242" bestFit="1" customWidth="1"/>
    <col min="8962" max="8962" width="47.7109375" style="242" customWidth="1"/>
    <col min="8963" max="8963" width="10" style="242" customWidth="1"/>
    <col min="8964" max="9216" width="9.140625" style="242"/>
    <col min="9217" max="9217" width="21.85546875" style="242" bestFit="1" customWidth="1"/>
    <col min="9218" max="9218" width="47.7109375" style="242" customWidth="1"/>
    <col min="9219" max="9219" width="10" style="242" customWidth="1"/>
    <col min="9220" max="9472" width="9.140625" style="242"/>
    <col min="9473" max="9473" width="21.85546875" style="242" bestFit="1" customWidth="1"/>
    <col min="9474" max="9474" width="47.7109375" style="242" customWidth="1"/>
    <col min="9475" max="9475" width="10" style="242" customWidth="1"/>
    <col min="9476" max="9728" width="9.140625" style="242"/>
    <col min="9729" max="9729" width="21.85546875" style="242" bestFit="1" customWidth="1"/>
    <col min="9730" max="9730" width="47.7109375" style="242" customWidth="1"/>
    <col min="9731" max="9731" width="10" style="242" customWidth="1"/>
    <col min="9732" max="9984" width="9.140625" style="242"/>
    <col min="9985" max="9985" width="21.85546875" style="242" bestFit="1" customWidth="1"/>
    <col min="9986" max="9986" width="47.7109375" style="242" customWidth="1"/>
    <col min="9987" max="9987" width="10" style="242" customWidth="1"/>
    <col min="9988" max="10240" width="9.140625" style="242"/>
    <col min="10241" max="10241" width="21.85546875" style="242" bestFit="1" customWidth="1"/>
    <col min="10242" max="10242" width="47.7109375" style="242" customWidth="1"/>
    <col min="10243" max="10243" width="10" style="242" customWidth="1"/>
    <col min="10244" max="10496" width="9.140625" style="242"/>
    <col min="10497" max="10497" width="21.85546875" style="242" bestFit="1" customWidth="1"/>
    <col min="10498" max="10498" width="47.7109375" style="242" customWidth="1"/>
    <col min="10499" max="10499" width="10" style="242" customWidth="1"/>
    <col min="10500" max="10752" width="9.140625" style="242"/>
    <col min="10753" max="10753" width="21.85546875" style="242" bestFit="1" customWidth="1"/>
    <col min="10754" max="10754" width="47.7109375" style="242" customWidth="1"/>
    <col min="10755" max="10755" width="10" style="242" customWidth="1"/>
    <col min="10756" max="11008" width="9.140625" style="242"/>
    <col min="11009" max="11009" width="21.85546875" style="242" bestFit="1" customWidth="1"/>
    <col min="11010" max="11010" width="47.7109375" style="242" customWidth="1"/>
    <col min="11011" max="11011" width="10" style="242" customWidth="1"/>
    <col min="11012" max="11264" width="9.140625" style="242"/>
    <col min="11265" max="11265" width="21.85546875" style="242" bestFit="1" customWidth="1"/>
    <col min="11266" max="11266" width="47.7109375" style="242" customWidth="1"/>
    <col min="11267" max="11267" width="10" style="242" customWidth="1"/>
    <col min="11268" max="11520" width="9.140625" style="242"/>
    <col min="11521" max="11521" width="21.85546875" style="242" bestFit="1" customWidth="1"/>
    <col min="11522" max="11522" width="47.7109375" style="242" customWidth="1"/>
    <col min="11523" max="11523" width="10" style="242" customWidth="1"/>
    <col min="11524" max="11776" width="9.140625" style="242"/>
    <col min="11777" max="11777" width="21.85546875" style="242" bestFit="1" customWidth="1"/>
    <col min="11778" max="11778" width="47.7109375" style="242" customWidth="1"/>
    <col min="11779" max="11779" width="10" style="242" customWidth="1"/>
    <col min="11780" max="12032" width="9.140625" style="242"/>
    <col min="12033" max="12033" width="21.85546875" style="242" bestFit="1" customWidth="1"/>
    <col min="12034" max="12034" width="47.7109375" style="242" customWidth="1"/>
    <col min="12035" max="12035" width="10" style="242" customWidth="1"/>
    <col min="12036" max="12288" width="9.140625" style="242"/>
    <col min="12289" max="12289" width="21.85546875" style="242" bestFit="1" customWidth="1"/>
    <col min="12290" max="12290" width="47.7109375" style="242" customWidth="1"/>
    <col min="12291" max="12291" width="10" style="242" customWidth="1"/>
    <col min="12292" max="12544" width="9.140625" style="242"/>
    <col min="12545" max="12545" width="21.85546875" style="242" bestFit="1" customWidth="1"/>
    <col min="12546" max="12546" width="47.7109375" style="242" customWidth="1"/>
    <col min="12547" max="12547" width="10" style="242" customWidth="1"/>
    <col min="12548" max="12800" width="9.140625" style="242"/>
    <col min="12801" max="12801" width="21.85546875" style="242" bestFit="1" customWidth="1"/>
    <col min="12802" max="12802" width="47.7109375" style="242" customWidth="1"/>
    <col min="12803" max="12803" width="10" style="242" customWidth="1"/>
    <col min="12804" max="13056" width="9.140625" style="242"/>
    <col min="13057" max="13057" width="21.85546875" style="242" bestFit="1" customWidth="1"/>
    <col min="13058" max="13058" width="47.7109375" style="242" customWidth="1"/>
    <col min="13059" max="13059" width="10" style="242" customWidth="1"/>
    <col min="13060" max="13312" width="9.140625" style="242"/>
    <col min="13313" max="13313" width="21.85546875" style="242" bestFit="1" customWidth="1"/>
    <col min="13314" max="13314" width="47.7109375" style="242" customWidth="1"/>
    <col min="13315" max="13315" width="10" style="242" customWidth="1"/>
    <col min="13316" max="13568" width="9.140625" style="242"/>
    <col min="13569" max="13569" width="21.85546875" style="242" bestFit="1" customWidth="1"/>
    <col min="13570" max="13570" width="47.7109375" style="242" customWidth="1"/>
    <col min="13571" max="13571" width="10" style="242" customWidth="1"/>
    <col min="13572" max="13824" width="9.140625" style="242"/>
    <col min="13825" max="13825" width="21.85546875" style="242" bestFit="1" customWidth="1"/>
    <col min="13826" max="13826" width="47.7109375" style="242" customWidth="1"/>
    <col min="13827" max="13827" width="10" style="242" customWidth="1"/>
    <col min="13828" max="14080" width="9.140625" style="242"/>
    <col min="14081" max="14081" width="21.85546875" style="242" bestFit="1" customWidth="1"/>
    <col min="14082" max="14082" width="47.7109375" style="242" customWidth="1"/>
    <col min="14083" max="14083" width="10" style="242" customWidth="1"/>
    <col min="14084" max="14336" width="9.140625" style="242"/>
    <col min="14337" max="14337" width="21.85546875" style="242" bestFit="1" customWidth="1"/>
    <col min="14338" max="14338" width="47.7109375" style="242" customWidth="1"/>
    <col min="14339" max="14339" width="10" style="242" customWidth="1"/>
    <col min="14340" max="14592" width="9.140625" style="242"/>
    <col min="14593" max="14593" width="21.85546875" style="242" bestFit="1" customWidth="1"/>
    <col min="14594" max="14594" width="47.7109375" style="242" customWidth="1"/>
    <col min="14595" max="14595" width="10" style="242" customWidth="1"/>
    <col min="14596" max="14848" width="9.140625" style="242"/>
    <col min="14849" max="14849" width="21.85546875" style="242" bestFit="1" customWidth="1"/>
    <col min="14850" max="14850" width="47.7109375" style="242" customWidth="1"/>
    <col min="14851" max="14851" width="10" style="242" customWidth="1"/>
    <col min="14852" max="15104" width="9.140625" style="242"/>
    <col min="15105" max="15105" width="21.85546875" style="242" bestFit="1" customWidth="1"/>
    <col min="15106" max="15106" width="47.7109375" style="242" customWidth="1"/>
    <col min="15107" max="15107" width="10" style="242" customWidth="1"/>
    <col min="15108" max="15360" width="9.140625" style="242"/>
    <col min="15361" max="15361" width="21.85546875" style="242" bestFit="1" customWidth="1"/>
    <col min="15362" max="15362" width="47.7109375" style="242" customWidth="1"/>
    <col min="15363" max="15363" width="10" style="242" customWidth="1"/>
    <col min="15364" max="15616" width="9.140625" style="242"/>
    <col min="15617" max="15617" width="21.85546875" style="242" bestFit="1" customWidth="1"/>
    <col min="15618" max="15618" width="47.7109375" style="242" customWidth="1"/>
    <col min="15619" max="15619" width="10" style="242" customWidth="1"/>
    <col min="15620" max="15872" width="9.140625" style="242"/>
    <col min="15873" max="15873" width="21.85546875" style="242" bestFit="1" customWidth="1"/>
    <col min="15874" max="15874" width="47.7109375" style="242" customWidth="1"/>
    <col min="15875" max="15875" width="10" style="242" customWidth="1"/>
    <col min="15876" max="16128" width="9.140625" style="242"/>
    <col min="16129" max="16129" width="21.85546875" style="242" bestFit="1" customWidth="1"/>
    <col min="16130" max="16130" width="47.7109375" style="242" customWidth="1"/>
    <col min="16131" max="16131" width="10" style="242" customWidth="1"/>
    <col min="16132" max="16384" width="9.140625" style="242"/>
  </cols>
  <sheetData>
    <row r="1" spans="1:20">
      <c r="A1" s="242" t="s">
        <v>0</v>
      </c>
      <c r="B1" s="265" t="s">
        <v>1832</v>
      </c>
    </row>
    <row r="2" spans="1:20">
      <c r="A2" s="242" t="s">
        <v>2</v>
      </c>
      <c r="B2" s="268" t="s">
        <v>1819</v>
      </c>
    </row>
    <row r="3" spans="1:20">
      <c r="A3" s="242" t="s">
        <v>4</v>
      </c>
      <c r="B3" s="268" t="s">
        <v>1560</v>
      </c>
    </row>
    <row r="4" spans="1:20">
      <c r="A4" s="242" t="s">
        <v>6</v>
      </c>
      <c r="B4" s="268" t="s">
        <v>7</v>
      </c>
    </row>
    <row r="5" spans="1:20">
      <c r="A5" s="242" t="s">
        <v>8</v>
      </c>
      <c r="B5" s="242" t="s">
        <v>9</v>
      </c>
    </row>
    <row r="6" spans="1:20" ht="15.75" thickBot="1"/>
    <row r="7" spans="1:20">
      <c r="A7" s="3035" t="s">
        <v>1820</v>
      </c>
      <c r="B7" s="3036"/>
      <c r="C7" s="3041" t="s">
        <v>1821</v>
      </c>
      <c r="D7" s="3042"/>
      <c r="E7" s="3042"/>
      <c r="F7" s="3042"/>
      <c r="G7" s="3042"/>
      <c r="H7" s="3042"/>
      <c r="I7" s="3042"/>
      <c r="J7" s="3042"/>
      <c r="K7" s="3042"/>
      <c r="L7" s="3042"/>
      <c r="M7" s="3042"/>
      <c r="N7" s="3043"/>
      <c r="O7" s="3043"/>
      <c r="P7" s="3043"/>
      <c r="Q7" s="3044"/>
      <c r="R7" s="1235"/>
      <c r="S7" s="1235"/>
      <c r="T7" s="1235"/>
    </row>
    <row r="8" spans="1:20">
      <c r="A8" s="3037"/>
      <c r="B8" s="3038"/>
      <c r="C8" s="3045"/>
      <c r="D8" s="3046"/>
      <c r="E8" s="3046"/>
      <c r="F8" s="3046"/>
      <c r="G8" s="3046"/>
      <c r="H8" s="3046"/>
      <c r="I8" s="3046"/>
      <c r="J8" s="3046"/>
      <c r="K8" s="3046"/>
      <c r="L8" s="3046"/>
      <c r="M8" s="3046"/>
      <c r="N8" s="3047"/>
      <c r="O8" s="3047"/>
      <c r="P8" s="3047"/>
      <c r="Q8" s="3048"/>
      <c r="R8" s="1235"/>
      <c r="S8" s="1235"/>
      <c r="T8" s="1235"/>
    </row>
    <row r="9" spans="1:20">
      <c r="A9" s="3037"/>
      <c r="B9" s="3038"/>
      <c r="C9" s="3045"/>
      <c r="D9" s="3046"/>
      <c r="E9" s="3046"/>
      <c r="F9" s="3046"/>
      <c r="G9" s="3046"/>
      <c r="H9" s="3046"/>
      <c r="I9" s="3046"/>
      <c r="J9" s="3046"/>
      <c r="K9" s="3046"/>
      <c r="L9" s="3046"/>
      <c r="M9" s="3046"/>
      <c r="N9" s="3047"/>
      <c r="O9" s="3047"/>
      <c r="P9" s="3047"/>
      <c r="Q9" s="3048"/>
      <c r="R9" s="1235"/>
      <c r="S9" s="1235"/>
      <c r="T9" s="1235"/>
    </row>
    <row r="10" spans="1:20" ht="15.75" thickBot="1">
      <c r="A10" s="3039"/>
      <c r="B10" s="3040"/>
      <c r="C10" s="3049"/>
      <c r="D10" s="3050"/>
      <c r="E10" s="3050"/>
      <c r="F10" s="3050"/>
      <c r="G10" s="3050"/>
      <c r="H10" s="3050"/>
      <c r="I10" s="3050"/>
      <c r="J10" s="3050"/>
      <c r="K10" s="3050"/>
      <c r="L10" s="3050"/>
      <c r="M10" s="3050"/>
      <c r="N10" s="3051"/>
      <c r="O10" s="3051"/>
      <c r="P10" s="3051"/>
      <c r="Q10" s="3052"/>
      <c r="R10" s="1235"/>
      <c r="S10" s="1235"/>
      <c r="T10" s="1235"/>
    </row>
    <row r="11" spans="1:20" ht="15" customHeight="1">
      <c r="A11" s="3061" t="s">
        <v>1822</v>
      </c>
      <c r="B11" s="3062"/>
      <c r="C11" s="3065" t="s">
        <v>1805</v>
      </c>
      <c r="D11" s="1359"/>
      <c r="E11" s="3067" t="s">
        <v>1708</v>
      </c>
      <c r="F11" s="3067"/>
      <c r="G11" s="3067"/>
      <c r="H11" s="3067"/>
      <c r="I11" s="3067"/>
      <c r="J11" s="3067"/>
      <c r="K11" s="3067"/>
      <c r="L11" s="3067"/>
      <c r="M11" s="3067"/>
      <c r="N11" s="3067"/>
      <c r="O11" s="3067"/>
      <c r="P11" s="3067"/>
      <c r="Q11" s="3068"/>
      <c r="R11" s="1235"/>
      <c r="S11" s="1235"/>
      <c r="T11" s="1235"/>
    </row>
    <row r="12" spans="1:20" ht="25.5">
      <c r="A12" s="3063"/>
      <c r="B12" s="3064"/>
      <c r="C12" s="3066"/>
      <c r="D12" s="1360" t="s">
        <v>1709</v>
      </c>
      <c r="E12" s="1238" t="s">
        <v>1710</v>
      </c>
      <c r="F12" s="1361" t="s">
        <v>1711</v>
      </c>
      <c r="G12" s="1361" t="s">
        <v>1712</v>
      </c>
      <c r="H12" s="1361" t="s">
        <v>1713</v>
      </c>
      <c r="I12" s="1361" t="s">
        <v>1714</v>
      </c>
      <c r="J12" s="1361" t="s">
        <v>1715</v>
      </c>
      <c r="K12" s="1361" t="s">
        <v>1716</v>
      </c>
      <c r="L12" s="1361" t="s">
        <v>1717</v>
      </c>
      <c r="M12" s="1361" t="s">
        <v>1718</v>
      </c>
      <c r="N12" s="1361" t="s">
        <v>1719</v>
      </c>
      <c r="O12" s="1361" t="s">
        <v>1720</v>
      </c>
      <c r="P12" s="1361" t="s">
        <v>1721</v>
      </c>
      <c r="Q12" s="1362" t="s">
        <v>1722</v>
      </c>
      <c r="R12" s="1235"/>
      <c r="S12" s="1235"/>
      <c r="T12" s="1235"/>
    </row>
    <row r="13" spans="1:20">
      <c r="A13" s="1363"/>
      <c r="B13" s="1364"/>
      <c r="C13" s="1365">
        <v>1</v>
      </c>
      <c r="D13" s="1366">
        <v>2</v>
      </c>
      <c r="E13" s="1366">
        <v>3</v>
      </c>
      <c r="F13" s="1366">
        <v>4</v>
      </c>
      <c r="G13" s="1366">
        <v>5</v>
      </c>
      <c r="H13" s="1366">
        <v>6</v>
      </c>
      <c r="I13" s="1366">
        <v>7</v>
      </c>
      <c r="J13" s="1366">
        <v>8</v>
      </c>
      <c r="K13" s="1366">
        <v>9</v>
      </c>
      <c r="L13" s="1366">
        <v>10</v>
      </c>
      <c r="M13" s="1366">
        <v>11</v>
      </c>
      <c r="N13" s="1366">
        <v>12</v>
      </c>
      <c r="O13" s="1366">
        <v>13</v>
      </c>
      <c r="P13" s="1367">
        <v>14</v>
      </c>
      <c r="Q13" s="1368">
        <v>15</v>
      </c>
      <c r="R13" s="1235"/>
      <c r="S13" s="1235"/>
      <c r="T13" s="1235"/>
    </row>
    <row r="14" spans="1:20">
      <c r="A14" s="1363"/>
      <c r="B14" s="1369" t="s">
        <v>1723</v>
      </c>
      <c r="C14" s="1246"/>
      <c r="D14" s="1247"/>
      <c r="E14" s="1247"/>
      <c r="F14" s="1247"/>
      <c r="G14" s="1247"/>
      <c r="H14" s="1247"/>
      <c r="I14" s="1247"/>
      <c r="J14" s="1247"/>
      <c r="K14" s="1247"/>
      <c r="L14" s="1247"/>
      <c r="M14" s="1247"/>
      <c r="N14" s="1247"/>
      <c r="O14" s="1247"/>
      <c r="P14" s="1247"/>
      <c r="Q14" s="1248"/>
      <c r="R14" s="1235"/>
      <c r="S14" s="1235"/>
      <c r="T14" s="1235"/>
    </row>
    <row r="15" spans="1:20">
      <c r="A15" s="1260"/>
      <c r="B15" s="1370" t="s">
        <v>11</v>
      </c>
      <c r="C15" s="1251"/>
      <c r="D15" s="1252"/>
      <c r="E15" s="1252"/>
      <c r="F15" s="1252"/>
      <c r="G15" s="1252"/>
      <c r="H15" s="1252"/>
      <c r="I15" s="1252"/>
      <c r="J15" s="1252"/>
      <c r="K15" s="1252"/>
      <c r="L15" s="1252"/>
      <c r="M15" s="1252"/>
      <c r="N15" s="1252"/>
      <c r="O15" s="1252"/>
      <c r="P15" s="1252"/>
      <c r="Q15" s="1253"/>
      <c r="R15" s="1235"/>
      <c r="S15" s="1235"/>
      <c r="T15" s="1235"/>
    </row>
    <row r="16" spans="1:20">
      <c r="A16" s="1254">
        <v>1</v>
      </c>
      <c r="B16" s="1255" t="s">
        <v>1724</v>
      </c>
      <c r="C16" s="1256">
        <f>SUM(D16:Q16)</f>
        <v>0</v>
      </c>
      <c r="D16" s="1257"/>
      <c r="E16" s="1258"/>
      <c r="F16" s="1258"/>
      <c r="G16" s="1258"/>
      <c r="H16" s="1258"/>
      <c r="I16" s="1258"/>
      <c r="J16" s="1258"/>
      <c r="K16" s="1258"/>
      <c r="L16" s="1258"/>
      <c r="M16" s="1258"/>
      <c r="N16" s="1258"/>
      <c r="O16" s="1258"/>
      <c r="P16" s="1258"/>
      <c r="Q16" s="1259"/>
      <c r="R16" s="1235"/>
      <c r="S16" s="1235"/>
      <c r="T16" s="1235"/>
    </row>
    <row r="17" spans="1:20" ht="26.25">
      <c r="A17" s="1260">
        <v>2</v>
      </c>
      <c r="B17" s="1261" t="s">
        <v>319</v>
      </c>
      <c r="C17" s="1256">
        <f t="shared" ref="C17:C32" si="0">SUM(D17:Q17)</f>
        <v>0</v>
      </c>
      <c r="D17" s="1262"/>
      <c r="E17" s="1263"/>
      <c r="F17" s="1263"/>
      <c r="G17" s="1263"/>
      <c r="H17" s="1263"/>
      <c r="I17" s="1263"/>
      <c r="J17" s="1263"/>
      <c r="K17" s="1263"/>
      <c r="L17" s="1263"/>
      <c r="M17" s="1263"/>
      <c r="N17" s="1263"/>
      <c r="O17" s="1263"/>
      <c r="P17" s="1263"/>
      <c r="Q17" s="1264"/>
      <c r="R17" s="1235"/>
      <c r="S17" s="1235"/>
      <c r="T17" s="1235"/>
    </row>
    <row r="18" spans="1:20" ht="15" customHeight="1">
      <c r="A18" s="1260">
        <v>3</v>
      </c>
      <c r="B18" s="1266" t="s">
        <v>1725</v>
      </c>
      <c r="C18" s="1256">
        <f t="shared" si="0"/>
        <v>0</v>
      </c>
      <c r="D18" s="1262"/>
      <c r="E18" s="1263"/>
      <c r="F18" s="1263"/>
      <c r="G18" s="1263"/>
      <c r="H18" s="1263"/>
      <c r="I18" s="1263"/>
      <c r="J18" s="1263"/>
      <c r="K18" s="1263"/>
      <c r="L18" s="1263"/>
      <c r="M18" s="1263"/>
      <c r="N18" s="1263"/>
      <c r="O18" s="1263"/>
      <c r="P18" s="1263"/>
      <c r="Q18" s="1264"/>
      <c r="R18" s="1235"/>
      <c r="S18" s="1235"/>
      <c r="T18" s="1235"/>
    </row>
    <row r="19" spans="1:20">
      <c r="A19" s="1260">
        <v>4</v>
      </c>
      <c r="B19" s="1266" t="s">
        <v>1726</v>
      </c>
      <c r="C19" s="1256">
        <f t="shared" si="0"/>
        <v>0</v>
      </c>
      <c r="D19" s="1267">
        <f>D20+D21</f>
        <v>0</v>
      </c>
      <c r="E19" s="1267">
        <f t="shared" ref="E19:Q19" si="1">E20+E21</f>
        <v>0</v>
      </c>
      <c r="F19" s="1267">
        <f t="shared" si="1"/>
        <v>0</v>
      </c>
      <c r="G19" s="1267">
        <f t="shared" si="1"/>
        <v>0</v>
      </c>
      <c r="H19" s="1267">
        <f t="shared" si="1"/>
        <v>0</v>
      </c>
      <c r="I19" s="1267">
        <f t="shared" si="1"/>
        <v>0</v>
      </c>
      <c r="J19" s="1267">
        <f t="shared" si="1"/>
        <v>0</v>
      </c>
      <c r="K19" s="1267">
        <f t="shared" si="1"/>
        <v>0</v>
      </c>
      <c r="L19" s="1267">
        <f t="shared" si="1"/>
        <v>0</v>
      </c>
      <c r="M19" s="1267">
        <f t="shared" si="1"/>
        <v>0</v>
      </c>
      <c r="N19" s="1267">
        <f t="shared" si="1"/>
        <v>0</v>
      </c>
      <c r="O19" s="1267">
        <f t="shared" si="1"/>
        <v>0</v>
      </c>
      <c r="P19" s="1267">
        <f t="shared" si="1"/>
        <v>0</v>
      </c>
      <c r="Q19" s="1268">
        <f t="shared" si="1"/>
        <v>0</v>
      </c>
      <c r="R19" s="1235"/>
      <c r="S19" s="1235"/>
      <c r="T19" s="1235"/>
    </row>
    <row r="20" spans="1:20">
      <c r="A20" s="1260"/>
      <c r="B20" s="1269" t="s">
        <v>1727</v>
      </c>
      <c r="C20" s="1256">
        <f t="shared" si="0"/>
        <v>0</v>
      </c>
      <c r="D20" s="1270"/>
      <c r="E20" s="1271"/>
      <c r="F20" s="1271"/>
      <c r="G20" s="1271"/>
      <c r="H20" s="1271"/>
      <c r="I20" s="1271"/>
      <c r="J20" s="1271"/>
      <c r="K20" s="1271"/>
      <c r="L20" s="1271"/>
      <c r="M20" s="1271"/>
      <c r="N20" s="1271"/>
      <c r="O20" s="1271"/>
      <c r="P20" s="1271"/>
      <c r="Q20" s="1272"/>
      <c r="R20" s="1235"/>
      <c r="S20" s="1235"/>
      <c r="T20" s="1235"/>
    </row>
    <row r="21" spans="1:20">
      <c r="A21" s="1260"/>
      <c r="B21" s="1269" t="s">
        <v>803</v>
      </c>
      <c r="C21" s="1256">
        <f t="shared" si="0"/>
        <v>0</v>
      </c>
      <c r="D21" s="1270"/>
      <c r="E21" s="1271"/>
      <c r="F21" s="1271"/>
      <c r="G21" s="1271"/>
      <c r="H21" s="1271"/>
      <c r="I21" s="1271"/>
      <c r="J21" s="1271"/>
      <c r="K21" s="1271"/>
      <c r="L21" s="1271"/>
      <c r="M21" s="1271"/>
      <c r="N21" s="1271"/>
      <c r="O21" s="1271"/>
      <c r="P21" s="1271"/>
      <c r="Q21" s="1272"/>
      <c r="R21" s="1235"/>
      <c r="S21" s="1235"/>
      <c r="T21" s="1235"/>
    </row>
    <row r="22" spans="1:20">
      <c r="A22" s="1260">
        <v>5</v>
      </c>
      <c r="B22" s="1266" t="s">
        <v>1728</v>
      </c>
      <c r="C22" s="1256">
        <f t="shared" si="0"/>
        <v>0</v>
      </c>
      <c r="D22" s="1273"/>
      <c r="E22" s="1274"/>
      <c r="F22" s="1274"/>
      <c r="G22" s="1274"/>
      <c r="H22" s="1274"/>
      <c r="I22" s="1274"/>
      <c r="J22" s="1274"/>
      <c r="K22" s="1274"/>
      <c r="L22" s="1274"/>
      <c r="M22" s="1274"/>
      <c r="N22" s="1274"/>
      <c r="O22" s="1274"/>
      <c r="P22" s="1274"/>
      <c r="Q22" s="1275"/>
      <c r="R22" s="1235"/>
      <c r="S22" s="1235"/>
      <c r="T22" s="1235"/>
    </row>
    <row r="23" spans="1:20">
      <c r="A23" s="1260">
        <v>6</v>
      </c>
      <c r="B23" s="1266" t="s">
        <v>1729</v>
      </c>
      <c r="C23" s="1256">
        <f t="shared" si="0"/>
        <v>0</v>
      </c>
      <c r="D23" s="1270"/>
      <c r="E23" s="1271"/>
      <c r="F23" s="1271"/>
      <c r="G23" s="1271"/>
      <c r="H23" s="1271"/>
      <c r="I23" s="1271"/>
      <c r="J23" s="1271"/>
      <c r="K23" s="1271"/>
      <c r="L23" s="1271"/>
      <c r="M23" s="1271"/>
      <c r="N23" s="1271"/>
      <c r="O23" s="1271"/>
      <c r="P23" s="1271"/>
      <c r="Q23" s="1272"/>
      <c r="R23" s="1235"/>
      <c r="S23" s="1235"/>
      <c r="T23" s="1235"/>
    </row>
    <row r="24" spans="1:20">
      <c r="A24" s="1260">
        <v>7</v>
      </c>
      <c r="B24" s="1266" t="s">
        <v>1730</v>
      </c>
      <c r="C24" s="1256">
        <f t="shared" si="0"/>
        <v>0</v>
      </c>
      <c r="D24" s="1270"/>
      <c r="E24" s="1271"/>
      <c r="F24" s="1271"/>
      <c r="G24" s="1271"/>
      <c r="H24" s="1271"/>
      <c r="I24" s="1271"/>
      <c r="J24" s="1271"/>
      <c r="K24" s="1271"/>
      <c r="L24" s="1271"/>
      <c r="M24" s="1271"/>
      <c r="N24" s="1271"/>
      <c r="O24" s="1271"/>
      <c r="P24" s="1271"/>
      <c r="Q24" s="1272"/>
      <c r="R24" s="1235"/>
      <c r="S24" s="1235"/>
      <c r="T24" s="1235"/>
    </row>
    <row r="25" spans="1:20">
      <c r="A25" s="1260"/>
      <c r="B25" s="1269" t="s">
        <v>1731</v>
      </c>
      <c r="C25" s="1256">
        <f t="shared" si="0"/>
        <v>0</v>
      </c>
      <c r="D25" s="1270"/>
      <c r="E25" s="1271"/>
      <c r="F25" s="1271"/>
      <c r="G25" s="1271"/>
      <c r="H25" s="1271"/>
      <c r="I25" s="1271"/>
      <c r="J25" s="1271"/>
      <c r="K25" s="1271"/>
      <c r="L25" s="1271"/>
      <c r="M25" s="1271"/>
      <c r="N25" s="1271"/>
      <c r="O25" s="1271"/>
      <c r="P25" s="1271"/>
      <c r="Q25" s="1272"/>
      <c r="R25" s="1235"/>
      <c r="S25" s="1235"/>
      <c r="T25" s="1235"/>
    </row>
    <row r="26" spans="1:20">
      <c r="A26" s="1260">
        <v>8</v>
      </c>
      <c r="B26" s="1277" t="s">
        <v>1732</v>
      </c>
      <c r="C26" s="1256">
        <f t="shared" si="0"/>
        <v>0</v>
      </c>
      <c r="D26" s="1278">
        <f>D27+D28+D29</f>
        <v>0</v>
      </c>
      <c r="E26" s="1278">
        <f t="shared" ref="E26:Q26" si="2">E27+E28+E29</f>
        <v>0</v>
      </c>
      <c r="F26" s="1278">
        <f t="shared" si="2"/>
        <v>0</v>
      </c>
      <c r="G26" s="1278">
        <f t="shared" si="2"/>
        <v>0</v>
      </c>
      <c r="H26" s="1278">
        <f t="shared" si="2"/>
        <v>0</v>
      </c>
      <c r="I26" s="1278">
        <f t="shared" si="2"/>
        <v>0</v>
      </c>
      <c r="J26" s="1278">
        <f t="shared" si="2"/>
        <v>0</v>
      </c>
      <c r="K26" s="1278">
        <f t="shared" si="2"/>
        <v>0</v>
      </c>
      <c r="L26" s="1278">
        <f t="shared" si="2"/>
        <v>0</v>
      </c>
      <c r="M26" s="1278">
        <f t="shared" si="2"/>
        <v>0</v>
      </c>
      <c r="N26" s="1278">
        <f t="shared" si="2"/>
        <v>0</v>
      </c>
      <c r="O26" s="1278">
        <f t="shared" si="2"/>
        <v>0</v>
      </c>
      <c r="P26" s="1278">
        <f t="shared" si="2"/>
        <v>0</v>
      </c>
      <c r="Q26" s="1279">
        <f t="shared" si="2"/>
        <v>0</v>
      </c>
      <c r="R26" s="1235"/>
      <c r="S26" s="1235"/>
      <c r="T26" s="1235"/>
    </row>
    <row r="27" spans="1:20">
      <c r="A27" s="1231"/>
      <c r="B27" s="1280" t="s">
        <v>1733</v>
      </c>
      <c r="C27" s="1256">
        <f t="shared" si="0"/>
        <v>0</v>
      </c>
      <c r="D27" s="1270"/>
      <c r="E27" s="1271"/>
      <c r="F27" s="1271"/>
      <c r="G27" s="1271"/>
      <c r="H27" s="1271"/>
      <c r="I27" s="1271"/>
      <c r="J27" s="1271"/>
      <c r="K27" s="1271"/>
      <c r="L27" s="1271"/>
      <c r="M27" s="1271"/>
      <c r="N27" s="1271"/>
      <c r="O27" s="1271"/>
      <c r="P27" s="1271"/>
      <c r="Q27" s="1272"/>
      <c r="R27" s="1235"/>
      <c r="S27" s="1235"/>
      <c r="T27" s="1235"/>
    </row>
    <row r="28" spans="1:20">
      <c r="A28" s="1260"/>
      <c r="B28" s="1280" t="s">
        <v>263</v>
      </c>
      <c r="C28" s="1256">
        <f t="shared" si="0"/>
        <v>0</v>
      </c>
      <c r="D28" s="1270"/>
      <c r="E28" s="1271"/>
      <c r="F28" s="1271"/>
      <c r="G28" s="1271"/>
      <c r="H28" s="1271"/>
      <c r="I28" s="1271"/>
      <c r="J28" s="1271"/>
      <c r="K28" s="1271"/>
      <c r="L28" s="1271"/>
      <c r="M28" s="1271"/>
      <c r="N28" s="1271"/>
      <c r="O28" s="1271"/>
      <c r="P28" s="1271"/>
      <c r="Q28" s="1272"/>
      <c r="R28" s="1235"/>
      <c r="S28" s="1235"/>
      <c r="T28" s="1235"/>
    </row>
    <row r="29" spans="1:20">
      <c r="A29" s="1260"/>
      <c r="B29" s="1269" t="s">
        <v>1734</v>
      </c>
      <c r="C29" s="1256">
        <f t="shared" si="0"/>
        <v>0</v>
      </c>
      <c r="D29" s="1270"/>
      <c r="E29" s="1271"/>
      <c r="F29" s="1271"/>
      <c r="G29" s="1271"/>
      <c r="H29" s="1271"/>
      <c r="I29" s="1271"/>
      <c r="J29" s="1271"/>
      <c r="K29" s="1271"/>
      <c r="L29" s="1271"/>
      <c r="M29" s="1271"/>
      <c r="N29" s="1271"/>
      <c r="O29" s="1271"/>
      <c r="P29" s="1271"/>
      <c r="Q29" s="1272"/>
      <c r="R29" s="1235"/>
      <c r="S29" s="1235"/>
      <c r="T29" s="1235"/>
    </row>
    <row r="30" spans="1:20">
      <c r="A30" s="1260">
        <v>9</v>
      </c>
      <c r="B30" s="1281" t="s">
        <v>1735</v>
      </c>
      <c r="C30" s="1256">
        <f t="shared" si="0"/>
        <v>0</v>
      </c>
      <c r="D30" s="1278">
        <f>D31+D32</f>
        <v>0</v>
      </c>
      <c r="E30" s="1278">
        <f t="shared" ref="E30:Q30" si="3">E31+E32</f>
        <v>0</v>
      </c>
      <c r="F30" s="1278">
        <f t="shared" si="3"/>
        <v>0</v>
      </c>
      <c r="G30" s="1278">
        <f t="shared" si="3"/>
        <v>0</v>
      </c>
      <c r="H30" s="1278">
        <f t="shared" si="3"/>
        <v>0</v>
      </c>
      <c r="I30" s="1278">
        <f t="shared" si="3"/>
        <v>0</v>
      </c>
      <c r="J30" s="1278">
        <f t="shared" si="3"/>
        <v>0</v>
      </c>
      <c r="K30" s="1278">
        <f t="shared" si="3"/>
        <v>0</v>
      </c>
      <c r="L30" s="1278">
        <f t="shared" si="3"/>
        <v>0</v>
      </c>
      <c r="M30" s="1278">
        <f t="shared" si="3"/>
        <v>0</v>
      </c>
      <c r="N30" s="1278">
        <f t="shared" si="3"/>
        <v>0</v>
      </c>
      <c r="O30" s="1278">
        <f t="shared" si="3"/>
        <v>0</v>
      </c>
      <c r="P30" s="1278">
        <f t="shared" si="3"/>
        <v>0</v>
      </c>
      <c r="Q30" s="1279">
        <f t="shared" si="3"/>
        <v>0</v>
      </c>
      <c r="R30" s="1235"/>
      <c r="S30" s="1235"/>
      <c r="T30" s="1235"/>
    </row>
    <row r="31" spans="1:20">
      <c r="A31" s="1260"/>
      <c r="B31" s="1282" t="s">
        <v>1736</v>
      </c>
      <c r="C31" s="1256">
        <f t="shared" si="0"/>
        <v>0</v>
      </c>
      <c r="D31" s="1270"/>
      <c r="E31" s="1271"/>
      <c r="F31" s="1271"/>
      <c r="G31" s="1271"/>
      <c r="H31" s="1271"/>
      <c r="I31" s="1271"/>
      <c r="J31" s="1271"/>
      <c r="K31" s="1271"/>
      <c r="L31" s="1271"/>
      <c r="M31" s="1271"/>
      <c r="N31" s="1271"/>
      <c r="O31" s="1271"/>
      <c r="P31" s="1271"/>
      <c r="Q31" s="1272"/>
      <c r="R31" s="1235"/>
      <c r="S31" s="1235"/>
      <c r="T31" s="1235"/>
    </row>
    <row r="32" spans="1:20">
      <c r="A32" s="1260"/>
      <c r="B32" s="1282" t="s">
        <v>1737</v>
      </c>
      <c r="C32" s="1256">
        <f t="shared" si="0"/>
        <v>0</v>
      </c>
      <c r="D32" s="1270"/>
      <c r="E32" s="1271"/>
      <c r="F32" s="1271"/>
      <c r="G32" s="1271"/>
      <c r="H32" s="1271"/>
      <c r="I32" s="1271"/>
      <c r="J32" s="1271"/>
      <c r="K32" s="1271"/>
      <c r="L32" s="1271"/>
      <c r="M32" s="1271"/>
      <c r="N32" s="1271"/>
      <c r="O32" s="1271"/>
      <c r="P32" s="1271"/>
      <c r="Q32" s="1272"/>
      <c r="R32" s="1235"/>
      <c r="S32" s="1235"/>
      <c r="T32" s="1235"/>
    </row>
    <row r="33" spans="1:20">
      <c r="A33" s="1260"/>
      <c r="B33" s="1371" t="s">
        <v>1738</v>
      </c>
      <c r="C33" s="1285">
        <f>C16+C17+C18+C19+C22+C23+C24+C25+C26+C30</f>
        <v>0</v>
      </c>
      <c r="D33" s="1285">
        <f t="shared" ref="D33:Q33" si="4">D16+D17+D18+D19+D22+D23+D24+D25+D26+D30</f>
        <v>0</v>
      </c>
      <c r="E33" s="1285">
        <f t="shared" si="4"/>
        <v>0</v>
      </c>
      <c r="F33" s="1285">
        <f t="shared" si="4"/>
        <v>0</v>
      </c>
      <c r="G33" s="1285">
        <f t="shared" si="4"/>
        <v>0</v>
      </c>
      <c r="H33" s="1285">
        <f t="shared" si="4"/>
        <v>0</v>
      </c>
      <c r="I33" s="1285">
        <f t="shared" si="4"/>
        <v>0</v>
      </c>
      <c r="J33" s="1285">
        <f t="shared" si="4"/>
        <v>0</v>
      </c>
      <c r="K33" s="1285">
        <f t="shared" si="4"/>
        <v>0</v>
      </c>
      <c r="L33" s="1285">
        <f t="shared" si="4"/>
        <v>0</v>
      </c>
      <c r="M33" s="1285">
        <f t="shared" si="4"/>
        <v>0</v>
      </c>
      <c r="N33" s="1285">
        <f t="shared" si="4"/>
        <v>0</v>
      </c>
      <c r="O33" s="1285">
        <f t="shared" si="4"/>
        <v>0</v>
      </c>
      <c r="P33" s="1285">
        <f t="shared" si="4"/>
        <v>0</v>
      </c>
      <c r="Q33" s="1286">
        <f t="shared" si="4"/>
        <v>0</v>
      </c>
      <c r="R33" s="1235"/>
      <c r="S33" s="1235"/>
      <c r="T33" s="1235"/>
    </row>
    <row r="34" spans="1:20">
      <c r="A34" s="1260"/>
      <c r="B34" s="1369" t="s">
        <v>1739</v>
      </c>
      <c r="C34" s="1288"/>
      <c r="D34" s="1288"/>
      <c r="E34" s="1288"/>
      <c r="F34" s="1288"/>
      <c r="G34" s="1288"/>
      <c r="H34" s="1288"/>
      <c r="I34" s="1288"/>
      <c r="J34" s="1288"/>
      <c r="K34" s="1288"/>
      <c r="L34" s="1288"/>
      <c r="M34" s="1288"/>
      <c r="N34" s="1288"/>
      <c r="O34" s="1288"/>
      <c r="P34" s="1288"/>
      <c r="Q34" s="1289"/>
      <c r="R34" s="1235"/>
      <c r="S34" s="1235"/>
      <c r="T34" s="1235"/>
    </row>
    <row r="35" spans="1:20">
      <c r="A35" s="1260">
        <v>1</v>
      </c>
      <c r="B35" s="1266" t="s">
        <v>29</v>
      </c>
      <c r="C35" s="1256">
        <f>SUM(D35:Q35)</f>
        <v>0</v>
      </c>
      <c r="D35" s="1273"/>
      <c r="E35" s="1274"/>
      <c r="F35" s="1274"/>
      <c r="G35" s="1274"/>
      <c r="H35" s="1274"/>
      <c r="I35" s="1274"/>
      <c r="J35" s="1274"/>
      <c r="K35" s="1274"/>
      <c r="L35" s="1274"/>
      <c r="M35" s="1274"/>
      <c r="N35" s="1274"/>
      <c r="O35" s="1274"/>
      <c r="P35" s="1274"/>
      <c r="Q35" s="1275"/>
      <c r="R35" s="1235"/>
      <c r="S35" s="1235"/>
      <c r="T35" s="1235"/>
    </row>
    <row r="36" spans="1:20">
      <c r="A36" s="1260">
        <v>2</v>
      </c>
      <c r="B36" s="1266" t="s">
        <v>1740</v>
      </c>
      <c r="C36" s="1256">
        <f t="shared" ref="C36:C50" si="5">SUM(D36:Q36)</f>
        <v>0</v>
      </c>
      <c r="D36" s="1270"/>
      <c r="E36" s="1271"/>
      <c r="F36" s="1271"/>
      <c r="G36" s="1271"/>
      <c r="H36" s="1271"/>
      <c r="I36" s="1271"/>
      <c r="J36" s="1271"/>
      <c r="K36" s="1271"/>
      <c r="L36" s="1271"/>
      <c r="M36" s="1271"/>
      <c r="N36" s="1271"/>
      <c r="O36" s="1271"/>
      <c r="P36" s="1271"/>
      <c r="Q36" s="1272"/>
      <c r="R36" s="1235"/>
      <c r="S36" s="1235"/>
      <c r="T36" s="1235"/>
    </row>
    <row r="37" spans="1:20" ht="26.25">
      <c r="A37" s="1260">
        <v>3</v>
      </c>
      <c r="B37" s="1266" t="s">
        <v>1741</v>
      </c>
      <c r="C37" s="1256">
        <f t="shared" si="5"/>
        <v>0</v>
      </c>
      <c r="D37" s="1270"/>
      <c r="E37" s="1271"/>
      <c r="F37" s="1271"/>
      <c r="G37" s="1271"/>
      <c r="H37" s="1271"/>
      <c r="I37" s="1271"/>
      <c r="J37" s="1271"/>
      <c r="K37" s="1271"/>
      <c r="L37" s="1271"/>
      <c r="M37" s="1271"/>
      <c r="N37" s="1271"/>
      <c r="O37" s="1271"/>
      <c r="P37" s="1271"/>
      <c r="Q37" s="1272"/>
      <c r="R37" s="1235"/>
      <c r="S37" s="1235"/>
      <c r="T37" s="1235"/>
    </row>
    <row r="38" spans="1:20" ht="15" customHeight="1">
      <c r="A38" s="1260">
        <v>4</v>
      </c>
      <c r="B38" s="1266" t="s">
        <v>1742</v>
      </c>
      <c r="C38" s="1256">
        <f t="shared" si="5"/>
        <v>0</v>
      </c>
      <c r="D38" s="1278">
        <f>D39+D40</f>
        <v>0</v>
      </c>
      <c r="E38" s="1278">
        <f t="shared" ref="E38:Q38" si="6">E39+E40</f>
        <v>0</v>
      </c>
      <c r="F38" s="1278">
        <f t="shared" si="6"/>
        <v>0</v>
      </c>
      <c r="G38" s="1278">
        <f t="shared" si="6"/>
        <v>0</v>
      </c>
      <c r="H38" s="1278">
        <f t="shared" si="6"/>
        <v>0</v>
      </c>
      <c r="I38" s="1278">
        <f t="shared" si="6"/>
        <v>0</v>
      </c>
      <c r="J38" s="1278">
        <f t="shared" si="6"/>
        <v>0</v>
      </c>
      <c r="K38" s="1278">
        <f t="shared" si="6"/>
        <v>0</v>
      </c>
      <c r="L38" s="1278">
        <f t="shared" si="6"/>
        <v>0</v>
      </c>
      <c r="M38" s="1278">
        <f t="shared" si="6"/>
        <v>0</v>
      </c>
      <c r="N38" s="1278">
        <f t="shared" si="6"/>
        <v>0</v>
      </c>
      <c r="O38" s="1278">
        <f t="shared" si="6"/>
        <v>0</v>
      </c>
      <c r="P38" s="1278">
        <f t="shared" si="6"/>
        <v>0</v>
      </c>
      <c r="Q38" s="1279">
        <f t="shared" si="6"/>
        <v>0</v>
      </c>
      <c r="R38" s="1235"/>
      <c r="S38" s="1235"/>
      <c r="T38" s="1235"/>
    </row>
    <row r="39" spans="1:20">
      <c r="A39" s="1260"/>
      <c r="B39" s="1269" t="s">
        <v>1727</v>
      </c>
      <c r="C39" s="1256">
        <f t="shared" si="5"/>
        <v>0</v>
      </c>
      <c r="D39" s="1290"/>
      <c r="E39" s="1290"/>
      <c r="F39" s="1290"/>
      <c r="G39" s="1290"/>
      <c r="H39" s="1290"/>
      <c r="I39" s="1290"/>
      <c r="J39" s="1290"/>
      <c r="K39" s="1290"/>
      <c r="L39" s="1290"/>
      <c r="M39" s="1290"/>
      <c r="N39" s="1290"/>
      <c r="O39" s="1290"/>
      <c r="P39" s="1290"/>
      <c r="Q39" s="1291"/>
      <c r="R39" s="1235"/>
      <c r="S39" s="1235"/>
      <c r="T39" s="1235"/>
    </row>
    <row r="40" spans="1:20">
      <c r="A40" s="1260"/>
      <c r="B40" s="1269" t="s">
        <v>803</v>
      </c>
      <c r="C40" s="1256">
        <f t="shared" si="5"/>
        <v>0</v>
      </c>
      <c r="D40" s="1292"/>
      <c r="E40" s="1292"/>
      <c r="F40" s="1292"/>
      <c r="G40" s="1292"/>
      <c r="H40" s="1292"/>
      <c r="I40" s="1292"/>
      <c r="J40" s="1292"/>
      <c r="K40" s="1292"/>
      <c r="L40" s="1292"/>
      <c r="M40" s="1292"/>
      <c r="N40" s="1292"/>
      <c r="O40" s="1292"/>
      <c r="P40" s="1292"/>
      <c r="Q40" s="1293"/>
      <c r="R40" s="1235"/>
      <c r="S40" s="1235"/>
      <c r="T40" s="1235"/>
    </row>
    <row r="41" spans="1:20">
      <c r="A41" s="1260">
        <v>5</v>
      </c>
      <c r="B41" s="1266" t="s">
        <v>1728</v>
      </c>
      <c r="C41" s="1256">
        <f t="shared" si="5"/>
        <v>0</v>
      </c>
      <c r="D41" s="1294"/>
      <c r="E41" s="1294"/>
      <c r="F41" s="1294"/>
      <c r="G41" s="1294"/>
      <c r="H41" s="1294"/>
      <c r="I41" s="1294"/>
      <c r="J41" s="1294"/>
      <c r="K41" s="1294"/>
      <c r="L41" s="1294"/>
      <c r="M41" s="1294"/>
      <c r="N41" s="1294"/>
      <c r="O41" s="1294"/>
      <c r="P41" s="1294"/>
      <c r="Q41" s="1295"/>
      <c r="R41" s="1235"/>
      <c r="S41" s="1235"/>
      <c r="T41" s="1235"/>
    </row>
    <row r="42" spans="1:20">
      <c r="A42" s="1260">
        <v>6</v>
      </c>
      <c r="B42" s="1266" t="s">
        <v>1729</v>
      </c>
      <c r="C42" s="1256">
        <f t="shared" si="5"/>
        <v>0</v>
      </c>
      <c r="D42" s="1296"/>
      <c r="E42" s="1296"/>
      <c r="F42" s="1296"/>
      <c r="G42" s="1296"/>
      <c r="H42" s="1296"/>
      <c r="I42" s="1296"/>
      <c r="J42" s="1296"/>
      <c r="K42" s="1296"/>
      <c r="L42" s="1296"/>
      <c r="M42" s="1296"/>
      <c r="N42" s="1296"/>
      <c r="O42" s="1296"/>
      <c r="P42" s="1296"/>
      <c r="Q42" s="1297"/>
      <c r="R42" s="1235"/>
      <c r="S42" s="1235"/>
      <c r="T42" s="1235"/>
    </row>
    <row r="43" spans="1:20">
      <c r="A43" s="1260">
        <v>7</v>
      </c>
      <c r="B43" s="1298" t="s">
        <v>1743</v>
      </c>
      <c r="C43" s="1256">
        <f t="shared" si="5"/>
        <v>0</v>
      </c>
      <c r="D43" s="1267">
        <f>D44+D45+D46</f>
        <v>0</v>
      </c>
      <c r="E43" s="1267">
        <f t="shared" ref="E43:Q43" si="7">E44+E45+E46</f>
        <v>0</v>
      </c>
      <c r="F43" s="1267">
        <f t="shared" si="7"/>
        <v>0</v>
      </c>
      <c r="G43" s="1267">
        <f t="shared" si="7"/>
        <v>0</v>
      </c>
      <c r="H43" s="1267">
        <f t="shared" si="7"/>
        <v>0</v>
      </c>
      <c r="I43" s="1267">
        <f t="shared" si="7"/>
        <v>0</v>
      </c>
      <c r="J43" s="1267">
        <f t="shared" si="7"/>
        <v>0</v>
      </c>
      <c r="K43" s="1267">
        <f t="shared" si="7"/>
        <v>0</v>
      </c>
      <c r="L43" s="1267">
        <f t="shared" si="7"/>
        <v>0</v>
      </c>
      <c r="M43" s="1267">
        <f t="shared" si="7"/>
        <v>0</v>
      </c>
      <c r="N43" s="1267">
        <f t="shared" si="7"/>
        <v>0</v>
      </c>
      <c r="O43" s="1267">
        <f t="shared" si="7"/>
        <v>0</v>
      </c>
      <c r="P43" s="1267">
        <f t="shared" si="7"/>
        <v>0</v>
      </c>
      <c r="Q43" s="1268">
        <f t="shared" si="7"/>
        <v>0</v>
      </c>
      <c r="R43" s="1235"/>
      <c r="S43" s="1235"/>
      <c r="T43" s="1235"/>
    </row>
    <row r="44" spans="1:20">
      <c r="A44" s="1276"/>
      <c r="B44" s="1269" t="s">
        <v>30</v>
      </c>
      <c r="C44" s="1256">
        <f t="shared" si="5"/>
        <v>0</v>
      </c>
      <c r="D44" s="1299"/>
      <c r="E44" s="1263"/>
      <c r="F44" s="1263"/>
      <c r="G44" s="1263"/>
      <c r="H44" s="1263"/>
      <c r="I44" s="1263"/>
      <c r="J44" s="1263"/>
      <c r="K44" s="1263"/>
      <c r="L44" s="1263"/>
      <c r="M44" s="1263"/>
      <c r="N44" s="1263"/>
      <c r="O44" s="1263"/>
      <c r="P44" s="1263"/>
      <c r="Q44" s="1264"/>
      <c r="R44" s="1235"/>
      <c r="S44" s="1235"/>
      <c r="T44" s="1235"/>
    </row>
    <row r="45" spans="1:20">
      <c r="A45" s="1260"/>
      <c r="B45" s="1269" t="s">
        <v>1727</v>
      </c>
      <c r="C45" s="1256">
        <f t="shared" si="5"/>
        <v>0</v>
      </c>
      <c r="D45" s="1299"/>
      <c r="E45" s="1263"/>
      <c r="F45" s="1263"/>
      <c r="G45" s="1263"/>
      <c r="H45" s="1263"/>
      <c r="I45" s="1263"/>
      <c r="J45" s="1263"/>
      <c r="K45" s="1263"/>
      <c r="L45" s="1263"/>
      <c r="M45" s="1263"/>
      <c r="N45" s="1263"/>
      <c r="O45" s="1263"/>
      <c r="P45" s="1263"/>
      <c r="Q45" s="1264"/>
      <c r="R45" s="1235"/>
      <c r="S45" s="1235"/>
      <c r="T45" s="1235"/>
    </row>
    <row r="46" spans="1:20">
      <c r="A46" s="1260"/>
      <c r="B46" s="1269" t="s">
        <v>1744</v>
      </c>
      <c r="C46" s="1256">
        <f t="shared" si="5"/>
        <v>0</v>
      </c>
      <c r="D46" s="1299"/>
      <c r="E46" s="1263"/>
      <c r="F46" s="1263"/>
      <c r="G46" s="1263"/>
      <c r="H46" s="1263"/>
      <c r="I46" s="1263"/>
      <c r="J46" s="1263"/>
      <c r="K46" s="1263"/>
      <c r="L46" s="1263"/>
      <c r="M46" s="1263"/>
      <c r="N46" s="1263"/>
      <c r="O46" s="1263"/>
      <c r="P46" s="1263"/>
      <c r="Q46" s="1264"/>
      <c r="R46" s="1235"/>
      <c r="S46" s="1235"/>
      <c r="T46" s="1235"/>
    </row>
    <row r="47" spans="1:20">
      <c r="A47" s="1260">
        <v>8</v>
      </c>
      <c r="B47" s="1277" t="s">
        <v>1745</v>
      </c>
      <c r="C47" s="1256">
        <f t="shared" si="5"/>
        <v>0</v>
      </c>
      <c r="D47" s="1299"/>
      <c r="E47" s="1263"/>
      <c r="F47" s="1263"/>
      <c r="G47" s="1263"/>
      <c r="H47" s="1263"/>
      <c r="I47" s="1263"/>
      <c r="J47" s="1263"/>
      <c r="K47" s="1263"/>
      <c r="L47" s="1263"/>
      <c r="M47" s="1263"/>
      <c r="N47" s="1263"/>
      <c r="O47" s="1263"/>
      <c r="P47" s="1263"/>
      <c r="Q47" s="1264"/>
      <c r="R47" s="1235"/>
      <c r="S47" s="1235"/>
      <c r="T47" s="1235"/>
    </row>
    <row r="48" spans="1:20">
      <c r="A48" s="1260">
        <v>9</v>
      </c>
      <c r="B48" s="1277" t="s">
        <v>1746</v>
      </c>
      <c r="C48" s="1256">
        <f t="shared" si="5"/>
        <v>0</v>
      </c>
      <c r="D48" s="1299"/>
      <c r="E48" s="1263"/>
      <c r="F48" s="1263"/>
      <c r="G48" s="1263"/>
      <c r="H48" s="1263"/>
      <c r="I48" s="1263"/>
      <c r="J48" s="1263"/>
      <c r="K48" s="1263"/>
      <c r="L48" s="1263"/>
      <c r="M48" s="1263"/>
      <c r="N48" s="1263"/>
      <c r="O48" s="1263"/>
      <c r="P48" s="1263"/>
      <c r="Q48" s="1264"/>
      <c r="R48" s="1235"/>
      <c r="S48" s="1235"/>
      <c r="T48" s="1235"/>
    </row>
    <row r="49" spans="1:20">
      <c r="A49" s="1260">
        <v>10</v>
      </c>
      <c r="B49" s="1277" t="s">
        <v>1747</v>
      </c>
      <c r="C49" s="1256">
        <f t="shared" si="5"/>
        <v>0</v>
      </c>
      <c r="D49" s="1299"/>
      <c r="E49" s="1263"/>
      <c r="F49" s="1263"/>
      <c r="G49" s="1263"/>
      <c r="H49" s="1263"/>
      <c r="I49" s="1263"/>
      <c r="J49" s="1263"/>
      <c r="K49" s="1263"/>
      <c r="L49" s="1263"/>
      <c r="M49" s="1263"/>
      <c r="N49" s="1263"/>
      <c r="O49" s="1263"/>
      <c r="P49" s="1263"/>
      <c r="Q49" s="1264"/>
      <c r="R49" s="1235"/>
      <c r="S49" s="1235"/>
      <c r="T49" s="1235"/>
    </row>
    <row r="50" spans="1:20">
      <c r="A50" s="1260">
        <v>11</v>
      </c>
      <c r="B50" s="1277" t="s">
        <v>444</v>
      </c>
      <c r="C50" s="1256">
        <f t="shared" si="5"/>
        <v>0</v>
      </c>
      <c r="D50" s="1299"/>
      <c r="E50" s="1263"/>
      <c r="F50" s="1263"/>
      <c r="G50" s="1263"/>
      <c r="H50" s="1263"/>
      <c r="I50" s="1263"/>
      <c r="J50" s="1263"/>
      <c r="K50" s="1263"/>
      <c r="L50" s="1263"/>
      <c r="M50" s="1263"/>
      <c r="N50" s="1263"/>
      <c r="O50" s="1263"/>
      <c r="P50" s="1263"/>
      <c r="Q50" s="1264"/>
      <c r="R50" s="1235"/>
      <c r="S50" s="1235"/>
      <c r="T50" s="1235"/>
    </row>
    <row r="51" spans="1:20" ht="15.75" thickBot="1">
      <c r="A51" s="1372"/>
      <c r="B51" s="1373" t="s">
        <v>1748</v>
      </c>
      <c r="C51" s="1302">
        <f>C35+C36+C37+C38+C41+C42+C43+C47+C48+C49+C50</f>
        <v>0</v>
      </c>
      <c r="D51" s="1303">
        <f>D35+D36+D37+D38+D41+D42+D43+D47+D48+D49+D50</f>
        <v>0</v>
      </c>
      <c r="E51" s="1303">
        <f t="shared" ref="E51:Q51" si="8">E35+E36+E37+E38+E41+E42+E43+E47+E48+E49+E50</f>
        <v>0</v>
      </c>
      <c r="F51" s="1303">
        <f t="shared" si="8"/>
        <v>0</v>
      </c>
      <c r="G51" s="1303">
        <f t="shared" si="8"/>
        <v>0</v>
      </c>
      <c r="H51" s="1303">
        <f t="shared" si="8"/>
        <v>0</v>
      </c>
      <c r="I51" s="1303">
        <f t="shared" si="8"/>
        <v>0</v>
      </c>
      <c r="J51" s="1303">
        <f t="shared" si="8"/>
        <v>0</v>
      </c>
      <c r="K51" s="1303">
        <f t="shared" si="8"/>
        <v>0</v>
      </c>
      <c r="L51" s="1303">
        <f t="shared" si="8"/>
        <v>0</v>
      </c>
      <c r="M51" s="1303">
        <f t="shared" si="8"/>
        <v>0</v>
      </c>
      <c r="N51" s="1303">
        <f t="shared" si="8"/>
        <v>0</v>
      </c>
      <c r="O51" s="1303">
        <f t="shared" si="8"/>
        <v>0</v>
      </c>
      <c r="P51" s="1303">
        <f t="shared" si="8"/>
        <v>0</v>
      </c>
      <c r="Q51" s="1304">
        <f t="shared" si="8"/>
        <v>0</v>
      </c>
      <c r="R51" s="1235"/>
      <c r="S51" s="1235"/>
      <c r="T51" s="1235"/>
    </row>
    <row r="52" spans="1:20" ht="15.75" thickBot="1">
      <c r="A52" s="1374"/>
      <c r="B52" s="1375" t="s">
        <v>1749</v>
      </c>
      <c r="C52" s="1307">
        <f>C33+C51</f>
        <v>0</v>
      </c>
      <c r="D52" s="1308">
        <f>D33+D51</f>
        <v>0</v>
      </c>
      <c r="E52" s="1308">
        <f t="shared" ref="E52:Q52" si="9">E33+E51</f>
        <v>0</v>
      </c>
      <c r="F52" s="1308">
        <f t="shared" si="9"/>
        <v>0</v>
      </c>
      <c r="G52" s="1308">
        <f t="shared" si="9"/>
        <v>0</v>
      </c>
      <c r="H52" s="1308">
        <f t="shared" si="9"/>
        <v>0</v>
      </c>
      <c r="I52" s="1308">
        <f t="shared" si="9"/>
        <v>0</v>
      </c>
      <c r="J52" s="1308">
        <f t="shared" si="9"/>
        <v>0</v>
      </c>
      <c r="K52" s="1308">
        <f t="shared" si="9"/>
        <v>0</v>
      </c>
      <c r="L52" s="1308">
        <f t="shared" si="9"/>
        <v>0</v>
      </c>
      <c r="M52" s="1308">
        <f t="shared" si="9"/>
        <v>0</v>
      </c>
      <c r="N52" s="1308">
        <f t="shared" si="9"/>
        <v>0</v>
      </c>
      <c r="O52" s="1308">
        <f t="shared" si="9"/>
        <v>0</v>
      </c>
      <c r="P52" s="1308">
        <f t="shared" si="9"/>
        <v>0</v>
      </c>
      <c r="Q52" s="1309">
        <f t="shared" si="9"/>
        <v>0</v>
      </c>
      <c r="R52" s="1235"/>
      <c r="S52" s="1235"/>
      <c r="T52" s="1235"/>
    </row>
    <row r="53" spans="1:20">
      <c r="A53" s="1376"/>
      <c r="B53" s="1369" t="s">
        <v>1750</v>
      </c>
      <c r="C53" s="1311"/>
      <c r="D53" s="1312"/>
      <c r="E53" s="1312"/>
      <c r="F53" s="1312"/>
      <c r="G53" s="1312"/>
      <c r="H53" s="1312"/>
      <c r="I53" s="1312"/>
      <c r="J53" s="1312"/>
      <c r="K53" s="1312"/>
      <c r="L53" s="1312"/>
      <c r="M53" s="1312"/>
      <c r="N53" s="1312"/>
      <c r="O53" s="1312"/>
      <c r="P53" s="1312"/>
      <c r="Q53" s="1313"/>
      <c r="R53" s="1235"/>
      <c r="S53" s="1235"/>
      <c r="T53" s="1235"/>
    </row>
    <row r="54" spans="1:20">
      <c r="A54" s="1260"/>
      <c r="B54" s="1369" t="s">
        <v>1751</v>
      </c>
      <c r="C54" s="1314"/>
      <c r="D54" s="1315"/>
      <c r="E54" s="1315"/>
      <c r="F54" s="1315"/>
      <c r="G54" s="1315"/>
      <c r="H54" s="1315"/>
      <c r="I54" s="1315"/>
      <c r="J54" s="1315"/>
      <c r="K54" s="1315"/>
      <c r="L54" s="1315"/>
      <c r="M54" s="1315"/>
      <c r="N54" s="1315"/>
      <c r="O54" s="1315"/>
      <c r="P54" s="1315"/>
      <c r="Q54" s="1316"/>
      <c r="R54" s="1235"/>
      <c r="S54" s="1235"/>
      <c r="T54" s="1235"/>
    </row>
    <row r="55" spans="1:20">
      <c r="A55" s="1276" t="s">
        <v>1752</v>
      </c>
      <c r="B55" s="1377" t="s">
        <v>1753</v>
      </c>
      <c r="C55" s="1251"/>
      <c r="D55" s="1252"/>
      <c r="E55" s="1252"/>
      <c r="F55" s="1252"/>
      <c r="G55" s="1252"/>
      <c r="H55" s="1252"/>
      <c r="I55" s="1252"/>
      <c r="J55" s="1252"/>
      <c r="K55" s="1252"/>
      <c r="L55" s="1252"/>
      <c r="M55" s="1252"/>
      <c r="N55" s="1252"/>
      <c r="O55" s="1252"/>
      <c r="P55" s="1252"/>
      <c r="Q55" s="1253"/>
      <c r="R55" s="1235"/>
      <c r="S55" s="1235"/>
      <c r="T55" s="1235"/>
    </row>
    <row r="56" spans="1:20">
      <c r="A56" s="1260" t="s">
        <v>1754</v>
      </c>
      <c r="B56" s="1318" t="s">
        <v>1755</v>
      </c>
      <c r="C56" s="1256">
        <f t="shared" ref="C56:C62" si="10">SUM(D56:Q56)</f>
        <v>0</v>
      </c>
      <c r="D56" s="1299"/>
      <c r="E56" s="1263"/>
      <c r="F56" s="1263"/>
      <c r="G56" s="1263"/>
      <c r="H56" s="1263"/>
      <c r="I56" s="1263"/>
      <c r="J56" s="1263"/>
      <c r="K56" s="1263"/>
      <c r="L56" s="1263"/>
      <c r="M56" s="1263"/>
      <c r="N56" s="1263"/>
      <c r="O56" s="1263"/>
      <c r="P56" s="1263"/>
      <c r="Q56" s="1264"/>
      <c r="R56" s="1235"/>
      <c r="S56" s="1235"/>
      <c r="T56" s="1235"/>
    </row>
    <row r="57" spans="1:20">
      <c r="A57" s="1260" t="s">
        <v>1756</v>
      </c>
      <c r="B57" s="1318" t="s">
        <v>1757</v>
      </c>
      <c r="C57" s="1256">
        <f t="shared" si="10"/>
        <v>0</v>
      </c>
      <c r="D57" s="1299"/>
      <c r="E57" s="1263"/>
      <c r="F57" s="1263"/>
      <c r="G57" s="1263"/>
      <c r="H57" s="1263"/>
      <c r="I57" s="1263"/>
      <c r="J57" s="1263"/>
      <c r="K57" s="1263"/>
      <c r="L57" s="1263"/>
      <c r="M57" s="1263"/>
      <c r="N57" s="1263"/>
      <c r="O57" s="1263"/>
      <c r="P57" s="1263"/>
      <c r="Q57" s="1264"/>
      <c r="R57" s="1235"/>
      <c r="S57" s="1235"/>
      <c r="T57" s="1235"/>
    </row>
    <row r="58" spans="1:20">
      <c r="A58" s="1260" t="s">
        <v>1758</v>
      </c>
      <c r="B58" s="1318" t="s">
        <v>1759</v>
      </c>
      <c r="C58" s="1256">
        <f t="shared" si="10"/>
        <v>0</v>
      </c>
      <c r="D58" s="1299"/>
      <c r="E58" s="1263"/>
      <c r="F58" s="1263"/>
      <c r="G58" s="1263"/>
      <c r="H58" s="1263"/>
      <c r="I58" s="1263"/>
      <c r="J58" s="1263"/>
      <c r="K58" s="1263"/>
      <c r="L58" s="1263"/>
      <c r="M58" s="1263"/>
      <c r="N58" s="1263"/>
      <c r="O58" s="1263"/>
      <c r="P58" s="1263"/>
      <c r="Q58" s="1264"/>
      <c r="R58" s="1235"/>
      <c r="S58" s="1235"/>
      <c r="T58" s="1235"/>
    </row>
    <row r="59" spans="1:20">
      <c r="A59" s="1260" t="s">
        <v>1760</v>
      </c>
      <c r="B59" s="1318" t="s">
        <v>1761</v>
      </c>
      <c r="C59" s="1256">
        <f t="shared" si="10"/>
        <v>0</v>
      </c>
      <c r="D59" s="1319">
        <f>D60+D61</f>
        <v>0</v>
      </c>
      <c r="E59" s="1319">
        <f t="shared" ref="E59:Q59" si="11">E60+E61</f>
        <v>0</v>
      </c>
      <c r="F59" s="1319">
        <f t="shared" si="11"/>
        <v>0</v>
      </c>
      <c r="G59" s="1319">
        <f t="shared" si="11"/>
        <v>0</v>
      </c>
      <c r="H59" s="1319">
        <f t="shared" si="11"/>
        <v>0</v>
      </c>
      <c r="I59" s="1319">
        <f t="shared" si="11"/>
        <v>0</v>
      </c>
      <c r="J59" s="1319">
        <f t="shared" si="11"/>
        <v>0</v>
      </c>
      <c r="K59" s="1319">
        <f t="shared" si="11"/>
        <v>0</v>
      </c>
      <c r="L59" s="1319">
        <f t="shared" si="11"/>
        <v>0</v>
      </c>
      <c r="M59" s="1319">
        <f t="shared" si="11"/>
        <v>0</v>
      </c>
      <c r="N59" s="1319">
        <f t="shared" si="11"/>
        <v>0</v>
      </c>
      <c r="O59" s="1319">
        <f t="shared" si="11"/>
        <v>0</v>
      </c>
      <c r="P59" s="1319">
        <f t="shared" si="11"/>
        <v>0</v>
      </c>
      <c r="Q59" s="1320">
        <f t="shared" si="11"/>
        <v>0</v>
      </c>
      <c r="R59" s="1235"/>
      <c r="S59" s="1235"/>
      <c r="T59" s="1235"/>
    </row>
    <row r="60" spans="1:20">
      <c r="A60" s="1260" t="s">
        <v>1762</v>
      </c>
      <c r="B60" s="1321" t="s">
        <v>1763</v>
      </c>
      <c r="C60" s="1256">
        <f t="shared" si="10"/>
        <v>0</v>
      </c>
      <c r="D60" s="1292"/>
      <c r="E60" s="1292"/>
      <c r="F60" s="1292"/>
      <c r="G60" s="1292"/>
      <c r="H60" s="1292"/>
      <c r="I60" s="1292"/>
      <c r="J60" s="1292"/>
      <c r="K60" s="1292"/>
      <c r="L60" s="1292"/>
      <c r="M60" s="1292"/>
      <c r="N60" s="1292"/>
      <c r="O60" s="1292"/>
      <c r="P60" s="1292"/>
      <c r="Q60" s="1293"/>
      <c r="R60" s="1235"/>
      <c r="S60" s="1235"/>
      <c r="T60" s="1235"/>
    </row>
    <row r="61" spans="1:20">
      <c r="A61" s="1260" t="s">
        <v>1764</v>
      </c>
      <c r="B61" s="1321" t="s">
        <v>1765</v>
      </c>
      <c r="C61" s="1256">
        <f t="shared" si="10"/>
        <v>0</v>
      </c>
      <c r="D61" s="1292"/>
      <c r="E61" s="1292"/>
      <c r="F61" s="1292"/>
      <c r="G61" s="1292"/>
      <c r="H61" s="1292"/>
      <c r="I61" s="1292"/>
      <c r="J61" s="1292"/>
      <c r="K61" s="1292"/>
      <c r="L61" s="1292"/>
      <c r="M61" s="1292"/>
      <c r="N61" s="1292"/>
      <c r="O61" s="1292"/>
      <c r="P61" s="1292"/>
      <c r="Q61" s="1293"/>
      <c r="R61" s="1235"/>
      <c r="S61" s="1235"/>
      <c r="T61" s="1235"/>
    </row>
    <row r="62" spans="1:20">
      <c r="A62" s="1260" t="s">
        <v>1766</v>
      </c>
      <c r="B62" s="1318" t="s">
        <v>1767</v>
      </c>
      <c r="C62" s="1256">
        <f t="shared" si="10"/>
        <v>0</v>
      </c>
      <c r="D62" s="1322"/>
      <c r="E62" s="1322"/>
      <c r="F62" s="1322"/>
      <c r="G62" s="1322"/>
      <c r="H62" s="1322"/>
      <c r="I62" s="1322"/>
      <c r="J62" s="1322"/>
      <c r="K62" s="1322"/>
      <c r="L62" s="1322"/>
      <c r="M62" s="1322"/>
      <c r="N62" s="1322"/>
      <c r="O62" s="1322"/>
      <c r="P62" s="1322"/>
      <c r="Q62" s="1323"/>
      <c r="R62" s="1235"/>
      <c r="S62" s="1235"/>
      <c r="T62" s="1235"/>
    </row>
    <row r="63" spans="1:20">
      <c r="A63" s="1276"/>
      <c r="B63" s="1371" t="s">
        <v>1768</v>
      </c>
      <c r="C63" s="1324">
        <f>C56+C57+C58+C59+C62</f>
        <v>0</v>
      </c>
      <c r="D63" s="1325">
        <f>D56+D57+D58+D59+D62</f>
        <v>0</v>
      </c>
      <c r="E63" s="1325">
        <f t="shared" ref="E63:Q63" si="12">E56+E57+E58+E59+E62</f>
        <v>0</v>
      </c>
      <c r="F63" s="1325">
        <f t="shared" si="12"/>
        <v>0</v>
      </c>
      <c r="G63" s="1325">
        <f t="shared" si="12"/>
        <v>0</v>
      </c>
      <c r="H63" s="1325">
        <f t="shared" si="12"/>
        <v>0</v>
      </c>
      <c r="I63" s="1325">
        <f t="shared" si="12"/>
        <v>0</v>
      </c>
      <c r="J63" s="1325">
        <f t="shared" si="12"/>
        <v>0</v>
      </c>
      <c r="K63" s="1325">
        <f t="shared" si="12"/>
        <v>0</v>
      </c>
      <c r="L63" s="1325">
        <f t="shared" si="12"/>
        <v>0</v>
      </c>
      <c r="M63" s="1325">
        <f t="shared" si="12"/>
        <v>0</v>
      </c>
      <c r="N63" s="1325">
        <f t="shared" si="12"/>
        <v>0</v>
      </c>
      <c r="O63" s="1325">
        <f t="shared" si="12"/>
        <v>0</v>
      </c>
      <c r="P63" s="1325">
        <f t="shared" si="12"/>
        <v>0</v>
      </c>
      <c r="Q63" s="1326">
        <f t="shared" si="12"/>
        <v>0</v>
      </c>
      <c r="R63" s="1235"/>
      <c r="S63" s="1235"/>
      <c r="T63" s="1235"/>
    </row>
    <row r="64" spans="1:20">
      <c r="A64" s="1260"/>
      <c r="B64" s="1369" t="s">
        <v>1769</v>
      </c>
      <c r="C64" s="1246"/>
      <c r="D64" s="1327"/>
      <c r="E64" s="1327"/>
      <c r="F64" s="1327"/>
      <c r="G64" s="1327"/>
      <c r="H64" s="1327"/>
      <c r="I64" s="1327"/>
      <c r="J64" s="1327"/>
      <c r="K64" s="1327"/>
      <c r="L64" s="1327"/>
      <c r="M64" s="1327"/>
      <c r="N64" s="1327"/>
      <c r="O64" s="1327"/>
      <c r="P64" s="1327"/>
      <c r="Q64" s="1328"/>
      <c r="R64" s="1235"/>
      <c r="S64" s="1235"/>
      <c r="T64" s="1235"/>
    </row>
    <row r="65" spans="1:20">
      <c r="A65" s="1276" t="s">
        <v>1770</v>
      </c>
      <c r="B65" s="1377" t="s">
        <v>1753</v>
      </c>
      <c r="C65" s="1329"/>
      <c r="D65" s="1330"/>
      <c r="E65" s="1330"/>
      <c r="F65" s="1330"/>
      <c r="G65" s="1330"/>
      <c r="H65" s="1330"/>
      <c r="I65" s="1330"/>
      <c r="J65" s="1330"/>
      <c r="K65" s="1330"/>
      <c r="L65" s="1330"/>
      <c r="M65" s="1330"/>
      <c r="N65" s="1330"/>
      <c r="O65" s="1330"/>
      <c r="P65" s="1330"/>
      <c r="Q65" s="1331"/>
      <c r="R65" s="1235"/>
      <c r="S65" s="1235"/>
      <c r="T65" s="1235"/>
    </row>
    <row r="66" spans="1:20">
      <c r="A66" s="1260" t="s">
        <v>1754</v>
      </c>
      <c r="B66" s="1318" t="s">
        <v>1755</v>
      </c>
      <c r="C66" s="1256">
        <f t="shared" ref="C66:C72" si="13">SUM(D66:Q66)</f>
        <v>0</v>
      </c>
      <c r="D66" s="1299"/>
      <c r="E66" s="1263"/>
      <c r="F66" s="1263"/>
      <c r="G66" s="1263"/>
      <c r="H66" s="1263"/>
      <c r="I66" s="1263"/>
      <c r="J66" s="1263"/>
      <c r="K66" s="1263"/>
      <c r="L66" s="1263"/>
      <c r="M66" s="1263"/>
      <c r="N66" s="1263"/>
      <c r="O66" s="1263"/>
      <c r="P66" s="1263"/>
      <c r="Q66" s="1264"/>
      <c r="R66" s="1235"/>
      <c r="S66" s="1235"/>
      <c r="T66" s="1235"/>
    </row>
    <row r="67" spans="1:20">
      <c r="A67" s="1260" t="s">
        <v>1756</v>
      </c>
      <c r="B67" s="1318" t="s">
        <v>1757</v>
      </c>
      <c r="C67" s="1256">
        <f t="shared" si="13"/>
        <v>0</v>
      </c>
      <c r="D67" s="1299"/>
      <c r="E67" s="1263"/>
      <c r="F67" s="1263"/>
      <c r="G67" s="1263"/>
      <c r="H67" s="1263"/>
      <c r="I67" s="1263"/>
      <c r="J67" s="1263"/>
      <c r="K67" s="1263"/>
      <c r="L67" s="1263"/>
      <c r="M67" s="1263"/>
      <c r="N67" s="1263"/>
      <c r="O67" s="1263"/>
      <c r="P67" s="1263"/>
      <c r="Q67" s="1264"/>
      <c r="R67" s="1235"/>
      <c r="S67" s="1235"/>
      <c r="T67" s="1235"/>
    </row>
    <row r="68" spans="1:20">
      <c r="A68" s="1260" t="s">
        <v>1758</v>
      </c>
      <c r="B68" s="1318" t="s">
        <v>1759</v>
      </c>
      <c r="C68" s="1256">
        <f t="shared" si="13"/>
        <v>0</v>
      </c>
      <c r="D68" s="1299"/>
      <c r="E68" s="1263"/>
      <c r="F68" s="1263"/>
      <c r="G68" s="1263"/>
      <c r="H68" s="1263"/>
      <c r="I68" s="1263"/>
      <c r="J68" s="1263"/>
      <c r="K68" s="1263"/>
      <c r="L68" s="1263"/>
      <c r="M68" s="1263"/>
      <c r="N68" s="1263"/>
      <c r="O68" s="1263"/>
      <c r="P68" s="1263"/>
      <c r="Q68" s="1264"/>
      <c r="R68" s="1235"/>
      <c r="S68" s="1235"/>
      <c r="T68" s="1235"/>
    </row>
    <row r="69" spans="1:20">
      <c r="A69" s="1260" t="s">
        <v>1760</v>
      </c>
      <c r="B69" s="1318" t="s">
        <v>1761</v>
      </c>
      <c r="C69" s="1256">
        <f t="shared" si="13"/>
        <v>0</v>
      </c>
      <c r="D69" s="1319">
        <f>D70+D71</f>
        <v>0</v>
      </c>
      <c r="E69" s="1319">
        <f t="shared" ref="E69:Q69" si="14">E70+E71</f>
        <v>0</v>
      </c>
      <c r="F69" s="1319">
        <f t="shared" si="14"/>
        <v>0</v>
      </c>
      <c r="G69" s="1319">
        <f t="shared" si="14"/>
        <v>0</v>
      </c>
      <c r="H69" s="1319">
        <f t="shared" si="14"/>
        <v>0</v>
      </c>
      <c r="I69" s="1319">
        <f t="shared" si="14"/>
        <v>0</v>
      </c>
      <c r="J69" s="1319">
        <f t="shared" si="14"/>
        <v>0</v>
      </c>
      <c r="K69" s="1319">
        <f t="shared" si="14"/>
        <v>0</v>
      </c>
      <c r="L69" s="1319">
        <f t="shared" si="14"/>
        <v>0</v>
      </c>
      <c r="M69" s="1319">
        <f t="shared" si="14"/>
        <v>0</v>
      </c>
      <c r="N69" s="1319">
        <f t="shared" si="14"/>
        <v>0</v>
      </c>
      <c r="O69" s="1319">
        <f t="shared" si="14"/>
        <v>0</v>
      </c>
      <c r="P69" s="1319">
        <f t="shared" si="14"/>
        <v>0</v>
      </c>
      <c r="Q69" s="1320">
        <f t="shared" si="14"/>
        <v>0</v>
      </c>
      <c r="R69" s="1235"/>
      <c r="S69" s="1235"/>
      <c r="T69" s="1235"/>
    </row>
    <row r="70" spans="1:20">
      <c r="A70" s="1260" t="s">
        <v>1762</v>
      </c>
      <c r="B70" s="1321" t="s">
        <v>1763</v>
      </c>
      <c r="C70" s="1256">
        <f t="shared" si="13"/>
        <v>0</v>
      </c>
      <c r="D70" s="1292"/>
      <c r="E70" s="1292"/>
      <c r="F70" s="1292"/>
      <c r="G70" s="1292"/>
      <c r="H70" s="1292"/>
      <c r="I70" s="1292"/>
      <c r="J70" s="1292"/>
      <c r="K70" s="1292"/>
      <c r="L70" s="1292"/>
      <c r="M70" s="1292"/>
      <c r="N70" s="1292"/>
      <c r="O70" s="1292"/>
      <c r="P70" s="1292"/>
      <c r="Q70" s="1293"/>
      <c r="R70" s="1235"/>
      <c r="S70" s="1235"/>
      <c r="T70" s="1235"/>
    </row>
    <row r="71" spans="1:20">
      <c r="A71" s="1260" t="s">
        <v>1764</v>
      </c>
      <c r="B71" s="1321" t="s">
        <v>1765</v>
      </c>
      <c r="C71" s="1256">
        <f t="shared" si="13"/>
        <v>0</v>
      </c>
      <c r="D71" s="1292"/>
      <c r="E71" s="1292"/>
      <c r="F71" s="1292"/>
      <c r="G71" s="1292"/>
      <c r="H71" s="1292"/>
      <c r="I71" s="1292"/>
      <c r="J71" s="1292"/>
      <c r="K71" s="1292"/>
      <c r="L71" s="1292"/>
      <c r="M71" s="1292"/>
      <c r="N71" s="1292"/>
      <c r="O71" s="1292"/>
      <c r="P71" s="1292"/>
      <c r="Q71" s="1293"/>
      <c r="R71" s="1235"/>
      <c r="S71" s="1235"/>
      <c r="T71" s="1235"/>
    </row>
    <row r="72" spans="1:20">
      <c r="A72" s="1260" t="s">
        <v>1766</v>
      </c>
      <c r="B72" s="1318" t="s">
        <v>1767</v>
      </c>
      <c r="C72" s="1256">
        <f t="shared" si="13"/>
        <v>0</v>
      </c>
      <c r="D72" s="1322"/>
      <c r="E72" s="1322"/>
      <c r="F72" s="1322"/>
      <c r="G72" s="1322"/>
      <c r="H72" s="1322"/>
      <c r="I72" s="1322"/>
      <c r="J72" s="1322"/>
      <c r="K72" s="1322"/>
      <c r="L72" s="1322"/>
      <c r="M72" s="1322"/>
      <c r="N72" s="1322"/>
      <c r="O72" s="1322"/>
      <c r="P72" s="1322"/>
      <c r="Q72" s="1323"/>
      <c r="R72" s="1235"/>
      <c r="S72" s="1235"/>
      <c r="T72" s="1235"/>
    </row>
    <row r="73" spans="1:20" ht="15.75" thickBot="1">
      <c r="A73" s="1372"/>
      <c r="B73" s="1373" t="s">
        <v>1771</v>
      </c>
      <c r="C73" s="1332">
        <f>C66+C67+C68+C69+C72</f>
        <v>0</v>
      </c>
      <c r="D73" s="1303">
        <f>D66+D67+D68+D69+D72</f>
        <v>0</v>
      </c>
      <c r="E73" s="1303">
        <f t="shared" ref="E73:Q73" si="15">E66+E67+E68+E69+E72</f>
        <v>0</v>
      </c>
      <c r="F73" s="1303">
        <f t="shared" si="15"/>
        <v>0</v>
      </c>
      <c r="G73" s="1303">
        <f t="shared" si="15"/>
        <v>0</v>
      </c>
      <c r="H73" s="1303">
        <f t="shared" si="15"/>
        <v>0</v>
      </c>
      <c r="I73" s="1303">
        <f t="shared" si="15"/>
        <v>0</v>
      </c>
      <c r="J73" s="1303">
        <f t="shared" si="15"/>
        <v>0</v>
      </c>
      <c r="K73" s="1303">
        <f t="shared" si="15"/>
        <v>0</v>
      </c>
      <c r="L73" s="1303">
        <f t="shared" si="15"/>
        <v>0</v>
      </c>
      <c r="M73" s="1303">
        <f t="shared" si="15"/>
        <v>0</v>
      </c>
      <c r="N73" s="1303">
        <f t="shared" si="15"/>
        <v>0</v>
      </c>
      <c r="O73" s="1303">
        <f t="shared" si="15"/>
        <v>0</v>
      </c>
      <c r="P73" s="1303">
        <f t="shared" si="15"/>
        <v>0</v>
      </c>
      <c r="Q73" s="1304">
        <f t="shared" si="15"/>
        <v>0</v>
      </c>
      <c r="R73" s="1235"/>
      <c r="S73" s="1235"/>
      <c r="T73" s="1235"/>
    </row>
    <row r="74" spans="1:20" ht="15.75" thickBot="1">
      <c r="A74" s="1378"/>
      <c r="B74" s="1375" t="s">
        <v>1772</v>
      </c>
      <c r="C74" s="1307">
        <f>C63+C73</f>
        <v>0</v>
      </c>
      <c r="D74" s="1308">
        <f>D63+D73</f>
        <v>0</v>
      </c>
      <c r="E74" s="1308">
        <f t="shared" ref="E74:Q74" si="16">E63+E73</f>
        <v>0</v>
      </c>
      <c r="F74" s="1308">
        <f t="shared" si="16"/>
        <v>0</v>
      </c>
      <c r="G74" s="1308">
        <f t="shared" si="16"/>
        <v>0</v>
      </c>
      <c r="H74" s="1308">
        <f t="shared" si="16"/>
        <v>0</v>
      </c>
      <c r="I74" s="1308">
        <f t="shared" si="16"/>
        <v>0</v>
      </c>
      <c r="J74" s="1308">
        <f t="shared" si="16"/>
        <v>0</v>
      </c>
      <c r="K74" s="1308">
        <f t="shared" si="16"/>
        <v>0</v>
      </c>
      <c r="L74" s="1308">
        <f t="shared" si="16"/>
        <v>0</v>
      </c>
      <c r="M74" s="1308">
        <f t="shared" si="16"/>
        <v>0</v>
      </c>
      <c r="N74" s="1308">
        <f t="shared" si="16"/>
        <v>0</v>
      </c>
      <c r="O74" s="1308">
        <f t="shared" si="16"/>
        <v>0</v>
      </c>
      <c r="P74" s="1308">
        <f t="shared" si="16"/>
        <v>0</v>
      </c>
      <c r="Q74" s="1309">
        <f t="shared" si="16"/>
        <v>0</v>
      </c>
      <c r="R74" s="1235"/>
      <c r="S74" s="1235"/>
      <c r="T74" s="1235"/>
    </row>
    <row r="75" spans="1:20" ht="15.75" thickBot="1">
      <c r="A75" s="1379"/>
      <c r="B75" s="1380" t="s">
        <v>1773</v>
      </c>
      <c r="C75" s="1336">
        <f>C52+C74</f>
        <v>0</v>
      </c>
      <c r="D75" s="1337">
        <f>D52+D74</f>
        <v>0</v>
      </c>
      <c r="E75" s="1337">
        <f t="shared" ref="E75:Q75" si="17">E52+E74</f>
        <v>0</v>
      </c>
      <c r="F75" s="1337">
        <f t="shared" si="17"/>
        <v>0</v>
      </c>
      <c r="G75" s="1337">
        <f t="shared" si="17"/>
        <v>0</v>
      </c>
      <c r="H75" s="1337">
        <f t="shared" si="17"/>
        <v>0</v>
      </c>
      <c r="I75" s="1337">
        <f t="shared" si="17"/>
        <v>0</v>
      </c>
      <c r="J75" s="1337">
        <f t="shared" si="17"/>
        <v>0</v>
      </c>
      <c r="K75" s="1337">
        <f t="shared" si="17"/>
        <v>0</v>
      </c>
      <c r="L75" s="1337">
        <f t="shared" si="17"/>
        <v>0</v>
      </c>
      <c r="M75" s="1337">
        <f t="shared" si="17"/>
        <v>0</v>
      </c>
      <c r="N75" s="1337">
        <f t="shared" si="17"/>
        <v>0</v>
      </c>
      <c r="O75" s="1337">
        <f t="shared" si="17"/>
        <v>0</v>
      </c>
      <c r="P75" s="1337">
        <f t="shared" si="17"/>
        <v>0</v>
      </c>
      <c r="Q75" s="1338">
        <f t="shared" si="17"/>
        <v>0</v>
      </c>
      <c r="R75" s="1235"/>
      <c r="S75" s="1235"/>
      <c r="T75" s="1235"/>
    </row>
    <row r="76" spans="1:20" ht="16.5" thickTop="1" thickBot="1">
      <c r="A76" s="1381"/>
      <c r="B76" s="1382" t="s">
        <v>1774</v>
      </c>
      <c r="C76" s="1341"/>
      <c r="D76" s="1342">
        <v>0</v>
      </c>
      <c r="E76" s="1343" t="s">
        <v>1775</v>
      </c>
      <c r="F76" s="1344" t="s">
        <v>1776</v>
      </c>
      <c r="G76" s="1344" t="s">
        <v>1777</v>
      </c>
      <c r="H76" s="1344" t="s">
        <v>1778</v>
      </c>
      <c r="I76" s="1344" t="s">
        <v>1779</v>
      </c>
      <c r="J76" s="1344" t="s">
        <v>1780</v>
      </c>
      <c r="K76" s="1344" t="s">
        <v>1781</v>
      </c>
      <c r="L76" s="1344" t="s">
        <v>1782</v>
      </c>
      <c r="M76" s="1344" t="s">
        <v>1783</v>
      </c>
      <c r="N76" s="1344" t="s">
        <v>1784</v>
      </c>
      <c r="O76" s="1344" t="s">
        <v>1785</v>
      </c>
      <c r="P76" s="1344" t="s">
        <v>1786</v>
      </c>
      <c r="Q76" s="1345" t="s">
        <v>1787</v>
      </c>
      <c r="R76" s="1235"/>
      <c r="S76" s="1235"/>
      <c r="T76" s="1235"/>
    </row>
    <row r="77" spans="1:20" ht="16.5" thickTop="1" thickBot="1">
      <c r="A77" s="1383"/>
      <c r="B77" s="1384" t="s">
        <v>1823</v>
      </c>
      <c r="C77" s="1348"/>
      <c r="D77" s="1349">
        <f t="shared" ref="D77:Q77" si="18">D75*D76</f>
        <v>0</v>
      </c>
      <c r="E77" s="1350">
        <f t="shared" si="18"/>
        <v>0</v>
      </c>
      <c r="F77" s="1350">
        <f t="shared" si="18"/>
        <v>0</v>
      </c>
      <c r="G77" s="1350">
        <f t="shared" si="18"/>
        <v>0</v>
      </c>
      <c r="H77" s="1350">
        <f t="shared" si="18"/>
        <v>0</v>
      </c>
      <c r="I77" s="1350">
        <f t="shared" si="18"/>
        <v>0</v>
      </c>
      <c r="J77" s="1350">
        <f t="shared" si="18"/>
        <v>0</v>
      </c>
      <c r="K77" s="1350">
        <f t="shared" si="18"/>
        <v>0</v>
      </c>
      <c r="L77" s="1350">
        <f t="shared" si="18"/>
        <v>0</v>
      </c>
      <c r="M77" s="1350">
        <f t="shared" si="18"/>
        <v>0</v>
      </c>
      <c r="N77" s="1350">
        <f t="shared" si="18"/>
        <v>0</v>
      </c>
      <c r="O77" s="1350">
        <f t="shared" si="18"/>
        <v>0</v>
      </c>
      <c r="P77" s="1350">
        <f t="shared" si="18"/>
        <v>0</v>
      </c>
      <c r="Q77" s="1351">
        <f t="shared" si="18"/>
        <v>0</v>
      </c>
      <c r="R77" s="1235"/>
      <c r="S77" s="1235"/>
      <c r="T77" s="1235"/>
    </row>
    <row r="78" spans="1:20" ht="16.5" thickTop="1" thickBot="1">
      <c r="A78" s="1385"/>
      <c r="B78" s="1386" t="s">
        <v>1824</v>
      </c>
      <c r="C78" s="1354">
        <f>SUM(D77:Q77)</f>
        <v>0</v>
      </c>
      <c r="D78" s="1355"/>
      <c r="E78" s="1356"/>
      <c r="F78" s="1356"/>
      <c r="G78" s="1356"/>
      <c r="H78" s="1356"/>
      <c r="I78" s="1356"/>
      <c r="J78" s="1356"/>
      <c r="K78" s="1356"/>
      <c r="L78" s="1356"/>
      <c r="M78" s="1356"/>
      <c r="N78" s="1356"/>
      <c r="O78" s="1356"/>
      <c r="P78" s="1356"/>
      <c r="Q78" s="1357"/>
      <c r="R78" s="1235"/>
      <c r="S78" s="1235"/>
      <c r="T78" s="1235"/>
    </row>
    <row r="79" spans="1:20">
      <c r="A79" s="1231"/>
      <c r="B79" s="1231"/>
      <c r="C79" s="1231"/>
      <c r="D79" s="1231"/>
      <c r="E79" s="1231"/>
      <c r="F79" s="1231"/>
      <c r="G79" s="1231"/>
      <c r="H79" s="1231"/>
      <c r="I79" s="1231"/>
      <c r="J79" s="1231"/>
      <c r="K79" s="1231"/>
      <c r="L79" s="1231"/>
      <c r="M79" s="1231"/>
      <c r="N79" s="1231"/>
      <c r="O79" s="1231"/>
      <c r="P79" s="1231"/>
      <c r="Q79" s="1231"/>
    </row>
    <row r="80" spans="1:20">
      <c r="A80" s="1231"/>
      <c r="B80" s="1231"/>
      <c r="C80" s="1231"/>
      <c r="D80" s="1231"/>
      <c r="E80" s="1231"/>
      <c r="F80" s="1231"/>
      <c r="G80" s="1231"/>
      <c r="H80" s="1231"/>
      <c r="I80" s="1231"/>
      <c r="J80" s="1231"/>
      <c r="K80" s="1231"/>
      <c r="L80" s="1231"/>
      <c r="M80" s="1231"/>
      <c r="N80" s="1231"/>
      <c r="O80" s="1231"/>
      <c r="P80" s="1231"/>
      <c r="Q80" s="1231"/>
    </row>
    <row r="81" spans="1:17">
      <c r="A81" s="1231"/>
      <c r="B81" s="1231"/>
      <c r="C81" s="1231"/>
      <c r="D81" s="1231"/>
      <c r="E81" s="1231"/>
      <c r="F81" s="1231"/>
      <c r="G81" s="1231"/>
      <c r="H81" s="1231"/>
      <c r="I81" s="1231"/>
      <c r="J81" s="1231"/>
      <c r="K81" s="1231"/>
      <c r="L81" s="1231"/>
      <c r="M81" s="1231"/>
      <c r="N81" s="1231"/>
      <c r="O81" s="1231"/>
      <c r="P81" s="1231"/>
      <c r="Q81" s="1231"/>
    </row>
  </sheetData>
  <mergeCells count="5">
    <mergeCell ref="A7:B10"/>
    <mergeCell ref="C7:Q10"/>
    <mergeCell ref="A11:B12"/>
    <mergeCell ref="C11:C12"/>
    <mergeCell ref="E11:Q11"/>
  </mergeCells>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1"/>
  <sheetViews>
    <sheetView workbookViewId="0">
      <selection activeCell="B31" sqref="B31"/>
    </sheetView>
  </sheetViews>
  <sheetFormatPr defaultRowHeight="15"/>
  <cols>
    <col min="1" max="1" width="21.85546875" style="242" bestFit="1" customWidth="1"/>
    <col min="2" max="2" width="47.7109375" style="242" customWidth="1"/>
    <col min="3" max="3" width="10" style="242" customWidth="1"/>
    <col min="4" max="256" width="9.140625" style="242"/>
    <col min="257" max="257" width="21.85546875" style="242" bestFit="1" customWidth="1"/>
    <col min="258" max="258" width="47.7109375" style="242" customWidth="1"/>
    <col min="259" max="259" width="10" style="242" customWidth="1"/>
    <col min="260" max="512" width="9.140625" style="242"/>
    <col min="513" max="513" width="21.85546875" style="242" bestFit="1" customWidth="1"/>
    <col min="514" max="514" width="47.7109375" style="242" customWidth="1"/>
    <col min="515" max="515" width="10" style="242" customWidth="1"/>
    <col min="516" max="768" width="9.140625" style="242"/>
    <col min="769" max="769" width="21.85546875" style="242" bestFit="1" customWidth="1"/>
    <col min="770" max="770" width="47.7109375" style="242" customWidth="1"/>
    <col min="771" max="771" width="10" style="242" customWidth="1"/>
    <col min="772" max="1024" width="9.140625" style="242"/>
    <col min="1025" max="1025" width="21.85546875" style="242" bestFit="1" customWidth="1"/>
    <col min="1026" max="1026" width="47.7109375" style="242" customWidth="1"/>
    <col min="1027" max="1027" width="10" style="242" customWidth="1"/>
    <col min="1028" max="1280" width="9.140625" style="242"/>
    <col min="1281" max="1281" width="21.85546875" style="242" bestFit="1" customWidth="1"/>
    <col min="1282" max="1282" width="47.7109375" style="242" customWidth="1"/>
    <col min="1283" max="1283" width="10" style="242" customWidth="1"/>
    <col min="1284" max="1536" width="9.140625" style="242"/>
    <col min="1537" max="1537" width="21.85546875" style="242" bestFit="1" customWidth="1"/>
    <col min="1538" max="1538" width="47.7109375" style="242" customWidth="1"/>
    <col min="1539" max="1539" width="10" style="242" customWidth="1"/>
    <col min="1540" max="1792" width="9.140625" style="242"/>
    <col min="1793" max="1793" width="21.85546875" style="242" bestFit="1" customWidth="1"/>
    <col min="1794" max="1794" width="47.7109375" style="242" customWidth="1"/>
    <col min="1795" max="1795" width="10" style="242" customWidth="1"/>
    <col min="1796" max="2048" width="9.140625" style="242"/>
    <col min="2049" max="2049" width="21.85546875" style="242" bestFit="1" customWidth="1"/>
    <col min="2050" max="2050" width="47.7109375" style="242" customWidth="1"/>
    <col min="2051" max="2051" width="10" style="242" customWidth="1"/>
    <col min="2052" max="2304" width="9.140625" style="242"/>
    <col min="2305" max="2305" width="21.85546875" style="242" bestFit="1" customWidth="1"/>
    <col min="2306" max="2306" width="47.7109375" style="242" customWidth="1"/>
    <col min="2307" max="2307" width="10" style="242" customWidth="1"/>
    <col min="2308" max="2560" width="9.140625" style="242"/>
    <col min="2561" max="2561" width="21.85546875" style="242" bestFit="1" customWidth="1"/>
    <col min="2562" max="2562" width="47.7109375" style="242" customWidth="1"/>
    <col min="2563" max="2563" width="10" style="242" customWidth="1"/>
    <col min="2564" max="2816" width="9.140625" style="242"/>
    <col min="2817" max="2817" width="21.85546875" style="242" bestFit="1" customWidth="1"/>
    <col min="2818" max="2818" width="47.7109375" style="242" customWidth="1"/>
    <col min="2819" max="2819" width="10" style="242" customWidth="1"/>
    <col min="2820" max="3072" width="9.140625" style="242"/>
    <col min="3073" max="3073" width="21.85546875" style="242" bestFit="1" customWidth="1"/>
    <col min="3074" max="3074" width="47.7109375" style="242" customWidth="1"/>
    <col min="3075" max="3075" width="10" style="242" customWidth="1"/>
    <col min="3076" max="3328" width="9.140625" style="242"/>
    <col min="3329" max="3329" width="21.85546875" style="242" bestFit="1" customWidth="1"/>
    <col min="3330" max="3330" width="47.7109375" style="242" customWidth="1"/>
    <col min="3331" max="3331" width="10" style="242" customWidth="1"/>
    <col min="3332" max="3584" width="9.140625" style="242"/>
    <col min="3585" max="3585" width="21.85546875" style="242" bestFit="1" customWidth="1"/>
    <col min="3586" max="3586" width="47.7109375" style="242" customWidth="1"/>
    <col min="3587" max="3587" width="10" style="242" customWidth="1"/>
    <col min="3588" max="3840" width="9.140625" style="242"/>
    <col min="3841" max="3841" width="21.85546875" style="242" bestFit="1" customWidth="1"/>
    <col min="3842" max="3842" width="47.7109375" style="242" customWidth="1"/>
    <col min="3843" max="3843" width="10" style="242" customWidth="1"/>
    <col min="3844" max="4096" width="9.140625" style="242"/>
    <col min="4097" max="4097" width="21.85546875" style="242" bestFit="1" customWidth="1"/>
    <col min="4098" max="4098" width="47.7109375" style="242" customWidth="1"/>
    <col min="4099" max="4099" width="10" style="242" customWidth="1"/>
    <col min="4100" max="4352" width="9.140625" style="242"/>
    <col min="4353" max="4353" width="21.85546875" style="242" bestFit="1" customWidth="1"/>
    <col min="4354" max="4354" width="47.7109375" style="242" customWidth="1"/>
    <col min="4355" max="4355" width="10" style="242" customWidth="1"/>
    <col min="4356" max="4608" width="9.140625" style="242"/>
    <col min="4609" max="4609" width="21.85546875" style="242" bestFit="1" customWidth="1"/>
    <col min="4610" max="4610" width="47.7109375" style="242" customWidth="1"/>
    <col min="4611" max="4611" width="10" style="242" customWidth="1"/>
    <col min="4612" max="4864" width="9.140625" style="242"/>
    <col min="4865" max="4865" width="21.85546875" style="242" bestFit="1" customWidth="1"/>
    <col min="4866" max="4866" width="47.7109375" style="242" customWidth="1"/>
    <col min="4867" max="4867" width="10" style="242" customWidth="1"/>
    <col min="4868" max="5120" width="9.140625" style="242"/>
    <col min="5121" max="5121" width="21.85546875" style="242" bestFit="1" customWidth="1"/>
    <col min="5122" max="5122" width="47.7109375" style="242" customWidth="1"/>
    <col min="5123" max="5123" width="10" style="242" customWidth="1"/>
    <col min="5124" max="5376" width="9.140625" style="242"/>
    <col min="5377" max="5377" width="21.85546875" style="242" bestFit="1" customWidth="1"/>
    <col min="5378" max="5378" width="47.7109375" style="242" customWidth="1"/>
    <col min="5379" max="5379" width="10" style="242" customWidth="1"/>
    <col min="5380" max="5632" width="9.140625" style="242"/>
    <col min="5633" max="5633" width="21.85546875" style="242" bestFit="1" customWidth="1"/>
    <col min="5634" max="5634" width="47.7109375" style="242" customWidth="1"/>
    <col min="5635" max="5635" width="10" style="242" customWidth="1"/>
    <col min="5636" max="5888" width="9.140625" style="242"/>
    <col min="5889" max="5889" width="21.85546875" style="242" bestFit="1" customWidth="1"/>
    <col min="5890" max="5890" width="47.7109375" style="242" customWidth="1"/>
    <col min="5891" max="5891" width="10" style="242" customWidth="1"/>
    <col min="5892" max="6144" width="9.140625" style="242"/>
    <col min="6145" max="6145" width="21.85546875" style="242" bestFit="1" customWidth="1"/>
    <col min="6146" max="6146" width="47.7109375" style="242" customWidth="1"/>
    <col min="6147" max="6147" width="10" style="242" customWidth="1"/>
    <col min="6148" max="6400" width="9.140625" style="242"/>
    <col min="6401" max="6401" width="21.85546875" style="242" bestFit="1" customWidth="1"/>
    <col min="6402" max="6402" width="47.7109375" style="242" customWidth="1"/>
    <col min="6403" max="6403" width="10" style="242" customWidth="1"/>
    <col min="6404" max="6656" width="9.140625" style="242"/>
    <col min="6657" max="6657" width="21.85546875" style="242" bestFit="1" customWidth="1"/>
    <col min="6658" max="6658" width="47.7109375" style="242" customWidth="1"/>
    <col min="6659" max="6659" width="10" style="242" customWidth="1"/>
    <col min="6660" max="6912" width="9.140625" style="242"/>
    <col min="6913" max="6913" width="21.85546875" style="242" bestFit="1" customWidth="1"/>
    <col min="6914" max="6914" width="47.7109375" style="242" customWidth="1"/>
    <col min="6915" max="6915" width="10" style="242" customWidth="1"/>
    <col min="6916" max="7168" width="9.140625" style="242"/>
    <col min="7169" max="7169" width="21.85546875" style="242" bestFit="1" customWidth="1"/>
    <col min="7170" max="7170" width="47.7109375" style="242" customWidth="1"/>
    <col min="7171" max="7171" width="10" style="242" customWidth="1"/>
    <col min="7172" max="7424" width="9.140625" style="242"/>
    <col min="7425" max="7425" width="21.85546875" style="242" bestFit="1" customWidth="1"/>
    <col min="7426" max="7426" width="47.7109375" style="242" customWidth="1"/>
    <col min="7427" max="7427" width="10" style="242" customWidth="1"/>
    <col min="7428" max="7680" width="9.140625" style="242"/>
    <col min="7681" max="7681" width="21.85546875" style="242" bestFit="1" customWidth="1"/>
    <col min="7682" max="7682" width="47.7109375" style="242" customWidth="1"/>
    <col min="7683" max="7683" width="10" style="242" customWidth="1"/>
    <col min="7684" max="7936" width="9.140625" style="242"/>
    <col min="7937" max="7937" width="21.85546875" style="242" bestFit="1" customWidth="1"/>
    <col min="7938" max="7938" width="47.7109375" style="242" customWidth="1"/>
    <col min="7939" max="7939" width="10" style="242" customWidth="1"/>
    <col min="7940" max="8192" width="9.140625" style="242"/>
    <col min="8193" max="8193" width="21.85546875" style="242" bestFit="1" customWidth="1"/>
    <col min="8194" max="8194" width="47.7109375" style="242" customWidth="1"/>
    <col min="8195" max="8195" width="10" style="242" customWidth="1"/>
    <col min="8196" max="8448" width="9.140625" style="242"/>
    <col min="8449" max="8449" width="21.85546875" style="242" bestFit="1" customWidth="1"/>
    <col min="8450" max="8450" width="47.7109375" style="242" customWidth="1"/>
    <col min="8451" max="8451" width="10" style="242" customWidth="1"/>
    <col min="8452" max="8704" width="9.140625" style="242"/>
    <col min="8705" max="8705" width="21.85546875" style="242" bestFit="1" customWidth="1"/>
    <col min="8706" max="8706" width="47.7109375" style="242" customWidth="1"/>
    <col min="8707" max="8707" width="10" style="242" customWidth="1"/>
    <col min="8708" max="8960" width="9.140625" style="242"/>
    <col min="8961" max="8961" width="21.85546875" style="242" bestFit="1" customWidth="1"/>
    <col min="8962" max="8962" width="47.7109375" style="242" customWidth="1"/>
    <col min="8963" max="8963" width="10" style="242" customWidth="1"/>
    <col min="8964" max="9216" width="9.140625" style="242"/>
    <col min="9217" max="9217" width="21.85546875" style="242" bestFit="1" customWidth="1"/>
    <col min="9218" max="9218" width="47.7109375" style="242" customWidth="1"/>
    <col min="9219" max="9219" width="10" style="242" customWidth="1"/>
    <col min="9220" max="9472" width="9.140625" style="242"/>
    <col min="9473" max="9473" width="21.85546875" style="242" bestFit="1" customWidth="1"/>
    <col min="9474" max="9474" width="47.7109375" style="242" customWidth="1"/>
    <col min="9475" max="9475" width="10" style="242" customWidth="1"/>
    <col min="9476" max="9728" width="9.140625" style="242"/>
    <col min="9729" max="9729" width="21.85546875" style="242" bestFit="1" customWidth="1"/>
    <col min="9730" max="9730" width="47.7109375" style="242" customWidth="1"/>
    <col min="9731" max="9731" width="10" style="242" customWidth="1"/>
    <col min="9732" max="9984" width="9.140625" style="242"/>
    <col min="9985" max="9985" width="21.85546875" style="242" bestFit="1" customWidth="1"/>
    <col min="9986" max="9986" width="47.7109375" style="242" customWidth="1"/>
    <col min="9987" max="9987" width="10" style="242" customWidth="1"/>
    <col min="9988" max="10240" width="9.140625" style="242"/>
    <col min="10241" max="10241" width="21.85546875" style="242" bestFit="1" customWidth="1"/>
    <col min="10242" max="10242" width="47.7109375" style="242" customWidth="1"/>
    <col min="10243" max="10243" width="10" style="242" customWidth="1"/>
    <col min="10244" max="10496" width="9.140625" style="242"/>
    <col min="10497" max="10497" width="21.85546875" style="242" bestFit="1" customWidth="1"/>
    <col min="10498" max="10498" width="47.7109375" style="242" customWidth="1"/>
    <col min="10499" max="10499" width="10" style="242" customWidth="1"/>
    <col min="10500" max="10752" width="9.140625" style="242"/>
    <col min="10753" max="10753" width="21.85546875" style="242" bestFit="1" customWidth="1"/>
    <col min="10754" max="10754" width="47.7109375" style="242" customWidth="1"/>
    <col min="10755" max="10755" width="10" style="242" customWidth="1"/>
    <col min="10756" max="11008" width="9.140625" style="242"/>
    <col min="11009" max="11009" width="21.85546875" style="242" bestFit="1" customWidth="1"/>
    <col min="11010" max="11010" width="47.7109375" style="242" customWidth="1"/>
    <col min="11011" max="11011" width="10" style="242" customWidth="1"/>
    <col min="11012" max="11264" width="9.140625" style="242"/>
    <col min="11265" max="11265" width="21.85546875" style="242" bestFit="1" customWidth="1"/>
    <col min="11266" max="11266" width="47.7109375" style="242" customWidth="1"/>
    <col min="11267" max="11267" width="10" style="242" customWidth="1"/>
    <col min="11268" max="11520" width="9.140625" style="242"/>
    <col min="11521" max="11521" width="21.85546875" style="242" bestFit="1" customWidth="1"/>
    <col min="11522" max="11522" width="47.7109375" style="242" customWidth="1"/>
    <col min="11523" max="11523" width="10" style="242" customWidth="1"/>
    <col min="11524" max="11776" width="9.140625" style="242"/>
    <col min="11777" max="11777" width="21.85546875" style="242" bestFit="1" customWidth="1"/>
    <col min="11778" max="11778" width="47.7109375" style="242" customWidth="1"/>
    <col min="11779" max="11779" width="10" style="242" customWidth="1"/>
    <col min="11780" max="12032" width="9.140625" style="242"/>
    <col min="12033" max="12033" width="21.85546875" style="242" bestFit="1" customWidth="1"/>
    <col min="12034" max="12034" width="47.7109375" style="242" customWidth="1"/>
    <col min="12035" max="12035" width="10" style="242" customWidth="1"/>
    <col min="12036" max="12288" width="9.140625" style="242"/>
    <col min="12289" max="12289" width="21.85546875" style="242" bestFit="1" customWidth="1"/>
    <col min="12290" max="12290" width="47.7109375" style="242" customWidth="1"/>
    <col min="12291" max="12291" width="10" style="242" customWidth="1"/>
    <col min="12292" max="12544" width="9.140625" style="242"/>
    <col min="12545" max="12545" width="21.85546875" style="242" bestFit="1" customWidth="1"/>
    <col min="12546" max="12546" width="47.7109375" style="242" customWidth="1"/>
    <col min="12547" max="12547" width="10" style="242" customWidth="1"/>
    <col min="12548" max="12800" width="9.140625" style="242"/>
    <col min="12801" max="12801" width="21.85546875" style="242" bestFit="1" customWidth="1"/>
    <col min="12802" max="12802" width="47.7109375" style="242" customWidth="1"/>
    <col min="12803" max="12803" width="10" style="242" customWidth="1"/>
    <col min="12804" max="13056" width="9.140625" style="242"/>
    <col min="13057" max="13057" width="21.85546875" style="242" bestFit="1" customWidth="1"/>
    <col min="13058" max="13058" width="47.7109375" style="242" customWidth="1"/>
    <col min="13059" max="13059" width="10" style="242" customWidth="1"/>
    <col min="13060" max="13312" width="9.140625" style="242"/>
    <col min="13313" max="13313" width="21.85546875" style="242" bestFit="1" customWidth="1"/>
    <col min="13314" max="13314" width="47.7109375" style="242" customWidth="1"/>
    <col min="13315" max="13315" width="10" style="242" customWidth="1"/>
    <col min="13316" max="13568" width="9.140625" style="242"/>
    <col min="13569" max="13569" width="21.85546875" style="242" bestFit="1" customWidth="1"/>
    <col min="13570" max="13570" width="47.7109375" style="242" customWidth="1"/>
    <col min="13571" max="13571" width="10" style="242" customWidth="1"/>
    <col min="13572" max="13824" width="9.140625" style="242"/>
    <col min="13825" max="13825" width="21.85546875" style="242" bestFit="1" customWidth="1"/>
    <col min="13826" max="13826" width="47.7109375" style="242" customWidth="1"/>
    <col min="13827" max="13827" width="10" style="242" customWidth="1"/>
    <col min="13828" max="14080" width="9.140625" style="242"/>
    <col min="14081" max="14081" width="21.85546875" style="242" bestFit="1" customWidth="1"/>
    <col min="14082" max="14082" width="47.7109375" style="242" customWidth="1"/>
    <col min="14083" max="14083" width="10" style="242" customWidth="1"/>
    <col min="14084" max="14336" width="9.140625" style="242"/>
    <col min="14337" max="14337" width="21.85546875" style="242" bestFit="1" customWidth="1"/>
    <col min="14338" max="14338" width="47.7109375" style="242" customWidth="1"/>
    <col min="14339" max="14339" width="10" style="242" customWidth="1"/>
    <col min="14340" max="14592" width="9.140625" style="242"/>
    <col min="14593" max="14593" width="21.85546875" style="242" bestFit="1" customWidth="1"/>
    <col min="14594" max="14594" width="47.7109375" style="242" customWidth="1"/>
    <col min="14595" max="14595" width="10" style="242" customWidth="1"/>
    <col min="14596" max="14848" width="9.140625" style="242"/>
    <col min="14849" max="14849" width="21.85546875" style="242" bestFit="1" customWidth="1"/>
    <col min="14850" max="14850" width="47.7109375" style="242" customWidth="1"/>
    <col min="14851" max="14851" width="10" style="242" customWidth="1"/>
    <col min="14852" max="15104" width="9.140625" style="242"/>
    <col min="15105" max="15105" width="21.85546875" style="242" bestFit="1" customWidth="1"/>
    <col min="15106" max="15106" width="47.7109375" style="242" customWidth="1"/>
    <col min="15107" max="15107" width="10" style="242" customWidth="1"/>
    <col min="15108" max="15360" width="9.140625" style="242"/>
    <col min="15361" max="15361" width="21.85546875" style="242" bestFit="1" customWidth="1"/>
    <col min="15362" max="15362" width="47.7109375" style="242" customWidth="1"/>
    <col min="15363" max="15363" width="10" style="242" customWidth="1"/>
    <col min="15364" max="15616" width="9.140625" style="242"/>
    <col min="15617" max="15617" width="21.85546875" style="242" bestFit="1" customWidth="1"/>
    <col min="15618" max="15618" width="47.7109375" style="242" customWidth="1"/>
    <col min="15619" max="15619" width="10" style="242" customWidth="1"/>
    <col min="15620" max="15872" width="9.140625" style="242"/>
    <col min="15873" max="15873" width="21.85546875" style="242" bestFit="1" customWidth="1"/>
    <col min="15874" max="15874" width="47.7109375" style="242" customWidth="1"/>
    <col min="15875" max="15875" width="10" style="242" customWidth="1"/>
    <col min="15876" max="16128" width="9.140625" style="242"/>
    <col min="16129" max="16129" width="21.85546875" style="242" bestFit="1" customWidth="1"/>
    <col min="16130" max="16130" width="47.7109375" style="242" customWidth="1"/>
    <col min="16131" max="16131" width="10" style="242" customWidth="1"/>
    <col min="16132" max="16384" width="9.140625" style="242"/>
  </cols>
  <sheetData>
    <row r="1" spans="1:20">
      <c r="A1" s="242" t="s">
        <v>0</v>
      </c>
      <c r="B1" s="265" t="s">
        <v>1833</v>
      </c>
    </row>
    <row r="2" spans="1:20">
      <c r="A2" s="242" t="s">
        <v>2</v>
      </c>
      <c r="B2" s="268" t="s">
        <v>1819</v>
      </c>
    </row>
    <row r="3" spans="1:20">
      <c r="A3" s="242" t="s">
        <v>4</v>
      </c>
      <c r="B3" s="268" t="s">
        <v>1560</v>
      </c>
    </row>
    <row r="4" spans="1:20">
      <c r="A4" s="242" t="s">
        <v>6</v>
      </c>
      <c r="B4" s="268" t="s">
        <v>7</v>
      </c>
    </row>
    <row r="5" spans="1:20">
      <c r="A5" s="242" t="s">
        <v>8</v>
      </c>
      <c r="B5" s="242" t="s">
        <v>9</v>
      </c>
    </row>
    <row r="6" spans="1:20" ht="15.75" thickBot="1"/>
    <row r="7" spans="1:20">
      <c r="A7" s="3035" t="s">
        <v>1820</v>
      </c>
      <c r="B7" s="3036"/>
      <c r="C7" s="3041" t="s">
        <v>1821</v>
      </c>
      <c r="D7" s="3042"/>
      <c r="E7" s="3042"/>
      <c r="F7" s="3042"/>
      <c r="G7" s="3042"/>
      <c r="H7" s="3042"/>
      <c r="I7" s="3042"/>
      <c r="J7" s="3042"/>
      <c r="K7" s="3042"/>
      <c r="L7" s="3042"/>
      <c r="M7" s="3042"/>
      <c r="N7" s="3043"/>
      <c r="O7" s="3043"/>
      <c r="P7" s="3043"/>
      <c r="Q7" s="3044"/>
      <c r="R7" s="1235"/>
      <c r="S7" s="1235"/>
      <c r="T7" s="1235"/>
    </row>
    <row r="8" spans="1:20">
      <c r="A8" s="3037"/>
      <c r="B8" s="3038"/>
      <c r="C8" s="3045"/>
      <c r="D8" s="3046"/>
      <c r="E8" s="3046"/>
      <c r="F8" s="3046"/>
      <c r="G8" s="3046"/>
      <c r="H8" s="3046"/>
      <c r="I8" s="3046"/>
      <c r="J8" s="3046"/>
      <c r="K8" s="3046"/>
      <c r="L8" s="3046"/>
      <c r="M8" s="3046"/>
      <c r="N8" s="3047"/>
      <c r="O8" s="3047"/>
      <c r="P8" s="3047"/>
      <c r="Q8" s="3048"/>
      <c r="R8" s="1235"/>
      <c r="S8" s="1235"/>
      <c r="T8" s="1235"/>
    </row>
    <row r="9" spans="1:20">
      <c r="A9" s="3037"/>
      <c r="B9" s="3038"/>
      <c r="C9" s="3045"/>
      <c r="D9" s="3046"/>
      <c r="E9" s="3046"/>
      <c r="F9" s="3046"/>
      <c r="G9" s="3046"/>
      <c r="H9" s="3046"/>
      <c r="I9" s="3046"/>
      <c r="J9" s="3046"/>
      <c r="K9" s="3046"/>
      <c r="L9" s="3046"/>
      <c r="M9" s="3046"/>
      <c r="N9" s="3047"/>
      <c r="O9" s="3047"/>
      <c r="P9" s="3047"/>
      <c r="Q9" s="3048"/>
      <c r="R9" s="1235"/>
      <c r="S9" s="1235"/>
      <c r="T9" s="1235"/>
    </row>
    <row r="10" spans="1:20" ht="15.75" thickBot="1">
      <c r="A10" s="3039"/>
      <c r="B10" s="3040"/>
      <c r="C10" s="3049"/>
      <c r="D10" s="3050"/>
      <c r="E10" s="3050"/>
      <c r="F10" s="3050"/>
      <c r="G10" s="3050"/>
      <c r="H10" s="3050"/>
      <c r="I10" s="3050"/>
      <c r="J10" s="3050"/>
      <c r="K10" s="3050"/>
      <c r="L10" s="3050"/>
      <c r="M10" s="3050"/>
      <c r="N10" s="3051"/>
      <c r="O10" s="3051"/>
      <c r="P10" s="3051"/>
      <c r="Q10" s="3052"/>
      <c r="R10" s="1235"/>
      <c r="S10" s="1235"/>
      <c r="T10" s="1235"/>
    </row>
    <row r="11" spans="1:20" ht="15" customHeight="1">
      <c r="A11" s="3061" t="s">
        <v>1822</v>
      </c>
      <c r="B11" s="3062"/>
      <c r="C11" s="3065" t="s">
        <v>1807</v>
      </c>
      <c r="D11" s="1359"/>
      <c r="E11" s="3067" t="s">
        <v>1708</v>
      </c>
      <c r="F11" s="3067"/>
      <c r="G11" s="3067"/>
      <c r="H11" s="3067"/>
      <c r="I11" s="3067"/>
      <c r="J11" s="3067"/>
      <c r="K11" s="3067"/>
      <c r="L11" s="3067"/>
      <c r="M11" s="3067"/>
      <c r="N11" s="3067"/>
      <c r="O11" s="3067"/>
      <c r="P11" s="3067"/>
      <c r="Q11" s="3068"/>
      <c r="R11" s="1235"/>
      <c r="S11" s="1235"/>
      <c r="T11" s="1235"/>
    </row>
    <row r="12" spans="1:20" ht="25.5">
      <c r="A12" s="3063"/>
      <c r="B12" s="3064"/>
      <c r="C12" s="3066"/>
      <c r="D12" s="1360" t="s">
        <v>1709</v>
      </c>
      <c r="E12" s="1238" t="s">
        <v>1710</v>
      </c>
      <c r="F12" s="1361" t="s">
        <v>1711</v>
      </c>
      <c r="G12" s="1361" t="s">
        <v>1712</v>
      </c>
      <c r="H12" s="1361" t="s">
        <v>1713</v>
      </c>
      <c r="I12" s="1361" t="s">
        <v>1714</v>
      </c>
      <c r="J12" s="1361" t="s">
        <v>1715</v>
      </c>
      <c r="K12" s="1361" t="s">
        <v>1716</v>
      </c>
      <c r="L12" s="1361" t="s">
        <v>1717</v>
      </c>
      <c r="M12" s="1361" t="s">
        <v>1718</v>
      </c>
      <c r="N12" s="1361" t="s">
        <v>1719</v>
      </c>
      <c r="O12" s="1361" t="s">
        <v>1720</v>
      </c>
      <c r="P12" s="1361" t="s">
        <v>1721</v>
      </c>
      <c r="Q12" s="1362" t="s">
        <v>1722</v>
      </c>
      <c r="R12" s="1235"/>
      <c r="S12" s="1235"/>
      <c r="T12" s="1235"/>
    </row>
    <row r="13" spans="1:20">
      <c r="A13" s="1363"/>
      <c r="B13" s="1364"/>
      <c r="C13" s="1365">
        <v>1</v>
      </c>
      <c r="D13" s="1366">
        <v>2</v>
      </c>
      <c r="E13" s="1366">
        <v>3</v>
      </c>
      <c r="F13" s="1366">
        <v>4</v>
      </c>
      <c r="G13" s="1366">
        <v>5</v>
      </c>
      <c r="H13" s="1366">
        <v>6</v>
      </c>
      <c r="I13" s="1366">
        <v>7</v>
      </c>
      <c r="J13" s="1366">
        <v>8</v>
      </c>
      <c r="K13" s="1366">
        <v>9</v>
      </c>
      <c r="L13" s="1366">
        <v>10</v>
      </c>
      <c r="M13" s="1366">
        <v>11</v>
      </c>
      <c r="N13" s="1366">
        <v>12</v>
      </c>
      <c r="O13" s="1366">
        <v>13</v>
      </c>
      <c r="P13" s="1367">
        <v>14</v>
      </c>
      <c r="Q13" s="1368">
        <v>15</v>
      </c>
      <c r="R13" s="1235"/>
      <c r="S13" s="1235"/>
      <c r="T13" s="1235"/>
    </row>
    <row r="14" spans="1:20">
      <c r="A14" s="1363"/>
      <c r="B14" s="1369" t="s">
        <v>1723</v>
      </c>
      <c r="C14" s="1246"/>
      <c r="D14" s="1247"/>
      <c r="E14" s="1247"/>
      <c r="F14" s="1247"/>
      <c r="G14" s="1247"/>
      <c r="H14" s="1247"/>
      <c r="I14" s="1247"/>
      <c r="J14" s="1247"/>
      <c r="K14" s="1247"/>
      <c r="L14" s="1247"/>
      <c r="M14" s="1247"/>
      <c r="N14" s="1247"/>
      <c r="O14" s="1247"/>
      <c r="P14" s="1247"/>
      <c r="Q14" s="1248"/>
      <c r="R14" s="1235"/>
      <c r="S14" s="1235"/>
      <c r="T14" s="1235"/>
    </row>
    <row r="15" spans="1:20">
      <c r="A15" s="1260"/>
      <c r="B15" s="1370" t="s">
        <v>11</v>
      </c>
      <c r="C15" s="1251"/>
      <c r="D15" s="1252"/>
      <c r="E15" s="1252"/>
      <c r="F15" s="1252"/>
      <c r="G15" s="1252"/>
      <c r="H15" s="1252"/>
      <c r="I15" s="1252"/>
      <c r="J15" s="1252"/>
      <c r="K15" s="1252"/>
      <c r="L15" s="1252"/>
      <c r="M15" s="1252"/>
      <c r="N15" s="1252"/>
      <c r="O15" s="1252"/>
      <c r="P15" s="1252"/>
      <c r="Q15" s="1253"/>
      <c r="R15" s="1235"/>
      <c r="S15" s="1235"/>
      <c r="T15" s="1235"/>
    </row>
    <row r="16" spans="1:20">
      <c r="A16" s="1254">
        <v>1</v>
      </c>
      <c r="B16" s="1255" t="s">
        <v>1724</v>
      </c>
      <c r="C16" s="1256">
        <f>SUM(D16:Q16)</f>
        <v>0</v>
      </c>
      <c r="D16" s="1257"/>
      <c r="E16" s="1258"/>
      <c r="F16" s="1258"/>
      <c r="G16" s="1258"/>
      <c r="H16" s="1258"/>
      <c r="I16" s="1258"/>
      <c r="J16" s="1258"/>
      <c r="K16" s="1258"/>
      <c r="L16" s="1258"/>
      <c r="M16" s="1258"/>
      <c r="N16" s="1258"/>
      <c r="O16" s="1258"/>
      <c r="P16" s="1258"/>
      <c r="Q16" s="1259"/>
      <c r="R16" s="1235"/>
      <c r="S16" s="1235"/>
      <c r="T16" s="1235"/>
    </row>
    <row r="17" spans="1:20" ht="26.25">
      <c r="A17" s="1260">
        <v>2</v>
      </c>
      <c r="B17" s="1261" t="s">
        <v>319</v>
      </c>
      <c r="C17" s="1256">
        <f t="shared" ref="C17:C32" si="0">SUM(D17:Q17)</f>
        <v>0</v>
      </c>
      <c r="D17" s="1262"/>
      <c r="E17" s="1263"/>
      <c r="F17" s="1263"/>
      <c r="G17" s="1263"/>
      <c r="H17" s="1263"/>
      <c r="I17" s="1263"/>
      <c r="J17" s="1263"/>
      <c r="K17" s="1263"/>
      <c r="L17" s="1263"/>
      <c r="M17" s="1263"/>
      <c r="N17" s="1263"/>
      <c r="O17" s="1263"/>
      <c r="P17" s="1263"/>
      <c r="Q17" s="1264"/>
      <c r="R17" s="1235"/>
      <c r="S17" s="1235"/>
      <c r="T17" s="1235"/>
    </row>
    <row r="18" spans="1:20" ht="15" customHeight="1">
      <c r="A18" s="1260">
        <v>3</v>
      </c>
      <c r="B18" s="1266" t="s">
        <v>1725</v>
      </c>
      <c r="C18" s="1256">
        <f t="shared" si="0"/>
        <v>0</v>
      </c>
      <c r="D18" s="1262"/>
      <c r="E18" s="1263"/>
      <c r="F18" s="1263"/>
      <c r="G18" s="1263"/>
      <c r="H18" s="1263"/>
      <c r="I18" s="1263"/>
      <c r="J18" s="1263"/>
      <c r="K18" s="1263"/>
      <c r="L18" s="1263"/>
      <c r="M18" s="1263"/>
      <c r="N18" s="1263"/>
      <c r="O18" s="1263"/>
      <c r="P18" s="1263"/>
      <c r="Q18" s="1264"/>
      <c r="R18" s="1235"/>
      <c r="S18" s="1235"/>
      <c r="T18" s="1235"/>
    </row>
    <row r="19" spans="1:20">
      <c r="A19" s="1260">
        <v>4</v>
      </c>
      <c r="B19" s="1266" t="s">
        <v>1726</v>
      </c>
      <c r="C19" s="1256">
        <f t="shared" si="0"/>
        <v>0</v>
      </c>
      <c r="D19" s="1267">
        <f>D20+D21</f>
        <v>0</v>
      </c>
      <c r="E19" s="1267">
        <f t="shared" ref="E19:Q19" si="1">E20+E21</f>
        <v>0</v>
      </c>
      <c r="F19" s="1267">
        <f t="shared" si="1"/>
        <v>0</v>
      </c>
      <c r="G19" s="1267">
        <f t="shared" si="1"/>
        <v>0</v>
      </c>
      <c r="H19" s="1267">
        <f t="shared" si="1"/>
        <v>0</v>
      </c>
      <c r="I19" s="1267">
        <f t="shared" si="1"/>
        <v>0</v>
      </c>
      <c r="J19" s="1267">
        <f t="shared" si="1"/>
        <v>0</v>
      </c>
      <c r="K19" s="1267">
        <f t="shared" si="1"/>
        <v>0</v>
      </c>
      <c r="L19" s="1267">
        <f t="shared" si="1"/>
        <v>0</v>
      </c>
      <c r="M19" s="1267">
        <f t="shared" si="1"/>
        <v>0</v>
      </c>
      <c r="N19" s="1267">
        <f t="shared" si="1"/>
        <v>0</v>
      </c>
      <c r="O19" s="1267">
        <f t="shared" si="1"/>
        <v>0</v>
      </c>
      <c r="P19" s="1267">
        <f t="shared" si="1"/>
        <v>0</v>
      </c>
      <c r="Q19" s="1268">
        <f t="shared" si="1"/>
        <v>0</v>
      </c>
      <c r="R19" s="1235"/>
      <c r="S19" s="1235"/>
      <c r="T19" s="1235"/>
    </row>
    <row r="20" spans="1:20">
      <c r="A20" s="1260"/>
      <c r="B20" s="1269" t="s">
        <v>1727</v>
      </c>
      <c r="C20" s="1256">
        <f t="shared" si="0"/>
        <v>0</v>
      </c>
      <c r="D20" s="1270"/>
      <c r="E20" s="1271"/>
      <c r="F20" s="1271"/>
      <c r="G20" s="1271"/>
      <c r="H20" s="1271"/>
      <c r="I20" s="1271"/>
      <c r="J20" s="1271"/>
      <c r="K20" s="1271"/>
      <c r="L20" s="1271"/>
      <c r="M20" s="1271"/>
      <c r="N20" s="1271"/>
      <c r="O20" s="1271"/>
      <c r="P20" s="1271"/>
      <c r="Q20" s="1272"/>
      <c r="R20" s="1235"/>
      <c r="S20" s="1235"/>
      <c r="T20" s="1235"/>
    </row>
    <row r="21" spans="1:20">
      <c r="A21" s="1260"/>
      <c r="B21" s="1269" t="s">
        <v>803</v>
      </c>
      <c r="C21" s="1256">
        <f t="shared" si="0"/>
        <v>0</v>
      </c>
      <c r="D21" s="1270"/>
      <c r="E21" s="1271"/>
      <c r="F21" s="1271"/>
      <c r="G21" s="1271"/>
      <c r="H21" s="1271"/>
      <c r="I21" s="1271"/>
      <c r="J21" s="1271"/>
      <c r="K21" s="1271"/>
      <c r="L21" s="1271"/>
      <c r="M21" s="1271"/>
      <c r="N21" s="1271"/>
      <c r="O21" s="1271"/>
      <c r="P21" s="1271"/>
      <c r="Q21" s="1272"/>
      <c r="R21" s="1235"/>
      <c r="S21" s="1235"/>
      <c r="T21" s="1235"/>
    </row>
    <row r="22" spans="1:20">
      <c r="A22" s="1260">
        <v>5</v>
      </c>
      <c r="B22" s="1266" t="s">
        <v>1728</v>
      </c>
      <c r="C22" s="1256">
        <f t="shared" si="0"/>
        <v>0</v>
      </c>
      <c r="D22" s="1273"/>
      <c r="E22" s="1274"/>
      <c r="F22" s="1274"/>
      <c r="G22" s="1274"/>
      <c r="H22" s="1274"/>
      <c r="I22" s="1274"/>
      <c r="J22" s="1274"/>
      <c r="K22" s="1274"/>
      <c r="L22" s="1274"/>
      <c r="M22" s="1274"/>
      <c r="N22" s="1274"/>
      <c r="O22" s="1274"/>
      <c r="P22" s="1274"/>
      <c r="Q22" s="1275"/>
      <c r="R22" s="1235"/>
      <c r="S22" s="1235"/>
      <c r="T22" s="1235"/>
    </row>
    <row r="23" spans="1:20">
      <c r="A23" s="1260">
        <v>6</v>
      </c>
      <c r="B23" s="1266" t="s">
        <v>1729</v>
      </c>
      <c r="C23" s="1256">
        <f t="shared" si="0"/>
        <v>0</v>
      </c>
      <c r="D23" s="1270"/>
      <c r="E23" s="1271"/>
      <c r="F23" s="1271"/>
      <c r="G23" s="1271"/>
      <c r="H23" s="1271"/>
      <c r="I23" s="1271"/>
      <c r="J23" s="1271"/>
      <c r="K23" s="1271"/>
      <c r="L23" s="1271"/>
      <c r="M23" s="1271"/>
      <c r="N23" s="1271"/>
      <c r="O23" s="1271"/>
      <c r="P23" s="1271"/>
      <c r="Q23" s="1272"/>
      <c r="R23" s="1235"/>
      <c r="S23" s="1235"/>
      <c r="T23" s="1235"/>
    </row>
    <row r="24" spans="1:20">
      <c r="A24" s="1260">
        <v>7</v>
      </c>
      <c r="B24" s="1266" t="s">
        <v>1730</v>
      </c>
      <c r="C24" s="1256">
        <f t="shared" si="0"/>
        <v>0</v>
      </c>
      <c r="D24" s="1270"/>
      <c r="E24" s="1271"/>
      <c r="F24" s="1271"/>
      <c r="G24" s="1271"/>
      <c r="H24" s="1271"/>
      <c r="I24" s="1271"/>
      <c r="J24" s="1271"/>
      <c r="K24" s="1271"/>
      <c r="L24" s="1271"/>
      <c r="M24" s="1271"/>
      <c r="N24" s="1271"/>
      <c r="O24" s="1271"/>
      <c r="P24" s="1271"/>
      <c r="Q24" s="1272"/>
      <c r="R24" s="1235"/>
      <c r="S24" s="1235"/>
      <c r="T24" s="1235"/>
    </row>
    <row r="25" spans="1:20">
      <c r="A25" s="1260"/>
      <c r="B25" s="1269" t="s">
        <v>1731</v>
      </c>
      <c r="C25" s="1256">
        <f t="shared" si="0"/>
        <v>0</v>
      </c>
      <c r="D25" s="1270"/>
      <c r="E25" s="1271"/>
      <c r="F25" s="1271"/>
      <c r="G25" s="1271"/>
      <c r="H25" s="1271"/>
      <c r="I25" s="1271"/>
      <c r="J25" s="1271"/>
      <c r="K25" s="1271"/>
      <c r="L25" s="1271"/>
      <c r="M25" s="1271"/>
      <c r="N25" s="1271"/>
      <c r="O25" s="1271"/>
      <c r="P25" s="1271"/>
      <c r="Q25" s="1272"/>
      <c r="R25" s="1235"/>
      <c r="S25" s="1235"/>
      <c r="T25" s="1235"/>
    </row>
    <row r="26" spans="1:20">
      <c r="A26" s="1260">
        <v>8</v>
      </c>
      <c r="B26" s="1277" t="s">
        <v>1732</v>
      </c>
      <c r="C26" s="1256">
        <f t="shared" si="0"/>
        <v>0</v>
      </c>
      <c r="D26" s="1278">
        <f>D27+D28+D29</f>
        <v>0</v>
      </c>
      <c r="E26" s="1278">
        <f t="shared" ref="E26:Q26" si="2">E27+E28+E29</f>
        <v>0</v>
      </c>
      <c r="F26" s="1278">
        <f t="shared" si="2"/>
        <v>0</v>
      </c>
      <c r="G26" s="1278">
        <f t="shared" si="2"/>
        <v>0</v>
      </c>
      <c r="H26" s="1278">
        <f t="shared" si="2"/>
        <v>0</v>
      </c>
      <c r="I26" s="1278">
        <f t="shared" si="2"/>
        <v>0</v>
      </c>
      <c r="J26" s="1278">
        <f t="shared" si="2"/>
        <v>0</v>
      </c>
      <c r="K26" s="1278">
        <f t="shared" si="2"/>
        <v>0</v>
      </c>
      <c r="L26" s="1278">
        <f t="shared" si="2"/>
        <v>0</v>
      </c>
      <c r="M26" s="1278">
        <f t="shared" si="2"/>
        <v>0</v>
      </c>
      <c r="N26" s="1278">
        <f t="shared" si="2"/>
        <v>0</v>
      </c>
      <c r="O26" s="1278">
        <f t="shared" si="2"/>
        <v>0</v>
      </c>
      <c r="P26" s="1278">
        <f t="shared" si="2"/>
        <v>0</v>
      </c>
      <c r="Q26" s="1279">
        <f t="shared" si="2"/>
        <v>0</v>
      </c>
      <c r="R26" s="1235"/>
      <c r="S26" s="1235"/>
      <c r="T26" s="1235"/>
    </row>
    <row r="27" spans="1:20">
      <c r="A27" s="1231"/>
      <c r="B27" s="1280" t="s">
        <v>1733</v>
      </c>
      <c r="C27" s="1256">
        <f t="shared" si="0"/>
        <v>0</v>
      </c>
      <c r="D27" s="1270"/>
      <c r="E27" s="1271"/>
      <c r="F27" s="1271"/>
      <c r="G27" s="1271"/>
      <c r="H27" s="1271"/>
      <c r="I27" s="1271"/>
      <c r="J27" s="1271"/>
      <c r="K27" s="1271"/>
      <c r="L27" s="1271"/>
      <c r="M27" s="1271"/>
      <c r="N27" s="1271"/>
      <c r="O27" s="1271"/>
      <c r="P27" s="1271"/>
      <c r="Q27" s="1272"/>
      <c r="R27" s="1235"/>
      <c r="S27" s="1235"/>
      <c r="T27" s="1235"/>
    </row>
    <row r="28" spans="1:20">
      <c r="A28" s="1260"/>
      <c r="B28" s="1280" t="s">
        <v>263</v>
      </c>
      <c r="C28" s="1256">
        <f t="shared" si="0"/>
        <v>0</v>
      </c>
      <c r="D28" s="1270"/>
      <c r="E28" s="1271"/>
      <c r="F28" s="1271"/>
      <c r="G28" s="1271"/>
      <c r="H28" s="1271"/>
      <c r="I28" s="1271"/>
      <c r="J28" s="1271"/>
      <c r="K28" s="1271"/>
      <c r="L28" s="1271"/>
      <c r="M28" s="1271"/>
      <c r="N28" s="1271"/>
      <c r="O28" s="1271"/>
      <c r="P28" s="1271"/>
      <c r="Q28" s="1272"/>
      <c r="R28" s="1235"/>
      <c r="S28" s="1235"/>
      <c r="T28" s="1235"/>
    </row>
    <row r="29" spans="1:20">
      <c r="A29" s="1260"/>
      <c r="B29" s="1269" t="s">
        <v>1734</v>
      </c>
      <c r="C29" s="1256">
        <f t="shared" si="0"/>
        <v>0</v>
      </c>
      <c r="D29" s="1270"/>
      <c r="E29" s="1271"/>
      <c r="F29" s="1271"/>
      <c r="G29" s="1271"/>
      <c r="H29" s="1271"/>
      <c r="I29" s="1271"/>
      <c r="J29" s="1271"/>
      <c r="K29" s="1271"/>
      <c r="L29" s="1271"/>
      <c r="M29" s="1271"/>
      <c r="N29" s="1271"/>
      <c r="O29" s="1271"/>
      <c r="P29" s="1271"/>
      <c r="Q29" s="1272"/>
      <c r="R29" s="1235"/>
      <c r="S29" s="1235"/>
      <c r="T29" s="1235"/>
    </row>
    <row r="30" spans="1:20">
      <c r="A30" s="1260">
        <v>9</v>
      </c>
      <c r="B30" s="1281" t="s">
        <v>1735</v>
      </c>
      <c r="C30" s="1256">
        <f t="shared" si="0"/>
        <v>0</v>
      </c>
      <c r="D30" s="1278">
        <f>D31+D32</f>
        <v>0</v>
      </c>
      <c r="E30" s="1278">
        <f t="shared" ref="E30:Q30" si="3">E31+E32</f>
        <v>0</v>
      </c>
      <c r="F30" s="1278">
        <f t="shared" si="3"/>
        <v>0</v>
      </c>
      <c r="G30" s="1278">
        <f t="shared" si="3"/>
        <v>0</v>
      </c>
      <c r="H30" s="1278">
        <f t="shared" si="3"/>
        <v>0</v>
      </c>
      <c r="I30" s="1278">
        <f t="shared" si="3"/>
        <v>0</v>
      </c>
      <c r="J30" s="1278">
        <f t="shared" si="3"/>
        <v>0</v>
      </c>
      <c r="K30" s="1278">
        <f t="shared" si="3"/>
        <v>0</v>
      </c>
      <c r="L30" s="1278">
        <f t="shared" si="3"/>
        <v>0</v>
      </c>
      <c r="M30" s="1278">
        <f t="shared" si="3"/>
        <v>0</v>
      </c>
      <c r="N30" s="1278">
        <f t="shared" si="3"/>
        <v>0</v>
      </c>
      <c r="O30" s="1278">
        <f t="shared" si="3"/>
        <v>0</v>
      </c>
      <c r="P30" s="1278">
        <f t="shared" si="3"/>
        <v>0</v>
      </c>
      <c r="Q30" s="1279">
        <f t="shared" si="3"/>
        <v>0</v>
      </c>
      <c r="R30" s="1235"/>
      <c r="S30" s="1235"/>
      <c r="T30" s="1235"/>
    </row>
    <row r="31" spans="1:20">
      <c r="A31" s="1260"/>
      <c r="B31" s="1282" t="s">
        <v>1736</v>
      </c>
      <c r="C31" s="1256">
        <f t="shared" si="0"/>
        <v>0</v>
      </c>
      <c r="D31" s="1270"/>
      <c r="E31" s="1271"/>
      <c r="F31" s="1271"/>
      <c r="G31" s="1271"/>
      <c r="H31" s="1271"/>
      <c r="I31" s="1271"/>
      <c r="J31" s="1271"/>
      <c r="K31" s="1271"/>
      <c r="L31" s="1271"/>
      <c r="M31" s="1271"/>
      <c r="N31" s="1271"/>
      <c r="O31" s="1271"/>
      <c r="P31" s="1271"/>
      <c r="Q31" s="1272"/>
      <c r="R31" s="1235"/>
      <c r="S31" s="1235"/>
      <c r="T31" s="1235"/>
    </row>
    <row r="32" spans="1:20">
      <c r="A32" s="1260"/>
      <c r="B32" s="1282" t="s">
        <v>1737</v>
      </c>
      <c r="C32" s="1256">
        <f t="shared" si="0"/>
        <v>0</v>
      </c>
      <c r="D32" s="1270"/>
      <c r="E32" s="1271"/>
      <c r="F32" s="1271"/>
      <c r="G32" s="1271"/>
      <c r="H32" s="1271"/>
      <c r="I32" s="1271"/>
      <c r="J32" s="1271"/>
      <c r="K32" s="1271"/>
      <c r="L32" s="1271"/>
      <c r="M32" s="1271"/>
      <c r="N32" s="1271"/>
      <c r="O32" s="1271"/>
      <c r="P32" s="1271"/>
      <c r="Q32" s="1272"/>
      <c r="R32" s="1235"/>
      <c r="S32" s="1235"/>
      <c r="T32" s="1235"/>
    </row>
    <row r="33" spans="1:20">
      <c r="A33" s="1260"/>
      <c r="B33" s="1371" t="s">
        <v>1738</v>
      </c>
      <c r="C33" s="1285">
        <f>C16+C17+C18+C19+C22+C23+C24+C25+C26+C30</f>
        <v>0</v>
      </c>
      <c r="D33" s="1285">
        <f t="shared" ref="D33:Q33" si="4">D16+D17+D18+D19+D22+D23+D24+D25+D26+D30</f>
        <v>0</v>
      </c>
      <c r="E33" s="1285">
        <f t="shared" si="4"/>
        <v>0</v>
      </c>
      <c r="F33" s="1285">
        <f t="shared" si="4"/>
        <v>0</v>
      </c>
      <c r="G33" s="1285">
        <f t="shared" si="4"/>
        <v>0</v>
      </c>
      <c r="H33" s="1285">
        <f t="shared" si="4"/>
        <v>0</v>
      </c>
      <c r="I33" s="1285">
        <f t="shared" si="4"/>
        <v>0</v>
      </c>
      <c r="J33" s="1285">
        <f t="shared" si="4"/>
        <v>0</v>
      </c>
      <c r="K33" s="1285">
        <f t="shared" si="4"/>
        <v>0</v>
      </c>
      <c r="L33" s="1285">
        <f t="shared" si="4"/>
        <v>0</v>
      </c>
      <c r="M33" s="1285">
        <f t="shared" si="4"/>
        <v>0</v>
      </c>
      <c r="N33" s="1285">
        <f t="shared" si="4"/>
        <v>0</v>
      </c>
      <c r="O33" s="1285">
        <f t="shared" si="4"/>
        <v>0</v>
      </c>
      <c r="P33" s="1285">
        <f t="shared" si="4"/>
        <v>0</v>
      </c>
      <c r="Q33" s="1286">
        <f t="shared" si="4"/>
        <v>0</v>
      </c>
      <c r="R33" s="1235"/>
      <c r="S33" s="1235"/>
      <c r="T33" s="1235"/>
    </row>
    <row r="34" spans="1:20">
      <c r="A34" s="1260"/>
      <c r="B34" s="1369" t="s">
        <v>1739</v>
      </c>
      <c r="C34" s="1288"/>
      <c r="D34" s="1288"/>
      <c r="E34" s="1288"/>
      <c r="F34" s="1288"/>
      <c r="G34" s="1288"/>
      <c r="H34" s="1288"/>
      <c r="I34" s="1288"/>
      <c r="J34" s="1288"/>
      <c r="K34" s="1288"/>
      <c r="L34" s="1288"/>
      <c r="M34" s="1288"/>
      <c r="N34" s="1288"/>
      <c r="O34" s="1288"/>
      <c r="P34" s="1288"/>
      <c r="Q34" s="1289"/>
      <c r="R34" s="1235"/>
      <c r="S34" s="1235"/>
      <c r="T34" s="1235"/>
    </row>
    <row r="35" spans="1:20">
      <c r="A35" s="1260">
        <v>1</v>
      </c>
      <c r="B35" s="1266" t="s">
        <v>29</v>
      </c>
      <c r="C35" s="1256">
        <f>SUM(D35:Q35)</f>
        <v>0</v>
      </c>
      <c r="D35" s="1273"/>
      <c r="E35" s="1274"/>
      <c r="F35" s="1274"/>
      <c r="G35" s="1274"/>
      <c r="H35" s="1274"/>
      <c r="I35" s="1274"/>
      <c r="J35" s="1274"/>
      <c r="K35" s="1274"/>
      <c r="L35" s="1274"/>
      <c r="M35" s="1274"/>
      <c r="N35" s="1274"/>
      <c r="O35" s="1274"/>
      <c r="P35" s="1274"/>
      <c r="Q35" s="1275"/>
      <c r="R35" s="1235"/>
      <c r="S35" s="1235"/>
      <c r="T35" s="1235"/>
    </row>
    <row r="36" spans="1:20">
      <c r="A36" s="1260">
        <v>2</v>
      </c>
      <c r="B36" s="1266" t="s">
        <v>1740</v>
      </c>
      <c r="C36" s="1256">
        <f t="shared" ref="C36:C50" si="5">SUM(D36:Q36)</f>
        <v>0</v>
      </c>
      <c r="D36" s="1270"/>
      <c r="E36" s="1271"/>
      <c r="F36" s="1271"/>
      <c r="G36" s="1271"/>
      <c r="H36" s="1271"/>
      <c r="I36" s="1271"/>
      <c r="J36" s="1271"/>
      <c r="K36" s="1271"/>
      <c r="L36" s="1271"/>
      <c r="M36" s="1271"/>
      <c r="N36" s="1271"/>
      <c r="O36" s="1271"/>
      <c r="P36" s="1271"/>
      <c r="Q36" s="1272"/>
      <c r="R36" s="1235"/>
      <c r="S36" s="1235"/>
      <c r="T36" s="1235"/>
    </row>
    <row r="37" spans="1:20" ht="26.25">
      <c r="A37" s="1260">
        <v>3</v>
      </c>
      <c r="B37" s="1266" t="s">
        <v>1741</v>
      </c>
      <c r="C37" s="1256">
        <f t="shared" si="5"/>
        <v>0</v>
      </c>
      <c r="D37" s="1270"/>
      <c r="E37" s="1271"/>
      <c r="F37" s="1271"/>
      <c r="G37" s="1271"/>
      <c r="H37" s="1271"/>
      <c r="I37" s="1271"/>
      <c r="J37" s="1271"/>
      <c r="K37" s="1271"/>
      <c r="L37" s="1271"/>
      <c r="M37" s="1271"/>
      <c r="N37" s="1271"/>
      <c r="O37" s="1271"/>
      <c r="P37" s="1271"/>
      <c r="Q37" s="1272"/>
      <c r="R37" s="1235"/>
      <c r="S37" s="1235"/>
      <c r="T37" s="1235"/>
    </row>
    <row r="38" spans="1:20" ht="15" customHeight="1">
      <c r="A38" s="1260">
        <v>4</v>
      </c>
      <c r="B38" s="1266" t="s">
        <v>1742</v>
      </c>
      <c r="C38" s="1256">
        <f t="shared" si="5"/>
        <v>0</v>
      </c>
      <c r="D38" s="1278">
        <f>D39+D40</f>
        <v>0</v>
      </c>
      <c r="E38" s="1278">
        <f t="shared" ref="E38:Q38" si="6">E39+E40</f>
        <v>0</v>
      </c>
      <c r="F38" s="1278">
        <f t="shared" si="6"/>
        <v>0</v>
      </c>
      <c r="G38" s="1278">
        <f t="shared" si="6"/>
        <v>0</v>
      </c>
      <c r="H38" s="1278">
        <f t="shared" si="6"/>
        <v>0</v>
      </c>
      <c r="I38" s="1278">
        <f t="shared" si="6"/>
        <v>0</v>
      </c>
      <c r="J38" s="1278">
        <f t="shared" si="6"/>
        <v>0</v>
      </c>
      <c r="K38" s="1278">
        <f t="shared" si="6"/>
        <v>0</v>
      </c>
      <c r="L38" s="1278">
        <f t="shared" si="6"/>
        <v>0</v>
      </c>
      <c r="M38" s="1278">
        <f t="shared" si="6"/>
        <v>0</v>
      </c>
      <c r="N38" s="1278">
        <f t="shared" si="6"/>
        <v>0</v>
      </c>
      <c r="O38" s="1278">
        <f t="shared" si="6"/>
        <v>0</v>
      </c>
      <c r="P38" s="1278">
        <f t="shared" si="6"/>
        <v>0</v>
      </c>
      <c r="Q38" s="1279">
        <f t="shared" si="6"/>
        <v>0</v>
      </c>
      <c r="R38" s="1235"/>
      <c r="S38" s="1235"/>
      <c r="T38" s="1235"/>
    </row>
    <row r="39" spans="1:20">
      <c r="A39" s="1260"/>
      <c r="B39" s="1269" t="s">
        <v>1727</v>
      </c>
      <c r="C39" s="1256">
        <f t="shared" si="5"/>
        <v>0</v>
      </c>
      <c r="D39" s="1290"/>
      <c r="E39" s="1290"/>
      <c r="F39" s="1290"/>
      <c r="G39" s="1290"/>
      <c r="H39" s="1290"/>
      <c r="I39" s="1290"/>
      <c r="J39" s="1290"/>
      <c r="K39" s="1290"/>
      <c r="L39" s="1290"/>
      <c r="M39" s="1290"/>
      <c r="N39" s="1290"/>
      <c r="O39" s="1290"/>
      <c r="P39" s="1290"/>
      <c r="Q39" s="1291"/>
      <c r="R39" s="1235"/>
      <c r="S39" s="1235"/>
      <c r="T39" s="1235"/>
    </row>
    <row r="40" spans="1:20">
      <c r="A40" s="1260"/>
      <c r="B40" s="1269" t="s">
        <v>803</v>
      </c>
      <c r="C40" s="1256">
        <f t="shared" si="5"/>
        <v>0</v>
      </c>
      <c r="D40" s="1292"/>
      <c r="E40" s="1292"/>
      <c r="F40" s="1292"/>
      <c r="G40" s="1292"/>
      <c r="H40" s="1292"/>
      <c r="I40" s="1292"/>
      <c r="J40" s="1292"/>
      <c r="K40" s="1292"/>
      <c r="L40" s="1292"/>
      <c r="M40" s="1292"/>
      <c r="N40" s="1292"/>
      <c r="O40" s="1292"/>
      <c r="P40" s="1292"/>
      <c r="Q40" s="1293"/>
      <c r="R40" s="1235"/>
      <c r="S40" s="1235"/>
      <c r="T40" s="1235"/>
    </row>
    <row r="41" spans="1:20">
      <c r="A41" s="1260">
        <v>5</v>
      </c>
      <c r="B41" s="1266" t="s">
        <v>1728</v>
      </c>
      <c r="C41" s="1256">
        <f t="shared" si="5"/>
        <v>0</v>
      </c>
      <c r="D41" s="1294"/>
      <c r="E41" s="1294"/>
      <c r="F41" s="1294"/>
      <c r="G41" s="1294"/>
      <c r="H41" s="1294"/>
      <c r="I41" s="1294"/>
      <c r="J41" s="1294"/>
      <c r="K41" s="1294"/>
      <c r="L41" s="1294"/>
      <c r="M41" s="1294"/>
      <c r="N41" s="1294"/>
      <c r="O41" s="1294"/>
      <c r="P41" s="1294"/>
      <c r="Q41" s="1295"/>
      <c r="R41" s="1235"/>
      <c r="S41" s="1235"/>
      <c r="T41" s="1235"/>
    </row>
    <row r="42" spans="1:20">
      <c r="A42" s="1260">
        <v>6</v>
      </c>
      <c r="B42" s="1266" t="s">
        <v>1729</v>
      </c>
      <c r="C42" s="1256">
        <f t="shared" si="5"/>
        <v>0</v>
      </c>
      <c r="D42" s="1296"/>
      <c r="E42" s="1296"/>
      <c r="F42" s="1296"/>
      <c r="G42" s="1296"/>
      <c r="H42" s="1296"/>
      <c r="I42" s="1296"/>
      <c r="J42" s="1296"/>
      <c r="K42" s="1296"/>
      <c r="L42" s="1296"/>
      <c r="M42" s="1296"/>
      <c r="N42" s="1296"/>
      <c r="O42" s="1296"/>
      <c r="P42" s="1296"/>
      <c r="Q42" s="1297"/>
      <c r="R42" s="1235"/>
      <c r="S42" s="1235"/>
      <c r="T42" s="1235"/>
    </row>
    <row r="43" spans="1:20">
      <c r="A43" s="1260">
        <v>7</v>
      </c>
      <c r="B43" s="1298" t="s">
        <v>1743</v>
      </c>
      <c r="C43" s="1256">
        <f t="shared" si="5"/>
        <v>0</v>
      </c>
      <c r="D43" s="1267">
        <f>D44+D45+D46</f>
        <v>0</v>
      </c>
      <c r="E43" s="1267">
        <f t="shared" ref="E43:Q43" si="7">E44+E45+E46</f>
        <v>0</v>
      </c>
      <c r="F43" s="1267">
        <f t="shared" si="7"/>
        <v>0</v>
      </c>
      <c r="G43" s="1267">
        <f t="shared" si="7"/>
        <v>0</v>
      </c>
      <c r="H43" s="1267">
        <f t="shared" si="7"/>
        <v>0</v>
      </c>
      <c r="I43" s="1267">
        <f t="shared" si="7"/>
        <v>0</v>
      </c>
      <c r="J43" s="1267">
        <f t="shared" si="7"/>
        <v>0</v>
      </c>
      <c r="K43" s="1267">
        <f t="shared" si="7"/>
        <v>0</v>
      </c>
      <c r="L43" s="1267">
        <f t="shared" si="7"/>
        <v>0</v>
      </c>
      <c r="M43" s="1267">
        <f t="shared" si="7"/>
        <v>0</v>
      </c>
      <c r="N43" s="1267">
        <f t="shared" si="7"/>
        <v>0</v>
      </c>
      <c r="O43" s="1267">
        <f t="shared" si="7"/>
        <v>0</v>
      </c>
      <c r="P43" s="1267">
        <f t="shared" si="7"/>
        <v>0</v>
      </c>
      <c r="Q43" s="1268">
        <f t="shared" si="7"/>
        <v>0</v>
      </c>
      <c r="R43" s="1235"/>
      <c r="S43" s="1235"/>
      <c r="T43" s="1235"/>
    </row>
    <row r="44" spans="1:20">
      <c r="A44" s="1276"/>
      <c r="B44" s="1269" t="s">
        <v>30</v>
      </c>
      <c r="C44" s="1256">
        <f t="shared" si="5"/>
        <v>0</v>
      </c>
      <c r="D44" s="1299"/>
      <c r="E44" s="1263"/>
      <c r="F44" s="1263"/>
      <c r="G44" s="1263"/>
      <c r="H44" s="1263"/>
      <c r="I44" s="1263"/>
      <c r="J44" s="1263"/>
      <c r="K44" s="1263"/>
      <c r="L44" s="1263"/>
      <c r="M44" s="1263"/>
      <c r="N44" s="1263"/>
      <c r="O44" s="1263"/>
      <c r="P44" s="1263"/>
      <c r="Q44" s="1264"/>
      <c r="R44" s="1235"/>
      <c r="S44" s="1235"/>
      <c r="T44" s="1235"/>
    </row>
    <row r="45" spans="1:20">
      <c r="A45" s="1260"/>
      <c r="B45" s="1269" t="s">
        <v>1727</v>
      </c>
      <c r="C45" s="1256">
        <f t="shared" si="5"/>
        <v>0</v>
      </c>
      <c r="D45" s="1299"/>
      <c r="E45" s="1263"/>
      <c r="F45" s="1263"/>
      <c r="G45" s="1263"/>
      <c r="H45" s="1263"/>
      <c r="I45" s="1263"/>
      <c r="J45" s="1263"/>
      <c r="K45" s="1263"/>
      <c r="L45" s="1263"/>
      <c r="M45" s="1263"/>
      <c r="N45" s="1263"/>
      <c r="O45" s="1263"/>
      <c r="P45" s="1263"/>
      <c r="Q45" s="1264"/>
      <c r="R45" s="1235"/>
      <c r="S45" s="1235"/>
      <c r="T45" s="1235"/>
    </row>
    <row r="46" spans="1:20">
      <c r="A46" s="1260"/>
      <c r="B46" s="1269" t="s">
        <v>1744</v>
      </c>
      <c r="C46" s="1256">
        <f t="shared" si="5"/>
        <v>0</v>
      </c>
      <c r="D46" s="1299"/>
      <c r="E46" s="1263"/>
      <c r="F46" s="1263"/>
      <c r="G46" s="1263"/>
      <c r="H46" s="1263"/>
      <c r="I46" s="1263"/>
      <c r="J46" s="1263"/>
      <c r="K46" s="1263"/>
      <c r="L46" s="1263"/>
      <c r="M46" s="1263"/>
      <c r="N46" s="1263"/>
      <c r="O46" s="1263"/>
      <c r="P46" s="1263"/>
      <c r="Q46" s="1264"/>
      <c r="R46" s="1235"/>
      <c r="S46" s="1235"/>
      <c r="T46" s="1235"/>
    </row>
    <row r="47" spans="1:20">
      <c r="A47" s="1260">
        <v>8</v>
      </c>
      <c r="B47" s="1277" t="s">
        <v>1745</v>
      </c>
      <c r="C47" s="1256">
        <f t="shared" si="5"/>
        <v>0</v>
      </c>
      <c r="D47" s="1299"/>
      <c r="E47" s="1263"/>
      <c r="F47" s="1263"/>
      <c r="G47" s="1263"/>
      <c r="H47" s="1263"/>
      <c r="I47" s="1263"/>
      <c r="J47" s="1263"/>
      <c r="K47" s="1263"/>
      <c r="L47" s="1263"/>
      <c r="M47" s="1263"/>
      <c r="N47" s="1263"/>
      <c r="O47" s="1263"/>
      <c r="P47" s="1263"/>
      <c r="Q47" s="1264"/>
      <c r="R47" s="1235"/>
      <c r="S47" s="1235"/>
      <c r="T47" s="1235"/>
    </row>
    <row r="48" spans="1:20">
      <c r="A48" s="1260">
        <v>9</v>
      </c>
      <c r="B48" s="1277" t="s">
        <v>1746</v>
      </c>
      <c r="C48" s="1256">
        <f t="shared" si="5"/>
        <v>0</v>
      </c>
      <c r="D48" s="1299"/>
      <c r="E48" s="1263"/>
      <c r="F48" s="1263"/>
      <c r="G48" s="1263"/>
      <c r="H48" s="1263"/>
      <c r="I48" s="1263"/>
      <c r="J48" s="1263"/>
      <c r="K48" s="1263"/>
      <c r="L48" s="1263"/>
      <c r="M48" s="1263"/>
      <c r="N48" s="1263"/>
      <c r="O48" s="1263"/>
      <c r="P48" s="1263"/>
      <c r="Q48" s="1264"/>
      <c r="R48" s="1235"/>
      <c r="S48" s="1235"/>
      <c r="T48" s="1235"/>
    </row>
    <row r="49" spans="1:20">
      <c r="A49" s="1260">
        <v>10</v>
      </c>
      <c r="B49" s="1277" t="s">
        <v>1747</v>
      </c>
      <c r="C49" s="1256">
        <f t="shared" si="5"/>
        <v>0</v>
      </c>
      <c r="D49" s="1299"/>
      <c r="E49" s="1263"/>
      <c r="F49" s="1263"/>
      <c r="G49" s="1263"/>
      <c r="H49" s="1263"/>
      <c r="I49" s="1263"/>
      <c r="J49" s="1263"/>
      <c r="K49" s="1263"/>
      <c r="L49" s="1263"/>
      <c r="M49" s="1263"/>
      <c r="N49" s="1263"/>
      <c r="O49" s="1263"/>
      <c r="P49" s="1263"/>
      <c r="Q49" s="1264"/>
      <c r="R49" s="1235"/>
      <c r="S49" s="1235"/>
      <c r="T49" s="1235"/>
    </row>
    <row r="50" spans="1:20">
      <c r="A50" s="1260">
        <v>11</v>
      </c>
      <c r="B50" s="1277" t="s">
        <v>444</v>
      </c>
      <c r="C50" s="1256">
        <f t="shared" si="5"/>
        <v>0</v>
      </c>
      <c r="D50" s="1299"/>
      <c r="E50" s="1263"/>
      <c r="F50" s="1263"/>
      <c r="G50" s="1263"/>
      <c r="H50" s="1263"/>
      <c r="I50" s="1263"/>
      <c r="J50" s="1263"/>
      <c r="K50" s="1263"/>
      <c r="L50" s="1263"/>
      <c r="M50" s="1263"/>
      <c r="N50" s="1263"/>
      <c r="O50" s="1263"/>
      <c r="P50" s="1263"/>
      <c r="Q50" s="1264"/>
      <c r="R50" s="1235"/>
      <c r="S50" s="1235"/>
      <c r="T50" s="1235"/>
    </row>
    <row r="51" spans="1:20" ht="15.75" thickBot="1">
      <c r="A51" s="1372"/>
      <c r="B51" s="1373" t="s">
        <v>1748</v>
      </c>
      <c r="C51" s="1302">
        <f>C35+C36+C37+C38+C41+C42+C43+C47+C48+C49+C50</f>
        <v>0</v>
      </c>
      <c r="D51" s="1303">
        <f>D35+D36+D37+D38+D41+D42+D43+D47+D48+D49+D50</f>
        <v>0</v>
      </c>
      <c r="E51" s="1303">
        <f t="shared" ref="E51:Q51" si="8">E35+E36+E37+E38+E41+E42+E43+E47+E48+E49+E50</f>
        <v>0</v>
      </c>
      <c r="F51" s="1303">
        <f t="shared" si="8"/>
        <v>0</v>
      </c>
      <c r="G51" s="1303">
        <f t="shared" si="8"/>
        <v>0</v>
      </c>
      <c r="H51" s="1303">
        <f t="shared" si="8"/>
        <v>0</v>
      </c>
      <c r="I51" s="1303">
        <f t="shared" si="8"/>
        <v>0</v>
      </c>
      <c r="J51" s="1303">
        <f t="shared" si="8"/>
        <v>0</v>
      </c>
      <c r="K51" s="1303">
        <f t="shared" si="8"/>
        <v>0</v>
      </c>
      <c r="L51" s="1303">
        <f t="shared" si="8"/>
        <v>0</v>
      </c>
      <c r="M51" s="1303">
        <f t="shared" si="8"/>
        <v>0</v>
      </c>
      <c r="N51" s="1303">
        <f t="shared" si="8"/>
        <v>0</v>
      </c>
      <c r="O51" s="1303">
        <f t="shared" si="8"/>
        <v>0</v>
      </c>
      <c r="P51" s="1303">
        <f t="shared" si="8"/>
        <v>0</v>
      </c>
      <c r="Q51" s="1304">
        <f t="shared" si="8"/>
        <v>0</v>
      </c>
      <c r="R51" s="1235"/>
      <c r="S51" s="1235"/>
      <c r="T51" s="1235"/>
    </row>
    <row r="52" spans="1:20" ht="15.75" thickBot="1">
      <c r="A52" s="1374"/>
      <c r="B52" s="1375" t="s">
        <v>1749</v>
      </c>
      <c r="C52" s="1307">
        <f>C33+C51</f>
        <v>0</v>
      </c>
      <c r="D52" s="1308">
        <f>D33+D51</f>
        <v>0</v>
      </c>
      <c r="E52" s="1308">
        <f t="shared" ref="E52:Q52" si="9">E33+E51</f>
        <v>0</v>
      </c>
      <c r="F52" s="1308">
        <f t="shared" si="9"/>
        <v>0</v>
      </c>
      <c r="G52" s="1308">
        <f t="shared" si="9"/>
        <v>0</v>
      </c>
      <c r="H52" s="1308">
        <f t="shared" si="9"/>
        <v>0</v>
      </c>
      <c r="I52" s="1308">
        <f t="shared" si="9"/>
        <v>0</v>
      </c>
      <c r="J52" s="1308">
        <f t="shared" si="9"/>
        <v>0</v>
      </c>
      <c r="K52" s="1308">
        <f t="shared" si="9"/>
        <v>0</v>
      </c>
      <c r="L52" s="1308">
        <f t="shared" si="9"/>
        <v>0</v>
      </c>
      <c r="M52" s="1308">
        <f t="shared" si="9"/>
        <v>0</v>
      </c>
      <c r="N52" s="1308">
        <f t="shared" si="9"/>
        <v>0</v>
      </c>
      <c r="O52" s="1308">
        <f t="shared" si="9"/>
        <v>0</v>
      </c>
      <c r="P52" s="1308">
        <f t="shared" si="9"/>
        <v>0</v>
      </c>
      <c r="Q52" s="1309">
        <f t="shared" si="9"/>
        <v>0</v>
      </c>
      <c r="R52" s="1235"/>
      <c r="S52" s="1235"/>
      <c r="T52" s="1235"/>
    </row>
    <row r="53" spans="1:20">
      <c r="A53" s="1376"/>
      <c r="B53" s="1369" t="s">
        <v>1750</v>
      </c>
      <c r="C53" s="1311"/>
      <c r="D53" s="1312"/>
      <c r="E53" s="1312"/>
      <c r="F53" s="1312"/>
      <c r="G53" s="1312"/>
      <c r="H53" s="1312"/>
      <c r="I53" s="1312"/>
      <c r="J53" s="1312"/>
      <c r="K53" s="1312"/>
      <c r="L53" s="1312"/>
      <c r="M53" s="1312"/>
      <c r="N53" s="1312"/>
      <c r="O53" s="1312"/>
      <c r="P53" s="1312"/>
      <c r="Q53" s="1313"/>
      <c r="R53" s="1235"/>
      <c r="S53" s="1235"/>
      <c r="T53" s="1235"/>
    </row>
    <row r="54" spans="1:20">
      <c r="A54" s="1260"/>
      <c r="B54" s="1369" t="s">
        <v>1751</v>
      </c>
      <c r="C54" s="1314"/>
      <c r="D54" s="1315"/>
      <c r="E54" s="1315"/>
      <c r="F54" s="1315"/>
      <c r="G54" s="1315"/>
      <c r="H54" s="1315"/>
      <c r="I54" s="1315"/>
      <c r="J54" s="1315"/>
      <c r="K54" s="1315"/>
      <c r="L54" s="1315"/>
      <c r="M54" s="1315"/>
      <c r="N54" s="1315"/>
      <c r="O54" s="1315"/>
      <c r="P54" s="1315"/>
      <c r="Q54" s="1316"/>
      <c r="R54" s="1235"/>
      <c r="S54" s="1235"/>
      <c r="T54" s="1235"/>
    </row>
    <row r="55" spans="1:20">
      <c r="A55" s="1276" t="s">
        <v>1752</v>
      </c>
      <c r="B55" s="1377" t="s">
        <v>1753</v>
      </c>
      <c r="C55" s="1251"/>
      <c r="D55" s="1252"/>
      <c r="E55" s="1252"/>
      <c r="F55" s="1252"/>
      <c r="G55" s="1252"/>
      <c r="H55" s="1252"/>
      <c r="I55" s="1252"/>
      <c r="J55" s="1252"/>
      <c r="K55" s="1252"/>
      <c r="L55" s="1252"/>
      <c r="M55" s="1252"/>
      <c r="N55" s="1252"/>
      <c r="O55" s="1252"/>
      <c r="P55" s="1252"/>
      <c r="Q55" s="1253"/>
      <c r="R55" s="1235"/>
      <c r="S55" s="1235"/>
      <c r="T55" s="1235"/>
    </row>
    <row r="56" spans="1:20">
      <c r="A56" s="1260" t="s">
        <v>1754</v>
      </c>
      <c r="B56" s="1318" t="s">
        <v>1755</v>
      </c>
      <c r="C56" s="1256">
        <f t="shared" ref="C56:C62" si="10">SUM(D56:Q56)</f>
        <v>0</v>
      </c>
      <c r="D56" s="1299"/>
      <c r="E56" s="1263"/>
      <c r="F56" s="1263"/>
      <c r="G56" s="1263"/>
      <c r="H56" s="1263"/>
      <c r="I56" s="1263"/>
      <c r="J56" s="1263"/>
      <c r="K56" s="1263"/>
      <c r="L56" s="1263"/>
      <c r="M56" s="1263"/>
      <c r="N56" s="1263"/>
      <c r="O56" s="1263"/>
      <c r="P56" s="1263"/>
      <c r="Q56" s="1264"/>
      <c r="R56" s="1235"/>
      <c r="S56" s="1235"/>
      <c r="T56" s="1235"/>
    </row>
    <row r="57" spans="1:20">
      <c r="A57" s="1260" t="s">
        <v>1756</v>
      </c>
      <c r="B57" s="1318" t="s">
        <v>1757</v>
      </c>
      <c r="C57" s="1256">
        <f t="shared" si="10"/>
        <v>0</v>
      </c>
      <c r="D57" s="1299"/>
      <c r="E57" s="1263"/>
      <c r="F57" s="1263"/>
      <c r="G57" s="1263"/>
      <c r="H57" s="1263"/>
      <c r="I57" s="1263"/>
      <c r="J57" s="1263"/>
      <c r="K57" s="1263"/>
      <c r="L57" s="1263"/>
      <c r="M57" s="1263"/>
      <c r="N57" s="1263"/>
      <c r="O57" s="1263"/>
      <c r="P57" s="1263"/>
      <c r="Q57" s="1264"/>
      <c r="R57" s="1235"/>
      <c r="S57" s="1235"/>
      <c r="T57" s="1235"/>
    </row>
    <row r="58" spans="1:20">
      <c r="A58" s="1260" t="s">
        <v>1758</v>
      </c>
      <c r="B58" s="1318" t="s">
        <v>1759</v>
      </c>
      <c r="C58" s="1256">
        <f t="shared" si="10"/>
        <v>0</v>
      </c>
      <c r="D58" s="1299"/>
      <c r="E58" s="1263"/>
      <c r="F58" s="1263"/>
      <c r="G58" s="1263"/>
      <c r="H58" s="1263"/>
      <c r="I58" s="1263"/>
      <c r="J58" s="1263"/>
      <c r="K58" s="1263"/>
      <c r="L58" s="1263"/>
      <c r="M58" s="1263"/>
      <c r="N58" s="1263"/>
      <c r="O58" s="1263"/>
      <c r="P58" s="1263"/>
      <c r="Q58" s="1264"/>
      <c r="R58" s="1235"/>
      <c r="S58" s="1235"/>
      <c r="T58" s="1235"/>
    </row>
    <row r="59" spans="1:20">
      <c r="A59" s="1260" t="s">
        <v>1760</v>
      </c>
      <c r="B59" s="1318" t="s">
        <v>1761</v>
      </c>
      <c r="C59" s="1256">
        <f t="shared" si="10"/>
        <v>0</v>
      </c>
      <c r="D59" s="1319">
        <f>D60+D61</f>
        <v>0</v>
      </c>
      <c r="E59" s="1319">
        <f t="shared" ref="E59:Q59" si="11">E60+E61</f>
        <v>0</v>
      </c>
      <c r="F59" s="1319">
        <f t="shared" si="11"/>
        <v>0</v>
      </c>
      <c r="G59" s="1319">
        <f t="shared" si="11"/>
        <v>0</v>
      </c>
      <c r="H59" s="1319">
        <f t="shared" si="11"/>
        <v>0</v>
      </c>
      <c r="I59" s="1319">
        <f t="shared" si="11"/>
        <v>0</v>
      </c>
      <c r="J59" s="1319">
        <f t="shared" si="11"/>
        <v>0</v>
      </c>
      <c r="K59" s="1319">
        <f t="shared" si="11"/>
        <v>0</v>
      </c>
      <c r="L59" s="1319">
        <f t="shared" si="11"/>
        <v>0</v>
      </c>
      <c r="M59" s="1319">
        <f t="shared" si="11"/>
        <v>0</v>
      </c>
      <c r="N59" s="1319">
        <f t="shared" si="11"/>
        <v>0</v>
      </c>
      <c r="O59" s="1319">
        <f t="shared" si="11"/>
        <v>0</v>
      </c>
      <c r="P59" s="1319">
        <f t="shared" si="11"/>
        <v>0</v>
      </c>
      <c r="Q59" s="1320">
        <f t="shared" si="11"/>
        <v>0</v>
      </c>
      <c r="R59" s="1235"/>
      <c r="S59" s="1235"/>
      <c r="T59" s="1235"/>
    </row>
    <row r="60" spans="1:20">
      <c r="A60" s="1260" t="s">
        <v>1762</v>
      </c>
      <c r="B60" s="1321" t="s">
        <v>1763</v>
      </c>
      <c r="C60" s="1256">
        <f t="shared" si="10"/>
        <v>0</v>
      </c>
      <c r="D60" s="1292"/>
      <c r="E60" s="1292"/>
      <c r="F60" s="1292"/>
      <c r="G60" s="1292"/>
      <c r="H60" s="1292"/>
      <c r="I60" s="1292"/>
      <c r="J60" s="1292"/>
      <c r="K60" s="1292"/>
      <c r="L60" s="1292"/>
      <c r="M60" s="1292"/>
      <c r="N60" s="1292"/>
      <c r="O60" s="1292"/>
      <c r="P60" s="1292"/>
      <c r="Q60" s="1293"/>
      <c r="R60" s="1235"/>
      <c r="S60" s="1235"/>
      <c r="T60" s="1235"/>
    </row>
    <row r="61" spans="1:20">
      <c r="A61" s="1260" t="s">
        <v>1764</v>
      </c>
      <c r="B61" s="1321" t="s">
        <v>1765</v>
      </c>
      <c r="C61" s="1256">
        <f t="shared" si="10"/>
        <v>0</v>
      </c>
      <c r="D61" s="1292"/>
      <c r="E61" s="1292"/>
      <c r="F61" s="1292"/>
      <c r="G61" s="1292"/>
      <c r="H61" s="1292"/>
      <c r="I61" s="1292"/>
      <c r="J61" s="1292"/>
      <c r="K61" s="1292"/>
      <c r="L61" s="1292"/>
      <c r="M61" s="1292"/>
      <c r="N61" s="1292"/>
      <c r="O61" s="1292"/>
      <c r="P61" s="1292"/>
      <c r="Q61" s="1293"/>
      <c r="R61" s="1235"/>
      <c r="S61" s="1235"/>
      <c r="T61" s="1235"/>
    </row>
    <row r="62" spans="1:20">
      <c r="A62" s="1260" t="s">
        <v>1766</v>
      </c>
      <c r="B62" s="1318" t="s">
        <v>1767</v>
      </c>
      <c r="C62" s="1256">
        <f t="shared" si="10"/>
        <v>0</v>
      </c>
      <c r="D62" s="1322"/>
      <c r="E62" s="1322"/>
      <c r="F62" s="1322"/>
      <c r="G62" s="1322"/>
      <c r="H62" s="1322"/>
      <c r="I62" s="1322"/>
      <c r="J62" s="1322"/>
      <c r="K62" s="1322"/>
      <c r="L62" s="1322"/>
      <c r="M62" s="1322"/>
      <c r="N62" s="1322"/>
      <c r="O62" s="1322"/>
      <c r="P62" s="1322"/>
      <c r="Q62" s="1323"/>
      <c r="R62" s="1235"/>
      <c r="S62" s="1235"/>
      <c r="T62" s="1235"/>
    </row>
    <row r="63" spans="1:20">
      <c r="A63" s="1276"/>
      <c r="B63" s="1371" t="s">
        <v>1768</v>
      </c>
      <c r="C63" s="1324">
        <f>C56+C57+C58+C59+C62</f>
        <v>0</v>
      </c>
      <c r="D63" s="1325">
        <f>D56+D57+D58+D59+D62</f>
        <v>0</v>
      </c>
      <c r="E63" s="1325">
        <f t="shared" ref="E63:Q63" si="12">E56+E57+E58+E59+E62</f>
        <v>0</v>
      </c>
      <c r="F63" s="1325">
        <f t="shared" si="12"/>
        <v>0</v>
      </c>
      <c r="G63" s="1325">
        <f t="shared" si="12"/>
        <v>0</v>
      </c>
      <c r="H63" s="1325">
        <f t="shared" si="12"/>
        <v>0</v>
      </c>
      <c r="I63" s="1325">
        <f t="shared" si="12"/>
        <v>0</v>
      </c>
      <c r="J63" s="1325">
        <f t="shared" si="12"/>
        <v>0</v>
      </c>
      <c r="K63" s="1325">
        <f t="shared" si="12"/>
        <v>0</v>
      </c>
      <c r="L63" s="1325">
        <f t="shared" si="12"/>
        <v>0</v>
      </c>
      <c r="M63" s="1325">
        <f t="shared" si="12"/>
        <v>0</v>
      </c>
      <c r="N63" s="1325">
        <f t="shared" si="12"/>
        <v>0</v>
      </c>
      <c r="O63" s="1325">
        <f t="shared" si="12"/>
        <v>0</v>
      </c>
      <c r="P63" s="1325">
        <f t="shared" si="12"/>
        <v>0</v>
      </c>
      <c r="Q63" s="1326">
        <f t="shared" si="12"/>
        <v>0</v>
      </c>
      <c r="R63" s="1235"/>
      <c r="S63" s="1235"/>
      <c r="T63" s="1235"/>
    </row>
    <row r="64" spans="1:20">
      <c r="A64" s="1260"/>
      <c r="B64" s="1369" t="s">
        <v>1769</v>
      </c>
      <c r="C64" s="1246"/>
      <c r="D64" s="1327"/>
      <c r="E64" s="1327"/>
      <c r="F64" s="1327"/>
      <c r="G64" s="1327"/>
      <c r="H64" s="1327"/>
      <c r="I64" s="1327"/>
      <c r="J64" s="1327"/>
      <c r="K64" s="1327"/>
      <c r="L64" s="1327"/>
      <c r="M64" s="1327"/>
      <c r="N64" s="1327"/>
      <c r="O64" s="1327"/>
      <c r="P64" s="1327"/>
      <c r="Q64" s="1328"/>
      <c r="R64" s="1235"/>
      <c r="S64" s="1235"/>
      <c r="T64" s="1235"/>
    </row>
    <row r="65" spans="1:20">
      <c r="A65" s="1276" t="s">
        <v>1770</v>
      </c>
      <c r="B65" s="1377" t="s">
        <v>1753</v>
      </c>
      <c r="C65" s="1329"/>
      <c r="D65" s="1330"/>
      <c r="E65" s="1330"/>
      <c r="F65" s="1330"/>
      <c r="G65" s="1330"/>
      <c r="H65" s="1330"/>
      <c r="I65" s="1330"/>
      <c r="J65" s="1330"/>
      <c r="K65" s="1330"/>
      <c r="L65" s="1330"/>
      <c r="M65" s="1330"/>
      <c r="N65" s="1330"/>
      <c r="O65" s="1330"/>
      <c r="P65" s="1330"/>
      <c r="Q65" s="1331"/>
      <c r="R65" s="1235"/>
      <c r="S65" s="1235"/>
      <c r="T65" s="1235"/>
    </row>
    <row r="66" spans="1:20">
      <c r="A66" s="1260" t="s">
        <v>1754</v>
      </c>
      <c r="B66" s="1318" t="s">
        <v>1755</v>
      </c>
      <c r="C66" s="1256">
        <f t="shared" ref="C66:C72" si="13">SUM(D66:Q66)</f>
        <v>0</v>
      </c>
      <c r="D66" s="1299"/>
      <c r="E66" s="1263"/>
      <c r="F66" s="1263"/>
      <c r="G66" s="1263"/>
      <c r="H66" s="1263"/>
      <c r="I66" s="1263"/>
      <c r="J66" s="1263"/>
      <c r="K66" s="1263"/>
      <c r="L66" s="1263"/>
      <c r="M66" s="1263"/>
      <c r="N66" s="1263"/>
      <c r="O66" s="1263"/>
      <c r="P66" s="1263"/>
      <c r="Q66" s="1264"/>
      <c r="R66" s="1235"/>
      <c r="S66" s="1235"/>
      <c r="T66" s="1235"/>
    </row>
    <row r="67" spans="1:20">
      <c r="A67" s="1260" t="s">
        <v>1756</v>
      </c>
      <c r="B67" s="1318" t="s">
        <v>1757</v>
      </c>
      <c r="C67" s="1256">
        <f t="shared" si="13"/>
        <v>0</v>
      </c>
      <c r="D67" s="1299"/>
      <c r="E67" s="1263"/>
      <c r="F67" s="1263"/>
      <c r="G67" s="1263"/>
      <c r="H67" s="1263"/>
      <c r="I67" s="1263"/>
      <c r="J67" s="1263"/>
      <c r="K67" s="1263"/>
      <c r="L67" s="1263"/>
      <c r="M67" s="1263"/>
      <c r="N67" s="1263"/>
      <c r="O67" s="1263"/>
      <c r="P67" s="1263"/>
      <c r="Q67" s="1264"/>
      <c r="R67" s="1235"/>
      <c r="S67" s="1235"/>
      <c r="T67" s="1235"/>
    </row>
    <row r="68" spans="1:20">
      <c r="A68" s="1260" t="s">
        <v>1758</v>
      </c>
      <c r="B68" s="1318" t="s">
        <v>1759</v>
      </c>
      <c r="C68" s="1256">
        <f t="shared" si="13"/>
        <v>0</v>
      </c>
      <c r="D68" s="1299"/>
      <c r="E68" s="1263"/>
      <c r="F68" s="1263"/>
      <c r="G68" s="1263"/>
      <c r="H68" s="1263"/>
      <c r="I68" s="1263"/>
      <c r="J68" s="1263"/>
      <c r="K68" s="1263"/>
      <c r="L68" s="1263"/>
      <c r="M68" s="1263"/>
      <c r="N68" s="1263"/>
      <c r="O68" s="1263"/>
      <c r="P68" s="1263"/>
      <c r="Q68" s="1264"/>
      <c r="R68" s="1235"/>
      <c r="S68" s="1235"/>
      <c r="T68" s="1235"/>
    </row>
    <row r="69" spans="1:20">
      <c r="A69" s="1260" t="s">
        <v>1760</v>
      </c>
      <c r="B69" s="1318" t="s">
        <v>1761</v>
      </c>
      <c r="C69" s="1256">
        <f t="shared" si="13"/>
        <v>0</v>
      </c>
      <c r="D69" s="1319">
        <f>D70+D71</f>
        <v>0</v>
      </c>
      <c r="E69" s="1319">
        <f t="shared" ref="E69:Q69" si="14">E70+E71</f>
        <v>0</v>
      </c>
      <c r="F69" s="1319">
        <f t="shared" si="14"/>
        <v>0</v>
      </c>
      <c r="G69" s="1319">
        <f t="shared" si="14"/>
        <v>0</v>
      </c>
      <c r="H69" s="1319">
        <f t="shared" si="14"/>
        <v>0</v>
      </c>
      <c r="I69" s="1319">
        <f t="shared" si="14"/>
        <v>0</v>
      </c>
      <c r="J69" s="1319">
        <f t="shared" si="14"/>
        <v>0</v>
      </c>
      <c r="K69" s="1319">
        <f t="shared" si="14"/>
        <v>0</v>
      </c>
      <c r="L69" s="1319">
        <f t="shared" si="14"/>
        <v>0</v>
      </c>
      <c r="M69" s="1319">
        <f t="shared" si="14"/>
        <v>0</v>
      </c>
      <c r="N69" s="1319">
        <f t="shared" si="14"/>
        <v>0</v>
      </c>
      <c r="O69" s="1319">
        <f t="shared" si="14"/>
        <v>0</v>
      </c>
      <c r="P69" s="1319">
        <f t="shared" si="14"/>
        <v>0</v>
      </c>
      <c r="Q69" s="1320">
        <f t="shared" si="14"/>
        <v>0</v>
      </c>
      <c r="R69" s="1235"/>
      <c r="S69" s="1235"/>
      <c r="T69" s="1235"/>
    </row>
    <row r="70" spans="1:20">
      <c r="A70" s="1260" t="s">
        <v>1762</v>
      </c>
      <c r="B70" s="1321" t="s">
        <v>1763</v>
      </c>
      <c r="C70" s="1256">
        <f t="shared" si="13"/>
        <v>0</v>
      </c>
      <c r="D70" s="1292"/>
      <c r="E70" s="1292"/>
      <c r="F70" s="1292"/>
      <c r="G70" s="1292"/>
      <c r="H70" s="1292"/>
      <c r="I70" s="1292"/>
      <c r="J70" s="1292"/>
      <c r="K70" s="1292"/>
      <c r="L70" s="1292"/>
      <c r="M70" s="1292"/>
      <c r="N70" s="1292"/>
      <c r="O70" s="1292"/>
      <c r="P70" s="1292"/>
      <c r="Q70" s="1293"/>
      <c r="R70" s="1235"/>
      <c r="S70" s="1235"/>
      <c r="T70" s="1235"/>
    </row>
    <row r="71" spans="1:20">
      <c r="A71" s="1260" t="s">
        <v>1764</v>
      </c>
      <c r="B71" s="1321" t="s">
        <v>1765</v>
      </c>
      <c r="C71" s="1256">
        <f t="shared" si="13"/>
        <v>0</v>
      </c>
      <c r="D71" s="1292"/>
      <c r="E71" s="1292"/>
      <c r="F71" s="1292"/>
      <c r="G71" s="1292"/>
      <c r="H71" s="1292"/>
      <c r="I71" s="1292"/>
      <c r="J71" s="1292"/>
      <c r="K71" s="1292"/>
      <c r="L71" s="1292"/>
      <c r="M71" s="1292"/>
      <c r="N71" s="1292"/>
      <c r="O71" s="1292"/>
      <c r="P71" s="1292"/>
      <c r="Q71" s="1293"/>
      <c r="R71" s="1235"/>
      <c r="S71" s="1235"/>
      <c r="T71" s="1235"/>
    </row>
    <row r="72" spans="1:20">
      <c r="A72" s="1260" t="s">
        <v>1766</v>
      </c>
      <c r="B72" s="1318" t="s">
        <v>1767</v>
      </c>
      <c r="C72" s="1256">
        <f t="shared" si="13"/>
        <v>0</v>
      </c>
      <c r="D72" s="1322"/>
      <c r="E72" s="1322"/>
      <c r="F72" s="1322"/>
      <c r="G72" s="1322"/>
      <c r="H72" s="1322"/>
      <c r="I72" s="1322"/>
      <c r="J72" s="1322"/>
      <c r="K72" s="1322"/>
      <c r="L72" s="1322"/>
      <c r="M72" s="1322"/>
      <c r="N72" s="1322"/>
      <c r="O72" s="1322"/>
      <c r="P72" s="1322"/>
      <c r="Q72" s="1323"/>
      <c r="R72" s="1235"/>
      <c r="S72" s="1235"/>
      <c r="T72" s="1235"/>
    </row>
    <row r="73" spans="1:20" ht="15.75" thickBot="1">
      <c r="A73" s="1372"/>
      <c r="B73" s="1373" t="s">
        <v>1771</v>
      </c>
      <c r="C73" s="1332">
        <f>C66+C67+C68+C69+C72</f>
        <v>0</v>
      </c>
      <c r="D73" s="1303">
        <f>D66+D67+D68+D69+D72</f>
        <v>0</v>
      </c>
      <c r="E73" s="1303">
        <f t="shared" ref="E73:Q73" si="15">E66+E67+E68+E69+E72</f>
        <v>0</v>
      </c>
      <c r="F73" s="1303">
        <f t="shared" si="15"/>
        <v>0</v>
      </c>
      <c r="G73" s="1303">
        <f t="shared" si="15"/>
        <v>0</v>
      </c>
      <c r="H73" s="1303">
        <f t="shared" si="15"/>
        <v>0</v>
      </c>
      <c r="I73" s="1303">
        <f t="shared" si="15"/>
        <v>0</v>
      </c>
      <c r="J73" s="1303">
        <f t="shared" si="15"/>
        <v>0</v>
      </c>
      <c r="K73" s="1303">
        <f t="shared" si="15"/>
        <v>0</v>
      </c>
      <c r="L73" s="1303">
        <f t="shared" si="15"/>
        <v>0</v>
      </c>
      <c r="M73" s="1303">
        <f t="shared" si="15"/>
        <v>0</v>
      </c>
      <c r="N73" s="1303">
        <f t="shared" si="15"/>
        <v>0</v>
      </c>
      <c r="O73" s="1303">
        <f t="shared" si="15"/>
        <v>0</v>
      </c>
      <c r="P73" s="1303">
        <f t="shared" si="15"/>
        <v>0</v>
      </c>
      <c r="Q73" s="1304">
        <f t="shared" si="15"/>
        <v>0</v>
      </c>
      <c r="R73" s="1235"/>
      <c r="S73" s="1235"/>
      <c r="T73" s="1235"/>
    </row>
    <row r="74" spans="1:20" ht="15.75" thickBot="1">
      <c r="A74" s="1378"/>
      <c r="B74" s="1375" t="s">
        <v>1772</v>
      </c>
      <c r="C74" s="1307">
        <f>C63+C73</f>
        <v>0</v>
      </c>
      <c r="D74" s="1308">
        <f>D63+D73</f>
        <v>0</v>
      </c>
      <c r="E74" s="1308">
        <f t="shared" ref="E74:Q74" si="16">E63+E73</f>
        <v>0</v>
      </c>
      <c r="F74" s="1308">
        <f t="shared" si="16"/>
        <v>0</v>
      </c>
      <c r="G74" s="1308">
        <f t="shared" si="16"/>
        <v>0</v>
      </c>
      <c r="H74" s="1308">
        <f t="shared" si="16"/>
        <v>0</v>
      </c>
      <c r="I74" s="1308">
        <f t="shared" si="16"/>
        <v>0</v>
      </c>
      <c r="J74" s="1308">
        <f t="shared" si="16"/>
        <v>0</v>
      </c>
      <c r="K74" s="1308">
        <f t="shared" si="16"/>
        <v>0</v>
      </c>
      <c r="L74" s="1308">
        <f t="shared" si="16"/>
        <v>0</v>
      </c>
      <c r="M74" s="1308">
        <f t="shared" si="16"/>
        <v>0</v>
      </c>
      <c r="N74" s="1308">
        <f t="shared" si="16"/>
        <v>0</v>
      </c>
      <c r="O74" s="1308">
        <f t="shared" si="16"/>
        <v>0</v>
      </c>
      <c r="P74" s="1308">
        <f t="shared" si="16"/>
        <v>0</v>
      </c>
      <c r="Q74" s="1309">
        <f t="shared" si="16"/>
        <v>0</v>
      </c>
      <c r="R74" s="1235"/>
      <c r="S74" s="1235"/>
      <c r="T74" s="1235"/>
    </row>
    <row r="75" spans="1:20" ht="15.75" thickBot="1">
      <c r="A75" s="1379"/>
      <c r="B75" s="1380" t="s">
        <v>1773</v>
      </c>
      <c r="C75" s="1336">
        <f>C52+C74</f>
        <v>0</v>
      </c>
      <c r="D75" s="1337">
        <f>D52+D74</f>
        <v>0</v>
      </c>
      <c r="E75" s="1337">
        <f t="shared" ref="E75:Q75" si="17">E52+E74</f>
        <v>0</v>
      </c>
      <c r="F75" s="1337">
        <f t="shared" si="17"/>
        <v>0</v>
      </c>
      <c r="G75" s="1337">
        <f t="shared" si="17"/>
        <v>0</v>
      </c>
      <c r="H75" s="1337">
        <f t="shared" si="17"/>
        <v>0</v>
      </c>
      <c r="I75" s="1337">
        <f t="shared" si="17"/>
        <v>0</v>
      </c>
      <c r="J75" s="1337">
        <f t="shared" si="17"/>
        <v>0</v>
      </c>
      <c r="K75" s="1337">
        <f t="shared" si="17"/>
        <v>0</v>
      </c>
      <c r="L75" s="1337">
        <f t="shared" si="17"/>
        <v>0</v>
      </c>
      <c r="M75" s="1337">
        <f t="shared" si="17"/>
        <v>0</v>
      </c>
      <c r="N75" s="1337">
        <f t="shared" si="17"/>
        <v>0</v>
      </c>
      <c r="O75" s="1337">
        <f t="shared" si="17"/>
        <v>0</v>
      </c>
      <c r="P75" s="1337">
        <f t="shared" si="17"/>
        <v>0</v>
      </c>
      <c r="Q75" s="1338">
        <f t="shared" si="17"/>
        <v>0</v>
      </c>
      <c r="R75" s="1235"/>
      <c r="S75" s="1235"/>
      <c r="T75" s="1235"/>
    </row>
    <row r="76" spans="1:20" ht="16.5" thickTop="1" thickBot="1">
      <c r="A76" s="1381"/>
      <c r="B76" s="1382" t="s">
        <v>1774</v>
      </c>
      <c r="C76" s="1341"/>
      <c r="D76" s="1342">
        <v>0</v>
      </c>
      <c r="E76" s="1343" t="s">
        <v>1775</v>
      </c>
      <c r="F76" s="1344" t="s">
        <v>1776</v>
      </c>
      <c r="G76" s="1344" t="s">
        <v>1777</v>
      </c>
      <c r="H76" s="1344" t="s">
        <v>1778</v>
      </c>
      <c r="I76" s="1344" t="s">
        <v>1779</v>
      </c>
      <c r="J76" s="1344" t="s">
        <v>1780</v>
      </c>
      <c r="K76" s="1344" t="s">
        <v>1781</v>
      </c>
      <c r="L76" s="1344" t="s">
        <v>1782</v>
      </c>
      <c r="M76" s="1344" t="s">
        <v>1783</v>
      </c>
      <c r="N76" s="1344" t="s">
        <v>1784</v>
      </c>
      <c r="O76" s="1344" t="s">
        <v>1785</v>
      </c>
      <c r="P76" s="1344" t="s">
        <v>1786</v>
      </c>
      <c r="Q76" s="1345" t="s">
        <v>1787</v>
      </c>
      <c r="R76" s="1235"/>
      <c r="S76" s="1235"/>
      <c r="T76" s="1235"/>
    </row>
    <row r="77" spans="1:20" ht="16.5" thickTop="1" thickBot="1">
      <c r="A77" s="1383"/>
      <c r="B77" s="1384" t="s">
        <v>1823</v>
      </c>
      <c r="C77" s="1348"/>
      <c r="D77" s="1349">
        <f t="shared" ref="D77:Q77" si="18">D75*D76</f>
        <v>0</v>
      </c>
      <c r="E77" s="1350">
        <f t="shared" si="18"/>
        <v>0</v>
      </c>
      <c r="F77" s="1350">
        <f t="shared" si="18"/>
        <v>0</v>
      </c>
      <c r="G77" s="1350">
        <f t="shared" si="18"/>
        <v>0</v>
      </c>
      <c r="H77" s="1350">
        <f t="shared" si="18"/>
        <v>0</v>
      </c>
      <c r="I77" s="1350">
        <f t="shared" si="18"/>
        <v>0</v>
      </c>
      <c r="J77" s="1350">
        <f t="shared" si="18"/>
        <v>0</v>
      </c>
      <c r="K77" s="1350">
        <f t="shared" si="18"/>
        <v>0</v>
      </c>
      <c r="L77" s="1350">
        <f t="shared" si="18"/>
        <v>0</v>
      </c>
      <c r="M77" s="1350">
        <f t="shared" si="18"/>
        <v>0</v>
      </c>
      <c r="N77" s="1350">
        <f t="shared" si="18"/>
        <v>0</v>
      </c>
      <c r="O77" s="1350">
        <f t="shared" si="18"/>
        <v>0</v>
      </c>
      <c r="P77" s="1350">
        <f t="shared" si="18"/>
        <v>0</v>
      </c>
      <c r="Q77" s="1351">
        <f t="shared" si="18"/>
        <v>0</v>
      </c>
      <c r="R77" s="1235"/>
      <c r="S77" s="1235"/>
      <c r="T77" s="1235"/>
    </row>
    <row r="78" spans="1:20" ht="16.5" thickTop="1" thickBot="1">
      <c r="A78" s="1385"/>
      <c r="B78" s="1386" t="s">
        <v>1824</v>
      </c>
      <c r="C78" s="1354">
        <f>SUM(D77:Q77)</f>
        <v>0</v>
      </c>
      <c r="D78" s="1355"/>
      <c r="E78" s="1356"/>
      <c r="F78" s="1356"/>
      <c r="G78" s="1356"/>
      <c r="H78" s="1356"/>
      <c r="I78" s="1356"/>
      <c r="J78" s="1356"/>
      <c r="K78" s="1356"/>
      <c r="L78" s="1356"/>
      <c r="M78" s="1356"/>
      <c r="N78" s="1356"/>
      <c r="O78" s="1356"/>
      <c r="P78" s="1356"/>
      <c r="Q78" s="1357"/>
      <c r="R78" s="1235"/>
      <c r="S78" s="1235"/>
      <c r="T78" s="1235"/>
    </row>
    <row r="79" spans="1:20">
      <c r="A79" s="1231"/>
      <c r="B79" s="1231"/>
      <c r="C79" s="1231"/>
      <c r="D79" s="1231"/>
      <c r="E79" s="1231"/>
      <c r="F79" s="1231"/>
      <c r="G79" s="1231"/>
      <c r="H79" s="1231"/>
      <c r="I79" s="1231"/>
      <c r="J79" s="1231"/>
      <c r="K79" s="1231"/>
      <c r="L79" s="1231"/>
      <c r="M79" s="1231"/>
      <c r="N79" s="1231"/>
      <c r="O79" s="1231"/>
      <c r="P79" s="1231"/>
      <c r="Q79" s="1231"/>
    </row>
    <row r="80" spans="1:20">
      <c r="A80" s="1231"/>
      <c r="B80" s="1231"/>
      <c r="C80" s="1231"/>
      <c r="D80" s="1231"/>
      <c r="E80" s="1231"/>
      <c r="F80" s="1231"/>
      <c r="G80" s="1231"/>
      <c r="H80" s="1231"/>
      <c r="I80" s="1231"/>
      <c r="J80" s="1231"/>
      <c r="K80" s="1231"/>
      <c r="L80" s="1231"/>
      <c r="M80" s="1231"/>
      <c r="N80" s="1231"/>
      <c r="O80" s="1231"/>
      <c r="P80" s="1231"/>
      <c r="Q80" s="1231"/>
    </row>
    <row r="81" spans="1:17">
      <c r="A81" s="1231"/>
      <c r="B81" s="1231"/>
      <c r="C81" s="1231"/>
      <c r="D81" s="1231"/>
      <c r="E81" s="1231"/>
      <c r="F81" s="1231"/>
      <c r="G81" s="1231"/>
      <c r="H81" s="1231"/>
      <c r="I81" s="1231"/>
      <c r="J81" s="1231"/>
      <c r="K81" s="1231"/>
      <c r="L81" s="1231"/>
      <c r="M81" s="1231"/>
      <c r="N81" s="1231"/>
      <c r="O81" s="1231"/>
      <c r="P81" s="1231"/>
      <c r="Q81" s="1231"/>
    </row>
  </sheetData>
  <mergeCells count="5">
    <mergeCell ref="A7:B10"/>
    <mergeCell ref="C7:Q10"/>
    <mergeCell ref="A11:B12"/>
    <mergeCell ref="C11:C12"/>
    <mergeCell ref="E11:Q11"/>
  </mergeCells>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1"/>
  <sheetViews>
    <sheetView workbookViewId="0">
      <selection activeCell="B31" sqref="B31"/>
    </sheetView>
  </sheetViews>
  <sheetFormatPr defaultRowHeight="15"/>
  <cols>
    <col min="1" max="1" width="21.85546875" style="242" bestFit="1" customWidth="1"/>
    <col min="2" max="2" width="47.7109375" style="242" customWidth="1"/>
    <col min="3" max="3" width="10" style="242" customWidth="1"/>
    <col min="4" max="256" width="9.140625" style="242"/>
    <col min="257" max="257" width="21.85546875" style="242" bestFit="1" customWidth="1"/>
    <col min="258" max="258" width="47.7109375" style="242" customWidth="1"/>
    <col min="259" max="259" width="10" style="242" customWidth="1"/>
    <col min="260" max="512" width="9.140625" style="242"/>
    <col min="513" max="513" width="21.85546875" style="242" bestFit="1" customWidth="1"/>
    <col min="514" max="514" width="47.7109375" style="242" customWidth="1"/>
    <col min="515" max="515" width="10" style="242" customWidth="1"/>
    <col min="516" max="768" width="9.140625" style="242"/>
    <col min="769" max="769" width="21.85546875" style="242" bestFit="1" customWidth="1"/>
    <col min="770" max="770" width="47.7109375" style="242" customWidth="1"/>
    <col min="771" max="771" width="10" style="242" customWidth="1"/>
    <col min="772" max="1024" width="9.140625" style="242"/>
    <col min="1025" max="1025" width="21.85546875" style="242" bestFit="1" customWidth="1"/>
    <col min="1026" max="1026" width="47.7109375" style="242" customWidth="1"/>
    <col min="1027" max="1027" width="10" style="242" customWidth="1"/>
    <col min="1028" max="1280" width="9.140625" style="242"/>
    <col min="1281" max="1281" width="21.85546875" style="242" bestFit="1" customWidth="1"/>
    <col min="1282" max="1282" width="47.7109375" style="242" customWidth="1"/>
    <col min="1283" max="1283" width="10" style="242" customWidth="1"/>
    <col min="1284" max="1536" width="9.140625" style="242"/>
    <col min="1537" max="1537" width="21.85546875" style="242" bestFit="1" customWidth="1"/>
    <col min="1538" max="1538" width="47.7109375" style="242" customWidth="1"/>
    <col min="1539" max="1539" width="10" style="242" customWidth="1"/>
    <col min="1540" max="1792" width="9.140625" style="242"/>
    <col min="1793" max="1793" width="21.85546875" style="242" bestFit="1" customWidth="1"/>
    <col min="1794" max="1794" width="47.7109375" style="242" customWidth="1"/>
    <col min="1795" max="1795" width="10" style="242" customWidth="1"/>
    <col min="1796" max="2048" width="9.140625" style="242"/>
    <col min="2049" max="2049" width="21.85546875" style="242" bestFit="1" customWidth="1"/>
    <col min="2050" max="2050" width="47.7109375" style="242" customWidth="1"/>
    <col min="2051" max="2051" width="10" style="242" customWidth="1"/>
    <col min="2052" max="2304" width="9.140625" style="242"/>
    <col min="2305" max="2305" width="21.85546875" style="242" bestFit="1" customWidth="1"/>
    <col min="2306" max="2306" width="47.7109375" style="242" customWidth="1"/>
    <col min="2307" max="2307" width="10" style="242" customWidth="1"/>
    <col min="2308" max="2560" width="9.140625" style="242"/>
    <col min="2561" max="2561" width="21.85546875" style="242" bestFit="1" customWidth="1"/>
    <col min="2562" max="2562" width="47.7109375" style="242" customWidth="1"/>
    <col min="2563" max="2563" width="10" style="242" customWidth="1"/>
    <col min="2564" max="2816" width="9.140625" style="242"/>
    <col min="2817" max="2817" width="21.85546875" style="242" bestFit="1" customWidth="1"/>
    <col min="2818" max="2818" width="47.7109375" style="242" customWidth="1"/>
    <col min="2819" max="2819" width="10" style="242" customWidth="1"/>
    <col min="2820" max="3072" width="9.140625" style="242"/>
    <col min="3073" max="3073" width="21.85546875" style="242" bestFit="1" customWidth="1"/>
    <col min="3074" max="3074" width="47.7109375" style="242" customWidth="1"/>
    <col min="3075" max="3075" width="10" style="242" customWidth="1"/>
    <col min="3076" max="3328" width="9.140625" style="242"/>
    <col min="3329" max="3329" width="21.85546875" style="242" bestFit="1" customWidth="1"/>
    <col min="3330" max="3330" width="47.7109375" style="242" customWidth="1"/>
    <col min="3331" max="3331" width="10" style="242" customWidth="1"/>
    <col min="3332" max="3584" width="9.140625" style="242"/>
    <col min="3585" max="3585" width="21.85546875" style="242" bestFit="1" customWidth="1"/>
    <col min="3586" max="3586" width="47.7109375" style="242" customWidth="1"/>
    <col min="3587" max="3587" width="10" style="242" customWidth="1"/>
    <col min="3588" max="3840" width="9.140625" style="242"/>
    <col min="3841" max="3841" width="21.85546875" style="242" bestFit="1" customWidth="1"/>
    <col min="3842" max="3842" width="47.7109375" style="242" customWidth="1"/>
    <col min="3843" max="3843" width="10" style="242" customWidth="1"/>
    <col min="3844" max="4096" width="9.140625" style="242"/>
    <col min="4097" max="4097" width="21.85546875" style="242" bestFit="1" customWidth="1"/>
    <col min="4098" max="4098" width="47.7109375" style="242" customWidth="1"/>
    <col min="4099" max="4099" width="10" style="242" customWidth="1"/>
    <col min="4100" max="4352" width="9.140625" style="242"/>
    <col min="4353" max="4353" width="21.85546875" style="242" bestFit="1" customWidth="1"/>
    <col min="4354" max="4354" width="47.7109375" style="242" customWidth="1"/>
    <col min="4355" max="4355" width="10" style="242" customWidth="1"/>
    <col min="4356" max="4608" width="9.140625" style="242"/>
    <col min="4609" max="4609" width="21.85546875" style="242" bestFit="1" customWidth="1"/>
    <col min="4610" max="4610" width="47.7109375" style="242" customWidth="1"/>
    <col min="4611" max="4611" width="10" style="242" customWidth="1"/>
    <col min="4612" max="4864" width="9.140625" style="242"/>
    <col min="4865" max="4865" width="21.85546875" style="242" bestFit="1" customWidth="1"/>
    <col min="4866" max="4866" width="47.7109375" style="242" customWidth="1"/>
    <col min="4867" max="4867" width="10" style="242" customWidth="1"/>
    <col min="4868" max="5120" width="9.140625" style="242"/>
    <col min="5121" max="5121" width="21.85546875" style="242" bestFit="1" customWidth="1"/>
    <col min="5122" max="5122" width="47.7109375" style="242" customWidth="1"/>
    <col min="5123" max="5123" width="10" style="242" customWidth="1"/>
    <col min="5124" max="5376" width="9.140625" style="242"/>
    <col min="5377" max="5377" width="21.85546875" style="242" bestFit="1" customWidth="1"/>
    <col min="5378" max="5378" width="47.7109375" style="242" customWidth="1"/>
    <col min="5379" max="5379" width="10" style="242" customWidth="1"/>
    <col min="5380" max="5632" width="9.140625" style="242"/>
    <col min="5633" max="5633" width="21.85546875" style="242" bestFit="1" customWidth="1"/>
    <col min="5634" max="5634" width="47.7109375" style="242" customWidth="1"/>
    <col min="5635" max="5635" width="10" style="242" customWidth="1"/>
    <col min="5636" max="5888" width="9.140625" style="242"/>
    <col min="5889" max="5889" width="21.85546875" style="242" bestFit="1" customWidth="1"/>
    <col min="5890" max="5890" width="47.7109375" style="242" customWidth="1"/>
    <col min="5891" max="5891" width="10" style="242" customWidth="1"/>
    <col min="5892" max="6144" width="9.140625" style="242"/>
    <col min="6145" max="6145" width="21.85546875" style="242" bestFit="1" customWidth="1"/>
    <col min="6146" max="6146" width="47.7109375" style="242" customWidth="1"/>
    <col min="6147" max="6147" width="10" style="242" customWidth="1"/>
    <col min="6148" max="6400" width="9.140625" style="242"/>
    <col min="6401" max="6401" width="21.85546875" style="242" bestFit="1" customWidth="1"/>
    <col min="6402" max="6402" width="47.7109375" style="242" customWidth="1"/>
    <col min="6403" max="6403" width="10" style="242" customWidth="1"/>
    <col min="6404" max="6656" width="9.140625" style="242"/>
    <col min="6657" max="6657" width="21.85546875" style="242" bestFit="1" customWidth="1"/>
    <col min="6658" max="6658" width="47.7109375" style="242" customWidth="1"/>
    <col min="6659" max="6659" width="10" style="242" customWidth="1"/>
    <col min="6660" max="6912" width="9.140625" style="242"/>
    <col min="6913" max="6913" width="21.85546875" style="242" bestFit="1" customWidth="1"/>
    <col min="6914" max="6914" width="47.7109375" style="242" customWidth="1"/>
    <col min="6915" max="6915" width="10" style="242" customWidth="1"/>
    <col min="6916" max="7168" width="9.140625" style="242"/>
    <col min="7169" max="7169" width="21.85546875" style="242" bestFit="1" customWidth="1"/>
    <col min="7170" max="7170" width="47.7109375" style="242" customWidth="1"/>
    <col min="7171" max="7171" width="10" style="242" customWidth="1"/>
    <col min="7172" max="7424" width="9.140625" style="242"/>
    <col min="7425" max="7425" width="21.85546875" style="242" bestFit="1" customWidth="1"/>
    <col min="7426" max="7426" width="47.7109375" style="242" customWidth="1"/>
    <col min="7427" max="7427" width="10" style="242" customWidth="1"/>
    <col min="7428" max="7680" width="9.140625" style="242"/>
    <col min="7681" max="7681" width="21.85546875" style="242" bestFit="1" customWidth="1"/>
    <col min="7682" max="7682" width="47.7109375" style="242" customWidth="1"/>
    <col min="7683" max="7683" width="10" style="242" customWidth="1"/>
    <col min="7684" max="7936" width="9.140625" style="242"/>
    <col min="7937" max="7937" width="21.85546875" style="242" bestFit="1" customWidth="1"/>
    <col min="7938" max="7938" width="47.7109375" style="242" customWidth="1"/>
    <col min="7939" max="7939" width="10" style="242" customWidth="1"/>
    <col min="7940" max="8192" width="9.140625" style="242"/>
    <col min="8193" max="8193" width="21.85546875" style="242" bestFit="1" customWidth="1"/>
    <col min="8194" max="8194" width="47.7109375" style="242" customWidth="1"/>
    <col min="8195" max="8195" width="10" style="242" customWidth="1"/>
    <col min="8196" max="8448" width="9.140625" style="242"/>
    <col min="8449" max="8449" width="21.85546875" style="242" bestFit="1" customWidth="1"/>
    <col min="8450" max="8450" width="47.7109375" style="242" customWidth="1"/>
    <col min="8451" max="8451" width="10" style="242" customWidth="1"/>
    <col min="8452" max="8704" width="9.140625" style="242"/>
    <col min="8705" max="8705" width="21.85546875" style="242" bestFit="1" customWidth="1"/>
    <col min="8706" max="8706" width="47.7109375" style="242" customWidth="1"/>
    <col min="8707" max="8707" width="10" style="242" customWidth="1"/>
    <col min="8708" max="8960" width="9.140625" style="242"/>
    <col min="8961" max="8961" width="21.85546875" style="242" bestFit="1" customWidth="1"/>
    <col min="8962" max="8962" width="47.7109375" style="242" customWidth="1"/>
    <col min="8963" max="8963" width="10" style="242" customWidth="1"/>
    <col min="8964" max="9216" width="9.140625" style="242"/>
    <col min="9217" max="9217" width="21.85546875" style="242" bestFit="1" customWidth="1"/>
    <col min="9218" max="9218" width="47.7109375" style="242" customWidth="1"/>
    <col min="9219" max="9219" width="10" style="242" customWidth="1"/>
    <col min="9220" max="9472" width="9.140625" style="242"/>
    <col min="9473" max="9473" width="21.85546875" style="242" bestFit="1" customWidth="1"/>
    <col min="9474" max="9474" width="47.7109375" style="242" customWidth="1"/>
    <col min="9475" max="9475" width="10" style="242" customWidth="1"/>
    <col min="9476" max="9728" width="9.140625" style="242"/>
    <col min="9729" max="9729" width="21.85546875" style="242" bestFit="1" customWidth="1"/>
    <col min="9730" max="9730" width="47.7109375" style="242" customWidth="1"/>
    <col min="9731" max="9731" width="10" style="242" customWidth="1"/>
    <col min="9732" max="9984" width="9.140625" style="242"/>
    <col min="9985" max="9985" width="21.85546875" style="242" bestFit="1" customWidth="1"/>
    <col min="9986" max="9986" width="47.7109375" style="242" customWidth="1"/>
    <col min="9987" max="9987" width="10" style="242" customWidth="1"/>
    <col min="9988" max="10240" width="9.140625" style="242"/>
    <col min="10241" max="10241" width="21.85546875" style="242" bestFit="1" customWidth="1"/>
    <col min="10242" max="10242" width="47.7109375" style="242" customWidth="1"/>
    <col min="10243" max="10243" width="10" style="242" customWidth="1"/>
    <col min="10244" max="10496" width="9.140625" style="242"/>
    <col min="10497" max="10497" width="21.85546875" style="242" bestFit="1" customWidth="1"/>
    <col min="10498" max="10498" width="47.7109375" style="242" customWidth="1"/>
    <col min="10499" max="10499" width="10" style="242" customWidth="1"/>
    <col min="10500" max="10752" width="9.140625" style="242"/>
    <col min="10753" max="10753" width="21.85546875" style="242" bestFit="1" customWidth="1"/>
    <col min="10754" max="10754" width="47.7109375" style="242" customWidth="1"/>
    <col min="10755" max="10755" width="10" style="242" customWidth="1"/>
    <col min="10756" max="11008" width="9.140625" style="242"/>
    <col min="11009" max="11009" width="21.85546875" style="242" bestFit="1" customWidth="1"/>
    <col min="11010" max="11010" width="47.7109375" style="242" customWidth="1"/>
    <col min="11011" max="11011" width="10" style="242" customWidth="1"/>
    <col min="11012" max="11264" width="9.140625" style="242"/>
    <col min="11265" max="11265" width="21.85546875" style="242" bestFit="1" customWidth="1"/>
    <col min="11266" max="11266" width="47.7109375" style="242" customWidth="1"/>
    <col min="11267" max="11267" width="10" style="242" customWidth="1"/>
    <col min="11268" max="11520" width="9.140625" style="242"/>
    <col min="11521" max="11521" width="21.85546875" style="242" bestFit="1" customWidth="1"/>
    <col min="11522" max="11522" width="47.7109375" style="242" customWidth="1"/>
    <col min="11523" max="11523" width="10" style="242" customWidth="1"/>
    <col min="11524" max="11776" width="9.140625" style="242"/>
    <col min="11777" max="11777" width="21.85546875" style="242" bestFit="1" customWidth="1"/>
    <col min="11778" max="11778" width="47.7109375" style="242" customWidth="1"/>
    <col min="11779" max="11779" width="10" style="242" customWidth="1"/>
    <col min="11780" max="12032" width="9.140625" style="242"/>
    <col min="12033" max="12033" width="21.85546875" style="242" bestFit="1" customWidth="1"/>
    <col min="12034" max="12034" width="47.7109375" style="242" customWidth="1"/>
    <col min="12035" max="12035" width="10" style="242" customWidth="1"/>
    <col min="12036" max="12288" width="9.140625" style="242"/>
    <col min="12289" max="12289" width="21.85546875" style="242" bestFit="1" customWidth="1"/>
    <col min="12290" max="12290" width="47.7109375" style="242" customWidth="1"/>
    <col min="12291" max="12291" width="10" style="242" customWidth="1"/>
    <col min="12292" max="12544" width="9.140625" style="242"/>
    <col min="12545" max="12545" width="21.85546875" style="242" bestFit="1" customWidth="1"/>
    <col min="12546" max="12546" width="47.7109375" style="242" customWidth="1"/>
    <col min="12547" max="12547" width="10" style="242" customWidth="1"/>
    <col min="12548" max="12800" width="9.140625" style="242"/>
    <col min="12801" max="12801" width="21.85546875" style="242" bestFit="1" customWidth="1"/>
    <col min="12802" max="12802" width="47.7109375" style="242" customWidth="1"/>
    <col min="12803" max="12803" width="10" style="242" customWidth="1"/>
    <col min="12804" max="13056" width="9.140625" style="242"/>
    <col min="13057" max="13057" width="21.85546875" style="242" bestFit="1" customWidth="1"/>
    <col min="13058" max="13058" width="47.7109375" style="242" customWidth="1"/>
    <col min="13059" max="13059" width="10" style="242" customWidth="1"/>
    <col min="13060" max="13312" width="9.140625" style="242"/>
    <col min="13313" max="13313" width="21.85546875" style="242" bestFit="1" customWidth="1"/>
    <col min="13314" max="13314" width="47.7109375" style="242" customWidth="1"/>
    <col min="13315" max="13315" width="10" style="242" customWidth="1"/>
    <col min="13316" max="13568" width="9.140625" style="242"/>
    <col min="13569" max="13569" width="21.85546875" style="242" bestFit="1" customWidth="1"/>
    <col min="13570" max="13570" width="47.7109375" style="242" customWidth="1"/>
    <col min="13571" max="13571" width="10" style="242" customWidth="1"/>
    <col min="13572" max="13824" width="9.140625" style="242"/>
    <col min="13825" max="13825" width="21.85546875" style="242" bestFit="1" customWidth="1"/>
    <col min="13826" max="13826" width="47.7109375" style="242" customWidth="1"/>
    <col min="13827" max="13827" width="10" style="242" customWidth="1"/>
    <col min="13828" max="14080" width="9.140625" style="242"/>
    <col min="14081" max="14081" width="21.85546875" style="242" bestFit="1" customWidth="1"/>
    <col min="14082" max="14082" width="47.7109375" style="242" customWidth="1"/>
    <col min="14083" max="14083" width="10" style="242" customWidth="1"/>
    <col min="14084" max="14336" width="9.140625" style="242"/>
    <col min="14337" max="14337" width="21.85546875" style="242" bestFit="1" customWidth="1"/>
    <col min="14338" max="14338" width="47.7109375" style="242" customWidth="1"/>
    <col min="14339" max="14339" width="10" style="242" customWidth="1"/>
    <col min="14340" max="14592" width="9.140625" style="242"/>
    <col min="14593" max="14593" width="21.85546875" style="242" bestFit="1" customWidth="1"/>
    <col min="14594" max="14594" width="47.7109375" style="242" customWidth="1"/>
    <col min="14595" max="14595" width="10" style="242" customWidth="1"/>
    <col min="14596" max="14848" width="9.140625" style="242"/>
    <col min="14849" max="14849" width="21.85546875" style="242" bestFit="1" customWidth="1"/>
    <col min="14850" max="14850" width="47.7109375" style="242" customWidth="1"/>
    <col min="14851" max="14851" width="10" style="242" customWidth="1"/>
    <col min="14852" max="15104" width="9.140625" style="242"/>
    <col min="15105" max="15105" width="21.85546875" style="242" bestFit="1" customWidth="1"/>
    <col min="15106" max="15106" width="47.7109375" style="242" customWidth="1"/>
    <col min="15107" max="15107" width="10" style="242" customWidth="1"/>
    <col min="15108" max="15360" width="9.140625" style="242"/>
    <col min="15361" max="15361" width="21.85546875" style="242" bestFit="1" customWidth="1"/>
    <col min="15362" max="15362" width="47.7109375" style="242" customWidth="1"/>
    <col min="15363" max="15363" width="10" style="242" customWidth="1"/>
    <col min="15364" max="15616" width="9.140625" style="242"/>
    <col min="15617" max="15617" width="21.85546875" style="242" bestFit="1" customWidth="1"/>
    <col min="15618" max="15618" width="47.7109375" style="242" customWidth="1"/>
    <col min="15619" max="15619" width="10" style="242" customWidth="1"/>
    <col min="15620" max="15872" width="9.140625" style="242"/>
    <col min="15873" max="15873" width="21.85546875" style="242" bestFit="1" customWidth="1"/>
    <col min="15874" max="15874" width="47.7109375" style="242" customWidth="1"/>
    <col min="15875" max="15875" width="10" style="242" customWidth="1"/>
    <col min="15876" max="16128" width="9.140625" style="242"/>
    <col min="16129" max="16129" width="21.85546875" style="242" bestFit="1" customWidth="1"/>
    <col min="16130" max="16130" width="47.7109375" style="242" customWidth="1"/>
    <col min="16131" max="16131" width="10" style="242" customWidth="1"/>
    <col min="16132" max="16384" width="9.140625" style="242"/>
  </cols>
  <sheetData>
    <row r="1" spans="1:20">
      <c r="A1" s="242" t="s">
        <v>0</v>
      </c>
      <c r="B1" s="1358" t="s">
        <v>1834</v>
      </c>
    </row>
    <row r="2" spans="1:20">
      <c r="A2" s="242" t="s">
        <v>2</v>
      </c>
      <c r="B2" s="268" t="s">
        <v>1819</v>
      </c>
    </row>
    <row r="3" spans="1:20">
      <c r="A3" s="242" t="s">
        <v>4</v>
      </c>
      <c r="B3" s="268" t="s">
        <v>1560</v>
      </c>
    </row>
    <row r="4" spans="1:20">
      <c r="A4" s="242" t="s">
        <v>6</v>
      </c>
      <c r="B4" s="268" t="s">
        <v>7</v>
      </c>
    </row>
    <row r="5" spans="1:20">
      <c r="A5" s="242" t="s">
        <v>8</v>
      </c>
      <c r="B5" s="242" t="s">
        <v>9</v>
      </c>
    </row>
    <row r="6" spans="1:20" ht="15.75" thickBot="1"/>
    <row r="7" spans="1:20">
      <c r="A7" s="3035" t="s">
        <v>1820</v>
      </c>
      <c r="B7" s="3036"/>
      <c r="C7" s="3041" t="s">
        <v>1821</v>
      </c>
      <c r="D7" s="3042"/>
      <c r="E7" s="3042"/>
      <c r="F7" s="3042"/>
      <c r="G7" s="3042"/>
      <c r="H7" s="3042"/>
      <c r="I7" s="3042"/>
      <c r="J7" s="3042"/>
      <c r="K7" s="3042"/>
      <c r="L7" s="3042"/>
      <c r="M7" s="3042"/>
      <c r="N7" s="3043"/>
      <c r="O7" s="3043"/>
      <c r="P7" s="3043"/>
      <c r="Q7" s="3044"/>
      <c r="R7" s="1235"/>
      <c r="S7" s="1235"/>
      <c r="T7" s="1235"/>
    </row>
    <row r="8" spans="1:20">
      <c r="A8" s="3037"/>
      <c r="B8" s="3038"/>
      <c r="C8" s="3045"/>
      <c r="D8" s="3046"/>
      <c r="E8" s="3046"/>
      <c r="F8" s="3046"/>
      <c r="G8" s="3046"/>
      <c r="H8" s="3046"/>
      <c r="I8" s="3046"/>
      <c r="J8" s="3046"/>
      <c r="K8" s="3046"/>
      <c r="L8" s="3046"/>
      <c r="M8" s="3046"/>
      <c r="N8" s="3047"/>
      <c r="O8" s="3047"/>
      <c r="P8" s="3047"/>
      <c r="Q8" s="3048"/>
      <c r="R8" s="1235"/>
      <c r="S8" s="1235"/>
      <c r="T8" s="1235"/>
    </row>
    <row r="9" spans="1:20">
      <c r="A9" s="3037"/>
      <c r="B9" s="3038"/>
      <c r="C9" s="3045"/>
      <c r="D9" s="3046"/>
      <c r="E9" s="3046"/>
      <c r="F9" s="3046"/>
      <c r="G9" s="3046"/>
      <c r="H9" s="3046"/>
      <c r="I9" s="3046"/>
      <c r="J9" s="3046"/>
      <c r="K9" s="3046"/>
      <c r="L9" s="3046"/>
      <c r="M9" s="3046"/>
      <c r="N9" s="3047"/>
      <c r="O9" s="3047"/>
      <c r="P9" s="3047"/>
      <c r="Q9" s="3048"/>
      <c r="R9" s="1235"/>
      <c r="S9" s="1235"/>
      <c r="T9" s="1235"/>
    </row>
    <row r="10" spans="1:20" ht="15.75" thickBot="1">
      <c r="A10" s="3039"/>
      <c r="B10" s="3040"/>
      <c r="C10" s="3049"/>
      <c r="D10" s="3050"/>
      <c r="E10" s="3050"/>
      <c r="F10" s="3050"/>
      <c r="G10" s="3050"/>
      <c r="H10" s="3050"/>
      <c r="I10" s="3050"/>
      <c r="J10" s="3050"/>
      <c r="K10" s="3050"/>
      <c r="L10" s="3050"/>
      <c r="M10" s="3050"/>
      <c r="N10" s="3051"/>
      <c r="O10" s="3051"/>
      <c r="P10" s="3051"/>
      <c r="Q10" s="3052"/>
      <c r="R10" s="1235"/>
      <c r="S10" s="1235"/>
      <c r="T10" s="1235"/>
    </row>
    <row r="11" spans="1:20" ht="15" customHeight="1">
      <c r="A11" s="3061" t="s">
        <v>1822</v>
      </c>
      <c r="B11" s="3062"/>
      <c r="C11" s="3065" t="s">
        <v>1809</v>
      </c>
      <c r="D11" s="1359"/>
      <c r="E11" s="3067" t="s">
        <v>1708</v>
      </c>
      <c r="F11" s="3067"/>
      <c r="G11" s="3067"/>
      <c r="H11" s="3067"/>
      <c r="I11" s="3067"/>
      <c r="J11" s="3067"/>
      <c r="K11" s="3067"/>
      <c r="L11" s="3067"/>
      <c r="M11" s="3067"/>
      <c r="N11" s="3067"/>
      <c r="O11" s="3067"/>
      <c r="P11" s="3067"/>
      <c r="Q11" s="3068"/>
      <c r="R11" s="1235"/>
      <c r="S11" s="1235"/>
      <c r="T11" s="1235"/>
    </row>
    <row r="12" spans="1:20" ht="25.5">
      <c r="A12" s="3063"/>
      <c r="B12" s="3064"/>
      <c r="C12" s="3066"/>
      <c r="D12" s="1360" t="s">
        <v>1709</v>
      </c>
      <c r="E12" s="1238" t="s">
        <v>1710</v>
      </c>
      <c r="F12" s="1361" t="s">
        <v>1711</v>
      </c>
      <c r="G12" s="1361" t="s">
        <v>1712</v>
      </c>
      <c r="H12" s="1361" t="s">
        <v>1713</v>
      </c>
      <c r="I12" s="1361" t="s">
        <v>1714</v>
      </c>
      <c r="J12" s="1361" t="s">
        <v>1715</v>
      </c>
      <c r="K12" s="1361" t="s">
        <v>1716</v>
      </c>
      <c r="L12" s="1361" t="s">
        <v>1717</v>
      </c>
      <c r="M12" s="1361" t="s">
        <v>1718</v>
      </c>
      <c r="N12" s="1361" t="s">
        <v>1719</v>
      </c>
      <c r="O12" s="1361" t="s">
        <v>1720</v>
      </c>
      <c r="P12" s="1361" t="s">
        <v>1721</v>
      </c>
      <c r="Q12" s="1362" t="s">
        <v>1722</v>
      </c>
      <c r="R12" s="1235"/>
      <c r="S12" s="1235"/>
      <c r="T12" s="1235"/>
    </row>
    <row r="13" spans="1:20">
      <c r="A13" s="1363"/>
      <c r="B13" s="1364"/>
      <c r="C13" s="1365">
        <v>1</v>
      </c>
      <c r="D13" s="1366">
        <v>2</v>
      </c>
      <c r="E13" s="1366">
        <v>3</v>
      </c>
      <c r="F13" s="1366">
        <v>4</v>
      </c>
      <c r="G13" s="1366">
        <v>5</v>
      </c>
      <c r="H13" s="1366">
        <v>6</v>
      </c>
      <c r="I13" s="1366">
        <v>7</v>
      </c>
      <c r="J13" s="1366">
        <v>8</v>
      </c>
      <c r="K13" s="1366">
        <v>9</v>
      </c>
      <c r="L13" s="1366">
        <v>10</v>
      </c>
      <c r="M13" s="1366">
        <v>11</v>
      </c>
      <c r="N13" s="1366">
        <v>12</v>
      </c>
      <c r="O13" s="1366">
        <v>13</v>
      </c>
      <c r="P13" s="1367">
        <v>14</v>
      </c>
      <c r="Q13" s="1368">
        <v>15</v>
      </c>
      <c r="R13" s="1235"/>
      <c r="S13" s="1235"/>
      <c r="T13" s="1235"/>
    </row>
    <row r="14" spans="1:20">
      <c r="A14" s="1363"/>
      <c r="B14" s="1369" t="s">
        <v>1723</v>
      </c>
      <c r="C14" s="1246"/>
      <c r="D14" s="1247"/>
      <c r="E14" s="1247"/>
      <c r="F14" s="1247"/>
      <c r="G14" s="1247"/>
      <c r="H14" s="1247"/>
      <c r="I14" s="1247"/>
      <c r="J14" s="1247"/>
      <c r="K14" s="1247"/>
      <c r="L14" s="1247"/>
      <c r="M14" s="1247"/>
      <c r="N14" s="1247"/>
      <c r="O14" s="1247"/>
      <c r="P14" s="1247"/>
      <c r="Q14" s="1248"/>
      <c r="R14" s="1235"/>
      <c r="S14" s="1235"/>
      <c r="T14" s="1235"/>
    </row>
    <row r="15" spans="1:20">
      <c r="A15" s="1260"/>
      <c r="B15" s="1370" t="s">
        <v>11</v>
      </c>
      <c r="C15" s="1251"/>
      <c r="D15" s="1252"/>
      <c r="E15" s="1252"/>
      <c r="F15" s="1252"/>
      <c r="G15" s="1252"/>
      <c r="H15" s="1252"/>
      <c r="I15" s="1252"/>
      <c r="J15" s="1252"/>
      <c r="K15" s="1252"/>
      <c r="L15" s="1252"/>
      <c r="M15" s="1252"/>
      <c r="N15" s="1252"/>
      <c r="O15" s="1252"/>
      <c r="P15" s="1252"/>
      <c r="Q15" s="1253"/>
      <c r="R15" s="1235"/>
      <c r="S15" s="1235"/>
      <c r="T15" s="1235"/>
    </row>
    <row r="16" spans="1:20">
      <c r="A16" s="1254">
        <v>1</v>
      </c>
      <c r="B16" s="1255" t="s">
        <v>1724</v>
      </c>
      <c r="C16" s="1256">
        <f>SUM(D16:Q16)</f>
        <v>0</v>
      </c>
      <c r="D16" s="1257"/>
      <c r="E16" s="1258"/>
      <c r="F16" s="1258"/>
      <c r="G16" s="1258"/>
      <c r="H16" s="1258"/>
      <c r="I16" s="1258"/>
      <c r="J16" s="1258"/>
      <c r="K16" s="1258"/>
      <c r="L16" s="1258"/>
      <c r="M16" s="1258"/>
      <c r="N16" s="1258"/>
      <c r="O16" s="1258"/>
      <c r="P16" s="1258"/>
      <c r="Q16" s="1259"/>
      <c r="R16" s="1235"/>
      <c r="S16" s="1235"/>
      <c r="T16" s="1235"/>
    </row>
    <row r="17" spans="1:20" ht="26.25">
      <c r="A17" s="1260">
        <v>2</v>
      </c>
      <c r="B17" s="1261" t="s">
        <v>319</v>
      </c>
      <c r="C17" s="1256">
        <f t="shared" ref="C17:C32" si="0">SUM(D17:Q17)</f>
        <v>0</v>
      </c>
      <c r="D17" s="1262"/>
      <c r="E17" s="1263"/>
      <c r="F17" s="1263"/>
      <c r="G17" s="1263"/>
      <c r="H17" s="1263"/>
      <c r="I17" s="1263"/>
      <c r="J17" s="1263"/>
      <c r="K17" s="1263"/>
      <c r="L17" s="1263"/>
      <c r="M17" s="1263"/>
      <c r="N17" s="1263"/>
      <c r="O17" s="1263"/>
      <c r="P17" s="1263"/>
      <c r="Q17" s="1264"/>
      <c r="R17" s="1235"/>
      <c r="S17" s="1235"/>
      <c r="T17" s="1235"/>
    </row>
    <row r="18" spans="1:20" ht="15" customHeight="1">
      <c r="A18" s="1260">
        <v>3</v>
      </c>
      <c r="B18" s="1266" t="s">
        <v>1725</v>
      </c>
      <c r="C18" s="1256">
        <f t="shared" si="0"/>
        <v>0</v>
      </c>
      <c r="D18" s="1262"/>
      <c r="E18" s="1263"/>
      <c r="F18" s="1263"/>
      <c r="G18" s="1263"/>
      <c r="H18" s="1263"/>
      <c r="I18" s="1263"/>
      <c r="J18" s="1263"/>
      <c r="K18" s="1263"/>
      <c r="L18" s="1263"/>
      <c r="M18" s="1263"/>
      <c r="N18" s="1263"/>
      <c r="O18" s="1263"/>
      <c r="P18" s="1263"/>
      <c r="Q18" s="1264"/>
      <c r="R18" s="1235"/>
      <c r="S18" s="1235"/>
      <c r="T18" s="1235"/>
    </row>
    <row r="19" spans="1:20">
      <c r="A19" s="1260">
        <v>4</v>
      </c>
      <c r="B19" s="1266" t="s">
        <v>1726</v>
      </c>
      <c r="C19" s="1256">
        <f t="shared" si="0"/>
        <v>0</v>
      </c>
      <c r="D19" s="1267">
        <f>D20+D21</f>
        <v>0</v>
      </c>
      <c r="E19" s="1267">
        <f t="shared" ref="E19:Q19" si="1">E20+E21</f>
        <v>0</v>
      </c>
      <c r="F19" s="1267">
        <f t="shared" si="1"/>
        <v>0</v>
      </c>
      <c r="G19" s="1267">
        <f t="shared" si="1"/>
        <v>0</v>
      </c>
      <c r="H19" s="1267">
        <f t="shared" si="1"/>
        <v>0</v>
      </c>
      <c r="I19" s="1267">
        <f t="shared" si="1"/>
        <v>0</v>
      </c>
      <c r="J19" s="1267">
        <f t="shared" si="1"/>
        <v>0</v>
      </c>
      <c r="K19" s="1267">
        <f t="shared" si="1"/>
        <v>0</v>
      </c>
      <c r="L19" s="1267">
        <f t="shared" si="1"/>
        <v>0</v>
      </c>
      <c r="M19" s="1267">
        <f t="shared" si="1"/>
        <v>0</v>
      </c>
      <c r="N19" s="1267">
        <f t="shared" si="1"/>
        <v>0</v>
      </c>
      <c r="O19" s="1267">
        <f t="shared" si="1"/>
        <v>0</v>
      </c>
      <c r="P19" s="1267">
        <f t="shared" si="1"/>
        <v>0</v>
      </c>
      <c r="Q19" s="1268">
        <f t="shared" si="1"/>
        <v>0</v>
      </c>
      <c r="R19" s="1235"/>
      <c r="S19" s="1235"/>
      <c r="T19" s="1235"/>
    </row>
    <row r="20" spans="1:20">
      <c r="A20" s="1260"/>
      <c r="B20" s="1269" t="s">
        <v>1727</v>
      </c>
      <c r="C20" s="1256">
        <f t="shared" si="0"/>
        <v>0</v>
      </c>
      <c r="D20" s="1270"/>
      <c r="E20" s="1271"/>
      <c r="F20" s="1271"/>
      <c r="G20" s="1271"/>
      <c r="H20" s="1271"/>
      <c r="I20" s="1271"/>
      <c r="J20" s="1271"/>
      <c r="K20" s="1271"/>
      <c r="L20" s="1271"/>
      <c r="M20" s="1271"/>
      <c r="N20" s="1271"/>
      <c r="O20" s="1271"/>
      <c r="P20" s="1271"/>
      <c r="Q20" s="1272"/>
      <c r="R20" s="1235"/>
      <c r="S20" s="1235"/>
      <c r="T20" s="1235"/>
    </row>
    <row r="21" spans="1:20">
      <c r="A21" s="1260"/>
      <c r="B21" s="1269" t="s">
        <v>803</v>
      </c>
      <c r="C21" s="1256">
        <f t="shared" si="0"/>
        <v>0</v>
      </c>
      <c r="D21" s="1270"/>
      <c r="E21" s="1271"/>
      <c r="F21" s="1271"/>
      <c r="G21" s="1271"/>
      <c r="H21" s="1271"/>
      <c r="I21" s="1271"/>
      <c r="J21" s="1271"/>
      <c r="K21" s="1271"/>
      <c r="L21" s="1271"/>
      <c r="M21" s="1271"/>
      <c r="N21" s="1271"/>
      <c r="O21" s="1271"/>
      <c r="P21" s="1271"/>
      <c r="Q21" s="1272"/>
      <c r="R21" s="1235"/>
      <c r="S21" s="1235"/>
      <c r="T21" s="1235"/>
    </row>
    <row r="22" spans="1:20">
      <c r="A22" s="1260">
        <v>5</v>
      </c>
      <c r="B22" s="1266" t="s">
        <v>1728</v>
      </c>
      <c r="C22" s="1256">
        <f t="shared" si="0"/>
        <v>0</v>
      </c>
      <c r="D22" s="1273"/>
      <c r="E22" s="1274"/>
      <c r="F22" s="1274"/>
      <c r="G22" s="1274"/>
      <c r="H22" s="1274"/>
      <c r="I22" s="1274"/>
      <c r="J22" s="1274"/>
      <c r="K22" s="1274"/>
      <c r="L22" s="1274"/>
      <c r="M22" s="1274"/>
      <c r="N22" s="1274"/>
      <c r="O22" s="1274"/>
      <c r="P22" s="1274"/>
      <c r="Q22" s="1275"/>
      <c r="R22" s="1235"/>
      <c r="S22" s="1235"/>
      <c r="T22" s="1235"/>
    </row>
    <row r="23" spans="1:20">
      <c r="A23" s="1260">
        <v>6</v>
      </c>
      <c r="B23" s="1266" t="s">
        <v>1729</v>
      </c>
      <c r="C23" s="1256">
        <f t="shared" si="0"/>
        <v>0</v>
      </c>
      <c r="D23" s="1270"/>
      <c r="E23" s="1271"/>
      <c r="F23" s="1271"/>
      <c r="G23" s="1271"/>
      <c r="H23" s="1271"/>
      <c r="I23" s="1271"/>
      <c r="J23" s="1271"/>
      <c r="K23" s="1271"/>
      <c r="L23" s="1271"/>
      <c r="M23" s="1271"/>
      <c r="N23" s="1271"/>
      <c r="O23" s="1271"/>
      <c r="P23" s="1271"/>
      <c r="Q23" s="1272"/>
      <c r="R23" s="1235"/>
      <c r="S23" s="1235"/>
      <c r="T23" s="1235"/>
    </row>
    <row r="24" spans="1:20">
      <c r="A24" s="1260">
        <v>7</v>
      </c>
      <c r="B24" s="1266" t="s">
        <v>1730</v>
      </c>
      <c r="C24" s="1256">
        <f t="shared" si="0"/>
        <v>0</v>
      </c>
      <c r="D24" s="1270"/>
      <c r="E24" s="1271"/>
      <c r="F24" s="1271"/>
      <c r="G24" s="1271"/>
      <c r="H24" s="1271"/>
      <c r="I24" s="1271"/>
      <c r="J24" s="1271"/>
      <c r="K24" s="1271"/>
      <c r="L24" s="1271"/>
      <c r="M24" s="1271"/>
      <c r="N24" s="1271"/>
      <c r="O24" s="1271"/>
      <c r="P24" s="1271"/>
      <c r="Q24" s="1272"/>
      <c r="R24" s="1235"/>
      <c r="S24" s="1235"/>
      <c r="T24" s="1235"/>
    </row>
    <row r="25" spans="1:20">
      <c r="A25" s="1260"/>
      <c r="B25" s="1269" t="s">
        <v>1731</v>
      </c>
      <c r="C25" s="1256">
        <f t="shared" si="0"/>
        <v>0</v>
      </c>
      <c r="D25" s="1270"/>
      <c r="E25" s="1271"/>
      <c r="F25" s="1271"/>
      <c r="G25" s="1271"/>
      <c r="H25" s="1271"/>
      <c r="I25" s="1271"/>
      <c r="J25" s="1271"/>
      <c r="K25" s="1271"/>
      <c r="L25" s="1271"/>
      <c r="M25" s="1271"/>
      <c r="N25" s="1271"/>
      <c r="O25" s="1271"/>
      <c r="P25" s="1271"/>
      <c r="Q25" s="1272"/>
      <c r="R25" s="1235"/>
      <c r="S25" s="1235"/>
      <c r="T25" s="1235"/>
    </row>
    <row r="26" spans="1:20">
      <c r="A26" s="1260">
        <v>8</v>
      </c>
      <c r="B26" s="1277" t="s">
        <v>1732</v>
      </c>
      <c r="C26" s="1256">
        <f t="shared" si="0"/>
        <v>0</v>
      </c>
      <c r="D26" s="1278">
        <f>D27+D28+D29</f>
        <v>0</v>
      </c>
      <c r="E26" s="1278">
        <f t="shared" ref="E26:Q26" si="2">E27+E28+E29</f>
        <v>0</v>
      </c>
      <c r="F26" s="1278">
        <f t="shared" si="2"/>
        <v>0</v>
      </c>
      <c r="G26" s="1278">
        <f t="shared" si="2"/>
        <v>0</v>
      </c>
      <c r="H26" s="1278">
        <f t="shared" si="2"/>
        <v>0</v>
      </c>
      <c r="I26" s="1278">
        <f t="shared" si="2"/>
        <v>0</v>
      </c>
      <c r="J26" s="1278">
        <f t="shared" si="2"/>
        <v>0</v>
      </c>
      <c r="K26" s="1278">
        <f t="shared" si="2"/>
        <v>0</v>
      </c>
      <c r="L26" s="1278">
        <f t="shared" si="2"/>
        <v>0</v>
      </c>
      <c r="M26" s="1278">
        <f t="shared" si="2"/>
        <v>0</v>
      </c>
      <c r="N26" s="1278">
        <f t="shared" si="2"/>
        <v>0</v>
      </c>
      <c r="O26" s="1278">
        <f t="shared" si="2"/>
        <v>0</v>
      </c>
      <c r="P26" s="1278">
        <f t="shared" si="2"/>
        <v>0</v>
      </c>
      <c r="Q26" s="1279">
        <f t="shared" si="2"/>
        <v>0</v>
      </c>
      <c r="R26" s="1235"/>
      <c r="S26" s="1235"/>
      <c r="T26" s="1235"/>
    </row>
    <row r="27" spans="1:20">
      <c r="A27" s="1231"/>
      <c r="B27" s="1280" t="s">
        <v>1733</v>
      </c>
      <c r="C27" s="1256">
        <f t="shared" si="0"/>
        <v>0</v>
      </c>
      <c r="D27" s="1270"/>
      <c r="E27" s="1271"/>
      <c r="F27" s="1271"/>
      <c r="G27" s="1271"/>
      <c r="H27" s="1271"/>
      <c r="I27" s="1271"/>
      <c r="J27" s="1271"/>
      <c r="K27" s="1271"/>
      <c r="L27" s="1271"/>
      <c r="M27" s="1271"/>
      <c r="N27" s="1271"/>
      <c r="O27" s="1271"/>
      <c r="P27" s="1271"/>
      <c r="Q27" s="1272"/>
      <c r="R27" s="1235"/>
      <c r="S27" s="1235"/>
      <c r="T27" s="1235"/>
    </row>
    <row r="28" spans="1:20">
      <c r="A28" s="1260"/>
      <c r="B28" s="1280" t="s">
        <v>263</v>
      </c>
      <c r="C28" s="1256">
        <f t="shared" si="0"/>
        <v>0</v>
      </c>
      <c r="D28" s="1270"/>
      <c r="E28" s="1271"/>
      <c r="F28" s="1271"/>
      <c r="G28" s="1271"/>
      <c r="H28" s="1271"/>
      <c r="I28" s="1271"/>
      <c r="J28" s="1271"/>
      <c r="K28" s="1271"/>
      <c r="L28" s="1271"/>
      <c r="M28" s="1271"/>
      <c r="N28" s="1271"/>
      <c r="O28" s="1271"/>
      <c r="P28" s="1271"/>
      <c r="Q28" s="1272"/>
      <c r="R28" s="1235"/>
      <c r="S28" s="1235"/>
      <c r="T28" s="1235"/>
    </row>
    <row r="29" spans="1:20">
      <c r="A29" s="1260"/>
      <c r="B29" s="1269" t="s">
        <v>1734</v>
      </c>
      <c r="C29" s="1256">
        <f t="shared" si="0"/>
        <v>0</v>
      </c>
      <c r="D29" s="1270"/>
      <c r="E29" s="1271"/>
      <c r="F29" s="1271"/>
      <c r="G29" s="1271"/>
      <c r="H29" s="1271"/>
      <c r="I29" s="1271"/>
      <c r="J29" s="1271"/>
      <c r="K29" s="1271"/>
      <c r="L29" s="1271"/>
      <c r="M29" s="1271"/>
      <c r="N29" s="1271"/>
      <c r="O29" s="1271"/>
      <c r="P29" s="1271"/>
      <c r="Q29" s="1272"/>
      <c r="R29" s="1235"/>
      <c r="S29" s="1235"/>
      <c r="T29" s="1235"/>
    </row>
    <row r="30" spans="1:20">
      <c r="A30" s="1260">
        <v>9</v>
      </c>
      <c r="B30" s="1281" t="s">
        <v>1735</v>
      </c>
      <c r="C30" s="1256">
        <f t="shared" si="0"/>
        <v>0</v>
      </c>
      <c r="D30" s="1278">
        <f>D31+D32</f>
        <v>0</v>
      </c>
      <c r="E30" s="1278">
        <f t="shared" ref="E30:Q30" si="3">E31+E32</f>
        <v>0</v>
      </c>
      <c r="F30" s="1278">
        <f t="shared" si="3"/>
        <v>0</v>
      </c>
      <c r="G30" s="1278">
        <f t="shared" si="3"/>
        <v>0</v>
      </c>
      <c r="H30" s="1278">
        <f t="shared" si="3"/>
        <v>0</v>
      </c>
      <c r="I30" s="1278">
        <f t="shared" si="3"/>
        <v>0</v>
      </c>
      <c r="J30" s="1278">
        <f t="shared" si="3"/>
        <v>0</v>
      </c>
      <c r="K30" s="1278">
        <f t="shared" si="3"/>
        <v>0</v>
      </c>
      <c r="L30" s="1278">
        <f t="shared" si="3"/>
        <v>0</v>
      </c>
      <c r="M30" s="1278">
        <f t="shared" si="3"/>
        <v>0</v>
      </c>
      <c r="N30" s="1278">
        <f t="shared" si="3"/>
        <v>0</v>
      </c>
      <c r="O30" s="1278">
        <f t="shared" si="3"/>
        <v>0</v>
      </c>
      <c r="P30" s="1278">
        <f t="shared" si="3"/>
        <v>0</v>
      </c>
      <c r="Q30" s="1279">
        <f t="shared" si="3"/>
        <v>0</v>
      </c>
      <c r="R30" s="1235"/>
      <c r="S30" s="1235"/>
      <c r="T30" s="1235"/>
    </row>
    <row r="31" spans="1:20">
      <c r="A31" s="1260"/>
      <c r="B31" s="1282" t="s">
        <v>1736</v>
      </c>
      <c r="C31" s="1256">
        <f t="shared" si="0"/>
        <v>0</v>
      </c>
      <c r="D31" s="1270"/>
      <c r="E31" s="1271"/>
      <c r="F31" s="1271"/>
      <c r="G31" s="1271"/>
      <c r="H31" s="1271"/>
      <c r="I31" s="1271"/>
      <c r="J31" s="1271"/>
      <c r="K31" s="1271"/>
      <c r="L31" s="1271"/>
      <c r="M31" s="1271"/>
      <c r="N31" s="1271"/>
      <c r="O31" s="1271"/>
      <c r="P31" s="1271"/>
      <c r="Q31" s="1272"/>
      <c r="R31" s="1235"/>
      <c r="S31" s="1235"/>
      <c r="T31" s="1235"/>
    </row>
    <row r="32" spans="1:20">
      <c r="A32" s="1260"/>
      <c r="B32" s="1282" t="s">
        <v>1737</v>
      </c>
      <c r="C32" s="1256">
        <f t="shared" si="0"/>
        <v>0</v>
      </c>
      <c r="D32" s="1270"/>
      <c r="E32" s="1271"/>
      <c r="F32" s="1271"/>
      <c r="G32" s="1271"/>
      <c r="H32" s="1271"/>
      <c r="I32" s="1271"/>
      <c r="J32" s="1271"/>
      <c r="K32" s="1271"/>
      <c r="L32" s="1271"/>
      <c r="M32" s="1271"/>
      <c r="N32" s="1271"/>
      <c r="O32" s="1271"/>
      <c r="P32" s="1271"/>
      <c r="Q32" s="1272"/>
      <c r="R32" s="1235"/>
      <c r="S32" s="1235"/>
      <c r="T32" s="1235"/>
    </row>
    <row r="33" spans="1:20">
      <c r="A33" s="1260"/>
      <c r="B33" s="1371" t="s">
        <v>1738</v>
      </c>
      <c r="C33" s="1285">
        <f>C16+C17+C18+C19+C22+C23+C24+C25+C26+C30</f>
        <v>0</v>
      </c>
      <c r="D33" s="1285">
        <f t="shared" ref="D33:Q33" si="4">D16+D17+D18+D19+D22+D23+D24+D25+D26+D30</f>
        <v>0</v>
      </c>
      <c r="E33" s="1285">
        <f t="shared" si="4"/>
        <v>0</v>
      </c>
      <c r="F33" s="1285">
        <f t="shared" si="4"/>
        <v>0</v>
      </c>
      <c r="G33" s="1285">
        <f t="shared" si="4"/>
        <v>0</v>
      </c>
      <c r="H33" s="1285">
        <f t="shared" si="4"/>
        <v>0</v>
      </c>
      <c r="I33" s="1285">
        <f t="shared" si="4"/>
        <v>0</v>
      </c>
      <c r="J33" s="1285">
        <f t="shared" si="4"/>
        <v>0</v>
      </c>
      <c r="K33" s="1285">
        <f t="shared" si="4"/>
        <v>0</v>
      </c>
      <c r="L33" s="1285">
        <f t="shared" si="4"/>
        <v>0</v>
      </c>
      <c r="M33" s="1285">
        <f t="shared" si="4"/>
        <v>0</v>
      </c>
      <c r="N33" s="1285">
        <f t="shared" si="4"/>
        <v>0</v>
      </c>
      <c r="O33" s="1285">
        <f t="shared" si="4"/>
        <v>0</v>
      </c>
      <c r="P33" s="1285">
        <f t="shared" si="4"/>
        <v>0</v>
      </c>
      <c r="Q33" s="1286">
        <f t="shared" si="4"/>
        <v>0</v>
      </c>
      <c r="R33" s="1235"/>
      <c r="S33" s="1235"/>
      <c r="T33" s="1235"/>
    </row>
    <row r="34" spans="1:20">
      <c r="A34" s="1260"/>
      <c r="B34" s="1369" t="s">
        <v>1739</v>
      </c>
      <c r="C34" s="1288"/>
      <c r="D34" s="1288"/>
      <c r="E34" s="1288"/>
      <c r="F34" s="1288"/>
      <c r="G34" s="1288"/>
      <c r="H34" s="1288"/>
      <c r="I34" s="1288"/>
      <c r="J34" s="1288"/>
      <c r="K34" s="1288"/>
      <c r="L34" s="1288"/>
      <c r="M34" s="1288"/>
      <c r="N34" s="1288"/>
      <c r="O34" s="1288"/>
      <c r="P34" s="1288"/>
      <c r="Q34" s="1289"/>
      <c r="R34" s="1235"/>
      <c r="S34" s="1235"/>
      <c r="T34" s="1235"/>
    </row>
    <row r="35" spans="1:20">
      <c r="A35" s="1260">
        <v>1</v>
      </c>
      <c r="B35" s="1266" t="s">
        <v>29</v>
      </c>
      <c r="C35" s="1256">
        <f>SUM(D35:Q35)</f>
        <v>0</v>
      </c>
      <c r="D35" s="1273"/>
      <c r="E35" s="1274"/>
      <c r="F35" s="1274"/>
      <c r="G35" s="1274"/>
      <c r="H35" s="1274"/>
      <c r="I35" s="1274"/>
      <c r="J35" s="1274"/>
      <c r="K35" s="1274"/>
      <c r="L35" s="1274"/>
      <c r="M35" s="1274"/>
      <c r="N35" s="1274"/>
      <c r="O35" s="1274"/>
      <c r="P35" s="1274"/>
      <c r="Q35" s="1275"/>
      <c r="R35" s="1235"/>
      <c r="S35" s="1235"/>
      <c r="T35" s="1235"/>
    </row>
    <row r="36" spans="1:20">
      <c r="A36" s="1260">
        <v>2</v>
      </c>
      <c r="B36" s="1266" t="s">
        <v>1740</v>
      </c>
      <c r="C36" s="1256">
        <f t="shared" ref="C36:C50" si="5">SUM(D36:Q36)</f>
        <v>0</v>
      </c>
      <c r="D36" s="1270"/>
      <c r="E36" s="1271"/>
      <c r="F36" s="1271"/>
      <c r="G36" s="1271"/>
      <c r="H36" s="1271"/>
      <c r="I36" s="1271"/>
      <c r="J36" s="1271"/>
      <c r="K36" s="1271"/>
      <c r="L36" s="1271"/>
      <c r="M36" s="1271"/>
      <c r="N36" s="1271"/>
      <c r="O36" s="1271"/>
      <c r="P36" s="1271"/>
      <c r="Q36" s="1272"/>
      <c r="R36" s="1235"/>
      <c r="S36" s="1235"/>
      <c r="T36" s="1235"/>
    </row>
    <row r="37" spans="1:20" ht="26.25">
      <c r="A37" s="1260">
        <v>3</v>
      </c>
      <c r="B37" s="1266" t="s">
        <v>1741</v>
      </c>
      <c r="C37" s="1256">
        <f t="shared" si="5"/>
        <v>0</v>
      </c>
      <c r="D37" s="1270"/>
      <c r="E37" s="1271"/>
      <c r="F37" s="1271"/>
      <c r="G37" s="1271"/>
      <c r="H37" s="1271"/>
      <c r="I37" s="1271"/>
      <c r="J37" s="1271"/>
      <c r="K37" s="1271"/>
      <c r="L37" s="1271"/>
      <c r="M37" s="1271"/>
      <c r="N37" s="1271"/>
      <c r="O37" s="1271"/>
      <c r="P37" s="1271"/>
      <c r="Q37" s="1272"/>
      <c r="R37" s="1235"/>
      <c r="S37" s="1235"/>
      <c r="T37" s="1235"/>
    </row>
    <row r="38" spans="1:20" ht="15" customHeight="1">
      <c r="A38" s="1260">
        <v>4</v>
      </c>
      <c r="B38" s="1266" t="s">
        <v>1742</v>
      </c>
      <c r="C38" s="1256">
        <f t="shared" si="5"/>
        <v>0</v>
      </c>
      <c r="D38" s="1278">
        <f>D39+D40</f>
        <v>0</v>
      </c>
      <c r="E38" s="1278">
        <f t="shared" ref="E38:Q38" si="6">E39+E40</f>
        <v>0</v>
      </c>
      <c r="F38" s="1278">
        <f t="shared" si="6"/>
        <v>0</v>
      </c>
      <c r="G38" s="1278">
        <f t="shared" si="6"/>
        <v>0</v>
      </c>
      <c r="H38" s="1278">
        <f t="shared" si="6"/>
        <v>0</v>
      </c>
      <c r="I38" s="1278">
        <f t="shared" si="6"/>
        <v>0</v>
      </c>
      <c r="J38" s="1278">
        <f t="shared" si="6"/>
        <v>0</v>
      </c>
      <c r="K38" s="1278">
        <f t="shared" si="6"/>
        <v>0</v>
      </c>
      <c r="L38" s="1278">
        <f t="shared" si="6"/>
        <v>0</v>
      </c>
      <c r="M38" s="1278">
        <f t="shared" si="6"/>
        <v>0</v>
      </c>
      <c r="N38" s="1278">
        <f t="shared" si="6"/>
        <v>0</v>
      </c>
      <c r="O38" s="1278">
        <f t="shared" si="6"/>
        <v>0</v>
      </c>
      <c r="P38" s="1278">
        <f t="shared" si="6"/>
        <v>0</v>
      </c>
      <c r="Q38" s="1279">
        <f t="shared" si="6"/>
        <v>0</v>
      </c>
      <c r="R38" s="1235"/>
      <c r="S38" s="1235"/>
      <c r="T38" s="1235"/>
    </row>
    <row r="39" spans="1:20">
      <c r="A39" s="1260"/>
      <c r="B39" s="1269" t="s">
        <v>1727</v>
      </c>
      <c r="C39" s="1256">
        <f t="shared" si="5"/>
        <v>0</v>
      </c>
      <c r="D39" s="1290"/>
      <c r="E39" s="1290"/>
      <c r="F39" s="1290"/>
      <c r="G39" s="1290"/>
      <c r="H39" s="1290"/>
      <c r="I39" s="1290"/>
      <c r="J39" s="1290"/>
      <c r="K39" s="1290"/>
      <c r="L39" s="1290"/>
      <c r="M39" s="1290"/>
      <c r="N39" s="1290"/>
      <c r="O39" s="1290"/>
      <c r="P39" s="1290"/>
      <c r="Q39" s="1291"/>
      <c r="R39" s="1235"/>
      <c r="S39" s="1235"/>
      <c r="T39" s="1235"/>
    </row>
    <row r="40" spans="1:20">
      <c r="A40" s="1260"/>
      <c r="B40" s="1269" t="s">
        <v>803</v>
      </c>
      <c r="C40" s="1256">
        <f t="shared" si="5"/>
        <v>0</v>
      </c>
      <c r="D40" s="1292"/>
      <c r="E40" s="1292"/>
      <c r="F40" s="1292"/>
      <c r="G40" s="1292"/>
      <c r="H40" s="1292"/>
      <c r="I40" s="1292"/>
      <c r="J40" s="1292"/>
      <c r="K40" s="1292"/>
      <c r="L40" s="1292"/>
      <c r="M40" s="1292"/>
      <c r="N40" s="1292"/>
      <c r="O40" s="1292"/>
      <c r="P40" s="1292"/>
      <c r="Q40" s="1293"/>
      <c r="R40" s="1235"/>
      <c r="S40" s="1235"/>
      <c r="T40" s="1235"/>
    </row>
    <row r="41" spans="1:20">
      <c r="A41" s="1260">
        <v>5</v>
      </c>
      <c r="B41" s="1266" t="s">
        <v>1728</v>
      </c>
      <c r="C41" s="1256">
        <f t="shared" si="5"/>
        <v>0</v>
      </c>
      <c r="D41" s="1294"/>
      <c r="E41" s="1294"/>
      <c r="F41" s="1294"/>
      <c r="G41" s="1294"/>
      <c r="H41" s="1294"/>
      <c r="I41" s="1294"/>
      <c r="J41" s="1294"/>
      <c r="K41" s="1294"/>
      <c r="L41" s="1294"/>
      <c r="M41" s="1294"/>
      <c r="N41" s="1294"/>
      <c r="O41" s="1294"/>
      <c r="P41" s="1294"/>
      <c r="Q41" s="1295"/>
      <c r="R41" s="1235"/>
      <c r="S41" s="1235"/>
      <c r="T41" s="1235"/>
    </row>
    <row r="42" spans="1:20">
      <c r="A42" s="1260">
        <v>6</v>
      </c>
      <c r="B42" s="1266" t="s">
        <v>1729</v>
      </c>
      <c r="C42" s="1256">
        <f t="shared" si="5"/>
        <v>0</v>
      </c>
      <c r="D42" s="1296"/>
      <c r="E42" s="1296"/>
      <c r="F42" s="1296"/>
      <c r="G42" s="1296"/>
      <c r="H42" s="1296"/>
      <c r="I42" s="1296"/>
      <c r="J42" s="1296"/>
      <c r="K42" s="1296"/>
      <c r="L42" s="1296"/>
      <c r="M42" s="1296"/>
      <c r="N42" s="1296"/>
      <c r="O42" s="1296"/>
      <c r="P42" s="1296"/>
      <c r="Q42" s="1297"/>
      <c r="R42" s="1235"/>
      <c r="S42" s="1235"/>
      <c r="T42" s="1235"/>
    </row>
    <row r="43" spans="1:20">
      <c r="A43" s="1260">
        <v>7</v>
      </c>
      <c r="B43" s="1298" t="s">
        <v>1743</v>
      </c>
      <c r="C43" s="1256">
        <f t="shared" si="5"/>
        <v>0</v>
      </c>
      <c r="D43" s="1267">
        <f>D44+D45+D46</f>
        <v>0</v>
      </c>
      <c r="E43" s="1267">
        <f t="shared" ref="E43:Q43" si="7">E44+E45+E46</f>
        <v>0</v>
      </c>
      <c r="F43" s="1267">
        <f t="shared" si="7"/>
        <v>0</v>
      </c>
      <c r="G43" s="1267">
        <f t="shared" si="7"/>
        <v>0</v>
      </c>
      <c r="H43" s="1267">
        <f t="shared" si="7"/>
        <v>0</v>
      </c>
      <c r="I43" s="1267">
        <f t="shared" si="7"/>
        <v>0</v>
      </c>
      <c r="J43" s="1267">
        <f t="shared" si="7"/>
        <v>0</v>
      </c>
      <c r="K43" s="1267">
        <f t="shared" si="7"/>
        <v>0</v>
      </c>
      <c r="L43" s="1267">
        <f t="shared" si="7"/>
        <v>0</v>
      </c>
      <c r="M43" s="1267">
        <f t="shared" si="7"/>
        <v>0</v>
      </c>
      <c r="N43" s="1267">
        <f t="shared" si="7"/>
        <v>0</v>
      </c>
      <c r="O43" s="1267">
        <f t="shared" si="7"/>
        <v>0</v>
      </c>
      <c r="P43" s="1267">
        <f t="shared" si="7"/>
        <v>0</v>
      </c>
      <c r="Q43" s="1268">
        <f t="shared" si="7"/>
        <v>0</v>
      </c>
      <c r="R43" s="1235"/>
      <c r="S43" s="1235"/>
      <c r="T43" s="1235"/>
    </row>
    <row r="44" spans="1:20">
      <c r="A44" s="1276"/>
      <c r="B44" s="1269" t="s">
        <v>30</v>
      </c>
      <c r="C44" s="1256">
        <f t="shared" si="5"/>
        <v>0</v>
      </c>
      <c r="D44" s="1299"/>
      <c r="E44" s="1263"/>
      <c r="F44" s="1263"/>
      <c r="G44" s="1263"/>
      <c r="H44" s="1263"/>
      <c r="I44" s="1263"/>
      <c r="J44" s="1263"/>
      <c r="K44" s="1263"/>
      <c r="L44" s="1263"/>
      <c r="M44" s="1263"/>
      <c r="N44" s="1263"/>
      <c r="O44" s="1263"/>
      <c r="P44" s="1263"/>
      <c r="Q44" s="1264"/>
      <c r="R44" s="1235"/>
      <c r="S44" s="1235"/>
      <c r="T44" s="1235"/>
    </row>
    <row r="45" spans="1:20">
      <c r="A45" s="1260"/>
      <c r="B45" s="1269" t="s">
        <v>1727</v>
      </c>
      <c r="C45" s="1256">
        <f t="shared" si="5"/>
        <v>0</v>
      </c>
      <c r="D45" s="1299"/>
      <c r="E45" s="1263"/>
      <c r="F45" s="1263"/>
      <c r="G45" s="1263"/>
      <c r="H45" s="1263"/>
      <c r="I45" s="1263"/>
      <c r="J45" s="1263"/>
      <c r="K45" s="1263"/>
      <c r="L45" s="1263"/>
      <c r="M45" s="1263"/>
      <c r="N45" s="1263"/>
      <c r="O45" s="1263"/>
      <c r="P45" s="1263"/>
      <c r="Q45" s="1264"/>
      <c r="R45" s="1235"/>
      <c r="S45" s="1235"/>
      <c r="T45" s="1235"/>
    </row>
    <row r="46" spans="1:20">
      <c r="A46" s="1260"/>
      <c r="B46" s="1269" t="s">
        <v>1744</v>
      </c>
      <c r="C46" s="1256">
        <f t="shared" si="5"/>
        <v>0</v>
      </c>
      <c r="D46" s="1299"/>
      <c r="E46" s="1263"/>
      <c r="F46" s="1263"/>
      <c r="G46" s="1263"/>
      <c r="H46" s="1263"/>
      <c r="I46" s="1263"/>
      <c r="J46" s="1263"/>
      <c r="K46" s="1263"/>
      <c r="L46" s="1263"/>
      <c r="M46" s="1263"/>
      <c r="N46" s="1263"/>
      <c r="O46" s="1263"/>
      <c r="P46" s="1263"/>
      <c r="Q46" s="1264"/>
      <c r="R46" s="1235"/>
      <c r="S46" s="1235"/>
      <c r="T46" s="1235"/>
    </row>
    <row r="47" spans="1:20">
      <c r="A47" s="1260">
        <v>8</v>
      </c>
      <c r="B47" s="1277" t="s">
        <v>1745</v>
      </c>
      <c r="C47" s="1256">
        <f t="shared" si="5"/>
        <v>0</v>
      </c>
      <c r="D47" s="1299"/>
      <c r="E47" s="1263"/>
      <c r="F47" s="1263"/>
      <c r="G47" s="1263"/>
      <c r="H47" s="1263"/>
      <c r="I47" s="1263"/>
      <c r="J47" s="1263"/>
      <c r="K47" s="1263"/>
      <c r="L47" s="1263"/>
      <c r="M47" s="1263"/>
      <c r="N47" s="1263"/>
      <c r="O47" s="1263"/>
      <c r="P47" s="1263"/>
      <c r="Q47" s="1264"/>
      <c r="R47" s="1235"/>
      <c r="S47" s="1235"/>
      <c r="T47" s="1235"/>
    </row>
    <row r="48" spans="1:20">
      <c r="A48" s="1260">
        <v>9</v>
      </c>
      <c r="B48" s="1277" t="s">
        <v>1746</v>
      </c>
      <c r="C48" s="1256">
        <f t="shared" si="5"/>
        <v>0</v>
      </c>
      <c r="D48" s="1299"/>
      <c r="E48" s="1263"/>
      <c r="F48" s="1263"/>
      <c r="G48" s="1263"/>
      <c r="H48" s="1263"/>
      <c r="I48" s="1263"/>
      <c r="J48" s="1263"/>
      <c r="K48" s="1263"/>
      <c r="L48" s="1263"/>
      <c r="M48" s="1263"/>
      <c r="N48" s="1263"/>
      <c r="O48" s="1263"/>
      <c r="P48" s="1263"/>
      <c r="Q48" s="1264"/>
      <c r="R48" s="1235"/>
      <c r="S48" s="1235"/>
      <c r="T48" s="1235"/>
    </row>
    <row r="49" spans="1:20">
      <c r="A49" s="1260">
        <v>10</v>
      </c>
      <c r="B49" s="1277" t="s">
        <v>1747</v>
      </c>
      <c r="C49" s="1256">
        <f t="shared" si="5"/>
        <v>0</v>
      </c>
      <c r="D49" s="1299"/>
      <c r="E49" s="1263"/>
      <c r="F49" s="1263"/>
      <c r="G49" s="1263"/>
      <c r="H49" s="1263"/>
      <c r="I49" s="1263"/>
      <c r="J49" s="1263"/>
      <c r="K49" s="1263"/>
      <c r="L49" s="1263"/>
      <c r="M49" s="1263"/>
      <c r="N49" s="1263"/>
      <c r="O49" s="1263"/>
      <c r="P49" s="1263"/>
      <c r="Q49" s="1264"/>
      <c r="R49" s="1235"/>
      <c r="S49" s="1235"/>
      <c r="T49" s="1235"/>
    </row>
    <row r="50" spans="1:20">
      <c r="A50" s="1260">
        <v>11</v>
      </c>
      <c r="B50" s="1277" t="s">
        <v>444</v>
      </c>
      <c r="C50" s="1256">
        <f t="shared" si="5"/>
        <v>0</v>
      </c>
      <c r="D50" s="1299"/>
      <c r="E50" s="1263"/>
      <c r="F50" s="1263"/>
      <c r="G50" s="1263"/>
      <c r="H50" s="1263"/>
      <c r="I50" s="1263"/>
      <c r="J50" s="1263"/>
      <c r="K50" s="1263"/>
      <c r="L50" s="1263"/>
      <c r="M50" s="1263"/>
      <c r="N50" s="1263"/>
      <c r="O50" s="1263"/>
      <c r="P50" s="1263"/>
      <c r="Q50" s="1264"/>
      <c r="R50" s="1235"/>
      <c r="S50" s="1235"/>
      <c r="T50" s="1235"/>
    </row>
    <row r="51" spans="1:20" ht="15.75" thickBot="1">
      <c r="A51" s="1372"/>
      <c r="B51" s="1373" t="s">
        <v>1748</v>
      </c>
      <c r="C51" s="1302">
        <f>C35+C36+C37+C38+C41+C42+C43+C47+C48+C49+C50</f>
        <v>0</v>
      </c>
      <c r="D51" s="1303">
        <f>D35+D36+D37+D38+D41+D42+D43+D47+D48+D49+D50</f>
        <v>0</v>
      </c>
      <c r="E51" s="1303">
        <f t="shared" ref="E51:Q51" si="8">E35+E36+E37+E38+E41+E42+E43+E47+E48+E49+E50</f>
        <v>0</v>
      </c>
      <c r="F51" s="1303">
        <f t="shared" si="8"/>
        <v>0</v>
      </c>
      <c r="G51" s="1303">
        <f t="shared" si="8"/>
        <v>0</v>
      </c>
      <c r="H51" s="1303">
        <f t="shared" si="8"/>
        <v>0</v>
      </c>
      <c r="I51" s="1303">
        <f t="shared" si="8"/>
        <v>0</v>
      </c>
      <c r="J51" s="1303">
        <f t="shared" si="8"/>
        <v>0</v>
      </c>
      <c r="K51" s="1303">
        <f t="shared" si="8"/>
        <v>0</v>
      </c>
      <c r="L51" s="1303">
        <f t="shared" si="8"/>
        <v>0</v>
      </c>
      <c r="M51" s="1303">
        <f t="shared" si="8"/>
        <v>0</v>
      </c>
      <c r="N51" s="1303">
        <f t="shared" si="8"/>
        <v>0</v>
      </c>
      <c r="O51" s="1303">
        <f t="shared" si="8"/>
        <v>0</v>
      </c>
      <c r="P51" s="1303">
        <f t="shared" si="8"/>
        <v>0</v>
      </c>
      <c r="Q51" s="1304">
        <f t="shared" si="8"/>
        <v>0</v>
      </c>
      <c r="R51" s="1235"/>
      <c r="S51" s="1235"/>
      <c r="T51" s="1235"/>
    </row>
    <row r="52" spans="1:20" ht="15.75" thickBot="1">
      <c r="A52" s="1374"/>
      <c r="B52" s="1375" t="s">
        <v>1749</v>
      </c>
      <c r="C52" s="1307">
        <f>C33+C51</f>
        <v>0</v>
      </c>
      <c r="D52" s="1308">
        <f>D33+D51</f>
        <v>0</v>
      </c>
      <c r="E52" s="1308">
        <f t="shared" ref="E52:Q52" si="9">E33+E51</f>
        <v>0</v>
      </c>
      <c r="F52" s="1308">
        <f t="shared" si="9"/>
        <v>0</v>
      </c>
      <c r="G52" s="1308">
        <f t="shared" si="9"/>
        <v>0</v>
      </c>
      <c r="H52" s="1308">
        <f t="shared" si="9"/>
        <v>0</v>
      </c>
      <c r="I52" s="1308">
        <f t="shared" si="9"/>
        <v>0</v>
      </c>
      <c r="J52" s="1308">
        <f t="shared" si="9"/>
        <v>0</v>
      </c>
      <c r="K52" s="1308">
        <f t="shared" si="9"/>
        <v>0</v>
      </c>
      <c r="L52" s="1308">
        <f t="shared" si="9"/>
        <v>0</v>
      </c>
      <c r="M52" s="1308">
        <f t="shared" si="9"/>
        <v>0</v>
      </c>
      <c r="N52" s="1308">
        <f t="shared" si="9"/>
        <v>0</v>
      </c>
      <c r="O52" s="1308">
        <f t="shared" si="9"/>
        <v>0</v>
      </c>
      <c r="P52" s="1308">
        <f t="shared" si="9"/>
        <v>0</v>
      </c>
      <c r="Q52" s="1309">
        <f t="shared" si="9"/>
        <v>0</v>
      </c>
      <c r="R52" s="1235"/>
      <c r="S52" s="1235"/>
      <c r="T52" s="1235"/>
    </row>
    <row r="53" spans="1:20">
      <c r="A53" s="1376"/>
      <c r="B53" s="1369" t="s">
        <v>1750</v>
      </c>
      <c r="C53" s="1311"/>
      <c r="D53" s="1312"/>
      <c r="E53" s="1312"/>
      <c r="F53" s="1312"/>
      <c r="G53" s="1312"/>
      <c r="H53" s="1312"/>
      <c r="I53" s="1312"/>
      <c r="J53" s="1312"/>
      <c r="K53" s="1312"/>
      <c r="L53" s="1312"/>
      <c r="M53" s="1312"/>
      <c r="N53" s="1312"/>
      <c r="O53" s="1312"/>
      <c r="P53" s="1312"/>
      <c r="Q53" s="1313"/>
      <c r="R53" s="1235"/>
      <c r="S53" s="1235"/>
      <c r="T53" s="1235"/>
    </row>
    <row r="54" spans="1:20">
      <c r="A54" s="1260"/>
      <c r="B54" s="1369" t="s">
        <v>1751</v>
      </c>
      <c r="C54" s="1314"/>
      <c r="D54" s="1315"/>
      <c r="E54" s="1315"/>
      <c r="F54" s="1315"/>
      <c r="G54" s="1315"/>
      <c r="H54" s="1315"/>
      <c r="I54" s="1315"/>
      <c r="J54" s="1315"/>
      <c r="K54" s="1315"/>
      <c r="L54" s="1315"/>
      <c r="M54" s="1315"/>
      <c r="N54" s="1315"/>
      <c r="O54" s="1315"/>
      <c r="P54" s="1315"/>
      <c r="Q54" s="1316"/>
      <c r="R54" s="1235"/>
      <c r="S54" s="1235"/>
      <c r="T54" s="1235"/>
    </row>
    <row r="55" spans="1:20">
      <c r="A55" s="1276" t="s">
        <v>1752</v>
      </c>
      <c r="B55" s="1377" t="s">
        <v>1753</v>
      </c>
      <c r="C55" s="1251"/>
      <c r="D55" s="1252"/>
      <c r="E55" s="1252"/>
      <c r="F55" s="1252"/>
      <c r="G55" s="1252"/>
      <c r="H55" s="1252"/>
      <c r="I55" s="1252"/>
      <c r="J55" s="1252"/>
      <c r="K55" s="1252"/>
      <c r="L55" s="1252"/>
      <c r="M55" s="1252"/>
      <c r="N55" s="1252"/>
      <c r="O55" s="1252"/>
      <c r="P55" s="1252"/>
      <c r="Q55" s="1253"/>
      <c r="R55" s="1235"/>
      <c r="S55" s="1235"/>
      <c r="T55" s="1235"/>
    </row>
    <row r="56" spans="1:20">
      <c r="A56" s="1260" t="s">
        <v>1754</v>
      </c>
      <c r="B56" s="1318" t="s">
        <v>1755</v>
      </c>
      <c r="C56" s="1256">
        <f t="shared" ref="C56:C62" si="10">SUM(D56:Q56)</f>
        <v>0</v>
      </c>
      <c r="D56" s="1299"/>
      <c r="E56" s="1263"/>
      <c r="F56" s="1263"/>
      <c r="G56" s="1263"/>
      <c r="H56" s="1263"/>
      <c r="I56" s="1263"/>
      <c r="J56" s="1263"/>
      <c r="K56" s="1263"/>
      <c r="L56" s="1263"/>
      <c r="M56" s="1263"/>
      <c r="N56" s="1263"/>
      <c r="O56" s="1263"/>
      <c r="P56" s="1263"/>
      <c r="Q56" s="1264"/>
      <c r="R56" s="1235"/>
      <c r="S56" s="1235"/>
      <c r="T56" s="1235"/>
    </row>
    <row r="57" spans="1:20">
      <c r="A57" s="1260" t="s">
        <v>1756</v>
      </c>
      <c r="B57" s="1318" t="s">
        <v>1757</v>
      </c>
      <c r="C57" s="1256">
        <f t="shared" si="10"/>
        <v>0</v>
      </c>
      <c r="D57" s="1299"/>
      <c r="E57" s="1263"/>
      <c r="F57" s="1263"/>
      <c r="G57" s="1263"/>
      <c r="H57" s="1263"/>
      <c r="I57" s="1263"/>
      <c r="J57" s="1263"/>
      <c r="K57" s="1263"/>
      <c r="L57" s="1263"/>
      <c r="M57" s="1263"/>
      <c r="N57" s="1263"/>
      <c r="O57" s="1263"/>
      <c r="P57" s="1263"/>
      <c r="Q57" s="1264"/>
      <c r="R57" s="1235"/>
      <c r="S57" s="1235"/>
      <c r="T57" s="1235"/>
    </row>
    <row r="58" spans="1:20">
      <c r="A58" s="1260" t="s">
        <v>1758</v>
      </c>
      <c r="B58" s="1318" t="s">
        <v>1759</v>
      </c>
      <c r="C58" s="1256">
        <f t="shared" si="10"/>
        <v>0</v>
      </c>
      <c r="D58" s="1299"/>
      <c r="E58" s="1263"/>
      <c r="F58" s="1263"/>
      <c r="G58" s="1263"/>
      <c r="H58" s="1263"/>
      <c r="I58" s="1263"/>
      <c r="J58" s="1263"/>
      <c r="K58" s="1263"/>
      <c r="L58" s="1263"/>
      <c r="M58" s="1263"/>
      <c r="N58" s="1263"/>
      <c r="O58" s="1263"/>
      <c r="P58" s="1263"/>
      <c r="Q58" s="1264"/>
      <c r="R58" s="1235"/>
      <c r="S58" s="1235"/>
      <c r="T58" s="1235"/>
    </row>
    <row r="59" spans="1:20">
      <c r="A59" s="1260" t="s">
        <v>1760</v>
      </c>
      <c r="B59" s="1318" t="s">
        <v>1761</v>
      </c>
      <c r="C59" s="1256">
        <f t="shared" si="10"/>
        <v>0</v>
      </c>
      <c r="D59" s="1319">
        <f>D60+D61</f>
        <v>0</v>
      </c>
      <c r="E59" s="1319">
        <f t="shared" ref="E59:Q59" si="11">E60+E61</f>
        <v>0</v>
      </c>
      <c r="F59" s="1319">
        <f t="shared" si="11"/>
        <v>0</v>
      </c>
      <c r="G59" s="1319">
        <f t="shared" si="11"/>
        <v>0</v>
      </c>
      <c r="H59" s="1319">
        <f t="shared" si="11"/>
        <v>0</v>
      </c>
      <c r="I59" s="1319">
        <f t="shared" si="11"/>
        <v>0</v>
      </c>
      <c r="J59" s="1319">
        <f t="shared" si="11"/>
        <v>0</v>
      </c>
      <c r="K59" s="1319">
        <f t="shared" si="11"/>
        <v>0</v>
      </c>
      <c r="L59" s="1319">
        <f t="shared" si="11"/>
        <v>0</v>
      </c>
      <c r="M59" s="1319">
        <f t="shared" si="11"/>
        <v>0</v>
      </c>
      <c r="N59" s="1319">
        <f t="shared" si="11"/>
        <v>0</v>
      </c>
      <c r="O59" s="1319">
        <f t="shared" si="11"/>
        <v>0</v>
      </c>
      <c r="P59" s="1319">
        <f t="shared" si="11"/>
        <v>0</v>
      </c>
      <c r="Q59" s="1320">
        <f t="shared" si="11"/>
        <v>0</v>
      </c>
      <c r="R59" s="1235"/>
      <c r="S59" s="1235"/>
      <c r="T59" s="1235"/>
    </row>
    <row r="60" spans="1:20">
      <c r="A60" s="1260" t="s">
        <v>1762</v>
      </c>
      <c r="B60" s="1321" t="s">
        <v>1763</v>
      </c>
      <c r="C60" s="1256">
        <f t="shared" si="10"/>
        <v>0</v>
      </c>
      <c r="D60" s="1292"/>
      <c r="E60" s="1292"/>
      <c r="F60" s="1292"/>
      <c r="G60" s="1292"/>
      <c r="H60" s="1292"/>
      <c r="I60" s="1292"/>
      <c r="J60" s="1292"/>
      <c r="K60" s="1292"/>
      <c r="L60" s="1292"/>
      <c r="M60" s="1292"/>
      <c r="N60" s="1292"/>
      <c r="O60" s="1292"/>
      <c r="P60" s="1292"/>
      <c r="Q60" s="1293"/>
      <c r="R60" s="1235"/>
      <c r="S60" s="1235"/>
      <c r="T60" s="1235"/>
    </row>
    <row r="61" spans="1:20">
      <c r="A61" s="1260" t="s">
        <v>1764</v>
      </c>
      <c r="B61" s="1321" t="s">
        <v>1765</v>
      </c>
      <c r="C61" s="1256">
        <f t="shared" si="10"/>
        <v>0</v>
      </c>
      <c r="D61" s="1292"/>
      <c r="E61" s="1292"/>
      <c r="F61" s="1292"/>
      <c r="G61" s="1292"/>
      <c r="H61" s="1292"/>
      <c r="I61" s="1292"/>
      <c r="J61" s="1292"/>
      <c r="K61" s="1292"/>
      <c r="L61" s="1292"/>
      <c r="M61" s="1292"/>
      <c r="N61" s="1292"/>
      <c r="O61" s="1292"/>
      <c r="P61" s="1292"/>
      <c r="Q61" s="1293"/>
      <c r="R61" s="1235"/>
      <c r="S61" s="1235"/>
      <c r="T61" s="1235"/>
    </row>
    <row r="62" spans="1:20">
      <c r="A62" s="1260" t="s">
        <v>1766</v>
      </c>
      <c r="B62" s="1318" t="s">
        <v>1767</v>
      </c>
      <c r="C62" s="1256">
        <f t="shared" si="10"/>
        <v>0</v>
      </c>
      <c r="D62" s="1322"/>
      <c r="E62" s="1322"/>
      <c r="F62" s="1322"/>
      <c r="G62" s="1322"/>
      <c r="H62" s="1322"/>
      <c r="I62" s="1322"/>
      <c r="J62" s="1322"/>
      <c r="K62" s="1322"/>
      <c r="L62" s="1322"/>
      <c r="M62" s="1322"/>
      <c r="N62" s="1322"/>
      <c r="O62" s="1322"/>
      <c r="P62" s="1322"/>
      <c r="Q62" s="1323"/>
      <c r="R62" s="1235"/>
      <c r="S62" s="1235"/>
      <c r="T62" s="1235"/>
    </row>
    <row r="63" spans="1:20">
      <c r="A63" s="1276"/>
      <c r="B63" s="1371" t="s">
        <v>1768</v>
      </c>
      <c r="C63" s="1324">
        <f>C56+C57+C58+C59+C62</f>
        <v>0</v>
      </c>
      <c r="D63" s="1325">
        <f>D56+D57+D58+D59+D62</f>
        <v>0</v>
      </c>
      <c r="E63" s="1325">
        <f t="shared" ref="E63:Q63" si="12">E56+E57+E58+E59+E62</f>
        <v>0</v>
      </c>
      <c r="F63" s="1325">
        <f t="shared" si="12"/>
        <v>0</v>
      </c>
      <c r="G63" s="1325">
        <f t="shared" si="12"/>
        <v>0</v>
      </c>
      <c r="H63" s="1325">
        <f t="shared" si="12"/>
        <v>0</v>
      </c>
      <c r="I63" s="1325">
        <f t="shared" si="12"/>
        <v>0</v>
      </c>
      <c r="J63" s="1325">
        <f t="shared" si="12"/>
        <v>0</v>
      </c>
      <c r="K63" s="1325">
        <f t="shared" si="12"/>
        <v>0</v>
      </c>
      <c r="L63" s="1325">
        <f t="shared" si="12"/>
        <v>0</v>
      </c>
      <c r="M63" s="1325">
        <f t="shared" si="12"/>
        <v>0</v>
      </c>
      <c r="N63" s="1325">
        <f t="shared" si="12"/>
        <v>0</v>
      </c>
      <c r="O63" s="1325">
        <f t="shared" si="12"/>
        <v>0</v>
      </c>
      <c r="P63" s="1325">
        <f t="shared" si="12"/>
        <v>0</v>
      </c>
      <c r="Q63" s="1326">
        <f t="shared" si="12"/>
        <v>0</v>
      </c>
      <c r="R63" s="1235"/>
      <c r="S63" s="1235"/>
      <c r="T63" s="1235"/>
    </row>
    <row r="64" spans="1:20">
      <c r="A64" s="1260"/>
      <c r="B64" s="1369" t="s">
        <v>1769</v>
      </c>
      <c r="C64" s="1246"/>
      <c r="D64" s="1327"/>
      <c r="E64" s="1327"/>
      <c r="F64" s="1327"/>
      <c r="G64" s="1327"/>
      <c r="H64" s="1327"/>
      <c r="I64" s="1327"/>
      <c r="J64" s="1327"/>
      <c r="K64" s="1327"/>
      <c r="L64" s="1327"/>
      <c r="M64" s="1327"/>
      <c r="N64" s="1327"/>
      <c r="O64" s="1327"/>
      <c r="P64" s="1327"/>
      <c r="Q64" s="1328"/>
      <c r="R64" s="1235"/>
      <c r="S64" s="1235"/>
      <c r="T64" s="1235"/>
    </row>
    <row r="65" spans="1:20">
      <c r="A65" s="1276" t="s">
        <v>1770</v>
      </c>
      <c r="B65" s="1377" t="s">
        <v>1753</v>
      </c>
      <c r="C65" s="1329"/>
      <c r="D65" s="1330"/>
      <c r="E65" s="1330"/>
      <c r="F65" s="1330"/>
      <c r="G65" s="1330"/>
      <c r="H65" s="1330"/>
      <c r="I65" s="1330"/>
      <c r="J65" s="1330"/>
      <c r="K65" s="1330"/>
      <c r="L65" s="1330"/>
      <c r="M65" s="1330"/>
      <c r="N65" s="1330"/>
      <c r="O65" s="1330"/>
      <c r="P65" s="1330"/>
      <c r="Q65" s="1331"/>
      <c r="R65" s="1235"/>
      <c r="S65" s="1235"/>
      <c r="T65" s="1235"/>
    </row>
    <row r="66" spans="1:20">
      <c r="A66" s="1260" t="s">
        <v>1754</v>
      </c>
      <c r="B66" s="1318" t="s">
        <v>1755</v>
      </c>
      <c r="C66" s="1256">
        <f t="shared" ref="C66:C72" si="13">SUM(D66:Q66)</f>
        <v>0</v>
      </c>
      <c r="D66" s="1299"/>
      <c r="E66" s="1263"/>
      <c r="F66" s="1263"/>
      <c r="G66" s="1263"/>
      <c r="H66" s="1263"/>
      <c r="I66" s="1263"/>
      <c r="J66" s="1263"/>
      <c r="K66" s="1263"/>
      <c r="L66" s="1263"/>
      <c r="M66" s="1263"/>
      <c r="N66" s="1263"/>
      <c r="O66" s="1263"/>
      <c r="P66" s="1263"/>
      <c r="Q66" s="1264"/>
      <c r="R66" s="1235"/>
      <c r="S66" s="1235"/>
      <c r="T66" s="1235"/>
    </row>
    <row r="67" spans="1:20">
      <c r="A67" s="1260" t="s">
        <v>1756</v>
      </c>
      <c r="B67" s="1318" t="s">
        <v>1757</v>
      </c>
      <c r="C67" s="1256">
        <f t="shared" si="13"/>
        <v>0</v>
      </c>
      <c r="D67" s="1299"/>
      <c r="E67" s="1263"/>
      <c r="F67" s="1263"/>
      <c r="G67" s="1263"/>
      <c r="H67" s="1263"/>
      <c r="I67" s="1263"/>
      <c r="J67" s="1263"/>
      <c r="K67" s="1263"/>
      <c r="L67" s="1263"/>
      <c r="M67" s="1263"/>
      <c r="N67" s="1263"/>
      <c r="O67" s="1263"/>
      <c r="P67" s="1263"/>
      <c r="Q67" s="1264"/>
      <c r="R67" s="1235"/>
      <c r="S67" s="1235"/>
      <c r="T67" s="1235"/>
    </row>
    <row r="68" spans="1:20">
      <c r="A68" s="1260" t="s">
        <v>1758</v>
      </c>
      <c r="B68" s="1318" t="s">
        <v>1759</v>
      </c>
      <c r="C68" s="1256">
        <f t="shared" si="13"/>
        <v>0</v>
      </c>
      <c r="D68" s="1299"/>
      <c r="E68" s="1263"/>
      <c r="F68" s="1263"/>
      <c r="G68" s="1263"/>
      <c r="H68" s="1263"/>
      <c r="I68" s="1263"/>
      <c r="J68" s="1263"/>
      <c r="K68" s="1263"/>
      <c r="L68" s="1263"/>
      <c r="M68" s="1263"/>
      <c r="N68" s="1263"/>
      <c r="O68" s="1263"/>
      <c r="P68" s="1263"/>
      <c r="Q68" s="1264"/>
      <c r="R68" s="1235"/>
      <c r="S68" s="1235"/>
      <c r="T68" s="1235"/>
    </row>
    <row r="69" spans="1:20">
      <c r="A69" s="1260" t="s">
        <v>1760</v>
      </c>
      <c r="B69" s="1318" t="s">
        <v>1761</v>
      </c>
      <c r="C69" s="1256">
        <f t="shared" si="13"/>
        <v>0</v>
      </c>
      <c r="D69" s="1319">
        <f>D70+D71</f>
        <v>0</v>
      </c>
      <c r="E69" s="1319">
        <f t="shared" ref="E69:Q69" si="14">E70+E71</f>
        <v>0</v>
      </c>
      <c r="F69" s="1319">
        <f t="shared" si="14"/>
        <v>0</v>
      </c>
      <c r="G69" s="1319">
        <f t="shared" si="14"/>
        <v>0</v>
      </c>
      <c r="H69" s="1319">
        <f t="shared" si="14"/>
        <v>0</v>
      </c>
      <c r="I69" s="1319">
        <f t="shared" si="14"/>
        <v>0</v>
      </c>
      <c r="J69" s="1319">
        <f t="shared" si="14"/>
        <v>0</v>
      </c>
      <c r="K69" s="1319">
        <f t="shared" si="14"/>
        <v>0</v>
      </c>
      <c r="L69" s="1319">
        <f t="shared" si="14"/>
        <v>0</v>
      </c>
      <c r="M69" s="1319">
        <f t="shared" si="14"/>
        <v>0</v>
      </c>
      <c r="N69" s="1319">
        <f t="shared" si="14"/>
        <v>0</v>
      </c>
      <c r="O69" s="1319">
        <f t="shared" si="14"/>
        <v>0</v>
      </c>
      <c r="P69" s="1319">
        <f t="shared" si="14"/>
        <v>0</v>
      </c>
      <c r="Q69" s="1320">
        <f t="shared" si="14"/>
        <v>0</v>
      </c>
      <c r="R69" s="1235"/>
      <c r="S69" s="1235"/>
      <c r="T69" s="1235"/>
    </row>
    <row r="70" spans="1:20">
      <c r="A70" s="1260" t="s">
        <v>1762</v>
      </c>
      <c r="B70" s="1321" t="s">
        <v>1763</v>
      </c>
      <c r="C70" s="1256">
        <f t="shared" si="13"/>
        <v>0</v>
      </c>
      <c r="D70" s="1292"/>
      <c r="E70" s="1292"/>
      <c r="F70" s="1292"/>
      <c r="G70" s="1292"/>
      <c r="H70" s="1292"/>
      <c r="I70" s="1292"/>
      <c r="J70" s="1292"/>
      <c r="K70" s="1292"/>
      <c r="L70" s="1292"/>
      <c r="M70" s="1292"/>
      <c r="N70" s="1292"/>
      <c r="O70" s="1292"/>
      <c r="P70" s="1292"/>
      <c r="Q70" s="1293"/>
      <c r="R70" s="1235"/>
      <c r="S70" s="1235"/>
      <c r="T70" s="1235"/>
    </row>
    <row r="71" spans="1:20">
      <c r="A71" s="1260" t="s">
        <v>1764</v>
      </c>
      <c r="B71" s="1321" t="s">
        <v>1765</v>
      </c>
      <c r="C71" s="1256">
        <f t="shared" si="13"/>
        <v>0</v>
      </c>
      <c r="D71" s="1292"/>
      <c r="E71" s="1292"/>
      <c r="F71" s="1292"/>
      <c r="G71" s="1292"/>
      <c r="H71" s="1292"/>
      <c r="I71" s="1292"/>
      <c r="J71" s="1292"/>
      <c r="K71" s="1292"/>
      <c r="L71" s="1292"/>
      <c r="M71" s="1292"/>
      <c r="N71" s="1292"/>
      <c r="O71" s="1292"/>
      <c r="P71" s="1292"/>
      <c r="Q71" s="1293"/>
      <c r="R71" s="1235"/>
      <c r="S71" s="1235"/>
      <c r="T71" s="1235"/>
    </row>
    <row r="72" spans="1:20">
      <c r="A72" s="1260" t="s">
        <v>1766</v>
      </c>
      <c r="B72" s="1318" t="s">
        <v>1767</v>
      </c>
      <c r="C72" s="1256">
        <f t="shared" si="13"/>
        <v>0</v>
      </c>
      <c r="D72" s="1322"/>
      <c r="E72" s="1322"/>
      <c r="F72" s="1322"/>
      <c r="G72" s="1322"/>
      <c r="H72" s="1322"/>
      <c r="I72" s="1322"/>
      <c r="J72" s="1322"/>
      <c r="K72" s="1322"/>
      <c r="L72" s="1322"/>
      <c r="M72" s="1322"/>
      <c r="N72" s="1322"/>
      <c r="O72" s="1322"/>
      <c r="P72" s="1322"/>
      <c r="Q72" s="1323"/>
      <c r="R72" s="1235"/>
      <c r="S72" s="1235"/>
      <c r="T72" s="1235"/>
    </row>
    <row r="73" spans="1:20" ht="15.75" thickBot="1">
      <c r="A73" s="1372"/>
      <c r="B73" s="1373" t="s">
        <v>1771</v>
      </c>
      <c r="C73" s="1332">
        <f>C66+C67+C68+C69+C72</f>
        <v>0</v>
      </c>
      <c r="D73" s="1303">
        <f>D66+D67+D68+D69+D72</f>
        <v>0</v>
      </c>
      <c r="E73" s="1303">
        <f t="shared" ref="E73:Q73" si="15">E66+E67+E68+E69+E72</f>
        <v>0</v>
      </c>
      <c r="F73" s="1303">
        <f t="shared" si="15"/>
        <v>0</v>
      </c>
      <c r="G73" s="1303">
        <f t="shared" si="15"/>
        <v>0</v>
      </c>
      <c r="H73" s="1303">
        <f t="shared" si="15"/>
        <v>0</v>
      </c>
      <c r="I73" s="1303">
        <f t="shared" si="15"/>
        <v>0</v>
      </c>
      <c r="J73" s="1303">
        <f t="shared" si="15"/>
        <v>0</v>
      </c>
      <c r="K73" s="1303">
        <f t="shared" si="15"/>
        <v>0</v>
      </c>
      <c r="L73" s="1303">
        <f t="shared" si="15"/>
        <v>0</v>
      </c>
      <c r="M73" s="1303">
        <f t="shared" si="15"/>
        <v>0</v>
      </c>
      <c r="N73" s="1303">
        <f t="shared" si="15"/>
        <v>0</v>
      </c>
      <c r="O73" s="1303">
        <f t="shared" si="15"/>
        <v>0</v>
      </c>
      <c r="P73" s="1303">
        <f t="shared" si="15"/>
        <v>0</v>
      </c>
      <c r="Q73" s="1304">
        <f t="shared" si="15"/>
        <v>0</v>
      </c>
      <c r="R73" s="1235"/>
      <c r="S73" s="1235"/>
      <c r="T73" s="1235"/>
    </row>
    <row r="74" spans="1:20" ht="15.75" thickBot="1">
      <c r="A74" s="1378"/>
      <c r="B74" s="1375" t="s">
        <v>1772</v>
      </c>
      <c r="C74" s="1307">
        <f>C63+C73</f>
        <v>0</v>
      </c>
      <c r="D74" s="1308">
        <f>D63+D73</f>
        <v>0</v>
      </c>
      <c r="E74" s="1308">
        <f t="shared" ref="E74:Q74" si="16">E63+E73</f>
        <v>0</v>
      </c>
      <c r="F74" s="1308">
        <f t="shared" si="16"/>
        <v>0</v>
      </c>
      <c r="G74" s="1308">
        <f t="shared" si="16"/>
        <v>0</v>
      </c>
      <c r="H74" s="1308">
        <f t="shared" si="16"/>
        <v>0</v>
      </c>
      <c r="I74" s="1308">
        <f t="shared" si="16"/>
        <v>0</v>
      </c>
      <c r="J74" s="1308">
        <f t="shared" si="16"/>
        <v>0</v>
      </c>
      <c r="K74" s="1308">
        <f t="shared" si="16"/>
        <v>0</v>
      </c>
      <c r="L74" s="1308">
        <f t="shared" si="16"/>
        <v>0</v>
      </c>
      <c r="M74" s="1308">
        <f t="shared" si="16"/>
        <v>0</v>
      </c>
      <c r="N74" s="1308">
        <f t="shared" si="16"/>
        <v>0</v>
      </c>
      <c r="O74" s="1308">
        <f t="shared" si="16"/>
        <v>0</v>
      </c>
      <c r="P74" s="1308">
        <f t="shared" si="16"/>
        <v>0</v>
      </c>
      <c r="Q74" s="1309">
        <f t="shared" si="16"/>
        <v>0</v>
      </c>
      <c r="R74" s="1235"/>
      <c r="S74" s="1235"/>
      <c r="T74" s="1235"/>
    </row>
    <row r="75" spans="1:20" ht="15.75" thickBot="1">
      <c r="A75" s="1379"/>
      <c r="B75" s="1380" t="s">
        <v>1773</v>
      </c>
      <c r="C75" s="1336">
        <f>C52+C74</f>
        <v>0</v>
      </c>
      <c r="D75" s="1337">
        <f>D52+D74</f>
        <v>0</v>
      </c>
      <c r="E75" s="1337">
        <f t="shared" ref="E75:Q75" si="17">E52+E74</f>
        <v>0</v>
      </c>
      <c r="F75" s="1337">
        <f t="shared" si="17"/>
        <v>0</v>
      </c>
      <c r="G75" s="1337">
        <f t="shared" si="17"/>
        <v>0</v>
      </c>
      <c r="H75" s="1337">
        <f t="shared" si="17"/>
        <v>0</v>
      </c>
      <c r="I75" s="1337">
        <f t="shared" si="17"/>
        <v>0</v>
      </c>
      <c r="J75" s="1337">
        <f t="shared" si="17"/>
        <v>0</v>
      </c>
      <c r="K75" s="1337">
        <f t="shared" si="17"/>
        <v>0</v>
      </c>
      <c r="L75" s="1337">
        <f t="shared" si="17"/>
        <v>0</v>
      </c>
      <c r="M75" s="1337">
        <f t="shared" si="17"/>
        <v>0</v>
      </c>
      <c r="N75" s="1337">
        <f t="shared" si="17"/>
        <v>0</v>
      </c>
      <c r="O75" s="1337">
        <f t="shared" si="17"/>
        <v>0</v>
      </c>
      <c r="P75" s="1337">
        <f t="shared" si="17"/>
        <v>0</v>
      </c>
      <c r="Q75" s="1338">
        <f t="shared" si="17"/>
        <v>0</v>
      </c>
      <c r="R75" s="1235"/>
      <c r="S75" s="1235"/>
      <c r="T75" s="1235"/>
    </row>
    <row r="76" spans="1:20" ht="16.5" thickTop="1" thickBot="1">
      <c r="A76" s="1381"/>
      <c r="B76" s="1382" t="s">
        <v>1774</v>
      </c>
      <c r="C76" s="1341"/>
      <c r="D76" s="1342">
        <v>0</v>
      </c>
      <c r="E76" s="1343" t="s">
        <v>1775</v>
      </c>
      <c r="F76" s="1344" t="s">
        <v>1776</v>
      </c>
      <c r="G76" s="1344" t="s">
        <v>1777</v>
      </c>
      <c r="H76" s="1344" t="s">
        <v>1778</v>
      </c>
      <c r="I76" s="1344" t="s">
        <v>1779</v>
      </c>
      <c r="J76" s="1344" t="s">
        <v>1780</v>
      </c>
      <c r="K76" s="1344" t="s">
        <v>1781</v>
      </c>
      <c r="L76" s="1344" t="s">
        <v>1782</v>
      </c>
      <c r="M76" s="1344" t="s">
        <v>1783</v>
      </c>
      <c r="N76" s="1344" t="s">
        <v>1784</v>
      </c>
      <c r="O76" s="1344" t="s">
        <v>1785</v>
      </c>
      <c r="P76" s="1344" t="s">
        <v>1786</v>
      </c>
      <c r="Q76" s="1345" t="s">
        <v>1787</v>
      </c>
      <c r="R76" s="1235"/>
      <c r="S76" s="1235"/>
      <c r="T76" s="1235"/>
    </row>
    <row r="77" spans="1:20" ht="16.5" thickTop="1" thickBot="1">
      <c r="A77" s="1383"/>
      <c r="B77" s="1384" t="s">
        <v>1823</v>
      </c>
      <c r="C77" s="1348"/>
      <c r="D77" s="1349">
        <f t="shared" ref="D77:Q77" si="18">D75*D76</f>
        <v>0</v>
      </c>
      <c r="E77" s="1350">
        <f t="shared" si="18"/>
        <v>0</v>
      </c>
      <c r="F77" s="1350">
        <f t="shared" si="18"/>
        <v>0</v>
      </c>
      <c r="G77" s="1350">
        <f t="shared" si="18"/>
        <v>0</v>
      </c>
      <c r="H77" s="1350">
        <f t="shared" si="18"/>
        <v>0</v>
      </c>
      <c r="I77" s="1350">
        <f t="shared" si="18"/>
        <v>0</v>
      </c>
      <c r="J77" s="1350">
        <f t="shared" si="18"/>
        <v>0</v>
      </c>
      <c r="K77" s="1350">
        <f t="shared" si="18"/>
        <v>0</v>
      </c>
      <c r="L77" s="1350">
        <f t="shared" si="18"/>
        <v>0</v>
      </c>
      <c r="M77" s="1350">
        <f t="shared" si="18"/>
        <v>0</v>
      </c>
      <c r="N77" s="1350">
        <f t="shared" si="18"/>
        <v>0</v>
      </c>
      <c r="O77" s="1350">
        <f t="shared" si="18"/>
        <v>0</v>
      </c>
      <c r="P77" s="1350">
        <f t="shared" si="18"/>
        <v>0</v>
      </c>
      <c r="Q77" s="1351">
        <f t="shared" si="18"/>
        <v>0</v>
      </c>
      <c r="R77" s="1235"/>
      <c r="S77" s="1235"/>
      <c r="T77" s="1235"/>
    </row>
    <row r="78" spans="1:20" ht="16.5" thickTop="1" thickBot="1">
      <c r="A78" s="1385"/>
      <c r="B78" s="1386" t="s">
        <v>1824</v>
      </c>
      <c r="C78" s="1354">
        <f>SUM(D77:Q77)</f>
        <v>0</v>
      </c>
      <c r="D78" s="1355"/>
      <c r="E78" s="1356"/>
      <c r="F78" s="1356"/>
      <c r="G78" s="1356"/>
      <c r="H78" s="1356"/>
      <c r="I78" s="1356"/>
      <c r="J78" s="1356"/>
      <c r="K78" s="1356"/>
      <c r="L78" s="1356"/>
      <c r="M78" s="1356"/>
      <c r="N78" s="1356"/>
      <c r="O78" s="1356"/>
      <c r="P78" s="1356"/>
      <c r="Q78" s="1357"/>
      <c r="R78" s="1235"/>
      <c r="S78" s="1235"/>
      <c r="T78" s="1235"/>
    </row>
    <row r="79" spans="1:20">
      <c r="A79" s="1231"/>
      <c r="B79" s="1231"/>
      <c r="C79" s="1231"/>
      <c r="D79" s="1231"/>
      <c r="E79" s="1231"/>
      <c r="F79" s="1231"/>
      <c r="G79" s="1231"/>
      <c r="H79" s="1231"/>
      <c r="I79" s="1231"/>
      <c r="J79" s="1231"/>
      <c r="K79" s="1231"/>
      <c r="L79" s="1231"/>
      <c r="M79" s="1231"/>
      <c r="N79" s="1231"/>
      <c r="O79" s="1231"/>
      <c r="P79" s="1231"/>
      <c r="Q79" s="1231"/>
    </row>
    <row r="80" spans="1:20">
      <c r="A80" s="1231"/>
      <c r="B80" s="1231"/>
      <c r="C80" s="1231"/>
      <c r="D80" s="1231"/>
      <c r="E80" s="1231"/>
      <c r="F80" s="1231"/>
      <c r="G80" s="1231"/>
      <c r="H80" s="1231"/>
      <c r="I80" s="1231"/>
      <c r="J80" s="1231"/>
      <c r="K80" s="1231"/>
      <c r="L80" s="1231"/>
      <c r="M80" s="1231"/>
      <c r="N80" s="1231"/>
      <c r="O80" s="1231"/>
      <c r="P80" s="1231"/>
      <c r="Q80" s="1231"/>
    </row>
    <row r="81" spans="1:17">
      <c r="A81" s="1231"/>
      <c r="B81" s="1231"/>
      <c r="C81" s="1231"/>
      <c r="D81" s="1231"/>
      <c r="E81" s="1231"/>
      <c r="F81" s="1231"/>
      <c r="G81" s="1231"/>
      <c r="H81" s="1231"/>
      <c r="I81" s="1231"/>
      <c r="J81" s="1231"/>
      <c r="K81" s="1231"/>
      <c r="L81" s="1231"/>
      <c r="M81" s="1231"/>
      <c r="N81" s="1231"/>
      <c r="O81" s="1231"/>
      <c r="P81" s="1231"/>
      <c r="Q81" s="1231"/>
    </row>
  </sheetData>
  <mergeCells count="5">
    <mergeCell ref="A7:B10"/>
    <mergeCell ref="C7:Q10"/>
    <mergeCell ref="A11:B12"/>
    <mergeCell ref="C11:C12"/>
    <mergeCell ref="E11:Q11"/>
  </mergeCells>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1"/>
  <sheetViews>
    <sheetView workbookViewId="0">
      <selection activeCell="B31" sqref="B31"/>
    </sheetView>
  </sheetViews>
  <sheetFormatPr defaultRowHeight="15"/>
  <cols>
    <col min="1" max="1" width="21.85546875" style="242" bestFit="1" customWidth="1"/>
    <col min="2" max="2" width="47.7109375" style="242" customWidth="1"/>
    <col min="3" max="3" width="10" style="242" customWidth="1"/>
    <col min="4" max="256" width="9.140625" style="242"/>
    <col min="257" max="257" width="21.85546875" style="242" bestFit="1" customWidth="1"/>
    <col min="258" max="258" width="47.7109375" style="242" customWidth="1"/>
    <col min="259" max="259" width="10" style="242" customWidth="1"/>
    <col min="260" max="512" width="9.140625" style="242"/>
    <col min="513" max="513" width="21.85546875" style="242" bestFit="1" customWidth="1"/>
    <col min="514" max="514" width="47.7109375" style="242" customWidth="1"/>
    <col min="515" max="515" width="10" style="242" customWidth="1"/>
    <col min="516" max="768" width="9.140625" style="242"/>
    <col min="769" max="769" width="21.85546875" style="242" bestFit="1" customWidth="1"/>
    <col min="770" max="770" width="47.7109375" style="242" customWidth="1"/>
    <col min="771" max="771" width="10" style="242" customWidth="1"/>
    <col min="772" max="1024" width="9.140625" style="242"/>
    <col min="1025" max="1025" width="21.85546875" style="242" bestFit="1" customWidth="1"/>
    <col min="1026" max="1026" width="47.7109375" style="242" customWidth="1"/>
    <col min="1027" max="1027" width="10" style="242" customWidth="1"/>
    <col min="1028" max="1280" width="9.140625" style="242"/>
    <col min="1281" max="1281" width="21.85546875" style="242" bestFit="1" customWidth="1"/>
    <col min="1282" max="1282" width="47.7109375" style="242" customWidth="1"/>
    <col min="1283" max="1283" width="10" style="242" customWidth="1"/>
    <col min="1284" max="1536" width="9.140625" style="242"/>
    <col min="1537" max="1537" width="21.85546875" style="242" bestFit="1" customWidth="1"/>
    <col min="1538" max="1538" width="47.7109375" style="242" customWidth="1"/>
    <col min="1539" max="1539" width="10" style="242" customWidth="1"/>
    <col min="1540" max="1792" width="9.140625" style="242"/>
    <col min="1793" max="1793" width="21.85546875" style="242" bestFit="1" customWidth="1"/>
    <col min="1794" max="1794" width="47.7109375" style="242" customWidth="1"/>
    <col min="1795" max="1795" width="10" style="242" customWidth="1"/>
    <col min="1796" max="2048" width="9.140625" style="242"/>
    <col min="2049" max="2049" width="21.85546875" style="242" bestFit="1" customWidth="1"/>
    <col min="2050" max="2050" width="47.7109375" style="242" customWidth="1"/>
    <col min="2051" max="2051" width="10" style="242" customWidth="1"/>
    <col min="2052" max="2304" width="9.140625" style="242"/>
    <col min="2305" max="2305" width="21.85546875" style="242" bestFit="1" customWidth="1"/>
    <col min="2306" max="2306" width="47.7109375" style="242" customWidth="1"/>
    <col min="2307" max="2307" width="10" style="242" customWidth="1"/>
    <col min="2308" max="2560" width="9.140625" style="242"/>
    <col min="2561" max="2561" width="21.85546875" style="242" bestFit="1" customWidth="1"/>
    <col min="2562" max="2562" width="47.7109375" style="242" customWidth="1"/>
    <col min="2563" max="2563" width="10" style="242" customWidth="1"/>
    <col min="2564" max="2816" width="9.140625" style="242"/>
    <col min="2817" max="2817" width="21.85546875" style="242" bestFit="1" customWidth="1"/>
    <col min="2818" max="2818" width="47.7109375" style="242" customWidth="1"/>
    <col min="2819" max="2819" width="10" style="242" customWidth="1"/>
    <col min="2820" max="3072" width="9.140625" style="242"/>
    <col min="3073" max="3073" width="21.85546875" style="242" bestFit="1" customWidth="1"/>
    <col min="3074" max="3074" width="47.7109375" style="242" customWidth="1"/>
    <col min="3075" max="3075" width="10" style="242" customWidth="1"/>
    <col min="3076" max="3328" width="9.140625" style="242"/>
    <col min="3329" max="3329" width="21.85546875" style="242" bestFit="1" customWidth="1"/>
    <col min="3330" max="3330" width="47.7109375" style="242" customWidth="1"/>
    <col min="3331" max="3331" width="10" style="242" customWidth="1"/>
    <col min="3332" max="3584" width="9.140625" style="242"/>
    <col min="3585" max="3585" width="21.85546875" style="242" bestFit="1" customWidth="1"/>
    <col min="3586" max="3586" width="47.7109375" style="242" customWidth="1"/>
    <col min="3587" max="3587" width="10" style="242" customWidth="1"/>
    <col min="3588" max="3840" width="9.140625" style="242"/>
    <col min="3841" max="3841" width="21.85546875" style="242" bestFit="1" customWidth="1"/>
    <col min="3842" max="3842" width="47.7109375" style="242" customWidth="1"/>
    <col min="3843" max="3843" width="10" style="242" customWidth="1"/>
    <col min="3844" max="4096" width="9.140625" style="242"/>
    <col min="4097" max="4097" width="21.85546875" style="242" bestFit="1" customWidth="1"/>
    <col min="4098" max="4098" width="47.7109375" style="242" customWidth="1"/>
    <col min="4099" max="4099" width="10" style="242" customWidth="1"/>
    <col min="4100" max="4352" width="9.140625" style="242"/>
    <col min="4353" max="4353" width="21.85546875" style="242" bestFit="1" customWidth="1"/>
    <col min="4354" max="4354" width="47.7109375" style="242" customWidth="1"/>
    <col min="4355" max="4355" width="10" style="242" customWidth="1"/>
    <col min="4356" max="4608" width="9.140625" style="242"/>
    <col min="4609" max="4609" width="21.85546875" style="242" bestFit="1" customWidth="1"/>
    <col min="4610" max="4610" width="47.7109375" style="242" customWidth="1"/>
    <col min="4611" max="4611" width="10" style="242" customWidth="1"/>
    <col min="4612" max="4864" width="9.140625" style="242"/>
    <col min="4865" max="4865" width="21.85546875" style="242" bestFit="1" customWidth="1"/>
    <col min="4866" max="4866" width="47.7109375" style="242" customWidth="1"/>
    <col min="4867" max="4867" width="10" style="242" customWidth="1"/>
    <col min="4868" max="5120" width="9.140625" style="242"/>
    <col min="5121" max="5121" width="21.85546875" style="242" bestFit="1" customWidth="1"/>
    <col min="5122" max="5122" width="47.7109375" style="242" customWidth="1"/>
    <col min="5123" max="5123" width="10" style="242" customWidth="1"/>
    <col min="5124" max="5376" width="9.140625" style="242"/>
    <col min="5377" max="5377" width="21.85546875" style="242" bestFit="1" customWidth="1"/>
    <col min="5378" max="5378" width="47.7109375" style="242" customWidth="1"/>
    <col min="5379" max="5379" width="10" style="242" customWidth="1"/>
    <col min="5380" max="5632" width="9.140625" style="242"/>
    <col min="5633" max="5633" width="21.85546875" style="242" bestFit="1" customWidth="1"/>
    <col min="5634" max="5634" width="47.7109375" style="242" customWidth="1"/>
    <col min="5635" max="5635" width="10" style="242" customWidth="1"/>
    <col min="5636" max="5888" width="9.140625" style="242"/>
    <col min="5889" max="5889" width="21.85546875" style="242" bestFit="1" customWidth="1"/>
    <col min="5890" max="5890" width="47.7109375" style="242" customWidth="1"/>
    <col min="5891" max="5891" width="10" style="242" customWidth="1"/>
    <col min="5892" max="6144" width="9.140625" style="242"/>
    <col min="6145" max="6145" width="21.85546875" style="242" bestFit="1" customWidth="1"/>
    <col min="6146" max="6146" width="47.7109375" style="242" customWidth="1"/>
    <col min="6147" max="6147" width="10" style="242" customWidth="1"/>
    <col min="6148" max="6400" width="9.140625" style="242"/>
    <col min="6401" max="6401" width="21.85546875" style="242" bestFit="1" customWidth="1"/>
    <col min="6402" max="6402" width="47.7109375" style="242" customWidth="1"/>
    <col min="6403" max="6403" width="10" style="242" customWidth="1"/>
    <col min="6404" max="6656" width="9.140625" style="242"/>
    <col min="6657" max="6657" width="21.85546875" style="242" bestFit="1" customWidth="1"/>
    <col min="6658" max="6658" width="47.7109375" style="242" customWidth="1"/>
    <col min="6659" max="6659" width="10" style="242" customWidth="1"/>
    <col min="6660" max="6912" width="9.140625" style="242"/>
    <col min="6913" max="6913" width="21.85546875" style="242" bestFit="1" customWidth="1"/>
    <col min="6914" max="6914" width="47.7109375" style="242" customWidth="1"/>
    <col min="6915" max="6915" width="10" style="242" customWidth="1"/>
    <col min="6916" max="7168" width="9.140625" style="242"/>
    <col min="7169" max="7169" width="21.85546875" style="242" bestFit="1" customWidth="1"/>
    <col min="7170" max="7170" width="47.7109375" style="242" customWidth="1"/>
    <col min="7171" max="7171" width="10" style="242" customWidth="1"/>
    <col min="7172" max="7424" width="9.140625" style="242"/>
    <col min="7425" max="7425" width="21.85546875" style="242" bestFit="1" customWidth="1"/>
    <col min="7426" max="7426" width="47.7109375" style="242" customWidth="1"/>
    <col min="7427" max="7427" width="10" style="242" customWidth="1"/>
    <col min="7428" max="7680" width="9.140625" style="242"/>
    <col min="7681" max="7681" width="21.85546875" style="242" bestFit="1" customWidth="1"/>
    <col min="7682" max="7682" width="47.7109375" style="242" customWidth="1"/>
    <col min="7683" max="7683" width="10" style="242" customWidth="1"/>
    <col min="7684" max="7936" width="9.140625" style="242"/>
    <col min="7937" max="7937" width="21.85546875" style="242" bestFit="1" customWidth="1"/>
    <col min="7938" max="7938" width="47.7109375" style="242" customWidth="1"/>
    <col min="7939" max="7939" width="10" style="242" customWidth="1"/>
    <col min="7940" max="8192" width="9.140625" style="242"/>
    <col min="8193" max="8193" width="21.85546875" style="242" bestFit="1" customWidth="1"/>
    <col min="8194" max="8194" width="47.7109375" style="242" customWidth="1"/>
    <col min="8195" max="8195" width="10" style="242" customWidth="1"/>
    <col min="8196" max="8448" width="9.140625" style="242"/>
    <col min="8449" max="8449" width="21.85546875" style="242" bestFit="1" customWidth="1"/>
    <col min="8450" max="8450" width="47.7109375" style="242" customWidth="1"/>
    <col min="8451" max="8451" width="10" style="242" customWidth="1"/>
    <col min="8452" max="8704" width="9.140625" style="242"/>
    <col min="8705" max="8705" width="21.85546875" style="242" bestFit="1" customWidth="1"/>
    <col min="8706" max="8706" width="47.7109375" style="242" customWidth="1"/>
    <col min="8707" max="8707" width="10" style="242" customWidth="1"/>
    <col min="8708" max="8960" width="9.140625" style="242"/>
    <col min="8961" max="8961" width="21.85546875" style="242" bestFit="1" customWidth="1"/>
    <col min="8962" max="8962" width="47.7109375" style="242" customWidth="1"/>
    <col min="8963" max="8963" width="10" style="242" customWidth="1"/>
    <col min="8964" max="9216" width="9.140625" style="242"/>
    <col min="9217" max="9217" width="21.85546875" style="242" bestFit="1" customWidth="1"/>
    <col min="9218" max="9218" width="47.7109375" style="242" customWidth="1"/>
    <col min="9219" max="9219" width="10" style="242" customWidth="1"/>
    <col min="9220" max="9472" width="9.140625" style="242"/>
    <col min="9473" max="9473" width="21.85546875" style="242" bestFit="1" customWidth="1"/>
    <col min="9474" max="9474" width="47.7109375" style="242" customWidth="1"/>
    <col min="9475" max="9475" width="10" style="242" customWidth="1"/>
    <col min="9476" max="9728" width="9.140625" style="242"/>
    <col min="9729" max="9729" width="21.85546875" style="242" bestFit="1" customWidth="1"/>
    <col min="9730" max="9730" width="47.7109375" style="242" customWidth="1"/>
    <col min="9731" max="9731" width="10" style="242" customWidth="1"/>
    <col min="9732" max="9984" width="9.140625" style="242"/>
    <col min="9985" max="9985" width="21.85546875" style="242" bestFit="1" customWidth="1"/>
    <col min="9986" max="9986" width="47.7109375" style="242" customWidth="1"/>
    <col min="9987" max="9987" width="10" style="242" customWidth="1"/>
    <col min="9988" max="10240" width="9.140625" style="242"/>
    <col min="10241" max="10241" width="21.85546875" style="242" bestFit="1" customWidth="1"/>
    <col min="10242" max="10242" width="47.7109375" style="242" customWidth="1"/>
    <col min="10243" max="10243" width="10" style="242" customWidth="1"/>
    <col min="10244" max="10496" width="9.140625" style="242"/>
    <col min="10497" max="10497" width="21.85546875" style="242" bestFit="1" customWidth="1"/>
    <col min="10498" max="10498" width="47.7109375" style="242" customWidth="1"/>
    <col min="10499" max="10499" width="10" style="242" customWidth="1"/>
    <col min="10500" max="10752" width="9.140625" style="242"/>
    <col min="10753" max="10753" width="21.85546875" style="242" bestFit="1" customWidth="1"/>
    <col min="10754" max="10754" width="47.7109375" style="242" customWidth="1"/>
    <col min="10755" max="10755" width="10" style="242" customWidth="1"/>
    <col min="10756" max="11008" width="9.140625" style="242"/>
    <col min="11009" max="11009" width="21.85546875" style="242" bestFit="1" customWidth="1"/>
    <col min="11010" max="11010" width="47.7109375" style="242" customWidth="1"/>
    <col min="11011" max="11011" width="10" style="242" customWidth="1"/>
    <col min="11012" max="11264" width="9.140625" style="242"/>
    <col min="11265" max="11265" width="21.85546875" style="242" bestFit="1" customWidth="1"/>
    <col min="11266" max="11266" width="47.7109375" style="242" customWidth="1"/>
    <col min="11267" max="11267" width="10" style="242" customWidth="1"/>
    <col min="11268" max="11520" width="9.140625" style="242"/>
    <col min="11521" max="11521" width="21.85546875" style="242" bestFit="1" customWidth="1"/>
    <col min="11522" max="11522" width="47.7109375" style="242" customWidth="1"/>
    <col min="11523" max="11523" width="10" style="242" customWidth="1"/>
    <col min="11524" max="11776" width="9.140625" style="242"/>
    <col min="11777" max="11777" width="21.85546875" style="242" bestFit="1" customWidth="1"/>
    <col min="11778" max="11778" width="47.7109375" style="242" customWidth="1"/>
    <col min="11779" max="11779" width="10" style="242" customWidth="1"/>
    <col min="11780" max="12032" width="9.140625" style="242"/>
    <col min="12033" max="12033" width="21.85546875" style="242" bestFit="1" customWidth="1"/>
    <col min="12034" max="12034" width="47.7109375" style="242" customWidth="1"/>
    <col min="12035" max="12035" width="10" style="242" customWidth="1"/>
    <col min="12036" max="12288" width="9.140625" style="242"/>
    <col min="12289" max="12289" width="21.85546875" style="242" bestFit="1" customWidth="1"/>
    <col min="12290" max="12290" width="47.7109375" style="242" customWidth="1"/>
    <col min="12291" max="12291" width="10" style="242" customWidth="1"/>
    <col min="12292" max="12544" width="9.140625" style="242"/>
    <col min="12545" max="12545" width="21.85546875" style="242" bestFit="1" customWidth="1"/>
    <col min="12546" max="12546" width="47.7109375" style="242" customWidth="1"/>
    <col min="12547" max="12547" width="10" style="242" customWidth="1"/>
    <col min="12548" max="12800" width="9.140625" style="242"/>
    <col min="12801" max="12801" width="21.85546875" style="242" bestFit="1" customWidth="1"/>
    <col min="12802" max="12802" width="47.7109375" style="242" customWidth="1"/>
    <col min="12803" max="12803" width="10" style="242" customWidth="1"/>
    <col min="12804" max="13056" width="9.140625" style="242"/>
    <col min="13057" max="13057" width="21.85546875" style="242" bestFit="1" customWidth="1"/>
    <col min="13058" max="13058" width="47.7109375" style="242" customWidth="1"/>
    <col min="13059" max="13059" width="10" style="242" customWidth="1"/>
    <col min="13060" max="13312" width="9.140625" style="242"/>
    <col min="13313" max="13313" width="21.85546875" style="242" bestFit="1" customWidth="1"/>
    <col min="13314" max="13314" width="47.7109375" style="242" customWidth="1"/>
    <col min="13315" max="13315" width="10" style="242" customWidth="1"/>
    <col min="13316" max="13568" width="9.140625" style="242"/>
    <col min="13569" max="13569" width="21.85546875" style="242" bestFit="1" customWidth="1"/>
    <col min="13570" max="13570" width="47.7109375" style="242" customWidth="1"/>
    <col min="13571" max="13571" width="10" style="242" customWidth="1"/>
    <col min="13572" max="13824" width="9.140625" style="242"/>
    <col min="13825" max="13825" width="21.85546875" style="242" bestFit="1" customWidth="1"/>
    <col min="13826" max="13826" width="47.7109375" style="242" customWidth="1"/>
    <col min="13827" max="13827" width="10" style="242" customWidth="1"/>
    <col min="13828" max="14080" width="9.140625" style="242"/>
    <col min="14081" max="14081" width="21.85546875" style="242" bestFit="1" customWidth="1"/>
    <col min="14082" max="14082" width="47.7109375" style="242" customWidth="1"/>
    <col min="14083" max="14083" width="10" style="242" customWidth="1"/>
    <col min="14084" max="14336" width="9.140625" style="242"/>
    <col min="14337" max="14337" width="21.85546875" style="242" bestFit="1" customWidth="1"/>
    <col min="14338" max="14338" width="47.7109375" style="242" customWidth="1"/>
    <col min="14339" max="14339" width="10" style="242" customWidth="1"/>
    <col min="14340" max="14592" width="9.140625" style="242"/>
    <col min="14593" max="14593" width="21.85546875" style="242" bestFit="1" customWidth="1"/>
    <col min="14594" max="14594" width="47.7109375" style="242" customWidth="1"/>
    <col min="14595" max="14595" width="10" style="242" customWidth="1"/>
    <col min="14596" max="14848" width="9.140625" style="242"/>
    <col min="14849" max="14849" width="21.85546875" style="242" bestFit="1" customWidth="1"/>
    <col min="14850" max="14850" width="47.7109375" style="242" customWidth="1"/>
    <col min="14851" max="14851" width="10" style="242" customWidth="1"/>
    <col min="14852" max="15104" width="9.140625" style="242"/>
    <col min="15105" max="15105" width="21.85546875" style="242" bestFit="1" customWidth="1"/>
    <col min="15106" max="15106" width="47.7109375" style="242" customWidth="1"/>
    <col min="15107" max="15107" width="10" style="242" customWidth="1"/>
    <col min="15108" max="15360" width="9.140625" style="242"/>
    <col min="15361" max="15361" width="21.85546875" style="242" bestFit="1" customWidth="1"/>
    <col min="15362" max="15362" width="47.7109375" style="242" customWidth="1"/>
    <col min="15363" max="15363" width="10" style="242" customWidth="1"/>
    <col min="15364" max="15616" width="9.140625" style="242"/>
    <col min="15617" max="15617" width="21.85546875" style="242" bestFit="1" customWidth="1"/>
    <col min="15618" max="15618" width="47.7109375" style="242" customWidth="1"/>
    <col min="15619" max="15619" width="10" style="242" customWidth="1"/>
    <col min="15620" max="15872" width="9.140625" style="242"/>
    <col min="15873" max="15873" width="21.85546875" style="242" bestFit="1" customWidth="1"/>
    <col min="15874" max="15874" width="47.7109375" style="242" customWidth="1"/>
    <col min="15875" max="15875" width="10" style="242" customWidth="1"/>
    <col min="15876" max="16128" width="9.140625" style="242"/>
    <col min="16129" max="16129" width="21.85546875" style="242" bestFit="1" customWidth="1"/>
    <col min="16130" max="16130" width="47.7109375" style="242" customWidth="1"/>
    <col min="16131" max="16131" width="10" style="242" customWidth="1"/>
    <col min="16132" max="16384" width="9.140625" style="242"/>
  </cols>
  <sheetData>
    <row r="1" spans="1:20">
      <c r="A1" s="242" t="s">
        <v>0</v>
      </c>
      <c r="B1" s="265" t="s">
        <v>1835</v>
      </c>
    </row>
    <row r="2" spans="1:20">
      <c r="A2" s="242" t="s">
        <v>2</v>
      </c>
      <c r="B2" s="268" t="s">
        <v>1819</v>
      </c>
    </row>
    <row r="3" spans="1:20">
      <c r="A3" s="242" t="s">
        <v>4</v>
      </c>
      <c r="B3" s="268" t="s">
        <v>1560</v>
      </c>
    </row>
    <row r="4" spans="1:20">
      <c r="A4" s="242" t="s">
        <v>6</v>
      </c>
      <c r="B4" s="268" t="s">
        <v>7</v>
      </c>
    </row>
    <row r="5" spans="1:20">
      <c r="A5" s="242" t="s">
        <v>8</v>
      </c>
      <c r="B5" s="242" t="s">
        <v>9</v>
      </c>
    </row>
    <row r="6" spans="1:20" ht="15.75" thickBot="1"/>
    <row r="7" spans="1:20">
      <c r="A7" s="3035" t="s">
        <v>1820</v>
      </c>
      <c r="B7" s="3036"/>
      <c r="C7" s="3041" t="s">
        <v>1821</v>
      </c>
      <c r="D7" s="3042"/>
      <c r="E7" s="3042"/>
      <c r="F7" s="3042"/>
      <c r="G7" s="3042"/>
      <c r="H7" s="3042"/>
      <c r="I7" s="3042"/>
      <c r="J7" s="3042"/>
      <c r="K7" s="3042"/>
      <c r="L7" s="3042"/>
      <c r="M7" s="3042"/>
      <c r="N7" s="3043"/>
      <c r="O7" s="3043"/>
      <c r="P7" s="3043"/>
      <c r="Q7" s="3044"/>
      <c r="R7" s="1235"/>
      <c r="S7" s="1235"/>
      <c r="T7" s="1235"/>
    </row>
    <row r="8" spans="1:20">
      <c r="A8" s="3037"/>
      <c r="B8" s="3038"/>
      <c r="C8" s="3045"/>
      <c r="D8" s="3046"/>
      <c r="E8" s="3046"/>
      <c r="F8" s="3046"/>
      <c r="G8" s="3046"/>
      <c r="H8" s="3046"/>
      <c r="I8" s="3046"/>
      <c r="J8" s="3046"/>
      <c r="K8" s="3046"/>
      <c r="L8" s="3046"/>
      <c r="M8" s="3046"/>
      <c r="N8" s="3047"/>
      <c r="O8" s="3047"/>
      <c r="P8" s="3047"/>
      <c r="Q8" s="3048"/>
      <c r="R8" s="1235"/>
      <c r="S8" s="1235"/>
      <c r="T8" s="1235"/>
    </row>
    <row r="9" spans="1:20">
      <c r="A9" s="3037"/>
      <c r="B9" s="3038"/>
      <c r="C9" s="3045"/>
      <c r="D9" s="3046"/>
      <c r="E9" s="3046"/>
      <c r="F9" s="3046"/>
      <c r="G9" s="3046"/>
      <c r="H9" s="3046"/>
      <c r="I9" s="3046"/>
      <c r="J9" s="3046"/>
      <c r="K9" s="3046"/>
      <c r="L9" s="3046"/>
      <c r="M9" s="3046"/>
      <c r="N9" s="3047"/>
      <c r="O9" s="3047"/>
      <c r="P9" s="3047"/>
      <c r="Q9" s="3048"/>
      <c r="R9" s="1235"/>
      <c r="S9" s="1235"/>
      <c r="T9" s="1235"/>
    </row>
    <row r="10" spans="1:20" ht="15.75" thickBot="1">
      <c r="A10" s="3039"/>
      <c r="B10" s="3040"/>
      <c r="C10" s="3049"/>
      <c r="D10" s="3050"/>
      <c r="E10" s="3050"/>
      <c r="F10" s="3050"/>
      <c r="G10" s="3050"/>
      <c r="H10" s="3050"/>
      <c r="I10" s="3050"/>
      <c r="J10" s="3050"/>
      <c r="K10" s="3050"/>
      <c r="L10" s="3050"/>
      <c r="M10" s="3050"/>
      <c r="N10" s="3051"/>
      <c r="O10" s="3051"/>
      <c r="P10" s="3051"/>
      <c r="Q10" s="3052"/>
      <c r="R10" s="1235"/>
      <c r="S10" s="1235"/>
      <c r="T10" s="1235"/>
    </row>
    <row r="11" spans="1:20" ht="15" customHeight="1">
      <c r="A11" s="3061" t="s">
        <v>1822</v>
      </c>
      <c r="B11" s="3062"/>
      <c r="C11" s="3065" t="s">
        <v>1811</v>
      </c>
      <c r="D11" s="1359"/>
      <c r="E11" s="3067" t="s">
        <v>1708</v>
      </c>
      <c r="F11" s="3067"/>
      <c r="G11" s="3067"/>
      <c r="H11" s="3067"/>
      <c r="I11" s="3067"/>
      <c r="J11" s="3067"/>
      <c r="K11" s="3067"/>
      <c r="L11" s="3067"/>
      <c r="M11" s="3067"/>
      <c r="N11" s="3067"/>
      <c r="O11" s="3067"/>
      <c r="P11" s="3067"/>
      <c r="Q11" s="3068"/>
      <c r="R11" s="1235"/>
      <c r="S11" s="1235"/>
      <c r="T11" s="1235"/>
    </row>
    <row r="12" spans="1:20" ht="25.5">
      <c r="A12" s="3063"/>
      <c r="B12" s="3064"/>
      <c r="C12" s="3066"/>
      <c r="D12" s="1360" t="s">
        <v>1709</v>
      </c>
      <c r="E12" s="1238" t="s">
        <v>1710</v>
      </c>
      <c r="F12" s="1361" t="s">
        <v>1711</v>
      </c>
      <c r="G12" s="1361" t="s">
        <v>1712</v>
      </c>
      <c r="H12" s="1361" t="s">
        <v>1713</v>
      </c>
      <c r="I12" s="1361" t="s">
        <v>1714</v>
      </c>
      <c r="J12" s="1361" t="s">
        <v>1715</v>
      </c>
      <c r="K12" s="1361" t="s">
        <v>1716</v>
      </c>
      <c r="L12" s="1361" t="s">
        <v>1717</v>
      </c>
      <c r="M12" s="1361" t="s">
        <v>1718</v>
      </c>
      <c r="N12" s="1361" t="s">
        <v>1719</v>
      </c>
      <c r="O12" s="1361" t="s">
        <v>1720</v>
      </c>
      <c r="P12" s="1361" t="s">
        <v>1721</v>
      </c>
      <c r="Q12" s="1362" t="s">
        <v>1722</v>
      </c>
      <c r="R12" s="1235"/>
      <c r="S12" s="1235"/>
      <c r="T12" s="1235"/>
    </row>
    <row r="13" spans="1:20">
      <c r="A13" s="1363"/>
      <c r="B13" s="1364"/>
      <c r="C13" s="1365">
        <v>1</v>
      </c>
      <c r="D13" s="1366">
        <v>2</v>
      </c>
      <c r="E13" s="1366">
        <v>3</v>
      </c>
      <c r="F13" s="1366">
        <v>4</v>
      </c>
      <c r="G13" s="1366">
        <v>5</v>
      </c>
      <c r="H13" s="1366">
        <v>6</v>
      </c>
      <c r="I13" s="1366">
        <v>7</v>
      </c>
      <c r="J13" s="1366">
        <v>8</v>
      </c>
      <c r="K13" s="1366">
        <v>9</v>
      </c>
      <c r="L13" s="1366">
        <v>10</v>
      </c>
      <c r="M13" s="1366">
        <v>11</v>
      </c>
      <c r="N13" s="1366">
        <v>12</v>
      </c>
      <c r="O13" s="1366">
        <v>13</v>
      </c>
      <c r="P13" s="1367">
        <v>14</v>
      </c>
      <c r="Q13" s="1368">
        <v>15</v>
      </c>
      <c r="R13" s="1235"/>
      <c r="S13" s="1235"/>
      <c r="T13" s="1235"/>
    </row>
    <row r="14" spans="1:20">
      <c r="A14" s="1363"/>
      <c r="B14" s="1369" t="s">
        <v>1723</v>
      </c>
      <c r="C14" s="1246"/>
      <c r="D14" s="1247"/>
      <c r="E14" s="1247"/>
      <c r="F14" s="1247"/>
      <c r="G14" s="1247"/>
      <c r="H14" s="1247"/>
      <c r="I14" s="1247"/>
      <c r="J14" s="1247"/>
      <c r="K14" s="1247"/>
      <c r="L14" s="1247"/>
      <c r="M14" s="1247"/>
      <c r="N14" s="1247"/>
      <c r="O14" s="1247"/>
      <c r="P14" s="1247"/>
      <c r="Q14" s="1248"/>
      <c r="R14" s="1235"/>
      <c r="S14" s="1235"/>
      <c r="T14" s="1235"/>
    </row>
    <row r="15" spans="1:20">
      <c r="A15" s="1260"/>
      <c r="B15" s="1370" t="s">
        <v>11</v>
      </c>
      <c r="C15" s="1251"/>
      <c r="D15" s="1252"/>
      <c r="E15" s="1252"/>
      <c r="F15" s="1252"/>
      <c r="G15" s="1252"/>
      <c r="H15" s="1252"/>
      <c r="I15" s="1252"/>
      <c r="J15" s="1252"/>
      <c r="K15" s="1252"/>
      <c r="L15" s="1252"/>
      <c r="M15" s="1252"/>
      <c r="N15" s="1252"/>
      <c r="O15" s="1252"/>
      <c r="P15" s="1252"/>
      <c r="Q15" s="1253"/>
      <c r="R15" s="1235"/>
      <c r="S15" s="1235"/>
      <c r="T15" s="1235"/>
    </row>
    <row r="16" spans="1:20">
      <c r="A16" s="1254">
        <v>1</v>
      </c>
      <c r="B16" s="1255" t="s">
        <v>1724</v>
      </c>
      <c r="C16" s="1256">
        <f>SUM(D16:Q16)</f>
        <v>0</v>
      </c>
      <c r="D16" s="1257"/>
      <c r="E16" s="1258"/>
      <c r="F16" s="1258"/>
      <c r="G16" s="1258"/>
      <c r="H16" s="1258"/>
      <c r="I16" s="1258"/>
      <c r="J16" s="1258"/>
      <c r="K16" s="1258"/>
      <c r="L16" s="1258"/>
      <c r="M16" s="1258"/>
      <c r="N16" s="1258"/>
      <c r="O16" s="1258"/>
      <c r="P16" s="1258"/>
      <c r="Q16" s="1259"/>
      <c r="R16" s="1235"/>
      <c r="S16" s="1235"/>
      <c r="T16" s="1235"/>
    </row>
    <row r="17" spans="1:20" ht="26.25">
      <c r="A17" s="1260">
        <v>2</v>
      </c>
      <c r="B17" s="1261" t="s">
        <v>319</v>
      </c>
      <c r="C17" s="1256">
        <f t="shared" ref="C17:C32" si="0">SUM(D17:Q17)</f>
        <v>0</v>
      </c>
      <c r="D17" s="1262"/>
      <c r="E17" s="1263"/>
      <c r="F17" s="1263"/>
      <c r="G17" s="1263"/>
      <c r="H17" s="1263"/>
      <c r="I17" s="1263"/>
      <c r="J17" s="1263"/>
      <c r="K17" s="1263"/>
      <c r="L17" s="1263"/>
      <c r="M17" s="1263"/>
      <c r="N17" s="1263"/>
      <c r="O17" s="1263"/>
      <c r="P17" s="1263"/>
      <c r="Q17" s="1264"/>
      <c r="R17" s="1235"/>
      <c r="S17" s="1235"/>
      <c r="T17" s="1235"/>
    </row>
    <row r="18" spans="1:20" ht="15" customHeight="1">
      <c r="A18" s="1260">
        <v>3</v>
      </c>
      <c r="B18" s="1266" t="s">
        <v>1725</v>
      </c>
      <c r="C18" s="1256">
        <f t="shared" si="0"/>
        <v>0</v>
      </c>
      <c r="D18" s="1262"/>
      <c r="E18" s="1263"/>
      <c r="F18" s="1263"/>
      <c r="G18" s="1263"/>
      <c r="H18" s="1263"/>
      <c r="I18" s="1263"/>
      <c r="J18" s="1263"/>
      <c r="K18" s="1263"/>
      <c r="L18" s="1263"/>
      <c r="M18" s="1263"/>
      <c r="N18" s="1263"/>
      <c r="O18" s="1263"/>
      <c r="P18" s="1263"/>
      <c r="Q18" s="1264"/>
      <c r="R18" s="1235"/>
      <c r="S18" s="1235"/>
      <c r="T18" s="1235"/>
    </row>
    <row r="19" spans="1:20">
      <c r="A19" s="1260">
        <v>4</v>
      </c>
      <c r="B19" s="1266" t="s">
        <v>1726</v>
      </c>
      <c r="C19" s="1256">
        <f t="shared" si="0"/>
        <v>0</v>
      </c>
      <c r="D19" s="1267">
        <f>D20+D21</f>
        <v>0</v>
      </c>
      <c r="E19" s="1267">
        <f t="shared" ref="E19:Q19" si="1">E20+E21</f>
        <v>0</v>
      </c>
      <c r="F19" s="1267">
        <f t="shared" si="1"/>
        <v>0</v>
      </c>
      <c r="G19" s="1267">
        <f t="shared" si="1"/>
        <v>0</v>
      </c>
      <c r="H19" s="1267">
        <f t="shared" si="1"/>
        <v>0</v>
      </c>
      <c r="I19" s="1267">
        <f t="shared" si="1"/>
        <v>0</v>
      </c>
      <c r="J19" s="1267">
        <f t="shared" si="1"/>
        <v>0</v>
      </c>
      <c r="K19" s="1267">
        <f t="shared" si="1"/>
        <v>0</v>
      </c>
      <c r="L19" s="1267">
        <f t="shared" si="1"/>
        <v>0</v>
      </c>
      <c r="M19" s="1267">
        <f t="shared" si="1"/>
        <v>0</v>
      </c>
      <c r="N19" s="1267">
        <f t="shared" si="1"/>
        <v>0</v>
      </c>
      <c r="O19" s="1267">
        <f t="shared" si="1"/>
        <v>0</v>
      </c>
      <c r="P19" s="1267">
        <f t="shared" si="1"/>
        <v>0</v>
      </c>
      <c r="Q19" s="1268">
        <f t="shared" si="1"/>
        <v>0</v>
      </c>
      <c r="R19" s="1235"/>
      <c r="S19" s="1235"/>
      <c r="T19" s="1235"/>
    </row>
    <row r="20" spans="1:20">
      <c r="A20" s="1260"/>
      <c r="B20" s="1269" t="s">
        <v>1727</v>
      </c>
      <c r="C20" s="1256">
        <f t="shared" si="0"/>
        <v>0</v>
      </c>
      <c r="D20" s="1270"/>
      <c r="E20" s="1271"/>
      <c r="F20" s="1271"/>
      <c r="G20" s="1271"/>
      <c r="H20" s="1271"/>
      <c r="I20" s="1271"/>
      <c r="J20" s="1271"/>
      <c r="K20" s="1271"/>
      <c r="L20" s="1271"/>
      <c r="M20" s="1271"/>
      <c r="N20" s="1271"/>
      <c r="O20" s="1271"/>
      <c r="P20" s="1271"/>
      <c r="Q20" s="1272"/>
      <c r="R20" s="1235"/>
      <c r="S20" s="1235"/>
      <c r="T20" s="1235"/>
    </row>
    <row r="21" spans="1:20">
      <c r="A21" s="1260"/>
      <c r="B21" s="1269" t="s">
        <v>803</v>
      </c>
      <c r="C21" s="1256">
        <f t="shared" si="0"/>
        <v>0</v>
      </c>
      <c r="D21" s="1270"/>
      <c r="E21" s="1271"/>
      <c r="F21" s="1271"/>
      <c r="G21" s="1271"/>
      <c r="H21" s="1271"/>
      <c r="I21" s="1271"/>
      <c r="J21" s="1271"/>
      <c r="K21" s="1271"/>
      <c r="L21" s="1271"/>
      <c r="M21" s="1271"/>
      <c r="N21" s="1271"/>
      <c r="O21" s="1271"/>
      <c r="P21" s="1271"/>
      <c r="Q21" s="1272"/>
      <c r="R21" s="1235"/>
      <c r="S21" s="1235"/>
      <c r="T21" s="1235"/>
    </row>
    <row r="22" spans="1:20">
      <c r="A22" s="1260">
        <v>5</v>
      </c>
      <c r="B22" s="1266" t="s">
        <v>1728</v>
      </c>
      <c r="C22" s="1256">
        <f t="shared" si="0"/>
        <v>0</v>
      </c>
      <c r="D22" s="1273"/>
      <c r="E22" s="1274"/>
      <c r="F22" s="1274"/>
      <c r="G22" s="1274"/>
      <c r="H22" s="1274"/>
      <c r="I22" s="1274"/>
      <c r="J22" s="1274"/>
      <c r="K22" s="1274"/>
      <c r="L22" s="1274"/>
      <c r="M22" s="1274"/>
      <c r="N22" s="1274"/>
      <c r="O22" s="1274"/>
      <c r="P22" s="1274"/>
      <c r="Q22" s="1275"/>
      <c r="R22" s="1235"/>
      <c r="S22" s="1235"/>
      <c r="T22" s="1235"/>
    </row>
    <row r="23" spans="1:20">
      <c r="A23" s="1260">
        <v>6</v>
      </c>
      <c r="B23" s="1266" t="s">
        <v>1729</v>
      </c>
      <c r="C23" s="1256">
        <f t="shared" si="0"/>
        <v>0</v>
      </c>
      <c r="D23" s="1270"/>
      <c r="E23" s="1271"/>
      <c r="F23" s="1271"/>
      <c r="G23" s="1271"/>
      <c r="H23" s="1271"/>
      <c r="I23" s="1271"/>
      <c r="J23" s="1271"/>
      <c r="K23" s="1271"/>
      <c r="L23" s="1271"/>
      <c r="M23" s="1271"/>
      <c r="N23" s="1271"/>
      <c r="O23" s="1271"/>
      <c r="P23" s="1271"/>
      <c r="Q23" s="1272"/>
      <c r="R23" s="1235"/>
      <c r="S23" s="1235"/>
      <c r="T23" s="1235"/>
    </row>
    <row r="24" spans="1:20">
      <c r="A24" s="1260">
        <v>7</v>
      </c>
      <c r="B24" s="1266" t="s">
        <v>1730</v>
      </c>
      <c r="C24" s="1256">
        <f t="shared" si="0"/>
        <v>0</v>
      </c>
      <c r="D24" s="1270"/>
      <c r="E24" s="1271"/>
      <c r="F24" s="1271"/>
      <c r="G24" s="1271"/>
      <c r="H24" s="1271"/>
      <c r="I24" s="1271"/>
      <c r="J24" s="1271"/>
      <c r="K24" s="1271"/>
      <c r="L24" s="1271"/>
      <c r="M24" s="1271"/>
      <c r="N24" s="1271"/>
      <c r="O24" s="1271"/>
      <c r="P24" s="1271"/>
      <c r="Q24" s="1272"/>
      <c r="R24" s="1235"/>
      <c r="S24" s="1235"/>
      <c r="T24" s="1235"/>
    </row>
    <row r="25" spans="1:20">
      <c r="A25" s="1260"/>
      <c r="B25" s="1269" t="s">
        <v>1731</v>
      </c>
      <c r="C25" s="1256">
        <f t="shared" si="0"/>
        <v>0</v>
      </c>
      <c r="D25" s="1270"/>
      <c r="E25" s="1271"/>
      <c r="F25" s="1271"/>
      <c r="G25" s="1271"/>
      <c r="H25" s="1271"/>
      <c r="I25" s="1271"/>
      <c r="J25" s="1271"/>
      <c r="K25" s="1271"/>
      <c r="L25" s="1271"/>
      <c r="M25" s="1271"/>
      <c r="N25" s="1271"/>
      <c r="O25" s="1271"/>
      <c r="P25" s="1271"/>
      <c r="Q25" s="1272"/>
      <c r="R25" s="1235"/>
      <c r="S25" s="1235"/>
      <c r="T25" s="1235"/>
    </row>
    <row r="26" spans="1:20">
      <c r="A26" s="1260">
        <v>8</v>
      </c>
      <c r="B26" s="1277" t="s">
        <v>1732</v>
      </c>
      <c r="C26" s="1256">
        <f t="shared" si="0"/>
        <v>0</v>
      </c>
      <c r="D26" s="1278">
        <f>D27+D28+D29</f>
        <v>0</v>
      </c>
      <c r="E26" s="1278">
        <f t="shared" ref="E26:Q26" si="2">E27+E28+E29</f>
        <v>0</v>
      </c>
      <c r="F26" s="1278">
        <f t="shared" si="2"/>
        <v>0</v>
      </c>
      <c r="G26" s="1278">
        <f t="shared" si="2"/>
        <v>0</v>
      </c>
      <c r="H26" s="1278">
        <f t="shared" si="2"/>
        <v>0</v>
      </c>
      <c r="I26" s="1278">
        <f t="shared" si="2"/>
        <v>0</v>
      </c>
      <c r="J26" s="1278">
        <f t="shared" si="2"/>
        <v>0</v>
      </c>
      <c r="K26" s="1278">
        <f t="shared" si="2"/>
        <v>0</v>
      </c>
      <c r="L26" s="1278">
        <f t="shared" si="2"/>
        <v>0</v>
      </c>
      <c r="M26" s="1278">
        <f t="shared" si="2"/>
        <v>0</v>
      </c>
      <c r="N26" s="1278">
        <f t="shared" si="2"/>
        <v>0</v>
      </c>
      <c r="O26" s="1278">
        <f t="shared" si="2"/>
        <v>0</v>
      </c>
      <c r="P26" s="1278">
        <f t="shared" si="2"/>
        <v>0</v>
      </c>
      <c r="Q26" s="1279">
        <f t="shared" si="2"/>
        <v>0</v>
      </c>
      <c r="R26" s="1235"/>
      <c r="S26" s="1235"/>
      <c r="T26" s="1235"/>
    </row>
    <row r="27" spans="1:20">
      <c r="A27" s="1231"/>
      <c r="B27" s="1280" t="s">
        <v>1733</v>
      </c>
      <c r="C27" s="1256">
        <f t="shared" si="0"/>
        <v>0</v>
      </c>
      <c r="D27" s="1270"/>
      <c r="E27" s="1271"/>
      <c r="F27" s="1271"/>
      <c r="G27" s="1271"/>
      <c r="H27" s="1271"/>
      <c r="I27" s="1271"/>
      <c r="J27" s="1271"/>
      <c r="K27" s="1271"/>
      <c r="L27" s="1271"/>
      <c r="M27" s="1271"/>
      <c r="N27" s="1271"/>
      <c r="O27" s="1271"/>
      <c r="P27" s="1271"/>
      <c r="Q27" s="1272"/>
      <c r="R27" s="1235"/>
      <c r="S27" s="1235"/>
      <c r="T27" s="1235"/>
    </row>
    <row r="28" spans="1:20">
      <c r="A28" s="1260"/>
      <c r="B28" s="1280" t="s">
        <v>263</v>
      </c>
      <c r="C28" s="1256">
        <f t="shared" si="0"/>
        <v>0</v>
      </c>
      <c r="D28" s="1270"/>
      <c r="E28" s="1271"/>
      <c r="F28" s="1271"/>
      <c r="G28" s="1271"/>
      <c r="H28" s="1271"/>
      <c r="I28" s="1271"/>
      <c r="J28" s="1271"/>
      <c r="K28" s="1271"/>
      <c r="L28" s="1271"/>
      <c r="M28" s="1271"/>
      <c r="N28" s="1271"/>
      <c r="O28" s="1271"/>
      <c r="P28" s="1271"/>
      <c r="Q28" s="1272"/>
      <c r="R28" s="1235"/>
      <c r="S28" s="1235"/>
      <c r="T28" s="1235"/>
    </row>
    <row r="29" spans="1:20">
      <c r="A29" s="1260"/>
      <c r="B29" s="1269" t="s">
        <v>1734</v>
      </c>
      <c r="C29" s="1256">
        <f t="shared" si="0"/>
        <v>0</v>
      </c>
      <c r="D29" s="1270"/>
      <c r="E29" s="1271"/>
      <c r="F29" s="1271"/>
      <c r="G29" s="1271"/>
      <c r="H29" s="1271"/>
      <c r="I29" s="1271"/>
      <c r="J29" s="1271"/>
      <c r="K29" s="1271"/>
      <c r="L29" s="1271"/>
      <c r="M29" s="1271"/>
      <c r="N29" s="1271"/>
      <c r="O29" s="1271"/>
      <c r="P29" s="1271"/>
      <c r="Q29" s="1272"/>
      <c r="R29" s="1235"/>
      <c r="S29" s="1235"/>
      <c r="T29" s="1235"/>
    </row>
    <row r="30" spans="1:20">
      <c r="A30" s="1260">
        <v>9</v>
      </c>
      <c r="B30" s="1281" t="s">
        <v>1735</v>
      </c>
      <c r="C30" s="1256">
        <f t="shared" si="0"/>
        <v>0</v>
      </c>
      <c r="D30" s="1278">
        <f>D31+D32</f>
        <v>0</v>
      </c>
      <c r="E30" s="1278">
        <f t="shared" ref="E30:Q30" si="3">E31+E32</f>
        <v>0</v>
      </c>
      <c r="F30" s="1278">
        <f t="shared" si="3"/>
        <v>0</v>
      </c>
      <c r="G30" s="1278">
        <f t="shared" si="3"/>
        <v>0</v>
      </c>
      <c r="H30" s="1278">
        <f t="shared" si="3"/>
        <v>0</v>
      </c>
      <c r="I30" s="1278">
        <f t="shared" si="3"/>
        <v>0</v>
      </c>
      <c r="J30" s="1278">
        <f t="shared" si="3"/>
        <v>0</v>
      </c>
      <c r="K30" s="1278">
        <f t="shared" si="3"/>
        <v>0</v>
      </c>
      <c r="L30" s="1278">
        <f t="shared" si="3"/>
        <v>0</v>
      </c>
      <c r="M30" s="1278">
        <f t="shared" si="3"/>
        <v>0</v>
      </c>
      <c r="N30" s="1278">
        <f t="shared" si="3"/>
        <v>0</v>
      </c>
      <c r="O30" s="1278">
        <f t="shared" si="3"/>
        <v>0</v>
      </c>
      <c r="P30" s="1278">
        <f t="shared" si="3"/>
        <v>0</v>
      </c>
      <c r="Q30" s="1279">
        <f t="shared" si="3"/>
        <v>0</v>
      </c>
      <c r="R30" s="1235"/>
      <c r="S30" s="1235"/>
      <c r="T30" s="1235"/>
    </row>
    <row r="31" spans="1:20">
      <c r="A31" s="1260"/>
      <c r="B31" s="1282" t="s">
        <v>1736</v>
      </c>
      <c r="C31" s="1256">
        <f t="shared" si="0"/>
        <v>0</v>
      </c>
      <c r="D31" s="1270"/>
      <c r="E31" s="1271"/>
      <c r="F31" s="1271"/>
      <c r="G31" s="1271"/>
      <c r="H31" s="1271"/>
      <c r="I31" s="1271"/>
      <c r="J31" s="1271"/>
      <c r="K31" s="1271"/>
      <c r="L31" s="1271"/>
      <c r="M31" s="1271"/>
      <c r="N31" s="1271"/>
      <c r="O31" s="1271"/>
      <c r="P31" s="1271"/>
      <c r="Q31" s="1272"/>
      <c r="R31" s="1235"/>
      <c r="S31" s="1235"/>
      <c r="T31" s="1235"/>
    </row>
    <row r="32" spans="1:20">
      <c r="A32" s="1260"/>
      <c r="B32" s="1282" t="s">
        <v>1737</v>
      </c>
      <c r="C32" s="1256">
        <f t="shared" si="0"/>
        <v>0</v>
      </c>
      <c r="D32" s="1270"/>
      <c r="E32" s="1271"/>
      <c r="F32" s="1271"/>
      <c r="G32" s="1271"/>
      <c r="H32" s="1271"/>
      <c r="I32" s="1271"/>
      <c r="J32" s="1271"/>
      <c r="K32" s="1271"/>
      <c r="L32" s="1271"/>
      <c r="M32" s="1271"/>
      <c r="N32" s="1271"/>
      <c r="O32" s="1271"/>
      <c r="P32" s="1271"/>
      <c r="Q32" s="1272"/>
      <c r="R32" s="1235"/>
      <c r="S32" s="1235"/>
      <c r="T32" s="1235"/>
    </row>
    <row r="33" spans="1:20">
      <c r="A33" s="1260"/>
      <c r="B33" s="1371" t="s">
        <v>1738</v>
      </c>
      <c r="C33" s="1285">
        <f>C16+C17+C18+C19+C22+C23+C24+C25+C26+C30</f>
        <v>0</v>
      </c>
      <c r="D33" s="1285">
        <f t="shared" ref="D33:Q33" si="4">D16+D17+D18+D19+D22+D23+D24+D25+D26+D30</f>
        <v>0</v>
      </c>
      <c r="E33" s="1285">
        <f t="shared" si="4"/>
        <v>0</v>
      </c>
      <c r="F33" s="1285">
        <f t="shared" si="4"/>
        <v>0</v>
      </c>
      <c r="G33" s="1285">
        <f t="shared" si="4"/>
        <v>0</v>
      </c>
      <c r="H33" s="1285">
        <f t="shared" si="4"/>
        <v>0</v>
      </c>
      <c r="I33" s="1285">
        <f t="shared" si="4"/>
        <v>0</v>
      </c>
      <c r="J33" s="1285">
        <f t="shared" si="4"/>
        <v>0</v>
      </c>
      <c r="K33" s="1285">
        <f t="shared" si="4"/>
        <v>0</v>
      </c>
      <c r="L33" s="1285">
        <f t="shared" si="4"/>
        <v>0</v>
      </c>
      <c r="M33" s="1285">
        <f t="shared" si="4"/>
        <v>0</v>
      </c>
      <c r="N33" s="1285">
        <f t="shared" si="4"/>
        <v>0</v>
      </c>
      <c r="O33" s="1285">
        <f t="shared" si="4"/>
        <v>0</v>
      </c>
      <c r="P33" s="1285">
        <f t="shared" si="4"/>
        <v>0</v>
      </c>
      <c r="Q33" s="1286">
        <f t="shared" si="4"/>
        <v>0</v>
      </c>
      <c r="R33" s="1235"/>
      <c r="S33" s="1235"/>
      <c r="T33" s="1235"/>
    </row>
    <row r="34" spans="1:20">
      <c r="A34" s="1260"/>
      <c r="B34" s="1369" t="s">
        <v>1739</v>
      </c>
      <c r="C34" s="1288"/>
      <c r="D34" s="1288"/>
      <c r="E34" s="1288"/>
      <c r="F34" s="1288"/>
      <c r="G34" s="1288"/>
      <c r="H34" s="1288"/>
      <c r="I34" s="1288"/>
      <c r="J34" s="1288"/>
      <c r="K34" s="1288"/>
      <c r="L34" s="1288"/>
      <c r="M34" s="1288"/>
      <c r="N34" s="1288"/>
      <c r="O34" s="1288"/>
      <c r="P34" s="1288"/>
      <c r="Q34" s="1289"/>
      <c r="R34" s="1235"/>
      <c r="S34" s="1235"/>
      <c r="T34" s="1235"/>
    </row>
    <row r="35" spans="1:20">
      <c r="A35" s="1260">
        <v>1</v>
      </c>
      <c r="B35" s="1266" t="s">
        <v>29</v>
      </c>
      <c r="C35" s="1256">
        <f>SUM(D35:Q35)</f>
        <v>0</v>
      </c>
      <c r="D35" s="1273"/>
      <c r="E35" s="1274"/>
      <c r="F35" s="1274"/>
      <c r="G35" s="1274"/>
      <c r="H35" s="1274"/>
      <c r="I35" s="1274"/>
      <c r="J35" s="1274"/>
      <c r="K35" s="1274"/>
      <c r="L35" s="1274"/>
      <c r="M35" s="1274"/>
      <c r="N35" s="1274"/>
      <c r="O35" s="1274"/>
      <c r="P35" s="1274"/>
      <c r="Q35" s="1275"/>
      <c r="R35" s="1235"/>
      <c r="S35" s="1235"/>
      <c r="T35" s="1235"/>
    </row>
    <row r="36" spans="1:20">
      <c r="A36" s="1260">
        <v>2</v>
      </c>
      <c r="B36" s="1266" t="s">
        <v>1740</v>
      </c>
      <c r="C36" s="1256">
        <f t="shared" ref="C36:C50" si="5">SUM(D36:Q36)</f>
        <v>0</v>
      </c>
      <c r="D36" s="1270"/>
      <c r="E36" s="1271"/>
      <c r="F36" s="1271"/>
      <c r="G36" s="1271"/>
      <c r="H36" s="1271"/>
      <c r="I36" s="1271"/>
      <c r="J36" s="1271"/>
      <c r="K36" s="1271"/>
      <c r="L36" s="1271"/>
      <c r="M36" s="1271"/>
      <c r="N36" s="1271"/>
      <c r="O36" s="1271"/>
      <c r="P36" s="1271"/>
      <c r="Q36" s="1272"/>
      <c r="R36" s="1235"/>
      <c r="S36" s="1235"/>
      <c r="T36" s="1235"/>
    </row>
    <row r="37" spans="1:20" ht="26.25">
      <c r="A37" s="1260">
        <v>3</v>
      </c>
      <c r="B37" s="1266" t="s">
        <v>1741</v>
      </c>
      <c r="C37" s="1256">
        <f t="shared" si="5"/>
        <v>0</v>
      </c>
      <c r="D37" s="1270"/>
      <c r="E37" s="1271"/>
      <c r="F37" s="1271"/>
      <c r="G37" s="1271"/>
      <c r="H37" s="1271"/>
      <c r="I37" s="1271"/>
      <c r="J37" s="1271"/>
      <c r="K37" s="1271"/>
      <c r="L37" s="1271"/>
      <c r="M37" s="1271"/>
      <c r="N37" s="1271"/>
      <c r="O37" s="1271"/>
      <c r="P37" s="1271"/>
      <c r="Q37" s="1272"/>
      <c r="R37" s="1235"/>
      <c r="S37" s="1235"/>
      <c r="T37" s="1235"/>
    </row>
    <row r="38" spans="1:20" ht="15" customHeight="1">
      <c r="A38" s="1260">
        <v>4</v>
      </c>
      <c r="B38" s="1266" t="s">
        <v>1742</v>
      </c>
      <c r="C38" s="1256">
        <f t="shared" si="5"/>
        <v>0</v>
      </c>
      <c r="D38" s="1278">
        <f>D39+D40</f>
        <v>0</v>
      </c>
      <c r="E38" s="1278">
        <f t="shared" ref="E38:Q38" si="6">E39+E40</f>
        <v>0</v>
      </c>
      <c r="F38" s="1278">
        <f t="shared" si="6"/>
        <v>0</v>
      </c>
      <c r="G38" s="1278">
        <f t="shared" si="6"/>
        <v>0</v>
      </c>
      <c r="H38" s="1278">
        <f t="shared" si="6"/>
        <v>0</v>
      </c>
      <c r="I38" s="1278">
        <f t="shared" si="6"/>
        <v>0</v>
      </c>
      <c r="J38" s="1278">
        <f t="shared" si="6"/>
        <v>0</v>
      </c>
      <c r="K38" s="1278">
        <f t="shared" si="6"/>
        <v>0</v>
      </c>
      <c r="L38" s="1278">
        <f t="shared" si="6"/>
        <v>0</v>
      </c>
      <c r="M38" s="1278">
        <f t="shared" si="6"/>
        <v>0</v>
      </c>
      <c r="N38" s="1278">
        <f t="shared" si="6"/>
        <v>0</v>
      </c>
      <c r="O38" s="1278">
        <f t="shared" si="6"/>
        <v>0</v>
      </c>
      <c r="P38" s="1278">
        <f t="shared" si="6"/>
        <v>0</v>
      </c>
      <c r="Q38" s="1279">
        <f t="shared" si="6"/>
        <v>0</v>
      </c>
      <c r="R38" s="1235"/>
      <c r="S38" s="1235"/>
      <c r="T38" s="1235"/>
    </row>
    <row r="39" spans="1:20">
      <c r="A39" s="1260"/>
      <c r="B39" s="1269" t="s">
        <v>1727</v>
      </c>
      <c r="C39" s="1256">
        <f t="shared" si="5"/>
        <v>0</v>
      </c>
      <c r="D39" s="1290"/>
      <c r="E39" s="1290"/>
      <c r="F39" s="1290"/>
      <c r="G39" s="1290"/>
      <c r="H39" s="1290"/>
      <c r="I39" s="1290"/>
      <c r="J39" s="1290"/>
      <c r="K39" s="1290"/>
      <c r="L39" s="1290"/>
      <c r="M39" s="1290"/>
      <c r="N39" s="1290"/>
      <c r="O39" s="1290"/>
      <c r="P39" s="1290"/>
      <c r="Q39" s="1291"/>
      <c r="R39" s="1235"/>
      <c r="S39" s="1235"/>
      <c r="T39" s="1235"/>
    </row>
    <row r="40" spans="1:20">
      <c r="A40" s="1260"/>
      <c r="B40" s="1269" t="s">
        <v>803</v>
      </c>
      <c r="C40" s="1256">
        <f t="shared" si="5"/>
        <v>0</v>
      </c>
      <c r="D40" s="1292"/>
      <c r="E40" s="1292"/>
      <c r="F40" s="1292"/>
      <c r="G40" s="1292"/>
      <c r="H40" s="1292"/>
      <c r="I40" s="1292"/>
      <c r="J40" s="1292"/>
      <c r="K40" s="1292"/>
      <c r="L40" s="1292"/>
      <c r="M40" s="1292"/>
      <c r="N40" s="1292"/>
      <c r="O40" s="1292"/>
      <c r="P40" s="1292"/>
      <c r="Q40" s="1293"/>
      <c r="R40" s="1235"/>
      <c r="S40" s="1235"/>
      <c r="T40" s="1235"/>
    </row>
    <row r="41" spans="1:20">
      <c r="A41" s="1260">
        <v>5</v>
      </c>
      <c r="B41" s="1266" t="s">
        <v>1728</v>
      </c>
      <c r="C41" s="1256">
        <f t="shared" si="5"/>
        <v>0</v>
      </c>
      <c r="D41" s="1294"/>
      <c r="E41" s="1294"/>
      <c r="F41" s="1294"/>
      <c r="G41" s="1294"/>
      <c r="H41" s="1294"/>
      <c r="I41" s="1294"/>
      <c r="J41" s="1294"/>
      <c r="K41" s="1294"/>
      <c r="L41" s="1294"/>
      <c r="M41" s="1294"/>
      <c r="N41" s="1294"/>
      <c r="O41" s="1294"/>
      <c r="P41" s="1294"/>
      <c r="Q41" s="1295"/>
      <c r="R41" s="1235"/>
      <c r="S41" s="1235"/>
      <c r="T41" s="1235"/>
    </row>
    <row r="42" spans="1:20">
      <c r="A42" s="1260">
        <v>6</v>
      </c>
      <c r="B42" s="1266" t="s">
        <v>1729</v>
      </c>
      <c r="C42" s="1256">
        <f t="shared" si="5"/>
        <v>0</v>
      </c>
      <c r="D42" s="1296"/>
      <c r="E42" s="1296"/>
      <c r="F42" s="1296"/>
      <c r="G42" s="1296"/>
      <c r="H42" s="1296"/>
      <c r="I42" s="1296"/>
      <c r="J42" s="1296"/>
      <c r="K42" s="1296"/>
      <c r="L42" s="1296"/>
      <c r="M42" s="1296"/>
      <c r="N42" s="1296"/>
      <c r="O42" s="1296"/>
      <c r="P42" s="1296"/>
      <c r="Q42" s="1297"/>
      <c r="R42" s="1235"/>
      <c r="S42" s="1235"/>
      <c r="T42" s="1235"/>
    </row>
    <row r="43" spans="1:20">
      <c r="A43" s="1260">
        <v>7</v>
      </c>
      <c r="B43" s="1298" t="s">
        <v>1743</v>
      </c>
      <c r="C43" s="1256">
        <f t="shared" si="5"/>
        <v>0</v>
      </c>
      <c r="D43" s="1267">
        <f>D44+D45+D46</f>
        <v>0</v>
      </c>
      <c r="E43" s="1267">
        <f t="shared" ref="E43:Q43" si="7">E44+E45+E46</f>
        <v>0</v>
      </c>
      <c r="F43" s="1267">
        <f t="shared" si="7"/>
        <v>0</v>
      </c>
      <c r="G43" s="1267">
        <f t="shared" si="7"/>
        <v>0</v>
      </c>
      <c r="H43" s="1267">
        <f t="shared" si="7"/>
        <v>0</v>
      </c>
      <c r="I43" s="1267">
        <f t="shared" si="7"/>
        <v>0</v>
      </c>
      <c r="J43" s="1267">
        <f t="shared" si="7"/>
        <v>0</v>
      </c>
      <c r="K43" s="1267">
        <f t="shared" si="7"/>
        <v>0</v>
      </c>
      <c r="L43" s="1267">
        <f t="shared" si="7"/>
        <v>0</v>
      </c>
      <c r="M43" s="1267">
        <f t="shared" si="7"/>
        <v>0</v>
      </c>
      <c r="N43" s="1267">
        <f t="shared" si="7"/>
        <v>0</v>
      </c>
      <c r="O43" s="1267">
        <f t="shared" si="7"/>
        <v>0</v>
      </c>
      <c r="P43" s="1267">
        <f t="shared" si="7"/>
        <v>0</v>
      </c>
      <c r="Q43" s="1268">
        <f t="shared" si="7"/>
        <v>0</v>
      </c>
      <c r="R43" s="1235"/>
      <c r="S43" s="1235"/>
      <c r="T43" s="1235"/>
    </row>
    <row r="44" spans="1:20">
      <c r="A44" s="1276"/>
      <c r="B44" s="1269" t="s">
        <v>30</v>
      </c>
      <c r="C44" s="1256">
        <f t="shared" si="5"/>
        <v>0</v>
      </c>
      <c r="D44" s="1299"/>
      <c r="E44" s="1263"/>
      <c r="F44" s="1263"/>
      <c r="G44" s="1263"/>
      <c r="H44" s="1263"/>
      <c r="I44" s="1263"/>
      <c r="J44" s="1263"/>
      <c r="K44" s="1263"/>
      <c r="L44" s="1263"/>
      <c r="M44" s="1263"/>
      <c r="N44" s="1263"/>
      <c r="O44" s="1263"/>
      <c r="P44" s="1263"/>
      <c r="Q44" s="1264"/>
      <c r="R44" s="1235"/>
      <c r="S44" s="1235"/>
      <c r="T44" s="1235"/>
    </row>
    <row r="45" spans="1:20">
      <c r="A45" s="1260"/>
      <c r="B45" s="1269" t="s">
        <v>1727</v>
      </c>
      <c r="C45" s="1256">
        <f t="shared" si="5"/>
        <v>0</v>
      </c>
      <c r="D45" s="1299"/>
      <c r="E45" s="1263"/>
      <c r="F45" s="1263"/>
      <c r="G45" s="1263"/>
      <c r="H45" s="1263"/>
      <c r="I45" s="1263"/>
      <c r="J45" s="1263"/>
      <c r="K45" s="1263"/>
      <c r="L45" s="1263"/>
      <c r="M45" s="1263"/>
      <c r="N45" s="1263"/>
      <c r="O45" s="1263"/>
      <c r="P45" s="1263"/>
      <c r="Q45" s="1264"/>
      <c r="R45" s="1235"/>
      <c r="S45" s="1235"/>
      <c r="T45" s="1235"/>
    </row>
    <row r="46" spans="1:20">
      <c r="A46" s="1260"/>
      <c r="B46" s="1269" t="s">
        <v>1744</v>
      </c>
      <c r="C46" s="1256">
        <f t="shared" si="5"/>
        <v>0</v>
      </c>
      <c r="D46" s="1299"/>
      <c r="E46" s="1263"/>
      <c r="F46" s="1263"/>
      <c r="G46" s="1263"/>
      <c r="H46" s="1263"/>
      <c r="I46" s="1263"/>
      <c r="J46" s="1263"/>
      <c r="K46" s="1263"/>
      <c r="L46" s="1263"/>
      <c r="M46" s="1263"/>
      <c r="N46" s="1263"/>
      <c r="O46" s="1263"/>
      <c r="P46" s="1263"/>
      <c r="Q46" s="1264"/>
      <c r="R46" s="1235"/>
      <c r="S46" s="1235"/>
      <c r="T46" s="1235"/>
    </row>
    <row r="47" spans="1:20">
      <c r="A47" s="1260">
        <v>8</v>
      </c>
      <c r="B47" s="1277" t="s">
        <v>1745</v>
      </c>
      <c r="C47" s="1256">
        <f t="shared" si="5"/>
        <v>0</v>
      </c>
      <c r="D47" s="1299"/>
      <c r="E47" s="1263"/>
      <c r="F47" s="1263"/>
      <c r="G47" s="1263"/>
      <c r="H47" s="1263"/>
      <c r="I47" s="1263"/>
      <c r="J47" s="1263"/>
      <c r="K47" s="1263"/>
      <c r="L47" s="1263"/>
      <c r="M47" s="1263"/>
      <c r="N47" s="1263"/>
      <c r="O47" s="1263"/>
      <c r="P47" s="1263"/>
      <c r="Q47" s="1264"/>
      <c r="R47" s="1235"/>
      <c r="S47" s="1235"/>
      <c r="T47" s="1235"/>
    </row>
    <row r="48" spans="1:20">
      <c r="A48" s="1260">
        <v>9</v>
      </c>
      <c r="B48" s="1277" t="s">
        <v>1746</v>
      </c>
      <c r="C48" s="1256">
        <f t="shared" si="5"/>
        <v>0</v>
      </c>
      <c r="D48" s="1299"/>
      <c r="E48" s="1263"/>
      <c r="F48" s="1263"/>
      <c r="G48" s="1263"/>
      <c r="H48" s="1263"/>
      <c r="I48" s="1263"/>
      <c r="J48" s="1263"/>
      <c r="K48" s="1263"/>
      <c r="L48" s="1263"/>
      <c r="M48" s="1263"/>
      <c r="N48" s="1263"/>
      <c r="O48" s="1263"/>
      <c r="P48" s="1263"/>
      <c r="Q48" s="1264"/>
      <c r="R48" s="1235"/>
      <c r="S48" s="1235"/>
      <c r="T48" s="1235"/>
    </row>
    <row r="49" spans="1:20">
      <c r="A49" s="1260">
        <v>10</v>
      </c>
      <c r="B49" s="1277" t="s">
        <v>1747</v>
      </c>
      <c r="C49" s="1256">
        <f t="shared" si="5"/>
        <v>0</v>
      </c>
      <c r="D49" s="1299"/>
      <c r="E49" s="1263"/>
      <c r="F49" s="1263"/>
      <c r="G49" s="1263"/>
      <c r="H49" s="1263"/>
      <c r="I49" s="1263"/>
      <c r="J49" s="1263"/>
      <c r="K49" s="1263"/>
      <c r="L49" s="1263"/>
      <c r="M49" s="1263"/>
      <c r="N49" s="1263"/>
      <c r="O49" s="1263"/>
      <c r="P49" s="1263"/>
      <c r="Q49" s="1264"/>
      <c r="R49" s="1235"/>
      <c r="S49" s="1235"/>
      <c r="T49" s="1235"/>
    </row>
    <row r="50" spans="1:20">
      <c r="A50" s="1260">
        <v>11</v>
      </c>
      <c r="B50" s="1277" t="s">
        <v>444</v>
      </c>
      <c r="C50" s="1256">
        <f t="shared" si="5"/>
        <v>0</v>
      </c>
      <c r="D50" s="1299"/>
      <c r="E50" s="1263"/>
      <c r="F50" s="1263"/>
      <c r="G50" s="1263"/>
      <c r="H50" s="1263"/>
      <c r="I50" s="1263"/>
      <c r="J50" s="1263"/>
      <c r="K50" s="1263"/>
      <c r="L50" s="1263"/>
      <c r="M50" s="1263"/>
      <c r="N50" s="1263"/>
      <c r="O50" s="1263"/>
      <c r="P50" s="1263"/>
      <c r="Q50" s="1264"/>
      <c r="R50" s="1235"/>
      <c r="S50" s="1235"/>
      <c r="T50" s="1235"/>
    </row>
    <row r="51" spans="1:20" ht="15.75" thickBot="1">
      <c r="A51" s="1372"/>
      <c r="B51" s="1373" t="s">
        <v>1748</v>
      </c>
      <c r="C51" s="1302">
        <f>C35+C36+C37+C38+C41+C42+C43+C47+C48+C49+C50</f>
        <v>0</v>
      </c>
      <c r="D51" s="1303">
        <f>D35+D36+D37+D38+D41+D42+D43+D47+D48+D49+D50</f>
        <v>0</v>
      </c>
      <c r="E51" s="1303">
        <f t="shared" ref="E51:Q51" si="8">E35+E36+E37+E38+E41+E42+E43+E47+E48+E49+E50</f>
        <v>0</v>
      </c>
      <c r="F51" s="1303">
        <f t="shared" si="8"/>
        <v>0</v>
      </c>
      <c r="G51" s="1303">
        <f t="shared" si="8"/>
        <v>0</v>
      </c>
      <c r="H51" s="1303">
        <f t="shared" si="8"/>
        <v>0</v>
      </c>
      <c r="I51" s="1303">
        <f t="shared" si="8"/>
        <v>0</v>
      </c>
      <c r="J51" s="1303">
        <f t="shared" si="8"/>
        <v>0</v>
      </c>
      <c r="K51" s="1303">
        <f t="shared" si="8"/>
        <v>0</v>
      </c>
      <c r="L51" s="1303">
        <f t="shared" si="8"/>
        <v>0</v>
      </c>
      <c r="M51" s="1303">
        <f t="shared" si="8"/>
        <v>0</v>
      </c>
      <c r="N51" s="1303">
        <f t="shared" si="8"/>
        <v>0</v>
      </c>
      <c r="O51" s="1303">
        <f t="shared" si="8"/>
        <v>0</v>
      </c>
      <c r="P51" s="1303">
        <f t="shared" si="8"/>
        <v>0</v>
      </c>
      <c r="Q51" s="1304">
        <f t="shared" si="8"/>
        <v>0</v>
      </c>
      <c r="R51" s="1235"/>
      <c r="S51" s="1235"/>
      <c r="T51" s="1235"/>
    </row>
    <row r="52" spans="1:20" ht="15.75" thickBot="1">
      <c r="A52" s="1374"/>
      <c r="B52" s="1375" t="s">
        <v>1749</v>
      </c>
      <c r="C52" s="1307">
        <f>C33+C51</f>
        <v>0</v>
      </c>
      <c r="D52" s="1308">
        <f>D33+D51</f>
        <v>0</v>
      </c>
      <c r="E52" s="1308">
        <f t="shared" ref="E52:Q52" si="9">E33+E51</f>
        <v>0</v>
      </c>
      <c r="F52" s="1308">
        <f t="shared" si="9"/>
        <v>0</v>
      </c>
      <c r="G52" s="1308">
        <f t="shared" si="9"/>
        <v>0</v>
      </c>
      <c r="H52" s="1308">
        <f t="shared" si="9"/>
        <v>0</v>
      </c>
      <c r="I52" s="1308">
        <f t="shared" si="9"/>
        <v>0</v>
      </c>
      <c r="J52" s="1308">
        <f t="shared" si="9"/>
        <v>0</v>
      </c>
      <c r="K52" s="1308">
        <f t="shared" si="9"/>
        <v>0</v>
      </c>
      <c r="L52" s="1308">
        <f t="shared" si="9"/>
        <v>0</v>
      </c>
      <c r="M52" s="1308">
        <f t="shared" si="9"/>
        <v>0</v>
      </c>
      <c r="N52" s="1308">
        <f t="shared" si="9"/>
        <v>0</v>
      </c>
      <c r="O52" s="1308">
        <f t="shared" si="9"/>
        <v>0</v>
      </c>
      <c r="P52" s="1308">
        <f t="shared" si="9"/>
        <v>0</v>
      </c>
      <c r="Q52" s="1309">
        <f t="shared" si="9"/>
        <v>0</v>
      </c>
      <c r="R52" s="1235"/>
      <c r="S52" s="1235"/>
      <c r="T52" s="1235"/>
    </row>
    <row r="53" spans="1:20">
      <c r="A53" s="1376"/>
      <c r="B53" s="1369" t="s">
        <v>1750</v>
      </c>
      <c r="C53" s="1311"/>
      <c r="D53" s="1312"/>
      <c r="E53" s="1312"/>
      <c r="F53" s="1312"/>
      <c r="G53" s="1312"/>
      <c r="H53" s="1312"/>
      <c r="I53" s="1312"/>
      <c r="J53" s="1312"/>
      <c r="K53" s="1312"/>
      <c r="L53" s="1312"/>
      <c r="M53" s="1312"/>
      <c r="N53" s="1312"/>
      <c r="O53" s="1312"/>
      <c r="P53" s="1312"/>
      <c r="Q53" s="1313"/>
      <c r="R53" s="1235"/>
      <c r="S53" s="1235"/>
      <c r="T53" s="1235"/>
    </row>
    <row r="54" spans="1:20">
      <c r="A54" s="1260"/>
      <c r="B54" s="1369" t="s">
        <v>1751</v>
      </c>
      <c r="C54" s="1314"/>
      <c r="D54" s="1315"/>
      <c r="E54" s="1315"/>
      <c r="F54" s="1315"/>
      <c r="G54" s="1315"/>
      <c r="H54" s="1315"/>
      <c r="I54" s="1315"/>
      <c r="J54" s="1315"/>
      <c r="K54" s="1315"/>
      <c r="L54" s="1315"/>
      <c r="M54" s="1315"/>
      <c r="N54" s="1315"/>
      <c r="O54" s="1315"/>
      <c r="P54" s="1315"/>
      <c r="Q54" s="1316"/>
      <c r="R54" s="1235"/>
      <c r="S54" s="1235"/>
      <c r="T54" s="1235"/>
    </row>
    <row r="55" spans="1:20">
      <c r="A55" s="1276" t="s">
        <v>1752</v>
      </c>
      <c r="B55" s="1377" t="s">
        <v>1753</v>
      </c>
      <c r="C55" s="1251"/>
      <c r="D55" s="1252"/>
      <c r="E55" s="1252"/>
      <c r="F55" s="1252"/>
      <c r="G55" s="1252"/>
      <c r="H55" s="1252"/>
      <c r="I55" s="1252"/>
      <c r="J55" s="1252"/>
      <c r="K55" s="1252"/>
      <c r="L55" s="1252"/>
      <c r="M55" s="1252"/>
      <c r="N55" s="1252"/>
      <c r="O55" s="1252"/>
      <c r="P55" s="1252"/>
      <c r="Q55" s="1253"/>
      <c r="R55" s="1235"/>
      <c r="S55" s="1235"/>
      <c r="T55" s="1235"/>
    </row>
    <row r="56" spans="1:20">
      <c r="A56" s="1260" t="s">
        <v>1754</v>
      </c>
      <c r="B56" s="1318" t="s">
        <v>1755</v>
      </c>
      <c r="C56" s="1256">
        <f t="shared" ref="C56:C62" si="10">SUM(D56:Q56)</f>
        <v>0</v>
      </c>
      <c r="D56" s="1299"/>
      <c r="E56" s="1263"/>
      <c r="F56" s="1263"/>
      <c r="G56" s="1263"/>
      <c r="H56" s="1263"/>
      <c r="I56" s="1263"/>
      <c r="J56" s="1263"/>
      <c r="K56" s="1263"/>
      <c r="L56" s="1263"/>
      <c r="M56" s="1263"/>
      <c r="N56" s="1263"/>
      <c r="O56" s="1263"/>
      <c r="P56" s="1263"/>
      <c r="Q56" s="1264"/>
      <c r="R56" s="1235"/>
      <c r="S56" s="1235"/>
      <c r="T56" s="1235"/>
    </row>
    <row r="57" spans="1:20">
      <c r="A57" s="1260" t="s">
        <v>1756</v>
      </c>
      <c r="B57" s="1318" t="s">
        <v>1757</v>
      </c>
      <c r="C57" s="1256">
        <f t="shared" si="10"/>
        <v>0</v>
      </c>
      <c r="D57" s="1299"/>
      <c r="E57" s="1263"/>
      <c r="F57" s="1263"/>
      <c r="G57" s="1263"/>
      <c r="H57" s="1263"/>
      <c r="I57" s="1263"/>
      <c r="J57" s="1263"/>
      <c r="K57" s="1263"/>
      <c r="L57" s="1263"/>
      <c r="M57" s="1263"/>
      <c r="N57" s="1263"/>
      <c r="O57" s="1263"/>
      <c r="P57" s="1263"/>
      <c r="Q57" s="1264"/>
      <c r="R57" s="1235"/>
      <c r="S57" s="1235"/>
      <c r="T57" s="1235"/>
    </row>
    <row r="58" spans="1:20">
      <c r="A58" s="1260" t="s">
        <v>1758</v>
      </c>
      <c r="B58" s="1318" t="s">
        <v>1759</v>
      </c>
      <c r="C58" s="1256">
        <f t="shared" si="10"/>
        <v>0</v>
      </c>
      <c r="D58" s="1299"/>
      <c r="E58" s="1263"/>
      <c r="F58" s="1263"/>
      <c r="G58" s="1263"/>
      <c r="H58" s="1263"/>
      <c r="I58" s="1263"/>
      <c r="J58" s="1263"/>
      <c r="K58" s="1263"/>
      <c r="L58" s="1263"/>
      <c r="M58" s="1263"/>
      <c r="N58" s="1263"/>
      <c r="O58" s="1263"/>
      <c r="P58" s="1263"/>
      <c r="Q58" s="1264"/>
      <c r="R58" s="1235"/>
      <c r="S58" s="1235"/>
      <c r="T58" s="1235"/>
    </row>
    <row r="59" spans="1:20">
      <c r="A59" s="1260" t="s">
        <v>1760</v>
      </c>
      <c r="B59" s="1318" t="s">
        <v>1761</v>
      </c>
      <c r="C59" s="1256">
        <f t="shared" si="10"/>
        <v>0</v>
      </c>
      <c r="D59" s="1319">
        <f>D60+D61</f>
        <v>0</v>
      </c>
      <c r="E59" s="1319">
        <f t="shared" ref="E59:Q59" si="11">E60+E61</f>
        <v>0</v>
      </c>
      <c r="F59" s="1319">
        <f t="shared" si="11"/>
        <v>0</v>
      </c>
      <c r="G59" s="1319">
        <f t="shared" si="11"/>
        <v>0</v>
      </c>
      <c r="H59" s="1319">
        <f t="shared" si="11"/>
        <v>0</v>
      </c>
      <c r="I59" s="1319">
        <f t="shared" si="11"/>
        <v>0</v>
      </c>
      <c r="J59" s="1319">
        <f t="shared" si="11"/>
        <v>0</v>
      </c>
      <c r="K59" s="1319">
        <f t="shared" si="11"/>
        <v>0</v>
      </c>
      <c r="L59" s="1319">
        <f t="shared" si="11"/>
        <v>0</v>
      </c>
      <c r="M59" s="1319">
        <f t="shared" si="11"/>
        <v>0</v>
      </c>
      <c r="N59" s="1319">
        <f t="shared" si="11"/>
        <v>0</v>
      </c>
      <c r="O59" s="1319">
        <f t="shared" si="11"/>
        <v>0</v>
      </c>
      <c r="P59" s="1319">
        <f t="shared" si="11"/>
        <v>0</v>
      </c>
      <c r="Q59" s="1320">
        <f t="shared" si="11"/>
        <v>0</v>
      </c>
      <c r="R59" s="1235"/>
      <c r="S59" s="1235"/>
      <c r="T59" s="1235"/>
    </row>
    <row r="60" spans="1:20">
      <c r="A60" s="1260" t="s">
        <v>1762</v>
      </c>
      <c r="B60" s="1321" t="s">
        <v>1763</v>
      </c>
      <c r="C60" s="1256">
        <f t="shared" si="10"/>
        <v>0</v>
      </c>
      <c r="D60" s="1292"/>
      <c r="E60" s="1292"/>
      <c r="F60" s="1292"/>
      <c r="G60" s="1292"/>
      <c r="H60" s="1292"/>
      <c r="I60" s="1292"/>
      <c r="J60" s="1292"/>
      <c r="K60" s="1292"/>
      <c r="L60" s="1292"/>
      <c r="M60" s="1292"/>
      <c r="N60" s="1292"/>
      <c r="O60" s="1292"/>
      <c r="P60" s="1292"/>
      <c r="Q60" s="1293"/>
      <c r="R60" s="1235"/>
      <c r="S60" s="1235"/>
      <c r="T60" s="1235"/>
    </row>
    <row r="61" spans="1:20">
      <c r="A61" s="1260" t="s">
        <v>1764</v>
      </c>
      <c r="B61" s="1321" t="s">
        <v>1765</v>
      </c>
      <c r="C61" s="1256">
        <f t="shared" si="10"/>
        <v>0</v>
      </c>
      <c r="D61" s="1292"/>
      <c r="E61" s="1292"/>
      <c r="F61" s="1292"/>
      <c r="G61" s="1292"/>
      <c r="H61" s="1292"/>
      <c r="I61" s="1292"/>
      <c r="J61" s="1292"/>
      <c r="K61" s="1292"/>
      <c r="L61" s="1292"/>
      <c r="M61" s="1292"/>
      <c r="N61" s="1292"/>
      <c r="O61" s="1292"/>
      <c r="P61" s="1292"/>
      <c r="Q61" s="1293"/>
      <c r="R61" s="1235"/>
      <c r="S61" s="1235"/>
      <c r="T61" s="1235"/>
    </row>
    <row r="62" spans="1:20">
      <c r="A62" s="1260" t="s">
        <v>1766</v>
      </c>
      <c r="B62" s="1318" t="s">
        <v>1767</v>
      </c>
      <c r="C62" s="1256">
        <f t="shared" si="10"/>
        <v>0</v>
      </c>
      <c r="D62" s="1322"/>
      <c r="E62" s="1322"/>
      <c r="F62" s="1322"/>
      <c r="G62" s="1322"/>
      <c r="H62" s="1322"/>
      <c r="I62" s="1322"/>
      <c r="J62" s="1322"/>
      <c r="K62" s="1322"/>
      <c r="L62" s="1322"/>
      <c r="M62" s="1322"/>
      <c r="N62" s="1322"/>
      <c r="O62" s="1322"/>
      <c r="P62" s="1322"/>
      <c r="Q62" s="1323"/>
      <c r="R62" s="1235"/>
      <c r="S62" s="1235"/>
      <c r="T62" s="1235"/>
    </row>
    <row r="63" spans="1:20">
      <c r="A63" s="1276"/>
      <c r="B63" s="1371" t="s">
        <v>1768</v>
      </c>
      <c r="C63" s="1324">
        <f>C56+C57+C58+C59+C62</f>
        <v>0</v>
      </c>
      <c r="D63" s="1325">
        <f>D56+D57+D58+D59+D62</f>
        <v>0</v>
      </c>
      <c r="E63" s="1325">
        <f t="shared" ref="E63:Q63" si="12">E56+E57+E58+E59+E62</f>
        <v>0</v>
      </c>
      <c r="F63" s="1325">
        <f t="shared" si="12"/>
        <v>0</v>
      </c>
      <c r="G63" s="1325">
        <f t="shared" si="12"/>
        <v>0</v>
      </c>
      <c r="H63" s="1325">
        <f t="shared" si="12"/>
        <v>0</v>
      </c>
      <c r="I63" s="1325">
        <f t="shared" si="12"/>
        <v>0</v>
      </c>
      <c r="J63" s="1325">
        <f t="shared" si="12"/>
        <v>0</v>
      </c>
      <c r="K63" s="1325">
        <f t="shared" si="12"/>
        <v>0</v>
      </c>
      <c r="L63" s="1325">
        <f t="shared" si="12"/>
        <v>0</v>
      </c>
      <c r="M63" s="1325">
        <f t="shared" si="12"/>
        <v>0</v>
      </c>
      <c r="N63" s="1325">
        <f t="shared" si="12"/>
        <v>0</v>
      </c>
      <c r="O63" s="1325">
        <f t="shared" si="12"/>
        <v>0</v>
      </c>
      <c r="P63" s="1325">
        <f t="shared" si="12"/>
        <v>0</v>
      </c>
      <c r="Q63" s="1326">
        <f t="shared" si="12"/>
        <v>0</v>
      </c>
      <c r="R63" s="1235"/>
      <c r="S63" s="1235"/>
      <c r="T63" s="1235"/>
    </row>
    <row r="64" spans="1:20">
      <c r="A64" s="1260"/>
      <c r="B64" s="1369" t="s">
        <v>1769</v>
      </c>
      <c r="C64" s="1246"/>
      <c r="D64" s="1327"/>
      <c r="E64" s="1327"/>
      <c r="F64" s="1327"/>
      <c r="G64" s="1327"/>
      <c r="H64" s="1327"/>
      <c r="I64" s="1327"/>
      <c r="J64" s="1327"/>
      <c r="K64" s="1327"/>
      <c r="L64" s="1327"/>
      <c r="M64" s="1327"/>
      <c r="N64" s="1327"/>
      <c r="O64" s="1327"/>
      <c r="P64" s="1327"/>
      <c r="Q64" s="1328"/>
      <c r="R64" s="1235"/>
      <c r="S64" s="1235"/>
      <c r="T64" s="1235"/>
    </row>
    <row r="65" spans="1:20">
      <c r="A65" s="1276" t="s">
        <v>1770</v>
      </c>
      <c r="B65" s="1377" t="s">
        <v>1753</v>
      </c>
      <c r="C65" s="1329"/>
      <c r="D65" s="1330"/>
      <c r="E65" s="1330"/>
      <c r="F65" s="1330"/>
      <c r="G65" s="1330"/>
      <c r="H65" s="1330"/>
      <c r="I65" s="1330"/>
      <c r="J65" s="1330"/>
      <c r="K65" s="1330"/>
      <c r="L65" s="1330"/>
      <c r="M65" s="1330"/>
      <c r="N65" s="1330"/>
      <c r="O65" s="1330"/>
      <c r="P65" s="1330"/>
      <c r="Q65" s="1331"/>
      <c r="R65" s="1235"/>
      <c r="S65" s="1235"/>
      <c r="T65" s="1235"/>
    </row>
    <row r="66" spans="1:20">
      <c r="A66" s="1260" t="s">
        <v>1754</v>
      </c>
      <c r="B66" s="1318" t="s">
        <v>1755</v>
      </c>
      <c r="C66" s="1256">
        <f t="shared" ref="C66:C72" si="13">SUM(D66:Q66)</f>
        <v>0</v>
      </c>
      <c r="D66" s="1299"/>
      <c r="E66" s="1263"/>
      <c r="F66" s="1263"/>
      <c r="G66" s="1263"/>
      <c r="H66" s="1263"/>
      <c r="I66" s="1263"/>
      <c r="J66" s="1263"/>
      <c r="K66" s="1263"/>
      <c r="L66" s="1263"/>
      <c r="M66" s="1263"/>
      <c r="N66" s="1263"/>
      <c r="O66" s="1263"/>
      <c r="P66" s="1263"/>
      <c r="Q66" s="1264"/>
      <c r="R66" s="1235"/>
      <c r="S66" s="1235"/>
      <c r="T66" s="1235"/>
    </row>
    <row r="67" spans="1:20">
      <c r="A67" s="1260" t="s">
        <v>1756</v>
      </c>
      <c r="B67" s="1318" t="s">
        <v>1757</v>
      </c>
      <c r="C67" s="1256">
        <f t="shared" si="13"/>
        <v>0</v>
      </c>
      <c r="D67" s="1299"/>
      <c r="E67" s="1263"/>
      <c r="F67" s="1263"/>
      <c r="G67" s="1263"/>
      <c r="H67" s="1263"/>
      <c r="I67" s="1263"/>
      <c r="J67" s="1263"/>
      <c r="K67" s="1263"/>
      <c r="L67" s="1263"/>
      <c r="M67" s="1263"/>
      <c r="N67" s="1263"/>
      <c r="O67" s="1263"/>
      <c r="P67" s="1263"/>
      <c r="Q67" s="1264"/>
      <c r="R67" s="1235"/>
      <c r="S67" s="1235"/>
      <c r="T67" s="1235"/>
    </row>
    <row r="68" spans="1:20">
      <c r="A68" s="1260" t="s">
        <v>1758</v>
      </c>
      <c r="B68" s="1318" t="s">
        <v>1759</v>
      </c>
      <c r="C68" s="1256">
        <f t="shared" si="13"/>
        <v>0</v>
      </c>
      <c r="D68" s="1299"/>
      <c r="E68" s="1263"/>
      <c r="F68" s="1263"/>
      <c r="G68" s="1263"/>
      <c r="H68" s="1263"/>
      <c r="I68" s="1263"/>
      <c r="J68" s="1263"/>
      <c r="K68" s="1263"/>
      <c r="L68" s="1263"/>
      <c r="M68" s="1263"/>
      <c r="N68" s="1263"/>
      <c r="O68" s="1263"/>
      <c r="P68" s="1263"/>
      <c r="Q68" s="1264"/>
      <c r="R68" s="1235"/>
      <c r="S68" s="1235"/>
      <c r="T68" s="1235"/>
    </row>
    <row r="69" spans="1:20">
      <c r="A69" s="1260" t="s">
        <v>1760</v>
      </c>
      <c r="B69" s="1318" t="s">
        <v>1761</v>
      </c>
      <c r="C69" s="1256">
        <f t="shared" si="13"/>
        <v>0</v>
      </c>
      <c r="D69" s="1319">
        <f>D70+D71</f>
        <v>0</v>
      </c>
      <c r="E69" s="1319">
        <f t="shared" ref="E69:Q69" si="14">E70+E71</f>
        <v>0</v>
      </c>
      <c r="F69" s="1319">
        <f t="shared" si="14"/>
        <v>0</v>
      </c>
      <c r="G69" s="1319">
        <f t="shared" si="14"/>
        <v>0</v>
      </c>
      <c r="H69" s="1319">
        <f t="shared" si="14"/>
        <v>0</v>
      </c>
      <c r="I69" s="1319">
        <f t="shared" si="14"/>
        <v>0</v>
      </c>
      <c r="J69" s="1319">
        <f t="shared" si="14"/>
        <v>0</v>
      </c>
      <c r="K69" s="1319">
        <f t="shared" si="14"/>
        <v>0</v>
      </c>
      <c r="L69" s="1319">
        <f t="shared" si="14"/>
        <v>0</v>
      </c>
      <c r="M69" s="1319">
        <f t="shared" si="14"/>
        <v>0</v>
      </c>
      <c r="N69" s="1319">
        <f t="shared" si="14"/>
        <v>0</v>
      </c>
      <c r="O69" s="1319">
        <f t="shared" si="14"/>
        <v>0</v>
      </c>
      <c r="P69" s="1319">
        <f t="shared" si="14"/>
        <v>0</v>
      </c>
      <c r="Q69" s="1320">
        <f t="shared" si="14"/>
        <v>0</v>
      </c>
      <c r="R69" s="1235"/>
      <c r="S69" s="1235"/>
      <c r="T69" s="1235"/>
    </row>
    <row r="70" spans="1:20">
      <c r="A70" s="1260" t="s">
        <v>1762</v>
      </c>
      <c r="B70" s="1321" t="s">
        <v>1763</v>
      </c>
      <c r="C70" s="1256">
        <f t="shared" si="13"/>
        <v>0</v>
      </c>
      <c r="D70" s="1292"/>
      <c r="E70" s="1292"/>
      <c r="F70" s="1292"/>
      <c r="G70" s="1292"/>
      <c r="H70" s="1292"/>
      <c r="I70" s="1292"/>
      <c r="J70" s="1292"/>
      <c r="K70" s="1292"/>
      <c r="L70" s="1292"/>
      <c r="M70" s="1292"/>
      <c r="N70" s="1292"/>
      <c r="O70" s="1292"/>
      <c r="P70" s="1292"/>
      <c r="Q70" s="1293"/>
      <c r="R70" s="1235"/>
      <c r="S70" s="1235"/>
      <c r="T70" s="1235"/>
    </row>
    <row r="71" spans="1:20">
      <c r="A71" s="1260" t="s">
        <v>1764</v>
      </c>
      <c r="B71" s="1321" t="s">
        <v>1765</v>
      </c>
      <c r="C71" s="1256">
        <f t="shared" si="13"/>
        <v>0</v>
      </c>
      <c r="D71" s="1292"/>
      <c r="E71" s="1292"/>
      <c r="F71" s="1292"/>
      <c r="G71" s="1292"/>
      <c r="H71" s="1292"/>
      <c r="I71" s="1292"/>
      <c r="J71" s="1292"/>
      <c r="K71" s="1292"/>
      <c r="L71" s="1292"/>
      <c r="M71" s="1292"/>
      <c r="N71" s="1292"/>
      <c r="O71" s="1292"/>
      <c r="P71" s="1292"/>
      <c r="Q71" s="1293"/>
      <c r="R71" s="1235"/>
      <c r="S71" s="1235"/>
      <c r="T71" s="1235"/>
    </row>
    <row r="72" spans="1:20">
      <c r="A72" s="1260" t="s">
        <v>1766</v>
      </c>
      <c r="B72" s="1318" t="s">
        <v>1767</v>
      </c>
      <c r="C72" s="1256">
        <f t="shared" si="13"/>
        <v>0</v>
      </c>
      <c r="D72" s="1322"/>
      <c r="E72" s="1322"/>
      <c r="F72" s="1322"/>
      <c r="G72" s="1322"/>
      <c r="H72" s="1322"/>
      <c r="I72" s="1322"/>
      <c r="J72" s="1322"/>
      <c r="K72" s="1322"/>
      <c r="L72" s="1322"/>
      <c r="M72" s="1322"/>
      <c r="N72" s="1322"/>
      <c r="O72" s="1322"/>
      <c r="P72" s="1322"/>
      <c r="Q72" s="1323"/>
      <c r="R72" s="1235"/>
      <c r="S72" s="1235"/>
      <c r="T72" s="1235"/>
    </row>
    <row r="73" spans="1:20" ht="15.75" thickBot="1">
      <c r="A73" s="1372"/>
      <c r="B73" s="1373" t="s">
        <v>1771</v>
      </c>
      <c r="C73" s="1332">
        <f>C66+C67+C68+C69+C72</f>
        <v>0</v>
      </c>
      <c r="D73" s="1303">
        <f>D66+D67+D68+D69+D72</f>
        <v>0</v>
      </c>
      <c r="E73" s="1303">
        <f t="shared" ref="E73:Q73" si="15">E66+E67+E68+E69+E72</f>
        <v>0</v>
      </c>
      <c r="F73" s="1303">
        <f t="shared" si="15"/>
        <v>0</v>
      </c>
      <c r="G73" s="1303">
        <f t="shared" si="15"/>
        <v>0</v>
      </c>
      <c r="H73" s="1303">
        <f t="shared" si="15"/>
        <v>0</v>
      </c>
      <c r="I73" s="1303">
        <f t="shared" si="15"/>
        <v>0</v>
      </c>
      <c r="J73" s="1303">
        <f t="shared" si="15"/>
        <v>0</v>
      </c>
      <c r="K73" s="1303">
        <f t="shared" si="15"/>
        <v>0</v>
      </c>
      <c r="L73" s="1303">
        <f t="shared" si="15"/>
        <v>0</v>
      </c>
      <c r="M73" s="1303">
        <f t="shared" si="15"/>
        <v>0</v>
      </c>
      <c r="N73" s="1303">
        <f t="shared" si="15"/>
        <v>0</v>
      </c>
      <c r="O73" s="1303">
        <f t="shared" si="15"/>
        <v>0</v>
      </c>
      <c r="P73" s="1303">
        <f t="shared" si="15"/>
        <v>0</v>
      </c>
      <c r="Q73" s="1304">
        <f t="shared" si="15"/>
        <v>0</v>
      </c>
      <c r="R73" s="1235"/>
      <c r="S73" s="1235"/>
      <c r="T73" s="1235"/>
    </row>
    <row r="74" spans="1:20" ht="15.75" thickBot="1">
      <c r="A74" s="1378"/>
      <c r="B74" s="1375" t="s">
        <v>1772</v>
      </c>
      <c r="C74" s="1307">
        <f>C63+C73</f>
        <v>0</v>
      </c>
      <c r="D74" s="1308">
        <f>D63+D73</f>
        <v>0</v>
      </c>
      <c r="E74" s="1308">
        <f t="shared" ref="E74:Q74" si="16">E63+E73</f>
        <v>0</v>
      </c>
      <c r="F74" s="1308">
        <f t="shared" si="16"/>
        <v>0</v>
      </c>
      <c r="G74" s="1308">
        <f t="shared" si="16"/>
        <v>0</v>
      </c>
      <c r="H74" s="1308">
        <f t="shared" si="16"/>
        <v>0</v>
      </c>
      <c r="I74" s="1308">
        <f t="shared" si="16"/>
        <v>0</v>
      </c>
      <c r="J74" s="1308">
        <f t="shared" si="16"/>
        <v>0</v>
      </c>
      <c r="K74" s="1308">
        <f t="shared" si="16"/>
        <v>0</v>
      </c>
      <c r="L74" s="1308">
        <f t="shared" si="16"/>
        <v>0</v>
      </c>
      <c r="M74" s="1308">
        <f t="shared" si="16"/>
        <v>0</v>
      </c>
      <c r="N74" s="1308">
        <f t="shared" si="16"/>
        <v>0</v>
      </c>
      <c r="O74" s="1308">
        <f t="shared" si="16"/>
        <v>0</v>
      </c>
      <c r="P74" s="1308">
        <f t="shared" si="16"/>
        <v>0</v>
      </c>
      <c r="Q74" s="1309">
        <f t="shared" si="16"/>
        <v>0</v>
      </c>
      <c r="R74" s="1235"/>
      <c r="S74" s="1235"/>
      <c r="T74" s="1235"/>
    </row>
    <row r="75" spans="1:20" ht="15.75" thickBot="1">
      <c r="A75" s="1379"/>
      <c r="B75" s="1380" t="s">
        <v>1773</v>
      </c>
      <c r="C75" s="1336">
        <f>C52+C74</f>
        <v>0</v>
      </c>
      <c r="D75" s="1337">
        <f>D52+D74</f>
        <v>0</v>
      </c>
      <c r="E75" s="1337">
        <f t="shared" ref="E75:Q75" si="17">E52+E74</f>
        <v>0</v>
      </c>
      <c r="F75" s="1337">
        <f t="shared" si="17"/>
        <v>0</v>
      </c>
      <c r="G75" s="1337">
        <f t="shared" si="17"/>
        <v>0</v>
      </c>
      <c r="H75" s="1337">
        <f t="shared" si="17"/>
        <v>0</v>
      </c>
      <c r="I75" s="1337">
        <f t="shared" si="17"/>
        <v>0</v>
      </c>
      <c r="J75" s="1337">
        <f t="shared" si="17"/>
        <v>0</v>
      </c>
      <c r="K75" s="1337">
        <f t="shared" si="17"/>
        <v>0</v>
      </c>
      <c r="L75" s="1337">
        <f t="shared" si="17"/>
        <v>0</v>
      </c>
      <c r="M75" s="1337">
        <f t="shared" si="17"/>
        <v>0</v>
      </c>
      <c r="N75" s="1337">
        <f t="shared" si="17"/>
        <v>0</v>
      </c>
      <c r="O75" s="1337">
        <f t="shared" si="17"/>
        <v>0</v>
      </c>
      <c r="P75" s="1337">
        <f t="shared" si="17"/>
        <v>0</v>
      </c>
      <c r="Q75" s="1338">
        <f t="shared" si="17"/>
        <v>0</v>
      </c>
      <c r="R75" s="1235"/>
      <c r="S75" s="1235"/>
      <c r="T75" s="1235"/>
    </row>
    <row r="76" spans="1:20" ht="16.5" thickTop="1" thickBot="1">
      <c r="A76" s="1381"/>
      <c r="B76" s="1382" t="s">
        <v>1774</v>
      </c>
      <c r="C76" s="1341"/>
      <c r="D76" s="1342">
        <v>0</v>
      </c>
      <c r="E76" s="1343" t="s">
        <v>1775</v>
      </c>
      <c r="F76" s="1344" t="s">
        <v>1776</v>
      </c>
      <c r="G76" s="1344" t="s">
        <v>1777</v>
      </c>
      <c r="H76" s="1344" t="s">
        <v>1778</v>
      </c>
      <c r="I76" s="1344" t="s">
        <v>1779</v>
      </c>
      <c r="J76" s="1344" t="s">
        <v>1780</v>
      </c>
      <c r="K76" s="1344" t="s">
        <v>1781</v>
      </c>
      <c r="L76" s="1344" t="s">
        <v>1782</v>
      </c>
      <c r="M76" s="1344" t="s">
        <v>1783</v>
      </c>
      <c r="N76" s="1344" t="s">
        <v>1784</v>
      </c>
      <c r="O76" s="1344" t="s">
        <v>1785</v>
      </c>
      <c r="P76" s="1344" t="s">
        <v>1786</v>
      </c>
      <c r="Q76" s="1345" t="s">
        <v>1787</v>
      </c>
      <c r="R76" s="1235"/>
      <c r="S76" s="1235"/>
      <c r="T76" s="1235"/>
    </row>
    <row r="77" spans="1:20" ht="16.5" thickTop="1" thickBot="1">
      <c r="A77" s="1383"/>
      <c r="B77" s="1384" t="s">
        <v>1823</v>
      </c>
      <c r="C77" s="1348"/>
      <c r="D77" s="1349">
        <f t="shared" ref="D77:Q77" si="18">D75*D76</f>
        <v>0</v>
      </c>
      <c r="E77" s="1350">
        <f t="shared" si="18"/>
        <v>0</v>
      </c>
      <c r="F77" s="1350">
        <f t="shared" si="18"/>
        <v>0</v>
      </c>
      <c r="G77" s="1350">
        <f t="shared" si="18"/>
        <v>0</v>
      </c>
      <c r="H77" s="1350">
        <f t="shared" si="18"/>
        <v>0</v>
      </c>
      <c r="I77" s="1350">
        <f t="shared" si="18"/>
        <v>0</v>
      </c>
      <c r="J77" s="1350">
        <f t="shared" si="18"/>
        <v>0</v>
      </c>
      <c r="K77" s="1350">
        <f t="shared" si="18"/>
        <v>0</v>
      </c>
      <c r="L77" s="1350">
        <f t="shared" si="18"/>
        <v>0</v>
      </c>
      <c r="M77" s="1350">
        <f t="shared" si="18"/>
        <v>0</v>
      </c>
      <c r="N77" s="1350">
        <f t="shared" si="18"/>
        <v>0</v>
      </c>
      <c r="O77" s="1350">
        <f t="shared" si="18"/>
        <v>0</v>
      </c>
      <c r="P77" s="1350">
        <f t="shared" si="18"/>
        <v>0</v>
      </c>
      <c r="Q77" s="1351">
        <f t="shared" si="18"/>
        <v>0</v>
      </c>
      <c r="R77" s="1235"/>
      <c r="S77" s="1235"/>
      <c r="T77" s="1235"/>
    </row>
    <row r="78" spans="1:20" ht="16.5" thickTop="1" thickBot="1">
      <c r="A78" s="1385"/>
      <c r="B78" s="1386" t="s">
        <v>1824</v>
      </c>
      <c r="C78" s="1354">
        <f>SUM(D77:Q77)</f>
        <v>0</v>
      </c>
      <c r="D78" s="1355"/>
      <c r="E78" s="1356"/>
      <c r="F78" s="1356"/>
      <c r="G78" s="1356"/>
      <c r="H78" s="1356"/>
      <c r="I78" s="1356"/>
      <c r="J78" s="1356"/>
      <c r="K78" s="1356"/>
      <c r="L78" s="1356"/>
      <c r="M78" s="1356"/>
      <c r="N78" s="1356"/>
      <c r="O78" s="1356"/>
      <c r="P78" s="1356"/>
      <c r="Q78" s="1357"/>
      <c r="R78" s="1235"/>
      <c r="S78" s="1235"/>
      <c r="T78" s="1235"/>
    </row>
    <row r="79" spans="1:20">
      <c r="A79" s="1231"/>
      <c r="B79" s="1231"/>
      <c r="C79" s="1231"/>
      <c r="D79" s="1231"/>
      <c r="E79" s="1231"/>
      <c r="F79" s="1231"/>
      <c r="G79" s="1231"/>
      <c r="H79" s="1231"/>
      <c r="I79" s="1231"/>
      <c r="J79" s="1231"/>
      <c r="K79" s="1231"/>
      <c r="L79" s="1231"/>
      <c r="M79" s="1231"/>
      <c r="N79" s="1231"/>
      <c r="O79" s="1231"/>
      <c r="P79" s="1231"/>
      <c r="Q79" s="1231"/>
    </row>
    <row r="80" spans="1:20">
      <c r="A80" s="1231"/>
      <c r="B80" s="1231"/>
      <c r="C80" s="1231"/>
      <c r="D80" s="1231"/>
      <c r="E80" s="1231"/>
      <c r="F80" s="1231"/>
      <c r="G80" s="1231"/>
      <c r="H80" s="1231"/>
      <c r="I80" s="1231"/>
      <c r="J80" s="1231"/>
      <c r="K80" s="1231"/>
      <c r="L80" s="1231"/>
      <c r="M80" s="1231"/>
      <c r="N80" s="1231"/>
      <c r="O80" s="1231"/>
      <c r="P80" s="1231"/>
      <c r="Q80" s="1231"/>
    </row>
    <row r="81" spans="1:17">
      <c r="A81" s="1231"/>
      <c r="B81" s="1231"/>
      <c r="C81" s="1231"/>
      <c r="D81" s="1231"/>
      <c r="E81" s="1231"/>
      <c r="F81" s="1231"/>
      <c r="G81" s="1231"/>
      <c r="H81" s="1231"/>
      <c r="I81" s="1231"/>
      <c r="J81" s="1231"/>
      <c r="K81" s="1231"/>
      <c r="L81" s="1231"/>
      <c r="M81" s="1231"/>
      <c r="N81" s="1231"/>
      <c r="O81" s="1231"/>
      <c r="P81" s="1231"/>
      <c r="Q81" s="1231"/>
    </row>
  </sheetData>
  <mergeCells count="5">
    <mergeCell ref="A7:B10"/>
    <mergeCell ref="C7:Q10"/>
    <mergeCell ref="A11:B12"/>
    <mergeCell ref="C11:C12"/>
    <mergeCell ref="E11:Q11"/>
  </mergeCells>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1"/>
  <sheetViews>
    <sheetView workbookViewId="0">
      <selection activeCell="B31" sqref="B31"/>
    </sheetView>
  </sheetViews>
  <sheetFormatPr defaultRowHeight="15"/>
  <cols>
    <col min="1" max="1" width="21.85546875" style="242" bestFit="1" customWidth="1"/>
    <col min="2" max="2" width="47.7109375" style="242" customWidth="1"/>
    <col min="3" max="3" width="10" style="242" customWidth="1"/>
    <col min="4" max="256" width="9.140625" style="242"/>
    <col min="257" max="257" width="21.85546875" style="242" bestFit="1" customWidth="1"/>
    <col min="258" max="258" width="47.7109375" style="242" customWidth="1"/>
    <col min="259" max="259" width="10" style="242" customWidth="1"/>
    <col min="260" max="512" width="9.140625" style="242"/>
    <col min="513" max="513" width="21.85546875" style="242" bestFit="1" customWidth="1"/>
    <col min="514" max="514" width="47.7109375" style="242" customWidth="1"/>
    <col min="515" max="515" width="10" style="242" customWidth="1"/>
    <col min="516" max="768" width="9.140625" style="242"/>
    <col min="769" max="769" width="21.85546875" style="242" bestFit="1" customWidth="1"/>
    <col min="770" max="770" width="47.7109375" style="242" customWidth="1"/>
    <col min="771" max="771" width="10" style="242" customWidth="1"/>
    <col min="772" max="1024" width="9.140625" style="242"/>
    <col min="1025" max="1025" width="21.85546875" style="242" bestFit="1" customWidth="1"/>
    <col min="1026" max="1026" width="47.7109375" style="242" customWidth="1"/>
    <col min="1027" max="1027" width="10" style="242" customWidth="1"/>
    <col min="1028" max="1280" width="9.140625" style="242"/>
    <col min="1281" max="1281" width="21.85546875" style="242" bestFit="1" customWidth="1"/>
    <col min="1282" max="1282" width="47.7109375" style="242" customWidth="1"/>
    <col min="1283" max="1283" width="10" style="242" customWidth="1"/>
    <col min="1284" max="1536" width="9.140625" style="242"/>
    <col min="1537" max="1537" width="21.85546875" style="242" bestFit="1" customWidth="1"/>
    <col min="1538" max="1538" width="47.7109375" style="242" customWidth="1"/>
    <col min="1539" max="1539" width="10" style="242" customWidth="1"/>
    <col min="1540" max="1792" width="9.140625" style="242"/>
    <col min="1793" max="1793" width="21.85546875" style="242" bestFit="1" customWidth="1"/>
    <col min="1794" max="1794" width="47.7109375" style="242" customWidth="1"/>
    <col min="1795" max="1795" width="10" style="242" customWidth="1"/>
    <col min="1796" max="2048" width="9.140625" style="242"/>
    <col min="2049" max="2049" width="21.85546875" style="242" bestFit="1" customWidth="1"/>
    <col min="2050" max="2050" width="47.7109375" style="242" customWidth="1"/>
    <col min="2051" max="2051" width="10" style="242" customWidth="1"/>
    <col min="2052" max="2304" width="9.140625" style="242"/>
    <col min="2305" max="2305" width="21.85546875" style="242" bestFit="1" customWidth="1"/>
    <col min="2306" max="2306" width="47.7109375" style="242" customWidth="1"/>
    <col min="2307" max="2307" width="10" style="242" customWidth="1"/>
    <col min="2308" max="2560" width="9.140625" style="242"/>
    <col min="2561" max="2561" width="21.85546875" style="242" bestFit="1" customWidth="1"/>
    <col min="2562" max="2562" width="47.7109375" style="242" customWidth="1"/>
    <col min="2563" max="2563" width="10" style="242" customWidth="1"/>
    <col min="2564" max="2816" width="9.140625" style="242"/>
    <col min="2817" max="2817" width="21.85546875" style="242" bestFit="1" customWidth="1"/>
    <col min="2818" max="2818" width="47.7109375" style="242" customWidth="1"/>
    <col min="2819" max="2819" width="10" style="242" customWidth="1"/>
    <col min="2820" max="3072" width="9.140625" style="242"/>
    <col min="3073" max="3073" width="21.85546875" style="242" bestFit="1" customWidth="1"/>
    <col min="3074" max="3074" width="47.7109375" style="242" customWidth="1"/>
    <col min="3075" max="3075" width="10" style="242" customWidth="1"/>
    <col min="3076" max="3328" width="9.140625" style="242"/>
    <col min="3329" max="3329" width="21.85546875" style="242" bestFit="1" customWidth="1"/>
    <col min="3330" max="3330" width="47.7109375" style="242" customWidth="1"/>
    <col min="3331" max="3331" width="10" style="242" customWidth="1"/>
    <col min="3332" max="3584" width="9.140625" style="242"/>
    <col min="3585" max="3585" width="21.85546875" style="242" bestFit="1" customWidth="1"/>
    <col min="3586" max="3586" width="47.7109375" style="242" customWidth="1"/>
    <col min="3587" max="3587" width="10" style="242" customWidth="1"/>
    <col min="3588" max="3840" width="9.140625" style="242"/>
    <col min="3841" max="3841" width="21.85546875" style="242" bestFit="1" customWidth="1"/>
    <col min="3842" max="3842" width="47.7109375" style="242" customWidth="1"/>
    <col min="3843" max="3843" width="10" style="242" customWidth="1"/>
    <col min="3844" max="4096" width="9.140625" style="242"/>
    <col min="4097" max="4097" width="21.85546875" style="242" bestFit="1" customWidth="1"/>
    <col min="4098" max="4098" width="47.7109375" style="242" customWidth="1"/>
    <col min="4099" max="4099" width="10" style="242" customWidth="1"/>
    <col min="4100" max="4352" width="9.140625" style="242"/>
    <col min="4353" max="4353" width="21.85546875" style="242" bestFit="1" customWidth="1"/>
    <col min="4354" max="4354" width="47.7109375" style="242" customWidth="1"/>
    <col min="4355" max="4355" width="10" style="242" customWidth="1"/>
    <col min="4356" max="4608" width="9.140625" style="242"/>
    <col min="4609" max="4609" width="21.85546875" style="242" bestFit="1" customWidth="1"/>
    <col min="4610" max="4610" width="47.7109375" style="242" customWidth="1"/>
    <col min="4611" max="4611" width="10" style="242" customWidth="1"/>
    <col min="4612" max="4864" width="9.140625" style="242"/>
    <col min="4865" max="4865" width="21.85546875" style="242" bestFit="1" customWidth="1"/>
    <col min="4866" max="4866" width="47.7109375" style="242" customWidth="1"/>
    <col min="4867" max="4867" width="10" style="242" customWidth="1"/>
    <col min="4868" max="5120" width="9.140625" style="242"/>
    <col min="5121" max="5121" width="21.85546875" style="242" bestFit="1" customWidth="1"/>
    <col min="5122" max="5122" width="47.7109375" style="242" customWidth="1"/>
    <col min="5123" max="5123" width="10" style="242" customWidth="1"/>
    <col min="5124" max="5376" width="9.140625" style="242"/>
    <col min="5377" max="5377" width="21.85546875" style="242" bestFit="1" customWidth="1"/>
    <col min="5378" max="5378" width="47.7109375" style="242" customWidth="1"/>
    <col min="5379" max="5379" width="10" style="242" customWidth="1"/>
    <col min="5380" max="5632" width="9.140625" style="242"/>
    <col min="5633" max="5633" width="21.85546875" style="242" bestFit="1" customWidth="1"/>
    <col min="5634" max="5634" width="47.7109375" style="242" customWidth="1"/>
    <col min="5635" max="5635" width="10" style="242" customWidth="1"/>
    <col min="5636" max="5888" width="9.140625" style="242"/>
    <col min="5889" max="5889" width="21.85546875" style="242" bestFit="1" customWidth="1"/>
    <col min="5890" max="5890" width="47.7109375" style="242" customWidth="1"/>
    <col min="5891" max="5891" width="10" style="242" customWidth="1"/>
    <col min="5892" max="6144" width="9.140625" style="242"/>
    <col min="6145" max="6145" width="21.85546875" style="242" bestFit="1" customWidth="1"/>
    <col min="6146" max="6146" width="47.7109375" style="242" customWidth="1"/>
    <col min="6147" max="6147" width="10" style="242" customWidth="1"/>
    <col min="6148" max="6400" width="9.140625" style="242"/>
    <col min="6401" max="6401" width="21.85546875" style="242" bestFit="1" customWidth="1"/>
    <col min="6402" max="6402" width="47.7109375" style="242" customWidth="1"/>
    <col min="6403" max="6403" width="10" style="242" customWidth="1"/>
    <col min="6404" max="6656" width="9.140625" style="242"/>
    <col min="6657" max="6657" width="21.85546875" style="242" bestFit="1" customWidth="1"/>
    <col min="6658" max="6658" width="47.7109375" style="242" customWidth="1"/>
    <col min="6659" max="6659" width="10" style="242" customWidth="1"/>
    <col min="6660" max="6912" width="9.140625" style="242"/>
    <col min="6913" max="6913" width="21.85546875" style="242" bestFit="1" customWidth="1"/>
    <col min="6914" max="6914" width="47.7109375" style="242" customWidth="1"/>
    <col min="6915" max="6915" width="10" style="242" customWidth="1"/>
    <col min="6916" max="7168" width="9.140625" style="242"/>
    <col min="7169" max="7169" width="21.85546875" style="242" bestFit="1" customWidth="1"/>
    <col min="7170" max="7170" width="47.7109375" style="242" customWidth="1"/>
    <col min="7171" max="7171" width="10" style="242" customWidth="1"/>
    <col min="7172" max="7424" width="9.140625" style="242"/>
    <col min="7425" max="7425" width="21.85546875" style="242" bestFit="1" customWidth="1"/>
    <col min="7426" max="7426" width="47.7109375" style="242" customWidth="1"/>
    <col min="7427" max="7427" width="10" style="242" customWidth="1"/>
    <col min="7428" max="7680" width="9.140625" style="242"/>
    <col min="7681" max="7681" width="21.85546875" style="242" bestFit="1" customWidth="1"/>
    <col min="7682" max="7682" width="47.7109375" style="242" customWidth="1"/>
    <col min="7683" max="7683" width="10" style="242" customWidth="1"/>
    <col min="7684" max="7936" width="9.140625" style="242"/>
    <col min="7937" max="7937" width="21.85546875" style="242" bestFit="1" customWidth="1"/>
    <col min="7938" max="7938" width="47.7109375" style="242" customWidth="1"/>
    <col min="7939" max="7939" width="10" style="242" customWidth="1"/>
    <col min="7940" max="8192" width="9.140625" style="242"/>
    <col min="8193" max="8193" width="21.85546875" style="242" bestFit="1" customWidth="1"/>
    <col min="8194" max="8194" width="47.7109375" style="242" customWidth="1"/>
    <col min="8195" max="8195" width="10" style="242" customWidth="1"/>
    <col min="8196" max="8448" width="9.140625" style="242"/>
    <col min="8449" max="8449" width="21.85546875" style="242" bestFit="1" customWidth="1"/>
    <col min="8450" max="8450" width="47.7109375" style="242" customWidth="1"/>
    <col min="8451" max="8451" width="10" style="242" customWidth="1"/>
    <col min="8452" max="8704" width="9.140625" style="242"/>
    <col min="8705" max="8705" width="21.85546875" style="242" bestFit="1" customWidth="1"/>
    <col min="8706" max="8706" width="47.7109375" style="242" customWidth="1"/>
    <col min="8707" max="8707" width="10" style="242" customWidth="1"/>
    <col min="8708" max="8960" width="9.140625" style="242"/>
    <col min="8961" max="8961" width="21.85546875" style="242" bestFit="1" customWidth="1"/>
    <col min="8962" max="8962" width="47.7109375" style="242" customWidth="1"/>
    <col min="8963" max="8963" width="10" style="242" customWidth="1"/>
    <col min="8964" max="9216" width="9.140625" style="242"/>
    <col min="9217" max="9217" width="21.85546875" style="242" bestFit="1" customWidth="1"/>
    <col min="9218" max="9218" width="47.7109375" style="242" customWidth="1"/>
    <col min="9219" max="9219" width="10" style="242" customWidth="1"/>
    <col min="9220" max="9472" width="9.140625" style="242"/>
    <col min="9473" max="9473" width="21.85546875" style="242" bestFit="1" customWidth="1"/>
    <col min="9474" max="9474" width="47.7109375" style="242" customWidth="1"/>
    <col min="9475" max="9475" width="10" style="242" customWidth="1"/>
    <col min="9476" max="9728" width="9.140625" style="242"/>
    <col min="9729" max="9729" width="21.85546875" style="242" bestFit="1" customWidth="1"/>
    <col min="9730" max="9730" width="47.7109375" style="242" customWidth="1"/>
    <col min="9731" max="9731" width="10" style="242" customWidth="1"/>
    <col min="9732" max="9984" width="9.140625" style="242"/>
    <col min="9985" max="9985" width="21.85546875" style="242" bestFit="1" customWidth="1"/>
    <col min="9986" max="9986" width="47.7109375" style="242" customWidth="1"/>
    <col min="9987" max="9987" width="10" style="242" customWidth="1"/>
    <col min="9988" max="10240" width="9.140625" style="242"/>
    <col min="10241" max="10241" width="21.85546875" style="242" bestFit="1" customWidth="1"/>
    <col min="10242" max="10242" width="47.7109375" style="242" customWidth="1"/>
    <col min="10243" max="10243" width="10" style="242" customWidth="1"/>
    <col min="10244" max="10496" width="9.140625" style="242"/>
    <col min="10497" max="10497" width="21.85546875" style="242" bestFit="1" customWidth="1"/>
    <col min="10498" max="10498" width="47.7109375" style="242" customWidth="1"/>
    <col min="10499" max="10499" width="10" style="242" customWidth="1"/>
    <col min="10500" max="10752" width="9.140625" style="242"/>
    <col min="10753" max="10753" width="21.85546875" style="242" bestFit="1" customWidth="1"/>
    <col min="10754" max="10754" width="47.7109375" style="242" customWidth="1"/>
    <col min="10755" max="10755" width="10" style="242" customWidth="1"/>
    <col min="10756" max="11008" width="9.140625" style="242"/>
    <col min="11009" max="11009" width="21.85546875" style="242" bestFit="1" customWidth="1"/>
    <col min="11010" max="11010" width="47.7109375" style="242" customWidth="1"/>
    <col min="11011" max="11011" width="10" style="242" customWidth="1"/>
    <col min="11012" max="11264" width="9.140625" style="242"/>
    <col min="11265" max="11265" width="21.85546875" style="242" bestFit="1" customWidth="1"/>
    <col min="11266" max="11266" width="47.7109375" style="242" customWidth="1"/>
    <col min="11267" max="11267" width="10" style="242" customWidth="1"/>
    <col min="11268" max="11520" width="9.140625" style="242"/>
    <col min="11521" max="11521" width="21.85546875" style="242" bestFit="1" customWidth="1"/>
    <col min="11522" max="11522" width="47.7109375" style="242" customWidth="1"/>
    <col min="11523" max="11523" width="10" style="242" customWidth="1"/>
    <col min="11524" max="11776" width="9.140625" style="242"/>
    <col min="11777" max="11777" width="21.85546875" style="242" bestFit="1" customWidth="1"/>
    <col min="11778" max="11778" width="47.7109375" style="242" customWidth="1"/>
    <col min="11779" max="11779" width="10" style="242" customWidth="1"/>
    <col min="11780" max="12032" width="9.140625" style="242"/>
    <col min="12033" max="12033" width="21.85546875" style="242" bestFit="1" customWidth="1"/>
    <col min="12034" max="12034" width="47.7109375" style="242" customWidth="1"/>
    <col min="12035" max="12035" width="10" style="242" customWidth="1"/>
    <col min="12036" max="12288" width="9.140625" style="242"/>
    <col min="12289" max="12289" width="21.85546875" style="242" bestFit="1" customWidth="1"/>
    <col min="12290" max="12290" width="47.7109375" style="242" customWidth="1"/>
    <col min="12291" max="12291" width="10" style="242" customWidth="1"/>
    <col min="12292" max="12544" width="9.140625" style="242"/>
    <col min="12545" max="12545" width="21.85546875" style="242" bestFit="1" customWidth="1"/>
    <col min="12546" max="12546" width="47.7109375" style="242" customWidth="1"/>
    <col min="12547" max="12547" width="10" style="242" customWidth="1"/>
    <col min="12548" max="12800" width="9.140625" style="242"/>
    <col min="12801" max="12801" width="21.85546875" style="242" bestFit="1" customWidth="1"/>
    <col min="12802" max="12802" width="47.7109375" style="242" customWidth="1"/>
    <col min="12803" max="12803" width="10" style="242" customWidth="1"/>
    <col min="12804" max="13056" width="9.140625" style="242"/>
    <col min="13057" max="13057" width="21.85546875" style="242" bestFit="1" customWidth="1"/>
    <col min="13058" max="13058" width="47.7109375" style="242" customWidth="1"/>
    <col min="13059" max="13059" width="10" style="242" customWidth="1"/>
    <col min="13060" max="13312" width="9.140625" style="242"/>
    <col min="13313" max="13313" width="21.85546875" style="242" bestFit="1" customWidth="1"/>
    <col min="13314" max="13314" width="47.7109375" style="242" customWidth="1"/>
    <col min="13315" max="13315" width="10" style="242" customWidth="1"/>
    <col min="13316" max="13568" width="9.140625" style="242"/>
    <col min="13569" max="13569" width="21.85546875" style="242" bestFit="1" customWidth="1"/>
    <col min="13570" max="13570" width="47.7109375" style="242" customWidth="1"/>
    <col min="13571" max="13571" width="10" style="242" customWidth="1"/>
    <col min="13572" max="13824" width="9.140625" style="242"/>
    <col min="13825" max="13825" width="21.85546875" style="242" bestFit="1" customWidth="1"/>
    <col min="13826" max="13826" width="47.7109375" style="242" customWidth="1"/>
    <col min="13827" max="13827" width="10" style="242" customWidth="1"/>
    <col min="13828" max="14080" width="9.140625" style="242"/>
    <col min="14081" max="14081" width="21.85546875" style="242" bestFit="1" customWidth="1"/>
    <col min="14082" max="14082" width="47.7109375" style="242" customWidth="1"/>
    <col min="14083" max="14083" width="10" style="242" customWidth="1"/>
    <col min="14084" max="14336" width="9.140625" style="242"/>
    <col min="14337" max="14337" width="21.85546875" style="242" bestFit="1" customWidth="1"/>
    <col min="14338" max="14338" width="47.7109375" style="242" customWidth="1"/>
    <col min="14339" max="14339" width="10" style="242" customWidth="1"/>
    <col min="14340" max="14592" width="9.140625" style="242"/>
    <col min="14593" max="14593" width="21.85546875" style="242" bestFit="1" customWidth="1"/>
    <col min="14594" max="14594" width="47.7109375" style="242" customWidth="1"/>
    <col min="14595" max="14595" width="10" style="242" customWidth="1"/>
    <col min="14596" max="14848" width="9.140625" style="242"/>
    <col min="14849" max="14849" width="21.85546875" style="242" bestFit="1" customWidth="1"/>
    <col min="14850" max="14850" width="47.7109375" style="242" customWidth="1"/>
    <col min="14851" max="14851" width="10" style="242" customWidth="1"/>
    <col min="14852" max="15104" width="9.140625" style="242"/>
    <col min="15105" max="15105" width="21.85546875" style="242" bestFit="1" customWidth="1"/>
    <col min="15106" max="15106" width="47.7109375" style="242" customWidth="1"/>
    <col min="15107" max="15107" width="10" style="242" customWidth="1"/>
    <col min="15108" max="15360" width="9.140625" style="242"/>
    <col min="15361" max="15361" width="21.85546875" style="242" bestFit="1" customWidth="1"/>
    <col min="15362" max="15362" width="47.7109375" style="242" customWidth="1"/>
    <col min="15363" max="15363" width="10" style="242" customWidth="1"/>
    <col min="15364" max="15616" width="9.140625" style="242"/>
    <col min="15617" max="15617" width="21.85546875" style="242" bestFit="1" customWidth="1"/>
    <col min="15618" max="15618" width="47.7109375" style="242" customWidth="1"/>
    <col min="15619" max="15619" width="10" style="242" customWidth="1"/>
    <col min="15620" max="15872" width="9.140625" style="242"/>
    <col min="15873" max="15873" width="21.85546875" style="242" bestFit="1" customWidth="1"/>
    <col min="15874" max="15874" width="47.7109375" style="242" customWidth="1"/>
    <col min="15875" max="15875" width="10" style="242" customWidth="1"/>
    <col min="15876" max="16128" width="9.140625" style="242"/>
    <col min="16129" max="16129" width="21.85546875" style="242" bestFit="1" customWidth="1"/>
    <col min="16130" max="16130" width="47.7109375" style="242" customWidth="1"/>
    <col min="16131" max="16131" width="10" style="242" customWidth="1"/>
    <col min="16132" max="16384" width="9.140625" style="242"/>
  </cols>
  <sheetData>
    <row r="1" spans="1:20">
      <c r="A1" s="242" t="s">
        <v>0</v>
      </c>
      <c r="B1" s="265" t="s">
        <v>1836</v>
      </c>
    </row>
    <row r="2" spans="1:20">
      <c r="A2" s="242" t="s">
        <v>2</v>
      </c>
      <c r="B2" s="268" t="s">
        <v>1819</v>
      </c>
    </row>
    <row r="3" spans="1:20">
      <c r="A3" s="242" t="s">
        <v>4</v>
      </c>
      <c r="B3" s="268" t="s">
        <v>1560</v>
      </c>
    </row>
    <row r="4" spans="1:20">
      <c r="A4" s="242" t="s">
        <v>6</v>
      </c>
      <c r="B4" s="268" t="s">
        <v>7</v>
      </c>
    </row>
    <row r="5" spans="1:20">
      <c r="A5" s="242" t="s">
        <v>8</v>
      </c>
      <c r="B5" s="242" t="s">
        <v>9</v>
      </c>
    </row>
    <row r="6" spans="1:20" ht="15.75" thickBot="1"/>
    <row r="7" spans="1:20">
      <c r="A7" s="3035" t="s">
        <v>1820</v>
      </c>
      <c r="B7" s="3036"/>
      <c r="C7" s="3041" t="s">
        <v>1821</v>
      </c>
      <c r="D7" s="3042"/>
      <c r="E7" s="3042"/>
      <c r="F7" s="3042"/>
      <c r="G7" s="3042"/>
      <c r="H7" s="3042"/>
      <c r="I7" s="3042"/>
      <c r="J7" s="3042"/>
      <c r="K7" s="3042"/>
      <c r="L7" s="3042"/>
      <c r="M7" s="3042"/>
      <c r="N7" s="3043"/>
      <c r="O7" s="3043"/>
      <c r="P7" s="3043"/>
      <c r="Q7" s="3044"/>
      <c r="R7" s="1235"/>
      <c r="S7" s="1235"/>
      <c r="T7" s="1235"/>
    </row>
    <row r="8" spans="1:20">
      <c r="A8" s="3037"/>
      <c r="B8" s="3038"/>
      <c r="C8" s="3045"/>
      <c r="D8" s="3046"/>
      <c r="E8" s="3046"/>
      <c r="F8" s="3046"/>
      <c r="G8" s="3046"/>
      <c r="H8" s="3046"/>
      <c r="I8" s="3046"/>
      <c r="J8" s="3046"/>
      <c r="K8" s="3046"/>
      <c r="L8" s="3046"/>
      <c r="M8" s="3046"/>
      <c r="N8" s="3047"/>
      <c r="O8" s="3047"/>
      <c r="P8" s="3047"/>
      <c r="Q8" s="3048"/>
      <c r="R8" s="1235"/>
      <c r="S8" s="1235"/>
      <c r="T8" s="1235"/>
    </row>
    <row r="9" spans="1:20">
      <c r="A9" s="3037"/>
      <c r="B9" s="3038"/>
      <c r="C9" s="3045"/>
      <c r="D9" s="3046"/>
      <c r="E9" s="3046"/>
      <c r="F9" s="3046"/>
      <c r="G9" s="3046"/>
      <c r="H9" s="3046"/>
      <c r="I9" s="3046"/>
      <c r="J9" s="3046"/>
      <c r="K9" s="3046"/>
      <c r="L9" s="3046"/>
      <c r="M9" s="3046"/>
      <c r="N9" s="3047"/>
      <c r="O9" s="3047"/>
      <c r="P9" s="3047"/>
      <c r="Q9" s="3048"/>
      <c r="R9" s="1235"/>
      <c r="S9" s="1235"/>
      <c r="T9" s="1235"/>
    </row>
    <row r="10" spans="1:20" ht="15.75" thickBot="1">
      <c r="A10" s="3039"/>
      <c r="B10" s="3040"/>
      <c r="C10" s="3049"/>
      <c r="D10" s="3050"/>
      <c r="E10" s="3050"/>
      <c r="F10" s="3050"/>
      <c r="G10" s="3050"/>
      <c r="H10" s="3050"/>
      <c r="I10" s="3050"/>
      <c r="J10" s="3050"/>
      <c r="K10" s="3050"/>
      <c r="L10" s="3050"/>
      <c r="M10" s="3050"/>
      <c r="N10" s="3051"/>
      <c r="O10" s="3051"/>
      <c r="P10" s="3051"/>
      <c r="Q10" s="3052"/>
      <c r="R10" s="1235"/>
      <c r="S10" s="1235"/>
      <c r="T10" s="1235"/>
    </row>
    <row r="11" spans="1:20" ht="15" customHeight="1">
      <c r="A11" s="3061" t="s">
        <v>1822</v>
      </c>
      <c r="B11" s="3062"/>
      <c r="C11" s="3065" t="s">
        <v>1813</v>
      </c>
      <c r="D11" s="1359"/>
      <c r="E11" s="3067" t="s">
        <v>1708</v>
      </c>
      <c r="F11" s="3067"/>
      <c r="G11" s="3067"/>
      <c r="H11" s="3067"/>
      <c r="I11" s="3067"/>
      <c r="J11" s="3067"/>
      <c r="K11" s="3067"/>
      <c r="L11" s="3067"/>
      <c r="M11" s="3067"/>
      <c r="N11" s="3067"/>
      <c r="O11" s="3067"/>
      <c r="P11" s="3067"/>
      <c r="Q11" s="3068"/>
      <c r="R11" s="1235"/>
      <c r="S11" s="1235"/>
      <c r="T11" s="1235"/>
    </row>
    <row r="12" spans="1:20" ht="25.5">
      <c r="A12" s="3063"/>
      <c r="B12" s="3064"/>
      <c r="C12" s="3066"/>
      <c r="D12" s="1360" t="s">
        <v>1709</v>
      </c>
      <c r="E12" s="1238" t="s">
        <v>1710</v>
      </c>
      <c r="F12" s="1361" t="s">
        <v>1711</v>
      </c>
      <c r="G12" s="1361" t="s">
        <v>1712</v>
      </c>
      <c r="H12" s="1361" t="s">
        <v>1713</v>
      </c>
      <c r="I12" s="1361" t="s">
        <v>1714</v>
      </c>
      <c r="J12" s="1361" t="s">
        <v>1715</v>
      </c>
      <c r="K12" s="1361" t="s">
        <v>1716</v>
      </c>
      <c r="L12" s="1361" t="s">
        <v>1717</v>
      </c>
      <c r="M12" s="1361" t="s">
        <v>1718</v>
      </c>
      <c r="N12" s="1361" t="s">
        <v>1719</v>
      </c>
      <c r="O12" s="1361" t="s">
        <v>1720</v>
      </c>
      <c r="P12" s="1361" t="s">
        <v>1721</v>
      </c>
      <c r="Q12" s="1362" t="s">
        <v>1722</v>
      </c>
      <c r="R12" s="1235"/>
      <c r="S12" s="1235"/>
      <c r="T12" s="1235"/>
    </row>
    <row r="13" spans="1:20">
      <c r="A13" s="1363"/>
      <c r="B13" s="1364"/>
      <c r="C13" s="1365">
        <v>1</v>
      </c>
      <c r="D13" s="1366">
        <v>2</v>
      </c>
      <c r="E13" s="1366">
        <v>3</v>
      </c>
      <c r="F13" s="1366">
        <v>4</v>
      </c>
      <c r="G13" s="1366">
        <v>5</v>
      </c>
      <c r="H13" s="1366">
        <v>6</v>
      </c>
      <c r="I13" s="1366">
        <v>7</v>
      </c>
      <c r="J13" s="1366">
        <v>8</v>
      </c>
      <c r="K13" s="1366">
        <v>9</v>
      </c>
      <c r="L13" s="1366">
        <v>10</v>
      </c>
      <c r="M13" s="1366">
        <v>11</v>
      </c>
      <c r="N13" s="1366">
        <v>12</v>
      </c>
      <c r="O13" s="1366">
        <v>13</v>
      </c>
      <c r="P13" s="1367">
        <v>14</v>
      </c>
      <c r="Q13" s="1368">
        <v>15</v>
      </c>
      <c r="R13" s="1235"/>
      <c r="S13" s="1235"/>
      <c r="T13" s="1235"/>
    </row>
    <row r="14" spans="1:20">
      <c r="A14" s="1363"/>
      <c r="B14" s="1369" t="s">
        <v>1723</v>
      </c>
      <c r="C14" s="1246"/>
      <c r="D14" s="1247"/>
      <c r="E14" s="1247"/>
      <c r="F14" s="1247"/>
      <c r="G14" s="1247"/>
      <c r="H14" s="1247"/>
      <c r="I14" s="1247"/>
      <c r="J14" s="1247"/>
      <c r="K14" s="1247"/>
      <c r="L14" s="1247"/>
      <c r="M14" s="1247"/>
      <c r="N14" s="1247"/>
      <c r="O14" s="1247"/>
      <c r="P14" s="1247"/>
      <c r="Q14" s="1248"/>
      <c r="R14" s="1235"/>
      <c r="S14" s="1235"/>
      <c r="T14" s="1235"/>
    </row>
    <row r="15" spans="1:20">
      <c r="A15" s="1260"/>
      <c r="B15" s="1370" t="s">
        <v>11</v>
      </c>
      <c r="C15" s="1251"/>
      <c r="D15" s="1252"/>
      <c r="E15" s="1252"/>
      <c r="F15" s="1252"/>
      <c r="G15" s="1252"/>
      <c r="H15" s="1252"/>
      <c r="I15" s="1252"/>
      <c r="J15" s="1252"/>
      <c r="K15" s="1252"/>
      <c r="L15" s="1252"/>
      <c r="M15" s="1252"/>
      <c r="N15" s="1252"/>
      <c r="O15" s="1252"/>
      <c r="P15" s="1252"/>
      <c r="Q15" s="1253"/>
      <c r="R15" s="1235"/>
      <c r="S15" s="1235"/>
      <c r="T15" s="1235"/>
    </row>
    <row r="16" spans="1:20">
      <c r="A16" s="1254">
        <v>1</v>
      </c>
      <c r="B16" s="1255" t="s">
        <v>1724</v>
      </c>
      <c r="C16" s="1256">
        <f>SUM(D16:Q16)</f>
        <v>0</v>
      </c>
      <c r="D16" s="1257"/>
      <c r="E16" s="1258"/>
      <c r="F16" s="1258"/>
      <c r="G16" s="1258"/>
      <c r="H16" s="1258"/>
      <c r="I16" s="1258"/>
      <c r="J16" s="1258"/>
      <c r="K16" s="1258"/>
      <c r="L16" s="1258"/>
      <c r="M16" s="1258"/>
      <c r="N16" s="1258"/>
      <c r="O16" s="1258"/>
      <c r="P16" s="1258"/>
      <c r="Q16" s="1259"/>
      <c r="R16" s="1235"/>
      <c r="S16" s="1235"/>
      <c r="T16" s="1235"/>
    </row>
    <row r="17" spans="1:20" ht="26.25">
      <c r="A17" s="1260">
        <v>2</v>
      </c>
      <c r="B17" s="1261" t="s">
        <v>319</v>
      </c>
      <c r="C17" s="1256">
        <f t="shared" ref="C17:C32" si="0">SUM(D17:Q17)</f>
        <v>0</v>
      </c>
      <c r="D17" s="1262"/>
      <c r="E17" s="1263"/>
      <c r="F17" s="1263"/>
      <c r="G17" s="1263"/>
      <c r="H17" s="1263"/>
      <c r="I17" s="1263"/>
      <c r="J17" s="1263"/>
      <c r="K17" s="1263"/>
      <c r="L17" s="1263"/>
      <c r="M17" s="1263"/>
      <c r="N17" s="1263"/>
      <c r="O17" s="1263"/>
      <c r="P17" s="1263"/>
      <c r="Q17" s="1264"/>
      <c r="R17" s="1235"/>
      <c r="S17" s="1235"/>
      <c r="T17" s="1235"/>
    </row>
    <row r="18" spans="1:20" ht="15" customHeight="1">
      <c r="A18" s="1260">
        <v>3</v>
      </c>
      <c r="B18" s="1266" t="s">
        <v>1725</v>
      </c>
      <c r="C18" s="1256">
        <f t="shared" si="0"/>
        <v>0</v>
      </c>
      <c r="D18" s="1262"/>
      <c r="E18" s="1263"/>
      <c r="F18" s="1263"/>
      <c r="G18" s="1263"/>
      <c r="H18" s="1263"/>
      <c r="I18" s="1263"/>
      <c r="J18" s="1263"/>
      <c r="K18" s="1263"/>
      <c r="L18" s="1263"/>
      <c r="M18" s="1263"/>
      <c r="N18" s="1263"/>
      <c r="O18" s="1263"/>
      <c r="P18" s="1263"/>
      <c r="Q18" s="1264"/>
      <c r="R18" s="1235"/>
      <c r="S18" s="1235"/>
      <c r="T18" s="1235"/>
    </row>
    <row r="19" spans="1:20">
      <c r="A19" s="1260">
        <v>4</v>
      </c>
      <c r="B19" s="1266" t="s">
        <v>1726</v>
      </c>
      <c r="C19" s="1256">
        <f t="shared" si="0"/>
        <v>0</v>
      </c>
      <c r="D19" s="1267">
        <f>D20+D21</f>
        <v>0</v>
      </c>
      <c r="E19" s="1267">
        <f t="shared" ref="E19:Q19" si="1">E20+E21</f>
        <v>0</v>
      </c>
      <c r="F19" s="1267">
        <f t="shared" si="1"/>
        <v>0</v>
      </c>
      <c r="G19" s="1267">
        <f t="shared" si="1"/>
        <v>0</v>
      </c>
      <c r="H19" s="1267">
        <f t="shared" si="1"/>
        <v>0</v>
      </c>
      <c r="I19" s="1267">
        <f t="shared" si="1"/>
        <v>0</v>
      </c>
      <c r="J19" s="1267">
        <f t="shared" si="1"/>
        <v>0</v>
      </c>
      <c r="K19" s="1267">
        <f t="shared" si="1"/>
        <v>0</v>
      </c>
      <c r="L19" s="1267">
        <f t="shared" si="1"/>
        <v>0</v>
      </c>
      <c r="M19" s="1267">
        <f t="shared" si="1"/>
        <v>0</v>
      </c>
      <c r="N19" s="1267">
        <f t="shared" si="1"/>
        <v>0</v>
      </c>
      <c r="O19" s="1267">
        <f t="shared" si="1"/>
        <v>0</v>
      </c>
      <c r="P19" s="1267">
        <f t="shared" si="1"/>
        <v>0</v>
      </c>
      <c r="Q19" s="1268">
        <f t="shared" si="1"/>
        <v>0</v>
      </c>
      <c r="R19" s="1235"/>
      <c r="S19" s="1235"/>
      <c r="T19" s="1235"/>
    </row>
    <row r="20" spans="1:20">
      <c r="A20" s="1260"/>
      <c r="B20" s="1269" t="s">
        <v>1727</v>
      </c>
      <c r="C20" s="1256">
        <f t="shared" si="0"/>
        <v>0</v>
      </c>
      <c r="D20" s="1270"/>
      <c r="E20" s="1271"/>
      <c r="F20" s="1271"/>
      <c r="G20" s="1271"/>
      <c r="H20" s="1271"/>
      <c r="I20" s="1271"/>
      <c r="J20" s="1271"/>
      <c r="K20" s="1271"/>
      <c r="L20" s="1271"/>
      <c r="M20" s="1271"/>
      <c r="N20" s="1271"/>
      <c r="O20" s="1271"/>
      <c r="P20" s="1271"/>
      <c r="Q20" s="1272"/>
      <c r="R20" s="1235"/>
      <c r="S20" s="1235"/>
      <c r="T20" s="1235"/>
    </row>
    <row r="21" spans="1:20">
      <c r="A21" s="1260"/>
      <c r="B21" s="1269" t="s">
        <v>803</v>
      </c>
      <c r="C21" s="1256">
        <f t="shared" si="0"/>
        <v>0</v>
      </c>
      <c r="D21" s="1270"/>
      <c r="E21" s="1271"/>
      <c r="F21" s="1271"/>
      <c r="G21" s="1271"/>
      <c r="H21" s="1271"/>
      <c r="I21" s="1271"/>
      <c r="J21" s="1271"/>
      <c r="K21" s="1271"/>
      <c r="L21" s="1271"/>
      <c r="M21" s="1271"/>
      <c r="N21" s="1271"/>
      <c r="O21" s="1271"/>
      <c r="P21" s="1271"/>
      <c r="Q21" s="1272"/>
      <c r="R21" s="1235"/>
      <c r="S21" s="1235"/>
      <c r="T21" s="1235"/>
    </row>
    <row r="22" spans="1:20">
      <c r="A22" s="1260">
        <v>5</v>
      </c>
      <c r="B22" s="1266" t="s">
        <v>1728</v>
      </c>
      <c r="C22" s="1256">
        <f t="shared" si="0"/>
        <v>0</v>
      </c>
      <c r="D22" s="1273"/>
      <c r="E22" s="1274"/>
      <c r="F22" s="1274"/>
      <c r="G22" s="1274"/>
      <c r="H22" s="1274"/>
      <c r="I22" s="1274"/>
      <c r="J22" s="1274"/>
      <c r="K22" s="1274"/>
      <c r="L22" s="1274"/>
      <c r="M22" s="1274"/>
      <c r="N22" s="1274"/>
      <c r="O22" s="1274"/>
      <c r="P22" s="1274"/>
      <c r="Q22" s="1275"/>
      <c r="R22" s="1235"/>
      <c r="S22" s="1235"/>
      <c r="T22" s="1235"/>
    </row>
    <row r="23" spans="1:20">
      <c r="A23" s="1260">
        <v>6</v>
      </c>
      <c r="B23" s="1266" t="s">
        <v>1729</v>
      </c>
      <c r="C23" s="1256">
        <f t="shared" si="0"/>
        <v>0</v>
      </c>
      <c r="D23" s="1270"/>
      <c r="E23" s="1271"/>
      <c r="F23" s="1271"/>
      <c r="G23" s="1271"/>
      <c r="H23" s="1271"/>
      <c r="I23" s="1271"/>
      <c r="J23" s="1271"/>
      <c r="K23" s="1271"/>
      <c r="L23" s="1271"/>
      <c r="M23" s="1271"/>
      <c r="N23" s="1271"/>
      <c r="O23" s="1271"/>
      <c r="P23" s="1271"/>
      <c r="Q23" s="1272"/>
      <c r="R23" s="1235"/>
      <c r="S23" s="1235"/>
      <c r="T23" s="1235"/>
    </row>
    <row r="24" spans="1:20">
      <c r="A24" s="1260">
        <v>7</v>
      </c>
      <c r="B24" s="1266" t="s">
        <v>1730</v>
      </c>
      <c r="C24" s="1256">
        <f t="shared" si="0"/>
        <v>0</v>
      </c>
      <c r="D24" s="1270"/>
      <c r="E24" s="1271"/>
      <c r="F24" s="1271"/>
      <c r="G24" s="1271"/>
      <c r="H24" s="1271"/>
      <c r="I24" s="1271"/>
      <c r="J24" s="1271"/>
      <c r="K24" s="1271"/>
      <c r="L24" s="1271"/>
      <c r="M24" s="1271"/>
      <c r="N24" s="1271"/>
      <c r="O24" s="1271"/>
      <c r="P24" s="1271"/>
      <c r="Q24" s="1272"/>
      <c r="R24" s="1235"/>
      <c r="S24" s="1235"/>
      <c r="T24" s="1235"/>
    </row>
    <row r="25" spans="1:20">
      <c r="A25" s="1260"/>
      <c r="B25" s="1269" t="s">
        <v>1731</v>
      </c>
      <c r="C25" s="1256">
        <f t="shared" si="0"/>
        <v>0</v>
      </c>
      <c r="D25" s="1270"/>
      <c r="E25" s="1271"/>
      <c r="F25" s="1271"/>
      <c r="G25" s="1271"/>
      <c r="H25" s="1271"/>
      <c r="I25" s="1271"/>
      <c r="J25" s="1271"/>
      <c r="K25" s="1271"/>
      <c r="L25" s="1271"/>
      <c r="M25" s="1271"/>
      <c r="N25" s="1271"/>
      <c r="O25" s="1271"/>
      <c r="P25" s="1271"/>
      <c r="Q25" s="1272"/>
      <c r="R25" s="1235"/>
      <c r="S25" s="1235"/>
      <c r="T25" s="1235"/>
    </row>
    <row r="26" spans="1:20">
      <c r="A26" s="1260">
        <v>8</v>
      </c>
      <c r="B26" s="1277" t="s">
        <v>1732</v>
      </c>
      <c r="C26" s="1256">
        <f t="shared" si="0"/>
        <v>0</v>
      </c>
      <c r="D26" s="1278">
        <f>D27+D28+D29</f>
        <v>0</v>
      </c>
      <c r="E26" s="1278">
        <f t="shared" ref="E26:Q26" si="2">E27+E28+E29</f>
        <v>0</v>
      </c>
      <c r="F26" s="1278">
        <f t="shared" si="2"/>
        <v>0</v>
      </c>
      <c r="G26" s="1278">
        <f t="shared" si="2"/>
        <v>0</v>
      </c>
      <c r="H26" s="1278">
        <f t="shared" si="2"/>
        <v>0</v>
      </c>
      <c r="I26" s="1278">
        <f t="shared" si="2"/>
        <v>0</v>
      </c>
      <c r="J26" s="1278">
        <f t="shared" si="2"/>
        <v>0</v>
      </c>
      <c r="K26" s="1278">
        <f t="shared" si="2"/>
        <v>0</v>
      </c>
      <c r="L26" s="1278">
        <f t="shared" si="2"/>
        <v>0</v>
      </c>
      <c r="M26" s="1278">
        <f t="shared" si="2"/>
        <v>0</v>
      </c>
      <c r="N26" s="1278">
        <f t="shared" si="2"/>
        <v>0</v>
      </c>
      <c r="O26" s="1278">
        <f t="shared" si="2"/>
        <v>0</v>
      </c>
      <c r="P26" s="1278">
        <f t="shared" si="2"/>
        <v>0</v>
      </c>
      <c r="Q26" s="1279">
        <f t="shared" si="2"/>
        <v>0</v>
      </c>
      <c r="R26" s="1235"/>
      <c r="S26" s="1235"/>
      <c r="T26" s="1235"/>
    </row>
    <row r="27" spans="1:20">
      <c r="A27" s="1231"/>
      <c r="B27" s="1280" t="s">
        <v>1733</v>
      </c>
      <c r="C27" s="1256">
        <f t="shared" si="0"/>
        <v>0</v>
      </c>
      <c r="D27" s="1270"/>
      <c r="E27" s="1271"/>
      <c r="F27" s="1271"/>
      <c r="G27" s="1271"/>
      <c r="H27" s="1271"/>
      <c r="I27" s="1271"/>
      <c r="J27" s="1271"/>
      <c r="K27" s="1271"/>
      <c r="L27" s="1271"/>
      <c r="M27" s="1271"/>
      <c r="N27" s="1271"/>
      <c r="O27" s="1271"/>
      <c r="P27" s="1271"/>
      <c r="Q27" s="1272"/>
      <c r="R27" s="1235"/>
      <c r="S27" s="1235"/>
      <c r="T27" s="1235"/>
    </row>
    <row r="28" spans="1:20">
      <c r="A28" s="1260"/>
      <c r="B28" s="1280" t="s">
        <v>263</v>
      </c>
      <c r="C28" s="1256">
        <f t="shared" si="0"/>
        <v>0</v>
      </c>
      <c r="D28" s="1270"/>
      <c r="E28" s="1271"/>
      <c r="F28" s="1271"/>
      <c r="G28" s="1271"/>
      <c r="H28" s="1271"/>
      <c r="I28" s="1271"/>
      <c r="J28" s="1271"/>
      <c r="K28" s="1271"/>
      <c r="L28" s="1271"/>
      <c r="M28" s="1271"/>
      <c r="N28" s="1271"/>
      <c r="O28" s="1271"/>
      <c r="P28" s="1271"/>
      <c r="Q28" s="1272"/>
      <c r="R28" s="1235"/>
      <c r="S28" s="1235"/>
      <c r="T28" s="1235"/>
    </row>
    <row r="29" spans="1:20">
      <c r="A29" s="1260"/>
      <c r="B29" s="1269" t="s">
        <v>1734</v>
      </c>
      <c r="C29" s="1256">
        <f t="shared" si="0"/>
        <v>0</v>
      </c>
      <c r="D29" s="1270"/>
      <c r="E29" s="1271"/>
      <c r="F29" s="1271"/>
      <c r="G29" s="1271"/>
      <c r="H29" s="1271"/>
      <c r="I29" s="1271"/>
      <c r="J29" s="1271"/>
      <c r="K29" s="1271"/>
      <c r="L29" s="1271"/>
      <c r="M29" s="1271"/>
      <c r="N29" s="1271"/>
      <c r="O29" s="1271"/>
      <c r="P29" s="1271"/>
      <c r="Q29" s="1272"/>
      <c r="R29" s="1235"/>
      <c r="S29" s="1235"/>
      <c r="T29" s="1235"/>
    </row>
    <row r="30" spans="1:20">
      <c r="A30" s="1260">
        <v>9</v>
      </c>
      <c r="B30" s="1281" t="s">
        <v>1735</v>
      </c>
      <c r="C30" s="1256">
        <f t="shared" si="0"/>
        <v>0</v>
      </c>
      <c r="D30" s="1278">
        <f>D31+D32</f>
        <v>0</v>
      </c>
      <c r="E30" s="1278">
        <f t="shared" ref="E30:Q30" si="3">E31+E32</f>
        <v>0</v>
      </c>
      <c r="F30" s="1278">
        <f t="shared" si="3"/>
        <v>0</v>
      </c>
      <c r="G30" s="1278">
        <f t="shared" si="3"/>
        <v>0</v>
      </c>
      <c r="H30" s="1278">
        <f t="shared" si="3"/>
        <v>0</v>
      </c>
      <c r="I30" s="1278">
        <f t="shared" si="3"/>
        <v>0</v>
      </c>
      <c r="J30" s="1278">
        <f t="shared" si="3"/>
        <v>0</v>
      </c>
      <c r="K30" s="1278">
        <f t="shared" si="3"/>
        <v>0</v>
      </c>
      <c r="L30" s="1278">
        <f t="shared" si="3"/>
        <v>0</v>
      </c>
      <c r="M30" s="1278">
        <f t="shared" si="3"/>
        <v>0</v>
      </c>
      <c r="N30" s="1278">
        <f t="shared" si="3"/>
        <v>0</v>
      </c>
      <c r="O30" s="1278">
        <f t="shared" si="3"/>
        <v>0</v>
      </c>
      <c r="P30" s="1278">
        <f t="shared" si="3"/>
        <v>0</v>
      </c>
      <c r="Q30" s="1279">
        <f t="shared" si="3"/>
        <v>0</v>
      </c>
      <c r="R30" s="1235"/>
      <c r="S30" s="1235"/>
      <c r="T30" s="1235"/>
    </row>
    <row r="31" spans="1:20">
      <c r="A31" s="1260"/>
      <c r="B31" s="1282" t="s">
        <v>1736</v>
      </c>
      <c r="C31" s="1256">
        <f t="shared" si="0"/>
        <v>0</v>
      </c>
      <c r="D31" s="1270"/>
      <c r="E31" s="1271"/>
      <c r="F31" s="1271"/>
      <c r="G31" s="1271"/>
      <c r="H31" s="1271"/>
      <c r="I31" s="1271"/>
      <c r="J31" s="1271"/>
      <c r="K31" s="1271"/>
      <c r="L31" s="1271"/>
      <c r="M31" s="1271"/>
      <c r="N31" s="1271"/>
      <c r="O31" s="1271"/>
      <c r="P31" s="1271"/>
      <c r="Q31" s="1272"/>
      <c r="R31" s="1235"/>
      <c r="S31" s="1235"/>
      <c r="T31" s="1235"/>
    </row>
    <row r="32" spans="1:20">
      <c r="A32" s="1260"/>
      <c r="B32" s="1282" t="s">
        <v>1737</v>
      </c>
      <c r="C32" s="1256">
        <f t="shared" si="0"/>
        <v>0</v>
      </c>
      <c r="D32" s="1270"/>
      <c r="E32" s="1271"/>
      <c r="F32" s="1271"/>
      <c r="G32" s="1271"/>
      <c r="H32" s="1271"/>
      <c r="I32" s="1271"/>
      <c r="J32" s="1271"/>
      <c r="K32" s="1271"/>
      <c r="L32" s="1271"/>
      <c r="M32" s="1271"/>
      <c r="N32" s="1271"/>
      <c r="O32" s="1271"/>
      <c r="P32" s="1271"/>
      <c r="Q32" s="1272"/>
      <c r="R32" s="1235"/>
      <c r="S32" s="1235"/>
      <c r="T32" s="1235"/>
    </row>
    <row r="33" spans="1:20">
      <c r="A33" s="1260"/>
      <c r="B33" s="1371" t="s">
        <v>1738</v>
      </c>
      <c r="C33" s="1285">
        <f>C16+C17+C18+C19+C22+C23+C24+C25+C26+C30</f>
        <v>0</v>
      </c>
      <c r="D33" s="1285">
        <f t="shared" ref="D33:Q33" si="4">D16+D17+D18+D19+D22+D23+D24+D25+D26+D30</f>
        <v>0</v>
      </c>
      <c r="E33" s="1285">
        <f t="shared" si="4"/>
        <v>0</v>
      </c>
      <c r="F33" s="1285">
        <f t="shared" si="4"/>
        <v>0</v>
      </c>
      <c r="G33" s="1285">
        <f t="shared" si="4"/>
        <v>0</v>
      </c>
      <c r="H33" s="1285">
        <f t="shared" si="4"/>
        <v>0</v>
      </c>
      <c r="I33" s="1285">
        <f t="shared" si="4"/>
        <v>0</v>
      </c>
      <c r="J33" s="1285">
        <f t="shared" si="4"/>
        <v>0</v>
      </c>
      <c r="K33" s="1285">
        <f t="shared" si="4"/>
        <v>0</v>
      </c>
      <c r="L33" s="1285">
        <f t="shared" si="4"/>
        <v>0</v>
      </c>
      <c r="M33" s="1285">
        <f t="shared" si="4"/>
        <v>0</v>
      </c>
      <c r="N33" s="1285">
        <f t="shared" si="4"/>
        <v>0</v>
      </c>
      <c r="O33" s="1285">
        <f t="shared" si="4"/>
        <v>0</v>
      </c>
      <c r="P33" s="1285">
        <f t="shared" si="4"/>
        <v>0</v>
      </c>
      <c r="Q33" s="1286">
        <f t="shared" si="4"/>
        <v>0</v>
      </c>
      <c r="R33" s="1235"/>
      <c r="S33" s="1235"/>
      <c r="T33" s="1235"/>
    </row>
    <row r="34" spans="1:20">
      <c r="A34" s="1260"/>
      <c r="B34" s="1369" t="s">
        <v>1739</v>
      </c>
      <c r="C34" s="1288"/>
      <c r="D34" s="1288"/>
      <c r="E34" s="1288"/>
      <c r="F34" s="1288"/>
      <c r="G34" s="1288"/>
      <c r="H34" s="1288"/>
      <c r="I34" s="1288"/>
      <c r="J34" s="1288"/>
      <c r="K34" s="1288"/>
      <c r="L34" s="1288"/>
      <c r="M34" s="1288"/>
      <c r="N34" s="1288"/>
      <c r="O34" s="1288"/>
      <c r="P34" s="1288"/>
      <c r="Q34" s="1289"/>
      <c r="R34" s="1235"/>
      <c r="S34" s="1235"/>
      <c r="T34" s="1235"/>
    </row>
    <row r="35" spans="1:20">
      <c r="A35" s="1260">
        <v>1</v>
      </c>
      <c r="B35" s="1266" t="s">
        <v>29</v>
      </c>
      <c r="C35" s="1256">
        <f>SUM(D35:Q35)</f>
        <v>0</v>
      </c>
      <c r="D35" s="1273"/>
      <c r="E35" s="1274"/>
      <c r="F35" s="1274"/>
      <c r="G35" s="1274"/>
      <c r="H35" s="1274"/>
      <c r="I35" s="1274"/>
      <c r="J35" s="1274"/>
      <c r="K35" s="1274"/>
      <c r="L35" s="1274"/>
      <c r="M35" s="1274"/>
      <c r="N35" s="1274"/>
      <c r="O35" s="1274"/>
      <c r="P35" s="1274"/>
      <c r="Q35" s="1275"/>
      <c r="R35" s="1235"/>
      <c r="S35" s="1235"/>
      <c r="T35" s="1235"/>
    </row>
    <row r="36" spans="1:20">
      <c r="A36" s="1260">
        <v>2</v>
      </c>
      <c r="B36" s="1266" t="s">
        <v>1740</v>
      </c>
      <c r="C36" s="1256">
        <f t="shared" ref="C36:C50" si="5">SUM(D36:Q36)</f>
        <v>0</v>
      </c>
      <c r="D36" s="1270"/>
      <c r="E36" s="1271"/>
      <c r="F36" s="1271"/>
      <c r="G36" s="1271"/>
      <c r="H36" s="1271"/>
      <c r="I36" s="1271"/>
      <c r="J36" s="1271"/>
      <c r="K36" s="1271"/>
      <c r="L36" s="1271"/>
      <c r="M36" s="1271"/>
      <c r="N36" s="1271"/>
      <c r="O36" s="1271"/>
      <c r="P36" s="1271"/>
      <c r="Q36" s="1272"/>
      <c r="R36" s="1235"/>
      <c r="S36" s="1235"/>
      <c r="T36" s="1235"/>
    </row>
    <row r="37" spans="1:20" ht="26.25">
      <c r="A37" s="1260">
        <v>3</v>
      </c>
      <c r="B37" s="1266" t="s">
        <v>1741</v>
      </c>
      <c r="C37" s="1256">
        <f t="shared" si="5"/>
        <v>0</v>
      </c>
      <c r="D37" s="1270"/>
      <c r="E37" s="1271"/>
      <c r="F37" s="1271"/>
      <c r="G37" s="1271"/>
      <c r="H37" s="1271"/>
      <c r="I37" s="1271"/>
      <c r="J37" s="1271"/>
      <c r="K37" s="1271"/>
      <c r="L37" s="1271"/>
      <c r="M37" s="1271"/>
      <c r="N37" s="1271"/>
      <c r="O37" s="1271"/>
      <c r="P37" s="1271"/>
      <c r="Q37" s="1272"/>
      <c r="R37" s="1235"/>
      <c r="S37" s="1235"/>
      <c r="T37" s="1235"/>
    </row>
    <row r="38" spans="1:20" ht="15" customHeight="1">
      <c r="A38" s="1260">
        <v>4</v>
      </c>
      <c r="B38" s="1266" t="s">
        <v>1742</v>
      </c>
      <c r="C38" s="1256">
        <f t="shared" si="5"/>
        <v>0</v>
      </c>
      <c r="D38" s="1278">
        <f>D39+D40</f>
        <v>0</v>
      </c>
      <c r="E38" s="1278">
        <f t="shared" ref="E38:Q38" si="6">E39+E40</f>
        <v>0</v>
      </c>
      <c r="F38" s="1278">
        <f t="shared" si="6"/>
        <v>0</v>
      </c>
      <c r="G38" s="1278">
        <f t="shared" si="6"/>
        <v>0</v>
      </c>
      <c r="H38" s="1278">
        <f t="shared" si="6"/>
        <v>0</v>
      </c>
      <c r="I38" s="1278">
        <f t="shared" si="6"/>
        <v>0</v>
      </c>
      <c r="J38" s="1278">
        <f t="shared" si="6"/>
        <v>0</v>
      </c>
      <c r="K38" s="1278">
        <f t="shared" si="6"/>
        <v>0</v>
      </c>
      <c r="L38" s="1278">
        <f t="shared" si="6"/>
        <v>0</v>
      </c>
      <c r="M38" s="1278">
        <f t="shared" si="6"/>
        <v>0</v>
      </c>
      <c r="N38" s="1278">
        <f t="shared" si="6"/>
        <v>0</v>
      </c>
      <c r="O38" s="1278">
        <f t="shared" si="6"/>
        <v>0</v>
      </c>
      <c r="P38" s="1278">
        <f t="shared" si="6"/>
        <v>0</v>
      </c>
      <c r="Q38" s="1279">
        <f t="shared" si="6"/>
        <v>0</v>
      </c>
      <c r="R38" s="1235"/>
      <c r="S38" s="1235"/>
      <c r="T38" s="1235"/>
    </row>
    <row r="39" spans="1:20">
      <c r="A39" s="1260"/>
      <c r="B39" s="1269" t="s">
        <v>1727</v>
      </c>
      <c r="C39" s="1256">
        <f t="shared" si="5"/>
        <v>0</v>
      </c>
      <c r="D39" s="1290"/>
      <c r="E39" s="1290"/>
      <c r="F39" s="1290"/>
      <c r="G39" s="1290"/>
      <c r="H39" s="1290"/>
      <c r="I39" s="1290"/>
      <c r="J39" s="1290"/>
      <c r="K39" s="1290"/>
      <c r="L39" s="1290"/>
      <c r="M39" s="1290"/>
      <c r="N39" s="1290"/>
      <c r="O39" s="1290"/>
      <c r="P39" s="1290"/>
      <c r="Q39" s="1291"/>
      <c r="R39" s="1235"/>
      <c r="S39" s="1235"/>
      <c r="T39" s="1235"/>
    </row>
    <row r="40" spans="1:20">
      <c r="A40" s="1260"/>
      <c r="B40" s="1269" t="s">
        <v>803</v>
      </c>
      <c r="C40" s="1256">
        <f t="shared" si="5"/>
        <v>0</v>
      </c>
      <c r="D40" s="1292"/>
      <c r="E40" s="1292"/>
      <c r="F40" s="1292"/>
      <c r="G40" s="1292"/>
      <c r="H40" s="1292"/>
      <c r="I40" s="1292"/>
      <c r="J40" s="1292"/>
      <c r="K40" s="1292"/>
      <c r="L40" s="1292"/>
      <c r="M40" s="1292"/>
      <c r="N40" s="1292"/>
      <c r="O40" s="1292"/>
      <c r="P40" s="1292"/>
      <c r="Q40" s="1293"/>
      <c r="R40" s="1235"/>
      <c r="S40" s="1235"/>
      <c r="T40" s="1235"/>
    </row>
    <row r="41" spans="1:20">
      <c r="A41" s="1260">
        <v>5</v>
      </c>
      <c r="B41" s="1266" t="s">
        <v>1728</v>
      </c>
      <c r="C41" s="1256">
        <f t="shared" si="5"/>
        <v>0</v>
      </c>
      <c r="D41" s="1294"/>
      <c r="E41" s="1294"/>
      <c r="F41" s="1294"/>
      <c r="G41" s="1294"/>
      <c r="H41" s="1294"/>
      <c r="I41" s="1294"/>
      <c r="J41" s="1294"/>
      <c r="K41" s="1294"/>
      <c r="L41" s="1294"/>
      <c r="M41" s="1294"/>
      <c r="N41" s="1294"/>
      <c r="O41" s="1294"/>
      <c r="P41" s="1294"/>
      <c r="Q41" s="1295"/>
      <c r="R41" s="1235"/>
      <c r="S41" s="1235"/>
      <c r="T41" s="1235"/>
    </row>
    <row r="42" spans="1:20">
      <c r="A42" s="1260">
        <v>6</v>
      </c>
      <c r="B42" s="1266" t="s">
        <v>1729</v>
      </c>
      <c r="C42" s="1256">
        <f t="shared" si="5"/>
        <v>0</v>
      </c>
      <c r="D42" s="1296"/>
      <c r="E42" s="1296"/>
      <c r="F42" s="1296"/>
      <c r="G42" s="1296"/>
      <c r="H42" s="1296"/>
      <c r="I42" s="1296"/>
      <c r="J42" s="1296"/>
      <c r="K42" s="1296"/>
      <c r="L42" s="1296"/>
      <c r="M42" s="1296"/>
      <c r="N42" s="1296"/>
      <c r="O42" s="1296"/>
      <c r="P42" s="1296"/>
      <c r="Q42" s="1297"/>
      <c r="R42" s="1235"/>
      <c r="S42" s="1235"/>
      <c r="T42" s="1235"/>
    </row>
    <row r="43" spans="1:20">
      <c r="A43" s="1260">
        <v>7</v>
      </c>
      <c r="B43" s="1298" t="s">
        <v>1743</v>
      </c>
      <c r="C43" s="1256">
        <f t="shared" si="5"/>
        <v>0</v>
      </c>
      <c r="D43" s="1267">
        <f>D44+D45+D46</f>
        <v>0</v>
      </c>
      <c r="E43" s="1267">
        <f t="shared" ref="E43:Q43" si="7">E44+E45+E46</f>
        <v>0</v>
      </c>
      <c r="F43" s="1267">
        <f t="shared" si="7"/>
        <v>0</v>
      </c>
      <c r="G43" s="1267">
        <f t="shared" si="7"/>
        <v>0</v>
      </c>
      <c r="H43" s="1267">
        <f t="shared" si="7"/>
        <v>0</v>
      </c>
      <c r="I43" s="1267">
        <f t="shared" si="7"/>
        <v>0</v>
      </c>
      <c r="J43" s="1267">
        <f t="shared" si="7"/>
        <v>0</v>
      </c>
      <c r="K43" s="1267">
        <f t="shared" si="7"/>
        <v>0</v>
      </c>
      <c r="L43" s="1267">
        <f t="shared" si="7"/>
        <v>0</v>
      </c>
      <c r="M43" s="1267">
        <f t="shared" si="7"/>
        <v>0</v>
      </c>
      <c r="N43" s="1267">
        <f t="shared" si="7"/>
        <v>0</v>
      </c>
      <c r="O43" s="1267">
        <f t="shared" si="7"/>
        <v>0</v>
      </c>
      <c r="P43" s="1267">
        <f t="shared" si="7"/>
        <v>0</v>
      </c>
      <c r="Q43" s="1268">
        <f t="shared" si="7"/>
        <v>0</v>
      </c>
      <c r="R43" s="1235"/>
      <c r="S43" s="1235"/>
      <c r="T43" s="1235"/>
    </row>
    <row r="44" spans="1:20">
      <c r="A44" s="1276"/>
      <c r="B44" s="1269" t="s">
        <v>30</v>
      </c>
      <c r="C44" s="1256">
        <f t="shared" si="5"/>
        <v>0</v>
      </c>
      <c r="D44" s="1299"/>
      <c r="E44" s="1263"/>
      <c r="F44" s="1263"/>
      <c r="G44" s="1263"/>
      <c r="H44" s="1263"/>
      <c r="I44" s="1263"/>
      <c r="J44" s="1263"/>
      <c r="K44" s="1263"/>
      <c r="L44" s="1263"/>
      <c r="M44" s="1263"/>
      <c r="N44" s="1263"/>
      <c r="O44" s="1263"/>
      <c r="P44" s="1263"/>
      <c r="Q44" s="1264"/>
      <c r="R44" s="1235"/>
      <c r="S44" s="1235"/>
      <c r="T44" s="1235"/>
    </row>
    <row r="45" spans="1:20">
      <c r="A45" s="1260"/>
      <c r="B45" s="1269" t="s">
        <v>1727</v>
      </c>
      <c r="C45" s="1256">
        <f t="shared" si="5"/>
        <v>0</v>
      </c>
      <c r="D45" s="1299"/>
      <c r="E45" s="1263"/>
      <c r="F45" s="1263"/>
      <c r="G45" s="1263"/>
      <c r="H45" s="1263"/>
      <c r="I45" s="1263"/>
      <c r="J45" s="1263"/>
      <c r="K45" s="1263"/>
      <c r="L45" s="1263"/>
      <c r="M45" s="1263"/>
      <c r="N45" s="1263"/>
      <c r="O45" s="1263"/>
      <c r="P45" s="1263"/>
      <c r="Q45" s="1264"/>
      <c r="R45" s="1235"/>
      <c r="S45" s="1235"/>
      <c r="T45" s="1235"/>
    </row>
    <row r="46" spans="1:20">
      <c r="A46" s="1260"/>
      <c r="B46" s="1269" t="s">
        <v>1744</v>
      </c>
      <c r="C46" s="1256">
        <f t="shared" si="5"/>
        <v>0</v>
      </c>
      <c r="D46" s="1299"/>
      <c r="E46" s="1263"/>
      <c r="F46" s="1263"/>
      <c r="G46" s="1263"/>
      <c r="H46" s="1263"/>
      <c r="I46" s="1263"/>
      <c r="J46" s="1263"/>
      <c r="K46" s="1263"/>
      <c r="L46" s="1263"/>
      <c r="M46" s="1263"/>
      <c r="N46" s="1263"/>
      <c r="O46" s="1263"/>
      <c r="P46" s="1263"/>
      <c r="Q46" s="1264"/>
      <c r="R46" s="1235"/>
      <c r="S46" s="1235"/>
      <c r="T46" s="1235"/>
    </row>
    <row r="47" spans="1:20">
      <c r="A47" s="1260">
        <v>8</v>
      </c>
      <c r="B47" s="1277" t="s">
        <v>1745</v>
      </c>
      <c r="C47" s="1256">
        <f t="shared" si="5"/>
        <v>0</v>
      </c>
      <c r="D47" s="1299"/>
      <c r="E47" s="1263"/>
      <c r="F47" s="1263"/>
      <c r="G47" s="1263"/>
      <c r="H47" s="1263"/>
      <c r="I47" s="1263"/>
      <c r="J47" s="1263"/>
      <c r="K47" s="1263"/>
      <c r="L47" s="1263"/>
      <c r="M47" s="1263"/>
      <c r="N47" s="1263"/>
      <c r="O47" s="1263"/>
      <c r="P47" s="1263"/>
      <c r="Q47" s="1264"/>
      <c r="R47" s="1235"/>
      <c r="S47" s="1235"/>
      <c r="T47" s="1235"/>
    </row>
    <row r="48" spans="1:20">
      <c r="A48" s="1260">
        <v>9</v>
      </c>
      <c r="B48" s="1277" t="s">
        <v>1746</v>
      </c>
      <c r="C48" s="1256">
        <f t="shared" si="5"/>
        <v>0</v>
      </c>
      <c r="D48" s="1299"/>
      <c r="E48" s="1263"/>
      <c r="F48" s="1263"/>
      <c r="G48" s="1263"/>
      <c r="H48" s="1263"/>
      <c r="I48" s="1263"/>
      <c r="J48" s="1263"/>
      <c r="K48" s="1263"/>
      <c r="L48" s="1263"/>
      <c r="M48" s="1263"/>
      <c r="N48" s="1263"/>
      <c r="O48" s="1263"/>
      <c r="P48" s="1263"/>
      <c r="Q48" s="1264"/>
      <c r="R48" s="1235"/>
      <c r="S48" s="1235"/>
      <c r="T48" s="1235"/>
    </row>
    <row r="49" spans="1:20">
      <c r="A49" s="1260">
        <v>10</v>
      </c>
      <c r="B49" s="1277" t="s">
        <v>1747</v>
      </c>
      <c r="C49" s="1256">
        <f t="shared" si="5"/>
        <v>0</v>
      </c>
      <c r="D49" s="1299"/>
      <c r="E49" s="1263"/>
      <c r="F49" s="1263"/>
      <c r="G49" s="1263"/>
      <c r="H49" s="1263"/>
      <c r="I49" s="1263"/>
      <c r="J49" s="1263"/>
      <c r="K49" s="1263"/>
      <c r="L49" s="1263"/>
      <c r="M49" s="1263"/>
      <c r="N49" s="1263"/>
      <c r="O49" s="1263"/>
      <c r="P49" s="1263"/>
      <c r="Q49" s="1264"/>
      <c r="R49" s="1235"/>
      <c r="S49" s="1235"/>
      <c r="T49" s="1235"/>
    </row>
    <row r="50" spans="1:20">
      <c r="A50" s="1260">
        <v>11</v>
      </c>
      <c r="B50" s="1277" t="s">
        <v>444</v>
      </c>
      <c r="C50" s="1256">
        <f t="shared" si="5"/>
        <v>0</v>
      </c>
      <c r="D50" s="1299"/>
      <c r="E50" s="1263"/>
      <c r="F50" s="1263"/>
      <c r="G50" s="1263"/>
      <c r="H50" s="1263"/>
      <c r="I50" s="1263"/>
      <c r="J50" s="1263"/>
      <c r="K50" s="1263"/>
      <c r="L50" s="1263"/>
      <c r="M50" s="1263"/>
      <c r="N50" s="1263"/>
      <c r="O50" s="1263"/>
      <c r="P50" s="1263"/>
      <c r="Q50" s="1264"/>
      <c r="R50" s="1235"/>
      <c r="S50" s="1235"/>
      <c r="T50" s="1235"/>
    </row>
    <row r="51" spans="1:20" ht="15.75" thickBot="1">
      <c r="A51" s="1372"/>
      <c r="B51" s="1373" t="s">
        <v>1748</v>
      </c>
      <c r="C51" s="1302">
        <f>C35+C36+C37+C38+C41+C42+C43+C47+C48+C49+C50</f>
        <v>0</v>
      </c>
      <c r="D51" s="1303">
        <f>D35+D36+D37+D38+D41+D42+D43+D47+D48+D49+D50</f>
        <v>0</v>
      </c>
      <c r="E51" s="1303">
        <f t="shared" ref="E51:Q51" si="8">E35+E36+E37+E38+E41+E42+E43+E47+E48+E49+E50</f>
        <v>0</v>
      </c>
      <c r="F51" s="1303">
        <f t="shared" si="8"/>
        <v>0</v>
      </c>
      <c r="G51" s="1303">
        <f t="shared" si="8"/>
        <v>0</v>
      </c>
      <c r="H51" s="1303">
        <f t="shared" si="8"/>
        <v>0</v>
      </c>
      <c r="I51" s="1303">
        <f t="shared" si="8"/>
        <v>0</v>
      </c>
      <c r="J51" s="1303">
        <f t="shared" si="8"/>
        <v>0</v>
      </c>
      <c r="K51" s="1303">
        <f t="shared" si="8"/>
        <v>0</v>
      </c>
      <c r="L51" s="1303">
        <f t="shared" si="8"/>
        <v>0</v>
      </c>
      <c r="M51" s="1303">
        <f t="shared" si="8"/>
        <v>0</v>
      </c>
      <c r="N51" s="1303">
        <f t="shared" si="8"/>
        <v>0</v>
      </c>
      <c r="O51" s="1303">
        <f t="shared" si="8"/>
        <v>0</v>
      </c>
      <c r="P51" s="1303">
        <f t="shared" si="8"/>
        <v>0</v>
      </c>
      <c r="Q51" s="1304">
        <f t="shared" si="8"/>
        <v>0</v>
      </c>
      <c r="R51" s="1235"/>
      <c r="S51" s="1235"/>
      <c r="T51" s="1235"/>
    </row>
    <row r="52" spans="1:20" ht="15.75" thickBot="1">
      <c r="A52" s="1374"/>
      <c r="B52" s="1375" t="s">
        <v>1749</v>
      </c>
      <c r="C52" s="1307">
        <f>C33+C51</f>
        <v>0</v>
      </c>
      <c r="D52" s="1308">
        <f>D33+D51</f>
        <v>0</v>
      </c>
      <c r="E52" s="1308">
        <f t="shared" ref="E52:Q52" si="9">E33+E51</f>
        <v>0</v>
      </c>
      <c r="F52" s="1308">
        <f t="shared" si="9"/>
        <v>0</v>
      </c>
      <c r="G52" s="1308">
        <f t="shared" si="9"/>
        <v>0</v>
      </c>
      <c r="H52" s="1308">
        <f t="shared" si="9"/>
        <v>0</v>
      </c>
      <c r="I52" s="1308">
        <f t="shared" si="9"/>
        <v>0</v>
      </c>
      <c r="J52" s="1308">
        <f t="shared" si="9"/>
        <v>0</v>
      </c>
      <c r="K52" s="1308">
        <f t="shared" si="9"/>
        <v>0</v>
      </c>
      <c r="L52" s="1308">
        <f t="shared" si="9"/>
        <v>0</v>
      </c>
      <c r="M52" s="1308">
        <f t="shared" si="9"/>
        <v>0</v>
      </c>
      <c r="N52" s="1308">
        <f t="shared" si="9"/>
        <v>0</v>
      </c>
      <c r="O52" s="1308">
        <f t="shared" si="9"/>
        <v>0</v>
      </c>
      <c r="P52" s="1308">
        <f t="shared" si="9"/>
        <v>0</v>
      </c>
      <c r="Q52" s="1309">
        <f t="shared" si="9"/>
        <v>0</v>
      </c>
      <c r="R52" s="1235"/>
      <c r="S52" s="1235"/>
      <c r="T52" s="1235"/>
    </row>
    <row r="53" spans="1:20">
      <c r="A53" s="1376"/>
      <c r="B53" s="1369" t="s">
        <v>1750</v>
      </c>
      <c r="C53" s="1311"/>
      <c r="D53" s="1312"/>
      <c r="E53" s="1312"/>
      <c r="F53" s="1312"/>
      <c r="G53" s="1312"/>
      <c r="H53" s="1312"/>
      <c r="I53" s="1312"/>
      <c r="J53" s="1312"/>
      <c r="K53" s="1312"/>
      <c r="L53" s="1312"/>
      <c r="M53" s="1312"/>
      <c r="N53" s="1312"/>
      <c r="O53" s="1312"/>
      <c r="P53" s="1312"/>
      <c r="Q53" s="1313"/>
      <c r="R53" s="1235"/>
      <c r="S53" s="1235"/>
      <c r="T53" s="1235"/>
    </row>
    <row r="54" spans="1:20">
      <c r="A54" s="1260"/>
      <c r="B54" s="1369" t="s">
        <v>1751</v>
      </c>
      <c r="C54" s="1314"/>
      <c r="D54" s="1315"/>
      <c r="E54" s="1315"/>
      <c r="F54" s="1315"/>
      <c r="G54" s="1315"/>
      <c r="H54" s="1315"/>
      <c r="I54" s="1315"/>
      <c r="J54" s="1315"/>
      <c r="K54" s="1315"/>
      <c r="L54" s="1315"/>
      <c r="M54" s="1315"/>
      <c r="N54" s="1315"/>
      <c r="O54" s="1315"/>
      <c r="P54" s="1315"/>
      <c r="Q54" s="1316"/>
      <c r="R54" s="1235"/>
      <c r="S54" s="1235"/>
      <c r="T54" s="1235"/>
    </row>
    <row r="55" spans="1:20">
      <c r="A55" s="1276" t="s">
        <v>1752</v>
      </c>
      <c r="B55" s="1377" t="s">
        <v>1753</v>
      </c>
      <c r="C55" s="1251"/>
      <c r="D55" s="1252"/>
      <c r="E55" s="1252"/>
      <c r="F55" s="1252"/>
      <c r="G55" s="1252"/>
      <c r="H55" s="1252"/>
      <c r="I55" s="1252"/>
      <c r="J55" s="1252"/>
      <c r="K55" s="1252"/>
      <c r="L55" s="1252"/>
      <c r="M55" s="1252"/>
      <c r="N55" s="1252"/>
      <c r="O55" s="1252"/>
      <c r="P55" s="1252"/>
      <c r="Q55" s="1253"/>
      <c r="R55" s="1235"/>
      <c r="S55" s="1235"/>
      <c r="T55" s="1235"/>
    </row>
    <row r="56" spans="1:20">
      <c r="A56" s="1260" t="s">
        <v>1754</v>
      </c>
      <c r="B56" s="1318" t="s">
        <v>1755</v>
      </c>
      <c r="C56" s="1256">
        <f t="shared" ref="C56:C62" si="10">SUM(D56:Q56)</f>
        <v>0</v>
      </c>
      <c r="D56" s="1299"/>
      <c r="E56" s="1263"/>
      <c r="F56" s="1263"/>
      <c r="G56" s="1263"/>
      <c r="H56" s="1263"/>
      <c r="I56" s="1263"/>
      <c r="J56" s="1263"/>
      <c r="K56" s="1263"/>
      <c r="L56" s="1263"/>
      <c r="M56" s="1263"/>
      <c r="N56" s="1263"/>
      <c r="O56" s="1263"/>
      <c r="P56" s="1263"/>
      <c r="Q56" s="1264"/>
      <c r="R56" s="1235"/>
      <c r="S56" s="1235"/>
      <c r="T56" s="1235"/>
    </row>
    <row r="57" spans="1:20">
      <c r="A57" s="1260" t="s">
        <v>1756</v>
      </c>
      <c r="B57" s="1318" t="s">
        <v>1757</v>
      </c>
      <c r="C57" s="1256">
        <f t="shared" si="10"/>
        <v>0</v>
      </c>
      <c r="D57" s="1299"/>
      <c r="E57" s="1263"/>
      <c r="F57" s="1263"/>
      <c r="G57" s="1263"/>
      <c r="H57" s="1263"/>
      <c r="I57" s="1263"/>
      <c r="J57" s="1263"/>
      <c r="K57" s="1263"/>
      <c r="L57" s="1263"/>
      <c r="M57" s="1263"/>
      <c r="N57" s="1263"/>
      <c r="O57" s="1263"/>
      <c r="P57" s="1263"/>
      <c r="Q57" s="1264"/>
      <c r="R57" s="1235"/>
      <c r="S57" s="1235"/>
      <c r="T57" s="1235"/>
    </row>
    <row r="58" spans="1:20">
      <c r="A58" s="1260" t="s">
        <v>1758</v>
      </c>
      <c r="B58" s="1318" t="s">
        <v>1759</v>
      </c>
      <c r="C58" s="1256">
        <f t="shared" si="10"/>
        <v>0</v>
      </c>
      <c r="D58" s="1299"/>
      <c r="E58" s="1263"/>
      <c r="F58" s="1263"/>
      <c r="G58" s="1263"/>
      <c r="H58" s="1263"/>
      <c r="I58" s="1263"/>
      <c r="J58" s="1263"/>
      <c r="K58" s="1263"/>
      <c r="L58" s="1263"/>
      <c r="M58" s="1263"/>
      <c r="N58" s="1263"/>
      <c r="O58" s="1263"/>
      <c r="P58" s="1263"/>
      <c r="Q58" s="1264"/>
      <c r="R58" s="1235"/>
      <c r="S58" s="1235"/>
      <c r="T58" s="1235"/>
    </row>
    <row r="59" spans="1:20">
      <c r="A59" s="1260" t="s">
        <v>1760</v>
      </c>
      <c r="B59" s="1318" t="s">
        <v>1761</v>
      </c>
      <c r="C59" s="1256">
        <f t="shared" si="10"/>
        <v>0</v>
      </c>
      <c r="D59" s="1319">
        <f>D60+D61</f>
        <v>0</v>
      </c>
      <c r="E59" s="1319">
        <f t="shared" ref="E59:Q59" si="11">E60+E61</f>
        <v>0</v>
      </c>
      <c r="F59" s="1319">
        <f t="shared" si="11"/>
        <v>0</v>
      </c>
      <c r="G59" s="1319">
        <f t="shared" si="11"/>
        <v>0</v>
      </c>
      <c r="H59" s="1319">
        <f t="shared" si="11"/>
        <v>0</v>
      </c>
      <c r="I59" s="1319">
        <f t="shared" si="11"/>
        <v>0</v>
      </c>
      <c r="J59" s="1319">
        <f t="shared" si="11"/>
        <v>0</v>
      </c>
      <c r="K59" s="1319">
        <f t="shared" si="11"/>
        <v>0</v>
      </c>
      <c r="L59" s="1319">
        <f t="shared" si="11"/>
        <v>0</v>
      </c>
      <c r="M59" s="1319">
        <f t="shared" si="11"/>
        <v>0</v>
      </c>
      <c r="N59" s="1319">
        <f t="shared" si="11"/>
        <v>0</v>
      </c>
      <c r="O59" s="1319">
        <f t="shared" si="11"/>
        <v>0</v>
      </c>
      <c r="P59" s="1319">
        <f t="shared" si="11"/>
        <v>0</v>
      </c>
      <c r="Q59" s="1320">
        <f t="shared" si="11"/>
        <v>0</v>
      </c>
      <c r="R59" s="1235"/>
      <c r="S59" s="1235"/>
      <c r="T59" s="1235"/>
    </row>
    <row r="60" spans="1:20">
      <c r="A60" s="1260" t="s">
        <v>1762</v>
      </c>
      <c r="B60" s="1321" t="s">
        <v>1763</v>
      </c>
      <c r="C60" s="1256">
        <f t="shared" si="10"/>
        <v>0</v>
      </c>
      <c r="D60" s="1292"/>
      <c r="E60" s="1292"/>
      <c r="F60" s="1292"/>
      <c r="G60" s="1292"/>
      <c r="H60" s="1292"/>
      <c r="I60" s="1292"/>
      <c r="J60" s="1292"/>
      <c r="K60" s="1292"/>
      <c r="L60" s="1292"/>
      <c r="M60" s="1292"/>
      <c r="N60" s="1292"/>
      <c r="O60" s="1292"/>
      <c r="P60" s="1292"/>
      <c r="Q60" s="1293"/>
      <c r="R60" s="1235"/>
      <c r="S60" s="1235"/>
      <c r="T60" s="1235"/>
    </row>
    <row r="61" spans="1:20">
      <c r="A61" s="1260" t="s">
        <v>1764</v>
      </c>
      <c r="B61" s="1321" t="s">
        <v>1765</v>
      </c>
      <c r="C61" s="1256">
        <f t="shared" si="10"/>
        <v>0</v>
      </c>
      <c r="D61" s="1292"/>
      <c r="E61" s="1292"/>
      <c r="F61" s="1292"/>
      <c r="G61" s="1292"/>
      <c r="H61" s="1292"/>
      <c r="I61" s="1292"/>
      <c r="J61" s="1292"/>
      <c r="K61" s="1292"/>
      <c r="L61" s="1292"/>
      <c r="M61" s="1292"/>
      <c r="N61" s="1292"/>
      <c r="O61" s="1292"/>
      <c r="P61" s="1292"/>
      <c r="Q61" s="1293"/>
      <c r="R61" s="1235"/>
      <c r="S61" s="1235"/>
      <c r="T61" s="1235"/>
    </row>
    <row r="62" spans="1:20">
      <c r="A62" s="1260" t="s">
        <v>1766</v>
      </c>
      <c r="B62" s="1318" t="s">
        <v>1767</v>
      </c>
      <c r="C62" s="1256">
        <f t="shared" si="10"/>
        <v>0</v>
      </c>
      <c r="D62" s="1322"/>
      <c r="E62" s="1322"/>
      <c r="F62" s="1322"/>
      <c r="G62" s="1322"/>
      <c r="H62" s="1322"/>
      <c r="I62" s="1322"/>
      <c r="J62" s="1322"/>
      <c r="K62" s="1322"/>
      <c r="L62" s="1322"/>
      <c r="M62" s="1322"/>
      <c r="N62" s="1322"/>
      <c r="O62" s="1322"/>
      <c r="P62" s="1322"/>
      <c r="Q62" s="1323"/>
      <c r="R62" s="1235"/>
      <c r="S62" s="1235"/>
      <c r="T62" s="1235"/>
    </row>
    <row r="63" spans="1:20">
      <c r="A63" s="1276"/>
      <c r="B63" s="1371" t="s">
        <v>1768</v>
      </c>
      <c r="C63" s="1324">
        <f>C56+C57+C58+C59+C62</f>
        <v>0</v>
      </c>
      <c r="D63" s="1325">
        <f>D56+D57+D58+D59+D62</f>
        <v>0</v>
      </c>
      <c r="E63" s="1325">
        <f t="shared" ref="E63:Q63" si="12">E56+E57+E58+E59+E62</f>
        <v>0</v>
      </c>
      <c r="F63" s="1325">
        <f t="shared" si="12"/>
        <v>0</v>
      </c>
      <c r="G63" s="1325">
        <f t="shared" si="12"/>
        <v>0</v>
      </c>
      <c r="H63" s="1325">
        <f t="shared" si="12"/>
        <v>0</v>
      </c>
      <c r="I63" s="1325">
        <f t="shared" si="12"/>
        <v>0</v>
      </c>
      <c r="J63" s="1325">
        <f t="shared" si="12"/>
        <v>0</v>
      </c>
      <c r="K63" s="1325">
        <f t="shared" si="12"/>
        <v>0</v>
      </c>
      <c r="L63" s="1325">
        <f t="shared" si="12"/>
        <v>0</v>
      </c>
      <c r="M63" s="1325">
        <f t="shared" si="12"/>
        <v>0</v>
      </c>
      <c r="N63" s="1325">
        <f t="shared" si="12"/>
        <v>0</v>
      </c>
      <c r="O63" s="1325">
        <f t="shared" si="12"/>
        <v>0</v>
      </c>
      <c r="P63" s="1325">
        <f t="shared" si="12"/>
        <v>0</v>
      </c>
      <c r="Q63" s="1326">
        <f t="shared" si="12"/>
        <v>0</v>
      </c>
      <c r="R63" s="1235"/>
      <c r="S63" s="1235"/>
      <c r="T63" s="1235"/>
    </row>
    <row r="64" spans="1:20">
      <c r="A64" s="1260"/>
      <c r="B64" s="1369" t="s">
        <v>1769</v>
      </c>
      <c r="C64" s="1246"/>
      <c r="D64" s="1327"/>
      <c r="E64" s="1327"/>
      <c r="F64" s="1327"/>
      <c r="G64" s="1327"/>
      <c r="H64" s="1327"/>
      <c r="I64" s="1327"/>
      <c r="J64" s="1327"/>
      <c r="K64" s="1327"/>
      <c r="L64" s="1327"/>
      <c r="M64" s="1327"/>
      <c r="N64" s="1327"/>
      <c r="O64" s="1327"/>
      <c r="P64" s="1327"/>
      <c r="Q64" s="1328"/>
      <c r="R64" s="1235"/>
      <c r="S64" s="1235"/>
      <c r="T64" s="1235"/>
    </row>
    <row r="65" spans="1:20">
      <c r="A65" s="1276" t="s">
        <v>1770</v>
      </c>
      <c r="B65" s="1377" t="s">
        <v>1753</v>
      </c>
      <c r="C65" s="1329"/>
      <c r="D65" s="1330"/>
      <c r="E65" s="1330"/>
      <c r="F65" s="1330"/>
      <c r="G65" s="1330"/>
      <c r="H65" s="1330"/>
      <c r="I65" s="1330"/>
      <c r="J65" s="1330"/>
      <c r="K65" s="1330"/>
      <c r="L65" s="1330"/>
      <c r="M65" s="1330"/>
      <c r="N65" s="1330"/>
      <c r="O65" s="1330"/>
      <c r="P65" s="1330"/>
      <c r="Q65" s="1331"/>
      <c r="R65" s="1235"/>
      <c r="S65" s="1235"/>
      <c r="T65" s="1235"/>
    </row>
    <row r="66" spans="1:20">
      <c r="A66" s="1260" t="s">
        <v>1754</v>
      </c>
      <c r="B66" s="1318" t="s">
        <v>1755</v>
      </c>
      <c r="C66" s="1256">
        <f t="shared" ref="C66:C72" si="13">SUM(D66:Q66)</f>
        <v>0</v>
      </c>
      <c r="D66" s="1299"/>
      <c r="E66" s="1263"/>
      <c r="F66" s="1263"/>
      <c r="G66" s="1263"/>
      <c r="H66" s="1263"/>
      <c r="I66" s="1263"/>
      <c r="J66" s="1263"/>
      <c r="K66" s="1263"/>
      <c r="L66" s="1263"/>
      <c r="M66" s="1263"/>
      <c r="N66" s="1263"/>
      <c r="O66" s="1263"/>
      <c r="P66" s="1263"/>
      <c r="Q66" s="1264"/>
      <c r="R66" s="1235"/>
      <c r="S66" s="1235"/>
      <c r="T66" s="1235"/>
    </row>
    <row r="67" spans="1:20">
      <c r="A67" s="1260" t="s">
        <v>1756</v>
      </c>
      <c r="B67" s="1318" t="s">
        <v>1757</v>
      </c>
      <c r="C67" s="1256">
        <f t="shared" si="13"/>
        <v>0</v>
      </c>
      <c r="D67" s="1299"/>
      <c r="E67" s="1263"/>
      <c r="F67" s="1263"/>
      <c r="G67" s="1263"/>
      <c r="H67" s="1263"/>
      <c r="I67" s="1263"/>
      <c r="J67" s="1263"/>
      <c r="K67" s="1263"/>
      <c r="L67" s="1263"/>
      <c r="M67" s="1263"/>
      <c r="N67" s="1263"/>
      <c r="O67" s="1263"/>
      <c r="P67" s="1263"/>
      <c r="Q67" s="1264"/>
      <c r="R67" s="1235"/>
      <c r="S67" s="1235"/>
      <c r="T67" s="1235"/>
    </row>
    <row r="68" spans="1:20">
      <c r="A68" s="1260" t="s">
        <v>1758</v>
      </c>
      <c r="B68" s="1318" t="s">
        <v>1759</v>
      </c>
      <c r="C68" s="1256">
        <f t="shared" si="13"/>
        <v>0</v>
      </c>
      <c r="D68" s="1299"/>
      <c r="E68" s="1263"/>
      <c r="F68" s="1263"/>
      <c r="G68" s="1263"/>
      <c r="H68" s="1263"/>
      <c r="I68" s="1263"/>
      <c r="J68" s="1263"/>
      <c r="K68" s="1263"/>
      <c r="L68" s="1263"/>
      <c r="M68" s="1263"/>
      <c r="N68" s="1263"/>
      <c r="O68" s="1263"/>
      <c r="P68" s="1263"/>
      <c r="Q68" s="1264"/>
      <c r="R68" s="1235"/>
      <c r="S68" s="1235"/>
      <c r="T68" s="1235"/>
    </row>
    <row r="69" spans="1:20">
      <c r="A69" s="1260" t="s">
        <v>1760</v>
      </c>
      <c r="B69" s="1318" t="s">
        <v>1761</v>
      </c>
      <c r="C69" s="1256">
        <f t="shared" si="13"/>
        <v>0</v>
      </c>
      <c r="D69" s="1319">
        <f>D70+D71</f>
        <v>0</v>
      </c>
      <c r="E69" s="1319">
        <f t="shared" ref="E69:Q69" si="14">E70+E71</f>
        <v>0</v>
      </c>
      <c r="F69" s="1319">
        <f t="shared" si="14"/>
        <v>0</v>
      </c>
      <c r="G69" s="1319">
        <f t="shared" si="14"/>
        <v>0</v>
      </c>
      <c r="H69" s="1319">
        <f t="shared" si="14"/>
        <v>0</v>
      </c>
      <c r="I69" s="1319">
        <f t="shared" si="14"/>
        <v>0</v>
      </c>
      <c r="J69" s="1319">
        <f t="shared" si="14"/>
        <v>0</v>
      </c>
      <c r="K69" s="1319">
        <f t="shared" si="14"/>
        <v>0</v>
      </c>
      <c r="L69" s="1319">
        <f t="shared" si="14"/>
        <v>0</v>
      </c>
      <c r="M69" s="1319">
        <f t="shared" si="14"/>
        <v>0</v>
      </c>
      <c r="N69" s="1319">
        <f t="shared" si="14"/>
        <v>0</v>
      </c>
      <c r="O69" s="1319">
        <f t="shared" si="14"/>
        <v>0</v>
      </c>
      <c r="P69" s="1319">
        <f t="shared" si="14"/>
        <v>0</v>
      </c>
      <c r="Q69" s="1320">
        <f t="shared" si="14"/>
        <v>0</v>
      </c>
      <c r="R69" s="1235"/>
      <c r="S69" s="1235"/>
      <c r="T69" s="1235"/>
    </row>
    <row r="70" spans="1:20">
      <c r="A70" s="1260" t="s">
        <v>1762</v>
      </c>
      <c r="B70" s="1321" t="s">
        <v>1763</v>
      </c>
      <c r="C70" s="1256">
        <f t="shared" si="13"/>
        <v>0</v>
      </c>
      <c r="D70" s="1292"/>
      <c r="E70" s="1292"/>
      <c r="F70" s="1292"/>
      <c r="G70" s="1292"/>
      <c r="H70" s="1292"/>
      <c r="I70" s="1292"/>
      <c r="J70" s="1292"/>
      <c r="K70" s="1292"/>
      <c r="L70" s="1292"/>
      <c r="M70" s="1292"/>
      <c r="N70" s="1292"/>
      <c r="O70" s="1292"/>
      <c r="P70" s="1292"/>
      <c r="Q70" s="1293"/>
      <c r="R70" s="1235"/>
      <c r="S70" s="1235"/>
      <c r="T70" s="1235"/>
    </row>
    <row r="71" spans="1:20">
      <c r="A71" s="1260" t="s">
        <v>1764</v>
      </c>
      <c r="B71" s="1321" t="s">
        <v>1765</v>
      </c>
      <c r="C71" s="1256">
        <f t="shared" si="13"/>
        <v>0</v>
      </c>
      <c r="D71" s="1292"/>
      <c r="E71" s="1292"/>
      <c r="F71" s="1292"/>
      <c r="G71" s="1292"/>
      <c r="H71" s="1292"/>
      <c r="I71" s="1292"/>
      <c r="J71" s="1292"/>
      <c r="K71" s="1292"/>
      <c r="L71" s="1292"/>
      <c r="M71" s="1292"/>
      <c r="N71" s="1292"/>
      <c r="O71" s="1292"/>
      <c r="P71" s="1292"/>
      <c r="Q71" s="1293"/>
      <c r="R71" s="1235"/>
      <c r="S71" s="1235"/>
      <c r="T71" s="1235"/>
    </row>
    <row r="72" spans="1:20">
      <c r="A72" s="1260" t="s">
        <v>1766</v>
      </c>
      <c r="B72" s="1318" t="s">
        <v>1767</v>
      </c>
      <c r="C72" s="1256">
        <f t="shared" si="13"/>
        <v>0</v>
      </c>
      <c r="D72" s="1322"/>
      <c r="E72" s="1322"/>
      <c r="F72" s="1322"/>
      <c r="G72" s="1322"/>
      <c r="H72" s="1322"/>
      <c r="I72" s="1322"/>
      <c r="J72" s="1322"/>
      <c r="K72" s="1322"/>
      <c r="L72" s="1322"/>
      <c r="M72" s="1322"/>
      <c r="N72" s="1322"/>
      <c r="O72" s="1322"/>
      <c r="P72" s="1322"/>
      <c r="Q72" s="1323"/>
      <c r="R72" s="1235"/>
      <c r="S72" s="1235"/>
      <c r="T72" s="1235"/>
    </row>
    <row r="73" spans="1:20" ht="15.75" thickBot="1">
      <c r="A73" s="1372"/>
      <c r="B73" s="1373" t="s">
        <v>1771</v>
      </c>
      <c r="C73" s="1332">
        <f>C66+C67+C68+C69+C72</f>
        <v>0</v>
      </c>
      <c r="D73" s="1303">
        <f>D66+D67+D68+D69+D72</f>
        <v>0</v>
      </c>
      <c r="E73" s="1303">
        <f t="shared" ref="E73:Q73" si="15">E66+E67+E68+E69+E72</f>
        <v>0</v>
      </c>
      <c r="F73" s="1303">
        <f t="shared" si="15"/>
        <v>0</v>
      </c>
      <c r="G73" s="1303">
        <f t="shared" si="15"/>
        <v>0</v>
      </c>
      <c r="H73" s="1303">
        <f t="shared" si="15"/>
        <v>0</v>
      </c>
      <c r="I73" s="1303">
        <f t="shared" si="15"/>
        <v>0</v>
      </c>
      <c r="J73" s="1303">
        <f t="shared" si="15"/>
        <v>0</v>
      </c>
      <c r="K73" s="1303">
        <f t="shared" si="15"/>
        <v>0</v>
      </c>
      <c r="L73" s="1303">
        <f t="shared" si="15"/>
        <v>0</v>
      </c>
      <c r="M73" s="1303">
        <f t="shared" si="15"/>
        <v>0</v>
      </c>
      <c r="N73" s="1303">
        <f t="shared" si="15"/>
        <v>0</v>
      </c>
      <c r="O73" s="1303">
        <f t="shared" si="15"/>
        <v>0</v>
      </c>
      <c r="P73" s="1303">
        <f t="shared" si="15"/>
        <v>0</v>
      </c>
      <c r="Q73" s="1304">
        <f t="shared" si="15"/>
        <v>0</v>
      </c>
      <c r="R73" s="1235"/>
      <c r="S73" s="1235"/>
      <c r="T73" s="1235"/>
    </row>
    <row r="74" spans="1:20" ht="15.75" thickBot="1">
      <c r="A74" s="1378"/>
      <c r="B74" s="1375" t="s">
        <v>1772</v>
      </c>
      <c r="C74" s="1307">
        <f>C63+C73</f>
        <v>0</v>
      </c>
      <c r="D74" s="1308">
        <f>D63+D73</f>
        <v>0</v>
      </c>
      <c r="E74" s="1308">
        <f t="shared" ref="E74:Q74" si="16">E63+E73</f>
        <v>0</v>
      </c>
      <c r="F74" s="1308">
        <f t="shared" si="16"/>
        <v>0</v>
      </c>
      <c r="G74" s="1308">
        <f t="shared" si="16"/>
        <v>0</v>
      </c>
      <c r="H74" s="1308">
        <f t="shared" si="16"/>
        <v>0</v>
      </c>
      <c r="I74" s="1308">
        <f t="shared" si="16"/>
        <v>0</v>
      </c>
      <c r="J74" s="1308">
        <f t="shared" si="16"/>
        <v>0</v>
      </c>
      <c r="K74" s="1308">
        <f t="shared" si="16"/>
        <v>0</v>
      </c>
      <c r="L74" s="1308">
        <f t="shared" si="16"/>
        <v>0</v>
      </c>
      <c r="M74" s="1308">
        <f t="shared" si="16"/>
        <v>0</v>
      </c>
      <c r="N74" s="1308">
        <f t="shared" si="16"/>
        <v>0</v>
      </c>
      <c r="O74" s="1308">
        <f t="shared" si="16"/>
        <v>0</v>
      </c>
      <c r="P74" s="1308">
        <f t="shared" si="16"/>
        <v>0</v>
      </c>
      <c r="Q74" s="1309">
        <f t="shared" si="16"/>
        <v>0</v>
      </c>
      <c r="R74" s="1235"/>
      <c r="S74" s="1235"/>
      <c r="T74" s="1235"/>
    </row>
    <row r="75" spans="1:20" ht="15.75" thickBot="1">
      <c r="A75" s="1379"/>
      <c r="B75" s="1380" t="s">
        <v>1773</v>
      </c>
      <c r="C75" s="1336">
        <f>C52+C74</f>
        <v>0</v>
      </c>
      <c r="D75" s="1337">
        <f>D52+D74</f>
        <v>0</v>
      </c>
      <c r="E75" s="1337">
        <f t="shared" ref="E75:Q75" si="17">E52+E74</f>
        <v>0</v>
      </c>
      <c r="F75" s="1337">
        <f t="shared" si="17"/>
        <v>0</v>
      </c>
      <c r="G75" s="1337">
        <f t="shared" si="17"/>
        <v>0</v>
      </c>
      <c r="H75" s="1337">
        <f t="shared" si="17"/>
        <v>0</v>
      </c>
      <c r="I75" s="1337">
        <f t="shared" si="17"/>
        <v>0</v>
      </c>
      <c r="J75" s="1337">
        <f t="shared" si="17"/>
        <v>0</v>
      </c>
      <c r="K75" s="1337">
        <f t="shared" si="17"/>
        <v>0</v>
      </c>
      <c r="L75" s="1337">
        <f t="shared" si="17"/>
        <v>0</v>
      </c>
      <c r="M75" s="1337">
        <f t="shared" si="17"/>
        <v>0</v>
      </c>
      <c r="N75" s="1337">
        <f t="shared" si="17"/>
        <v>0</v>
      </c>
      <c r="O75" s="1337">
        <f t="shared" si="17"/>
        <v>0</v>
      </c>
      <c r="P75" s="1337">
        <f t="shared" si="17"/>
        <v>0</v>
      </c>
      <c r="Q75" s="1338">
        <f t="shared" si="17"/>
        <v>0</v>
      </c>
      <c r="R75" s="1235"/>
      <c r="S75" s="1235"/>
      <c r="T75" s="1235"/>
    </row>
    <row r="76" spans="1:20" ht="16.5" thickTop="1" thickBot="1">
      <c r="A76" s="1381"/>
      <c r="B76" s="1382" t="s">
        <v>1774</v>
      </c>
      <c r="C76" s="1341"/>
      <c r="D76" s="1342">
        <v>0</v>
      </c>
      <c r="E76" s="1343" t="s">
        <v>1775</v>
      </c>
      <c r="F76" s="1344" t="s">
        <v>1776</v>
      </c>
      <c r="G76" s="1344" t="s">
        <v>1777</v>
      </c>
      <c r="H76" s="1344" t="s">
        <v>1778</v>
      </c>
      <c r="I76" s="1344" t="s">
        <v>1779</v>
      </c>
      <c r="J76" s="1344" t="s">
        <v>1780</v>
      </c>
      <c r="K76" s="1344" t="s">
        <v>1781</v>
      </c>
      <c r="L76" s="1344" t="s">
        <v>1782</v>
      </c>
      <c r="M76" s="1344" t="s">
        <v>1783</v>
      </c>
      <c r="N76" s="1344" t="s">
        <v>1784</v>
      </c>
      <c r="O76" s="1344" t="s">
        <v>1785</v>
      </c>
      <c r="P76" s="1344" t="s">
        <v>1786</v>
      </c>
      <c r="Q76" s="1345" t="s">
        <v>1787</v>
      </c>
      <c r="R76" s="1235"/>
      <c r="S76" s="1235"/>
      <c r="T76" s="1235"/>
    </row>
    <row r="77" spans="1:20" ht="16.5" thickTop="1" thickBot="1">
      <c r="A77" s="1383"/>
      <c r="B77" s="1384" t="s">
        <v>1823</v>
      </c>
      <c r="C77" s="1348"/>
      <c r="D77" s="1349">
        <f t="shared" ref="D77:Q77" si="18">D75*D76</f>
        <v>0</v>
      </c>
      <c r="E77" s="1350">
        <f t="shared" si="18"/>
        <v>0</v>
      </c>
      <c r="F77" s="1350">
        <f t="shared" si="18"/>
        <v>0</v>
      </c>
      <c r="G77" s="1350">
        <f t="shared" si="18"/>
        <v>0</v>
      </c>
      <c r="H77" s="1350">
        <f t="shared" si="18"/>
        <v>0</v>
      </c>
      <c r="I77" s="1350">
        <f t="shared" si="18"/>
        <v>0</v>
      </c>
      <c r="J77" s="1350">
        <f t="shared" si="18"/>
        <v>0</v>
      </c>
      <c r="K77" s="1350">
        <f t="shared" si="18"/>
        <v>0</v>
      </c>
      <c r="L77" s="1350">
        <f t="shared" si="18"/>
        <v>0</v>
      </c>
      <c r="M77" s="1350">
        <f t="shared" si="18"/>
        <v>0</v>
      </c>
      <c r="N77" s="1350">
        <f t="shared" si="18"/>
        <v>0</v>
      </c>
      <c r="O77" s="1350">
        <f t="shared" si="18"/>
        <v>0</v>
      </c>
      <c r="P77" s="1350">
        <f t="shared" si="18"/>
        <v>0</v>
      </c>
      <c r="Q77" s="1351">
        <f t="shared" si="18"/>
        <v>0</v>
      </c>
      <c r="R77" s="1235"/>
      <c r="S77" s="1235"/>
      <c r="T77" s="1235"/>
    </row>
    <row r="78" spans="1:20" ht="16.5" thickTop="1" thickBot="1">
      <c r="A78" s="1385"/>
      <c r="B78" s="1386" t="s">
        <v>1824</v>
      </c>
      <c r="C78" s="1354">
        <f>SUM(D77:Q77)</f>
        <v>0</v>
      </c>
      <c r="D78" s="1355"/>
      <c r="E78" s="1356"/>
      <c r="F78" s="1356"/>
      <c r="G78" s="1356"/>
      <c r="H78" s="1356"/>
      <c r="I78" s="1356"/>
      <c r="J78" s="1356"/>
      <c r="K78" s="1356"/>
      <c r="L78" s="1356"/>
      <c r="M78" s="1356"/>
      <c r="N78" s="1356"/>
      <c r="O78" s="1356"/>
      <c r="P78" s="1356"/>
      <c r="Q78" s="1357"/>
      <c r="R78" s="1235"/>
      <c r="S78" s="1235"/>
      <c r="T78" s="1235"/>
    </row>
    <row r="79" spans="1:20">
      <c r="A79" s="1231"/>
      <c r="B79" s="1231"/>
      <c r="C79" s="1231"/>
      <c r="D79" s="1231"/>
      <c r="E79" s="1231"/>
      <c r="F79" s="1231"/>
      <c r="G79" s="1231"/>
      <c r="H79" s="1231"/>
      <c r="I79" s="1231"/>
      <c r="J79" s="1231"/>
      <c r="K79" s="1231"/>
      <c r="L79" s="1231"/>
      <c r="M79" s="1231"/>
      <c r="N79" s="1231"/>
      <c r="O79" s="1231"/>
      <c r="P79" s="1231"/>
      <c r="Q79" s="1231"/>
    </row>
    <row r="80" spans="1:20">
      <c r="A80" s="1231"/>
      <c r="B80" s="1231"/>
      <c r="C80" s="1231"/>
      <c r="D80" s="1231"/>
      <c r="E80" s="1231"/>
      <c r="F80" s="1231"/>
      <c r="G80" s="1231"/>
      <c r="H80" s="1231"/>
      <c r="I80" s="1231"/>
      <c r="J80" s="1231"/>
      <c r="K80" s="1231"/>
      <c r="L80" s="1231"/>
      <c r="M80" s="1231"/>
      <c r="N80" s="1231"/>
      <c r="O80" s="1231"/>
      <c r="P80" s="1231"/>
      <c r="Q80" s="1231"/>
    </row>
    <row r="81" spans="1:17">
      <c r="A81" s="1231"/>
      <c r="B81" s="1231"/>
      <c r="C81" s="1231"/>
      <c r="D81" s="1231"/>
      <c r="E81" s="1231"/>
      <c r="F81" s="1231"/>
      <c r="G81" s="1231"/>
      <c r="H81" s="1231"/>
      <c r="I81" s="1231"/>
      <c r="J81" s="1231"/>
      <c r="K81" s="1231"/>
      <c r="L81" s="1231"/>
      <c r="M81" s="1231"/>
      <c r="N81" s="1231"/>
      <c r="O81" s="1231"/>
      <c r="P81" s="1231"/>
      <c r="Q81" s="1231"/>
    </row>
  </sheetData>
  <mergeCells count="5">
    <mergeCell ref="A7:B10"/>
    <mergeCell ref="C7:Q10"/>
    <mergeCell ref="A11:B12"/>
    <mergeCell ref="C11:C12"/>
    <mergeCell ref="E11:Q11"/>
  </mergeCells>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1"/>
  <sheetViews>
    <sheetView workbookViewId="0">
      <selection activeCell="B31" sqref="B31"/>
    </sheetView>
  </sheetViews>
  <sheetFormatPr defaultRowHeight="15"/>
  <cols>
    <col min="1" max="1" width="21.85546875" style="242" bestFit="1" customWidth="1"/>
    <col min="2" max="2" width="47.7109375" style="242" customWidth="1"/>
    <col min="3" max="3" width="10" style="242" customWidth="1"/>
    <col min="4" max="256" width="9.140625" style="242"/>
    <col min="257" max="257" width="21.85546875" style="242" bestFit="1" customWidth="1"/>
    <col min="258" max="258" width="47.7109375" style="242" customWidth="1"/>
    <col min="259" max="259" width="10" style="242" customWidth="1"/>
    <col min="260" max="512" width="9.140625" style="242"/>
    <col min="513" max="513" width="21.85546875" style="242" bestFit="1" customWidth="1"/>
    <col min="514" max="514" width="47.7109375" style="242" customWidth="1"/>
    <col min="515" max="515" width="10" style="242" customWidth="1"/>
    <col min="516" max="768" width="9.140625" style="242"/>
    <col min="769" max="769" width="21.85546875" style="242" bestFit="1" customWidth="1"/>
    <col min="770" max="770" width="47.7109375" style="242" customWidth="1"/>
    <col min="771" max="771" width="10" style="242" customWidth="1"/>
    <col min="772" max="1024" width="9.140625" style="242"/>
    <col min="1025" max="1025" width="21.85546875" style="242" bestFit="1" customWidth="1"/>
    <col min="1026" max="1026" width="47.7109375" style="242" customWidth="1"/>
    <col min="1027" max="1027" width="10" style="242" customWidth="1"/>
    <col min="1028" max="1280" width="9.140625" style="242"/>
    <col min="1281" max="1281" width="21.85546875" style="242" bestFit="1" customWidth="1"/>
    <col min="1282" max="1282" width="47.7109375" style="242" customWidth="1"/>
    <col min="1283" max="1283" width="10" style="242" customWidth="1"/>
    <col min="1284" max="1536" width="9.140625" style="242"/>
    <col min="1537" max="1537" width="21.85546875" style="242" bestFit="1" customWidth="1"/>
    <col min="1538" max="1538" width="47.7109375" style="242" customWidth="1"/>
    <col min="1539" max="1539" width="10" style="242" customWidth="1"/>
    <col min="1540" max="1792" width="9.140625" style="242"/>
    <col min="1793" max="1793" width="21.85546875" style="242" bestFit="1" customWidth="1"/>
    <col min="1794" max="1794" width="47.7109375" style="242" customWidth="1"/>
    <col min="1795" max="1795" width="10" style="242" customWidth="1"/>
    <col min="1796" max="2048" width="9.140625" style="242"/>
    <col min="2049" max="2049" width="21.85546875" style="242" bestFit="1" customWidth="1"/>
    <col min="2050" max="2050" width="47.7109375" style="242" customWidth="1"/>
    <col min="2051" max="2051" width="10" style="242" customWidth="1"/>
    <col min="2052" max="2304" width="9.140625" style="242"/>
    <col min="2305" max="2305" width="21.85546875" style="242" bestFit="1" customWidth="1"/>
    <col min="2306" max="2306" width="47.7109375" style="242" customWidth="1"/>
    <col min="2307" max="2307" width="10" style="242" customWidth="1"/>
    <col min="2308" max="2560" width="9.140625" style="242"/>
    <col min="2561" max="2561" width="21.85546875" style="242" bestFit="1" customWidth="1"/>
    <col min="2562" max="2562" width="47.7109375" style="242" customWidth="1"/>
    <col min="2563" max="2563" width="10" style="242" customWidth="1"/>
    <col min="2564" max="2816" width="9.140625" style="242"/>
    <col min="2817" max="2817" width="21.85546875" style="242" bestFit="1" customWidth="1"/>
    <col min="2818" max="2818" width="47.7109375" style="242" customWidth="1"/>
    <col min="2819" max="2819" width="10" style="242" customWidth="1"/>
    <col min="2820" max="3072" width="9.140625" style="242"/>
    <col min="3073" max="3073" width="21.85546875" style="242" bestFit="1" customWidth="1"/>
    <col min="3074" max="3074" width="47.7109375" style="242" customWidth="1"/>
    <col min="3075" max="3075" width="10" style="242" customWidth="1"/>
    <col min="3076" max="3328" width="9.140625" style="242"/>
    <col min="3329" max="3329" width="21.85546875" style="242" bestFit="1" customWidth="1"/>
    <col min="3330" max="3330" width="47.7109375" style="242" customWidth="1"/>
    <col min="3331" max="3331" width="10" style="242" customWidth="1"/>
    <col min="3332" max="3584" width="9.140625" style="242"/>
    <col min="3585" max="3585" width="21.85546875" style="242" bestFit="1" customWidth="1"/>
    <col min="3586" max="3586" width="47.7109375" style="242" customWidth="1"/>
    <col min="3587" max="3587" width="10" style="242" customWidth="1"/>
    <col min="3588" max="3840" width="9.140625" style="242"/>
    <col min="3841" max="3841" width="21.85546875" style="242" bestFit="1" customWidth="1"/>
    <col min="3842" max="3842" width="47.7109375" style="242" customWidth="1"/>
    <col min="3843" max="3843" width="10" style="242" customWidth="1"/>
    <col min="3844" max="4096" width="9.140625" style="242"/>
    <col min="4097" max="4097" width="21.85546875" style="242" bestFit="1" customWidth="1"/>
    <col min="4098" max="4098" width="47.7109375" style="242" customWidth="1"/>
    <col min="4099" max="4099" width="10" style="242" customWidth="1"/>
    <col min="4100" max="4352" width="9.140625" style="242"/>
    <col min="4353" max="4353" width="21.85546875" style="242" bestFit="1" customWidth="1"/>
    <col min="4354" max="4354" width="47.7109375" style="242" customWidth="1"/>
    <col min="4355" max="4355" width="10" style="242" customWidth="1"/>
    <col min="4356" max="4608" width="9.140625" style="242"/>
    <col min="4609" max="4609" width="21.85546875" style="242" bestFit="1" customWidth="1"/>
    <col min="4610" max="4610" width="47.7109375" style="242" customWidth="1"/>
    <col min="4611" max="4611" width="10" style="242" customWidth="1"/>
    <col min="4612" max="4864" width="9.140625" style="242"/>
    <col min="4865" max="4865" width="21.85546875" style="242" bestFit="1" customWidth="1"/>
    <col min="4866" max="4866" width="47.7109375" style="242" customWidth="1"/>
    <col min="4867" max="4867" width="10" style="242" customWidth="1"/>
    <col min="4868" max="5120" width="9.140625" style="242"/>
    <col min="5121" max="5121" width="21.85546875" style="242" bestFit="1" customWidth="1"/>
    <col min="5122" max="5122" width="47.7109375" style="242" customWidth="1"/>
    <col min="5123" max="5123" width="10" style="242" customWidth="1"/>
    <col min="5124" max="5376" width="9.140625" style="242"/>
    <col min="5377" max="5377" width="21.85546875" style="242" bestFit="1" customWidth="1"/>
    <col min="5378" max="5378" width="47.7109375" style="242" customWidth="1"/>
    <col min="5379" max="5379" width="10" style="242" customWidth="1"/>
    <col min="5380" max="5632" width="9.140625" style="242"/>
    <col min="5633" max="5633" width="21.85546875" style="242" bestFit="1" customWidth="1"/>
    <col min="5634" max="5634" width="47.7109375" style="242" customWidth="1"/>
    <col min="5635" max="5635" width="10" style="242" customWidth="1"/>
    <col min="5636" max="5888" width="9.140625" style="242"/>
    <col min="5889" max="5889" width="21.85546875" style="242" bestFit="1" customWidth="1"/>
    <col min="5890" max="5890" width="47.7109375" style="242" customWidth="1"/>
    <col min="5891" max="5891" width="10" style="242" customWidth="1"/>
    <col min="5892" max="6144" width="9.140625" style="242"/>
    <col min="6145" max="6145" width="21.85546875" style="242" bestFit="1" customWidth="1"/>
    <col min="6146" max="6146" width="47.7109375" style="242" customWidth="1"/>
    <col min="6147" max="6147" width="10" style="242" customWidth="1"/>
    <col min="6148" max="6400" width="9.140625" style="242"/>
    <col min="6401" max="6401" width="21.85546875" style="242" bestFit="1" customWidth="1"/>
    <col min="6402" max="6402" width="47.7109375" style="242" customWidth="1"/>
    <col min="6403" max="6403" width="10" style="242" customWidth="1"/>
    <col min="6404" max="6656" width="9.140625" style="242"/>
    <col min="6657" max="6657" width="21.85546875" style="242" bestFit="1" customWidth="1"/>
    <col min="6658" max="6658" width="47.7109375" style="242" customWidth="1"/>
    <col min="6659" max="6659" width="10" style="242" customWidth="1"/>
    <col min="6660" max="6912" width="9.140625" style="242"/>
    <col min="6913" max="6913" width="21.85546875" style="242" bestFit="1" customWidth="1"/>
    <col min="6914" max="6914" width="47.7109375" style="242" customWidth="1"/>
    <col min="6915" max="6915" width="10" style="242" customWidth="1"/>
    <col min="6916" max="7168" width="9.140625" style="242"/>
    <col min="7169" max="7169" width="21.85546875" style="242" bestFit="1" customWidth="1"/>
    <col min="7170" max="7170" width="47.7109375" style="242" customWidth="1"/>
    <col min="7171" max="7171" width="10" style="242" customWidth="1"/>
    <col min="7172" max="7424" width="9.140625" style="242"/>
    <col min="7425" max="7425" width="21.85546875" style="242" bestFit="1" customWidth="1"/>
    <col min="7426" max="7426" width="47.7109375" style="242" customWidth="1"/>
    <col min="7427" max="7427" width="10" style="242" customWidth="1"/>
    <col min="7428" max="7680" width="9.140625" style="242"/>
    <col min="7681" max="7681" width="21.85546875" style="242" bestFit="1" customWidth="1"/>
    <col min="7682" max="7682" width="47.7109375" style="242" customWidth="1"/>
    <col min="7683" max="7683" width="10" style="242" customWidth="1"/>
    <col min="7684" max="7936" width="9.140625" style="242"/>
    <col min="7937" max="7937" width="21.85546875" style="242" bestFit="1" customWidth="1"/>
    <col min="7938" max="7938" width="47.7109375" style="242" customWidth="1"/>
    <col min="7939" max="7939" width="10" style="242" customWidth="1"/>
    <col min="7940" max="8192" width="9.140625" style="242"/>
    <col min="8193" max="8193" width="21.85546875" style="242" bestFit="1" customWidth="1"/>
    <col min="8194" max="8194" width="47.7109375" style="242" customWidth="1"/>
    <col min="8195" max="8195" width="10" style="242" customWidth="1"/>
    <col min="8196" max="8448" width="9.140625" style="242"/>
    <col min="8449" max="8449" width="21.85546875" style="242" bestFit="1" customWidth="1"/>
    <col min="8450" max="8450" width="47.7109375" style="242" customWidth="1"/>
    <col min="8451" max="8451" width="10" style="242" customWidth="1"/>
    <col min="8452" max="8704" width="9.140625" style="242"/>
    <col min="8705" max="8705" width="21.85546875" style="242" bestFit="1" customWidth="1"/>
    <col min="8706" max="8706" width="47.7109375" style="242" customWidth="1"/>
    <col min="8707" max="8707" width="10" style="242" customWidth="1"/>
    <col min="8708" max="8960" width="9.140625" style="242"/>
    <col min="8961" max="8961" width="21.85546875" style="242" bestFit="1" customWidth="1"/>
    <col min="8962" max="8962" width="47.7109375" style="242" customWidth="1"/>
    <col min="8963" max="8963" width="10" style="242" customWidth="1"/>
    <col min="8964" max="9216" width="9.140625" style="242"/>
    <col min="9217" max="9217" width="21.85546875" style="242" bestFit="1" customWidth="1"/>
    <col min="9218" max="9218" width="47.7109375" style="242" customWidth="1"/>
    <col min="9219" max="9219" width="10" style="242" customWidth="1"/>
    <col min="9220" max="9472" width="9.140625" style="242"/>
    <col min="9473" max="9473" width="21.85546875" style="242" bestFit="1" customWidth="1"/>
    <col min="9474" max="9474" width="47.7109375" style="242" customWidth="1"/>
    <col min="9475" max="9475" width="10" style="242" customWidth="1"/>
    <col min="9476" max="9728" width="9.140625" style="242"/>
    <col min="9729" max="9729" width="21.85546875" style="242" bestFit="1" customWidth="1"/>
    <col min="9730" max="9730" width="47.7109375" style="242" customWidth="1"/>
    <col min="9731" max="9731" width="10" style="242" customWidth="1"/>
    <col min="9732" max="9984" width="9.140625" style="242"/>
    <col min="9985" max="9985" width="21.85546875" style="242" bestFit="1" customWidth="1"/>
    <col min="9986" max="9986" width="47.7109375" style="242" customWidth="1"/>
    <col min="9987" max="9987" width="10" style="242" customWidth="1"/>
    <col min="9988" max="10240" width="9.140625" style="242"/>
    <col min="10241" max="10241" width="21.85546875" style="242" bestFit="1" customWidth="1"/>
    <col min="10242" max="10242" width="47.7109375" style="242" customWidth="1"/>
    <col min="10243" max="10243" width="10" style="242" customWidth="1"/>
    <col min="10244" max="10496" width="9.140625" style="242"/>
    <col min="10497" max="10497" width="21.85546875" style="242" bestFit="1" customWidth="1"/>
    <col min="10498" max="10498" width="47.7109375" style="242" customWidth="1"/>
    <col min="10499" max="10499" width="10" style="242" customWidth="1"/>
    <col min="10500" max="10752" width="9.140625" style="242"/>
    <col min="10753" max="10753" width="21.85546875" style="242" bestFit="1" customWidth="1"/>
    <col min="10754" max="10754" width="47.7109375" style="242" customWidth="1"/>
    <col min="10755" max="10755" width="10" style="242" customWidth="1"/>
    <col min="10756" max="11008" width="9.140625" style="242"/>
    <col min="11009" max="11009" width="21.85546875" style="242" bestFit="1" customWidth="1"/>
    <col min="11010" max="11010" width="47.7109375" style="242" customWidth="1"/>
    <col min="11011" max="11011" width="10" style="242" customWidth="1"/>
    <col min="11012" max="11264" width="9.140625" style="242"/>
    <col min="11265" max="11265" width="21.85546875" style="242" bestFit="1" customWidth="1"/>
    <col min="11266" max="11266" width="47.7109375" style="242" customWidth="1"/>
    <col min="11267" max="11267" width="10" style="242" customWidth="1"/>
    <col min="11268" max="11520" width="9.140625" style="242"/>
    <col min="11521" max="11521" width="21.85546875" style="242" bestFit="1" customWidth="1"/>
    <col min="11522" max="11522" width="47.7109375" style="242" customWidth="1"/>
    <col min="11523" max="11523" width="10" style="242" customWidth="1"/>
    <col min="11524" max="11776" width="9.140625" style="242"/>
    <col min="11777" max="11777" width="21.85546875" style="242" bestFit="1" customWidth="1"/>
    <col min="11778" max="11778" width="47.7109375" style="242" customWidth="1"/>
    <col min="11779" max="11779" width="10" style="242" customWidth="1"/>
    <col min="11780" max="12032" width="9.140625" style="242"/>
    <col min="12033" max="12033" width="21.85546875" style="242" bestFit="1" customWidth="1"/>
    <col min="12034" max="12034" width="47.7109375" style="242" customWidth="1"/>
    <col min="12035" max="12035" width="10" style="242" customWidth="1"/>
    <col min="12036" max="12288" width="9.140625" style="242"/>
    <col min="12289" max="12289" width="21.85546875" style="242" bestFit="1" customWidth="1"/>
    <col min="12290" max="12290" width="47.7109375" style="242" customWidth="1"/>
    <col min="12291" max="12291" width="10" style="242" customWidth="1"/>
    <col min="12292" max="12544" width="9.140625" style="242"/>
    <col min="12545" max="12545" width="21.85546875" style="242" bestFit="1" customWidth="1"/>
    <col min="12546" max="12546" width="47.7109375" style="242" customWidth="1"/>
    <col min="12547" max="12547" width="10" style="242" customWidth="1"/>
    <col min="12548" max="12800" width="9.140625" style="242"/>
    <col min="12801" max="12801" width="21.85546875" style="242" bestFit="1" customWidth="1"/>
    <col min="12802" max="12802" width="47.7109375" style="242" customWidth="1"/>
    <col min="12803" max="12803" width="10" style="242" customWidth="1"/>
    <col min="12804" max="13056" width="9.140625" style="242"/>
    <col min="13057" max="13057" width="21.85546875" style="242" bestFit="1" customWidth="1"/>
    <col min="13058" max="13058" width="47.7109375" style="242" customWidth="1"/>
    <col min="13059" max="13059" width="10" style="242" customWidth="1"/>
    <col min="13060" max="13312" width="9.140625" style="242"/>
    <col min="13313" max="13313" width="21.85546875" style="242" bestFit="1" customWidth="1"/>
    <col min="13314" max="13314" width="47.7109375" style="242" customWidth="1"/>
    <col min="13315" max="13315" width="10" style="242" customWidth="1"/>
    <col min="13316" max="13568" width="9.140625" style="242"/>
    <col min="13569" max="13569" width="21.85546875" style="242" bestFit="1" customWidth="1"/>
    <col min="13570" max="13570" width="47.7109375" style="242" customWidth="1"/>
    <col min="13571" max="13571" width="10" style="242" customWidth="1"/>
    <col min="13572" max="13824" width="9.140625" style="242"/>
    <col min="13825" max="13825" width="21.85546875" style="242" bestFit="1" customWidth="1"/>
    <col min="13826" max="13826" width="47.7109375" style="242" customWidth="1"/>
    <col min="13827" max="13827" width="10" style="242" customWidth="1"/>
    <col min="13828" max="14080" width="9.140625" style="242"/>
    <col min="14081" max="14081" width="21.85546875" style="242" bestFit="1" customWidth="1"/>
    <col min="14082" max="14082" width="47.7109375" style="242" customWidth="1"/>
    <col min="14083" max="14083" width="10" style="242" customWidth="1"/>
    <col min="14084" max="14336" width="9.140625" style="242"/>
    <col min="14337" max="14337" width="21.85546875" style="242" bestFit="1" customWidth="1"/>
    <col min="14338" max="14338" width="47.7109375" style="242" customWidth="1"/>
    <col min="14339" max="14339" width="10" style="242" customWidth="1"/>
    <col min="14340" max="14592" width="9.140625" style="242"/>
    <col min="14593" max="14593" width="21.85546875" style="242" bestFit="1" customWidth="1"/>
    <col min="14594" max="14594" width="47.7109375" style="242" customWidth="1"/>
    <col min="14595" max="14595" width="10" style="242" customWidth="1"/>
    <col min="14596" max="14848" width="9.140625" style="242"/>
    <col min="14849" max="14849" width="21.85546875" style="242" bestFit="1" customWidth="1"/>
    <col min="14850" max="14850" width="47.7109375" style="242" customWidth="1"/>
    <col min="14851" max="14851" width="10" style="242" customWidth="1"/>
    <col min="14852" max="15104" width="9.140625" style="242"/>
    <col min="15105" max="15105" width="21.85546875" style="242" bestFit="1" customWidth="1"/>
    <col min="15106" max="15106" width="47.7109375" style="242" customWidth="1"/>
    <col min="15107" max="15107" width="10" style="242" customWidth="1"/>
    <col min="15108" max="15360" width="9.140625" style="242"/>
    <col min="15361" max="15361" width="21.85546875" style="242" bestFit="1" customWidth="1"/>
    <col min="15362" max="15362" width="47.7109375" style="242" customWidth="1"/>
    <col min="15363" max="15363" width="10" style="242" customWidth="1"/>
    <col min="15364" max="15616" width="9.140625" style="242"/>
    <col min="15617" max="15617" width="21.85546875" style="242" bestFit="1" customWidth="1"/>
    <col min="15618" max="15618" width="47.7109375" style="242" customWidth="1"/>
    <col min="15619" max="15619" width="10" style="242" customWidth="1"/>
    <col min="15620" max="15872" width="9.140625" style="242"/>
    <col min="15873" max="15873" width="21.85546875" style="242" bestFit="1" customWidth="1"/>
    <col min="15874" max="15874" width="47.7109375" style="242" customWidth="1"/>
    <col min="15875" max="15875" width="10" style="242" customWidth="1"/>
    <col min="15876" max="16128" width="9.140625" style="242"/>
    <col min="16129" max="16129" width="21.85546875" style="242" bestFit="1" customWidth="1"/>
    <col min="16130" max="16130" width="47.7109375" style="242" customWidth="1"/>
    <col min="16131" max="16131" width="10" style="242" customWidth="1"/>
    <col min="16132" max="16384" width="9.140625" style="242"/>
  </cols>
  <sheetData>
    <row r="1" spans="1:20">
      <c r="A1" s="242" t="s">
        <v>0</v>
      </c>
      <c r="B1" s="265" t="s">
        <v>1837</v>
      </c>
    </row>
    <row r="2" spans="1:20">
      <c r="A2" s="242" t="s">
        <v>2</v>
      </c>
      <c r="B2" s="268" t="s">
        <v>1819</v>
      </c>
    </row>
    <row r="3" spans="1:20">
      <c r="A3" s="242" t="s">
        <v>4</v>
      </c>
      <c r="B3" s="268" t="s">
        <v>1560</v>
      </c>
    </row>
    <row r="4" spans="1:20">
      <c r="A4" s="242" t="s">
        <v>6</v>
      </c>
      <c r="B4" s="268" t="s">
        <v>7</v>
      </c>
    </row>
    <row r="5" spans="1:20">
      <c r="A5" s="242" t="s">
        <v>8</v>
      </c>
      <c r="B5" s="242" t="s">
        <v>9</v>
      </c>
    </row>
    <row r="6" spans="1:20" ht="15.75" thickBot="1"/>
    <row r="7" spans="1:20">
      <c r="A7" s="3035" t="s">
        <v>1820</v>
      </c>
      <c r="B7" s="3036"/>
      <c r="C7" s="3041" t="s">
        <v>1821</v>
      </c>
      <c r="D7" s="3042"/>
      <c r="E7" s="3042"/>
      <c r="F7" s="3042"/>
      <c r="G7" s="3042"/>
      <c r="H7" s="3042"/>
      <c r="I7" s="3042"/>
      <c r="J7" s="3042"/>
      <c r="K7" s="3042"/>
      <c r="L7" s="3042"/>
      <c r="M7" s="3042"/>
      <c r="N7" s="3043"/>
      <c r="O7" s="3043"/>
      <c r="P7" s="3043"/>
      <c r="Q7" s="3044"/>
      <c r="R7" s="1235"/>
      <c r="S7" s="1235"/>
      <c r="T7" s="1235"/>
    </row>
    <row r="8" spans="1:20">
      <c r="A8" s="3037"/>
      <c r="B8" s="3038"/>
      <c r="C8" s="3045"/>
      <c r="D8" s="3046"/>
      <c r="E8" s="3046"/>
      <c r="F8" s="3046"/>
      <c r="G8" s="3046"/>
      <c r="H8" s="3046"/>
      <c r="I8" s="3046"/>
      <c r="J8" s="3046"/>
      <c r="K8" s="3046"/>
      <c r="L8" s="3046"/>
      <c r="M8" s="3046"/>
      <c r="N8" s="3047"/>
      <c r="O8" s="3047"/>
      <c r="P8" s="3047"/>
      <c r="Q8" s="3048"/>
      <c r="R8" s="1235"/>
      <c r="S8" s="1235"/>
      <c r="T8" s="1235"/>
    </row>
    <row r="9" spans="1:20">
      <c r="A9" s="3037"/>
      <c r="B9" s="3038"/>
      <c r="C9" s="3045"/>
      <c r="D9" s="3046"/>
      <c r="E9" s="3046"/>
      <c r="F9" s="3046"/>
      <c r="G9" s="3046"/>
      <c r="H9" s="3046"/>
      <c r="I9" s="3046"/>
      <c r="J9" s="3046"/>
      <c r="K9" s="3046"/>
      <c r="L9" s="3046"/>
      <c r="M9" s="3046"/>
      <c r="N9" s="3047"/>
      <c r="O9" s="3047"/>
      <c r="P9" s="3047"/>
      <c r="Q9" s="3048"/>
      <c r="R9" s="1235"/>
      <c r="S9" s="1235"/>
      <c r="T9" s="1235"/>
    </row>
    <row r="10" spans="1:20" ht="15.75" thickBot="1">
      <c r="A10" s="3039"/>
      <c r="B10" s="3040"/>
      <c r="C10" s="3049"/>
      <c r="D10" s="3050"/>
      <c r="E10" s="3050"/>
      <c r="F10" s="3050"/>
      <c r="G10" s="3050"/>
      <c r="H10" s="3050"/>
      <c r="I10" s="3050"/>
      <c r="J10" s="3050"/>
      <c r="K10" s="3050"/>
      <c r="L10" s="3050"/>
      <c r="M10" s="3050"/>
      <c r="N10" s="3051"/>
      <c r="O10" s="3051"/>
      <c r="P10" s="3051"/>
      <c r="Q10" s="3052"/>
      <c r="R10" s="1235"/>
      <c r="S10" s="1235"/>
      <c r="T10" s="1235"/>
    </row>
    <row r="11" spans="1:20" ht="15" customHeight="1">
      <c r="A11" s="3061" t="s">
        <v>1822</v>
      </c>
      <c r="B11" s="3062"/>
      <c r="C11" s="3065" t="s">
        <v>1815</v>
      </c>
      <c r="D11" s="1359"/>
      <c r="E11" s="3067" t="s">
        <v>1708</v>
      </c>
      <c r="F11" s="3067"/>
      <c r="G11" s="3067"/>
      <c r="H11" s="3067"/>
      <c r="I11" s="3067"/>
      <c r="J11" s="3067"/>
      <c r="K11" s="3067"/>
      <c r="L11" s="3067"/>
      <c r="M11" s="3067"/>
      <c r="N11" s="3067"/>
      <c r="O11" s="3067"/>
      <c r="P11" s="3067"/>
      <c r="Q11" s="3068"/>
      <c r="R11" s="1235"/>
      <c r="S11" s="1235"/>
      <c r="T11" s="1235"/>
    </row>
    <row r="12" spans="1:20" ht="25.5">
      <c r="A12" s="3063"/>
      <c r="B12" s="3064"/>
      <c r="C12" s="3066"/>
      <c r="D12" s="1360" t="s">
        <v>1709</v>
      </c>
      <c r="E12" s="1238" t="s">
        <v>1710</v>
      </c>
      <c r="F12" s="1361" t="s">
        <v>1711</v>
      </c>
      <c r="G12" s="1361" t="s">
        <v>1712</v>
      </c>
      <c r="H12" s="1361" t="s">
        <v>1713</v>
      </c>
      <c r="I12" s="1361" t="s">
        <v>1714</v>
      </c>
      <c r="J12" s="1361" t="s">
        <v>1715</v>
      </c>
      <c r="K12" s="1361" t="s">
        <v>1716</v>
      </c>
      <c r="L12" s="1361" t="s">
        <v>1717</v>
      </c>
      <c r="M12" s="1361" t="s">
        <v>1718</v>
      </c>
      <c r="N12" s="1361" t="s">
        <v>1719</v>
      </c>
      <c r="O12" s="1361" t="s">
        <v>1720</v>
      </c>
      <c r="P12" s="1361" t="s">
        <v>1721</v>
      </c>
      <c r="Q12" s="1362" t="s">
        <v>1722</v>
      </c>
      <c r="R12" s="1235"/>
      <c r="S12" s="1235"/>
      <c r="T12" s="1235"/>
    </row>
    <row r="13" spans="1:20">
      <c r="A13" s="1363"/>
      <c r="B13" s="1364"/>
      <c r="C13" s="1365">
        <v>1</v>
      </c>
      <c r="D13" s="1366">
        <v>2</v>
      </c>
      <c r="E13" s="1366">
        <v>3</v>
      </c>
      <c r="F13" s="1366">
        <v>4</v>
      </c>
      <c r="G13" s="1366">
        <v>5</v>
      </c>
      <c r="H13" s="1366">
        <v>6</v>
      </c>
      <c r="I13" s="1366">
        <v>7</v>
      </c>
      <c r="J13" s="1366">
        <v>8</v>
      </c>
      <c r="K13" s="1366">
        <v>9</v>
      </c>
      <c r="L13" s="1366">
        <v>10</v>
      </c>
      <c r="M13" s="1366">
        <v>11</v>
      </c>
      <c r="N13" s="1366">
        <v>12</v>
      </c>
      <c r="O13" s="1366">
        <v>13</v>
      </c>
      <c r="P13" s="1367">
        <v>14</v>
      </c>
      <c r="Q13" s="1368">
        <v>15</v>
      </c>
      <c r="R13" s="1235"/>
      <c r="S13" s="1235"/>
      <c r="T13" s="1235"/>
    </row>
    <row r="14" spans="1:20">
      <c r="A14" s="1363"/>
      <c r="B14" s="1369" t="s">
        <v>1723</v>
      </c>
      <c r="C14" s="1246"/>
      <c r="D14" s="1247"/>
      <c r="E14" s="1247"/>
      <c r="F14" s="1247"/>
      <c r="G14" s="1247"/>
      <c r="H14" s="1247"/>
      <c r="I14" s="1247"/>
      <c r="J14" s="1247"/>
      <c r="K14" s="1247"/>
      <c r="L14" s="1247"/>
      <c r="M14" s="1247"/>
      <c r="N14" s="1247"/>
      <c r="O14" s="1247"/>
      <c r="P14" s="1247"/>
      <c r="Q14" s="1248"/>
      <c r="R14" s="1235"/>
      <c r="S14" s="1235"/>
      <c r="T14" s="1235"/>
    </row>
    <row r="15" spans="1:20">
      <c r="A15" s="1260"/>
      <c r="B15" s="1370" t="s">
        <v>11</v>
      </c>
      <c r="C15" s="1251"/>
      <c r="D15" s="1252"/>
      <c r="E15" s="1252"/>
      <c r="F15" s="1252"/>
      <c r="G15" s="1252"/>
      <c r="H15" s="1252"/>
      <c r="I15" s="1252"/>
      <c r="J15" s="1252"/>
      <c r="K15" s="1252"/>
      <c r="L15" s="1252"/>
      <c r="M15" s="1252"/>
      <c r="N15" s="1252"/>
      <c r="O15" s="1252"/>
      <c r="P15" s="1252"/>
      <c r="Q15" s="1253"/>
      <c r="R15" s="1235"/>
      <c r="S15" s="1235"/>
      <c r="T15" s="1235"/>
    </row>
    <row r="16" spans="1:20">
      <c r="A16" s="1254">
        <v>1</v>
      </c>
      <c r="B16" s="1255" t="s">
        <v>1724</v>
      </c>
      <c r="C16" s="1256">
        <f>SUM(D16:Q16)</f>
        <v>0</v>
      </c>
      <c r="D16" s="1257"/>
      <c r="E16" s="1258"/>
      <c r="F16" s="1258"/>
      <c r="G16" s="1258"/>
      <c r="H16" s="1258"/>
      <c r="I16" s="1258"/>
      <c r="J16" s="1258"/>
      <c r="K16" s="1258"/>
      <c r="L16" s="1258"/>
      <c r="M16" s="1258"/>
      <c r="N16" s="1258"/>
      <c r="O16" s="1258"/>
      <c r="P16" s="1258"/>
      <c r="Q16" s="1259"/>
      <c r="R16" s="1235"/>
      <c r="S16" s="1235"/>
      <c r="T16" s="1235"/>
    </row>
    <row r="17" spans="1:20" ht="26.25">
      <c r="A17" s="1260">
        <v>2</v>
      </c>
      <c r="B17" s="1261" t="s">
        <v>319</v>
      </c>
      <c r="C17" s="1256">
        <f t="shared" ref="C17:C32" si="0">SUM(D17:Q17)</f>
        <v>0</v>
      </c>
      <c r="D17" s="1262"/>
      <c r="E17" s="1263"/>
      <c r="F17" s="1263"/>
      <c r="G17" s="1263"/>
      <c r="H17" s="1263"/>
      <c r="I17" s="1263"/>
      <c r="J17" s="1263"/>
      <c r="K17" s="1263"/>
      <c r="L17" s="1263"/>
      <c r="M17" s="1263"/>
      <c r="N17" s="1263"/>
      <c r="O17" s="1263"/>
      <c r="P17" s="1263"/>
      <c r="Q17" s="1264"/>
      <c r="R17" s="1235"/>
      <c r="S17" s="1235"/>
      <c r="T17" s="1235"/>
    </row>
    <row r="18" spans="1:20" ht="15" customHeight="1">
      <c r="A18" s="1260">
        <v>3</v>
      </c>
      <c r="B18" s="1266" t="s">
        <v>1725</v>
      </c>
      <c r="C18" s="1256">
        <f t="shared" si="0"/>
        <v>0</v>
      </c>
      <c r="D18" s="1262"/>
      <c r="E18" s="1263"/>
      <c r="F18" s="1263"/>
      <c r="G18" s="1263"/>
      <c r="H18" s="1263"/>
      <c r="I18" s="1263"/>
      <c r="J18" s="1263"/>
      <c r="K18" s="1263"/>
      <c r="L18" s="1263"/>
      <c r="M18" s="1263"/>
      <c r="N18" s="1263"/>
      <c r="O18" s="1263"/>
      <c r="P18" s="1263"/>
      <c r="Q18" s="1264"/>
      <c r="R18" s="1235"/>
      <c r="S18" s="1235"/>
      <c r="T18" s="1235"/>
    </row>
    <row r="19" spans="1:20">
      <c r="A19" s="1260">
        <v>4</v>
      </c>
      <c r="B19" s="1266" t="s">
        <v>1726</v>
      </c>
      <c r="C19" s="1256">
        <f t="shared" si="0"/>
        <v>0</v>
      </c>
      <c r="D19" s="1267">
        <f>D20+D21</f>
        <v>0</v>
      </c>
      <c r="E19" s="1267">
        <f t="shared" ref="E19:Q19" si="1">E20+E21</f>
        <v>0</v>
      </c>
      <c r="F19" s="1267">
        <f t="shared" si="1"/>
        <v>0</v>
      </c>
      <c r="G19" s="1267">
        <f t="shared" si="1"/>
        <v>0</v>
      </c>
      <c r="H19" s="1267">
        <f t="shared" si="1"/>
        <v>0</v>
      </c>
      <c r="I19" s="1267">
        <f t="shared" si="1"/>
        <v>0</v>
      </c>
      <c r="J19" s="1267">
        <f t="shared" si="1"/>
        <v>0</v>
      </c>
      <c r="K19" s="1267">
        <f t="shared" si="1"/>
        <v>0</v>
      </c>
      <c r="L19" s="1267">
        <f t="shared" si="1"/>
        <v>0</v>
      </c>
      <c r="M19" s="1267">
        <f t="shared" si="1"/>
        <v>0</v>
      </c>
      <c r="N19" s="1267">
        <f t="shared" si="1"/>
        <v>0</v>
      </c>
      <c r="O19" s="1267">
        <f t="shared" si="1"/>
        <v>0</v>
      </c>
      <c r="P19" s="1267">
        <f t="shared" si="1"/>
        <v>0</v>
      </c>
      <c r="Q19" s="1268">
        <f t="shared" si="1"/>
        <v>0</v>
      </c>
      <c r="R19" s="1235"/>
      <c r="S19" s="1235"/>
      <c r="T19" s="1235"/>
    </row>
    <row r="20" spans="1:20">
      <c r="A20" s="1260"/>
      <c r="B20" s="1269" t="s">
        <v>1727</v>
      </c>
      <c r="C20" s="1256">
        <f t="shared" si="0"/>
        <v>0</v>
      </c>
      <c r="D20" s="1270"/>
      <c r="E20" s="1271"/>
      <c r="F20" s="1271"/>
      <c r="G20" s="1271"/>
      <c r="H20" s="1271"/>
      <c r="I20" s="1271"/>
      <c r="J20" s="1271"/>
      <c r="K20" s="1271"/>
      <c r="L20" s="1271"/>
      <c r="M20" s="1271"/>
      <c r="N20" s="1271"/>
      <c r="O20" s="1271"/>
      <c r="P20" s="1271"/>
      <c r="Q20" s="1272"/>
      <c r="R20" s="1235"/>
      <c r="S20" s="1235"/>
      <c r="T20" s="1235"/>
    </row>
    <row r="21" spans="1:20">
      <c r="A21" s="1260"/>
      <c r="B21" s="1269" t="s">
        <v>803</v>
      </c>
      <c r="C21" s="1256">
        <f t="shared" si="0"/>
        <v>0</v>
      </c>
      <c r="D21" s="1270"/>
      <c r="E21" s="1271"/>
      <c r="F21" s="1271"/>
      <c r="G21" s="1271"/>
      <c r="H21" s="1271"/>
      <c r="I21" s="1271"/>
      <c r="J21" s="1271"/>
      <c r="K21" s="1271"/>
      <c r="L21" s="1271"/>
      <c r="M21" s="1271"/>
      <c r="N21" s="1271"/>
      <c r="O21" s="1271"/>
      <c r="P21" s="1271"/>
      <c r="Q21" s="1272"/>
      <c r="R21" s="1235"/>
      <c r="S21" s="1235"/>
      <c r="T21" s="1235"/>
    </row>
    <row r="22" spans="1:20">
      <c r="A22" s="1260">
        <v>5</v>
      </c>
      <c r="B22" s="1266" t="s">
        <v>1728</v>
      </c>
      <c r="C22" s="1256">
        <f t="shared" si="0"/>
        <v>0</v>
      </c>
      <c r="D22" s="1273"/>
      <c r="E22" s="1274"/>
      <c r="F22" s="1274"/>
      <c r="G22" s="1274"/>
      <c r="H22" s="1274"/>
      <c r="I22" s="1274"/>
      <c r="J22" s="1274"/>
      <c r="K22" s="1274"/>
      <c r="L22" s="1274"/>
      <c r="M22" s="1274"/>
      <c r="N22" s="1274"/>
      <c r="O22" s="1274"/>
      <c r="P22" s="1274"/>
      <c r="Q22" s="1275"/>
      <c r="R22" s="1235"/>
      <c r="S22" s="1235"/>
      <c r="T22" s="1235"/>
    </row>
    <row r="23" spans="1:20">
      <c r="A23" s="1260">
        <v>6</v>
      </c>
      <c r="B23" s="1266" t="s">
        <v>1729</v>
      </c>
      <c r="C23" s="1256">
        <f t="shared" si="0"/>
        <v>0</v>
      </c>
      <c r="D23" s="1270"/>
      <c r="E23" s="1271"/>
      <c r="F23" s="1271"/>
      <c r="G23" s="1271"/>
      <c r="H23" s="1271"/>
      <c r="I23" s="1271"/>
      <c r="J23" s="1271"/>
      <c r="K23" s="1271"/>
      <c r="L23" s="1271"/>
      <c r="M23" s="1271"/>
      <c r="N23" s="1271"/>
      <c r="O23" s="1271"/>
      <c r="P23" s="1271"/>
      <c r="Q23" s="1272"/>
      <c r="R23" s="1235"/>
      <c r="S23" s="1235"/>
      <c r="T23" s="1235"/>
    </row>
    <row r="24" spans="1:20">
      <c r="A24" s="1260">
        <v>7</v>
      </c>
      <c r="B24" s="1266" t="s">
        <v>1730</v>
      </c>
      <c r="C24" s="1256">
        <f t="shared" si="0"/>
        <v>0</v>
      </c>
      <c r="D24" s="1270"/>
      <c r="E24" s="1271"/>
      <c r="F24" s="1271"/>
      <c r="G24" s="1271"/>
      <c r="H24" s="1271"/>
      <c r="I24" s="1271"/>
      <c r="J24" s="1271"/>
      <c r="K24" s="1271"/>
      <c r="L24" s="1271"/>
      <c r="M24" s="1271"/>
      <c r="N24" s="1271"/>
      <c r="O24" s="1271"/>
      <c r="P24" s="1271"/>
      <c r="Q24" s="1272"/>
      <c r="R24" s="1235"/>
      <c r="S24" s="1235"/>
      <c r="T24" s="1235"/>
    </row>
    <row r="25" spans="1:20">
      <c r="A25" s="1260"/>
      <c r="B25" s="1269" t="s">
        <v>1731</v>
      </c>
      <c r="C25" s="1256">
        <f t="shared" si="0"/>
        <v>0</v>
      </c>
      <c r="D25" s="1270"/>
      <c r="E25" s="1271"/>
      <c r="F25" s="1271"/>
      <c r="G25" s="1271"/>
      <c r="H25" s="1271"/>
      <c r="I25" s="1271"/>
      <c r="J25" s="1271"/>
      <c r="K25" s="1271"/>
      <c r="L25" s="1271"/>
      <c r="M25" s="1271"/>
      <c r="N25" s="1271"/>
      <c r="O25" s="1271"/>
      <c r="P25" s="1271"/>
      <c r="Q25" s="1272"/>
      <c r="R25" s="1235"/>
      <c r="S25" s="1235"/>
      <c r="T25" s="1235"/>
    </row>
    <row r="26" spans="1:20">
      <c r="A26" s="1260">
        <v>8</v>
      </c>
      <c r="B26" s="1277" t="s">
        <v>1732</v>
      </c>
      <c r="C26" s="1256">
        <f t="shared" si="0"/>
        <v>0</v>
      </c>
      <c r="D26" s="1278">
        <f>D27+D28+D29</f>
        <v>0</v>
      </c>
      <c r="E26" s="1278">
        <f t="shared" ref="E26:Q26" si="2">E27+E28+E29</f>
        <v>0</v>
      </c>
      <c r="F26" s="1278">
        <f t="shared" si="2"/>
        <v>0</v>
      </c>
      <c r="G26" s="1278">
        <f t="shared" si="2"/>
        <v>0</v>
      </c>
      <c r="H26" s="1278">
        <f t="shared" si="2"/>
        <v>0</v>
      </c>
      <c r="I26" s="1278">
        <f t="shared" si="2"/>
        <v>0</v>
      </c>
      <c r="J26" s="1278">
        <f t="shared" si="2"/>
        <v>0</v>
      </c>
      <c r="K26" s="1278">
        <f t="shared" si="2"/>
        <v>0</v>
      </c>
      <c r="L26" s="1278">
        <f t="shared" si="2"/>
        <v>0</v>
      </c>
      <c r="M26" s="1278">
        <f t="shared" si="2"/>
        <v>0</v>
      </c>
      <c r="N26" s="1278">
        <f t="shared" si="2"/>
        <v>0</v>
      </c>
      <c r="O26" s="1278">
        <f t="shared" si="2"/>
        <v>0</v>
      </c>
      <c r="P26" s="1278">
        <f t="shared" si="2"/>
        <v>0</v>
      </c>
      <c r="Q26" s="1279">
        <f t="shared" si="2"/>
        <v>0</v>
      </c>
      <c r="R26" s="1235"/>
      <c r="S26" s="1235"/>
      <c r="T26" s="1235"/>
    </row>
    <row r="27" spans="1:20">
      <c r="A27" s="1231"/>
      <c r="B27" s="1280" t="s">
        <v>1733</v>
      </c>
      <c r="C27" s="1256">
        <f t="shared" si="0"/>
        <v>0</v>
      </c>
      <c r="D27" s="1270"/>
      <c r="E27" s="1271"/>
      <c r="F27" s="1271"/>
      <c r="G27" s="1271"/>
      <c r="H27" s="1271"/>
      <c r="I27" s="1271"/>
      <c r="J27" s="1271"/>
      <c r="K27" s="1271"/>
      <c r="L27" s="1271"/>
      <c r="M27" s="1271"/>
      <c r="N27" s="1271"/>
      <c r="O27" s="1271"/>
      <c r="P27" s="1271"/>
      <c r="Q27" s="1272"/>
      <c r="R27" s="1235"/>
      <c r="S27" s="1235"/>
      <c r="T27" s="1235"/>
    </row>
    <row r="28" spans="1:20">
      <c r="A28" s="1260"/>
      <c r="B28" s="1280" t="s">
        <v>263</v>
      </c>
      <c r="C28" s="1256">
        <f t="shared" si="0"/>
        <v>0</v>
      </c>
      <c r="D28" s="1270"/>
      <c r="E28" s="1271"/>
      <c r="F28" s="1271"/>
      <c r="G28" s="1271"/>
      <c r="H28" s="1271"/>
      <c r="I28" s="1271"/>
      <c r="J28" s="1271"/>
      <c r="K28" s="1271"/>
      <c r="L28" s="1271"/>
      <c r="M28" s="1271"/>
      <c r="N28" s="1271"/>
      <c r="O28" s="1271"/>
      <c r="P28" s="1271"/>
      <c r="Q28" s="1272"/>
      <c r="R28" s="1235"/>
      <c r="S28" s="1235"/>
      <c r="T28" s="1235"/>
    </row>
    <row r="29" spans="1:20">
      <c r="A29" s="1260"/>
      <c r="B29" s="1269" t="s">
        <v>1734</v>
      </c>
      <c r="C29" s="1256">
        <f t="shared" si="0"/>
        <v>0</v>
      </c>
      <c r="D29" s="1270"/>
      <c r="E29" s="1271"/>
      <c r="F29" s="1271"/>
      <c r="G29" s="1271"/>
      <c r="H29" s="1271"/>
      <c r="I29" s="1271"/>
      <c r="J29" s="1271"/>
      <c r="K29" s="1271"/>
      <c r="L29" s="1271"/>
      <c r="M29" s="1271"/>
      <c r="N29" s="1271"/>
      <c r="O29" s="1271"/>
      <c r="P29" s="1271"/>
      <c r="Q29" s="1272"/>
      <c r="R29" s="1235"/>
      <c r="S29" s="1235"/>
      <c r="T29" s="1235"/>
    </row>
    <row r="30" spans="1:20">
      <c r="A30" s="1260">
        <v>9</v>
      </c>
      <c r="B30" s="1281" t="s">
        <v>1735</v>
      </c>
      <c r="C30" s="1256">
        <f t="shared" si="0"/>
        <v>0</v>
      </c>
      <c r="D30" s="1278">
        <f>D31+D32</f>
        <v>0</v>
      </c>
      <c r="E30" s="1278">
        <f t="shared" ref="E30:Q30" si="3">E31+E32</f>
        <v>0</v>
      </c>
      <c r="F30" s="1278">
        <f t="shared" si="3"/>
        <v>0</v>
      </c>
      <c r="G30" s="1278">
        <f t="shared" si="3"/>
        <v>0</v>
      </c>
      <c r="H30" s="1278">
        <f t="shared" si="3"/>
        <v>0</v>
      </c>
      <c r="I30" s="1278">
        <f t="shared" si="3"/>
        <v>0</v>
      </c>
      <c r="J30" s="1278">
        <f t="shared" si="3"/>
        <v>0</v>
      </c>
      <c r="K30" s="1278">
        <f t="shared" si="3"/>
        <v>0</v>
      </c>
      <c r="L30" s="1278">
        <f t="shared" si="3"/>
        <v>0</v>
      </c>
      <c r="M30" s="1278">
        <f t="shared" si="3"/>
        <v>0</v>
      </c>
      <c r="N30" s="1278">
        <f t="shared" si="3"/>
        <v>0</v>
      </c>
      <c r="O30" s="1278">
        <f t="shared" si="3"/>
        <v>0</v>
      </c>
      <c r="P30" s="1278">
        <f t="shared" si="3"/>
        <v>0</v>
      </c>
      <c r="Q30" s="1279">
        <f t="shared" si="3"/>
        <v>0</v>
      </c>
      <c r="R30" s="1235"/>
      <c r="S30" s="1235"/>
      <c r="T30" s="1235"/>
    </row>
    <row r="31" spans="1:20">
      <c r="A31" s="1260"/>
      <c r="B31" s="1282" t="s">
        <v>1736</v>
      </c>
      <c r="C31" s="1256">
        <f t="shared" si="0"/>
        <v>0</v>
      </c>
      <c r="D31" s="1270"/>
      <c r="E31" s="1271"/>
      <c r="F31" s="1271"/>
      <c r="G31" s="1271"/>
      <c r="H31" s="1271"/>
      <c r="I31" s="1271"/>
      <c r="J31" s="1271"/>
      <c r="K31" s="1271"/>
      <c r="L31" s="1271"/>
      <c r="M31" s="1271"/>
      <c r="N31" s="1271"/>
      <c r="O31" s="1271"/>
      <c r="P31" s="1271"/>
      <c r="Q31" s="1272"/>
      <c r="R31" s="1235"/>
      <c r="S31" s="1235"/>
      <c r="T31" s="1235"/>
    </row>
    <row r="32" spans="1:20">
      <c r="A32" s="1260"/>
      <c r="B32" s="1282" t="s">
        <v>1737</v>
      </c>
      <c r="C32" s="1256">
        <f t="shared" si="0"/>
        <v>0</v>
      </c>
      <c r="D32" s="1270"/>
      <c r="E32" s="1271"/>
      <c r="F32" s="1271"/>
      <c r="G32" s="1271"/>
      <c r="H32" s="1271"/>
      <c r="I32" s="1271"/>
      <c r="J32" s="1271"/>
      <c r="K32" s="1271"/>
      <c r="L32" s="1271"/>
      <c r="M32" s="1271"/>
      <c r="N32" s="1271"/>
      <c r="O32" s="1271"/>
      <c r="P32" s="1271"/>
      <c r="Q32" s="1272"/>
      <c r="R32" s="1235"/>
      <c r="S32" s="1235"/>
      <c r="T32" s="1235"/>
    </row>
    <row r="33" spans="1:20">
      <c r="A33" s="1260"/>
      <c r="B33" s="1371" t="s">
        <v>1738</v>
      </c>
      <c r="C33" s="1285">
        <f>C16+C17+C18+C19+C22+C23+C24+C25+C26+C30</f>
        <v>0</v>
      </c>
      <c r="D33" s="1285">
        <f t="shared" ref="D33:Q33" si="4">D16+D17+D18+D19+D22+D23+D24+D25+D26+D30</f>
        <v>0</v>
      </c>
      <c r="E33" s="1285">
        <f t="shared" si="4"/>
        <v>0</v>
      </c>
      <c r="F33" s="1285">
        <f t="shared" si="4"/>
        <v>0</v>
      </c>
      <c r="G33" s="1285">
        <f t="shared" si="4"/>
        <v>0</v>
      </c>
      <c r="H33" s="1285">
        <f t="shared" si="4"/>
        <v>0</v>
      </c>
      <c r="I33" s="1285">
        <f t="shared" si="4"/>
        <v>0</v>
      </c>
      <c r="J33" s="1285">
        <f t="shared" si="4"/>
        <v>0</v>
      </c>
      <c r="K33" s="1285">
        <f t="shared" si="4"/>
        <v>0</v>
      </c>
      <c r="L33" s="1285">
        <f t="shared" si="4"/>
        <v>0</v>
      </c>
      <c r="M33" s="1285">
        <f t="shared" si="4"/>
        <v>0</v>
      </c>
      <c r="N33" s="1285">
        <f t="shared" si="4"/>
        <v>0</v>
      </c>
      <c r="O33" s="1285">
        <f t="shared" si="4"/>
        <v>0</v>
      </c>
      <c r="P33" s="1285">
        <f t="shared" si="4"/>
        <v>0</v>
      </c>
      <c r="Q33" s="1286">
        <f t="shared" si="4"/>
        <v>0</v>
      </c>
      <c r="R33" s="1235"/>
      <c r="S33" s="1235"/>
      <c r="T33" s="1235"/>
    </row>
    <row r="34" spans="1:20">
      <c r="A34" s="1260"/>
      <c r="B34" s="1369" t="s">
        <v>1739</v>
      </c>
      <c r="C34" s="1288"/>
      <c r="D34" s="1288"/>
      <c r="E34" s="1288"/>
      <c r="F34" s="1288"/>
      <c r="G34" s="1288"/>
      <c r="H34" s="1288"/>
      <c r="I34" s="1288"/>
      <c r="J34" s="1288"/>
      <c r="K34" s="1288"/>
      <c r="L34" s="1288"/>
      <c r="M34" s="1288"/>
      <c r="N34" s="1288"/>
      <c r="O34" s="1288"/>
      <c r="P34" s="1288"/>
      <c r="Q34" s="1289"/>
      <c r="R34" s="1235"/>
      <c r="S34" s="1235"/>
      <c r="T34" s="1235"/>
    </row>
    <row r="35" spans="1:20">
      <c r="A35" s="1260">
        <v>1</v>
      </c>
      <c r="B35" s="1266" t="s">
        <v>29</v>
      </c>
      <c r="C35" s="1256">
        <f>SUM(D35:Q35)</f>
        <v>0</v>
      </c>
      <c r="D35" s="1273"/>
      <c r="E35" s="1274"/>
      <c r="F35" s="1274"/>
      <c r="G35" s="1274"/>
      <c r="H35" s="1274"/>
      <c r="I35" s="1274"/>
      <c r="J35" s="1274"/>
      <c r="K35" s="1274"/>
      <c r="L35" s="1274"/>
      <c r="M35" s="1274"/>
      <c r="N35" s="1274"/>
      <c r="O35" s="1274"/>
      <c r="P35" s="1274"/>
      <c r="Q35" s="1275"/>
      <c r="R35" s="1235"/>
      <c r="S35" s="1235"/>
      <c r="T35" s="1235"/>
    </row>
    <row r="36" spans="1:20">
      <c r="A36" s="1260">
        <v>2</v>
      </c>
      <c r="B36" s="1266" t="s">
        <v>1740</v>
      </c>
      <c r="C36" s="1256">
        <f t="shared" ref="C36:C50" si="5">SUM(D36:Q36)</f>
        <v>0</v>
      </c>
      <c r="D36" s="1270"/>
      <c r="E36" s="1271"/>
      <c r="F36" s="1271"/>
      <c r="G36" s="1271"/>
      <c r="H36" s="1271"/>
      <c r="I36" s="1271"/>
      <c r="J36" s="1271"/>
      <c r="K36" s="1271"/>
      <c r="L36" s="1271"/>
      <c r="M36" s="1271"/>
      <c r="N36" s="1271"/>
      <c r="O36" s="1271"/>
      <c r="P36" s="1271"/>
      <c r="Q36" s="1272"/>
      <c r="R36" s="1235"/>
      <c r="S36" s="1235"/>
      <c r="T36" s="1235"/>
    </row>
    <row r="37" spans="1:20" ht="26.25">
      <c r="A37" s="1260">
        <v>3</v>
      </c>
      <c r="B37" s="1266" t="s">
        <v>1741</v>
      </c>
      <c r="C37" s="1256">
        <f t="shared" si="5"/>
        <v>0</v>
      </c>
      <c r="D37" s="1270"/>
      <c r="E37" s="1271"/>
      <c r="F37" s="1271"/>
      <c r="G37" s="1271"/>
      <c r="H37" s="1271"/>
      <c r="I37" s="1271"/>
      <c r="J37" s="1271"/>
      <c r="K37" s="1271"/>
      <c r="L37" s="1271"/>
      <c r="M37" s="1271"/>
      <c r="N37" s="1271"/>
      <c r="O37" s="1271"/>
      <c r="P37" s="1271"/>
      <c r="Q37" s="1272"/>
      <c r="R37" s="1235"/>
      <c r="S37" s="1235"/>
      <c r="T37" s="1235"/>
    </row>
    <row r="38" spans="1:20" ht="15" customHeight="1">
      <c r="A38" s="1260">
        <v>4</v>
      </c>
      <c r="B38" s="1266" t="s">
        <v>1742</v>
      </c>
      <c r="C38" s="1256">
        <f t="shared" si="5"/>
        <v>0</v>
      </c>
      <c r="D38" s="1278">
        <f>D39+D40</f>
        <v>0</v>
      </c>
      <c r="E38" s="1278">
        <f t="shared" ref="E38:Q38" si="6">E39+E40</f>
        <v>0</v>
      </c>
      <c r="F38" s="1278">
        <f t="shared" si="6"/>
        <v>0</v>
      </c>
      <c r="G38" s="1278">
        <f t="shared" si="6"/>
        <v>0</v>
      </c>
      <c r="H38" s="1278">
        <f t="shared" si="6"/>
        <v>0</v>
      </c>
      <c r="I38" s="1278">
        <f t="shared" si="6"/>
        <v>0</v>
      </c>
      <c r="J38" s="1278">
        <f t="shared" si="6"/>
        <v>0</v>
      </c>
      <c r="K38" s="1278">
        <f t="shared" si="6"/>
        <v>0</v>
      </c>
      <c r="L38" s="1278">
        <f t="shared" si="6"/>
        <v>0</v>
      </c>
      <c r="M38" s="1278">
        <f t="shared" si="6"/>
        <v>0</v>
      </c>
      <c r="N38" s="1278">
        <f t="shared" si="6"/>
        <v>0</v>
      </c>
      <c r="O38" s="1278">
        <f t="shared" si="6"/>
        <v>0</v>
      </c>
      <c r="P38" s="1278">
        <f t="shared" si="6"/>
        <v>0</v>
      </c>
      <c r="Q38" s="1279">
        <f t="shared" si="6"/>
        <v>0</v>
      </c>
      <c r="R38" s="1235"/>
      <c r="S38" s="1235"/>
      <c r="T38" s="1235"/>
    </row>
    <row r="39" spans="1:20">
      <c r="A39" s="1260"/>
      <c r="B39" s="1269" t="s">
        <v>1727</v>
      </c>
      <c r="C39" s="1256">
        <f t="shared" si="5"/>
        <v>0</v>
      </c>
      <c r="D39" s="1290"/>
      <c r="E39" s="1290"/>
      <c r="F39" s="1290"/>
      <c r="G39" s="1290"/>
      <c r="H39" s="1290"/>
      <c r="I39" s="1290"/>
      <c r="J39" s="1290"/>
      <c r="K39" s="1290"/>
      <c r="L39" s="1290"/>
      <c r="M39" s="1290"/>
      <c r="N39" s="1290"/>
      <c r="O39" s="1290"/>
      <c r="P39" s="1290"/>
      <c r="Q39" s="1291"/>
      <c r="R39" s="1235"/>
      <c r="S39" s="1235"/>
      <c r="T39" s="1235"/>
    </row>
    <row r="40" spans="1:20">
      <c r="A40" s="1260"/>
      <c r="B40" s="1269" t="s">
        <v>803</v>
      </c>
      <c r="C40" s="1256">
        <f t="shared" si="5"/>
        <v>0</v>
      </c>
      <c r="D40" s="1292"/>
      <c r="E40" s="1292"/>
      <c r="F40" s="1292"/>
      <c r="G40" s="1292"/>
      <c r="H40" s="1292"/>
      <c r="I40" s="1292"/>
      <c r="J40" s="1292"/>
      <c r="K40" s="1292"/>
      <c r="L40" s="1292"/>
      <c r="M40" s="1292"/>
      <c r="N40" s="1292"/>
      <c r="O40" s="1292"/>
      <c r="P40" s="1292"/>
      <c r="Q40" s="1293"/>
      <c r="R40" s="1235"/>
      <c r="S40" s="1235"/>
      <c r="T40" s="1235"/>
    </row>
    <row r="41" spans="1:20">
      <c r="A41" s="1260">
        <v>5</v>
      </c>
      <c r="B41" s="1266" t="s">
        <v>1728</v>
      </c>
      <c r="C41" s="1256">
        <f t="shared" si="5"/>
        <v>0</v>
      </c>
      <c r="D41" s="1294"/>
      <c r="E41" s="1294"/>
      <c r="F41" s="1294"/>
      <c r="G41" s="1294"/>
      <c r="H41" s="1294"/>
      <c r="I41" s="1294"/>
      <c r="J41" s="1294"/>
      <c r="K41" s="1294"/>
      <c r="L41" s="1294"/>
      <c r="M41" s="1294"/>
      <c r="N41" s="1294"/>
      <c r="O41" s="1294"/>
      <c r="P41" s="1294"/>
      <c r="Q41" s="1295"/>
      <c r="R41" s="1235"/>
      <c r="S41" s="1235"/>
      <c r="T41" s="1235"/>
    </row>
    <row r="42" spans="1:20">
      <c r="A42" s="1260">
        <v>6</v>
      </c>
      <c r="B42" s="1266" t="s">
        <v>1729</v>
      </c>
      <c r="C42" s="1256">
        <f t="shared" si="5"/>
        <v>0</v>
      </c>
      <c r="D42" s="1296"/>
      <c r="E42" s="1296"/>
      <c r="F42" s="1296"/>
      <c r="G42" s="1296"/>
      <c r="H42" s="1296"/>
      <c r="I42" s="1296"/>
      <c r="J42" s="1296"/>
      <c r="K42" s="1296"/>
      <c r="L42" s="1296"/>
      <c r="M42" s="1296"/>
      <c r="N42" s="1296"/>
      <c r="O42" s="1296"/>
      <c r="P42" s="1296"/>
      <c r="Q42" s="1297"/>
      <c r="R42" s="1235"/>
      <c r="S42" s="1235"/>
      <c r="T42" s="1235"/>
    </row>
    <row r="43" spans="1:20">
      <c r="A43" s="1260">
        <v>7</v>
      </c>
      <c r="B43" s="1298" t="s">
        <v>1743</v>
      </c>
      <c r="C43" s="1256">
        <f t="shared" si="5"/>
        <v>0</v>
      </c>
      <c r="D43" s="1267">
        <f>D44+D45+D46</f>
        <v>0</v>
      </c>
      <c r="E43" s="1267">
        <f t="shared" ref="E43:Q43" si="7">E44+E45+E46</f>
        <v>0</v>
      </c>
      <c r="F43" s="1267">
        <f t="shared" si="7"/>
        <v>0</v>
      </c>
      <c r="G43" s="1267">
        <f t="shared" si="7"/>
        <v>0</v>
      </c>
      <c r="H43" s="1267">
        <f t="shared" si="7"/>
        <v>0</v>
      </c>
      <c r="I43" s="1267">
        <f t="shared" si="7"/>
        <v>0</v>
      </c>
      <c r="J43" s="1267">
        <f t="shared" si="7"/>
        <v>0</v>
      </c>
      <c r="K43" s="1267">
        <f t="shared" si="7"/>
        <v>0</v>
      </c>
      <c r="L43" s="1267">
        <f t="shared" si="7"/>
        <v>0</v>
      </c>
      <c r="M43" s="1267">
        <f t="shared" si="7"/>
        <v>0</v>
      </c>
      <c r="N43" s="1267">
        <f t="shared" si="7"/>
        <v>0</v>
      </c>
      <c r="O43" s="1267">
        <f t="shared" si="7"/>
        <v>0</v>
      </c>
      <c r="P43" s="1267">
        <f t="shared" si="7"/>
        <v>0</v>
      </c>
      <c r="Q43" s="1268">
        <f t="shared" si="7"/>
        <v>0</v>
      </c>
      <c r="R43" s="1235"/>
      <c r="S43" s="1235"/>
      <c r="T43" s="1235"/>
    </row>
    <row r="44" spans="1:20">
      <c r="A44" s="1276"/>
      <c r="B44" s="1269" t="s">
        <v>30</v>
      </c>
      <c r="C44" s="1256">
        <f t="shared" si="5"/>
        <v>0</v>
      </c>
      <c r="D44" s="1299"/>
      <c r="E44" s="1263"/>
      <c r="F44" s="1263"/>
      <c r="G44" s="1263"/>
      <c r="H44" s="1263"/>
      <c r="I44" s="1263"/>
      <c r="J44" s="1263"/>
      <c r="K44" s="1263"/>
      <c r="L44" s="1263"/>
      <c r="M44" s="1263"/>
      <c r="N44" s="1263"/>
      <c r="O44" s="1263"/>
      <c r="P44" s="1263"/>
      <c r="Q44" s="1264"/>
      <c r="R44" s="1235"/>
      <c r="S44" s="1235"/>
      <c r="T44" s="1235"/>
    </row>
    <row r="45" spans="1:20">
      <c r="A45" s="1260"/>
      <c r="B45" s="1269" t="s">
        <v>1727</v>
      </c>
      <c r="C45" s="1256">
        <f t="shared" si="5"/>
        <v>0</v>
      </c>
      <c r="D45" s="1299"/>
      <c r="E45" s="1263"/>
      <c r="F45" s="1263"/>
      <c r="G45" s="1263"/>
      <c r="H45" s="1263"/>
      <c r="I45" s="1263"/>
      <c r="J45" s="1263"/>
      <c r="K45" s="1263"/>
      <c r="L45" s="1263"/>
      <c r="M45" s="1263"/>
      <c r="N45" s="1263"/>
      <c r="O45" s="1263"/>
      <c r="P45" s="1263"/>
      <c r="Q45" s="1264"/>
      <c r="R45" s="1235"/>
      <c r="S45" s="1235"/>
      <c r="T45" s="1235"/>
    </row>
    <row r="46" spans="1:20">
      <c r="A46" s="1260"/>
      <c r="B46" s="1269" t="s">
        <v>1744</v>
      </c>
      <c r="C46" s="1256">
        <f t="shared" si="5"/>
        <v>0</v>
      </c>
      <c r="D46" s="1299"/>
      <c r="E46" s="1263"/>
      <c r="F46" s="1263"/>
      <c r="G46" s="1263"/>
      <c r="H46" s="1263"/>
      <c r="I46" s="1263"/>
      <c r="J46" s="1263"/>
      <c r="K46" s="1263"/>
      <c r="L46" s="1263"/>
      <c r="M46" s="1263"/>
      <c r="N46" s="1263"/>
      <c r="O46" s="1263"/>
      <c r="P46" s="1263"/>
      <c r="Q46" s="1264"/>
      <c r="R46" s="1235"/>
      <c r="S46" s="1235"/>
      <c r="T46" s="1235"/>
    </row>
    <row r="47" spans="1:20">
      <c r="A47" s="1260">
        <v>8</v>
      </c>
      <c r="B47" s="1277" t="s">
        <v>1745</v>
      </c>
      <c r="C47" s="1256">
        <f t="shared" si="5"/>
        <v>0</v>
      </c>
      <c r="D47" s="1299"/>
      <c r="E47" s="1263"/>
      <c r="F47" s="1263"/>
      <c r="G47" s="1263"/>
      <c r="H47" s="1263"/>
      <c r="I47" s="1263"/>
      <c r="J47" s="1263"/>
      <c r="K47" s="1263"/>
      <c r="L47" s="1263"/>
      <c r="M47" s="1263"/>
      <c r="N47" s="1263"/>
      <c r="O47" s="1263"/>
      <c r="P47" s="1263"/>
      <c r="Q47" s="1264"/>
      <c r="R47" s="1235"/>
      <c r="S47" s="1235"/>
      <c r="T47" s="1235"/>
    </row>
    <row r="48" spans="1:20">
      <c r="A48" s="1260">
        <v>9</v>
      </c>
      <c r="B48" s="1277" t="s">
        <v>1746</v>
      </c>
      <c r="C48" s="1256">
        <f t="shared" si="5"/>
        <v>0</v>
      </c>
      <c r="D48" s="1299"/>
      <c r="E48" s="1263"/>
      <c r="F48" s="1263"/>
      <c r="G48" s="1263"/>
      <c r="H48" s="1263"/>
      <c r="I48" s="1263"/>
      <c r="J48" s="1263"/>
      <c r="K48" s="1263"/>
      <c r="L48" s="1263"/>
      <c r="M48" s="1263"/>
      <c r="N48" s="1263"/>
      <c r="O48" s="1263"/>
      <c r="P48" s="1263"/>
      <c r="Q48" s="1264"/>
      <c r="R48" s="1235"/>
      <c r="S48" s="1235"/>
      <c r="T48" s="1235"/>
    </row>
    <row r="49" spans="1:20">
      <c r="A49" s="1260">
        <v>10</v>
      </c>
      <c r="B49" s="1277" t="s">
        <v>1747</v>
      </c>
      <c r="C49" s="1256">
        <f t="shared" si="5"/>
        <v>0</v>
      </c>
      <c r="D49" s="1299"/>
      <c r="E49" s="1263"/>
      <c r="F49" s="1263"/>
      <c r="G49" s="1263"/>
      <c r="H49" s="1263"/>
      <c r="I49" s="1263"/>
      <c r="J49" s="1263"/>
      <c r="K49" s="1263"/>
      <c r="L49" s="1263"/>
      <c r="M49" s="1263"/>
      <c r="N49" s="1263"/>
      <c r="O49" s="1263"/>
      <c r="P49" s="1263"/>
      <c r="Q49" s="1264"/>
      <c r="R49" s="1235"/>
      <c r="S49" s="1235"/>
      <c r="T49" s="1235"/>
    </row>
    <row r="50" spans="1:20">
      <c r="A50" s="1260">
        <v>11</v>
      </c>
      <c r="B50" s="1277" t="s">
        <v>444</v>
      </c>
      <c r="C50" s="1256">
        <f t="shared" si="5"/>
        <v>0</v>
      </c>
      <c r="D50" s="1299"/>
      <c r="E50" s="1263"/>
      <c r="F50" s="1263"/>
      <c r="G50" s="1263"/>
      <c r="H50" s="1263"/>
      <c r="I50" s="1263"/>
      <c r="J50" s="1263"/>
      <c r="K50" s="1263"/>
      <c r="L50" s="1263"/>
      <c r="M50" s="1263"/>
      <c r="N50" s="1263"/>
      <c r="O50" s="1263"/>
      <c r="P50" s="1263"/>
      <c r="Q50" s="1264"/>
      <c r="R50" s="1235"/>
      <c r="S50" s="1235"/>
      <c r="T50" s="1235"/>
    </row>
    <row r="51" spans="1:20" ht="15.75" thickBot="1">
      <c r="A51" s="1372"/>
      <c r="B51" s="1373" t="s">
        <v>1748</v>
      </c>
      <c r="C51" s="1302">
        <f>C35+C36+C37+C38+C41+C42+C43+C47+C48+C49+C50</f>
        <v>0</v>
      </c>
      <c r="D51" s="1303">
        <f>D35+D36+D37+D38+D41+D42+D43+D47+D48+D49+D50</f>
        <v>0</v>
      </c>
      <c r="E51" s="1303">
        <f t="shared" ref="E51:Q51" si="8">E35+E36+E37+E38+E41+E42+E43+E47+E48+E49+E50</f>
        <v>0</v>
      </c>
      <c r="F51" s="1303">
        <f t="shared" si="8"/>
        <v>0</v>
      </c>
      <c r="G51" s="1303">
        <f t="shared" si="8"/>
        <v>0</v>
      </c>
      <c r="H51" s="1303">
        <f t="shared" si="8"/>
        <v>0</v>
      </c>
      <c r="I51" s="1303">
        <f t="shared" si="8"/>
        <v>0</v>
      </c>
      <c r="J51" s="1303">
        <f t="shared" si="8"/>
        <v>0</v>
      </c>
      <c r="K51" s="1303">
        <f t="shared" si="8"/>
        <v>0</v>
      </c>
      <c r="L51" s="1303">
        <f t="shared" si="8"/>
        <v>0</v>
      </c>
      <c r="M51" s="1303">
        <f t="shared" si="8"/>
        <v>0</v>
      </c>
      <c r="N51" s="1303">
        <f t="shared" si="8"/>
        <v>0</v>
      </c>
      <c r="O51" s="1303">
        <f t="shared" si="8"/>
        <v>0</v>
      </c>
      <c r="P51" s="1303">
        <f t="shared" si="8"/>
        <v>0</v>
      </c>
      <c r="Q51" s="1304">
        <f t="shared" si="8"/>
        <v>0</v>
      </c>
      <c r="R51" s="1235"/>
      <c r="S51" s="1235"/>
      <c r="T51" s="1235"/>
    </row>
    <row r="52" spans="1:20" ht="15.75" thickBot="1">
      <c r="A52" s="1374"/>
      <c r="B52" s="1375" t="s">
        <v>1749</v>
      </c>
      <c r="C52" s="1307">
        <f>C33+C51</f>
        <v>0</v>
      </c>
      <c r="D52" s="1308">
        <f>D33+D51</f>
        <v>0</v>
      </c>
      <c r="E52" s="1308">
        <f t="shared" ref="E52:Q52" si="9">E33+E51</f>
        <v>0</v>
      </c>
      <c r="F52" s="1308">
        <f t="shared" si="9"/>
        <v>0</v>
      </c>
      <c r="G52" s="1308">
        <f t="shared" si="9"/>
        <v>0</v>
      </c>
      <c r="H52" s="1308">
        <f t="shared" si="9"/>
        <v>0</v>
      </c>
      <c r="I52" s="1308">
        <f t="shared" si="9"/>
        <v>0</v>
      </c>
      <c r="J52" s="1308">
        <f t="shared" si="9"/>
        <v>0</v>
      </c>
      <c r="K52" s="1308">
        <f t="shared" si="9"/>
        <v>0</v>
      </c>
      <c r="L52" s="1308">
        <f t="shared" si="9"/>
        <v>0</v>
      </c>
      <c r="M52" s="1308">
        <f t="shared" si="9"/>
        <v>0</v>
      </c>
      <c r="N52" s="1308">
        <f t="shared" si="9"/>
        <v>0</v>
      </c>
      <c r="O52" s="1308">
        <f t="shared" si="9"/>
        <v>0</v>
      </c>
      <c r="P52" s="1308">
        <f t="shared" si="9"/>
        <v>0</v>
      </c>
      <c r="Q52" s="1309">
        <f t="shared" si="9"/>
        <v>0</v>
      </c>
      <c r="R52" s="1235"/>
      <c r="S52" s="1235"/>
      <c r="T52" s="1235"/>
    </row>
    <row r="53" spans="1:20">
      <c r="A53" s="1376"/>
      <c r="B53" s="1369" t="s">
        <v>1750</v>
      </c>
      <c r="C53" s="1311"/>
      <c r="D53" s="1312"/>
      <c r="E53" s="1312"/>
      <c r="F53" s="1312"/>
      <c r="G53" s="1312"/>
      <c r="H53" s="1312"/>
      <c r="I53" s="1312"/>
      <c r="J53" s="1312"/>
      <c r="K53" s="1312"/>
      <c r="L53" s="1312"/>
      <c r="M53" s="1312"/>
      <c r="N53" s="1312"/>
      <c r="O53" s="1312"/>
      <c r="P53" s="1312"/>
      <c r="Q53" s="1313"/>
      <c r="R53" s="1235"/>
      <c r="S53" s="1235"/>
      <c r="T53" s="1235"/>
    </row>
    <row r="54" spans="1:20">
      <c r="A54" s="1260"/>
      <c r="B54" s="1369" t="s">
        <v>1751</v>
      </c>
      <c r="C54" s="1314"/>
      <c r="D54" s="1315"/>
      <c r="E54" s="1315"/>
      <c r="F54" s="1315"/>
      <c r="G54" s="1315"/>
      <c r="H54" s="1315"/>
      <c r="I54" s="1315"/>
      <c r="J54" s="1315"/>
      <c r="K54" s="1315"/>
      <c r="L54" s="1315"/>
      <c r="M54" s="1315"/>
      <c r="N54" s="1315"/>
      <c r="O54" s="1315"/>
      <c r="P54" s="1315"/>
      <c r="Q54" s="1316"/>
      <c r="R54" s="1235"/>
      <c r="S54" s="1235"/>
      <c r="T54" s="1235"/>
    </row>
    <row r="55" spans="1:20">
      <c r="A55" s="1276" t="s">
        <v>1752</v>
      </c>
      <c r="B55" s="1377" t="s">
        <v>1753</v>
      </c>
      <c r="C55" s="1251"/>
      <c r="D55" s="1252"/>
      <c r="E55" s="1252"/>
      <c r="F55" s="1252"/>
      <c r="G55" s="1252"/>
      <c r="H55" s="1252"/>
      <c r="I55" s="1252"/>
      <c r="J55" s="1252"/>
      <c r="K55" s="1252"/>
      <c r="L55" s="1252"/>
      <c r="M55" s="1252"/>
      <c r="N55" s="1252"/>
      <c r="O55" s="1252"/>
      <c r="P55" s="1252"/>
      <c r="Q55" s="1253"/>
      <c r="R55" s="1235"/>
      <c r="S55" s="1235"/>
      <c r="T55" s="1235"/>
    </row>
    <row r="56" spans="1:20">
      <c r="A56" s="1260" t="s">
        <v>1754</v>
      </c>
      <c r="B56" s="1318" t="s">
        <v>1755</v>
      </c>
      <c r="C56" s="1256">
        <f t="shared" ref="C56:C62" si="10">SUM(D56:Q56)</f>
        <v>0</v>
      </c>
      <c r="D56" s="1299"/>
      <c r="E56" s="1263"/>
      <c r="F56" s="1263"/>
      <c r="G56" s="1263"/>
      <c r="H56" s="1263"/>
      <c r="I56" s="1263"/>
      <c r="J56" s="1263"/>
      <c r="K56" s="1263"/>
      <c r="L56" s="1263"/>
      <c r="M56" s="1263"/>
      <c r="N56" s="1263"/>
      <c r="O56" s="1263"/>
      <c r="P56" s="1263"/>
      <c r="Q56" s="1264"/>
      <c r="R56" s="1235"/>
      <c r="S56" s="1235"/>
      <c r="T56" s="1235"/>
    </row>
    <row r="57" spans="1:20">
      <c r="A57" s="1260" t="s">
        <v>1756</v>
      </c>
      <c r="B57" s="1318" t="s">
        <v>1757</v>
      </c>
      <c r="C57" s="1256">
        <f t="shared" si="10"/>
        <v>0</v>
      </c>
      <c r="D57" s="1299"/>
      <c r="E57" s="1263"/>
      <c r="F57" s="1263"/>
      <c r="G57" s="1263"/>
      <c r="H57" s="1263"/>
      <c r="I57" s="1263"/>
      <c r="J57" s="1263"/>
      <c r="K57" s="1263"/>
      <c r="L57" s="1263"/>
      <c r="M57" s="1263"/>
      <c r="N57" s="1263"/>
      <c r="O57" s="1263"/>
      <c r="P57" s="1263"/>
      <c r="Q57" s="1264"/>
      <c r="R57" s="1235"/>
      <c r="S57" s="1235"/>
      <c r="T57" s="1235"/>
    </row>
    <row r="58" spans="1:20">
      <c r="A58" s="1260" t="s">
        <v>1758</v>
      </c>
      <c r="B58" s="1318" t="s">
        <v>1759</v>
      </c>
      <c r="C58" s="1256">
        <f t="shared" si="10"/>
        <v>0</v>
      </c>
      <c r="D58" s="1299"/>
      <c r="E58" s="1263"/>
      <c r="F58" s="1263"/>
      <c r="G58" s="1263"/>
      <c r="H58" s="1263"/>
      <c r="I58" s="1263"/>
      <c r="J58" s="1263"/>
      <c r="K58" s="1263"/>
      <c r="L58" s="1263"/>
      <c r="M58" s="1263"/>
      <c r="N58" s="1263"/>
      <c r="O58" s="1263"/>
      <c r="P58" s="1263"/>
      <c r="Q58" s="1264"/>
      <c r="R58" s="1235"/>
      <c r="S58" s="1235"/>
      <c r="T58" s="1235"/>
    </row>
    <row r="59" spans="1:20">
      <c r="A59" s="1260" t="s">
        <v>1760</v>
      </c>
      <c r="B59" s="1318" t="s">
        <v>1761</v>
      </c>
      <c r="C59" s="1256">
        <f t="shared" si="10"/>
        <v>0</v>
      </c>
      <c r="D59" s="1319">
        <f>D60+D61</f>
        <v>0</v>
      </c>
      <c r="E59" s="1319">
        <f t="shared" ref="E59:Q59" si="11">E60+E61</f>
        <v>0</v>
      </c>
      <c r="F59" s="1319">
        <f t="shared" si="11"/>
        <v>0</v>
      </c>
      <c r="G59" s="1319">
        <f t="shared" si="11"/>
        <v>0</v>
      </c>
      <c r="H59" s="1319">
        <f t="shared" si="11"/>
        <v>0</v>
      </c>
      <c r="I59" s="1319">
        <f t="shared" si="11"/>
        <v>0</v>
      </c>
      <c r="J59" s="1319">
        <f t="shared" si="11"/>
        <v>0</v>
      </c>
      <c r="K59" s="1319">
        <f t="shared" si="11"/>
        <v>0</v>
      </c>
      <c r="L59" s="1319">
        <f t="shared" si="11"/>
        <v>0</v>
      </c>
      <c r="M59" s="1319">
        <f t="shared" si="11"/>
        <v>0</v>
      </c>
      <c r="N59" s="1319">
        <f t="shared" si="11"/>
        <v>0</v>
      </c>
      <c r="O59" s="1319">
        <f t="shared" si="11"/>
        <v>0</v>
      </c>
      <c r="P59" s="1319">
        <f t="shared" si="11"/>
        <v>0</v>
      </c>
      <c r="Q59" s="1320">
        <f t="shared" si="11"/>
        <v>0</v>
      </c>
      <c r="R59" s="1235"/>
      <c r="S59" s="1235"/>
      <c r="T59" s="1235"/>
    </row>
    <row r="60" spans="1:20">
      <c r="A60" s="1260" t="s">
        <v>1762</v>
      </c>
      <c r="B60" s="1321" t="s">
        <v>1763</v>
      </c>
      <c r="C60" s="1256">
        <f t="shared" si="10"/>
        <v>0</v>
      </c>
      <c r="D60" s="1292"/>
      <c r="E60" s="1292"/>
      <c r="F60" s="1292"/>
      <c r="G60" s="1292"/>
      <c r="H60" s="1292"/>
      <c r="I60" s="1292"/>
      <c r="J60" s="1292"/>
      <c r="K60" s="1292"/>
      <c r="L60" s="1292"/>
      <c r="M60" s="1292"/>
      <c r="N60" s="1292"/>
      <c r="O60" s="1292"/>
      <c r="P60" s="1292"/>
      <c r="Q60" s="1293"/>
      <c r="R60" s="1235"/>
      <c r="S60" s="1235"/>
      <c r="T60" s="1235"/>
    </row>
    <row r="61" spans="1:20">
      <c r="A61" s="1260" t="s">
        <v>1764</v>
      </c>
      <c r="B61" s="1321" t="s">
        <v>1765</v>
      </c>
      <c r="C61" s="1256">
        <f t="shared" si="10"/>
        <v>0</v>
      </c>
      <c r="D61" s="1292"/>
      <c r="E61" s="1292"/>
      <c r="F61" s="1292"/>
      <c r="G61" s="1292"/>
      <c r="H61" s="1292"/>
      <c r="I61" s="1292"/>
      <c r="J61" s="1292"/>
      <c r="K61" s="1292"/>
      <c r="L61" s="1292"/>
      <c r="M61" s="1292"/>
      <c r="N61" s="1292"/>
      <c r="O61" s="1292"/>
      <c r="P61" s="1292"/>
      <c r="Q61" s="1293"/>
      <c r="R61" s="1235"/>
      <c r="S61" s="1235"/>
      <c r="T61" s="1235"/>
    </row>
    <row r="62" spans="1:20">
      <c r="A62" s="1260" t="s">
        <v>1766</v>
      </c>
      <c r="B62" s="1318" t="s">
        <v>1767</v>
      </c>
      <c r="C62" s="1256">
        <f t="shared" si="10"/>
        <v>0</v>
      </c>
      <c r="D62" s="1322"/>
      <c r="E62" s="1322"/>
      <c r="F62" s="1322"/>
      <c r="G62" s="1322"/>
      <c r="H62" s="1322"/>
      <c r="I62" s="1322"/>
      <c r="J62" s="1322"/>
      <c r="K62" s="1322"/>
      <c r="L62" s="1322"/>
      <c r="M62" s="1322"/>
      <c r="N62" s="1322"/>
      <c r="O62" s="1322"/>
      <c r="P62" s="1322"/>
      <c r="Q62" s="1323"/>
      <c r="R62" s="1235"/>
      <c r="S62" s="1235"/>
      <c r="T62" s="1235"/>
    </row>
    <row r="63" spans="1:20">
      <c r="A63" s="1276"/>
      <c r="B63" s="1371" t="s">
        <v>1768</v>
      </c>
      <c r="C63" s="1324">
        <f>C56+C57+C58+C59+C62</f>
        <v>0</v>
      </c>
      <c r="D63" s="1325">
        <f>D56+D57+D58+D59+D62</f>
        <v>0</v>
      </c>
      <c r="E63" s="1325">
        <f t="shared" ref="E63:Q63" si="12">E56+E57+E58+E59+E62</f>
        <v>0</v>
      </c>
      <c r="F63" s="1325">
        <f t="shared" si="12"/>
        <v>0</v>
      </c>
      <c r="G63" s="1325">
        <f t="shared" si="12"/>
        <v>0</v>
      </c>
      <c r="H63" s="1325">
        <f t="shared" si="12"/>
        <v>0</v>
      </c>
      <c r="I63" s="1325">
        <f t="shared" si="12"/>
        <v>0</v>
      </c>
      <c r="J63" s="1325">
        <f t="shared" si="12"/>
        <v>0</v>
      </c>
      <c r="K63" s="1325">
        <f t="shared" si="12"/>
        <v>0</v>
      </c>
      <c r="L63" s="1325">
        <f t="shared" si="12"/>
        <v>0</v>
      </c>
      <c r="M63" s="1325">
        <f t="shared" si="12"/>
        <v>0</v>
      </c>
      <c r="N63" s="1325">
        <f t="shared" si="12"/>
        <v>0</v>
      </c>
      <c r="O63" s="1325">
        <f t="shared" si="12"/>
        <v>0</v>
      </c>
      <c r="P63" s="1325">
        <f t="shared" si="12"/>
        <v>0</v>
      </c>
      <c r="Q63" s="1326">
        <f t="shared" si="12"/>
        <v>0</v>
      </c>
      <c r="R63" s="1235"/>
      <c r="S63" s="1235"/>
      <c r="T63" s="1235"/>
    </row>
    <row r="64" spans="1:20">
      <c r="A64" s="1260"/>
      <c r="B64" s="1369" t="s">
        <v>1769</v>
      </c>
      <c r="C64" s="1246"/>
      <c r="D64" s="1327"/>
      <c r="E64" s="1327"/>
      <c r="F64" s="1327"/>
      <c r="G64" s="1327"/>
      <c r="H64" s="1327"/>
      <c r="I64" s="1327"/>
      <c r="J64" s="1327"/>
      <c r="K64" s="1327"/>
      <c r="L64" s="1327"/>
      <c r="M64" s="1327"/>
      <c r="N64" s="1327"/>
      <c r="O64" s="1327"/>
      <c r="P64" s="1327"/>
      <c r="Q64" s="1328"/>
      <c r="R64" s="1235"/>
      <c r="S64" s="1235"/>
      <c r="T64" s="1235"/>
    </row>
    <row r="65" spans="1:20">
      <c r="A65" s="1276" t="s">
        <v>1770</v>
      </c>
      <c r="B65" s="1377" t="s">
        <v>1753</v>
      </c>
      <c r="C65" s="1329"/>
      <c r="D65" s="1330"/>
      <c r="E65" s="1330"/>
      <c r="F65" s="1330"/>
      <c r="G65" s="1330"/>
      <c r="H65" s="1330"/>
      <c r="I65" s="1330"/>
      <c r="J65" s="1330"/>
      <c r="K65" s="1330"/>
      <c r="L65" s="1330"/>
      <c r="M65" s="1330"/>
      <c r="N65" s="1330"/>
      <c r="O65" s="1330"/>
      <c r="P65" s="1330"/>
      <c r="Q65" s="1331"/>
      <c r="R65" s="1235"/>
      <c r="S65" s="1235"/>
      <c r="T65" s="1235"/>
    </row>
    <row r="66" spans="1:20">
      <c r="A66" s="1260" t="s">
        <v>1754</v>
      </c>
      <c r="B66" s="1318" t="s">
        <v>1755</v>
      </c>
      <c r="C66" s="1256">
        <f t="shared" ref="C66:C72" si="13">SUM(D66:Q66)</f>
        <v>0</v>
      </c>
      <c r="D66" s="1299"/>
      <c r="E66" s="1263"/>
      <c r="F66" s="1263"/>
      <c r="G66" s="1263"/>
      <c r="H66" s="1263"/>
      <c r="I66" s="1263"/>
      <c r="J66" s="1263"/>
      <c r="K66" s="1263"/>
      <c r="L66" s="1263"/>
      <c r="M66" s="1263"/>
      <c r="N66" s="1263"/>
      <c r="O66" s="1263"/>
      <c r="P66" s="1263"/>
      <c r="Q66" s="1264"/>
      <c r="R66" s="1235"/>
      <c r="S66" s="1235"/>
      <c r="T66" s="1235"/>
    </row>
    <row r="67" spans="1:20">
      <c r="A67" s="1260" t="s">
        <v>1756</v>
      </c>
      <c r="B67" s="1318" t="s">
        <v>1757</v>
      </c>
      <c r="C67" s="1256">
        <f t="shared" si="13"/>
        <v>0</v>
      </c>
      <c r="D67" s="1299"/>
      <c r="E67" s="1263"/>
      <c r="F67" s="1263"/>
      <c r="G67" s="1263"/>
      <c r="H67" s="1263"/>
      <c r="I67" s="1263"/>
      <c r="J67" s="1263"/>
      <c r="K67" s="1263"/>
      <c r="L67" s="1263"/>
      <c r="M67" s="1263"/>
      <c r="N67" s="1263"/>
      <c r="O67" s="1263"/>
      <c r="P67" s="1263"/>
      <c r="Q67" s="1264"/>
      <c r="R67" s="1235"/>
      <c r="S67" s="1235"/>
      <c r="T67" s="1235"/>
    </row>
    <row r="68" spans="1:20">
      <c r="A68" s="1260" t="s">
        <v>1758</v>
      </c>
      <c r="B68" s="1318" t="s">
        <v>1759</v>
      </c>
      <c r="C68" s="1256">
        <f t="shared" si="13"/>
        <v>0</v>
      </c>
      <c r="D68" s="1299"/>
      <c r="E68" s="1263"/>
      <c r="F68" s="1263"/>
      <c r="G68" s="1263"/>
      <c r="H68" s="1263"/>
      <c r="I68" s="1263"/>
      <c r="J68" s="1263"/>
      <c r="K68" s="1263"/>
      <c r="L68" s="1263"/>
      <c r="M68" s="1263"/>
      <c r="N68" s="1263"/>
      <c r="O68" s="1263"/>
      <c r="P68" s="1263"/>
      <c r="Q68" s="1264"/>
      <c r="R68" s="1235"/>
      <c r="S68" s="1235"/>
      <c r="T68" s="1235"/>
    </row>
    <row r="69" spans="1:20">
      <c r="A69" s="1260" t="s">
        <v>1760</v>
      </c>
      <c r="B69" s="1318" t="s">
        <v>1761</v>
      </c>
      <c r="C69" s="1256">
        <f t="shared" si="13"/>
        <v>0</v>
      </c>
      <c r="D69" s="1319">
        <f>D70+D71</f>
        <v>0</v>
      </c>
      <c r="E69" s="1319">
        <f t="shared" ref="E69:Q69" si="14">E70+E71</f>
        <v>0</v>
      </c>
      <c r="F69" s="1319">
        <f t="shared" si="14"/>
        <v>0</v>
      </c>
      <c r="G69" s="1319">
        <f t="shared" si="14"/>
        <v>0</v>
      </c>
      <c r="H69" s="1319">
        <f t="shared" si="14"/>
        <v>0</v>
      </c>
      <c r="I69" s="1319">
        <f t="shared" si="14"/>
        <v>0</v>
      </c>
      <c r="J69" s="1319">
        <f t="shared" si="14"/>
        <v>0</v>
      </c>
      <c r="K69" s="1319">
        <f t="shared" si="14"/>
        <v>0</v>
      </c>
      <c r="L69" s="1319">
        <f t="shared" si="14"/>
        <v>0</v>
      </c>
      <c r="M69" s="1319">
        <f t="shared" si="14"/>
        <v>0</v>
      </c>
      <c r="N69" s="1319">
        <f t="shared" si="14"/>
        <v>0</v>
      </c>
      <c r="O69" s="1319">
        <f t="shared" si="14"/>
        <v>0</v>
      </c>
      <c r="P69" s="1319">
        <f t="shared" si="14"/>
        <v>0</v>
      </c>
      <c r="Q69" s="1320">
        <f t="shared" si="14"/>
        <v>0</v>
      </c>
      <c r="R69" s="1235"/>
      <c r="S69" s="1235"/>
      <c r="T69" s="1235"/>
    </row>
    <row r="70" spans="1:20">
      <c r="A70" s="1260" t="s">
        <v>1762</v>
      </c>
      <c r="B70" s="1321" t="s">
        <v>1763</v>
      </c>
      <c r="C70" s="1256">
        <f t="shared" si="13"/>
        <v>0</v>
      </c>
      <c r="D70" s="1292"/>
      <c r="E70" s="1292"/>
      <c r="F70" s="1292"/>
      <c r="G70" s="1292"/>
      <c r="H70" s="1292"/>
      <c r="I70" s="1292"/>
      <c r="J70" s="1292"/>
      <c r="K70" s="1292"/>
      <c r="L70" s="1292"/>
      <c r="M70" s="1292"/>
      <c r="N70" s="1292"/>
      <c r="O70" s="1292"/>
      <c r="P70" s="1292"/>
      <c r="Q70" s="1293"/>
      <c r="R70" s="1235"/>
      <c r="S70" s="1235"/>
      <c r="T70" s="1235"/>
    </row>
    <row r="71" spans="1:20">
      <c r="A71" s="1260" t="s">
        <v>1764</v>
      </c>
      <c r="B71" s="1321" t="s">
        <v>1765</v>
      </c>
      <c r="C71" s="1256">
        <f t="shared" si="13"/>
        <v>0</v>
      </c>
      <c r="D71" s="1292"/>
      <c r="E71" s="1292"/>
      <c r="F71" s="1292"/>
      <c r="G71" s="1292"/>
      <c r="H71" s="1292"/>
      <c r="I71" s="1292"/>
      <c r="J71" s="1292"/>
      <c r="K71" s="1292"/>
      <c r="L71" s="1292"/>
      <c r="M71" s="1292"/>
      <c r="N71" s="1292"/>
      <c r="O71" s="1292"/>
      <c r="P71" s="1292"/>
      <c r="Q71" s="1293"/>
      <c r="R71" s="1235"/>
      <c r="S71" s="1235"/>
      <c r="T71" s="1235"/>
    </row>
    <row r="72" spans="1:20">
      <c r="A72" s="1260" t="s">
        <v>1766</v>
      </c>
      <c r="B72" s="1318" t="s">
        <v>1767</v>
      </c>
      <c r="C72" s="1256">
        <f t="shared" si="13"/>
        <v>0</v>
      </c>
      <c r="D72" s="1322"/>
      <c r="E72" s="1322"/>
      <c r="F72" s="1322"/>
      <c r="G72" s="1322"/>
      <c r="H72" s="1322"/>
      <c r="I72" s="1322"/>
      <c r="J72" s="1322"/>
      <c r="K72" s="1322"/>
      <c r="L72" s="1322"/>
      <c r="M72" s="1322"/>
      <c r="N72" s="1322"/>
      <c r="O72" s="1322"/>
      <c r="P72" s="1322"/>
      <c r="Q72" s="1323"/>
      <c r="R72" s="1235"/>
      <c r="S72" s="1235"/>
      <c r="T72" s="1235"/>
    </row>
    <row r="73" spans="1:20" ht="15.75" thickBot="1">
      <c r="A73" s="1372"/>
      <c r="B73" s="1373" t="s">
        <v>1771</v>
      </c>
      <c r="C73" s="1332">
        <f>C66+C67+C68+C69+C72</f>
        <v>0</v>
      </c>
      <c r="D73" s="1303">
        <f>D66+D67+D68+D69+D72</f>
        <v>0</v>
      </c>
      <c r="E73" s="1303">
        <f t="shared" ref="E73:Q73" si="15">E66+E67+E68+E69+E72</f>
        <v>0</v>
      </c>
      <c r="F73" s="1303">
        <f t="shared" si="15"/>
        <v>0</v>
      </c>
      <c r="G73" s="1303">
        <f t="shared" si="15"/>
        <v>0</v>
      </c>
      <c r="H73" s="1303">
        <f t="shared" si="15"/>
        <v>0</v>
      </c>
      <c r="I73" s="1303">
        <f t="shared" si="15"/>
        <v>0</v>
      </c>
      <c r="J73" s="1303">
        <f t="shared" si="15"/>
        <v>0</v>
      </c>
      <c r="K73" s="1303">
        <f t="shared" si="15"/>
        <v>0</v>
      </c>
      <c r="L73" s="1303">
        <f t="shared" si="15"/>
        <v>0</v>
      </c>
      <c r="M73" s="1303">
        <f t="shared" si="15"/>
        <v>0</v>
      </c>
      <c r="N73" s="1303">
        <f t="shared" si="15"/>
        <v>0</v>
      </c>
      <c r="O73" s="1303">
        <f t="shared" si="15"/>
        <v>0</v>
      </c>
      <c r="P73" s="1303">
        <f t="shared" si="15"/>
        <v>0</v>
      </c>
      <c r="Q73" s="1304">
        <f t="shared" si="15"/>
        <v>0</v>
      </c>
      <c r="R73" s="1235"/>
      <c r="S73" s="1235"/>
      <c r="T73" s="1235"/>
    </row>
    <row r="74" spans="1:20" ht="15.75" thickBot="1">
      <c r="A74" s="1378"/>
      <c r="B74" s="1375" t="s">
        <v>1772</v>
      </c>
      <c r="C74" s="1307">
        <f>C63+C73</f>
        <v>0</v>
      </c>
      <c r="D74" s="1308">
        <f>D63+D73</f>
        <v>0</v>
      </c>
      <c r="E74" s="1308">
        <f t="shared" ref="E74:Q74" si="16">E63+E73</f>
        <v>0</v>
      </c>
      <c r="F74" s="1308">
        <f t="shared" si="16"/>
        <v>0</v>
      </c>
      <c r="G74" s="1308">
        <f t="shared" si="16"/>
        <v>0</v>
      </c>
      <c r="H74" s="1308">
        <f t="shared" si="16"/>
        <v>0</v>
      </c>
      <c r="I74" s="1308">
        <f t="shared" si="16"/>
        <v>0</v>
      </c>
      <c r="J74" s="1308">
        <f t="shared" si="16"/>
        <v>0</v>
      </c>
      <c r="K74" s="1308">
        <f t="shared" si="16"/>
        <v>0</v>
      </c>
      <c r="L74" s="1308">
        <f t="shared" si="16"/>
        <v>0</v>
      </c>
      <c r="M74" s="1308">
        <f t="shared" si="16"/>
        <v>0</v>
      </c>
      <c r="N74" s="1308">
        <f t="shared" si="16"/>
        <v>0</v>
      </c>
      <c r="O74" s="1308">
        <f t="shared" si="16"/>
        <v>0</v>
      </c>
      <c r="P74" s="1308">
        <f t="shared" si="16"/>
        <v>0</v>
      </c>
      <c r="Q74" s="1309">
        <f t="shared" si="16"/>
        <v>0</v>
      </c>
      <c r="R74" s="1235"/>
      <c r="S74" s="1235"/>
      <c r="T74" s="1235"/>
    </row>
    <row r="75" spans="1:20" ht="15.75" thickBot="1">
      <c r="A75" s="1379"/>
      <c r="B75" s="1380" t="s">
        <v>1773</v>
      </c>
      <c r="C75" s="1336">
        <f>C52+C74</f>
        <v>0</v>
      </c>
      <c r="D75" s="1337">
        <f>D52+D74</f>
        <v>0</v>
      </c>
      <c r="E75" s="1337">
        <f t="shared" ref="E75:Q75" si="17">E52+E74</f>
        <v>0</v>
      </c>
      <c r="F75" s="1337">
        <f t="shared" si="17"/>
        <v>0</v>
      </c>
      <c r="G75" s="1337">
        <f t="shared" si="17"/>
        <v>0</v>
      </c>
      <c r="H75" s="1337">
        <f t="shared" si="17"/>
        <v>0</v>
      </c>
      <c r="I75" s="1337">
        <f t="shared" si="17"/>
        <v>0</v>
      </c>
      <c r="J75" s="1337">
        <f t="shared" si="17"/>
        <v>0</v>
      </c>
      <c r="K75" s="1337">
        <f t="shared" si="17"/>
        <v>0</v>
      </c>
      <c r="L75" s="1337">
        <f t="shared" si="17"/>
        <v>0</v>
      </c>
      <c r="M75" s="1337">
        <f t="shared" si="17"/>
        <v>0</v>
      </c>
      <c r="N75" s="1337">
        <f t="shared" si="17"/>
        <v>0</v>
      </c>
      <c r="O75" s="1337">
        <f t="shared" si="17"/>
        <v>0</v>
      </c>
      <c r="P75" s="1337">
        <f t="shared" si="17"/>
        <v>0</v>
      </c>
      <c r="Q75" s="1338">
        <f t="shared" si="17"/>
        <v>0</v>
      </c>
      <c r="R75" s="1235"/>
      <c r="S75" s="1235"/>
      <c r="T75" s="1235"/>
    </row>
    <row r="76" spans="1:20" ht="16.5" thickTop="1" thickBot="1">
      <c r="A76" s="1381"/>
      <c r="B76" s="1382" t="s">
        <v>1774</v>
      </c>
      <c r="C76" s="1341"/>
      <c r="D76" s="1342">
        <v>0</v>
      </c>
      <c r="E76" s="1343" t="s">
        <v>1775</v>
      </c>
      <c r="F76" s="1344" t="s">
        <v>1776</v>
      </c>
      <c r="G76" s="1344" t="s">
        <v>1777</v>
      </c>
      <c r="H76" s="1344" t="s">
        <v>1778</v>
      </c>
      <c r="I76" s="1344" t="s">
        <v>1779</v>
      </c>
      <c r="J76" s="1344" t="s">
        <v>1780</v>
      </c>
      <c r="K76" s="1344" t="s">
        <v>1781</v>
      </c>
      <c r="L76" s="1344" t="s">
        <v>1782</v>
      </c>
      <c r="M76" s="1344" t="s">
        <v>1783</v>
      </c>
      <c r="N76" s="1344" t="s">
        <v>1784</v>
      </c>
      <c r="O76" s="1344" t="s">
        <v>1785</v>
      </c>
      <c r="P76" s="1344" t="s">
        <v>1786</v>
      </c>
      <c r="Q76" s="1345" t="s">
        <v>1787</v>
      </c>
      <c r="R76" s="1235"/>
      <c r="S76" s="1235"/>
      <c r="T76" s="1235"/>
    </row>
    <row r="77" spans="1:20" ht="16.5" thickTop="1" thickBot="1">
      <c r="A77" s="1383"/>
      <c r="B77" s="1384" t="s">
        <v>1823</v>
      </c>
      <c r="C77" s="1348"/>
      <c r="D77" s="1349">
        <f t="shared" ref="D77:Q77" si="18">D75*D76</f>
        <v>0</v>
      </c>
      <c r="E77" s="1350">
        <f t="shared" si="18"/>
        <v>0</v>
      </c>
      <c r="F77" s="1350">
        <f t="shared" si="18"/>
        <v>0</v>
      </c>
      <c r="G77" s="1350">
        <f t="shared" si="18"/>
        <v>0</v>
      </c>
      <c r="H77" s="1350">
        <f t="shared" si="18"/>
        <v>0</v>
      </c>
      <c r="I77" s="1350">
        <f t="shared" si="18"/>
        <v>0</v>
      </c>
      <c r="J77" s="1350">
        <f t="shared" si="18"/>
        <v>0</v>
      </c>
      <c r="K77" s="1350">
        <f t="shared" si="18"/>
        <v>0</v>
      </c>
      <c r="L77" s="1350">
        <f t="shared" si="18"/>
        <v>0</v>
      </c>
      <c r="M77" s="1350">
        <f t="shared" si="18"/>
        <v>0</v>
      </c>
      <c r="N77" s="1350">
        <f t="shared" si="18"/>
        <v>0</v>
      </c>
      <c r="O77" s="1350">
        <f t="shared" si="18"/>
        <v>0</v>
      </c>
      <c r="P77" s="1350">
        <f t="shared" si="18"/>
        <v>0</v>
      </c>
      <c r="Q77" s="1351">
        <f t="shared" si="18"/>
        <v>0</v>
      </c>
      <c r="R77" s="1235"/>
      <c r="S77" s="1235"/>
      <c r="T77" s="1235"/>
    </row>
    <row r="78" spans="1:20" ht="16.5" thickTop="1" thickBot="1">
      <c r="A78" s="1385"/>
      <c r="B78" s="1386" t="s">
        <v>1824</v>
      </c>
      <c r="C78" s="1354">
        <f>SUM(D77:Q77)</f>
        <v>0</v>
      </c>
      <c r="D78" s="1355"/>
      <c r="E78" s="1356"/>
      <c r="F78" s="1356"/>
      <c r="G78" s="1356"/>
      <c r="H78" s="1356"/>
      <c r="I78" s="1356"/>
      <c r="J78" s="1356"/>
      <c r="K78" s="1356"/>
      <c r="L78" s="1356"/>
      <c r="M78" s="1356"/>
      <c r="N78" s="1356"/>
      <c r="O78" s="1356"/>
      <c r="P78" s="1356"/>
      <c r="Q78" s="1357"/>
      <c r="R78" s="1235"/>
      <c r="S78" s="1235"/>
      <c r="T78" s="1235"/>
    </row>
    <row r="79" spans="1:20">
      <c r="A79" s="1231"/>
      <c r="B79" s="1231"/>
      <c r="C79" s="1231"/>
      <c r="D79" s="1231"/>
      <c r="E79" s="1231"/>
      <c r="F79" s="1231"/>
      <c r="G79" s="1231"/>
      <c r="H79" s="1231"/>
      <c r="I79" s="1231"/>
      <c r="J79" s="1231"/>
      <c r="K79" s="1231"/>
      <c r="L79" s="1231"/>
      <c r="M79" s="1231"/>
      <c r="N79" s="1231"/>
      <c r="O79" s="1231"/>
      <c r="P79" s="1231"/>
      <c r="Q79" s="1231"/>
    </row>
    <row r="80" spans="1:20">
      <c r="A80" s="1231"/>
      <c r="B80" s="1231"/>
      <c r="C80" s="1231"/>
      <c r="D80" s="1231"/>
      <c r="E80" s="1231"/>
      <c r="F80" s="1231"/>
      <c r="G80" s="1231"/>
      <c r="H80" s="1231"/>
      <c r="I80" s="1231"/>
      <c r="J80" s="1231"/>
      <c r="K80" s="1231"/>
      <c r="L80" s="1231"/>
      <c r="M80" s="1231"/>
      <c r="N80" s="1231"/>
      <c r="O80" s="1231"/>
      <c r="P80" s="1231"/>
      <c r="Q80" s="1231"/>
    </row>
    <row r="81" spans="1:17">
      <c r="A81" s="1231"/>
      <c r="B81" s="1231"/>
      <c r="C81" s="1231"/>
      <c r="D81" s="1231"/>
      <c r="E81" s="1231"/>
      <c r="F81" s="1231"/>
      <c r="G81" s="1231"/>
      <c r="H81" s="1231"/>
      <c r="I81" s="1231"/>
      <c r="J81" s="1231"/>
      <c r="K81" s="1231"/>
      <c r="L81" s="1231"/>
      <c r="M81" s="1231"/>
      <c r="N81" s="1231"/>
      <c r="O81" s="1231"/>
      <c r="P81" s="1231"/>
      <c r="Q81" s="1231"/>
    </row>
  </sheetData>
  <mergeCells count="5">
    <mergeCell ref="A7:B10"/>
    <mergeCell ref="C7:Q10"/>
    <mergeCell ref="A11:B12"/>
    <mergeCell ref="C11:C12"/>
    <mergeCell ref="E11:Q11"/>
  </mergeCells>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pageSetup paperSize="9" orientation="portrait" horizontalDpi="4294967295" verticalDpi="4294967295"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1"/>
  <sheetViews>
    <sheetView workbookViewId="0">
      <selection activeCell="B31" sqref="B31"/>
    </sheetView>
  </sheetViews>
  <sheetFormatPr defaultRowHeight="15"/>
  <cols>
    <col min="1" max="1" width="21.85546875" style="242" bestFit="1" customWidth="1"/>
    <col min="2" max="2" width="47.7109375" style="242" customWidth="1"/>
    <col min="3" max="3" width="10" style="242" customWidth="1"/>
    <col min="4" max="256" width="9.140625" style="242"/>
    <col min="257" max="257" width="21.85546875" style="242" bestFit="1" customWidth="1"/>
    <col min="258" max="258" width="47.7109375" style="242" customWidth="1"/>
    <col min="259" max="259" width="10" style="242" customWidth="1"/>
    <col min="260" max="512" width="9.140625" style="242"/>
    <col min="513" max="513" width="21.85546875" style="242" bestFit="1" customWidth="1"/>
    <col min="514" max="514" width="47.7109375" style="242" customWidth="1"/>
    <col min="515" max="515" width="10" style="242" customWidth="1"/>
    <col min="516" max="768" width="9.140625" style="242"/>
    <col min="769" max="769" width="21.85546875" style="242" bestFit="1" customWidth="1"/>
    <col min="770" max="770" width="47.7109375" style="242" customWidth="1"/>
    <col min="771" max="771" width="10" style="242" customWidth="1"/>
    <col min="772" max="1024" width="9.140625" style="242"/>
    <col min="1025" max="1025" width="21.85546875" style="242" bestFit="1" customWidth="1"/>
    <col min="1026" max="1026" width="47.7109375" style="242" customWidth="1"/>
    <col min="1027" max="1027" width="10" style="242" customWidth="1"/>
    <col min="1028" max="1280" width="9.140625" style="242"/>
    <col min="1281" max="1281" width="21.85546875" style="242" bestFit="1" customWidth="1"/>
    <col min="1282" max="1282" width="47.7109375" style="242" customWidth="1"/>
    <col min="1283" max="1283" width="10" style="242" customWidth="1"/>
    <col min="1284" max="1536" width="9.140625" style="242"/>
    <col min="1537" max="1537" width="21.85546875" style="242" bestFit="1" customWidth="1"/>
    <col min="1538" max="1538" width="47.7109375" style="242" customWidth="1"/>
    <col min="1539" max="1539" width="10" style="242" customWidth="1"/>
    <col min="1540" max="1792" width="9.140625" style="242"/>
    <col min="1793" max="1793" width="21.85546875" style="242" bestFit="1" customWidth="1"/>
    <col min="1794" max="1794" width="47.7109375" style="242" customWidth="1"/>
    <col min="1795" max="1795" width="10" style="242" customWidth="1"/>
    <col min="1796" max="2048" width="9.140625" style="242"/>
    <col min="2049" max="2049" width="21.85546875" style="242" bestFit="1" customWidth="1"/>
    <col min="2050" max="2050" width="47.7109375" style="242" customWidth="1"/>
    <col min="2051" max="2051" width="10" style="242" customWidth="1"/>
    <col min="2052" max="2304" width="9.140625" style="242"/>
    <col min="2305" max="2305" width="21.85546875" style="242" bestFit="1" customWidth="1"/>
    <col min="2306" max="2306" width="47.7109375" style="242" customWidth="1"/>
    <col min="2307" max="2307" width="10" style="242" customWidth="1"/>
    <col min="2308" max="2560" width="9.140625" style="242"/>
    <col min="2561" max="2561" width="21.85546875" style="242" bestFit="1" customWidth="1"/>
    <col min="2562" max="2562" width="47.7109375" style="242" customWidth="1"/>
    <col min="2563" max="2563" width="10" style="242" customWidth="1"/>
    <col min="2564" max="2816" width="9.140625" style="242"/>
    <col min="2817" max="2817" width="21.85546875" style="242" bestFit="1" customWidth="1"/>
    <col min="2818" max="2818" width="47.7109375" style="242" customWidth="1"/>
    <col min="2819" max="2819" width="10" style="242" customWidth="1"/>
    <col min="2820" max="3072" width="9.140625" style="242"/>
    <col min="3073" max="3073" width="21.85546875" style="242" bestFit="1" customWidth="1"/>
    <col min="3074" max="3074" width="47.7109375" style="242" customWidth="1"/>
    <col min="3075" max="3075" width="10" style="242" customWidth="1"/>
    <col min="3076" max="3328" width="9.140625" style="242"/>
    <col min="3329" max="3329" width="21.85546875" style="242" bestFit="1" customWidth="1"/>
    <col min="3330" max="3330" width="47.7109375" style="242" customWidth="1"/>
    <col min="3331" max="3331" width="10" style="242" customWidth="1"/>
    <col min="3332" max="3584" width="9.140625" style="242"/>
    <col min="3585" max="3585" width="21.85546875" style="242" bestFit="1" customWidth="1"/>
    <col min="3586" max="3586" width="47.7109375" style="242" customWidth="1"/>
    <col min="3587" max="3587" width="10" style="242" customWidth="1"/>
    <col min="3588" max="3840" width="9.140625" style="242"/>
    <col min="3841" max="3841" width="21.85546875" style="242" bestFit="1" customWidth="1"/>
    <col min="3842" max="3842" width="47.7109375" style="242" customWidth="1"/>
    <col min="3843" max="3843" width="10" style="242" customWidth="1"/>
    <col min="3844" max="4096" width="9.140625" style="242"/>
    <col min="4097" max="4097" width="21.85546875" style="242" bestFit="1" customWidth="1"/>
    <col min="4098" max="4098" width="47.7109375" style="242" customWidth="1"/>
    <col min="4099" max="4099" width="10" style="242" customWidth="1"/>
    <col min="4100" max="4352" width="9.140625" style="242"/>
    <col min="4353" max="4353" width="21.85546875" style="242" bestFit="1" customWidth="1"/>
    <col min="4354" max="4354" width="47.7109375" style="242" customWidth="1"/>
    <col min="4355" max="4355" width="10" style="242" customWidth="1"/>
    <col min="4356" max="4608" width="9.140625" style="242"/>
    <col min="4609" max="4609" width="21.85546875" style="242" bestFit="1" customWidth="1"/>
    <col min="4610" max="4610" width="47.7109375" style="242" customWidth="1"/>
    <col min="4611" max="4611" width="10" style="242" customWidth="1"/>
    <col min="4612" max="4864" width="9.140625" style="242"/>
    <col min="4865" max="4865" width="21.85546875" style="242" bestFit="1" customWidth="1"/>
    <col min="4866" max="4866" width="47.7109375" style="242" customWidth="1"/>
    <col min="4867" max="4867" width="10" style="242" customWidth="1"/>
    <col min="4868" max="5120" width="9.140625" style="242"/>
    <col min="5121" max="5121" width="21.85546875" style="242" bestFit="1" customWidth="1"/>
    <col min="5122" max="5122" width="47.7109375" style="242" customWidth="1"/>
    <col min="5123" max="5123" width="10" style="242" customWidth="1"/>
    <col min="5124" max="5376" width="9.140625" style="242"/>
    <col min="5377" max="5377" width="21.85546875" style="242" bestFit="1" customWidth="1"/>
    <col min="5378" max="5378" width="47.7109375" style="242" customWidth="1"/>
    <col min="5379" max="5379" width="10" style="242" customWidth="1"/>
    <col min="5380" max="5632" width="9.140625" style="242"/>
    <col min="5633" max="5633" width="21.85546875" style="242" bestFit="1" customWidth="1"/>
    <col min="5634" max="5634" width="47.7109375" style="242" customWidth="1"/>
    <col min="5635" max="5635" width="10" style="242" customWidth="1"/>
    <col min="5636" max="5888" width="9.140625" style="242"/>
    <col min="5889" max="5889" width="21.85546875" style="242" bestFit="1" customWidth="1"/>
    <col min="5890" max="5890" width="47.7109375" style="242" customWidth="1"/>
    <col min="5891" max="5891" width="10" style="242" customWidth="1"/>
    <col min="5892" max="6144" width="9.140625" style="242"/>
    <col min="6145" max="6145" width="21.85546875" style="242" bestFit="1" customWidth="1"/>
    <col min="6146" max="6146" width="47.7109375" style="242" customWidth="1"/>
    <col min="6147" max="6147" width="10" style="242" customWidth="1"/>
    <col min="6148" max="6400" width="9.140625" style="242"/>
    <col min="6401" max="6401" width="21.85546875" style="242" bestFit="1" customWidth="1"/>
    <col min="6402" max="6402" width="47.7109375" style="242" customWidth="1"/>
    <col min="6403" max="6403" width="10" style="242" customWidth="1"/>
    <col min="6404" max="6656" width="9.140625" style="242"/>
    <col min="6657" max="6657" width="21.85546875" style="242" bestFit="1" customWidth="1"/>
    <col min="6658" max="6658" width="47.7109375" style="242" customWidth="1"/>
    <col min="6659" max="6659" width="10" style="242" customWidth="1"/>
    <col min="6660" max="6912" width="9.140625" style="242"/>
    <col min="6913" max="6913" width="21.85546875" style="242" bestFit="1" customWidth="1"/>
    <col min="6914" max="6914" width="47.7109375" style="242" customWidth="1"/>
    <col min="6915" max="6915" width="10" style="242" customWidth="1"/>
    <col min="6916" max="7168" width="9.140625" style="242"/>
    <col min="7169" max="7169" width="21.85546875" style="242" bestFit="1" customWidth="1"/>
    <col min="7170" max="7170" width="47.7109375" style="242" customWidth="1"/>
    <col min="7171" max="7171" width="10" style="242" customWidth="1"/>
    <col min="7172" max="7424" width="9.140625" style="242"/>
    <col min="7425" max="7425" width="21.85546875" style="242" bestFit="1" customWidth="1"/>
    <col min="7426" max="7426" width="47.7109375" style="242" customWidth="1"/>
    <col min="7427" max="7427" width="10" style="242" customWidth="1"/>
    <col min="7428" max="7680" width="9.140625" style="242"/>
    <col min="7681" max="7681" width="21.85546875" style="242" bestFit="1" customWidth="1"/>
    <col min="7682" max="7682" width="47.7109375" style="242" customWidth="1"/>
    <col min="7683" max="7683" width="10" style="242" customWidth="1"/>
    <col min="7684" max="7936" width="9.140625" style="242"/>
    <col min="7937" max="7937" width="21.85546875" style="242" bestFit="1" customWidth="1"/>
    <col min="7938" max="7938" width="47.7109375" style="242" customWidth="1"/>
    <col min="7939" max="7939" width="10" style="242" customWidth="1"/>
    <col min="7940" max="8192" width="9.140625" style="242"/>
    <col min="8193" max="8193" width="21.85546875" style="242" bestFit="1" customWidth="1"/>
    <col min="8194" max="8194" width="47.7109375" style="242" customWidth="1"/>
    <col min="8195" max="8195" width="10" style="242" customWidth="1"/>
    <col min="8196" max="8448" width="9.140625" style="242"/>
    <col min="8449" max="8449" width="21.85546875" style="242" bestFit="1" customWidth="1"/>
    <col min="8450" max="8450" width="47.7109375" style="242" customWidth="1"/>
    <col min="8451" max="8451" width="10" style="242" customWidth="1"/>
    <col min="8452" max="8704" width="9.140625" style="242"/>
    <col min="8705" max="8705" width="21.85546875" style="242" bestFit="1" customWidth="1"/>
    <col min="8706" max="8706" width="47.7109375" style="242" customWidth="1"/>
    <col min="8707" max="8707" width="10" style="242" customWidth="1"/>
    <col min="8708" max="8960" width="9.140625" style="242"/>
    <col min="8961" max="8961" width="21.85546875" style="242" bestFit="1" customWidth="1"/>
    <col min="8962" max="8962" width="47.7109375" style="242" customWidth="1"/>
    <col min="8963" max="8963" width="10" style="242" customWidth="1"/>
    <col min="8964" max="9216" width="9.140625" style="242"/>
    <col min="9217" max="9217" width="21.85546875" style="242" bestFit="1" customWidth="1"/>
    <col min="9218" max="9218" width="47.7109375" style="242" customWidth="1"/>
    <col min="9219" max="9219" width="10" style="242" customWidth="1"/>
    <col min="9220" max="9472" width="9.140625" style="242"/>
    <col min="9473" max="9473" width="21.85546875" style="242" bestFit="1" customWidth="1"/>
    <col min="9474" max="9474" width="47.7109375" style="242" customWidth="1"/>
    <col min="9475" max="9475" width="10" style="242" customWidth="1"/>
    <col min="9476" max="9728" width="9.140625" style="242"/>
    <col min="9729" max="9729" width="21.85546875" style="242" bestFit="1" customWidth="1"/>
    <col min="9730" max="9730" width="47.7109375" style="242" customWidth="1"/>
    <col min="9731" max="9731" width="10" style="242" customWidth="1"/>
    <col min="9732" max="9984" width="9.140625" style="242"/>
    <col min="9985" max="9985" width="21.85546875" style="242" bestFit="1" customWidth="1"/>
    <col min="9986" max="9986" width="47.7109375" style="242" customWidth="1"/>
    <col min="9987" max="9987" width="10" style="242" customWidth="1"/>
    <col min="9988" max="10240" width="9.140625" style="242"/>
    <col min="10241" max="10241" width="21.85546875" style="242" bestFit="1" customWidth="1"/>
    <col min="10242" max="10242" width="47.7109375" style="242" customWidth="1"/>
    <col min="10243" max="10243" width="10" style="242" customWidth="1"/>
    <col min="10244" max="10496" width="9.140625" style="242"/>
    <col min="10497" max="10497" width="21.85546875" style="242" bestFit="1" customWidth="1"/>
    <col min="10498" max="10498" width="47.7109375" style="242" customWidth="1"/>
    <col min="10499" max="10499" width="10" style="242" customWidth="1"/>
    <col min="10500" max="10752" width="9.140625" style="242"/>
    <col min="10753" max="10753" width="21.85546875" style="242" bestFit="1" customWidth="1"/>
    <col min="10754" max="10754" width="47.7109375" style="242" customWidth="1"/>
    <col min="10755" max="10755" width="10" style="242" customWidth="1"/>
    <col min="10756" max="11008" width="9.140625" style="242"/>
    <col min="11009" max="11009" width="21.85546875" style="242" bestFit="1" customWidth="1"/>
    <col min="11010" max="11010" width="47.7109375" style="242" customWidth="1"/>
    <col min="11011" max="11011" width="10" style="242" customWidth="1"/>
    <col min="11012" max="11264" width="9.140625" style="242"/>
    <col min="11265" max="11265" width="21.85546875" style="242" bestFit="1" customWidth="1"/>
    <col min="11266" max="11266" width="47.7109375" style="242" customWidth="1"/>
    <col min="11267" max="11267" width="10" style="242" customWidth="1"/>
    <col min="11268" max="11520" width="9.140625" style="242"/>
    <col min="11521" max="11521" width="21.85546875" style="242" bestFit="1" customWidth="1"/>
    <col min="11522" max="11522" width="47.7109375" style="242" customWidth="1"/>
    <col min="11523" max="11523" width="10" style="242" customWidth="1"/>
    <col min="11524" max="11776" width="9.140625" style="242"/>
    <col min="11777" max="11777" width="21.85546875" style="242" bestFit="1" customWidth="1"/>
    <col min="11778" max="11778" width="47.7109375" style="242" customWidth="1"/>
    <col min="11779" max="11779" width="10" style="242" customWidth="1"/>
    <col min="11780" max="12032" width="9.140625" style="242"/>
    <col min="12033" max="12033" width="21.85546875" style="242" bestFit="1" customWidth="1"/>
    <col min="12034" max="12034" width="47.7109375" style="242" customWidth="1"/>
    <col min="12035" max="12035" width="10" style="242" customWidth="1"/>
    <col min="12036" max="12288" width="9.140625" style="242"/>
    <col min="12289" max="12289" width="21.85546875" style="242" bestFit="1" customWidth="1"/>
    <col min="12290" max="12290" width="47.7109375" style="242" customWidth="1"/>
    <col min="12291" max="12291" width="10" style="242" customWidth="1"/>
    <col min="12292" max="12544" width="9.140625" style="242"/>
    <col min="12545" max="12545" width="21.85546875" style="242" bestFit="1" customWidth="1"/>
    <col min="12546" max="12546" width="47.7109375" style="242" customWidth="1"/>
    <col min="12547" max="12547" width="10" style="242" customWidth="1"/>
    <col min="12548" max="12800" width="9.140625" style="242"/>
    <col min="12801" max="12801" width="21.85546875" style="242" bestFit="1" customWidth="1"/>
    <col min="12802" max="12802" width="47.7109375" style="242" customWidth="1"/>
    <col min="12803" max="12803" width="10" style="242" customWidth="1"/>
    <col min="12804" max="13056" width="9.140625" style="242"/>
    <col min="13057" max="13057" width="21.85546875" style="242" bestFit="1" customWidth="1"/>
    <col min="13058" max="13058" width="47.7109375" style="242" customWidth="1"/>
    <col min="13059" max="13059" width="10" style="242" customWidth="1"/>
    <col min="13060" max="13312" width="9.140625" style="242"/>
    <col min="13313" max="13313" width="21.85546875" style="242" bestFit="1" customWidth="1"/>
    <col min="13314" max="13314" width="47.7109375" style="242" customWidth="1"/>
    <col min="13315" max="13315" width="10" style="242" customWidth="1"/>
    <col min="13316" max="13568" width="9.140625" style="242"/>
    <col min="13569" max="13569" width="21.85546875" style="242" bestFit="1" customWidth="1"/>
    <col min="13570" max="13570" width="47.7109375" style="242" customWidth="1"/>
    <col min="13571" max="13571" width="10" style="242" customWidth="1"/>
    <col min="13572" max="13824" width="9.140625" style="242"/>
    <col min="13825" max="13825" width="21.85546875" style="242" bestFit="1" customWidth="1"/>
    <col min="13826" max="13826" width="47.7109375" style="242" customWidth="1"/>
    <col min="13827" max="13827" width="10" style="242" customWidth="1"/>
    <col min="13828" max="14080" width="9.140625" style="242"/>
    <col min="14081" max="14081" width="21.85546875" style="242" bestFit="1" customWidth="1"/>
    <col min="14082" max="14082" width="47.7109375" style="242" customWidth="1"/>
    <col min="14083" max="14083" width="10" style="242" customWidth="1"/>
    <col min="14084" max="14336" width="9.140625" style="242"/>
    <col min="14337" max="14337" width="21.85546875" style="242" bestFit="1" customWidth="1"/>
    <col min="14338" max="14338" width="47.7109375" style="242" customWidth="1"/>
    <col min="14339" max="14339" width="10" style="242" customWidth="1"/>
    <col min="14340" max="14592" width="9.140625" style="242"/>
    <col min="14593" max="14593" width="21.85546875" style="242" bestFit="1" customWidth="1"/>
    <col min="14594" max="14594" width="47.7109375" style="242" customWidth="1"/>
    <col min="14595" max="14595" width="10" style="242" customWidth="1"/>
    <col min="14596" max="14848" width="9.140625" style="242"/>
    <col min="14849" max="14849" width="21.85546875" style="242" bestFit="1" customWidth="1"/>
    <col min="14850" max="14850" width="47.7109375" style="242" customWidth="1"/>
    <col min="14851" max="14851" width="10" style="242" customWidth="1"/>
    <col min="14852" max="15104" width="9.140625" style="242"/>
    <col min="15105" max="15105" width="21.85546875" style="242" bestFit="1" customWidth="1"/>
    <col min="15106" max="15106" width="47.7109375" style="242" customWidth="1"/>
    <col min="15107" max="15107" width="10" style="242" customWidth="1"/>
    <col min="15108" max="15360" width="9.140625" style="242"/>
    <col min="15361" max="15361" width="21.85546875" style="242" bestFit="1" customWidth="1"/>
    <col min="15362" max="15362" width="47.7109375" style="242" customWidth="1"/>
    <col min="15363" max="15363" width="10" style="242" customWidth="1"/>
    <col min="15364" max="15616" width="9.140625" style="242"/>
    <col min="15617" max="15617" width="21.85546875" style="242" bestFit="1" customWidth="1"/>
    <col min="15618" max="15618" width="47.7109375" style="242" customWidth="1"/>
    <col min="15619" max="15619" width="10" style="242" customWidth="1"/>
    <col min="15620" max="15872" width="9.140625" style="242"/>
    <col min="15873" max="15873" width="21.85546875" style="242" bestFit="1" customWidth="1"/>
    <col min="15874" max="15874" width="47.7109375" style="242" customWidth="1"/>
    <col min="15875" max="15875" width="10" style="242" customWidth="1"/>
    <col min="15876" max="16128" width="9.140625" style="242"/>
    <col min="16129" max="16129" width="21.85546875" style="242" bestFit="1" customWidth="1"/>
    <col min="16130" max="16130" width="47.7109375" style="242" customWidth="1"/>
    <col min="16131" max="16131" width="10" style="242" customWidth="1"/>
    <col min="16132" max="16384" width="9.140625" style="242"/>
  </cols>
  <sheetData>
    <row r="1" spans="1:20">
      <c r="A1" s="242" t="s">
        <v>0</v>
      </c>
      <c r="B1" s="265" t="s">
        <v>1838</v>
      </c>
    </row>
    <row r="2" spans="1:20">
      <c r="A2" s="242" t="s">
        <v>2</v>
      </c>
      <c r="B2" s="268" t="s">
        <v>1819</v>
      </c>
    </row>
    <row r="3" spans="1:20">
      <c r="A3" s="242" t="s">
        <v>4</v>
      </c>
      <c r="B3" s="268" t="s">
        <v>1560</v>
      </c>
    </row>
    <row r="4" spans="1:20">
      <c r="A4" s="242" t="s">
        <v>6</v>
      </c>
      <c r="B4" s="268" t="s">
        <v>7</v>
      </c>
    </row>
    <row r="5" spans="1:20">
      <c r="A5" s="242" t="s">
        <v>8</v>
      </c>
      <c r="B5" s="242" t="s">
        <v>9</v>
      </c>
    </row>
    <row r="6" spans="1:20" ht="15.75" thickBot="1"/>
    <row r="7" spans="1:20">
      <c r="A7" s="3035" t="s">
        <v>1820</v>
      </c>
      <c r="B7" s="3036"/>
      <c r="C7" s="3041" t="s">
        <v>1821</v>
      </c>
      <c r="D7" s="3042"/>
      <c r="E7" s="3042"/>
      <c r="F7" s="3042"/>
      <c r="G7" s="3042"/>
      <c r="H7" s="3042"/>
      <c r="I7" s="3042"/>
      <c r="J7" s="3042"/>
      <c r="K7" s="3042"/>
      <c r="L7" s="3042"/>
      <c r="M7" s="3042"/>
      <c r="N7" s="3043"/>
      <c r="O7" s="3043"/>
      <c r="P7" s="3043"/>
      <c r="Q7" s="3044"/>
      <c r="R7" s="1235"/>
      <c r="S7" s="1235"/>
      <c r="T7" s="1235"/>
    </row>
    <row r="8" spans="1:20">
      <c r="A8" s="3037"/>
      <c r="B8" s="3038"/>
      <c r="C8" s="3045"/>
      <c r="D8" s="3046"/>
      <c r="E8" s="3046"/>
      <c r="F8" s="3046"/>
      <c r="G8" s="3046"/>
      <c r="H8" s="3046"/>
      <c r="I8" s="3046"/>
      <c r="J8" s="3046"/>
      <c r="K8" s="3046"/>
      <c r="L8" s="3046"/>
      <c r="M8" s="3046"/>
      <c r="N8" s="3047"/>
      <c r="O8" s="3047"/>
      <c r="P8" s="3047"/>
      <c r="Q8" s="3048"/>
      <c r="R8" s="1235"/>
      <c r="S8" s="1235"/>
      <c r="T8" s="1235"/>
    </row>
    <row r="9" spans="1:20">
      <c r="A9" s="3037"/>
      <c r="B9" s="3038"/>
      <c r="C9" s="3045"/>
      <c r="D9" s="3046"/>
      <c r="E9" s="3046"/>
      <c r="F9" s="3046"/>
      <c r="G9" s="3046"/>
      <c r="H9" s="3046"/>
      <c r="I9" s="3046"/>
      <c r="J9" s="3046"/>
      <c r="K9" s="3046"/>
      <c r="L9" s="3046"/>
      <c r="M9" s="3046"/>
      <c r="N9" s="3047"/>
      <c r="O9" s="3047"/>
      <c r="P9" s="3047"/>
      <c r="Q9" s="3048"/>
      <c r="R9" s="1235"/>
      <c r="S9" s="1235"/>
      <c r="T9" s="1235"/>
    </row>
    <row r="10" spans="1:20" ht="15.75" thickBot="1">
      <c r="A10" s="3039"/>
      <c r="B10" s="3040"/>
      <c r="C10" s="3049"/>
      <c r="D10" s="3050"/>
      <c r="E10" s="3050"/>
      <c r="F10" s="3050"/>
      <c r="G10" s="3050"/>
      <c r="H10" s="3050"/>
      <c r="I10" s="3050"/>
      <c r="J10" s="3050"/>
      <c r="K10" s="3050"/>
      <c r="L10" s="3050"/>
      <c r="M10" s="3050"/>
      <c r="N10" s="3051"/>
      <c r="O10" s="3051"/>
      <c r="P10" s="3051"/>
      <c r="Q10" s="3052"/>
      <c r="R10" s="1235"/>
      <c r="S10" s="1235"/>
      <c r="T10" s="1235"/>
    </row>
    <row r="11" spans="1:20" ht="15" customHeight="1">
      <c r="A11" s="3061" t="s">
        <v>1822</v>
      </c>
      <c r="B11" s="3062"/>
      <c r="C11" s="3065" t="s">
        <v>1817</v>
      </c>
      <c r="D11" s="1359"/>
      <c r="E11" s="3067" t="s">
        <v>1708</v>
      </c>
      <c r="F11" s="3067"/>
      <c r="G11" s="3067"/>
      <c r="H11" s="3067"/>
      <c r="I11" s="3067"/>
      <c r="J11" s="3067"/>
      <c r="K11" s="3067"/>
      <c r="L11" s="3067"/>
      <c r="M11" s="3067"/>
      <c r="N11" s="3067"/>
      <c r="O11" s="3067"/>
      <c r="P11" s="3067"/>
      <c r="Q11" s="3068"/>
      <c r="R11" s="1235"/>
      <c r="S11" s="1235"/>
      <c r="T11" s="1235"/>
    </row>
    <row r="12" spans="1:20" ht="25.5">
      <c r="A12" s="3063"/>
      <c r="B12" s="3064"/>
      <c r="C12" s="3066"/>
      <c r="D12" s="1360" t="s">
        <v>1709</v>
      </c>
      <c r="E12" s="1238" t="s">
        <v>1710</v>
      </c>
      <c r="F12" s="1361" t="s">
        <v>1711</v>
      </c>
      <c r="G12" s="1361" t="s">
        <v>1712</v>
      </c>
      <c r="H12" s="1361" t="s">
        <v>1713</v>
      </c>
      <c r="I12" s="1361" t="s">
        <v>1714</v>
      </c>
      <c r="J12" s="1361" t="s">
        <v>1715</v>
      </c>
      <c r="K12" s="1361" t="s">
        <v>1716</v>
      </c>
      <c r="L12" s="1361" t="s">
        <v>1717</v>
      </c>
      <c r="M12" s="1361" t="s">
        <v>1718</v>
      </c>
      <c r="N12" s="1361" t="s">
        <v>1719</v>
      </c>
      <c r="O12" s="1361" t="s">
        <v>1720</v>
      </c>
      <c r="P12" s="1361" t="s">
        <v>1721</v>
      </c>
      <c r="Q12" s="1362" t="s">
        <v>1722</v>
      </c>
      <c r="R12" s="1235"/>
      <c r="S12" s="1235"/>
      <c r="T12" s="1235"/>
    </row>
    <row r="13" spans="1:20">
      <c r="A13" s="1363"/>
      <c r="B13" s="1364"/>
      <c r="C13" s="1365">
        <v>1</v>
      </c>
      <c r="D13" s="1366">
        <v>2</v>
      </c>
      <c r="E13" s="1366">
        <v>3</v>
      </c>
      <c r="F13" s="1366">
        <v>4</v>
      </c>
      <c r="G13" s="1366">
        <v>5</v>
      </c>
      <c r="H13" s="1366">
        <v>6</v>
      </c>
      <c r="I13" s="1366">
        <v>7</v>
      </c>
      <c r="J13" s="1366">
        <v>8</v>
      </c>
      <c r="K13" s="1366">
        <v>9</v>
      </c>
      <c r="L13" s="1366">
        <v>10</v>
      </c>
      <c r="M13" s="1366">
        <v>11</v>
      </c>
      <c r="N13" s="1366">
        <v>12</v>
      </c>
      <c r="O13" s="1366">
        <v>13</v>
      </c>
      <c r="P13" s="1367">
        <v>14</v>
      </c>
      <c r="Q13" s="1368">
        <v>15</v>
      </c>
      <c r="R13" s="1235"/>
      <c r="S13" s="1235"/>
      <c r="T13" s="1235"/>
    </row>
    <row r="14" spans="1:20">
      <c r="A14" s="1363"/>
      <c r="B14" s="1369" t="s">
        <v>1723</v>
      </c>
      <c r="C14" s="1246"/>
      <c r="D14" s="1247"/>
      <c r="E14" s="1247"/>
      <c r="F14" s="1247"/>
      <c r="G14" s="1247"/>
      <c r="H14" s="1247"/>
      <c r="I14" s="1247"/>
      <c r="J14" s="1247"/>
      <c r="K14" s="1247"/>
      <c r="L14" s="1247"/>
      <c r="M14" s="1247"/>
      <c r="N14" s="1247"/>
      <c r="O14" s="1247"/>
      <c r="P14" s="1247"/>
      <c r="Q14" s="1248"/>
      <c r="R14" s="1235"/>
      <c r="S14" s="1235"/>
      <c r="T14" s="1235"/>
    </row>
    <row r="15" spans="1:20">
      <c r="A15" s="1260"/>
      <c r="B15" s="1370" t="s">
        <v>11</v>
      </c>
      <c r="C15" s="1251"/>
      <c r="D15" s="1252"/>
      <c r="E15" s="1252"/>
      <c r="F15" s="1252"/>
      <c r="G15" s="1252"/>
      <c r="H15" s="1252"/>
      <c r="I15" s="1252"/>
      <c r="J15" s="1252"/>
      <c r="K15" s="1252"/>
      <c r="L15" s="1252"/>
      <c r="M15" s="1252"/>
      <c r="N15" s="1252"/>
      <c r="O15" s="1252"/>
      <c r="P15" s="1252"/>
      <c r="Q15" s="1253"/>
      <c r="R15" s="1235"/>
      <c r="S15" s="1235"/>
      <c r="T15" s="1235"/>
    </row>
    <row r="16" spans="1:20">
      <c r="A16" s="1254">
        <v>1</v>
      </c>
      <c r="B16" s="1255" t="s">
        <v>1724</v>
      </c>
      <c r="C16" s="1256">
        <f>SUM(D16:Q16)</f>
        <v>0</v>
      </c>
      <c r="D16" s="1257"/>
      <c r="E16" s="1258"/>
      <c r="F16" s="1258"/>
      <c r="G16" s="1258"/>
      <c r="H16" s="1258"/>
      <c r="I16" s="1258"/>
      <c r="J16" s="1258"/>
      <c r="K16" s="1258"/>
      <c r="L16" s="1258"/>
      <c r="M16" s="1258"/>
      <c r="N16" s="1258"/>
      <c r="O16" s="1258"/>
      <c r="P16" s="1258"/>
      <c r="Q16" s="1259"/>
      <c r="R16" s="1235"/>
      <c r="S16" s="1235"/>
      <c r="T16" s="1235"/>
    </row>
    <row r="17" spans="1:20" ht="26.25">
      <c r="A17" s="1260">
        <v>2</v>
      </c>
      <c r="B17" s="1261" t="s">
        <v>319</v>
      </c>
      <c r="C17" s="1256">
        <f t="shared" ref="C17:C32" si="0">SUM(D17:Q17)</f>
        <v>0</v>
      </c>
      <c r="D17" s="1262"/>
      <c r="E17" s="1263"/>
      <c r="F17" s="1263"/>
      <c r="G17" s="1263"/>
      <c r="H17" s="1263"/>
      <c r="I17" s="1263"/>
      <c r="J17" s="1263"/>
      <c r="K17" s="1263"/>
      <c r="L17" s="1263"/>
      <c r="M17" s="1263"/>
      <c r="N17" s="1263"/>
      <c r="O17" s="1263"/>
      <c r="P17" s="1263"/>
      <c r="Q17" s="1264"/>
      <c r="R17" s="1235"/>
      <c r="S17" s="1235"/>
      <c r="T17" s="1235"/>
    </row>
    <row r="18" spans="1:20" ht="15" customHeight="1">
      <c r="A18" s="1260">
        <v>3</v>
      </c>
      <c r="B18" s="1266" t="s">
        <v>1725</v>
      </c>
      <c r="C18" s="1256">
        <f t="shared" si="0"/>
        <v>0</v>
      </c>
      <c r="D18" s="1262"/>
      <c r="E18" s="1263"/>
      <c r="F18" s="1263"/>
      <c r="G18" s="1263"/>
      <c r="H18" s="1263"/>
      <c r="I18" s="1263"/>
      <c r="J18" s="1263"/>
      <c r="K18" s="1263"/>
      <c r="L18" s="1263"/>
      <c r="M18" s="1263"/>
      <c r="N18" s="1263"/>
      <c r="O18" s="1263"/>
      <c r="P18" s="1263"/>
      <c r="Q18" s="1264"/>
      <c r="R18" s="1235"/>
      <c r="S18" s="1235"/>
      <c r="T18" s="1235"/>
    </row>
    <row r="19" spans="1:20">
      <c r="A19" s="1260">
        <v>4</v>
      </c>
      <c r="B19" s="1266" t="s">
        <v>1726</v>
      </c>
      <c r="C19" s="1256">
        <f t="shared" si="0"/>
        <v>0</v>
      </c>
      <c r="D19" s="1267">
        <f>D20+D21</f>
        <v>0</v>
      </c>
      <c r="E19" s="1267">
        <f t="shared" ref="E19:Q19" si="1">E20+E21</f>
        <v>0</v>
      </c>
      <c r="F19" s="1267">
        <f t="shared" si="1"/>
        <v>0</v>
      </c>
      <c r="G19" s="1267">
        <f t="shared" si="1"/>
        <v>0</v>
      </c>
      <c r="H19" s="1267">
        <f t="shared" si="1"/>
        <v>0</v>
      </c>
      <c r="I19" s="1267">
        <f t="shared" si="1"/>
        <v>0</v>
      </c>
      <c r="J19" s="1267">
        <f t="shared" si="1"/>
        <v>0</v>
      </c>
      <c r="K19" s="1267">
        <f t="shared" si="1"/>
        <v>0</v>
      </c>
      <c r="L19" s="1267">
        <f t="shared" si="1"/>
        <v>0</v>
      </c>
      <c r="M19" s="1267">
        <f t="shared" si="1"/>
        <v>0</v>
      </c>
      <c r="N19" s="1267">
        <f t="shared" si="1"/>
        <v>0</v>
      </c>
      <c r="O19" s="1267">
        <f t="shared" si="1"/>
        <v>0</v>
      </c>
      <c r="P19" s="1267">
        <f t="shared" si="1"/>
        <v>0</v>
      </c>
      <c r="Q19" s="1268">
        <f t="shared" si="1"/>
        <v>0</v>
      </c>
      <c r="R19" s="1235"/>
      <c r="S19" s="1235"/>
      <c r="T19" s="1235"/>
    </row>
    <row r="20" spans="1:20">
      <c r="A20" s="1260"/>
      <c r="B20" s="1269" t="s">
        <v>1727</v>
      </c>
      <c r="C20" s="1256">
        <f t="shared" si="0"/>
        <v>0</v>
      </c>
      <c r="D20" s="1270"/>
      <c r="E20" s="1271"/>
      <c r="F20" s="1271"/>
      <c r="G20" s="1271"/>
      <c r="H20" s="1271"/>
      <c r="I20" s="1271"/>
      <c r="J20" s="1271"/>
      <c r="K20" s="1271"/>
      <c r="L20" s="1271"/>
      <c r="M20" s="1271"/>
      <c r="N20" s="1271"/>
      <c r="O20" s="1271"/>
      <c r="P20" s="1271"/>
      <c r="Q20" s="1272"/>
      <c r="R20" s="1235"/>
      <c r="S20" s="1235"/>
      <c r="T20" s="1235"/>
    </row>
    <row r="21" spans="1:20">
      <c r="A21" s="1260"/>
      <c r="B21" s="1269" t="s">
        <v>803</v>
      </c>
      <c r="C21" s="1256">
        <f t="shared" si="0"/>
        <v>0</v>
      </c>
      <c r="D21" s="1270"/>
      <c r="E21" s="1271"/>
      <c r="F21" s="1271"/>
      <c r="G21" s="1271"/>
      <c r="H21" s="1271"/>
      <c r="I21" s="1271"/>
      <c r="J21" s="1271"/>
      <c r="K21" s="1271"/>
      <c r="L21" s="1271"/>
      <c r="M21" s="1271"/>
      <c r="N21" s="1271"/>
      <c r="O21" s="1271"/>
      <c r="P21" s="1271"/>
      <c r="Q21" s="1272"/>
      <c r="R21" s="1235"/>
      <c r="S21" s="1235"/>
      <c r="T21" s="1235"/>
    </row>
    <row r="22" spans="1:20">
      <c r="A22" s="1260">
        <v>5</v>
      </c>
      <c r="B22" s="1266" t="s">
        <v>1728</v>
      </c>
      <c r="C22" s="1256">
        <f t="shared" si="0"/>
        <v>0</v>
      </c>
      <c r="D22" s="1273"/>
      <c r="E22" s="1274"/>
      <c r="F22" s="1274"/>
      <c r="G22" s="1274"/>
      <c r="H22" s="1274"/>
      <c r="I22" s="1274"/>
      <c r="J22" s="1274"/>
      <c r="K22" s="1274"/>
      <c r="L22" s="1274"/>
      <c r="M22" s="1274"/>
      <c r="N22" s="1274"/>
      <c r="O22" s="1274"/>
      <c r="P22" s="1274"/>
      <c r="Q22" s="1275"/>
      <c r="R22" s="1235"/>
      <c r="S22" s="1235"/>
      <c r="T22" s="1235"/>
    </row>
    <row r="23" spans="1:20">
      <c r="A23" s="1260">
        <v>6</v>
      </c>
      <c r="B23" s="1266" t="s">
        <v>1729</v>
      </c>
      <c r="C23" s="1256">
        <f t="shared" si="0"/>
        <v>0</v>
      </c>
      <c r="D23" s="1270"/>
      <c r="E23" s="1271"/>
      <c r="F23" s="1271"/>
      <c r="G23" s="1271"/>
      <c r="H23" s="1271"/>
      <c r="I23" s="1271"/>
      <c r="J23" s="1271"/>
      <c r="K23" s="1271"/>
      <c r="L23" s="1271"/>
      <c r="M23" s="1271"/>
      <c r="N23" s="1271"/>
      <c r="O23" s="1271"/>
      <c r="P23" s="1271"/>
      <c r="Q23" s="1272"/>
      <c r="R23" s="1235"/>
      <c r="S23" s="1235"/>
      <c r="T23" s="1235"/>
    </row>
    <row r="24" spans="1:20">
      <c r="A24" s="1260">
        <v>7</v>
      </c>
      <c r="B24" s="1266" t="s">
        <v>1730</v>
      </c>
      <c r="C24" s="1256">
        <f t="shared" si="0"/>
        <v>0</v>
      </c>
      <c r="D24" s="1270"/>
      <c r="E24" s="1271"/>
      <c r="F24" s="1271"/>
      <c r="G24" s="1271"/>
      <c r="H24" s="1271"/>
      <c r="I24" s="1271"/>
      <c r="J24" s="1271"/>
      <c r="K24" s="1271"/>
      <c r="L24" s="1271"/>
      <c r="M24" s="1271"/>
      <c r="N24" s="1271"/>
      <c r="O24" s="1271"/>
      <c r="P24" s="1271"/>
      <c r="Q24" s="1272"/>
      <c r="R24" s="1235"/>
      <c r="S24" s="1235"/>
      <c r="T24" s="1235"/>
    </row>
    <row r="25" spans="1:20">
      <c r="A25" s="1260"/>
      <c r="B25" s="1269" t="s">
        <v>1731</v>
      </c>
      <c r="C25" s="1256">
        <f t="shared" si="0"/>
        <v>0</v>
      </c>
      <c r="D25" s="1270"/>
      <c r="E25" s="1271"/>
      <c r="F25" s="1271"/>
      <c r="G25" s="1271"/>
      <c r="H25" s="1271"/>
      <c r="I25" s="1271"/>
      <c r="J25" s="1271"/>
      <c r="K25" s="1271"/>
      <c r="L25" s="1271"/>
      <c r="M25" s="1271"/>
      <c r="N25" s="1271"/>
      <c r="O25" s="1271"/>
      <c r="P25" s="1271"/>
      <c r="Q25" s="1272"/>
      <c r="R25" s="1235"/>
      <c r="S25" s="1235"/>
      <c r="T25" s="1235"/>
    </row>
    <row r="26" spans="1:20">
      <c r="A26" s="1260">
        <v>8</v>
      </c>
      <c r="B26" s="1277" t="s">
        <v>1732</v>
      </c>
      <c r="C26" s="1256">
        <f t="shared" si="0"/>
        <v>0</v>
      </c>
      <c r="D26" s="1278">
        <f>D27+D28+D29</f>
        <v>0</v>
      </c>
      <c r="E26" s="1278">
        <f t="shared" ref="E26:Q26" si="2">E27+E28+E29</f>
        <v>0</v>
      </c>
      <c r="F26" s="1278">
        <f t="shared" si="2"/>
        <v>0</v>
      </c>
      <c r="G26" s="1278">
        <f t="shared" si="2"/>
        <v>0</v>
      </c>
      <c r="H26" s="1278">
        <f t="shared" si="2"/>
        <v>0</v>
      </c>
      <c r="I26" s="1278">
        <f t="shared" si="2"/>
        <v>0</v>
      </c>
      <c r="J26" s="1278">
        <f t="shared" si="2"/>
        <v>0</v>
      </c>
      <c r="K26" s="1278">
        <f t="shared" si="2"/>
        <v>0</v>
      </c>
      <c r="L26" s="1278">
        <f t="shared" si="2"/>
        <v>0</v>
      </c>
      <c r="M26" s="1278">
        <f t="shared" si="2"/>
        <v>0</v>
      </c>
      <c r="N26" s="1278">
        <f t="shared" si="2"/>
        <v>0</v>
      </c>
      <c r="O26" s="1278">
        <f t="shared" si="2"/>
        <v>0</v>
      </c>
      <c r="P26" s="1278">
        <f t="shared" si="2"/>
        <v>0</v>
      </c>
      <c r="Q26" s="1279">
        <f t="shared" si="2"/>
        <v>0</v>
      </c>
      <c r="R26" s="1235"/>
      <c r="S26" s="1235"/>
      <c r="T26" s="1235"/>
    </row>
    <row r="27" spans="1:20">
      <c r="A27" s="1231"/>
      <c r="B27" s="1280" t="s">
        <v>1733</v>
      </c>
      <c r="C27" s="1256">
        <f t="shared" si="0"/>
        <v>0</v>
      </c>
      <c r="D27" s="1270"/>
      <c r="E27" s="1271"/>
      <c r="F27" s="1271"/>
      <c r="G27" s="1271"/>
      <c r="H27" s="1271"/>
      <c r="I27" s="1271"/>
      <c r="J27" s="1271"/>
      <c r="K27" s="1271"/>
      <c r="L27" s="1271"/>
      <c r="M27" s="1271"/>
      <c r="N27" s="1271"/>
      <c r="O27" s="1271"/>
      <c r="P27" s="1271"/>
      <c r="Q27" s="1272"/>
      <c r="R27" s="1235"/>
      <c r="S27" s="1235"/>
      <c r="T27" s="1235"/>
    </row>
    <row r="28" spans="1:20">
      <c r="A28" s="1260"/>
      <c r="B28" s="1280" t="s">
        <v>263</v>
      </c>
      <c r="C28" s="1256">
        <f t="shared" si="0"/>
        <v>0</v>
      </c>
      <c r="D28" s="1270"/>
      <c r="E28" s="1271"/>
      <c r="F28" s="1271"/>
      <c r="G28" s="1271"/>
      <c r="H28" s="1271"/>
      <c r="I28" s="1271"/>
      <c r="J28" s="1271"/>
      <c r="K28" s="1271"/>
      <c r="L28" s="1271"/>
      <c r="M28" s="1271"/>
      <c r="N28" s="1271"/>
      <c r="O28" s="1271"/>
      <c r="P28" s="1271"/>
      <c r="Q28" s="1272"/>
      <c r="R28" s="1235"/>
      <c r="S28" s="1235"/>
      <c r="T28" s="1235"/>
    </row>
    <row r="29" spans="1:20">
      <c r="A29" s="1260"/>
      <c r="B29" s="1269" t="s">
        <v>1734</v>
      </c>
      <c r="C29" s="1256">
        <f t="shared" si="0"/>
        <v>0</v>
      </c>
      <c r="D29" s="1270"/>
      <c r="E29" s="1271"/>
      <c r="F29" s="1271"/>
      <c r="G29" s="1271"/>
      <c r="H29" s="1271"/>
      <c r="I29" s="1271"/>
      <c r="J29" s="1271"/>
      <c r="K29" s="1271"/>
      <c r="L29" s="1271"/>
      <c r="M29" s="1271"/>
      <c r="N29" s="1271"/>
      <c r="O29" s="1271"/>
      <c r="P29" s="1271"/>
      <c r="Q29" s="1272"/>
      <c r="R29" s="1235"/>
      <c r="S29" s="1235"/>
      <c r="T29" s="1235"/>
    </row>
    <row r="30" spans="1:20">
      <c r="A30" s="1260">
        <v>9</v>
      </c>
      <c r="B30" s="1281" t="s">
        <v>1735</v>
      </c>
      <c r="C30" s="1256">
        <f t="shared" si="0"/>
        <v>0</v>
      </c>
      <c r="D30" s="1278">
        <f>D31+D32</f>
        <v>0</v>
      </c>
      <c r="E30" s="1278">
        <f t="shared" ref="E30:Q30" si="3">E31+E32</f>
        <v>0</v>
      </c>
      <c r="F30" s="1278">
        <f t="shared" si="3"/>
        <v>0</v>
      </c>
      <c r="G30" s="1278">
        <f t="shared" si="3"/>
        <v>0</v>
      </c>
      <c r="H30" s="1278">
        <f t="shared" si="3"/>
        <v>0</v>
      </c>
      <c r="I30" s="1278">
        <f t="shared" si="3"/>
        <v>0</v>
      </c>
      <c r="J30" s="1278">
        <f t="shared" si="3"/>
        <v>0</v>
      </c>
      <c r="K30" s="1278">
        <f t="shared" si="3"/>
        <v>0</v>
      </c>
      <c r="L30" s="1278">
        <f t="shared" si="3"/>
        <v>0</v>
      </c>
      <c r="M30" s="1278">
        <f t="shared" si="3"/>
        <v>0</v>
      </c>
      <c r="N30" s="1278">
        <f t="shared" si="3"/>
        <v>0</v>
      </c>
      <c r="O30" s="1278">
        <f t="shared" si="3"/>
        <v>0</v>
      </c>
      <c r="P30" s="1278">
        <f t="shared" si="3"/>
        <v>0</v>
      </c>
      <c r="Q30" s="1279">
        <f t="shared" si="3"/>
        <v>0</v>
      </c>
      <c r="R30" s="1235"/>
      <c r="S30" s="1235"/>
      <c r="T30" s="1235"/>
    </row>
    <row r="31" spans="1:20">
      <c r="A31" s="1260"/>
      <c r="B31" s="1282" t="s">
        <v>1736</v>
      </c>
      <c r="C31" s="1256">
        <f t="shared" si="0"/>
        <v>0</v>
      </c>
      <c r="D31" s="1270"/>
      <c r="E31" s="1271"/>
      <c r="F31" s="1271"/>
      <c r="G31" s="1271"/>
      <c r="H31" s="1271"/>
      <c r="I31" s="1271"/>
      <c r="J31" s="1271"/>
      <c r="K31" s="1271"/>
      <c r="L31" s="1271"/>
      <c r="M31" s="1271"/>
      <c r="N31" s="1271"/>
      <c r="O31" s="1271"/>
      <c r="P31" s="1271"/>
      <c r="Q31" s="1272"/>
      <c r="R31" s="1235"/>
      <c r="S31" s="1235"/>
      <c r="T31" s="1235"/>
    </row>
    <row r="32" spans="1:20">
      <c r="A32" s="1260"/>
      <c r="B32" s="1282" t="s">
        <v>1737</v>
      </c>
      <c r="C32" s="1256">
        <f t="shared" si="0"/>
        <v>0</v>
      </c>
      <c r="D32" s="1270"/>
      <c r="E32" s="1271"/>
      <c r="F32" s="1271"/>
      <c r="G32" s="1271"/>
      <c r="H32" s="1271"/>
      <c r="I32" s="1271"/>
      <c r="J32" s="1271"/>
      <c r="K32" s="1271"/>
      <c r="L32" s="1271"/>
      <c r="M32" s="1271"/>
      <c r="N32" s="1271"/>
      <c r="O32" s="1271"/>
      <c r="P32" s="1271"/>
      <c r="Q32" s="1272"/>
      <c r="R32" s="1235"/>
      <c r="S32" s="1235"/>
      <c r="T32" s="1235"/>
    </row>
    <row r="33" spans="1:20">
      <c r="A33" s="1260"/>
      <c r="B33" s="1371" t="s">
        <v>1738</v>
      </c>
      <c r="C33" s="1285">
        <f>C16+C17+C18+C19+C22+C23+C24+C25+C26+C30</f>
        <v>0</v>
      </c>
      <c r="D33" s="1285">
        <f t="shared" ref="D33:Q33" si="4">D16+D17+D18+D19+D22+D23+D24+D25+D26+D30</f>
        <v>0</v>
      </c>
      <c r="E33" s="1285">
        <f t="shared" si="4"/>
        <v>0</v>
      </c>
      <c r="F33" s="1285">
        <f t="shared" si="4"/>
        <v>0</v>
      </c>
      <c r="G33" s="1285">
        <f t="shared" si="4"/>
        <v>0</v>
      </c>
      <c r="H33" s="1285">
        <f t="shared" si="4"/>
        <v>0</v>
      </c>
      <c r="I33" s="1285">
        <f t="shared" si="4"/>
        <v>0</v>
      </c>
      <c r="J33" s="1285">
        <f t="shared" si="4"/>
        <v>0</v>
      </c>
      <c r="K33" s="1285">
        <f t="shared" si="4"/>
        <v>0</v>
      </c>
      <c r="L33" s="1285">
        <f t="shared" si="4"/>
        <v>0</v>
      </c>
      <c r="M33" s="1285">
        <f t="shared" si="4"/>
        <v>0</v>
      </c>
      <c r="N33" s="1285">
        <f t="shared" si="4"/>
        <v>0</v>
      </c>
      <c r="O33" s="1285">
        <f t="shared" si="4"/>
        <v>0</v>
      </c>
      <c r="P33" s="1285">
        <f t="shared" si="4"/>
        <v>0</v>
      </c>
      <c r="Q33" s="1286">
        <f t="shared" si="4"/>
        <v>0</v>
      </c>
      <c r="R33" s="1235"/>
      <c r="S33" s="1235"/>
      <c r="T33" s="1235"/>
    </row>
    <row r="34" spans="1:20">
      <c r="A34" s="1260"/>
      <c r="B34" s="1369" t="s">
        <v>1739</v>
      </c>
      <c r="C34" s="1288"/>
      <c r="D34" s="1288"/>
      <c r="E34" s="1288"/>
      <c r="F34" s="1288"/>
      <c r="G34" s="1288"/>
      <c r="H34" s="1288"/>
      <c r="I34" s="1288"/>
      <c r="J34" s="1288"/>
      <c r="K34" s="1288"/>
      <c r="L34" s="1288"/>
      <c r="M34" s="1288"/>
      <c r="N34" s="1288"/>
      <c r="O34" s="1288"/>
      <c r="P34" s="1288"/>
      <c r="Q34" s="1289"/>
      <c r="R34" s="1235"/>
      <c r="S34" s="1235"/>
      <c r="T34" s="1235"/>
    </row>
    <row r="35" spans="1:20">
      <c r="A35" s="1260">
        <v>1</v>
      </c>
      <c r="B35" s="1266" t="s">
        <v>29</v>
      </c>
      <c r="C35" s="1256">
        <f>SUM(D35:Q35)</f>
        <v>0</v>
      </c>
      <c r="D35" s="1273"/>
      <c r="E35" s="1274"/>
      <c r="F35" s="1274"/>
      <c r="G35" s="1274"/>
      <c r="H35" s="1274"/>
      <c r="I35" s="1274"/>
      <c r="J35" s="1274"/>
      <c r="K35" s="1274"/>
      <c r="L35" s="1274"/>
      <c r="M35" s="1274"/>
      <c r="N35" s="1274"/>
      <c r="O35" s="1274"/>
      <c r="P35" s="1274"/>
      <c r="Q35" s="1275"/>
      <c r="R35" s="1235"/>
      <c r="S35" s="1235"/>
      <c r="T35" s="1235"/>
    </row>
    <row r="36" spans="1:20">
      <c r="A36" s="1260">
        <v>2</v>
      </c>
      <c r="B36" s="1266" t="s">
        <v>1740</v>
      </c>
      <c r="C36" s="1256">
        <f t="shared" ref="C36:C50" si="5">SUM(D36:Q36)</f>
        <v>0</v>
      </c>
      <c r="D36" s="1270"/>
      <c r="E36" s="1271"/>
      <c r="F36" s="1271"/>
      <c r="G36" s="1271"/>
      <c r="H36" s="1271"/>
      <c r="I36" s="1271"/>
      <c r="J36" s="1271"/>
      <c r="K36" s="1271"/>
      <c r="L36" s="1271"/>
      <c r="M36" s="1271"/>
      <c r="N36" s="1271"/>
      <c r="O36" s="1271"/>
      <c r="P36" s="1271"/>
      <c r="Q36" s="1272"/>
      <c r="R36" s="1235"/>
      <c r="S36" s="1235"/>
      <c r="T36" s="1235"/>
    </row>
    <row r="37" spans="1:20" ht="26.25">
      <c r="A37" s="1260">
        <v>3</v>
      </c>
      <c r="B37" s="1266" t="s">
        <v>1741</v>
      </c>
      <c r="C37" s="1256">
        <f t="shared" si="5"/>
        <v>0</v>
      </c>
      <c r="D37" s="1270"/>
      <c r="E37" s="1271"/>
      <c r="F37" s="1271"/>
      <c r="G37" s="1271"/>
      <c r="H37" s="1271"/>
      <c r="I37" s="1271"/>
      <c r="J37" s="1271"/>
      <c r="K37" s="1271"/>
      <c r="L37" s="1271"/>
      <c r="M37" s="1271"/>
      <c r="N37" s="1271"/>
      <c r="O37" s="1271"/>
      <c r="P37" s="1271"/>
      <c r="Q37" s="1272"/>
      <c r="R37" s="1235"/>
      <c r="S37" s="1235"/>
      <c r="T37" s="1235"/>
    </row>
    <row r="38" spans="1:20" ht="15" customHeight="1">
      <c r="A38" s="1260">
        <v>4</v>
      </c>
      <c r="B38" s="1266" t="s">
        <v>1742</v>
      </c>
      <c r="C38" s="1256">
        <f t="shared" si="5"/>
        <v>0</v>
      </c>
      <c r="D38" s="1278">
        <f>D39+D40</f>
        <v>0</v>
      </c>
      <c r="E38" s="1278">
        <f t="shared" ref="E38:Q38" si="6">E39+E40</f>
        <v>0</v>
      </c>
      <c r="F38" s="1278">
        <f t="shared" si="6"/>
        <v>0</v>
      </c>
      <c r="G38" s="1278">
        <f t="shared" si="6"/>
        <v>0</v>
      </c>
      <c r="H38" s="1278">
        <f t="shared" si="6"/>
        <v>0</v>
      </c>
      <c r="I38" s="1278">
        <f t="shared" si="6"/>
        <v>0</v>
      </c>
      <c r="J38" s="1278">
        <f t="shared" si="6"/>
        <v>0</v>
      </c>
      <c r="K38" s="1278">
        <f t="shared" si="6"/>
        <v>0</v>
      </c>
      <c r="L38" s="1278">
        <f t="shared" si="6"/>
        <v>0</v>
      </c>
      <c r="M38" s="1278">
        <f t="shared" si="6"/>
        <v>0</v>
      </c>
      <c r="N38" s="1278">
        <f t="shared" si="6"/>
        <v>0</v>
      </c>
      <c r="O38" s="1278">
        <f t="shared" si="6"/>
        <v>0</v>
      </c>
      <c r="P38" s="1278">
        <f t="shared" si="6"/>
        <v>0</v>
      </c>
      <c r="Q38" s="1279">
        <f t="shared" si="6"/>
        <v>0</v>
      </c>
      <c r="R38" s="1235"/>
      <c r="S38" s="1235"/>
      <c r="T38" s="1235"/>
    </row>
    <row r="39" spans="1:20">
      <c r="A39" s="1260"/>
      <c r="B39" s="1269" t="s">
        <v>1727</v>
      </c>
      <c r="C39" s="1256">
        <f t="shared" si="5"/>
        <v>0</v>
      </c>
      <c r="D39" s="1290"/>
      <c r="E39" s="1290"/>
      <c r="F39" s="1290"/>
      <c r="G39" s="1290"/>
      <c r="H39" s="1290"/>
      <c r="I39" s="1290"/>
      <c r="J39" s="1290"/>
      <c r="K39" s="1290"/>
      <c r="L39" s="1290"/>
      <c r="M39" s="1290"/>
      <c r="N39" s="1290"/>
      <c r="O39" s="1290"/>
      <c r="P39" s="1290"/>
      <c r="Q39" s="1291"/>
      <c r="R39" s="1235"/>
      <c r="S39" s="1235"/>
      <c r="T39" s="1235"/>
    </row>
    <row r="40" spans="1:20">
      <c r="A40" s="1260"/>
      <c r="B40" s="1269" t="s">
        <v>803</v>
      </c>
      <c r="C40" s="1256">
        <f t="shared" si="5"/>
        <v>0</v>
      </c>
      <c r="D40" s="1292"/>
      <c r="E40" s="1292"/>
      <c r="F40" s="1292"/>
      <c r="G40" s="1292"/>
      <c r="H40" s="1292"/>
      <c r="I40" s="1292"/>
      <c r="J40" s="1292"/>
      <c r="K40" s="1292"/>
      <c r="L40" s="1292"/>
      <c r="M40" s="1292"/>
      <c r="N40" s="1292"/>
      <c r="O40" s="1292"/>
      <c r="P40" s="1292"/>
      <c r="Q40" s="1293"/>
      <c r="R40" s="1235"/>
      <c r="S40" s="1235"/>
      <c r="T40" s="1235"/>
    </row>
    <row r="41" spans="1:20">
      <c r="A41" s="1260">
        <v>5</v>
      </c>
      <c r="B41" s="1266" t="s">
        <v>1728</v>
      </c>
      <c r="C41" s="1256">
        <f t="shared" si="5"/>
        <v>0</v>
      </c>
      <c r="D41" s="1294"/>
      <c r="E41" s="1294"/>
      <c r="F41" s="1294"/>
      <c r="G41" s="1294"/>
      <c r="H41" s="1294"/>
      <c r="I41" s="1294"/>
      <c r="J41" s="1294"/>
      <c r="K41" s="1294"/>
      <c r="L41" s="1294"/>
      <c r="M41" s="1294"/>
      <c r="N41" s="1294"/>
      <c r="O41" s="1294"/>
      <c r="P41" s="1294"/>
      <c r="Q41" s="1295"/>
      <c r="R41" s="1235"/>
      <c r="S41" s="1235"/>
      <c r="T41" s="1235"/>
    </row>
    <row r="42" spans="1:20">
      <c r="A42" s="1260">
        <v>6</v>
      </c>
      <c r="B42" s="1266" t="s">
        <v>1729</v>
      </c>
      <c r="C42" s="1256">
        <f t="shared" si="5"/>
        <v>0</v>
      </c>
      <c r="D42" s="1296"/>
      <c r="E42" s="1296"/>
      <c r="F42" s="1296"/>
      <c r="G42" s="1296"/>
      <c r="H42" s="1296"/>
      <c r="I42" s="1296"/>
      <c r="J42" s="1296"/>
      <c r="K42" s="1296"/>
      <c r="L42" s="1296"/>
      <c r="M42" s="1296"/>
      <c r="N42" s="1296"/>
      <c r="O42" s="1296"/>
      <c r="P42" s="1296"/>
      <c r="Q42" s="1297"/>
      <c r="R42" s="1235"/>
      <c r="S42" s="1235"/>
      <c r="T42" s="1235"/>
    </row>
    <row r="43" spans="1:20">
      <c r="A43" s="1260">
        <v>7</v>
      </c>
      <c r="B43" s="1298" t="s">
        <v>1743</v>
      </c>
      <c r="C43" s="1256">
        <f t="shared" si="5"/>
        <v>0</v>
      </c>
      <c r="D43" s="1267">
        <f>D44+D45+D46</f>
        <v>0</v>
      </c>
      <c r="E43" s="1267">
        <f t="shared" ref="E43:Q43" si="7">E44+E45+E46</f>
        <v>0</v>
      </c>
      <c r="F43" s="1267">
        <f t="shared" si="7"/>
        <v>0</v>
      </c>
      <c r="G43" s="1267">
        <f t="shared" si="7"/>
        <v>0</v>
      </c>
      <c r="H43" s="1267">
        <f t="shared" si="7"/>
        <v>0</v>
      </c>
      <c r="I43" s="1267">
        <f t="shared" si="7"/>
        <v>0</v>
      </c>
      <c r="J43" s="1267">
        <f t="shared" si="7"/>
        <v>0</v>
      </c>
      <c r="K43" s="1267">
        <f t="shared" si="7"/>
        <v>0</v>
      </c>
      <c r="L43" s="1267">
        <f t="shared" si="7"/>
        <v>0</v>
      </c>
      <c r="M43" s="1267">
        <f t="shared" si="7"/>
        <v>0</v>
      </c>
      <c r="N43" s="1267">
        <f t="shared" si="7"/>
        <v>0</v>
      </c>
      <c r="O43" s="1267">
        <f t="shared" si="7"/>
        <v>0</v>
      </c>
      <c r="P43" s="1267">
        <f t="shared" si="7"/>
        <v>0</v>
      </c>
      <c r="Q43" s="1268">
        <f t="shared" si="7"/>
        <v>0</v>
      </c>
      <c r="R43" s="1235"/>
      <c r="S43" s="1235"/>
      <c r="T43" s="1235"/>
    </row>
    <row r="44" spans="1:20">
      <c r="A44" s="1276"/>
      <c r="B44" s="1269" t="s">
        <v>30</v>
      </c>
      <c r="C44" s="1256">
        <f t="shared" si="5"/>
        <v>0</v>
      </c>
      <c r="D44" s="1299"/>
      <c r="E44" s="1263"/>
      <c r="F44" s="1263"/>
      <c r="G44" s="1263"/>
      <c r="H44" s="1263"/>
      <c r="I44" s="1263"/>
      <c r="J44" s="1263"/>
      <c r="K44" s="1263"/>
      <c r="L44" s="1263"/>
      <c r="M44" s="1263"/>
      <c r="N44" s="1263"/>
      <c r="O44" s="1263"/>
      <c r="P44" s="1263"/>
      <c r="Q44" s="1264"/>
      <c r="R44" s="1235"/>
      <c r="S44" s="1235"/>
      <c r="T44" s="1235"/>
    </row>
    <row r="45" spans="1:20">
      <c r="A45" s="1260"/>
      <c r="B45" s="1269" t="s">
        <v>1727</v>
      </c>
      <c r="C45" s="1256">
        <f t="shared" si="5"/>
        <v>0</v>
      </c>
      <c r="D45" s="1299"/>
      <c r="E45" s="1263"/>
      <c r="F45" s="1263"/>
      <c r="G45" s="1263"/>
      <c r="H45" s="1263"/>
      <c r="I45" s="1263"/>
      <c r="J45" s="1263"/>
      <c r="K45" s="1263"/>
      <c r="L45" s="1263"/>
      <c r="M45" s="1263"/>
      <c r="N45" s="1263"/>
      <c r="O45" s="1263"/>
      <c r="P45" s="1263"/>
      <c r="Q45" s="1264"/>
      <c r="R45" s="1235"/>
      <c r="S45" s="1235"/>
      <c r="T45" s="1235"/>
    </row>
    <row r="46" spans="1:20">
      <c r="A46" s="1260"/>
      <c r="B46" s="1269" t="s">
        <v>1744</v>
      </c>
      <c r="C46" s="1256">
        <f t="shared" si="5"/>
        <v>0</v>
      </c>
      <c r="D46" s="1299"/>
      <c r="E46" s="1263"/>
      <c r="F46" s="1263"/>
      <c r="G46" s="1263"/>
      <c r="H46" s="1263"/>
      <c r="I46" s="1263"/>
      <c r="J46" s="1263"/>
      <c r="K46" s="1263"/>
      <c r="L46" s="1263"/>
      <c r="M46" s="1263"/>
      <c r="N46" s="1263"/>
      <c r="O46" s="1263"/>
      <c r="P46" s="1263"/>
      <c r="Q46" s="1264"/>
      <c r="R46" s="1235"/>
      <c r="S46" s="1235"/>
      <c r="T46" s="1235"/>
    </row>
    <row r="47" spans="1:20">
      <c r="A47" s="1260">
        <v>8</v>
      </c>
      <c r="B47" s="1277" t="s">
        <v>1745</v>
      </c>
      <c r="C47" s="1256">
        <f t="shared" si="5"/>
        <v>0</v>
      </c>
      <c r="D47" s="1299"/>
      <c r="E47" s="1263"/>
      <c r="F47" s="1263"/>
      <c r="G47" s="1263"/>
      <c r="H47" s="1263"/>
      <c r="I47" s="1263"/>
      <c r="J47" s="1263"/>
      <c r="K47" s="1263"/>
      <c r="L47" s="1263"/>
      <c r="M47" s="1263"/>
      <c r="N47" s="1263"/>
      <c r="O47" s="1263"/>
      <c r="P47" s="1263"/>
      <c r="Q47" s="1264"/>
      <c r="R47" s="1235"/>
      <c r="S47" s="1235"/>
      <c r="T47" s="1235"/>
    </row>
    <row r="48" spans="1:20">
      <c r="A48" s="1260">
        <v>9</v>
      </c>
      <c r="B48" s="1277" t="s">
        <v>1746</v>
      </c>
      <c r="C48" s="1256">
        <f t="shared" si="5"/>
        <v>0</v>
      </c>
      <c r="D48" s="1299"/>
      <c r="E48" s="1263"/>
      <c r="F48" s="1263"/>
      <c r="G48" s="1263"/>
      <c r="H48" s="1263"/>
      <c r="I48" s="1263"/>
      <c r="J48" s="1263"/>
      <c r="K48" s="1263"/>
      <c r="L48" s="1263"/>
      <c r="M48" s="1263"/>
      <c r="N48" s="1263"/>
      <c r="O48" s="1263"/>
      <c r="P48" s="1263"/>
      <c r="Q48" s="1264"/>
      <c r="R48" s="1235"/>
      <c r="S48" s="1235"/>
      <c r="T48" s="1235"/>
    </row>
    <row r="49" spans="1:20">
      <c r="A49" s="1260">
        <v>10</v>
      </c>
      <c r="B49" s="1277" t="s">
        <v>1747</v>
      </c>
      <c r="C49" s="1256">
        <f t="shared" si="5"/>
        <v>0</v>
      </c>
      <c r="D49" s="1299"/>
      <c r="E49" s="1263"/>
      <c r="F49" s="1263"/>
      <c r="G49" s="1263"/>
      <c r="H49" s="1263"/>
      <c r="I49" s="1263"/>
      <c r="J49" s="1263"/>
      <c r="K49" s="1263"/>
      <c r="L49" s="1263"/>
      <c r="M49" s="1263"/>
      <c r="N49" s="1263"/>
      <c r="O49" s="1263"/>
      <c r="P49" s="1263"/>
      <c r="Q49" s="1264"/>
      <c r="R49" s="1235"/>
      <c r="S49" s="1235"/>
      <c r="T49" s="1235"/>
    </row>
    <row r="50" spans="1:20">
      <c r="A50" s="1260">
        <v>11</v>
      </c>
      <c r="B50" s="1277" t="s">
        <v>444</v>
      </c>
      <c r="C50" s="1256">
        <f t="shared" si="5"/>
        <v>0</v>
      </c>
      <c r="D50" s="1299"/>
      <c r="E50" s="1263"/>
      <c r="F50" s="1263"/>
      <c r="G50" s="1263"/>
      <c r="H50" s="1263"/>
      <c r="I50" s="1263"/>
      <c r="J50" s="1263"/>
      <c r="K50" s="1263"/>
      <c r="L50" s="1263"/>
      <c r="M50" s="1263"/>
      <c r="N50" s="1263"/>
      <c r="O50" s="1263"/>
      <c r="P50" s="1263"/>
      <c r="Q50" s="1264"/>
      <c r="R50" s="1235"/>
      <c r="S50" s="1235"/>
      <c r="T50" s="1235"/>
    </row>
    <row r="51" spans="1:20" ht="15.75" thickBot="1">
      <c r="A51" s="1372"/>
      <c r="B51" s="1373" t="s">
        <v>1748</v>
      </c>
      <c r="C51" s="1302">
        <f>C35+C36+C37+C38+C41+C42+C43+C47+C48+C49+C50</f>
        <v>0</v>
      </c>
      <c r="D51" s="1303">
        <f>D35+D36+D37+D38+D41+D42+D43+D47+D48+D49+D50</f>
        <v>0</v>
      </c>
      <c r="E51" s="1303">
        <f t="shared" ref="E51:Q51" si="8">E35+E36+E37+E38+E41+E42+E43+E47+E48+E49+E50</f>
        <v>0</v>
      </c>
      <c r="F51" s="1303">
        <f t="shared" si="8"/>
        <v>0</v>
      </c>
      <c r="G51" s="1303">
        <f t="shared" si="8"/>
        <v>0</v>
      </c>
      <c r="H51" s="1303">
        <f t="shared" si="8"/>
        <v>0</v>
      </c>
      <c r="I51" s="1303">
        <f t="shared" si="8"/>
        <v>0</v>
      </c>
      <c r="J51" s="1303">
        <f t="shared" si="8"/>
        <v>0</v>
      </c>
      <c r="K51" s="1303">
        <f t="shared" si="8"/>
        <v>0</v>
      </c>
      <c r="L51" s="1303">
        <f t="shared" si="8"/>
        <v>0</v>
      </c>
      <c r="M51" s="1303">
        <f t="shared" si="8"/>
        <v>0</v>
      </c>
      <c r="N51" s="1303">
        <f t="shared" si="8"/>
        <v>0</v>
      </c>
      <c r="O51" s="1303">
        <f t="shared" si="8"/>
        <v>0</v>
      </c>
      <c r="P51" s="1303">
        <f t="shared" si="8"/>
        <v>0</v>
      </c>
      <c r="Q51" s="1304">
        <f t="shared" si="8"/>
        <v>0</v>
      </c>
      <c r="R51" s="1235"/>
      <c r="S51" s="1235"/>
      <c r="T51" s="1235"/>
    </row>
    <row r="52" spans="1:20" ht="15.75" thickBot="1">
      <c r="A52" s="1374"/>
      <c r="B52" s="1375" t="s">
        <v>1749</v>
      </c>
      <c r="C52" s="1307">
        <f>C33+C51</f>
        <v>0</v>
      </c>
      <c r="D52" s="1308">
        <f>D33+D51</f>
        <v>0</v>
      </c>
      <c r="E52" s="1308">
        <f t="shared" ref="E52:Q52" si="9">E33+E51</f>
        <v>0</v>
      </c>
      <c r="F52" s="1308">
        <f t="shared" si="9"/>
        <v>0</v>
      </c>
      <c r="G52" s="1308">
        <f t="shared" si="9"/>
        <v>0</v>
      </c>
      <c r="H52" s="1308">
        <f t="shared" si="9"/>
        <v>0</v>
      </c>
      <c r="I52" s="1308">
        <f t="shared" si="9"/>
        <v>0</v>
      </c>
      <c r="J52" s="1308">
        <f t="shared" si="9"/>
        <v>0</v>
      </c>
      <c r="K52" s="1308">
        <f t="shared" si="9"/>
        <v>0</v>
      </c>
      <c r="L52" s="1308">
        <f t="shared" si="9"/>
        <v>0</v>
      </c>
      <c r="M52" s="1308">
        <f t="shared" si="9"/>
        <v>0</v>
      </c>
      <c r="N52" s="1308">
        <f t="shared" si="9"/>
        <v>0</v>
      </c>
      <c r="O52" s="1308">
        <f t="shared" si="9"/>
        <v>0</v>
      </c>
      <c r="P52" s="1308">
        <f t="shared" si="9"/>
        <v>0</v>
      </c>
      <c r="Q52" s="1309">
        <f t="shared" si="9"/>
        <v>0</v>
      </c>
      <c r="R52" s="1235"/>
      <c r="S52" s="1235"/>
      <c r="T52" s="1235"/>
    </row>
    <row r="53" spans="1:20">
      <c r="A53" s="1376"/>
      <c r="B53" s="1369" t="s">
        <v>1750</v>
      </c>
      <c r="C53" s="1311"/>
      <c r="D53" s="1312"/>
      <c r="E53" s="1312"/>
      <c r="F53" s="1312"/>
      <c r="G53" s="1312"/>
      <c r="H53" s="1312"/>
      <c r="I53" s="1312"/>
      <c r="J53" s="1312"/>
      <c r="K53" s="1312"/>
      <c r="L53" s="1312"/>
      <c r="M53" s="1312"/>
      <c r="N53" s="1312"/>
      <c r="O53" s="1312"/>
      <c r="P53" s="1312"/>
      <c r="Q53" s="1313"/>
      <c r="R53" s="1235"/>
      <c r="S53" s="1235"/>
      <c r="T53" s="1235"/>
    </row>
    <row r="54" spans="1:20">
      <c r="A54" s="1260"/>
      <c r="B54" s="1369" t="s">
        <v>1751</v>
      </c>
      <c r="C54" s="1314"/>
      <c r="D54" s="1315"/>
      <c r="E54" s="1315"/>
      <c r="F54" s="1315"/>
      <c r="G54" s="1315"/>
      <c r="H54" s="1315"/>
      <c r="I54" s="1315"/>
      <c r="J54" s="1315"/>
      <c r="K54" s="1315"/>
      <c r="L54" s="1315"/>
      <c r="M54" s="1315"/>
      <c r="N54" s="1315"/>
      <c r="O54" s="1315"/>
      <c r="P54" s="1315"/>
      <c r="Q54" s="1316"/>
      <c r="R54" s="1235"/>
      <c r="S54" s="1235"/>
      <c r="T54" s="1235"/>
    </row>
    <row r="55" spans="1:20">
      <c r="A55" s="1276" t="s">
        <v>1752</v>
      </c>
      <c r="B55" s="1377" t="s">
        <v>1753</v>
      </c>
      <c r="C55" s="1251"/>
      <c r="D55" s="1252"/>
      <c r="E55" s="1252"/>
      <c r="F55" s="1252"/>
      <c r="G55" s="1252"/>
      <c r="H55" s="1252"/>
      <c r="I55" s="1252"/>
      <c r="J55" s="1252"/>
      <c r="K55" s="1252"/>
      <c r="L55" s="1252"/>
      <c r="M55" s="1252"/>
      <c r="N55" s="1252"/>
      <c r="O55" s="1252"/>
      <c r="P55" s="1252"/>
      <c r="Q55" s="1253"/>
      <c r="R55" s="1235"/>
      <c r="S55" s="1235"/>
      <c r="T55" s="1235"/>
    </row>
    <row r="56" spans="1:20">
      <c r="A56" s="1260" t="s">
        <v>1754</v>
      </c>
      <c r="B56" s="1318" t="s">
        <v>1755</v>
      </c>
      <c r="C56" s="1256">
        <f t="shared" ref="C56:C62" si="10">SUM(D56:Q56)</f>
        <v>0</v>
      </c>
      <c r="D56" s="1299"/>
      <c r="E56" s="1263"/>
      <c r="F56" s="1263"/>
      <c r="G56" s="1263"/>
      <c r="H56" s="1263"/>
      <c r="I56" s="1263"/>
      <c r="J56" s="1263"/>
      <c r="K56" s="1263"/>
      <c r="L56" s="1263"/>
      <c r="M56" s="1263"/>
      <c r="N56" s="1263"/>
      <c r="O56" s="1263"/>
      <c r="P56" s="1263"/>
      <c r="Q56" s="1264"/>
      <c r="R56" s="1235"/>
      <c r="S56" s="1235"/>
      <c r="T56" s="1235"/>
    </row>
    <row r="57" spans="1:20">
      <c r="A57" s="1260" t="s">
        <v>1756</v>
      </c>
      <c r="B57" s="1318" t="s">
        <v>1757</v>
      </c>
      <c r="C57" s="1256">
        <f t="shared" si="10"/>
        <v>0</v>
      </c>
      <c r="D57" s="1299"/>
      <c r="E57" s="1263"/>
      <c r="F57" s="1263"/>
      <c r="G57" s="1263"/>
      <c r="H57" s="1263"/>
      <c r="I57" s="1263"/>
      <c r="J57" s="1263"/>
      <c r="K57" s="1263"/>
      <c r="L57" s="1263"/>
      <c r="M57" s="1263"/>
      <c r="N57" s="1263"/>
      <c r="O57" s="1263"/>
      <c r="P57" s="1263"/>
      <c r="Q57" s="1264"/>
      <c r="R57" s="1235"/>
      <c r="S57" s="1235"/>
      <c r="T57" s="1235"/>
    </row>
    <row r="58" spans="1:20">
      <c r="A58" s="1260" t="s">
        <v>1758</v>
      </c>
      <c r="B58" s="1318" t="s">
        <v>1759</v>
      </c>
      <c r="C58" s="1256">
        <f t="shared" si="10"/>
        <v>0</v>
      </c>
      <c r="D58" s="1299"/>
      <c r="E58" s="1263"/>
      <c r="F58" s="1263"/>
      <c r="G58" s="1263"/>
      <c r="H58" s="1263"/>
      <c r="I58" s="1263"/>
      <c r="J58" s="1263"/>
      <c r="K58" s="1263"/>
      <c r="L58" s="1263"/>
      <c r="M58" s="1263"/>
      <c r="N58" s="1263"/>
      <c r="O58" s="1263"/>
      <c r="P58" s="1263"/>
      <c r="Q58" s="1264"/>
      <c r="R58" s="1235"/>
      <c r="S58" s="1235"/>
      <c r="T58" s="1235"/>
    </row>
    <row r="59" spans="1:20">
      <c r="A59" s="1260" t="s">
        <v>1760</v>
      </c>
      <c r="B59" s="1318" t="s">
        <v>1761</v>
      </c>
      <c r="C59" s="1256">
        <f t="shared" si="10"/>
        <v>0</v>
      </c>
      <c r="D59" s="1319">
        <f>D60+D61</f>
        <v>0</v>
      </c>
      <c r="E59" s="1319">
        <f t="shared" ref="E59:Q59" si="11">E60+E61</f>
        <v>0</v>
      </c>
      <c r="F59" s="1319">
        <f t="shared" si="11"/>
        <v>0</v>
      </c>
      <c r="G59" s="1319">
        <f t="shared" si="11"/>
        <v>0</v>
      </c>
      <c r="H59" s="1319">
        <f t="shared" si="11"/>
        <v>0</v>
      </c>
      <c r="I59" s="1319">
        <f t="shared" si="11"/>
        <v>0</v>
      </c>
      <c r="J59" s="1319">
        <f t="shared" si="11"/>
        <v>0</v>
      </c>
      <c r="K59" s="1319">
        <f t="shared" si="11"/>
        <v>0</v>
      </c>
      <c r="L59" s="1319">
        <f t="shared" si="11"/>
        <v>0</v>
      </c>
      <c r="M59" s="1319">
        <f t="shared" si="11"/>
        <v>0</v>
      </c>
      <c r="N59" s="1319">
        <f t="shared" si="11"/>
        <v>0</v>
      </c>
      <c r="O59" s="1319">
        <f t="shared" si="11"/>
        <v>0</v>
      </c>
      <c r="P59" s="1319">
        <f t="shared" si="11"/>
        <v>0</v>
      </c>
      <c r="Q59" s="1320">
        <f t="shared" si="11"/>
        <v>0</v>
      </c>
      <c r="R59" s="1235"/>
      <c r="S59" s="1235"/>
      <c r="T59" s="1235"/>
    </row>
    <row r="60" spans="1:20">
      <c r="A60" s="1260" t="s">
        <v>1762</v>
      </c>
      <c r="B60" s="1321" t="s">
        <v>1763</v>
      </c>
      <c r="C60" s="1256">
        <f t="shared" si="10"/>
        <v>0</v>
      </c>
      <c r="D60" s="1292"/>
      <c r="E60" s="1292"/>
      <c r="F60" s="1292"/>
      <c r="G60" s="1292"/>
      <c r="H60" s="1292"/>
      <c r="I60" s="1292"/>
      <c r="J60" s="1292"/>
      <c r="K60" s="1292"/>
      <c r="L60" s="1292"/>
      <c r="M60" s="1292"/>
      <c r="N60" s="1292"/>
      <c r="O60" s="1292"/>
      <c r="P60" s="1292"/>
      <c r="Q60" s="1293"/>
      <c r="R60" s="1235"/>
      <c r="S60" s="1235"/>
      <c r="T60" s="1235"/>
    </row>
    <row r="61" spans="1:20">
      <c r="A61" s="1260" t="s">
        <v>1764</v>
      </c>
      <c r="B61" s="1321" t="s">
        <v>1765</v>
      </c>
      <c r="C61" s="1256">
        <f t="shared" si="10"/>
        <v>0</v>
      </c>
      <c r="D61" s="1292"/>
      <c r="E61" s="1292"/>
      <c r="F61" s="1292"/>
      <c r="G61" s="1292"/>
      <c r="H61" s="1292"/>
      <c r="I61" s="1292"/>
      <c r="J61" s="1292"/>
      <c r="K61" s="1292"/>
      <c r="L61" s="1292"/>
      <c r="M61" s="1292"/>
      <c r="N61" s="1292"/>
      <c r="O61" s="1292"/>
      <c r="P61" s="1292"/>
      <c r="Q61" s="1293"/>
      <c r="R61" s="1235"/>
      <c r="S61" s="1235"/>
      <c r="T61" s="1235"/>
    </row>
    <row r="62" spans="1:20">
      <c r="A62" s="1260" t="s">
        <v>1766</v>
      </c>
      <c r="B62" s="1318" t="s">
        <v>1767</v>
      </c>
      <c r="C62" s="1256">
        <f t="shared" si="10"/>
        <v>0</v>
      </c>
      <c r="D62" s="1322"/>
      <c r="E62" s="1322"/>
      <c r="F62" s="1322"/>
      <c r="G62" s="1322"/>
      <c r="H62" s="1322"/>
      <c r="I62" s="1322"/>
      <c r="J62" s="1322"/>
      <c r="K62" s="1322"/>
      <c r="L62" s="1322"/>
      <c r="M62" s="1322"/>
      <c r="N62" s="1322"/>
      <c r="O62" s="1322"/>
      <c r="P62" s="1322"/>
      <c r="Q62" s="1323"/>
      <c r="R62" s="1235"/>
      <c r="S62" s="1235"/>
      <c r="T62" s="1235"/>
    </row>
    <row r="63" spans="1:20">
      <c r="A63" s="1276"/>
      <c r="B63" s="1371" t="s">
        <v>1768</v>
      </c>
      <c r="C63" s="1324">
        <f>C56+C57+C58+C59+C62</f>
        <v>0</v>
      </c>
      <c r="D63" s="1325">
        <f>D56+D57+D58+D59+D62</f>
        <v>0</v>
      </c>
      <c r="E63" s="1325">
        <f t="shared" ref="E63:Q63" si="12">E56+E57+E58+E59+E62</f>
        <v>0</v>
      </c>
      <c r="F63" s="1325">
        <f t="shared" si="12"/>
        <v>0</v>
      </c>
      <c r="G63" s="1325">
        <f t="shared" si="12"/>
        <v>0</v>
      </c>
      <c r="H63" s="1325">
        <f t="shared" si="12"/>
        <v>0</v>
      </c>
      <c r="I63" s="1325">
        <f t="shared" si="12"/>
        <v>0</v>
      </c>
      <c r="J63" s="1325">
        <f t="shared" si="12"/>
        <v>0</v>
      </c>
      <c r="K63" s="1325">
        <f t="shared" si="12"/>
        <v>0</v>
      </c>
      <c r="L63" s="1325">
        <f t="shared" si="12"/>
        <v>0</v>
      </c>
      <c r="M63" s="1325">
        <f t="shared" si="12"/>
        <v>0</v>
      </c>
      <c r="N63" s="1325">
        <f t="shared" si="12"/>
        <v>0</v>
      </c>
      <c r="O63" s="1325">
        <f t="shared" si="12"/>
        <v>0</v>
      </c>
      <c r="P63" s="1325">
        <f t="shared" si="12"/>
        <v>0</v>
      </c>
      <c r="Q63" s="1326">
        <f t="shared" si="12"/>
        <v>0</v>
      </c>
      <c r="R63" s="1235"/>
      <c r="S63" s="1235"/>
      <c r="T63" s="1235"/>
    </row>
    <row r="64" spans="1:20">
      <c r="A64" s="1260"/>
      <c r="B64" s="1369" t="s">
        <v>1769</v>
      </c>
      <c r="C64" s="1246"/>
      <c r="D64" s="1327"/>
      <c r="E64" s="1327"/>
      <c r="F64" s="1327"/>
      <c r="G64" s="1327"/>
      <c r="H64" s="1327"/>
      <c r="I64" s="1327"/>
      <c r="J64" s="1327"/>
      <c r="K64" s="1327"/>
      <c r="L64" s="1327"/>
      <c r="M64" s="1327"/>
      <c r="N64" s="1327"/>
      <c r="O64" s="1327"/>
      <c r="P64" s="1327"/>
      <c r="Q64" s="1328"/>
      <c r="R64" s="1235"/>
      <c r="S64" s="1235"/>
      <c r="T64" s="1235"/>
    </row>
    <row r="65" spans="1:20">
      <c r="A65" s="1276" t="s">
        <v>1770</v>
      </c>
      <c r="B65" s="1377" t="s">
        <v>1753</v>
      </c>
      <c r="C65" s="1329"/>
      <c r="D65" s="1330"/>
      <c r="E65" s="1330"/>
      <c r="F65" s="1330"/>
      <c r="G65" s="1330"/>
      <c r="H65" s="1330"/>
      <c r="I65" s="1330"/>
      <c r="J65" s="1330"/>
      <c r="K65" s="1330"/>
      <c r="L65" s="1330"/>
      <c r="M65" s="1330"/>
      <c r="N65" s="1330"/>
      <c r="O65" s="1330"/>
      <c r="P65" s="1330"/>
      <c r="Q65" s="1331"/>
      <c r="R65" s="1235"/>
      <c r="S65" s="1235"/>
      <c r="T65" s="1235"/>
    </row>
    <row r="66" spans="1:20">
      <c r="A66" s="1260" t="s">
        <v>1754</v>
      </c>
      <c r="B66" s="1318" t="s">
        <v>1755</v>
      </c>
      <c r="C66" s="1256">
        <f t="shared" ref="C66:C72" si="13">SUM(D66:Q66)</f>
        <v>0</v>
      </c>
      <c r="D66" s="1299"/>
      <c r="E66" s="1263"/>
      <c r="F66" s="1263"/>
      <c r="G66" s="1263"/>
      <c r="H66" s="1263"/>
      <c r="I66" s="1263"/>
      <c r="J66" s="1263"/>
      <c r="K66" s="1263"/>
      <c r="L66" s="1263"/>
      <c r="M66" s="1263"/>
      <c r="N66" s="1263"/>
      <c r="O66" s="1263"/>
      <c r="P66" s="1263"/>
      <c r="Q66" s="1264"/>
      <c r="R66" s="1235"/>
      <c r="S66" s="1235"/>
      <c r="T66" s="1235"/>
    </row>
    <row r="67" spans="1:20">
      <c r="A67" s="1260" t="s">
        <v>1756</v>
      </c>
      <c r="B67" s="1318" t="s">
        <v>1757</v>
      </c>
      <c r="C67" s="1256">
        <f t="shared" si="13"/>
        <v>0</v>
      </c>
      <c r="D67" s="1299"/>
      <c r="E67" s="1263"/>
      <c r="F67" s="1263"/>
      <c r="G67" s="1263"/>
      <c r="H67" s="1263"/>
      <c r="I67" s="1263"/>
      <c r="J67" s="1263"/>
      <c r="K67" s="1263"/>
      <c r="L67" s="1263"/>
      <c r="M67" s="1263"/>
      <c r="N67" s="1263"/>
      <c r="O67" s="1263"/>
      <c r="P67" s="1263"/>
      <c r="Q67" s="1264"/>
      <c r="R67" s="1235"/>
      <c r="S67" s="1235"/>
      <c r="T67" s="1235"/>
    </row>
    <row r="68" spans="1:20">
      <c r="A68" s="1260" t="s">
        <v>1758</v>
      </c>
      <c r="B68" s="1318" t="s">
        <v>1759</v>
      </c>
      <c r="C68" s="1256">
        <f t="shared" si="13"/>
        <v>0</v>
      </c>
      <c r="D68" s="1299"/>
      <c r="E68" s="1263"/>
      <c r="F68" s="1263"/>
      <c r="G68" s="1263"/>
      <c r="H68" s="1263"/>
      <c r="I68" s="1263"/>
      <c r="J68" s="1263"/>
      <c r="K68" s="1263"/>
      <c r="L68" s="1263"/>
      <c r="M68" s="1263"/>
      <c r="N68" s="1263"/>
      <c r="O68" s="1263"/>
      <c r="P68" s="1263"/>
      <c r="Q68" s="1264"/>
      <c r="R68" s="1235"/>
      <c r="S68" s="1235"/>
      <c r="T68" s="1235"/>
    </row>
    <row r="69" spans="1:20">
      <c r="A69" s="1260" t="s">
        <v>1760</v>
      </c>
      <c r="B69" s="1318" t="s">
        <v>1761</v>
      </c>
      <c r="C69" s="1256">
        <f t="shared" si="13"/>
        <v>0</v>
      </c>
      <c r="D69" s="1319">
        <f>D70+D71</f>
        <v>0</v>
      </c>
      <c r="E69" s="1319">
        <f t="shared" ref="E69:Q69" si="14">E70+E71</f>
        <v>0</v>
      </c>
      <c r="F69" s="1319">
        <f t="shared" si="14"/>
        <v>0</v>
      </c>
      <c r="G69" s="1319">
        <f t="shared" si="14"/>
        <v>0</v>
      </c>
      <c r="H69" s="1319">
        <f t="shared" si="14"/>
        <v>0</v>
      </c>
      <c r="I69" s="1319">
        <f t="shared" si="14"/>
        <v>0</v>
      </c>
      <c r="J69" s="1319">
        <f t="shared" si="14"/>
        <v>0</v>
      </c>
      <c r="K69" s="1319">
        <f t="shared" si="14"/>
        <v>0</v>
      </c>
      <c r="L69" s="1319">
        <f t="shared" si="14"/>
        <v>0</v>
      </c>
      <c r="M69" s="1319">
        <f t="shared" si="14"/>
        <v>0</v>
      </c>
      <c r="N69" s="1319">
        <f t="shared" si="14"/>
        <v>0</v>
      </c>
      <c r="O69" s="1319">
        <f t="shared" si="14"/>
        <v>0</v>
      </c>
      <c r="P69" s="1319">
        <f t="shared" si="14"/>
        <v>0</v>
      </c>
      <c r="Q69" s="1320">
        <f t="shared" si="14"/>
        <v>0</v>
      </c>
      <c r="R69" s="1235"/>
      <c r="S69" s="1235"/>
      <c r="T69" s="1235"/>
    </row>
    <row r="70" spans="1:20">
      <c r="A70" s="1260" t="s">
        <v>1762</v>
      </c>
      <c r="B70" s="1321" t="s">
        <v>1763</v>
      </c>
      <c r="C70" s="1256">
        <f t="shared" si="13"/>
        <v>0</v>
      </c>
      <c r="D70" s="1292"/>
      <c r="E70" s="1292"/>
      <c r="F70" s="1292"/>
      <c r="G70" s="1292"/>
      <c r="H70" s="1292"/>
      <c r="I70" s="1292"/>
      <c r="J70" s="1292"/>
      <c r="K70" s="1292"/>
      <c r="L70" s="1292"/>
      <c r="M70" s="1292"/>
      <c r="N70" s="1292"/>
      <c r="O70" s="1292"/>
      <c r="P70" s="1292"/>
      <c r="Q70" s="1293"/>
      <c r="R70" s="1235"/>
      <c r="S70" s="1235"/>
      <c r="T70" s="1235"/>
    </row>
    <row r="71" spans="1:20">
      <c r="A71" s="1260" t="s">
        <v>1764</v>
      </c>
      <c r="B71" s="1321" t="s">
        <v>1765</v>
      </c>
      <c r="C71" s="1256">
        <f t="shared" si="13"/>
        <v>0</v>
      </c>
      <c r="D71" s="1292"/>
      <c r="E71" s="1292"/>
      <c r="F71" s="1292"/>
      <c r="G71" s="1292"/>
      <c r="H71" s="1292"/>
      <c r="I71" s="1292"/>
      <c r="J71" s="1292"/>
      <c r="K71" s="1292"/>
      <c r="L71" s="1292"/>
      <c r="M71" s="1292"/>
      <c r="N71" s="1292"/>
      <c r="O71" s="1292"/>
      <c r="P71" s="1292"/>
      <c r="Q71" s="1293"/>
      <c r="R71" s="1235"/>
      <c r="S71" s="1235"/>
      <c r="T71" s="1235"/>
    </row>
    <row r="72" spans="1:20">
      <c r="A72" s="1260" t="s">
        <v>1766</v>
      </c>
      <c r="B72" s="1318" t="s">
        <v>1767</v>
      </c>
      <c r="C72" s="1256">
        <f t="shared" si="13"/>
        <v>0</v>
      </c>
      <c r="D72" s="1322"/>
      <c r="E72" s="1322"/>
      <c r="F72" s="1322"/>
      <c r="G72" s="1322"/>
      <c r="H72" s="1322"/>
      <c r="I72" s="1322"/>
      <c r="J72" s="1322"/>
      <c r="K72" s="1322"/>
      <c r="L72" s="1322"/>
      <c r="M72" s="1322"/>
      <c r="N72" s="1322"/>
      <c r="O72" s="1322"/>
      <c r="P72" s="1322"/>
      <c r="Q72" s="1323"/>
      <c r="R72" s="1235"/>
      <c r="S72" s="1235"/>
      <c r="T72" s="1235"/>
    </row>
    <row r="73" spans="1:20" ht="15.75" thickBot="1">
      <c r="A73" s="1372"/>
      <c r="B73" s="1373" t="s">
        <v>1771</v>
      </c>
      <c r="C73" s="1332">
        <f>C66+C67+C68+C69+C72</f>
        <v>0</v>
      </c>
      <c r="D73" s="1303">
        <f>D66+D67+D68+D69+D72</f>
        <v>0</v>
      </c>
      <c r="E73" s="1303">
        <f t="shared" ref="E73:Q73" si="15">E66+E67+E68+E69+E72</f>
        <v>0</v>
      </c>
      <c r="F73" s="1303">
        <f t="shared" si="15"/>
        <v>0</v>
      </c>
      <c r="G73" s="1303">
        <f t="shared" si="15"/>
        <v>0</v>
      </c>
      <c r="H73" s="1303">
        <f t="shared" si="15"/>
        <v>0</v>
      </c>
      <c r="I73" s="1303">
        <f t="shared" si="15"/>
        <v>0</v>
      </c>
      <c r="J73" s="1303">
        <f t="shared" si="15"/>
        <v>0</v>
      </c>
      <c r="K73" s="1303">
        <f t="shared" si="15"/>
        <v>0</v>
      </c>
      <c r="L73" s="1303">
        <f t="shared" si="15"/>
        <v>0</v>
      </c>
      <c r="M73" s="1303">
        <f t="shared" si="15"/>
        <v>0</v>
      </c>
      <c r="N73" s="1303">
        <f t="shared" si="15"/>
        <v>0</v>
      </c>
      <c r="O73" s="1303">
        <f t="shared" si="15"/>
        <v>0</v>
      </c>
      <c r="P73" s="1303">
        <f t="shared" si="15"/>
        <v>0</v>
      </c>
      <c r="Q73" s="1304">
        <f t="shared" si="15"/>
        <v>0</v>
      </c>
      <c r="R73" s="1235"/>
      <c r="S73" s="1235"/>
      <c r="T73" s="1235"/>
    </row>
    <row r="74" spans="1:20" ht="15.75" thickBot="1">
      <c r="A74" s="1378"/>
      <c r="B74" s="1375" t="s">
        <v>1772</v>
      </c>
      <c r="C74" s="1307">
        <f>C63+C73</f>
        <v>0</v>
      </c>
      <c r="D74" s="1308">
        <f>D63+D73</f>
        <v>0</v>
      </c>
      <c r="E74" s="1308">
        <f t="shared" ref="E74:Q74" si="16">E63+E73</f>
        <v>0</v>
      </c>
      <c r="F74" s="1308">
        <f t="shared" si="16"/>
        <v>0</v>
      </c>
      <c r="G74" s="1308">
        <f t="shared" si="16"/>
        <v>0</v>
      </c>
      <c r="H74" s="1308">
        <f t="shared" si="16"/>
        <v>0</v>
      </c>
      <c r="I74" s="1308">
        <f t="shared" si="16"/>
        <v>0</v>
      </c>
      <c r="J74" s="1308">
        <f t="shared" si="16"/>
        <v>0</v>
      </c>
      <c r="K74" s="1308">
        <f t="shared" si="16"/>
        <v>0</v>
      </c>
      <c r="L74" s="1308">
        <f t="shared" si="16"/>
        <v>0</v>
      </c>
      <c r="M74" s="1308">
        <f t="shared" si="16"/>
        <v>0</v>
      </c>
      <c r="N74" s="1308">
        <f t="shared" si="16"/>
        <v>0</v>
      </c>
      <c r="O74" s="1308">
        <f t="shared" si="16"/>
        <v>0</v>
      </c>
      <c r="P74" s="1308">
        <f t="shared" si="16"/>
        <v>0</v>
      </c>
      <c r="Q74" s="1309">
        <f t="shared" si="16"/>
        <v>0</v>
      </c>
      <c r="R74" s="1235"/>
      <c r="S74" s="1235"/>
      <c r="T74" s="1235"/>
    </row>
    <row r="75" spans="1:20" ht="15.75" thickBot="1">
      <c r="A75" s="1379"/>
      <c r="B75" s="1380" t="s">
        <v>1773</v>
      </c>
      <c r="C75" s="1336">
        <f>C52+C74</f>
        <v>0</v>
      </c>
      <c r="D75" s="1337">
        <f>D52+D74</f>
        <v>0</v>
      </c>
      <c r="E75" s="1337">
        <f t="shared" ref="E75:Q75" si="17">E52+E74</f>
        <v>0</v>
      </c>
      <c r="F75" s="1337">
        <f t="shared" si="17"/>
        <v>0</v>
      </c>
      <c r="G75" s="1337">
        <f t="shared" si="17"/>
        <v>0</v>
      </c>
      <c r="H75" s="1337">
        <f t="shared" si="17"/>
        <v>0</v>
      </c>
      <c r="I75" s="1337">
        <f t="shared" si="17"/>
        <v>0</v>
      </c>
      <c r="J75" s="1337">
        <f t="shared" si="17"/>
        <v>0</v>
      </c>
      <c r="K75" s="1337">
        <f t="shared" si="17"/>
        <v>0</v>
      </c>
      <c r="L75" s="1337">
        <f t="shared" si="17"/>
        <v>0</v>
      </c>
      <c r="M75" s="1337">
        <f t="shared" si="17"/>
        <v>0</v>
      </c>
      <c r="N75" s="1337">
        <f t="shared" si="17"/>
        <v>0</v>
      </c>
      <c r="O75" s="1337">
        <f t="shared" si="17"/>
        <v>0</v>
      </c>
      <c r="P75" s="1337">
        <f t="shared" si="17"/>
        <v>0</v>
      </c>
      <c r="Q75" s="1338">
        <f t="shared" si="17"/>
        <v>0</v>
      </c>
      <c r="R75" s="1235"/>
      <c r="S75" s="1235"/>
      <c r="T75" s="1235"/>
    </row>
    <row r="76" spans="1:20" ht="16.5" thickTop="1" thickBot="1">
      <c r="A76" s="1381"/>
      <c r="B76" s="1382" t="s">
        <v>1774</v>
      </c>
      <c r="C76" s="1341"/>
      <c r="D76" s="1342">
        <v>0</v>
      </c>
      <c r="E76" s="1343" t="s">
        <v>1775</v>
      </c>
      <c r="F76" s="1344" t="s">
        <v>1776</v>
      </c>
      <c r="G76" s="1344" t="s">
        <v>1777</v>
      </c>
      <c r="H76" s="1344" t="s">
        <v>1778</v>
      </c>
      <c r="I76" s="1344" t="s">
        <v>1779</v>
      </c>
      <c r="J76" s="1344" t="s">
        <v>1780</v>
      </c>
      <c r="K76" s="1344" t="s">
        <v>1781</v>
      </c>
      <c r="L76" s="1344" t="s">
        <v>1782</v>
      </c>
      <c r="M76" s="1344" t="s">
        <v>1783</v>
      </c>
      <c r="N76" s="1344" t="s">
        <v>1784</v>
      </c>
      <c r="O76" s="1344" t="s">
        <v>1785</v>
      </c>
      <c r="P76" s="1344" t="s">
        <v>1786</v>
      </c>
      <c r="Q76" s="1345" t="s">
        <v>1787</v>
      </c>
      <c r="R76" s="1235"/>
      <c r="S76" s="1235"/>
      <c r="T76" s="1235"/>
    </row>
    <row r="77" spans="1:20" ht="16.5" thickTop="1" thickBot="1">
      <c r="A77" s="1383"/>
      <c r="B77" s="1384" t="s">
        <v>1823</v>
      </c>
      <c r="C77" s="1348"/>
      <c r="D77" s="1349">
        <f t="shared" ref="D77:Q77" si="18">D75*D76</f>
        <v>0</v>
      </c>
      <c r="E77" s="1350">
        <f t="shared" si="18"/>
        <v>0</v>
      </c>
      <c r="F77" s="1350">
        <f t="shared" si="18"/>
        <v>0</v>
      </c>
      <c r="G77" s="1350">
        <f t="shared" si="18"/>
        <v>0</v>
      </c>
      <c r="H77" s="1350">
        <f t="shared" si="18"/>
        <v>0</v>
      </c>
      <c r="I77" s="1350">
        <f t="shared" si="18"/>
        <v>0</v>
      </c>
      <c r="J77" s="1350">
        <f t="shared" si="18"/>
        <v>0</v>
      </c>
      <c r="K77" s="1350">
        <f t="shared" si="18"/>
        <v>0</v>
      </c>
      <c r="L77" s="1350">
        <f t="shared" si="18"/>
        <v>0</v>
      </c>
      <c r="M77" s="1350">
        <f t="shared" si="18"/>
        <v>0</v>
      </c>
      <c r="N77" s="1350">
        <f t="shared" si="18"/>
        <v>0</v>
      </c>
      <c r="O77" s="1350">
        <f t="shared" si="18"/>
        <v>0</v>
      </c>
      <c r="P77" s="1350">
        <f t="shared" si="18"/>
        <v>0</v>
      </c>
      <c r="Q77" s="1351">
        <f t="shared" si="18"/>
        <v>0</v>
      </c>
      <c r="R77" s="1235"/>
      <c r="S77" s="1235"/>
      <c r="T77" s="1235"/>
    </row>
    <row r="78" spans="1:20" ht="16.5" thickTop="1" thickBot="1">
      <c r="A78" s="1385"/>
      <c r="B78" s="1386" t="s">
        <v>1824</v>
      </c>
      <c r="C78" s="1354">
        <f>SUM(D77:Q77)</f>
        <v>0</v>
      </c>
      <c r="D78" s="1355"/>
      <c r="E78" s="1356"/>
      <c r="F78" s="1356"/>
      <c r="G78" s="1356"/>
      <c r="H78" s="1356"/>
      <c r="I78" s="1356"/>
      <c r="J78" s="1356"/>
      <c r="K78" s="1356"/>
      <c r="L78" s="1356"/>
      <c r="M78" s="1356"/>
      <c r="N78" s="1356"/>
      <c r="O78" s="1356"/>
      <c r="P78" s="1356"/>
      <c r="Q78" s="1357"/>
      <c r="R78" s="1235"/>
      <c r="S78" s="1235"/>
      <c r="T78" s="1235"/>
    </row>
    <row r="79" spans="1:20">
      <c r="A79" s="1231"/>
      <c r="B79" s="1231"/>
      <c r="C79" s="1231"/>
      <c r="D79" s="1231"/>
      <c r="E79" s="1231"/>
      <c r="F79" s="1231"/>
      <c r="G79" s="1231"/>
      <c r="H79" s="1231"/>
      <c r="I79" s="1231"/>
      <c r="J79" s="1231"/>
      <c r="K79" s="1231"/>
      <c r="L79" s="1231"/>
      <c r="M79" s="1231"/>
      <c r="N79" s="1231"/>
      <c r="O79" s="1231"/>
      <c r="P79" s="1231"/>
      <c r="Q79" s="1231"/>
    </row>
    <row r="80" spans="1:20">
      <c r="A80" s="1231"/>
      <c r="B80" s="1231"/>
      <c r="C80" s="1231"/>
      <c r="D80" s="1231"/>
      <c r="E80" s="1231"/>
      <c r="F80" s="1231"/>
      <c r="G80" s="1231"/>
      <c r="H80" s="1231"/>
      <c r="I80" s="1231"/>
      <c r="J80" s="1231"/>
      <c r="K80" s="1231"/>
      <c r="L80" s="1231"/>
      <c r="M80" s="1231"/>
      <c r="N80" s="1231"/>
      <c r="O80" s="1231"/>
      <c r="P80" s="1231"/>
      <c r="Q80" s="1231"/>
    </row>
    <row r="81" spans="1:17">
      <c r="A81" s="1231"/>
      <c r="B81" s="1231"/>
      <c r="C81" s="1231"/>
      <c r="D81" s="1231"/>
      <c r="E81" s="1231"/>
      <c r="F81" s="1231"/>
      <c r="G81" s="1231"/>
      <c r="H81" s="1231"/>
      <c r="I81" s="1231"/>
      <c r="J81" s="1231"/>
      <c r="K81" s="1231"/>
      <c r="L81" s="1231"/>
      <c r="M81" s="1231"/>
      <c r="N81" s="1231"/>
      <c r="O81" s="1231"/>
      <c r="P81" s="1231"/>
      <c r="Q81" s="1231"/>
    </row>
  </sheetData>
  <mergeCells count="5">
    <mergeCell ref="A7:B10"/>
    <mergeCell ref="C7:Q10"/>
    <mergeCell ref="A11:B12"/>
    <mergeCell ref="C11:C12"/>
    <mergeCell ref="E11:Q11"/>
  </mergeCells>
  <conditionalFormatting sqref="G18:I18 G20:I2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6"/>
  <sheetViews>
    <sheetView workbookViewId="0"/>
  </sheetViews>
  <sheetFormatPr defaultRowHeight="15"/>
  <cols>
    <col min="1" max="1" width="21.85546875" style="242" bestFit="1" customWidth="1"/>
    <col min="2" max="2" width="64.5703125" style="242" customWidth="1"/>
    <col min="3" max="3" width="18.42578125" style="242" customWidth="1"/>
    <col min="4" max="4" width="18.85546875" style="242" customWidth="1"/>
    <col min="5" max="5" width="20.5703125" style="242" customWidth="1"/>
    <col min="6" max="6" width="13.140625" style="242" customWidth="1"/>
    <col min="7" max="256" width="9.140625" style="242"/>
    <col min="257" max="257" width="21.85546875" style="242" bestFit="1" customWidth="1"/>
    <col min="258" max="258" width="64.5703125" style="242" customWidth="1"/>
    <col min="259" max="259" width="18.42578125" style="242" customWidth="1"/>
    <col min="260" max="260" width="18.85546875" style="242" customWidth="1"/>
    <col min="261" max="261" width="20.5703125" style="242" customWidth="1"/>
    <col min="262" max="262" width="13.140625" style="242" customWidth="1"/>
    <col min="263" max="512" width="9.140625" style="242"/>
    <col min="513" max="513" width="21.85546875" style="242" bestFit="1" customWidth="1"/>
    <col min="514" max="514" width="64.5703125" style="242" customWidth="1"/>
    <col min="515" max="515" width="18.42578125" style="242" customWidth="1"/>
    <col min="516" max="516" width="18.85546875" style="242" customWidth="1"/>
    <col min="517" max="517" width="20.5703125" style="242" customWidth="1"/>
    <col min="518" max="518" width="13.140625" style="242" customWidth="1"/>
    <col min="519" max="768" width="9.140625" style="242"/>
    <col min="769" max="769" width="21.85546875" style="242" bestFit="1" customWidth="1"/>
    <col min="770" max="770" width="64.5703125" style="242" customWidth="1"/>
    <col min="771" max="771" width="18.42578125" style="242" customWidth="1"/>
    <col min="772" max="772" width="18.85546875" style="242" customWidth="1"/>
    <col min="773" max="773" width="20.5703125" style="242" customWidth="1"/>
    <col min="774" max="774" width="13.140625" style="242" customWidth="1"/>
    <col min="775" max="1024" width="9.140625" style="242"/>
    <col min="1025" max="1025" width="21.85546875" style="242" bestFit="1" customWidth="1"/>
    <col min="1026" max="1026" width="64.5703125" style="242" customWidth="1"/>
    <col min="1027" max="1027" width="18.42578125" style="242" customWidth="1"/>
    <col min="1028" max="1028" width="18.85546875" style="242" customWidth="1"/>
    <col min="1029" max="1029" width="20.5703125" style="242" customWidth="1"/>
    <col min="1030" max="1030" width="13.140625" style="242" customWidth="1"/>
    <col min="1031" max="1280" width="9.140625" style="242"/>
    <col min="1281" max="1281" width="21.85546875" style="242" bestFit="1" customWidth="1"/>
    <col min="1282" max="1282" width="64.5703125" style="242" customWidth="1"/>
    <col min="1283" max="1283" width="18.42578125" style="242" customWidth="1"/>
    <col min="1284" max="1284" width="18.85546875" style="242" customWidth="1"/>
    <col min="1285" max="1285" width="20.5703125" style="242" customWidth="1"/>
    <col min="1286" max="1286" width="13.140625" style="242" customWidth="1"/>
    <col min="1287" max="1536" width="9.140625" style="242"/>
    <col min="1537" max="1537" width="21.85546875" style="242" bestFit="1" customWidth="1"/>
    <col min="1538" max="1538" width="64.5703125" style="242" customWidth="1"/>
    <col min="1539" max="1539" width="18.42578125" style="242" customWidth="1"/>
    <col min="1540" max="1540" width="18.85546875" style="242" customWidth="1"/>
    <col min="1541" max="1541" width="20.5703125" style="242" customWidth="1"/>
    <col min="1542" max="1542" width="13.140625" style="242" customWidth="1"/>
    <col min="1543" max="1792" width="9.140625" style="242"/>
    <col min="1793" max="1793" width="21.85546875" style="242" bestFit="1" customWidth="1"/>
    <col min="1794" max="1794" width="64.5703125" style="242" customWidth="1"/>
    <col min="1795" max="1795" width="18.42578125" style="242" customWidth="1"/>
    <col min="1796" max="1796" width="18.85546875" style="242" customWidth="1"/>
    <col min="1797" max="1797" width="20.5703125" style="242" customWidth="1"/>
    <col min="1798" max="1798" width="13.140625" style="242" customWidth="1"/>
    <col min="1799" max="2048" width="9.140625" style="242"/>
    <col min="2049" max="2049" width="21.85546875" style="242" bestFit="1" customWidth="1"/>
    <col min="2050" max="2050" width="64.5703125" style="242" customWidth="1"/>
    <col min="2051" max="2051" width="18.42578125" style="242" customWidth="1"/>
    <col min="2052" max="2052" width="18.85546875" style="242" customWidth="1"/>
    <col min="2053" max="2053" width="20.5703125" style="242" customWidth="1"/>
    <col min="2054" max="2054" width="13.140625" style="242" customWidth="1"/>
    <col min="2055" max="2304" width="9.140625" style="242"/>
    <col min="2305" max="2305" width="21.85546875" style="242" bestFit="1" customWidth="1"/>
    <col min="2306" max="2306" width="64.5703125" style="242" customWidth="1"/>
    <col min="2307" max="2307" width="18.42578125" style="242" customWidth="1"/>
    <col min="2308" max="2308" width="18.85546875" style="242" customWidth="1"/>
    <col min="2309" max="2309" width="20.5703125" style="242" customWidth="1"/>
    <col min="2310" max="2310" width="13.140625" style="242" customWidth="1"/>
    <col min="2311" max="2560" width="9.140625" style="242"/>
    <col min="2561" max="2561" width="21.85546875" style="242" bestFit="1" customWidth="1"/>
    <col min="2562" max="2562" width="64.5703125" style="242" customWidth="1"/>
    <col min="2563" max="2563" width="18.42578125" style="242" customWidth="1"/>
    <col min="2564" max="2564" width="18.85546875" style="242" customWidth="1"/>
    <col min="2565" max="2565" width="20.5703125" style="242" customWidth="1"/>
    <col min="2566" max="2566" width="13.140625" style="242" customWidth="1"/>
    <col min="2567" max="2816" width="9.140625" style="242"/>
    <col min="2817" max="2817" width="21.85546875" style="242" bestFit="1" customWidth="1"/>
    <col min="2818" max="2818" width="64.5703125" style="242" customWidth="1"/>
    <col min="2819" max="2819" width="18.42578125" style="242" customWidth="1"/>
    <col min="2820" max="2820" width="18.85546875" style="242" customWidth="1"/>
    <col min="2821" max="2821" width="20.5703125" style="242" customWidth="1"/>
    <col min="2822" max="2822" width="13.140625" style="242" customWidth="1"/>
    <col min="2823" max="3072" width="9.140625" style="242"/>
    <col min="3073" max="3073" width="21.85546875" style="242" bestFit="1" customWidth="1"/>
    <col min="3074" max="3074" width="64.5703125" style="242" customWidth="1"/>
    <col min="3075" max="3075" width="18.42578125" style="242" customWidth="1"/>
    <col min="3076" max="3076" width="18.85546875" style="242" customWidth="1"/>
    <col min="3077" max="3077" width="20.5703125" style="242" customWidth="1"/>
    <col min="3078" max="3078" width="13.140625" style="242" customWidth="1"/>
    <col min="3079" max="3328" width="9.140625" style="242"/>
    <col min="3329" max="3329" width="21.85546875" style="242" bestFit="1" customWidth="1"/>
    <col min="3330" max="3330" width="64.5703125" style="242" customWidth="1"/>
    <col min="3331" max="3331" width="18.42578125" style="242" customWidth="1"/>
    <col min="3332" max="3332" width="18.85546875" style="242" customWidth="1"/>
    <col min="3333" max="3333" width="20.5703125" style="242" customWidth="1"/>
    <col min="3334" max="3334" width="13.140625" style="242" customWidth="1"/>
    <col min="3335" max="3584" width="9.140625" style="242"/>
    <col min="3585" max="3585" width="21.85546875" style="242" bestFit="1" customWidth="1"/>
    <col min="3586" max="3586" width="64.5703125" style="242" customWidth="1"/>
    <col min="3587" max="3587" width="18.42578125" style="242" customWidth="1"/>
    <col min="3588" max="3588" width="18.85546875" style="242" customWidth="1"/>
    <col min="3589" max="3589" width="20.5703125" style="242" customWidth="1"/>
    <col min="3590" max="3590" width="13.140625" style="242" customWidth="1"/>
    <col min="3591" max="3840" width="9.140625" style="242"/>
    <col min="3841" max="3841" width="21.85546875" style="242" bestFit="1" customWidth="1"/>
    <col min="3842" max="3842" width="64.5703125" style="242" customWidth="1"/>
    <col min="3843" max="3843" width="18.42578125" style="242" customWidth="1"/>
    <col min="3844" max="3844" width="18.85546875" style="242" customWidth="1"/>
    <col min="3845" max="3845" width="20.5703125" style="242" customWidth="1"/>
    <col min="3846" max="3846" width="13.140625" style="242" customWidth="1"/>
    <col min="3847" max="4096" width="9.140625" style="242"/>
    <col min="4097" max="4097" width="21.85546875" style="242" bestFit="1" customWidth="1"/>
    <col min="4098" max="4098" width="64.5703125" style="242" customWidth="1"/>
    <col min="4099" max="4099" width="18.42578125" style="242" customWidth="1"/>
    <col min="4100" max="4100" width="18.85546875" style="242" customWidth="1"/>
    <col min="4101" max="4101" width="20.5703125" style="242" customWidth="1"/>
    <col min="4102" max="4102" width="13.140625" style="242" customWidth="1"/>
    <col min="4103" max="4352" width="9.140625" style="242"/>
    <col min="4353" max="4353" width="21.85546875" style="242" bestFit="1" customWidth="1"/>
    <col min="4354" max="4354" width="64.5703125" style="242" customWidth="1"/>
    <col min="4355" max="4355" width="18.42578125" style="242" customWidth="1"/>
    <col min="4356" max="4356" width="18.85546875" style="242" customWidth="1"/>
    <col min="4357" max="4357" width="20.5703125" style="242" customWidth="1"/>
    <col min="4358" max="4358" width="13.140625" style="242" customWidth="1"/>
    <col min="4359" max="4608" width="9.140625" style="242"/>
    <col min="4609" max="4609" width="21.85546875" style="242" bestFit="1" customWidth="1"/>
    <col min="4610" max="4610" width="64.5703125" style="242" customWidth="1"/>
    <col min="4611" max="4611" width="18.42578125" style="242" customWidth="1"/>
    <col min="4612" max="4612" width="18.85546875" style="242" customWidth="1"/>
    <col min="4613" max="4613" width="20.5703125" style="242" customWidth="1"/>
    <col min="4614" max="4614" width="13.140625" style="242" customWidth="1"/>
    <col min="4615" max="4864" width="9.140625" style="242"/>
    <col min="4865" max="4865" width="21.85546875" style="242" bestFit="1" customWidth="1"/>
    <col min="4866" max="4866" width="64.5703125" style="242" customWidth="1"/>
    <col min="4867" max="4867" width="18.42578125" style="242" customWidth="1"/>
    <col min="4868" max="4868" width="18.85546875" style="242" customWidth="1"/>
    <col min="4869" max="4869" width="20.5703125" style="242" customWidth="1"/>
    <col min="4870" max="4870" width="13.140625" style="242" customWidth="1"/>
    <col min="4871" max="5120" width="9.140625" style="242"/>
    <col min="5121" max="5121" width="21.85546875" style="242" bestFit="1" customWidth="1"/>
    <col min="5122" max="5122" width="64.5703125" style="242" customWidth="1"/>
    <col min="5123" max="5123" width="18.42578125" style="242" customWidth="1"/>
    <col min="5124" max="5124" width="18.85546875" style="242" customWidth="1"/>
    <col min="5125" max="5125" width="20.5703125" style="242" customWidth="1"/>
    <col min="5126" max="5126" width="13.140625" style="242" customWidth="1"/>
    <col min="5127" max="5376" width="9.140625" style="242"/>
    <col min="5377" max="5377" width="21.85546875" style="242" bestFit="1" customWidth="1"/>
    <col min="5378" max="5378" width="64.5703125" style="242" customWidth="1"/>
    <col min="5379" max="5379" width="18.42578125" style="242" customWidth="1"/>
    <col min="5380" max="5380" width="18.85546875" style="242" customWidth="1"/>
    <col min="5381" max="5381" width="20.5703125" style="242" customWidth="1"/>
    <col min="5382" max="5382" width="13.140625" style="242" customWidth="1"/>
    <col min="5383" max="5632" width="9.140625" style="242"/>
    <col min="5633" max="5633" width="21.85546875" style="242" bestFit="1" customWidth="1"/>
    <col min="5634" max="5634" width="64.5703125" style="242" customWidth="1"/>
    <col min="5635" max="5635" width="18.42578125" style="242" customWidth="1"/>
    <col min="5636" max="5636" width="18.85546875" style="242" customWidth="1"/>
    <col min="5637" max="5637" width="20.5703125" style="242" customWidth="1"/>
    <col min="5638" max="5638" width="13.140625" style="242" customWidth="1"/>
    <col min="5639" max="5888" width="9.140625" style="242"/>
    <col min="5889" max="5889" width="21.85546875" style="242" bestFit="1" customWidth="1"/>
    <col min="5890" max="5890" width="64.5703125" style="242" customWidth="1"/>
    <col min="5891" max="5891" width="18.42578125" style="242" customWidth="1"/>
    <col min="5892" max="5892" width="18.85546875" style="242" customWidth="1"/>
    <col min="5893" max="5893" width="20.5703125" style="242" customWidth="1"/>
    <col min="5894" max="5894" width="13.140625" style="242" customWidth="1"/>
    <col min="5895" max="6144" width="9.140625" style="242"/>
    <col min="6145" max="6145" width="21.85546875" style="242" bestFit="1" customWidth="1"/>
    <col min="6146" max="6146" width="64.5703125" style="242" customWidth="1"/>
    <col min="6147" max="6147" width="18.42578125" style="242" customWidth="1"/>
    <col min="6148" max="6148" width="18.85546875" style="242" customWidth="1"/>
    <col min="6149" max="6149" width="20.5703125" style="242" customWidth="1"/>
    <col min="6150" max="6150" width="13.140625" style="242" customWidth="1"/>
    <col min="6151" max="6400" width="9.140625" style="242"/>
    <col min="6401" max="6401" width="21.85546875" style="242" bestFit="1" customWidth="1"/>
    <col min="6402" max="6402" width="64.5703125" style="242" customWidth="1"/>
    <col min="6403" max="6403" width="18.42578125" style="242" customWidth="1"/>
    <col min="6404" max="6404" width="18.85546875" style="242" customWidth="1"/>
    <col min="6405" max="6405" width="20.5703125" style="242" customWidth="1"/>
    <col min="6406" max="6406" width="13.140625" style="242" customWidth="1"/>
    <col min="6407" max="6656" width="9.140625" style="242"/>
    <col min="6657" max="6657" width="21.85546875" style="242" bestFit="1" customWidth="1"/>
    <col min="6658" max="6658" width="64.5703125" style="242" customWidth="1"/>
    <col min="6659" max="6659" width="18.42578125" style="242" customWidth="1"/>
    <col min="6660" max="6660" width="18.85546875" style="242" customWidth="1"/>
    <col min="6661" max="6661" width="20.5703125" style="242" customWidth="1"/>
    <col min="6662" max="6662" width="13.140625" style="242" customWidth="1"/>
    <col min="6663" max="6912" width="9.140625" style="242"/>
    <col min="6913" max="6913" width="21.85546875" style="242" bestFit="1" customWidth="1"/>
    <col min="6914" max="6914" width="64.5703125" style="242" customWidth="1"/>
    <col min="6915" max="6915" width="18.42578125" style="242" customWidth="1"/>
    <col min="6916" max="6916" width="18.85546875" style="242" customWidth="1"/>
    <col min="6917" max="6917" width="20.5703125" style="242" customWidth="1"/>
    <col min="6918" max="6918" width="13.140625" style="242" customWidth="1"/>
    <col min="6919" max="7168" width="9.140625" style="242"/>
    <col min="7169" max="7169" width="21.85546875" style="242" bestFit="1" customWidth="1"/>
    <col min="7170" max="7170" width="64.5703125" style="242" customWidth="1"/>
    <col min="7171" max="7171" width="18.42578125" style="242" customWidth="1"/>
    <col min="7172" max="7172" width="18.85546875" style="242" customWidth="1"/>
    <col min="7173" max="7173" width="20.5703125" style="242" customWidth="1"/>
    <col min="7174" max="7174" width="13.140625" style="242" customWidth="1"/>
    <col min="7175" max="7424" width="9.140625" style="242"/>
    <col min="7425" max="7425" width="21.85546875" style="242" bestFit="1" customWidth="1"/>
    <col min="7426" max="7426" width="64.5703125" style="242" customWidth="1"/>
    <col min="7427" max="7427" width="18.42578125" style="242" customWidth="1"/>
    <col min="7428" max="7428" width="18.85546875" style="242" customWidth="1"/>
    <col min="7429" max="7429" width="20.5703125" style="242" customWidth="1"/>
    <col min="7430" max="7430" width="13.140625" style="242" customWidth="1"/>
    <col min="7431" max="7680" width="9.140625" style="242"/>
    <col min="7681" max="7681" width="21.85546875" style="242" bestFit="1" customWidth="1"/>
    <col min="7682" max="7682" width="64.5703125" style="242" customWidth="1"/>
    <col min="7683" max="7683" width="18.42578125" style="242" customWidth="1"/>
    <col min="7684" max="7684" width="18.85546875" style="242" customWidth="1"/>
    <col min="7685" max="7685" width="20.5703125" style="242" customWidth="1"/>
    <col min="7686" max="7686" width="13.140625" style="242" customWidth="1"/>
    <col min="7687" max="7936" width="9.140625" style="242"/>
    <col min="7937" max="7937" width="21.85546875" style="242" bestFit="1" customWidth="1"/>
    <col min="7938" max="7938" width="64.5703125" style="242" customWidth="1"/>
    <col min="7939" max="7939" width="18.42578125" style="242" customWidth="1"/>
    <col min="7940" max="7940" width="18.85546875" style="242" customWidth="1"/>
    <col min="7941" max="7941" width="20.5703125" style="242" customWidth="1"/>
    <col min="7942" max="7942" width="13.140625" style="242" customWidth="1"/>
    <col min="7943" max="8192" width="9.140625" style="242"/>
    <col min="8193" max="8193" width="21.85546875" style="242" bestFit="1" customWidth="1"/>
    <col min="8194" max="8194" width="64.5703125" style="242" customWidth="1"/>
    <col min="8195" max="8195" width="18.42578125" style="242" customWidth="1"/>
    <col min="8196" max="8196" width="18.85546875" style="242" customWidth="1"/>
    <col min="8197" max="8197" width="20.5703125" style="242" customWidth="1"/>
    <col min="8198" max="8198" width="13.140625" style="242" customWidth="1"/>
    <col min="8199" max="8448" width="9.140625" style="242"/>
    <col min="8449" max="8449" width="21.85546875" style="242" bestFit="1" customWidth="1"/>
    <col min="8450" max="8450" width="64.5703125" style="242" customWidth="1"/>
    <col min="8451" max="8451" width="18.42578125" style="242" customWidth="1"/>
    <col min="8452" max="8452" width="18.85546875" style="242" customWidth="1"/>
    <col min="8453" max="8453" width="20.5703125" style="242" customWidth="1"/>
    <col min="8454" max="8454" width="13.140625" style="242" customWidth="1"/>
    <col min="8455" max="8704" width="9.140625" style="242"/>
    <col min="8705" max="8705" width="21.85546875" style="242" bestFit="1" customWidth="1"/>
    <col min="8706" max="8706" width="64.5703125" style="242" customWidth="1"/>
    <col min="8707" max="8707" width="18.42578125" style="242" customWidth="1"/>
    <col min="8708" max="8708" width="18.85546875" style="242" customWidth="1"/>
    <col min="8709" max="8709" width="20.5703125" style="242" customWidth="1"/>
    <col min="8710" max="8710" width="13.140625" style="242" customWidth="1"/>
    <col min="8711" max="8960" width="9.140625" style="242"/>
    <col min="8961" max="8961" width="21.85546875" style="242" bestFit="1" customWidth="1"/>
    <col min="8962" max="8962" width="64.5703125" style="242" customWidth="1"/>
    <col min="8963" max="8963" width="18.42578125" style="242" customWidth="1"/>
    <col min="8964" max="8964" width="18.85546875" style="242" customWidth="1"/>
    <col min="8965" max="8965" width="20.5703125" style="242" customWidth="1"/>
    <col min="8966" max="8966" width="13.140625" style="242" customWidth="1"/>
    <col min="8967" max="9216" width="9.140625" style="242"/>
    <col min="9217" max="9217" width="21.85546875" style="242" bestFit="1" customWidth="1"/>
    <col min="9218" max="9218" width="64.5703125" style="242" customWidth="1"/>
    <col min="9219" max="9219" width="18.42578125" style="242" customWidth="1"/>
    <col min="9220" max="9220" width="18.85546875" style="242" customWidth="1"/>
    <col min="9221" max="9221" width="20.5703125" style="242" customWidth="1"/>
    <col min="9222" max="9222" width="13.140625" style="242" customWidth="1"/>
    <col min="9223" max="9472" width="9.140625" style="242"/>
    <col min="9473" max="9473" width="21.85546875" style="242" bestFit="1" customWidth="1"/>
    <col min="9474" max="9474" width="64.5703125" style="242" customWidth="1"/>
    <col min="9475" max="9475" width="18.42578125" style="242" customWidth="1"/>
    <col min="9476" max="9476" width="18.85546875" style="242" customWidth="1"/>
    <col min="9477" max="9477" width="20.5703125" style="242" customWidth="1"/>
    <col min="9478" max="9478" width="13.140625" style="242" customWidth="1"/>
    <col min="9479" max="9728" width="9.140625" style="242"/>
    <col min="9729" max="9729" width="21.85546875" style="242" bestFit="1" customWidth="1"/>
    <col min="9730" max="9730" width="64.5703125" style="242" customWidth="1"/>
    <col min="9731" max="9731" width="18.42578125" style="242" customWidth="1"/>
    <col min="9732" max="9732" width="18.85546875" style="242" customWidth="1"/>
    <col min="9733" max="9733" width="20.5703125" style="242" customWidth="1"/>
    <col min="9734" max="9734" width="13.140625" style="242" customWidth="1"/>
    <col min="9735" max="9984" width="9.140625" style="242"/>
    <col min="9985" max="9985" width="21.85546875" style="242" bestFit="1" customWidth="1"/>
    <col min="9986" max="9986" width="64.5703125" style="242" customWidth="1"/>
    <col min="9987" max="9987" width="18.42578125" style="242" customWidth="1"/>
    <col min="9988" max="9988" width="18.85546875" style="242" customWidth="1"/>
    <col min="9989" max="9989" width="20.5703125" style="242" customWidth="1"/>
    <col min="9990" max="9990" width="13.140625" style="242" customWidth="1"/>
    <col min="9991" max="10240" width="9.140625" style="242"/>
    <col min="10241" max="10241" width="21.85546875" style="242" bestFit="1" customWidth="1"/>
    <col min="10242" max="10242" width="64.5703125" style="242" customWidth="1"/>
    <col min="10243" max="10243" width="18.42578125" style="242" customWidth="1"/>
    <col min="10244" max="10244" width="18.85546875" style="242" customWidth="1"/>
    <col min="10245" max="10245" width="20.5703125" style="242" customWidth="1"/>
    <col min="10246" max="10246" width="13.140625" style="242" customWidth="1"/>
    <col min="10247" max="10496" width="9.140625" style="242"/>
    <col min="10497" max="10497" width="21.85546875" style="242" bestFit="1" customWidth="1"/>
    <col min="10498" max="10498" width="64.5703125" style="242" customWidth="1"/>
    <col min="10499" max="10499" width="18.42578125" style="242" customWidth="1"/>
    <col min="10500" max="10500" width="18.85546875" style="242" customWidth="1"/>
    <col min="10501" max="10501" width="20.5703125" style="242" customWidth="1"/>
    <col min="10502" max="10502" width="13.140625" style="242" customWidth="1"/>
    <col min="10503" max="10752" width="9.140625" style="242"/>
    <col min="10753" max="10753" width="21.85546875" style="242" bestFit="1" customWidth="1"/>
    <col min="10754" max="10754" width="64.5703125" style="242" customWidth="1"/>
    <col min="10755" max="10755" width="18.42578125" style="242" customWidth="1"/>
    <col min="10756" max="10756" width="18.85546875" style="242" customWidth="1"/>
    <col min="10757" max="10757" width="20.5703125" style="242" customWidth="1"/>
    <col min="10758" max="10758" width="13.140625" style="242" customWidth="1"/>
    <col min="10759" max="11008" width="9.140625" style="242"/>
    <col min="11009" max="11009" width="21.85546875" style="242" bestFit="1" customWidth="1"/>
    <col min="11010" max="11010" width="64.5703125" style="242" customWidth="1"/>
    <col min="11011" max="11011" width="18.42578125" style="242" customWidth="1"/>
    <col min="11012" max="11012" width="18.85546875" style="242" customWidth="1"/>
    <col min="11013" max="11013" width="20.5703125" style="242" customWidth="1"/>
    <col min="11014" max="11014" width="13.140625" style="242" customWidth="1"/>
    <col min="11015" max="11264" width="9.140625" style="242"/>
    <col min="11265" max="11265" width="21.85546875" style="242" bestFit="1" customWidth="1"/>
    <col min="11266" max="11266" width="64.5703125" style="242" customWidth="1"/>
    <col min="11267" max="11267" width="18.42578125" style="242" customWidth="1"/>
    <col min="11268" max="11268" width="18.85546875" style="242" customWidth="1"/>
    <col min="11269" max="11269" width="20.5703125" style="242" customWidth="1"/>
    <col min="11270" max="11270" width="13.140625" style="242" customWidth="1"/>
    <col min="11271" max="11520" width="9.140625" style="242"/>
    <col min="11521" max="11521" width="21.85546875" style="242" bestFit="1" customWidth="1"/>
    <col min="11522" max="11522" width="64.5703125" style="242" customWidth="1"/>
    <col min="11523" max="11523" width="18.42578125" style="242" customWidth="1"/>
    <col min="11524" max="11524" width="18.85546875" style="242" customWidth="1"/>
    <col min="11525" max="11525" width="20.5703125" style="242" customWidth="1"/>
    <col min="11526" max="11526" width="13.140625" style="242" customWidth="1"/>
    <col min="11527" max="11776" width="9.140625" style="242"/>
    <col min="11777" max="11777" width="21.85546875" style="242" bestFit="1" customWidth="1"/>
    <col min="11778" max="11778" width="64.5703125" style="242" customWidth="1"/>
    <col min="11779" max="11779" width="18.42578125" style="242" customWidth="1"/>
    <col min="11780" max="11780" width="18.85546875" style="242" customWidth="1"/>
    <col min="11781" max="11781" width="20.5703125" style="242" customWidth="1"/>
    <col min="11782" max="11782" width="13.140625" style="242" customWidth="1"/>
    <col min="11783" max="12032" width="9.140625" style="242"/>
    <col min="12033" max="12033" width="21.85546875" style="242" bestFit="1" customWidth="1"/>
    <col min="12034" max="12034" width="64.5703125" style="242" customWidth="1"/>
    <col min="12035" max="12035" width="18.42578125" style="242" customWidth="1"/>
    <col min="12036" max="12036" width="18.85546875" style="242" customWidth="1"/>
    <col min="12037" max="12037" width="20.5703125" style="242" customWidth="1"/>
    <col min="12038" max="12038" width="13.140625" style="242" customWidth="1"/>
    <col min="12039" max="12288" width="9.140625" style="242"/>
    <col min="12289" max="12289" width="21.85546875" style="242" bestFit="1" customWidth="1"/>
    <col min="12290" max="12290" width="64.5703125" style="242" customWidth="1"/>
    <col min="12291" max="12291" width="18.42578125" style="242" customWidth="1"/>
    <col min="12292" max="12292" width="18.85546875" style="242" customWidth="1"/>
    <col min="12293" max="12293" width="20.5703125" style="242" customWidth="1"/>
    <col min="12294" max="12294" width="13.140625" style="242" customWidth="1"/>
    <col min="12295" max="12544" width="9.140625" style="242"/>
    <col min="12545" max="12545" width="21.85546875" style="242" bestFit="1" customWidth="1"/>
    <col min="12546" max="12546" width="64.5703125" style="242" customWidth="1"/>
    <col min="12547" max="12547" width="18.42578125" style="242" customWidth="1"/>
    <col min="12548" max="12548" width="18.85546875" style="242" customWidth="1"/>
    <col min="12549" max="12549" width="20.5703125" style="242" customWidth="1"/>
    <col min="12550" max="12550" width="13.140625" style="242" customWidth="1"/>
    <col min="12551" max="12800" width="9.140625" style="242"/>
    <col min="12801" max="12801" width="21.85546875" style="242" bestFit="1" customWidth="1"/>
    <col min="12802" max="12802" width="64.5703125" style="242" customWidth="1"/>
    <col min="12803" max="12803" width="18.42578125" style="242" customWidth="1"/>
    <col min="12804" max="12804" width="18.85546875" style="242" customWidth="1"/>
    <col min="12805" max="12805" width="20.5703125" style="242" customWidth="1"/>
    <col min="12806" max="12806" width="13.140625" style="242" customWidth="1"/>
    <col min="12807" max="13056" width="9.140625" style="242"/>
    <col min="13057" max="13057" width="21.85546875" style="242" bestFit="1" customWidth="1"/>
    <col min="13058" max="13058" width="64.5703125" style="242" customWidth="1"/>
    <col min="13059" max="13059" width="18.42578125" style="242" customWidth="1"/>
    <col min="13060" max="13060" width="18.85546875" style="242" customWidth="1"/>
    <col min="13061" max="13061" width="20.5703125" style="242" customWidth="1"/>
    <col min="13062" max="13062" width="13.140625" style="242" customWidth="1"/>
    <col min="13063" max="13312" width="9.140625" style="242"/>
    <col min="13313" max="13313" width="21.85546875" style="242" bestFit="1" customWidth="1"/>
    <col min="13314" max="13314" width="64.5703125" style="242" customWidth="1"/>
    <col min="13315" max="13315" width="18.42578125" style="242" customWidth="1"/>
    <col min="13316" max="13316" width="18.85546875" style="242" customWidth="1"/>
    <col min="13317" max="13317" width="20.5703125" style="242" customWidth="1"/>
    <col min="13318" max="13318" width="13.140625" style="242" customWidth="1"/>
    <col min="13319" max="13568" width="9.140625" style="242"/>
    <col min="13569" max="13569" width="21.85546875" style="242" bestFit="1" customWidth="1"/>
    <col min="13570" max="13570" width="64.5703125" style="242" customWidth="1"/>
    <col min="13571" max="13571" width="18.42578125" style="242" customWidth="1"/>
    <col min="13572" max="13572" width="18.85546875" style="242" customWidth="1"/>
    <col min="13573" max="13573" width="20.5703125" style="242" customWidth="1"/>
    <col min="13574" max="13574" width="13.140625" style="242" customWidth="1"/>
    <col min="13575" max="13824" width="9.140625" style="242"/>
    <col min="13825" max="13825" width="21.85546875" style="242" bestFit="1" customWidth="1"/>
    <col min="13826" max="13826" width="64.5703125" style="242" customWidth="1"/>
    <col min="13827" max="13827" width="18.42578125" style="242" customWidth="1"/>
    <col min="13828" max="13828" width="18.85546875" style="242" customWidth="1"/>
    <col min="13829" max="13829" width="20.5703125" style="242" customWidth="1"/>
    <col min="13830" max="13830" width="13.140625" style="242" customWidth="1"/>
    <col min="13831" max="14080" width="9.140625" style="242"/>
    <col min="14081" max="14081" width="21.85546875" style="242" bestFit="1" customWidth="1"/>
    <col min="14082" max="14082" width="64.5703125" style="242" customWidth="1"/>
    <col min="14083" max="14083" width="18.42578125" style="242" customWidth="1"/>
    <col min="14084" max="14084" width="18.85546875" style="242" customWidth="1"/>
    <col min="14085" max="14085" width="20.5703125" style="242" customWidth="1"/>
    <col min="14086" max="14086" width="13.140625" style="242" customWidth="1"/>
    <col min="14087" max="14336" width="9.140625" style="242"/>
    <col min="14337" max="14337" width="21.85546875" style="242" bestFit="1" customWidth="1"/>
    <col min="14338" max="14338" width="64.5703125" style="242" customWidth="1"/>
    <col min="14339" max="14339" width="18.42578125" style="242" customWidth="1"/>
    <col min="14340" max="14340" width="18.85546875" style="242" customWidth="1"/>
    <col min="14341" max="14341" width="20.5703125" style="242" customWidth="1"/>
    <col min="14342" max="14342" width="13.140625" style="242" customWidth="1"/>
    <col min="14343" max="14592" width="9.140625" style="242"/>
    <col min="14593" max="14593" width="21.85546875" style="242" bestFit="1" customWidth="1"/>
    <col min="14594" max="14594" width="64.5703125" style="242" customWidth="1"/>
    <col min="14595" max="14595" width="18.42578125" style="242" customWidth="1"/>
    <col min="14596" max="14596" width="18.85546875" style="242" customWidth="1"/>
    <col min="14597" max="14597" width="20.5703125" style="242" customWidth="1"/>
    <col min="14598" max="14598" width="13.140625" style="242" customWidth="1"/>
    <col min="14599" max="14848" width="9.140625" style="242"/>
    <col min="14849" max="14849" width="21.85546875" style="242" bestFit="1" customWidth="1"/>
    <col min="14850" max="14850" width="64.5703125" style="242" customWidth="1"/>
    <col min="14851" max="14851" width="18.42578125" style="242" customWidth="1"/>
    <col min="14852" max="14852" width="18.85546875" style="242" customWidth="1"/>
    <col min="14853" max="14853" width="20.5703125" style="242" customWidth="1"/>
    <col min="14854" max="14854" width="13.140625" style="242" customWidth="1"/>
    <col min="14855" max="15104" width="9.140625" style="242"/>
    <col min="15105" max="15105" width="21.85546875" style="242" bestFit="1" customWidth="1"/>
    <col min="15106" max="15106" width="64.5703125" style="242" customWidth="1"/>
    <col min="15107" max="15107" width="18.42578125" style="242" customWidth="1"/>
    <col min="15108" max="15108" width="18.85546875" style="242" customWidth="1"/>
    <col min="15109" max="15109" width="20.5703125" style="242" customWidth="1"/>
    <col min="15110" max="15110" width="13.140625" style="242" customWidth="1"/>
    <col min="15111" max="15360" width="9.140625" style="242"/>
    <col min="15361" max="15361" width="21.85546875" style="242" bestFit="1" customWidth="1"/>
    <col min="15362" max="15362" width="64.5703125" style="242" customWidth="1"/>
    <col min="15363" max="15363" width="18.42578125" style="242" customWidth="1"/>
    <col min="15364" max="15364" width="18.85546875" style="242" customWidth="1"/>
    <col min="15365" max="15365" width="20.5703125" style="242" customWidth="1"/>
    <col min="15366" max="15366" width="13.140625" style="242" customWidth="1"/>
    <col min="15367" max="15616" width="9.140625" style="242"/>
    <col min="15617" max="15617" width="21.85546875" style="242" bestFit="1" customWidth="1"/>
    <col min="15618" max="15618" width="64.5703125" style="242" customWidth="1"/>
    <col min="15619" max="15619" width="18.42578125" style="242" customWidth="1"/>
    <col min="15620" max="15620" width="18.85546875" style="242" customWidth="1"/>
    <col min="15621" max="15621" width="20.5703125" style="242" customWidth="1"/>
    <col min="15622" max="15622" width="13.140625" style="242" customWidth="1"/>
    <col min="15623" max="15872" width="9.140625" style="242"/>
    <col min="15873" max="15873" width="21.85546875" style="242" bestFit="1" customWidth="1"/>
    <col min="15874" max="15874" width="64.5703125" style="242" customWidth="1"/>
    <col min="15875" max="15875" width="18.42578125" style="242" customWidth="1"/>
    <col min="15876" max="15876" width="18.85546875" style="242" customWidth="1"/>
    <col min="15877" max="15877" width="20.5703125" style="242" customWidth="1"/>
    <col min="15878" max="15878" width="13.140625" style="242" customWidth="1"/>
    <col min="15879" max="16128" width="9.140625" style="242"/>
    <col min="16129" max="16129" width="21.85546875" style="242" bestFit="1" customWidth="1"/>
    <col min="16130" max="16130" width="64.5703125" style="242" customWidth="1"/>
    <col min="16131" max="16131" width="18.42578125" style="242" customWidth="1"/>
    <col min="16132" max="16132" width="18.85546875" style="242" customWidth="1"/>
    <col min="16133" max="16133" width="20.5703125" style="242" customWidth="1"/>
    <col min="16134" max="16134" width="13.140625" style="242" customWidth="1"/>
    <col min="16135" max="16384" width="9.140625" style="242"/>
  </cols>
  <sheetData>
    <row r="1" spans="1:7">
      <c r="A1" s="242" t="s">
        <v>0</v>
      </c>
      <c r="B1" s="265">
        <v>48</v>
      </c>
    </row>
    <row r="2" spans="1:7">
      <c r="A2" s="242" t="s">
        <v>2</v>
      </c>
      <c r="B2" s="268" t="s">
        <v>1839</v>
      </c>
    </row>
    <row r="3" spans="1:7">
      <c r="A3" s="242" t="s">
        <v>4</v>
      </c>
      <c r="B3" s="268" t="s">
        <v>1560</v>
      </c>
    </row>
    <row r="4" spans="1:7">
      <c r="A4" s="242" t="s">
        <v>6</v>
      </c>
      <c r="B4" s="268" t="s">
        <v>7</v>
      </c>
    </row>
    <row r="5" spans="1:7">
      <c r="A5" s="242" t="s">
        <v>8</v>
      </c>
      <c r="B5" s="242" t="s">
        <v>9</v>
      </c>
    </row>
    <row r="6" spans="1:7" ht="15.75" thickBot="1"/>
    <row r="7" spans="1:7">
      <c r="A7" s="3035" t="s">
        <v>1840</v>
      </c>
      <c r="B7" s="3036"/>
      <c r="C7" s="3041" t="s">
        <v>1841</v>
      </c>
      <c r="D7" s="3043"/>
      <c r="E7" s="3044"/>
    </row>
    <row r="8" spans="1:7">
      <c r="A8" s="3037"/>
      <c r="B8" s="3038"/>
      <c r="C8" s="3045"/>
      <c r="D8" s="3047"/>
      <c r="E8" s="3048"/>
    </row>
    <row r="9" spans="1:7">
      <c r="A9" s="3037"/>
      <c r="B9" s="3038"/>
      <c r="C9" s="3045"/>
      <c r="D9" s="3047"/>
      <c r="E9" s="3048"/>
    </row>
    <row r="10" spans="1:7" ht="15.75" thickBot="1">
      <c r="A10" s="3039"/>
      <c r="B10" s="3040"/>
      <c r="C10" s="3049"/>
      <c r="D10" s="3051"/>
      <c r="E10" s="3052"/>
    </row>
    <row r="11" spans="1:7">
      <c r="A11" s="3075"/>
      <c r="B11" s="3077" t="s">
        <v>1842</v>
      </c>
      <c r="C11" s="3078"/>
      <c r="D11" s="1387" t="s">
        <v>729</v>
      </c>
      <c r="E11" s="1388" t="s">
        <v>1036</v>
      </c>
    </row>
    <row r="12" spans="1:7" ht="15.75" thickBot="1">
      <c r="A12" s="3076"/>
      <c r="B12" s="3079"/>
      <c r="C12" s="3080"/>
      <c r="D12" s="1389">
        <v>1</v>
      </c>
      <c r="E12" s="1390">
        <v>2</v>
      </c>
    </row>
    <row r="13" spans="1:7">
      <c r="A13" s="1391" t="s">
        <v>1756</v>
      </c>
      <c r="B13" s="3081" t="s">
        <v>1843</v>
      </c>
      <c r="C13" s="3082"/>
      <c r="D13" s="1392"/>
      <c r="E13" s="1393">
        <f>ABS(SUM(E16:E30))</f>
        <v>0</v>
      </c>
      <c r="F13" s="1394"/>
      <c r="G13" s="183"/>
    </row>
    <row r="14" spans="1:7" ht="15.75" thickBot="1">
      <c r="A14" s="1395" t="s">
        <v>1758</v>
      </c>
      <c r="B14" s="3083" t="s">
        <v>1844</v>
      </c>
      <c r="C14" s="3084"/>
      <c r="D14" s="1396"/>
      <c r="E14" s="1397"/>
      <c r="F14" s="183"/>
    </row>
    <row r="15" spans="1:7" ht="16.5" thickTop="1" thickBot="1">
      <c r="A15" s="1398" t="s">
        <v>1760</v>
      </c>
      <c r="B15" s="3071" t="s">
        <v>1845</v>
      </c>
      <c r="C15" s="3072"/>
      <c r="D15" s="1399"/>
      <c r="E15" s="1400" t="e">
        <f>E13/E14*100</f>
        <v>#DIV/0!</v>
      </c>
    </row>
    <row r="16" spans="1:7">
      <c r="A16" s="1401" t="s">
        <v>1846</v>
      </c>
      <c r="B16" s="3073" t="s">
        <v>1847</v>
      </c>
      <c r="C16" s="3074"/>
      <c r="D16" s="1402" t="s">
        <v>7</v>
      </c>
      <c r="E16" s="1403">
        <f>F46.ALL!C78+F47.ALL!C78</f>
        <v>0</v>
      </c>
    </row>
    <row r="17" spans="1:6">
      <c r="A17" s="1404" t="s">
        <v>1848</v>
      </c>
      <c r="B17" s="3069" t="s">
        <v>1849</v>
      </c>
      <c r="C17" s="3070"/>
      <c r="D17" s="1405" t="s">
        <v>477</v>
      </c>
      <c r="E17" s="1403">
        <f>F46.USD!C78+F47.USD!C78</f>
        <v>0</v>
      </c>
    </row>
    <row r="18" spans="1:6">
      <c r="A18" s="1401" t="s">
        <v>1850</v>
      </c>
      <c r="B18" s="3069" t="s">
        <v>1851</v>
      </c>
      <c r="C18" s="3070"/>
      <c r="D18" s="1405" t="s">
        <v>507</v>
      </c>
      <c r="E18" s="1406">
        <f>F46.EUR!C78+F47.EUR!C78</f>
        <v>0</v>
      </c>
    </row>
    <row r="19" spans="1:6">
      <c r="A19" s="1404" t="s">
        <v>1852</v>
      </c>
      <c r="B19" s="3069" t="s">
        <v>1853</v>
      </c>
      <c r="C19" s="3070"/>
      <c r="D19" s="1405" t="s">
        <v>478</v>
      </c>
      <c r="E19" s="1406">
        <f>F46.GBP!C78+F47.GBP!C78</f>
        <v>0</v>
      </c>
    </row>
    <row r="20" spans="1:6">
      <c r="A20" s="1401" t="s">
        <v>1854</v>
      </c>
      <c r="B20" s="3069" t="s">
        <v>1855</v>
      </c>
      <c r="C20" s="3070"/>
      <c r="D20" s="1405" t="s">
        <v>636</v>
      </c>
      <c r="E20" s="1406">
        <f>F46.CHF!C78+F47.CHF!C78</f>
        <v>0</v>
      </c>
    </row>
    <row r="21" spans="1:6">
      <c r="A21" s="1404" t="s">
        <v>1856</v>
      </c>
      <c r="B21" s="3069" t="s">
        <v>1857</v>
      </c>
      <c r="C21" s="3070"/>
      <c r="D21" s="1405" t="s">
        <v>640</v>
      </c>
      <c r="E21" s="1406">
        <f>F46.CAD!C78+F47.CAD!C78</f>
        <v>0</v>
      </c>
    </row>
    <row r="22" spans="1:6">
      <c r="A22" s="1401" t="s">
        <v>1858</v>
      </c>
      <c r="B22" s="3069" t="s">
        <v>1859</v>
      </c>
      <c r="C22" s="3070"/>
      <c r="D22" s="1405" t="s">
        <v>644</v>
      </c>
      <c r="E22" s="1406">
        <f>F46.SEK!C78+F47.SEK!C78</f>
        <v>0</v>
      </c>
    </row>
    <row r="23" spans="1:6">
      <c r="A23" s="1404" t="s">
        <v>1860</v>
      </c>
      <c r="B23" s="3069" t="s">
        <v>1861</v>
      </c>
      <c r="C23" s="3070"/>
      <c r="D23" s="1405" t="s">
        <v>642</v>
      </c>
      <c r="E23" s="1406">
        <f>F46.AUD!C78+F47.AUD!C78</f>
        <v>0</v>
      </c>
    </row>
    <row r="24" spans="1:6">
      <c r="A24" s="1401" t="s">
        <v>1862</v>
      </c>
      <c r="B24" s="3069" t="s">
        <v>1863</v>
      </c>
      <c r="C24" s="3070"/>
      <c r="D24" s="1405" t="s">
        <v>638</v>
      </c>
      <c r="E24" s="1406">
        <f>F46.JPY!C78+F47.JPY!C78</f>
        <v>0</v>
      </c>
    </row>
    <row r="25" spans="1:6">
      <c r="A25" s="1404" t="s">
        <v>1864</v>
      </c>
      <c r="B25" s="3069" t="s">
        <v>1865</v>
      </c>
      <c r="C25" s="3070"/>
      <c r="D25" s="1405" t="s">
        <v>648</v>
      </c>
      <c r="E25" s="1406">
        <f>F46.DKK!C78+F47.DKK!C78</f>
        <v>0</v>
      </c>
    </row>
    <row r="26" spans="1:6">
      <c r="A26" s="1404" t="s">
        <v>1866</v>
      </c>
      <c r="B26" s="3069" t="s">
        <v>1867</v>
      </c>
      <c r="C26" s="3070"/>
      <c r="D26" s="1405" t="s">
        <v>646</v>
      </c>
      <c r="E26" s="1406">
        <f>F46.NOK!C78+F47.NOK!C78</f>
        <v>0</v>
      </c>
    </row>
    <row r="27" spans="1:6">
      <c r="A27" s="1404" t="s">
        <v>1868</v>
      </c>
      <c r="B27" s="3069" t="s">
        <v>1869</v>
      </c>
      <c r="C27" s="3070"/>
      <c r="D27" s="1405" t="s">
        <v>479</v>
      </c>
      <c r="E27" s="1406">
        <f>F46.TRY!C78+F47.TRY!C78</f>
        <v>0</v>
      </c>
    </row>
    <row r="28" spans="1:6">
      <c r="A28" s="1404" t="s">
        <v>1870</v>
      </c>
      <c r="B28" s="3069" t="s">
        <v>1871</v>
      </c>
      <c r="C28" s="3070"/>
      <c r="D28" s="1405" t="s">
        <v>1418</v>
      </c>
      <c r="E28" s="1406">
        <f>F46.XAU!C78+F47.XAU!C78</f>
        <v>0</v>
      </c>
    </row>
    <row r="29" spans="1:6">
      <c r="A29" s="1404" t="s">
        <v>1872</v>
      </c>
      <c r="B29" s="3069" t="s">
        <v>1873</v>
      </c>
      <c r="C29" s="3070"/>
      <c r="D29" s="1405" t="s">
        <v>1419</v>
      </c>
      <c r="E29" s="1406">
        <f>F46.CNY!C78+F47.CNY!C78</f>
        <v>0</v>
      </c>
    </row>
    <row r="30" spans="1:6">
      <c r="A30" s="1404" t="s">
        <v>1874</v>
      </c>
      <c r="B30" s="3069" t="s">
        <v>1875</v>
      </c>
      <c r="C30" s="3070"/>
      <c r="D30" s="1405" t="s">
        <v>1876</v>
      </c>
      <c r="E30" s="1406">
        <f>F46.OTHER!C78+F47.OTHER!C78</f>
        <v>0</v>
      </c>
      <c r="F30" s="1407"/>
    </row>
    <row r="31" spans="1:6">
      <c r="A31" s="1235"/>
      <c r="B31" s="1235"/>
      <c r="C31" s="1235"/>
      <c r="D31" s="1235"/>
      <c r="E31" s="1235"/>
    </row>
    <row r="32" spans="1:6">
      <c r="A32" s="1235"/>
      <c r="B32" s="1235"/>
      <c r="C32" s="1235"/>
      <c r="D32" s="1235"/>
      <c r="E32" s="1235"/>
    </row>
    <row r="33" spans="1:5">
      <c r="A33" s="1235"/>
      <c r="B33" s="1235"/>
      <c r="C33" s="1235"/>
      <c r="D33" s="1235"/>
      <c r="E33" s="1235"/>
    </row>
    <row r="34" spans="1:5">
      <c r="A34" s="1235"/>
      <c r="B34" s="1235"/>
      <c r="C34" s="1235"/>
      <c r="D34" s="1235"/>
      <c r="E34" s="1235"/>
    </row>
    <row r="35" spans="1:5">
      <c r="A35" s="1235"/>
      <c r="B35" s="1235"/>
      <c r="C35" s="1235"/>
      <c r="D35" s="1235"/>
      <c r="E35" s="1235"/>
    </row>
    <row r="36" spans="1:5">
      <c r="A36" s="1235"/>
      <c r="B36" s="1235"/>
      <c r="C36" s="1235"/>
      <c r="D36" s="1235"/>
      <c r="E36" s="1235"/>
    </row>
    <row r="37" spans="1:5">
      <c r="A37" s="1235"/>
      <c r="B37" s="1235"/>
      <c r="C37" s="1235"/>
      <c r="D37" s="1235"/>
      <c r="E37" s="1235"/>
    </row>
    <row r="38" spans="1:5" ht="15" customHeight="1">
      <c r="A38" s="1235"/>
      <c r="B38" s="1235"/>
      <c r="C38" s="1235"/>
      <c r="D38" s="1235"/>
      <c r="E38" s="1235"/>
    </row>
    <row r="39" spans="1:5" ht="15" customHeight="1">
      <c r="A39" s="1235"/>
      <c r="B39" s="1235"/>
      <c r="C39" s="1235"/>
      <c r="D39" s="1235"/>
      <c r="E39" s="1235"/>
    </row>
    <row r="40" spans="1:5">
      <c r="A40" s="1235"/>
      <c r="B40" s="1235"/>
      <c r="C40" s="1235"/>
      <c r="D40" s="1235"/>
      <c r="E40" s="1235"/>
    </row>
    <row r="41" spans="1:5">
      <c r="A41" s="1235"/>
      <c r="B41" s="1235"/>
      <c r="C41" s="1235"/>
      <c r="D41" s="1235"/>
      <c r="E41" s="1235"/>
    </row>
    <row r="42" spans="1:5">
      <c r="A42" s="1235"/>
      <c r="B42" s="1235"/>
      <c r="C42" s="1235"/>
      <c r="D42" s="1235"/>
      <c r="E42" s="1235"/>
    </row>
    <row r="43" spans="1:5">
      <c r="A43" s="1235"/>
      <c r="B43" s="1235"/>
      <c r="C43" s="1235"/>
      <c r="D43" s="1235"/>
      <c r="E43" s="1235"/>
    </row>
    <row r="44" spans="1:5">
      <c r="A44" s="1235"/>
      <c r="B44" s="1235"/>
      <c r="C44" s="1235"/>
      <c r="D44" s="1235"/>
      <c r="E44" s="1235"/>
    </row>
    <row r="45" spans="1:5">
      <c r="A45" s="1235"/>
      <c r="B45" s="1235"/>
      <c r="C45" s="1235"/>
      <c r="D45" s="1235"/>
      <c r="E45" s="1235"/>
    </row>
    <row r="46" spans="1:5">
      <c r="A46" s="1235"/>
      <c r="B46" s="1235"/>
      <c r="C46" s="1235"/>
      <c r="D46" s="1235"/>
      <c r="E46" s="1235"/>
    </row>
  </sheetData>
  <mergeCells count="22">
    <mergeCell ref="B20:C20"/>
    <mergeCell ref="A7:B10"/>
    <mergeCell ref="C7:E10"/>
    <mergeCell ref="A11:A12"/>
    <mergeCell ref="B11:C12"/>
    <mergeCell ref="B13:C13"/>
    <mergeCell ref="B14:C14"/>
    <mergeCell ref="B15:C15"/>
    <mergeCell ref="B16:C16"/>
    <mergeCell ref="B17:C17"/>
    <mergeCell ref="B18:C18"/>
    <mergeCell ref="B19:C19"/>
    <mergeCell ref="B27:C27"/>
    <mergeCell ref="B28:C28"/>
    <mergeCell ref="B29:C29"/>
    <mergeCell ref="B30:C30"/>
    <mergeCell ref="B21:C21"/>
    <mergeCell ref="B22:C22"/>
    <mergeCell ref="B23:C23"/>
    <mergeCell ref="B24:C24"/>
    <mergeCell ref="B25:C25"/>
    <mergeCell ref="B26:C26"/>
  </mergeCells>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6"/>
  <sheetViews>
    <sheetView showGridLines="0" workbookViewId="0">
      <selection activeCell="O16" sqref="O16"/>
    </sheetView>
  </sheetViews>
  <sheetFormatPr defaultRowHeight="15"/>
  <cols>
    <col min="1" max="1" width="68.7109375" customWidth="1"/>
    <col min="2" max="2" width="18.42578125" customWidth="1"/>
    <col min="3" max="3" width="14.140625" customWidth="1"/>
    <col min="4" max="4" width="15.140625" customWidth="1"/>
    <col min="5" max="5" width="15.85546875" customWidth="1"/>
    <col min="6" max="6" width="17.42578125" customWidth="1"/>
  </cols>
  <sheetData>
    <row r="1" spans="1:12">
      <c r="A1" t="s">
        <v>0</v>
      </c>
      <c r="B1" s="750">
        <v>61</v>
      </c>
    </row>
    <row r="2" spans="1:12">
      <c r="A2" t="s">
        <v>1877</v>
      </c>
      <c r="B2" t="s">
        <v>1878</v>
      </c>
    </row>
    <row r="3" spans="1:12">
      <c r="A3" t="s">
        <v>4</v>
      </c>
      <c r="B3" t="s">
        <v>1879</v>
      </c>
    </row>
    <row r="4" spans="1:12">
      <c r="A4" t="s">
        <v>6</v>
      </c>
      <c r="B4" t="s">
        <v>7</v>
      </c>
    </row>
    <row r="5" spans="1:12">
      <c r="A5" t="s">
        <v>8</v>
      </c>
      <c r="B5" t="s">
        <v>1880</v>
      </c>
    </row>
    <row r="6" spans="1:12" s="1408" customFormat="1">
      <c r="C6"/>
      <c r="D6"/>
      <c r="E6"/>
      <c r="F6"/>
    </row>
    <row r="7" spans="1:12" s="1408" customFormat="1">
      <c r="A7" s="3085" t="s">
        <v>1881</v>
      </c>
      <c r="B7" s="3087" t="s">
        <v>1882</v>
      </c>
      <c r="C7" s="3087" t="s">
        <v>477</v>
      </c>
      <c r="D7" s="3087" t="s">
        <v>507</v>
      </c>
      <c r="E7" s="3087" t="s">
        <v>1883</v>
      </c>
      <c r="F7" s="3087" t="s">
        <v>1884</v>
      </c>
    </row>
    <row r="8" spans="1:12" s="1408" customFormat="1">
      <c r="A8" s="3086"/>
      <c r="B8" s="3088"/>
      <c r="C8" s="3088"/>
      <c r="D8" s="3088"/>
      <c r="E8" s="3088"/>
      <c r="F8" s="3088"/>
    </row>
    <row r="9" spans="1:12" s="1408" customFormat="1" ht="15.75" thickBot="1">
      <c r="A9" s="3086"/>
      <c r="B9" s="3089"/>
      <c r="C9" s="3089"/>
      <c r="D9" s="3089"/>
      <c r="E9" s="3089"/>
      <c r="F9" s="3089"/>
      <c r="J9" s="1409"/>
    </row>
    <row r="10" spans="1:12" s="1408" customFormat="1" ht="27" customHeight="1" thickBot="1">
      <c r="A10" s="1410" t="s">
        <v>1885</v>
      </c>
      <c r="B10" s="1411"/>
      <c r="C10" s="1412"/>
      <c r="D10" s="1412"/>
      <c r="E10" s="1412"/>
      <c r="F10" s="1413">
        <f t="shared" ref="F10:F24" si="0">SUM(B10:E10)</f>
        <v>0</v>
      </c>
      <c r="J10" s="1409"/>
      <c r="L10" s="1414"/>
    </row>
    <row r="11" spans="1:12" s="1408" customFormat="1" ht="30" customHeight="1" thickBot="1">
      <c r="A11" s="1415" t="s">
        <v>1886</v>
      </c>
      <c r="B11" s="1412"/>
      <c r="C11" s="1412"/>
      <c r="D11" s="1412"/>
      <c r="E11" s="1412"/>
      <c r="F11" s="1413">
        <f t="shared" si="0"/>
        <v>0</v>
      </c>
      <c r="J11" s="1409"/>
      <c r="L11" s="1414"/>
    </row>
    <row r="12" spans="1:12" s="1408" customFormat="1" ht="39.75" customHeight="1" thickBot="1">
      <c r="A12" s="1416" t="s">
        <v>1887</v>
      </c>
      <c r="B12" s="1412"/>
      <c r="C12" s="1412"/>
      <c r="D12" s="1412"/>
      <c r="E12" s="1412"/>
      <c r="F12" s="1413">
        <f t="shared" si="0"/>
        <v>0</v>
      </c>
      <c r="J12" s="1409"/>
      <c r="L12" s="1414"/>
    </row>
    <row r="13" spans="1:12" s="1408" customFormat="1" ht="44.25" customHeight="1" thickBot="1">
      <c r="A13" s="1415" t="s">
        <v>1888</v>
      </c>
      <c r="B13" s="1412"/>
      <c r="C13" s="1412"/>
      <c r="D13" s="1412"/>
      <c r="E13" s="1412"/>
      <c r="F13" s="1413">
        <f t="shared" si="0"/>
        <v>0</v>
      </c>
      <c r="J13" s="1409"/>
      <c r="L13" s="1414"/>
    </row>
    <row r="14" spans="1:12" s="1408" customFormat="1" ht="41.25" customHeight="1" thickBot="1">
      <c r="A14" s="1415" t="s">
        <v>1889</v>
      </c>
      <c r="B14" s="1412"/>
      <c r="C14" s="1412"/>
      <c r="D14" s="1412"/>
      <c r="E14" s="1412"/>
      <c r="F14" s="1413">
        <f t="shared" si="0"/>
        <v>0</v>
      </c>
      <c r="J14" s="1409"/>
      <c r="L14" s="1414"/>
    </row>
    <row r="15" spans="1:12" s="1408" customFormat="1" ht="42.75" customHeight="1" thickBot="1">
      <c r="A15" s="1417" t="s">
        <v>1890</v>
      </c>
      <c r="B15" s="1412"/>
      <c r="C15" s="1412"/>
      <c r="D15" s="1412"/>
      <c r="E15" s="1412"/>
      <c r="F15" s="1413">
        <f t="shared" si="0"/>
        <v>0</v>
      </c>
      <c r="J15" s="1409"/>
      <c r="L15" s="1414"/>
    </row>
    <row r="16" spans="1:12" s="1408" customFormat="1" ht="32.25" customHeight="1" thickBot="1">
      <c r="A16" s="1415" t="s">
        <v>1891</v>
      </c>
      <c r="B16" s="1412"/>
      <c r="C16" s="1412"/>
      <c r="D16" s="1412"/>
      <c r="E16" s="1412"/>
      <c r="F16" s="1413">
        <f t="shared" si="0"/>
        <v>0</v>
      </c>
      <c r="I16" s="1418"/>
      <c r="L16" s="1414"/>
    </row>
    <row r="17" spans="1:12" s="1408" customFormat="1" ht="15.75" thickBot="1">
      <c r="A17" s="1410" t="s">
        <v>1892</v>
      </c>
      <c r="B17" s="1412"/>
      <c r="C17" s="1412"/>
      <c r="D17" s="1412"/>
      <c r="E17" s="1412"/>
      <c r="F17" s="1413">
        <f t="shared" si="0"/>
        <v>0</v>
      </c>
      <c r="I17" s="1418"/>
      <c r="L17" s="1414"/>
    </row>
    <row r="18" spans="1:12" s="1408" customFormat="1" ht="39.75" customHeight="1" thickBot="1">
      <c r="A18" s="1415" t="s">
        <v>1893</v>
      </c>
      <c r="B18" s="1412"/>
      <c r="C18" s="1412"/>
      <c r="D18" s="1412"/>
      <c r="E18" s="1412"/>
      <c r="F18" s="1413">
        <f t="shared" si="0"/>
        <v>0</v>
      </c>
      <c r="L18" s="1414"/>
    </row>
    <row r="19" spans="1:12" s="1408" customFormat="1" ht="44.25" customHeight="1" thickBot="1">
      <c r="A19" s="1416" t="s">
        <v>1894</v>
      </c>
      <c r="B19" s="1412"/>
      <c r="C19" s="1412"/>
      <c r="D19" s="1412"/>
      <c r="E19" s="1412"/>
      <c r="F19" s="1413">
        <f t="shared" si="0"/>
        <v>0</v>
      </c>
      <c r="L19" s="1414"/>
    </row>
    <row r="20" spans="1:12" s="1408" customFormat="1" ht="51.75" customHeight="1" thickBot="1">
      <c r="A20" s="1415" t="s">
        <v>1895</v>
      </c>
      <c r="B20" s="1412"/>
      <c r="C20" s="1412"/>
      <c r="D20" s="1412"/>
      <c r="E20" s="1412"/>
      <c r="F20" s="1413">
        <f t="shared" si="0"/>
        <v>0</v>
      </c>
      <c r="L20" s="1414"/>
    </row>
    <row r="21" spans="1:12" s="1408" customFormat="1" ht="52.5" customHeight="1" thickBot="1">
      <c r="A21" s="1415" t="s">
        <v>1896</v>
      </c>
      <c r="B21" s="1412"/>
      <c r="C21" s="1412"/>
      <c r="D21" s="1412"/>
      <c r="E21" s="1412"/>
      <c r="F21" s="1413">
        <f t="shared" si="0"/>
        <v>0</v>
      </c>
      <c r="L21" s="1414"/>
    </row>
    <row r="22" spans="1:12" s="1408" customFormat="1" ht="53.25" customHeight="1" thickBot="1">
      <c r="A22" s="1416" t="s">
        <v>1897</v>
      </c>
      <c r="B22" s="1412"/>
      <c r="C22" s="1412"/>
      <c r="D22" s="1412"/>
      <c r="E22" s="1412"/>
      <c r="F22" s="1413">
        <f t="shared" si="0"/>
        <v>0</v>
      </c>
      <c r="L22" s="1414"/>
    </row>
    <row r="23" spans="1:12" s="1408" customFormat="1" ht="48.75" customHeight="1" thickBot="1">
      <c r="A23" s="1415" t="s">
        <v>1898</v>
      </c>
      <c r="B23" s="1412"/>
      <c r="C23" s="1412"/>
      <c r="D23" s="1412"/>
      <c r="E23" s="1412"/>
      <c r="F23" s="1413">
        <f t="shared" si="0"/>
        <v>0</v>
      </c>
      <c r="L23" s="1414"/>
    </row>
    <row r="24" spans="1:12" s="1408" customFormat="1" ht="52.5" customHeight="1" thickBot="1">
      <c r="A24" s="1415" t="s">
        <v>1899</v>
      </c>
      <c r="B24" s="1412"/>
      <c r="C24" s="1412"/>
      <c r="D24" s="1412"/>
      <c r="E24" s="1412"/>
      <c r="F24" s="1413">
        <f t="shared" si="0"/>
        <v>0</v>
      </c>
      <c r="L24" s="1414"/>
    </row>
    <row r="25" spans="1:12" s="1408" customFormat="1" ht="27" customHeight="1" thickBot="1">
      <c r="A25" s="1419" t="s">
        <v>1900</v>
      </c>
      <c r="B25" s="1420">
        <f>+SUM(B10:B24)</f>
        <v>0</v>
      </c>
      <c r="C25" s="1421">
        <f>+SUM(C10:C24)</f>
        <v>0</v>
      </c>
      <c r="D25" s="1421">
        <f>+SUM(D10:D24)</f>
        <v>0</v>
      </c>
      <c r="E25" s="1421">
        <f>+SUM(E10:E24)</f>
        <v>0</v>
      </c>
      <c r="F25" s="1421">
        <f>+SUM(F10:F24)</f>
        <v>0</v>
      </c>
      <c r="G25" s="1422"/>
      <c r="I25" s="1423"/>
    </row>
    <row r="26" spans="1:12" s="1408" customFormat="1" ht="26.25" customHeight="1" thickBot="1">
      <c r="A26" s="1419" t="s">
        <v>1901</v>
      </c>
      <c r="B26" s="1424"/>
      <c r="C26" s="1425"/>
      <c r="D26" s="1425"/>
      <c r="E26" s="1425"/>
      <c r="F26" s="1421">
        <f>+SUM(B26:E26)</f>
        <v>0</v>
      </c>
      <c r="I26" s="1426"/>
      <c r="J26" s="1427"/>
    </row>
  </sheetData>
  <mergeCells count="6">
    <mergeCell ref="F7:F9"/>
    <mergeCell ref="A7:A9"/>
    <mergeCell ref="B7:B9"/>
    <mergeCell ref="C7:C9"/>
    <mergeCell ref="D7:D9"/>
    <mergeCell ref="E7:E9"/>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2"/>
  <sheetViews>
    <sheetView zoomScale="85" zoomScaleNormal="85" workbookViewId="0">
      <selection activeCell="K21" sqref="K21"/>
    </sheetView>
  </sheetViews>
  <sheetFormatPr defaultRowHeight="15"/>
  <cols>
    <col min="1" max="1" width="11.7109375" style="287" customWidth="1"/>
    <col min="2" max="2" width="41.140625" style="190" customWidth="1"/>
    <col min="3" max="3" width="18" style="190" customWidth="1"/>
    <col min="4" max="7" width="13" style="190" customWidth="1"/>
    <col min="8" max="8" width="15.85546875" style="190" customWidth="1"/>
    <col min="9" max="9" width="15.5703125" style="190" customWidth="1"/>
    <col min="11" max="11" width="14.5703125" customWidth="1"/>
    <col min="12" max="12" width="34.28515625" customWidth="1"/>
  </cols>
  <sheetData>
    <row r="1" spans="1:9" s="190" customFormat="1">
      <c r="A1" s="282"/>
      <c r="B1" s="283" t="s">
        <v>0</v>
      </c>
      <c r="C1" s="284">
        <v>34</v>
      </c>
    </row>
    <row r="2" spans="1:9" s="190" customFormat="1">
      <c r="A2" s="282"/>
      <c r="B2" s="283" t="s">
        <v>2</v>
      </c>
      <c r="C2" s="2" t="s">
        <v>545</v>
      </c>
    </row>
    <row r="3" spans="1:9" s="190" customFormat="1">
      <c r="A3" s="285"/>
      <c r="B3" s="283" t="s">
        <v>4</v>
      </c>
      <c r="C3" s="2" t="s">
        <v>5</v>
      </c>
    </row>
    <row r="4" spans="1:9" s="190" customFormat="1">
      <c r="A4" s="285"/>
      <c r="B4" s="283" t="s">
        <v>6</v>
      </c>
      <c r="C4" s="2" t="s">
        <v>7</v>
      </c>
    </row>
    <row r="5" spans="1:9" s="190" customFormat="1">
      <c r="A5" s="285"/>
      <c r="B5" s="283" t="s">
        <v>8</v>
      </c>
      <c r="C5" s="286" t="s">
        <v>9</v>
      </c>
    </row>
    <row r="6" spans="1:9" s="190" customFormat="1">
      <c r="A6" s="287"/>
      <c r="B6" s="183"/>
    </row>
    <row r="7" spans="1:9" s="190" customFormat="1" ht="27" customHeight="1">
      <c r="A7" s="2846" t="s">
        <v>546</v>
      </c>
      <c r="B7" s="2848" t="s">
        <v>547</v>
      </c>
      <c r="C7" s="288"/>
      <c r="D7" s="288"/>
      <c r="E7" s="288"/>
      <c r="F7" s="2850" t="s">
        <v>486</v>
      </c>
      <c r="G7" s="2850"/>
      <c r="H7" s="288"/>
      <c r="I7" s="289"/>
    </row>
    <row r="8" spans="1:9" s="190" customFormat="1" ht="30" customHeight="1">
      <c r="A8" s="2847"/>
      <c r="B8" s="2849"/>
      <c r="C8" s="290" t="s">
        <v>484</v>
      </c>
      <c r="D8" s="290" t="s">
        <v>376</v>
      </c>
      <c r="E8" s="291" t="s">
        <v>548</v>
      </c>
      <c r="F8" s="214" t="s">
        <v>204</v>
      </c>
      <c r="G8" s="290" t="s">
        <v>488</v>
      </c>
      <c r="H8" s="290" t="s">
        <v>487</v>
      </c>
      <c r="I8" s="292" t="s">
        <v>376</v>
      </c>
    </row>
    <row r="9" spans="1:9">
      <c r="A9" s="293">
        <v>1</v>
      </c>
      <c r="B9" s="294" t="s">
        <v>549</v>
      </c>
      <c r="C9" s="295">
        <f>C10+C23+C36+C49+C62+C75+C88+C101+C114+C127+C140+C153+C166+C179+C192+C205+C218+C231+C244+C257+C270</f>
        <v>0</v>
      </c>
      <c r="D9" s="295">
        <f t="shared" ref="D9:I9" si="0">D10+D23+D36+D49+D62+D75+D88+D101+D114+D127+D140+D153+D166+D179+D192+D205+D218+D231+D244+D257+D270</f>
        <v>0</v>
      </c>
      <c r="E9" s="295">
        <f t="shared" si="0"/>
        <v>0</v>
      </c>
      <c r="F9" s="295">
        <f t="shared" si="0"/>
        <v>0</v>
      </c>
      <c r="G9" s="295">
        <f t="shared" si="0"/>
        <v>0</v>
      </c>
      <c r="H9" s="295">
        <f t="shared" si="0"/>
        <v>0</v>
      </c>
      <c r="I9" s="295">
        <f t="shared" si="0"/>
        <v>0</v>
      </c>
    </row>
    <row r="10" spans="1:9">
      <c r="A10" s="296" t="s">
        <v>550</v>
      </c>
      <c r="B10" s="297" t="s">
        <v>551</v>
      </c>
      <c r="C10" s="295">
        <f>C11+C14+C17+C20</f>
        <v>0</v>
      </c>
      <c r="D10" s="295">
        <f t="shared" ref="D10:I10" si="1">D11+D14+D17+D20</f>
        <v>0</v>
      </c>
      <c r="E10" s="295">
        <f t="shared" si="1"/>
        <v>0</v>
      </c>
      <c r="F10" s="295">
        <f t="shared" si="1"/>
        <v>0</v>
      </c>
      <c r="G10" s="295">
        <f t="shared" si="1"/>
        <v>0</v>
      </c>
      <c r="H10" s="295">
        <f t="shared" si="1"/>
        <v>0</v>
      </c>
      <c r="I10" s="295">
        <f t="shared" si="1"/>
        <v>0</v>
      </c>
    </row>
    <row r="11" spans="1:9">
      <c r="A11" s="298"/>
      <c r="B11" s="299" t="s">
        <v>7</v>
      </c>
      <c r="C11" s="295">
        <f>C12+C13</f>
        <v>0</v>
      </c>
      <c r="D11" s="295">
        <f t="shared" ref="D11:H11" si="2">D12+D13</f>
        <v>0</v>
      </c>
      <c r="E11" s="295">
        <f t="shared" si="2"/>
        <v>0</v>
      </c>
      <c r="F11" s="295">
        <f t="shared" si="2"/>
        <v>0</v>
      </c>
      <c r="G11" s="295">
        <f t="shared" si="2"/>
        <v>0</v>
      </c>
      <c r="H11" s="295">
        <f t="shared" si="2"/>
        <v>0</v>
      </c>
      <c r="I11" s="295">
        <f>I12+I13</f>
        <v>0</v>
      </c>
    </row>
    <row r="12" spans="1:9">
      <c r="A12" s="298"/>
      <c r="B12" s="300" t="s">
        <v>552</v>
      </c>
      <c r="C12" s="301">
        <v>0</v>
      </c>
      <c r="D12" s="301">
        <v>0</v>
      </c>
      <c r="E12" s="301">
        <v>0</v>
      </c>
      <c r="F12" s="301">
        <v>0</v>
      </c>
      <c r="G12" s="301">
        <v>0</v>
      </c>
      <c r="H12" s="301">
        <v>0</v>
      </c>
      <c r="I12" s="301">
        <v>0</v>
      </c>
    </row>
    <row r="13" spans="1:9">
      <c r="A13" s="298"/>
      <c r="B13" s="300" t="s">
        <v>553</v>
      </c>
      <c r="C13" s="301">
        <v>0</v>
      </c>
      <c r="D13" s="301">
        <v>0</v>
      </c>
      <c r="E13" s="301">
        <v>0</v>
      </c>
      <c r="F13" s="301">
        <v>0</v>
      </c>
      <c r="G13" s="301">
        <v>0</v>
      </c>
      <c r="H13" s="301">
        <v>0</v>
      </c>
      <c r="I13" s="301">
        <v>0</v>
      </c>
    </row>
    <row r="14" spans="1:9">
      <c r="A14" s="298"/>
      <c r="B14" s="302" t="s">
        <v>477</v>
      </c>
      <c r="C14" s="295">
        <f>C15+C16</f>
        <v>0</v>
      </c>
      <c r="D14" s="295">
        <f t="shared" ref="D14:G14" si="3">D15+D16</f>
        <v>0</v>
      </c>
      <c r="E14" s="295">
        <f t="shared" si="3"/>
        <v>0</v>
      </c>
      <c r="F14" s="295">
        <f t="shared" si="3"/>
        <v>0</v>
      </c>
      <c r="G14" s="295">
        <f t="shared" si="3"/>
        <v>0</v>
      </c>
      <c r="H14" s="295">
        <f>H15+H16</f>
        <v>0</v>
      </c>
      <c r="I14" s="295">
        <f t="shared" ref="I14" si="4">I15+I16</f>
        <v>0</v>
      </c>
    </row>
    <row r="15" spans="1:9">
      <c r="A15" s="298"/>
      <c r="B15" s="300" t="s">
        <v>552</v>
      </c>
      <c r="C15" s="301">
        <v>0</v>
      </c>
      <c r="D15" s="301">
        <v>0</v>
      </c>
      <c r="E15" s="301">
        <v>0</v>
      </c>
      <c r="F15" s="301">
        <v>0</v>
      </c>
      <c r="G15" s="301">
        <v>0</v>
      </c>
      <c r="H15" s="301">
        <v>0</v>
      </c>
      <c r="I15" s="301">
        <v>0</v>
      </c>
    </row>
    <row r="16" spans="1:9">
      <c r="A16" s="298"/>
      <c r="B16" s="300" t="s">
        <v>553</v>
      </c>
      <c r="C16" s="301">
        <v>0</v>
      </c>
      <c r="D16" s="301">
        <v>0</v>
      </c>
      <c r="E16" s="301">
        <v>0</v>
      </c>
      <c r="F16" s="301">
        <v>0</v>
      </c>
      <c r="G16" s="301">
        <v>0</v>
      </c>
      <c r="H16" s="301">
        <v>0</v>
      </c>
      <c r="I16" s="301">
        <v>0</v>
      </c>
    </row>
    <row r="17" spans="1:9">
      <c r="A17" s="298"/>
      <c r="B17" s="302" t="s">
        <v>507</v>
      </c>
      <c r="C17" s="295">
        <f>C18+C19</f>
        <v>0</v>
      </c>
      <c r="D17" s="295">
        <f t="shared" ref="D17:G17" si="5">D18+D19</f>
        <v>0</v>
      </c>
      <c r="E17" s="295">
        <f t="shared" si="5"/>
        <v>0</v>
      </c>
      <c r="F17" s="295">
        <f t="shared" si="5"/>
        <v>0</v>
      </c>
      <c r="G17" s="295">
        <f t="shared" si="5"/>
        <v>0</v>
      </c>
      <c r="H17" s="295">
        <f>H18+H19</f>
        <v>0</v>
      </c>
      <c r="I17" s="295">
        <f t="shared" ref="I17" si="6">I18+I19</f>
        <v>0</v>
      </c>
    </row>
    <row r="18" spans="1:9">
      <c r="A18" s="298"/>
      <c r="B18" s="300" t="s">
        <v>552</v>
      </c>
      <c r="C18" s="301">
        <v>0</v>
      </c>
      <c r="D18" s="301">
        <v>0</v>
      </c>
      <c r="E18" s="301">
        <v>0</v>
      </c>
      <c r="F18" s="301">
        <v>0</v>
      </c>
      <c r="G18" s="301">
        <v>0</v>
      </c>
      <c r="H18" s="301">
        <v>0</v>
      </c>
      <c r="I18" s="301">
        <v>0</v>
      </c>
    </row>
    <row r="19" spans="1:9">
      <c r="A19" s="298"/>
      <c r="B19" s="300" t="s">
        <v>553</v>
      </c>
      <c r="C19" s="301">
        <v>0</v>
      </c>
      <c r="D19" s="301">
        <v>0</v>
      </c>
      <c r="E19" s="301">
        <v>0</v>
      </c>
      <c r="F19" s="301">
        <v>0</v>
      </c>
      <c r="G19" s="301">
        <v>0</v>
      </c>
      <c r="H19" s="301">
        <v>0</v>
      </c>
      <c r="I19" s="301">
        <v>0</v>
      </c>
    </row>
    <row r="20" spans="1:9">
      <c r="A20" s="298"/>
      <c r="B20" s="302" t="s">
        <v>480</v>
      </c>
      <c r="C20" s="295">
        <f>C21+C22</f>
        <v>0</v>
      </c>
      <c r="D20" s="295">
        <f t="shared" ref="D20:G20" si="7">D21+D22</f>
        <v>0</v>
      </c>
      <c r="E20" s="295">
        <f t="shared" si="7"/>
        <v>0</v>
      </c>
      <c r="F20" s="295">
        <f t="shared" si="7"/>
        <v>0</v>
      </c>
      <c r="G20" s="295">
        <f t="shared" si="7"/>
        <v>0</v>
      </c>
      <c r="H20" s="295">
        <f>H21+H22</f>
        <v>0</v>
      </c>
      <c r="I20" s="295">
        <f t="shared" ref="I20" si="8">I21+I22</f>
        <v>0</v>
      </c>
    </row>
    <row r="21" spans="1:9">
      <c r="A21" s="298"/>
      <c r="B21" s="300" t="s">
        <v>552</v>
      </c>
      <c r="C21" s="301">
        <v>0</v>
      </c>
      <c r="D21" s="301">
        <v>0</v>
      </c>
      <c r="E21" s="301">
        <v>0</v>
      </c>
      <c r="F21" s="301">
        <v>0</v>
      </c>
      <c r="G21" s="301">
        <v>0</v>
      </c>
      <c r="H21" s="301">
        <v>0</v>
      </c>
      <c r="I21" s="301">
        <v>0</v>
      </c>
    </row>
    <row r="22" spans="1:9">
      <c r="A22" s="298"/>
      <c r="B22" s="300" t="s">
        <v>553</v>
      </c>
      <c r="C22" s="301">
        <v>0</v>
      </c>
      <c r="D22" s="301">
        <v>0</v>
      </c>
      <c r="E22" s="301">
        <v>0</v>
      </c>
      <c r="F22" s="301">
        <v>0</v>
      </c>
      <c r="G22" s="301">
        <v>0</v>
      </c>
      <c r="H22" s="301">
        <v>0</v>
      </c>
      <c r="I22" s="301">
        <v>0</v>
      </c>
    </row>
    <row r="23" spans="1:9">
      <c r="A23" s="296" t="s">
        <v>554</v>
      </c>
      <c r="B23" s="303" t="s">
        <v>555</v>
      </c>
      <c r="C23" s="295">
        <f>C24+C27+C30+C33</f>
        <v>0</v>
      </c>
      <c r="D23" s="295">
        <f t="shared" ref="D23:G23" si="9">D24+D27+D30+D33</f>
        <v>0</v>
      </c>
      <c r="E23" s="295">
        <f t="shared" si="9"/>
        <v>0</v>
      </c>
      <c r="F23" s="295">
        <f t="shared" si="9"/>
        <v>0</v>
      </c>
      <c r="G23" s="295">
        <f t="shared" si="9"/>
        <v>0</v>
      </c>
      <c r="H23" s="295">
        <f>H24+H27+H30+H33</f>
        <v>0</v>
      </c>
      <c r="I23" s="295">
        <f t="shared" ref="I23" si="10">I24+I27+I30+I33</f>
        <v>0</v>
      </c>
    </row>
    <row r="24" spans="1:9">
      <c r="A24" s="298"/>
      <c r="B24" s="299" t="s">
        <v>7</v>
      </c>
      <c r="C24" s="295">
        <f>C25+C26</f>
        <v>0</v>
      </c>
      <c r="D24" s="295">
        <f t="shared" ref="D24:G24" si="11">D25+D26</f>
        <v>0</v>
      </c>
      <c r="E24" s="295">
        <f t="shared" si="11"/>
        <v>0</v>
      </c>
      <c r="F24" s="295">
        <f t="shared" si="11"/>
        <v>0</v>
      </c>
      <c r="G24" s="295">
        <f t="shared" si="11"/>
        <v>0</v>
      </c>
      <c r="H24" s="295">
        <f>H25+H26</f>
        <v>0</v>
      </c>
      <c r="I24" s="295">
        <f t="shared" ref="I24" si="12">I25+I26</f>
        <v>0</v>
      </c>
    </row>
    <row r="25" spans="1:9">
      <c r="A25" s="298"/>
      <c r="B25" s="300" t="s">
        <v>552</v>
      </c>
      <c r="C25" s="301">
        <v>0</v>
      </c>
      <c r="D25" s="301">
        <v>0</v>
      </c>
      <c r="E25" s="301">
        <v>0</v>
      </c>
      <c r="F25" s="301">
        <v>0</v>
      </c>
      <c r="G25" s="301">
        <v>0</v>
      </c>
      <c r="H25" s="301">
        <v>0</v>
      </c>
      <c r="I25" s="301">
        <v>0</v>
      </c>
    </row>
    <row r="26" spans="1:9">
      <c r="A26" s="298"/>
      <c r="B26" s="300" t="s">
        <v>553</v>
      </c>
      <c r="C26" s="301">
        <v>0</v>
      </c>
      <c r="D26" s="301">
        <v>0</v>
      </c>
      <c r="E26" s="301">
        <v>0</v>
      </c>
      <c r="F26" s="301">
        <v>0</v>
      </c>
      <c r="G26" s="301">
        <v>0</v>
      </c>
      <c r="H26" s="301">
        <v>0</v>
      </c>
      <c r="I26" s="301">
        <v>0</v>
      </c>
    </row>
    <row r="27" spans="1:9">
      <c r="A27" s="298"/>
      <c r="B27" s="302" t="s">
        <v>477</v>
      </c>
      <c r="C27" s="295">
        <f>C28+C29</f>
        <v>0</v>
      </c>
      <c r="D27" s="295">
        <f t="shared" ref="D27:G27" si="13">D28+D29</f>
        <v>0</v>
      </c>
      <c r="E27" s="295">
        <f t="shared" si="13"/>
        <v>0</v>
      </c>
      <c r="F27" s="295">
        <f t="shared" si="13"/>
        <v>0</v>
      </c>
      <c r="G27" s="295">
        <f t="shared" si="13"/>
        <v>0</v>
      </c>
      <c r="H27" s="295">
        <f>H28+H29</f>
        <v>0</v>
      </c>
      <c r="I27" s="295">
        <f t="shared" ref="I27" si="14">I28+I29</f>
        <v>0</v>
      </c>
    </row>
    <row r="28" spans="1:9">
      <c r="A28" s="298"/>
      <c r="B28" s="300" t="s">
        <v>552</v>
      </c>
      <c r="C28" s="301">
        <v>0</v>
      </c>
      <c r="D28" s="301">
        <v>0</v>
      </c>
      <c r="E28" s="301">
        <v>0</v>
      </c>
      <c r="F28" s="301">
        <v>0</v>
      </c>
      <c r="G28" s="301">
        <v>0</v>
      </c>
      <c r="H28" s="301">
        <v>0</v>
      </c>
      <c r="I28" s="301">
        <v>0</v>
      </c>
    </row>
    <row r="29" spans="1:9">
      <c r="A29" s="298"/>
      <c r="B29" s="300" t="s">
        <v>553</v>
      </c>
      <c r="C29" s="301">
        <v>0</v>
      </c>
      <c r="D29" s="301">
        <v>0</v>
      </c>
      <c r="E29" s="301">
        <v>0</v>
      </c>
      <c r="F29" s="301">
        <v>0</v>
      </c>
      <c r="G29" s="301">
        <v>0</v>
      </c>
      <c r="H29" s="301">
        <v>0</v>
      </c>
      <c r="I29" s="301">
        <v>0</v>
      </c>
    </row>
    <row r="30" spans="1:9">
      <c r="A30" s="298"/>
      <c r="B30" s="302" t="s">
        <v>507</v>
      </c>
      <c r="C30" s="295">
        <f>C31+C32</f>
        <v>0</v>
      </c>
      <c r="D30" s="295">
        <f t="shared" ref="D30:G30" si="15">D31+D32</f>
        <v>0</v>
      </c>
      <c r="E30" s="295">
        <f t="shared" si="15"/>
        <v>0</v>
      </c>
      <c r="F30" s="295">
        <f t="shared" si="15"/>
        <v>0</v>
      </c>
      <c r="G30" s="295">
        <f t="shared" si="15"/>
        <v>0</v>
      </c>
      <c r="H30" s="295">
        <f>H31+H32</f>
        <v>0</v>
      </c>
      <c r="I30" s="295">
        <f t="shared" ref="I30" si="16">I31+I32</f>
        <v>0</v>
      </c>
    </row>
    <row r="31" spans="1:9">
      <c r="A31" s="298"/>
      <c r="B31" s="300" t="s">
        <v>552</v>
      </c>
      <c r="C31" s="301">
        <v>0</v>
      </c>
      <c r="D31" s="301">
        <v>0</v>
      </c>
      <c r="E31" s="301">
        <v>0</v>
      </c>
      <c r="F31" s="301">
        <v>0</v>
      </c>
      <c r="G31" s="301">
        <v>0</v>
      </c>
      <c r="H31" s="301">
        <v>0</v>
      </c>
      <c r="I31" s="301">
        <v>0</v>
      </c>
    </row>
    <row r="32" spans="1:9">
      <c r="A32" s="298"/>
      <c r="B32" s="300" t="s">
        <v>553</v>
      </c>
      <c r="C32" s="301">
        <v>0</v>
      </c>
      <c r="D32" s="301">
        <v>0</v>
      </c>
      <c r="E32" s="301">
        <v>0</v>
      </c>
      <c r="F32" s="301">
        <v>0</v>
      </c>
      <c r="G32" s="301">
        <v>0</v>
      </c>
      <c r="H32" s="301">
        <v>0</v>
      </c>
      <c r="I32" s="301">
        <v>0</v>
      </c>
    </row>
    <row r="33" spans="1:9">
      <c r="A33" s="298"/>
      <c r="B33" s="302" t="s">
        <v>480</v>
      </c>
      <c r="C33" s="295">
        <f>C34+C35</f>
        <v>0</v>
      </c>
      <c r="D33" s="295">
        <f t="shared" ref="D33:G33" si="17">D34+D35</f>
        <v>0</v>
      </c>
      <c r="E33" s="295">
        <f t="shared" si="17"/>
        <v>0</v>
      </c>
      <c r="F33" s="295">
        <f t="shared" si="17"/>
        <v>0</v>
      </c>
      <c r="G33" s="295">
        <f t="shared" si="17"/>
        <v>0</v>
      </c>
      <c r="H33" s="295">
        <f>H34+H35</f>
        <v>0</v>
      </c>
      <c r="I33" s="295">
        <f t="shared" ref="I33" si="18">I34+I35</f>
        <v>0</v>
      </c>
    </row>
    <row r="34" spans="1:9">
      <c r="A34" s="298"/>
      <c r="B34" s="300" t="s">
        <v>552</v>
      </c>
      <c r="C34" s="301">
        <v>0</v>
      </c>
      <c r="D34" s="301">
        <v>0</v>
      </c>
      <c r="E34" s="301">
        <v>0</v>
      </c>
      <c r="F34" s="301">
        <v>0</v>
      </c>
      <c r="G34" s="301">
        <v>0</v>
      </c>
      <c r="H34" s="301">
        <v>0</v>
      </c>
      <c r="I34" s="301">
        <v>0</v>
      </c>
    </row>
    <row r="35" spans="1:9">
      <c r="A35" s="298"/>
      <c r="B35" s="300" t="s">
        <v>553</v>
      </c>
      <c r="C35" s="301">
        <v>0</v>
      </c>
      <c r="D35" s="301">
        <v>0</v>
      </c>
      <c r="E35" s="301">
        <v>0</v>
      </c>
      <c r="F35" s="301">
        <v>0</v>
      </c>
      <c r="G35" s="301">
        <v>0</v>
      </c>
      <c r="H35" s="301">
        <v>0</v>
      </c>
      <c r="I35" s="301">
        <v>0</v>
      </c>
    </row>
    <row r="36" spans="1:9">
      <c r="A36" s="296" t="s">
        <v>556</v>
      </c>
      <c r="B36" s="303" t="s">
        <v>557</v>
      </c>
      <c r="C36" s="295">
        <f>C37+C40+C43+C46</f>
        <v>0</v>
      </c>
      <c r="D36" s="295">
        <f t="shared" ref="D36:G36" si="19">D37+D40+D43+D46</f>
        <v>0</v>
      </c>
      <c r="E36" s="295">
        <f t="shared" si="19"/>
        <v>0</v>
      </c>
      <c r="F36" s="295">
        <f t="shared" si="19"/>
        <v>0</v>
      </c>
      <c r="G36" s="295">
        <f t="shared" si="19"/>
        <v>0</v>
      </c>
      <c r="H36" s="295">
        <f>H37+H40+H43+H46</f>
        <v>0</v>
      </c>
      <c r="I36" s="295">
        <f t="shared" ref="I36" si="20">I37+I40+I43+I46</f>
        <v>0</v>
      </c>
    </row>
    <row r="37" spans="1:9">
      <c r="A37" s="298"/>
      <c r="B37" s="299" t="s">
        <v>7</v>
      </c>
      <c r="C37" s="295">
        <f>C38+C39</f>
        <v>0</v>
      </c>
      <c r="D37" s="295">
        <f t="shared" ref="D37:G37" si="21">D38+D39</f>
        <v>0</v>
      </c>
      <c r="E37" s="295">
        <f t="shared" si="21"/>
        <v>0</v>
      </c>
      <c r="F37" s="295">
        <f t="shared" si="21"/>
        <v>0</v>
      </c>
      <c r="G37" s="295">
        <f t="shared" si="21"/>
        <v>0</v>
      </c>
      <c r="H37" s="295">
        <f>H38+H39</f>
        <v>0</v>
      </c>
      <c r="I37" s="295">
        <f t="shared" ref="I37" si="22">I38+I39</f>
        <v>0</v>
      </c>
    </row>
    <row r="38" spans="1:9">
      <c r="A38" s="298"/>
      <c r="B38" s="300" t="s">
        <v>558</v>
      </c>
      <c r="C38" s="301">
        <v>0</v>
      </c>
      <c r="D38" s="301">
        <v>0</v>
      </c>
      <c r="E38" s="301">
        <v>0</v>
      </c>
      <c r="F38" s="301">
        <v>0</v>
      </c>
      <c r="G38" s="301">
        <v>0</v>
      </c>
      <c r="H38" s="301">
        <v>0</v>
      </c>
      <c r="I38" s="301">
        <v>0</v>
      </c>
    </row>
    <row r="39" spans="1:9">
      <c r="A39" s="298"/>
      <c r="B39" s="300" t="s">
        <v>553</v>
      </c>
      <c r="C39" s="301">
        <v>0</v>
      </c>
      <c r="D39" s="301">
        <v>0</v>
      </c>
      <c r="E39" s="301">
        <v>0</v>
      </c>
      <c r="F39" s="301">
        <v>0</v>
      </c>
      <c r="G39" s="301">
        <v>0</v>
      </c>
      <c r="H39" s="301">
        <v>0</v>
      </c>
      <c r="I39" s="301">
        <v>0</v>
      </c>
    </row>
    <row r="40" spans="1:9">
      <c r="A40" s="298"/>
      <c r="B40" s="302" t="s">
        <v>477</v>
      </c>
      <c r="C40" s="295">
        <f>C41+C42</f>
        <v>0</v>
      </c>
      <c r="D40" s="295">
        <f t="shared" ref="D40:G40" si="23">D41+D42</f>
        <v>0</v>
      </c>
      <c r="E40" s="295">
        <f t="shared" si="23"/>
        <v>0</v>
      </c>
      <c r="F40" s="295">
        <f t="shared" si="23"/>
        <v>0</v>
      </c>
      <c r="G40" s="295">
        <f t="shared" si="23"/>
        <v>0</v>
      </c>
      <c r="H40" s="295">
        <f>H41+H42</f>
        <v>0</v>
      </c>
      <c r="I40" s="295">
        <f t="shared" ref="I40" si="24">I41+I42</f>
        <v>0</v>
      </c>
    </row>
    <row r="41" spans="1:9">
      <c r="A41" s="298"/>
      <c r="B41" s="300" t="s">
        <v>558</v>
      </c>
      <c r="C41" s="301">
        <v>0</v>
      </c>
      <c r="D41" s="301">
        <v>0</v>
      </c>
      <c r="E41" s="301">
        <v>0</v>
      </c>
      <c r="F41" s="301">
        <v>0</v>
      </c>
      <c r="G41" s="301">
        <v>0</v>
      </c>
      <c r="H41" s="301">
        <v>0</v>
      </c>
      <c r="I41" s="301">
        <v>0</v>
      </c>
    </row>
    <row r="42" spans="1:9">
      <c r="A42" s="298"/>
      <c r="B42" s="300" t="s">
        <v>553</v>
      </c>
      <c r="C42" s="301">
        <v>0</v>
      </c>
      <c r="D42" s="301">
        <v>0</v>
      </c>
      <c r="E42" s="301">
        <v>0</v>
      </c>
      <c r="F42" s="301">
        <v>0</v>
      </c>
      <c r="G42" s="301">
        <v>0</v>
      </c>
      <c r="H42" s="301">
        <v>0</v>
      </c>
      <c r="I42" s="301">
        <v>0</v>
      </c>
    </row>
    <row r="43" spans="1:9">
      <c r="A43" s="298"/>
      <c r="B43" s="302" t="s">
        <v>507</v>
      </c>
      <c r="C43" s="295">
        <f>C44+C45</f>
        <v>0</v>
      </c>
      <c r="D43" s="295">
        <f t="shared" ref="D43:G43" si="25">D44+D45</f>
        <v>0</v>
      </c>
      <c r="E43" s="295">
        <f t="shared" si="25"/>
        <v>0</v>
      </c>
      <c r="F43" s="295">
        <f t="shared" si="25"/>
        <v>0</v>
      </c>
      <c r="G43" s="295">
        <f t="shared" si="25"/>
        <v>0</v>
      </c>
      <c r="H43" s="295">
        <f>H44+H45</f>
        <v>0</v>
      </c>
      <c r="I43" s="295">
        <f t="shared" ref="I43" si="26">I44+I45</f>
        <v>0</v>
      </c>
    </row>
    <row r="44" spans="1:9">
      <c r="A44" s="298"/>
      <c r="B44" s="300" t="s">
        <v>558</v>
      </c>
      <c r="C44" s="301">
        <v>0</v>
      </c>
      <c r="D44" s="301">
        <v>0</v>
      </c>
      <c r="E44" s="301">
        <v>0</v>
      </c>
      <c r="F44" s="301">
        <v>0</v>
      </c>
      <c r="G44" s="301">
        <v>0</v>
      </c>
      <c r="H44" s="301">
        <v>0</v>
      </c>
      <c r="I44" s="301">
        <v>0</v>
      </c>
    </row>
    <row r="45" spans="1:9">
      <c r="A45" s="298"/>
      <c r="B45" s="300" t="s">
        <v>553</v>
      </c>
      <c r="C45" s="301">
        <v>0</v>
      </c>
      <c r="D45" s="301">
        <v>0</v>
      </c>
      <c r="E45" s="301">
        <v>0</v>
      </c>
      <c r="F45" s="301">
        <v>0</v>
      </c>
      <c r="G45" s="301">
        <v>0</v>
      </c>
      <c r="H45" s="301">
        <v>0</v>
      </c>
      <c r="I45" s="301">
        <v>0</v>
      </c>
    </row>
    <row r="46" spans="1:9">
      <c r="A46" s="298"/>
      <c r="B46" s="302" t="s">
        <v>480</v>
      </c>
      <c r="C46" s="295">
        <f>C47+C48</f>
        <v>0</v>
      </c>
      <c r="D46" s="295">
        <f t="shared" ref="D46:G46" si="27">D47+D48</f>
        <v>0</v>
      </c>
      <c r="E46" s="295">
        <f t="shared" si="27"/>
        <v>0</v>
      </c>
      <c r="F46" s="295">
        <f t="shared" si="27"/>
        <v>0</v>
      </c>
      <c r="G46" s="295">
        <f t="shared" si="27"/>
        <v>0</v>
      </c>
      <c r="H46" s="295">
        <f>H47+H48</f>
        <v>0</v>
      </c>
      <c r="I46" s="295">
        <f t="shared" ref="I46" si="28">I47+I48</f>
        <v>0</v>
      </c>
    </row>
    <row r="47" spans="1:9">
      <c r="A47" s="298"/>
      <c r="B47" s="300" t="s">
        <v>558</v>
      </c>
      <c r="C47" s="301">
        <v>0</v>
      </c>
      <c r="D47" s="301">
        <v>0</v>
      </c>
      <c r="E47" s="301">
        <v>0</v>
      </c>
      <c r="F47" s="301">
        <v>0</v>
      </c>
      <c r="G47" s="301">
        <v>0</v>
      </c>
      <c r="H47" s="301">
        <v>0</v>
      </c>
      <c r="I47" s="301">
        <v>0</v>
      </c>
    </row>
    <row r="48" spans="1:9">
      <c r="A48" s="298"/>
      <c r="B48" s="300" t="s">
        <v>553</v>
      </c>
      <c r="C48" s="301">
        <v>0</v>
      </c>
      <c r="D48" s="301">
        <v>0</v>
      </c>
      <c r="E48" s="301">
        <v>0</v>
      </c>
      <c r="F48" s="301">
        <v>0</v>
      </c>
      <c r="G48" s="301">
        <v>0</v>
      </c>
      <c r="H48" s="301">
        <v>0</v>
      </c>
      <c r="I48" s="301">
        <v>0</v>
      </c>
    </row>
    <row r="49" spans="1:9" ht="30">
      <c r="A49" s="296" t="s">
        <v>559</v>
      </c>
      <c r="B49" s="303" t="s">
        <v>560</v>
      </c>
      <c r="C49" s="295">
        <f>C50+C53+C56+C59</f>
        <v>0</v>
      </c>
      <c r="D49" s="295">
        <f t="shared" ref="D49:G49" si="29">D50+D53+D56+D59</f>
        <v>0</v>
      </c>
      <c r="E49" s="295">
        <f t="shared" si="29"/>
        <v>0</v>
      </c>
      <c r="F49" s="295">
        <f t="shared" si="29"/>
        <v>0</v>
      </c>
      <c r="G49" s="295">
        <f t="shared" si="29"/>
        <v>0</v>
      </c>
      <c r="H49" s="295">
        <f>H50+H53+H56+H59</f>
        <v>0</v>
      </c>
      <c r="I49" s="295">
        <f t="shared" ref="I49" si="30">I50+I53+I56+I59</f>
        <v>0</v>
      </c>
    </row>
    <row r="50" spans="1:9">
      <c r="A50" s="298"/>
      <c r="B50" s="299" t="s">
        <v>7</v>
      </c>
      <c r="C50" s="295">
        <f>C51+C52</f>
        <v>0</v>
      </c>
      <c r="D50" s="295">
        <f t="shared" ref="D50:G50" si="31">D51+D52</f>
        <v>0</v>
      </c>
      <c r="E50" s="295">
        <f t="shared" si="31"/>
        <v>0</v>
      </c>
      <c r="F50" s="295">
        <f t="shared" si="31"/>
        <v>0</v>
      </c>
      <c r="G50" s="295">
        <f t="shared" si="31"/>
        <v>0</v>
      </c>
      <c r="H50" s="295">
        <f>H51+H52</f>
        <v>0</v>
      </c>
      <c r="I50" s="295">
        <f t="shared" ref="I50" si="32">I51+I52</f>
        <v>0</v>
      </c>
    </row>
    <row r="51" spans="1:9">
      <c r="A51" s="298"/>
      <c r="B51" s="300" t="s">
        <v>558</v>
      </c>
      <c r="C51" s="301">
        <v>0</v>
      </c>
      <c r="D51" s="301">
        <v>0</v>
      </c>
      <c r="E51" s="301">
        <v>0</v>
      </c>
      <c r="F51" s="301">
        <v>0</v>
      </c>
      <c r="G51" s="301">
        <v>0</v>
      </c>
      <c r="H51" s="301">
        <v>0</v>
      </c>
      <c r="I51" s="301">
        <v>0</v>
      </c>
    </row>
    <row r="52" spans="1:9">
      <c r="A52" s="298"/>
      <c r="B52" s="300" t="s">
        <v>553</v>
      </c>
      <c r="C52" s="301">
        <v>0</v>
      </c>
      <c r="D52" s="301">
        <v>0</v>
      </c>
      <c r="E52" s="301">
        <v>0</v>
      </c>
      <c r="F52" s="301">
        <v>0</v>
      </c>
      <c r="G52" s="301">
        <v>0</v>
      </c>
      <c r="H52" s="301">
        <v>0</v>
      </c>
      <c r="I52" s="301">
        <v>0</v>
      </c>
    </row>
    <row r="53" spans="1:9">
      <c r="A53" s="298"/>
      <c r="B53" s="302" t="s">
        <v>477</v>
      </c>
      <c r="C53" s="295">
        <f>C54+C55</f>
        <v>0</v>
      </c>
      <c r="D53" s="295">
        <f t="shared" ref="D53:G53" si="33">D54+D55</f>
        <v>0</v>
      </c>
      <c r="E53" s="295">
        <f t="shared" si="33"/>
        <v>0</v>
      </c>
      <c r="F53" s="295">
        <f t="shared" si="33"/>
        <v>0</v>
      </c>
      <c r="G53" s="295">
        <f t="shared" si="33"/>
        <v>0</v>
      </c>
      <c r="H53" s="295">
        <f>H54+H55</f>
        <v>0</v>
      </c>
      <c r="I53" s="295">
        <f t="shared" ref="I53" si="34">I54+I55</f>
        <v>0</v>
      </c>
    </row>
    <row r="54" spans="1:9">
      <c r="A54" s="298"/>
      <c r="B54" s="300" t="s">
        <v>558</v>
      </c>
      <c r="C54" s="301">
        <v>0</v>
      </c>
      <c r="D54" s="301">
        <v>0</v>
      </c>
      <c r="E54" s="301">
        <v>0</v>
      </c>
      <c r="F54" s="301">
        <v>0</v>
      </c>
      <c r="G54" s="301">
        <v>0</v>
      </c>
      <c r="H54" s="301">
        <v>0</v>
      </c>
      <c r="I54" s="301">
        <v>0</v>
      </c>
    </row>
    <row r="55" spans="1:9">
      <c r="A55" s="298"/>
      <c r="B55" s="300" t="s">
        <v>553</v>
      </c>
      <c r="C55" s="301">
        <v>0</v>
      </c>
      <c r="D55" s="301">
        <v>0</v>
      </c>
      <c r="E55" s="301">
        <v>0</v>
      </c>
      <c r="F55" s="301">
        <v>0</v>
      </c>
      <c r="G55" s="301">
        <v>0</v>
      </c>
      <c r="H55" s="301">
        <v>0</v>
      </c>
      <c r="I55" s="301">
        <v>0</v>
      </c>
    </row>
    <row r="56" spans="1:9">
      <c r="A56" s="298"/>
      <c r="B56" s="302" t="s">
        <v>507</v>
      </c>
      <c r="C56" s="295">
        <f>C57+C58</f>
        <v>0</v>
      </c>
      <c r="D56" s="295">
        <f t="shared" ref="D56:G56" si="35">D57+D58</f>
        <v>0</v>
      </c>
      <c r="E56" s="295">
        <f t="shared" si="35"/>
        <v>0</v>
      </c>
      <c r="F56" s="295">
        <f t="shared" si="35"/>
        <v>0</v>
      </c>
      <c r="G56" s="295">
        <f t="shared" si="35"/>
        <v>0</v>
      </c>
      <c r="H56" s="295">
        <f>H57+H58</f>
        <v>0</v>
      </c>
      <c r="I56" s="295">
        <f t="shared" ref="I56" si="36">I57+I58</f>
        <v>0</v>
      </c>
    </row>
    <row r="57" spans="1:9">
      <c r="A57" s="298"/>
      <c r="B57" s="300" t="s">
        <v>558</v>
      </c>
      <c r="C57" s="301">
        <v>0</v>
      </c>
      <c r="D57" s="301">
        <v>0</v>
      </c>
      <c r="E57" s="301">
        <v>0</v>
      </c>
      <c r="F57" s="301">
        <v>0</v>
      </c>
      <c r="G57" s="301">
        <v>0</v>
      </c>
      <c r="H57" s="301">
        <v>0</v>
      </c>
      <c r="I57" s="301">
        <v>0</v>
      </c>
    </row>
    <row r="58" spans="1:9">
      <c r="A58" s="298"/>
      <c r="B58" s="300" t="s">
        <v>553</v>
      </c>
      <c r="C58" s="301">
        <v>0</v>
      </c>
      <c r="D58" s="301">
        <v>0</v>
      </c>
      <c r="E58" s="301">
        <v>0</v>
      </c>
      <c r="F58" s="301">
        <v>0</v>
      </c>
      <c r="G58" s="301">
        <v>0</v>
      </c>
      <c r="H58" s="301">
        <v>0</v>
      </c>
      <c r="I58" s="301">
        <v>0</v>
      </c>
    </row>
    <row r="59" spans="1:9">
      <c r="A59" s="298"/>
      <c r="B59" s="302" t="s">
        <v>480</v>
      </c>
      <c r="C59" s="295">
        <f>C60+C61</f>
        <v>0</v>
      </c>
      <c r="D59" s="295">
        <f t="shared" ref="D59:G59" si="37">D60+D61</f>
        <v>0</v>
      </c>
      <c r="E59" s="295">
        <f t="shared" si="37"/>
        <v>0</v>
      </c>
      <c r="F59" s="295">
        <f t="shared" si="37"/>
        <v>0</v>
      </c>
      <c r="G59" s="295">
        <f t="shared" si="37"/>
        <v>0</v>
      </c>
      <c r="H59" s="295">
        <f>H60+H61</f>
        <v>0</v>
      </c>
      <c r="I59" s="295">
        <f t="shared" ref="I59" si="38">I60+I61</f>
        <v>0</v>
      </c>
    </row>
    <row r="60" spans="1:9">
      <c r="A60" s="298"/>
      <c r="B60" s="300" t="s">
        <v>558</v>
      </c>
      <c r="C60" s="301">
        <v>0</v>
      </c>
      <c r="D60" s="301">
        <v>0</v>
      </c>
      <c r="E60" s="301">
        <v>0</v>
      </c>
      <c r="F60" s="301">
        <v>0</v>
      </c>
      <c r="G60" s="301">
        <v>0</v>
      </c>
      <c r="H60" s="301">
        <v>0</v>
      </c>
      <c r="I60" s="301">
        <v>0</v>
      </c>
    </row>
    <row r="61" spans="1:9">
      <c r="A61" s="298"/>
      <c r="B61" s="300" t="s">
        <v>553</v>
      </c>
      <c r="C61" s="301">
        <v>0</v>
      </c>
      <c r="D61" s="301">
        <v>0</v>
      </c>
      <c r="E61" s="301">
        <v>0</v>
      </c>
      <c r="F61" s="301">
        <v>0</v>
      </c>
      <c r="G61" s="301">
        <v>0</v>
      </c>
      <c r="H61" s="301">
        <v>0</v>
      </c>
      <c r="I61" s="301">
        <v>0</v>
      </c>
    </row>
    <row r="62" spans="1:9" ht="30">
      <c r="A62" s="296" t="s">
        <v>561</v>
      </c>
      <c r="B62" s="303" t="s">
        <v>562</v>
      </c>
      <c r="C62" s="295">
        <f>C63+C66+C69+C72</f>
        <v>0</v>
      </c>
      <c r="D62" s="295">
        <f t="shared" ref="D62:G62" si="39">D63+D66+D69+D72</f>
        <v>0</v>
      </c>
      <c r="E62" s="295">
        <f t="shared" si="39"/>
        <v>0</v>
      </c>
      <c r="F62" s="295">
        <f t="shared" si="39"/>
        <v>0</v>
      </c>
      <c r="G62" s="295">
        <f t="shared" si="39"/>
        <v>0</v>
      </c>
      <c r="H62" s="295">
        <f>H63+H66+H69+H72</f>
        <v>0</v>
      </c>
      <c r="I62" s="295">
        <f t="shared" ref="I62" si="40">I63+I66+I69+I72</f>
        <v>0</v>
      </c>
    </row>
    <row r="63" spans="1:9">
      <c r="A63" s="298"/>
      <c r="B63" s="299" t="s">
        <v>7</v>
      </c>
      <c r="C63" s="295">
        <f>C64+C65</f>
        <v>0</v>
      </c>
      <c r="D63" s="295">
        <f t="shared" ref="D63:G63" si="41">D64+D65</f>
        <v>0</v>
      </c>
      <c r="E63" s="295">
        <f t="shared" si="41"/>
        <v>0</v>
      </c>
      <c r="F63" s="295">
        <f t="shared" si="41"/>
        <v>0</v>
      </c>
      <c r="G63" s="295">
        <f t="shared" si="41"/>
        <v>0</v>
      </c>
      <c r="H63" s="295">
        <f>H64+H65</f>
        <v>0</v>
      </c>
      <c r="I63" s="295">
        <f t="shared" ref="I63" si="42">I64+I65</f>
        <v>0</v>
      </c>
    </row>
    <row r="64" spans="1:9">
      <c r="A64" s="298"/>
      <c r="B64" s="300" t="s">
        <v>558</v>
      </c>
      <c r="C64" s="301">
        <v>0</v>
      </c>
      <c r="D64" s="301">
        <v>0</v>
      </c>
      <c r="E64" s="301">
        <v>0</v>
      </c>
      <c r="F64" s="301">
        <v>0</v>
      </c>
      <c r="G64" s="301">
        <v>0</v>
      </c>
      <c r="H64" s="301">
        <v>0</v>
      </c>
      <c r="I64" s="301">
        <v>0</v>
      </c>
    </row>
    <row r="65" spans="1:9">
      <c r="A65" s="298"/>
      <c r="B65" s="300" t="s">
        <v>553</v>
      </c>
      <c r="C65" s="301">
        <v>0</v>
      </c>
      <c r="D65" s="301">
        <v>0</v>
      </c>
      <c r="E65" s="301">
        <v>0</v>
      </c>
      <c r="F65" s="301">
        <v>0</v>
      </c>
      <c r="G65" s="301">
        <v>0</v>
      </c>
      <c r="H65" s="301">
        <v>0</v>
      </c>
      <c r="I65" s="301">
        <v>0</v>
      </c>
    </row>
    <row r="66" spans="1:9">
      <c r="A66" s="298"/>
      <c r="B66" s="302" t="s">
        <v>477</v>
      </c>
      <c r="C66" s="295">
        <f>C67+C68</f>
        <v>0</v>
      </c>
      <c r="D66" s="295">
        <f t="shared" ref="D66:G66" si="43">D67+D68</f>
        <v>0</v>
      </c>
      <c r="E66" s="295">
        <f t="shared" si="43"/>
        <v>0</v>
      </c>
      <c r="F66" s="295">
        <f t="shared" si="43"/>
        <v>0</v>
      </c>
      <c r="G66" s="295">
        <f t="shared" si="43"/>
        <v>0</v>
      </c>
      <c r="H66" s="295">
        <f>H67+H68</f>
        <v>0</v>
      </c>
      <c r="I66" s="295">
        <f t="shared" ref="I66" si="44">I67+I68</f>
        <v>0</v>
      </c>
    </row>
    <row r="67" spans="1:9">
      <c r="A67" s="298"/>
      <c r="B67" s="300" t="s">
        <v>558</v>
      </c>
      <c r="C67" s="301">
        <v>0</v>
      </c>
      <c r="D67" s="301">
        <v>0</v>
      </c>
      <c r="E67" s="301">
        <v>0</v>
      </c>
      <c r="F67" s="301">
        <v>0</v>
      </c>
      <c r="G67" s="301">
        <v>0</v>
      </c>
      <c r="H67" s="301">
        <v>0</v>
      </c>
      <c r="I67" s="301">
        <v>0</v>
      </c>
    </row>
    <row r="68" spans="1:9">
      <c r="A68" s="298"/>
      <c r="B68" s="300" t="s">
        <v>553</v>
      </c>
      <c r="C68" s="301">
        <v>0</v>
      </c>
      <c r="D68" s="301">
        <v>0</v>
      </c>
      <c r="E68" s="301">
        <v>0</v>
      </c>
      <c r="F68" s="301">
        <v>0</v>
      </c>
      <c r="G68" s="301">
        <v>0</v>
      </c>
      <c r="H68" s="301">
        <v>0</v>
      </c>
      <c r="I68" s="301">
        <v>0</v>
      </c>
    </row>
    <row r="69" spans="1:9">
      <c r="A69" s="298"/>
      <c r="B69" s="302" t="s">
        <v>507</v>
      </c>
      <c r="C69" s="295">
        <f>C70+C71</f>
        <v>0</v>
      </c>
      <c r="D69" s="295">
        <f t="shared" ref="D69:G69" si="45">D70+D71</f>
        <v>0</v>
      </c>
      <c r="E69" s="295">
        <f t="shared" si="45"/>
        <v>0</v>
      </c>
      <c r="F69" s="295">
        <f t="shared" si="45"/>
        <v>0</v>
      </c>
      <c r="G69" s="295">
        <f t="shared" si="45"/>
        <v>0</v>
      </c>
      <c r="H69" s="295">
        <f>H70+H71</f>
        <v>0</v>
      </c>
      <c r="I69" s="295">
        <f t="shared" ref="I69" si="46">I70+I71</f>
        <v>0</v>
      </c>
    </row>
    <row r="70" spans="1:9">
      <c r="A70" s="298"/>
      <c r="B70" s="300" t="s">
        <v>558</v>
      </c>
      <c r="C70" s="301">
        <v>0</v>
      </c>
      <c r="D70" s="301">
        <v>0</v>
      </c>
      <c r="E70" s="301">
        <v>0</v>
      </c>
      <c r="F70" s="301">
        <v>0</v>
      </c>
      <c r="G70" s="301">
        <v>0</v>
      </c>
      <c r="H70" s="301">
        <v>0</v>
      </c>
      <c r="I70" s="301">
        <v>0</v>
      </c>
    </row>
    <row r="71" spans="1:9">
      <c r="A71" s="298"/>
      <c r="B71" s="300" t="s">
        <v>553</v>
      </c>
      <c r="C71" s="301">
        <v>0</v>
      </c>
      <c r="D71" s="301">
        <v>0</v>
      </c>
      <c r="E71" s="301">
        <v>0</v>
      </c>
      <c r="F71" s="301">
        <v>0</v>
      </c>
      <c r="G71" s="301">
        <v>0</v>
      </c>
      <c r="H71" s="301">
        <v>0</v>
      </c>
      <c r="I71" s="301">
        <v>0</v>
      </c>
    </row>
    <row r="72" spans="1:9">
      <c r="A72" s="298"/>
      <c r="B72" s="302" t="s">
        <v>480</v>
      </c>
      <c r="C72" s="295">
        <f>C73+C74</f>
        <v>0</v>
      </c>
      <c r="D72" s="295">
        <f t="shared" ref="D72:G72" si="47">D73+D74</f>
        <v>0</v>
      </c>
      <c r="E72" s="295">
        <f t="shared" si="47"/>
        <v>0</v>
      </c>
      <c r="F72" s="295">
        <f t="shared" si="47"/>
        <v>0</v>
      </c>
      <c r="G72" s="295">
        <f t="shared" si="47"/>
        <v>0</v>
      </c>
      <c r="H72" s="295">
        <f>H73+H74</f>
        <v>0</v>
      </c>
      <c r="I72" s="295">
        <f t="shared" ref="I72" si="48">I73+I74</f>
        <v>0</v>
      </c>
    </row>
    <row r="73" spans="1:9">
      <c r="A73" s="298"/>
      <c r="B73" s="300" t="s">
        <v>558</v>
      </c>
      <c r="C73" s="301">
        <v>0</v>
      </c>
      <c r="D73" s="301">
        <v>0</v>
      </c>
      <c r="E73" s="301">
        <v>0</v>
      </c>
      <c r="F73" s="301">
        <v>0</v>
      </c>
      <c r="G73" s="301">
        <v>0</v>
      </c>
      <c r="H73" s="301">
        <v>0</v>
      </c>
      <c r="I73" s="301">
        <v>0</v>
      </c>
    </row>
    <row r="74" spans="1:9">
      <c r="A74" s="298"/>
      <c r="B74" s="300" t="s">
        <v>553</v>
      </c>
      <c r="C74" s="301">
        <v>0</v>
      </c>
      <c r="D74" s="301">
        <v>0</v>
      </c>
      <c r="E74" s="301">
        <v>0</v>
      </c>
      <c r="F74" s="301">
        <v>0</v>
      </c>
      <c r="G74" s="301">
        <v>0</v>
      </c>
      <c r="H74" s="301">
        <v>0</v>
      </c>
      <c r="I74" s="301">
        <v>0</v>
      </c>
    </row>
    <row r="75" spans="1:9">
      <c r="A75" s="296" t="s">
        <v>563</v>
      </c>
      <c r="B75" s="303" t="s">
        <v>564</v>
      </c>
      <c r="C75" s="295">
        <f>C76+C79+C82+C85</f>
        <v>0</v>
      </c>
      <c r="D75" s="295">
        <f t="shared" ref="D75:G75" si="49">D76+D79+D82+D85</f>
        <v>0</v>
      </c>
      <c r="E75" s="295">
        <f t="shared" si="49"/>
        <v>0</v>
      </c>
      <c r="F75" s="295">
        <f t="shared" si="49"/>
        <v>0</v>
      </c>
      <c r="G75" s="295">
        <f t="shared" si="49"/>
        <v>0</v>
      </c>
      <c r="H75" s="295">
        <f>H76+H79+H82+H85</f>
        <v>0</v>
      </c>
      <c r="I75" s="295">
        <f t="shared" ref="I75" si="50">I76+I79+I82+I85</f>
        <v>0</v>
      </c>
    </row>
    <row r="76" spans="1:9">
      <c r="A76" s="298"/>
      <c r="B76" s="299" t="s">
        <v>7</v>
      </c>
      <c r="C76" s="295">
        <f>C77+C78</f>
        <v>0</v>
      </c>
      <c r="D76" s="295">
        <f t="shared" ref="D76:G76" si="51">D77+D78</f>
        <v>0</v>
      </c>
      <c r="E76" s="295">
        <f t="shared" si="51"/>
        <v>0</v>
      </c>
      <c r="F76" s="295">
        <f t="shared" si="51"/>
        <v>0</v>
      </c>
      <c r="G76" s="295">
        <f t="shared" si="51"/>
        <v>0</v>
      </c>
      <c r="H76" s="295">
        <f>H77+H78</f>
        <v>0</v>
      </c>
      <c r="I76" s="295">
        <f t="shared" ref="I76" si="52">I77+I78</f>
        <v>0</v>
      </c>
    </row>
    <row r="77" spans="1:9">
      <c r="A77" s="298"/>
      <c r="B77" s="300" t="s">
        <v>558</v>
      </c>
      <c r="C77" s="301">
        <v>0</v>
      </c>
      <c r="D77" s="301">
        <v>0</v>
      </c>
      <c r="E77" s="301">
        <v>0</v>
      </c>
      <c r="F77" s="301">
        <v>0</v>
      </c>
      <c r="G77" s="301">
        <v>0</v>
      </c>
      <c r="H77" s="301">
        <v>0</v>
      </c>
      <c r="I77" s="301">
        <v>0</v>
      </c>
    </row>
    <row r="78" spans="1:9">
      <c r="A78" s="298"/>
      <c r="B78" s="300" t="s">
        <v>553</v>
      </c>
      <c r="C78" s="301">
        <v>0</v>
      </c>
      <c r="D78" s="301">
        <v>0</v>
      </c>
      <c r="E78" s="301">
        <v>0</v>
      </c>
      <c r="F78" s="301">
        <v>0</v>
      </c>
      <c r="G78" s="301">
        <v>0</v>
      </c>
      <c r="H78" s="301">
        <v>0</v>
      </c>
      <c r="I78" s="301">
        <v>0</v>
      </c>
    </row>
    <row r="79" spans="1:9">
      <c r="A79" s="298"/>
      <c r="B79" s="302" t="s">
        <v>477</v>
      </c>
      <c r="C79" s="295">
        <f>C80+C81</f>
        <v>0</v>
      </c>
      <c r="D79" s="295">
        <f t="shared" ref="D79:G79" si="53">D80+D81</f>
        <v>0</v>
      </c>
      <c r="E79" s="295">
        <f t="shared" si="53"/>
        <v>0</v>
      </c>
      <c r="F79" s="295">
        <f t="shared" si="53"/>
        <v>0</v>
      </c>
      <c r="G79" s="295">
        <f t="shared" si="53"/>
        <v>0</v>
      </c>
      <c r="H79" s="295">
        <f>H80+H81</f>
        <v>0</v>
      </c>
      <c r="I79" s="295">
        <f t="shared" ref="I79" si="54">I80+I81</f>
        <v>0</v>
      </c>
    </row>
    <row r="80" spans="1:9">
      <c r="A80" s="298"/>
      <c r="B80" s="300" t="s">
        <v>558</v>
      </c>
      <c r="C80" s="301">
        <v>0</v>
      </c>
      <c r="D80" s="301">
        <v>0</v>
      </c>
      <c r="E80" s="301">
        <v>0</v>
      </c>
      <c r="F80" s="301">
        <v>0</v>
      </c>
      <c r="G80" s="301">
        <v>0</v>
      </c>
      <c r="H80" s="301">
        <v>0</v>
      </c>
      <c r="I80" s="301">
        <v>0</v>
      </c>
    </row>
    <row r="81" spans="1:9">
      <c r="A81" s="298"/>
      <c r="B81" s="300" t="s">
        <v>553</v>
      </c>
      <c r="C81" s="301">
        <v>0</v>
      </c>
      <c r="D81" s="301">
        <v>0</v>
      </c>
      <c r="E81" s="301">
        <v>0</v>
      </c>
      <c r="F81" s="301">
        <v>0</v>
      </c>
      <c r="G81" s="301">
        <v>0</v>
      </c>
      <c r="H81" s="301">
        <v>0</v>
      </c>
      <c r="I81" s="301">
        <v>0</v>
      </c>
    </row>
    <row r="82" spans="1:9">
      <c r="A82" s="298"/>
      <c r="B82" s="302" t="s">
        <v>507</v>
      </c>
      <c r="C82" s="295">
        <f>C83+C84</f>
        <v>0</v>
      </c>
      <c r="D82" s="295">
        <f t="shared" ref="D82:G82" si="55">D83+D84</f>
        <v>0</v>
      </c>
      <c r="E82" s="295">
        <f t="shared" si="55"/>
        <v>0</v>
      </c>
      <c r="F82" s="295">
        <f t="shared" si="55"/>
        <v>0</v>
      </c>
      <c r="G82" s="295">
        <f t="shared" si="55"/>
        <v>0</v>
      </c>
      <c r="H82" s="295">
        <f>H83+H84</f>
        <v>0</v>
      </c>
      <c r="I82" s="295">
        <f t="shared" ref="I82" si="56">I83+I84</f>
        <v>0</v>
      </c>
    </row>
    <row r="83" spans="1:9">
      <c r="A83" s="298"/>
      <c r="B83" s="300" t="s">
        <v>558</v>
      </c>
      <c r="C83" s="301">
        <v>0</v>
      </c>
      <c r="D83" s="301">
        <v>0</v>
      </c>
      <c r="E83" s="301">
        <v>0</v>
      </c>
      <c r="F83" s="301">
        <v>0</v>
      </c>
      <c r="G83" s="301">
        <v>0</v>
      </c>
      <c r="H83" s="301">
        <v>0</v>
      </c>
      <c r="I83" s="301">
        <v>0</v>
      </c>
    </row>
    <row r="84" spans="1:9">
      <c r="A84" s="298"/>
      <c r="B84" s="300" t="s">
        <v>553</v>
      </c>
      <c r="C84" s="301">
        <v>0</v>
      </c>
      <c r="D84" s="301">
        <v>0</v>
      </c>
      <c r="E84" s="301">
        <v>0</v>
      </c>
      <c r="F84" s="301">
        <v>0</v>
      </c>
      <c r="G84" s="301">
        <v>0</v>
      </c>
      <c r="H84" s="301">
        <v>0</v>
      </c>
      <c r="I84" s="301">
        <v>0</v>
      </c>
    </row>
    <row r="85" spans="1:9">
      <c r="A85" s="298"/>
      <c r="B85" s="302" t="s">
        <v>480</v>
      </c>
      <c r="C85" s="295">
        <f>C86+C87</f>
        <v>0</v>
      </c>
      <c r="D85" s="295">
        <f t="shared" ref="D85:G85" si="57">D86+D87</f>
        <v>0</v>
      </c>
      <c r="E85" s="295">
        <f t="shared" si="57"/>
        <v>0</v>
      </c>
      <c r="F85" s="295">
        <f t="shared" si="57"/>
        <v>0</v>
      </c>
      <c r="G85" s="295">
        <f t="shared" si="57"/>
        <v>0</v>
      </c>
      <c r="H85" s="295">
        <f>H86+H87</f>
        <v>0</v>
      </c>
      <c r="I85" s="295">
        <f t="shared" ref="I85" si="58">I86+I87</f>
        <v>0</v>
      </c>
    </row>
    <row r="86" spans="1:9">
      <c r="A86" s="298"/>
      <c r="B86" s="300" t="s">
        <v>558</v>
      </c>
      <c r="C86" s="301">
        <v>0</v>
      </c>
      <c r="D86" s="301">
        <v>0</v>
      </c>
      <c r="E86" s="301">
        <v>0</v>
      </c>
      <c r="F86" s="301">
        <v>0</v>
      </c>
      <c r="G86" s="301">
        <v>0</v>
      </c>
      <c r="H86" s="301">
        <v>0</v>
      </c>
      <c r="I86" s="301">
        <v>0</v>
      </c>
    </row>
    <row r="87" spans="1:9">
      <c r="A87" s="298"/>
      <c r="B87" s="300" t="s">
        <v>553</v>
      </c>
      <c r="C87" s="301">
        <v>0</v>
      </c>
      <c r="D87" s="301">
        <v>0</v>
      </c>
      <c r="E87" s="301">
        <v>0</v>
      </c>
      <c r="F87" s="301">
        <v>0</v>
      </c>
      <c r="G87" s="301">
        <v>0</v>
      </c>
      <c r="H87" s="301">
        <v>0</v>
      </c>
      <c r="I87" s="301">
        <v>0</v>
      </c>
    </row>
    <row r="88" spans="1:9" ht="30">
      <c r="A88" s="296" t="s">
        <v>565</v>
      </c>
      <c r="B88" s="303" t="s">
        <v>566</v>
      </c>
      <c r="C88" s="295">
        <f>C89+C92+C95+C98</f>
        <v>0</v>
      </c>
      <c r="D88" s="295">
        <f t="shared" ref="D88:G88" si="59">D89+D92+D95+D98</f>
        <v>0</v>
      </c>
      <c r="E88" s="295">
        <f t="shared" si="59"/>
        <v>0</v>
      </c>
      <c r="F88" s="295">
        <f t="shared" si="59"/>
        <v>0</v>
      </c>
      <c r="G88" s="295">
        <f t="shared" si="59"/>
        <v>0</v>
      </c>
      <c r="H88" s="295">
        <f>H89+H92+H95+H98</f>
        <v>0</v>
      </c>
      <c r="I88" s="295">
        <f t="shared" ref="I88" si="60">I89+I92+I95+I98</f>
        <v>0</v>
      </c>
    </row>
    <row r="89" spans="1:9">
      <c r="A89" s="298"/>
      <c r="B89" s="299" t="s">
        <v>7</v>
      </c>
      <c r="C89" s="295">
        <f>C90+C91</f>
        <v>0</v>
      </c>
      <c r="D89" s="295">
        <f t="shared" ref="D89:G89" si="61">D90+D91</f>
        <v>0</v>
      </c>
      <c r="E89" s="295">
        <f t="shared" si="61"/>
        <v>0</v>
      </c>
      <c r="F89" s="295">
        <f t="shared" si="61"/>
        <v>0</v>
      </c>
      <c r="G89" s="295">
        <f t="shared" si="61"/>
        <v>0</v>
      </c>
      <c r="H89" s="295">
        <f>H90+H91</f>
        <v>0</v>
      </c>
      <c r="I89" s="295">
        <f t="shared" ref="I89" si="62">I90+I91</f>
        <v>0</v>
      </c>
    </row>
    <row r="90" spans="1:9">
      <c r="A90" s="298"/>
      <c r="B90" s="300" t="s">
        <v>558</v>
      </c>
      <c r="C90" s="301">
        <v>0</v>
      </c>
      <c r="D90" s="301">
        <v>0</v>
      </c>
      <c r="E90" s="301">
        <v>0</v>
      </c>
      <c r="F90" s="301">
        <v>0</v>
      </c>
      <c r="G90" s="301">
        <v>0</v>
      </c>
      <c r="H90" s="301">
        <v>0</v>
      </c>
      <c r="I90" s="301">
        <v>0</v>
      </c>
    </row>
    <row r="91" spans="1:9">
      <c r="A91" s="298"/>
      <c r="B91" s="300" t="s">
        <v>553</v>
      </c>
      <c r="C91" s="301">
        <v>0</v>
      </c>
      <c r="D91" s="301">
        <v>0</v>
      </c>
      <c r="E91" s="301">
        <v>0</v>
      </c>
      <c r="F91" s="301">
        <v>0</v>
      </c>
      <c r="G91" s="301">
        <v>0</v>
      </c>
      <c r="H91" s="301">
        <v>0</v>
      </c>
      <c r="I91" s="301">
        <v>0</v>
      </c>
    </row>
    <row r="92" spans="1:9">
      <c r="A92" s="298"/>
      <c r="B92" s="302" t="s">
        <v>477</v>
      </c>
      <c r="C92" s="295">
        <f>C93+C94</f>
        <v>0</v>
      </c>
      <c r="D92" s="295">
        <f t="shared" ref="D92:G92" si="63">D93+D94</f>
        <v>0</v>
      </c>
      <c r="E92" s="295">
        <f t="shared" si="63"/>
        <v>0</v>
      </c>
      <c r="F92" s="295">
        <f t="shared" si="63"/>
        <v>0</v>
      </c>
      <c r="G92" s="295">
        <f t="shared" si="63"/>
        <v>0</v>
      </c>
      <c r="H92" s="295">
        <f>H93+H94</f>
        <v>0</v>
      </c>
      <c r="I92" s="295">
        <f t="shared" ref="I92" si="64">I93+I94</f>
        <v>0</v>
      </c>
    </row>
    <row r="93" spans="1:9">
      <c r="A93" s="298"/>
      <c r="B93" s="300" t="s">
        <v>558</v>
      </c>
      <c r="C93" s="301">
        <v>0</v>
      </c>
      <c r="D93" s="301">
        <v>0</v>
      </c>
      <c r="E93" s="301">
        <v>0</v>
      </c>
      <c r="F93" s="301">
        <v>0</v>
      </c>
      <c r="G93" s="301">
        <v>0</v>
      </c>
      <c r="H93" s="301">
        <v>0</v>
      </c>
      <c r="I93" s="301">
        <v>0</v>
      </c>
    </row>
    <row r="94" spans="1:9">
      <c r="A94" s="298"/>
      <c r="B94" s="300" t="s">
        <v>553</v>
      </c>
      <c r="C94" s="301">
        <v>0</v>
      </c>
      <c r="D94" s="301">
        <v>0</v>
      </c>
      <c r="E94" s="301">
        <v>0</v>
      </c>
      <c r="F94" s="301">
        <v>0</v>
      </c>
      <c r="G94" s="301">
        <v>0</v>
      </c>
      <c r="H94" s="301">
        <v>0</v>
      </c>
      <c r="I94" s="301">
        <v>0</v>
      </c>
    </row>
    <row r="95" spans="1:9">
      <c r="A95" s="298"/>
      <c r="B95" s="302" t="s">
        <v>507</v>
      </c>
      <c r="C95" s="295">
        <f>C96+C97</f>
        <v>0</v>
      </c>
      <c r="D95" s="295">
        <f t="shared" ref="D95:G95" si="65">D96+D97</f>
        <v>0</v>
      </c>
      <c r="E95" s="295">
        <f t="shared" si="65"/>
        <v>0</v>
      </c>
      <c r="F95" s="295">
        <f t="shared" si="65"/>
        <v>0</v>
      </c>
      <c r="G95" s="295">
        <f t="shared" si="65"/>
        <v>0</v>
      </c>
      <c r="H95" s="295">
        <f>H96+H97</f>
        <v>0</v>
      </c>
      <c r="I95" s="295">
        <f t="shared" ref="I95" si="66">I96+I97</f>
        <v>0</v>
      </c>
    </row>
    <row r="96" spans="1:9">
      <c r="A96" s="298"/>
      <c r="B96" s="300" t="s">
        <v>558</v>
      </c>
      <c r="C96" s="301">
        <v>0</v>
      </c>
      <c r="D96" s="301">
        <v>0</v>
      </c>
      <c r="E96" s="301">
        <v>0</v>
      </c>
      <c r="F96" s="301">
        <v>0</v>
      </c>
      <c r="G96" s="301">
        <v>0</v>
      </c>
      <c r="H96" s="301">
        <v>0</v>
      </c>
      <c r="I96" s="301">
        <v>0</v>
      </c>
    </row>
    <row r="97" spans="1:9">
      <c r="A97" s="298"/>
      <c r="B97" s="300" t="s">
        <v>553</v>
      </c>
      <c r="C97" s="301">
        <v>0</v>
      </c>
      <c r="D97" s="301">
        <v>0</v>
      </c>
      <c r="E97" s="301">
        <v>0</v>
      </c>
      <c r="F97" s="301">
        <v>0</v>
      </c>
      <c r="G97" s="301">
        <v>0</v>
      </c>
      <c r="H97" s="301">
        <v>0</v>
      </c>
      <c r="I97" s="301">
        <v>0</v>
      </c>
    </row>
    <row r="98" spans="1:9">
      <c r="A98" s="298"/>
      <c r="B98" s="302" t="s">
        <v>480</v>
      </c>
      <c r="C98" s="295">
        <f>C99+C100</f>
        <v>0</v>
      </c>
      <c r="D98" s="295">
        <f t="shared" ref="D98:G98" si="67">D99+D100</f>
        <v>0</v>
      </c>
      <c r="E98" s="295">
        <f t="shared" si="67"/>
        <v>0</v>
      </c>
      <c r="F98" s="295">
        <f t="shared" si="67"/>
        <v>0</v>
      </c>
      <c r="G98" s="295">
        <f t="shared" si="67"/>
        <v>0</v>
      </c>
      <c r="H98" s="295">
        <f>H99+H100</f>
        <v>0</v>
      </c>
      <c r="I98" s="295">
        <f t="shared" ref="I98" si="68">I99+I100</f>
        <v>0</v>
      </c>
    </row>
    <row r="99" spans="1:9">
      <c r="A99" s="298"/>
      <c r="B99" s="300" t="s">
        <v>558</v>
      </c>
      <c r="C99" s="301">
        <v>0</v>
      </c>
      <c r="D99" s="301">
        <v>0</v>
      </c>
      <c r="E99" s="301">
        <v>0</v>
      </c>
      <c r="F99" s="301">
        <v>0</v>
      </c>
      <c r="G99" s="301">
        <v>0</v>
      </c>
      <c r="H99" s="301">
        <v>0</v>
      </c>
      <c r="I99" s="301">
        <v>0</v>
      </c>
    </row>
    <row r="100" spans="1:9">
      <c r="A100" s="298"/>
      <c r="B100" s="300" t="s">
        <v>553</v>
      </c>
      <c r="C100" s="301">
        <v>0</v>
      </c>
      <c r="D100" s="301">
        <v>0</v>
      </c>
      <c r="E100" s="301">
        <v>0</v>
      </c>
      <c r="F100" s="301">
        <v>0</v>
      </c>
      <c r="G100" s="301">
        <v>0</v>
      </c>
      <c r="H100" s="301">
        <v>0</v>
      </c>
      <c r="I100" s="301">
        <v>0</v>
      </c>
    </row>
    <row r="101" spans="1:9">
      <c r="A101" s="296" t="s">
        <v>567</v>
      </c>
      <c r="B101" s="303" t="s">
        <v>568</v>
      </c>
      <c r="C101" s="295">
        <f>C102+C105+C108+C111</f>
        <v>0</v>
      </c>
      <c r="D101" s="295">
        <f t="shared" ref="D101:G101" si="69">D102+D105+D108+D111</f>
        <v>0</v>
      </c>
      <c r="E101" s="295">
        <f t="shared" si="69"/>
        <v>0</v>
      </c>
      <c r="F101" s="295">
        <f t="shared" si="69"/>
        <v>0</v>
      </c>
      <c r="G101" s="295">
        <f t="shared" si="69"/>
        <v>0</v>
      </c>
      <c r="H101" s="295">
        <f>H102+H105+H108+H111</f>
        <v>0</v>
      </c>
      <c r="I101" s="295">
        <f t="shared" ref="I101" si="70">I102+I105+I108+I111</f>
        <v>0</v>
      </c>
    </row>
    <row r="102" spans="1:9">
      <c r="A102" s="298"/>
      <c r="B102" s="299" t="s">
        <v>7</v>
      </c>
      <c r="C102" s="295">
        <f>C103+C104</f>
        <v>0</v>
      </c>
      <c r="D102" s="295">
        <f t="shared" ref="D102:G102" si="71">D103+D104</f>
        <v>0</v>
      </c>
      <c r="E102" s="295">
        <f t="shared" si="71"/>
        <v>0</v>
      </c>
      <c r="F102" s="295">
        <f t="shared" si="71"/>
        <v>0</v>
      </c>
      <c r="G102" s="295">
        <f t="shared" si="71"/>
        <v>0</v>
      </c>
      <c r="H102" s="295">
        <f>H103+H104</f>
        <v>0</v>
      </c>
      <c r="I102" s="295">
        <f t="shared" ref="I102" si="72">I103+I104</f>
        <v>0</v>
      </c>
    </row>
    <row r="103" spans="1:9">
      <c r="A103" s="298"/>
      <c r="B103" s="300" t="s">
        <v>558</v>
      </c>
      <c r="C103" s="301">
        <v>0</v>
      </c>
      <c r="D103" s="301">
        <v>0</v>
      </c>
      <c r="E103" s="301">
        <v>0</v>
      </c>
      <c r="F103" s="301">
        <v>0</v>
      </c>
      <c r="G103" s="301">
        <v>0</v>
      </c>
      <c r="H103" s="301">
        <v>0</v>
      </c>
      <c r="I103" s="301">
        <v>0</v>
      </c>
    </row>
    <row r="104" spans="1:9">
      <c r="A104" s="298"/>
      <c r="B104" s="300" t="s">
        <v>553</v>
      </c>
      <c r="C104" s="301">
        <v>0</v>
      </c>
      <c r="D104" s="301">
        <v>0</v>
      </c>
      <c r="E104" s="301">
        <v>0</v>
      </c>
      <c r="F104" s="301">
        <v>0</v>
      </c>
      <c r="G104" s="301">
        <v>0</v>
      </c>
      <c r="H104" s="301">
        <v>0</v>
      </c>
      <c r="I104" s="301">
        <v>0</v>
      </c>
    </row>
    <row r="105" spans="1:9">
      <c r="A105" s="298"/>
      <c r="B105" s="302" t="s">
        <v>477</v>
      </c>
      <c r="C105" s="295">
        <f>C106+C107</f>
        <v>0</v>
      </c>
      <c r="D105" s="295">
        <f t="shared" ref="D105:G105" si="73">D106+D107</f>
        <v>0</v>
      </c>
      <c r="E105" s="295">
        <f t="shared" si="73"/>
        <v>0</v>
      </c>
      <c r="F105" s="295">
        <f t="shared" si="73"/>
        <v>0</v>
      </c>
      <c r="G105" s="295">
        <f t="shared" si="73"/>
        <v>0</v>
      </c>
      <c r="H105" s="295">
        <f>H106+H107</f>
        <v>0</v>
      </c>
      <c r="I105" s="295">
        <f t="shared" ref="I105" si="74">I106+I107</f>
        <v>0</v>
      </c>
    </row>
    <row r="106" spans="1:9">
      <c r="A106" s="298"/>
      <c r="B106" s="300" t="s">
        <v>558</v>
      </c>
      <c r="C106" s="301">
        <v>0</v>
      </c>
      <c r="D106" s="301">
        <v>0</v>
      </c>
      <c r="E106" s="301">
        <v>0</v>
      </c>
      <c r="F106" s="301">
        <v>0</v>
      </c>
      <c r="G106" s="301">
        <v>0</v>
      </c>
      <c r="H106" s="301">
        <v>0</v>
      </c>
      <c r="I106" s="301">
        <v>0</v>
      </c>
    </row>
    <row r="107" spans="1:9">
      <c r="A107" s="298"/>
      <c r="B107" s="300" t="s">
        <v>553</v>
      </c>
      <c r="C107" s="301">
        <v>0</v>
      </c>
      <c r="D107" s="301">
        <v>0</v>
      </c>
      <c r="E107" s="301">
        <v>0</v>
      </c>
      <c r="F107" s="301">
        <v>0</v>
      </c>
      <c r="G107" s="301">
        <v>0</v>
      </c>
      <c r="H107" s="301">
        <v>0</v>
      </c>
      <c r="I107" s="301">
        <v>0</v>
      </c>
    </row>
    <row r="108" spans="1:9">
      <c r="A108" s="298"/>
      <c r="B108" s="302" t="s">
        <v>507</v>
      </c>
      <c r="C108" s="295">
        <f>C109+C110</f>
        <v>0</v>
      </c>
      <c r="D108" s="295">
        <f t="shared" ref="D108:G108" si="75">D109+D110</f>
        <v>0</v>
      </c>
      <c r="E108" s="295">
        <f t="shared" si="75"/>
        <v>0</v>
      </c>
      <c r="F108" s="295">
        <f t="shared" si="75"/>
        <v>0</v>
      </c>
      <c r="G108" s="295">
        <f t="shared" si="75"/>
        <v>0</v>
      </c>
      <c r="H108" s="295">
        <f>H109+H110</f>
        <v>0</v>
      </c>
      <c r="I108" s="295">
        <f t="shared" ref="I108" si="76">I109+I110</f>
        <v>0</v>
      </c>
    </row>
    <row r="109" spans="1:9">
      <c r="A109" s="298"/>
      <c r="B109" s="300" t="s">
        <v>558</v>
      </c>
      <c r="C109" s="301">
        <v>0</v>
      </c>
      <c r="D109" s="301">
        <v>0</v>
      </c>
      <c r="E109" s="301">
        <v>0</v>
      </c>
      <c r="F109" s="301">
        <v>0</v>
      </c>
      <c r="G109" s="301">
        <v>0</v>
      </c>
      <c r="H109" s="301">
        <v>0</v>
      </c>
      <c r="I109" s="301">
        <v>0</v>
      </c>
    </row>
    <row r="110" spans="1:9">
      <c r="A110" s="298"/>
      <c r="B110" s="300" t="s">
        <v>553</v>
      </c>
      <c r="C110" s="301">
        <v>0</v>
      </c>
      <c r="D110" s="301">
        <v>0</v>
      </c>
      <c r="E110" s="301">
        <v>0</v>
      </c>
      <c r="F110" s="301">
        <v>0</v>
      </c>
      <c r="G110" s="301">
        <v>0</v>
      </c>
      <c r="H110" s="301">
        <v>0</v>
      </c>
      <c r="I110" s="301">
        <v>0</v>
      </c>
    </row>
    <row r="111" spans="1:9">
      <c r="A111" s="298"/>
      <c r="B111" s="302" t="s">
        <v>480</v>
      </c>
      <c r="C111" s="295">
        <f>C112+C113</f>
        <v>0</v>
      </c>
      <c r="D111" s="295">
        <f t="shared" ref="D111:G111" si="77">D112+D113</f>
        <v>0</v>
      </c>
      <c r="E111" s="295">
        <f t="shared" si="77"/>
        <v>0</v>
      </c>
      <c r="F111" s="295">
        <f t="shared" si="77"/>
        <v>0</v>
      </c>
      <c r="G111" s="295">
        <f t="shared" si="77"/>
        <v>0</v>
      </c>
      <c r="H111" s="295">
        <f>H112+H113</f>
        <v>0</v>
      </c>
      <c r="I111" s="295">
        <f t="shared" ref="I111" si="78">I112+I113</f>
        <v>0</v>
      </c>
    </row>
    <row r="112" spans="1:9">
      <c r="A112" s="298"/>
      <c r="B112" s="300" t="s">
        <v>558</v>
      </c>
      <c r="C112" s="301">
        <v>0</v>
      </c>
      <c r="D112" s="301">
        <v>0</v>
      </c>
      <c r="E112" s="301">
        <v>0</v>
      </c>
      <c r="F112" s="301">
        <v>0</v>
      </c>
      <c r="G112" s="301">
        <v>0</v>
      </c>
      <c r="H112" s="301">
        <v>0</v>
      </c>
      <c r="I112" s="301">
        <v>0</v>
      </c>
    </row>
    <row r="113" spans="1:9">
      <c r="A113" s="298"/>
      <c r="B113" s="300" t="s">
        <v>553</v>
      </c>
      <c r="C113" s="301">
        <v>0</v>
      </c>
      <c r="D113" s="301">
        <v>0</v>
      </c>
      <c r="E113" s="301">
        <v>0</v>
      </c>
      <c r="F113" s="301">
        <v>0</v>
      </c>
      <c r="G113" s="301">
        <v>0</v>
      </c>
      <c r="H113" s="301">
        <v>0</v>
      </c>
      <c r="I113" s="301">
        <v>0</v>
      </c>
    </row>
    <row r="114" spans="1:9">
      <c r="A114" s="296" t="s">
        <v>569</v>
      </c>
      <c r="B114" s="297" t="s">
        <v>570</v>
      </c>
      <c r="C114" s="295">
        <f>C115+C118+C121+C124</f>
        <v>0</v>
      </c>
      <c r="D114" s="295">
        <f t="shared" ref="D114:G114" si="79">D115+D118+D121+D124</f>
        <v>0</v>
      </c>
      <c r="E114" s="295">
        <f t="shared" si="79"/>
        <v>0</v>
      </c>
      <c r="F114" s="295">
        <f t="shared" si="79"/>
        <v>0</v>
      </c>
      <c r="G114" s="295">
        <f t="shared" si="79"/>
        <v>0</v>
      </c>
      <c r="H114" s="295">
        <f>H115+H118+H121+H124</f>
        <v>0</v>
      </c>
      <c r="I114" s="295">
        <f t="shared" ref="I114" si="80">I115+I118+I121+I124</f>
        <v>0</v>
      </c>
    </row>
    <row r="115" spans="1:9">
      <c r="A115" s="298"/>
      <c r="B115" s="299" t="s">
        <v>7</v>
      </c>
      <c r="C115" s="295">
        <f>C116+C117</f>
        <v>0</v>
      </c>
      <c r="D115" s="295">
        <f t="shared" ref="D115:G115" si="81">D116+D117</f>
        <v>0</v>
      </c>
      <c r="E115" s="295">
        <f t="shared" si="81"/>
        <v>0</v>
      </c>
      <c r="F115" s="295">
        <f t="shared" si="81"/>
        <v>0</v>
      </c>
      <c r="G115" s="295">
        <f t="shared" si="81"/>
        <v>0</v>
      </c>
      <c r="H115" s="295">
        <f>H116+H117</f>
        <v>0</v>
      </c>
      <c r="I115" s="295">
        <f t="shared" ref="I115" si="82">I116+I117</f>
        <v>0</v>
      </c>
    </row>
    <row r="116" spans="1:9">
      <c r="A116" s="298"/>
      <c r="B116" s="300" t="s">
        <v>558</v>
      </c>
      <c r="C116" s="301">
        <v>0</v>
      </c>
      <c r="D116" s="301">
        <v>0</v>
      </c>
      <c r="E116" s="301">
        <v>0</v>
      </c>
      <c r="F116" s="301">
        <v>0</v>
      </c>
      <c r="G116" s="301">
        <v>0</v>
      </c>
      <c r="H116" s="301">
        <v>0</v>
      </c>
      <c r="I116" s="301">
        <v>0</v>
      </c>
    </row>
    <row r="117" spans="1:9">
      <c r="A117" s="298"/>
      <c r="B117" s="300" t="s">
        <v>553</v>
      </c>
      <c r="C117" s="301">
        <v>0</v>
      </c>
      <c r="D117" s="301">
        <v>0</v>
      </c>
      <c r="E117" s="301">
        <v>0</v>
      </c>
      <c r="F117" s="301">
        <v>0</v>
      </c>
      <c r="G117" s="301">
        <v>0</v>
      </c>
      <c r="H117" s="301">
        <v>0</v>
      </c>
      <c r="I117" s="301">
        <v>0</v>
      </c>
    </row>
    <row r="118" spans="1:9">
      <c r="A118" s="298"/>
      <c r="B118" s="302" t="s">
        <v>477</v>
      </c>
      <c r="C118" s="295">
        <f>C119+C120</f>
        <v>0</v>
      </c>
      <c r="D118" s="295">
        <f t="shared" ref="D118:G118" si="83">D119+D120</f>
        <v>0</v>
      </c>
      <c r="E118" s="295">
        <f t="shared" si="83"/>
        <v>0</v>
      </c>
      <c r="F118" s="295">
        <f t="shared" si="83"/>
        <v>0</v>
      </c>
      <c r="G118" s="295">
        <f t="shared" si="83"/>
        <v>0</v>
      </c>
      <c r="H118" s="295">
        <f>H119+H120</f>
        <v>0</v>
      </c>
      <c r="I118" s="295">
        <f t="shared" ref="I118" si="84">I119+I120</f>
        <v>0</v>
      </c>
    </row>
    <row r="119" spans="1:9">
      <c r="A119" s="298"/>
      <c r="B119" s="300" t="s">
        <v>558</v>
      </c>
      <c r="C119" s="301">
        <v>0</v>
      </c>
      <c r="D119" s="301">
        <v>0</v>
      </c>
      <c r="E119" s="301">
        <v>0</v>
      </c>
      <c r="F119" s="301">
        <v>0</v>
      </c>
      <c r="G119" s="301">
        <v>0</v>
      </c>
      <c r="H119" s="301">
        <v>0</v>
      </c>
      <c r="I119" s="301">
        <v>0</v>
      </c>
    </row>
    <row r="120" spans="1:9">
      <c r="A120" s="298"/>
      <c r="B120" s="300" t="s">
        <v>553</v>
      </c>
      <c r="C120" s="301">
        <v>0</v>
      </c>
      <c r="D120" s="301">
        <v>0</v>
      </c>
      <c r="E120" s="301">
        <v>0</v>
      </c>
      <c r="F120" s="301">
        <v>0</v>
      </c>
      <c r="G120" s="301">
        <v>0</v>
      </c>
      <c r="H120" s="301">
        <v>0</v>
      </c>
      <c r="I120" s="301">
        <v>0</v>
      </c>
    </row>
    <row r="121" spans="1:9">
      <c r="A121" s="298"/>
      <c r="B121" s="302" t="s">
        <v>507</v>
      </c>
      <c r="C121" s="295">
        <f>C122+C123</f>
        <v>0</v>
      </c>
      <c r="D121" s="295">
        <f t="shared" ref="D121:G121" si="85">D122+D123</f>
        <v>0</v>
      </c>
      <c r="E121" s="295">
        <f t="shared" si="85"/>
        <v>0</v>
      </c>
      <c r="F121" s="295">
        <f t="shared" si="85"/>
        <v>0</v>
      </c>
      <c r="G121" s="295">
        <f t="shared" si="85"/>
        <v>0</v>
      </c>
      <c r="H121" s="295">
        <f>H122+H123</f>
        <v>0</v>
      </c>
      <c r="I121" s="295">
        <f t="shared" ref="I121" si="86">I122+I123</f>
        <v>0</v>
      </c>
    </row>
    <row r="122" spans="1:9">
      <c r="A122" s="298"/>
      <c r="B122" s="300" t="s">
        <v>558</v>
      </c>
      <c r="C122" s="301">
        <v>0</v>
      </c>
      <c r="D122" s="301">
        <v>0</v>
      </c>
      <c r="E122" s="301">
        <v>0</v>
      </c>
      <c r="F122" s="301">
        <v>0</v>
      </c>
      <c r="G122" s="301">
        <v>0</v>
      </c>
      <c r="H122" s="301">
        <v>0</v>
      </c>
      <c r="I122" s="301">
        <v>0</v>
      </c>
    </row>
    <row r="123" spans="1:9">
      <c r="A123" s="298"/>
      <c r="B123" s="300" t="s">
        <v>553</v>
      </c>
      <c r="C123" s="301">
        <v>0</v>
      </c>
      <c r="D123" s="301">
        <v>0</v>
      </c>
      <c r="E123" s="301">
        <v>0</v>
      </c>
      <c r="F123" s="301">
        <v>0</v>
      </c>
      <c r="G123" s="301">
        <v>0</v>
      </c>
      <c r="H123" s="301">
        <v>0</v>
      </c>
      <c r="I123" s="301">
        <v>0</v>
      </c>
    </row>
    <row r="124" spans="1:9">
      <c r="A124" s="298"/>
      <c r="B124" s="302" t="s">
        <v>480</v>
      </c>
      <c r="C124" s="295">
        <f>C125+C126</f>
        <v>0</v>
      </c>
      <c r="D124" s="295">
        <f t="shared" ref="D124:G124" si="87">D125+D126</f>
        <v>0</v>
      </c>
      <c r="E124" s="295">
        <f t="shared" si="87"/>
        <v>0</v>
      </c>
      <c r="F124" s="295">
        <f t="shared" si="87"/>
        <v>0</v>
      </c>
      <c r="G124" s="295">
        <f t="shared" si="87"/>
        <v>0</v>
      </c>
      <c r="H124" s="295">
        <f>H125+H126</f>
        <v>0</v>
      </c>
      <c r="I124" s="295">
        <f t="shared" ref="I124" si="88">I125+I126</f>
        <v>0</v>
      </c>
    </row>
    <row r="125" spans="1:9">
      <c r="A125" s="298"/>
      <c r="B125" s="300" t="s">
        <v>558</v>
      </c>
      <c r="C125" s="301">
        <v>0</v>
      </c>
      <c r="D125" s="301">
        <v>0</v>
      </c>
      <c r="E125" s="301">
        <v>0</v>
      </c>
      <c r="F125" s="301">
        <v>0</v>
      </c>
      <c r="G125" s="301">
        <v>0</v>
      </c>
      <c r="H125" s="301">
        <v>0</v>
      </c>
      <c r="I125" s="301">
        <v>0</v>
      </c>
    </row>
    <row r="126" spans="1:9">
      <c r="A126" s="298"/>
      <c r="B126" s="300" t="s">
        <v>553</v>
      </c>
      <c r="C126" s="301">
        <v>0</v>
      </c>
      <c r="D126" s="301">
        <v>0</v>
      </c>
      <c r="E126" s="301">
        <v>0</v>
      </c>
      <c r="F126" s="301">
        <v>0</v>
      </c>
      <c r="G126" s="301">
        <v>0</v>
      </c>
      <c r="H126" s="301">
        <v>0</v>
      </c>
      <c r="I126" s="301">
        <v>0</v>
      </c>
    </row>
    <row r="127" spans="1:9">
      <c r="A127" s="296" t="s">
        <v>571</v>
      </c>
      <c r="B127" s="303" t="s">
        <v>572</v>
      </c>
      <c r="C127" s="295">
        <f>C128+C131+C134+C137</f>
        <v>0</v>
      </c>
      <c r="D127" s="295">
        <f t="shared" ref="D127:G127" si="89">D128+D131+D134+D137</f>
        <v>0</v>
      </c>
      <c r="E127" s="295">
        <f t="shared" si="89"/>
        <v>0</v>
      </c>
      <c r="F127" s="295">
        <f t="shared" si="89"/>
        <v>0</v>
      </c>
      <c r="G127" s="295">
        <f t="shared" si="89"/>
        <v>0</v>
      </c>
      <c r="H127" s="295">
        <f>H128+H131+H134+H137</f>
        <v>0</v>
      </c>
      <c r="I127" s="295">
        <f t="shared" ref="I127" si="90">I128+I131+I134+I137</f>
        <v>0</v>
      </c>
    </row>
    <row r="128" spans="1:9">
      <c r="A128" s="298"/>
      <c r="B128" s="299" t="s">
        <v>7</v>
      </c>
      <c r="C128" s="295">
        <f>C129+C130</f>
        <v>0</v>
      </c>
      <c r="D128" s="295">
        <f t="shared" ref="D128:G128" si="91">D129+D130</f>
        <v>0</v>
      </c>
      <c r="E128" s="295">
        <f t="shared" si="91"/>
        <v>0</v>
      </c>
      <c r="F128" s="295">
        <f t="shared" si="91"/>
        <v>0</v>
      </c>
      <c r="G128" s="295">
        <f t="shared" si="91"/>
        <v>0</v>
      </c>
      <c r="H128" s="295">
        <f>H129+H130</f>
        <v>0</v>
      </c>
      <c r="I128" s="295">
        <f t="shared" ref="I128" si="92">I129+I130</f>
        <v>0</v>
      </c>
    </row>
    <row r="129" spans="1:9">
      <c r="A129" s="298"/>
      <c r="B129" s="300" t="s">
        <v>558</v>
      </c>
      <c r="C129" s="301">
        <v>0</v>
      </c>
      <c r="D129" s="301">
        <v>0</v>
      </c>
      <c r="E129" s="301">
        <v>0</v>
      </c>
      <c r="F129" s="301">
        <v>0</v>
      </c>
      <c r="G129" s="301">
        <v>0</v>
      </c>
      <c r="H129" s="301">
        <v>0</v>
      </c>
      <c r="I129" s="301">
        <v>0</v>
      </c>
    </row>
    <row r="130" spans="1:9">
      <c r="A130" s="298"/>
      <c r="B130" s="300" t="s">
        <v>553</v>
      </c>
      <c r="C130" s="301">
        <v>0</v>
      </c>
      <c r="D130" s="301">
        <v>0</v>
      </c>
      <c r="E130" s="301">
        <v>0</v>
      </c>
      <c r="F130" s="301">
        <v>0</v>
      </c>
      <c r="G130" s="301">
        <v>0</v>
      </c>
      <c r="H130" s="301">
        <v>0</v>
      </c>
      <c r="I130" s="301">
        <v>0</v>
      </c>
    </row>
    <row r="131" spans="1:9">
      <c r="A131" s="298"/>
      <c r="B131" s="302" t="s">
        <v>477</v>
      </c>
      <c r="C131" s="295">
        <f>C132+C133</f>
        <v>0</v>
      </c>
      <c r="D131" s="295">
        <f t="shared" ref="D131:G131" si="93">D132+D133</f>
        <v>0</v>
      </c>
      <c r="E131" s="295">
        <f t="shared" si="93"/>
        <v>0</v>
      </c>
      <c r="F131" s="295">
        <f t="shared" si="93"/>
        <v>0</v>
      </c>
      <c r="G131" s="295">
        <f t="shared" si="93"/>
        <v>0</v>
      </c>
      <c r="H131" s="295">
        <f>H132+H133</f>
        <v>0</v>
      </c>
      <c r="I131" s="295">
        <f t="shared" ref="I131" si="94">I132+I133</f>
        <v>0</v>
      </c>
    </row>
    <row r="132" spans="1:9">
      <c r="A132" s="298"/>
      <c r="B132" s="300" t="s">
        <v>558</v>
      </c>
      <c r="C132" s="301">
        <v>0</v>
      </c>
      <c r="D132" s="301">
        <v>0</v>
      </c>
      <c r="E132" s="301">
        <v>0</v>
      </c>
      <c r="F132" s="301">
        <v>0</v>
      </c>
      <c r="G132" s="301">
        <v>0</v>
      </c>
      <c r="H132" s="301">
        <v>0</v>
      </c>
      <c r="I132" s="301">
        <v>0</v>
      </c>
    </row>
    <row r="133" spans="1:9">
      <c r="A133" s="298"/>
      <c r="B133" s="300" t="s">
        <v>553</v>
      </c>
      <c r="C133" s="301">
        <v>0</v>
      </c>
      <c r="D133" s="301">
        <v>0</v>
      </c>
      <c r="E133" s="301">
        <v>0</v>
      </c>
      <c r="F133" s="301">
        <v>0</v>
      </c>
      <c r="G133" s="301">
        <v>0</v>
      </c>
      <c r="H133" s="301">
        <v>0</v>
      </c>
      <c r="I133" s="301">
        <v>0</v>
      </c>
    </row>
    <row r="134" spans="1:9">
      <c r="A134" s="298"/>
      <c r="B134" s="302" t="s">
        <v>507</v>
      </c>
      <c r="C134" s="295">
        <f>C135+C136</f>
        <v>0</v>
      </c>
      <c r="D134" s="295">
        <f t="shared" ref="D134:G134" si="95">D135+D136</f>
        <v>0</v>
      </c>
      <c r="E134" s="295">
        <f t="shared" si="95"/>
        <v>0</v>
      </c>
      <c r="F134" s="295">
        <f t="shared" si="95"/>
        <v>0</v>
      </c>
      <c r="G134" s="295">
        <f t="shared" si="95"/>
        <v>0</v>
      </c>
      <c r="H134" s="295">
        <f>H135+H136</f>
        <v>0</v>
      </c>
      <c r="I134" s="295">
        <f t="shared" ref="I134" si="96">I135+I136</f>
        <v>0</v>
      </c>
    </row>
    <row r="135" spans="1:9">
      <c r="A135" s="298"/>
      <c r="B135" s="300" t="s">
        <v>558</v>
      </c>
      <c r="C135" s="301">
        <v>0</v>
      </c>
      <c r="D135" s="301">
        <v>0</v>
      </c>
      <c r="E135" s="301">
        <v>0</v>
      </c>
      <c r="F135" s="301">
        <v>0</v>
      </c>
      <c r="G135" s="301">
        <v>0</v>
      </c>
      <c r="H135" s="301">
        <v>0</v>
      </c>
      <c r="I135" s="301">
        <v>0</v>
      </c>
    </row>
    <row r="136" spans="1:9">
      <c r="A136" s="298"/>
      <c r="B136" s="300" t="s">
        <v>553</v>
      </c>
      <c r="C136" s="301">
        <v>0</v>
      </c>
      <c r="D136" s="301">
        <v>0</v>
      </c>
      <c r="E136" s="301">
        <v>0</v>
      </c>
      <c r="F136" s="301">
        <v>0</v>
      </c>
      <c r="G136" s="301">
        <v>0</v>
      </c>
      <c r="H136" s="301">
        <v>0</v>
      </c>
      <c r="I136" s="301">
        <v>0</v>
      </c>
    </row>
    <row r="137" spans="1:9">
      <c r="A137" s="298"/>
      <c r="B137" s="302" t="s">
        <v>480</v>
      </c>
      <c r="C137" s="295">
        <f>C138+C139</f>
        <v>0</v>
      </c>
      <c r="D137" s="295">
        <f t="shared" ref="D137:G137" si="97">D138+D139</f>
        <v>0</v>
      </c>
      <c r="E137" s="295">
        <f t="shared" si="97"/>
        <v>0</v>
      </c>
      <c r="F137" s="295">
        <f t="shared" si="97"/>
        <v>0</v>
      </c>
      <c r="G137" s="295">
        <f t="shared" si="97"/>
        <v>0</v>
      </c>
      <c r="H137" s="295">
        <f>H138+H139</f>
        <v>0</v>
      </c>
      <c r="I137" s="295">
        <f t="shared" ref="I137" si="98">I138+I139</f>
        <v>0</v>
      </c>
    </row>
    <row r="138" spans="1:9">
      <c r="A138" s="298"/>
      <c r="B138" s="300" t="s">
        <v>558</v>
      </c>
      <c r="C138" s="301">
        <v>0</v>
      </c>
      <c r="D138" s="301">
        <v>0</v>
      </c>
      <c r="E138" s="301">
        <v>0</v>
      </c>
      <c r="F138" s="301">
        <v>0</v>
      </c>
      <c r="G138" s="301">
        <v>0</v>
      </c>
      <c r="H138" s="301">
        <v>0</v>
      </c>
      <c r="I138" s="301">
        <v>0</v>
      </c>
    </row>
    <row r="139" spans="1:9">
      <c r="A139" s="298"/>
      <c r="B139" s="300" t="s">
        <v>553</v>
      </c>
      <c r="C139" s="301">
        <v>0</v>
      </c>
      <c r="D139" s="301">
        <v>0</v>
      </c>
      <c r="E139" s="301">
        <v>0</v>
      </c>
      <c r="F139" s="301">
        <v>0</v>
      </c>
      <c r="G139" s="301">
        <v>0</v>
      </c>
      <c r="H139" s="301">
        <v>0</v>
      </c>
      <c r="I139" s="301">
        <v>0</v>
      </c>
    </row>
    <row r="140" spans="1:9">
      <c r="A140" s="296" t="s">
        <v>573</v>
      </c>
      <c r="B140" s="303" t="s">
        <v>574</v>
      </c>
      <c r="C140" s="295">
        <f>C141+C144+C147+C150</f>
        <v>0</v>
      </c>
      <c r="D140" s="295">
        <f t="shared" ref="D140:G140" si="99">D141+D144+D147+D150</f>
        <v>0</v>
      </c>
      <c r="E140" s="295">
        <f t="shared" si="99"/>
        <v>0</v>
      </c>
      <c r="F140" s="295">
        <f t="shared" si="99"/>
        <v>0</v>
      </c>
      <c r="G140" s="295">
        <f t="shared" si="99"/>
        <v>0</v>
      </c>
      <c r="H140" s="295">
        <f>H141+H144+H147+H150</f>
        <v>0</v>
      </c>
      <c r="I140" s="295">
        <f t="shared" ref="I140" si="100">I141+I144+I147+I150</f>
        <v>0</v>
      </c>
    </row>
    <row r="141" spans="1:9">
      <c r="A141" s="298"/>
      <c r="B141" s="299" t="s">
        <v>7</v>
      </c>
      <c r="C141" s="295">
        <f>C142+C143</f>
        <v>0</v>
      </c>
      <c r="D141" s="295">
        <f t="shared" ref="D141:G141" si="101">D142+D143</f>
        <v>0</v>
      </c>
      <c r="E141" s="295">
        <f t="shared" si="101"/>
        <v>0</v>
      </c>
      <c r="F141" s="295">
        <f t="shared" si="101"/>
        <v>0</v>
      </c>
      <c r="G141" s="295">
        <f t="shared" si="101"/>
        <v>0</v>
      </c>
      <c r="H141" s="295">
        <f>H142+H143</f>
        <v>0</v>
      </c>
      <c r="I141" s="295">
        <f t="shared" ref="I141" si="102">I142+I143</f>
        <v>0</v>
      </c>
    </row>
    <row r="142" spans="1:9">
      <c r="A142" s="298"/>
      <c r="B142" s="300" t="s">
        <v>558</v>
      </c>
      <c r="C142" s="301">
        <v>0</v>
      </c>
      <c r="D142" s="301">
        <v>0</v>
      </c>
      <c r="E142" s="301">
        <v>0</v>
      </c>
      <c r="F142" s="301">
        <v>0</v>
      </c>
      <c r="G142" s="301">
        <v>0</v>
      </c>
      <c r="H142" s="301">
        <v>0</v>
      </c>
      <c r="I142" s="301">
        <v>0</v>
      </c>
    </row>
    <row r="143" spans="1:9">
      <c r="A143" s="298"/>
      <c r="B143" s="300" t="s">
        <v>553</v>
      </c>
      <c r="C143" s="301">
        <v>0</v>
      </c>
      <c r="D143" s="301">
        <v>0</v>
      </c>
      <c r="E143" s="301">
        <v>0</v>
      </c>
      <c r="F143" s="301">
        <v>0</v>
      </c>
      <c r="G143" s="301">
        <v>0</v>
      </c>
      <c r="H143" s="301">
        <v>0</v>
      </c>
      <c r="I143" s="301">
        <v>0</v>
      </c>
    </row>
    <row r="144" spans="1:9">
      <c r="A144" s="298"/>
      <c r="B144" s="302" t="s">
        <v>477</v>
      </c>
      <c r="C144" s="295">
        <f>C145+C146</f>
        <v>0</v>
      </c>
      <c r="D144" s="295">
        <f t="shared" ref="D144:G144" si="103">D145+D146</f>
        <v>0</v>
      </c>
      <c r="E144" s="295">
        <f t="shared" si="103"/>
        <v>0</v>
      </c>
      <c r="F144" s="295">
        <f t="shared" si="103"/>
        <v>0</v>
      </c>
      <c r="G144" s="295">
        <f t="shared" si="103"/>
        <v>0</v>
      </c>
      <c r="H144" s="295">
        <f>H145+H146</f>
        <v>0</v>
      </c>
      <c r="I144" s="295">
        <f t="shared" ref="I144" si="104">I145+I146</f>
        <v>0</v>
      </c>
    </row>
    <row r="145" spans="1:9">
      <c r="A145" s="298"/>
      <c r="B145" s="300" t="s">
        <v>558</v>
      </c>
      <c r="C145" s="301">
        <v>0</v>
      </c>
      <c r="D145" s="301">
        <v>0</v>
      </c>
      <c r="E145" s="301">
        <v>0</v>
      </c>
      <c r="F145" s="301">
        <v>0</v>
      </c>
      <c r="G145" s="301">
        <v>0</v>
      </c>
      <c r="H145" s="301">
        <v>0</v>
      </c>
      <c r="I145" s="301">
        <v>0</v>
      </c>
    </row>
    <row r="146" spans="1:9">
      <c r="A146" s="298"/>
      <c r="B146" s="300" t="s">
        <v>553</v>
      </c>
      <c r="C146" s="301">
        <v>0</v>
      </c>
      <c r="D146" s="301">
        <v>0</v>
      </c>
      <c r="E146" s="301">
        <v>0</v>
      </c>
      <c r="F146" s="301">
        <v>0</v>
      </c>
      <c r="G146" s="301">
        <v>0</v>
      </c>
      <c r="H146" s="301">
        <v>0</v>
      </c>
      <c r="I146" s="301">
        <v>0</v>
      </c>
    </row>
    <row r="147" spans="1:9">
      <c r="A147" s="298"/>
      <c r="B147" s="302" t="s">
        <v>507</v>
      </c>
      <c r="C147" s="295">
        <f>C148+C149</f>
        <v>0</v>
      </c>
      <c r="D147" s="295">
        <f t="shared" ref="D147:G147" si="105">D148+D149</f>
        <v>0</v>
      </c>
      <c r="E147" s="295">
        <f t="shared" si="105"/>
        <v>0</v>
      </c>
      <c r="F147" s="295">
        <f t="shared" si="105"/>
        <v>0</v>
      </c>
      <c r="G147" s="295">
        <f t="shared" si="105"/>
        <v>0</v>
      </c>
      <c r="H147" s="295">
        <f>H148+H149</f>
        <v>0</v>
      </c>
      <c r="I147" s="295">
        <f t="shared" ref="I147" si="106">I148+I149</f>
        <v>0</v>
      </c>
    </row>
    <row r="148" spans="1:9">
      <c r="A148" s="298"/>
      <c r="B148" s="300" t="s">
        <v>558</v>
      </c>
      <c r="C148" s="301">
        <v>0</v>
      </c>
      <c r="D148" s="301">
        <v>0</v>
      </c>
      <c r="E148" s="301">
        <v>0</v>
      </c>
      <c r="F148" s="301">
        <v>0</v>
      </c>
      <c r="G148" s="301">
        <v>0</v>
      </c>
      <c r="H148" s="301">
        <v>0</v>
      </c>
      <c r="I148" s="301">
        <v>0</v>
      </c>
    </row>
    <row r="149" spans="1:9">
      <c r="A149" s="298"/>
      <c r="B149" s="300" t="s">
        <v>553</v>
      </c>
      <c r="C149" s="301">
        <v>0</v>
      </c>
      <c r="D149" s="301">
        <v>0</v>
      </c>
      <c r="E149" s="301">
        <v>0</v>
      </c>
      <c r="F149" s="301">
        <v>0</v>
      </c>
      <c r="G149" s="301">
        <v>0</v>
      </c>
      <c r="H149" s="301">
        <v>0</v>
      </c>
      <c r="I149" s="301">
        <v>0</v>
      </c>
    </row>
    <row r="150" spans="1:9">
      <c r="A150" s="298"/>
      <c r="B150" s="302" t="s">
        <v>480</v>
      </c>
      <c r="C150" s="295">
        <f>C151+C152</f>
        <v>0</v>
      </c>
      <c r="D150" s="295">
        <f t="shared" ref="D150:G150" si="107">D151+D152</f>
        <v>0</v>
      </c>
      <c r="E150" s="295">
        <f t="shared" si="107"/>
        <v>0</v>
      </c>
      <c r="F150" s="295">
        <f t="shared" si="107"/>
        <v>0</v>
      </c>
      <c r="G150" s="295">
        <f t="shared" si="107"/>
        <v>0</v>
      </c>
      <c r="H150" s="295">
        <f>H151+H152</f>
        <v>0</v>
      </c>
      <c r="I150" s="295">
        <f t="shared" ref="I150" si="108">I151+I152</f>
        <v>0</v>
      </c>
    </row>
    <row r="151" spans="1:9">
      <c r="A151" s="298"/>
      <c r="B151" s="300" t="s">
        <v>558</v>
      </c>
      <c r="C151" s="301">
        <v>0</v>
      </c>
      <c r="D151" s="301">
        <v>0</v>
      </c>
      <c r="E151" s="301">
        <v>0</v>
      </c>
      <c r="F151" s="301">
        <v>0</v>
      </c>
      <c r="G151" s="301">
        <v>0</v>
      </c>
      <c r="H151" s="301">
        <v>0</v>
      </c>
      <c r="I151" s="301">
        <v>0</v>
      </c>
    </row>
    <row r="152" spans="1:9">
      <c r="A152" s="298"/>
      <c r="B152" s="300" t="s">
        <v>553</v>
      </c>
      <c r="C152" s="301">
        <v>0</v>
      </c>
      <c r="D152" s="301">
        <v>0</v>
      </c>
      <c r="E152" s="301">
        <v>0</v>
      </c>
      <c r="F152" s="301">
        <v>0</v>
      </c>
      <c r="G152" s="301">
        <v>0</v>
      </c>
      <c r="H152" s="301">
        <v>0</v>
      </c>
      <c r="I152" s="301">
        <v>0</v>
      </c>
    </row>
    <row r="153" spans="1:9">
      <c r="A153" s="296" t="s">
        <v>575</v>
      </c>
      <c r="B153" s="303" t="s">
        <v>576</v>
      </c>
      <c r="C153" s="295">
        <f>C154+C157+C160+C163</f>
        <v>0</v>
      </c>
      <c r="D153" s="295">
        <f t="shared" ref="D153:G153" si="109">D154+D157+D160+D163</f>
        <v>0</v>
      </c>
      <c r="E153" s="295">
        <f t="shared" si="109"/>
        <v>0</v>
      </c>
      <c r="F153" s="295">
        <f t="shared" si="109"/>
        <v>0</v>
      </c>
      <c r="G153" s="295">
        <f t="shared" si="109"/>
        <v>0</v>
      </c>
      <c r="H153" s="295">
        <f>H154+H157+H160+H163</f>
        <v>0</v>
      </c>
      <c r="I153" s="295">
        <f t="shared" ref="I153" si="110">I154+I157+I160+I163</f>
        <v>0</v>
      </c>
    </row>
    <row r="154" spans="1:9">
      <c r="A154" s="298"/>
      <c r="B154" s="299" t="s">
        <v>7</v>
      </c>
      <c r="C154" s="295">
        <f>C155+C156</f>
        <v>0</v>
      </c>
      <c r="D154" s="295">
        <f t="shared" ref="D154:G154" si="111">D155+D156</f>
        <v>0</v>
      </c>
      <c r="E154" s="295">
        <f t="shared" si="111"/>
        <v>0</v>
      </c>
      <c r="F154" s="295">
        <f t="shared" si="111"/>
        <v>0</v>
      </c>
      <c r="G154" s="295">
        <f t="shared" si="111"/>
        <v>0</v>
      </c>
      <c r="H154" s="295">
        <f>H155+H156</f>
        <v>0</v>
      </c>
      <c r="I154" s="295">
        <f t="shared" ref="I154" si="112">I155+I156</f>
        <v>0</v>
      </c>
    </row>
    <row r="155" spans="1:9">
      <c r="A155" s="298"/>
      <c r="B155" s="300" t="s">
        <v>558</v>
      </c>
      <c r="C155" s="301">
        <v>0</v>
      </c>
      <c r="D155" s="301">
        <v>0</v>
      </c>
      <c r="E155" s="301">
        <v>0</v>
      </c>
      <c r="F155" s="301">
        <v>0</v>
      </c>
      <c r="G155" s="301">
        <v>0</v>
      </c>
      <c r="H155" s="301">
        <v>0</v>
      </c>
      <c r="I155" s="301">
        <v>0</v>
      </c>
    </row>
    <row r="156" spans="1:9">
      <c r="A156" s="298"/>
      <c r="B156" s="300" t="s">
        <v>553</v>
      </c>
      <c r="C156" s="301">
        <v>0</v>
      </c>
      <c r="D156" s="301">
        <v>0</v>
      </c>
      <c r="E156" s="301">
        <v>0</v>
      </c>
      <c r="F156" s="301">
        <v>0</v>
      </c>
      <c r="G156" s="301">
        <v>0</v>
      </c>
      <c r="H156" s="301">
        <v>0</v>
      </c>
      <c r="I156" s="301">
        <v>0</v>
      </c>
    </row>
    <row r="157" spans="1:9">
      <c r="A157" s="298"/>
      <c r="B157" s="302" t="s">
        <v>477</v>
      </c>
      <c r="C157" s="295">
        <f>C158+C159</f>
        <v>0</v>
      </c>
      <c r="D157" s="295">
        <f t="shared" ref="D157:G157" si="113">D158+D159</f>
        <v>0</v>
      </c>
      <c r="E157" s="295">
        <f t="shared" si="113"/>
        <v>0</v>
      </c>
      <c r="F157" s="295">
        <f t="shared" si="113"/>
        <v>0</v>
      </c>
      <c r="G157" s="295">
        <f t="shared" si="113"/>
        <v>0</v>
      </c>
      <c r="H157" s="295">
        <f>H158+H159</f>
        <v>0</v>
      </c>
      <c r="I157" s="295">
        <f t="shared" ref="I157" si="114">I158+I159</f>
        <v>0</v>
      </c>
    </row>
    <row r="158" spans="1:9">
      <c r="A158" s="298"/>
      <c r="B158" s="300" t="s">
        <v>558</v>
      </c>
      <c r="C158" s="301">
        <v>0</v>
      </c>
      <c r="D158" s="301">
        <v>0</v>
      </c>
      <c r="E158" s="301">
        <v>0</v>
      </c>
      <c r="F158" s="301">
        <v>0</v>
      </c>
      <c r="G158" s="301">
        <v>0</v>
      </c>
      <c r="H158" s="301">
        <v>0</v>
      </c>
      <c r="I158" s="301">
        <v>0</v>
      </c>
    </row>
    <row r="159" spans="1:9">
      <c r="A159" s="298"/>
      <c r="B159" s="300" t="s">
        <v>553</v>
      </c>
      <c r="C159" s="301">
        <v>0</v>
      </c>
      <c r="D159" s="301">
        <v>0</v>
      </c>
      <c r="E159" s="301">
        <v>0</v>
      </c>
      <c r="F159" s="301">
        <v>0</v>
      </c>
      <c r="G159" s="301">
        <v>0</v>
      </c>
      <c r="H159" s="301">
        <v>0</v>
      </c>
      <c r="I159" s="301">
        <v>0</v>
      </c>
    </row>
    <row r="160" spans="1:9">
      <c r="A160" s="298"/>
      <c r="B160" s="302" t="s">
        <v>507</v>
      </c>
      <c r="C160" s="295">
        <f>C161+C162</f>
        <v>0</v>
      </c>
      <c r="D160" s="295">
        <f t="shared" ref="D160:G160" si="115">D161+D162</f>
        <v>0</v>
      </c>
      <c r="E160" s="295">
        <f t="shared" si="115"/>
        <v>0</v>
      </c>
      <c r="F160" s="295">
        <f t="shared" si="115"/>
        <v>0</v>
      </c>
      <c r="G160" s="295">
        <f t="shared" si="115"/>
        <v>0</v>
      </c>
      <c r="H160" s="295">
        <f>H161+H162</f>
        <v>0</v>
      </c>
      <c r="I160" s="295">
        <f t="shared" ref="I160" si="116">I161+I162</f>
        <v>0</v>
      </c>
    </row>
    <row r="161" spans="1:9">
      <c r="A161" s="298"/>
      <c r="B161" s="300" t="s">
        <v>558</v>
      </c>
      <c r="C161" s="301">
        <v>0</v>
      </c>
      <c r="D161" s="301">
        <v>0</v>
      </c>
      <c r="E161" s="301">
        <v>0</v>
      </c>
      <c r="F161" s="301">
        <v>0</v>
      </c>
      <c r="G161" s="301">
        <v>0</v>
      </c>
      <c r="H161" s="301">
        <v>0</v>
      </c>
      <c r="I161" s="301">
        <v>0</v>
      </c>
    </row>
    <row r="162" spans="1:9">
      <c r="A162" s="298"/>
      <c r="B162" s="300" t="s">
        <v>553</v>
      </c>
      <c r="C162" s="301">
        <v>0</v>
      </c>
      <c r="D162" s="301">
        <v>0</v>
      </c>
      <c r="E162" s="301">
        <v>0</v>
      </c>
      <c r="F162" s="301">
        <v>0</v>
      </c>
      <c r="G162" s="301">
        <v>0</v>
      </c>
      <c r="H162" s="301">
        <v>0</v>
      </c>
      <c r="I162" s="301">
        <v>0</v>
      </c>
    </row>
    <row r="163" spans="1:9">
      <c r="A163" s="298"/>
      <c r="B163" s="302" t="s">
        <v>480</v>
      </c>
      <c r="C163" s="295">
        <f>C164+C165</f>
        <v>0</v>
      </c>
      <c r="D163" s="295">
        <f t="shared" ref="D163:G163" si="117">D164+D165</f>
        <v>0</v>
      </c>
      <c r="E163" s="295">
        <f t="shared" si="117"/>
        <v>0</v>
      </c>
      <c r="F163" s="295">
        <f t="shared" si="117"/>
        <v>0</v>
      </c>
      <c r="G163" s="295">
        <f t="shared" si="117"/>
        <v>0</v>
      </c>
      <c r="H163" s="295">
        <f>H164+H165</f>
        <v>0</v>
      </c>
      <c r="I163" s="295">
        <f t="shared" ref="I163" si="118">I164+I165</f>
        <v>0</v>
      </c>
    </row>
    <row r="164" spans="1:9">
      <c r="A164" s="298"/>
      <c r="B164" s="300" t="s">
        <v>558</v>
      </c>
      <c r="C164" s="301">
        <v>0</v>
      </c>
      <c r="D164" s="301">
        <v>0</v>
      </c>
      <c r="E164" s="301">
        <v>0</v>
      </c>
      <c r="F164" s="301">
        <v>0</v>
      </c>
      <c r="G164" s="301">
        <v>0</v>
      </c>
      <c r="H164" s="301">
        <v>0</v>
      </c>
      <c r="I164" s="301">
        <v>0</v>
      </c>
    </row>
    <row r="165" spans="1:9">
      <c r="A165" s="298"/>
      <c r="B165" s="300" t="s">
        <v>553</v>
      </c>
      <c r="C165" s="301">
        <v>0</v>
      </c>
      <c r="D165" s="301">
        <v>0</v>
      </c>
      <c r="E165" s="301">
        <v>0</v>
      </c>
      <c r="F165" s="301">
        <v>0</v>
      </c>
      <c r="G165" s="301">
        <v>0</v>
      </c>
      <c r="H165" s="301">
        <v>0</v>
      </c>
      <c r="I165" s="301">
        <v>0</v>
      </c>
    </row>
    <row r="166" spans="1:9" ht="30">
      <c r="A166" s="296" t="s">
        <v>577</v>
      </c>
      <c r="B166" s="303" t="s">
        <v>578</v>
      </c>
      <c r="C166" s="295">
        <f>C167+C170+C173+C176</f>
        <v>0</v>
      </c>
      <c r="D166" s="295">
        <f t="shared" ref="D166:G166" si="119">D167+D170+D173+D176</f>
        <v>0</v>
      </c>
      <c r="E166" s="295">
        <f t="shared" si="119"/>
        <v>0</v>
      </c>
      <c r="F166" s="295">
        <f t="shared" si="119"/>
        <v>0</v>
      </c>
      <c r="G166" s="295">
        <f t="shared" si="119"/>
        <v>0</v>
      </c>
      <c r="H166" s="295">
        <f>H167+H170+H173+H176</f>
        <v>0</v>
      </c>
      <c r="I166" s="295">
        <f t="shared" ref="I166" si="120">I167+I170+I173+I176</f>
        <v>0</v>
      </c>
    </row>
    <row r="167" spans="1:9">
      <c r="A167" s="298"/>
      <c r="B167" s="299" t="s">
        <v>7</v>
      </c>
      <c r="C167" s="295">
        <f>C168+C169</f>
        <v>0</v>
      </c>
      <c r="D167" s="295">
        <f t="shared" ref="D167:G167" si="121">D168+D169</f>
        <v>0</v>
      </c>
      <c r="E167" s="295">
        <f t="shared" si="121"/>
        <v>0</v>
      </c>
      <c r="F167" s="295">
        <f t="shared" si="121"/>
        <v>0</v>
      </c>
      <c r="G167" s="295">
        <f t="shared" si="121"/>
        <v>0</v>
      </c>
      <c r="H167" s="295">
        <f>H168+H169</f>
        <v>0</v>
      </c>
      <c r="I167" s="295">
        <f t="shared" ref="I167" si="122">I168+I169</f>
        <v>0</v>
      </c>
    </row>
    <row r="168" spans="1:9">
      <c r="A168" s="298"/>
      <c r="B168" s="300" t="s">
        <v>558</v>
      </c>
      <c r="C168" s="301">
        <v>0</v>
      </c>
      <c r="D168" s="301">
        <v>0</v>
      </c>
      <c r="E168" s="301">
        <v>0</v>
      </c>
      <c r="F168" s="301">
        <v>0</v>
      </c>
      <c r="G168" s="301">
        <v>0</v>
      </c>
      <c r="H168" s="301">
        <v>0</v>
      </c>
      <c r="I168" s="301">
        <v>0</v>
      </c>
    </row>
    <row r="169" spans="1:9">
      <c r="A169" s="298"/>
      <c r="B169" s="300" t="s">
        <v>553</v>
      </c>
      <c r="C169" s="301">
        <v>0</v>
      </c>
      <c r="D169" s="301">
        <v>0</v>
      </c>
      <c r="E169" s="301">
        <v>0</v>
      </c>
      <c r="F169" s="301">
        <v>0</v>
      </c>
      <c r="G169" s="301">
        <v>0</v>
      </c>
      <c r="H169" s="301">
        <v>0</v>
      </c>
      <c r="I169" s="301">
        <v>0</v>
      </c>
    </row>
    <row r="170" spans="1:9">
      <c r="A170" s="298"/>
      <c r="B170" s="302" t="s">
        <v>477</v>
      </c>
      <c r="C170" s="295">
        <f>C171+C172</f>
        <v>0</v>
      </c>
      <c r="D170" s="295">
        <f t="shared" ref="D170:G170" si="123">D171+D172</f>
        <v>0</v>
      </c>
      <c r="E170" s="295">
        <f t="shared" si="123"/>
        <v>0</v>
      </c>
      <c r="F170" s="295">
        <f t="shared" si="123"/>
        <v>0</v>
      </c>
      <c r="G170" s="295">
        <f t="shared" si="123"/>
        <v>0</v>
      </c>
      <c r="H170" s="295">
        <f>H171+H172</f>
        <v>0</v>
      </c>
      <c r="I170" s="295">
        <f t="shared" ref="I170" si="124">I171+I172</f>
        <v>0</v>
      </c>
    </row>
    <row r="171" spans="1:9">
      <c r="A171" s="298"/>
      <c r="B171" s="300" t="s">
        <v>558</v>
      </c>
      <c r="C171" s="301">
        <v>0</v>
      </c>
      <c r="D171" s="301">
        <v>0</v>
      </c>
      <c r="E171" s="301">
        <v>0</v>
      </c>
      <c r="F171" s="301">
        <v>0</v>
      </c>
      <c r="G171" s="301">
        <v>0</v>
      </c>
      <c r="H171" s="301">
        <v>0</v>
      </c>
      <c r="I171" s="301">
        <v>0</v>
      </c>
    </row>
    <row r="172" spans="1:9">
      <c r="A172" s="298"/>
      <c r="B172" s="300" t="s">
        <v>553</v>
      </c>
      <c r="C172" s="301">
        <v>0</v>
      </c>
      <c r="D172" s="301">
        <v>0</v>
      </c>
      <c r="E172" s="301">
        <v>0</v>
      </c>
      <c r="F172" s="301">
        <v>0</v>
      </c>
      <c r="G172" s="301">
        <v>0</v>
      </c>
      <c r="H172" s="301">
        <v>0</v>
      </c>
      <c r="I172" s="301">
        <v>0</v>
      </c>
    </row>
    <row r="173" spans="1:9">
      <c r="A173" s="298"/>
      <c r="B173" s="302" t="s">
        <v>507</v>
      </c>
      <c r="C173" s="295">
        <f>C174+C175</f>
        <v>0</v>
      </c>
      <c r="D173" s="295">
        <f t="shared" ref="D173:G173" si="125">D174+D175</f>
        <v>0</v>
      </c>
      <c r="E173" s="295">
        <f t="shared" si="125"/>
        <v>0</v>
      </c>
      <c r="F173" s="295">
        <f t="shared" si="125"/>
        <v>0</v>
      </c>
      <c r="G173" s="295">
        <f t="shared" si="125"/>
        <v>0</v>
      </c>
      <c r="H173" s="295">
        <f>H174+H175</f>
        <v>0</v>
      </c>
      <c r="I173" s="295">
        <f t="shared" ref="I173" si="126">I174+I175</f>
        <v>0</v>
      </c>
    </row>
    <row r="174" spans="1:9">
      <c r="A174" s="298"/>
      <c r="B174" s="300" t="s">
        <v>558</v>
      </c>
      <c r="C174" s="301">
        <v>0</v>
      </c>
      <c r="D174" s="301">
        <v>0</v>
      </c>
      <c r="E174" s="301">
        <v>0</v>
      </c>
      <c r="F174" s="301">
        <v>0</v>
      </c>
      <c r="G174" s="301">
        <v>0</v>
      </c>
      <c r="H174" s="301">
        <v>0</v>
      </c>
      <c r="I174" s="301">
        <v>0</v>
      </c>
    </row>
    <row r="175" spans="1:9">
      <c r="A175" s="298"/>
      <c r="B175" s="300" t="s">
        <v>553</v>
      </c>
      <c r="C175" s="301">
        <v>0</v>
      </c>
      <c r="D175" s="301">
        <v>0</v>
      </c>
      <c r="E175" s="301">
        <v>0</v>
      </c>
      <c r="F175" s="301">
        <v>0</v>
      </c>
      <c r="G175" s="301">
        <v>0</v>
      </c>
      <c r="H175" s="301">
        <v>0</v>
      </c>
      <c r="I175" s="301">
        <v>0</v>
      </c>
    </row>
    <row r="176" spans="1:9">
      <c r="A176" s="298"/>
      <c r="B176" s="302" t="s">
        <v>480</v>
      </c>
      <c r="C176" s="295">
        <f>C177+C178</f>
        <v>0</v>
      </c>
      <c r="D176" s="295">
        <f t="shared" ref="D176:G176" si="127">D177+D178</f>
        <v>0</v>
      </c>
      <c r="E176" s="295">
        <f t="shared" si="127"/>
        <v>0</v>
      </c>
      <c r="F176" s="295">
        <f t="shared" si="127"/>
        <v>0</v>
      </c>
      <c r="G176" s="295">
        <f t="shared" si="127"/>
        <v>0</v>
      </c>
      <c r="H176" s="295">
        <f>H177+H178</f>
        <v>0</v>
      </c>
      <c r="I176" s="295">
        <f t="shared" ref="I176" si="128">I177+I178</f>
        <v>0</v>
      </c>
    </row>
    <row r="177" spans="1:9">
      <c r="A177" s="298"/>
      <c r="B177" s="300" t="s">
        <v>558</v>
      </c>
      <c r="C177" s="301">
        <v>0</v>
      </c>
      <c r="D177" s="301">
        <v>0</v>
      </c>
      <c r="E177" s="301">
        <v>0</v>
      </c>
      <c r="F177" s="301">
        <v>0</v>
      </c>
      <c r="G177" s="301">
        <v>0</v>
      </c>
      <c r="H177" s="301">
        <v>0</v>
      </c>
      <c r="I177" s="301">
        <v>0</v>
      </c>
    </row>
    <row r="178" spans="1:9">
      <c r="A178" s="298"/>
      <c r="B178" s="300" t="s">
        <v>553</v>
      </c>
      <c r="C178" s="301">
        <v>0</v>
      </c>
      <c r="D178" s="301">
        <v>0</v>
      </c>
      <c r="E178" s="301">
        <v>0</v>
      </c>
      <c r="F178" s="301">
        <v>0</v>
      </c>
      <c r="G178" s="301">
        <v>0</v>
      </c>
      <c r="H178" s="301">
        <v>0</v>
      </c>
      <c r="I178" s="301">
        <v>0</v>
      </c>
    </row>
    <row r="179" spans="1:9" ht="30">
      <c r="A179" s="296" t="s">
        <v>579</v>
      </c>
      <c r="B179" s="303" t="s">
        <v>580</v>
      </c>
      <c r="C179" s="295">
        <f>C180+C183+C186+C189</f>
        <v>0</v>
      </c>
      <c r="D179" s="295">
        <f t="shared" ref="D179:G179" si="129">D180+D183+D186+D189</f>
        <v>0</v>
      </c>
      <c r="E179" s="295">
        <f t="shared" si="129"/>
        <v>0</v>
      </c>
      <c r="F179" s="295">
        <f t="shared" si="129"/>
        <v>0</v>
      </c>
      <c r="G179" s="295">
        <f t="shared" si="129"/>
        <v>0</v>
      </c>
      <c r="H179" s="295">
        <f>H180+H183+H186+H189</f>
        <v>0</v>
      </c>
      <c r="I179" s="295">
        <f t="shared" ref="I179" si="130">I180+I183+I186+I189</f>
        <v>0</v>
      </c>
    </row>
    <row r="180" spans="1:9">
      <c r="A180" s="298"/>
      <c r="B180" s="299" t="s">
        <v>7</v>
      </c>
      <c r="C180" s="295">
        <f>C181+C182</f>
        <v>0</v>
      </c>
      <c r="D180" s="295">
        <f t="shared" ref="D180:G180" si="131">D181+D182</f>
        <v>0</v>
      </c>
      <c r="E180" s="295">
        <f t="shared" si="131"/>
        <v>0</v>
      </c>
      <c r="F180" s="295">
        <f t="shared" si="131"/>
        <v>0</v>
      </c>
      <c r="G180" s="295">
        <f t="shared" si="131"/>
        <v>0</v>
      </c>
      <c r="H180" s="295">
        <f>H181+H182</f>
        <v>0</v>
      </c>
      <c r="I180" s="295">
        <f t="shared" ref="I180" si="132">I181+I182</f>
        <v>0</v>
      </c>
    </row>
    <row r="181" spans="1:9">
      <c r="A181" s="298"/>
      <c r="B181" s="300" t="s">
        <v>558</v>
      </c>
      <c r="C181" s="301">
        <v>0</v>
      </c>
      <c r="D181" s="301">
        <v>0</v>
      </c>
      <c r="E181" s="301">
        <v>0</v>
      </c>
      <c r="F181" s="301">
        <v>0</v>
      </c>
      <c r="G181" s="301">
        <v>0</v>
      </c>
      <c r="H181" s="301">
        <v>0</v>
      </c>
      <c r="I181" s="301">
        <v>0</v>
      </c>
    </row>
    <row r="182" spans="1:9">
      <c r="A182" s="298"/>
      <c r="B182" s="300" t="s">
        <v>553</v>
      </c>
      <c r="C182" s="301">
        <v>0</v>
      </c>
      <c r="D182" s="301">
        <v>0</v>
      </c>
      <c r="E182" s="301">
        <v>0</v>
      </c>
      <c r="F182" s="301">
        <v>0</v>
      </c>
      <c r="G182" s="301">
        <v>0</v>
      </c>
      <c r="H182" s="301">
        <v>0</v>
      </c>
      <c r="I182" s="301">
        <v>0</v>
      </c>
    </row>
    <row r="183" spans="1:9">
      <c r="A183" s="298"/>
      <c r="B183" s="302" t="s">
        <v>477</v>
      </c>
      <c r="C183" s="295">
        <f>C184+C185</f>
        <v>0</v>
      </c>
      <c r="D183" s="295">
        <f t="shared" ref="D183:G183" si="133">D184+D185</f>
        <v>0</v>
      </c>
      <c r="E183" s="295">
        <f t="shared" si="133"/>
        <v>0</v>
      </c>
      <c r="F183" s="295">
        <f t="shared" si="133"/>
        <v>0</v>
      </c>
      <c r="G183" s="295">
        <f t="shared" si="133"/>
        <v>0</v>
      </c>
      <c r="H183" s="295">
        <f>H184+H185</f>
        <v>0</v>
      </c>
      <c r="I183" s="295">
        <f t="shared" ref="I183" si="134">I184+I185</f>
        <v>0</v>
      </c>
    </row>
    <row r="184" spans="1:9">
      <c r="A184" s="298"/>
      <c r="B184" s="300" t="s">
        <v>558</v>
      </c>
      <c r="C184" s="301">
        <v>0</v>
      </c>
      <c r="D184" s="301">
        <v>0</v>
      </c>
      <c r="E184" s="301">
        <v>0</v>
      </c>
      <c r="F184" s="301">
        <v>0</v>
      </c>
      <c r="G184" s="301">
        <v>0</v>
      </c>
      <c r="H184" s="301">
        <v>0</v>
      </c>
      <c r="I184" s="301">
        <v>0</v>
      </c>
    </row>
    <row r="185" spans="1:9">
      <c r="A185" s="298"/>
      <c r="B185" s="300" t="s">
        <v>553</v>
      </c>
      <c r="C185" s="301">
        <v>0</v>
      </c>
      <c r="D185" s="301">
        <v>0</v>
      </c>
      <c r="E185" s="301">
        <v>0</v>
      </c>
      <c r="F185" s="301">
        <v>0</v>
      </c>
      <c r="G185" s="301">
        <v>0</v>
      </c>
      <c r="H185" s="301">
        <v>0</v>
      </c>
      <c r="I185" s="301">
        <v>0</v>
      </c>
    </row>
    <row r="186" spans="1:9">
      <c r="A186" s="298"/>
      <c r="B186" s="302" t="s">
        <v>507</v>
      </c>
      <c r="C186" s="295">
        <f>C187+C188</f>
        <v>0</v>
      </c>
      <c r="D186" s="295">
        <f t="shared" ref="D186:G186" si="135">D187+D188</f>
        <v>0</v>
      </c>
      <c r="E186" s="295">
        <f t="shared" si="135"/>
        <v>0</v>
      </c>
      <c r="F186" s="295">
        <f t="shared" si="135"/>
        <v>0</v>
      </c>
      <c r="G186" s="295">
        <f t="shared" si="135"/>
        <v>0</v>
      </c>
      <c r="H186" s="295">
        <f>H187+H188</f>
        <v>0</v>
      </c>
      <c r="I186" s="295">
        <f t="shared" ref="I186" si="136">I187+I188</f>
        <v>0</v>
      </c>
    </row>
    <row r="187" spans="1:9">
      <c r="A187" s="298"/>
      <c r="B187" s="300" t="s">
        <v>558</v>
      </c>
      <c r="C187" s="301">
        <v>0</v>
      </c>
      <c r="D187" s="301">
        <v>0</v>
      </c>
      <c r="E187" s="301">
        <v>0</v>
      </c>
      <c r="F187" s="301">
        <v>0</v>
      </c>
      <c r="G187" s="301">
        <v>0</v>
      </c>
      <c r="H187" s="301">
        <v>0</v>
      </c>
      <c r="I187" s="301">
        <v>0</v>
      </c>
    </row>
    <row r="188" spans="1:9">
      <c r="A188" s="298"/>
      <c r="B188" s="300" t="s">
        <v>553</v>
      </c>
      <c r="C188" s="301">
        <v>0</v>
      </c>
      <c r="D188" s="301">
        <v>0</v>
      </c>
      <c r="E188" s="301">
        <v>0</v>
      </c>
      <c r="F188" s="301">
        <v>0</v>
      </c>
      <c r="G188" s="301">
        <v>0</v>
      </c>
      <c r="H188" s="301">
        <v>0</v>
      </c>
      <c r="I188" s="301">
        <v>0</v>
      </c>
    </row>
    <row r="189" spans="1:9">
      <c r="A189" s="298"/>
      <c r="B189" s="302" t="s">
        <v>480</v>
      </c>
      <c r="C189" s="295">
        <f>C190+C191</f>
        <v>0</v>
      </c>
      <c r="D189" s="295">
        <f t="shared" ref="D189:G189" si="137">D190+D191</f>
        <v>0</v>
      </c>
      <c r="E189" s="295">
        <f t="shared" si="137"/>
        <v>0</v>
      </c>
      <c r="F189" s="295">
        <f t="shared" si="137"/>
        <v>0</v>
      </c>
      <c r="G189" s="295">
        <f t="shared" si="137"/>
        <v>0</v>
      </c>
      <c r="H189" s="295">
        <f>H190+H191</f>
        <v>0</v>
      </c>
      <c r="I189" s="295">
        <f t="shared" ref="I189" si="138">I190+I191</f>
        <v>0</v>
      </c>
    </row>
    <row r="190" spans="1:9">
      <c r="A190" s="298"/>
      <c r="B190" s="300" t="s">
        <v>558</v>
      </c>
      <c r="C190" s="301">
        <v>0</v>
      </c>
      <c r="D190" s="301">
        <v>0</v>
      </c>
      <c r="E190" s="301">
        <v>0</v>
      </c>
      <c r="F190" s="301">
        <v>0</v>
      </c>
      <c r="G190" s="301">
        <v>0</v>
      </c>
      <c r="H190" s="301">
        <v>0</v>
      </c>
      <c r="I190" s="301">
        <v>0</v>
      </c>
    </row>
    <row r="191" spans="1:9">
      <c r="A191" s="298"/>
      <c r="B191" s="300" t="s">
        <v>553</v>
      </c>
      <c r="C191" s="301">
        <v>0</v>
      </c>
      <c r="D191" s="301">
        <v>0</v>
      </c>
      <c r="E191" s="301">
        <v>0</v>
      </c>
      <c r="F191" s="301">
        <v>0</v>
      </c>
      <c r="G191" s="301">
        <v>0</v>
      </c>
      <c r="H191" s="301">
        <v>0</v>
      </c>
      <c r="I191" s="301">
        <v>0</v>
      </c>
    </row>
    <row r="192" spans="1:9" ht="30">
      <c r="A192" s="296" t="s">
        <v>581</v>
      </c>
      <c r="B192" s="303" t="s">
        <v>582</v>
      </c>
      <c r="C192" s="295">
        <f>C193+C196+C199+C202</f>
        <v>0</v>
      </c>
      <c r="D192" s="295">
        <f t="shared" ref="D192:G192" si="139">D193+D196+D199+D202</f>
        <v>0</v>
      </c>
      <c r="E192" s="295">
        <f t="shared" si="139"/>
        <v>0</v>
      </c>
      <c r="F192" s="295">
        <f t="shared" si="139"/>
        <v>0</v>
      </c>
      <c r="G192" s="295">
        <f t="shared" si="139"/>
        <v>0</v>
      </c>
      <c r="H192" s="295">
        <f>H193+H196+H199+H202</f>
        <v>0</v>
      </c>
      <c r="I192" s="295">
        <f t="shared" ref="I192" si="140">I193+I196+I199+I202</f>
        <v>0</v>
      </c>
    </row>
    <row r="193" spans="1:9">
      <c r="A193" s="298"/>
      <c r="B193" s="299" t="s">
        <v>7</v>
      </c>
      <c r="C193" s="295">
        <f>C194+C195</f>
        <v>0</v>
      </c>
      <c r="D193" s="295">
        <f t="shared" ref="D193:G193" si="141">D194+D195</f>
        <v>0</v>
      </c>
      <c r="E193" s="295">
        <f t="shared" si="141"/>
        <v>0</v>
      </c>
      <c r="F193" s="295">
        <f t="shared" si="141"/>
        <v>0</v>
      </c>
      <c r="G193" s="295">
        <f t="shared" si="141"/>
        <v>0</v>
      </c>
      <c r="H193" s="295">
        <f>H194+H195</f>
        <v>0</v>
      </c>
      <c r="I193" s="295">
        <f t="shared" ref="I193" si="142">I194+I195</f>
        <v>0</v>
      </c>
    </row>
    <row r="194" spans="1:9">
      <c r="A194" s="298"/>
      <c r="B194" s="300" t="s">
        <v>558</v>
      </c>
      <c r="C194" s="301">
        <v>0</v>
      </c>
      <c r="D194" s="301">
        <v>0</v>
      </c>
      <c r="E194" s="301">
        <v>0</v>
      </c>
      <c r="F194" s="301">
        <v>0</v>
      </c>
      <c r="G194" s="301">
        <v>0</v>
      </c>
      <c r="H194" s="301">
        <v>0</v>
      </c>
      <c r="I194" s="301">
        <v>0</v>
      </c>
    </row>
    <row r="195" spans="1:9">
      <c r="A195" s="298"/>
      <c r="B195" s="300" t="s">
        <v>553</v>
      </c>
      <c r="C195" s="301">
        <v>0</v>
      </c>
      <c r="D195" s="301">
        <v>0</v>
      </c>
      <c r="E195" s="301">
        <v>0</v>
      </c>
      <c r="F195" s="301">
        <v>0</v>
      </c>
      <c r="G195" s="301">
        <v>0</v>
      </c>
      <c r="H195" s="301">
        <v>0</v>
      </c>
      <c r="I195" s="301">
        <v>0</v>
      </c>
    </row>
    <row r="196" spans="1:9">
      <c r="A196" s="298"/>
      <c r="B196" s="302" t="s">
        <v>477</v>
      </c>
      <c r="C196" s="295">
        <f>C197+C198</f>
        <v>0</v>
      </c>
      <c r="D196" s="295">
        <f t="shared" ref="D196:G196" si="143">D197+D198</f>
        <v>0</v>
      </c>
      <c r="E196" s="295">
        <f t="shared" si="143"/>
        <v>0</v>
      </c>
      <c r="F196" s="295">
        <f t="shared" si="143"/>
        <v>0</v>
      </c>
      <c r="G196" s="295">
        <f t="shared" si="143"/>
        <v>0</v>
      </c>
      <c r="H196" s="295">
        <f>H197+H198</f>
        <v>0</v>
      </c>
      <c r="I196" s="295">
        <f t="shared" ref="I196" si="144">I197+I198</f>
        <v>0</v>
      </c>
    </row>
    <row r="197" spans="1:9">
      <c r="A197" s="298"/>
      <c r="B197" s="300" t="s">
        <v>558</v>
      </c>
      <c r="C197" s="301">
        <v>0</v>
      </c>
      <c r="D197" s="301">
        <v>0</v>
      </c>
      <c r="E197" s="301">
        <v>0</v>
      </c>
      <c r="F197" s="301">
        <v>0</v>
      </c>
      <c r="G197" s="301">
        <v>0</v>
      </c>
      <c r="H197" s="301">
        <v>0</v>
      </c>
      <c r="I197" s="301">
        <v>0</v>
      </c>
    </row>
    <row r="198" spans="1:9">
      <c r="A198" s="298"/>
      <c r="B198" s="300" t="s">
        <v>553</v>
      </c>
      <c r="C198" s="301">
        <v>0</v>
      </c>
      <c r="D198" s="301">
        <v>0</v>
      </c>
      <c r="E198" s="301">
        <v>0</v>
      </c>
      <c r="F198" s="301">
        <v>0</v>
      </c>
      <c r="G198" s="301">
        <v>0</v>
      </c>
      <c r="H198" s="301">
        <v>0</v>
      </c>
      <c r="I198" s="301">
        <v>0</v>
      </c>
    </row>
    <row r="199" spans="1:9">
      <c r="A199" s="298"/>
      <c r="B199" s="302" t="s">
        <v>507</v>
      </c>
      <c r="C199" s="295">
        <f>C200+C201</f>
        <v>0</v>
      </c>
      <c r="D199" s="295">
        <f t="shared" ref="D199:G199" si="145">D200+D201</f>
        <v>0</v>
      </c>
      <c r="E199" s="295">
        <f t="shared" si="145"/>
        <v>0</v>
      </c>
      <c r="F199" s="295">
        <f t="shared" si="145"/>
        <v>0</v>
      </c>
      <c r="G199" s="295">
        <f t="shared" si="145"/>
        <v>0</v>
      </c>
      <c r="H199" s="295">
        <f>H200+H201</f>
        <v>0</v>
      </c>
      <c r="I199" s="295">
        <f t="shared" ref="I199" si="146">I200+I201</f>
        <v>0</v>
      </c>
    </row>
    <row r="200" spans="1:9">
      <c r="A200" s="298"/>
      <c r="B200" s="300" t="s">
        <v>558</v>
      </c>
      <c r="C200" s="301">
        <v>0</v>
      </c>
      <c r="D200" s="301">
        <v>0</v>
      </c>
      <c r="E200" s="301">
        <v>0</v>
      </c>
      <c r="F200" s="301">
        <v>0</v>
      </c>
      <c r="G200" s="301">
        <v>0</v>
      </c>
      <c r="H200" s="301">
        <v>0</v>
      </c>
      <c r="I200" s="301">
        <v>0</v>
      </c>
    </row>
    <row r="201" spans="1:9">
      <c r="A201" s="298"/>
      <c r="B201" s="300" t="s">
        <v>553</v>
      </c>
      <c r="C201" s="301">
        <v>0</v>
      </c>
      <c r="D201" s="301">
        <v>0</v>
      </c>
      <c r="E201" s="301">
        <v>0</v>
      </c>
      <c r="F201" s="301">
        <v>0</v>
      </c>
      <c r="G201" s="301">
        <v>0</v>
      </c>
      <c r="H201" s="301">
        <v>0</v>
      </c>
      <c r="I201" s="301">
        <v>0</v>
      </c>
    </row>
    <row r="202" spans="1:9">
      <c r="A202" s="298"/>
      <c r="B202" s="302" t="s">
        <v>480</v>
      </c>
      <c r="C202" s="295">
        <f>C203+C204</f>
        <v>0</v>
      </c>
      <c r="D202" s="295">
        <f t="shared" ref="D202:G202" si="147">D203+D204</f>
        <v>0</v>
      </c>
      <c r="E202" s="295">
        <f t="shared" si="147"/>
        <v>0</v>
      </c>
      <c r="F202" s="295">
        <f t="shared" si="147"/>
        <v>0</v>
      </c>
      <c r="G202" s="295">
        <f t="shared" si="147"/>
        <v>0</v>
      </c>
      <c r="H202" s="295">
        <f>H203+H204</f>
        <v>0</v>
      </c>
      <c r="I202" s="295">
        <f t="shared" ref="I202" si="148">I203+I204</f>
        <v>0</v>
      </c>
    </row>
    <row r="203" spans="1:9">
      <c r="A203" s="298"/>
      <c r="B203" s="300" t="s">
        <v>558</v>
      </c>
      <c r="C203" s="301">
        <v>0</v>
      </c>
      <c r="D203" s="301">
        <v>0</v>
      </c>
      <c r="E203" s="301">
        <v>0</v>
      </c>
      <c r="F203" s="301">
        <v>0</v>
      </c>
      <c r="G203" s="301">
        <v>0</v>
      </c>
      <c r="H203" s="301">
        <v>0</v>
      </c>
      <c r="I203" s="301">
        <v>0</v>
      </c>
    </row>
    <row r="204" spans="1:9">
      <c r="A204" s="298"/>
      <c r="B204" s="300" t="s">
        <v>553</v>
      </c>
      <c r="C204" s="301">
        <v>0</v>
      </c>
      <c r="D204" s="301">
        <v>0</v>
      </c>
      <c r="E204" s="301">
        <v>0</v>
      </c>
      <c r="F204" s="301">
        <v>0</v>
      </c>
      <c r="G204" s="301">
        <v>0</v>
      </c>
      <c r="H204" s="301">
        <v>0</v>
      </c>
      <c r="I204" s="301">
        <v>0</v>
      </c>
    </row>
    <row r="205" spans="1:9">
      <c r="A205" s="296" t="s">
        <v>583</v>
      </c>
      <c r="B205" s="303" t="s">
        <v>584</v>
      </c>
      <c r="C205" s="295">
        <f>C206+C209+C212+C215</f>
        <v>0</v>
      </c>
      <c r="D205" s="295">
        <f t="shared" ref="D205:G205" si="149">D206+D209+D212+D215</f>
        <v>0</v>
      </c>
      <c r="E205" s="295">
        <f t="shared" si="149"/>
        <v>0</v>
      </c>
      <c r="F205" s="295">
        <f t="shared" si="149"/>
        <v>0</v>
      </c>
      <c r="G205" s="295">
        <f t="shared" si="149"/>
        <v>0</v>
      </c>
      <c r="H205" s="295">
        <f>H206+H209+H212+H215</f>
        <v>0</v>
      </c>
      <c r="I205" s="295">
        <f t="shared" ref="I205" si="150">I206+I209+I212+I215</f>
        <v>0</v>
      </c>
    </row>
    <row r="206" spans="1:9">
      <c r="A206" s="304"/>
      <c r="B206" s="299" t="s">
        <v>7</v>
      </c>
      <c r="C206" s="295">
        <f>C207+C208</f>
        <v>0</v>
      </c>
      <c r="D206" s="295">
        <f t="shared" ref="D206:G206" si="151">D207+D208</f>
        <v>0</v>
      </c>
      <c r="E206" s="295">
        <f t="shared" si="151"/>
        <v>0</v>
      </c>
      <c r="F206" s="295">
        <f t="shared" si="151"/>
        <v>0</v>
      </c>
      <c r="G206" s="295">
        <f t="shared" si="151"/>
        <v>0</v>
      </c>
      <c r="H206" s="295">
        <f>H207+H208</f>
        <v>0</v>
      </c>
      <c r="I206" s="295">
        <f t="shared" ref="I206" si="152">I207+I208</f>
        <v>0</v>
      </c>
    </row>
    <row r="207" spans="1:9">
      <c r="A207" s="298"/>
      <c r="B207" s="300" t="s">
        <v>558</v>
      </c>
      <c r="C207" s="301">
        <v>0</v>
      </c>
      <c r="D207" s="301">
        <v>0</v>
      </c>
      <c r="E207" s="301">
        <v>0</v>
      </c>
      <c r="F207" s="301">
        <v>0</v>
      </c>
      <c r="G207" s="301">
        <v>0</v>
      </c>
      <c r="H207" s="301">
        <v>0</v>
      </c>
      <c r="I207" s="301">
        <v>0</v>
      </c>
    </row>
    <row r="208" spans="1:9">
      <c r="A208" s="298"/>
      <c r="B208" s="300" t="s">
        <v>553</v>
      </c>
      <c r="C208" s="301">
        <v>0</v>
      </c>
      <c r="D208" s="301">
        <v>0</v>
      </c>
      <c r="E208" s="301">
        <v>0</v>
      </c>
      <c r="F208" s="301">
        <v>0</v>
      </c>
      <c r="G208" s="301">
        <v>0</v>
      </c>
      <c r="H208" s="301">
        <v>0</v>
      </c>
      <c r="I208" s="301">
        <v>0</v>
      </c>
    </row>
    <row r="209" spans="1:9">
      <c r="A209" s="298"/>
      <c r="B209" s="302" t="s">
        <v>477</v>
      </c>
      <c r="C209" s="295">
        <f>C210+C211</f>
        <v>0</v>
      </c>
      <c r="D209" s="295">
        <f t="shared" ref="D209:G209" si="153">D210+D211</f>
        <v>0</v>
      </c>
      <c r="E209" s="295">
        <f t="shared" si="153"/>
        <v>0</v>
      </c>
      <c r="F209" s="295">
        <f t="shared" si="153"/>
        <v>0</v>
      </c>
      <c r="G209" s="295">
        <f t="shared" si="153"/>
        <v>0</v>
      </c>
      <c r="H209" s="295">
        <f>H210+H211</f>
        <v>0</v>
      </c>
      <c r="I209" s="295">
        <f t="shared" ref="I209" si="154">I210+I211</f>
        <v>0</v>
      </c>
    </row>
    <row r="210" spans="1:9">
      <c r="A210" s="298"/>
      <c r="B210" s="300" t="s">
        <v>558</v>
      </c>
      <c r="C210" s="301">
        <v>0</v>
      </c>
      <c r="D210" s="301">
        <v>0</v>
      </c>
      <c r="E210" s="301">
        <v>0</v>
      </c>
      <c r="F210" s="301">
        <v>0</v>
      </c>
      <c r="G210" s="301">
        <v>0</v>
      </c>
      <c r="H210" s="301">
        <v>0</v>
      </c>
      <c r="I210" s="301">
        <v>0</v>
      </c>
    </row>
    <row r="211" spans="1:9">
      <c r="A211" s="298"/>
      <c r="B211" s="300" t="s">
        <v>553</v>
      </c>
      <c r="C211" s="301">
        <v>0</v>
      </c>
      <c r="D211" s="301">
        <v>0</v>
      </c>
      <c r="E211" s="301">
        <v>0</v>
      </c>
      <c r="F211" s="301">
        <v>0</v>
      </c>
      <c r="G211" s="301">
        <v>0</v>
      </c>
      <c r="H211" s="301">
        <v>0</v>
      </c>
      <c r="I211" s="301">
        <v>0</v>
      </c>
    </row>
    <row r="212" spans="1:9">
      <c r="A212" s="298"/>
      <c r="B212" s="302" t="s">
        <v>507</v>
      </c>
      <c r="C212" s="295">
        <f>C213+C214</f>
        <v>0</v>
      </c>
      <c r="D212" s="295">
        <f t="shared" ref="D212:G212" si="155">D213+D214</f>
        <v>0</v>
      </c>
      <c r="E212" s="295">
        <f t="shared" si="155"/>
        <v>0</v>
      </c>
      <c r="F212" s="295">
        <f t="shared" si="155"/>
        <v>0</v>
      </c>
      <c r="G212" s="295">
        <f t="shared" si="155"/>
        <v>0</v>
      </c>
      <c r="H212" s="295">
        <f>H213+H214</f>
        <v>0</v>
      </c>
      <c r="I212" s="295">
        <f t="shared" ref="I212" si="156">I213+I214</f>
        <v>0</v>
      </c>
    </row>
    <row r="213" spans="1:9">
      <c r="A213" s="298"/>
      <c r="B213" s="300" t="s">
        <v>558</v>
      </c>
      <c r="C213" s="301">
        <v>0</v>
      </c>
      <c r="D213" s="301">
        <v>0</v>
      </c>
      <c r="E213" s="301">
        <v>0</v>
      </c>
      <c r="F213" s="301">
        <v>0</v>
      </c>
      <c r="G213" s="301">
        <v>0</v>
      </c>
      <c r="H213" s="301">
        <v>0</v>
      </c>
      <c r="I213" s="301">
        <v>0</v>
      </c>
    </row>
    <row r="214" spans="1:9">
      <c r="A214" s="298"/>
      <c r="B214" s="300" t="s">
        <v>553</v>
      </c>
      <c r="C214" s="301">
        <v>0</v>
      </c>
      <c r="D214" s="301">
        <v>0</v>
      </c>
      <c r="E214" s="301">
        <v>0</v>
      </c>
      <c r="F214" s="301">
        <v>0</v>
      </c>
      <c r="G214" s="301">
        <v>0</v>
      </c>
      <c r="H214" s="301">
        <v>0</v>
      </c>
      <c r="I214" s="301">
        <v>0</v>
      </c>
    </row>
    <row r="215" spans="1:9">
      <c r="A215" s="298"/>
      <c r="B215" s="302" t="s">
        <v>480</v>
      </c>
      <c r="C215" s="295">
        <f>C216+C217</f>
        <v>0</v>
      </c>
      <c r="D215" s="295">
        <f t="shared" ref="D215:G215" si="157">D216+D217</f>
        <v>0</v>
      </c>
      <c r="E215" s="295">
        <f t="shared" si="157"/>
        <v>0</v>
      </c>
      <c r="F215" s="295">
        <f t="shared" si="157"/>
        <v>0</v>
      </c>
      <c r="G215" s="295">
        <f t="shared" si="157"/>
        <v>0</v>
      </c>
      <c r="H215" s="295">
        <f>H216+H217</f>
        <v>0</v>
      </c>
      <c r="I215" s="295">
        <f t="shared" ref="I215" si="158">I216+I217</f>
        <v>0</v>
      </c>
    </row>
    <row r="216" spans="1:9">
      <c r="A216" s="298"/>
      <c r="B216" s="300" t="s">
        <v>558</v>
      </c>
      <c r="C216" s="301">
        <v>0</v>
      </c>
      <c r="D216" s="301">
        <v>0</v>
      </c>
      <c r="E216" s="301">
        <v>0</v>
      </c>
      <c r="F216" s="301">
        <v>0</v>
      </c>
      <c r="G216" s="301">
        <v>0</v>
      </c>
      <c r="H216" s="301">
        <v>0</v>
      </c>
      <c r="I216" s="301">
        <v>0</v>
      </c>
    </row>
    <row r="217" spans="1:9">
      <c r="A217" s="305"/>
      <c r="B217" s="306" t="s">
        <v>553</v>
      </c>
      <c r="C217" s="301">
        <v>0</v>
      </c>
      <c r="D217" s="301">
        <v>0</v>
      </c>
      <c r="E217" s="301">
        <v>0</v>
      </c>
      <c r="F217" s="301">
        <v>0</v>
      </c>
      <c r="G217" s="301">
        <v>0</v>
      </c>
      <c r="H217" s="301">
        <v>0</v>
      </c>
      <c r="I217" s="301">
        <v>0</v>
      </c>
    </row>
    <row r="218" spans="1:9">
      <c r="A218" s="307" t="s">
        <v>585</v>
      </c>
      <c r="B218" s="297" t="s">
        <v>586</v>
      </c>
      <c r="C218" s="295">
        <f>C219+C222+C225+C228</f>
        <v>0</v>
      </c>
      <c r="D218" s="295">
        <f t="shared" ref="D218:G218" si="159">D219+D222+D225+D228</f>
        <v>0</v>
      </c>
      <c r="E218" s="295">
        <f t="shared" si="159"/>
        <v>0</v>
      </c>
      <c r="F218" s="295">
        <f t="shared" si="159"/>
        <v>0</v>
      </c>
      <c r="G218" s="295">
        <f t="shared" si="159"/>
        <v>0</v>
      </c>
      <c r="H218" s="295">
        <f>H219+H222+H225+H228</f>
        <v>0</v>
      </c>
      <c r="I218" s="295">
        <f t="shared" ref="I218" si="160">I219+I222+I225+I228</f>
        <v>0</v>
      </c>
    </row>
    <row r="219" spans="1:9">
      <c r="A219" s="304"/>
      <c r="B219" s="299" t="s">
        <v>7</v>
      </c>
      <c r="C219" s="295">
        <f>C220+C221</f>
        <v>0</v>
      </c>
      <c r="D219" s="295">
        <f t="shared" ref="D219:G219" si="161">D220+D221</f>
        <v>0</v>
      </c>
      <c r="E219" s="295">
        <f t="shared" si="161"/>
        <v>0</v>
      </c>
      <c r="F219" s="295">
        <f t="shared" si="161"/>
        <v>0</v>
      </c>
      <c r="G219" s="295">
        <f t="shared" si="161"/>
        <v>0</v>
      </c>
      <c r="H219" s="295">
        <f>H220+H221</f>
        <v>0</v>
      </c>
      <c r="I219" s="295">
        <f t="shared" ref="I219" si="162">I220+I221</f>
        <v>0</v>
      </c>
    </row>
    <row r="220" spans="1:9">
      <c r="A220" s="298"/>
      <c r="B220" s="300" t="s">
        <v>558</v>
      </c>
      <c r="C220" s="301">
        <v>0</v>
      </c>
      <c r="D220" s="301">
        <v>0</v>
      </c>
      <c r="E220" s="301">
        <v>0</v>
      </c>
      <c r="F220" s="301">
        <v>0</v>
      </c>
      <c r="G220" s="301">
        <v>0</v>
      </c>
      <c r="H220" s="301">
        <v>0</v>
      </c>
      <c r="I220" s="301">
        <v>0</v>
      </c>
    </row>
    <row r="221" spans="1:9">
      <c r="A221" s="298"/>
      <c r="B221" s="300" t="s">
        <v>553</v>
      </c>
      <c r="C221" s="301">
        <v>0</v>
      </c>
      <c r="D221" s="301">
        <v>0</v>
      </c>
      <c r="E221" s="301">
        <v>0</v>
      </c>
      <c r="F221" s="301">
        <v>0</v>
      </c>
      <c r="G221" s="301">
        <v>0</v>
      </c>
      <c r="H221" s="301">
        <v>0</v>
      </c>
      <c r="I221" s="301">
        <v>0</v>
      </c>
    </row>
    <row r="222" spans="1:9">
      <c r="A222" s="298"/>
      <c r="B222" s="302" t="s">
        <v>477</v>
      </c>
      <c r="C222" s="295">
        <f>C223+C224</f>
        <v>0</v>
      </c>
      <c r="D222" s="295">
        <f t="shared" ref="D222:G222" si="163">D223+D224</f>
        <v>0</v>
      </c>
      <c r="E222" s="295">
        <f t="shared" si="163"/>
        <v>0</v>
      </c>
      <c r="F222" s="295">
        <f t="shared" si="163"/>
        <v>0</v>
      </c>
      <c r="G222" s="295">
        <f t="shared" si="163"/>
        <v>0</v>
      </c>
      <c r="H222" s="295">
        <f>H223+H224</f>
        <v>0</v>
      </c>
      <c r="I222" s="295">
        <f t="shared" ref="I222" si="164">I223+I224</f>
        <v>0</v>
      </c>
    </row>
    <row r="223" spans="1:9">
      <c r="A223" s="298"/>
      <c r="B223" s="300" t="s">
        <v>558</v>
      </c>
      <c r="C223" s="301">
        <v>0</v>
      </c>
      <c r="D223" s="301">
        <v>0</v>
      </c>
      <c r="E223" s="301">
        <v>0</v>
      </c>
      <c r="F223" s="301">
        <v>0</v>
      </c>
      <c r="G223" s="301">
        <v>0</v>
      </c>
      <c r="H223" s="301">
        <v>0</v>
      </c>
      <c r="I223" s="301">
        <v>0</v>
      </c>
    </row>
    <row r="224" spans="1:9">
      <c r="A224" s="298"/>
      <c r="B224" s="300" t="s">
        <v>553</v>
      </c>
      <c r="C224" s="301">
        <v>0</v>
      </c>
      <c r="D224" s="301">
        <v>0</v>
      </c>
      <c r="E224" s="301">
        <v>0</v>
      </c>
      <c r="F224" s="301">
        <v>0</v>
      </c>
      <c r="G224" s="301">
        <v>0</v>
      </c>
      <c r="H224" s="301">
        <v>0</v>
      </c>
      <c r="I224" s="301">
        <v>0</v>
      </c>
    </row>
    <row r="225" spans="1:9">
      <c r="A225" s="298"/>
      <c r="B225" s="302" t="s">
        <v>507</v>
      </c>
      <c r="C225" s="295">
        <f>C226+C227</f>
        <v>0</v>
      </c>
      <c r="D225" s="295">
        <f t="shared" ref="D225:G225" si="165">D226+D227</f>
        <v>0</v>
      </c>
      <c r="E225" s="295">
        <f t="shared" si="165"/>
        <v>0</v>
      </c>
      <c r="F225" s="295">
        <f t="shared" si="165"/>
        <v>0</v>
      </c>
      <c r="G225" s="295">
        <f t="shared" si="165"/>
        <v>0</v>
      </c>
      <c r="H225" s="295">
        <f>H226+H227</f>
        <v>0</v>
      </c>
      <c r="I225" s="295">
        <f t="shared" ref="I225" si="166">I226+I227</f>
        <v>0</v>
      </c>
    </row>
    <row r="226" spans="1:9">
      <c r="A226" s="298"/>
      <c r="B226" s="300" t="s">
        <v>558</v>
      </c>
      <c r="C226" s="301">
        <v>0</v>
      </c>
      <c r="D226" s="301">
        <v>0</v>
      </c>
      <c r="E226" s="301">
        <v>0</v>
      </c>
      <c r="F226" s="301">
        <v>0</v>
      </c>
      <c r="G226" s="301">
        <v>0</v>
      </c>
      <c r="H226" s="301">
        <v>0</v>
      </c>
      <c r="I226" s="301">
        <v>0</v>
      </c>
    </row>
    <row r="227" spans="1:9">
      <c r="A227" s="298"/>
      <c r="B227" s="300" t="s">
        <v>553</v>
      </c>
      <c r="C227" s="301">
        <v>0</v>
      </c>
      <c r="D227" s="301">
        <v>0</v>
      </c>
      <c r="E227" s="301">
        <v>0</v>
      </c>
      <c r="F227" s="301">
        <v>0</v>
      </c>
      <c r="G227" s="301">
        <v>0</v>
      </c>
      <c r="H227" s="301">
        <v>0</v>
      </c>
      <c r="I227" s="301">
        <v>0</v>
      </c>
    </row>
    <row r="228" spans="1:9">
      <c r="A228" s="298"/>
      <c r="B228" s="302" t="s">
        <v>480</v>
      </c>
      <c r="C228" s="295">
        <f>C229+C230</f>
        <v>0</v>
      </c>
      <c r="D228" s="295">
        <f t="shared" ref="D228:G228" si="167">D229+D230</f>
        <v>0</v>
      </c>
      <c r="E228" s="295">
        <f t="shared" si="167"/>
        <v>0</v>
      </c>
      <c r="F228" s="295">
        <f t="shared" si="167"/>
        <v>0</v>
      </c>
      <c r="G228" s="295">
        <f t="shared" si="167"/>
        <v>0</v>
      </c>
      <c r="H228" s="295">
        <f>H229+H230</f>
        <v>0</v>
      </c>
      <c r="I228" s="295">
        <f t="shared" ref="I228" si="168">I229+I230</f>
        <v>0</v>
      </c>
    </row>
    <row r="229" spans="1:9">
      <c r="A229" s="298"/>
      <c r="B229" s="300" t="s">
        <v>558</v>
      </c>
      <c r="C229" s="301">
        <v>0</v>
      </c>
      <c r="D229" s="301">
        <v>0</v>
      </c>
      <c r="E229" s="301">
        <v>0</v>
      </c>
      <c r="F229" s="301">
        <v>0</v>
      </c>
      <c r="G229" s="301">
        <v>0</v>
      </c>
      <c r="H229" s="301">
        <v>0</v>
      </c>
      <c r="I229" s="301">
        <v>0</v>
      </c>
    </row>
    <row r="230" spans="1:9">
      <c r="A230" s="305"/>
      <c r="B230" s="306" t="s">
        <v>553</v>
      </c>
      <c r="C230" s="301">
        <v>0</v>
      </c>
      <c r="D230" s="301">
        <v>0</v>
      </c>
      <c r="E230" s="301">
        <v>0</v>
      </c>
      <c r="F230" s="301">
        <v>0</v>
      </c>
      <c r="G230" s="301">
        <v>0</v>
      </c>
      <c r="H230" s="301">
        <v>0</v>
      </c>
      <c r="I230" s="301">
        <v>0</v>
      </c>
    </row>
    <row r="231" spans="1:9">
      <c r="A231" s="307" t="s">
        <v>587</v>
      </c>
      <c r="B231" s="297" t="s">
        <v>588</v>
      </c>
      <c r="C231" s="295">
        <f>C232+C235+C238+C241</f>
        <v>0</v>
      </c>
      <c r="D231" s="295">
        <f t="shared" ref="D231:G231" si="169">D232+D235+D238+D241</f>
        <v>0</v>
      </c>
      <c r="E231" s="295">
        <f t="shared" si="169"/>
        <v>0</v>
      </c>
      <c r="F231" s="295">
        <f t="shared" si="169"/>
        <v>0</v>
      </c>
      <c r="G231" s="295">
        <f t="shared" si="169"/>
        <v>0</v>
      </c>
      <c r="H231" s="295">
        <f>H232+H235+H238+H241</f>
        <v>0</v>
      </c>
      <c r="I231" s="295">
        <f t="shared" ref="I231" si="170">I232+I235+I238+I241</f>
        <v>0</v>
      </c>
    </row>
    <row r="232" spans="1:9">
      <c r="A232" s="304"/>
      <c r="B232" s="299" t="s">
        <v>7</v>
      </c>
      <c r="C232" s="295">
        <f>C233+C234</f>
        <v>0</v>
      </c>
      <c r="D232" s="295">
        <f t="shared" ref="D232:G232" si="171">D233+D234</f>
        <v>0</v>
      </c>
      <c r="E232" s="295">
        <f t="shared" si="171"/>
        <v>0</v>
      </c>
      <c r="F232" s="295">
        <f t="shared" si="171"/>
        <v>0</v>
      </c>
      <c r="G232" s="295">
        <f t="shared" si="171"/>
        <v>0</v>
      </c>
      <c r="H232" s="295">
        <f>H233+H234</f>
        <v>0</v>
      </c>
      <c r="I232" s="295">
        <f t="shared" ref="I232" si="172">I233+I234</f>
        <v>0</v>
      </c>
    </row>
    <row r="233" spans="1:9">
      <c r="A233" s="298"/>
      <c r="B233" s="300" t="s">
        <v>558</v>
      </c>
      <c r="C233" s="301">
        <v>0</v>
      </c>
      <c r="D233" s="301">
        <v>0</v>
      </c>
      <c r="E233" s="301">
        <v>0</v>
      </c>
      <c r="F233" s="301">
        <v>0</v>
      </c>
      <c r="G233" s="301">
        <v>0</v>
      </c>
      <c r="H233" s="301">
        <v>0</v>
      </c>
      <c r="I233" s="301">
        <v>0</v>
      </c>
    </row>
    <row r="234" spans="1:9">
      <c r="A234" s="298"/>
      <c r="B234" s="300" t="s">
        <v>553</v>
      </c>
      <c r="C234" s="301">
        <v>0</v>
      </c>
      <c r="D234" s="301">
        <v>0</v>
      </c>
      <c r="E234" s="301">
        <v>0</v>
      </c>
      <c r="F234" s="301">
        <v>0</v>
      </c>
      <c r="G234" s="301">
        <v>0</v>
      </c>
      <c r="H234" s="301">
        <v>0</v>
      </c>
      <c r="I234" s="301">
        <v>0</v>
      </c>
    </row>
    <row r="235" spans="1:9">
      <c r="A235" s="298"/>
      <c r="B235" s="302" t="s">
        <v>477</v>
      </c>
      <c r="C235" s="295">
        <f>C236+C237</f>
        <v>0</v>
      </c>
      <c r="D235" s="295">
        <f t="shared" ref="D235:G235" si="173">D236+D237</f>
        <v>0</v>
      </c>
      <c r="E235" s="295">
        <f t="shared" si="173"/>
        <v>0</v>
      </c>
      <c r="F235" s="295">
        <f t="shared" si="173"/>
        <v>0</v>
      </c>
      <c r="G235" s="295">
        <f t="shared" si="173"/>
        <v>0</v>
      </c>
      <c r="H235" s="295">
        <f>H236+H237</f>
        <v>0</v>
      </c>
      <c r="I235" s="295">
        <f t="shared" ref="I235" si="174">I236+I237</f>
        <v>0</v>
      </c>
    </row>
    <row r="236" spans="1:9">
      <c r="A236" s="298"/>
      <c r="B236" s="300" t="s">
        <v>558</v>
      </c>
      <c r="C236" s="301">
        <v>0</v>
      </c>
      <c r="D236" s="301">
        <v>0</v>
      </c>
      <c r="E236" s="301">
        <v>0</v>
      </c>
      <c r="F236" s="301">
        <v>0</v>
      </c>
      <c r="G236" s="301">
        <v>0</v>
      </c>
      <c r="H236" s="301">
        <v>0</v>
      </c>
      <c r="I236" s="301">
        <v>0</v>
      </c>
    </row>
    <row r="237" spans="1:9">
      <c r="A237" s="298"/>
      <c r="B237" s="300" t="s">
        <v>553</v>
      </c>
      <c r="C237" s="301">
        <v>0</v>
      </c>
      <c r="D237" s="301">
        <v>0</v>
      </c>
      <c r="E237" s="301">
        <v>0</v>
      </c>
      <c r="F237" s="301">
        <v>0</v>
      </c>
      <c r="G237" s="301">
        <v>0</v>
      </c>
      <c r="H237" s="301">
        <v>0</v>
      </c>
      <c r="I237" s="301">
        <v>0</v>
      </c>
    </row>
    <row r="238" spans="1:9">
      <c r="A238" s="298"/>
      <c r="B238" s="302" t="s">
        <v>507</v>
      </c>
      <c r="C238" s="295">
        <f>C239+C240</f>
        <v>0</v>
      </c>
      <c r="D238" s="295">
        <f t="shared" ref="D238:G238" si="175">D239+D240</f>
        <v>0</v>
      </c>
      <c r="E238" s="295">
        <f t="shared" si="175"/>
        <v>0</v>
      </c>
      <c r="F238" s="295">
        <f t="shared" si="175"/>
        <v>0</v>
      </c>
      <c r="G238" s="295">
        <f t="shared" si="175"/>
        <v>0</v>
      </c>
      <c r="H238" s="295">
        <f>H239+H240</f>
        <v>0</v>
      </c>
      <c r="I238" s="295">
        <f t="shared" ref="I238" si="176">I239+I240</f>
        <v>0</v>
      </c>
    </row>
    <row r="239" spans="1:9">
      <c r="A239" s="298"/>
      <c r="B239" s="300" t="s">
        <v>558</v>
      </c>
      <c r="C239" s="301">
        <v>0</v>
      </c>
      <c r="D239" s="301">
        <v>0</v>
      </c>
      <c r="E239" s="301">
        <v>0</v>
      </c>
      <c r="F239" s="301">
        <v>0</v>
      </c>
      <c r="G239" s="301">
        <v>0</v>
      </c>
      <c r="H239" s="301">
        <v>0</v>
      </c>
      <c r="I239" s="301">
        <v>0</v>
      </c>
    </row>
    <row r="240" spans="1:9">
      <c r="A240" s="298"/>
      <c r="B240" s="300" t="s">
        <v>553</v>
      </c>
      <c r="C240" s="301">
        <v>0</v>
      </c>
      <c r="D240" s="301">
        <v>0</v>
      </c>
      <c r="E240" s="301">
        <v>0</v>
      </c>
      <c r="F240" s="301">
        <v>0</v>
      </c>
      <c r="G240" s="301">
        <v>0</v>
      </c>
      <c r="H240" s="301">
        <v>0</v>
      </c>
      <c r="I240" s="301">
        <v>0</v>
      </c>
    </row>
    <row r="241" spans="1:9">
      <c r="A241" s="298"/>
      <c r="B241" s="302" t="s">
        <v>480</v>
      </c>
      <c r="C241" s="295">
        <f>C242+C243</f>
        <v>0</v>
      </c>
      <c r="D241" s="295">
        <f t="shared" ref="D241:G241" si="177">D242+D243</f>
        <v>0</v>
      </c>
      <c r="E241" s="295">
        <f t="shared" si="177"/>
        <v>0</v>
      </c>
      <c r="F241" s="295">
        <f t="shared" si="177"/>
        <v>0</v>
      </c>
      <c r="G241" s="295">
        <f t="shared" si="177"/>
        <v>0</v>
      </c>
      <c r="H241" s="295">
        <f>H242+H243</f>
        <v>0</v>
      </c>
      <c r="I241" s="295">
        <f t="shared" ref="I241" si="178">I242+I243</f>
        <v>0</v>
      </c>
    </row>
    <row r="242" spans="1:9">
      <c r="A242" s="298"/>
      <c r="B242" s="300" t="s">
        <v>558</v>
      </c>
      <c r="C242" s="301">
        <v>0</v>
      </c>
      <c r="D242" s="301">
        <v>0</v>
      </c>
      <c r="E242" s="301">
        <v>0</v>
      </c>
      <c r="F242" s="301">
        <v>0</v>
      </c>
      <c r="G242" s="301">
        <v>0</v>
      </c>
      <c r="H242" s="301">
        <v>0</v>
      </c>
      <c r="I242" s="301">
        <v>0</v>
      </c>
    </row>
    <row r="243" spans="1:9">
      <c r="A243" s="305"/>
      <c r="B243" s="306" t="s">
        <v>553</v>
      </c>
      <c r="C243" s="301">
        <v>0</v>
      </c>
      <c r="D243" s="301">
        <v>0</v>
      </c>
      <c r="E243" s="301">
        <v>0</v>
      </c>
      <c r="F243" s="301">
        <v>0</v>
      </c>
      <c r="G243" s="301">
        <v>0</v>
      </c>
      <c r="H243" s="301">
        <v>0</v>
      </c>
      <c r="I243" s="301">
        <v>0</v>
      </c>
    </row>
    <row r="244" spans="1:9">
      <c r="A244" s="307" t="s">
        <v>589</v>
      </c>
      <c r="B244" s="297" t="s">
        <v>590</v>
      </c>
      <c r="C244" s="295">
        <f>C245+C248+C251+C254</f>
        <v>0</v>
      </c>
      <c r="D244" s="295">
        <f t="shared" ref="D244:G244" si="179">D245+D248+D251+D254</f>
        <v>0</v>
      </c>
      <c r="E244" s="295">
        <f t="shared" si="179"/>
        <v>0</v>
      </c>
      <c r="F244" s="295">
        <f t="shared" si="179"/>
        <v>0</v>
      </c>
      <c r="G244" s="295">
        <f t="shared" si="179"/>
        <v>0</v>
      </c>
      <c r="H244" s="295">
        <f>H245+H248+H251+H254</f>
        <v>0</v>
      </c>
      <c r="I244" s="295">
        <f t="shared" ref="I244" si="180">I245+I248+I251+I254</f>
        <v>0</v>
      </c>
    </row>
    <row r="245" spans="1:9">
      <c r="A245" s="304"/>
      <c r="B245" s="299" t="s">
        <v>7</v>
      </c>
      <c r="C245" s="295">
        <f>C246+C247</f>
        <v>0</v>
      </c>
      <c r="D245" s="295">
        <f t="shared" ref="D245:G245" si="181">D246+D247</f>
        <v>0</v>
      </c>
      <c r="E245" s="295">
        <f t="shared" si="181"/>
        <v>0</v>
      </c>
      <c r="F245" s="295">
        <f t="shared" si="181"/>
        <v>0</v>
      </c>
      <c r="G245" s="295">
        <f t="shared" si="181"/>
        <v>0</v>
      </c>
      <c r="H245" s="295">
        <f>H246+H247</f>
        <v>0</v>
      </c>
      <c r="I245" s="295">
        <f t="shared" ref="I245" si="182">I246+I247</f>
        <v>0</v>
      </c>
    </row>
    <row r="246" spans="1:9">
      <c r="A246" s="298"/>
      <c r="B246" s="300" t="s">
        <v>558</v>
      </c>
      <c r="C246" s="301">
        <v>0</v>
      </c>
      <c r="D246" s="301">
        <v>0</v>
      </c>
      <c r="E246" s="301">
        <v>0</v>
      </c>
      <c r="F246" s="301">
        <v>0</v>
      </c>
      <c r="G246" s="301">
        <v>0</v>
      </c>
      <c r="H246" s="301">
        <v>0</v>
      </c>
      <c r="I246" s="301">
        <v>0</v>
      </c>
    </row>
    <row r="247" spans="1:9">
      <c r="A247" s="298"/>
      <c r="B247" s="300" t="s">
        <v>553</v>
      </c>
      <c r="C247" s="301">
        <v>0</v>
      </c>
      <c r="D247" s="301">
        <v>0</v>
      </c>
      <c r="E247" s="301">
        <v>0</v>
      </c>
      <c r="F247" s="301">
        <v>0</v>
      </c>
      <c r="G247" s="301">
        <v>0</v>
      </c>
      <c r="H247" s="301">
        <v>0</v>
      </c>
      <c r="I247" s="301">
        <v>0</v>
      </c>
    </row>
    <row r="248" spans="1:9">
      <c r="A248" s="298"/>
      <c r="B248" s="302" t="s">
        <v>477</v>
      </c>
      <c r="C248" s="295">
        <f>C249+C250</f>
        <v>0</v>
      </c>
      <c r="D248" s="295">
        <f t="shared" ref="D248:G248" si="183">D249+D250</f>
        <v>0</v>
      </c>
      <c r="E248" s="295">
        <f t="shared" si="183"/>
        <v>0</v>
      </c>
      <c r="F248" s="295">
        <f t="shared" si="183"/>
        <v>0</v>
      </c>
      <c r="G248" s="295">
        <f t="shared" si="183"/>
        <v>0</v>
      </c>
      <c r="H248" s="295">
        <f>H249+H250</f>
        <v>0</v>
      </c>
      <c r="I248" s="295">
        <f t="shared" ref="I248" si="184">I249+I250</f>
        <v>0</v>
      </c>
    </row>
    <row r="249" spans="1:9">
      <c r="A249" s="298"/>
      <c r="B249" s="300" t="s">
        <v>558</v>
      </c>
      <c r="C249" s="301">
        <v>0</v>
      </c>
      <c r="D249" s="301">
        <v>0</v>
      </c>
      <c r="E249" s="301">
        <v>0</v>
      </c>
      <c r="F249" s="301">
        <v>0</v>
      </c>
      <c r="G249" s="301">
        <v>0</v>
      </c>
      <c r="H249" s="301">
        <v>0</v>
      </c>
      <c r="I249" s="301">
        <v>0</v>
      </c>
    </row>
    <row r="250" spans="1:9">
      <c r="A250" s="298"/>
      <c r="B250" s="300" t="s">
        <v>553</v>
      </c>
      <c r="C250" s="301">
        <v>0</v>
      </c>
      <c r="D250" s="301">
        <v>0</v>
      </c>
      <c r="E250" s="301">
        <v>0</v>
      </c>
      <c r="F250" s="301">
        <v>0</v>
      </c>
      <c r="G250" s="301">
        <v>0</v>
      </c>
      <c r="H250" s="301">
        <v>0</v>
      </c>
      <c r="I250" s="301">
        <v>0</v>
      </c>
    </row>
    <row r="251" spans="1:9">
      <c r="A251" s="298"/>
      <c r="B251" s="302" t="s">
        <v>507</v>
      </c>
      <c r="C251" s="295">
        <f>C252+C253</f>
        <v>0</v>
      </c>
      <c r="D251" s="295">
        <f t="shared" ref="D251:G251" si="185">D252+D253</f>
        <v>0</v>
      </c>
      <c r="E251" s="295">
        <f t="shared" si="185"/>
        <v>0</v>
      </c>
      <c r="F251" s="295">
        <f t="shared" si="185"/>
        <v>0</v>
      </c>
      <c r="G251" s="295">
        <f t="shared" si="185"/>
        <v>0</v>
      </c>
      <c r="H251" s="295">
        <f>H252+H253</f>
        <v>0</v>
      </c>
      <c r="I251" s="295">
        <f t="shared" ref="I251" si="186">I252+I253</f>
        <v>0</v>
      </c>
    </row>
    <row r="252" spans="1:9">
      <c r="A252" s="298"/>
      <c r="B252" s="300" t="s">
        <v>558</v>
      </c>
      <c r="C252" s="301">
        <v>0</v>
      </c>
      <c r="D252" s="301">
        <v>0</v>
      </c>
      <c r="E252" s="301">
        <v>0</v>
      </c>
      <c r="F252" s="301">
        <v>0</v>
      </c>
      <c r="G252" s="301">
        <v>0</v>
      </c>
      <c r="H252" s="301">
        <v>0</v>
      </c>
      <c r="I252" s="301">
        <v>0</v>
      </c>
    </row>
    <row r="253" spans="1:9">
      <c r="A253" s="298"/>
      <c r="B253" s="300" t="s">
        <v>553</v>
      </c>
      <c r="C253" s="301">
        <v>0</v>
      </c>
      <c r="D253" s="301">
        <v>0</v>
      </c>
      <c r="E253" s="301">
        <v>0</v>
      </c>
      <c r="F253" s="301">
        <v>0</v>
      </c>
      <c r="G253" s="301">
        <v>0</v>
      </c>
      <c r="H253" s="301">
        <v>0</v>
      </c>
      <c r="I253" s="301">
        <v>0</v>
      </c>
    </row>
    <row r="254" spans="1:9">
      <c r="A254" s="298"/>
      <c r="B254" s="302" t="s">
        <v>480</v>
      </c>
      <c r="C254" s="295">
        <f>C255+C256</f>
        <v>0</v>
      </c>
      <c r="D254" s="295">
        <f t="shared" ref="D254:G254" si="187">D255+D256</f>
        <v>0</v>
      </c>
      <c r="E254" s="295">
        <f t="shared" si="187"/>
        <v>0</v>
      </c>
      <c r="F254" s="295">
        <f t="shared" si="187"/>
        <v>0</v>
      </c>
      <c r="G254" s="295">
        <f t="shared" si="187"/>
        <v>0</v>
      </c>
      <c r="H254" s="295">
        <f>H255+H256</f>
        <v>0</v>
      </c>
      <c r="I254" s="295">
        <f t="shared" ref="I254" si="188">I255+I256</f>
        <v>0</v>
      </c>
    </row>
    <row r="255" spans="1:9">
      <c r="A255" s="298"/>
      <c r="B255" s="300" t="s">
        <v>558</v>
      </c>
      <c r="C255" s="301">
        <v>0</v>
      </c>
      <c r="D255" s="301">
        <v>0</v>
      </c>
      <c r="E255" s="301">
        <v>0</v>
      </c>
      <c r="F255" s="301">
        <v>0</v>
      </c>
      <c r="G255" s="301">
        <v>0</v>
      </c>
      <c r="H255" s="301">
        <v>0</v>
      </c>
      <c r="I255" s="301">
        <v>0</v>
      </c>
    </row>
    <row r="256" spans="1:9">
      <c r="A256" s="305"/>
      <c r="B256" s="306" t="s">
        <v>553</v>
      </c>
      <c r="C256" s="301">
        <v>0</v>
      </c>
      <c r="D256" s="301">
        <v>0</v>
      </c>
      <c r="E256" s="301">
        <v>0</v>
      </c>
      <c r="F256" s="301">
        <v>0</v>
      </c>
      <c r="G256" s="301">
        <v>0</v>
      </c>
      <c r="H256" s="301">
        <v>0</v>
      </c>
      <c r="I256" s="301">
        <v>0</v>
      </c>
    </row>
    <row r="257" spans="1:9" ht="60">
      <c r="A257" s="307" t="s">
        <v>591</v>
      </c>
      <c r="B257" s="303" t="s">
        <v>592</v>
      </c>
      <c r="C257" s="295">
        <f>C258+C261+C264+C267</f>
        <v>0</v>
      </c>
      <c r="D257" s="295">
        <f t="shared" ref="D257:G257" si="189">D258+D261+D264+D267</f>
        <v>0</v>
      </c>
      <c r="E257" s="295">
        <f t="shared" si="189"/>
        <v>0</v>
      </c>
      <c r="F257" s="295">
        <f t="shared" si="189"/>
        <v>0</v>
      </c>
      <c r="G257" s="295">
        <f t="shared" si="189"/>
        <v>0</v>
      </c>
      <c r="H257" s="295">
        <f>H258+H261+H264+H267</f>
        <v>0</v>
      </c>
      <c r="I257" s="295">
        <f t="shared" ref="I257" si="190">I258+I261+I264+I267</f>
        <v>0</v>
      </c>
    </row>
    <row r="258" spans="1:9">
      <c r="A258" s="304"/>
      <c r="B258" s="299" t="s">
        <v>7</v>
      </c>
      <c r="C258" s="295">
        <f>C259+C260</f>
        <v>0</v>
      </c>
      <c r="D258" s="295">
        <f t="shared" ref="D258:G258" si="191">D259+D260</f>
        <v>0</v>
      </c>
      <c r="E258" s="295">
        <f t="shared" si="191"/>
        <v>0</v>
      </c>
      <c r="F258" s="295">
        <f t="shared" si="191"/>
        <v>0</v>
      </c>
      <c r="G258" s="295">
        <f t="shared" si="191"/>
        <v>0</v>
      </c>
      <c r="H258" s="295">
        <f>H259+H260</f>
        <v>0</v>
      </c>
      <c r="I258" s="295">
        <f t="shared" ref="I258" si="192">I259+I260</f>
        <v>0</v>
      </c>
    </row>
    <row r="259" spans="1:9">
      <c r="A259" s="298"/>
      <c r="B259" s="300" t="s">
        <v>558</v>
      </c>
      <c r="C259" s="301">
        <v>0</v>
      </c>
      <c r="D259" s="301">
        <v>0</v>
      </c>
      <c r="E259" s="301">
        <v>0</v>
      </c>
      <c r="F259" s="301">
        <v>0</v>
      </c>
      <c r="G259" s="301">
        <v>0</v>
      </c>
      <c r="H259" s="301">
        <v>0</v>
      </c>
      <c r="I259" s="301">
        <v>0</v>
      </c>
    </row>
    <row r="260" spans="1:9">
      <c r="A260" s="298"/>
      <c r="B260" s="300" t="s">
        <v>553</v>
      </c>
      <c r="C260" s="301">
        <v>0</v>
      </c>
      <c r="D260" s="301">
        <v>0</v>
      </c>
      <c r="E260" s="301">
        <v>0</v>
      </c>
      <c r="F260" s="301">
        <v>0</v>
      </c>
      <c r="G260" s="301">
        <v>0</v>
      </c>
      <c r="H260" s="301">
        <v>0</v>
      </c>
      <c r="I260" s="301">
        <v>0</v>
      </c>
    </row>
    <row r="261" spans="1:9">
      <c r="A261" s="298"/>
      <c r="B261" s="302" t="s">
        <v>477</v>
      </c>
      <c r="C261" s="295">
        <f>C262+C263</f>
        <v>0</v>
      </c>
      <c r="D261" s="295">
        <f t="shared" ref="D261:G261" si="193">D262+D263</f>
        <v>0</v>
      </c>
      <c r="E261" s="295">
        <f t="shared" si="193"/>
        <v>0</v>
      </c>
      <c r="F261" s="295">
        <f t="shared" si="193"/>
        <v>0</v>
      </c>
      <c r="G261" s="295">
        <f t="shared" si="193"/>
        <v>0</v>
      </c>
      <c r="H261" s="295">
        <f>H262+H263</f>
        <v>0</v>
      </c>
      <c r="I261" s="295">
        <f t="shared" ref="I261" si="194">I262+I263</f>
        <v>0</v>
      </c>
    </row>
    <row r="262" spans="1:9">
      <c r="A262" s="298"/>
      <c r="B262" s="300" t="s">
        <v>558</v>
      </c>
      <c r="C262" s="301">
        <v>0</v>
      </c>
      <c r="D262" s="301">
        <v>0</v>
      </c>
      <c r="E262" s="301">
        <v>0</v>
      </c>
      <c r="F262" s="301">
        <v>0</v>
      </c>
      <c r="G262" s="301">
        <v>0</v>
      </c>
      <c r="H262" s="301">
        <v>0</v>
      </c>
      <c r="I262" s="301">
        <v>0</v>
      </c>
    </row>
    <row r="263" spans="1:9">
      <c r="A263" s="298"/>
      <c r="B263" s="300" t="s">
        <v>553</v>
      </c>
      <c r="C263" s="301">
        <v>0</v>
      </c>
      <c r="D263" s="301">
        <v>0</v>
      </c>
      <c r="E263" s="301">
        <v>0</v>
      </c>
      <c r="F263" s="301">
        <v>0</v>
      </c>
      <c r="G263" s="301">
        <v>0</v>
      </c>
      <c r="H263" s="301">
        <v>0</v>
      </c>
      <c r="I263" s="301">
        <v>0</v>
      </c>
    </row>
    <row r="264" spans="1:9">
      <c r="A264" s="298"/>
      <c r="B264" s="302" t="s">
        <v>507</v>
      </c>
      <c r="C264" s="295">
        <f>C265+C266</f>
        <v>0</v>
      </c>
      <c r="D264" s="295">
        <f t="shared" ref="D264:G264" si="195">D265+D266</f>
        <v>0</v>
      </c>
      <c r="E264" s="295">
        <f t="shared" si="195"/>
        <v>0</v>
      </c>
      <c r="F264" s="295">
        <f t="shared" si="195"/>
        <v>0</v>
      </c>
      <c r="G264" s="295">
        <f t="shared" si="195"/>
        <v>0</v>
      </c>
      <c r="H264" s="295">
        <f>H265+H266</f>
        <v>0</v>
      </c>
      <c r="I264" s="295">
        <f t="shared" ref="I264" si="196">I265+I266</f>
        <v>0</v>
      </c>
    </row>
    <row r="265" spans="1:9">
      <c r="A265" s="298"/>
      <c r="B265" s="300" t="s">
        <v>558</v>
      </c>
      <c r="C265" s="301">
        <v>0</v>
      </c>
      <c r="D265" s="301">
        <v>0</v>
      </c>
      <c r="E265" s="301">
        <v>0</v>
      </c>
      <c r="F265" s="301">
        <v>0</v>
      </c>
      <c r="G265" s="301">
        <v>0</v>
      </c>
      <c r="H265" s="301">
        <v>0</v>
      </c>
      <c r="I265" s="301">
        <v>0</v>
      </c>
    </row>
    <row r="266" spans="1:9">
      <c r="A266" s="298"/>
      <c r="B266" s="300" t="s">
        <v>553</v>
      </c>
      <c r="C266" s="301">
        <v>0</v>
      </c>
      <c r="D266" s="301">
        <v>0</v>
      </c>
      <c r="E266" s="301">
        <v>0</v>
      </c>
      <c r="F266" s="301">
        <v>0</v>
      </c>
      <c r="G266" s="301">
        <v>0</v>
      </c>
      <c r="H266" s="301">
        <v>0</v>
      </c>
      <c r="I266" s="301">
        <v>0</v>
      </c>
    </row>
    <row r="267" spans="1:9">
      <c r="A267" s="298"/>
      <c r="B267" s="302" t="s">
        <v>480</v>
      </c>
      <c r="C267" s="295">
        <f>C268+C269</f>
        <v>0</v>
      </c>
      <c r="D267" s="295">
        <f t="shared" ref="D267:G267" si="197">D268+D269</f>
        <v>0</v>
      </c>
      <c r="E267" s="295">
        <f t="shared" si="197"/>
        <v>0</v>
      </c>
      <c r="F267" s="295">
        <f t="shared" si="197"/>
        <v>0</v>
      </c>
      <c r="G267" s="295">
        <f t="shared" si="197"/>
        <v>0</v>
      </c>
      <c r="H267" s="295">
        <f>H268+H269</f>
        <v>0</v>
      </c>
      <c r="I267" s="295">
        <f t="shared" ref="I267" si="198">I268+I269</f>
        <v>0</v>
      </c>
    </row>
    <row r="268" spans="1:9">
      <c r="A268" s="298"/>
      <c r="B268" s="300" t="s">
        <v>558</v>
      </c>
      <c r="C268" s="301">
        <v>0</v>
      </c>
      <c r="D268" s="301">
        <v>0</v>
      </c>
      <c r="E268" s="301">
        <v>0</v>
      </c>
      <c r="F268" s="301">
        <v>0</v>
      </c>
      <c r="G268" s="301">
        <v>0</v>
      </c>
      <c r="H268" s="301">
        <v>0</v>
      </c>
      <c r="I268" s="301">
        <v>0</v>
      </c>
    </row>
    <row r="269" spans="1:9">
      <c r="A269" s="305"/>
      <c r="B269" s="306" t="s">
        <v>553</v>
      </c>
      <c r="C269" s="301">
        <v>0</v>
      </c>
      <c r="D269" s="301">
        <v>0</v>
      </c>
      <c r="E269" s="301">
        <v>0</v>
      </c>
      <c r="F269" s="301">
        <v>0</v>
      </c>
      <c r="G269" s="301">
        <v>0</v>
      </c>
      <c r="H269" s="301">
        <v>0</v>
      </c>
      <c r="I269" s="301">
        <v>0</v>
      </c>
    </row>
    <row r="270" spans="1:9" ht="30">
      <c r="A270" s="307" t="s">
        <v>593</v>
      </c>
      <c r="B270" s="303" t="s">
        <v>594</v>
      </c>
      <c r="C270" s="295">
        <f>C271+C274+C277+C280</f>
        <v>0</v>
      </c>
      <c r="D270" s="295">
        <f t="shared" ref="D270:G270" si="199">D271+D274+D277+D280</f>
        <v>0</v>
      </c>
      <c r="E270" s="295">
        <f t="shared" si="199"/>
        <v>0</v>
      </c>
      <c r="F270" s="295">
        <f t="shared" si="199"/>
        <v>0</v>
      </c>
      <c r="G270" s="295">
        <f t="shared" si="199"/>
        <v>0</v>
      </c>
      <c r="H270" s="295">
        <f>H271+H274+H277+H280</f>
        <v>0</v>
      </c>
      <c r="I270" s="295">
        <f t="shared" ref="I270" si="200">I271+I274+I277+I280</f>
        <v>0</v>
      </c>
    </row>
    <row r="271" spans="1:9">
      <c r="A271" s="304"/>
      <c r="B271" s="299" t="s">
        <v>7</v>
      </c>
      <c r="C271" s="295">
        <f>C272+C273</f>
        <v>0</v>
      </c>
      <c r="D271" s="295">
        <f t="shared" ref="D271:G271" si="201">D272+D273</f>
        <v>0</v>
      </c>
      <c r="E271" s="295">
        <f t="shared" si="201"/>
        <v>0</v>
      </c>
      <c r="F271" s="295">
        <f t="shared" si="201"/>
        <v>0</v>
      </c>
      <c r="G271" s="295">
        <f t="shared" si="201"/>
        <v>0</v>
      </c>
      <c r="H271" s="295">
        <f>H272+H273</f>
        <v>0</v>
      </c>
      <c r="I271" s="295">
        <f t="shared" ref="I271" si="202">I272+I273</f>
        <v>0</v>
      </c>
    </row>
    <row r="272" spans="1:9">
      <c r="A272" s="298"/>
      <c r="B272" s="300" t="s">
        <v>558</v>
      </c>
      <c r="C272" s="301">
        <v>0</v>
      </c>
      <c r="D272" s="301">
        <v>0</v>
      </c>
      <c r="E272" s="301">
        <v>0</v>
      </c>
      <c r="F272" s="301">
        <v>0</v>
      </c>
      <c r="G272" s="301">
        <v>0</v>
      </c>
      <c r="H272" s="301">
        <v>0</v>
      </c>
      <c r="I272" s="301">
        <v>0</v>
      </c>
    </row>
    <row r="273" spans="1:9">
      <c r="A273" s="298"/>
      <c r="B273" s="300" t="s">
        <v>553</v>
      </c>
      <c r="C273" s="301">
        <v>0</v>
      </c>
      <c r="D273" s="301">
        <v>0</v>
      </c>
      <c r="E273" s="301">
        <v>0</v>
      </c>
      <c r="F273" s="301">
        <v>0</v>
      </c>
      <c r="G273" s="301">
        <v>0</v>
      </c>
      <c r="H273" s="301">
        <v>0</v>
      </c>
      <c r="I273" s="301">
        <v>0</v>
      </c>
    </row>
    <row r="274" spans="1:9">
      <c r="A274" s="298"/>
      <c r="B274" s="302" t="s">
        <v>477</v>
      </c>
      <c r="C274" s="295">
        <f>C275+C276</f>
        <v>0</v>
      </c>
      <c r="D274" s="295">
        <f t="shared" ref="D274:G274" si="203">D275+D276</f>
        <v>0</v>
      </c>
      <c r="E274" s="295">
        <f t="shared" si="203"/>
        <v>0</v>
      </c>
      <c r="F274" s="295">
        <f t="shared" si="203"/>
        <v>0</v>
      </c>
      <c r="G274" s="295">
        <f t="shared" si="203"/>
        <v>0</v>
      </c>
      <c r="H274" s="295">
        <f>H275+H276</f>
        <v>0</v>
      </c>
      <c r="I274" s="295">
        <f t="shared" ref="I274" si="204">I275+I276</f>
        <v>0</v>
      </c>
    </row>
    <row r="275" spans="1:9">
      <c r="A275" s="298"/>
      <c r="B275" s="300" t="s">
        <v>558</v>
      </c>
      <c r="C275" s="301">
        <v>0</v>
      </c>
      <c r="D275" s="301">
        <v>0</v>
      </c>
      <c r="E275" s="301">
        <v>0</v>
      </c>
      <c r="F275" s="301">
        <v>0</v>
      </c>
      <c r="G275" s="301">
        <v>0</v>
      </c>
      <c r="H275" s="301">
        <v>0</v>
      </c>
      <c r="I275" s="301">
        <v>0</v>
      </c>
    </row>
    <row r="276" spans="1:9">
      <c r="A276" s="298"/>
      <c r="B276" s="300" t="s">
        <v>553</v>
      </c>
      <c r="C276" s="301">
        <v>0</v>
      </c>
      <c r="D276" s="301">
        <v>0</v>
      </c>
      <c r="E276" s="301">
        <v>0</v>
      </c>
      <c r="F276" s="301">
        <v>0</v>
      </c>
      <c r="G276" s="301">
        <v>0</v>
      </c>
      <c r="H276" s="301">
        <v>0</v>
      </c>
      <c r="I276" s="301">
        <v>0</v>
      </c>
    </row>
    <row r="277" spans="1:9">
      <c r="A277" s="298"/>
      <c r="B277" s="302" t="s">
        <v>507</v>
      </c>
      <c r="C277" s="295">
        <f>C278+C279</f>
        <v>0</v>
      </c>
      <c r="D277" s="295">
        <f t="shared" ref="D277:G277" si="205">D278+D279</f>
        <v>0</v>
      </c>
      <c r="E277" s="295">
        <f t="shared" si="205"/>
        <v>0</v>
      </c>
      <c r="F277" s="295">
        <f t="shared" si="205"/>
        <v>0</v>
      </c>
      <c r="G277" s="295">
        <f t="shared" si="205"/>
        <v>0</v>
      </c>
      <c r="H277" s="295">
        <f>H278+H279</f>
        <v>0</v>
      </c>
      <c r="I277" s="295">
        <f t="shared" ref="I277" si="206">I278+I279</f>
        <v>0</v>
      </c>
    </row>
    <row r="278" spans="1:9">
      <c r="A278" s="298"/>
      <c r="B278" s="300" t="s">
        <v>558</v>
      </c>
      <c r="C278" s="301">
        <v>0</v>
      </c>
      <c r="D278" s="301">
        <v>0</v>
      </c>
      <c r="E278" s="301">
        <v>0</v>
      </c>
      <c r="F278" s="301">
        <v>0</v>
      </c>
      <c r="G278" s="301">
        <v>0</v>
      </c>
      <c r="H278" s="301">
        <v>0</v>
      </c>
      <c r="I278" s="301">
        <v>0</v>
      </c>
    </row>
    <row r="279" spans="1:9">
      <c r="A279" s="298"/>
      <c r="B279" s="300" t="s">
        <v>553</v>
      </c>
      <c r="C279" s="301">
        <v>0</v>
      </c>
      <c r="D279" s="301">
        <v>0</v>
      </c>
      <c r="E279" s="301">
        <v>0</v>
      </c>
      <c r="F279" s="301">
        <v>0</v>
      </c>
      <c r="G279" s="301">
        <v>0</v>
      </c>
      <c r="H279" s="301">
        <v>0</v>
      </c>
      <c r="I279" s="301">
        <v>0</v>
      </c>
    </row>
    <row r="280" spans="1:9">
      <c r="A280" s="298"/>
      <c r="B280" s="302" t="s">
        <v>480</v>
      </c>
      <c r="C280" s="295">
        <f>C281+C282</f>
        <v>0</v>
      </c>
      <c r="D280" s="295">
        <f t="shared" ref="D280:G280" si="207">D281+D282</f>
        <v>0</v>
      </c>
      <c r="E280" s="295">
        <f t="shared" si="207"/>
        <v>0</v>
      </c>
      <c r="F280" s="295">
        <f t="shared" si="207"/>
        <v>0</v>
      </c>
      <c r="G280" s="295">
        <f t="shared" si="207"/>
        <v>0</v>
      </c>
      <c r="H280" s="295">
        <f>H281+H282</f>
        <v>0</v>
      </c>
      <c r="I280" s="295">
        <f t="shared" ref="I280" si="208">I281+I282</f>
        <v>0</v>
      </c>
    </row>
    <row r="281" spans="1:9">
      <c r="A281" s="298"/>
      <c r="B281" s="300" t="s">
        <v>558</v>
      </c>
      <c r="C281" s="301">
        <v>0</v>
      </c>
      <c r="D281" s="301">
        <v>0</v>
      </c>
      <c r="E281" s="301">
        <v>0</v>
      </c>
      <c r="F281" s="301">
        <v>0</v>
      </c>
      <c r="G281" s="301">
        <v>0</v>
      </c>
      <c r="H281" s="301">
        <v>0</v>
      </c>
      <c r="I281" s="301">
        <v>0</v>
      </c>
    </row>
    <row r="282" spans="1:9">
      <c r="A282" s="305"/>
      <c r="B282" s="306" t="s">
        <v>553</v>
      </c>
      <c r="C282" s="308">
        <v>0</v>
      </c>
      <c r="D282" s="308">
        <v>0</v>
      </c>
      <c r="E282" s="308">
        <v>0</v>
      </c>
      <c r="F282" s="308">
        <v>0</v>
      </c>
      <c r="G282" s="308">
        <v>0</v>
      </c>
      <c r="H282" s="308">
        <v>0</v>
      </c>
      <c r="I282" s="308">
        <v>0</v>
      </c>
    </row>
  </sheetData>
  <mergeCells count="3">
    <mergeCell ref="A7:A8"/>
    <mergeCell ref="B7:B8"/>
    <mergeCell ref="F7:G7"/>
  </mergeCells>
  <pageMargins left="0.25" right="0.25"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
  <sheetViews>
    <sheetView showGridLines="0" workbookViewId="0">
      <selection activeCell="B1" sqref="B1"/>
    </sheetView>
  </sheetViews>
  <sheetFormatPr defaultRowHeight="15"/>
  <cols>
    <col min="1" max="1" width="21.5703125" style="1446" customWidth="1"/>
    <col min="2" max="2" width="23.5703125" style="1447" bestFit="1" customWidth="1"/>
    <col min="3" max="3" width="21.42578125" customWidth="1"/>
    <col min="4" max="4" width="12.42578125" style="1428" customWidth="1"/>
    <col min="5" max="6" width="16.5703125" style="1429" customWidth="1"/>
    <col min="7" max="7" width="15.5703125" customWidth="1"/>
    <col min="8" max="8" width="0" hidden="1" customWidth="1"/>
    <col min="9" max="9" width="53.28515625" hidden="1" customWidth="1"/>
    <col min="10" max="10" width="0" hidden="1" customWidth="1"/>
    <col min="11" max="11" width="21.85546875" hidden="1" customWidth="1"/>
    <col min="12" max="12" width="22.28515625" hidden="1" customWidth="1"/>
    <col min="13" max="13" width="14.5703125" hidden="1" customWidth="1"/>
  </cols>
  <sheetData>
    <row r="1" spans="1:13">
      <c r="A1" t="s">
        <v>0</v>
      </c>
      <c r="B1">
        <v>62</v>
      </c>
    </row>
    <row r="2" spans="1:13">
      <c r="A2" t="s">
        <v>1877</v>
      </c>
      <c r="B2" t="s">
        <v>1902</v>
      </c>
    </row>
    <row r="3" spans="1:13">
      <c r="A3" t="s">
        <v>4</v>
      </c>
      <c r="B3" t="s">
        <v>1879</v>
      </c>
    </row>
    <row r="4" spans="1:13">
      <c r="A4" t="s">
        <v>6</v>
      </c>
      <c r="B4" t="s">
        <v>608</v>
      </c>
    </row>
    <row r="5" spans="1:13">
      <c r="A5" t="s">
        <v>8</v>
      </c>
      <c r="B5" t="s">
        <v>1880</v>
      </c>
    </row>
    <row r="6" spans="1:13" ht="15.75" thickBot="1">
      <c r="A6"/>
      <c r="B6"/>
    </row>
    <row r="7" spans="1:13" s="1432" customFormat="1" ht="24">
      <c r="A7" s="1430" t="s">
        <v>1903</v>
      </c>
      <c r="B7" s="1430" t="s">
        <v>1904</v>
      </c>
      <c r="C7" s="1430" t="s">
        <v>1905</v>
      </c>
      <c r="D7" s="1430" t="s">
        <v>729</v>
      </c>
      <c r="E7" s="1431" t="s">
        <v>1906</v>
      </c>
      <c r="F7" s="1431" t="s">
        <v>632</v>
      </c>
      <c r="H7" s="1433" t="s">
        <v>1907</v>
      </c>
      <c r="I7" s="1434" t="s">
        <v>1908</v>
      </c>
      <c r="J7" s="1435"/>
      <c r="K7" s="1435"/>
      <c r="L7" s="1433" t="s">
        <v>1907</v>
      </c>
      <c r="M7" s="1436" t="s">
        <v>1909</v>
      </c>
    </row>
    <row r="8" spans="1:13" s="1432" customFormat="1">
      <c r="A8" s="1437"/>
      <c r="B8" s="1438"/>
      <c r="C8" s="1439"/>
      <c r="D8" s="1440"/>
      <c r="E8" s="1441"/>
      <c r="F8" s="1441"/>
      <c r="G8"/>
      <c r="H8" s="1442" t="s">
        <v>1910</v>
      </c>
      <c r="I8" s="1443" t="s">
        <v>1911</v>
      </c>
      <c r="J8" s="1435"/>
      <c r="K8" s="1435"/>
      <c r="L8" s="1442" t="s">
        <v>1912</v>
      </c>
      <c r="M8" s="1443" t="s">
        <v>1913</v>
      </c>
    </row>
    <row r="9" spans="1:13" s="1432" customFormat="1">
      <c r="A9" s="1437"/>
      <c r="B9" s="1438"/>
      <c r="C9" s="1439"/>
      <c r="D9" s="1440"/>
      <c r="E9" s="1441"/>
      <c r="F9" s="1441"/>
      <c r="G9"/>
      <c r="H9" s="1442" t="s">
        <v>1914</v>
      </c>
      <c r="I9" s="1443" t="s">
        <v>1915</v>
      </c>
      <c r="J9" s="1435"/>
      <c r="K9" s="1435"/>
      <c r="L9" s="1442" t="s">
        <v>1916</v>
      </c>
      <c r="M9" s="1443" t="s">
        <v>1917</v>
      </c>
    </row>
    <row r="10" spans="1:13" s="1432" customFormat="1">
      <c r="A10" s="1437"/>
      <c r="B10" s="1438"/>
      <c r="C10" s="1439"/>
      <c r="D10" s="1440"/>
      <c r="E10" s="1441"/>
      <c r="F10" s="1441"/>
      <c r="G10"/>
      <c r="H10" s="1444" t="s">
        <v>7</v>
      </c>
      <c r="I10" s="1445" t="s">
        <v>1918</v>
      </c>
      <c r="J10" s="1435"/>
      <c r="K10" s="1435"/>
      <c r="L10" s="1442" t="s">
        <v>1919</v>
      </c>
      <c r="M10" s="1443" t="s">
        <v>1920</v>
      </c>
    </row>
  </sheetData>
  <dataValidations count="3">
    <dataValidation type="list" allowBlank="1" showInputMessage="1" showErrorMessage="1" sqref="B8:B10">
      <formula1>Residence1</formula1>
    </dataValidation>
    <dataValidation type="list" allowBlank="1" showInputMessage="1" showErrorMessage="1" sqref="C8:C10">
      <formula1>Prod_descript2</formula1>
    </dataValidation>
    <dataValidation type="list" allowBlank="1" showInputMessage="1" showErrorMessage="1" sqref="D8:D10">
      <formula1>Currency_code</formula1>
    </dataValidation>
  </dataValidations>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showGridLines="0" workbookViewId="0">
      <selection activeCell="B2" sqref="B2"/>
    </sheetView>
  </sheetViews>
  <sheetFormatPr defaultRowHeight="15"/>
  <cols>
    <col min="1" max="1" width="23" customWidth="1"/>
    <col min="2" max="2" width="39.28515625" bestFit="1" customWidth="1"/>
    <col min="3" max="3" width="13.7109375" bestFit="1" customWidth="1"/>
    <col min="4" max="4" width="16.5703125" bestFit="1" customWidth="1"/>
    <col min="5" max="5" width="8" customWidth="1"/>
    <col min="7" max="7" width="21.85546875" bestFit="1" customWidth="1"/>
    <col min="261" max="261" width="8" customWidth="1"/>
    <col min="517" max="517" width="8" customWidth="1"/>
    <col min="773" max="773" width="8" customWidth="1"/>
    <col min="1029" max="1029" width="8" customWidth="1"/>
    <col min="1285" max="1285" width="8" customWidth="1"/>
    <col min="1541" max="1541" width="8" customWidth="1"/>
    <col min="1797" max="1797" width="8" customWidth="1"/>
    <col min="2053" max="2053" width="8" customWidth="1"/>
    <col min="2309" max="2309" width="8" customWidth="1"/>
    <col min="2565" max="2565" width="8" customWidth="1"/>
    <col min="2821" max="2821" width="8" customWidth="1"/>
    <col min="3077" max="3077" width="8" customWidth="1"/>
    <col min="3333" max="3333" width="8" customWidth="1"/>
    <col min="3589" max="3589" width="8" customWidth="1"/>
    <col min="3845" max="3845" width="8" customWidth="1"/>
    <col min="4101" max="4101" width="8" customWidth="1"/>
    <col min="4357" max="4357" width="8" customWidth="1"/>
    <col min="4613" max="4613" width="8" customWidth="1"/>
    <col min="4869" max="4869" width="8" customWidth="1"/>
    <col min="5125" max="5125" width="8" customWidth="1"/>
    <col min="5381" max="5381" width="8" customWidth="1"/>
    <col min="5637" max="5637" width="8" customWidth="1"/>
    <col min="5893" max="5893" width="8" customWidth="1"/>
    <col min="6149" max="6149" width="8" customWidth="1"/>
    <col min="6405" max="6405" width="8" customWidth="1"/>
    <col min="6661" max="6661" width="8" customWidth="1"/>
    <col min="6917" max="6917" width="8" customWidth="1"/>
    <col min="7173" max="7173" width="8" customWidth="1"/>
    <col min="7429" max="7429" width="8" customWidth="1"/>
    <col min="7685" max="7685" width="8" customWidth="1"/>
    <col min="7941" max="7941" width="8" customWidth="1"/>
    <col min="8197" max="8197" width="8" customWidth="1"/>
    <col min="8453" max="8453" width="8" customWidth="1"/>
    <col min="8709" max="8709" width="8" customWidth="1"/>
    <col min="8965" max="8965" width="8" customWidth="1"/>
    <col min="9221" max="9221" width="8" customWidth="1"/>
    <col min="9477" max="9477" width="8" customWidth="1"/>
    <col min="9733" max="9733" width="8" customWidth="1"/>
    <col min="9989" max="9989" width="8" customWidth="1"/>
    <col min="10245" max="10245" width="8" customWidth="1"/>
    <col min="10501" max="10501" width="8" customWidth="1"/>
    <col min="10757" max="10757" width="8" customWidth="1"/>
    <col min="11013" max="11013" width="8" customWidth="1"/>
    <col min="11269" max="11269" width="8" customWidth="1"/>
    <col min="11525" max="11525" width="8" customWidth="1"/>
    <col min="11781" max="11781" width="8" customWidth="1"/>
    <col min="12037" max="12037" width="8" customWidth="1"/>
    <col min="12293" max="12293" width="8" customWidth="1"/>
    <col min="12549" max="12549" width="8" customWidth="1"/>
    <col min="12805" max="12805" width="8" customWidth="1"/>
    <col min="13061" max="13061" width="8" customWidth="1"/>
    <col min="13317" max="13317" width="8" customWidth="1"/>
    <col min="13573" max="13573" width="8" customWidth="1"/>
    <col min="13829" max="13829" width="8" customWidth="1"/>
    <col min="14085" max="14085" width="8" customWidth="1"/>
    <col min="14341" max="14341" width="8" customWidth="1"/>
    <col min="14597" max="14597" width="8" customWidth="1"/>
    <col min="14853" max="14853" width="8" customWidth="1"/>
    <col min="15109" max="15109" width="8" customWidth="1"/>
    <col min="15365" max="15365" width="8" customWidth="1"/>
    <col min="15621" max="15621" width="8" customWidth="1"/>
    <col min="15877" max="15877" width="8" customWidth="1"/>
    <col min="16133" max="16133" width="8" customWidth="1"/>
  </cols>
  <sheetData>
    <row r="1" spans="1:5">
      <c r="A1" t="s">
        <v>0</v>
      </c>
      <c r="B1" s="1449" t="s">
        <v>1926</v>
      </c>
    </row>
    <row r="2" spans="1:5">
      <c r="A2" t="s">
        <v>1877</v>
      </c>
      <c r="B2" t="s">
        <v>1927</v>
      </c>
    </row>
    <row r="3" spans="1:5">
      <c r="A3" t="s">
        <v>4</v>
      </c>
      <c r="B3" t="s">
        <v>475</v>
      </c>
    </row>
    <row r="4" spans="1:5">
      <c r="A4" t="s">
        <v>6</v>
      </c>
      <c r="B4" t="s">
        <v>7</v>
      </c>
    </row>
    <row r="5" spans="1:5" ht="15" customHeight="1">
      <c r="A5" t="s">
        <v>8</v>
      </c>
      <c r="B5" t="s">
        <v>1928</v>
      </c>
    </row>
    <row r="7" spans="1:5" s="1452" customFormat="1">
      <c r="A7" s="1450" t="s">
        <v>16</v>
      </c>
      <c r="B7" s="1450" t="s">
        <v>1929</v>
      </c>
      <c r="C7" s="1451" t="s">
        <v>1930</v>
      </c>
      <c r="D7" s="1451" t="s">
        <v>840</v>
      </c>
      <c r="E7" s="1451" t="s">
        <v>510</v>
      </c>
    </row>
    <row r="8" spans="1:5">
      <c r="A8" s="1453" t="s">
        <v>1931</v>
      </c>
      <c r="B8" s="1454" t="s">
        <v>884</v>
      </c>
      <c r="C8" s="1455">
        <f>SUM(C9:C16)</f>
        <v>0</v>
      </c>
      <c r="D8" s="1455">
        <f>SUM(D9:D16)</f>
        <v>0</v>
      </c>
      <c r="E8" s="1455">
        <f t="shared" ref="E8:E16" si="0">SUM(C8:D8)</f>
        <v>0</v>
      </c>
    </row>
    <row r="9" spans="1:5">
      <c r="A9" s="1456" t="s">
        <v>1932</v>
      </c>
      <c r="B9" s="1457" t="s">
        <v>1933</v>
      </c>
      <c r="C9" s="1458"/>
      <c r="D9" s="1458"/>
      <c r="E9" s="1459">
        <f t="shared" si="0"/>
        <v>0</v>
      </c>
    </row>
    <row r="10" spans="1:5">
      <c r="A10" s="1456" t="s">
        <v>1934</v>
      </c>
      <c r="B10" s="1457" t="s">
        <v>1935</v>
      </c>
      <c r="C10" s="1458"/>
      <c r="D10" s="1458"/>
      <c r="E10" s="1459">
        <f t="shared" si="0"/>
        <v>0</v>
      </c>
    </row>
    <row r="11" spans="1:5">
      <c r="A11" s="1456" t="s">
        <v>1936</v>
      </c>
      <c r="B11" s="1457" t="s">
        <v>1937</v>
      </c>
      <c r="C11" s="1458"/>
      <c r="D11" s="1458"/>
      <c r="E11" s="1459">
        <f t="shared" si="0"/>
        <v>0</v>
      </c>
    </row>
    <row r="12" spans="1:5">
      <c r="A12" s="1456" t="s">
        <v>1938</v>
      </c>
      <c r="B12" s="1457" t="s">
        <v>1939</v>
      </c>
      <c r="C12" s="1458"/>
      <c r="D12" s="1458"/>
      <c r="E12" s="1459">
        <f t="shared" si="0"/>
        <v>0</v>
      </c>
    </row>
    <row r="13" spans="1:5">
      <c r="A13" s="1456" t="s">
        <v>1940</v>
      </c>
      <c r="B13" s="1457" t="s">
        <v>1941</v>
      </c>
      <c r="C13" s="1458"/>
      <c r="D13" s="1458"/>
      <c r="E13" s="1459">
        <f t="shared" si="0"/>
        <v>0</v>
      </c>
    </row>
    <row r="14" spans="1:5">
      <c r="A14" s="1456" t="s">
        <v>1942</v>
      </c>
      <c r="B14" s="1457" t="s">
        <v>1943</v>
      </c>
      <c r="C14" s="1458"/>
      <c r="D14" s="1458"/>
      <c r="E14" s="1459">
        <f t="shared" si="0"/>
        <v>0</v>
      </c>
    </row>
    <row r="15" spans="1:5">
      <c r="A15" s="1456" t="s">
        <v>1944</v>
      </c>
      <c r="B15" s="1457" t="s">
        <v>1945</v>
      </c>
      <c r="C15" s="1458"/>
      <c r="D15" s="1458"/>
      <c r="E15" s="1459">
        <f t="shared" si="0"/>
        <v>0</v>
      </c>
    </row>
    <row r="16" spans="1:5">
      <c r="A16" s="1456" t="s">
        <v>1946</v>
      </c>
      <c r="B16" s="1457" t="s">
        <v>1947</v>
      </c>
      <c r="C16" s="1458"/>
      <c r="D16" s="1458"/>
      <c r="E16" s="1459">
        <f t="shared" si="0"/>
        <v>0</v>
      </c>
    </row>
    <row r="17" spans="1:5">
      <c r="A17" s="1460"/>
      <c r="B17" s="1461"/>
      <c r="C17" s="1461"/>
      <c r="D17" s="1461"/>
      <c r="E17" s="1461"/>
    </row>
    <row r="18" spans="1:5">
      <c r="A18" s="1460"/>
      <c r="B18" s="1462"/>
      <c r="C18" s="1462"/>
      <c r="D18" s="1462"/>
      <c r="E18" s="1462"/>
    </row>
    <row r="19" spans="1:5">
      <c r="A19" s="1460"/>
      <c r="B19" s="1462"/>
      <c r="C19" s="1462"/>
      <c r="D19" s="1462"/>
      <c r="E19" s="1462"/>
    </row>
    <row r="20" spans="1:5">
      <c r="A20" s="1460"/>
      <c r="B20" s="1462"/>
      <c r="C20" s="1462"/>
      <c r="D20" s="1462"/>
      <c r="E20" s="1462"/>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1"/>
  <sheetViews>
    <sheetView showGridLines="0" zoomScale="80" zoomScaleNormal="80" workbookViewId="0">
      <selection activeCell="B2" sqref="B2"/>
    </sheetView>
  </sheetViews>
  <sheetFormatPr defaultRowHeight="15"/>
  <cols>
    <col min="1" max="1" width="22.28515625" style="1463" bestFit="1" customWidth="1"/>
    <col min="2" max="2" width="89.42578125" bestFit="1" customWidth="1"/>
    <col min="3" max="3" width="19.28515625" customWidth="1"/>
    <col min="5" max="5" width="7.85546875" bestFit="1" customWidth="1"/>
    <col min="6" max="6" width="8.140625" customWidth="1"/>
    <col min="7" max="7" width="8.7109375" customWidth="1"/>
  </cols>
  <sheetData>
    <row r="1" spans="1:12">
      <c r="A1" s="480" t="s">
        <v>0</v>
      </c>
      <c r="B1" s="1447" t="s">
        <v>1948</v>
      </c>
    </row>
    <row r="2" spans="1:12">
      <c r="A2" s="480" t="s">
        <v>1877</v>
      </c>
      <c r="B2" t="s">
        <v>1949</v>
      </c>
    </row>
    <row r="3" spans="1:12">
      <c r="A3" s="480" t="s">
        <v>4</v>
      </c>
      <c r="B3" t="s">
        <v>475</v>
      </c>
    </row>
    <row r="4" spans="1:12">
      <c r="A4" s="480" t="s">
        <v>6</v>
      </c>
      <c r="B4" t="s">
        <v>7</v>
      </c>
    </row>
    <row r="5" spans="1:12">
      <c r="A5" s="480" t="s">
        <v>8</v>
      </c>
      <c r="B5" t="s">
        <v>1928</v>
      </c>
    </row>
    <row r="6" spans="1:12">
      <c r="B6" s="480"/>
    </row>
    <row r="7" spans="1:12" ht="22.5" customHeight="1">
      <c r="A7" s="1464"/>
      <c r="B7" s="1465" t="s">
        <v>1949</v>
      </c>
      <c r="C7" s="3090"/>
      <c r="D7" s="3091"/>
      <c r="E7" s="3091"/>
      <c r="F7" s="3091"/>
      <c r="G7" s="3092"/>
      <c r="H7" s="3093" t="s">
        <v>1748</v>
      </c>
      <c r="I7" s="3094"/>
      <c r="J7" s="3094"/>
      <c r="K7" s="3094"/>
      <c r="L7" s="3095"/>
    </row>
    <row r="8" spans="1:12" ht="19.5" customHeight="1">
      <c r="A8" s="1466" t="s">
        <v>1950</v>
      </c>
      <c r="B8" s="1467" t="s">
        <v>1951</v>
      </c>
      <c r="C8" s="3090" t="s">
        <v>1952</v>
      </c>
      <c r="D8" s="3091"/>
      <c r="E8" s="3091"/>
      <c r="F8" s="3091"/>
      <c r="G8" s="3092"/>
      <c r="H8" s="3096"/>
      <c r="I8" s="3097"/>
      <c r="J8" s="3097"/>
      <c r="K8" s="3097"/>
      <c r="L8" s="3098"/>
    </row>
    <row r="9" spans="1:12" ht="16.5" customHeight="1">
      <c r="A9" s="1468"/>
      <c r="B9" s="1469"/>
      <c r="C9" s="1470" t="s">
        <v>7</v>
      </c>
      <c r="D9" s="1470" t="s">
        <v>507</v>
      </c>
      <c r="E9" s="1470" t="s">
        <v>477</v>
      </c>
      <c r="F9" s="1470" t="s">
        <v>963</v>
      </c>
      <c r="G9" s="1471" t="s">
        <v>15</v>
      </c>
      <c r="H9" s="1470" t="s">
        <v>7</v>
      </c>
      <c r="I9" s="1472" t="s">
        <v>507</v>
      </c>
      <c r="J9" s="1470" t="s">
        <v>477</v>
      </c>
      <c r="K9" s="1473" t="s">
        <v>963</v>
      </c>
      <c r="L9" s="1474" t="s">
        <v>15</v>
      </c>
    </row>
    <row r="10" spans="1:12">
      <c r="A10" s="1475">
        <v>1</v>
      </c>
      <c r="B10" s="1476" t="s">
        <v>1953</v>
      </c>
      <c r="C10" s="1477"/>
      <c r="D10" s="1477"/>
      <c r="E10" s="1477"/>
      <c r="F10" s="1477"/>
      <c r="G10" s="1477"/>
      <c r="H10" s="1477"/>
      <c r="I10" s="1477"/>
      <c r="J10" s="1477"/>
      <c r="K10" s="1477"/>
      <c r="L10" s="1477"/>
    </row>
    <row r="11" spans="1:12">
      <c r="A11" s="1478" t="s">
        <v>1954</v>
      </c>
      <c r="B11" s="1479" t="s">
        <v>1955</v>
      </c>
      <c r="C11" s="1480"/>
      <c r="D11" s="1480"/>
      <c r="E11" s="1480"/>
      <c r="F11" s="1480"/>
      <c r="G11" s="1480"/>
      <c r="H11" s="1480"/>
      <c r="I11" s="1480"/>
      <c r="J11" s="1480"/>
      <c r="K11" s="1480"/>
      <c r="L11" s="1480"/>
    </row>
    <row r="12" spans="1:12">
      <c r="A12" s="1478">
        <v>1125</v>
      </c>
      <c r="B12" s="1481" t="s">
        <v>1956</v>
      </c>
      <c r="C12" s="1480"/>
      <c r="D12" s="1480"/>
      <c r="E12" s="1480"/>
      <c r="F12" s="1480"/>
      <c r="G12" s="1480"/>
      <c r="H12" s="1480"/>
      <c r="I12" s="1480"/>
      <c r="J12" s="1480"/>
      <c r="K12" s="1480"/>
      <c r="L12" s="1480"/>
    </row>
    <row r="13" spans="1:12">
      <c r="A13" s="1478">
        <v>1126</v>
      </c>
      <c r="B13" s="1481" t="s">
        <v>314</v>
      </c>
      <c r="C13" s="1480"/>
      <c r="D13" s="1480"/>
      <c r="E13" s="1480"/>
      <c r="F13" s="1480"/>
      <c r="G13" s="1480"/>
      <c r="H13" s="1480"/>
      <c r="I13" s="1480"/>
      <c r="J13" s="1480"/>
      <c r="K13" s="1480"/>
      <c r="L13" s="1480"/>
    </row>
    <row r="14" spans="1:12">
      <c r="A14" s="1478" t="s">
        <v>1957</v>
      </c>
      <c r="B14" s="1481" t="s">
        <v>1958</v>
      </c>
      <c r="C14" s="1480"/>
      <c r="D14" s="1480"/>
      <c r="E14" s="1480"/>
      <c r="F14" s="1480"/>
      <c r="G14" s="1480"/>
      <c r="H14" s="1480"/>
      <c r="I14" s="1480"/>
      <c r="J14" s="1480"/>
      <c r="K14" s="1480"/>
      <c r="L14" s="1480"/>
    </row>
    <row r="15" spans="1:12">
      <c r="A15" s="1478">
        <v>1215</v>
      </c>
      <c r="B15" s="1481" t="s">
        <v>1959</v>
      </c>
      <c r="C15" s="1480"/>
      <c r="D15" s="1480"/>
      <c r="E15" s="1480"/>
      <c r="F15" s="1480"/>
      <c r="G15" s="1480"/>
      <c r="H15" s="1480"/>
      <c r="I15" s="1480"/>
      <c r="J15" s="1480"/>
      <c r="K15" s="1480"/>
      <c r="L15" s="1480"/>
    </row>
    <row r="16" spans="1:12">
      <c r="A16" s="1478">
        <v>1225</v>
      </c>
      <c r="B16" s="1481" t="s">
        <v>1960</v>
      </c>
      <c r="C16" s="1480"/>
      <c r="D16" s="1480"/>
      <c r="E16" s="1480"/>
      <c r="F16" s="1480"/>
      <c r="G16" s="1480"/>
      <c r="H16" s="1480"/>
      <c r="I16" s="1480"/>
      <c r="J16" s="1480"/>
      <c r="K16" s="1480"/>
      <c r="L16" s="1480"/>
    </row>
    <row r="17" spans="1:12">
      <c r="A17" s="1478" t="s">
        <v>1961</v>
      </c>
      <c r="B17" s="1481" t="s">
        <v>84</v>
      </c>
      <c r="C17" s="1480"/>
      <c r="D17" s="1480"/>
      <c r="E17" s="1480"/>
      <c r="F17" s="1480"/>
      <c r="G17" s="1480"/>
      <c r="H17" s="1480"/>
      <c r="I17" s="1480"/>
      <c r="J17" s="1480"/>
      <c r="K17" s="1480"/>
      <c r="L17" s="1480"/>
    </row>
    <row r="18" spans="1:12">
      <c r="A18" s="1478">
        <v>16</v>
      </c>
      <c r="B18" s="1481" t="s">
        <v>331</v>
      </c>
      <c r="C18" s="1480"/>
      <c r="D18" s="1480"/>
      <c r="E18" s="1480"/>
      <c r="F18" s="1480"/>
      <c r="G18" s="1480"/>
      <c r="H18" s="1480"/>
      <c r="I18" s="1480"/>
      <c r="J18" s="1480"/>
      <c r="K18" s="1480"/>
      <c r="L18" s="1480"/>
    </row>
    <row r="19" spans="1:12">
      <c r="A19" s="1478">
        <v>17</v>
      </c>
      <c r="B19" s="1481" t="s">
        <v>1962</v>
      </c>
      <c r="C19" s="1480"/>
      <c r="D19" s="1480"/>
      <c r="E19" s="1480"/>
      <c r="F19" s="1480"/>
      <c r="G19" s="1480"/>
      <c r="H19" s="1480"/>
      <c r="I19" s="1480"/>
      <c r="J19" s="1480"/>
      <c r="K19" s="1480"/>
      <c r="L19" s="1480"/>
    </row>
    <row r="20" spans="1:12">
      <c r="A20" s="1478" t="s">
        <v>1963</v>
      </c>
      <c r="B20" s="1481" t="s">
        <v>146</v>
      </c>
      <c r="C20" s="1480"/>
      <c r="D20" s="1480"/>
      <c r="E20" s="1480"/>
      <c r="F20" s="1480"/>
      <c r="G20" s="1480"/>
      <c r="H20" s="1480"/>
      <c r="I20" s="1480"/>
      <c r="J20" s="1480"/>
      <c r="K20" s="1480"/>
      <c r="L20" s="1480"/>
    </row>
    <row r="21" spans="1:12">
      <c r="A21" s="1475">
        <v>2</v>
      </c>
      <c r="B21" s="1482" t="s">
        <v>177</v>
      </c>
      <c r="C21" s="1480"/>
      <c r="D21" s="1480"/>
      <c r="E21" s="1480"/>
      <c r="F21" s="1480"/>
      <c r="G21" s="1480"/>
      <c r="H21" s="1480"/>
      <c r="I21" s="1480"/>
      <c r="J21" s="1480"/>
      <c r="K21" s="1480"/>
      <c r="L21" s="1480"/>
    </row>
    <row r="22" spans="1:12">
      <c r="A22" s="1478">
        <v>26</v>
      </c>
      <c r="B22" s="1483" t="s">
        <v>1964</v>
      </c>
      <c r="C22" s="1480"/>
      <c r="D22" s="1480"/>
      <c r="E22" s="1480"/>
      <c r="F22" s="1480"/>
      <c r="G22" s="1480"/>
      <c r="H22" s="1480"/>
      <c r="I22" s="1480"/>
      <c r="J22" s="1480"/>
      <c r="K22" s="1480"/>
      <c r="L22" s="1480"/>
    </row>
    <row r="23" spans="1:12">
      <c r="A23" s="1478" t="s">
        <v>1965</v>
      </c>
      <c r="B23" s="1481" t="s">
        <v>30</v>
      </c>
      <c r="C23" s="1480"/>
      <c r="D23" s="1480"/>
      <c r="E23" s="1480"/>
      <c r="F23" s="1480"/>
      <c r="G23" s="1480"/>
      <c r="H23" s="1480"/>
      <c r="I23" s="1480"/>
      <c r="J23" s="1480"/>
      <c r="K23" s="1480"/>
      <c r="L23" s="1480"/>
    </row>
    <row r="24" spans="1:12">
      <c r="A24" s="1478">
        <v>263</v>
      </c>
      <c r="B24" s="1481" t="s">
        <v>1966</v>
      </c>
      <c r="C24" s="1480"/>
      <c r="D24" s="1480"/>
      <c r="E24" s="1480"/>
      <c r="F24" s="1480"/>
      <c r="G24" s="1480"/>
      <c r="H24" s="1480"/>
      <c r="I24" s="1480"/>
      <c r="J24" s="1480"/>
      <c r="K24" s="1480"/>
      <c r="L24" s="1480"/>
    </row>
    <row r="25" spans="1:12">
      <c r="A25" s="1478">
        <v>264</v>
      </c>
      <c r="B25" s="1481" t="s">
        <v>397</v>
      </c>
      <c r="C25" s="1480"/>
      <c r="D25" s="1480"/>
      <c r="E25" s="1480"/>
      <c r="F25" s="1480"/>
      <c r="G25" s="1480"/>
      <c r="H25" s="1480"/>
      <c r="I25" s="1480"/>
      <c r="J25" s="1480"/>
      <c r="K25" s="1480"/>
      <c r="L25" s="1480"/>
    </row>
    <row r="26" spans="1:12">
      <c r="A26" s="1478">
        <v>265</v>
      </c>
      <c r="B26" s="1481" t="s">
        <v>1967</v>
      </c>
      <c r="C26" s="1480"/>
      <c r="D26" s="1480"/>
      <c r="E26" s="1480"/>
      <c r="F26" s="1480"/>
      <c r="G26" s="1480"/>
      <c r="H26" s="1480"/>
      <c r="I26" s="1480"/>
      <c r="J26" s="1480"/>
      <c r="K26" s="1480"/>
      <c r="L26" s="1480"/>
    </row>
    <row r="27" spans="1:12">
      <c r="A27" s="1478" t="s">
        <v>1968</v>
      </c>
      <c r="B27" s="1483" t="s">
        <v>1969</v>
      </c>
      <c r="C27" s="1480"/>
      <c r="D27" s="1480"/>
      <c r="E27" s="1480"/>
      <c r="F27" s="1480"/>
      <c r="G27" s="1480"/>
      <c r="H27" s="1480"/>
      <c r="I27" s="1480"/>
      <c r="J27" s="1480"/>
      <c r="K27" s="1480"/>
      <c r="L27" s="1480"/>
    </row>
    <row r="28" spans="1:12">
      <c r="A28" s="1478">
        <v>271</v>
      </c>
      <c r="B28" s="1481" t="s">
        <v>30</v>
      </c>
      <c r="C28" s="1480"/>
      <c r="D28" s="1480"/>
      <c r="E28" s="1480"/>
      <c r="F28" s="1480"/>
      <c r="G28" s="1480"/>
      <c r="H28" s="1480"/>
      <c r="I28" s="1480"/>
      <c r="J28" s="1480"/>
      <c r="K28" s="1480"/>
      <c r="L28" s="1480"/>
    </row>
    <row r="29" spans="1:12">
      <c r="A29" s="1478">
        <v>272</v>
      </c>
      <c r="B29" s="1481" t="s">
        <v>396</v>
      </c>
      <c r="C29" s="1480"/>
      <c r="D29" s="1480"/>
      <c r="E29" s="1480"/>
      <c r="F29" s="1480"/>
      <c r="G29" s="1480"/>
      <c r="H29" s="1480"/>
      <c r="I29" s="1480"/>
      <c r="J29" s="1480"/>
      <c r="K29" s="1480"/>
      <c r="L29" s="1480"/>
    </row>
    <row r="30" spans="1:12">
      <c r="A30" s="1478">
        <v>273</v>
      </c>
      <c r="B30" s="1481" t="s">
        <v>1970</v>
      </c>
      <c r="C30" s="1480"/>
      <c r="D30" s="1480"/>
      <c r="E30" s="1480"/>
      <c r="F30" s="1480"/>
      <c r="G30" s="1480"/>
      <c r="H30" s="1480"/>
      <c r="I30" s="1480"/>
      <c r="J30" s="1480"/>
      <c r="K30" s="1480"/>
      <c r="L30" s="1480"/>
    </row>
    <row r="31" spans="1:12">
      <c r="A31" s="1478" t="s">
        <v>1971</v>
      </c>
      <c r="B31" s="1481" t="s">
        <v>246</v>
      </c>
      <c r="C31" s="1480"/>
      <c r="D31" s="1480"/>
      <c r="E31" s="1480"/>
      <c r="F31" s="1480"/>
      <c r="G31" s="1480"/>
      <c r="H31" s="1480"/>
      <c r="I31" s="1480"/>
      <c r="J31" s="1480"/>
      <c r="K31" s="1480"/>
      <c r="L31" s="1480"/>
    </row>
    <row r="32" spans="1:12">
      <c r="A32" s="1478">
        <v>3</v>
      </c>
      <c r="B32" s="1476" t="s">
        <v>253</v>
      </c>
      <c r="C32" s="1480"/>
      <c r="D32" s="1480"/>
      <c r="E32" s="1480"/>
      <c r="F32" s="1480"/>
      <c r="G32" s="1480"/>
      <c r="H32" s="1480"/>
      <c r="I32" s="1480"/>
      <c r="J32" s="1480"/>
      <c r="K32" s="1480"/>
      <c r="L32" s="1480"/>
    </row>
    <row r="33" spans="1:12">
      <c r="A33" s="1478">
        <v>42</v>
      </c>
      <c r="B33" s="1476" t="s">
        <v>1972</v>
      </c>
      <c r="C33" s="1480"/>
      <c r="D33" s="1480"/>
      <c r="E33" s="1480"/>
      <c r="F33" s="1480"/>
      <c r="G33" s="1480"/>
      <c r="H33" s="1480"/>
      <c r="I33" s="1480"/>
      <c r="J33" s="1480"/>
      <c r="K33" s="1480"/>
      <c r="L33" s="1480"/>
    </row>
    <row r="34" spans="1:12">
      <c r="A34" s="1478" t="s">
        <v>1973</v>
      </c>
      <c r="B34" s="1476" t="s">
        <v>1974</v>
      </c>
      <c r="C34" s="1480"/>
      <c r="D34" s="1480"/>
      <c r="E34" s="1480"/>
      <c r="F34" s="1480"/>
      <c r="G34" s="1480"/>
      <c r="H34" s="1480"/>
      <c r="I34" s="1480"/>
      <c r="J34" s="1480"/>
      <c r="K34" s="1480"/>
      <c r="L34" s="1480"/>
    </row>
    <row r="35" spans="1:12">
      <c r="A35" s="1478" t="s">
        <v>1975</v>
      </c>
      <c r="B35" s="1476" t="s">
        <v>1976</v>
      </c>
      <c r="C35" s="1480"/>
      <c r="D35" s="1480"/>
      <c r="E35" s="1480"/>
      <c r="F35" s="1480"/>
      <c r="G35" s="1480"/>
      <c r="H35" s="1480"/>
      <c r="I35" s="1480"/>
      <c r="J35" s="1480"/>
      <c r="K35" s="1480"/>
      <c r="L35" s="1480"/>
    </row>
    <row r="36" spans="1:12">
      <c r="A36" s="1478" t="s">
        <v>1977</v>
      </c>
      <c r="B36" s="1476" t="s">
        <v>1876</v>
      </c>
      <c r="C36" s="1480"/>
      <c r="D36" s="1480"/>
      <c r="E36" s="1480"/>
      <c r="F36" s="1480"/>
      <c r="G36" s="1480"/>
      <c r="H36" s="1480"/>
      <c r="I36" s="1480"/>
      <c r="J36" s="1480"/>
      <c r="K36" s="1480"/>
      <c r="L36" s="1480"/>
    </row>
    <row r="37" spans="1:12">
      <c r="A37" s="1478">
        <v>5</v>
      </c>
      <c r="B37" s="1476" t="s">
        <v>1844</v>
      </c>
      <c r="C37" s="1480"/>
      <c r="D37" s="1480"/>
      <c r="E37" s="1480"/>
      <c r="F37" s="1480"/>
      <c r="G37" s="1480"/>
      <c r="H37" s="1480"/>
      <c r="I37" s="1480"/>
      <c r="J37" s="1480"/>
      <c r="K37" s="1480"/>
      <c r="L37" s="1480"/>
    </row>
    <row r="38" spans="1:12">
      <c r="A38" s="1478">
        <v>54</v>
      </c>
      <c r="B38" s="1481" t="s">
        <v>436</v>
      </c>
      <c r="C38" s="1480"/>
      <c r="D38" s="1480"/>
      <c r="E38" s="1480"/>
      <c r="F38" s="1480"/>
      <c r="G38" s="1480"/>
      <c r="H38" s="1480"/>
      <c r="I38" s="1480"/>
      <c r="J38" s="1480"/>
      <c r="K38" s="1480"/>
      <c r="L38" s="1480"/>
    </row>
    <row r="39" spans="1:12">
      <c r="A39" s="1478">
        <v>55</v>
      </c>
      <c r="B39" s="1481" t="s">
        <v>437</v>
      </c>
      <c r="C39" s="1480"/>
      <c r="D39" s="1480"/>
      <c r="E39" s="1480"/>
      <c r="F39" s="1480"/>
      <c r="G39" s="1480"/>
      <c r="H39" s="1480"/>
      <c r="I39" s="1480"/>
      <c r="J39" s="1480"/>
      <c r="K39" s="1480"/>
      <c r="L39" s="1480"/>
    </row>
    <row r="40" spans="1:12">
      <c r="A40" s="1478">
        <v>56</v>
      </c>
      <c r="B40" s="1481" t="s">
        <v>444</v>
      </c>
      <c r="C40" s="1480"/>
      <c r="D40" s="1480"/>
      <c r="E40" s="1480"/>
      <c r="F40" s="1480"/>
      <c r="G40" s="1480"/>
      <c r="H40" s="1480"/>
      <c r="I40" s="1480"/>
      <c r="J40" s="1480"/>
      <c r="K40" s="1480"/>
      <c r="L40" s="1480"/>
    </row>
    <row r="41" spans="1:12">
      <c r="A41" s="1478" t="s">
        <v>1978</v>
      </c>
      <c r="B41" s="1481" t="s">
        <v>1979</v>
      </c>
      <c r="C41" s="1480"/>
      <c r="D41" s="1480"/>
      <c r="E41" s="1480"/>
      <c r="F41" s="1480"/>
      <c r="G41" s="1480"/>
      <c r="H41" s="1480"/>
      <c r="I41" s="1480"/>
      <c r="J41" s="1480"/>
      <c r="K41" s="1480"/>
      <c r="L41" s="1480"/>
    </row>
    <row r="42" spans="1:12">
      <c r="A42" s="1478">
        <v>572</v>
      </c>
      <c r="B42" s="1481" t="s">
        <v>467</v>
      </c>
      <c r="C42" s="1480"/>
      <c r="D42" s="1480"/>
      <c r="E42" s="1480"/>
      <c r="F42" s="1480"/>
      <c r="G42" s="1480"/>
      <c r="H42" s="1480"/>
      <c r="I42" s="1480"/>
      <c r="J42" s="1480"/>
      <c r="K42" s="1480"/>
      <c r="L42" s="1480"/>
    </row>
    <row r="43" spans="1:12">
      <c r="A43" s="1478">
        <v>573</v>
      </c>
      <c r="B43" s="1481" t="s">
        <v>468</v>
      </c>
      <c r="C43" s="1480"/>
      <c r="D43" s="1480"/>
      <c r="E43" s="1480"/>
      <c r="F43" s="1480"/>
      <c r="G43" s="1480"/>
      <c r="H43" s="1480"/>
      <c r="I43" s="1480"/>
      <c r="J43" s="1480"/>
      <c r="K43" s="1480"/>
      <c r="L43" s="1480"/>
    </row>
    <row r="44" spans="1:12">
      <c r="A44" s="1478">
        <v>577</v>
      </c>
      <c r="B44" s="1481" t="s">
        <v>1980</v>
      </c>
      <c r="C44" s="1480"/>
      <c r="D44" s="1480"/>
      <c r="E44" s="1480"/>
      <c r="F44" s="1480"/>
      <c r="G44" s="1480"/>
      <c r="H44" s="1480"/>
      <c r="I44" s="1480"/>
      <c r="J44" s="1480"/>
      <c r="K44" s="1480"/>
      <c r="L44" s="1480"/>
    </row>
    <row r="45" spans="1:12">
      <c r="A45" s="1484">
        <v>578</v>
      </c>
      <c r="B45" s="1481" t="s">
        <v>1981</v>
      </c>
      <c r="C45" s="1485"/>
      <c r="D45" s="1485"/>
      <c r="E45" s="1485"/>
      <c r="F45" s="1485"/>
      <c r="G45" s="1485"/>
      <c r="H45" s="1485"/>
      <c r="I45" s="1485"/>
      <c r="J45" s="1485"/>
      <c r="K45" s="1485"/>
      <c r="L45" s="1485"/>
    </row>
    <row r="46" spans="1:12" ht="21.75" customHeight="1">
      <c r="A46" s="1486"/>
      <c r="B46" s="1487" t="s">
        <v>1748</v>
      </c>
      <c r="C46" s="1488">
        <f t="shared" ref="C46:L46" si="0">SUM(C10:C45)</f>
        <v>0</v>
      </c>
      <c r="D46" s="1488">
        <f t="shared" si="0"/>
        <v>0</v>
      </c>
      <c r="E46" s="1488">
        <f t="shared" si="0"/>
        <v>0</v>
      </c>
      <c r="F46" s="1488">
        <f t="shared" si="0"/>
        <v>0</v>
      </c>
      <c r="G46" s="1488">
        <f t="shared" si="0"/>
        <v>0</v>
      </c>
      <c r="H46" s="1488">
        <f t="shared" si="0"/>
        <v>0</v>
      </c>
      <c r="I46" s="1488">
        <f t="shared" si="0"/>
        <v>0</v>
      </c>
      <c r="J46" s="1488">
        <f t="shared" si="0"/>
        <v>0</v>
      </c>
      <c r="K46" s="1488">
        <f t="shared" si="0"/>
        <v>0</v>
      </c>
      <c r="L46" s="1488">
        <f t="shared" si="0"/>
        <v>0</v>
      </c>
    </row>
    <row r="47" spans="1:12" ht="20.25" customHeight="1">
      <c r="A47" s="1486"/>
      <c r="B47" s="1489"/>
      <c r="C47" s="1490"/>
      <c r="D47" s="1490"/>
      <c r="E47" s="1490"/>
      <c r="F47" s="1490"/>
      <c r="G47" s="1490"/>
      <c r="H47" s="1491"/>
      <c r="I47" s="1491"/>
      <c r="J47" s="1491"/>
      <c r="K47" s="1491"/>
      <c r="L47" s="1491"/>
    </row>
    <row r="48" spans="1:12" ht="26.25" customHeight="1">
      <c r="A48" s="1486"/>
      <c r="B48" s="1492" t="s">
        <v>1982</v>
      </c>
      <c r="C48" s="1493"/>
      <c r="D48" s="1493"/>
      <c r="E48" s="1493"/>
      <c r="F48" s="1493"/>
      <c r="G48" s="1493"/>
      <c r="H48" s="1494"/>
      <c r="I48" s="1495"/>
      <c r="J48" s="1495"/>
      <c r="K48" s="1495"/>
      <c r="L48" s="1495"/>
    </row>
    <row r="49" spans="1:12" ht="19.5" customHeight="1">
      <c r="A49" s="1496"/>
      <c r="B49" s="1497"/>
      <c r="C49" s="692"/>
    </row>
    <row r="50" spans="1:12" ht="17.25" customHeight="1">
      <c r="A50" s="1498"/>
      <c r="B50" s="1499" t="s">
        <v>1983</v>
      </c>
      <c r="C50" s="1500"/>
    </row>
    <row r="51" spans="1:12">
      <c r="A51" s="1501"/>
      <c r="B51" s="1502"/>
      <c r="C51" s="1500"/>
    </row>
    <row r="52" spans="1:12">
      <c r="A52" s="1478">
        <v>1</v>
      </c>
      <c r="B52" s="1503" t="s">
        <v>1984</v>
      </c>
      <c r="C52" s="1504" t="e">
        <f>C48/C46*100</f>
        <v>#DIV/0!</v>
      </c>
    </row>
    <row r="53" spans="1:12">
      <c r="A53" s="1478">
        <v>2</v>
      </c>
      <c r="B53" s="1503" t="s">
        <v>1985</v>
      </c>
      <c r="C53" s="1504" t="e">
        <f>(D48+E48+F48)/(D46+E46+F46)*100</f>
        <v>#DIV/0!</v>
      </c>
    </row>
    <row r="54" spans="1:12">
      <c r="A54" s="1478">
        <v>3</v>
      </c>
      <c r="B54" s="1503" t="s">
        <v>1986</v>
      </c>
      <c r="C54" s="1504" t="e">
        <f>G48/G46*100</f>
        <v>#DIV/0!</v>
      </c>
    </row>
    <row r="55" spans="1:12">
      <c r="A55" s="1484"/>
      <c r="B55" s="1505"/>
      <c r="C55" s="1506"/>
    </row>
    <row r="56" spans="1:12" ht="20.25" customHeight="1">
      <c r="B56" s="1507" t="s">
        <v>1987</v>
      </c>
      <c r="C56" s="1508"/>
    </row>
    <row r="57" spans="1:12" ht="30" customHeight="1">
      <c r="B57" s="1509" t="s">
        <v>1988</v>
      </c>
      <c r="C57" s="1508"/>
      <c r="D57" s="1508"/>
      <c r="E57" s="1508"/>
      <c r="F57" s="1508"/>
      <c r="G57" s="1508"/>
      <c r="H57" s="1508"/>
      <c r="I57" s="1508"/>
      <c r="J57" s="1508"/>
      <c r="K57" s="1508"/>
      <c r="L57" s="1508"/>
    </row>
    <row r="58" spans="1:12" ht="32.25" customHeight="1">
      <c r="B58" s="1509" t="s">
        <v>1989</v>
      </c>
    </row>
    <row r="59" spans="1:12" ht="33.75" customHeight="1">
      <c r="B59" s="1509" t="s">
        <v>1990</v>
      </c>
      <c r="C59" s="1508"/>
    </row>
    <row r="60" spans="1:12" ht="45" customHeight="1">
      <c r="B60" s="1509" t="s">
        <v>1991</v>
      </c>
    </row>
    <row r="61" spans="1:12" ht="67.5" customHeight="1">
      <c r="B61" s="1510" t="s">
        <v>1992</v>
      </c>
    </row>
  </sheetData>
  <mergeCells count="3">
    <mergeCell ref="C7:G7"/>
    <mergeCell ref="H7:L8"/>
    <mergeCell ref="C8:G8"/>
  </mergeCells>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showGridLines="0" workbookViewId="0"/>
  </sheetViews>
  <sheetFormatPr defaultRowHeight="15"/>
  <cols>
    <col min="1" max="1" width="8.42578125" customWidth="1"/>
    <col min="2" max="2" width="28.140625" bestFit="1" customWidth="1"/>
    <col min="3" max="3" width="17.5703125" bestFit="1" customWidth="1"/>
    <col min="4" max="4" width="25.85546875" bestFit="1" customWidth="1"/>
    <col min="5" max="5" width="16.5703125" bestFit="1" customWidth="1"/>
    <col min="6" max="6" width="14" bestFit="1" customWidth="1"/>
    <col min="7" max="7" width="11.7109375" bestFit="1" customWidth="1"/>
    <col min="8" max="8" width="15.5703125" bestFit="1" customWidth="1"/>
    <col min="9" max="9" width="7.42578125" bestFit="1" customWidth="1"/>
    <col min="256" max="256" width="8.42578125" customWidth="1"/>
    <col min="257" max="257" width="28.140625" bestFit="1" customWidth="1"/>
    <col min="258" max="258" width="9.5703125" customWidth="1"/>
    <col min="259" max="259" width="22.85546875" customWidth="1"/>
    <col min="260" max="260" width="28.28515625" customWidth="1"/>
    <col min="261" max="261" width="22.140625" bestFit="1" customWidth="1"/>
    <col min="262" max="262" width="22.85546875" customWidth="1"/>
    <col min="263" max="263" width="23.42578125" customWidth="1"/>
    <col min="264" max="264" width="21.5703125" customWidth="1"/>
    <col min="265" max="265" width="22.140625" bestFit="1" customWidth="1"/>
    <col min="512" max="512" width="8.42578125" customWidth="1"/>
    <col min="513" max="513" width="28.140625" bestFit="1" customWidth="1"/>
    <col min="514" max="514" width="9.5703125" customWidth="1"/>
    <col min="515" max="515" width="22.85546875" customWidth="1"/>
    <col min="516" max="516" width="28.28515625" customWidth="1"/>
    <col min="517" max="517" width="22.140625" bestFit="1" customWidth="1"/>
    <col min="518" max="518" width="22.85546875" customWidth="1"/>
    <col min="519" max="519" width="23.42578125" customWidth="1"/>
    <col min="520" max="520" width="21.5703125" customWidth="1"/>
    <col min="521" max="521" width="22.140625" bestFit="1" customWidth="1"/>
    <col min="768" max="768" width="8.42578125" customWidth="1"/>
    <col min="769" max="769" width="28.140625" bestFit="1" customWidth="1"/>
    <col min="770" max="770" width="9.5703125" customWidth="1"/>
    <col min="771" max="771" width="22.85546875" customWidth="1"/>
    <col min="772" max="772" width="28.28515625" customWidth="1"/>
    <col min="773" max="773" width="22.140625" bestFit="1" customWidth="1"/>
    <col min="774" max="774" width="22.85546875" customWidth="1"/>
    <col min="775" max="775" width="23.42578125" customWidth="1"/>
    <col min="776" max="776" width="21.5703125" customWidth="1"/>
    <col min="777" max="777" width="22.140625" bestFit="1" customWidth="1"/>
    <col min="1024" max="1024" width="8.42578125" customWidth="1"/>
    <col min="1025" max="1025" width="28.140625" bestFit="1" customWidth="1"/>
    <col min="1026" max="1026" width="9.5703125" customWidth="1"/>
    <col min="1027" max="1027" width="22.85546875" customWidth="1"/>
    <col min="1028" max="1028" width="28.28515625" customWidth="1"/>
    <col min="1029" max="1029" width="22.140625" bestFit="1" customWidth="1"/>
    <col min="1030" max="1030" width="22.85546875" customWidth="1"/>
    <col min="1031" max="1031" width="23.42578125" customWidth="1"/>
    <col min="1032" max="1032" width="21.5703125" customWidth="1"/>
    <col min="1033" max="1033" width="22.140625" bestFit="1" customWidth="1"/>
    <col min="1280" max="1280" width="8.42578125" customWidth="1"/>
    <col min="1281" max="1281" width="28.140625" bestFit="1" customWidth="1"/>
    <col min="1282" max="1282" width="9.5703125" customWidth="1"/>
    <col min="1283" max="1283" width="22.85546875" customWidth="1"/>
    <col min="1284" max="1284" width="28.28515625" customWidth="1"/>
    <col min="1285" max="1285" width="22.140625" bestFit="1" customWidth="1"/>
    <col min="1286" max="1286" width="22.85546875" customWidth="1"/>
    <col min="1287" max="1287" width="23.42578125" customWidth="1"/>
    <col min="1288" max="1288" width="21.5703125" customWidth="1"/>
    <col min="1289" max="1289" width="22.140625" bestFit="1" customWidth="1"/>
    <col min="1536" max="1536" width="8.42578125" customWidth="1"/>
    <col min="1537" max="1537" width="28.140625" bestFit="1" customWidth="1"/>
    <col min="1538" max="1538" width="9.5703125" customWidth="1"/>
    <col min="1539" max="1539" width="22.85546875" customWidth="1"/>
    <col min="1540" max="1540" width="28.28515625" customWidth="1"/>
    <col min="1541" max="1541" width="22.140625" bestFit="1" customWidth="1"/>
    <col min="1542" max="1542" width="22.85546875" customWidth="1"/>
    <col min="1543" max="1543" width="23.42578125" customWidth="1"/>
    <col min="1544" max="1544" width="21.5703125" customWidth="1"/>
    <col min="1545" max="1545" width="22.140625" bestFit="1" customWidth="1"/>
    <col min="1792" max="1792" width="8.42578125" customWidth="1"/>
    <col min="1793" max="1793" width="28.140625" bestFit="1" customWidth="1"/>
    <col min="1794" max="1794" width="9.5703125" customWidth="1"/>
    <col min="1795" max="1795" width="22.85546875" customWidth="1"/>
    <col min="1796" max="1796" width="28.28515625" customWidth="1"/>
    <col min="1797" max="1797" width="22.140625" bestFit="1" customWidth="1"/>
    <col min="1798" max="1798" width="22.85546875" customWidth="1"/>
    <col min="1799" max="1799" width="23.42578125" customWidth="1"/>
    <col min="1800" max="1800" width="21.5703125" customWidth="1"/>
    <col min="1801" max="1801" width="22.140625" bestFit="1" customWidth="1"/>
    <col min="2048" max="2048" width="8.42578125" customWidth="1"/>
    <col min="2049" max="2049" width="28.140625" bestFit="1" customWidth="1"/>
    <col min="2050" max="2050" width="9.5703125" customWidth="1"/>
    <col min="2051" max="2051" width="22.85546875" customWidth="1"/>
    <col min="2052" max="2052" width="28.28515625" customWidth="1"/>
    <col min="2053" max="2053" width="22.140625" bestFit="1" customWidth="1"/>
    <col min="2054" max="2054" width="22.85546875" customWidth="1"/>
    <col min="2055" max="2055" width="23.42578125" customWidth="1"/>
    <col min="2056" max="2056" width="21.5703125" customWidth="1"/>
    <col min="2057" max="2057" width="22.140625" bestFit="1" customWidth="1"/>
    <col min="2304" max="2304" width="8.42578125" customWidth="1"/>
    <col min="2305" max="2305" width="28.140625" bestFit="1" customWidth="1"/>
    <col min="2306" max="2306" width="9.5703125" customWidth="1"/>
    <col min="2307" max="2307" width="22.85546875" customWidth="1"/>
    <col min="2308" max="2308" width="28.28515625" customWidth="1"/>
    <col min="2309" max="2309" width="22.140625" bestFit="1" customWidth="1"/>
    <col min="2310" max="2310" width="22.85546875" customWidth="1"/>
    <col min="2311" max="2311" width="23.42578125" customWidth="1"/>
    <col min="2312" max="2312" width="21.5703125" customWidth="1"/>
    <col min="2313" max="2313" width="22.140625" bestFit="1" customWidth="1"/>
    <col min="2560" max="2560" width="8.42578125" customWidth="1"/>
    <col min="2561" max="2561" width="28.140625" bestFit="1" customWidth="1"/>
    <col min="2562" max="2562" width="9.5703125" customWidth="1"/>
    <col min="2563" max="2563" width="22.85546875" customWidth="1"/>
    <col min="2564" max="2564" width="28.28515625" customWidth="1"/>
    <col min="2565" max="2565" width="22.140625" bestFit="1" customWidth="1"/>
    <col min="2566" max="2566" width="22.85546875" customWidth="1"/>
    <col min="2567" max="2567" width="23.42578125" customWidth="1"/>
    <col min="2568" max="2568" width="21.5703125" customWidth="1"/>
    <col min="2569" max="2569" width="22.140625" bestFit="1" customWidth="1"/>
    <col min="2816" max="2816" width="8.42578125" customWidth="1"/>
    <col min="2817" max="2817" width="28.140625" bestFit="1" customWidth="1"/>
    <col min="2818" max="2818" width="9.5703125" customWidth="1"/>
    <col min="2819" max="2819" width="22.85546875" customWidth="1"/>
    <col min="2820" max="2820" width="28.28515625" customWidth="1"/>
    <col min="2821" max="2821" width="22.140625" bestFit="1" customWidth="1"/>
    <col min="2822" max="2822" width="22.85546875" customWidth="1"/>
    <col min="2823" max="2823" width="23.42578125" customWidth="1"/>
    <col min="2824" max="2824" width="21.5703125" customWidth="1"/>
    <col min="2825" max="2825" width="22.140625" bestFit="1" customWidth="1"/>
    <col min="3072" max="3072" width="8.42578125" customWidth="1"/>
    <col min="3073" max="3073" width="28.140625" bestFit="1" customWidth="1"/>
    <col min="3074" max="3074" width="9.5703125" customWidth="1"/>
    <col min="3075" max="3075" width="22.85546875" customWidth="1"/>
    <col min="3076" max="3076" width="28.28515625" customWidth="1"/>
    <col min="3077" max="3077" width="22.140625" bestFit="1" customWidth="1"/>
    <col min="3078" max="3078" width="22.85546875" customWidth="1"/>
    <col min="3079" max="3079" width="23.42578125" customWidth="1"/>
    <col min="3080" max="3080" width="21.5703125" customWidth="1"/>
    <col min="3081" max="3081" width="22.140625" bestFit="1" customWidth="1"/>
    <col min="3328" max="3328" width="8.42578125" customWidth="1"/>
    <col min="3329" max="3329" width="28.140625" bestFit="1" customWidth="1"/>
    <col min="3330" max="3330" width="9.5703125" customWidth="1"/>
    <col min="3331" max="3331" width="22.85546875" customWidth="1"/>
    <col min="3332" max="3332" width="28.28515625" customWidth="1"/>
    <col min="3333" max="3333" width="22.140625" bestFit="1" customWidth="1"/>
    <col min="3334" max="3334" width="22.85546875" customWidth="1"/>
    <col min="3335" max="3335" width="23.42578125" customWidth="1"/>
    <col min="3336" max="3336" width="21.5703125" customWidth="1"/>
    <col min="3337" max="3337" width="22.140625" bestFit="1" customWidth="1"/>
    <col min="3584" max="3584" width="8.42578125" customWidth="1"/>
    <col min="3585" max="3585" width="28.140625" bestFit="1" customWidth="1"/>
    <col min="3586" max="3586" width="9.5703125" customWidth="1"/>
    <col min="3587" max="3587" width="22.85546875" customWidth="1"/>
    <col min="3588" max="3588" width="28.28515625" customWidth="1"/>
    <col min="3589" max="3589" width="22.140625" bestFit="1" customWidth="1"/>
    <col min="3590" max="3590" width="22.85546875" customWidth="1"/>
    <col min="3591" max="3591" width="23.42578125" customWidth="1"/>
    <col min="3592" max="3592" width="21.5703125" customWidth="1"/>
    <col min="3593" max="3593" width="22.140625" bestFit="1" customWidth="1"/>
    <col min="3840" max="3840" width="8.42578125" customWidth="1"/>
    <col min="3841" max="3841" width="28.140625" bestFit="1" customWidth="1"/>
    <col min="3842" max="3842" width="9.5703125" customWidth="1"/>
    <col min="3843" max="3843" width="22.85546875" customWidth="1"/>
    <col min="3844" max="3844" width="28.28515625" customWidth="1"/>
    <col min="3845" max="3845" width="22.140625" bestFit="1" customWidth="1"/>
    <col min="3846" max="3846" width="22.85546875" customWidth="1"/>
    <col min="3847" max="3847" width="23.42578125" customWidth="1"/>
    <col min="3848" max="3848" width="21.5703125" customWidth="1"/>
    <col min="3849" max="3849" width="22.140625" bestFit="1" customWidth="1"/>
    <col min="4096" max="4096" width="8.42578125" customWidth="1"/>
    <col min="4097" max="4097" width="28.140625" bestFit="1" customWidth="1"/>
    <col min="4098" max="4098" width="9.5703125" customWidth="1"/>
    <col min="4099" max="4099" width="22.85546875" customWidth="1"/>
    <col min="4100" max="4100" width="28.28515625" customWidth="1"/>
    <col min="4101" max="4101" width="22.140625" bestFit="1" customWidth="1"/>
    <col min="4102" max="4102" width="22.85546875" customWidth="1"/>
    <col min="4103" max="4103" width="23.42578125" customWidth="1"/>
    <col min="4104" max="4104" width="21.5703125" customWidth="1"/>
    <col min="4105" max="4105" width="22.140625" bestFit="1" customWidth="1"/>
    <col min="4352" max="4352" width="8.42578125" customWidth="1"/>
    <col min="4353" max="4353" width="28.140625" bestFit="1" customWidth="1"/>
    <col min="4354" max="4354" width="9.5703125" customWidth="1"/>
    <col min="4355" max="4355" width="22.85546875" customWidth="1"/>
    <col min="4356" max="4356" width="28.28515625" customWidth="1"/>
    <col min="4357" max="4357" width="22.140625" bestFit="1" customWidth="1"/>
    <col min="4358" max="4358" width="22.85546875" customWidth="1"/>
    <col min="4359" max="4359" width="23.42578125" customWidth="1"/>
    <col min="4360" max="4360" width="21.5703125" customWidth="1"/>
    <col min="4361" max="4361" width="22.140625" bestFit="1" customWidth="1"/>
    <col min="4608" max="4608" width="8.42578125" customWidth="1"/>
    <col min="4609" max="4609" width="28.140625" bestFit="1" customWidth="1"/>
    <col min="4610" max="4610" width="9.5703125" customWidth="1"/>
    <col min="4611" max="4611" width="22.85546875" customWidth="1"/>
    <col min="4612" max="4612" width="28.28515625" customWidth="1"/>
    <col min="4613" max="4613" width="22.140625" bestFit="1" customWidth="1"/>
    <col min="4614" max="4614" width="22.85546875" customWidth="1"/>
    <col min="4615" max="4615" width="23.42578125" customWidth="1"/>
    <col min="4616" max="4616" width="21.5703125" customWidth="1"/>
    <col min="4617" max="4617" width="22.140625" bestFit="1" customWidth="1"/>
    <col min="4864" max="4864" width="8.42578125" customWidth="1"/>
    <col min="4865" max="4865" width="28.140625" bestFit="1" customWidth="1"/>
    <col min="4866" max="4866" width="9.5703125" customWidth="1"/>
    <col min="4867" max="4867" width="22.85546875" customWidth="1"/>
    <col min="4868" max="4868" width="28.28515625" customWidth="1"/>
    <col min="4869" max="4869" width="22.140625" bestFit="1" customWidth="1"/>
    <col min="4870" max="4870" width="22.85546875" customWidth="1"/>
    <col min="4871" max="4871" width="23.42578125" customWidth="1"/>
    <col min="4872" max="4872" width="21.5703125" customWidth="1"/>
    <col min="4873" max="4873" width="22.140625" bestFit="1" customWidth="1"/>
    <col min="5120" max="5120" width="8.42578125" customWidth="1"/>
    <col min="5121" max="5121" width="28.140625" bestFit="1" customWidth="1"/>
    <col min="5122" max="5122" width="9.5703125" customWidth="1"/>
    <col min="5123" max="5123" width="22.85546875" customWidth="1"/>
    <col min="5124" max="5124" width="28.28515625" customWidth="1"/>
    <col min="5125" max="5125" width="22.140625" bestFit="1" customWidth="1"/>
    <col min="5126" max="5126" width="22.85546875" customWidth="1"/>
    <col min="5127" max="5127" width="23.42578125" customWidth="1"/>
    <col min="5128" max="5128" width="21.5703125" customWidth="1"/>
    <col min="5129" max="5129" width="22.140625" bestFit="1" customWidth="1"/>
    <col min="5376" max="5376" width="8.42578125" customWidth="1"/>
    <col min="5377" max="5377" width="28.140625" bestFit="1" customWidth="1"/>
    <col min="5378" max="5378" width="9.5703125" customWidth="1"/>
    <col min="5379" max="5379" width="22.85546875" customWidth="1"/>
    <col min="5380" max="5380" width="28.28515625" customWidth="1"/>
    <col min="5381" max="5381" width="22.140625" bestFit="1" customWidth="1"/>
    <col min="5382" max="5382" width="22.85546875" customWidth="1"/>
    <col min="5383" max="5383" width="23.42578125" customWidth="1"/>
    <col min="5384" max="5384" width="21.5703125" customWidth="1"/>
    <col min="5385" max="5385" width="22.140625" bestFit="1" customWidth="1"/>
    <col min="5632" max="5632" width="8.42578125" customWidth="1"/>
    <col min="5633" max="5633" width="28.140625" bestFit="1" customWidth="1"/>
    <col min="5634" max="5634" width="9.5703125" customWidth="1"/>
    <col min="5635" max="5635" width="22.85546875" customWidth="1"/>
    <col min="5636" max="5636" width="28.28515625" customWidth="1"/>
    <col min="5637" max="5637" width="22.140625" bestFit="1" customWidth="1"/>
    <col min="5638" max="5638" width="22.85546875" customWidth="1"/>
    <col min="5639" max="5639" width="23.42578125" customWidth="1"/>
    <col min="5640" max="5640" width="21.5703125" customWidth="1"/>
    <col min="5641" max="5641" width="22.140625" bestFit="1" customWidth="1"/>
    <col min="5888" max="5888" width="8.42578125" customWidth="1"/>
    <col min="5889" max="5889" width="28.140625" bestFit="1" customWidth="1"/>
    <col min="5890" max="5890" width="9.5703125" customWidth="1"/>
    <col min="5891" max="5891" width="22.85546875" customWidth="1"/>
    <col min="5892" max="5892" width="28.28515625" customWidth="1"/>
    <col min="5893" max="5893" width="22.140625" bestFit="1" customWidth="1"/>
    <col min="5894" max="5894" width="22.85546875" customWidth="1"/>
    <col min="5895" max="5895" width="23.42578125" customWidth="1"/>
    <col min="5896" max="5896" width="21.5703125" customWidth="1"/>
    <col min="5897" max="5897" width="22.140625" bestFit="1" customWidth="1"/>
    <col min="6144" max="6144" width="8.42578125" customWidth="1"/>
    <col min="6145" max="6145" width="28.140625" bestFit="1" customWidth="1"/>
    <col min="6146" max="6146" width="9.5703125" customWidth="1"/>
    <col min="6147" max="6147" width="22.85546875" customWidth="1"/>
    <col min="6148" max="6148" width="28.28515625" customWidth="1"/>
    <col min="6149" max="6149" width="22.140625" bestFit="1" customWidth="1"/>
    <col min="6150" max="6150" width="22.85546875" customWidth="1"/>
    <col min="6151" max="6151" width="23.42578125" customWidth="1"/>
    <col min="6152" max="6152" width="21.5703125" customWidth="1"/>
    <col min="6153" max="6153" width="22.140625" bestFit="1" customWidth="1"/>
    <col min="6400" max="6400" width="8.42578125" customWidth="1"/>
    <col min="6401" max="6401" width="28.140625" bestFit="1" customWidth="1"/>
    <col min="6402" max="6402" width="9.5703125" customWidth="1"/>
    <col min="6403" max="6403" width="22.85546875" customWidth="1"/>
    <col min="6404" max="6404" width="28.28515625" customWidth="1"/>
    <col min="6405" max="6405" width="22.140625" bestFit="1" customWidth="1"/>
    <col min="6406" max="6406" width="22.85546875" customWidth="1"/>
    <col min="6407" max="6407" width="23.42578125" customWidth="1"/>
    <col min="6408" max="6408" width="21.5703125" customWidth="1"/>
    <col min="6409" max="6409" width="22.140625" bestFit="1" customWidth="1"/>
    <col min="6656" max="6656" width="8.42578125" customWidth="1"/>
    <col min="6657" max="6657" width="28.140625" bestFit="1" customWidth="1"/>
    <col min="6658" max="6658" width="9.5703125" customWidth="1"/>
    <col min="6659" max="6659" width="22.85546875" customWidth="1"/>
    <col min="6660" max="6660" width="28.28515625" customWidth="1"/>
    <col min="6661" max="6661" width="22.140625" bestFit="1" customWidth="1"/>
    <col min="6662" max="6662" width="22.85546875" customWidth="1"/>
    <col min="6663" max="6663" width="23.42578125" customWidth="1"/>
    <col min="6664" max="6664" width="21.5703125" customWidth="1"/>
    <col min="6665" max="6665" width="22.140625" bestFit="1" customWidth="1"/>
    <col min="6912" max="6912" width="8.42578125" customWidth="1"/>
    <col min="6913" max="6913" width="28.140625" bestFit="1" customWidth="1"/>
    <col min="6914" max="6914" width="9.5703125" customWidth="1"/>
    <col min="6915" max="6915" width="22.85546875" customWidth="1"/>
    <col min="6916" max="6916" width="28.28515625" customWidth="1"/>
    <col min="6917" max="6917" width="22.140625" bestFit="1" customWidth="1"/>
    <col min="6918" max="6918" width="22.85546875" customWidth="1"/>
    <col min="6919" max="6919" width="23.42578125" customWidth="1"/>
    <col min="6920" max="6920" width="21.5703125" customWidth="1"/>
    <col min="6921" max="6921" width="22.140625" bestFit="1" customWidth="1"/>
    <col min="7168" max="7168" width="8.42578125" customWidth="1"/>
    <col min="7169" max="7169" width="28.140625" bestFit="1" customWidth="1"/>
    <col min="7170" max="7170" width="9.5703125" customWidth="1"/>
    <col min="7171" max="7171" width="22.85546875" customWidth="1"/>
    <col min="7172" max="7172" width="28.28515625" customWidth="1"/>
    <col min="7173" max="7173" width="22.140625" bestFit="1" customWidth="1"/>
    <col min="7174" max="7174" width="22.85546875" customWidth="1"/>
    <col min="7175" max="7175" width="23.42578125" customWidth="1"/>
    <col min="7176" max="7176" width="21.5703125" customWidth="1"/>
    <col min="7177" max="7177" width="22.140625" bestFit="1" customWidth="1"/>
    <col min="7424" max="7424" width="8.42578125" customWidth="1"/>
    <col min="7425" max="7425" width="28.140625" bestFit="1" customWidth="1"/>
    <col min="7426" max="7426" width="9.5703125" customWidth="1"/>
    <col min="7427" max="7427" width="22.85546875" customWidth="1"/>
    <col min="7428" max="7428" width="28.28515625" customWidth="1"/>
    <col min="7429" max="7429" width="22.140625" bestFit="1" customWidth="1"/>
    <col min="7430" max="7430" width="22.85546875" customWidth="1"/>
    <col min="7431" max="7431" width="23.42578125" customWidth="1"/>
    <col min="7432" max="7432" width="21.5703125" customWidth="1"/>
    <col min="7433" max="7433" width="22.140625" bestFit="1" customWidth="1"/>
    <col min="7680" max="7680" width="8.42578125" customWidth="1"/>
    <col min="7681" max="7681" width="28.140625" bestFit="1" customWidth="1"/>
    <col min="7682" max="7682" width="9.5703125" customWidth="1"/>
    <col min="7683" max="7683" width="22.85546875" customWidth="1"/>
    <col min="7684" max="7684" width="28.28515625" customWidth="1"/>
    <col min="7685" max="7685" width="22.140625" bestFit="1" customWidth="1"/>
    <col min="7686" max="7686" width="22.85546875" customWidth="1"/>
    <col min="7687" max="7687" width="23.42578125" customWidth="1"/>
    <col min="7688" max="7688" width="21.5703125" customWidth="1"/>
    <col min="7689" max="7689" width="22.140625" bestFit="1" customWidth="1"/>
    <col min="7936" max="7936" width="8.42578125" customWidth="1"/>
    <col min="7937" max="7937" width="28.140625" bestFit="1" customWidth="1"/>
    <col min="7938" max="7938" width="9.5703125" customWidth="1"/>
    <col min="7939" max="7939" width="22.85546875" customWidth="1"/>
    <col min="7940" max="7940" width="28.28515625" customWidth="1"/>
    <col min="7941" max="7941" width="22.140625" bestFit="1" customWidth="1"/>
    <col min="7942" max="7942" width="22.85546875" customWidth="1"/>
    <col min="7943" max="7943" width="23.42578125" customWidth="1"/>
    <col min="7944" max="7944" width="21.5703125" customWidth="1"/>
    <col min="7945" max="7945" width="22.140625" bestFit="1" customWidth="1"/>
    <col min="8192" max="8192" width="8.42578125" customWidth="1"/>
    <col min="8193" max="8193" width="28.140625" bestFit="1" customWidth="1"/>
    <col min="8194" max="8194" width="9.5703125" customWidth="1"/>
    <col min="8195" max="8195" width="22.85546875" customWidth="1"/>
    <col min="8196" max="8196" width="28.28515625" customWidth="1"/>
    <col min="8197" max="8197" width="22.140625" bestFit="1" customWidth="1"/>
    <col min="8198" max="8198" width="22.85546875" customWidth="1"/>
    <col min="8199" max="8199" width="23.42578125" customWidth="1"/>
    <col min="8200" max="8200" width="21.5703125" customWidth="1"/>
    <col min="8201" max="8201" width="22.140625" bestFit="1" customWidth="1"/>
    <col min="8448" max="8448" width="8.42578125" customWidth="1"/>
    <col min="8449" max="8449" width="28.140625" bestFit="1" customWidth="1"/>
    <col min="8450" max="8450" width="9.5703125" customWidth="1"/>
    <col min="8451" max="8451" width="22.85546875" customWidth="1"/>
    <col min="8452" max="8452" width="28.28515625" customWidth="1"/>
    <col min="8453" max="8453" width="22.140625" bestFit="1" customWidth="1"/>
    <col min="8454" max="8454" width="22.85546875" customWidth="1"/>
    <col min="8455" max="8455" width="23.42578125" customWidth="1"/>
    <col min="8456" max="8456" width="21.5703125" customWidth="1"/>
    <col min="8457" max="8457" width="22.140625" bestFit="1" customWidth="1"/>
    <col min="8704" max="8704" width="8.42578125" customWidth="1"/>
    <col min="8705" max="8705" width="28.140625" bestFit="1" customWidth="1"/>
    <col min="8706" max="8706" width="9.5703125" customWidth="1"/>
    <col min="8707" max="8707" width="22.85546875" customWidth="1"/>
    <col min="8708" max="8708" width="28.28515625" customWidth="1"/>
    <col min="8709" max="8709" width="22.140625" bestFit="1" customWidth="1"/>
    <col min="8710" max="8710" width="22.85546875" customWidth="1"/>
    <col min="8711" max="8711" width="23.42578125" customWidth="1"/>
    <col min="8712" max="8712" width="21.5703125" customWidth="1"/>
    <col min="8713" max="8713" width="22.140625" bestFit="1" customWidth="1"/>
    <col min="8960" max="8960" width="8.42578125" customWidth="1"/>
    <col min="8961" max="8961" width="28.140625" bestFit="1" customWidth="1"/>
    <col min="8962" max="8962" width="9.5703125" customWidth="1"/>
    <col min="8963" max="8963" width="22.85546875" customWidth="1"/>
    <col min="8964" max="8964" width="28.28515625" customWidth="1"/>
    <col min="8965" max="8965" width="22.140625" bestFit="1" customWidth="1"/>
    <col min="8966" max="8966" width="22.85546875" customWidth="1"/>
    <col min="8967" max="8967" width="23.42578125" customWidth="1"/>
    <col min="8968" max="8968" width="21.5703125" customWidth="1"/>
    <col min="8969" max="8969" width="22.140625" bestFit="1" customWidth="1"/>
    <col min="9216" max="9216" width="8.42578125" customWidth="1"/>
    <col min="9217" max="9217" width="28.140625" bestFit="1" customWidth="1"/>
    <col min="9218" max="9218" width="9.5703125" customWidth="1"/>
    <col min="9219" max="9219" width="22.85546875" customWidth="1"/>
    <col min="9220" max="9220" width="28.28515625" customWidth="1"/>
    <col min="9221" max="9221" width="22.140625" bestFit="1" customWidth="1"/>
    <col min="9222" max="9222" width="22.85546875" customWidth="1"/>
    <col min="9223" max="9223" width="23.42578125" customWidth="1"/>
    <col min="9224" max="9224" width="21.5703125" customWidth="1"/>
    <col min="9225" max="9225" width="22.140625" bestFit="1" customWidth="1"/>
    <col min="9472" max="9472" width="8.42578125" customWidth="1"/>
    <col min="9473" max="9473" width="28.140625" bestFit="1" customWidth="1"/>
    <col min="9474" max="9474" width="9.5703125" customWidth="1"/>
    <col min="9475" max="9475" width="22.85546875" customWidth="1"/>
    <col min="9476" max="9476" width="28.28515625" customWidth="1"/>
    <col min="9477" max="9477" width="22.140625" bestFit="1" customWidth="1"/>
    <col min="9478" max="9478" width="22.85546875" customWidth="1"/>
    <col min="9479" max="9479" width="23.42578125" customWidth="1"/>
    <col min="9480" max="9480" width="21.5703125" customWidth="1"/>
    <col min="9481" max="9481" width="22.140625" bestFit="1" customWidth="1"/>
    <col min="9728" max="9728" width="8.42578125" customWidth="1"/>
    <col min="9729" max="9729" width="28.140625" bestFit="1" customWidth="1"/>
    <col min="9730" max="9730" width="9.5703125" customWidth="1"/>
    <col min="9731" max="9731" width="22.85546875" customWidth="1"/>
    <col min="9732" max="9732" width="28.28515625" customWidth="1"/>
    <col min="9733" max="9733" width="22.140625" bestFit="1" customWidth="1"/>
    <col min="9734" max="9734" width="22.85546875" customWidth="1"/>
    <col min="9735" max="9735" width="23.42578125" customWidth="1"/>
    <col min="9736" max="9736" width="21.5703125" customWidth="1"/>
    <col min="9737" max="9737" width="22.140625" bestFit="1" customWidth="1"/>
    <col min="9984" max="9984" width="8.42578125" customWidth="1"/>
    <col min="9985" max="9985" width="28.140625" bestFit="1" customWidth="1"/>
    <col min="9986" max="9986" width="9.5703125" customWidth="1"/>
    <col min="9987" max="9987" width="22.85546875" customWidth="1"/>
    <col min="9988" max="9988" width="28.28515625" customWidth="1"/>
    <col min="9989" max="9989" width="22.140625" bestFit="1" customWidth="1"/>
    <col min="9990" max="9990" width="22.85546875" customWidth="1"/>
    <col min="9991" max="9991" width="23.42578125" customWidth="1"/>
    <col min="9992" max="9992" width="21.5703125" customWidth="1"/>
    <col min="9993" max="9993" width="22.140625" bestFit="1" customWidth="1"/>
    <col min="10240" max="10240" width="8.42578125" customWidth="1"/>
    <col min="10241" max="10241" width="28.140625" bestFit="1" customWidth="1"/>
    <col min="10242" max="10242" width="9.5703125" customWidth="1"/>
    <col min="10243" max="10243" width="22.85546875" customWidth="1"/>
    <col min="10244" max="10244" width="28.28515625" customWidth="1"/>
    <col min="10245" max="10245" width="22.140625" bestFit="1" customWidth="1"/>
    <col min="10246" max="10246" width="22.85546875" customWidth="1"/>
    <col min="10247" max="10247" width="23.42578125" customWidth="1"/>
    <col min="10248" max="10248" width="21.5703125" customWidth="1"/>
    <col min="10249" max="10249" width="22.140625" bestFit="1" customWidth="1"/>
    <col min="10496" max="10496" width="8.42578125" customWidth="1"/>
    <col min="10497" max="10497" width="28.140625" bestFit="1" customWidth="1"/>
    <col min="10498" max="10498" width="9.5703125" customWidth="1"/>
    <col min="10499" max="10499" width="22.85546875" customWidth="1"/>
    <col min="10500" max="10500" width="28.28515625" customWidth="1"/>
    <col min="10501" max="10501" width="22.140625" bestFit="1" customWidth="1"/>
    <col min="10502" max="10502" width="22.85546875" customWidth="1"/>
    <col min="10503" max="10503" width="23.42578125" customWidth="1"/>
    <col min="10504" max="10504" width="21.5703125" customWidth="1"/>
    <col min="10505" max="10505" width="22.140625" bestFit="1" customWidth="1"/>
    <col min="10752" max="10752" width="8.42578125" customWidth="1"/>
    <col min="10753" max="10753" width="28.140625" bestFit="1" customWidth="1"/>
    <col min="10754" max="10754" width="9.5703125" customWidth="1"/>
    <col min="10755" max="10755" width="22.85546875" customWidth="1"/>
    <col min="10756" max="10756" width="28.28515625" customWidth="1"/>
    <col min="10757" max="10757" width="22.140625" bestFit="1" customWidth="1"/>
    <col min="10758" max="10758" width="22.85546875" customWidth="1"/>
    <col min="10759" max="10759" width="23.42578125" customWidth="1"/>
    <col min="10760" max="10760" width="21.5703125" customWidth="1"/>
    <col min="10761" max="10761" width="22.140625" bestFit="1" customWidth="1"/>
    <col min="11008" max="11008" width="8.42578125" customWidth="1"/>
    <col min="11009" max="11009" width="28.140625" bestFit="1" customWidth="1"/>
    <col min="11010" max="11010" width="9.5703125" customWidth="1"/>
    <col min="11011" max="11011" width="22.85546875" customWidth="1"/>
    <col min="11012" max="11012" width="28.28515625" customWidth="1"/>
    <col min="11013" max="11013" width="22.140625" bestFit="1" customWidth="1"/>
    <col min="11014" max="11014" width="22.85546875" customWidth="1"/>
    <col min="11015" max="11015" width="23.42578125" customWidth="1"/>
    <col min="11016" max="11016" width="21.5703125" customWidth="1"/>
    <col min="11017" max="11017" width="22.140625" bestFit="1" customWidth="1"/>
    <col min="11264" max="11264" width="8.42578125" customWidth="1"/>
    <col min="11265" max="11265" width="28.140625" bestFit="1" customWidth="1"/>
    <col min="11266" max="11266" width="9.5703125" customWidth="1"/>
    <col min="11267" max="11267" width="22.85546875" customWidth="1"/>
    <col min="11268" max="11268" width="28.28515625" customWidth="1"/>
    <col min="11269" max="11269" width="22.140625" bestFit="1" customWidth="1"/>
    <col min="11270" max="11270" width="22.85546875" customWidth="1"/>
    <col min="11271" max="11271" width="23.42578125" customWidth="1"/>
    <col min="11272" max="11272" width="21.5703125" customWidth="1"/>
    <col min="11273" max="11273" width="22.140625" bestFit="1" customWidth="1"/>
    <col min="11520" max="11520" width="8.42578125" customWidth="1"/>
    <col min="11521" max="11521" width="28.140625" bestFit="1" customWidth="1"/>
    <col min="11522" max="11522" width="9.5703125" customWidth="1"/>
    <col min="11523" max="11523" width="22.85546875" customWidth="1"/>
    <col min="11524" max="11524" width="28.28515625" customWidth="1"/>
    <col min="11525" max="11525" width="22.140625" bestFit="1" customWidth="1"/>
    <col min="11526" max="11526" width="22.85546875" customWidth="1"/>
    <col min="11527" max="11527" width="23.42578125" customWidth="1"/>
    <col min="11528" max="11528" width="21.5703125" customWidth="1"/>
    <col min="11529" max="11529" width="22.140625" bestFit="1" customWidth="1"/>
    <col min="11776" max="11776" width="8.42578125" customWidth="1"/>
    <col min="11777" max="11777" width="28.140625" bestFit="1" customWidth="1"/>
    <col min="11778" max="11778" width="9.5703125" customWidth="1"/>
    <col min="11779" max="11779" width="22.85546875" customWidth="1"/>
    <col min="11780" max="11780" width="28.28515625" customWidth="1"/>
    <col min="11781" max="11781" width="22.140625" bestFit="1" customWidth="1"/>
    <col min="11782" max="11782" width="22.85546875" customWidth="1"/>
    <col min="11783" max="11783" width="23.42578125" customWidth="1"/>
    <col min="11784" max="11784" width="21.5703125" customWidth="1"/>
    <col min="11785" max="11785" width="22.140625" bestFit="1" customWidth="1"/>
    <col min="12032" max="12032" width="8.42578125" customWidth="1"/>
    <col min="12033" max="12033" width="28.140625" bestFit="1" customWidth="1"/>
    <col min="12034" max="12034" width="9.5703125" customWidth="1"/>
    <col min="12035" max="12035" width="22.85546875" customWidth="1"/>
    <col min="12036" max="12036" width="28.28515625" customWidth="1"/>
    <col min="12037" max="12037" width="22.140625" bestFit="1" customWidth="1"/>
    <col min="12038" max="12038" width="22.85546875" customWidth="1"/>
    <col min="12039" max="12039" width="23.42578125" customWidth="1"/>
    <col min="12040" max="12040" width="21.5703125" customWidth="1"/>
    <col min="12041" max="12041" width="22.140625" bestFit="1" customWidth="1"/>
    <col min="12288" max="12288" width="8.42578125" customWidth="1"/>
    <col min="12289" max="12289" width="28.140625" bestFit="1" customWidth="1"/>
    <col min="12290" max="12290" width="9.5703125" customWidth="1"/>
    <col min="12291" max="12291" width="22.85546875" customWidth="1"/>
    <col min="12292" max="12292" width="28.28515625" customWidth="1"/>
    <col min="12293" max="12293" width="22.140625" bestFit="1" customWidth="1"/>
    <col min="12294" max="12294" width="22.85546875" customWidth="1"/>
    <col min="12295" max="12295" width="23.42578125" customWidth="1"/>
    <col min="12296" max="12296" width="21.5703125" customWidth="1"/>
    <col min="12297" max="12297" width="22.140625" bestFit="1" customWidth="1"/>
    <col min="12544" max="12544" width="8.42578125" customWidth="1"/>
    <col min="12545" max="12545" width="28.140625" bestFit="1" customWidth="1"/>
    <col min="12546" max="12546" width="9.5703125" customWidth="1"/>
    <col min="12547" max="12547" width="22.85546875" customWidth="1"/>
    <col min="12548" max="12548" width="28.28515625" customWidth="1"/>
    <col min="12549" max="12549" width="22.140625" bestFit="1" customWidth="1"/>
    <col min="12550" max="12550" width="22.85546875" customWidth="1"/>
    <col min="12551" max="12551" width="23.42578125" customWidth="1"/>
    <col min="12552" max="12552" width="21.5703125" customWidth="1"/>
    <col min="12553" max="12553" width="22.140625" bestFit="1" customWidth="1"/>
    <col min="12800" max="12800" width="8.42578125" customWidth="1"/>
    <col min="12801" max="12801" width="28.140625" bestFit="1" customWidth="1"/>
    <col min="12802" max="12802" width="9.5703125" customWidth="1"/>
    <col min="12803" max="12803" width="22.85546875" customWidth="1"/>
    <col min="12804" max="12804" width="28.28515625" customWidth="1"/>
    <col min="12805" max="12805" width="22.140625" bestFit="1" customWidth="1"/>
    <col min="12806" max="12806" width="22.85546875" customWidth="1"/>
    <col min="12807" max="12807" width="23.42578125" customWidth="1"/>
    <col min="12808" max="12808" width="21.5703125" customWidth="1"/>
    <col min="12809" max="12809" width="22.140625" bestFit="1" customWidth="1"/>
    <col min="13056" max="13056" width="8.42578125" customWidth="1"/>
    <col min="13057" max="13057" width="28.140625" bestFit="1" customWidth="1"/>
    <col min="13058" max="13058" width="9.5703125" customWidth="1"/>
    <col min="13059" max="13059" width="22.85546875" customWidth="1"/>
    <col min="13060" max="13060" width="28.28515625" customWidth="1"/>
    <col min="13061" max="13061" width="22.140625" bestFit="1" customWidth="1"/>
    <col min="13062" max="13062" width="22.85546875" customWidth="1"/>
    <col min="13063" max="13063" width="23.42578125" customWidth="1"/>
    <col min="13064" max="13064" width="21.5703125" customWidth="1"/>
    <col min="13065" max="13065" width="22.140625" bestFit="1" customWidth="1"/>
    <col min="13312" max="13312" width="8.42578125" customWidth="1"/>
    <col min="13313" max="13313" width="28.140625" bestFit="1" customWidth="1"/>
    <col min="13314" max="13314" width="9.5703125" customWidth="1"/>
    <col min="13315" max="13315" width="22.85546875" customWidth="1"/>
    <col min="13316" max="13316" width="28.28515625" customWidth="1"/>
    <col min="13317" max="13317" width="22.140625" bestFit="1" customWidth="1"/>
    <col min="13318" max="13318" width="22.85546875" customWidth="1"/>
    <col min="13319" max="13319" width="23.42578125" customWidth="1"/>
    <col min="13320" max="13320" width="21.5703125" customWidth="1"/>
    <col min="13321" max="13321" width="22.140625" bestFit="1" customWidth="1"/>
    <col min="13568" max="13568" width="8.42578125" customWidth="1"/>
    <col min="13569" max="13569" width="28.140625" bestFit="1" customWidth="1"/>
    <col min="13570" max="13570" width="9.5703125" customWidth="1"/>
    <col min="13571" max="13571" width="22.85546875" customWidth="1"/>
    <col min="13572" max="13572" width="28.28515625" customWidth="1"/>
    <col min="13573" max="13573" width="22.140625" bestFit="1" customWidth="1"/>
    <col min="13574" max="13574" width="22.85546875" customWidth="1"/>
    <col min="13575" max="13575" width="23.42578125" customWidth="1"/>
    <col min="13576" max="13576" width="21.5703125" customWidth="1"/>
    <col min="13577" max="13577" width="22.140625" bestFit="1" customWidth="1"/>
    <col min="13824" max="13824" width="8.42578125" customWidth="1"/>
    <col min="13825" max="13825" width="28.140625" bestFit="1" customWidth="1"/>
    <col min="13826" max="13826" width="9.5703125" customWidth="1"/>
    <col min="13827" max="13827" width="22.85546875" customWidth="1"/>
    <col min="13828" max="13828" width="28.28515625" customWidth="1"/>
    <col min="13829" max="13829" width="22.140625" bestFit="1" customWidth="1"/>
    <col min="13830" max="13830" width="22.85546875" customWidth="1"/>
    <col min="13831" max="13831" width="23.42578125" customWidth="1"/>
    <col min="13832" max="13832" width="21.5703125" customWidth="1"/>
    <col min="13833" max="13833" width="22.140625" bestFit="1" customWidth="1"/>
    <col min="14080" max="14080" width="8.42578125" customWidth="1"/>
    <col min="14081" max="14081" width="28.140625" bestFit="1" customWidth="1"/>
    <col min="14082" max="14082" width="9.5703125" customWidth="1"/>
    <col min="14083" max="14083" width="22.85546875" customWidth="1"/>
    <col min="14084" max="14084" width="28.28515625" customWidth="1"/>
    <col min="14085" max="14085" width="22.140625" bestFit="1" customWidth="1"/>
    <col min="14086" max="14086" width="22.85546875" customWidth="1"/>
    <col min="14087" max="14087" width="23.42578125" customWidth="1"/>
    <col min="14088" max="14088" width="21.5703125" customWidth="1"/>
    <col min="14089" max="14089" width="22.140625" bestFit="1" customWidth="1"/>
    <col min="14336" max="14336" width="8.42578125" customWidth="1"/>
    <col min="14337" max="14337" width="28.140625" bestFit="1" customWidth="1"/>
    <col min="14338" max="14338" width="9.5703125" customWidth="1"/>
    <col min="14339" max="14339" width="22.85546875" customWidth="1"/>
    <col min="14340" max="14340" width="28.28515625" customWidth="1"/>
    <col min="14341" max="14341" width="22.140625" bestFit="1" customWidth="1"/>
    <col min="14342" max="14342" width="22.85546875" customWidth="1"/>
    <col min="14343" max="14343" width="23.42578125" customWidth="1"/>
    <col min="14344" max="14344" width="21.5703125" customWidth="1"/>
    <col min="14345" max="14345" width="22.140625" bestFit="1" customWidth="1"/>
    <col min="14592" max="14592" width="8.42578125" customWidth="1"/>
    <col min="14593" max="14593" width="28.140625" bestFit="1" customWidth="1"/>
    <col min="14594" max="14594" width="9.5703125" customWidth="1"/>
    <col min="14595" max="14595" width="22.85546875" customWidth="1"/>
    <col min="14596" max="14596" width="28.28515625" customWidth="1"/>
    <col min="14597" max="14597" width="22.140625" bestFit="1" customWidth="1"/>
    <col min="14598" max="14598" width="22.85546875" customWidth="1"/>
    <col min="14599" max="14599" width="23.42578125" customWidth="1"/>
    <col min="14600" max="14600" width="21.5703125" customWidth="1"/>
    <col min="14601" max="14601" width="22.140625" bestFit="1" customWidth="1"/>
    <col min="14848" max="14848" width="8.42578125" customWidth="1"/>
    <col min="14849" max="14849" width="28.140625" bestFit="1" customWidth="1"/>
    <col min="14850" max="14850" width="9.5703125" customWidth="1"/>
    <col min="14851" max="14851" width="22.85546875" customWidth="1"/>
    <col min="14852" max="14852" width="28.28515625" customWidth="1"/>
    <col min="14853" max="14853" width="22.140625" bestFit="1" customWidth="1"/>
    <col min="14854" max="14854" width="22.85546875" customWidth="1"/>
    <col min="14855" max="14855" width="23.42578125" customWidth="1"/>
    <col min="14856" max="14856" width="21.5703125" customWidth="1"/>
    <col min="14857" max="14857" width="22.140625" bestFit="1" customWidth="1"/>
    <col min="15104" max="15104" width="8.42578125" customWidth="1"/>
    <col min="15105" max="15105" width="28.140625" bestFit="1" customWidth="1"/>
    <col min="15106" max="15106" width="9.5703125" customWidth="1"/>
    <col min="15107" max="15107" width="22.85546875" customWidth="1"/>
    <col min="15108" max="15108" width="28.28515625" customWidth="1"/>
    <col min="15109" max="15109" width="22.140625" bestFit="1" customWidth="1"/>
    <col min="15110" max="15110" width="22.85546875" customWidth="1"/>
    <col min="15111" max="15111" width="23.42578125" customWidth="1"/>
    <col min="15112" max="15112" width="21.5703125" customWidth="1"/>
    <col min="15113" max="15113" width="22.140625" bestFit="1" customWidth="1"/>
    <col min="15360" max="15360" width="8.42578125" customWidth="1"/>
    <col min="15361" max="15361" width="28.140625" bestFit="1" customWidth="1"/>
    <col min="15362" max="15362" width="9.5703125" customWidth="1"/>
    <col min="15363" max="15363" width="22.85546875" customWidth="1"/>
    <col min="15364" max="15364" width="28.28515625" customWidth="1"/>
    <col min="15365" max="15365" width="22.140625" bestFit="1" customWidth="1"/>
    <col min="15366" max="15366" width="22.85546875" customWidth="1"/>
    <col min="15367" max="15367" width="23.42578125" customWidth="1"/>
    <col min="15368" max="15368" width="21.5703125" customWidth="1"/>
    <col min="15369" max="15369" width="22.140625" bestFit="1" customWidth="1"/>
    <col min="15616" max="15616" width="8.42578125" customWidth="1"/>
    <col min="15617" max="15617" width="28.140625" bestFit="1" customWidth="1"/>
    <col min="15618" max="15618" width="9.5703125" customWidth="1"/>
    <col min="15619" max="15619" width="22.85546875" customWidth="1"/>
    <col min="15620" max="15620" width="28.28515625" customWidth="1"/>
    <col min="15621" max="15621" width="22.140625" bestFit="1" customWidth="1"/>
    <col min="15622" max="15622" width="22.85546875" customWidth="1"/>
    <col min="15623" max="15623" width="23.42578125" customWidth="1"/>
    <col min="15624" max="15624" width="21.5703125" customWidth="1"/>
    <col min="15625" max="15625" width="22.140625" bestFit="1" customWidth="1"/>
    <col min="15872" max="15872" width="8.42578125" customWidth="1"/>
    <col min="15873" max="15873" width="28.140625" bestFit="1" customWidth="1"/>
    <col min="15874" max="15874" width="9.5703125" customWidth="1"/>
    <col min="15875" max="15875" width="22.85546875" customWidth="1"/>
    <col min="15876" max="15876" width="28.28515625" customWidth="1"/>
    <col min="15877" max="15877" width="22.140625" bestFit="1" customWidth="1"/>
    <col min="15878" max="15878" width="22.85546875" customWidth="1"/>
    <col min="15879" max="15879" width="23.42578125" customWidth="1"/>
    <col min="15880" max="15880" width="21.5703125" customWidth="1"/>
    <col min="15881" max="15881" width="22.140625" bestFit="1" customWidth="1"/>
    <col min="16128" max="16128" width="8.42578125" customWidth="1"/>
    <col min="16129" max="16129" width="28.140625" bestFit="1" customWidth="1"/>
    <col min="16130" max="16130" width="9.5703125" customWidth="1"/>
    <col min="16131" max="16131" width="22.85546875" customWidth="1"/>
    <col min="16132" max="16132" width="28.28515625" customWidth="1"/>
    <col min="16133" max="16133" width="22.140625" bestFit="1" customWidth="1"/>
    <col min="16134" max="16134" width="22.85546875" customWidth="1"/>
    <col min="16135" max="16135" width="23.42578125" customWidth="1"/>
    <col min="16136" max="16136" width="21.5703125" customWidth="1"/>
    <col min="16137" max="16137" width="22.140625" bestFit="1" customWidth="1"/>
  </cols>
  <sheetData>
    <row r="1" spans="1:9">
      <c r="A1" t="s">
        <v>0</v>
      </c>
      <c r="B1" s="1447" t="s">
        <v>1993</v>
      </c>
    </row>
    <row r="2" spans="1:9">
      <c r="A2" t="s">
        <v>1877</v>
      </c>
      <c r="B2" t="s">
        <v>1994</v>
      </c>
    </row>
    <row r="3" spans="1:9">
      <c r="A3" t="s">
        <v>4</v>
      </c>
      <c r="B3" t="s">
        <v>475</v>
      </c>
      <c r="C3" s="1511"/>
    </row>
    <row r="4" spans="1:9">
      <c r="A4" t="s">
        <v>6</v>
      </c>
      <c r="B4" t="s">
        <v>7</v>
      </c>
    </row>
    <row r="5" spans="1:9">
      <c r="A5" t="s">
        <v>8</v>
      </c>
      <c r="B5" t="s">
        <v>1928</v>
      </c>
    </row>
    <row r="6" spans="1:9" ht="15.75" thickBot="1"/>
    <row r="7" spans="1:9">
      <c r="A7" s="1512" t="s">
        <v>16</v>
      </c>
      <c r="B7" s="1513" t="s">
        <v>1929</v>
      </c>
      <c r="C7" s="1514" t="s">
        <v>1995</v>
      </c>
      <c r="D7" s="1514" t="s">
        <v>1996</v>
      </c>
      <c r="E7" s="1514" t="s">
        <v>1997</v>
      </c>
      <c r="F7" s="1514" t="s">
        <v>1998</v>
      </c>
      <c r="G7" s="1514" t="s">
        <v>1999</v>
      </c>
      <c r="H7" s="1514" t="s">
        <v>2000</v>
      </c>
      <c r="I7" s="1515" t="s">
        <v>2001</v>
      </c>
    </row>
    <row r="8" spans="1:9">
      <c r="A8" s="1516">
        <v>6.1</v>
      </c>
      <c r="B8" s="1454" t="s">
        <v>2002</v>
      </c>
      <c r="C8" s="1455">
        <f>SUM(C9:C12)</f>
        <v>0</v>
      </c>
      <c r="D8" s="1455">
        <f t="shared" ref="D8:I8" si="0">SUM(D9:D12)</f>
        <v>0</v>
      </c>
      <c r="E8" s="1455">
        <f t="shared" si="0"/>
        <v>0</v>
      </c>
      <c r="F8" s="1455">
        <f t="shared" si="0"/>
        <v>0</v>
      </c>
      <c r="G8" s="1455">
        <f t="shared" si="0"/>
        <v>0</v>
      </c>
      <c r="H8" s="1455">
        <f t="shared" si="0"/>
        <v>0</v>
      </c>
      <c r="I8" s="1455">
        <f t="shared" si="0"/>
        <v>0</v>
      </c>
    </row>
    <row r="9" spans="1:9">
      <c r="A9" s="1517" t="s">
        <v>2003</v>
      </c>
      <c r="B9" s="1457" t="s">
        <v>2004</v>
      </c>
      <c r="C9" s="1458"/>
      <c r="D9" s="1458"/>
      <c r="E9" s="1458"/>
      <c r="F9" s="1458"/>
      <c r="G9" s="1458"/>
      <c r="H9" s="1458"/>
      <c r="I9" s="1518"/>
    </row>
    <row r="10" spans="1:9">
      <c r="A10" s="1517" t="s">
        <v>2005</v>
      </c>
      <c r="B10" s="1457" t="s">
        <v>2006</v>
      </c>
      <c r="C10" s="1458"/>
      <c r="D10" s="1458"/>
      <c r="E10" s="1458"/>
      <c r="F10" s="1458"/>
      <c r="G10" s="1458"/>
      <c r="H10" s="1458"/>
      <c r="I10" s="1518"/>
    </row>
    <row r="11" spans="1:9">
      <c r="A11" s="1517" t="s">
        <v>2007</v>
      </c>
      <c r="B11" s="1457" t="s">
        <v>2008</v>
      </c>
      <c r="C11" s="1458"/>
      <c r="D11" s="1458"/>
      <c r="E11" s="1458"/>
      <c r="F11" s="1458"/>
      <c r="G11" s="1458"/>
      <c r="H11" s="1458"/>
      <c r="I11" s="1518"/>
    </row>
    <row r="12" spans="1:9" ht="15.75" thickBot="1">
      <c r="A12" s="1519" t="s">
        <v>2009</v>
      </c>
      <c r="B12" s="1520" t="s">
        <v>2010</v>
      </c>
      <c r="C12" s="1521"/>
      <c r="D12" s="1521"/>
      <c r="E12" s="1521"/>
      <c r="F12" s="1521"/>
      <c r="G12" s="1521"/>
      <c r="H12" s="1521"/>
      <c r="I12" s="1522"/>
    </row>
    <row r="16" spans="1:9">
      <c r="B16" s="1432"/>
    </row>
    <row r="18" spans="2:7">
      <c r="B18" s="1523"/>
    </row>
    <row r="19" spans="2:7">
      <c r="B19" s="1523"/>
    </row>
    <row r="20" spans="2:7">
      <c r="B20" s="1523"/>
    </row>
    <row r="21" spans="2:7">
      <c r="B21" s="1523"/>
    </row>
    <row r="22" spans="2:7">
      <c r="B22" s="1523"/>
      <c r="E22" s="1524"/>
    </row>
    <row r="23" spans="2:7">
      <c r="B23" s="1525"/>
      <c r="G23" s="1526"/>
    </row>
    <row r="27" spans="2:7">
      <c r="E27" s="444"/>
      <c r="F27" s="444"/>
      <c r="G27" s="444"/>
    </row>
    <row r="28" spans="2:7">
      <c r="E28" s="444"/>
      <c r="F28" s="444"/>
      <c r="G28" s="444"/>
    </row>
    <row r="29" spans="2:7">
      <c r="E29" s="444"/>
      <c r="F29" s="444"/>
      <c r="G29" s="444"/>
    </row>
    <row r="30" spans="2:7">
      <c r="E30" s="444"/>
      <c r="F30" s="444"/>
      <c r="G30" s="444"/>
    </row>
    <row r="31" spans="2:7">
      <c r="E31" s="1527"/>
      <c r="F31" s="1527"/>
      <c r="G31" s="444"/>
    </row>
    <row r="32" spans="2:7">
      <c r="E32" s="1527"/>
      <c r="F32" s="1527"/>
      <c r="G32" s="444"/>
    </row>
    <row r="33" spans="5:7">
      <c r="E33" s="444"/>
      <c r="F33" s="444"/>
      <c r="G33" s="444"/>
    </row>
    <row r="34" spans="5:7">
      <c r="E34" s="444"/>
      <c r="F34" s="444"/>
      <c r="G34" s="444"/>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showGridLines="0" workbookViewId="0">
      <selection activeCell="B2" sqref="B2"/>
    </sheetView>
  </sheetViews>
  <sheetFormatPr defaultRowHeight="15"/>
  <cols>
    <col min="1" max="1" width="21.85546875" bestFit="1" customWidth="1"/>
    <col min="2" max="2" width="70.5703125" bestFit="1" customWidth="1"/>
    <col min="3" max="3" width="12" customWidth="1"/>
    <col min="4" max="4" width="16.85546875" bestFit="1" customWidth="1"/>
    <col min="258" max="258" width="23.7109375" customWidth="1"/>
    <col min="259" max="259" width="9.28515625" customWidth="1"/>
    <col min="514" max="514" width="23.7109375" customWidth="1"/>
    <col min="515" max="515" width="9.28515625" customWidth="1"/>
    <col min="770" max="770" width="23.7109375" customWidth="1"/>
    <col min="771" max="771" width="9.28515625" customWidth="1"/>
    <col min="1026" max="1026" width="23.7109375" customWidth="1"/>
    <col min="1027" max="1027" width="9.28515625" customWidth="1"/>
    <col min="1282" max="1282" width="23.7109375" customWidth="1"/>
    <col min="1283" max="1283" width="9.28515625" customWidth="1"/>
    <col min="1538" max="1538" width="23.7109375" customWidth="1"/>
    <col min="1539" max="1539" width="9.28515625" customWidth="1"/>
    <col min="1794" max="1794" width="23.7109375" customWidth="1"/>
    <col min="1795" max="1795" width="9.28515625" customWidth="1"/>
    <col min="2050" max="2050" width="23.7109375" customWidth="1"/>
    <col min="2051" max="2051" width="9.28515625" customWidth="1"/>
    <col min="2306" max="2306" width="23.7109375" customWidth="1"/>
    <col min="2307" max="2307" width="9.28515625" customWidth="1"/>
    <col min="2562" max="2562" width="23.7109375" customWidth="1"/>
    <col min="2563" max="2563" width="9.28515625" customWidth="1"/>
    <col min="2818" max="2818" width="23.7109375" customWidth="1"/>
    <col min="2819" max="2819" width="9.28515625" customWidth="1"/>
    <col min="3074" max="3074" width="23.7109375" customWidth="1"/>
    <col min="3075" max="3075" width="9.28515625" customWidth="1"/>
    <col min="3330" max="3330" width="23.7109375" customWidth="1"/>
    <col min="3331" max="3331" width="9.28515625" customWidth="1"/>
    <col min="3586" max="3586" width="23.7109375" customWidth="1"/>
    <col min="3587" max="3587" width="9.28515625" customWidth="1"/>
    <col min="3842" max="3842" width="23.7109375" customWidth="1"/>
    <col min="3843" max="3843" width="9.28515625" customWidth="1"/>
    <col min="4098" max="4098" width="23.7109375" customWidth="1"/>
    <col min="4099" max="4099" width="9.28515625" customWidth="1"/>
    <col min="4354" max="4354" width="23.7109375" customWidth="1"/>
    <col min="4355" max="4355" width="9.28515625" customWidth="1"/>
    <col min="4610" max="4610" width="23.7109375" customWidth="1"/>
    <col min="4611" max="4611" width="9.28515625" customWidth="1"/>
    <col min="4866" max="4866" width="23.7109375" customWidth="1"/>
    <col min="4867" max="4867" width="9.28515625" customWidth="1"/>
    <col min="5122" max="5122" width="23.7109375" customWidth="1"/>
    <col min="5123" max="5123" width="9.28515625" customWidth="1"/>
    <col min="5378" max="5378" width="23.7109375" customWidth="1"/>
    <col min="5379" max="5379" width="9.28515625" customWidth="1"/>
    <col min="5634" max="5634" width="23.7109375" customWidth="1"/>
    <col min="5635" max="5635" width="9.28515625" customWidth="1"/>
    <col min="5890" max="5890" width="23.7109375" customWidth="1"/>
    <col min="5891" max="5891" width="9.28515625" customWidth="1"/>
    <col min="6146" max="6146" width="23.7109375" customWidth="1"/>
    <col min="6147" max="6147" width="9.28515625" customWidth="1"/>
    <col min="6402" max="6402" width="23.7109375" customWidth="1"/>
    <col min="6403" max="6403" width="9.28515625" customWidth="1"/>
    <col min="6658" max="6658" width="23.7109375" customWidth="1"/>
    <col min="6659" max="6659" width="9.28515625" customWidth="1"/>
    <col min="6914" max="6914" width="23.7109375" customWidth="1"/>
    <col min="6915" max="6915" width="9.28515625" customWidth="1"/>
    <col min="7170" max="7170" width="23.7109375" customWidth="1"/>
    <col min="7171" max="7171" width="9.28515625" customWidth="1"/>
    <col min="7426" max="7426" width="23.7109375" customWidth="1"/>
    <col min="7427" max="7427" width="9.28515625" customWidth="1"/>
    <col min="7682" max="7682" width="23.7109375" customWidth="1"/>
    <col min="7683" max="7683" width="9.28515625" customWidth="1"/>
    <col min="7938" max="7938" width="23.7109375" customWidth="1"/>
    <col min="7939" max="7939" width="9.28515625" customWidth="1"/>
    <col min="8194" max="8194" width="23.7109375" customWidth="1"/>
    <col min="8195" max="8195" width="9.28515625" customWidth="1"/>
    <col min="8450" max="8450" width="23.7109375" customWidth="1"/>
    <col min="8451" max="8451" width="9.28515625" customWidth="1"/>
    <col min="8706" max="8706" width="23.7109375" customWidth="1"/>
    <col min="8707" max="8707" width="9.28515625" customWidth="1"/>
    <col min="8962" max="8962" width="23.7109375" customWidth="1"/>
    <col min="8963" max="8963" width="9.28515625" customWidth="1"/>
    <col min="9218" max="9218" width="23.7109375" customWidth="1"/>
    <col min="9219" max="9219" width="9.28515625" customWidth="1"/>
    <col min="9474" max="9474" width="23.7109375" customWidth="1"/>
    <col min="9475" max="9475" width="9.28515625" customWidth="1"/>
    <col min="9730" max="9730" width="23.7109375" customWidth="1"/>
    <col min="9731" max="9731" width="9.28515625" customWidth="1"/>
    <col min="9986" max="9986" width="23.7109375" customWidth="1"/>
    <col min="9987" max="9987" width="9.28515625" customWidth="1"/>
    <col min="10242" max="10242" width="23.7109375" customWidth="1"/>
    <col min="10243" max="10243" width="9.28515625" customWidth="1"/>
    <col min="10498" max="10498" width="23.7109375" customWidth="1"/>
    <col min="10499" max="10499" width="9.28515625" customWidth="1"/>
    <col min="10754" max="10754" width="23.7109375" customWidth="1"/>
    <col min="10755" max="10755" width="9.28515625" customWidth="1"/>
    <col min="11010" max="11010" width="23.7109375" customWidth="1"/>
    <col min="11011" max="11011" width="9.28515625" customWidth="1"/>
    <col min="11266" max="11266" width="23.7109375" customWidth="1"/>
    <col min="11267" max="11267" width="9.28515625" customWidth="1"/>
    <col min="11522" max="11522" width="23.7109375" customWidth="1"/>
    <col min="11523" max="11523" width="9.28515625" customWidth="1"/>
    <col min="11778" max="11778" width="23.7109375" customWidth="1"/>
    <col min="11779" max="11779" width="9.28515625" customWidth="1"/>
    <col min="12034" max="12034" width="23.7109375" customWidth="1"/>
    <col min="12035" max="12035" width="9.28515625" customWidth="1"/>
    <col min="12290" max="12290" width="23.7109375" customWidth="1"/>
    <col min="12291" max="12291" width="9.28515625" customWidth="1"/>
    <col min="12546" max="12546" width="23.7109375" customWidth="1"/>
    <col min="12547" max="12547" width="9.28515625" customWidth="1"/>
    <col min="12802" max="12802" width="23.7109375" customWidth="1"/>
    <col min="12803" max="12803" width="9.28515625" customWidth="1"/>
    <col min="13058" max="13058" width="23.7109375" customWidth="1"/>
    <col min="13059" max="13059" width="9.28515625" customWidth="1"/>
    <col min="13314" max="13314" width="23.7109375" customWidth="1"/>
    <col min="13315" max="13315" width="9.28515625" customWidth="1"/>
    <col min="13570" max="13570" width="23.7109375" customWidth="1"/>
    <col min="13571" max="13571" width="9.28515625" customWidth="1"/>
    <col min="13826" max="13826" width="23.7109375" customWidth="1"/>
    <col min="13827" max="13827" width="9.28515625" customWidth="1"/>
    <col min="14082" max="14082" width="23.7109375" customWidth="1"/>
    <col min="14083" max="14083" width="9.28515625" customWidth="1"/>
    <col min="14338" max="14338" width="23.7109375" customWidth="1"/>
    <col min="14339" max="14339" width="9.28515625" customWidth="1"/>
    <col min="14594" max="14594" width="23.7109375" customWidth="1"/>
    <col min="14595" max="14595" width="9.28515625" customWidth="1"/>
    <col min="14850" max="14850" width="23.7109375" customWidth="1"/>
    <col min="14851" max="14851" width="9.28515625" customWidth="1"/>
    <col min="15106" max="15106" width="23.7109375" customWidth="1"/>
    <col min="15107" max="15107" width="9.28515625" customWidth="1"/>
    <col min="15362" max="15362" width="23.7109375" customWidth="1"/>
    <col min="15363" max="15363" width="9.28515625" customWidth="1"/>
    <col min="15618" max="15618" width="23.7109375" customWidth="1"/>
    <col min="15619" max="15619" width="9.28515625" customWidth="1"/>
    <col min="15874" max="15874" width="23.7109375" customWidth="1"/>
    <col min="15875" max="15875" width="9.28515625" customWidth="1"/>
    <col min="16130" max="16130" width="23.7109375" customWidth="1"/>
    <col min="16131" max="16131" width="9.28515625" customWidth="1"/>
  </cols>
  <sheetData>
    <row r="1" spans="1:5">
      <c r="A1" t="s">
        <v>0</v>
      </c>
      <c r="B1" s="1528" t="s">
        <v>2011</v>
      </c>
    </row>
    <row r="2" spans="1:5">
      <c r="A2" t="s">
        <v>1877</v>
      </c>
      <c r="B2" s="1529" t="s">
        <v>2012</v>
      </c>
    </row>
    <row r="3" spans="1:5">
      <c r="A3" t="s">
        <v>4</v>
      </c>
      <c r="B3" t="s">
        <v>475</v>
      </c>
    </row>
    <row r="4" spans="1:5">
      <c r="A4" t="s">
        <v>6</v>
      </c>
      <c r="B4" t="s">
        <v>7</v>
      </c>
    </row>
    <row r="5" spans="1:5">
      <c r="A5" t="s">
        <v>8</v>
      </c>
      <c r="B5" t="s">
        <v>1928</v>
      </c>
    </row>
    <row r="6" spans="1:5" ht="15.75" thickBot="1"/>
    <row r="7" spans="1:5">
      <c r="A7" s="1512" t="s">
        <v>16</v>
      </c>
      <c r="B7" s="1530" t="s">
        <v>1929</v>
      </c>
      <c r="C7" s="1531" t="s">
        <v>1930</v>
      </c>
      <c r="D7" s="1531" t="s">
        <v>2013</v>
      </c>
      <c r="E7" s="1532" t="s">
        <v>510</v>
      </c>
    </row>
    <row r="8" spans="1:5">
      <c r="A8" s="1516" t="s">
        <v>2014</v>
      </c>
      <c r="B8" s="1454" t="s">
        <v>885</v>
      </c>
      <c r="C8" s="1455">
        <f>SUM(C9:C14)</f>
        <v>0</v>
      </c>
      <c r="D8" s="1455">
        <f>SUM(D9:D14)</f>
        <v>0</v>
      </c>
      <c r="E8" s="1533">
        <f>SUM(C8:D8)</f>
        <v>0</v>
      </c>
    </row>
    <row r="9" spans="1:5">
      <c r="A9" s="1517" t="s">
        <v>2015</v>
      </c>
      <c r="B9" s="1457" t="s">
        <v>2016</v>
      </c>
      <c r="C9" s="1458"/>
      <c r="D9" s="1458"/>
      <c r="E9" s="1533">
        <f t="shared" ref="E9:E14" si="0">SUM(C9:D9)</f>
        <v>0</v>
      </c>
    </row>
    <row r="10" spans="1:5">
      <c r="A10" s="1517" t="s">
        <v>2017</v>
      </c>
      <c r="B10" s="1457" t="s">
        <v>2018</v>
      </c>
      <c r="C10" s="1458"/>
      <c r="D10" s="1458"/>
      <c r="E10" s="1533">
        <f t="shared" si="0"/>
        <v>0</v>
      </c>
    </row>
    <row r="11" spans="1:5">
      <c r="A11" s="1517" t="s">
        <v>2019</v>
      </c>
      <c r="B11" s="1457" t="s">
        <v>2020</v>
      </c>
      <c r="C11" s="1458"/>
      <c r="D11" s="1458"/>
      <c r="E11" s="1533">
        <f t="shared" si="0"/>
        <v>0</v>
      </c>
    </row>
    <row r="12" spans="1:5">
      <c r="A12" s="1517" t="s">
        <v>2021</v>
      </c>
      <c r="B12" s="1457" t="s">
        <v>2022</v>
      </c>
      <c r="C12" s="1458"/>
      <c r="D12" s="1458"/>
      <c r="E12" s="1533">
        <f t="shared" si="0"/>
        <v>0</v>
      </c>
    </row>
    <row r="13" spans="1:5">
      <c r="A13" s="1517" t="s">
        <v>2023</v>
      </c>
      <c r="B13" s="1457" t="s">
        <v>2024</v>
      </c>
      <c r="C13" s="1458"/>
      <c r="D13" s="1458"/>
      <c r="E13" s="1533">
        <f t="shared" si="0"/>
        <v>0</v>
      </c>
    </row>
    <row r="14" spans="1:5" ht="15.75" thickBot="1">
      <c r="A14" s="1519" t="s">
        <v>2025</v>
      </c>
      <c r="B14" s="1520" t="s">
        <v>2026</v>
      </c>
      <c r="C14" s="1521"/>
      <c r="D14" s="1521"/>
      <c r="E14" s="1534">
        <f t="shared" si="0"/>
        <v>0</v>
      </c>
    </row>
    <row r="15" spans="1:5">
      <c r="C15" s="1462"/>
    </row>
  </sheetData>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
  <sheetViews>
    <sheetView showGridLines="0" zoomScale="80" zoomScaleNormal="80" workbookViewId="0">
      <selection activeCell="B2" sqref="B2"/>
    </sheetView>
  </sheetViews>
  <sheetFormatPr defaultRowHeight="15"/>
  <cols>
    <col min="1" max="1" width="18.42578125" style="1549" customWidth="1"/>
    <col min="2" max="2" width="38.28515625" style="1435" customWidth="1"/>
    <col min="3" max="3" width="17" style="1550" customWidth="1"/>
    <col min="4" max="4" width="15.42578125" style="1550" customWidth="1"/>
    <col min="5" max="5" width="15" style="1435" customWidth="1"/>
    <col min="6" max="6" width="17.140625" style="1550" customWidth="1"/>
    <col min="7" max="7" width="14.42578125" style="1551" customWidth="1"/>
    <col min="8" max="8" width="17.85546875" style="1536" customWidth="1"/>
    <col min="9" max="9" width="16.28515625" style="1552" customWidth="1"/>
    <col min="10" max="10" width="16.42578125" style="1553" customWidth="1"/>
    <col min="11" max="11" width="14.140625" style="1537" customWidth="1"/>
    <col min="12" max="12" width="9.140625" style="1549"/>
    <col min="13" max="219" width="9.140625" style="1435"/>
    <col min="220" max="220" width="11.7109375" style="1435" bestFit="1" customWidth="1"/>
    <col min="221" max="221" width="16.7109375" style="1435" customWidth="1"/>
    <col min="222" max="223" width="18.42578125" style="1435" customWidth="1"/>
    <col min="224" max="224" width="15.5703125" style="1435" customWidth="1"/>
    <col min="225" max="225" width="17" style="1435" customWidth="1"/>
    <col min="226" max="226" width="15.42578125" style="1435" customWidth="1"/>
    <col min="227" max="227" width="15" style="1435" customWidth="1"/>
    <col min="228" max="228" width="17.140625" style="1435" customWidth="1"/>
    <col min="229" max="229" width="14.42578125" style="1435" customWidth="1"/>
    <col min="230" max="230" width="17.85546875" style="1435" customWidth="1"/>
    <col min="231" max="231" width="16.28515625" style="1435" customWidth="1"/>
    <col min="232" max="232" width="16.42578125" style="1435" customWidth="1"/>
    <col min="233" max="233" width="14.140625" style="1435" customWidth="1"/>
    <col min="234" max="234" width="9.140625" style="1435"/>
    <col min="235" max="235" width="12.42578125" style="1435" customWidth="1"/>
    <col min="236" max="236" width="122.5703125" style="1435" bestFit="1" customWidth="1"/>
    <col min="237" max="475" width="9.140625" style="1435"/>
    <col min="476" max="476" width="11.7109375" style="1435" bestFit="1" customWidth="1"/>
    <col min="477" max="477" width="16.7109375" style="1435" customWidth="1"/>
    <col min="478" max="479" width="18.42578125" style="1435" customWidth="1"/>
    <col min="480" max="480" width="15.5703125" style="1435" customWidth="1"/>
    <col min="481" max="481" width="17" style="1435" customWidth="1"/>
    <col min="482" max="482" width="15.42578125" style="1435" customWidth="1"/>
    <col min="483" max="483" width="15" style="1435" customWidth="1"/>
    <col min="484" max="484" width="17.140625" style="1435" customWidth="1"/>
    <col min="485" max="485" width="14.42578125" style="1435" customWidth="1"/>
    <col min="486" max="486" width="17.85546875" style="1435" customWidth="1"/>
    <col min="487" max="487" width="16.28515625" style="1435" customWidth="1"/>
    <col min="488" max="488" width="16.42578125" style="1435" customWidth="1"/>
    <col min="489" max="489" width="14.140625" style="1435" customWidth="1"/>
    <col min="490" max="490" width="9.140625" style="1435"/>
    <col min="491" max="491" width="12.42578125" style="1435" customWidth="1"/>
    <col min="492" max="492" width="122.5703125" style="1435" bestFit="1" customWidth="1"/>
    <col min="493" max="731" width="9.140625" style="1435"/>
    <col min="732" max="732" width="11.7109375" style="1435" bestFit="1" customWidth="1"/>
    <col min="733" max="733" width="16.7109375" style="1435" customWidth="1"/>
    <col min="734" max="735" width="18.42578125" style="1435" customWidth="1"/>
    <col min="736" max="736" width="15.5703125" style="1435" customWidth="1"/>
    <col min="737" max="737" width="17" style="1435" customWidth="1"/>
    <col min="738" max="738" width="15.42578125" style="1435" customWidth="1"/>
    <col min="739" max="739" width="15" style="1435" customWidth="1"/>
    <col min="740" max="740" width="17.140625" style="1435" customWidth="1"/>
    <col min="741" max="741" width="14.42578125" style="1435" customWidth="1"/>
    <col min="742" max="742" width="17.85546875" style="1435" customWidth="1"/>
    <col min="743" max="743" width="16.28515625" style="1435" customWidth="1"/>
    <col min="744" max="744" width="16.42578125" style="1435" customWidth="1"/>
    <col min="745" max="745" width="14.140625" style="1435" customWidth="1"/>
    <col min="746" max="746" width="9.140625" style="1435"/>
    <col min="747" max="747" width="12.42578125" style="1435" customWidth="1"/>
    <col min="748" max="748" width="122.5703125" style="1435" bestFit="1" customWidth="1"/>
    <col min="749" max="987" width="9.140625" style="1435"/>
    <col min="988" max="988" width="11.7109375" style="1435" bestFit="1" customWidth="1"/>
    <col min="989" max="989" width="16.7109375" style="1435" customWidth="1"/>
    <col min="990" max="991" width="18.42578125" style="1435" customWidth="1"/>
    <col min="992" max="992" width="15.5703125" style="1435" customWidth="1"/>
    <col min="993" max="993" width="17" style="1435" customWidth="1"/>
    <col min="994" max="994" width="15.42578125" style="1435" customWidth="1"/>
    <col min="995" max="995" width="15" style="1435" customWidth="1"/>
    <col min="996" max="996" width="17.140625" style="1435" customWidth="1"/>
    <col min="997" max="997" width="14.42578125" style="1435" customWidth="1"/>
    <col min="998" max="998" width="17.85546875" style="1435" customWidth="1"/>
    <col min="999" max="999" width="16.28515625" style="1435" customWidth="1"/>
    <col min="1000" max="1000" width="16.42578125" style="1435" customWidth="1"/>
    <col min="1001" max="1001" width="14.140625" style="1435" customWidth="1"/>
    <col min="1002" max="1002" width="9.140625" style="1435"/>
    <col min="1003" max="1003" width="12.42578125" style="1435" customWidth="1"/>
    <col min="1004" max="1004" width="122.5703125" style="1435" bestFit="1" customWidth="1"/>
    <col min="1005" max="1243" width="9.140625" style="1435"/>
    <col min="1244" max="1244" width="11.7109375" style="1435" bestFit="1" customWidth="1"/>
    <col min="1245" max="1245" width="16.7109375" style="1435" customWidth="1"/>
    <col min="1246" max="1247" width="18.42578125" style="1435" customWidth="1"/>
    <col min="1248" max="1248" width="15.5703125" style="1435" customWidth="1"/>
    <col min="1249" max="1249" width="17" style="1435" customWidth="1"/>
    <col min="1250" max="1250" width="15.42578125" style="1435" customWidth="1"/>
    <col min="1251" max="1251" width="15" style="1435" customWidth="1"/>
    <col min="1252" max="1252" width="17.140625" style="1435" customWidth="1"/>
    <col min="1253" max="1253" width="14.42578125" style="1435" customWidth="1"/>
    <col min="1254" max="1254" width="17.85546875" style="1435" customWidth="1"/>
    <col min="1255" max="1255" width="16.28515625" style="1435" customWidth="1"/>
    <col min="1256" max="1256" width="16.42578125" style="1435" customWidth="1"/>
    <col min="1257" max="1257" width="14.140625" style="1435" customWidth="1"/>
    <col min="1258" max="1258" width="9.140625" style="1435"/>
    <col min="1259" max="1259" width="12.42578125" style="1435" customWidth="1"/>
    <col min="1260" max="1260" width="122.5703125" style="1435" bestFit="1" customWidth="1"/>
    <col min="1261" max="1499" width="9.140625" style="1435"/>
    <col min="1500" max="1500" width="11.7109375" style="1435" bestFit="1" customWidth="1"/>
    <col min="1501" max="1501" width="16.7109375" style="1435" customWidth="1"/>
    <col min="1502" max="1503" width="18.42578125" style="1435" customWidth="1"/>
    <col min="1504" max="1504" width="15.5703125" style="1435" customWidth="1"/>
    <col min="1505" max="1505" width="17" style="1435" customWidth="1"/>
    <col min="1506" max="1506" width="15.42578125" style="1435" customWidth="1"/>
    <col min="1507" max="1507" width="15" style="1435" customWidth="1"/>
    <col min="1508" max="1508" width="17.140625" style="1435" customWidth="1"/>
    <col min="1509" max="1509" width="14.42578125" style="1435" customWidth="1"/>
    <col min="1510" max="1510" width="17.85546875" style="1435" customWidth="1"/>
    <col min="1511" max="1511" width="16.28515625" style="1435" customWidth="1"/>
    <col min="1512" max="1512" width="16.42578125" style="1435" customWidth="1"/>
    <col min="1513" max="1513" width="14.140625" style="1435" customWidth="1"/>
    <col min="1514" max="1514" width="9.140625" style="1435"/>
    <col min="1515" max="1515" width="12.42578125" style="1435" customWidth="1"/>
    <col min="1516" max="1516" width="122.5703125" style="1435" bestFit="1" customWidth="1"/>
    <col min="1517" max="1755" width="9.140625" style="1435"/>
    <col min="1756" max="1756" width="11.7109375" style="1435" bestFit="1" customWidth="1"/>
    <col min="1757" max="1757" width="16.7109375" style="1435" customWidth="1"/>
    <col min="1758" max="1759" width="18.42578125" style="1435" customWidth="1"/>
    <col min="1760" max="1760" width="15.5703125" style="1435" customWidth="1"/>
    <col min="1761" max="1761" width="17" style="1435" customWidth="1"/>
    <col min="1762" max="1762" width="15.42578125" style="1435" customWidth="1"/>
    <col min="1763" max="1763" width="15" style="1435" customWidth="1"/>
    <col min="1764" max="1764" width="17.140625" style="1435" customWidth="1"/>
    <col min="1765" max="1765" width="14.42578125" style="1435" customWidth="1"/>
    <col min="1766" max="1766" width="17.85546875" style="1435" customWidth="1"/>
    <col min="1767" max="1767" width="16.28515625" style="1435" customWidth="1"/>
    <col min="1768" max="1768" width="16.42578125" style="1435" customWidth="1"/>
    <col min="1769" max="1769" width="14.140625" style="1435" customWidth="1"/>
    <col min="1770" max="1770" width="9.140625" style="1435"/>
    <col min="1771" max="1771" width="12.42578125" style="1435" customWidth="1"/>
    <col min="1772" max="1772" width="122.5703125" style="1435" bestFit="1" customWidth="1"/>
    <col min="1773" max="2011" width="9.140625" style="1435"/>
    <col min="2012" max="2012" width="11.7109375" style="1435" bestFit="1" customWidth="1"/>
    <col min="2013" max="2013" width="16.7109375" style="1435" customWidth="1"/>
    <col min="2014" max="2015" width="18.42578125" style="1435" customWidth="1"/>
    <col min="2016" max="2016" width="15.5703125" style="1435" customWidth="1"/>
    <col min="2017" max="2017" width="17" style="1435" customWidth="1"/>
    <col min="2018" max="2018" width="15.42578125" style="1435" customWidth="1"/>
    <col min="2019" max="2019" width="15" style="1435" customWidth="1"/>
    <col min="2020" max="2020" width="17.140625" style="1435" customWidth="1"/>
    <col min="2021" max="2021" width="14.42578125" style="1435" customWidth="1"/>
    <col min="2022" max="2022" width="17.85546875" style="1435" customWidth="1"/>
    <col min="2023" max="2023" width="16.28515625" style="1435" customWidth="1"/>
    <col min="2024" max="2024" width="16.42578125" style="1435" customWidth="1"/>
    <col min="2025" max="2025" width="14.140625" style="1435" customWidth="1"/>
    <col min="2026" max="2026" width="9.140625" style="1435"/>
    <col min="2027" max="2027" width="12.42578125" style="1435" customWidth="1"/>
    <col min="2028" max="2028" width="122.5703125" style="1435" bestFit="1" customWidth="1"/>
    <col min="2029" max="2267" width="9.140625" style="1435"/>
    <col min="2268" max="2268" width="11.7109375" style="1435" bestFit="1" customWidth="1"/>
    <col min="2269" max="2269" width="16.7109375" style="1435" customWidth="1"/>
    <col min="2270" max="2271" width="18.42578125" style="1435" customWidth="1"/>
    <col min="2272" max="2272" width="15.5703125" style="1435" customWidth="1"/>
    <col min="2273" max="2273" width="17" style="1435" customWidth="1"/>
    <col min="2274" max="2274" width="15.42578125" style="1435" customWidth="1"/>
    <col min="2275" max="2275" width="15" style="1435" customWidth="1"/>
    <col min="2276" max="2276" width="17.140625" style="1435" customWidth="1"/>
    <col min="2277" max="2277" width="14.42578125" style="1435" customWidth="1"/>
    <col min="2278" max="2278" width="17.85546875" style="1435" customWidth="1"/>
    <col min="2279" max="2279" width="16.28515625" style="1435" customWidth="1"/>
    <col min="2280" max="2280" width="16.42578125" style="1435" customWidth="1"/>
    <col min="2281" max="2281" width="14.140625" style="1435" customWidth="1"/>
    <col min="2282" max="2282" width="9.140625" style="1435"/>
    <col min="2283" max="2283" width="12.42578125" style="1435" customWidth="1"/>
    <col min="2284" max="2284" width="122.5703125" style="1435" bestFit="1" customWidth="1"/>
    <col min="2285" max="2523" width="9.140625" style="1435"/>
    <col min="2524" max="2524" width="11.7109375" style="1435" bestFit="1" customWidth="1"/>
    <col min="2525" max="2525" width="16.7109375" style="1435" customWidth="1"/>
    <col min="2526" max="2527" width="18.42578125" style="1435" customWidth="1"/>
    <col min="2528" max="2528" width="15.5703125" style="1435" customWidth="1"/>
    <col min="2529" max="2529" width="17" style="1435" customWidth="1"/>
    <col min="2530" max="2530" width="15.42578125" style="1435" customWidth="1"/>
    <col min="2531" max="2531" width="15" style="1435" customWidth="1"/>
    <col min="2532" max="2532" width="17.140625" style="1435" customWidth="1"/>
    <col min="2533" max="2533" width="14.42578125" style="1435" customWidth="1"/>
    <col min="2534" max="2534" width="17.85546875" style="1435" customWidth="1"/>
    <col min="2535" max="2535" width="16.28515625" style="1435" customWidth="1"/>
    <col min="2536" max="2536" width="16.42578125" style="1435" customWidth="1"/>
    <col min="2537" max="2537" width="14.140625" style="1435" customWidth="1"/>
    <col min="2538" max="2538" width="9.140625" style="1435"/>
    <col min="2539" max="2539" width="12.42578125" style="1435" customWidth="1"/>
    <col min="2540" max="2540" width="122.5703125" style="1435" bestFit="1" customWidth="1"/>
    <col min="2541" max="2779" width="9.140625" style="1435"/>
    <col min="2780" max="2780" width="11.7109375" style="1435" bestFit="1" customWidth="1"/>
    <col min="2781" max="2781" width="16.7109375" style="1435" customWidth="1"/>
    <col min="2782" max="2783" width="18.42578125" style="1435" customWidth="1"/>
    <col min="2784" max="2784" width="15.5703125" style="1435" customWidth="1"/>
    <col min="2785" max="2785" width="17" style="1435" customWidth="1"/>
    <col min="2786" max="2786" width="15.42578125" style="1435" customWidth="1"/>
    <col min="2787" max="2787" width="15" style="1435" customWidth="1"/>
    <col min="2788" max="2788" width="17.140625" style="1435" customWidth="1"/>
    <col min="2789" max="2789" width="14.42578125" style="1435" customWidth="1"/>
    <col min="2790" max="2790" width="17.85546875" style="1435" customWidth="1"/>
    <col min="2791" max="2791" width="16.28515625" style="1435" customWidth="1"/>
    <col min="2792" max="2792" width="16.42578125" style="1435" customWidth="1"/>
    <col min="2793" max="2793" width="14.140625" style="1435" customWidth="1"/>
    <col min="2794" max="2794" width="9.140625" style="1435"/>
    <col min="2795" max="2795" width="12.42578125" style="1435" customWidth="1"/>
    <col min="2796" max="2796" width="122.5703125" style="1435" bestFit="1" customWidth="1"/>
    <col min="2797" max="3035" width="9.140625" style="1435"/>
    <col min="3036" max="3036" width="11.7109375" style="1435" bestFit="1" customWidth="1"/>
    <col min="3037" max="3037" width="16.7109375" style="1435" customWidth="1"/>
    <col min="3038" max="3039" width="18.42578125" style="1435" customWidth="1"/>
    <col min="3040" max="3040" width="15.5703125" style="1435" customWidth="1"/>
    <col min="3041" max="3041" width="17" style="1435" customWidth="1"/>
    <col min="3042" max="3042" width="15.42578125" style="1435" customWidth="1"/>
    <col min="3043" max="3043" width="15" style="1435" customWidth="1"/>
    <col min="3044" max="3044" width="17.140625" style="1435" customWidth="1"/>
    <col min="3045" max="3045" width="14.42578125" style="1435" customWidth="1"/>
    <col min="3046" max="3046" width="17.85546875" style="1435" customWidth="1"/>
    <col min="3047" max="3047" width="16.28515625" style="1435" customWidth="1"/>
    <col min="3048" max="3048" width="16.42578125" style="1435" customWidth="1"/>
    <col min="3049" max="3049" width="14.140625" style="1435" customWidth="1"/>
    <col min="3050" max="3050" width="9.140625" style="1435"/>
    <col min="3051" max="3051" width="12.42578125" style="1435" customWidth="1"/>
    <col min="3052" max="3052" width="122.5703125" style="1435" bestFit="1" customWidth="1"/>
    <col min="3053" max="3291" width="9.140625" style="1435"/>
    <col min="3292" max="3292" width="11.7109375" style="1435" bestFit="1" customWidth="1"/>
    <col min="3293" max="3293" width="16.7109375" style="1435" customWidth="1"/>
    <col min="3294" max="3295" width="18.42578125" style="1435" customWidth="1"/>
    <col min="3296" max="3296" width="15.5703125" style="1435" customWidth="1"/>
    <col min="3297" max="3297" width="17" style="1435" customWidth="1"/>
    <col min="3298" max="3298" width="15.42578125" style="1435" customWidth="1"/>
    <col min="3299" max="3299" width="15" style="1435" customWidth="1"/>
    <col min="3300" max="3300" width="17.140625" style="1435" customWidth="1"/>
    <col min="3301" max="3301" width="14.42578125" style="1435" customWidth="1"/>
    <col min="3302" max="3302" width="17.85546875" style="1435" customWidth="1"/>
    <col min="3303" max="3303" width="16.28515625" style="1435" customWidth="1"/>
    <col min="3304" max="3304" width="16.42578125" style="1435" customWidth="1"/>
    <col min="3305" max="3305" width="14.140625" style="1435" customWidth="1"/>
    <col min="3306" max="3306" width="9.140625" style="1435"/>
    <col min="3307" max="3307" width="12.42578125" style="1435" customWidth="1"/>
    <col min="3308" max="3308" width="122.5703125" style="1435" bestFit="1" customWidth="1"/>
    <col min="3309" max="3547" width="9.140625" style="1435"/>
    <col min="3548" max="3548" width="11.7109375" style="1435" bestFit="1" customWidth="1"/>
    <col min="3549" max="3549" width="16.7109375" style="1435" customWidth="1"/>
    <col min="3550" max="3551" width="18.42578125" style="1435" customWidth="1"/>
    <col min="3552" max="3552" width="15.5703125" style="1435" customWidth="1"/>
    <col min="3553" max="3553" width="17" style="1435" customWidth="1"/>
    <col min="3554" max="3554" width="15.42578125" style="1435" customWidth="1"/>
    <col min="3555" max="3555" width="15" style="1435" customWidth="1"/>
    <col min="3556" max="3556" width="17.140625" style="1435" customWidth="1"/>
    <col min="3557" max="3557" width="14.42578125" style="1435" customWidth="1"/>
    <col min="3558" max="3558" width="17.85546875" style="1435" customWidth="1"/>
    <col min="3559" max="3559" width="16.28515625" style="1435" customWidth="1"/>
    <col min="3560" max="3560" width="16.42578125" style="1435" customWidth="1"/>
    <col min="3561" max="3561" width="14.140625" style="1435" customWidth="1"/>
    <col min="3562" max="3562" width="9.140625" style="1435"/>
    <col min="3563" max="3563" width="12.42578125" style="1435" customWidth="1"/>
    <col min="3564" max="3564" width="122.5703125" style="1435" bestFit="1" customWidth="1"/>
    <col min="3565" max="3803" width="9.140625" style="1435"/>
    <col min="3804" max="3804" width="11.7109375" style="1435" bestFit="1" customWidth="1"/>
    <col min="3805" max="3805" width="16.7109375" style="1435" customWidth="1"/>
    <col min="3806" max="3807" width="18.42578125" style="1435" customWidth="1"/>
    <col min="3808" max="3808" width="15.5703125" style="1435" customWidth="1"/>
    <col min="3809" max="3809" width="17" style="1435" customWidth="1"/>
    <col min="3810" max="3810" width="15.42578125" style="1435" customWidth="1"/>
    <col min="3811" max="3811" width="15" style="1435" customWidth="1"/>
    <col min="3812" max="3812" width="17.140625" style="1435" customWidth="1"/>
    <col min="3813" max="3813" width="14.42578125" style="1435" customWidth="1"/>
    <col min="3814" max="3814" width="17.85546875" style="1435" customWidth="1"/>
    <col min="3815" max="3815" width="16.28515625" style="1435" customWidth="1"/>
    <col min="3816" max="3816" width="16.42578125" style="1435" customWidth="1"/>
    <col min="3817" max="3817" width="14.140625" style="1435" customWidth="1"/>
    <col min="3818" max="3818" width="9.140625" style="1435"/>
    <col min="3819" max="3819" width="12.42578125" style="1435" customWidth="1"/>
    <col min="3820" max="3820" width="122.5703125" style="1435" bestFit="1" customWidth="1"/>
    <col min="3821" max="4059" width="9.140625" style="1435"/>
    <col min="4060" max="4060" width="11.7109375" style="1435" bestFit="1" customWidth="1"/>
    <col min="4061" max="4061" width="16.7109375" style="1435" customWidth="1"/>
    <col min="4062" max="4063" width="18.42578125" style="1435" customWidth="1"/>
    <col min="4064" max="4064" width="15.5703125" style="1435" customWidth="1"/>
    <col min="4065" max="4065" width="17" style="1435" customWidth="1"/>
    <col min="4066" max="4066" width="15.42578125" style="1435" customWidth="1"/>
    <col min="4067" max="4067" width="15" style="1435" customWidth="1"/>
    <col min="4068" max="4068" width="17.140625" style="1435" customWidth="1"/>
    <col min="4069" max="4069" width="14.42578125" style="1435" customWidth="1"/>
    <col min="4070" max="4070" width="17.85546875" style="1435" customWidth="1"/>
    <col min="4071" max="4071" width="16.28515625" style="1435" customWidth="1"/>
    <col min="4072" max="4072" width="16.42578125" style="1435" customWidth="1"/>
    <col min="4073" max="4073" width="14.140625" style="1435" customWidth="1"/>
    <col min="4074" max="4074" width="9.140625" style="1435"/>
    <col min="4075" max="4075" width="12.42578125" style="1435" customWidth="1"/>
    <col min="4076" max="4076" width="122.5703125" style="1435" bestFit="1" customWidth="1"/>
    <col min="4077" max="4315" width="9.140625" style="1435"/>
    <col min="4316" max="4316" width="11.7109375" style="1435" bestFit="1" customWidth="1"/>
    <col min="4317" max="4317" width="16.7109375" style="1435" customWidth="1"/>
    <col min="4318" max="4319" width="18.42578125" style="1435" customWidth="1"/>
    <col min="4320" max="4320" width="15.5703125" style="1435" customWidth="1"/>
    <col min="4321" max="4321" width="17" style="1435" customWidth="1"/>
    <col min="4322" max="4322" width="15.42578125" style="1435" customWidth="1"/>
    <col min="4323" max="4323" width="15" style="1435" customWidth="1"/>
    <col min="4324" max="4324" width="17.140625" style="1435" customWidth="1"/>
    <col min="4325" max="4325" width="14.42578125" style="1435" customWidth="1"/>
    <col min="4326" max="4326" width="17.85546875" style="1435" customWidth="1"/>
    <col min="4327" max="4327" width="16.28515625" style="1435" customWidth="1"/>
    <col min="4328" max="4328" width="16.42578125" style="1435" customWidth="1"/>
    <col min="4329" max="4329" width="14.140625" style="1435" customWidth="1"/>
    <col min="4330" max="4330" width="9.140625" style="1435"/>
    <col min="4331" max="4331" width="12.42578125" style="1435" customWidth="1"/>
    <col min="4332" max="4332" width="122.5703125" style="1435" bestFit="1" customWidth="1"/>
    <col min="4333" max="4571" width="9.140625" style="1435"/>
    <col min="4572" max="4572" width="11.7109375" style="1435" bestFit="1" customWidth="1"/>
    <col min="4573" max="4573" width="16.7109375" style="1435" customWidth="1"/>
    <col min="4574" max="4575" width="18.42578125" style="1435" customWidth="1"/>
    <col min="4576" max="4576" width="15.5703125" style="1435" customWidth="1"/>
    <col min="4577" max="4577" width="17" style="1435" customWidth="1"/>
    <col min="4578" max="4578" width="15.42578125" style="1435" customWidth="1"/>
    <col min="4579" max="4579" width="15" style="1435" customWidth="1"/>
    <col min="4580" max="4580" width="17.140625" style="1435" customWidth="1"/>
    <col min="4581" max="4581" width="14.42578125" style="1435" customWidth="1"/>
    <col min="4582" max="4582" width="17.85546875" style="1435" customWidth="1"/>
    <col min="4583" max="4583" width="16.28515625" style="1435" customWidth="1"/>
    <col min="4584" max="4584" width="16.42578125" style="1435" customWidth="1"/>
    <col min="4585" max="4585" width="14.140625" style="1435" customWidth="1"/>
    <col min="4586" max="4586" width="9.140625" style="1435"/>
    <col min="4587" max="4587" width="12.42578125" style="1435" customWidth="1"/>
    <col min="4588" max="4588" width="122.5703125" style="1435" bestFit="1" customWidth="1"/>
    <col min="4589" max="4827" width="9.140625" style="1435"/>
    <col min="4828" max="4828" width="11.7109375" style="1435" bestFit="1" customWidth="1"/>
    <col min="4829" max="4829" width="16.7109375" style="1435" customWidth="1"/>
    <col min="4830" max="4831" width="18.42578125" style="1435" customWidth="1"/>
    <col min="4832" max="4832" width="15.5703125" style="1435" customWidth="1"/>
    <col min="4833" max="4833" width="17" style="1435" customWidth="1"/>
    <col min="4834" max="4834" width="15.42578125" style="1435" customWidth="1"/>
    <col min="4835" max="4835" width="15" style="1435" customWidth="1"/>
    <col min="4836" max="4836" width="17.140625" style="1435" customWidth="1"/>
    <col min="4837" max="4837" width="14.42578125" style="1435" customWidth="1"/>
    <col min="4838" max="4838" width="17.85546875" style="1435" customWidth="1"/>
    <col min="4839" max="4839" width="16.28515625" style="1435" customWidth="1"/>
    <col min="4840" max="4840" width="16.42578125" style="1435" customWidth="1"/>
    <col min="4841" max="4841" width="14.140625" style="1435" customWidth="1"/>
    <col min="4842" max="4842" width="9.140625" style="1435"/>
    <col min="4843" max="4843" width="12.42578125" style="1435" customWidth="1"/>
    <col min="4844" max="4844" width="122.5703125" style="1435" bestFit="1" customWidth="1"/>
    <col min="4845" max="5083" width="9.140625" style="1435"/>
    <col min="5084" max="5084" width="11.7109375" style="1435" bestFit="1" customWidth="1"/>
    <col min="5085" max="5085" width="16.7109375" style="1435" customWidth="1"/>
    <col min="5086" max="5087" width="18.42578125" style="1435" customWidth="1"/>
    <col min="5088" max="5088" width="15.5703125" style="1435" customWidth="1"/>
    <col min="5089" max="5089" width="17" style="1435" customWidth="1"/>
    <col min="5090" max="5090" width="15.42578125" style="1435" customWidth="1"/>
    <col min="5091" max="5091" width="15" style="1435" customWidth="1"/>
    <col min="5092" max="5092" width="17.140625" style="1435" customWidth="1"/>
    <col min="5093" max="5093" width="14.42578125" style="1435" customWidth="1"/>
    <col min="5094" max="5094" width="17.85546875" style="1435" customWidth="1"/>
    <col min="5095" max="5095" width="16.28515625" style="1435" customWidth="1"/>
    <col min="5096" max="5096" width="16.42578125" style="1435" customWidth="1"/>
    <col min="5097" max="5097" width="14.140625" style="1435" customWidth="1"/>
    <col min="5098" max="5098" width="9.140625" style="1435"/>
    <col min="5099" max="5099" width="12.42578125" style="1435" customWidth="1"/>
    <col min="5100" max="5100" width="122.5703125" style="1435" bestFit="1" customWidth="1"/>
    <col min="5101" max="5339" width="9.140625" style="1435"/>
    <col min="5340" max="5340" width="11.7109375" style="1435" bestFit="1" customWidth="1"/>
    <col min="5341" max="5341" width="16.7109375" style="1435" customWidth="1"/>
    <col min="5342" max="5343" width="18.42578125" style="1435" customWidth="1"/>
    <col min="5344" max="5344" width="15.5703125" style="1435" customWidth="1"/>
    <col min="5345" max="5345" width="17" style="1435" customWidth="1"/>
    <col min="5346" max="5346" width="15.42578125" style="1435" customWidth="1"/>
    <col min="5347" max="5347" width="15" style="1435" customWidth="1"/>
    <col min="5348" max="5348" width="17.140625" style="1435" customWidth="1"/>
    <col min="5349" max="5349" width="14.42578125" style="1435" customWidth="1"/>
    <col min="5350" max="5350" width="17.85546875" style="1435" customWidth="1"/>
    <col min="5351" max="5351" width="16.28515625" style="1435" customWidth="1"/>
    <col min="5352" max="5352" width="16.42578125" style="1435" customWidth="1"/>
    <col min="5353" max="5353" width="14.140625" style="1435" customWidth="1"/>
    <col min="5354" max="5354" width="9.140625" style="1435"/>
    <col min="5355" max="5355" width="12.42578125" style="1435" customWidth="1"/>
    <col min="5356" max="5356" width="122.5703125" style="1435" bestFit="1" customWidth="1"/>
    <col min="5357" max="5595" width="9.140625" style="1435"/>
    <col min="5596" max="5596" width="11.7109375" style="1435" bestFit="1" customWidth="1"/>
    <col min="5597" max="5597" width="16.7109375" style="1435" customWidth="1"/>
    <col min="5598" max="5599" width="18.42578125" style="1435" customWidth="1"/>
    <col min="5600" max="5600" width="15.5703125" style="1435" customWidth="1"/>
    <col min="5601" max="5601" width="17" style="1435" customWidth="1"/>
    <col min="5602" max="5602" width="15.42578125" style="1435" customWidth="1"/>
    <col min="5603" max="5603" width="15" style="1435" customWidth="1"/>
    <col min="5604" max="5604" width="17.140625" style="1435" customWidth="1"/>
    <col min="5605" max="5605" width="14.42578125" style="1435" customWidth="1"/>
    <col min="5606" max="5606" width="17.85546875" style="1435" customWidth="1"/>
    <col min="5607" max="5607" width="16.28515625" style="1435" customWidth="1"/>
    <col min="5608" max="5608" width="16.42578125" style="1435" customWidth="1"/>
    <col min="5609" max="5609" width="14.140625" style="1435" customWidth="1"/>
    <col min="5610" max="5610" width="9.140625" style="1435"/>
    <col min="5611" max="5611" width="12.42578125" style="1435" customWidth="1"/>
    <col min="5612" max="5612" width="122.5703125" style="1435" bestFit="1" customWidth="1"/>
    <col min="5613" max="5851" width="9.140625" style="1435"/>
    <col min="5852" max="5852" width="11.7109375" style="1435" bestFit="1" customWidth="1"/>
    <col min="5853" max="5853" width="16.7109375" style="1435" customWidth="1"/>
    <col min="5854" max="5855" width="18.42578125" style="1435" customWidth="1"/>
    <col min="5856" max="5856" width="15.5703125" style="1435" customWidth="1"/>
    <col min="5857" max="5857" width="17" style="1435" customWidth="1"/>
    <col min="5858" max="5858" width="15.42578125" style="1435" customWidth="1"/>
    <col min="5859" max="5859" width="15" style="1435" customWidth="1"/>
    <col min="5860" max="5860" width="17.140625" style="1435" customWidth="1"/>
    <col min="5861" max="5861" width="14.42578125" style="1435" customWidth="1"/>
    <col min="5862" max="5862" width="17.85546875" style="1435" customWidth="1"/>
    <col min="5863" max="5863" width="16.28515625" style="1435" customWidth="1"/>
    <col min="5864" max="5864" width="16.42578125" style="1435" customWidth="1"/>
    <col min="5865" max="5865" width="14.140625" style="1435" customWidth="1"/>
    <col min="5866" max="5866" width="9.140625" style="1435"/>
    <col min="5867" max="5867" width="12.42578125" style="1435" customWidth="1"/>
    <col min="5868" max="5868" width="122.5703125" style="1435" bestFit="1" customWidth="1"/>
    <col min="5869" max="6107" width="9.140625" style="1435"/>
    <col min="6108" max="6108" width="11.7109375" style="1435" bestFit="1" customWidth="1"/>
    <col min="6109" max="6109" width="16.7109375" style="1435" customWidth="1"/>
    <col min="6110" max="6111" width="18.42578125" style="1435" customWidth="1"/>
    <col min="6112" max="6112" width="15.5703125" style="1435" customWidth="1"/>
    <col min="6113" max="6113" width="17" style="1435" customWidth="1"/>
    <col min="6114" max="6114" width="15.42578125" style="1435" customWidth="1"/>
    <col min="6115" max="6115" width="15" style="1435" customWidth="1"/>
    <col min="6116" max="6116" width="17.140625" style="1435" customWidth="1"/>
    <col min="6117" max="6117" width="14.42578125" style="1435" customWidth="1"/>
    <col min="6118" max="6118" width="17.85546875" style="1435" customWidth="1"/>
    <col min="6119" max="6119" width="16.28515625" style="1435" customWidth="1"/>
    <col min="6120" max="6120" width="16.42578125" style="1435" customWidth="1"/>
    <col min="6121" max="6121" width="14.140625" style="1435" customWidth="1"/>
    <col min="6122" max="6122" width="9.140625" style="1435"/>
    <col min="6123" max="6123" width="12.42578125" style="1435" customWidth="1"/>
    <col min="6124" max="6124" width="122.5703125" style="1435" bestFit="1" customWidth="1"/>
    <col min="6125" max="6363" width="9.140625" style="1435"/>
    <col min="6364" max="6364" width="11.7109375" style="1435" bestFit="1" customWidth="1"/>
    <col min="6365" max="6365" width="16.7109375" style="1435" customWidth="1"/>
    <col min="6366" max="6367" width="18.42578125" style="1435" customWidth="1"/>
    <col min="6368" max="6368" width="15.5703125" style="1435" customWidth="1"/>
    <col min="6369" max="6369" width="17" style="1435" customWidth="1"/>
    <col min="6370" max="6370" width="15.42578125" style="1435" customWidth="1"/>
    <col min="6371" max="6371" width="15" style="1435" customWidth="1"/>
    <col min="6372" max="6372" width="17.140625" style="1435" customWidth="1"/>
    <col min="6373" max="6373" width="14.42578125" style="1435" customWidth="1"/>
    <col min="6374" max="6374" width="17.85546875" style="1435" customWidth="1"/>
    <col min="6375" max="6375" width="16.28515625" style="1435" customWidth="1"/>
    <col min="6376" max="6376" width="16.42578125" style="1435" customWidth="1"/>
    <col min="6377" max="6377" width="14.140625" style="1435" customWidth="1"/>
    <col min="6378" max="6378" width="9.140625" style="1435"/>
    <col min="6379" max="6379" width="12.42578125" style="1435" customWidth="1"/>
    <col min="6380" max="6380" width="122.5703125" style="1435" bestFit="1" customWidth="1"/>
    <col min="6381" max="6619" width="9.140625" style="1435"/>
    <col min="6620" max="6620" width="11.7109375" style="1435" bestFit="1" customWidth="1"/>
    <col min="6621" max="6621" width="16.7109375" style="1435" customWidth="1"/>
    <col min="6622" max="6623" width="18.42578125" style="1435" customWidth="1"/>
    <col min="6624" max="6624" width="15.5703125" style="1435" customWidth="1"/>
    <col min="6625" max="6625" width="17" style="1435" customWidth="1"/>
    <col min="6626" max="6626" width="15.42578125" style="1435" customWidth="1"/>
    <col min="6627" max="6627" width="15" style="1435" customWidth="1"/>
    <col min="6628" max="6628" width="17.140625" style="1435" customWidth="1"/>
    <col min="6629" max="6629" width="14.42578125" style="1435" customWidth="1"/>
    <col min="6630" max="6630" width="17.85546875" style="1435" customWidth="1"/>
    <col min="6631" max="6631" width="16.28515625" style="1435" customWidth="1"/>
    <col min="6632" max="6632" width="16.42578125" style="1435" customWidth="1"/>
    <col min="6633" max="6633" width="14.140625" style="1435" customWidth="1"/>
    <col min="6634" max="6634" width="9.140625" style="1435"/>
    <col min="6635" max="6635" width="12.42578125" style="1435" customWidth="1"/>
    <col min="6636" max="6636" width="122.5703125" style="1435" bestFit="1" customWidth="1"/>
    <col min="6637" max="6875" width="9.140625" style="1435"/>
    <col min="6876" max="6876" width="11.7109375" style="1435" bestFit="1" customWidth="1"/>
    <col min="6877" max="6877" width="16.7109375" style="1435" customWidth="1"/>
    <col min="6878" max="6879" width="18.42578125" style="1435" customWidth="1"/>
    <col min="6880" max="6880" width="15.5703125" style="1435" customWidth="1"/>
    <col min="6881" max="6881" width="17" style="1435" customWidth="1"/>
    <col min="6882" max="6882" width="15.42578125" style="1435" customWidth="1"/>
    <col min="6883" max="6883" width="15" style="1435" customWidth="1"/>
    <col min="6884" max="6884" width="17.140625" style="1435" customWidth="1"/>
    <col min="6885" max="6885" width="14.42578125" style="1435" customWidth="1"/>
    <col min="6886" max="6886" width="17.85546875" style="1435" customWidth="1"/>
    <col min="6887" max="6887" width="16.28515625" style="1435" customWidth="1"/>
    <col min="6888" max="6888" width="16.42578125" style="1435" customWidth="1"/>
    <col min="6889" max="6889" width="14.140625" style="1435" customWidth="1"/>
    <col min="6890" max="6890" width="9.140625" style="1435"/>
    <col min="6891" max="6891" width="12.42578125" style="1435" customWidth="1"/>
    <col min="6892" max="6892" width="122.5703125" style="1435" bestFit="1" customWidth="1"/>
    <col min="6893" max="7131" width="9.140625" style="1435"/>
    <col min="7132" max="7132" width="11.7109375" style="1435" bestFit="1" customWidth="1"/>
    <col min="7133" max="7133" width="16.7109375" style="1435" customWidth="1"/>
    <col min="7134" max="7135" width="18.42578125" style="1435" customWidth="1"/>
    <col min="7136" max="7136" width="15.5703125" style="1435" customWidth="1"/>
    <col min="7137" max="7137" width="17" style="1435" customWidth="1"/>
    <col min="7138" max="7138" width="15.42578125" style="1435" customWidth="1"/>
    <col min="7139" max="7139" width="15" style="1435" customWidth="1"/>
    <col min="7140" max="7140" width="17.140625" style="1435" customWidth="1"/>
    <col min="7141" max="7141" width="14.42578125" style="1435" customWidth="1"/>
    <col min="7142" max="7142" width="17.85546875" style="1435" customWidth="1"/>
    <col min="7143" max="7143" width="16.28515625" style="1435" customWidth="1"/>
    <col min="7144" max="7144" width="16.42578125" style="1435" customWidth="1"/>
    <col min="7145" max="7145" width="14.140625" style="1435" customWidth="1"/>
    <col min="7146" max="7146" width="9.140625" style="1435"/>
    <col min="7147" max="7147" width="12.42578125" style="1435" customWidth="1"/>
    <col min="7148" max="7148" width="122.5703125" style="1435" bestFit="1" customWidth="1"/>
    <col min="7149" max="7387" width="9.140625" style="1435"/>
    <col min="7388" max="7388" width="11.7109375" style="1435" bestFit="1" customWidth="1"/>
    <col min="7389" max="7389" width="16.7109375" style="1435" customWidth="1"/>
    <col min="7390" max="7391" width="18.42578125" style="1435" customWidth="1"/>
    <col min="7392" max="7392" width="15.5703125" style="1435" customWidth="1"/>
    <col min="7393" max="7393" width="17" style="1435" customWidth="1"/>
    <col min="7394" max="7394" width="15.42578125" style="1435" customWidth="1"/>
    <col min="7395" max="7395" width="15" style="1435" customWidth="1"/>
    <col min="7396" max="7396" width="17.140625" style="1435" customWidth="1"/>
    <col min="7397" max="7397" width="14.42578125" style="1435" customWidth="1"/>
    <col min="7398" max="7398" width="17.85546875" style="1435" customWidth="1"/>
    <col min="7399" max="7399" width="16.28515625" style="1435" customWidth="1"/>
    <col min="7400" max="7400" width="16.42578125" style="1435" customWidth="1"/>
    <col min="7401" max="7401" width="14.140625" style="1435" customWidth="1"/>
    <col min="7402" max="7402" width="9.140625" style="1435"/>
    <col min="7403" max="7403" width="12.42578125" style="1435" customWidth="1"/>
    <col min="7404" max="7404" width="122.5703125" style="1435" bestFit="1" customWidth="1"/>
    <col min="7405" max="7643" width="9.140625" style="1435"/>
    <col min="7644" max="7644" width="11.7109375" style="1435" bestFit="1" customWidth="1"/>
    <col min="7645" max="7645" width="16.7109375" style="1435" customWidth="1"/>
    <col min="7646" max="7647" width="18.42578125" style="1435" customWidth="1"/>
    <col min="7648" max="7648" width="15.5703125" style="1435" customWidth="1"/>
    <col min="7649" max="7649" width="17" style="1435" customWidth="1"/>
    <col min="7650" max="7650" width="15.42578125" style="1435" customWidth="1"/>
    <col min="7651" max="7651" width="15" style="1435" customWidth="1"/>
    <col min="7652" max="7652" width="17.140625" style="1435" customWidth="1"/>
    <col min="7653" max="7653" width="14.42578125" style="1435" customWidth="1"/>
    <col min="7654" max="7654" width="17.85546875" style="1435" customWidth="1"/>
    <col min="7655" max="7655" width="16.28515625" style="1435" customWidth="1"/>
    <col min="7656" max="7656" width="16.42578125" style="1435" customWidth="1"/>
    <col min="7657" max="7657" width="14.140625" style="1435" customWidth="1"/>
    <col min="7658" max="7658" width="9.140625" style="1435"/>
    <col min="7659" max="7659" width="12.42578125" style="1435" customWidth="1"/>
    <col min="7660" max="7660" width="122.5703125" style="1435" bestFit="1" customWidth="1"/>
    <col min="7661" max="7899" width="9.140625" style="1435"/>
    <col min="7900" max="7900" width="11.7109375" style="1435" bestFit="1" customWidth="1"/>
    <col min="7901" max="7901" width="16.7109375" style="1435" customWidth="1"/>
    <col min="7902" max="7903" width="18.42578125" style="1435" customWidth="1"/>
    <col min="7904" max="7904" width="15.5703125" style="1435" customWidth="1"/>
    <col min="7905" max="7905" width="17" style="1435" customWidth="1"/>
    <col min="7906" max="7906" width="15.42578125" style="1435" customWidth="1"/>
    <col min="7907" max="7907" width="15" style="1435" customWidth="1"/>
    <col min="7908" max="7908" width="17.140625" style="1435" customWidth="1"/>
    <col min="7909" max="7909" width="14.42578125" style="1435" customWidth="1"/>
    <col min="7910" max="7910" width="17.85546875" style="1435" customWidth="1"/>
    <col min="7911" max="7911" width="16.28515625" style="1435" customWidth="1"/>
    <col min="7912" max="7912" width="16.42578125" style="1435" customWidth="1"/>
    <col min="7913" max="7913" width="14.140625" style="1435" customWidth="1"/>
    <col min="7914" max="7914" width="9.140625" style="1435"/>
    <col min="7915" max="7915" width="12.42578125" style="1435" customWidth="1"/>
    <col min="7916" max="7916" width="122.5703125" style="1435" bestFit="1" customWidth="1"/>
    <col min="7917" max="8155" width="9.140625" style="1435"/>
    <col min="8156" max="8156" width="11.7109375" style="1435" bestFit="1" customWidth="1"/>
    <col min="8157" max="8157" width="16.7109375" style="1435" customWidth="1"/>
    <col min="8158" max="8159" width="18.42578125" style="1435" customWidth="1"/>
    <col min="8160" max="8160" width="15.5703125" style="1435" customWidth="1"/>
    <col min="8161" max="8161" width="17" style="1435" customWidth="1"/>
    <col min="8162" max="8162" width="15.42578125" style="1435" customWidth="1"/>
    <col min="8163" max="8163" width="15" style="1435" customWidth="1"/>
    <col min="8164" max="8164" width="17.140625" style="1435" customWidth="1"/>
    <col min="8165" max="8165" width="14.42578125" style="1435" customWidth="1"/>
    <col min="8166" max="8166" width="17.85546875" style="1435" customWidth="1"/>
    <col min="8167" max="8167" width="16.28515625" style="1435" customWidth="1"/>
    <col min="8168" max="8168" width="16.42578125" style="1435" customWidth="1"/>
    <col min="8169" max="8169" width="14.140625" style="1435" customWidth="1"/>
    <col min="8170" max="8170" width="9.140625" style="1435"/>
    <col min="8171" max="8171" width="12.42578125" style="1435" customWidth="1"/>
    <col min="8172" max="8172" width="122.5703125" style="1435" bestFit="1" customWidth="1"/>
    <col min="8173" max="8411" width="9.140625" style="1435"/>
    <col min="8412" max="8412" width="11.7109375" style="1435" bestFit="1" customWidth="1"/>
    <col min="8413" max="8413" width="16.7109375" style="1435" customWidth="1"/>
    <col min="8414" max="8415" width="18.42578125" style="1435" customWidth="1"/>
    <col min="8416" max="8416" width="15.5703125" style="1435" customWidth="1"/>
    <col min="8417" max="8417" width="17" style="1435" customWidth="1"/>
    <col min="8418" max="8418" width="15.42578125" style="1435" customWidth="1"/>
    <col min="8419" max="8419" width="15" style="1435" customWidth="1"/>
    <col min="8420" max="8420" width="17.140625" style="1435" customWidth="1"/>
    <col min="8421" max="8421" width="14.42578125" style="1435" customWidth="1"/>
    <col min="8422" max="8422" width="17.85546875" style="1435" customWidth="1"/>
    <col min="8423" max="8423" width="16.28515625" style="1435" customWidth="1"/>
    <col min="8424" max="8424" width="16.42578125" style="1435" customWidth="1"/>
    <col min="8425" max="8425" width="14.140625" style="1435" customWidth="1"/>
    <col min="8426" max="8426" width="9.140625" style="1435"/>
    <col min="8427" max="8427" width="12.42578125" style="1435" customWidth="1"/>
    <col min="8428" max="8428" width="122.5703125" style="1435" bestFit="1" customWidth="1"/>
    <col min="8429" max="8667" width="9.140625" style="1435"/>
    <col min="8668" max="8668" width="11.7109375" style="1435" bestFit="1" customWidth="1"/>
    <col min="8669" max="8669" width="16.7109375" style="1435" customWidth="1"/>
    <col min="8670" max="8671" width="18.42578125" style="1435" customWidth="1"/>
    <col min="8672" max="8672" width="15.5703125" style="1435" customWidth="1"/>
    <col min="8673" max="8673" width="17" style="1435" customWidth="1"/>
    <col min="8674" max="8674" width="15.42578125" style="1435" customWidth="1"/>
    <col min="8675" max="8675" width="15" style="1435" customWidth="1"/>
    <col min="8676" max="8676" width="17.140625" style="1435" customWidth="1"/>
    <col min="8677" max="8677" width="14.42578125" style="1435" customWidth="1"/>
    <col min="8678" max="8678" width="17.85546875" style="1435" customWidth="1"/>
    <col min="8679" max="8679" width="16.28515625" style="1435" customWidth="1"/>
    <col min="8680" max="8680" width="16.42578125" style="1435" customWidth="1"/>
    <col min="8681" max="8681" width="14.140625" style="1435" customWidth="1"/>
    <col min="8682" max="8682" width="9.140625" style="1435"/>
    <col min="8683" max="8683" width="12.42578125" style="1435" customWidth="1"/>
    <col min="8684" max="8684" width="122.5703125" style="1435" bestFit="1" customWidth="1"/>
    <col min="8685" max="8923" width="9.140625" style="1435"/>
    <col min="8924" max="8924" width="11.7109375" style="1435" bestFit="1" customWidth="1"/>
    <col min="8925" max="8925" width="16.7109375" style="1435" customWidth="1"/>
    <col min="8926" max="8927" width="18.42578125" style="1435" customWidth="1"/>
    <col min="8928" max="8928" width="15.5703125" style="1435" customWidth="1"/>
    <col min="8929" max="8929" width="17" style="1435" customWidth="1"/>
    <col min="8930" max="8930" width="15.42578125" style="1435" customWidth="1"/>
    <col min="8931" max="8931" width="15" style="1435" customWidth="1"/>
    <col min="8932" max="8932" width="17.140625" style="1435" customWidth="1"/>
    <col min="8933" max="8933" width="14.42578125" style="1435" customWidth="1"/>
    <col min="8934" max="8934" width="17.85546875" style="1435" customWidth="1"/>
    <col min="8935" max="8935" width="16.28515625" style="1435" customWidth="1"/>
    <col min="8936" max="8936" width="16.42578125" style="1435" customWidth="1"/>
    <col min="8937" max="8937" width="14.140625" style="1435" customWidth="1"/>
    <col min="8938" max="8938" width="9.140625" style="1435"/>
    <col min="8939" max="8939" width="12.42578125" style="1435" customWidth="1"/>
    <col min="8940" max="8940" width="122.5703125" style="1435" bestFit="1" customWidth="1"/>
    <col min="8941" max="9179" width="9.140625" style="1435"/>
    <col min="9180" max="9180" width="11.7109375" style="1435" bestFit="1" customWidth="1"/>
    <col min="9181" max="9181" width="16.7109375" style="1435" customWidth="1"/>
    <col min="9182" max="9183" width="18.42578125" style="1435" customWidth="1"/>
    <col min="9184" max="9184" width="15.5703125" style="1435" customWidth="1"/>
    <col min="9185" max="9185" width="17" style="1435" customWidth="1"/>
    <col min="9186" max="9186" width="15.42578125" style="1435" customWidth="1"/>
    <col min="9187" max="9187" width="15" style="1435" customWidth="1"/>
    <col min="9188" max="9188" width="17.140625" style="1435" customWidth="1"/>
    <col min="9189" max="9189" width="14.42578125" style="1435" customWidth="1"/>
    <col min="9190" max="9190" width="17.85546875" style="1435" customWidth="1"/>
    <col min="9191" max="9191" width="16.28515625" style="1435" customWidth="1"/>
    <col min="9192" max="9192" width="16.42578125" style="1435" customWidth="1"/>
    <col min="9193" max="9193" width="14.140625" style="1435" customWidth="1"/>
    <col min="9194" max="9194" width="9.140625" style="1435"/>
    <col min="9195" max="9195" width="12.42578125" style="1435" customWidth="1"/>
    <col min="9196" max="9196" width="122.5703125" style="1435" bestFit="1" customWidth="1"/>
    <col min="9197" max="9435" width="9.140625" style="1435"/>
    <col min="9436" max="9436" width="11.7109375" style="1435" bestFit="1" customWidth="1"/>
    <col min="9437" max="9437" width="16.7109375" style="1435" customWidth="1"/>
    <col min="9438" max="9439" width="18.42578125" style="1435" customWidth="1"/>
    <col min="9440" max="9440" width="15.5703125" style="1435" customWidth="1"/>
    <col min="9441" max="9441" width="17" style="1435" customWidth="1"/>
    <col min="9442" max="9442" width="15.42578125" style="1435" customWidth="1"/>
    <col min="9443" max="9443" width="15" style="1435" customWidth="1"/>
    <col min="9444" max="9444" width="17.140625" style="1435" customWidth="1"/>
    <col min="9445" max="9445" width="14.42578125" style="1435" customWidth="1"/>
    <col min="9446" max="9446" width="17.85546875" style="1435" customWidth="1"/>
    <col min="9447" max="9447" width="16.28515625" style="1435" customWidth="1"/>
    <col min="9448" max="9448" width="16.42578125" style="1435" customWidth="1"/>
    <col min="9449" max="9449" width="14.140625" style="1435" customWidth="1"/>
    <col min="9450" max="9450" width="9.140625" style="1435"/>
    <col min="9451" max="9451" width="12.42578125" style="1435" customWidth="1"/>
    <col min="9452" max="9452" width="122.5703125" style="1435" bestFit="1" customWidth="1"/>
    <col min="9453" max="9691" width="9.140625" style="1435"/>
    <col min="9692" max="9692" width="11.7109375" style="1435" bestFit="1" customWidth="1"/>
    <col min="9693" max="9693" width="16.7109375" style="1435" customWidth="1"/>
    <col min="9694" max="9695" width="18.42578125" style="1435" customWidth="1"/>
    <col min="9696" max="9696" width="15.5703125" style="1435" customWidth="1"/>
    <col min="9697" max="9697" width="17" style="1435" customWidth="1"/>
    <col min="9698" max="9698" width="15.42578125" style="1435" customWidth="1"/>
    <col min="9699" max="9699" width="15" style="1435" customWidth="1"/>
    <col min="9700" max="9700" width="17.140625" style="1435" customWidth="1"/>
    <col min="9701" max="9701" width="14.42578125" style="1435" customWidth="1"/>
    <col min="9702" max="9702" width="17.85546875" style="1435" customWidth="1"/>
    <col min="9703" max="9703" width="16.28515625" style="1435" customWidth="1"/>
    <col min="9704" max="9704" width="16.42578125" style="1435" customWidth="1"/>
    <col min="9705" max="9705" width="14.140625" style="1435" customWidth="1"/>
    <col min="9706" max="9706" width="9.140625" style="1435"/>
    <col min="9707" max="9707" width="12.42578125" style="1435" customWidth="1"/>
    <col min="9708" max="9708" width="122.5703125" style="1435" bestFit="1" customWidth="1"/>
    <col min="9709" max="9947" width="9.140625" style="1435"/>
    <col min="9948" max="9948" width="11.7109375" style="1435" bestFit="1" customWidth="1"/>
    <col min="9949" max="9949" width="16.7109375" style="1435" customWidth="1"/>
    <col min="9950" max="9951" width="18.42578125" style="1435" customWidth="1"/>
    <col min="9952" max="9952" width="15.5703125" style="1435" customWidth="1"/>
    <col min="9953" max="9953" width="17" style="1435" customWidth="1"/>
    <col min="9954" max="9954" width="15.42578125" style="1435" customWidth="1"/>
    <col min="9955" max="9955" width="15" style="1435" customWidth="1"/>
    <col min="9956" max="9956" width="17.140625" style="1435" customWidth="1"/>
    <col min="9957" max="9957" width="14.42578125" style="1435" customWidth="1"/>
    <col min="9958" max="9958" width="17.85546875" style="1435" customWidth="1"/>
    <col min="9959" max="9959" width="16.28515625" style="1435" customWidth="1"/>
    <col min="9960" max="9960" width="16.42578125" style="1435" customWidth="1"/>
    <col min="9961" max="9961" width="14.140625" style="1435" customWidth="1"/>
    <col min="9962" max="9962" width="9.140625" style="1435"/>
    <col min="9963" max="9963" width="12.42578125" style="1435" customWidth="1"/>
    <col min="9964" max="9964" width="122.5703125" style="1435" bestFit="1" customWidth="1"/>
    <col min="9965" max="10203" width="9.140625" style="1435"/>
    <col min="10204" max="10204" width="11.7109375" style="1435" bestFit="1" customWidth="1"/>
    <col min="10205" max="10205" width="16.7109375" style="1435" customWidth="1"/>
    <col min="10206" max="10207" width="18.42578125" style="1435" customWidth="1"/>
    <col min="10208" max="10208" width="15.5703125" style="1435" customWidth="1"/>
    <col min="10209" max="10209" width="17" style="1435" customWidth="1"/>
    <col min="10210" max="10210" width="15.42578125" style="1435" customWidth="1"/>
    <col min="10211" max="10211" width="15" style="1435" customWidth="1"/>
    <col min="10212" max="10212" width="17.140625" style="1435" customWidth="1"/>
    <col min="10213" max="10213" width="14.42578125" style="1435" customWidth="1"/>
    <col min="10214" max="10214" width="17.85546875" style="1435" customWidth="1"/>
    <col min="10215" max="10215" width="16.28515625" style="1435" customWidth="1"/>
    <col min="10216" max="10216" width="16.42578125" style="1435" customWidth="1"/>
    <col min="10217" max="10217" width="14.140625" style="1435" customWidth="1"/>
    <col min="10218" max="10218" width="9.140625" style="1435"/>
    <col min="10219" max="10219" width="12.42578125" style="1435" customWidth="1"/>
    <col min="10220" max="10220" width="122.5703125" style="1435" bestFit="1" customWidth="1"/>
    <col min="10221" max="10459" width="9.140625" style="1435"/>
    <col min="10460" max="10460" width="11.7109375" style="1435" bestFit="1" customWidth="1"/>
    <col min="10461" max="10461" width="16.7109375" style="1435" customWidth="1"/>
    <col min="10462" max="10463" width="18.42578125" style="1435" customWidth="1"/>
    <col min="10464" max="10464" width="15.5703125" style="1435" customWidth="1"/>
    <col min="10465" max="10465" width="17" style="1435" customWidth="1"/>
    <col min="10466" max="10466" width="15.42578125" style="1435" customWidth="1"/>
    <col min="10467" max="10467" width="15" style="1435" customWidth="1"/>
    <col min="10468" max="10468" width="17.140625" style="1435" customWidth="1"/>
    <col min="10469" max="10469" width="14.42578125" style="1435" customWidth="1"/>
    <col min="10470" max="10470" width="17.85546875" style="1435" customWidth="1"/>
    <col min="10471" max="10471" width="16.28515625" style="1435" customWidth="1"/>
    <col min="10472" max="10472" width="16.42578125" style="1435" customWidth="1"/>
    <col min="10473" max="10473" width="14.140625" style="1435" customWidth="1"/>
    <col min="10474" max="10474" width="9.140625" style="1435"/>
    <col min="10475" max="10475" width="12.42578125" style="1435" customWidth="1"/>
    <col min="10476" max="10476" width="122.5703125" style="1435" bestFit="1" customWidth="1"/>
    <col min="10477" max="10715" width="9.140625" style="1435"/>
    <col min="10716" max="10716" width="11.7109375" style="1435" bestFit="1" customWidth="1"/>
    <col min="10717" max="10717" width="16.7109375" style="1435" customWidth="1"/>
    <col min="10718" max="10719" width="18.42578125" style="1435" customWidth="1"/>
    <col min="10720" max="10720" width="15.5703125" style="1435" customWidth="1"/>
    <col min="10721" max="10721" width="17" style="1435" customWidth="1"/>
    <col min="10722" max="10722" width="15.42578125" style="1435" customWidth="1"/>
    <col min="10723" max="10723" width="15" style="1435" customWidth="1"/>
    <col min="10724" max="10724" width="17.140625" style="1435" customWidth="1"/>
    <col min="10725" max="10725" width="14.42578125" style="1435" customWidth="1"/>
    <col min="10726" max="10726" width="17.85546875" style="1435" customWidth="1"/>
    <col min="10727" max="10727" width="16.28515625" style="1435" customWidth="1"/>
    <col min="10728" max="10728" width="16.42578125" style="1435" customWidth="1"/>
    <col min="10729" max="10729" width="14.140625" style="1435" customWidth="1"/>
    <col min="10730" max="10730" width="9.140625" style="1435"/>
    <col min="10731" max="10731" width="12.42578125" style="1435" customWidth="1"/>
    <col min="10732" max="10732" width="122.5703125" style="1435" bestFit="1" customWidth="1"/>
    <col min="10733" max="10971" width="9.140625" style="1435"/>
    <col min="10972" max="10972" width="11.7109375" style="1435" bestFit="1" customWidth="1"/>
    <col min="10973" max="10973" width="16.7109375" style="1435" customWidth="1"/>
    <col min="10974" max="10975" width="18.42578125" style="1435" customWidth="1"/>
    <col min="10976" max="10976" width="15.5703125" style="1435" customWidth="1"/>
    <col min="10977" max="10977" width="17" style="1435" customWidth="1"/>
    <col min="10978" max="10978" width="15.42578125" style="1435" customWidth="1"/>
    <col min="10979" max="10979" width="15" style="1435" customWidth="1"/>
    <col min="10980" max="10980" width="17.140625" style="1435" customWidth="1"/>
    <col min="10981" max="10981" width="14.42578125" style="1435" customWidth="1"/>
    <col min="10982" max="10982" width="17.85546875" style="1435" customWidth="1"/>
    <col min="10983" max="10983" width="16.28515625" style="1435" customWidth="1"/>
    <col min="10984" max="10984" width="16.42578125" style="1435" customWidth="1"/>
    <col min="10985" max="10985" width="14.140625" style="1435" customWidth="1"/>
    <col min="10986" max="10986" width="9.140625" style="1435"/>
    <col min="10987" max="10987" width="12.42578125" style="1435" customWidth="1"/>
    <col min="10988" max="10988" width="122.5703125" style="1435" bestFit="1" customWidth="1"/>
    <col min="10989" max="11227" width="9.140625" style="1435"/>
    <col min="11228" max="11228" width="11.7109375" style="1435" bestFit="1" customWidth="1"/>
    <col min="11229" max="11229" width="16.7109375" style="1435" customWidth="1"/>
    <col min="11230" max="11231" width="18.42578125" style="1435" customWidth="1"/>
    <col min="11232" max="11232" width="15.5703125" style="1435" customWidth="1"/>
    <col min="11233" max="11233" width="17" style="1435" customWidth="1"/>
    <col min="11234" max="11234" width="15.42578125" style="1435" customWidth="1"/>
    <col min="11235" max="11235" width="15" style="1435" customWidth="1"/>
    <col min="11236" max="11236" width="17.140625" style="1435" customWidth="1"/>
    <col min="11237" max="11237" width="14.42578125" style="1435" customWidth="1"/>
    <col min="11238" max="11238" width="17.85546875" style="1435" customWidth="1"/>
    <col min="11239" max="11239" width="16.28515625" style="1435" customWidth="1"/>
    <col min="11240" max="11240" width="16.42578125" style="1435" customWidth="1"/>
    <col min="11241" max="11241" width="14.140625" style="1435" customWidth="1"/>
    <col min="11242" max="11242" width="9.140625" style="1435"/>
    <col min="11243" max="11243" width="12.42578125" style="1435" customWidth="1"/>
    <col min="11244" max="11244" width="122.5703125" style="1435" bestFit="1" customWidth="1"/>
    <col min="11245" max="11483" width="9.140625" style="1435"/>
    <col min="11484" max="11484" width="11.7109375" style="1435" bestFit="1" customWidth="1"/>
    <col min="11485" max="11485" width="16.7109375" style="1435" customWidth="1"/>
    <col min="11486" max="11487" width="18.42578125" style="1435" customWidth="1"/>
    <col min="11488" max="11488" width="15.5703125" style="1435" customWidth="1"/>
    <col min="11489" max="11489" width="17" style="1435" customWidth="1"/>
    <col min="11490" max="11490" width="15.42578125" style="1435" customWidth="1"/>
    <col min="11491" max="11491" width="15" style="1435" customWidth="1"/>
    <col min="11492" max="11492" width="17.140625" style="1435" customWidth="1"/>
    <col min="11493" max="11493" width="14.42578125" style="1435" customWidth="1"/>
    <col min="11494" max="11494" width="17.85546875" style="1435" customWidth="1"/>
    <col min="11495" max="11495" width="16.28515625" style="1435" customWidth="1"/>
    <col min="11496" max="11496" width="16.42578125" style="1435" customWidth="1"/>
    <col min="11497" max="11497" width="14.140625" style="1435" customWidth="1"/>
    <col min="11498" max="11498" width="9.140625" style="1435"/>
    <col min="11499" max="11499" width="12.42578125" style="1435" customWidth="1"/>
    <col min="11500" max="11500" width="122.5703125" style="1435" bestFit="1" customWidth="1"/>
    <col min="11501" max="11739" width="9.140625" style="1435"/>
    <col min="11740" max="11740" width="11.7109375" style="1435" bestFit="1" customWidth="1"/>
    <col min="11741" max="11741" width="16.7109375" style="1435" customWidth="1"/>
    <col min="11742" max="11743" width="18.42578125" style="1435" customWidth="1"/>
    <col min="11744" max="11744" width="15.5703125" style="1435" customWidth="1"/>
    <col min="11745" max="11745" width="17" style="1435" customWidth="1"/>
    <col min="11746" max="11746" width="15.42578125" style="1435" customWidth="1"/>
    <col min="11747" max="11747" width="15" style="1435" customWidth="1"/>
    <col min="11748" max="11748" width="17.140625" style="1435" customWidth="1"/>
    <col min="11749" max="11749" width="14.42578125" style="1435" customWidth="1"/>
    <col min="11750" max="11750" width="17.85546875" style="1435" customWidth="1"/>
    <col min="11751" max="11751" width="16.28515625" style="1435" customWidth="1"/>
    <col min="11752" max="11752" width="16.42578125" style="1435" customWidth="1"/>
    <col min="11753" max="11753" width="14.140625" style="1435" customWidth="1"/>
    <col min="11754" max="11754" width="9.140625" style="1435"/>
    <col min="11755" max="11755" width="12.42578125" style="1435" customWidth="1"/>
    <col min="11756" max="11756" width="122.5703125" style="1435" bestFit="1" customWidth="1"/>
    <col min="11757" max="11995" width="9.140625" style="1435"/>
    <col min="11996" max="11996" width="11.7109375" style="1435" bestFit="1" customWidth="1"/>
    <col min="11997" max="11997" width="16.7109375" style="1435" customWidth="1"/>
    <col min="11998" max="11999" width="18.42578125" style="1435" customWidth="1"/>
    <col min="12000" max="12000" width="15.5703125" style="1435" customWidth="1"/>
    <col min="12001" max="12001" width="17" style="1435" customWidth="1"/>
    <col min="12002" max="12002" width="15.42578125" style="1435" customWidth="1"/>
    <col min="12003" max="12003" width="15" style="1435" customWidth="1"/>
    <col min="12004" max="12004" width="17.140625" style="1435" customWidth="1"/>
    <col min="12005" max="12005" width="14.42578125" style="1435" customWidth="1"/>
    <col min="12006" max="12006" width="17.85546875" style="1435" customWidth="1"/>
    <col min="12007" max="12007" width="16.28515625" style="1435" customWidth="1"/>
    <col min="12008" max="12008" width="16.42578125" style="1435" customWidth="1"/>
    <col min="12009" max="12009" width="14.140625" style="1435" customWidth="1"/>
    <col min="12010" max="12010" width="9.140625" style="1435"/>
    <col min="12011" max="12011" width="12.42578125" style="1435" customWidth="1"/>
    <col min="12012" max="12012" width="122.5703125" style="1435" bestFit="1" customWidth="1"/>
    <col min="12013" max="12251" width="9.140625" style="1435"/>
    <col min="12252" max="12252" width="11.7109375" style="1435" bestFit="1" customWidth="1"/>
    <col min="12253" max="12253" width="16.7109375" style="1435" customWidth="1"/>
    <col min="12254" max="12255" width="18.42578125" style="1435" customWidth="1"/>
    <col min="12256" max="12256" width="15.5703125" style="1435" customWidth="1"/>
    <col min="12257" max="12257" width="17" style="1435" customWidth="1"/>
    <col min="12258" max="12258" width="15.42578125" style="1435" customWidth="1"/>
    <col min="12259" max="12259" width="15" style="1435" customWidth="1"/>
    <col min="12260" max="12260" width="17.140625" style="1435" customWidth="1"/>
    <col min="12261" max="12261" width="14.42578125" style="1435" customWidth="1"/>
    <col min="12262" max="12262" width="17.85546875" style="1435" customWidth="1"/>
    <col min="12263" max="12263" width="16.28515625" style="1435" customWidth="1"/>
    <col min="12264" max="12264" width="16.42578125" style="1435" customWidth="1"/>
    <col min="12265" max="12265" width="14.140625" style="1435" customWidth="1"/>
    <col min="12266" max="12266" width="9.140625" style="1435"/>
    <col min="12267" max="12267" width="12.42578125" style="1435" customWidth="1"/>
    <col min="12268" max="12268" width="122.5703125" style="1435" bestFit="1" customWidth="1"/>
    <col min="12269" max="12507" width="9.140625" style="1435"/>
    <col min="12508" max="12508" width="11.7109375" style="1435" bestFit="1" customWidth="1"/>
    <col min="12509" max="12509" width="16.7109375" style="1435" customWidth="1"/>
    <col min="12510" max="12511" width="18.42578125" style="1435" customWidth="1"/>
    <col min="12512" max="12512" width="15.5703125" style="1435" customWidth="1"/>
    <col min="12513" max="12513" width="17" style="1435" customWidth="1"/>
    <col min="12514" max="12514" width="15.42578125" style="1435" customWidth="1"/>
    <col min="12515" max="12515" width="15" style="1435" customWidth="1"/>
    <col min="12516" max="12516" width="17.140625" style="1435" customWidth="1"/>
    <col min="12517" max="12517" width="14.42578125" style="1435" customWidth="1"/>
    <col min="12518" max="12518" width="17.85546875" style="1435" customWidth="1"/>
    <col min="12519" max="12519" width="16.28515625" style="1435" customWidth="1"/>
    <col min="12520" max="12520" width="16.42578125" style="1435" customWidth="1"/>
    <col min="12521" max="12521" width="14.140625" style="1435" customWidth="1"/>
    <col min="12522" max="12522" width="9.140625" style="1435"/>
    <col min="12523" max="12523" width="12.42578125" style="1435" customWidth="1"/>
    <col min="12524" max="12524" width="122.5703125" style="1435" bestFit="1" customWidth="1"/>
    <col min="12525" max="12763" width="9.140625" style="1435"/>
    <col min="12764" max="12764" width="11.7109375" style="1435" bestFit="1" customWidth="1"/>
    <col min="12765" max="12765" width="16.7109375" style="1435" customWidth="1"/>
    <col min="12766" max="12767" width="18.42578125" style="1435" customWidth="1"/>
    <col min="12768" max="12768" width="15.5703125" style="1435" customWidth="1"/>
    <col min="12769" max="12769" width="17" style="1435" customWidth="1"/>
    <col min="12770" max="12770" width="15.42578125" style="1435" customWidth="1"/>
    <col min="12771" max="12771" width="15" style="1435" customWidth="1"/>
    <col min="12772" max="12772" width="17.140625" style="1435" customWidth="1"/>
    <col min="12773" max="12773" width="14.42578125" style="1435" customWidth="1"/>
    <col min="12774" max="12774" width="17.85546875" style="1435" customWidth="1"/>
    <col min="12775" max="12775" width="16.28515625" style="1435" customWidth="1"/>
    <col min="12776" max="12776" width="16.42578125" style="1435" customWidth="1"/>
    <col min="12777" max="12777" width="14.140625" style="1435" customWidth="1"/>
    <col min="12778" max="12778" width="9.140625" style="1435"/>
    <col min="12779" max="12779" width="12.42578125" style="1435" customWidth="1"/>
    <col min="12780" max="12780" width="122.5703125" style="1435" bestFit="1" customWidth="1"/>
    <col min="12781" max="13019" width="9.140625" style="1435"/>
    <col min="13020" max="13020" width="11.7109375" style="1435" bestFit="1" customWidth="1"/>
    <col min="13021" max="13021" width="16.7109375" style="1435" customWidth="1"/>
    <col min="13022" max="13023" width="18.42578125" style="1435" customWidth="1"/>
    <col min="13024" max="13024" width="15.5703125" style="1435" customWidth="1"/>
    <col min="13025" max="13025" width="17" style="1435" customWidth="1"/>
    <col min="13026" max="13026" width="15.42578125" style="1435" customWidth="1"/>
    <col min="13027" max="13027" width="15" style="1435" customWidth="1"/>
    <col min="13028" max="13028" width="17.140625" style="1435" customWidth="1"/>
    <col min="13029" max="13029" width="14.42578125" style="1435" customWidth="1"/>
    <col min="13030" max="13030" width="17.85546875" style="1435" customWidth="1"/>
    <col min="13031" max="13031" width="16.28515625" style="1435" customWidth="1"/>
    <col min="13032" max="13032" width="16.42578125" style="1435" customWidth="1"/>
    <col min="13033" max="13033" width="14.140625" style="1435" customWidth="1"/>
    <col min="13034" max="13034" width="9.140625" style="1435"/>
    <col min="13035" max="13035" width="12.42578125" style="1435" customWidth="1"/>
    <col min="13036" max="13036" width="122.5703125" style="1435" bestFit="1" customWidth="1"/>
    <col min="13037" max="13275" width="9.140625" style="1435"/>
    <col min="13276" max="13276" width="11.7109375" style="1435" bestFit="1" customWidth="1"/>
    <col min="13277" max="13277" width="16.7109375" style="1435" customWidth="1"/>
    <col min="13278" max="13279" width="18.42578125" style="1435" customWidth="1"/>
    <col min="13280" max="13280" width="15.5703125" style="1435" customWidth="1"/>
    <col min="13281" max="13281" width="17" style="1435" customWidth="1"/>
    <col min="13282" max="13282" width="15.42578125" style="1435" customWidth="1"/>
    <col min="13283" max="13283" width="15" style="1435" customWidth="1"/>
    <col min="13284" max="13284" width="17.140625" style="1435" customWidth="1"/>
    <col min="13285" max="13285" width="14.42578125" style="1435" customWidth="1"/>
    <col min="13286" max="13286" width="17.85546875" style="1435" customWidth="1"/>
    <col min="13287" max="13287" width="16.28515625" style="1435" customWidth="1"/>
    <col min="13288" max="13288" width="16.42578125" style="1435" customWidth="1"/>
    <col min="13289" max="13289" width="14.140625" style="1435" customWidth="1"/>
    <col min="13290" max="13290" width="9.140625" style="1435"/>
    <col min="13291" max="13291" width="12.42578125" style="1435" customWidth="1"/>
    <col min="13292" max="13292" width="122.5703125" style="1435" bestFit="1" customWidth="1"/>
    <col min="13293" max="13531" width="9.140625" style="1435"/>
    <col min="13532" max="13532" width="11.7109375" style="1435" bestFit="1" customWidth="1"/>
    <col min="13533" max="13533" width="16.7109375" style="1435" customWidth="1"/>
    <col min="13534" max="13535" width="18.42578125" style="1435" customWidth="1"/>
    <col min="13536" max="13536" width="15.5703125" style="1435" customWidth="1"/>
    <col min="13537" max="13537" width="17" style="1435" customWidth="1"/>
    <col min="13538" max="13538" width="15.42578125" style="1435" customWidth="1"/>
    <col min="13539" max="13539" width="15" style="1435" customWidth="1"/>
    <col min="13540" max="13540" width="17.140625" style="1435" customWidth="1"/>
    <col min="13541" max="13541" width="14.42578125" style="1435" customWidth="1"/>
    <col min="13542" max="13542" width="17.85546875" style="1435" customWidth="1"/>
    <col min="13543" max="13543" width="16.28515625" style="1435" customWidth="1"/>
    <col min="13544" max="13544" width="16.42578125" style="1435" customWidth="1"/>
    <col min="13545" max="13545" width="14.140625" style="1435" customWidth="1"/>
    <col min="13546" max="13546" width="9.140625" style="1435"/>
    <col min="13547" max="13547" width="12.42578125" style="1435" customWidth="1"/>
    <col min="13548" max="13548" width="122.5703125" style="1435" bestFit="1" customWidth="1"/>
    <col min="13549" max="13787" width="9.140625" style="1435"/>
    <col min="13788" max="13788" width="11.7109375" style="1435" bestFit="1" customWidth="1"/>
    <col min="13789" max="13789" width="16.7109375" style="1435" customWidth="1"/>
    <col min="13790" max="13791" width="18.42578125" style="1435" customWidth="1"/>
    <col min="13792" max="13792" width="15.5703125" style="1435" customWidth="1"/>
    <col min="13793" max="13793" width="17" style="1435" customWidth="1"/>
    <col min="13794" max="13794" width="15.42578125" style="1435" customWidth="1"/>
    <col min="13795" max="13795" width="15" style="1435" customWidth="1"/>
    <col min="13796" max="13796" width="17.140625" style="1435" customWidth="1"/>
    <col min="13797" max="13797" width="14.42578125" style="1435" customWidth="1"/>
    <col min="13798" max="13798" width="17.85546875" style="1435" customWidth="1"/>
    <col min="13799" max="13799" width="16.28515625" style="1435" customWidth="1"/>
    <col min="13800" max="13800" width="16.42578125" style="1435" customWidth="1"/>
    <col min="13801" max="13801" width="14.140625" style="1435" customWidth="1"/>
    <col min="13802" max="13802" width="9.140625" style="1435"/>
    <col min="13803" max="13803" width="12.42578125" style="1435" customWidth="1"/>
    <col min="13804" max="13804" width="122.5703125" style="1435" bestFit="1" customWidth="1"/>
    <col min="13805" max="14043" width="9.140625" style="1435"/>
    <col min="14044" max="14044" width="11.7109375" style="1435" bestFit="1" customWidth="1"/>
    <col min="14045" max="14045" width="16.7109375" style="1435" customWidth="1"/>
    <col min="14046" max="14047" width="18.42578125" style="1435" customWidth="1"/>
    <col min="14048" max="14048" width="15.5703125" style="1435" customWidth="1"/>
    <col min="14049" max="14049" width="17" style="1435" customWidth="1"/>
    <col min="14050" max="14050" width="15.42578125" style="1435" customWidth="1"/>
    <col min="14051" max="14051" width="15" style="1435" customWidth="1"/>
    <col min="14052" max="14052" width="17.140625" style="1435" customWidth="1"/>
    <col min="14053" max="14053" width="14.42578125" style="1435" customWidth="1"/>
    <col min="14054" max="14054" width="17.85546875" style="1435" customWidth="1"/>
    <col min="14055" max="14055" width="16.28515625" style="1435" customWidth="1"/>
    <col min="14056" max="14056" width="16.42578125" style="1435" customWidth="1"/>
    <col min="14057" max="14057" width="14.140625" style="1435" customWidth="1"/>
    <col min="14058" max="14058" width="9.140625" style="1435"/>
    <col min="14059" max="14059" width="12.42578125" style="1435" customWidth="1"/>
    <col min="14060" max="14060" width="122.5703125" style="1435" bestFit="1" customWidth="1"/>
    <col min="14061" max="14299" width="9.140625" style="1435"/>
    <col min="14300" max="14300" width="11.7109375" style="1435" bestFit="1" customWidth="1"/>
    <col min="14301" max="14301" width="16.7109375" style="1435" customWidth="1"/>
    <col min="14302" max="14303" width="18.42578125" style="1435" customWidth="1"/>
    <col min="14304" max="14304" width="15.5703125" style="1435" customWidth="1"/>
    <col min="14305" max="14305" width="17" style="1435" customWidth="1"/>
    <col min="14306" max="14306" width="15.42578125" style="1435" customWidth="1"/>
    <col min="14307" max="14307" width="15" style="1435" customWidth="1"/>
    <col min="14308" max="14308" width="17.140625" style="1435" customWidth="1"/>
    <col min="14309" max="14309" width="14.42578125" style="1435" customWidth="1"/>
    <col min="14310" max="14310" width="17.85546875" style="1435" customWidth="1"/>
    <col min="14311" max="14311" width="16.28515625" style="1435" customWidth="1"/>
    <col min="14312" max="14312" width="16.42578125" style="1435" customWidth="1"/>
    <col min="14313" max="14313" width="14.140625" style="1435" customWidth="1"/>
    <col min="14314" max="14314" width="9.140625" style="1435"/>
    <col min="14315" max="14315" width="12.42578125" style="1435" customWidth="1"/>
    <col min="14316" max="14316" width="122.5703125" style="1435" bestFit="1" customWidth="1"/>
    <col min="14317" max="14555" width="9.140625" style="1435"/>
    <col min="14556" max="14556" width="11.7109375" style="1435" bestFit="1" customWidth="1"/>
    <col min="14557" max="14557" width="16.7109375" style="1435" customWidth="1"/>
    <col min="14558" max="14559" width="18.42578125" style="1435" customWidth="1"/>
    <col min="14560" max="14560" width="15.5703125" style="1435" customWidth="1"/>
    <col min="14561" max="14561" width="17" style="1435" customWidth="1"/>
    <col min="14562" max="14562" width="15.42578125" style="1435" customWidth="1"/>
    <col min="14563" max="14563" width="15" style="1435" customWidth="1"/>
    <col min="14564" max="14564" width="17.140625" style="1435" customWidth="1"/>
    <col min="14565" max="14565" width="14.42578125" style="1435" customWidth="1"/>
    <col min="14566" max="14566" width="17.85546875" style="1435" customWidth="1"/>
    <col min="14567" max="14567" width="16.28515625" style="1435" customWidth="1"/>
    <col min="14568" max="14568" width="16.42578125" style="1435" customWidth="1"/>
    <col min="14569" max="14569" width="14.140625" style="1435" customWidth="1"/>
    <col min="14570" max="14570" width="9.140625" style="1435"/>
    <col min="14571" max="14571" width="12.42578125" style="1435" customWidth="1"/>
    <col min="14572" max="14572" width="122.5703125" style="1435" bestFit="1" customWidth="1"/>
    <col min="14573" max="14811" width="9.140625" style="1435"/>
    <col min="14812" max="14812" width="11.7109375" style="1435" bestFit="1" customWidth="1"/>
    <col min="14813" max="14813" width="16.7109375" style="1435" customWidth="1"/>
    <col min="14814" max="14815" width="18.42578125" style="1435" customWidth="1"/>
    <col min="14816" max="14816" width="15.5703125" style="1435" customWidth="1"/>
    <col min="14817" max="14817" width="17" style="1435" customWidth="1"/>
    <col min="14818" max="14818" width="15.42578125" style="1435" customWidth="1"/>
    <col min="14819" max="14819" width="15" style="1435" customWidth="1"/>
    <col min="14820" max="14820" width="17.140625" style="1435" customWidth="1"/>
    <col min="14821" max="14821" width="14.42578125" style="1435" customWidth="1"/>
    <col min="14822" max="14822" width="17.85546875" style="1435" customWidth="1"/>
    <col min="14823" max="14823" width="16.28515625" style="1435" customWidth="1"/>
    <col min="14824" max="14824" width="16.42578125" style="1435" customWidth="1"/>
    <col min="14825" max="14825" width="14.140625" style="1435" customWidth="1"/>
    <col min="14826" max="14826" width="9.140625" style="1435"/>
    <col min="14827" max="14827" width="12.42578125" style="1435" customWidth="1"/>
    <col min="14828" max="14828" width="122.5703125" style="1435" bestFit="1" customWidth="1"/>
    <col min="14829" max="15067" width="9.140625" style="1435"/>
    <col min="15068" max="15068" width="11.7109375" style="1435" bestFit="1" customWidth="1"/>
    <col min="15069" max="15069" width="16.7109375" style="1435" customWidth="1"/>
    <col min="15070" max="15071" width="18.42578125" style="1435" customWidth="1"/>
    <col min="15072" max="15072" width="15.5703125" style="1435" customWidth="1"/>
    <col min="15073" max="15073" width="17" style="1435" customWidth="1"/>
    <col min="15074" max="15074" width="15.42578125" style="1435" customWidth="1"/>
    <col min="15075" max="15075" width="15" style="1435" customWidth="1"/>
    <col min="15076" max="15076" width="17.140625" style="1435" customWidth="1"/>
    <col min="15077" max="15077" width="14.42578125" style="1435" customWidth="1"/>
    <col min="15078" max="15078" width="17.85546875" style="1435" customWidth="1"/>
    <col min="15079" max="15079" width="16.28515625" style="1435" customWidth="1"/>
    <col min="15080" max="15080" width="16.42578125" style="1435" customWidth="1"/>
    <col min="15081" max="15081" width="14.140625" style="1435" customWidth="1"/>
    <col min="15082" max="15082" width="9.140625" style="1435"/>
    <col min="15083" max="15083" width="12.42578125" style="1435" customWidth="1"/>
    <col min="15084" max="15084" width="122.5703125" style="1435" bestFit="1" customWidth="1"/>
    <col min="15085" max="15323" width="9.140625" style="1435"/>
    <col min="15324" max="15324" width="11.7109375" style="1435" bestFit="1" customWidth="1"/>
    <col min="15325" max="15325" width="16.7109375" style="1435" customWidth="1"/>
    <col min="15326" max="15327" width="18.42578125" style="1435" customWidth="1"/>
    <col min="15328" max="15328" width="15.5703125" style="1435" customWidth="1"/>
    <col min="15329" max="15329" width="17" style="1435" customWidth="1"/>
    <col min="15330" max="15330" width="15.42578125" style="1435" customWidth="1"/>
    <col min="15331" max="15331" width="15" style="1435" customWidth="1"/>
    <col min="15332" max="15332" width="17.140625" style="1435" customWidth="1"/>
    <col min="15333" max="15333" width="14.42578125" style="1435" customWidth="1"/>
    <col min="15334" max="15334" width="17.85546875" style="1435" customWidth="1"/>
    <col min="15335" max="15335" width="16.28515625" style="1435" customWidth="1"/>
    <col min="15336" max="15336" width="16.42578125" style="1435" customWidth="1"/>
    <col min="15337" max="15337" width="14.140625" style="1435" customWidth="1"/>
    <col min="15338" max="15338" width="9.140625" style="1435"/>
    <col min="15339" max="15339" width="12.42578125" style="1435" customWidth="1"/>
    <col min="15340" max="15340" width="122.5703125" style="1435" bestFit="1" customWidth="1"/>
    <col min="15341" max="15579" width="9.140625" style="1435"/>
    <col min="15580" max="15580" width="11.7109375" style="1435" bestFit="1" customWidth="1"/>
    <col min="15581" max="15581" width="16.7109375" style="1435" customWidth="1"/>
    <col min="15582" max="15583" width="18.42578125" style="1435" customWidth="1"/>
    <col min="15584" max="15584" width="15.5703125" style="1435" customWidth="1"/>
    <col min="15585" max="15585" width="17" style="1435" customWidth="1"/>
    <col min="15586" max="15586" width="15.42578125" style="1435" customWidth="1"/>
    <col min="15587" max="15587" width="15" style="1435" customWidth="1"/>
    <col min="15588" max="15588" width="17.140625" style="1435" customWidth="1"/>
    <col min="15589" max="15589" width="14.42578125" style="1435" customWidth="1"/>
    <col min="15590" max="15590" width="17.85546875" style="1435" customWidth="1"/>
    <col min="15591" max="15591" width="16.28515625" style="1435" customWidth="1"/>
    <col min="15592" max="15592" width="16.42578125" style="1435" customWidth="1"/>
    <col min="15593" max="15593" width="14.140625" style="1435" customWidth="1"/>
    <col min="15594" max="15594" width="9.140625" style="1435"/>
    <col min="15595" max="15595" width="12.42578125" style="1435" customWidth="1"/>
    <col min="15596" max="15596" width="122.5703125" style="1435" bestFit="1" customWidth="1"/>
    <col min="15597" max="15835" width="9.140625" style="1435"/>
    <col min="15836" max="15836" width="11.7109375" style="1435" bestFit="1" customWidth="1"/>
    <col min="15837" max="15837" width="16.7109375" style="1435" customWidth="1"/>
    <col min="15838" max="15839" width="18.42578125" style="1435" customWidth="1"/>
    <col min="15840" max="15840" width="15.5703125" style="1435" customWidth="1"/>
    <col min="15841" max="15841" width="17" style="1435" customWidth="1"/>
    <col min="15842" max="15842" width="15.42578125" style="1435" customWidth="1"/>
    <col min="15843" max="15843" width="15" style="1435" customWidth="1"/>
    <col min="15844" max="15844" width="17.140625" style="1435" customWidth="1"/>
    <col min="15845" max="15845" width="14.42578125" style="1435" customWidth="1"/>
    <col min="15846" max="15846" width="17.85546875" style="1435" customWidth="1"/>
    <col min="15847" max="15847" width="16.28515625" style="1435" customWidth="1"/>
    <col min="15848" max="15848" width="16.42578125" style="1435" customWidth="1"/>
    <col min="15849" max="15849" width="14.140625" style="1435" customWidth="1"/>
    <col min="15850" max="15850" width="9.140625" style="1435"/>
    <col min="15851" max="15851" width="12.42578125" style="1435" customWidth="1"/>
    <col min="15852" max="15852" width="122.5703125" style="1435" bestFit="1" customWidth="1"/>
    <col min="15853" max="16091" width="9.140625" style="1435"/>
    <col min="16092" max="16092" width="11.7109375" style="1435" bestFit="1" customWidth="1"/>
    <col min="16093" max="16093" width="16.7109375" style="1435" customWidth="1"/>
    <col min="16094" max="16095" width="18.42578125" style="1435" customWidth="1"/>
    <col min="16096" max="16096" width="15.5703125" style="1435" customWidth="1"/>
    <col min="16097" max="16097" width="17" style="1435" customWidth="1"/>
    <col min="16098" max="16098" width="15.42578125" style="1435" customWidth="1"/>
    <col min="16099" max="16099" width="15" style="1435" customWidth="1"/>
    <col min="16100" max="16100" width="17.140625" style="1435" customWidth="1"/>
    <col min="16101" max="16101" width="14.42578125" style="1435" customWidth="1"/>
    <col min="16102" max="16102" width="17.85546875" style="1435" customWidth="1"/>
    <col min="16103" max="16103" width="16.28515625" style="1435" customWidth="1"/>
    <col min="16104" max="16104" width="16.42578125" style="1435" customWidth="1"/>
    <col min="16105" max="16105" width="14.140625" style="1435" customWidth="1"/>
    <col min="16106" max="16106" width="9.140625" style="1435"/>
    <col min="16107" max="16107" width="12.42578125" style="1435" customWidth="1"/>
    <col min="16108" max="16108" width="122.5703125" style="1435" bestFit="1" customWidth="1"/>
    <col min="16109" max="16384" width="9.140625" style="1435"/>
  </cols>
  <sheetData>
    <row r="1" spans="1:12">
      <c r="A1" t="s">
        <v>0</v>
      </c>
      <c r="B1" t="s">
        <v>2027</v>
      </c>
      <c r="C1" s="1435"/>
      <c r="D1" s="1435"/>
      <c r="F1" s="1435"/>
      <c r="G1" s="1535"/>
      <c r="I1" s="1536"/>
      <c r="J1" s="1537"/>
      <c r="L1" s="1435"/>
    </row>
    <row r="2" spans="1:12">
      <c r="A2" t="s">
        <v>1877</v>
      </c>
      <c r="B2" t="s">
        <v>2028</v>
      </c>
      <c r="C2" s="1435"/>
      <c r="D2" s="1435"/>
      <c r="F2" s="1435"/>
      <c r="G2" s="1535"/>
      <c r="I2" s="1536"/>
      <c r="J2" s="1537"/>
      <c r="L2" s="1435"/>
    </row>
    <row r="3" spans="1:12">
      <c r="A3" t="s">
        <v>4</v>
      </c>
      <c r="B3" t="s">
        <v>475</v>
      </c>
      <c r="C3" s="1435"/>
      <c r="D3" s="1435"/>
      <c r="F3" s="1435"/>
      <c r="G3" s="1535"/>
      <c r="I3" s="1536"/>
      <c r="J3" s="1537"/>
      <c r="L3" s="1435"/>
    </row>
    <row r="4" spans="1:12">
      <c r="A4" t="s">
        <v>6</v>
      </c>
      <c r="B4" t="s">
        <v>608</v>
      </c>
      <c r="C4" s="1435"/>
      <c r="D4" s="1435"/>
      <c r="F4" s="1435"/>
      <c r="G4" s="1535"/>
      <c r="I4" s="1536"/>
      <c r="J4" s="1537"/>
      <c r="L4" s="1435"/>
    </row>
    <row r="5" spans="1:12">
      <c r="A5" t="s">
        <v>8</v>
      </c>
      <c r="B5" t="s">
        <v>1880</v>
      </c>
      <c r="C5" s="1435"/>
      <c r="D5" s="1435"/>
      <c r="F5" s="1435"/>
      <c r="G5" s="1535"/>
      <c r="I5" s="1536"/>
      <c r="J5" s="1537"/>
      <c r="L5" s="1435"/>
    </row>
    <row r="6" spans="1:12" ht="15.75" thickBot="1">
      <c r="A6" s="1435"/>
      <c r="C6" s="1435"/>
      <c r="D6" s="1435"/>
      <c r="F6" s="1435"/>
      <c r="G6" s="1535"/>
      <c r="I6" s="1536"/>
      <c r="J6" s="1537"/>
      <c r="L6" s="1435"/>
    </row>
    <row r="7" spans="1:12" ht="42" customHeight="1">
      <c r="A7" s="1538" t="s">
        <v>2029</v>
      </c>
      <c r="B7" s="1538" t="s">
        <v>1905</v>
      </c>
      <c r="C7" s="1538" t="s">
        <v>2030</v>
      </c>
      <c r="D7" s="1539" t="s">
        <v>2031</v>
      </c>
      <c r="E7" s="1539" t="s">
        <v>745</v>
      </c>
      <c r="F7" s="1539" t="s">
        <v>2032</v>
      </c>
      <c r="G7" s="1539" t="s">
        <v>2033</v>
      </c>
      <c r="H7" s="1540" t="s">
        <v>729</v>
      </c>
      <c r="I7" s="1541" t="s">
        <v>510</v>
      </c>
      <c r="J7" s="1541" t="s">
        <v>2034</v>
      </c>
      <c r="K7" s="1542" t="s">
        <v>2035</v>
      </c>
      <c r="L7" s="1542" t="s">
        <v>2036</v>
      </c>
    </row>
    <row r="8" spans="1:12" ht="14.25">
      <c r="A8" s="1543"/>
      <c r="B8" s="1544"/>
      <c r="C8" s="1545"/>
      <c r="D8" s="1545"/>
      <c r="E8" s="1544"/>
      <c r="F8" s="1545"/>
      <c r="G8" s="1545"/>
      <c r="H8" s="1546"/>
      <c r="I8" s="1547"/>
      <c r="J8" s="1547"/>
      <c r="K8" s="1548"/>
      <c r="L8" s="1548"/>
    </row>
  </sheetData>
  <dataValidations count="3">
    <dataValidation type="list" allowBlank="1" showInputMessage="1" showErrorMessage="1" sqref="B8:B1048576">
      <formula1>Prod_descript</formula1>
    </dataValidation>
    <dataValidation type="list" allowBlank="1" showInputMessage="1" showErrorMessage="1" sqref="H8:H1048576">
      <formula1>#REF!</formula1>
    </dataValidation>
    <dataValidation type="list" allowBlank="1" showInputMessage="1" showErrorMessage="1" sqref="E8:E1048576">
      <formula1>#REF!</formula1>
    </dataValidation>
  </dataValidations>
  <pageMargins left="0" right="0" top="0.5" bottom="0.25" header="0.5" footer="0.5"/>
  <pageSetup paperSize="9" scale="10"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6"/>
  <sheetViews>
    <sheetView showGridLines="0" zoomScale="80" zoomScaleNormal="80" workbookViewId="0">
      <selection activeCell="B2" sqref="B2"/>
    </sheetView>
  </sheetViews>
  <sheetFormatPr defaultRowHeight="15"/>
  <cols>
    <col min="1" max="1" width="68.7109375" customWidth="1"/>
    <col min="2" max="2" width="18.42578125" customWidth="1"/>
    <col min="3" max="3" width="14.140625" customWidth="1"/>
    <col min="4" max="4" width="15.140625" customWidth="1"/>
    <col min="5" max="5" width="15.85546875" customWidth="1"/>
    <col min="6" max="6" width="17.42578125" customWidth="1"/>
  </cols>
  <sheetData>
    <row r="1" spans="1:12">
      <c r="A1" t="s">
        <v>0</v>
      </c>
      <c r="B1" t="s">
        <v>2037</v>
      </c>
    </row>
    <row r="2" spans="1:12">
      <c r="A2" t="s">
        <v>1877</v>
      </c>
      <c r="B2" t="s">
        <v>1878</v>
      </c>
    </row>
    <row r="3" spans="1:12">
      <c r="A3" t="s">
        <v>4</v>
      </c>
      <c r="B3" t="s">
        <v>475</v>
      </c>
    </row>
    <row r="4" spans="1:12">
      <c r="A4" t="s">
        <v>6</v>
      </c>
      <c r="B4" t="s">
        <v>7</v>
      </c>
    </row>
    <row r="5" spans="1:12">
      <c r="A5" t="s">
        <v>8</v>
      </c>
      <c r="B5" t="s">
        <v>1880</v>
      </c>
    </row>
    <row r="6" spans="1:12" s="1408" customFormat="1">
      <c r="C6"/>
      <c r="D6"/>
      <c r="E6"/>
      <c r="F6"/>
    </row>
    <row r="7" spans="1:12" s="1408" customFormat="1">
      <c r="A7" s="3099" t="s">
        <v>1881</v>
      </c>
      <c r="B7" s="3101" t="s">
        <v>1882</v>
      </c>
      <c r="C7" s="3101" t="s">
        <v>477</v>
      </c>
      <c r="D7" s="3101" t="s">
        <v>507</v>
      </c>
      <c r="E7" s="3101" t="s">
        <v>1883</v>
      </c>
      <c r="F7" s="3101" t="s">
        <v>1884</v>
      </c>
    </row>
    <row r="8" spans="1:12" s="1408" customFormat="1">
      <c r="A8" s="3100"/>
      <c r="B8" s="3102"/>
      <c r="C8" s="3102"/>
      <c r="D8" s="3102"/>
      <c r="E8" s="3102"/>
      <c r="F8" s="3102"/>
    </row>
    <row r="9" spans="1:12" s="1408" customFormat="1" ht="15.75" thickBot="1">
      <c r="A9" s="3100"/>
      <c r="B9" s="3103"/>
      <c r="C9" s="3103"/>
      <c r="D9" s="3103"/>
      <c r="E9" s="3103"/>
      <c r="F9" s="3103"/>
      <c r="J9" s="1409"/>
    </row>
    <row r="10" spans="1:12" s="1408" customFormat="1" ht="27" customHeight="1" thickBot="1">
      <c r="A10" s="1554" t="s">
        <v>1885</v>
      </c>
      <c r="B10" s="1412"/>
      <c r="C10" s="1412"/>
      <c r="D10" s="1412"/>
      <c r="E10" s="1412"/>
      <c r="F10" s="1413">
        <f>SUM(B10:E10)</f>
        <v>0</v>
      </c>
      <c r="J10" s="1409"/>
      <c r="L10" s="1414"/>
    </row>
    <row r="11" spans="1:12" s="1408" customFormat="1" ht="30" customHeight="1" thickBot="1">
      <c r="A11" s="1555" t="s">
        <v>1886</v>
      </c>
      <c r="B11" s="1412"/>
      <c r="C11" s="1412"/>
      <c r="D11" s="1412"/>
      <c r="E11" s="1412"/>
      <c r="F11" s="1413">
        <f t="shared" ref="F11:F24" si="0">SUM(B11:E11)</f>
        <v>0</v>
      </c>
      <c r="J11" s="1409"/>
      <c r="L11" s="1414"/>
    </row>
    <row r="12" spans="1:12" s="1408" customFormat="1" ht="39.75" customHeight="1" thickBot="1">
      <c r="A12" s="1556" t="s">
        <v>1887</v>
      </c>
      <c r="B12" s="1412"/>
      <c r="C12" s="1412"/>
      <c r="D12" s="1412"/>
      <c r="E12" s="1412"/>
      <c r="F12" s="1413">
        <f t="shared" si="0"/>
        <v>0</v>
      </c>
      <c r="J12" s="1409"/>
      <c r="L12" s="1414"/>
    </row>
    <row r="13" spans="1:12" s="1408" customFormat="1" ht="44.25" customHeight="1" thickBot="1">
      <c r="A13" s="1555" t="s">
        <v>1888</v>
      </c>
      <c r="B13" s="1412"/>
      <c r="C13" s="1412"/>
      <c r="D13" s="1412"/>
      <c r="E13" s="1412"/>
      <c r="F13" s="1413">
        <f t="shared" si="0"/>
        <v>0</v>
      </c>
      <c r="J13" s="1409"/>
      <c r="L13" s="1414"/>
    </row>
    <row r="14" spans="1:12" s="1408" customFormat="1" ht="41.25" customHeight="1" thickBot="1">
      <c r="A14" s="1555" t="s">
        <v>1889</v>
      </c>
      <c r="B14" s="1412"/>
      <c r="C14" s="1412"/>
      <c r="D14" s="1412"/>
      <c r="E14" s="1412"/>
      <c r="F14" s="1413">
        <f t="shared" si="0"/>
        <v>0</v>
      </c>
      <c r="J14" s="1409"/>
      <c r="L14" s="1414"/>
    </row>
    <row r="15" spans="1:12" s="1408" customFormat="1" ht="42.75" customHeight="1" thickBot="1">
      <c r="A15" s="1557" t="s">
        <v>1890</v>
      </c>
      <c r="B15" s="1412"/>
      <c r="C15" s="1412"/>
      <c r="D15" s="1412"/>
      <c r="E15" s="1412"/>
      <c r="F15" s="1413">
        <f t="shared" si="0"/>
        <v>0</v>
      </c>
      <c r="J15" s="1409"/>
      <c r="L15" s="1414"/>
    </row>
    <row r="16" spans="1:12" s="1408" customFormat="1" ht="32.25" customHeight="1" thickBot="1">
      <c r="A16" s="1555" t="s">
        <v>1891</v>
      </c>
      <c r="B16" s="1412"/>
      <c r="C16" s="1412"/>
      <c r="D16" s="1412"/>
      <c r="E16" s="1412"/>
      <c r="F16" s="1413">
        <f t="shared" si="0"/>
        <v>0</v>
      </c>
      <c r="I16" s="1418"/>
      <c r="L16" s="1414"/>
    </row>
    <row r="17" spans="1:12" s="1408" customFormat="1" ht="15.75" thickBot="1">
      <c r="A17" s="1554" t="s">
        <v>1892</v>
      </c>
      <c r="B17" s="1412"/>
      <c r="C17" s="1412"/>
      <c r="D17" s="1412"/>
      <c r="E17" s="1412"/>
      <c r="F17" s="1413">
        <f t="shared" si="0"/>
        <v>0</v>
      </c>
      <c r="I17" s="1418"/>
      <c r="L17" s="1414"/>
    </row>
    <row r="18" spans="1:12" s="1408" customFormat="1" ht="39.75" customHeight="1" thickBot="1">
      <c r="A18" s="1555" t="s">
        <v>1893</v>
      </c>
      <c r="B18" s="1412"/>
      <c r="C18" s="1412"/>
      <c r="D18" s="1412"/>
      <c r="E18" s="1412"/>
      <c r="F18" s="1413">
        <f t="shared" si="0"/>
        <v>0</v>
      </c>
      <c r="L18" s="1414"/>
    </row>
    <row r="19" spans="1:12" s="1408" customFormat="1" ht="44.25" customHeight="1" thickBot="1">
      <c r="A19" s="1556" t="s">
        <v>1894</v>
      </c>
      <c r="B19" s="1412"/>
      <c r="C19" s="1412"/>
      <c r="D19" s="1412"/>
      <c r="E19" s="1412"/>
      <c r="F19" s="1413">
        <f t="shared" si="0"/>
        <v>0</v>
      </c>
      <c r="L19" s="1414"/>
    </row>
    <row r="20" spans="1:12" s="1408" customFormat="1" ht="51.75" customHeight="1" thickBot="1">
      <c r="A20" s="1555" t="s">
        <v>1895</v>
      </c>
      <c r="B20" s="1412"/>
      <c r="C20" s="1412"/>
      <c r="D20" s="1412"/>
      <c r="E20" s="1412"/>
      <c r="F20" s="1413">
        <f t="shared" si="0"/>
        <v>0</v>
      </c>
      <c r="L20" s="1414"/>
    </row>
    <row r="21" spans="1:12" s="1408" customFormat="1" ht="52.5" customHeight="1" thickBot="1">
      <c r="A21" s="1555" t="s">
        <v>1896</v>
      </c>
      <c r="B21" s="1412"/>
      <c r="C21" s="1412"/>
      <c r="D21" s="1412"/>
      <c r="E21" s="1412"/>
      <c r="F21" s="1413">
        <f t="shared" si="0"/>
        <v>0</v>
      </c>
      <c r="L21" s="1414"/>
    </row>
    <row r="22" spans="1:12" s="1408" customFormat="1" ht="53.25" customHeight="1" thickBot="1">
      <c r="A22" s="1556" t="s">
        <v>1897</v>
      </c>
      <c r="B22" s="1412"/>
      <c r="C22" s="1412"/>
      <c r="D22" s="1412"/>
      <c r="E22" s="1412"/>
      <c r="F22" s="1413">
        <f t="shared" si="0"/>
        <v>0</v>
      </c>
      <c r="L22" s="1414"/>
    </row>
    <row r="23" spans="1:12" s="1408" customFormat="1" ht="48.75" customHeight="1" thickBot="1">
      <c r="A23" s="1555" t="s">
        <v>1898</v>
      </c>
      <c r="B23" s="1412"/>
      <c r="C23" s="1412"/>
      <c r="D23" s="1412"/>
      <c r="E23" s="1412"/>
      <c r="F23" s="1413">
        <f t="shared" si="0"/>
        <v>0</v>
      </c>
      <c r="L23" s="1414"/>
    </row>
    <row r="24" spans="1:12" s="1408" customFormat="1" ht="52.5" customHeight="1" thickBot="1">
      <c r="A24" s="1555" t="s">
        <v>1899</v>
      </c>
      <c r="B24" s="1412"/>
      <c r="C24" s="1412"/>
      <c r="D24" s="1412"/>
      <c r="E24" s="1412"/>
      <c r="F24" s="1413">
        <f t="shared" si="0"/>
        <v>0</v>
      </c>
      <c r="L24" s="1414"/>
    </row>
    <row r="25" spans="1:12" s="1408" customFormat="1" ht="27" customHeight="1" thickBot="1">
      <c r="A25" s="1558" t="s">
        <v>1900</v>
      </c>
      <c r="B25" s="1420">
        <f>+SUM(B10:B24)</f>
        <v>0</v>
      </c>
      <c r="C25" s="1421">
        <f t="shared" ref="C25:F25" si="1">+SUM(C10:C24)</f>
        <v>0</v>
      </c>
      <c r="D25" s="1421">
        <f t="shared" si="1"/>
        <v>0</v>
      </c>
      <c r="E25" s="1421">
        <f t="shared" si="1"/>
        <v>0</v>
      </c>
      <c r="F25" s="1421">
        <f t="shared" si="1"/>
        <v>0</v>
      </c>
      <c r="I25" s="1423"/>
    </row>
    <row r="26" spans="1:12" s="1408" customFormat="1" ht="26.25" customHeight="1" thickBot="1">
      <c r="A26" s="1558" t="s">
        <v>1901</v>
      </c>
      <c r="B26" s="1424"/>
      <c r="C26" s="1425"/>
      <c r="D26" s="1425"/>
      <c r="E26" s="1425"/>
      <c r="F26" s="1421">
        <f>SUM(B26:E26)</f>
        <v>0</v>
      </c>
      <c r="I26" s="1426"/>
      <c r="J26" s="1427"/>
    </row>
  </sheetData>
  <mergeCells count="6">
    <mergeCell ref="F7:F9"/>
    <mergeCell ref="A7:A9"/>
    <mergeCell ref="B7:B9"/>
    <mergeCell ref="C7:C9"/>
    <mergeCell ref="D7:D9"/>
    <mergeCell ref="E7:E9"/>
  </mergeCells>
  <pageMargins left="0.7" right="0.7" top="0.75" bottom="0.75" header="0.3" footer="0.3"/>
  <pageSetup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
  <sheetViews>
    <sheetView showGridLines="0" zoomScale="80" zoomScaleNormal="80" workbookViewId="0">
      <selection activeCell="B2" sqref="B2"/>
    </sheetView>
  </sheetViews>
  <sheetFormatPr defaultRowHeight="12.75"/>
  <cols>
    <col min="1" max="1" width="22.28515625" style="1549" bestFit="1" customWidth="1"/>
    <col min="2" max="2" width="15" style="1435" customWidth="1"/>
    <col min="3" max="3" width="15.7109375" style="1550" customWidth="1"/>
    <col min="4" max="4" width="15.28515625" style="1550" bestFit="1" customWidth="1"/>
    <col min="5" max="5" width="29.42578125" style="1435" bestFit="1" customWidth="1"/>
    <col min="6" max="6" width="14" style="1435" bestFit="1" customWidth="1"/>
    <col min="7" max="7" width="14" style="1553" customWidth="1"/>
    <col min="8" max="8" width="14" style="1553" bestFit="1" customWidth="1"/>
    <col min="9" max="10" width="14" style="1553" customWidth="1"/>
    <col min="11" max="11" width="13.28515625" style="1549" customWidth="1"/>
    <col min="12" max="12" width="13" style="1549" customWidth="1"/>
    <col min="13" max="13" width="9.140625" style="1553"/>
    <col min="14" max="16384" width="9.140625" style="1435"/>
  </cols>
  <sheetData>
    <row r="1" spans="1:13" ht="15">
      <c r="A1" t="s">
        <v>0</v>
      </c>
      <c r="B1" t="s">
        <v>2038</v>
      </c>
      <c r="C1" s="1435"/>
      <c r="D1" s="1435"/>
      <c r="G1" s="1435"/>
      <c r="H1" s="1435"/>
      <c r="I1" s="1435"/>
      <c r="J1" s="1435"/>
      <c r="K1" s="1435"/>
      <c r="L1" s="1435"/>
      <c r="M1" s="1435"/>
    </row>
    <row r="2" spans="1:13" ht="15">
      <c r="A2" t="s">
        <v>1877</v>
      </c>
      <c r="B2" t="s">
        <v>2039</v>
      </c>
      <c r="C2" s="1435"/>
      <c r="D2" s="1435"/>
      <c r="G2" s="1435"/>
      <c r="H2" s="1435"/>
      <c r="I2" s="1435"/>
      <c r="J2" s="1435"/>
      <c r="K2" s="1435"/>
      <c r="L2" s="1435"/>
      <c r="M2" s="1435"/>
    </row>
    <row r="3" spans="1:13" ht="15">
      <c r="A3" t="s">
        <v>4</v>
      </c>
      <c r="B3" t="s">
        <v>475</v>
      </c>
      <c r="C3" s="1435"/>
      <c r="D3" s="1435"/>
      <c r="G3" s="1435"/>
      <c r="H3" s="1435"/>
      <c r="I3" s="1435"/>
      <c r="J3" s="1435"/>
      <c r="K3" s="1435"/>
      <c r="L3" s="1435"/>
      <c r="M3" s="1435"/>
    </row>
    <row r="4" spans="1:13" ht="15">
      <c r="A4" t="s">
        <v>6</v>
      </c>
      <c r="B4" t="s">
        <v>608</v>
      </c>
      <c r="C4" s="1435"/>
      <c r="D4" s="1435"/>
      <c r="G4" s="1435"/>
      <c r="H4" s="1435"/>
      <c r="I4" s="1435"/>
      <c r="J4" s="1435"/>
      <c r="K4" s="1435"/>
      <c r="L4" s="1435"/>
      <c r="M4" s="1435"/>
    </row>
    <row r="5" spans="1:13" ht="15">
      <c r="A5" t="s">
        <v>8</v>
      </c>
      <c r="B5" t="s">
        <v>1880</v>
      </c>
      <c r="C5" s="1435"/>
      <c r="D5" s="1435"/>
      <c r="G5" s="1435"/>
      <c r="H5" s="1435"/>
      <c r="I5" s="1435"/>
      <c r="J5" s="1435"/>
      <c r="K5" s="1435"/>
      <c r="L5" s="1435"/>
      <c r="M5" s="1435"/>
    </row>
    <row r="6" spans="1:13">
      <c r="A6" s="1435"/>
      <c r="C6" s="1435"/>
      <c r="D6" s="1435"/>
      <c r="G6" s="1435"/>
      <c r="H6" s="1435"/>
      <c r="I6" s="1435"/>
      <c r="J6" s="1435"/>
      <c r="K6" s="1435"/>
      <c r="L6" s="1435"/>
      <c r="M6" s="1435"/>
    </row>
    <row r="7" spans="1:13">
      <c r="A7" s="1435"/>
      <c r="C7" s="1435"/>
      <c r="D7" s="1435"/>
      <c r="G7" s="1435"/>
      <c r="H7" s="1435"/>
      <c r="I7" s="1435"/>
      <c r="J7" s="1435"/>
      <c r="K7" s="1435"/>
      <c r="L7" s="1435"/>
      <c r="M7" s="1435"/>
    </row>
    <row r="8" spans="1:13" s="1562" customFormat="1" ht="45.75" thickBot="1">
      <c r="A8" s="1559" t="s">
        <v>1903</v>
      </c>
      <c r="B8" s="1559" t="s">
        <v>2040</v>
      </c>
      <c r="C8" s="1559" t="s">
        <v>2041</v>
      </c>
      <c r="D8" s="1560" t="s">
        <v>2031</v>
      </c>
      <c r="E8" s="1560" t="s">
        <v>2042</v>
      </c>
      <c r="F8" s="1560" t="s">
        <v>729</v>
      </c>
      <c r="G8" s="1560" t="s">
        <v>2043</v>
      </c>
      <c r="H8" s="1560" t="s">
        <v>2044</v>
      </c>
      <c r="I8" s="1560" t="s">
        <v>2045</v>
      </c>
      <c r="J8" s="1560" t="s">
        <v>2046</v>
      </c>
      <c r="K8" s="1560" t="s">
        <v>2035</v>
      </c>
      <c r="L8" s="1560" t="s">
        <v>2036</v>
      </c>
      <c r="M8" s="1561" t="s">
        <v>2047</v>
      </c>
    </row>
    <row r="9" spans="1:13" s="1562" customFormat="1" ht="15.75" thickBot="1">
      <c r="A9" s="1563"/>
      <c r="B9" s="1564"/>
      <c r="C9" s="1563"/>
      <c r="D9" s="1565"/>
      <c r="E9" s="1566"/>
      <c r="F9" s="1565"/>
      <c r="G9" s="1567">
        <f>SUM(G10:G498)</f>
        <v>0</v>
      </c>
      <c r="H9" s="1568">
        <f>SUM(H10:H498)</f>
        <v>0</v>
      </c>
      <c r="I9" s="1569">
        <f>SUM(I10:I498)</f>
        <v>0</v>
      </c>
      <c r="J9" s="1568">
        <f>SUM(J10:J498)</f>
        <v>0</v>
      </c>
      <c r="K9" s="1565"/>
      <c r="L9" s="1566"/>
      <c r="M9" s="1566"/>
    </row>
    <row r="10" spans="1:13">
      <c r="A10" s="1570"/>
      <c r="B10" s="1571"/>
      <c r="C10" s="1572"/>
      <c r="D10" s="1572"/>
      <c r="E10" s="1571"/>
      <c r="F10" s="1571"/>
      <c r="G10" s="1573"/>
      <c r="H10" s="1573"/>
      <c r="I10" s="1573"/>
      <c r="J10" s="1573"/>
      <c r="K10" s="1574"/>
      <c r="L10" s="1574"/>
      <c r="M10" s="1575"/>
    </row>
  </sheetData>
  <dataValidations count="3">
    <dataValidation type="list" allowBlank="1" showInputMessage="1" showErrorMessage="1" sqref="B10:B1048576">
      <formula1>#REF!</formula1>
    </dataValidation>
    <dataValidation type="list" allowBlank="1" showInputMessage="1" showErrorMessage="1" sqref="E10:E1048576">
      <formula1>#REF!</formula1>
    </dataValidation>
    <dataValidation type="list" allowBlank="1" showInputMessage="1" showErrorMessage="1" sqref="F10:F1048576">
      <formula1>#REF!</formula1>
    </dataValidation>
  </dataValidations>
  <pageMargins left="0.75" right="0.75" top="1" bottom="1" header="0.5" footer="0.5"/>
  <pageSetup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52"/>
  <sheetViews>
    <sheetView showGridLines="0" zoomScale="80" zoomScaleNormal="80" workbookViewId="0">
      <selection activeCell="B2" sqref="B2"/>
    </sheetView>
  </sheetViews>
  <sheetFormatPr defaultRowHeight="12.75"/>
  <cols>
    <col min="1" max="1" width="60.140625" style="1576" customWidth="1"/>
    <col min="2" max="2" width="9.140625" style="1576" customWidth="1"/>
    <col min="3" max="3" width="6.42578125" style="1576" bestFit="1" customWidth="1"/>
    <col min="4" max="4" width="7.28515625" style="1576" bestFit="1" customWidth="1"/>
    <col min="5" max="5" width="8.5703125" style="1576" bestFit="1" customWidth="1"/>
    <col min="6" max="6" width="6" style="1576" bestFit="1" customWidth="1"/>
    <col min="7" max="7" width="6.42578125" style="1576" bestFit="1" customWidth="1"/>
    <col min="8" max="8" width="7.28515625" style="1576" bestFit="1" customWidth="1"/>
    <col min="9" max="9" width="6.5703125" style="1576" bestFit="1" customWidth="1"/>
    <col min="10" max="10" width="5.85546875" style="1576" bestFit="1" customWidth="1"/>
    <col min="11" max="11" width="8.42578125" style="1576" bestFit="1" customWidth="1"/>
    <col min="12" max="16384" width="9.140625" style="1576"/>
  </cols>
  <sheetData>
    <row r="1" spans="1:11" ht="15">
      <c r="A1" t="s">
        <v>0</v>
      </c>
      <c r="B1" t="s">
        <v>2048</v>
      </c>
    </row>
    <row r="2" spans="1:11" ht="15">
      <c r="A2" t="s">
        <v>1877</v>
      </c>
      <c r="B2" s="3104" t="s">
        <v>2049</v>
      </c>
      <c r="C2" s="3104"/>
      <c r="D2" s="3104"/>
      <c r="E2" s="3104"/>
      <c r="F2" s="3104"/>
      <c r="G2" s="3104"/>
      <c r="H2" s="3104"/>
      <c r="I2" s="3104"/>
      <c r="J2" s="3104"/>
      <c r="K2" s="3104"/>
    </row>
    <row r="3" spans="1:11" ht="15">
      <c r="A3" t="s">
        <v>4</v>
      </c>
      <c r="B3" t="s">
        <v>475</v>
      </c>
    </row>
    <row r="4" spans="1:11" ht="15">
      <c r="A4" t="s">
        <v>6</v>
      </c>
      <c r="B4" t="s">
        <v>7</v>
      </c>
    </row>
    <row r="5" spans="1:11" ht="15">
      <c r="A5" t="s">
        <v>8</v>
      </c>
      <c r="B5" t="s">
        <v>1880</v>
      </c>
    </row>
    <row r="6" spans="1:11" ht="13.5" thickBot="1"/>
    <row r="7" spans="1:11" ht="13.5" thickBot="1">
      <c r="A7" s="3105" t="s">
        <v>2050</v>
      </c>
      <c r="B7" s="3107" t="s">
        <v>2051</v>
      </c>
      <c r="C7" s="3108"/>
      <c r="D7" s="3108"/>
      <c r="E7" s="3109"/>
      <c r="F7" s="3110" t="s">
        <v>2052</v>
      </c>
      <c r="G7" s="3111"/>
      <c r="H7" s="3112"/>
      <c r="I7" s="3110" t="s">
        <v>2053</v>
      </c>
      <c r="J7" s="3111"/>
      <c r="K7" s="1577" t="s">
        <v>1884</v>
      </c>
    </row>
    <row r="8" spans="1:11" ht="13.5" thickBot="1">
      <c r="A8" s="3106"/>
      <c r="B8" s="1578" t="s">
        <v>2054</v>
      </c>
      <c r="C8" s="1579" t="s">
        <v>2055</v>
      </c>
      <c r="D8" s="1579" t="s">
        <v>2056</v>
      </c>
      <c r="E8" s="1580" t="s">
        <v>2057</v>
      </c>
      <c r="F8" s="1581" t="s">
        <v>2058</v>
      </c>
      <c r="G8" s="1582" t="s">
        <v>2059</v>
      </c>
      <c r="H8" s="1583" t="s">
        <v>2060</v>
      </c>
      <c r="I8" s="1584" t="s">
        <v>2061</v>
      </c>
      <c r="J8" s="1585" t="s">
        <v>2062</v>
      </c>
      <c r="K8" s="1586"/>
    </row>
    <row r="9" spans="1:11" ht="13.5" thickBot="1">
      <c r="A9" s="1587" t="s">
        <v>2063</v>
      </c>
      <c r="B9" s="1588">
        <f t="shared" ref="B9:K9" si="0">SUM(B10:B24)</f>
        <v>0</v>
      </c>
      <c r="C9" s="1589">
        <f t="shared" si="0"/>
        <v>0</v>
      </c>
      <c r="D9" s="1589">
        <f t="shared" si="0"/>
        <v>0</v>
      </c>
      <c r="E9" s="1590">
        <f t="shared" si="0"/>
        <v>0</v>
      </c>
      <c r="F9" s="1588">
        <f t="shared" si="0"/>
        <v>0</v>
      </c>
      <c r="G9" s="1589">
        <f t="shared" si="0"/>
        <v>0</v>
      </c>
      <c r="H9" s="1590">
        <f t="shared" si="0"/>
        <v>0</v>
      </c>
      <c r="I9" s="1589">
        <f t="shared" si="0"/>
        <v>0</v>
      </c>
      <c r="J9" s="1589">
        <f t="shared" si="0"/>
        <v>0</v>
      </c>
      <c r="K9" s="1591">
        <f t="shared" si="0"/>
        <v>0</v>
      </c>
    </row>
    <row r="10" spans="1:11">
      <c r="A10" s="1592" t="s">
        <v>2064</v>
      </c>
      <c r="B10" s="1593"/>
      <c r="C10" s="1594"/>
      <c r="D10" s="1594"/>
      <c r="E10" s="1595"/>
      <c r="F10" s="1593"/>
      <c r="G10" s="1594"/>
      <c r="H10" s="1595"/>
      <c r="I10" s="1594"/>
      <c r="J10" s="1596"/>
      <c r="K10" s="1597">
        <f t="shared" ref="K10:K24" si="1">SUM(B10:J10)</f>
        <v>0</v>
      </c>
    </row>
    <row r="11" spans="1:11">
      <c r="A11" s="1592" t="s">
        <v>2065</v>
      </c>
      <c r="B11" s="1593"/>
      <c r="C11" s="1594"/>
      <c r="D11" s="1594"/>
      <c r="E11" s="1595"/>
      <c r="F11" s="1593"/>
      <c r="G11" s="1594"/>
      <c r="H11" s="1595"/>
      <c r="I11" s="1594"/>
      <c r="J11" s="1594"/>
      <c r="K11" s="1598">
        <f t="shared" si="1"/>
        <v>0</v>
      </c>
    </row>
    <row r="12" spans="1:11">
      <c r="A12" s="1592" t="s">
        <v>2066</v>
      </c>
      <c r="B12" s="1593"/>
      <c r="C12" s="1594"/>
      <c r="D12" s="1594"/>
      <c r="E12" s="1595"/>
      <c r="F12" s="1593"/>
      <c r="G12" s="1594"/>
      <c r="H12" s="1595"/>
      <c r="I12" s="1594"/>
      <c r="J12" s="1594"/>
      <c r="K12" s="1598">
        <f t="shared" si="1"/>
        <v>0</v>
      </c>
    </row>
    <row r="13" spans="1:11">
      <c r="A13" s="1592" t="s">
        <v>2067</v>
      </c>
      <c r="B13" s="1593"/>
      <c r="C13" s="1594"/>
      <c r="D13" s="1594"/>
      <c r="E13" s="1595"/>
      <c r="F13" s="1593"/>
      <c r="G13" s="1594"/>
      <c r="H13" s="1595"/>
      <c r="I13" s="1594"/>
      <c r="J13" s="1594"/>
      <c r="K13" s="1598">
        <f t="shared" si="1"/>
        <v>0</v>
      </c>
    </row>
    <row r="14" spans="1:11">
      <c r="A14" s="1592" t="s">
        <v>2068</v>
      </c>
      <c r="B14" s="1593"/>
      <c r="C14" s="1594"/>
      <c r="D14" s="1594"/>
      <c r="E14" s="1595"/>
      <c r="F14" s="1593"/>
      <c r="G14" s="1594"/>
      <c r="H14" s="1595"/>
      <c r="I14" s="1594"/>
      <c r="J14" s="1594"/>
      <c r="K14" s="1598">
        <f t="shared" si="1"/>
        <v>0</v>
      </c>
    </row>
    <row r="15" spans="1:11">
      <c r="A15" s="1592" t="s">
        <v>2069</v>
      </c>
      <c r="B15" s="1593"/>
      <c r="C15" s="1594"/>
      <c r="D15" s="1594"/>
      <c r="E15" s="1595"/>
      <c r="F15" s="1593"/>
      <c r="G15" s="1594"/>
      <c r="H15" s="1595"/>
      <c r="I15" s="1594"/>
      <c r="J15" s="1594"/>
      <c r="K15" s="1598">
        <f t="shared" si="1"/>
        <v>0</v>
      </c>
    </row>
    <row r="16" spans="1:11">
      <c r="A16" s="1592" t="s">
        <v>2070</v>
      </c>
      <c r="B16" s="1593"/>
      <c r="C16" s="1594"/>
      <c r="D16" s="1594"/>
      <c r="E16" s="1595"/>
      <c r="F16" s="1593"/>
      <c r="G16" s="1594"/>
      <c r="H16" s="1595"/>
      <c r="I16" s="1594"/>
      <c r="J16" s="1594"/>
      <c r="K16" s="1598">
        <f t="shared" si="1"/>
        <v>0</v>
      </c>
    </row>
    <row r="17" spans="1:11" ht="23.25">
      <c r="A17" s="1599" t="s">
        <v>2071</v>
      </c>
      <c r="B17" s="1593"/>
      <c r="C17" s="1594"/>
      <c r="D17" s="1594"/>
      <c r="E17" s="1595"/>
      <c r="F17" s="1593"/>
      <c r="G17" s="1594"/>
      <c r="H17" s="1595"/>
      <c r="I17" s="1594"/>
      <c r="J17" s="1594"/>
      <c r="K17" s="1598">
        <f t="shared" si="1"/>
        <v>0</v>
      </c>
    </row>
    <row r="18" spans="1:11" s="1600" customFormat="1">
      <c r="A18" s="1599" t="s">
        <v>2072</v>
      </c>
      <c r="B18" s="1593"/>
      <c r="C18" s="1594"/>
      <c r="D18" s="1594"/>
      <c r="E18" s="1595"/>
      <c r="F18" s="1593"/>
      <c r="G18" s="1594"/>
      <c r="H18" s="1595"/>
      <c r="I18" s="1594"/>
      <c r="J18" s="1594"/>
      <c r="K18" s="1598">
        <f t="shared" si="1"/>
        <v>0</v>
      </c>
    </row>
    <row r="19" spans="1:11" s="1600" customFormat="1">
      <c r="A19" s="1592" t="s">
        <v>2073</v>
      </c>
      <c r="B19" s="1593"/>
      <c r="C19" s="1594"/>
      <c r="D19" s="1594"/>
      <c r="E19" s="1595"/>
      <c r="F19" s="1593"/>
      <c r="G19" s="1594"/>
      <c r="H19" s="1595"/>
      <c r="I19" s="1594"/>
      <c r="J19" s="1594"/>
      <c r="K19" s="1598">
        <f t="shared" si="1"/>
        <v>0</v>
      </c>
    </row>
    <row r="20" spans="1:11">
      <c r="A20" s="1592" t="s">
        <v>2074</v>
      </c>
      <c r="B20" s="1593"/>
      <c r="C20" s="1594"/>
      <c r="D20" s="1594"/>
      <c r="E20" s="1595"/>
      <c r="F20" s="1593"/>
      <c r="G20" s="1594"/>
      <c r="H20" s="1595"/>
      <c r="I20" s="1594"/>
      <c r="J20" s="1594"/>
      <c r="K20" s="1598">
        <f t="shared" si="1"/>
        <v>0</v>
      </c>
    </row>
    <row r="21" spans="1:11">
      <c r="A21" s="1592" t="s">
        <v>2075</v>
      </c>
      <c r="B21" s="1593"/>
      <c r="C21" s="1594"/>
      <c r="D21" s="1594"/>
      <c r="E21" s="1595"/>
      <c r="F21" s="1593"/>
      <c r="G21" s="1594"/>
      <c r="H21" s="1595"/>
      <c r="I21" s="1594"/>
      <c r="J21" s="1594"/>
      <c r="K21" s="1598">
        <f t="shared" si="1"/>
        <v>0</v>
      </c>
    </row>
    <row r="22" spans="1:11">
      <c r="A22" s="1592" t="s">
        <v>2076</v>
      </c>
      <c r="B22" s="1593"/>
      <c r="C22" s="1594"/>
      <c r="D22" s="1594"/>
      <c r="E22" s="1595"/>
      <c r="F22" s="1593"/>
      <c r="G22" s="1594"/>
      <c r="H22" s="1595"/>
      <c r="I22" s="1594"/>
      <c r="J22" s="1594"/>
      <c r="K22" s="1598">
        <f t="shared" si="1"/>
        <v>0</v>
      </c>
    </row>
    <row r="23" spans="1:11">
      <c r="A23" s="1592" t="s">
        <v>2077</v>
      </c>
      <c r="B23" s="1593"/>
      <c r="C23" s="1594"/>
      <c r="D23" s="1594"/>
      <c r="E23" s="1595"/>
      <c r="F23" s="1593"/>
      <c r="G23" s="1594"/>
      <c r="H23" s="1595"/>
      <c r="I23" s="1594"/>
      <c r="J23" s="1594"/>
      <c r="K23" s="1598">
        <f t="shared" si="1"/>
        <v>0</v>
      </c>
    </row>
    <row r="24" spans="1:11" ht="13.5" thickBot="1">
      <c r="A24" s="1592" t="s">
        <v>2078</v>
      </c>
      <c r="B24" s="1593"/>
      <c r="C24" s="1594"/>
      <c r="D24" s="1594"/>
      <c r="E24" s="1595"/>
      <c r="F24" s="1593"/>
      <c r="G24" s="1594"/>
      <c r="H24" s="1595"/>
      <c r="I24" s="1594"/>
      <c r="J24" s="1594"/>
      <c r="K24" s="1601">
        <f t="shared" si="1"/>
        <v>0</v>
      </c>
    </row>
    <row r="25" spans="1:11" ht="13.5" thickBot="1">
      <c r="A25" s="1587" t="s">
        <v>2079</v>
      </c>
      <c r="B25" s="1602">
        <f>+B26+B29+B35</f>
        <v>0</v>
      </c>
      <c r="C25" s="1602">
        <f t="shared" ref="C25:H25" si="2">+C26+C29+C35</f>
        <v>0</v>
      </c>
      <c r="D25" s="1602">
        <f t="shared" si="2"/>
        <v>0</v>
      </c>
      <c r="E25" s="1602">
        <f t="shared" si="2"/>
        <v>0</v>
      </c>
      <c r="F25" s="1602">
        <f t="shared" si="2"/>
        <v>0</v>
      </c>
      <c r="G25" s="1602">
        <f t="shared" si="2"/>
        <v>0</v>
      </c>
      <c r="H25" s="1602">
        <f t="shared" si="2"/>
        <v>0</v>
      </c>
      <c r="I25" s="1603">
        <f t="shared" ref="I25:K25" si="3">+I26+I29+I32+I33+I34+I35</f>
        <v>0</v>
      </c>
      <c r="J25" s="1603">
        <f t="shared" si="3"/>
        <v>0</v>
      </c>
      <c r="K25" s="1604">
        <f t="shared" si="3"/>
        <v>0</v>
      </c>
    </row>
    <row r="26" spans="1:11" ht="13.5" thickBot="1">
      <c r="A26" s="1592" t="s">
        <v>2080</v>
      </c>
      <c r="B26" s="1605">
        <f t="shared" ref="B26:K26" si="4">+B27+B28</f>
        <v>0</v>
      </c>
      <c r="C26" s="1606">
        <f t="shared" si="4"/>
        <v>0</v>
      </c>
      <c r="D26" s="1606">
        <f t="shared" si="4"/>
        <v>0</v>
      </c>
      <c r="E26" s="1607">
        <f t="shared" si="4"/>
        <v>0</v>
      </c>
      <c r="F26" s="1602">
        <f t="shared" si="4"/>
        <v>0</v>
      </c>
      <c r="G26" s="1603">
        <f t="shared" si="4"/>
        <v>0</v>
      </c>
      <c r="H26" s="1608">
        <f t="shared" si="4"/>
        <v>0</v>
      </c>
      <c r="I26" s="1603">
        <f t="shared" si="4"/>
        <v>0</v>
      </c>
      <c r="J26" s="1603">
        <f t="shared" si="4"/>
        <v>0</v>
      </c>
      <c r="K26" s="1604">
        <f t="shared" si="4"/>
        <v>0</v>
      </c>
    </row>
    <row r="27" spans="1:11" s="1600" customFormat="1">
      <c r="A27" s="1609" t="s">
        <v>2039</v>
      </c>
      <c r="B27" s="1593"/>
      <c r="C27" s="1594"/>
      <c r="D27" s="1594"/>
      <c r="E27" s="1595"/>
      <c r="F27" s="1593"/>
      <c r="G27" s="1594"/>
      <c r="H27" s="1595"/>
      <c r="I27" s="1594"/>
      <c r="J27" s="1594"/>
      <c r="K27" s="1598">
        <f>SUM(B27:J27)</f>
        <v>0</v>
      </c>
    </row>
    <row r="28" spans="1:11" s="1600" customFormat="1" ht="13.5" thickBot="1">
      <c r="A28" s="1610" t="s">
        <v>2081</v>
      </c>
      <c r="B28" s="1593"/>
      <c r="C28" s="1594"/>
      <c r="D28" s="1594"/>
      <c r="E28" s="1595"/>
      <c r="F28" s="1593"/>
      <c r="G28" s="1594"/>
      <c r="H28" s="1595"/>
      <c r="I28" s="1594"/>
      <c r="J28" s="1594"/>
      <c r="K28" s="1598">
        <f>SUM(B28:J28)</f>
        <v>0</v>
      </c>
    </row>
    <row r="29" spans="1:11" ht="13.5" thickBot="1">
      <c r="A29" s="1611" t="s">
        <v>2082</v>
      </c>
      <c r="B29" s="1602">
        <f t="shared" ref="B29:K29" si="5">+B30+B31</f>
        <v>0</v>
      </c>
      <c r="C29" s="1603">
        <f t="shared" si="5"/>
        <v>0</v>
      </c>
      <c r="D29" s="1603">
        <f t="shared" si="5"/>
        <v>0</v>
      </c>
      <c r="E29" s="1608">
        <f t="shared" si="5"/>
        <v>0</v>
      </c>
      <c r="F29" s="1602">
        <f t="shared" si="5"/>
        <v>0</v>
      </c>
      <c r="G29" s="1603">
        <f t="shared" si="5"/>
        <v>0</v>
      </c>
      <c r="H29" s="1608">
        <f t="shared" si="5"/>
        <v>0</v>
      </c>
      <c r="I29" s="1603">
        <f t="shared" si="5"/>
        <v>0</v>
      </c>
      <c r="J29" s="1603">
        <f t="shared" si="5"/>
        <v>0</v>
      </c>
      <c r="K29" s="1597">
        <f t="shared" si="5"/>
        <v>0</v>
      </c>
    </row>
    <row r="30" spans="1:11">
      <c r="A30" s="1609" t="s">
        <v>2039</v>
      </c>
      <c r="B30" s="1593"/>
      <c r="C30" s="1594"/>
      <c r="D30" s="1594"/>
      <c r="E30" s="1595"/>
      <c r="F30" s="1593"/>
      <c r="G30" s="1594"/>
      <c r="H30" s="1595"/>
      <c r="I30" s="1594"/>
      <c r="J30" s="1594"/>
      <c r="K30" s="1597">
        <f t="shared" ref="K30:K35" si="6">SUM(B30:J30)</f>
        <v>0</v>
      </c>
    </row>
    <row r="31" spans="1:11" ht="13.5" thickBot="1">
      <c r="A31" s="1610" t="s">
        <v>2081</v>
      </c>
      <c r="B31" s="1593"/>
      <c r="C31" s="1594"/>
      <c r="D31" s="1594"/>
      <c r="E31" s="1595"/>
      <c r="F31" s="1593"/>
      <c r="G31" s="1594"/>
      <c r="H31" s="1595"/>
      <c r="I31" s="1594"/>
      <c r="J31" s="1594"/>
      <c r="K31" s="1598">
        <f t="shared" si="6"/>
        <v>0</v>
      </c>
    </row>
    <row r="32" spans="1:11">
      <c r="A32" s="1592" t="s">
        <v>201</v>
      </c>
      <c r="B32" s="1612"/>
      <c r="C32" s="1613"/>
      <c r="D32" s="1613"/>
      <c r="E32" s="1614"/>
      <c r="F32" s="1612"/>
      <c r="G32" s="1613"/>
      <c r="H32" s="1614"/>
      <c r="I32" s="1594"/>
      <c r="J32" s="1594"/>
      <c r="K32" s="1598">
        <f t="shared" si="6"/>
        <v>0</v>
      </c>
    </row>
    <row r="33" spans="1:11">
      <c r="A33" s="1592" t="s">
        <v>2083</v>
      </c>
      <c r="B33" s="1612"/>
      <c r="C33" s="1613"/>
      <c r="D33" s="1613"/>
      <c r="E33" s="1614"/>
      <c r="F33" s="1612"/>
      <c r="G33" s="1613"/>
      <c r="H33" s="1614"/>
      <c r="I33" s="1594"/>
      <c r="J33" s="1594"/>
      <c r="K33" s="1598">
        <f t="shared" si="6"/>
        <v>0</v>
      </c>
    </row>
    <row r="34" spans="1:11">
      <c r="A34" s="1592" t="s">
        <v>606</v>
      </c>
      <c r="B34" s="1612"/>
      <c r="C34" s="1613"/>
      <c r="D34" s="1613"/>
      <c r="E34" s="1614"/>
      <c r="F34" s="1612"/>
      <c r="G34" s="1613"/>
      <c r="H34" s="1614"/>
      <c r="I34" s="1594"/>
      <c r="J34" s="1594"/>
      <c r="K34" s="1598">
        <f t="shared" si="6"/>
        <v>0</v>
      </c>
    </row>
    <row r="35" spans="1:11" ht="13.5" thickBot="1">
      <c r="A35" s="1592" t="s">
        <v>2084</v>
      </c>
      <c r="B35" s="1593"/>
      <c r="C35" s="1594"/>
      <c r="D35" s="1594"/>
      <c r="E35" s="1595"/>
      <c r="F35" s="1593"/>
      <c r="G35" s="1594"/>
      <c r="H35" s="1595"/>
      <c r="I35" s="1594"/>
      <c r="J35" s="1594"/>
      <c r="K35" s="1601">
        <f t="shared" si="6"/>
        <v>0</v>
      </c>
    </row>
    <row r="36" spans="1:11" ht="13.5" thickBot="1">
      <c r="A36" s="1587" t="s">
        <v>1964</v>
      </c>
      <c r="B36" s="1602">
        <f t="shared" ref="B36:K36" si="7">SUM(B37:B39)</f>
        <v>0</v>
      </c>
      <c r="C36" s="1603">
        <f t="shared" si="7"/>
        <v>0</v>
      </c>
      <c r="D36" s="1603">
        <f t="shared" si="7"/>
        <v>0</v>
      </c>
      <c r="E36" s="1608">
        <f t="shared" si="7"/>
        <v>0</v>
      </c>
      <c r="F36" s="1603">
        <f t="shared" si="7"/>
        <v>0</v>
      </c>
      <c r="G36" s="1603">
        <f t="shared" si="7"/>
        <v>0</v>
      </c>
      <c r="H36" s="1608">
        <f t="shared" si="7"/>
        <v>0</v>
      </c>
      <c r="I36" s="1603">
        <f t="shared" si="7"/>
        <v>0</v>
      </c>
      <c r="J36" s="1603">
        <f t="shared" si="7"/>
        <v>0</v>
      </c>
      <c r="K36" s="1615">
        <f t="shared" si="7"/>
        <v>0</v>
      </c>
    </row>
    <row r="37" spans="1:11" s="1619" customFormat="1">
      <c r="A37" s="1592" t="s">
        <v>307</v>
      </c>
      <c r="B37" s="1616"/>
      <c r="C37" s="1617"/>
      <c r="D37" s="1617"/>
      <c r="E37" s="1618"/>
      <c r="F37" s="1616"/>
      <c r="G37" s="1617"/>
      <c r="H37" s="1618"/>
      <c r="I37" s="1617"/>
      <c r="J37" s="1617"/>
      <c r="K37" s="1598">
        <f>SUM(B37:J37)</f>
        <v>0</v>
      </c>
    </row>
    <row r="38" spans="1:11">
      <c r="A38" s="1592" t="s">
        <v>2085</v>
      </c>
      <c r="B38" s="1593"/>
      <c r="C38" s="1594"/>
      <c r="D38" s="1594"/>
      <c r="E38" s="1595"/>
      <c r="F38" s="1593"/>
      <c r="G38" s="1594"/>
      <c r="H38" s="1595"/>
      <c r="I38" s="1594"/>
      <c r="J38" s="1594"/>
      <c r="K38" s="1598">
        <f>SUM(B38:J38)</f>
        <v>0</v>
      </c>
    </row>
    <row r="39" spans="1:11" ht="13.5" thickBot="1">
      <c r="A39" s="1592" t="s">
        <v>613</v>
      </c>
      <c r="B39" s="1593"/>
      <c r="C39" s="1594"/>
      <c r="D39" s="1594"/>
      <c r="E39" s="1595"/>
      <c r="F39" s="1593"/>
      <c r="G39" s="1594"/>
      <c r="H39" s="1595"/>
      <c r="I39" s="1594"/>
      <c r="J39" s="1594"/>
      <c r="K39" s="1598">
        <f>SUM(B39:J39)</f>
        <v>0</v>
      </c>
    </row>
    <row r="40" spans="1:11" ht="13.5" thickBot="1">
      <c r="A40" s="1587" t="s">
        <v>2086</v>
      </c>
      <c r="B40" s="1602">
        <f t="shared" ref="B40:K40" si="8">SUM(B41:B44)</f>
        <v>0</v>
      </c>
      <c r="C40" s="1603">
        <f t="shared" si="8"/>
        <v>0</v>
      </c>
      <c r="D40" s="1603">
        <f t="shared" si="8"/>
        <v>0</v>
      </c>
      <c r="E40" s="1608">
        <f t="shared" si="8"/>
        <v>0</v>
      </c>
      <c r="F40" s="1603">
        <f t="shared" si="8"/>
        <v>0</v>
      </c>
      <c r="G40" s="1603">
        <f t="shared" si="8"/>
        <v>0</v>
      </c>
      <c r="H40" s="1608">
        <f t="shared" si="8"/>
        <v>0</v>
      </c>
      <c r="I40" s="1603">
        <f t="shared" si="8"/>
        <v>0</v>
      </c>
      <c r="J40" s="1603">
        <f t="shared" si="8"/>
        <v>0</v>
      </c>
      <c r="K40" s="1591">
        <f t="shared" si="8"/>
        <v>0</v>
      </c>
    </row>
    <row r="41" spans="1:11">
      <c r="A41" s="1592" t="s">
        <v>2087</v>
      </c>
      <c r="B41" s="1620"/>
      <c r="C41" s="1621"/>
      <c r="D41" s="1621"/>
      <c r="E41" s="1622"/>
      <c r="F41" s="1620"/>
      <c r="G41" s="1621"/>
      <c r="H41" s="1622"/>
      <c r="I41" s="1621"/>
      <c r="J41" s="1621"/>
      <c r="K41" s="1598">
        <f>SUM(B41:J41)</f>
        <v>0</v>
      </c>
    </row>
    <row r="42" spans="1:11">
      <c r="A42" s="1592" t="s">
        <v>2088</v>
      </c>
      <c r="B42" s="1623"/>
      <c r="C42" s="1624"/>
      <c r="D42" s="1624"/>
      <c r="E42" s="1625"/>
      <c r="F42" s="1623"/>
      <c r="G42" s="1624"/>
      <c r="H42" s="1625"/>
      <c r="I42" s="1624"/>
      <c r="J42" s="1624"/>
      <c r="K42" s="1598">
        <f>SUM(B42:J42)</f>
        <v>0</v>
      </c>
    </row>
    <row r="43" spans="1:11">
      <c r="A43" s="1599" t="s">
        <v>2089</v>
      </c>
      <c r="B43" s="1623"/>
      <c r="C43" s="1624"/>
      <c r="D43" s="1624"/>
      <c r="E43" s="1625"/>
      <c r="F43" s="1623"/>
      <c r="G43" s="1624"/>
      <c r="H43" s="1625"/>
      <c r="I43" s="1624"/>
      <c r="J43" s="1624"/>
      <c r="K43" s="1598">
        <f>SUM(B43:J43)</f>
        <v>0</v>
      </c>
    </row>
    <row r="44" spans="1:11" ht="13.5" thickBot="1">
      <c r="A44" s="1592" t="s">
        <v>1737</v>
      </c>
      <c r="B44" s="1620"/>
      <c r="C44" s="1621"/>
      <c r="D44" s="1621"/>
      <c r="E44" s="1622"/>
      <c r="F44" s="1620"/>
      <c r="G44" s="1621"/>
      <c r="H44" s="1622"/>
      <c r="I44" s="1621"/>
      <c r="J44" s="1621"/>
      <c r="K44" s="1598">
        <f>SUM(B44:J44)</f>
        <v>0</v>
      </c>
    </row>
    <row r="45" spans="1:11" ht="13.5" thickBot="1">
      <c r="A45" s="1587" t="s">
        <v>2090</v>
      </c>
      <c r="B45" s="1626"/>
      <c r="C45" s="1627"/>
      <c r="D45" s="1627"/>
      <c r="E45" s="1628"/>
      <c r="F45" s="1626"/>
      <c r="G45" s="1627"/>
      <c r="H45" s="1628"/>
      <c r="I45" s="1627"/>
      <c r="J45" s="1628"/>
      <c r="K45" s="1591">
        <f>SUM(B45:J45)</f>
        <v>0</v>
      </c>
    </row>
    <row r="46" spans="1:11" ht="13.5" thickBot="1">
      <c r="A46" s="1587" t="s">
        <v>1738</v>
      </c>
      <c r="B46" s="1602">
        <f t="shared" ref="B46:K46" si="9">+B45+B40+B36+B25+B9</f>
        <v>0</v>
      </c>
      <c r="C46" s="1603">
        <f t="shared" si="9"/>
        <v>0</v>
      </c>
      <c r="D46" s="1603">
        <f t="shared" si="9"/>
        <v>0</v>
      </c>
      <c r="E46" s="1608">
        <f t="shared" si="9"/>
        <v>0</v>
      </c>
      <c r="F46" s="1603">
        <f t="shared" si="9"/>
        <v>0</v>
      </c>
      <c r="G46" s="1603">
        <f t="shared" si="9"/>
        <v>0</v>
      </c>
      <c r="H46" s="1608">
        <f t="shared" si="9"/>
        <v>0</v>
      </c>
      <c r="I46" s="1603">
        <f t="shared" si="9"/>
        <v>0</v>
      </c>
      <c r="J46" s="1603">
        <f t="shared" si="9"/>
        <v>0</v>
      </c>
      <c r="K46" s="1629">
        <f t="shared" si="9"/>
        <v>0</v>
      </c>
    </row>
    <row r="47" spans="1:11" ht="13.5" thickBot="1">
      <c r="A47" s="1587" t="s">
        <v>2091</v>
      </c>
      <c r="B47" s="1602">
        <f t="shared" ref="B47:K47" si="10">SUM(B48:B50)</f>
        <v>0</v>
      </c>
      <c r="C47" s="1603">
        <f t="shared" si="10"/>
        <v>0</v>
      </c>
      <c r="D47" s="1603">
        <f t="shared" si="10"/>
        <v>0</v>
      </c>
      <c r="E47" s="1608">
        <f t="shared" si="10"/>
        <v>0</v>
      </c>
      <c r="F47" s="1603">
        <f t="shared" si="10"/>
        <v>0</v>
      </c>
      <c r="G47" s="1603">
        <f t="shared" si="10"/>
        <v>0</v>
      </c>
      <c r="H47" s="1608">
        <f t="shared" si="10"/>
        <v>0</v>
      </c>
      <c r="I47" s="1603">
        <f t="shared" si="10"/>
        <v>0</v>
      </c>
      <c r="J47" s="1603">
        <f t="shared" si="10"/>
        <v>0</v>
      </c>
      <c r="K47" s="1591">
        <f t="shared" si="10"/>
        <v>0</v>
      </c>
    </row>
    <row r="48" spans="1:11" ht="23.25">
      <c r="A48" s="1630" t="s">
        <v>2092</v>
      </c>
      <c r="B48" s="1631"/>
      <c r="C48" s="1632"/>
      <c r="D48" s="1632"/>
      <c r="E48" s="1633"/>
      <c r="F48" s="1634"/>
      <c r="G48" s="1635"/>
      <c r="H48" s="1636"/>
      <c r="I48" s="1632"/>
      <c r="J48" s="1632"/>
      <c r="K48" s="1598">
        <f>SUM(B48:J48)</f>
        <v>0</v>
      </c>
    </row>
    <row r="49" spans="1:11" ht="23.25">
      <c r="A49" s="1630" t="s">
        <v>2093</v>
      </c>
      <c r="B49" s="1631"/>
      <c r="C49" s="1632"/>
      <c r="D49" s="1632"/>
      <c r="E49" s="1633"/>
      <c r="F49" s="1631"/>
      <c r="G49" s="1632"/>
      <c r="H49" s="1633"/>
      <c r="I49" s="1632"/>
      <c r="J49" s="1632"/>
      <c r="K49" s="1598">
        <f>SUM(B49:J49)</f>
        <v>0</v>
      </c>
    </row>
    <row r="50" spans="1:11" ht="13.5" thickBot="1">
      <c r="A50" s="1585" t="s">
        <v>2094</v>
      </c>
      <c r="B50" s="1631"/>
      <c r="C50" s="1632"/>
      <c r="D50" s="1632"/>
      <c r="E50" s="1633"/>
      <c r="F50" s="1637"/>
      <c r="G50" s="1638"/>
      <c r="H50" s="1639"/>
      <c r="I50" s="1632"/>
      <c r="J50" s="1632"/>
      <c r="K50" s="1598">
        <f>SUM(B50:J50)</f>
        <v>0</v>
      </c>
    </row>
    <row r="51" spans="1:11" ht="13.5" thickBot="1">
      <c r="A51" s="1587" t="s">
        <v>2095</v>
      </c>
      <c r="B51" s="1602">
        <f t="shared" ref="B51:K51" si="11">+B47+B46</f>
        <v>0</v>
      </c>
      <c r="C51" s="1603">
        <f t="shared" si="11"/>
        <v>0</v>
      </c>
      <c r="D51" s="1603">
        <f t="shared" si="11"/>
        <v>0</v>
      </c>
      <c r="E51" s="1608">
        <f t="shared" si="11"/>
        <v>0</v>
      </c>
      <c r="F51" s="1603">
        <f t="shared" si="11"/>
        <v>0</v>
      </c>
      <c r="G51" s="1603">
        <f t="shared" si="11"/>
        <v>0</v>
      </c>
      <c r="H51" s="1608">
        <f t="shared" si="11"/>
        <v>0</v>
      </c>
      <c r="I51" s="1603">
        <f t="shared" si="11"/>
        <v>0</v>
      </c>
      <c r="J51" s="1603">
        <f t="shared" si="11"/>
        <v>0</v>
      </c>
      <c r="K51" s="1591">
        <f t="shared" si="11"/>
        <v>0</v>
      </c>
    </row>
    <row r="52" spans="1:11" s="1600" customFormat="1">
      <c r="A52" s="1640"/>
      <c r="B52" s="1640"/>
      <c r="C52" s="1640"/>
      <c r="D52" s="1640"/>
      <c r="E52" s="1640"/>
      <c r="F52" s="1641"/>
      <c r="G52" s="1641"/>
      <c r="H52" s="1641"/>
      <c r="I52" s="1641"/>
      <c r="J52" s="1641"/>
      <c r="K52" s="1642"/>
    </row>
  </sheetData>
  <mergeCells count="5">
    <mergeCell ref="B2:K2"/>
    <mergeCell ref="A7:A8"/>
    <mergeCell ref="B7:E7"/>
    <mergeCell ref="F7:H7"/>
    <mergeCell ref="I7:J7"/>
  </mergeCells>
  <pageMargins left="0.75" right="0.75" top="1" bottom="1" header="0.5" footer="0.5"/>
  <pageSetup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52"/>
  <sheetViews>
    <sheetView showGridLines="0" zoomScale="80" zoomScaleNormal="80" workbookViewId="0">
      <selection activeCell="B2" sqref="B2"/>
    </sheetView>
  </sheetViews>
  <sheetFormatPr defaultRowHeight="12.75"/>
  <cols>
    <col min="1" max="1" width="60.140625" style="1576" customWidth="1"/>
    <col min="2" max="2" width="18.5703125" style="1576" customWidth="1"/>
    <col min="3" max="4" width="11.140625" style="1576" customWidth="1"/>
    <col min="5" max="5" width="10.7109375" style="1576" customWidth="1"/>
    <col min="6" max="9" width="11.140625" style="1576" customWidth="1"/>
    <col min="10" max="10" width="13.42578125" style="1576" customWidth="1"/>
    <col min="11" max="11" width="11.140625" style="1576" customWidth="1"/>
    <col min="12" max="16384" width="9.140625" style="1576"/>
  </cols>
  <sheetData>
    <row r="1" spans="1:11" ht="15">
      <c r="A1" t="s">
        <v>0</v>
      </c>
      <c r="B1" t="s">
        <v>2096</v>
      </c>
    </row>
    <row r="2" spans="1:11" ht="26.25" customHeight="1">
      <c r="A2" t="s">
        <v>1877</v>
      </c>
      <c r="B2" s="1508" t="s">
        <v>2097</v>
      </c>
    </row>
    <row r="3" spans="1:11" ht="15">
      <c r="A3" t="s">
        <v>4</v>
      </c>
      <c r="B3" t="s">
        <v>475</v>
      </c>
    </row>
    <row r="4" spans="1:11" ht="15">
      <c r="A4" t="s">
        <v>6</v>
      </c>
      <c r="B4" t="s">
        <v>7</v>
      </c>
    </row>
    <row r="5" spans="1:11" ht="15">
      <c r="A5" t="s">
        <v>8</v>
      </c>
      <c r="B5" t="s">
        <v>1880</v>
      </c>
    </row>
    <row r="6" spans="1:11" ht="13.5" thickBot="1"/>
    <row r="7" spans="1:11" ht="13.5" thickBot="1">
      <c r="A7" s="1643"/>
      <c r="B7" s="3107" t="s">
        <v>2051</v>
      </c>
      <c r="C7" s="3108"/>
      <c r="D7" s="3108"/>
      <c r="E7" s="3109"/>
      <c r="F7" s="3110" t="s">
        <v>2052</v>
      </c>
      <c r="G7" s="3111"/>
      <c r="H7" s="3112"/>
      <c r="I7" s="3110" t="s">
        <v>2053</v>
      </c>
      <c r="J7" s="3111"/>
      <c r="K7" s="1577" t="s">
        <v>1884</v>
      </c>
    </row>
    <row r="8" spans="1:11" ht="13.5" thickBot="1">
      <c r="A8" s="1644" t="s">
        <v>2098</v>
      </c>
      <c r="B8" s="1578" t="s">
        <v>2054</v>
      </c>
      <c r="C8" s="1579" t="s">
        <v>2055</v>
      </c>
      <c r="D8" s="1579" t="s">
        <v>2056</v>
      </c>
      <c r="E8" s="1580" t="s">
        <v>2057</v>
      </c>
      <c r="F8" s="1581" t="s">
        <v>2058</v>
      </c>
      <c r="G8" s="1582" t="s">
        <v>2059</v>
      </c>
      <c r="H8" s="1583" t="s">
        <v>2060</v>
      </c>
      <c r="I8" s="1584" t="s">
        <v>2061</v>
      </c>
      <c r="J8" s="1585" t="s">
        <v>2062</v>
      </c>
      <c r="K8" s="1586"/>
    </row>
    <row r="9" spans="1:11" ht="18.75" customHeight="1" thickBot="1">
      <c r="A9" s="1587" t="s">
        <v>2063</v>
      </c>
      <c r="B9" s="1602">
        <f t="shared" ref="B9:K9" si="0">SUM(B10:B24)</f>
        <v>0</v>
      </c>
      <c r="C9" s="1603">
        <f t="shared" si="0"/>
        <v>0</v>
      </c>
      <c r="D9" s="1603">
        <f t="shared" si="0"/>
        <v>0</v>
      </c>
      <c r="E9" s="1608">
        <f t="shared" si="0"/>
        <v>0</v>
      </c>
      <c r="F9" s="1602">
        <f t="shared" si="0"/>
        <v>0</v>
      </c>
      <c r="G9" s="1603">
        <f t="shared" si="0"/>
        <v>0</v>
      </c>
      <c r="H9" s="1608">
        <f t="shared" si="0"/>
        <v>0</v>
      </c>
      <c r="I9" s="1603">
        <f t="shared" si="0"/>
        <v>0</v>
      </c>
      <c r="J9" s="1603">
        <f t="shared" si="0"/>
        <v>0</v>
      </c>
      <c r="K9" s="1591">
        <f t="shared" si="0"/>
        <v>0</v>
      </c>
    </row>
    <row r="10" spans="1:11">
      <c r="A10" s="1592" t="s">
        <v>2064</v>
      </c>
      <c r="B10" s="1593"/>
      <c r="C10" s="1594"/>
      <c r="D10" s="1594"/>
      <c r="E10" s="1595"/>
      <c r="F10" s="1593"/>
      <c r="G10" s="1594"/>
      <c r="H10" s="1595"/>
      <c r="I10" s="1594"/>
      <c r="J10" s="1596"/>
      <c r="K10" s="1645">
        <f t="shared" ref="K10:K24" si="1">SUM(B10:J10)</f>
        <v>0</v>
      </c>
    </row>
    <row r="11" spans="1:11">
      <c r="A11" s="1592" t="s">
        <v>2065</v>
      </c>
      <c r="B11" s="1593"/>
      <c r="C11" s="1594"/>
      <c r="D11" s="1594"/>
      <c r="E11" s="1595"/>
      <c r="F11" s="1593"/>
      <c r="G11" s="1594"/>
      <c r="H11" s="1595"/>
      <c r="I11" s="1594"/>
      <c r="J11" s="1594"/>
      <c r="K11" s="1646">
        <f t="shared" si="1"/>
        <v>0</v>
      </c>
    </row>
    <row r="12" spans="1:11">
      <c r="A12" s="1592" t="s">
        <v>2066</v>
      </c>
      <c r="B12" s="1593"/>
      <c r="C12" s="1594"/>
      <c r="D12" s="1594"/>
      <c r="E12" s="1595"/>
      <c r="F12" s="1593"/>
      <c r="G12" s="1594"/>
      <c r="H12" s="1595"/>
      <c r="I12" s="1594"/>
      <c r="J12" s="1594"/>
      <c r="K12" s="1646">
        <f t="shared" si="1"/>
        <v>0</v>
      </c>
    </row>
    <row r="13" spans="1:11">
      <c r="A13" s="1592" t="s">
        <v>2067</v>
      </c>
      <c r="B13" s="1593"/>
      <c r="C13" s="1594"/>
      <c r="D13" s="1594"/>
      <c r="E13" s="1595"/>
      <c r="F13" s="1593"/>
      <c r="G13" s="1594"/>
      <c r="H13" s="1595"/>
      <c r="I13" s="1594"/>
      <c r="J13" s="1594"/>
      <c r="K13" s="1646">
        <f t="shared" si="1"/>
        <v>0</v>
      </c>
    </row>
    <row r="14" spans="1:11">
      <c r="A14" s="1592" t="s">
        <v>2068</v>
      </c>
      <c r="B14" s="1593"/>
      <c r="C14" s="1594"/>
      <c r="D14" s="1594"/>
      <c r="E14" s="1595"/>
      <c r="F14" s="1593"/>
      <c r="G14" s="1594"/>
      <c r="H14" s="1595"/>
      <c r="I14" s="1594"/>
      <c r="J14" s="1594"/>
      <c r="K14" s="1646">
        <f t="shared" si="1"/>
        <v>0</v>
      </c>
    </row>
    <row r="15" spans="1:11">
      <c r="A15" s="1592" t="s">
        <v>2069</v>
      </c>
      <c r="B15" s="1593"/>
      <c r="C15" s="1594"/>
      <c r="D15" s="1594"/>
      <c r="E15" s="1595"/>
      <c r="F15" s="1593"/>
      <c r="G15" s="1594"/>
      <c r="H15" s="1595"/>
      <c r="I15" s="1594"/>
      <c r="J15" s="1594"/>
      <c r="K15" s="1646">
        <f t="shared" si="1"/>
        <v>0</v>
      </c>
    </row>
    <row r="16" spans="1:11">
      <c r="A16" s="1592" t="s">
        <v>2070</v>
      </c>
      <c r="B16" s="1593"/>
      <c r="C16" s="1594"/>
      <c r="D16" s="1594"/>
      <c r="E16" s="1595"/>
      <c r="F16" s="1593"/>
      <c r="G16" s="1594"/>
      <c r="H16" s="1595"/>
      <c r="I16" s="1594"/>
      <c r="J16" s="1594"/>
      <c r="K16" s="1646">
        <f t="shared" si="1"/>
        <v>0</v>
      </c>
    </row>
    <row r="17" spans="1:11" ht="23.25">
      <c r="A17" s="1599" t="s">
        <v>2071</v>
      </c>
      <c r="B17" s="1593"/>
      <c r="C17" s="1594"/>
      <c r="D17" s="1594"/>
      <c r="E17" s="1595"/>
      <c r="F17" s="1593"/>
      <c r="G17" s="1594"/>
      <c r="H17" s="1595"/>
      <c r="I17" s="1594"/>
      <c r="J17" s="1594"/>
      <c r="K17" s="1646">
        <f t="shared" si="1"/>
        <v>0</v>
      </c>
    </row>
    <row r="18" spans="1:11" s="1600" customFormat="1">
      <c r="A18" s="1599" t="s">
        <v>2072</v>
      </c>
      <c r="B18" s="1593"/>
      <c r="C18" s="1594"/>
      <c r="D18" s="1594"/>
      <c r="E18" s="1595"/>
      <c r="F18" s="1593"/>
      <c r="G18" s="1594"/>
      <c r="H18" s="1595"/>
      <c r="I18" s="1594"/>
      <c r="J18" s="1594"/>
      <c r="K18" s="1646">
        <f t="shared" si="1"/>
        <v>0</v>
      </c>
    </row>
    <row r="19" spans="1:11" s="1600" customFormat="1">
      <c r="A19" s="1592" t="s">
        <v>2073</v>
      </c>
      <c r="B19" s="1593"/>
      <c r="C19" s="1594"/>
      <c r="D19" s="1594"/>
      <c r="E19" s="1595"/>
      <c r="F19" s="1593"/>
      <c r="G19" s="1594"/>
      <c r="H19" s="1595"/>
      <c r="I19" s="1594"/>
      <c r="J19" s="1594"/>
      <c r="K19" s="1646">
        <f t="shared" si="1"/>
        <v>0</v>
      </c>
    </row>
    <row r="20" spans="1:11" ht="12" customHeight="1">
      <c r="A20" s="1592" t="s">
        <v>2074</v>
      </c>
      <c r="B20" s="1593"/>
      <c r="C20" s="1594"/>
      <c r="D20" s="1594"/>
      <c r="E20" s="1595"/>
      <c r="F20" s="1593"/>
      <c r="G20" s="1594"/>
      <c r="H20" s="1595"/>
      <c r="I20" s="1594"/>
      <c r="J20" s="1594"/>
      <c r="K20" s="1646">
        <f t="shared" si="1"/>
        <v>0</v>
      </c>
    </row>
    <row r="21" spans="1:11">
      <c r="A21" s="1592" t="s">
        <v>2075</v>
      </c>
      <c r="B21" s="1593"/>
      <c r="C21" s="1594"/>
      <c r="D21" s="1594"/>
      <c r="E21" s="1595"/>
      <c r="F21" s="1593"/>
      <c r="G21" s="1594"/>
      <c r="H21" s="1595"/>
      <c r="I21" s="1594"/>
      <c r="J21" s="1594"/>
      <c r="K21" s="1646">
        <f t="shared" si="1"/>
        <v>0</v>
      </c>
    </row>
    <row r="22" spans="1:11">
      <c r="A22" s="1592" t="s">
        <v>2076</v>
      </c>
      <c r="B22" s="1593"/>
      <c r="C22" s="1594"/>
      <c r="D22" s="1594"/>
      <c r="E22" s="1595"/>
      <c r="F22" s="1593"/>
      <c r="G22" s="1594"/>
      <c r="H22" s="1595"/>
      <c r="I22" s="1594"/>
      <c r="J22" s="1594"/>
      <c r="K22" s="1646">
        <f t="shared" si="1"/>
        <v>0</v>
      </c>
    </row>
    <row r="23" spans="1:11">
      <c r="A23" s="1592" t="s">
        <v>2077</v>
      </c>
      <c r="B23" s="1593"/>
      <c r="C23" s="1594"/>
      <c r="D23" s="1594"/>
      <c r="E23" s="1595"/>
      <c r="F23" s="1593"/>
      <c r="G23" s="1594"/>
      <c r="H23" s="1595"/>
      <c r="I23" s="1594"/>
      <c r="J23" s="1594"/>
      <c r="K23" s="1646">
        <f t="shared" si="1"/>
        <v>0</v>
      </c>
    </row>
    <row r="24" spans="1:11" ht="13.5" thickBot="1">
      <c r="A24" s="1592" t="s">
        <v>2078</v>
      </c>
      <c r="B24" s="1593"/>
      <c r="C24" s="1594"/>
      <c r="D24" s="1594"/>
      <c r="E24" s="1595"/>
      <c r="F24" s="1593"/>
      <c r="G24" s="1594"/>
      <c r="H24" s="1595"/>
      <c r="I24" s="1594"/>
      <c r="J24" s="1594"/>
      <c r="K24" s="1647">
        <f t="shared" si="1"/>
        <v>0</v>
      </c>
    </row>
    <row r="25" spans="1:11" ht="22.5" customHeight="1" thickBot="1">
      <c r="A25" s="1587" t="s">
        <v>2079</v>
      </c>
      <c r="B25" s="1602">
        <f>+B26+B29+B35</f>
        <v>0</v>
      </c>
      <c r="C25" s="1602">
        <f t="shared" ref="C25:H25" si="2">+C26+C29+C35</f>
        <v>0</v>
      </c>
      <c r="D25" s="1602">
        <f t="shared" si="2"/>
        <v>0</v>
      </c>
      <c r="E25" s="1602">
        <f t="shared" si="2"/>
        <v>0</v>
      </c>
      <c r="F25" s="1602">
        <f t="shared" si="2"/>
        <v>0</v>
      </c>
      <c r="G25" s="1602">
        <f t="shared" si="2"/>
        <v>0</v>
      </c>
      <c r="H25" s="1602">
        <f t="shared" si="2"/>
        <v>0</v>
      </c>
      <c r="I25" s="1603">
        <f t="shared" ref="I25:K25" si="3">+I26+I29+I32+I33+I34+I35</f>
        <v>0</v>
      </c>
      <c r="J25" s="1603">
        <f t="shared" si="3"/>
        <v>0</v>
      </c>
      <c r="K25" s="1648">
        <f t="shared" si="3"/>
        <v>0</v>
      </c>
    </row>
    <row r="26" spans="1:11" ht="21" customHeight="1" thickBot="1">
      <c r="A26" s="1592" t="s">
        <v>2080</v>
      </c>
      <c r="B26" s="1602">
        <f t="shared" ref="B26:K26" si="4">+B27+B28</f>
        <v>0</v>
      </c>
      <c r="C26" s="1603">
        <f t="shared" si="4"/>
        <v>0</v>
      </c>
      <c r="D26" s="1603">
        <f t="shared" si="4"/>
        <v>0</v>
      </c>
      <c r="E26" s="1608">
        <f t="shared" si="4"/>
        <v>0</v>
      </c>
      <c r="F26" s="1602">
        <f t="shared" si="4"/>
        <v>0</v>
      </c>
      <c r="G26" s="1603">
        <f t="shared" si="4"/>
        <v>0</v>
      </c>
      <c r="H26" s="1608">
        <f t="shared" si="4"/>
        <v>0</v>
      </c>
      <c r="I26" s="1603">
        <f t="shared" si="4"/>
        <v>0</v>
      </c>
      <c r="J26" s="1603">
        <f t="shared" si="4"/>
        <v>0</v>
      </c>
      <c r="K26" s="1648">
        <f t="shared" si="4"/>
        <v>0</v>
      </c>
    </row>
    <row r="27" spans="1:11" s="1600" customFormat="1">
      <c r="A27" s="1609" t="s">
        <v>2039</v>
      </c>
      <c r="B27" s="1593"/>
      <c r="C27" s="1594"/>
      <c r="D27" s="1594"/>
      <c r="E27" s="1595"/>
      <c r="F27" s="1593"/>
      <c r="G27" s="1594"/>
      <c r="H27" s="1595"/>
      <c r="I27" s="1594"/>
      <c r="J27" s="1594"/>
      <c r="K27" s="1646">
        <f>SUM(B27:J27)</f>
        <v>0</v>
      </c>
    </row>
    <row r="28" spans="1:11" s="1600" customFormat="1" ht="13.5" thickBot="1">
      <c r="A28" s="1610" t="s">
        <v>2081</v>
      </c>
      <c r="B28" s="1593"/>
      <c r="C28" s="1594"/>
      <c r="D28" s="1594"/>
      <c r="E28" s="1595"/>
      <c r="F28" s="1593"/>
      <c r="G28" s="1594"/>
      <c r="H28" s="1595"/>
      <c r="I28" s="1594"/>
      <c r="J28" s="1594"/>
      <c r="K28" s="1646">
        <f>SUM(B28:J28)</f>
        <v>0</v>
      </c>
    </row>
    <row r="29" spans="1:11" ht="13.5" thickBot="1">
      <c r="A29" s="1611" t="s">
        <v>2082</v>
      </c>
      <c r="B29" s="1602">
        <f t="shared" ref="B29:K29" si="5">+B30+B31</f>
        <v>0</v>
      </c>
      <c r="C29" s="1603">
        <f t="shared" si="5"/>
        <v>0</v>
      </c>
      <c r="D29" s="1603">
        <f t="shared" si="5"/>
        <v>0</v>
      </c>
      <c r="E29" s="1608">
        <f t="shared" si="5"/>
        <v>0</v>
      </c>
      <c r="F29" s="1602">
        <f t="shared" si="5"/>
        <v>0</v>
      </c>
      <c r="G29" s="1603">
        <f t="shared" si="5"/>
        <v>0</v>
      </c>
      <c r="H29" s="1608">
        <f t="shared" si="5"/>
        <v>0</v>
      </c>
      <c r="I29" s="1603">
        <f t="shared" si="5"/>
        <v>0</v>
      </c>
      <c r="J29" s="1603">
        <f t="shared" si="5"/>
        <v>0</v>
      </c>
      <c r="K29" s="1645">
        <f t="shared" si="5"/>
        <v>0</v>
      </c>
    </row>
    <row r="30" spans="1:11">
      <c r="A30" s="1609" t="s">
        <v>2039</v>
      </c>
      <c r="B30" s="1593"/>
      <c r="C30" s="1594"/>
      <c r="D30" s="1594"/>
      <c r="E30" s="1595"/>
      <c r="F30" s="1593"/>
      <c r="G30" s="1594"/>
      <c r="H30" s="1595"/>
      <c r="I30" s="1594"/>
      <c r="J30" s="1594"/>
      <c r="K30" s="1645">
        <f t="shared" ref="K30:K35" si="6">SUM(B30:J30)</f>
        <v>0</v>
      </c>
    </row>
    <row r="31" spans="1:11" ht="13.5" thickBot="1">
      <c r="A31" s="1610" t="s">
        <v>2081</v>
      </c>
      <c r="B31" s="1593"/>
      <c r="C31" s="1594"/>
      <c r="D31" s="1594"/>
      <c r="E31" s="1595"/>
      <c r="F31" s="1593"/>
      <c r="G31" s="1594"/>
      <c r="H31" s="1595"/>
      <c r="I31" s="1594"/>
      <c r="J31" s="1594"/>
      <c r="K31" s="1646">
        <f t="shared" si="6"/>
        <v>0</v>
      </c>
    </row>
    <row r="32" spans="1:11">
      <c r="A32" s="1592" t="s">
        <v>201</v>
      </c>
      <c r="B32" s="1612"/>
      <c r="C32" s="1613"/>
      <c r="D32" s="1613"/>
      <c r="E32" s="1614"/>
      <c r="F32" s="1612"/>
      <c r="G32" s="1613"/>
      <c r="H32" s="1614"/>
      <c r="I32" s="1594"/>
      <c r="J32" s="1594"/>
      <c r="K32" s="1646">
        <f t="shared" si="6"/>
        <v>0</v>
      </c>
    </row>
    <row r="33" spans="1:11">
      <c r="A33" s="1592" t="s">
        <v>2083</v>
      </c>
      <c r="B33" s="1612"/>
      <c r="C33" s="1613"/>
      <c r="D33" s="1613"/>
      <c r="E33" s="1614"/>
      <c r="F33" s="1612"/>
      <c r="G33" s="1613"/>
      <c r="H33" s="1614"/>
      <c r="I33" s="1594"/>
      <c r="J33" s="1594"/>
      <c r="K33" s="1646">
        <f t="shared" si="6"/>
        <v>0</v>
      </c>
    </row>
    <row r="34" spans="1:11">
      <c r="A34" s="1592" t="s">
        <v>606</v>
      </c>
      <c r="B34" s="1612"/>
      <c r="C34" s="1613"/>
      <c r="D34" s="1613"/>
      <c r="E34" s="1614"/>
      <c r="F34" s="1612"/>
      <c r="G34" s="1613"/>
      <c r="H34" s="1614"/>
      <c r="I34" s="1594"/>
      <c r="J34" s="1594"/>
      <c r="K34" s="1646">
        <f t="shared" si="6"/>
        <v>0</v>
      </c>
    </row>
    <row r="35" spans="1:11" ht="13.5" thickBot="1">
      <c r="A35" s="1592" t="s">
        <v>2084</v>
      </c>
      <c r="B35" s="1593"/>
      <c r="C35" s="1594"/>
      <c r="D35" s="1594"/>
      <c r="E35" s="1595"/>
      <c r="F35" s="1593"/>
      <c r="G35" s="1594"/>
      <c r="H35" s="1595"/>
      <c r="I35" s="1594"/>
      <c r="J35" s="1594"/>
      <c r="K35" s="1647">
        <f t="shared" si="6"/>
        <v>0</v>
      </c>
    </row>
    <row r="36" spans="1:11" ht="23.25" customHeight="1" thickBot="1">
      <c r="A36" s="1587" t="s">
        <v>1964</v>
      </c>
      <c r="B36" s="1602">
        <f t="shared" ref="B36:K36" si="7">SUM(B37:B39)</f>
        <v>0</v>
      </c>
      <c r="C36" s="1603">
        <f t="shared" si="7"/>
        <v>0</v>
      </c>
      <c r="D36" s="1603">
        <f t="shared" si="7"/>
        <v>0</v>
      </c>
      <c r="E36" s="1608">
        <f t="shared" si="7"/>
        <v>0</v>
      </c>
      <c r="F36" s="1603">
        <f t="shared" si="7"/>
        <v>0</v>
      </c>
      <c r="G36" s="1603">
        <f t="shared" si="7"/>
        <v>0</v>
      </c>
      <c r="H36" s="1608">
        <f t="shared" si="7"/>
        <v>0</v>
      </c>
      <c r="I36" s="1603">
        <f t="shared" si="7"/>
        <v>0</v>
      </c>
      <c r="J36" s="1603">
        <f t="shared" si="7"/>
        <v>0</v>
      </c>
      <c r="K36" s="1649">
        <f t="shared" si="7"/>
        <v>0</v>
      </c>
    </row>
    <row r="37" spans="1:11" s="1619" customFormat="1">
      <c r="A37" s="1592" t="s">
        <v>307</v>
      </c>
      <c r="B37" s="1616"/>
      <c r="C37" s="1617"/>
      <c r="D37" s="1617"/>
      <c r="E37" s="1618"/>
      <c r="F37" s="1616"/>
      <c r="G37" s="1617"/>
      <c r="H37" s="1618"/>
      <c r="I37" s="1617"/>
      <c r="J37" s="1617"/>
      <c r="K37" s="1646">
        <f>SUM(B37:J37)</f>
        <v>0</v>
      </c>
    </row>
    <row r="38" spans="1:11">
      <c r="A38" s="1592" t="s">
        <v>2085</v>
      </c>
      <c r="B38" s="1593"/>
      <c r="C38" s="1594"/>
      <c r="D38" s="1594"/>
      <c r="E38" s="1595"/>
      <c r="F38" s="1593"/>
      <c r="G38" s="1594"/>
      <c r="H38" s="1595"/>
      <c r="I38" s="1594"/>
      <c r="J38" s="1594"/>
      <c r="K38" s="1646">
        <f>SUM(B38:J38)</f>
        <v>0</v>
      </c>
    </row>
    <row r="39" spans="1:11" ht="13.5" thickBot="1">
      <c r="A39" s="1592" t="s">
        <v>613</v>
      </c>
      <c r="B39" s="1593"/>
      <c r="C39" s="1594"/>
      <c r="D39" s="1594"/>
      <c r="E39" s="1595"/>
      <c r="F39" s="1593"/>
      <c r="G39" s="1594"/>
      <c r="H39" s="1595"/>
      <c r="I39" s="1594"/>
      <c r="J39" s="1594"/>
      <c r="K39" s="1646">
        <f>SUM(B39:J39)</f>
        <v>0</v>
      </c>
    </row>
    <row r="40" spans="1:11" ht="20.25" customHeight="1" thickBot="1">
      <c r="A40" s="1587" t="s">
        <v>2086</v>
      </c>
      <c r="B40" s="1602">
        <f t="shared" ref="B40:K40" si="8">SUM(B41:B44)</f>
        <v>0</v>
      </c>
      <c r="C40" s="1603">
        <f t="shared" si="8"/>
        <v>0</v>
      </c>
      <c r="D40" s="1603">
        <f t="shared" si="8"/>
        <v>0</v>
      </c>
      <c r="E40" s="1608">
        <f t="shared" si="8"/>
        <v>0</v>
      </c>
      <c r="F40" s="1603">
        <f t="shared" si="8"/>
        <v>0</v>
      </c>
      <c r="G40" s="1603">
        <f t="shared" si="8"/>
        <v>0</v>
      </c>
      <c r="H40" s="1608">
        <f t="shared" si="8"/>
        <v>0</v>
      </c>
      <c r="I40" s="1603">
        <f t="shared" si="8"/>
        <v>0</v>
      </c>
      <c r="J40" s="1603">
        <f t="shared" si="8"/>
        <v>0</v>
      </c>
      <c r="K40" s="1650">
        <f t="shared" si="8"/>
        <v>0</v>
      </c>
    </row>
    <row r="41" spans="1:11">
      <c r="A41" s="1592" t="s">
        <v>2087</v>
      </c>
      <c r="B41" s="1620"/>
      <c r="C41" s="1621"/>
      <c r="D41" s="1621"/>
      <c r="E41" s="1622"/>
      <c r="F41" s="1620"/>
      <c r="G41" s="1621"/>
      <c r="H41" s="1622"/>
      <c r="I41" s="1621"/>
      <c r="J41" s="1621"/>
      <c r="K41" s="1646">
        <f>SUM(B41:J41)</f>
        <v>0</v>
      </c>
    </row>
    <row r="42" spans="1:11">
      <c r="A42" s="1592" t="s">
        <v>2088</v>
      </c>
      <c r="B42" s="1623"/>
      <c r="C42" s="1624"/>
      <c r="D42" s="1624"/>
      <c r="E42" s="1625"/>
      <c r="F42" s="1623"/>
      <c r="G42" s="1624"/>
      <c r="H42" s="1625"/>
      <c r="I42" s="1624"/>
      <c r="J42" s="1624"/>
      <c r="K42" s="1646">
        <f>SUM(B42:J42)</f>
        <v>0</v>
      </c>
    </row>
    <row r="43" spans="1:11" ht="18.75" customHeight="1">
      <c r="A43" s="1599" t="s">
        <v>2089</v>
      </c>
      <c r="B43" s="1623"/>
      <c r="C43" s="1624"/>
      <c r="D43" s="1624"/>
      <c r="E43" s="1625"/>
      <c r="F43" s="1623"/>
      <c r="G43" s="1624"/>
      <c r="H43" s="1625"/>
      <c r="I43" s="1624"/>
      <c r="J43" s="1624"/>
      <c r="K43" s="1646">
        <f>SUM(B43:J43)</f>
        <v>0</v>
      </c>
    </row>
    <row r="44" spans="1:11" ht="15" customHeight="1" thickBot="1">
      <c r="A44" s="1592" t="s">
        <v>1737</v>
      </c>
      <c r="B44" s="1620"/>
      <c r="C44" s="1621"/>
      <c r="D44" s="1621"/>
      <c r="E44" s="1622"/>
      <c r="F44" s="1620"/>
      <c r="G44" s="1621"/>
      <c r="H44" s="1622"/>
      <c r="I44" s="1621"/>
      <c r="J44" s="1621"/>
      <c r="K44" s="1646">
        <f>SUM(B44:J44)</f>
        <v>0</v>
      </c>
    </row>
    <row r="45" spans="1:11" ht="19.5" customHeight="1" thickBot="1">
      <c r="A45" s="1587" t="s">
        <v>2090</v>
      </c>
      <c r="B45" s="1626"/>
      <c r="C45" s="1627"/>
      <c r="D45" s="1627"/>
      <c r="E45" s="1628"/>
      <c r="F45" s="1626"/>
      <c r="G45" s="1627"/>
      <c r="H45" s="1628"/>
      <c r="I45" s="1627"/>
      <c r="J45" s="1628"/>
      <c r="K45" s="1650">
        <f>SUM(B45:J45)</f>
        <v>0</v>
      </c>
    </row>
    <row r="46" spans="1:11" ht="18.75" customHeight="1" thickBot="1">
      <c r="A46" s="1587" t="s">
        <v>1738</v>
      </c>
      <c r="B46" s="1602">
        <f t="shared" ref="B46:K46" si="9">+B45+B40+B36+B25+B9</f>
        <v>0</v>
      </c>
      <c r="C46" s="1603">
        <f t="shared" si="9"/>
        <v>0</v>
      </c>
      <c r="D46" s="1603">
        <f t="shared" si="9"/>
        <v>0</v>
      </c>
      <c r="E46" s="1608">
        <f t="shared" si="9"/>
        <v>0</v>
      </c>
      <c r="F46" s="1603">
        <f t="shared" si="9"/>
        <v>0</v>
      </c>
      <c r="G46" s="1603">
        <f t="shared" si="9"/>
        <v>0</v>
      </c>
      <c r="H46" s="1608">
        <f t="shared" si="9"/>
        <v>0</v>
      </c>
      <c r="I46" s="1603">
        <f t="shared" si="9"/>
        <v>0</v>
      </c>
      <c r="J46" s="1603">
        <f t="shared" si="9"/>
        <v>0</v>
      </c>
      <c r="K46" s="1651">
        <f t="shared" si="9"/>
        <v>0</v>
      </c>
    </row>
    <row r="47" spans="1:11" ht="18.75" customHeight="1" thickBot="1">
      <c r="A47" s="1587" t="s">
        <v>2091</v>
      </c>
      <c r="B47" s="1602">
        <f t="shared" ref="B47:K47" si="10">SUM(B48:B50)</f>
        <v>0</v>
      </c>
      <c r="C47" s="1603">
        <f t="shared" si="10"/>
        <v>0</v>
      </c>
      <c r="D47" s="1603">
        <f t="shared" si="10"/>
        <v>0</v>
      </c>
      <c r="E47" s="1608">
        <f t="shared" si="10"/>
        <v>0</v>
      </c>
      <c r="F47" s="1603">
        <f t="shared" si="10"/>
        <v>0</v>
      </c>
      <c r="G47" s="1603">
        <f t="shared" si="10"/>
        <v>0</v>
      </c>
      <c r="H47" s="1608">
        <f t="shared" si="10"/>
        <v>0</v>
      </c>
      <c r="I47" s="1603">
        <f t="shared" si="10"/>
        <v>0</v>
      </c>
      <c r="J47" s="1603">
        <f t="shared" si="10"/>
        <v>0</v>
      </c>
      <c r="K47" s="1652">
        <f t="shared" si="10"/>
        <v>0</v>
      </c>
    </row>
    <row r="48" spans="1:11" ht="26.25" customHeight="1">
      <c r="A48" s="1630" t="s">
        <v>2092</v>
      </c>
      <c r="B48" s="1631"/>
      <c r="C48" s="1632"/>
      <c r="D48" s="1632"/>
      <c r="E48" s="1633"/>
      <c r="F48" s="1634"/>
      <c r="G48" s="1635"/>
      <c r="H48" s="1636"/>
      <c r="I48" s="1632"/>
      <c r="J48" s="1632"/>
      <c r="K48" s="1646">
        <f>SUM(B48:J48)</f>
        <v>0</v>
      </c>
    </row>
    <row r="49" spans="1:11" ht="27" customHeight="1">
      <c r="A49" s="1630" t="s">
        <v>2093</v>
      </c>
      <c r="B49" s="1631"/>
      <c r="C49" s="1632"/>
      <c r="D49" s="1632"/>
      <c r="E49" s="1633"/>
      <c r="F49" s="1631"/>
      <c r="G49" s="1632"/>
      <c r="H49" s="1633"/>
      <c r="I49" s="1632"/>
      <c r="J49" s="1632"/>
      <c r="K49" s="1646">
        <f>SUM(B49:J49)</f>
        <v>0</v>
      </c>
    </row>
    <row r="50" spans="1:11" ht="20.25" customHeight="1" thickBot="1">
      <c r="A50" s="1585" t="s">
        <v>2094</v>
      </c>
      <c r="B50" s="1631"/>
      <c r="C50" s="1632"/>
      <c r="D50" s="1632"/>
      <c r="E50" s="1633"/>
      <c r="F50" s="1637"/>
      <c r="G50" s="1638"/>
      <c r="H50" s="1639"/>
      <c r="I50" s="1632"/>
      <c r="J50" s="1632"/>
      <c r="K50" s="1646">
        <f>SUM(B50:J50)</f>
        <v>0</v>
      </c>
    </row>
    <row r="51" spans="1:11" ht="18.75" customHeight="1" thickBot="1">
      <c r="A51" s="1587" t="s">
        <v>2095</v>
      </c>
      <c r="B51" s="1588">
        <f t="shared" ref="B51:K51" si="11">+B47+B46</f>
        <v>0</v>
      </c>
      <c r="C51" s="1589">
        <f t="shared" si="11"/>
        <v>0</v>
      </c>
      <c r="D51" s="1589">
        <f t="shared" si="11"/>
        <v>0</v>
      </c>
      <c r="E51" s="1590">
        <f t="shared" si="11"/>
        <v>0</v>
      </c>
      <c r="F51" s="1589">
        <f t="shared" si="11"/>
        <v>0</v>
      </c>
      <c r="G51" s="1589">
        <f t="shared" si="11"/>
        <v>0</v>
      </c>
      <c r="H51" s="1590">
        <f t="shared" si="11"/>
        <v>0</v>
      </c>
      <c r="I51" s="1589">
        <f t="shared" si="11"/>
        <v>0</v>
      </c>
      <c r="J51" s="1589">
        <f t="shared" si="11"/>
        <v>0</v>
      </c>
      <c r="K51" s="1591">
        <f t="shared" si="11"/>
        <v>0</v>
      </c>
    </row>
    <row r="52" spans="1:11" s="1600" customFormat="1">
      <c r="A52" s="1640"/>
      <c r="B52" s="1640"/>
      <c r="C52" s="1640"/>
      <c r="D52" s="1640"/>
      <c r="E52" s="1640"/>
      <c r="F52" s="1641"/>
      <c r="G52" s="1641"/>
      <c r="H52" s="1641"/>
      <c r="I52" s="1641"/>
      <c r="J52" s="1641"/>
      <c r="K52" s="1642"/>
    </row>
  </sheetData>
  <mergeCells count="3">
    <mergeCell ref="B7:E7"/>
    <mergeCell ref="F7:H7"/>
    <mergeCell ref="I7:J7"/>
  </mergeCells>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2"/>
  <sheetViews>
    <sheetView zoomScale="85" zoomScaleNormal="85" workbookViewId="0">
      <selection activeCell="K21" sqref="K21"/>
    </sheetView>
  </sheetViews>
  <sheetFormatPr defaultRowHeight="15"/>
  <cols>
    <col min="1" max="1" width="10.85546875" style="190" customWidth="1"/>
    <col min="2" max="2" width="49" style="190" customWidth="1"/>
    <col min="3" max="3" width="18" style="190" customWidth="1"/>
    <col min="4" max="7" width="13" style="190" customWidth="1"/>
    <col min="8" max="8" width="15.85546875" style="190" customWidth="1"/>
    <col min="9" max="9" width="15.5703125" style="190" customWidth="1"/>
    <col min="10" max="10" width="9.140625" customWidth="1"/>
  </cols>
  <sheetData>
    <row r="1" spans="1:9" s="190" customFormat="1">
      <c r="A1" s="309"/>
      <c r="B1" s="283" t="s">
        <v>0</v>
      </c>
      <c r="C1" s="284" t="s">
        <v>595</v>
      </c>
    </row>
    <row r="2" spans="1:9" s="190" customFormat="1">
      <c r="A2" s="309"/>
      <c r="B2" s="283" t="s">
        <v>2</v>
      </c>
      <c r="C2" s="242" t="s">
        <v>596</v>
      </c>
    </row>
    <row r="3" spans="1:9" s="190" customFormat="1">
      <c r="A3" s="310"/>
      <c r="B3" s="283" t="s">
        <v>4</v>
      </c>
      <c r="C3" s="2" t="s">
        <v>5</v>
      </c>
    </row>
    <row r="4" spans="1:9" s="190" customFormat="1">
      <c r="A4" s="310"/>
      <c r="B4" s="283" t="s">
        <v>6</v>
      </c>
      <c r="C4" s="2" t="s">
        <v>7</v>
      </c>
    </row>
    <row r="5" spans="1:9" s="190" customFormat="1">
      <c r="A5" s="310"/>
      <c r="B5" s="283" t="s">
        <v>8</v>
      </c>
      <c r="C5" s="286" t="s">
        <v>9</v>
      </c>
    </row>
    <row r="6" spans="1:9" s="190" customFormat="1"/>
    <row r="7" spans="1:9" s="190" customFormat="1" ht="27" customHeight="1">
      <c r="A7" s="2851" t="s">
        <v>546</v>
      </c>
      <c r="B7" s="2853" t="s">
        <v>597</v>
      </c>
      <c r="C7" s="288"/>
      <c r="D7" s="288"/>
      <c r="E7" s="288"/>
      <c r="F7" s="2850" t="s">
        <v>486</v>
      </c>
      <c r="G7" s="2850"/>
      <c r="H7" s="288"/>
      <c r="I7" s="289"/>
    </row>
    <row r="8" spans="1:9" s="190" customFormat="1" ht="30" customHeight="1">
      <c r="A8" s="2852"/>
      <c r="B8" s="2854"/>
      <c r="C8" s="290" t="s">
        <v>484</v>
      </c>
      <c r="D8" s="290" t="s">
        <v>376</v>
      </c>
      <c r="E8" s="291" t="s">
        <v>548</v>
      </c>
      <c r="F8" s="214" t="s">
        <v>204</v>
      </c>
      <c r="G8" s="290" t="s">
        <v>488</v>
      </c>
      <c r="H8" s="290" t="s">
        <v>487</v>
      </c>
      <c r="I8" s="292" t="s">
        <v>376</v>
      </c>
    </row>
    <row r="9" spans="1:9">
      <c r="A9" s="311">
        <v>1</v>
      </c>
      <c r="B9" s="312" t="s">
        <v>499</v>
      </c>
      <c r="C9" s="295">
        <f>C10+C23+C36+C49+C62+C75+C88+C101+C114+C127+C140+C153+C166+C179+C192+C205+C218+C231+C244+C257+C270</f>
        <v>0</v>
      </c>
      <c r="D9" s="295">
        <f t="shared" ref="D9:I9" si="0">D10+D23+D36+D49+D62+D75+D88+D101+D114+D127+D140+D153+D166+D179+D192+D205+D218+D231+D244+D257+D270</f>
        <v>0</v>
      </c>
      <c r="E9" s="295">
        <f t="shared" si="0"/>
        <v>0</v>
      </c>
      <c r="F9" s="295">
        <f t="shared" si="0"/>
        <v>0</v>
      </c>
      <c r="G9" s="295">
        <f t="shared" si="0"/>
        <v>0</v>
      </c>
      <c r="H9" s="295">
        <f t="shared" si="0"/>
        <v>0</v>
      </c>
      <c r="I9" s="295">
        <f t="shared" si="0"/>
        <v>0</v>
      </c>
    </row>
    <row r="10" spans="1:9">
      <c r="A10" s="307" t="s">
        <v>550</v>
      </c>
      <c r="B10" s="297" t="s">
        <v>551</v>
      </c>
      <c r="C10" s="295">
        <f>C11+C14+C17+C20</f>
        <v>0</v>
      </c>
      <c r="D10" s="295">
        <f t="shared" ref="D10:I10" si="1">D11+D14+D17+D20</f>
        <v>0</v>
      </c>
      <c r="E10" s="295">
        <f t="shared" si="1"/>
        <v>0</v>
      </c>
      <c r="F10" s="295">
        <f t="shared" si="1"/>
        <v>0</v>
      </c>
      <c r="G10" s="295">
        <f t="shared" si="1"/>
        <v>0</v>
      </c>
      <c r="H10" s="295">
        <f t="shared" si="1"/>
        <v>0</v>
      </c>
      <c r="I10" s="295">
        <f t="shared" si="1"/>
        <v>0</v>
      </c>
    </row>
    <row r="11" spans="1:9">
      <c r="A11" s="313"/>
      <c r="B11" s="303" t="s">
        <v>7</v>
      </c>
      <c r="C11" s="295">
        <f>C12+C13</f>
        <v>0</v>
      </c>
      <c r="D11" s="295">
        <f t="shared" ref="D11:H11" si="2">D12+D13</f>
        <v>0</v>
      </c>
      <c r="E11" s="295">
        <f t="shared" si="2"/>
        <v>0</v>
      </c>
      <c r="F11" s="295">
        <f t="shared" si="2"/>
        <v>0</v>
      </c>
      <c r="G11" s="295">
        <f t="shared" si="2"/>
        <v>0</v>
      </c>
      <c r="H11" s="295">
        <f t="shared" si="2"/>
        <v>0</v>
      </c>
      <c r="I11" s="295">
        <f>I12+I13</f>
        <v>0</v>
      </c>
    </row>
    <row r="12" spans="1:9">
      <c r="A12" s="313"/>
      <c r="B12" s="314" t="s">
        <v>552</v>
      </c>
      <c r="C12" s="301">
        <v>0</v>
      </c>
      <c r="D12" s="301">
        <v>0</v>
      </c>
      <c r="E12" s="301">
        <v>0</v>
      </c>
      <c r="F12" s="301">
        <v>0</v>
      </c>
      <c r="G12" s="301">
        <v>0</v>
      </c>
      <c r="H12" s="301">
        <v>0</v>
      </c>
      <c r="I12" s="301">
        <v>0</v>
      </c>
    </row>
    <row r="13" spans="1:9">
      <c r="A13" s="313"/>
      <c r="B13" s="314" t="s">
        <v>553</v>
      </c>
      <c r="C13" s="301">
        <v>0</v>
      </c>
      <c r="D13" s="301">
        <v>0</v>
      </c>
      <c r="E13" s="301">
        <v>0</v>
      </c>
      <c r="F13" s="301">
        <v>0</v>
      </c>
      <c r="G13" s="301">
        <v>0</v>
      </c>
      <c r="H13" s="301">
        <v>0</v>
      </c>
      <c r="I13" s="301">
        <v>0</v>
      </c>
    </row>
    <row r="14" spans="1:9">
      <c r="A14" s="313"/>
      <c r="B14" s="315" t="s">
        <v>477</v>
      </c>
      <c r="C14" s="295">
        <f>C15+C16</f>
        <v>0</v>
      </c>
      <c r="D14" s="295">
        <f t="shared" ref="D14:G14" si="3">D15+D16</f>
        <v>0</v>
      </c>
      <c r="E14" s="295">
        <f t="shared" si="3"/>
        <v>0</v>
      </c>
      <c r="F14" s="295">
        <f t="shared" si="3"/>
        <v>0</v>
      </c>
      <c r="G14" s="295">
        <f t="shared" si="3"/>
        <v>0</v>
      </c>
      <c r="H14" s="295">
        <f>H15+H16</f>
        <v>0</v>
      </c>
      <c r="I14" s="295">
        <f t="shared" ref="I14" si="4">I15+I16</f>
        <v>0</v>
      </c>
    </row>
    <row r="15" spans="1:9">
      <c r="A15" s="313"/>
      <c r="B15" s="314" t="s">
        <v>552</v>
      </c>
      <c r="C15" s="301">
        <v>0</v>
      </c>
      <c r="D15" s="301">
        <v>0</v>
      </c>
      <c r="E15" s="301">
        <v>0</v>
      </c>
      <c r="F15" s="301">
        <v>0</v>
      </c>
      <c r="G15" s="301">
        <v>0</v>
      </c>
      <c r="H15" s="301">
        <v>0</v>
      </c>
      <c r="I15" s="301">
        <v>0</v>
      </c>
    </row>
    <row r="16" spans="1:9">
      <c r="A16" s="313"/>
      <c r="B16" s="314" t="s">
        <v>553</v>
      </c>
      <c r="C16" s="301">
        <v>0</v>
      </c>
      <c r="D16" s="301">
        <v>0</v>
      </c>
      <c r="E16" s="301">
        <v>0</v>
      </c>
      <c r="F16" s="301">
        <v>0</v>
      </c>
      <c r="G16" s="301">
        <v>0</v>
      </c>
      <c r="H16" s="301">
        <v>0</v>
      </c>
      <c r="I16" s="301">
        <v>0</v>
      </c>
    </row>
    <row r="17" spans="1:9">
      <c r="A17" s="313"/>
      <c r="B17" s="315" t="s">
        <v>507</v>
      </c>
      <c r="C17" s="295">
        <f>C18+C19</f>
        <v>0</v>
      </c>
      <c r="D17" s="295">
        <f t="shared" ref="D17:G17" si="5">D18+D19</f>
        <v>0</v>
      </c>
      <c r="E17" s="295">
        <f t="shared" si="5"/>
        <v>0</v>
      </c>
      <c r="F17" s="295">
        <f t="shared" si="5"/>
        <v>0</v>
      </c>
      <c r="G17" s="295">
        <f t="shared" si="5"/>
        <v>0</v>
      </c>
      <c r="H17" s="295">
        <f>H18+H19</f>
        <v>0</v>
      </c>
      <c r="I17" s="295">
        <f t="shared" ref="I17" si="6">I18+I19</f>
        <v>0</v>
      </c>
    </row>
    <row r="18" spans="1:9">
      <c r="A18" s="313"/>
      <c r="B18" s="314" t="s">
        <v>552</v>
      </c>
      <c r="C18" s="301">
        <v>0</v>
      </c>
      <c r="D18" s="301">
        <v>0</v>
      </c>
      <c r="E18" s="301">
        <v>0</v>
      </c>
      <c r="F18" s="301">
        <v>0</v>
      </c>
      <c r="G18" s="301">
        <v>0</v>
      </c>
      <c r="H18" s="301">
        <v>0</v>
      </c>
      <c r="I18" s="301">
        <v>0</v>
      </c>
    </row>
    <row r="19" spans="1:9">
      <c r="A19" s="313"/>
      <c r="B19" s="314" t="s">
        <v>553</v>
      </c>
      <c r="C19" s="301">
        <v>0</v>
      </c>
      <c r="D19" s="301">
        <v>0</v>
      </c>
      <c r="E19" s="301">
        <v>0</v>
      </c>
      <c r="F19" s="301">
        <v>0</v>
      </c>
      <c r="G19" s="301">
        <v>0</v>
      </c>
      <c r="H19" s="301">
        <v>0</v>
      </c>
      <c r="I19" s="301">
        <v>0</v>
      </c>
    </row>
    <row r="20" spans="1:9">
      <c r="A20" s="313"/>
      <c r="B20" s="315" t="s">
        <v>480</v>
      </c>
      <c r="C20" s="295">
        <f>C21+C22</f>
        <v>0</v>
      </c>
      <c r="D20" s="295">
        <f t="shared" ref="D20:G20" si="7">D21+D22</f>
        <v>0</v>
      </c>
      <c r="E20" s="295">
        <f t="shared" si="7"/>
        <v>0</v>
      </c>
      <c r="F20" s="295">
        <f t="shared" si="7"/>
        <v>0</v>
      </c>
      <c r="G20" s="295">
        <f t="shared" si="7"/>
        <v>0</v>
      </c>
      <c r="H20" s="295">
        <f>H21+H22</f>
        <v>0</v>
      </c>
      <c r="I20" s="295">
        <f t="shared" ref="I20" si="8">I21+I22</f>
        <v>0</v>
      </c>
    </row>
    <row r="21" spans="1:9">
      <c r="A21" s="313"/>
      <c r="B21" s="314" t="s">
        <v>552</v>
      </c>
      <c r="C21" s="301">
        <v>0</v>
      </c>
      <c r="D21" s="301">
        <v>0</v>
      </c>
      <c r="E21" s="301">
        <v>0</v>
      </c>
      <c r="F21" s="301">
        <v>0</v>
      </c>
      <c r="G21" s="301">
        <v>0</v>
      </c>
      <c r="H21" s="301">
        <v>0</v>
      </c>
      <c r="I21" s="301">
        <v>0</v>
      </c>
    </row>
    <row r="22" spans="1:9">
      <c r="A22" s="316"/>
      <c r="B22" s="317" t="s">
        <v>553</v>
      </c>
      <c r="C22" s="301">
        <v>0</v>
      </c>
      <c r="D22" s="301">
        <v>0</v>
      </c>
      <c r="E22" s="301">
        <v>0</v>
      </c>
      <c r="F22" s="301">
        <v>0</v>
      </c>
      <c r="G22" s="301">
        <v>0</v>
      </c>
      <c r="H22" s="301">
        <v>0</v>
      </c>
      <c r="I22" s="301">
        <v>0</v>
      </c>
    </row>
    <row r="23" spans="1:9">
      <c r="A23" s="307" t="s">
        <v>554</v>
      </c>
      <c r="B23" s="297" t="s">
        <v>555</v>
      </c>
      <c r="C23" s="295">
        <f>C24+C27+C30+C33</f>
        <v>0</v>
      </c>
      <c r="D23" s="295">
        <f t="shared" ref="D23:G23" si="9">D24+D27+D30+D33</f>
        <v>0</v>
      </c>
      <c r="E23" s="295">
        <f t="shared" si="9"/>
        <v>0</v>
      </c>
      <c r="F23" s="295">
        <f t="shared" si="9"/>
        <v>0</v>
      </c>
      <c r="G23" s="295">
        <f t="shared" si="9"/>
        <v>0</v>
      </c>
      <c r="H23" s="295">
        <f>H24+H27+H30+H33</f>
        <v>0</v>
      </c>
      <c r="I23" s="295">
        <f t="shared" ref="I23" si="10">I24+I27+I30+I33</f>
        <v>0</v>
      </c>
    </row>
    <row r="24" spans="1:9">
      <c r="A24" s="313"/>
      <c r="B24" s="303" t="s">
        <v>7</v>
      </c>
      <c r="C24" s="295">
        <f>C25+C26</f>
        <v>0</v>
      </c>
      <c r="D24" s="295">
        <f t="shared" ref="D24:G24" si="11">D25+D26</f>
        <v>0</v>
      </c>
      <c r="E24" s="295">
        <f t="shared" si="11"/>
        <v>0</v>
      </c>
      <c r="F24" s="295">
        <f t="shared" si="11"/>
        <v>0</v>
      </c>
      <c r="G24" s="295">
        <f t="shared" si="11"/>
        <v>0</v>
      </c>
      <c r="H24" s="295">
        <f>H25+H26</f>
        <v>0</v>
      </c>
      <c r="I24" s="295">
        <f t="shared" ref="I24" si="12">I25+I26</f>
        <v>0</v>
      </c>
    </row>
    <row r="25" spans="1:9">
      <c r="A25" s="313"/>
      <c r="B25" s="314" t="s">
        <v>552</v>
      </c>
      <c r="C25" s="301">
        <v>0</v>
      </c>
      <c r="D25" s="301">
        <v>0</v>
      </c>
      <c r="E25" s="301">
        <v>0</v>
      </c>
      <c r="F25" s="301">
        <v>0</v>
      </c>
      <c r="G25" s="301">
        <v>0</v>
      </c>
      <c r="H25" s="301">
        <v>0</v>
      </c>
      <c r="I25" s="301">
        <v>0</v>
      </c>
    </row>
    <row r="26" spans="1:9">
      <c r="A26" s="313"/>
      <c r="B26" s="314" t="s">
        <v>553</v>
      </c>
      <c r="C26" s="301">
        <v>0</v>
      </c>
      <c r="D26" s="301">
        <v>0</v>
      </c>
      <c r="E26" s="301">
        <v>0</v>
      </c>
      <c r="F26" s="301">
        <v>0</v>
      </c>
      <c r="G26" s="301">
        <v>0</v>
      </c>
      <c r="H26" s="301">
        <v>0</v>
      </c>
      <c r="I26" s="301">
        <v>0</v>
      </c>
    </row>
    <row r="27" spans="1:9">
      <c r="A27" s="313"/>
      <c r="B27" s="315" t="s">
        <v>477</v>
      </c>
      <c r="C27" s="295">
        <f>C28+C29</f>
        <v>0</v>
      </c>
      <c r="D27" s="295">
        <f t="shared" ref="D27:G27" si="13">D28+D29</f>
        <v>0</v>
      </c>
      <c r="E27" s="295">
        <f t="shared" si="13"/>
        <v>0</v>
      </c>
      <c r="F27" s="295">
        <f t="shared" si="13"/>
        <v>0</v>
      </c>
      <c r="G27" s="295">
        <f t="shared" si="13"/>
        <v>0</v>
      </c>
      <c r="H27" s="295">
        <f>H28+H29</f>
        <v>0</v>
      </c>
      <c r="I27" s="295">
        <f t="shared" ref="I27" si="14">I28+I29</f>
        <v>0</v>
      </c>
    </row>
    <row r="28" spans="1:9">
      <c r="A28" s="313"/>
      <c r="B28" s="314" t="s">
        <v>552</v>
      </c>
      <c r="C28" s="301">
        <v>0</v>
      </c>
      <c r="D28" s="301">
        <v>0</v>
      </c>
      <c r="E28" s="301">
        <v>0</v>
      </c>
      <c r="F28" s="301">
        <v>0</v>
      </c>
      <c r="G28" s="301">
        <v>0</v>
      </c>
      <c r="H28" s="301">
        <v>0</v>
      </c>
      <c r="I28" s="301">
        <v>0</v>
      </c>
    </row>
    <row r="29" spans="1:9">
      <c r="A29" s="313"/>
      <c r="B29" s="314" t="s">
        <v>553</v>
      </c>
      <c r="C29" s="301">
        <v>0</v>
      </c>
      <c r="D29" s="301">
        <v>0</v>
      </c>
      <c r="E29" s="301">
        <v>0</v>
      </c>
      <c r="F29" s="301">
        <v>0</v>
      </c>
      <c r="G29" s="301">
        <v>0</v>
      </c>
      <c r="H29" s="301">
        <v>0</v>
      </c>
      <c r="I29" s="301">
        <v>0</v>
      </c>
    </row>
    <row r="30" spans="1:9">
      <c r="A30" s="313"/>
      <c r="B30" s="315" t="s">
        <v>507</v>
      </c>
      <c r="C30" s="295">
        <f>C31+C32</f>
        <v>0</v>
      </c>
      <c r="D30" s="295">
        <f t="shared" ref="D30:G30" si="15">D31+D32</f>
        <v>0</v>
      </c>
      <c r="E30" s="295">
        <f t="shared" si="15"/>
        <v>0</v>
      </c>
      <c r="F30" s="295">
        <f t="shared" si="15"/>
        <v>0</v>
      </c>
      <c r="G30" s="295">
        <f t="shared" si="15"/>
        <v>0</v>
      </c>
      <c r="H30" s="295">
        <f>H31+H32</f>
        <v>0</v>
      </c>
      <c r="I30" s="295">
        <f t="shared" ref="I30" si="16">I31+I32</f>
        <v>0</v>
      </c>
    </row>
    <row r="31" spans="1:9">
      <c r="A31" s="313"/>
      <c r="B31" s="314" t="s">
        <v>552</v>
      </c>
      <c r="C31" s="301">
        <v>0</v>
      </c>
      <c r="D31" s="301">
        <v>0</v>
      </c>
      <c r="E31" s="301">
        <v>0</v>
      </c>
      <c r="F31" s="301">
        <v>0</v>
      </c>
      <c r="G31" s="301">
        <v>0</v>
      </c>
      <c r="H31" s="301">
        <v>0</v>
      </c>
      <c r="I31" s="301">
        <v>0</v>
      </c>
    </row>
    <row r="32" spans="1:9">
      <c r="A32" s="313"/>
      <c r="B32" s="314" t="s">
        <v>553</v>
      </c>
      <c r="C32" s="301">
        <v>0</v>
      </c>
      <c r="D32" s="301">
        <v>0</v>
      </c>
      <c r="E32" s="301">
        <v>0</v>
      </c>
      <c r="F32" s="301">
        <v>0</v>
      </c>
      <c r="G32" s="301">
        <v>0</v>
      </c>
      <c r="H32" s="301">
        <v>0</v>
      </c>
      <c r="I32" s="301">
        <v>0</v>
      </c>
    </row>
    <row r="33" spans="1:9">
      <c r="A33" s="313"/>
      <c r="B33" s="315" t="s">
        <v>480</v>
      </c>
      <c r="C33" s="295">
        <f>C34+C35</f>
        <v>0</v>
      </c>
      <c r="D33" s="295">
        <f t="shared" ref="D33:G33" si="17">D34+D35</f>
        <v>0</v>
      </c>
      <c r="E33" s="295">
        <f t="shared" si="17"/>
        <v>0</v>
      </c>
      <c r="F33" s="295">
        <f t="shared" si="17"/>
        <v>0</v>
      </c>
      <c r="G33" s="295">
        <f t="shared" si="17"/>
        <v>0</v>
      </c>
      <c r="H33" s="295">
        <f>H34+H35</f>
        <v>0</v>
      </c>
      <c r="I33" s="295">
        <f t="shared" ref="I33" si="18">I34+I35</f>
        <v>0</v>
      </c>
    </row>
    <row r="34" spans="1:9">
      <c r="A34" s="313"/>
      <c r="B34" s="314" t="s">
        <v>552</v>
      </c>
      <c r="C34" s="301">
        <v>0</v>
      </c>
      <c r="D34" s="301">
        <v>0</v>
      </c>
      <c r="E34" s="301">
        <v>0</v>
      </c>
      <c r="F34" s="301">
        <v>0</v>
      </c>
      <c r="G34" s="301">
        <v>0</v>
      </c>
      <c r="H34" s="301">
        <v>0</v>
      </c>
      <c r="I34" s="301">
        <v>0</v>
      </c>
    </row>
    <row r="35" spans="1:9">
      <c r="A35" s="316"/>
      <c r="B35" s="317" t="s">
        <v>553</v>
      </c>
      <c r="C35" s="301">
        <v>0</v>
      </c>
      <c r="D35" s="301">
        <v>0</v>
      </c>
      <c r="E35" s="301">
        <v>0</v>
      </c>
      <c r="F35" s="301">
        <v>0</v>
      </c>
      <c r="G35" s="301">
        <v>0</v>
      </c>
      <c r="H35" s="301">
        <v>0</v>
      </c>
      <c r="I35" s="301">
        <v>0</v>
      </c>
    </row>
    <row r="36" spans="1:9">
      <c r="A36" s="307" t="s">
        <v>556</v>
      </c>
      <c r="B36" s="303" t="s">
        <v>557</v>
      </c>
      <c r="C36" s="295">
        <f>C37+C40+C43+C46</f>
        <v>0</v>
      </c>
      <c r="D36" s="295">
        <f t="shared" ref="D36:G36" si="19">D37+D40+D43+D46</f>
        <v>0</v>
      </c>
      <c r="E36" s="295">
        <f t="shared" si="19"/>
        <v>0</v>
      </c>
      <c r="F36" s="295">
        <f t="shared" si="19"/>
        <v>0</v>
      </c>
      <c r="G36" s="295">
        <f t="shared" si="19"/>
        <v>0</v>
      </c>
      <c r="H36" s="295">
        <f>H37+H40+H43+H46</f>
        <v>0</v>
      </c>
      <c r="I36" s="295">
        <f t="shared" ref="I36" si="20">I37+I40+I43+I46</f>
        <v>0</v>
      </c>
    </row>
    <row r="37" spans="1:9">
      <c r="A37" s="313"/>
      <c r="B37" s="303" t="s">
        <v>7</v>
      </c>
      <c r="C37" s="295">
        <f>C38+C39</f>
        <v>0</v>
      </c>
      <c r="D37" s="295">
        <f t="shared" ref="D37:G37" si="21">D38+D39</f>
        <v>0</v>
      </c>
      <c r="E37" s="295">
        <f t="shared" si="21"/>
        <v>0</v>
      </c>
      <c r="F37" s="295">
        <f t="shared" si="21"/>
        <v>0</v>
      </c>
      <c r="G37" s="295">
        <f t="shared" si="21"/>
        <v>0</v>
      </c>
      <c r="H37" s="295">
        <f>H38+H39</f>
        <v>0</v>
      </c>
      <c r="I37" s="295">
        <f t="shared" ref="I37" si="22">I38+I39</f>
        <v>0</v>
      </c>
    </row>
    <row r="38" spans="1:9">
      <c r="A38" s="313"/>
      <c r="B38" s="314" t="s">
        <v>558</v>
      </c>
      <c r="C38" s="301">
        <v>0</v>
      </c>
      <c r="D38" s="301">
        <v>0</v>
      </c>
      <c r="E38" s="301">
        <v>0</v>
      </c>
      <c r="F38" s="301">
        <v>0</v>
      </c>
      <c r="G38" s="301">
        <v>0</v>
      </c>
      <c r="H38" s="301">
        <v>0</v>
      </c>
      <c r="I38" s="301">
        <v>0</v>
      </c>
    </row>
    <row r="39" spans="1:9">
      <c r="A39" s="313"/>
      <c r="B39" s="314" t="s">
        <v>553</v>
      </c>
      <c r="C39" s="301">
        <v>0</v>
      </c>
      <c r="D39" s="301">
        <v>0</v>
      </c>
      <c r="E39" s="301">
        <v>0</v>
      </c>
      <c r="F39" s="301">
        <v>0</v>
      </c>
      <c r="G39" s="301">
        <v>0</v>
      </c>
      <c r="H39" s="301">
        <v>0</v>
      </c>
      <c r="I39" s="301">
        <v>0</v>
      </c>
    </row>
    <row r="40" spans="1:9">
      <c r="A40" s="313"/>
      <c r="B40" s="315" t="s">
        <v>477</v>
      </c>
      <c r="C40" s="295">
        <f>C41+C42</f>
        <v>0</v>
      </c>
      <c r="D40" s="295">
        <f t="shared" ref="D40:G40" si="23">D41+D42</f>
        <v>0</v>
      </c>
      <c r="E40" s="295">
        <f t="shared" si="23"/>
        <v>0</v>
      </c>
      <c r="F40" s="295">
        <f t="shared" si="23"/>
        <v>0</v>
      </c>
      <c r="G40" s="295">
        <f t="shared" si="23"/>
        <v>0</v>
      </c>
      <c r="H40" s="295">
        <f>H41+H42</f>
        <v>0</v>
      </c>
      <c r="I40" s="295">
        <f t="shared" ref="I40" si="24">I41+I42</f>
        <v>0</v>
      </c>
    </row>
    <row r="41" spans="1:9">
      <c r="A41" s="313"/>
      <c r="B41" s="314" t="s">
        <v>558</v>
      </c>
      <c r="C41" s="301">
        <v>0</v>
      </c>
      <c r="D41" s="301">
        <v>0</v>
      </c>
      <c r="E41" s="301">
        <v>0</v>
      </c>
      <c r="F41" s="301">
        <v>0</v>
      </c>
      <c r="G41" s="301">
        <v>0</v>
      </c>
      <c r="H41" s="301">
        <v>0</v>
      </c>
      <c r="I41" s="301">
        <v>0</v>
      </c>
    </row>
    <row r="42" spans="1:9">
      <c r="A42" s="313"/>
      <c r="B42" s="314" t="s">
        <v>553</v>
      </c>
      <c r="C42" s="301">
        <v>0</v>
      </c>
      <c r="D42" s="301">
        <v>0</v>
      </c>
      <c r="E42" s="301">
        <v>0</v>
      </c>
      <c r="F42" s="301">
        <v>0</v>
      </c>
      <c r="G42" s="301">
        <v>0</v>
      </c>
      <c r="H42" s="301">
        <v>0</v>
      </c>
      <c r="I42" s="301">
        <v>0</v>
      </c>
    </row>
    <row r="43" spans="1:9">
      <c r="A43" s="313"/>
      <c r="B43" s="315" t="s">
        <v>507</v>
      </c>
      <c r="C43" s="295">
        <f>C44+C45</f>
        <v>0</v>
      </c>
      <c r="D43" s="295">
        <f t="shared" ref="D43:G43" si="25">D44+D45</f>
        <v>0</v>
      </c>
      <c r="E43" s="295">
        <f t="shared" si="25"/>
        <v>0</v>
      </c>
      <c r="F43" s="295">
        <f t="shared" si="25"/>
        <v>0</v>
      </c>
      <c r="G43" s="295">
        <f t="shared" si="25"/>
        <v>0</v>
      </c>
      <c r="H43" s="295">
        <f>H44+H45</f>
        <v>0</v>
      </c>
      <c r="I43" s="295">
        <f t="shared" ref="I43" si="26">I44+I45</f>
        <v>0</v>
      </c>
    </row>
    <row r="44" spans="1:9">
      <c r="A44" s="313"/>
      <c r="B44" s="314" t="s">
        <v>558</v>
      </c>
      <c r="C44" s="301">
        <v>0</v>
      </c>
      <c r="D44" s="301">
        <v>0</v>
      </c>
      <c r="E44" s="301">
        <v>0</v>
      </c>
      <c r="F44" s="301">
        <v>0</v>
      </c>
      <c r="G44" s="301">
        <v>0</v>
      </c>
      <c r="H44" s="301">
        <v>0</v>
      </c>
      <c r="I44" s="301">
        <v>0</v>
      </c>
    </row>
    <row r="45" spans="1:9">
      <c r="A45" s="313"/>
      <c r="B45" s="314" t="s">
        <v>553</v>
      </c>
      <c r="C45" s="301">
        <v>0</v>
      </c>
      <c r="D45" s="301">
        <v>0</v>
      </c>
      <c r="E45" s="301">
        <v>0</v>
      </c>
      <c r="F45" s="301">
        <v>0</v>
      </c>
      <c r="G45" s="301">
        <v>0</v>
      </c>
      <c r="H45" s="301">
        <v>0</v>
      </c>
      <c r="I45" s="301">
        <v>0</v>
      </c>
    </row>
    <row r="46" spans="1:9">
      <c r="A46" s="313"/>
      <c r="B46" s="315" t="s">
        <v>480</v>
      </c>
      <c r="C46" s="295">
        <f>C47+C48</f>
        <v>0</v>
      </c>
      <c r="D46" s="295">
        <f t="shared" ref="D46:G46" si="27">D47+D48</f>
        <v>0</v>
      </c>
      <c r="E46" s="295">
        <f t="shared" si="27"/>
        <v>0</v>
      </c>
      <c r="F46" s="295">
        <f t="shared" si="27"/>
        <v>0</v>
      </c>
      <c r="G46" s="295">
        <f t="shared" si="27"/>
        <v>0</v>
      </c>
      <c r="H46" s="295">
        <f>H47+H48</f>
        <v>0</v>
      </c>
      <c r="I46" s="295">
        <f t="shared" ref="I46" si="28">I47+I48</f>
        <v>0</v>
      </c>
    </row>
    <row r="47" spans="1:9">
      <c r="A47" s="313"/>
      <c r="B47" s="314" t="s">
        <v>558</v>
      </c>
      <c r="C47" s="301">
        <v>0</v>
      </c>
      <c r="D47" s="301">
        <v>0</v>
      </c>
      <c r="E47" s="301">
        <v>0</v>
      </c>
      <c r="F47" s="301">
        <v>0</v>
      </c>
      <c r="G47" s="301">
        <v>0</v>
      </c>
      <c r="H47" s="301">
        <v>0</v>
      </c>
      <c r="I47" s="301">
        <v>0</v>
      </c>
    </row>
    <row r="48" spans="1:9">
      <c r="A48" s="316"/>
      <c r="B48" s="317" t="s">
        <v>553</v>
      </c>
      <c r="C48" s="301">
        <v>0</v>
      </c>
      <c r="D48" s="301">
        <v>0</v>
      </c>
      <c r="E48" s="301">
        <v>0</v>
      </c>
      <c r="F48" s="301">
        <v>0</v>
      </c>
      <c r="G48" s="301">
        <v>0</v>
      </c>
      <c r="H48" s="301">
        <v>0</v>
      </c>
      <c r="I48" s="301">
        <v>0</v>
      </c>
    </row>
    <row r="49" spans="1:9">
      <c r="A49" s="307" t="s">
        <v>559</v>
      </c>
      <c r="B49" s="303" t="s">
        <v>560</v>
      </c>
      <c r="C49" s="295">
        <f>C50+C53+C56+C59</f>
        <v>0</v>
      </c>
      <c r="D49" s="295">
        <f t="shared" ref="D49:G49" si="29">D50+D53+D56+D59</f>
        <v>0</v>
      </c>
      <c r="E49" s="295">
        <f t="shared" si="29"/>
        <v>0</v>
      </c>
      <c r="F49" s="295">
        <f t="shared" si="29"/>
        <v>0</v>
      </c>
      <c r="G49" s="295">
        <f t="shared" si="29"/>
        <v>0</v>
      </c>
      <c r="H49" s="295">
        <f>H50+H53+H56+H59</f>
        <v>0</v>
      </c>
      <c r="I49" s="295">
        <f t="shared" ref="I49" si="30">I50+I53+I56+I59</f>
        <v>0</v>
      </c>
    </row>
    <row r="50" spans="1:9">
      <c r="A50" s="313"/>
      <c r="B50" s="303" t="s">
        <v>7</v>
      </c>
      <c r="C50" s="295">
        <f>C51+C52</f>
        <v>0</v>
      </c>
      <c r="D50" s="295">
        <f t="shared" ref="D50:G50" si="31">D51+D52</f>
        <v>0</v>
      </c>
      <c r="E50" s="295">
        <f t="shared" si="31"/>
        <v>0</v>
      </c>
      <c r="F50" s="295">
        <f t="shared" si="31"/>
        <v>0</v>
      </c>
      <c r="G50" s="295">
        <f t="shared" si="31"/>
        <v>0</v>
      </c>
      <c r="H50" s="295">
        <f>H51+H52</f>
        <v>0</v>
      </c>
      <c r="I50" s="295">
        <f t="shared" ref="I50" si="32">I51+I52</f>
        <v>0</v>
      </c>
    </row>
    <row r="51" spans="1:9">
      <c r="A51" s="313"/>
      <c r="B51" s="314" t="s">
        <v>558</v>
      </c>
      <c r="C51" s="301">
        <v>0</v>
      </c>
      <c r="D51" s="301">
        <v>0</v>
      </c>
      <c r="E51" s="301">
        <v>0</v>
      </c>
      <c r="F51" s="301">
        <v>0</v>
      </c>
      <c r="G51" s="301">
        <v>0</v>
      </c>
      <c r="H51" s="301">
        <v>0</v>
      </c>
      <c r="I51" s="301">
        <v>0</v>
      </c>
    </row>
    <row r="52" spans="1:9">
      <c r="A52" s="313"/>
      <c r="B52" s="314" t="s">
        <v>553</v>
      </c>
      <c r="C52" s="301">
        <v>0</v>
      </c>
      <c r="D52" s="301">
        <v>0</v>
      </c>
      <c r="E52" s="301">
        <v>0</v>
      </c>
      <c r="F52" s="301">
        <v>0</v>
      </c>
      <c r="G52" s="301">
        <v>0</v>
      </c>
      <c r="H52" s="301">
        <v>0</v>
      </c>
      <c r="I52" s="301">
        <v>0</v>
      </c>
    </row>
    <row r="53" spans="1:9">
      <c r="A53" s="313"/>
      <c r="B53" s="315" t="s">
        <v>477</v>
      </c>
      <c r="C53" s="295">
        <f>C54+C55</f>
        <v>0</v>
      </c>
      <c r="D53" s="295">
        <f t="shared" ref="D53:G53" si="33">D54+D55</f>
        <v>0</v>
      </c>
      <c r="E53" s="295">
        <f t="shared" si="33"/>
        <v>0</v>
      </c>
      <c r="F53" s="295">
        <f t="shared" si="33"/>
        <v>0</v>
      </c>
      <c r="G53" s="295">
        <f t="shared" si="33"/>
        <v>0</v>
      </c>
      <c r="H53" s="295">
        <f>H54+H55</f>
        <v>0</v>
      </c>
      <c r="I53" s="295">
        <f t="shared" ref="I53" si="34">I54+I55</f>
        <v>0</v>
      </c>
    </row>
    <row r="54" spans="1:9">
      <c r="A54" s="313"/>
      <c r="B54" s="314" t="s">
        <v>558</v>
      </c>
      <c r="C54" s="301">
        <v>0</v>
      </c>
      <c r="D54" s="301">
        <v>0</v>
      </c>
      <c r="E54" s="301">
        <v>0</v>
      </c>
      <c r="F54" s="301">
        <v>0</v>
      </c>
      <c r="G54" s="301">
        <v>0</v>
      </c>
      <c r="H54" s="301">
        <v>0</v>
      </c>
      <c r="I54" s="301">
        <v>0</v>
      </c>
    </row>
    <row r="55" spans="1:9">
      <c r="A55" s="313"/>
      <c r="B55" s="314" t="s">
        <v>553</v>
      </c>
      <c r="C55" s="301">
        <v>0</v>
      </c>
      <c r="D55" s="301">
        <v>0</v>
      </c>
      <c r="E55" s="301">
        <v>0</v>
      </c>
      <c r="F55" s="301">
        <v>0</v>
      </c>
      <c r="G55" s="301">
        <v>0</v>
      </c>
      <c r="H55" s="301">
        <v>0</v>
      </c>
      <c r="I55" s="301">
        <v>0</v>
      </c>
    </row>
    <row r="56" spans="1:9">
      <c r="A56" s="313"/>
      <c r="B56" s="315" t="s">
        <v>507</v>
      </c>
      <c r="C56" s="295">
        <f>C57+C58</f>
        <v>0</v>
      </c>
      <c r="D56" s="295">
        <f t="shared" ref="D56:G56" si="35">D57+D58</f>
        <v>0</v>
      </c>
      <c r="E56" s="295">
        <f t="shared" si="35"/>
        <v>0</v>
      </c>
      <c r="F56" s="295">
        <f t="shared" si="35"/>
        <v>0</v>
      </c>
      <c r="G56" s="295">
        <f t="shared" si="35"/>
        <v>0</v>
      </c>
      <c r="H56" s="295">
        <f>H57+H58</f>
        <v>0</v>
      </c>
      <c r="I56" s="295">
        <f t="shared" ref="I56" si="36">I57+I58</f>
        <v>0</v>
      </c>
    </row>
    <row r="57" spans="1:9">
      <c r="A57" s="313"/>
      <c r="B57" s="314" t="s">
        <v>558</v>
      </c>
      <c r="C57" s="301">
        <v>0</v>
      </c>
      <c r="D57" s="301">
        <v>0</v>
      </c>
      <c r="E57" s="301">
        <v>0</v>
      </c>
      <c r="F57" s="301">
        <v>0</v>
      </c>
      <c r="G57" s="301">
        <v>0</v>
      </c>
      <c r="H57" s="301">
        <v>0</v>
      </c>
      <c r="I57" s="301">
        <v>0</v>
      </c>
    </row>
    <row r="58" spans="1:9">
      <c r="A58" s="313"/>
      <c r="B58" s="314" t="s">
        <v>553</v>
      </c>
      <c r="C58" s="301">
        <v>0</v>
      </c>
      <c r="D58" s="301">
        <v>0</v>
      </c>
      <c r="E58" s="301">
        <v>0</v>
      </c>
      <c r="F58" s="301">
        <v>0</v>
      </c>
      <c r="G58" s="301">
        <v>0</v>
      </c>
      <c r="H58" s="301">
        <v>0</v>
      </c>
      <c r="I58" s="301">
        <v>0</v>
      </c>
    </row>
    <row r="59" spans="1:9">
      <c r="A59" s="313"/>
      <c r="B59" s="315" t="s">
        <v>480</v>
      </c>
      <c r="C59" s="295">
        <f>C60+C61</f>
        <v>0</v>
      </c>
      <c r="D59" s="295">
        <f t="shared" ref="D59:G59" si="37">D60+D61</f>
        <v>0</v>
      </c>
      <c r="E59" s="295">
        <f t="shared" si="37"/>
        <v>0</v>
      </c>
      <c r="F59" s="295">
        <f t="shared" si="37"/>
        <v>0</v>
      </c>
      <c r="G59" s="295">
        <f t="shared" si="37"/>
        <v>0</v>
      </c>
      <c r="H59" s="295">
        <f>H60+H61</f>
        <v>0</v>
      </c>
      <c r="I59" s="295">
        <f t="shared" ref="I59" si="38">I60+I61</f>
        <v>0</v>
      </c>
    </row>
    <row r="60" spans="1:9">
      <c r="A60" s="313"/>
      <c r="B60" s="314" t="s">
        <v>558</v>
      </c>
      <c r="C60" s="301">
        <v>0</v>
      </c>
      <c r="D60" s="301">
        <v>0</v>
      </c>
      <c r="E60" s="301">
        <v>0</v>
      </c>
      <c r="F60" s="301">
        <v>0</v>
      </c>
      <c r="G60" s="301">
        <v>0</v>
      </c>
      <c r="H60" s="301">
        <v>0</v>
      </c>
      <c r="I60" s="301">
        <v>0</v>
      </c>
    </row>
    <row r="61" spans="1:9">
      <c r="A61" s="316"/>
      <c r="B61" s="317" t="s">
        <v>553</v>
      </c>
      <c r="C61" s="301">
        <v>0</v>
      </c>
      <c r="D61" s="301">
        <v>0</v>
      </c>
      <c r="E61" s="301">
        <v>0</v>
      </c>
      <c r="F61" s="301">
        <v>0</v>
      </c>
      <c r="G61" s="301">
        <v>0</v>
      </c>
      <c r="H61" s="301">
        <v>0</v>
      </c>
      <c r="I61" s="301">
        <v>0</v>
      </c>
    </row>
    <row r="62" spans="1:9" ht="30">
      <c r="A62" s="307" t="s">
        <v>561</v>
      </c>
      <c r="B62" s="303" t="s">
        <v>562</v>
      </c>
      <c r="C62" s="295">
        <f>C63+C66+C69+C72</f>
        <v>0</v>
      </c>
      <c r="D62" s="295">
        <f t="shared" ref="D62:G62" si="39">D63+D66+D69+D72</f>
        <v>0</v>
      </c>
      <c r="E62" s="295">
        <f t="shared" si="39"/>
        <v>0</v>
      </c>
      <c r="F62" s="295">
        <f t="shared" si="39"/>
        <v>0</v>
      </c>
      <c r="G62" s="295">
        <f t="shared" si="39"/>
        <v>0</v>
      </c>
      <c r="H62" s="295">
        <f>H63+H66+H69+H72</f>
        <v>0</v>
      </c>
      <c r="I62" s="295">
        <f t="shared" ref="I62" si="40">I63+I66+I69+I72</f>
        <v>0</v>
      </c>
    </row>
    <row r="63" spans="1:9">
      <c r="A63" s="313"/>
      <c r="B63" s="303" t="s">
        <v>7</v>
      </c>
      <c r="C63" s="295">
        <f>C64+C65</f>
        <v>0</v>
      </c>
      <c r="D63" s="295">
        <f t="shared" ref="D63:G63" si="41">D64+D65</f>
        <v>0</v>
      </c>
      <c r="E63" s="295">
        <f t="shared" si="41"/>
        <v>0</v>
      </c>
      <c r="F63" s="295">
        <f t="shared" si="41"/>
        <v>0</v>
      </c>
      <c r="G63" s="295">
        <f t="shared" si="41"/>
        <v>0</v>
      </c>
      <c r="H63" s="295">
        <f>H64+H65</f>
        <v>0</v>
      </c>
      <c r="I63" s="295">
        <f t="shared" ref="I63" si="42">I64+I65</f>
        <v>0</v>
      </c>
    </row>
    <row r="64" spans="1:9">
      <c r="A64" s="313"/>
      <c r="B64" s="314" t="s">
        <v>558</v>
      </c>
      <c r="C64" s="301">
        <v>0</v>
      </c>
      <c r="D64" s="301">
        <v>0</v>
      </c>
      <c r="E64" s="301">
        <v>0</v>
      </c>
      <c r="F64" s="301">
        <v>0</v>
      </c>
      <c r="G64" s="301">
        <v>0</v>
      </c>
      <c r="H64" s="301">
        <v>0</v>
      </c>
      <c r="I64" s="301">
        <v>0</v>
      </c>
    </row>
    <row r="65" spans="1:9">
      <c r="A65" s="313"/>
      <c r="B65" s="314" t="s">
        <v>553</v>
      </c>
      <c r="C65" s="301">
        <v>0</v>
      </c>
      <c r="D65" s="301">
        <v>0</v>
      </c>
      <c r="E65" s="301">
        <v>0</v>
      </c>
      <c r="F65" s="301">
        <v>0</v>
      </c>
      <c r="G65" s="301">
        <v>0</v>
      </c>
      <c r="H65" s="301">
        <v>0</v>
      </c>
      <c r="I65" s="301">
        <v>0</v>
      </c>
    </row>
    <row r="66" spans="1:9">
      <c r="A66" s="313"/>
      <c r="B66" s="315" t="s">
        <v>477</v>
      </c>
      <c r="C66" s="295">
        <f>C67+C68</f>
        <v>0</v>
      </c>
      <c r="D66" s="295">
        <f t="shared" ref="D66:G66" si="43">D67+D68</f>
        <v>0</v>
      </c>
      <c r="E66" s="295">
        <f t="shared" si="43"/>
        <v>0</v>
      </c>
      <c r="F66" s="295">
        <f t="shared" si="43"/>
        <v>0</v>
      </c>
      <c r="G66" s="295">
        <f t="shared" si="43"/>
        <v>0</v>
      </c>
      <c r="H66" s="295">
        <f>H67+H68</f>
        <v>0</v>
      </c>
      <c r="I66" s="295">
        <f t="shared" ref="I66" si="44">I67+I68</f>
        <v>0</v>
      </c>
    </row>
    <row r="67" spans="1:9">
      <c r="A67" s="313"/>
      <c r="B67" s="314" t="s">
        <v>558</v>
      </c>
      <c r="C67" s="301">
        <v>0</v>
      </c>
      <c r="D67" s="301">
        <v>0</v>
      </c>
      <c r="E67" s="301">
        <v>0</v>
      </c>
      <c r="F67" s="301">
        <v>0</v>
      </c>
      <c r="G67" s="301">
        <v>0</v>
      </c>
      <c r="H67" s="301">
        <v>0</v>
      </c>
      <c r="I67" s="301">
        <v>0</v>
      </c>
    </row>
    <row r="68" spans="1:9">
      <c r="A68" s="313"/>
      <c r="B68" s="314" t="s">
        <v>553</v>
      </c>
      <c r="C68" s="301">
        <v>0</v>
      </c>
      <c r="D68" s="301">
        <v>0</v>
      </c>
      <c r="E68" s="301">
        <v>0</v>
      </c>
      <c r="F68" s="301">
        <v>0</v>
      </c>
      <c r="G68" s="301">
        <v>0</v>
      </c>
      <c r="H68" s="301">
        <v>0</v>
      </c>
      <c r="I68" s="301">
        <v>0</v>
      </c>
    </row>
    <row r="69" spans="1:9">
      <c r="A69" s="313"/>
      <c r="B69" s="315" t="s">
        <v>507</v>
      </c>
      <c r="C69" s="295">
        <f>C70+C71</f>
        <v>0</v>
      </c>
      <c r="D69" s="295">
        <f t="shared" ref="D69:G69" si="45">D70+D71</f>
        <v>0</v>
      </c>
      <c r="E69" s="295">
        <f t="shared" si="45"/>
        <v>0</v>
      </c>
      <c r="F69" s="295">
        <f t="shared" si="45"/>
        <v>0</v>
      </c>
      <c r="G69" s="295">
        <f t="shared" si="45"/>
        <v>0</v>
      </c>
      <c r="H69" s="295">
        <f>H70+H71</f>
        <v>0</v>
      </c>
      <c r="I69" s="295">
        <f t="shared" ref="I69" si="46">I70+I71</f>
        <v>0</v>
      </c>
    </row>
    <row r="70" spans="1:9">
      <c r="A70" s="313"/>
      <c r="B70" s="314" t="s">
        <v>558</v>
      </c>
      <c r="C70" s="301">
        <v>0</v>
      </c>
      <c r="D70" s="301">
        <v>0</v>
      </c>
      <c r="E70" s="301">
        <v>0</v>
      </c>
      <c r="F70" s="301">
        <v>0</v>
      </c>
      <c r="G70" s="301">
        <v>0</v>
      </c>
      <c r="H70" s="301">
        <v>0</v>
      </c>
      <c r="I70" s="301">
        <v>0</v>
      </c>
    </row>
    <row r="71" spans="1:9">
      <c r="A71" s="313"/>
      <c r="B71" s="314" t="s">
        <v>553</v>
      </c>
      <c r="C71" s="301">
        <v>0</v>
      </c>
      <c r="D71" s="301">
        <v>0</v>
      </c>
      <c r="E71" s="301">
        <v>0</v>
      </c>
      <c r="F71" s="301">
        <v>0</v>
      </c>
      <c r="G71" s="301">
        <v>0</v>
      </c>
      <c r="H71" s="301">
        <v>0</v>
      </c>
      <c r="I71" s="301">
        <v>0</v>
      </c>
    </row>
    <row r="72" spans="1:9">
      <c r="A72" s="313"/>
      <c r="B72" s="315" t="s">
        <v>480</v>
      </c>
      <c r="C72" s="295">
        <f>C73+C74</f>
        <v>0</v>
      </c>
      <c r="D72" s="295">
        <f t="shared" ref="D72:G72" si="47">D73+D74</f>
        <v>0</v>
      </c>
      <c r="E72" s="295">
        <f t="shared" si="47"/>
        <v>0</v>
      </c>
      <c r="F72" s="295">
        <f t="shared" si="47"/>
        <v>0</v>
      </c>
      <c r="G72" s="295">
        <f t="shared" si="47"/>
        <v>0</v>
      </c>
      <c r="H72" s="295">
        <f>H73+H74</f>
        <v>0</v>
      </c>
      <c r="I72" s="295">
        <f t="shared" ref="I72" si="48">I73+I74</f>
        <v>0</v>
      </c>
    </row>
    <row r="73" spans="1:9">
      <c r="A73" s="313"/>
      <c r="B73" s="314" t="s">
        <v>558</v>
      </c>
      <c r="C73" s="301">
        <v>0</v>
      </c>
      <c r="D73" s="301">
        <v>0</v>
      </c>
      <c r="E73" s="301">
        <v>0</v>
      </c>
      <c r="F73" s="301">
        <v>0</v>
      </c>
      <c r="G73" s="301">
        <v>0</v>
      </c>
      <c r="H73" s="301">
        <v>0</v>
      </c>
      <c r="I73" s="301">
        <v>0</v>
      </c>
    </row>
    <row r="74" spans="1:9">
      <c r="A74" s="316"/>
      <c r="B74" s="317" t="s">
        <v>553</v>
      </c>
      <c r="C74" s="301">
        <v>0</v>
      </c>
      <c r="D74" s="301">
        <v>0</v>
      </c>
      <c r="E74" s="301">
        <v>0</v>
      </c>
      <c r="F74" s="301">
        <v>0</v>
      </c>
      <c r="G74" s="301">
        <v>0</v>
      </c>
      <c r="H74" s="301">
        <v>0</v>
      </c>
      <c r="I74" s="301">
        <v>0</v>
      </c>
    </row>
    <row r="75" spans="1:9">
      <c r="A75" s="307" t="s">
        <v>563</v>
      </c>
      <c r="B75" s="297" t="s">
        <v>564</v>
      </c>
      <c r="C75" s="295">
        <f>C76+C79+C82+C85</f>
        <v>0</v>
      </c>
      <c r="D75" s="295">
        <f t="shared" ref="D75:G75" si="49">D76+D79+D82+D85</f>
        <v>0</v>
      </c>
      <c r="E75" s="295">
        <f t="shared" si="49"/>
        <v>0</v>
      </c>
      <c r="F75" s="295">
        <f t="shared" si="49"/>
        <v>0</v>
      </c>
      <c r="G75" s="295">
        <f t="shared" si="49"/>
        <v>0</v>
      </c>
      <c r="H75" s="295">
        <f>H76+H79+H82+H85</f>
        <v>0</v>
      </c>
      <c r="I75" s="295">
        <f t="shared" ref="I75" si="50">I76+I79+I82+I85</f>
        <v>0</v>
      </c>
    </row>
    <row r="76" spans="1:9">
      <c r="A76" s="313"/>
      <c r="B76" s="303" t="s">
        <v>7</v>
      </c>
      <c r="C76" s="295">
        <f>C77+C78</f>
        <v>0</v>
      </c>
      <c r="D76" s="295">
        <f t="shared" ref="D76:G76" si="51">D77+D78</f>
        <v>0</v>
      </c>
      <c r="E76" s="295">
        <f t="shared" si="51"/>
        <v>0</v>
      </c>
      <c r="F76" s="295">
        <f t="shared" si="51"/>
        <v>0</v>
      </c>
      <c r="G76" s="295">
        <f t="shared" si="51"/>
        <v>0</v>
      </c>
      <c r="H76" s="295">
        <f>H77+H78</f>
        <v>0</v>
      </c>
      <c r="I76" s="295">
        <f t="shared" ref="I76" si="52">I77+I78</f>
        <v>0</v>
      </c>
    </row>
    <row r="77" spans="1:9">
      <c r="A77" s="313"/>
      <c r="B77" s="314" t="s">
        <v>558</v>
      </c>
      <c r="C77" s="301">
        <v>0</v>
      </c>
      <c r="D77" s="301">
        <v>0</v>
      </c>
      <c r="E77" s="301">
        <v>0</v>
      </c>
      <c r="F77" s="301">
        <v>0</v>
      </c>
      <c r="G77" s="301">
        <v>0</v>
      </c>
      <c r="H77" s="301">
        <v>0</v>
      </c>
      <c r="I77" s="301">
        <v>0</v>
      </c>
    </row>
    <row r="78" spans="1:9">
      <c r="A78" s="313"/>
      <c r="B78" s="314" t="s">
        <v>553</v>
      </c>
      <c r="C78" s="301">
        <v>0</v>
      </c>
      <c r="D78" s="301">
        <v>0</v>
      </c>
      <c r="E78" s="301">
        <v>0</v>
      </c>
      <c r="F78" s="301">
        <v>0</v>
      </c>
      <c r="G78" s="301">
        <v>0</v>
      </c>
      <c r="H78" s="301">
        <v>0</v>
      </c>
      <c r="I78" s="301">
        <v>0</v>
      </c>
    </row>
    <row r="79" spans="1:9">
      <c r="A79" s="313"/>
      <c r="B79" s="315" t="s">
        <v>477</v>
      </c>
      <c r="C79" s="295">
        <f>C80+C81</f>
        <v>0</v>
      </c>
      <c r="D79" s="295">
        <f t="shared" ref="D79:G79" si="53">D80+D81</f>
        <v>0</v>
      </c>
      <c r="E79" s="295">
        <f t="shared" si="53"/>
        <v>0</v>
      </c>
      <c r="F79" s="295">
        <f t="shared" si="53"/>
        <v>0</v>
      </c>
      <c r="G79" s="295">
        <f t="shared" si="53"/>
        <v>0</v>
      </c>
      <c r="H79" s="295">
        <f>H80+H81</f>
        <v>0</v>
      </c>
      <c r="I79" s="295">
        <f t="shared" ref="I79" si="54">I80+I81</f>
        <v>0</v>
      </c>
    </row>
    <row r="80" spans="1:9">
      <c r="A80" s="313"/>
      <c r="B80" s="314" t="s">
        <v>558</v>
      </c>
      <c r="C80" s="301">
        <v>0</v>
      </c>
      <c r="D80" s="301">
        <v>0</v>
      </c>
      <c r="E80" s="301">
        <v>0</v>
      </c>
      <c r="F80" s="301">
        <v>0</v>
      </c>
      <c r="G80" s="301">
        <v>0</v>
      </c>
      <c r="H80" s="301">
        <v>0</v>
      </c>
      <c r="I80" s="301">
        <v>0</v>
      </c>
    </row>
    <row r="81" spans="1:9">
      <c r="A81" s="313"/>
      <c r="B81" s="314" t="s">
        <v>553</v>
      </c>
      <c r="C81" s="301">
        <v>0</v>
      </c>
      <c r="D81" s="301">
        <v>0</v>
      </c>
      <c r="E81" s="301">
        <v>0</v>
      </c>
      <c r="F81" s="301">
        <v>0</v>
      </c>
      <c r="G81" s="301">
        <v>0</v>
      </c>
      <c r="H81" s="301">
        <v>0</v>
      </c>
      <c r="I81" s="301">
        <v>0</v>
      </c>
    </row>
    <row r="82" spans="1:9">
      <c r="A82" s="313"/>
      <c r="B82" s="315" t="s">
        <v>507</v>
      </c>
      <c r="C82" s="295">
        <f>C83+C84</f>
        <v>0</v>
      </c>
      <c r="D82" s="295">
        <f t="shared" ref="D82:G82" si="55">D83+D84</f>
        <v>0</v>
      </c>
      <c r="E82" s="295">
        <f t="shared" si="55"/>
        <v>0</v>
      </c>
      <c r="F82" s="295">
        <f t="shared" si="55"/>
        <v>0</v>
      </c>
      <c r="G82" s="295">
        <f t="shared" si="55"/>
        <v>0</v>
      </c>
      <c r="H82" s="295">
        <f>H83+H84</f>
        <v>0</v>
      </c>
      <c r="I82" s="295">
        <f t="shared" ref="I82" si="56">I83+I84</f>
        <v>0</v>
      </c>
    </row>
    <row r="83" spans="1:9">
      <c r="A83" s="313"/>
      <c r="B83" s="314" t="s">
        <v>558</v>
      </c>
      <c r="C83" s="301">
        <v>0</v>
      </c>
      <c r="D83" s="301">
        <v>0</v>
      </c>
      <c r="E83" s="301">
        <v>0</v>
      </c>
      <c r="F83" s="301">
        <v>0</v>
      </c>
      <c r="G83" s="301">
        <v>0</v>
      </c>
      <c r="H83" s="301">
        <v>0</v>
      </c>
      <c r="I83" s="301">
        <v>0</v>
      </c>
    </row>
    <row r="84" spans="1:9">
      <c r="A84" s="313"/>
      <c r="B84" s="314" t="s">
        <v>553</v>
      </c>
      <c r="C84" s="301">
        <v>0</v>
      </c>
      <c r="D84" s="301">
        <v>0</v>
      </c>
      <c r="E84" s="301">
        <v>0</v>
      </c>
      <c r="F84" s="301">
        <v>0</v>
      </c>
      <c r="G84" s="301">
        <v>0</v>
      </c>
      <c r="H84" s="301">
        <v>0</v>
      </c>
      <c r="I84" s="301">
        <v>0</v>
      </c>
    </row>
    <row r="85" spans="1:9">
      <c r="A85" s="313"/>
      <c r="B85" s="315" t="s">
        <v>480</v>
      </c>
      <c r="C85" s="295">
        <f>C86+C87</f>
        <v>0</v>
      </c>
      <c r="D85" s="295">
        <f t="shared" ref="D85:G85" si="57">D86+D87</f>
        <v>0</v>
      </c>
      <c r="E85" s="295">
        <f t="shared" si="57"/>
        <v>0</v>
      </c>
      <c r="F85" s="295">
        <f t="shared" si="57"/>
        <v>0</v>
      </c>
      <c r="G85" s="295">
        <f t="shared" si="57"/>
        <v>0</v>
      </c>
      <c r="H85" s="295">
        <f>H86+H87</f>
        <v>0</v>
      </c>
      <c r="I85" s="295">
        <f t="shared" ref="I85" si="58">I86+I87</f>
        <v>0</v>
      </c>
    </row>
    <row r="86" spans="1:9">
      <c r="A86" s="313"/>
      <c r="B86" s="314" t="s">
        <v>558</v>
      </c>
      <c r="C86" s="301">
        <v>0</v>
      </c>
      <c r="D86" s="301">
        <v>0</v>
      </c>
      <c r="E86" s="301">
        <v>0</v>
      </c>
      <c r="F86" s="301">
        <v>0</v>
      </c>
      <c r="G86" s="301">
        <v>0</v>
      </c>
      <c r="H86" s="301">
        <v>0</v>
      </c>
      <c r="I86" s="301">
        <v>0</v>
      </c>
    </row>
    <row r="87" spans="1:9">
      <c r="A87" s="316"/>
      <c r="B87" s="317" t="s">
        <v>553</v>
      </c>
      <c r="C87" s="301">
        <v>0</v>
      </c>
      <c r="D87" s="301">
        <v>0</v>
      </c>
      <c r="E87" s="301">
        <v>0</v>
      </c>
      <c r="F87" s="301">
        <v>0</v>
      </c>
      <c r="G87" s="301">
        <v>0</v>
      </c>
      <c r="H87" s="301">
        <v>0</v>
      </c>
      <c r="I87" s="301">
        <v>0</v>
      </c>
    </row>
    <row r="88" spans="1:9" ht="30">
      <c r="A88" s="307" t="s">
        <v>565</v>
      </c>
      <c r="B88" s="303" t="s">
        <v>566</v>
      </c>
      <c r="C88" s="295">
        <f>C89+C92+C95+C98</f>
        <v>0</v>
      </c>
      <c r="D88" s="295">
        <f t="shared" ref="D88:G88" si="59">D89+D92+D95+D98</f>
        <v>0</v>
      </c>
      <c r="E88" s="295">
        <f t="shared" si="59"/>
        <v>0</v>
      </c>
      <c r="F88" s="295">
        <f t="shared" si="59"/>
        <v>0</v>
      </c>
      <c r="G88" s="295">
        <f t="shared" si="59"/>
        <v>0</v>
      </c>
      <c r="H88" s="295">
        <f>H89+H92+H95+H98</f>
        <v>0</v>
      </c>
      <c r="I88" s="295">
        <f t="shared" ref="I88" si="60">I89+I92+I95+I98</f>
        <v>0</v>
      </c>
    </row>
    <row r="89" spans="1:9">
      <c r="A89" s="313"/>
      <c r="B89" s="303" t="s">
        <v>7</v>
      </c>
      <c r="C89" s="295">
        <f>C90+C91</f>
        <v>0</v>
      </c>
      <c r="D89" s="295">
        <f t="shared" ref="D89:G89" si="61">D90+D91</f>
        <v>0</v>
      </c>
      <c r="E89" s="295">
        <f t="shared" si="61"/>
        <v>0</v>
      </c>
      <c r="F89" s="295">
        <f t="shared" si="61"/>
        <v>0</v>
      </c>
      <c r="G89" s="295">
        <f t="shared" si="61"/>
        <v>0</v>
      </c>
      <c r="H89" s="295">
        <f>H90+H91</f>
        <v>0</v>
      </c>
      <c r="I89" s="295">
        <f t="shared" ref="I89" si="62">I90+I91</f>
        <v>0</v>
      </c>
    </row>
    <row r="90" spans="1:9">
      <c r="A90" s="313"/>
      <c r="B90" s="314" t="s">
        <v>558</v>
      </c>
      <c r="C90" s="301">
        <v>0</v>
      </c>
      <c r="D90" s="301">
        <v>0</v>
      </c>
      <c r="E90" s="301">
        <v>0</v>
      </c>
      <c r="F90" s="301">
        <v>0</v>
      </c>
      <c r="G90" s="301">
        <v>0</v>
      </c>
      <c r="H90" s="301">
        <v>0</v>
      </c>
      <c r="I90" s="301">
        <v>0</v>
      </c>
    </row>
    <row r="91" spans="1:9">
      <c r="A91" s="313"/>
      <c r="B91" s="314" t="s">
        <v>553</v>
      </c>
      <c r="C91" s="301">
        <v>0</v>
      </c>
      <c r="D91" s="301">
        <v>0</v>
      </c>
      <c r="E91" s="301">
        <v>0</v>
      </c>
      <c r="F91" s="301">
        <v>0</v>
      </c>
      <c r="G91" s="301">
        <v>0</v>
      </c>
      <c r="H91" s="301">
        <v>0</v>
      </c>
      <c r="I91" s="301">
        <v>0</v>
      </c>
    </row>
    <row r="92" spans="1:9">
      <c r="A92" s="313"/>
      <c r="B92" s="315" t="s">
        <v>477</v>
      </c>
      <c r="C92" s="295">
        <f>C93+C94</f>
        <v>0</v>
      </c>
      <c r="D92" s="295">
        <f t="shared" ref="D92:G92" si="63">D93+D94</f>
        <v>0</v>
      </c>
      <c r="E92" s="295">
        <f t="shared" si="63"/>
        <v>0</v>
      </c>
      <c r="F92" s="295">
        <f t="shared" si="63"/>
        <v>0</v>
      </c>
      <c r="G92" s="295">
        <f t="shared" si="63"/>
        <v>0</v>
      </c>
      <c r="H92" s="295">
        <f>H93+H94</f>
        <v>0</v>
      </c>
      <c r="I92" s="295">
        <f t="shared" ref="I92" si="64">I93+I94</f>
        <v>0</v>
      </c>
    </row>
    <row r="93" spans="1:9">
      <c r="A93" s="313"/>
      <c r="B93" s="314" t="s">
        <v>558</v>
      </c>
      <c r="C93" s="301">
        <v>0</v>
      </c>
      <c r="D93" s="301">
        <v>0</v>
      </c>
      <c r="E93" s="301">
        <v>0</v>
      </c>
      <c r="F93" s="301">
        <v>0</v>
      </c>
      <c r="G93" s="301">
        <v>0</v>
      </c>
      <c r="H93" s="301">
        <v>0</v>
      </c>
      <c r="I93" s="301">
        <v>0</v>
      </c>
    </row>
    <row r="94" spans="1:9">
      <c r="A94" s="313"/>
      <c r="B94" s="314" t="s">
        <v>553</v>
      </c>
      <c r="C94" s="301">
        <v>0</v>
      </c>
      <c r="D94" s="301">
        <v>0</v>
      </c>
      <c r="E94" s="301">
        <v>0</v>
      </c>
      <c r="F94" s="301">
        <v>0</v>
      </c>
      <c r="G94" s="301">
        <v>0</v>
      </c>
      <c r="H94" s="301">
        <v>0</v>
      </c>
      <c r="I94" s="301">
        <v>0</v>
      </c>
    </row>
    <row r="95" spans="1:9">
      <c r="A95" s="313"/>
      <c r="B95" s="315" t="s">
        <v>507</v>
      </c>
      <c r="C95" s="295">
        <f>C96+C97</f>
        <v>0</v>
      </c>
      <c r="D95" s="295">
        <f t="shared" ref="D95:G95" si="65">D96+D97</f>
        <v>0</v>
      </c>
      <c r="E95" s="295">
        <f t="shared" si="65"/>
        <v>0</v>
      </c>
      <c r="F95" s="295">
        <f t="shared" si="65"/>
        <v>0</v>
      </c>
      <c r="G95" s="295">
        <f t="shared" si="65"/>
        <v>0</v>
      </c>
      <c r="H95" s="295">
        <f>H96+H97</f>
        <v>0</v>
      </c>
      <c r="I95" s="295">
        <f t="shared" ref="I95" si="66">I96+I97</f>
        <v>0</v>
      </c>
    </row>
    <row r="96" spans="1:9">
      <c r="A96" s="313"/>
      <c r="B96" s="314" t="s">
        <v>558</v>
      </c>
      <c r="C96" s="301">
        <v>0</v>
      </c>
      <c r="D96" s="301">
        <v>0</v>
      </c>
      <c r="E96" s="301">
        <v>0</v>
      </c>
      <c r="F96" s="301">
        <v>0</v>
      </c>
      <c r="G96" s="301">
        <v>0</v>
      </c>
      <c r="H96" s="301">
        <v>0</v>
      </c>
      <c r="I96" s="301">
        <v>0</v>
      </c>
    </row>
    <row r="97" spans="1:9">
      <c r="A97" s="313"/>
      <c r="B97" s="314" t="s">
        <v>553</v>
      </c>
      <c r="C97" s="301">
        <v>0</v>
      </c>
      <c r="D97" s="301">
        <v>0</v>
      </c>
      <c r="E97" s="301">
        <v>0</v>
      </c>
      <c r="F97" s="301">
        <v>0</v>
      </c>
      <c r="G97" s="301">
        <v>0</v>
      </c>
      <c r="H97" s="301">
        <v>0</v>
      </c>
      <c r="I97" s="301">
        <v>0</v>
      </c>
    </row>
    <row r="98" spans="1:9">
      <c r="A98" s="313"/>
      <c r="B98" s="315" t="s">
        <v>480</v>
      </c>
      <c r="C98" s="295">
        <f>C99+C100</f>
        <v>0</v>
      </c>
      <c r="D98" s="295">
        <f t="shared" ref="D98:G98" si="67">D99+D100</f>
        <v>0</v>
      </c>
      <c r="E98" s="295">
        <f t="shared" si="67"/>
        <v>0</v>
      </c>
      <c r="F98" s="295">
        <f t="shared" si="67"/>
        <v>0</v>
      </c>
      <c r="G98" s="295">
        <f t="shared" si="67"/>
        <v>0</v>
      </c>
      <c r="H98" s="295">
        <f>H99+H100</f>
        <v>0</v>
      </c>
      <c r="I98" s="295">
        <f t="shared" ref="I98" si="68">I99+I100</f>
        <v>0</v>
      </c>
    </row>
    <row r="99" spans="1:9">
      <c r="A99" s="313"/>
      <c r="B99" s="314" t="s">
        <v>558</v>
      </c>
      <c r="C99" s="301">
        <v>0</v>
      </c>
      <c r="D99" s="301">
        <v>0</v>
      </c>
      <c r="E99" s="301">
        <v>0</v>
      </c>
      <c r="F99" s="301">
        <v>0</v>
      </c>
      <c r="G99" s="301">
        <v>0</v>
      </c>
      <c r="H99" s="301">
        <v>0</v>
      </c>
      <c r="I99" s="301">
        <v>0</v>
      </c>
    </row>
    <row r="100" spans="1:9">
      <c r="A100" s="316"/>
      <c r="B100" s="317" t="s">
        <v>553</v>
      </c>
      <c r="C100" s="301">
        <v>0</v>
      </c>
      <c r="D100" s="301">
        <v>0</v>
      </c>
      <c r="E100" s="301">
        <v>0</v>
      </c>
      <c r="F100" s="301">
        <v>0</v>
      </c>
      <c r="G100" s="301">
        <v>0</v>
      </c>
      <c r="H100" s="301">
        <v>0</v>
      </c>
      <c r="I100" s="301">
        <v>0</v>
      </c>
    </row>
    <row r="101" spans="1:9">
      <c r="A101" s="307" t="s">
        <v>567</v>
      </c>
      <c r="B101" s="297" t="s">
        <v>568</v>
      </c>
      <c r="C101" s="295">
        <f>C102+C105+C108+C111</f>
        <v>0</v>
      </c>
      <c r="D101" s="295">
        <f t="shared" ref="D101:G101" si="69">D102+D105+D108+D111</f>
        <v>0</v>
      </c>
      <c r="E101" s="295">
        <f t="shared" si="69"/>
        <v>0</v>
      </c>
      <c r="F101" s="295">
        <f t="shared" si="69"/>
        <v>0</v>
      </c>
      <c r="G101" s="295">
        <f t="shared" si="69"/>
        <v>0</v>
      </c>
      <c r="H101" s="295">
        <f>H102+H105+H108+H111</f>
        <v>0</v>
      </c>
      <c r="I101" s="295">
        <f t="shared" ref="I101" si="70">I102+I105+I108+I111</f>
        <v>0</v>
      </c>
    </row>
    <row r="102" spans="1:9">
      <c r="A102" s="313"/>
      <c r="B102" s="303" t="s">
        <v>7</v>
      </c>
      <c r="C102" s="295">
        <f>C103+C104</f>
        <v>0</v>
      </c>
      <c r="D102" s="295">
        <f t="shared" ref="D102:G102" si="71">D103+D104</f>
        <v>0</v>
      </c>
      <c r="E102" s="295">
        <f t="shared" si="71"/>
        <v>0</v>
      </c>
      <c r="F102" s="295">
        <f t="shared" si="71"/>
        <v>0</v>
      </c>
      <c r="G102" s="295">
        <f t="shared" si="71"/>
        <v>0</v>
      </c>
      <c r="H102" s="295">
        <f>H103+H104</f>
        <v>0</v>
      </c>
      <c r="I102" s="295">
        <f t="shared" ref="I102" si="72">I103+I104</f>
        <v>0</v>
      </c>
    </row>
    <row r="103" spans="1:9">
      <c r="A103" s="313"/>
      <c r="B103" s="314" t="s">
        <v>558</v>
      </c>
      <c r="C103" s="301">
        <v>0</v>
      </c>
      <c r="D103" s="301">
        <v>0</v>
      </c>
      <c r="E103" s="301">
        <v>0</v>
      </c>
      <c r="F103" s="301">
        <v>0</v>
      </c>
      <c r="G103" s="301">
        <v>0</v>
      </c>
      <c r="H103" s="301">
        <v>0</v>
      </c>
      <c r="I103" s="301">
        <v>0</v>
      </c>
    </row>
    <row r="104" spans="1:9">
      <c r="A104" s="313"/>
      <c r="B104" s="314" t="s">
        <v>553</v>
      </c>
      <c r="C104" s="301">
        <v>0</v>
      </c>
      <c r="D104" s="301">
        <v>0</v>
      </c>
      <c r="E104" s="301">
        <v>0</v>
      </c>
      <c r="F104" s="301">
        <v>0</v>
      </c>
      <c r="G104" s="301">
        <v>0</v>
      </c>
      <c r="H104" s="301">
        <v>0</v>
      </c>
      <c r="I104" s="301">
        <v>0</v>
      </c>
    </row>
    <row r="105" spans="1:9">
      <c r="A105" s="313"/>
      <c r="B105" s="315" t="s">
        <v>477</v>
      </c>
      <c r="C105" s="295">
        <f>C106+C107</f>
        <v>0</v>
      </c>
      <c r="D105" s="295">
        <f t="shared" ref="D105:G105" si="73">D106+D107</f>
        <v>0</v>
      </c>
      <c r="E105" s="295">
        <f t="shared" si="73"/>
        <v>0</v>
      </c>
      <c r="F105" s="295">
        <f t="shared" si="73"/>
        <v>0</v>
      </c>
      <c r="G105" s="295">
        <f t="shared" si="73"/>
        <v>0</v>
      </c>
      <c r="H105" s="295">
        <f>H106+H107</f>
        <v>0</v>
      </c>
      <c r="I105" s="295">
        <f t="shared" ref="I105" si="74">I106+I107</f>
        <v>0</v>
      </c>
    </row>
    <row r="106" spans="1:9">
      <c r="A106" s="313"/>
      <c r="B106" s="314" t="s">
        <v>558</v>
      </c>
      <c r="C106" s="301">
        <v>0</v>
      </c>
      <c r="D106" s="301">
        <v>0</v>
      </c>
      <c r="E106" s="301">
        <v>0</v>
      </c>
      <c r="F106" s="301">
        <v>0</v>
      </c>
      <c r="G106" s="301">
        <v>0</v>
      </c>
      <c r="H106" s="301">
        <v>0</v>
      </c>
      <c r="I106" s="301">
        <v>0</v>
      </c>
    </row>
    <row r="107" spans="1:9">
      <c r="A107" s="313"/>
      <c r="B107" s="314" t="s">
        <v>553</v>
      </c>
      <c r="C107" s="301">
        <v>0</v>
      </c>
      <c r="D107" s="301">
        <v>0</v>
      </c>
      <c r="E107" s="301">
        <v>0</v>
      </c>
      <c r="F107" s="301">
        <v>0</v>
      </c>
      <c r="G107" s="301">
        <v>0</v>
      </c>
      <c r="H107" s="301">
        <v>0</v>
      </c>
      <c r="I107" s="301">
        <v>0</v>
      </c>
    </row>
    <row r="108" spans="1:9">
      <c r="A108" s="313"/>
      <c r="B108" s="315" t="s">
        <v>507</v>
      </c>
      <c r="C108" s="295">
        <f>C109+C110</f>
        <v>0</v>
      </c>
      <c r="D108" s="295">
        <f t="shared" ref="D108:G108" si="75">D109+D110</f>
        <v>0</v>
      </c>
      <c r="E108" s="295">
        <f t="shared" si="75"/>
        <v>0</v>
      </c>
      <c r="F108" s="295">
        <f t="shared" si="75"/>
        <v>0</v>
      </c>
      <c r="G108" s="295">
        <f t="shared" si="75"/>
        <v>0</v>
      </c>
      <c r="H108" s="295">
        <f>H109+H110</f>
        <v>0</v>
      </c>
      <c r="I108" s="295">
        <f t="shared" ref="I108" si="76">I109+I110</f>
        <v>0</v>
      </c>
    </row>
    <row r="109" spans="1:9">
      <c r="A109" s="313"/>
      <c r="B109" s="314" t="s">
        <v>558</v>
      </c>
      <c r="C109" s="301">
        <v>0</v>
      </c>
      <c r="D109" s="301">
        <v>0</v>
      </c>
      <c r="E109" s="301">
        <v>0</v>
      </c>
      <c r="F109" s="301">
        <v>0</v>
      </c>
      <c r="G109" s="301">
        <v>0</v>
      </c>
      <c r="H109" s="301">
        <v>0</v>
      </c>
      <c r="I109" s="301">
        <v>0</v>
      </c>
    </row>
    <row r="110" spans="1:9">
      <c r="A110" s="313"/>
      <c r="B110" s="314" t="s">
        <v>553</v>
      </c>
      <c r="C110" s="301">
        <v>0</v>
      </c>
      <c r="D110" s="301">
        <v>0</v>
      </c>
      <c r="E110" s="301">
        <v>0</v>
      </c>
      <c r="F110" s="301">
        <v>0</v>
      </c>
      <c r="G110" s="301">
        <v>0</v>
      </c>
      <c r="H110" s="301">
        <v>0</v>
      </c>
      <c r="I110" s="301">
        <v>0</v>
      </c>
    </row>
    <row r="111" spans="1:9">
      <c r="A111" s="313"/>
      <c r="B111" s="315" t="s">
        <v>480</v>
      </c>
      <c r="C111" s="295">
        <f>C112+C113</f>
        <v>0</v>
      </c>
      <c r="D111" s="295">
        <f t="shared" ref="D111:G111" si="77">D112+D113</f>
        <v>0</v>
      </c>
      <c r="E111" s="295">
        <f t="shared" si="77"/>
        <v>0</v>
      </c>
      <c r="F111" s="295">
        <f t="shared" si="77"/>
        <v>0</v>
      </c>
      <c r="G111" s="295">
        <f t="shared" si="77"/>
        <v>0</v>
      </c>
      <c r="H111" s="295">
        <f>H112+H113</f>
        <v>0</v>
      </c>
      <c r="I111" s="295">
        <f t="shared" ref="I111" si="78">I112+I113</f>
        <v>0</v>
      </c>
    </row>
    <row r="112" spans="1:9">
      <c r="A112" s="313"/>
      <c r="B112" s="314" t="s">
        <v>558</v>
      </c>
      <c r="C112" s="301">
        <v>0</v>
      </c>
      <c r="D112" s="301">
        <v>0</v>
      </c>
      <c r="E112" s="301">
        <v>0</v>
      </c>
      <c r="F112" s="301">
        <v>0</v>
      </c>
      <c r="G112" s="301">
        <v>0</v>
      </c>
      <c r="H112" s="301">
        <v>0</v>
      </c>
      <c r="I112" s="301">
        <v>0</v>
      </c>
    </row>
    <row r="113" spans="1:9">
      <c r="A113" s="316"/>
      <c r="B113" s="317" t="s">
        <v>553</v>
      </c>
      <c r="C113" s="301">
        <v>0</v>
      </c>
      <c r="D113" s="301">
        <v>0</v>
      </c>
      <c r="E113" s="301">
        <v>0</v>
      </c>
      <c r="F113" s="301">
        <v>0</v>
      </c>
      <c r="G113" s="301">
        <v>0</v>
      </c>
      <c r="H113" s="301">
        <v>0</v>
      </c>
      <c r="I113" s="301">
        <v>0</v>
      </c>
    </row>
    <row r="114" spans="1:9">
      <c r="A114" s="307" t="s">
        <v>569</v>
      </c>
      <c r="B114" s="297" t="s">
        <v>570</v>
      </c>
      <c r="C114" s="295">
        <f>C115+C118+C121+C124</f>
        <v>0</v>
      </c>
      <c r="D114" s="295">
        <f t="shared" ref="D114:G114" si="79">D115+D118+D121+D124</f>
        <v>0</v>
      </c>
      <c r="E114" s="295">
        <f t="shared" si="79"/>
        <v>0</v>
      </c>
      <c r="F114" s="295">
        <f t="shared" si="79"/>
        <v>0</v>
      </c>
      <c r="G114" s="295">
        <f t="shared" si="79"/>
        <v>0</v>
      </c>
      <c r="H114" s="295">
        <f>H115+H118+H121+H124</f>
        <v>0</v>
      </c>
      <c r="I114" s="295">
        <f t="shared" ref="I114" si="80">I115+I118+I121+I124</f>
        <v>0</v>
      </c>
    </row>
    <row r="115" spans="1:9">
      <c r="A115" s="313"/>
      <c r="B115" s="303" t="s">
        <v>7</v>
      </c>
      <c r="C115" s="295">
        <f>C116+C117</f>
        <v>0</v>
      </c>
      <c r="D115" s="295">
        <f t="shared" ref="D115:G115" si="81">D116+D117</f>
        <v>0</v>
      </c>
      <c r="E115" s="295">
        <f t="shared" si="81"/>
        <v>0</v>
      </c>
      <c r="F115" s="295">
        <f t="shared" si="81"/>
        <v>0</v>
      </c>
      <c r="G115" s="295">
        <f t="shared" si="81"/>
        <v>0</v>
      </c>
      <c r="H115" s="295">
        <f>H116+H117</f>
        <v>0</v>
      </c>
      <c r="I115" s="295">
        <f t="shared" ref="I115" si="82">I116+I117</f>
        <v>0</v>
      </c>
    </row>
    <row r="116" spans="1:9">
      <c r="A116" s="313"/>
      <c r="B116" s="314" t="s">
        <v>558</v>
      </c>
      <c r="C116" s="301">
        <v>0</v>
      </c>
      <c r="D116" s="301">
        <v>0</v>
      </c>
      <c r="E116" s="301">
        <v>0</v>
      </c>
      <c r="F116" s="301">
        <v>0</v>
      </c>
      <c r="G116" s="301">
        <v>0</v>
      </c>
      <c r="H116" s="301">
        <v>0</v>
      </c>
      <c r="I116" s="301">
        <v>0</v>
      </c>
    </row>
    <row r="117" spans="1:9">
      <c r="A117" s="313"/>
      <c r="B117" s="314" t="s">
        <v>553</v>
      </c>
      <c r="C117" s="301">
        <v>0</v>
      </c>
      <c r="D117" s="301">
        <v>0</v>
      </c>
      <c r="E117" s="301">
        <v>0</v>
      </c>
      <c r="F117" s="301">
        <v>0</v>
      </c>
      <c r="G117" s="301">
        <v>0</v>
      </c>
      <c r="H117" s="301">
        <v>0</v>
      </c>
      <c r="I117" s="301">
        <v>0</v>
      </c>
    </row>
    <row r="118" spans="1:9">
      <c r="A118" s="313"/>
      <c r="B118" s="315" t="s">
        <v>477</v>
      </c>
      <c r="C118" s="295">
        <f>C119+C120</f>
        <v>0</v>
      </c>
      <c r="D118" s="295">
        <f t="shared" ref="D118:G118" si="83">D119+D120</f>
        <v>0</v>
      </c>
      <c r="E118" s="295">
        <f t="shared" si="83"/>
        <v>0</v>
      </c>
      <c r="F118" s="295">
        <f t="shared" si="83"/>
        <v>0</v>
      </c>
      <c r="G118" s="295">
        <f t="shared" si="83"/>
        <v>0</v>
      </c>
      <c r="H118" s="295">
        <f>H119+H120</f>
        <v>0</v>
      </c>
      <c r="I118" s="295">
        <f t="shared" ref="I118" si="84">I119+I120</f>
        <v>0</v>
      </c>
    </row>
    <row r="119" spans="1:9">
      <c r="A119" s="313"/>
      <c r="B119" s="314" t="s">
        <v>558</v>
      </c>
      <c r="C119" s="301">
        <v>0</v>
      </c>
      <c r="D119" s="301">
        <v>0</v>
      </c>
      <c r="E119" s="301">
        <v>0</v>
      </c>
      <c r="F119" s="301">
        <v>0</v>
      </c>
      <c r="G119" s="301">
        <v>0</v>
      </c>
      <c r="H119" s="301">
        <v>0</v>
      </c>
      <c r="I119" s="301">
        <v>0</v>
      </c>
    </row>
    <row r="120" spans="1:9">
      <c r="A120" s="313"/>
      <c r="B120" s="314" t="s">
        <v>553</v>
      </c>
      <c r="C120" s="301">
        <v>0</v>
      </c>
      <c r="D120" s="301">
        <v>0</v>
      </c>
      <c r="E120" s="301">
        <v>0</v>
      </c>
      <c r="F120" s="301">
        <v>0</v>
      </c>
      <c r="G120" s="301">
        <v>0</v>
      </c>
      <c r="H120" s="301">
        <v>0</v>
      </c>
      <c r="I120" s="301">
        <v>0</v>
      </c>
    </row>
    <row r="121" spans="1:9">
      <c r="A121" s="313"/>
      <c r="B121" s="315" t="s">
        <v>507</v>
      </c>
      <c r="C121" s="295">
        <f>C122+C123</f>
        <v>0</v>
      </c>
      <c r="D121" s="295">
        <f t="shared" ref="D121:G121" si="85">D122+D123</f>
        <v>0</v>
      </c>
      <c r="E121" s="295">
        <f t="shared" si="85"/>
        <v>0</v>
      </c>
      <c r="F121" s="295">
        <f t="shared" si="85"/>
        <v>0</v>
      </c>
      <c r="G121" s="295">
        <f t="shared" si="85"/>
        <v>0</v>
      </c>
      <c r="H121" s="295">
        <f>H122+H123</f>
        <v>0</v>
      </c>
      <c r="I121" s="295">
        <f t="shared" ref="I121" si="86">I122+I123</f>
        <v>0</v>
      </c>
    </row>
    <row r="122" spans="1:9">
      <c r="A122" s="313"/>
      <c r="B122" s="314" t="s">
        <v>558</v>
      </c>
      <c r="C122" s="301">
        <v>0</v>
      </c>
      <c r="D122" s="301">
        <v>0</v>
      </c>
      <c r="E122" s="301">
        <v>0</v>
      </c>
      <c r="F122" s="301">
        <v>0</v>
      </c>
      <c r="G122" s="301">
        <v>0</v>
      </c>
      <c r="H122" s="301">
        <v>0</v>
      </c>
      <c r="I122" s="301">
        <v>0</v>
      </c>
    </row>
    <row r="123" spans="1:9">
      <c r="A123" s="313"/>
      <c r="B123" s="314" t="s">
        <v>553</v>
      </c>
      <c r="C123" s="301">
        <v>0</v>
      </c>
      <c r="D123" s="301">
        <v>0</v>
      </c>
      <c r="E123" s="301">
        <v>0</v>
      </c>
      <c r="F123" s="301">
        <v>0</v>
      </c>
      <c r="G123" s="301">
        <v>0</v>
      </c>
      <c r="H123" s="301">
        <v>0</v>
      </c>
      <c r="I123" s="301">
        <v>0</v>
      </c>
    </row>
    <row r="124" spans="1:9">
      <c r="A124" s="313"/>
      <c r="B124" s="315" t="s">
        <v>480</v>
      </c>
      <c r="C124" s="295">
        <f>C125+C126</f>
        <v>0</v>
      </c>
      <c r="D124" s="295">
        <f t="shared" ref="D124:G124" si="87">D125+D126</f>
        <v>0</v>
      </c>
      <c r="E124" s="295">
        <f t="shared" si="87"/>
        <v>0</v>
      </c>
      <c r="F124" s="295">
        <f t="shared" si="87"/>
        <v>0</v>
      </c>
      <c r="G124" s="295">
        <f t="shared" si="87"/>
        <v>0</v>
      </c>
      <c r="H124" s="295">
        <f>H125+H126</f>
        <v>0</v>
      </c>
      <c r="I124" s="295">
        <f t="shared" ref="I124" si="88">I125+I126</f>
        <v>0</v>
      </c>
    </row>
    <row r="125" spans="1:9">
      <c r="A125" s="313"/>
      <c r="B125" s="314" t="s">
        <v>558</v>
      </c>
      <c r="C125" s="301">
        <v>0</v>
      </c>
      <c r="D125" s="301">
        <v>0</v>
      </c>
      <c r="E125" s="301">
        <v>0</v>
      </c>
      <c r="F125" s="301">
        <v>0</v>
      </c>
      <c r="G125" s="301">
        <v>0</v>
      </c>
      <c r="H125" s="301">
        <v>0</v>
      </c>
      <c r="I125" s="301">
        <v>0</v>
      </c>
    </row>
    <row r="126" spans="1:9">
      <c r="A126" s="316"/>
      <c r="B126" s="317" t="s">
        <v>553</v>
      </c>
      <c r="C126" s="301">
        <v>0</v>
      </c>
      <c r="D126" s="301">
        <v>0</v>
      </c>
      <c r="E126" s="301">
        <v>0</v>
      </c>
      <c r="F126" s="301">
        <v>0</v>
      </c>
      <c r="G126" s="301">
        <v>0</v>
      </c>
      <c r="H126" s="301">
        <v>0</v>
      </c>
      <c r="I126" s="301">
        <v>0</v>
      </c>
    </row>
    <row r="127" spans="1:9">
      <c r="A127" s="307" t="s">
        <v>571</v>
      </c>
      <c r="B127" s="297" t="s">
        <v>572</v>
      </c>
      <c r="C127" s="295">
        <f>C128+C131+C134+C137</f>
        <v>0</v>
      </c>
      <c r="D127" s="295">
        <f t="shared" ref="D127:G127" si="89">D128+D131+D134+D137</f>
        <v>0</v>
      </c>
      <c r="E127" s="295">
        <f t="shared" si="89"/>
        <v>0</v>
      </c>
      <c r="F127" s="295">
        <f t="shared" si="89"/>
        <v>0</v>
      </c>
      <c r="G127" s="295">
        <f t="shared" si="89"/>
        <v>0</v>
      </c>
      <c r="H127" s="295">
        <f>H128+H131+H134+H137</f>
        <v>0</v>
      </c>
      <c r="I127" s="295">
        <f t="shared" ref="I127" si="90">I128+I131+I134+I137</f>
        <v>0</v>
      </c>
    </row>
    <row r="128" spans="1:9">
      <c r="A128" s="313"/>
      <c r="B128" s="303" t="s">
        <v>7</v>
      </c>
      <c r="C128" s="295">
        <f>C129+C130</f>
        <v>0</v>
      </c>
      <c r="D128" s="295">
        <f t="shared" ref="D128:G128" si="91">D129+D130</f>
        <v>0</v>
      </c>
      <c r="E128" s="295">
        <f t="shared" si="91"/>
        <v>0</v>
      </c>
      <c r="F128" s="295">
        <f t="shared" si="91"/>
        <v>0</v>
      </c>
      <c r="G128" s="295">
        <f t="shared" si="91"/>
        <v>0</v>
      </c>
      <c r="H128" s="295">
        <f>H129+H130</f>
        <v>0</v>
      </c>
      <c r="I128" s="295">
        <f t="shared" ref="I128" si="92">I129+I130</f>
        <v>0</v>
      </c>
    </row>
    <row r="129" spans="1:9">
      <c r="A129" s="313"/>
      <c r="B129" s="314" t="s">
        <v>558</v>
      </c>
      <c r="C129" s="301">
        <v>0</v>
      </c>
      <c r="D129" s="301">
        <v>0</v>
      </c>
      <c r="E129" s="301">
        <v>0</v>
      </c>
      <c r="F129" s="301">
        <v>0</v>
      </c>
      <c r="G129" s="301">
        <v>0</v>
      </c>
      <c r="H129" s="301">
        <v>0</v>
      </c>
      <c r="I129" s="301">
        <v>0</v>
      </c>
    </row>
    <row r="130" spans="1:9">
      <c r="A130" s="313"/>
      <c r="B130" s="314" t="s">
        <v>553</v>
      </c>
      <c r="C130" s="301">
        <v>0</v>
      </c>
      <c r="D130" s="301">
        <v>0</v>
      </c>
      <c r="E130" s="301">
        <v>0</v>
      </c>
      <c r="F130" s="301">
        <v>0</v>
      </c>
      <c r="G130" s="301">
        <v>0</v>
      </c>
      <c r="H130" s="301">
        <v>0</v>
      </c>
      <c r="I130" s="301">
        <v>0</v>
      </c>
    </row>
    <row r="131" spans="1:9">
      <c r="A131" s="313"/>
      <c r="B131" s="315" t="s">
        <v>477</v>
      </c>
      <c r="C131" s="295">
        <f>C132+C133</f>
        <v>0</v>
      </c>
      <c r="D131" s="295">
        <f t="shared" ref="D131:G131" si="93">D132+D133</f>
        <v>0</v>
      </c>
      <c r="E131" s="295">
        <f t="shared" si="93"/>
        <v>0</v>
      </c>
      <c r="F131" s="295">
        <f t="shared" si="93"/>
        <v>0</v>
      </c>
      <c r="G131" s="295">
        <f t="shared" si="93"/>
        <v>0</v>
      </c>
      <c r="H131" s="295">
        <f>H132+H133</f>
        <v>0</v>
      </c>
      <c r="I131" s="295">
        <f t="shared" ref="I131" si="94">I132+I133</f>
        <v>0</v>
      </c>
    </row>
    <row r="132" spans="1:9">
      <c r="A132" s="313"/>
      <c r="B132" s="314" t="s">
        <v>558</v>
      </c>
      <c r="C132" s="301">
        <v>0</v>
      </c>
      <c r="D132" s="301">
        <v>0</v>
      </c>
      <c r="E132" s="301">
        <v>0</v>
      </c>
      <c r="F132" s="301">
        <v>0</v>
      </c>
      <c r="G132" s="301">
        <v>0</v>
      </c>
      <c r="H132" s="301">
        <v>0</v>
      </c>
      <c r="I132" s="301">
        <v>0</v>
      </c>
    </row>
    <row r="133" spans="1:9">
      <c r="A133" s="313"/>
      <c r="B133" s="314" t="s">
        <v>553</v>
      </c>
      <c r="C133" s="301">
        <v>0</v>
      </c>
      <c r="D133" s="301">
        <v>0</v>
      </c>
      <c r="E133" s="301">
        <v>0</v>
      </c>
      <c r="F133" s="301">
        <v>0</v>
      </c>
      <c r="G133" s="301">
        <v>0</v>
      </c>
      <c r="H133" s="301">
        <v>0</v>
      </c>
      <c r="I133" s="301">
        <v>0</v>
      </c>
    </row>
    <row r="134" spans="1:9">
      <c r="A134" s="313"/>
      <c r="B134" s="315" t="s">
        <v>507</v>
      </c>
      <c r="C134" s="295">
        <f>C135+C136</f>
        <v>0</v>
      </c>
      <c r="D134" s="295">
        <f t="shared" ref="D134:G134" si="95">D135+D136</f>
        <v>0</v>
      </c>
      <c r="E134" s="295">
        <f t="shared" si="95"/>
        <v>0</v>
      </c>
      <c r="F134" s="295">
        <f t="shared" si="95"/>
        <v>0</v>
      </c>
      <c r="G134" s="295">
        <f t="shared" si="95"/>
        <v>0</v>
      </c>
      <c r="H134" s="295">
        <f>H135+H136</f>
        <v>0</v>
      </c>
      <c r="I134" s="295">
        <f t="shared" ref="I134" si="96">I135+I136</f>
        <v>0</v>
      </c>
    </row>
    <row r="135" spans="1:9">
      <c r="A135" s="313"/>
      <c r="B135" s="314" t="s">
        <v>558</v>
      </c>
      <c r="C135" s="301">
        <v>0</v>
      </c>
      <c r="D135" s="301">
        <v>0</v>
      </c>
      <c r="E135" s="301">
        <v>0</v>
      </c>
      <c r="F135" s="301">
        <v>0</v>
      </c>
      <c r="G135" s="301">
        <v>0</v>
      </c>
      <c r="H135" s="301">
        <v>0</v>
      </c>
      <c r="I135" s="301">
        <v>0</v>
      </c>
    </row>
    <row r="136" spans="1:9">
      <c r="A136" s="313"/>
      <c r="B136" s="314" t="s">
        <v>553</v>
      </c>
      <c r="C136" s="301">
        <v>0</v>
      </c>
      <c r="D136" s="301">
        <v>0</v>
      </c>
      <c r="E136" s="301">
        <v>0</v>
      </c>
      <c r="F136" s="301">
        <v>0</v>
      </c>
      <c r="G136" s="301">
        <v>0</v>
      </c>
      <c r="H136" s="301">
        <v>0</v>
      </c>
      <c r="I136" s="301">
        <v>0</v>
      </c>
    </row>
    <row r="137" spans="1:9">
      <c r="A137" s="313"/>
      <c r="B137" s="315" t="s">
        <v>480</v>
      </c>
      <c r="C137" s="295">
        <f>C138+C139</f>
        <v>0</v>
      </c>
      <c r="D137" s="295">
        <f t="shared" ref="D137:G137" si="97">D138+D139</f>
        <v>0</v>
      </c>
      <c r="E137" s="295">
        <f t="shared" si="97"/>
        <v>0</v>
      </c>
      <c r="F137" s="295">
        <f t="shared" si="97"/>
        <v>0</v>
      </c>
      <c r="G137" s="295">
        <f t="shared" si="97"/>
        <v>0</v>
      </c>
      <c r="H137" s="295">
        <f>H138+H139</f>
        <v>0</v>
      </c>
      <c r="I137" s="295">
        <f t="shared" ref="I137" si="98">I138+I139</f>
        <v>0</v>
      </c>
    </row>
    <row r="138" spans="1:9">
      <c r="A138" s="313"/>
      <c r="B138" s="314" t="s">
        <v>558</v>
      </c>
      <c r="C138" s="301">
        <v>0</v>
      </c>
      <c r="D138" s="301">
        <v>0</v>
      </c>
      <c r="E138" s="301">
        <v>0</v>
      </c>
      <c r="F138" s="301">
        <v>0</v>
      </c>
      <c r="G138" s="301">
        <v>0</v>
      </c>
      <c r="H138" s="301">
        <v>0</v>
      </c>
      <c r="I138" s="301">
        <v>0</v>
      </c>
    </row>
    <row r="139" spans="1:9">
      <c r="A139" s="316"/>
      <c r="B139" s="317" t="s">
        <v>553</v>
      </c>
      <c r="C139" s="301">
        <v>0</v>
      </c>
      <c r="D139" s="301">
        <v>0</v>
      </c>
      <c r="E139" s="301">
        <v>0</v>
      </c>
      <c r="F139" s="301">
        <v>0</v>
      </c>
      <c r="G139" s="301">
        <v>0</v>
      </c>
      <c r="H139" s="301">
        <v>0</v>
      </c>
      <c r="I139" s="301">
        <v>0</v>
      </c>
    </row>
    <row r="140" spans="1:9">
      <c r="A140" s="307" t="s">
        <v>573</v>
      </c>
      <c r="B140" s="297" t="s">
        <v>574</v>
      </c>
      <c r="C140" s="295">
        <f>C141+C144+C147+C150</f>
        <v>0</v>
      </c>
      <c r="D140" s="295">
        <f t="shared" ref="D140:G140" si="99">D141+D144+D147+D150</f>
        <v>0</v>
      </c>
      <c r="E140" s="295">
        <f t="shared" si="99"/>
        <v>0</v>
      </c>
      <c r="F140" s="295">
        <f t="shared" si="99"/>
        <v>0</v>
      </c>
      <c r="G140" s="295">
        <f t="shared" si="99"/>
        <v>0</v>
      </c>
      <c r="H140" s="295">
        <f>H141+H144+H147+H150</f>
        <v>0</v>
      </c>
      <c r="I140" s="295">
        <f t="shared" ref="I140" si="100">I141+I144+I147+I150</f>
        <v>0</v>
      </c>
    </row>
    <row r="141" spans="1:9">
      <c r="A141" s="313"/>
      <c r="B141" s="303" t="s">
        <v>7</v>
      </c>
      <c r="C141" s="295">
        <f>C142+C143</f>
        <v>0</v>
      </c>
      <c r="D141" s="295">
        <f t="shared" ref="D141:G141" si="101">D142+D143</f>
        <v>0</v>
      </c>
      <c r="E141" s="295">
        <f t="shared" si="101"/>
        <v>0</v>
      </c>
      <c r="F141" s="295">
        <f t="shared" si="101"/>
        <v>0</v>
      </c>
      <c r="G141" s="295">
        <f t="shared" si="101"/>
        <v>0</v>
      </c>
      <c r="H141" s="295">
        <f>H142+H143</f>
        <v>0</v>
      </c>
      <c r="I141" s="295">
        <f t="shared" ref="I141" si="102">I142+I143</f>
        <v>0</v>
      </c>
    </row>
    <row r="142" spans="1:9">
      <c r="A142" s="313"/>
      <c r="B142" s="314" t="s">
        <v>558</v>
      </c>
      <c r="C142" s="301">
        <v>0</v>
      </c>
      <c r="D142" s="301">
        <v>0</v>
      </c>
      <c r="E142" s="301">
        <v>0</v>
      </c>
      <c r="F142" s="301">
        <v>0</v>
      </c>
      <c r="G142" s="301">
        <v>0</v>
      </c>
      <c r="H142" s="301">
        <v>0</v>
      </c>
      <c r="I142" s="301">
        <v>0</v>
      </c>
    </row>
    <row r="143" spans="1:9">
      <c r="A143" s="313"/>
      <c r="B143" s="314" t="s">
        <v>553</v>
      </c>
      <c r="C143" s="301">
        <v>0</v>
      </c>
      <c r="D143" s="301">
        <v>0</v>
      </c>
      <c r="E143" s="301">
        <v>0</v>
      </c>
      <c r="F143" s="301">
        <v>0</v>
      </c>
      <c r="G143" s="301">
        <v>0</v>
      </c>
      <c r="H143" s="301">
        <v>0</v>
      </c>
      <c r="I143" s="301">
        <v>0</v>
      </c>
    </row>
    <row r="144" spans="1:9">
      <c r="A144" s="313"/>
      <c r="B144" s="315" t="s">
        <v>477</v>
      </c>
      <c r="C144" s="295">
        <f>C145+C146</f>
        <v>0</v>
      </c>
      <c r="D144" s="295">
        <f t="shared" ref="D144:G144" si="103">D145+D146</f>
        <v>0</v>
      </c>
      <c r="E144" s="295">
        <f t="shared" si="103"/>
        <v>0</v>
      </c>
      <c r="F144" s="295">
        <f t="shared" si="103"/>
        <v>0</v>
      </c>
      <c r="G144" s="295">
        <f t="shared" si="103"/>
        <v>0</v>
      </c>
      <c r="H144" s="295">
        <f>H145+H146</f>
        <v>0</v>
      </c>
      <c r="I144" s="295">
        <f t="shared" ref="I144" si="104">I145+I146</f>
        <v>0</v>
      </c>
    </row>
    <row r="145" spans="1:9">
      <c r="A145" s="313"/>
      <c r="B145" s="314" t="s">
        <v>558</v>
      </c>
      <c r="C145" s="301">
        <v>0</v>
      </c>
      <c r="D145" s="301">
        <v>0</v>
      </c>
      <c r="E145" s="301">
        <v>0</v>
      </c>
      <c r="F145" s="301">
        <v>0</v>
      </c>
      <c r="G145" s="301">
        <v>0</v>
      </c>
      <c r="H145" s="301">
        <v>0</v>
      </c>
      <c r="I145" s="301">
        <v>0</v>
      </c>
    </row>
    <row r="146" spans="1:9">
      <c r="A146" s="313"/>
      <c r="B146" s="314" t="s">
        <v>553</v>
      </c>
      <c r="C146" s="301">
        <v>0</v>
      </c>
      <c r="D146" s="301">
        <v>0</v>
      </c>
      <c r="E146" s="301">
        <v>0</v>
      </c>
      <c r="F146" s="301">
        <v>0</v>
      </c>
      <c r="G146" s="301">
        <v>0</v>
      </c>
      <c r="H146" s="301">
        <v>0</v>
      </c>
      <c r="I146" s="301">
        <v>0</v>
      </c>
    </row>
    <row r="147" spans="1:9">
      <c r="A147" s="313"/>
      <c r="B147" s="315" t="s">
        <v>507</v>
      </c>
      <c r="C147" s="295">
        <f>C148+C149</f>
        <v>0</v>
      </c>
      <c r="D147" s="295">
        <f t="shared" ref="D147:G147" si="105">D148+D149</f>
        <v>0</v>
      </c>
      <c r="E147" s="295">
        <f t="shared" si="105"/>
        <v>0</v>
      </c>
      <c r="F147" s="295">
        <f t="shared" si="105"/>
        <v>0</v>
      </c>
      <c r="G147" s="295">
        <f t="shared" si="105"/>
        <v>0</v>
      </c>
      <c r="H147" s="295">
        <f>H148+H149</f>
        <v>0</v>
      </c>
      <c r="I147" s="295">
        <f t="shared" ref="I147" si="106">I148+I149</f>
        <v>0</v>
      </c>
    </row>
    <row r="148" spans="1:9">
      <c r="A148" s="313"/>
      <c r="B148" s="314" t="s">
        <v>558</v>
      </c>
      <c r="C148" s="301">
        <v>0</v>
      </c>
      <c r="D148" s="301">
        <v>0</v>
      </c>
      <c r="E148" s="301">
        <v>0</v>
      </c>
      <c r="F148" s="301">
        <v>0</v>
      </c>
      <c r="G148" s="301">
        <v>0</v>
      </c>
      <c r="H148" s="301">
        <v>0</v>
      </c>
      <c r="I148" s="301">
        <v>0</v>
      </c>
    </row>
    <row r="149" spans="1:9">
      <c r="A149" s="313"/>
      <c r="B149" s="314" t="s">
        <v>553</v>
      </c>
      <c r="C149" s="301">
        <v>0</v>
      </c>
      <c r="D149" s="301">
        <v>0</v>
      </c>
      <c r="E149" s="301">
        <v>0</v>
      </c>
      <c r="F149" s="301">
        <v>0</v>
      </c>
      <c r="G149" s="301">
        <v>0</v>
      </c>
      <c r="H149" s="301">
        <v>0</v>
      </c>
      <c r="I149" s="301">
        <v>0</v>
      </c>
    </row>
    <row r="150" spans="1:9">
      <c r="A150" s="313"/>
      <c r="B150" s="315" t="s">
        <v>480</v>
      </c>
      <c r="C150" s="295">
        <f>C151+C152</f>
        <v>0</v>
      </c>
      <c r="D150" s="295">
        <f t="shared" ref="D150:G150" si="107">D151+D152</f>
        <v>0</v>
      </c>
      <c r="E150" s="295">
        <f t="shared" si="107"/>
        <v>0</v>
      </c>
      <c r="F150" s="295">
        <f t="shared" si="107"/>
        <v>0</v>
      </c>
      <c r="G150" s="295">
        <f t="shared" si="107"/>
        <v>0</v>
      </c>
      <c r="H150" s="295">
        <f>H151+H152</f>
        <v>0</v>
      </c>
      <c r="I150" s="295">
        <f t="shared" ref="I150" si="108">I151+I152</f>
        <v>0</v>
      </c>
    </row>
    <row r="151" spans="1:9">
      <c r="A151" s="313"/>
      <c r="B151" s="314" t="s">
        <v>558</v>
      </c>
      <c r="C151" s="301">
        <v>0</v>
      </c>
      <c r="D151" s="301">
        <v>0</v>
      </c>
      <c r="E151" s="301">
        <v>0</v>
      </c>
      <c r="F151" s="301">
        <v>0</v>
      </c>
      <c r="G151" s="301">
        <v>0</v>
      </c>
      <c r="H151" s="301">
        <v>0</v>
      </c>
      <c r="I151" s="301">
        <v>0</v>
      </c>
    </row>
    <row r="152" spans="1:9">
      <c r="A152" s="316"/>
      <c r="B152" s="317" t="s">
        <v>553</v>
      </c>
      <c r="C152" s="301">
        <v>0</v>
      </c>
      <c r="D152" s="301">
        <v>0</v>
      </c>
      <c r="E152" s="301">
        <v>0</v>
      </c>
      <c r="F152" s="301">
        <v>0</v>
      </c>
      <c r="G152" s="301">
        <v>0</v>
      </c>
      <c r="H152" s="301">
        <v>0</v>
      </c>
      <c r="I152" s="301">
        <v>0</v>
      </c>
    </row>
    <row r="153" spans="1:9">
      <c r="A153" s="307" t="s">
        <v>575</v>
      </c>
      <c r="B153" s="297" t="s">
        <v>576</v>
      </c>
      <c r="C153" s="295">
        <f>C154+C157+C160+C163</f>
        <v>0</v>
      </c>
      <c r="D153" s="295">
        <f t="shared" ref="D153:G153" si="109">D154+D157+D160+D163</f>
        <v>0</v>
      </c>
      <c r="E153" s="295">
        <f t="shared" si="109"/>
        <v>0</v>
      </c>
      <c r="F153" s="295">
        <f t="shared" si="109"/>
        <v>0</v>
      </c>
      <c r="G153" s="295">
        <f t="shared" si="109"/>
        <v>0</v>
      </c>
      <c r="H153" s="295">
        <f>H154+H157+H160+H163</f>
        <v>0</v>
      </c>
      <c r="I153" s="295">
        <f t="shared" ref="I153" si="110">I154+I157+I160+I163</f>
        <v>0</v>
      </c>
    </row>
    <row r="154" spans="1:9">
      <c r="A154" s="313"/>
      <c r="B154" s="303" t="s">
        <v>7</v>
      </c>
      <c r="C154" s="295">
        <f>C155+C156</f>
        <v>0</v>
      </c>
      <c r="D154" s="295">
        <f t="shared" ref="D154:G154" si="111">D155+D156</f>
        <v>0</v>
      </c>
      <c r="E154" s="295">
        <f t="shared" si="111"/>
        <v>0</v>
      </c>
      <c r="F154" s="295">
        <f t="shared" si="111"/>
        <v>0</v>
      </c>
      <c r="G154" s="295">
        <f t="shared" si="111"/>
        <v>0</v>
      </c>
      <c r="H154" s="295">
        <f>H155+H156</f>
        <v>0</v>
      </c>
      <c r="I154" s="295">
        <f t="shared" ref="I154" si="112">I155+I156</f>
        <v>0</v>
      </c>
    </row>
    <row r="155" spans="1:9">
      <c r="A155" s="313"/>
      <c r="B155" s="314" t="s">
        <v>558</v>
      </c>
      <c r="C155" s="301">
        <v>0</v>
      </c>
      <c r="D155" s="301">
        <v>0</v>
      </c>
      <c r="E155" s="301">
        <v>0</v>
      </c>
      <c r="F155" s="301">
        <v>0</v>
      </c>
      <c r="G155" s="301">
        <v>0</v>
      </c>
      <c r="H155" s="301">
        <v>0</v>
      </c>
      <c r="I155" s="301">
        <v>0</v>
      </c>
    </row>
    <row r="156" spans="1:9">
      <c r="A156" s="313"/>
      <c r="B156" s="314" t="s">
        <v>553</v>
      </c>
      <c r="C156" s="301">
        <v>0</v>
      </c>
      <c r="D156" s="301">
        <v>0</v>
      </c>
      <c r="E156" s="301">
        <v>0</v>
      </c>
      <c r="F156" s="301">
        <v>0</v>
      </c>
      <c r="G156" s="301">
        <v>0</v>
      </c>
      <c r="H156" s="301">
        <v>0</v>
      </c>
      <c r="I156" s="301">
        <v>0</v>
      </c>
    </row>
    <row r="157" spans="1:9">
      <c r="A157" s="313"/>
      <c r="B157" s="315" t="s">
        <v>477</v>
      </c>
      <c r="C157" s="295">
        <f>C158+C159</f>
        <v>0</v>
      </c>
      <c r="D157" s="295">
        <f t="shared" ref="D157:G157" si="113">D158+D159</f>
        <v>0</v>
      </c>
      <c r="E157" s="295">
        <f t="shared" si="113"/>
        <v>0</v>
      </c>
      <c r="F157" s="295">
        <f t="shared" si="113"/>
        <v>0</v>
      </c>
      <c r="G157" s="295">
        <f t="shared" si="113"/>
        <v>0</v>
      </c>
      <c r="H157" s="295">
        <f>H158+H159</f>
        <v>0</v>
      </c>
      <c r="I157" s="295">
        <f t="shared" ref="I157" si="114">I158+I159</f>
        <v>0</v>
      </c>
    </row>
    <row r="158" spans="1:9">
      <c r="A158" s="313"/>
      <c r="B158" s="314" t="s">
        <v>558</v>
      </c>
      <c r="C158" s="301">
        <v>0</v>
      </c>
      <c r="D158" s="301">
        <v>0</v>
      </c>
      <c r="E158" s="301">
        <v>0</v>
      </c>
      <c r="F158" s="301">
        <v>0</v>
      </c>
      <c r="G158" s="301">
        <v>0</v>
      </c>
      <c r="H158" s="301">
        <v>0</v>
      </c>
      <c r="I158" s="301">
        <v>0</v>
      </c>
    </row>
    <row r="159" spans="1:9">
      <c r="A159" s="313"/>
      <c r="B159" s="314" t="s">
        <v>553</v>
      </c>
      <c r="C159" s="301">
        <v>0</v>
      </c>
      <c r="D159" s="301">
        <v>0</v>
      </c>
      <c r="E159" s="301">
        <v>0</v>
      </c>
      <c r="F159" s="301">
        <v>0</v>
      </c>
      <c r="G159" s="301">
        <v>0</v>
      </c>
      <c r="H159" s="301">
        <v>0</v>
      </c>
      <c r="I159" s="301">
        <v>0</v>
      </c>
    </row>
    <row r="160" spans="1:9">
      <c r="A160" s="313"/>
      <c r="B160" s="315" t="s">
        <v>507</v>
      </c>
      <c r="C160" s="295">
        <f>C161+C162</f>
        <v>0</v>
      </c>
      <c r="D160" s="295">
        <f t="shared" ref="D160:G160" si="115">D161+D162</f>
        <v>0</v>
      </c>
      <c r="E160" s="295">
        <f t="shared" si="115"/>
        <v>0</v>
      </c>
      <c r="F160" s="295">
        <f t="shared" si="115"/>
        <v>0</v>
      </c>
      <c r="G160" s="295">
        <f t="shared" si="115"/>
        <v>0</v>
      </c>
      <c r="H160" s="295">
        <f>H161+H162</f>
        <v>0</v>
      </c>
      <c r="I160" s="295">
        <f t="shared" ref="I160" si="116">I161+I162</f>
        <v>0</v>
      </c>
    </row>
    <row r="161" spans="1:9">
      <c r="A161" s="313"/>
      <c r="B161" s="314" t="s">
        <v>558</v>
      </c>
      <c r="C161" s="301">
        <v>0</v>
      </c>
      <c r="D161" s="301">
        <v>0</v>
      </c>
      <c r="E161" s="301">
        <v>0</v>
      </c>
      <c r="F161" s="301">
        <v>0</v>
      </c>
      <c r="G161" s="301">
        <v>0</v>
      </c>
      <c r="H161" s="301">
        <v>0</v>
      </c>
      <c r="I161" s="301">
        <v>0</v>
      </c>
    </row>
    <row r="162" spans="1:9">
      <c r="A162" s="313"/>
      <c r="B162" s="314" t="s">
        <v>553</v>
      </c>
      <c r="C162" s="301">
        <v>0</v>
      </c>
      <c r="D162" s="301">
        <v>0</v>
      </c>
      <c r="E162" s="301">
        <v>0</v>
      </c>
      <c r="F162" s="301">
        <v>0</v>
      </c>
      <c r="G162" s="301">
        <v>0</v>
      </c>
      <c r="H162" s="301">
        <v>0</v>
      </c>
      <c r="I162" s="301">
        <v>0</v>
      </c>
    </row>
    <row r="163" spans="1:9">
      <c r="A163" s="313"/>
      <c r="B163" s="315" t="s">
        <v>480</v>
      </c>
      <c r="C163" s="295">
        <f>C164+C165</f>
        <v>0</v>
      </c>
      <c r="D163" s="295">
        <f t="shared" ref="D163:G163" si="117">D164+D165</f>
        <v>0</v>
      </c>
      <c r="E163" s="295">
        <f t="shared" si="117"/>
        <v>0</v>
      </c>
      <c r="F163" s="295">
        <f t="shared" si="117"/>
        <v>0</v>
      </c>
      <c r="G163" s="295">
        <f t="shared" si="117"/>
        <v>0</v>
      </c>
      <c r="H163" s="295">
        <f>H164+H165</f>
        <v>0</v>
      </c>
      <c r="I163" s="295">
        <f t="shared" ref="I163" si="118">I164+I165</f>
        <v>0</v>
      </c>
    </row>
    <row r="164" spans="1:9">
      <c r="A164" s="313"/>
      <c r="B164" s="314" t="s">
        <v>558</v>
      </c>
      <c r="C164" s="301">
        <v>0</v>
      </c>
      <c r="D164" s="301">
        <v>0</v>
      </c>
      <c r="E164" s="301">
        <v>0</v>
      </c>
      <c r="F164" s="301">
        <v>0</v>
      </c>
      <c r="G164" s="301">
        <v>0</v>
      </c>
      <c r="H164" s="301">
        <v>0</v>
      </c>
      <c r="I164" s="301">
        <v>0</v>
      </c>
    </row>
    <row r="165" spans="1:9">
      <c r="A165" s="316"/>
      <c r="B165" s="317" t="s">
        <v>553</v>
      </c>
      <c r="C165" s="301">
        <v>0</v>
      </c>
      <c r="D165" s="301">
        <v>0</v>
      </c>
      <c r="E165" s="301">
        <v>0</v>
      </c>
      <c r="F165" s="301">
        <v>0</v>
      </c>
      <c r="G165" s="301">
        <v>0</v>
      </c>
      <c r="H165" s="301">
        <v>0</v>
      </c>
      <c r="I165" s="301">
        <v>0</v>
      </c>
    </row>
    <row r="166" spans="1:9">
      <c r="A166" s="307" t="s">
        <v>577</v>
      </c>
      <c r="B166" s="297" t="s">
        <v>578</v>
      </c>
      <c r="C166" s="295">
        <f>C167+C170+C173+C176</f>
        <v>0</v>
      </c>
      <c r="D166" s="295">
        <f t="shared" ref="D166:G166" si="119">D167+D170+D173+D176</f>
        <v>0</v>
      </c>
      <c r="E166" s="295">
        <f t="shared" si="119"/>
        <v>0</v>
      </c>
      <c r="F166" s="295">
        <f t="shared" si="119"/>
        <v>0</v>
      </c>
      <c r="G166" s="295">
        <f t="shared" si="119"/>
        <v>0</v>
      </c>
      <c r="H166" s="295">
        <f>H167+H170+H173+H176</f>
        <v>0</v>
      </c>
      <c r="I166" s="295">
        <f t="shared" ref="I166" si="120">I167+I170+I173+I176</f>
        <v>0</v>
      </c>
    </row>
    <row r="167" spans="1:9">
      <c r="A167" s="313"/>
      <c r="B167" s="303" t="s">
        <v>7</v>
      </c>
      <c r="C167" s="295">
        <f>C168+C169</f>
        <v>0</v>
      </c>
      <c r="D167" s="295">
        <f t="shared" ref="D167:G167" si="121">D168+D169</f>
        <v>0</v>
      </c>
      <c r="E167" s="295">
        <f t="shared" si="121"/>
        <v>0</v>
      </c>
      <c r="F167" s="295">
        <f t="shared" si="121"/>
        <v>0</v>
      </c>
      <c r="G167" s="295">
        <f t="shared" si="121"/>
        <v>0</v>
      </c>
      <c r="H167" s="295">
        <f>H168+H169</f>
        <v>0</v>
      </c>
      <c r="I167" s="295">
        <f t="shared" ref="I167" si="122">I168+I169</f>
        <v>0</v>
      </c>
    </row>
    <row r="168" spans="1:9">
      <c r="A168" s="313"/>
      <c r="B168" s="314" t="s">
        <v>558</v>
      </c>
      <c r="C168" s="301">
        <v>0</v>
      </c>
      <c r="D168" s="301">
        <v>0</v>
      </c>
      <c r="E168" s="301">
        <v>0</v>
      </c>
      <c r="F168" s="301">
        <v>0</v>
      </c>
      <c r="G168" s="301">
        <v>0</v>
      </c>
      <c r="H168" s="301">
        <v>0</v>
      </c>
      <c r="I168" s="301">
        <v>0</v>
      </c>
    </row>
    <row r="169" spans="1:9">
      <c r="A169" s="313"/>
      <c r="B169" s="314" t="s">
        <v>553</v>
      </c>
      <c r="C169" s="301">
        <v>0</v>
      </c>
      <c r="D169" s="301">
        <v>0</v>
      </c>
      <c r="E169" s="301">
        <v>0</v>
      </c>
      <c r="F169" s="301">
        <v>0</v>
      </c>
      <c r="G169" s="301">
        <v>0</v>
      </c>
      <c r="H169" s="301">
        <v>0</v>
      </c>
      <c r="I169" s="301">
        <v>0</v>
      </c>
    </row>
    <row r="170" spans="1:9">
      <c r="A170" s="313"/>
      <c r="B170" s="315" t="s">
        <v>477</v>
      </c>
      <c r="C170" s="295">
        <f>C171+C172</f>
        <v>0</v>
      </c>
      <c r="D170" s="295">
        <f t="shared" ref="D170:G170" si="123">D171+D172</f>
        <v>0</v>
      </c>
      <c r="E170" s="295">
        <f t="shared" si="123"/>
        <v>0</v>
      </c>
      <c r="F170" s="295">
        <f t="shared" si="123"/>
        <v>0</v>
      </c>
      <c r="G170" s="295">
        <f t="shared" si="123"/>
        <v>0</v>
      </c>
      <c r="H170" s="295">
        <f>H171+H172</f>
        <v>0</v>
      </c>
      <c r="I170" s="295">
        <f t="shared" ref="I170" si="124">I171+I172</f>
        <v>0</v>
      </c>
    </row>
    <row r="171" spans="1:9">
      <c r="A171" s="313"/>
      <c r="B171" s="314" t="s">
        <v>558</v>
      </c>
      <c r="C171" s="301">
        <v>0</v>
      </c>
      <c r="D171" s="301">
        <v>0</v>
      </c>
      <c r="E171" s="301">
        <v>0</v>
      </c>
      <c r="F171" s="301">
        <v>0</v>
      </c>
      <c r="G171" s="301">
        <v>0</v>
      </c>
      <c r="H171" s="301">
        <v>0</v>
      </c>
      <c r="I171" s="301">
        <v>0</v>
      </c>
    </row>
    <row r="172" spans="1:9">
      <c r="A172" s="313"/>
      <c r="B172" s="314" t="s">
        <v>553</v>
      </c>
      <c r="C172" s="301">
        <v>0</v>
      </c>
      <c r="D172" s="301">
        <v>0</v>
      </c>
      <c r="E172" s="301">
        <v>0</v>
      </c>
      <c r="F172" s="301">
        <v>0</v>
      </c>
      <c r="G172" s="301">
        <v>0</v>
      </c>
      <c r="H172" s="301">
        <v>0</v>
      </c>
      <c r="I172" s="301">
        <v>0</v>
      </c>
    </row>
    <row r="173" spans="1:9">
      <c r="A173" s="313"/>
      <c r="B173" s="315" t="s">
        <v>507</v>
      </c>
      <c r="C173" s="295">
        <f>C174+C175</f>
        <v>0</v>
      </c>
      <c r="D173" s="295">
        <f t="shared" ref="D173:G173" si="125">D174+D175</f>
        <v>0</v>
      </c>
      <c r="E173" s="295">
        <f t="shared" si="125"/>
        <v>0</v>
      </c>
      <c r="F173" s="295">
        <f t="shared" si="125"/>
        <v>0</v>
      </c>
      <c r="G173" s="295">
        <f t="shared" si="125"/>
        <v>0</v>
      </c>
      <c r="H173" s="295">
        <f>H174+H175</f>
        <v>0</v>
      </c>
      <c r="I173" s="295">
        <f t="shared" ref="I173" si="126">I174+I175</f>
        <v>0</v>
      </c>
    </row>
    <row r="174" spans="1:9">
      <c r="A174" s="313"/>
      <c r="B174" s="314" t="s">
        <v>558</v>
      </c>
      <c r="C174" s="301">
        <v>0</v>
      </c>
      <c r="D174" s="301">
        <v>0</v>
      </c>
      <c r="E174" s="301">
        <v>0</v>
      </c>
      <c r="F174" s="301">
        <v>0</v>
      </c>
      <c r="G174" s="301">
        <v>0</v>
      </c>
      <c r="H174" s="301">
        <v>0</v>
      </c>
      <c r="I174" s="301">
        <v>0</v>
      </c>
    </row>
    <row r="175" spans="1:9">
      <c r="A175" s="313"/>
      <c r="B175" s="314" t="s">
        <v>553</v>
      </c>
      <c r="C175" s="301">
        <v>0</v>
      </c>
      <c r="D175" s="301">
        <v>0</v>
      </c>
      <c r="E175" s="301">
        <v>0</v>
      </c>
      <c r="F175" s="301">
        <v>0</v>
      </c>
      <c r="G175" s="301">
        <v>0</v>
      </c>
      <c r="H175" s="301">
        <v>0</v>
      </c>
      <c r="I175" s="301">
        <v>0</v>
      </c>
    </row>
    <row r="176" spans="1:9">
      <c r="A176" s="313"/>
      <c r="B176" s="315" t="s">
        <v>480</v>
      </c>
      <c r="C176" s="295">
        <f>C177+C178</f>
        <v>0</v>
      </c>
      <c r="D176" s="295">
        <f t="shared" ref="D176:G176" si="127">D177+D178</f>
        <v>0</v>
      </c>
      <c r="E176" s="295">
        <f t="shared" si="127"/>
        <v>0</v>
      </c>
      <c r="F176" s="295">
        <f t="shared" si="127"/>
        <v>0</v>
      </c>
      <c r="G176" s="295">
        <f t="shared" si="127"/>
        <v>0</v>
      </c>
      <c r="H176" s="295">
        <f>H177+H178</f>
        <v>0</v>
      </c>
      <c r="I176" s="295">
        <f t="shared" ref="I176" si="128">I177+I178</f>
        <v>0</v>
      </c>
    </row>
    <row r="177" spans="1:9">
      <c r="A177" s="313"/>
      <c r="B177" s="314" t="s">
        <v>558</v>
      </c>
      <c r="C177" s="301">
        <v>0</v>
      </c>
      <c r="D177" s="301">
        <v>0</v>
      </c>
      <c r="E177" s="301">
        <v>0</v>
      </c>
      <c r="F177" s="301">
        <v>0</v>
      </c>
      <c r="G177" s="301">
        <v>0</v>
      </c>
      <c r="H177" s="301">
        <v>0</v>
      </c>
      <c r="I177" s="301">
        <v>0</v>
      </c>
    </row>
    <row r="178" spans="1:9">
      <c r="A178" s="316"/>
      <c r="B178" s="317" t="s">
        <v>553</v>
      </c>
      <c r="C178" s="301">
        <v>0</v>
      </c>
      <c r="D178" s="301">
        <v>0</v>
      </c>
      <c r="E178" s="301">
        <v>0</v>
      </c>
      <c r="F178" s="301">
        <v>0</v>
      </c>
      <c r="G178" s="301">
        <v>0</v>
      </c>
      <c r="H178" s="301">
        <v>0</v>
      </c>
      <c r="I178" s="301">
        <v>0</v>
      </c>
    </row>
    <row r="179" spans="1:9">
      <c r="A179" s="307" t="s">
        <v>579</v>
      </c>
      <c r="B179" s="297" t="s">
        <v>580</v>
      </c>
      <c r="C179" s="295">
        <f>C180+C183+C186+C189</f>
        <v>0</v>
      </c>
      <c r="D179" s="295">
        <f t="shared" ref="D179:G179" si="129">D180+D183+D186+D189</f>
        <v>0</v>
      </c>
      <c r="E179" s="295">
        <f t="shared" si="129"/>
        <v>0</v>
      </c>
      <c r="F179" s="295">
        <f t="shared" si="129"/>
        <v>0</v>
      </c>
      <c r="G179" s="295">
        <f t="shared" si="129"/>
        <v>0</v>
      </c>
      <c r="H179" s="295">
        <f>H180+H183+H186+H189</f>
        <v>0</v>
      </c>
      <c r="I179" s="295">
        <f t="shared" ref="I179" si="130">I180+I183+I186+I189</f>
        <v>0</v>
      </c>
    </row>
    <row r="180" spans="1:9">
      <c r="A180" s="313"/>
      <c r="B180" s="303" t="s">
        <v>7</v>
      </c>
      <c r="C180" s="295">
        <f>C181+C182</f>
        <v>0</v>
      </c>
      <c r="D180" s="295">
        <f t="shared" ref="D180:G180" si="131">D181+D182</f>
        <v>0</v>
      </c>
      <c r="E180" s="295">
        <f t="shared" si="131"/>
        <v>0</v>
      </c>
      <c r="F180" s="295">
        <f t="shared" si="131"/>
        <v>0</v>
      </c>
      <c r="G180" s="295">
        <f t="shared" si="131"/>
        <v>0</v>
      </c>
      <c r="H180" s="295">
        <f>H181+H182</f>
        <v>0</v>
      </c>
      <c r="I180" s="295">
        <f t="shared" ref="I180" si="132">I181+I182</f>
        <v>0</v>
      </c>
    </row>
    <row r="181" spans="1:9">
      <c r="A181" s="313"/>
      <c r="B181" s="314" t="s">
        <v>558</v>
      </c>
      <c r="C181" s="301">
        <v>0</v>
      </c>
      <c r="D181" s="301">
        <v>0</v>
      </c>
      <c r="E181" s="301">
        <v>0</v>
      </c>
      <c r="F181" s="301">
        <v>0</v>
      </c>
      <c r="G181" s="301">
        <v>0</v>
      </c>
      <c r="H181" s="301">
        <v>0</v>
      </c>
      <c r="I181" s="301">
        <v>0</v>
      </c>
    </row>
    <row r="182" spans="1:9">
      <c r="A182" s="313"/>
      <c r="B182" s="314" t="s">
        <v>553</v>
      </c>
      <c r="C182" s="301">
        <v>0</v>
      </c>
      <c r="D182" s="301">
        <v>0</v>
      </c>
      <c r="E182" s="301">
        <v>0</v>
      </c>
      <c r="F182" s="301">
        <v>0</v>
      </c>
      <c r="G182" s="301">
        <v>0</v>
      </c>
      <c r="H182" s="301">
        <v>0</v>
      </c>
      <c r="I182" s="301">
        <v>0</v>
      </c>
    </row>
    <row r="183" spans="1:9">
      <c r="A183" s="313"/>
      <c r="B183" s="315" t="s">
        <v>477</v>
      </c>
      <c r="C183" s="295">
        <f>C184+C185</f>
        <v>0</v>
      </c>
      <c r="D183" s="295">
        <f t="shared" ref="D183:G183" si="133">D184+D185</f>
        <v>0</v>
      </c>
      <c r="E183" s="295">
        <f t="shared" si="133"/>
        <v>0</v>
      </c>
      <c r="F183" s="295">
        <f t="shared" si="133"/>
        <v>0</v>
      </c>
      <c r="G183" s="295">
        <f t="shared" si="133"/>
        <v>0</v>
      </c>
      <c r="H183" s="295">
        <f>H184+H185</f>
        <v>0</v>
      </c>
      <c r="I183" s="295">
        <f t="shared" ref="I183" si="134">I184+I185</f>
        <v>0</v>
      </c>
    </row>
    <row r="184" spans="1:9">
      <c r="A184" s="313"/>
      <c r="B184" s="314" t="s">
        <v>558</v>
      </c>
      <c r="C184" s="301">
        <v>0</v>
      </c>
      <c r="D184" s="301">
        <v>0</v>
      </c>
      <c r="E184" s="301">
        <v>0</v>
      </c>
      <c r="F184" s="301">
        <v>0</v>
      </c>
      <c r="G184" s="301">
        <v>0</v>
      </c>
      <c r="H184" s="301">
        <v>0</v>
      </c>
      <c r="I184" s="301">
        <v>0</v>
      </c>
    </row>
    <row r="185" spans="1:9">
      <c r="A185" s="313"/>
      <c r="B185" s="314" t="s">
        <v>553</v>
      </c>
      <c r="C185" s="301">
        <v>0</v>
      </c>
      <c r="D185" s="301">
        <v>0</v>
      </c>
      <c r="E185" s="301">
        <v>0</v>
      </c>
      <c r="F185" s="301">
        <v>0</v>
      </c>
      <c r="G185" s="301">
        <v>0</v>
      </c>
      <c r="H185" s="301">
        <v>0</v>
      </c>
      <c r="I185" s="301">
        <v>0</v>
      </c>
    </row>
    <row r="186" spans="1:9">
      <c r="A186" s="313"/>
      <c r="B186" s="315" t="s">
        <v>507</v>
      </c>
      <c r="C186" s="295">
        <f>C187+C188</f>
        <v>0</v>
      </c>
      <c r="D186" s="295">
        <f t="shared" ref="D186:G186" si="135">D187+D188</f>
        <v>0</v>
      </c>
      <c r="E186" s="295">
        <f t="shared" si="135"/>
        <v>0</v>
      </c>
      <c r="F186" s="295">
        <f t="shared" si="135"/>
        <v>0</v>
      </c>
      <c r="G186" s="295">
        <f t="shared" si="135"/>
        <v>0</v>
      </c>
      <c r="H186" s="295">
        <f>H187+H188</f>
        <v>0</v>
      </c>
      <c r="I186" s="295">
        <f t="shared" ref="I186" si="136">I187+I188</f>
        <v>0</v>
      </c>
    </row>
    <row r="187" spans="1:9">
      <c r="A187" s="313"/>
      <c r="B187" s="314" t="s">
        <v>558</v>
      </c>
      <c r="C187" s="301">
        <v>0</v>
      </c>
      <c r="D187" s="301">
        <v>0</v>
      </c>
      <c r="E187" s="301">
        <v>0</v>
      </c>
      <c r="F187" s="301">
        <v>0</v>
      </c>
      <c r="G187" s="301">
        <v>0</v>
      </c>
      <c r="H187" s="301">
        <v>0</v>
      </c>
      <c r="I187" s="301">
        <v>0</v>
      </c>
    </row>
    <row r="188" spans="1:9">
      <c r="A188" s="313"/>
      <c r="B188" s="314" t="s">
        <v>553</v>
      </c>
      <c r="C188" s="301">
        <v>0</v>
      </c>
      <c r="D188" s="301">
        <v>0</v>
      </c>
      <c r="E188" s="301">
        <v>0</v>
      </c>
      <c r="F188" s="301">
        <v>0</v>
      </c>
      <c r="G188" s="301">
        <v>0</v>
      </c>
      <c r="H188" s="301">
        <v>0</v>
      </c>
      <c r="I188" s="301">
        <v>0</v>
      </c>
    </row>
    <row r="189" spans="1:9">
      <c r="A189" s="313"/>
      <c r="B189" s="315" t="s">
        <v>480</v>
      </c>
      <c r="C189" s="295">
        <f>C190+C191</f>
        <v>0</v>
      </c>
      <c r="D189" s="295">
        <f t="shared" ref="D189:G189" si="137">D190+D191</f>
        <v>0</v>
      </c>
      <c r="E189" s="295">
        <f t="shared" si="137"/>
        <v>0</v>
      </c>
      <c r="F189" s="295">
        <f t="shared" si="137"/>
        <v>0</v>
      </c>
      <c r="G189" s="295">
        <f t="shared" si="137"/>
        <v>0</v>
      </c>
      <c r="H189" s="295">
        <f>H190+H191</f>
        <v>0</v>
      </c>
      <c r="I189" s="295">
        <f t="shared" ref="I189" si="138">I190+I191</f>
        <v>0</v>
      </c>
    </row>
    <row r="190" spans="1:9">
      <c r="A190" s="313"/>
      <c r="B190" s="314" t="s">
        <v>558</v>
      </c>
      <c r="C190" s="301">
        <v>0</v>
      </c>
      <c r="D190" s="301">
        <v>0</v>
      </c>
      <c r="E190" s="301">
        <v>0</v>
      </c>
      <c r="F190" s="301">
        <v>0</v>
      </c>
      <c r="G190" s="301">
        <v>0</v>
      </c>
      <c r="H190" s="301">
        <v>0</v>
      </c>
      <c r="I190" s="301">
        <v>0</v>
      </c>
    </row>
    <row r="191" spans="1:9">
      <c r="A191" s="316"/>
      <c r="B191" s="317" t="s">
        <v>553</v>
      </c>
      <c r="C191" s="301">
        <v>0</v>
      </c>
      <c r="D191" s="301">
        <v>0</v>
      </c>
      <c r="E191" s="301">
        <v>0</v>
      </c>
      <c r="F191" s="301">
        <v>0</v>
      </c>
      <c r="G191" s="301">
        <v>0</v>
      </c>
      <c r="H191" s="301">
        <v>0</v>
      </c>
      <c r="I191" s="301">
        <v>0</v>
      </c>
    </row>
    <row r="192" spans="1:9" ht="30">
      <c r="A192" s="307" t="s">
        <v>581</v>
      </c>
      <c r="B192" s="303" t="s">
        <v>582</v>
      </c>
      <c r="C192" s="295">
        <f>C193+C196+C199+C202</f>
        <v>0</v>
      </c>
      <c r="D192" s="295">
        <f t="shared" ref="D192:G192" si="139">D193+D196+D199+D202</f>
        <v>0</v>
      </c>
      <c r="E192" s="295">
        <f t="shared" si="139"/>
        <v>0</v>
      </c>
      <c r="F192" s="295">
        <f t="shared" si="139"/>
        <v>0</v>
      </c>
      <c r="G192" s="295">
        <f t="shared" si="139"/>
        <v>0</v>
      </c>
      <c r="H192" s="295">
        <f>H193+H196+H199+H202</f>
        <v>0</v>
      </c>
      <c r="I192" s="295">
        <f t="shared" ref="I192" si="140">I193+I196+I199+I202</f>
        <v>0</v>
      </c>
    </row>
    <row r="193" spans="1:9">
      <c r="A193" s="313"/>
      <c r="B193" s="303" t="s">
        <v>7</v>
      </c>
      <c r="C193" s="295">
        <f>C194+C195</f>
        <v>0</v>
      </c>
      <c r="D193" s="295">
        <f t="shared" ref="D193:G193" si="141">D194+D195</f>
        <v>0</v>
      </c>
      <c r="E193" s="295">
        <f t="shared" si="141"/>
        <v>0</v>
      </c>
      <c r="F193" s="295">
        <f t="shared" si="141"/>
        <v>0</v>
      </c>
      <c r="G193" s="295">
        <f t="shared" si="141"/>
        <v>0</v>
      </c>
      <c r="H193" s="295">
        <f>H194+H195</f>
        <v>0</v>
      </c>
      <c r="I193" s="295">
        <f t="shared" ref="I193" si="142">I194+I195</f>
        <v>0</v>
      </c>
    </row>
    <row r="194" spans="1:9">
      <c r="A194" s="313"/>
      <c r="B194" s="314" t="s">
        <v>558</v>
      </c>
      <c r="C194" s="301">
        <v>0</v>
      </c>
      <c r="D194" s="301">
        <v>0</v>
      </c>
      <c r="E194" s="301">
        <v>0</v>
      </c>
      <c r="F194" s="301">
        <v>0</v>
      </c>
      <c r="G194" s="301">
        <v>0</v>
      </c>
      <c r="H194" s="301">
        <v>0</v>
      </c>
      <c r="I194" s="301">
        <v>0</v>
      </c>
    </row>
    <row r="195" spans="1:9">
      <c r="A195" s="313"/>
      <c r="B195" s="314" t="s">
        <v>553</v>
      </c>
      <c r="C195" s="301">
        <v>0</v>
      </c>
      <c r="D195" s="301">
        <v>0</v>
      </c>
      <c r="E195" s="301">
        <v>0</v>
      </c>
      <c r="F195" s="301">
        <v>0</v>
      </c>
      <c r="G195" s="301">
        <v>0</v>
      </c>
      <c r="H195" s="301">
        <v>0</v>
      </c>
      <c r="I195" s="301">
        <v>0</v>
      </c>
    </row>
    <row r="196" spans="1:9">
      <c r="A196" s="313"/>
      <c r="B196" s="315" t="s">
        <v>477</v>
      </c>
      <c r="C196" s="295">
        <f>C197+C198</f>
        <v>0</v>
      </c>
      <c r="D196" s="295">
        <f t="shared" ref="D196:G196" si="143">D197+D198</f>
        <v>0</v>
      </c>
      <c r="E196" s="295">
        <f t="shared" si="143"/>
        <v>0</v>
      </c>
      <c r="F196" s="295">
        <f t="shared" si="143"/>
        <v>0</v>
      </c>
      <c r="G196" s="295">
        <f t="shared" si="143"/>
        <v>0</v>
      </c>
      <c r="H196" s="295">
        <f>H197+H198</f>
        <v>0</v>
      </c>
      <c r="I196" s="295">
        <f t="shared" ref="I196" si="144">I197+I198</f>
        <v>0</v>
      </c>
    </row>
    <row r="197" spans="1:9">
      <c r="A197" s="313"/>
      <c r="B197" s="314" t="s">
        <v>558</v>
      </c>
      <c r="C197" s="301">
        <v>0</v>
      </c>
      <c r="D197" s="301">
        <v>0</v>
      </c>
      <c r="E197" s="301">
        <v>0</v>
      </c>
      <c r="F197" s="301">
        <v>0</v>
      </c>
      <c r="G197" s="301">
        <v>0</v>
      </c>
      <c r="H197" s="301">
        <v>0</v>
      </c>
      <c r="I197" s="301">
        <v>0</v>
      </c>
    </row>
    <row r="198" spans="1:9">
      <c r="A198" s="313"/>
      <c r="B198" s="314" t="s">
        <v>553</v>
      </c>
      <c r="C198" s="301">
        <v>0</v>
      </c>
      <c r="D198" s="301">
        <v>0</v>
      </c>
      <c r="E198" s="301">
        <v>0</v>
      </c>
      <c r="F198" s="301">
        <v>0</v>
      </c>
      <c r="G198" s="301">
        <v>0</v>
      </c>
      <c r="H198" s="301">
        <v>0</v>
      </c>
      <c r="I198" s="301">
        <v>0</v>
      </c>
    </row>
    <row r="199" spans="1:9">
      <c r="A199" s="313"/>
      <c r="B199" s="315" t="s">
        <v>507</v>
      </c>
      <c r="C199" s="295">
        <f>C200+C201</f>
        <v>0</v>
      </c>
      <c r="D199" s="295">
        <f t="shared" ref="D199:G199" si="145">D200+D201</f>
        <v>0</v>
      </c>
      <c r="E199" s="295">
        <f t="shared" si="145"/>
        <v>0</v>
      </c>
      <c r="F199" s="295">
        <f t="shared" si="145"/>
        <v>0</v>
      </c>
      <c r="G199" s="295">
        <f t="shared" si="145"/>
        <v>0</v>
      </c>
      <c r="H199" s="295">
        <f>H200+H201</f>
        <v>0</v>
      </c>
      <c r="I199" s="295">
        <f t="shared" ref="I199" si="146">I200+I201</f>
        <v>0</v>
      </c>
    </row>
    <row r="200" spans="1:9">
      <c r="A200" s="313"/>
      <c r="B200" s="314" t="s">
        <v>558</v>
      </c>
      <c r="C200" s="301">
        <v>0</v>
      </c>
      <c r="D200" s="301">
        <v>0</v>
      </c>
      <c r="E200" s="301">
        <v>0</v>
      </c>
      <c r="F200" s="301">
        <v>0</v>
      </c>
      <c r="G200" s="301">
        <v>0</v>
      </c>
      <c r="H200" s="301">
        <v>0</v>
      </c>
      <c r="I200" s="301">
        <v>0</v>
      </c>
    </row>
    <row r="201" spans="1:9">
      <c r="A201" s="313"/>
      <c r="B201" s="314" t="s">
        <v>553</v>
      </c>
      <c r="C201" s="301">
        <v>0</v>
      </c>
      <c r="D201" s="301">
        <v>0</v>
      </c>
      <c r="E201" s="301">
        <v>0</v>
      </c>
      <c r="F201" s="301">
        <v>0</v>
      </c>
      <c r="G201" s="301">
        <v>0</v>
      </c>
      <c r="H201" s="301">
        <v>0</v>
      </c>
      <c r="I201" s="301">
        <v>0</v>
      </c>
    </row>
    <row r="202" spans="1:9">
      <c r="A202" s="313"/>
      <c r="B202" s="315" t="s">
        <v>480</v>
      </c>
      <c r="C202" s="295">
        <f>C203+C204</f>
        <v>0</v>
      </c>
      <c r="D202" s="295">
        <f t="shared" ref="D202:G202" si="147">D203+D204</f>
        <v>0</v>
      </c>
      <c r="E202" s="295">
        <f t="shared" si="147"/>
        <v>0</v>
      </c>
      <c r="F202" s="295">
        <f t="shared" si="147"/>
        <v>0</v>
      </c>
      <c r="G202" s="295">
        <f t="shared" si="147"/>
        <v>0</v>
      </c>
      <c r="H202" s="295">
        <f>H203+H204</f>
        <v>0</v>
      </c>
      <c r="I202" s="295">
        <f t="shared" ref="I202" si="148">I203+I204</f>
        <v>0</v>
      </c>
    </row>
    <row r="203" spans="1:9">
      <c r="A203" s="313"/>
      <c r="B203" s="314" t="s">
        <v>558</v>
      </c>
      <c r="C203" s="301">
        <v>0</v>
      </c>
      <c r="D203" s="301">
        <v>0</v>
      </c>
      <c r="E203" s="301">
        <v>0</v>
      </c>
      <c r="F203" s="301">
        <v>0</v>
      </c>
      <c r="G203" s="301">
        <v>0</v>
      </c>
      <c r="H203" s="301">
        <v>0</v>
      </c>
      <c r="I203" s="301">
        <v>0</v>
      </c>
    </row>
    <row r="204" spans="1:9">
      <c r="A204" s="316"/>
      <c r="B204" s="317" t="s">
        <v>553</v>
      </c>
      <c r="C204" s="301">
        <v>0</v>
      </c>
      <c r="D204" s="301">
        <v>0</v>
      </c>
      <c r="E204" s="301">
        <v>0</v>
      </c>
      <c r="F204" s="301">
        <v>0</v>
      </c>
      <c r="G204" s="301">
        <v>0</v>
      </c>
      <c r="H204" s="301">
        <v>0</v>
      </c>
      <c r="I204" s="301">
        <v>0</v>
      </c>
    </row>
    <row r="205" spans="1:9">
      <c r="A205" s="307" t="s">
        <v>583</v>
      </c>
      <c r="B205" s="297" t="s">
        <v>584</v>
      </c>
      <c r="C205" s="295">
        <f>C206+C209+C212+C215</f>
        <v>0</v>
      </c>
      <c r="D205" s="295">
        <f t="shared" ref="D205:G205" si="149">D206+D209+D212+D215</f>
        <v>0</v>
      </c>
      <c r="E205" s="295">
        <f t="shared" si="149"/>
        <v>0</v>
      </c>
      <c r="F205" s="295">
        <f t="shared" si="149"/>
        <v>0</v>
      </c>
      <c r="G205" s="295">
        <f t="shared" si="149"/>
        <v>0</v>
      </c>
      <c r="H205" s="295">
        <f>H206+H209+H212+H215</f>
        <v>0</v>
      </c>
      <c r="I205" s="295">
        <f t="shared" ref="I205" si="150">I206+I209+I212+I215</f>
        <v>0</v>
      </c>
    </row>
    <row r="206" spans="1:9">
      <c r="A206" s="313"/>
      <c r="B206" s="303" t="s">
        <v>7</v>
      </c>
      <c r="C206" s="295">
        <f>C207+C208</f>
        <v>0</v>
      </c>
      <c r="D206" s="295">
        <f t="shared" ref="D206:G206" si="151">D207+D208</f>
        <v>0</v>
      </c>
      <c r="E206" s="295">
        <f t="shared" si="151"/>
        <v>0</v>
      </c>
      <c r="F206" s="295">
        <f t="shared" si="151"/>
        <v>0</v>
      </c>
      <c r="G206" s="295">
        <f t="shared" si="151"/>
        <v>0</v>
      </c>
      <c r="H206" s="295">
        <f>H207+H208</f>
        <v>0</v>
      </c>
      <c r="I206" s="295">
        <f t="shared" ref="I206" si="152">I207+I208</f>
        <v>0</v>
      </c>
    </row>
    <row r="207" spans="1:9">
      <c r="A207" s="313"/>
      <c r="B207" s="314" t="s">
        <v>558</v>
      </c>
      <c r="C207" s="301">
        <v>0</v>
      </c>
      <c r="D207" s="301">
        <v>0</v>
      </c>
      <c r="E207" s="301">
        <v>0</v>
      </c>
      <c r="F207" s="301">
        <v>0</v>
      </c>
      <c r="G207" s="301">
        <v>0</v>
      </c>
      <c r="H207" s="301">
        <v>0</v>
      </c>
      <c r="I207" s="301">
        <v>0</v>
      </c>
    </row>
    <row r="208" spans="1:9">
      <c r="A208" s="313"/>
      <c r="B208" s="314" t="s">
        <v>553</v>
      </c>
      <c r="C208" s="301">
        <v>0</v>
      </c>
      <c r="D208" s="301">
        <v>0</v>
      </c>
      <c r="E208" s="301">
        <v>0</v>
      </c>
      <c r="F208" s="301">
        <v>0</v>
      </c>
      <c r="G208" s="301">
        <v>0</v>
      </c>
      <c r="H208" s="301">
        <v>0</v>
      </c>
      <c r="I208" s="301">
        <v>0</v>
      </c>
    </row>
    <row r="209" spans="1:9">
      <c r="A209" s="313"/>
      <c r="B209" s="315" t="s">
        <v>477</v>
      </c>
      <c r="C209" s="295">
        <f>C210+C211</f>
        <v>0</v>
      </c>
      <c r="D209" s="295">
        <f t="shared" ref="D209:G209" si="153">D210+D211</f>
        <v>0</v>
      </c>
      <c r="E209" s="295">
        <f t="shared" si="153"/>
        <v>0</v>
      </c>
      <c r="F209" s="295">
        <f t="shared" si="153"/>
        <v>0</v>
      </c>
      <c r="G209" s="295">
        <f t="shared" si="153"/>
        <v>0</v>
      </c>
      <c r="H209" s="295">
        <f>H210+H211</f>
        <v>0</v>
      </c>
      <c r="I209" s="295">
        <f t="shared" ref="I209" si="154">I210+I211</f>
        <v>0</v>
      </c>
    </row>
    <row r="210" spans="1:9">
      <c r="A210" s="313"/>
      <c r="B210" s="314" t="s">
        <v>558</v>
      </c>
      <c r="C210" s="301">
        <v>0</v>
      </c>
      <c r="D210" s="301">
        <v>0</v>
      </c>
      <c r="E210" s="301">
        <v>0</v>
      </c>
      <c r="F210" s="301">
        <v>0</v>
      </c>
      <c r="G210" s="301">
        <v>0</v>
      </c>
      <c r="H210" s="301">
        <v>0</v>
      </c>
      <c r="I210" s="301">
        <v>0</v>
      </c>
    </row>
    <row r="211" spans="1:9">
      <c r="A211" s="313"/>
      <c r="B211" s="314" t="s">
        <v>553</v>
      </c>
      <c r="C211" s="301">
        <v>0</v>
      </c>
      <c r="D211" s="301">
        <v>0</v>
      </c>
      <c r="E211" s="301">
        <v>0</v>
      </c>
      <c r="F211" s="301">
        <v>0</v>
      </c>
      <c r="G211" s="301">
        <v>0</v>
      </c>
      <c r="H211" s="301">
        <v>0</v>
      </c>
      <c r="I211" s="301">
        <v>0</v>
      </c>
    </row>
    <row r="212" spans="1:9">
      <c r="A212" s="313"/>
      <c r="B212" s="315" t="s">
        <v>507</v>
      </c>
      <c r="C212" s="295">
        <f>C213+C214</f>
        <v>0</v>
      </c>
      <c r="D212" s="295">
        <f t="shared" ref="D212:G212" si="155">D213+D214</f>
        <v>0</v>
      </c>
      <c r="E212" s="295">
        <f t="shared" si="155"/>
        <v>0</v>
      </c>
      <c r="F212" s="295">
        <f t="shared" si="155"/>
        <v>0</v>
      </c>
      <c r="G212" s="295">
        <f t="shared" si="155"/>
        <v>0</v>
      </c>
      <c r="H212" s="295">
        <f>H213+H214</f>
        <v>0</v>
      </c>
      <c r="I212" s="295">
        <f t="shared" ref="I212" si="156">I213+I214</f>
        <v>0</v>
      </c>
    </row>
    <row r="213" spans="1:9">
      <c r="A213" s="313"/>
      <c r="B213" s="314" t="s">
        <v>558</v>
      </c>
      <c r="C213" s="301">
        <v>0</v>
      </c>
      <c r="D213" s="301">
        <v>0</v>
      </c>
      <c r="E213" s="301">
        <v>0</v>
      </c>
      <c r="F213" s="301">
        <v>0</v>
      </c>
      <c r="G213" s="301">
        <v>0</v>
      </c>
      <c r="H213" s="301">
        <v>0</v>
      </c>
      <c r="I213" s="301">
        <v>0</v>
      </c>
    </row>
    <row r="214" spans="1:9">
      <c r="A214" s="313"/>
      <c r="B214" s="314" t="s">
        <v>553</v>
      </c>
      <c r="C214" s="301">
        <v>0</v>
      </c>
      <c r="D214" s="301">
        <v>0</v>
      </c>
      <c r="E214" s="301">
        <v>0</v>
      </c>
      <c r="F214" s="301">
        <v>0</v>
      </c>
      <c r="G214" s="301">
        <v>0</v>
      </c>
      <c r="H214" s="301">
        <v>0</v>
      </c>
      <c r="I214" s="301">
        <v>0</v>
      </c>
    </row>
    <row r="215" spans="1:9">
      <c r="A215" s="313"/>
      <c r="B215" s="315" t="s">
        <v>480</v>
      </c>
      <c r="C215" s="295">
        <f>C216+C217</f>
        <v>0</v>
      </c>
      <c r="D215" s="295">
        <f t="shared" ref="D215:G215" si="157">D216+D217</f>
        <v>0</v>
      </c>
      <c r="E215" s="295">
        <f t="shared" si="157"/>
        <v>0</v>
      </c>
      <c r="F215" s="295">
        <f t="shared" si="157"/>
        <v>0</v>
      </c>
      <c r="G215" s="295">
        <f t="shared" si="157"/>
        <v>0</v>
      </c>
      <c r="H215" s="295">
        <f>H216+H217</f>
        <v>0</v>
      </c>
      <c r="I215" s="295">
        <f t="shared" ref="I215" si="158">I216+I217</f>
        <v>0</v>
      </c>
    </row>
    <row r="216" spans="1:9">
      <c r="A216" s="313"/>
      <c r="B216" s="314" t="s">
        <v>558</v>
      </c>
      <c r="C216" s="301">
        <v>0</v>
      </c>
      <c r="D216" s="301">
        <v>0</v>
      </c>
      <c r="E216" s="301">
        <v>0</v>
      </c>
      <c r="F216" s="301">
        <v>0</v>
      </c>
      <c r="G216" s="301">
        <v>0</v>
      </c>
      <c r="H216" s="301">
        <v>0</v>
      </c>
      <c r="I216" s="301">
        <v>0</v>
      </c>
    </row>
    <row r="217" spans="1:9">
      <c r="A217" s="316"/>
      <c r="B217" s="317" t="s">
        <v>553</v>
      </c>
      <c r="C217" s="301">
        <v>0</v>
      </c>
      <c r="D217" s="301">
        <v>0</v>
      </c>
      <c r="E217" s="301">
        <v>0</v>
      </c>
      <c r="F217" s="301">
        <v>0</v>
      </c>
      <c r="G217" s="301">
        <v>0</v>
      </c>
      <c r="H217" s="301">
        <v>0</v>
      </c>
      <c r="I217" s="301">
        <v>0</v>
      </c>
    </row>
    <row r="218" spans="1:9">
      <c r="A218" s="307" t="s">
        <v>585</v>
      </c>
      <c r="B218" s="297" t="s">
        <v>586</v>
      </c>
      <c r="C218" s="295">
        <f>C219+C222+C225+C228</f>
        <v>0</v>
      </c>
      <c r="D218" s="295">
        <f t="shared" ref="D218:G218" si="159">D219+D222+D225+D228</f>
        <v>0</v>
      </c>
      <c r="E218" s="295">
        <f t="shared" si="159"/>
        <v>0</v>
      </c>
      <c r="F218" s="295">
        <f t="shared" si="159"/>
        <v>0</v>
      </c>
      <c r="G218" s="295">
        <f t="shared" si="159"/>
        <v>0</v>
      </c>
      <c r="H218" s="295">
        <f>H219+H222+H225+H228</f>
        <v>0</v>
      </c>
      <c r="I218" s="295">
        <f t="shared" ref="I218" si="160">I219+I222+I225+I228</f>
        <v>0</v>
      </c>
    </row>
    <row r="219" spans="1:9">
      <c r="A219" s="313"/>
      <c r="B219" s="303" t="s">
        <v>7</v>
      </c>
      <c r="C219" s="295">
        <f>C220+C221</f>
        <v>0</v>
      </c>
      <c r="D219" s="295">
        <f t="shared" ref="D219:G219" si="161">D220+D221</f>
        <v>0</v>
      </c>
      <c r="E219" s="295">
        <f t="shared" si="161"/>
        <v>0</v>
      </c>
      <c r="F219" s="295">
        <f t="shared" si="161"/>
        <v>0</v>
      </c>
      <c r="G219" s="295">
        <f t="shared" si="161"/>
        <v>0</v>
      </c>
      <c r="H219" s="295">
        <f>H220+H221</f>
        <v>0</v>
      </c>
      <c r="I219" s="295">
        <f t="shared" ref="I219" si="162">I220+I221</f>
        <v>0</v>
      </c>
    </row>
    <row r="220" spans="1:9">
      <c r="A220" s="313"/>
      <c r="B220" s="314" t="s">
        <v>558</v>
      </c>
      <c r="C220" s="301">
        <v>0</v>
      </c>
      <c r="D220" s="301">
        <v>0</v>
      </c>
      <c r="E220" s="301">
        <v>0</v>
      </c>
      <c r="F220" s="301">
        <v>0</v>
      </c>
      <c r="G220" s="301">
        <v>0</v>
      </c>
      <c r="H220" s="301">
        <v>0</v>
      </c>
      <c r="I220" s="301">
        <v>0</v>
      </c>
    </row>
    <row r="221" spans="1:9">
      <c r="A221" s="313"/>
      <c r="B221" s="314" t="s">
        <v>553</v>
      </c>
      <c r="C221" s="301">
        <v>0</v>
      </c>
      <c r="D221" s="301">
        <v>0</v>
      </c>
      <c r="E221" s="301">
        <v>0</v>
      </c>
      <c r="F221" s="301">
        <v>0</v>
      </c>
      <c r="G221" s="301">
        <v>0</v>
      </c>
      <c r="H221" s="301">
        <v>0</v>
      </c>
      <c r="I221" s="301">
        <v>0</v>
      </c>
    </row>
    <row r="222" spans="1:9">
      <c r="A222" s="313"/>
      <c r="B222" s="315" t="s">
        <v>477</v>
      </c>
      <c r="C222" s="295">
        <f>C223+C224</f>
        <v>0</v>
      </c>
      <c r="D222" s="295">
        <f t="shared" ref="D222:G222" si="163">D223+D224</f>
        <v>0</v>
      </c>
      <c r="E222" s="295">
        <f t="shared" si="163"/>
        <v>0</v>
      </c>
      <c r="F222" s="295">
        <f t="shared" si="163"/>
        <v>0</v>
      </c>
      <c r="G222" s="295">
        <f t="shared" si="163"/>
        <v>0</v>
      </c>
      <c r="H222" s="295">
        <f>H223+H224</f>
        <v>0</v>
      </c>
      <c r="I222" s="295">
        <f t="shared" ref="I222" si="164">I223+I224</f>
        <v>0</v>
      </c>
    </row>
    <row r="223" spans="1:9">
      <c r="A223" s="313"/>
      <c r="B223" s="314" t="s">
        <v>558</v>
      </c>
      <c r="C223" s="301">
        <v>0</v>
      </c>
      <c r="D223" s="301">
        <v>0</v>
      </c>
      <c r="E223" s="301">
        <v>0</v>
      </c>
      <c r="F223" s="301">
        <v>0</v>
      </c>
      <c r="G223" s="301">
        <v>0</v>
      </c>
      <c r="H223" s="301">
        <v>0</v>
      </c>
      <c r="I223" s="301">
        <v>0</v>
      </c>
    </row>
    <row r="224" spans="1:9">
      <c r="A224" s="313"/>
      <c r="B224" s="314" t="s">
        <v>553</v>
      </c>
      <c r="C224" s="301">
        <v>0</v>
      </c>
      <c r="D224" s="301">
        <v>0</v>
      </c>
      <c r="E224" s="301">
        <v>0</v>
      </c>
      <c r="F224" s="301">
        <v>0</v>
      </c>
      <c r="G224" s="301">
        <v>0</v>
      </c>
      <c r="H224" s="301">
        <v>0</v>
      </c>
      <c r="I224" s="301">
        <v>0</v>
      </c>
    </row>
    <row r="225" spans="1:9">
      <c r="A225" s="313"/>
      <c r="B225" s="315" t="s">
        <v>507</v>
      </c>
      <c r="C225" s="295">
        <f>C226+C227</f>
        <v>0</v>
      </c>
      <c r="D225" s="295">
        <f t="shared" ref="D225:G225" si="165">D226+D227</f>
        <v>0</v>
      </c>
      <c r="E225" s="295">
        <f t="shared" si="165"/>
        <v>0</v>
      </c>
      <c r="F225" s="295">
        <f t="shared" si="165"/>
        <v>0</v>
      </c>
      <c r="G225" s="295">
        <f t="shared" si="165"/>
        <v>0</v>
      </c>
      <c r="H225" s="295">
        <f>H226+H227</f>
        <v>0</v>
      </c>
      <c r="I225" s="295">
        <f t="shared" ref="I225" si="166">I226+I227</f>
        <v>0</v>
      </c>
    </row>
    <row r="226" spans="1:9">
      <c r="A226" s="313"/>
      <c r="B226" s="314" t="s">
        <v>558</v>
      </c>
      <c r="C226" s="301">
        <v>0</v>
      </c>
      <c r="D226" s="301">
        <v>0</v>
      </c>
      <c r="E226" s="301">
        <v>0</v>
      </c>
      <c r="F226" s="301">
        <v>0</v>
      </c>
      <c r="G226" s="301">
        <v>0</v>
      </c>
      <c r="H226" s="301">
        <v>0</v>
      </c>
      <c r="I226" s="301">
        <v>0</v>
      </c>
    </row>
    <row r="227" spans="1:9">
      <c r="A227" s="313"/>
      <c r="B227" s="314" t="s">
        <v>553</v>
      </c>
      <c r="C227" s="301">
        <v>0</v>
      </c>
      <c r="D227" s="301">
        <v>0</v>
      </c>
      <c r="E227" s="301">
        <v>0</v>
      </c>
      <c r="F227" s="301">
        <v>0</v>
      </c>
      <c r="G227" s="301">
        <v>0</v>
      </c>
      <c r="H227" s="301">
        <v>0</v>
      </c>
      <c r="I227" s="301">
        <v>0</v>
      </c>
    </row>
    <row r="228" spans="1:9">
      <c r="A228" s="313"/>
      <c r="B228" s="315" t="s">
        <v>480</v>
      </c>
      <c r="C228" s="295">
        <f>C229+C230</f>
        <v>0</v>
      </c>
      <c r="D228" s="295">
        <f t="shared" ref="D228:G228" si="167">D229+D230</f>
        <v>0</v>
      </c>
      <c r="E228" s="295">
        <f t="shared" si="167"/>
        <v>0</v>
      </c>
      <c r="F228" s="295">
        <f t="shared" si="167"/>
        <v>0</v>
      </c>
      <c r="G228" s="295">
        <f t="shared" si="167"/>
        <v>0</v>
      </c>
      <c r="H228" s="295">
        <f>H229+H230</f>
        <v>0</v>
      </c>
      <c r="I228" s="295">
        <f t="shared" ref="I228" si="168">I229+I230</f>
        <v>0</v>
      </c>
    </row>
    <row r="229" spans="1:9">
      <c r="A229" s="313"/>
      <c r="B229" s="314" t="s">
        <v>558</v>
      </c>
      <c r="C229" s="301">
        <v>0</v>
      </c>
      <c r="D229" s="301">
        <v>0</v>
      </c>
      <c r="E229" s="301">
        <v>0</v>
      </c>
      <c r="F229" s="301">
        <v>0</v>
      </c>
      <c r="G229" s="301">
        <v>0</v>
      </c>
      <c r="H229" s="301">
        <v>0</v>
      </c>
      <c r="I229" s="301">
        <v>0</v>
      </c>
    </row>
    <row r="230" spans="1:9">
      <c r="A230" s="316"/>
      <c r="B230" s="317" t="s">
        <v>553</v>
      </c>
      <c r="C230" s="301">
        <v>0</v>
      </c>
      <c r="D230" s="301">
        <v>0</v>
      </c>
      <c r="E230" s="301">
        <v>0</v>
      </c>
      <c r="F230" s="301">
        <v>0</v>
      </c>
      <c r="G230" s="301">
        <v>0</v>
      </c>
      <c r="H230" s="301">
        <v>0</v>
      </c>
      <c r="I230" s="301">
        <v>0</v>
      </c>
    </row>
    <row r="231" spans="1:9">
      <c r="A231" s="307" t="s">
        <v>587</v>
      </c>
      <c r="B231" s="297" t="s">
        <v>588</v>
      </c>
      <c r="C231" s="295">
        <f>C232+C235+C238+C241</f>
        <v>0</v>
      </c>
      <c r="D231" s="295">
        <f t="shared" ref="D231:G231" si="169">D232+D235+D238+D241</f>
        <v>0</v>
      </c>
      <c r="E231" s="295">
        <f t="shared" si="169"/>
        <v>0</v>
      </c>
      <c r="F231" s="295">
        <f t="shared" si="169"/>
        <v>0</v>
      </c>
      <c r="G231" s="295">
        <f t="shared" si="169"/>
        <v>0</v>
      </c>
      <c r="H231" s="295">
        <f>H232+H235+H238+H241</f>
        <v>0</v>
      </c>
      <c r="I231" s="295">
        <f t="shared" ref="I231" si="170">I232+I235+I238+I241</f>
        <v>0</v>
      </c>
    </row>
    <row r="232" spans="1:9">
      <c r="A232" s="313"/>
      <c r="B232" s="303" t="s">
        <v>7</v>
      </c>
      <c r="C232" s="295">
        <f>C233+C234</f>
        <v>0</v>
      </c>
      <c r="D232" s="295">
        <f t="shared" ref="D232:G232" si="171">D233+D234</f>
        <v>0</v>
      </c>
      <c r="E232" s="295">
        <f t="shared" si="171"/>
        <v>0</v>
      </c>
      <c r="F232" s="295">
        <f t="shared" si="171"/>
        <v>0</v>
      </c>
      <c r="G232" s="295">
        <f t="shared" si="171"/>
        <v>0</v>
      </c>
      <c r="H232" s="295">
        <f>H233+H234</f>
        <v>0</v>
      </c>
      <c r="I232" s="295">
        <f t="shared" ref="I232" si="172">I233+I234</f>
        <v>0</v>
      </c>
    </row>
    <row r="233" spans="1:9">
      <c r="A233" s="313"/>
      <c r="B233" s="314" t="s">
        <v>558</v>
      </c>
      <c r="C233" s="301">
        <v>0</v>
      </c>
      <c r="D233" s="301">
        <v>0</v>
      </c>
      <c r="E233" s="301">
        <v>0</v>
      </c>
      <c r="F233" s="301">
        <v>0</v>
      </c>
      <c r="G233" s="301">
        <v>0</v>
      </c>
      <c r="H233" s="301">
        <v>0</v>
      </c>
      <c r="I233" s="301">
        <v>0</v>
      </c>
    </row>
    <row r="234" spans="1:9">
      <c r="A234" s="313"/>
      <c r="B234" s="314" t="s">
        <v>553</v>
      </c>
      <c r="C234" s="301">
        <v>0</v>
      </c>
      <c r="D234" s="301">
        <v>0</v>
      </c>
      <c r="E234" s="301">
        <v>0</v>
      </c>
      <c r="F234" s="301">
        <v>0</v>
      </c>
      <c r="G234" s="301">
        <v>0</v>
      </c>
      <c r="H234" s="301">
        <v>0</v>
      </c>
      <c r="I234" s="301">
        <v>0</v>
      </c>
    </row>
    <row r="235" spans="1:9">
      <c r="A235" s="313"/>
      <c r="B235" s="315" t="s">
        <v>477</v>
      </c>
      <c r="C235" s="295">
        <f>C236+C237</f>
        <v>0</v>
      </c>
      <c r="D235" s="295">
        <f t="shared" ref="D235:G235" si="173">D236+D237</f>
        <v>0</v>
      </c>
      <c r="E235" s="295">
        <f t="shared" si="173"/>
        <v>0</v>
      </c>
      <c r="F235" s="295">
        <f t="shared" si="173"/>
        <v>0</v>
      </c>
      <c r="G235" s="295">
        <f t="shared" si="173"/>
        <v>0</v>
      </c>
      <c r="H235" s="295">
        <f>H236+H237</f>
        <v>0</v>
      </c>
      <c r="I235" s="295">
        <f t="shared" ref="I235" si="174">I236+I237</f>
        <v>0</v>
      </c>
    </row>
    <row r="236" spans="1:9">
      <c r="A236" s="313"/>
      <c r="B236" s="314" t="s">
        <v>558</v>
      </c>
      <c r="C236" s="301">
        <v>0</v>
      </c>
      <c r="D236" s="301">
        <v>0</v>
      </c>
      <c r="E236" s="301">
        <v>0</v>
      </c>
      <c r="F236" s="301">
        <v>0</v>
      </c>
      <c r="G236" s="301">
        <v>0</v>
      </c>
      <c r="H236" s="301">
        <v>0</v>
      </c>
      <c r="I236" s="301">
        <v>0</v>
      </c>
    </row>
    <row r="237" spans="1:9">
      <c r="A237" s="313"/>
      <c r="B237" s="314" t="s">
        <v>553</v>
      </c>
      <c r="C237" s="301">
        <v>0</v>
      </c>
      <c r="D237" s="301">
        <v>0</v>
      </c>
      <c r="E237" s="301">
        <v>0</v>
      </c>
      <c r="F237" s="301">
        <v>0</v>
      </c>
      <c r="G237" s="301">
        <v>0</v>
      </c>
      <c r="H237" s="301">
        <v>0</v>
      </c>
      <c r="I237" s="301">
        <v>0</v>
      </c>
    </row>
    <row r="238" spans="1:9">
      <c r="A238" s="313"/>
      <c r="B238" s="315" t="s">
        <v>507</v>
      </c>
      <c r="C238" s="295">
        <f>C239+C240</f>
        <v>0</v>
      </c>
      <c r="D238" s="295">
        <f t="shared" ref="D238:G238" si="175">D239+D240</f>
        <v>0</v>
      </c>
      <c r="E238" s="295">
        <f t="shared" si="175"/>
        <v>0</v>
      </c>
      <c r="F238" s="295">
        <f t="shared" si="175"/>
        <v>0</v>
      </c>
      <c r="G238" s="295">
        <f t="shared" si="175"/>
        <v>0</v>
      </c>
      <c r="H238" s="295">
        <f>H239+H240</f>
        <v>0</v>
      </c>
      <c r="I238" s="295">
        <f t="shared" ref="I238" si="176">I239+I240</f>
        <v>0</v>
      </c>
    </row>
    <row r="239" spans="1:9">
      <c r="A239" s="313"/>
      <c r="B239" s="314" t="s">
        <v>558</v>
      </c>
      <c r="C239" s="301">
        <v>0</v>
      </c>
      <c r="D239" s="301">
        <v>0</v>
      </c>
      <c r="E239" s="301">
        <v>0</v>
      </c>
      <c r="F239" s="301">
        <v>0</v>
      </c>
      <c r="G239" s="301">
        <v>0</v>
      </c>
      <c r="H239" s="301">
        <v>0</v>
      </c>
      <c r="I239" s="301">
        <v>0</v>
      </c>
    </row>
    <row r="240" spans="1:9">
      <c r="A240" s="313"/>
      <c r="B240" s="314" t="s">
        <v>553</v>
      </c>
      <c r="C240" s="301">
        <v>0</v>
      </c>
      <c r="D240" s="301">
        <v>0</v>
      </c>
      <c r="E240" s="301">
        <v>0</v>
      </c>
      <c r="F240" s="301">
        <v>0</v>
      </c>
      <c r="G240" s="301">
        <v>0</v>
      </c>
      <c r="H240" s="301">
        <v>0</v>
      </c>
      <c r="I240" s="301">
        <v>0</v>
      </c>
    </row>
    <row r="241" spans="1:9">
      <c r="A241" s="313"/>
      <c r="B241" s="315" t="s">
        <v>480</v>
      </c>
      <c r="C241" s="295">
        <f>C242+C243</f>
        <v>0</v>
      </c>
      <c r="D241" s="295">
        <f t="shared" ref="D241:G241" si="177">D242+D243</f>
        <v>0</v>
      </c>
      <c r="E241" s="295">
        <f t="shared" si="177"/>
        <v>0</v>
      </c>
      <c r="F241" s="295">
        <f t="shared" si="177"/>
        <v>0</v>
      </c>
      <c r="G241" s="295">
        <f t="shared" si="177"/>
        <v>0</v>
      </c>
      <c r="H241" s="295">
        <f>H242+H243</f>
        <v>0</v>
      </c>
      <c r="I241" s="295">
        <f t="shared" ref="I241" si="178">I242+I243</f>
        <v>0</v>
      </c>
    </row>
    <row r="242" spans="1:9">
      <c r="A242" s="313"/>
      <c r="B242" s="314" t="s">
        <v>558</v>
      </c>
      <c r="C242" s="301">
        <v>0</v>
      </c>
      <c r="D242" s="301">
        <v>0</v>
      </c>
      <c r="E242" s="301">
        <v>0</v>
      </c>
      <c r="F242" s="301">
        <v>0</v>
      </c>
      <c r="G242" s="301">
        <v>0</v>
      </c>
      <c r="H242" s="301">
        <v>0</v>
      </c>
      <c r="I242" s="301">
        <v>0</v>
      </c>
    </row>
    <row r="243" spans="1:9">
      <c r="A243" s="316"/>
      <c r="B243" s="317" t="s">
        <v>553</v>
      </c>
      <c r="C243" s="301">
        <v>0</v>
      </c>
      <c r="D243" s="301">
        <v>0</v>
      </c>
      <c r="E243" s="301">
        <v>0</v>
      </c>
      <c r="F243" s="301">
        <v>0</v>
      </c>
      <c r="G243" s="301">
        <v>0</v>
      </c>
      <c r="H243" s="301">
        <v>0</v>
      </c>
      <c r="I243" s="301">
        <v>0</v>
      </c>
    </row>
    <row r="244" spans="1:9">
      <c r="A244" s="307" t="s">
        <v>589</v>
      </c>
      <c r="B244" s="297" t="s">
        <v>590</v>
      </c>
      <c r="C244" s="295">
        <f>C245+C248+C251+C254</f>
        <v>0</v>
      </c>
      <c r="D244" s="295">
        <f t="shared" ref="D244:G244" si="179">D245+D248+D251+D254</f>
        <v>0</v>
      </c>
      <c r="E244" s="295">
        <f t="shared" si="179"/>
        <v>0</v>
      </c>
      <c r="F244" s="295">
        <f t="shared" si="179"/>
        <v>0</v>
      </c>
      <c r="G244" s="295">
        <f t="shared" si="179"/>
        <v>0</v>
      </c>
      <c r="H244" s="295">
        <f>H245+H248+H251+H254</f>
        <v>0</v>
      </c>
      <c r="I244" s="295">
        <f t="shared" ref="I244" si="180">I245+I248+I251+I254</f>
        <v>0</v>
      </c>
    </row>
    <row r="245" spans="1:9">
      <c r="A245" s="313"/>
      <c r="B245" s="303" t="s">
        <v>7</v>
      </c>
      <c r="C245" s="295">
        <f>C246+C247</f>
        <v>0</v>
      </c>
      <c r="D245" s="295">
        <f t="shared" ref="D245:G245" si="181">D246+D247</f>
        <v>0</v>
      </c>
      <c r="E245" s="295">
        <f t="shared" si="181"/>
        <v>0</v>
      </c>
      <c r="F245" s="295">
        <f t="shared" si="181"/>
        <v>0</v>
      </c>
      <c r="G245" s="295">
        <f t="shared" si="181"/>
        <v>0</v>
      </c>
      <c r="H245" s="295">
        <f>H246+H247</f>
        <v>0</v>
      </c>
      <c r="I245" s="295">
        <f t="shared" ref="I245" si="182">I246+I247</f>
        <v>0</v>
      </c>
    </row>
    <row r="246" spans="1:9">
      <c r="A246" s="313"/>
      <c r="B246" s="314" t="s">
        <v>558</v>
      </c>
      <c r="C246" s="301">
        <v>0</v>
      </c>
      <c r="D246" s="301">
        <v>0</v>
      </c>
      <c r="E246" s="301">
        <v>0</v>
      </c>
      <c r="F246" s="301">
        <v>0</v>
      </c>
      <c r="G246" s="301">
        <v>0</v>
      </c>
      <c r="H246" s="301">
        <v>0</v>
      </c>
      <c r="I246" s="301">
        <v>0</v>
      </c>
    </row>
    <row r="247" spans="1:9">
      <c r="A247" s="313"/>
      <c r="B247" s="314" t="s">
        <v>553</v>
      </c>
      <c r="C247" s="301">
        <v>0</v>
      </c>
      <c r="D247" s="301">
        <v>0</v>
      </c>
      <c r="E247" s="301">
        <v>0</v>
      </c>
      <c r="F247" s="301">
        <v>0</v>
      </c>
      <c r="G247" s="301">
        <v>0</v>
      </c>
      <c r="H247" s="301">
        <v>0</v>
      </c>
      <c r="I247" s="301">
        <v>0</v>
      </c>
    </row>
    <row r="248" spans="1:9">
      <c r="A248" s="313"/>
      <c r="B248" s="315" t="s">
        <v>477</v>
      </c>
      <c r="C248" s="295">
        <f>C249+C250</f>
        <v>0</v>
      </c>
      <c r="D248" s="295">
        <f t="shared" ref="D248:G248" si="183">D249+D250</f>
        <v>0</v>
      </c>
      <c r="E248" s="295">
        <f t="shared" si="183"/>
        <v>0</v>
      </c>
      <c r="F248" s="295">
        <f t="shared" si="183"/>
        <v>0</v>
      </c>
      <c r="G248" s="295">
        <f t="shared" si="183"/>
        <v>0</v>
      </c>
      <c r="H248" s="295">
        <f>H249+H250</f>
        <v>0</v>
      </c>
      <c r="I248" s="295">
        <f t="shared" ref="I248" si="184">I249+I250</f>
        <v>0</v>
      </c>
    </row>
    <row r="249" spans="1:9">
      <c r="A249" s="313"/>
      <c r="B249" s="314" t="s">
        <v>558</v>
      </c>
      <c r="C249" s="301">
        <v>0</v>
      </c>
      <c r="D249" s="301">
        <v>0</v>
      </c>
      <c r="E249" s="301">
        <v>0</v>
      </c>
      <c r="F249" s="301">
        <v>0</v>
      </c>
      <c r="G249" s="301">
        <v>0</v>
      </c>
      <c r="H249" s="301">
        <v>0</v>
      </c>
      <c r="I249" s="301">
        <v>0</v>
      </c>
    </row>
    <row r="250" spans="1:9">
      <c r="A250" s="313"/>
      <c r="B250" s="314" t="s">
        <v>553</v>
      </c>
      <c r="C250" s="301">
        <v>0</v>
      </c>
      <c r="D250" s="301">
        <v>0</v>
      </c>
      <c r="E250" s="301">
        <v>0</v>
      </c>
      <c r="F250" s="301">
        <v>0</v>
      </c>
      <c r="G250" s="301">
        <v>0</v>
      </c>
      <c r="H250" s="301">
        <v>0</v>
      </c>
      <c r="I250" s="301">
        <v>0</v>
      </c>
    </row>
    <row r="251" spans="1:9">
      <c r="A251" s="313"/>
      <c r="B251" s="315" t="s">
        <v>507</v>
      </c>
      <c r="C251" s="295">
        <f>C252+C253</f>
        <v>0</v>
      </c>
      <c r="D251" s="295">
        <f t="shared" ref="D251:G251" si="185">D252+D253</f>
        <v>0</v>
      </c>
      <c r="E251" s="295">
        <f t="shared" si="185"/>
        <v>0</v>
      </c>
      <c r="F251" s="295">
        <f t="shared" si="185"/>
        <v>0</v>
      </c>
      <c r="G251" s="295">
        <f t="shared" si="185"/>
        <v>0</v>
      </c>
      <c r="H251" s="295">
        <f>H252+H253</f>
        <v>0</v>
      </c>
      <c r="I251" s="295">
        <f t="shared" ref="I251" si="186">I252+I253</f>
        <v>0</v>
      </c>
    </row>
    <row r="252" spans="1:9">
      <c r="A252" s="313"/>
      <c r="B252" s="314" t="s">
        <v>558</v>
      </c>
      <c r="C252" s="301">
        <v>0</v>
      </c>
      <c r="D252" s="301">
        <v>0</v>
      </c>
      <c r="E252" s="301">
        <v>0</v>
      </c>
      <c r="F252" s="301">
        <v>0</v>
      </c>
      <c r="G252" s="301">
        <v>0</v>
      </c>
      <c r="H252" s="301">
        <v>0</v>
      </c>
      <c r="I252" s="301">
        <v>0</v>
      </c>
    </row>
    <row r="253" spans="1:9">
      <c r="A253" s="313"/>
      <c r="B253" s="314" t="s">
        <v>553</v>
      </c>
      <c r="C253" s="301">
        <v>0</v>
      </c>
      <c r="D253" s="301">
        <v>0</v>
      </c>
      <c r="E253" s="301">
        <v>0</v>
      </c>
      <c r="F253" s="301">
        <v>0</v>
      </c>
      <c r="G253" s="301">
        <v>0</v>
      </c>
      <c r="H253" s="301">
        <v>0</v>
      </c>
      <c r="I253" s="301">
        <v>0</v>
      </c>
    </row>
    <row r="254" spans="1:9">
      <c r="A254" s="313"/>
      <c r="B254" s="315" t="s">
        <v>480</v>
      </c>
      <c r="C254" s="295">
        <f>C255+C256</f>
        <v>0</v>
      </c>
      <c r="D254" s="295">
        <f t="shared" ref="D254:G254" si="187">D255+D256</f>
        <v>0</v>
      </c>
      <c r="E254" s="295">
        <f t="shared" si="187"/>
        <v>0</v>
      </c>
      <c r="F254" s="295">
        <f t="shared" si="187"/>
        <v>0</v>
      </c>
      <c r="G254" s="295">
        <f t="shared" si="187"/>
        <v>0</v>
      </c>
      <c r="H254" s="295">
        <f>H255+H256</f>
        <v>0</v>
      </c>
      <c r="I254" s="295">
        <f t="shared" ref="I254" si="188">I255+I256</f>
        <v>0</v>
      </c>
    </row>
    <row r="255" spans="1:9">
      <c r="A255" s="313"/>
      <c r="B255" s="314" t="s">
        <v>558</v>
      </c>
      <c r="C255" s="301">
        <v>0</v>
      </c>
      <c r="D255" s="301">
        <v>0</v>
      </c>
      <c r="E255" s="301">
        <v>0</v>
      </c>
      <c r="F255" s="301">
        <v>0</v>
      </c>
      <c r="G255" s="301">
        <v>0</v>
      </c>
      <c r="H255" s="301">
        <v>0</v>
      </c>
      <c r="I255" s="301">
        <v>0</v>
      </c>
    </row>
    <row r="256" spans="1:9">
      <c r="A256" s="316"/>
      <c r="B256" s="317" t="s">
        <v>553</v>
      </c>
      <c r="C256" s="301">
        <v>0</v>
      </c>
      <c r="D256" s="301">
        <v>0</v>
      </c>
      <c r="E256" s="301">
        <v>0</v>
      </c>
      <c r="F256" s="301">
        <v>0</v>
      </c>
      <c r="G256" s="301">
        <v>0</v>
      </c>
      <c r="H256" s="301">
        <v>0</v>
      </c>
      <c r="I256" s="301">
        <v>0</v>
      </c>
    </row>
    <row r="257" spans="1:9" ht="45">
      <c r="A257" s="307" t="s">
        <v>591</v>
      </c>
      <c r="B257" s="303" t="s">
        <v>592</v>
      </c>
      <c r="C257" s="295">
        <f>C258+C261+C264+C267</f>
        <v>0</v>
      </c>
      <c r="D257" s="295">
        <f t="shared" ref="D257:G257" si="189">D258+D261+D264+D267</f>
        <v>0</v>
      </c>
      <c r="E257" s="295">
        <f t="shared" si="189"/>
        <v>0</v>
      </c>
      <c r="F257" s="295">
        <f t="shared" si="189"/>
        <v>0</v>
      </c>
      <c r="G257" s="295">
        <f t="shared" si="189"/>
        <v>0</v>
      </c>
      <c r="H257" s="295">
        <f>H258+H261+H264+H267</f>
        <v>0</v>
      </c>
      <c r="I257" s="295">
        <f t="shared" ref="I257" si="190">I258+I261+I264+I267</f>
        <v>0</v>
      </c>
    </row>
    <row r="258" spans="1:9">
      <c r="A258" s="313"/>
      <c r="B258" s="303" t="s">
        <v>7</v>
      </c>
      <c r="C258" s="295">
        <f>C259+C260</f>
        <v>0</v>
      </c>
      <c r="D258" s="295">
        <f t="shared" ref="D258:G258" si="191">D259+D260</f>
        <v>0</v>
      </c>
      <c r="E258" s="295">
        <f t="shared" si="191"/>
        <v>0</v>
      </c>
      <c r="F258" s="295">
        <f t="shared" si="191"/>
        <v>0</v>
      </c>
      <c r="G258" s="295">
        <f t="shared" si="191"/>
        <v>0</v>
      </c>
      <c r="H258" s="295">
        <f>H259+H260</f>
        <v>0</v>
      </c>
      <c r="I258" s="295">
        <f t="shared" ref="I258" si="192">I259+I260</f>
        <v>0</v>
      </c>
    </row>
    <row r="259" spans="1:9">
      <c r="A259" s="313"/>
      <c r="B259" s="314" t="s">
        <v>558</v>
      </c>
      <c r="C259" s="301">
        <v>0</v>
      </c>
      <c r="D259" s="301">
        <v>0</v>
      </c>
      <c r="E259" s="301">
        <v>0</v>
      </c>
      <c r="F259" s="301">
        <v>0</v>
      </c>
      <c r="G259" s="301">
        <v>0</v>
      </c>
      <c r="H259" s="301">
        <v>0</v>
      </c>
      <c r="I259" s="301">
        <v>0</v>
      </c>
    </row>
    <row r="260" spans="1:9">
      <c r="A260" s="313"/>
      <c r="B260" s="314" t="s">
        <v>553</v>
      </c>
      <c r="C260" s="301">
        <v>0</v>
      </c>
      <c r="D260" s="301">
        <v>0</v>
      </c>
      <c r="E260" s="301">
        <v>0</v>
      </c>
      <c r="F260" s="301">
        <v>0</v>
      </c>
      <c r="G260" s="301">
        <v>0</v>
      </c>
      <c r="H260" s="301">
        <v>0</v>
      </c>
      <c r="I260" s="301">
        <v>0</v>
      </c>
    </row>
    <row r="261" spans="1:9">
      <c r="A261" s="313"/>
      <c r="B261" s="315" t="s">
        <v>477</v>
      </c>
      <c r="C261" s="295">
        <f>C262+C263</f>
        <v>0</v>
      </c>
      <c r="D261" s="295">
        <f t="shared" ref="D261:G261" si="193">D262+D263</f>
        <v>0</v>
      </c>
      <c r="E261" s="295">
        <f t="shared" si="193"/>
        <v>0</v>
      </c>
      <c r="F261" s="295">
        <f t="shared" si="193"/>
        <v>0</v>
      </c>
      <c r="G261" s="295">
        <f t="shared" si="193"/>
        <v>0</v>
      </c>
      <c r="H261" s="295">
        <f>H262+H263</f>
        <v>0</v>
      </c>
      <c r="I261" s="295">
        <f t="shared" ref="I261" si="194">I262+I263</f>
        <v>0</v>
      </c>
    </row>
    <row r="262" spans="1:9">
      <c r="A262" s="313"/>
      <c r="B262" s="314" t="s">
        <v>558</v>
      </c>
      <c r="C262" s="301">
        <v>0</v>
      </c>
      <c r="D262" s="301">
        <v>0</v>
      </c>
      <c r="E262" s="301">
        <v>0</v>
      </c>
      <c r="F262" s="301">
        <v>0</v>
      </c>
      <c r="G262" s="301">
        <v>0</v>
      </c>
      <c r="H262" s="301">
        <v>0</v>
      </c>
      <c r="I262" s="301">
        <v>0</v>
      </c>
    </row>
    <row r="263" spans="1:9">
      <c r="A263" s="313"/>
      <c r="B263" s="314" t="s">
        <v>553</v>
      </c>
      <c r="C263" s="301">
        <v>0</v>
      </c>
      <c r="D263" s="301">
        <v>0</v>
      </c>
      <c r="E263" s="301">
        <v>0</v>
      </c>
      <c r="F263" s="301">
        <v>0</v>
      </c>
      <c r="G263" s="301">
        <v>0</v>
      </c>
      <c r="H263" s="301">
        <v>0</v>
      </c>
      <c r="I263" s="301">
        <v>0</v>
      </c>
    </row>
    <row r="264" spans="1:9">
      <c r="A264" s="313"/>
      <c r="B264" s="315" t="s">
        <v>507</v>
      </c>
      <c r="C264" s="295">
        <f>C265+C266</f>
        <v>0</v>
      </c>
      <c r="D264" s="295">
        <f t="shared" ref="D264:G264" si="195">D265+D266</f>
        <v>0</v>
      </c>
      <c r="E264" s="295">
        <f t="shared" si="195"/>
        <v>0</v>
      </c>
      <c r="F264" s="295">
        <f t="shared" si="195"/>
        <v>0</v>
      </c>
      <c r="G264" s="295">
        <f t="shared" si="195"/>
        <v>0</v>
      </c>
      <c r="H264" s="295">
        <f>H265+H266</f>
        <v>0</v>
      </c>
      <c r="I264" s="295">
        <f t="shared" ref="I264" si="196">I265+I266</f>
        <v>0</v>
      </c>
    </row>
    <row r="265" spans="1:9">
      <c r="A265" s="313"/>
      <c r="B265" s="314" t="s">
        <v>558</v>
      </c>
      <c r="C265" s="301">
        <v>0</v>
      </c>
      <c r="D265" s="301">
        <v>0</v>
      </c>
      <c r="E265" s="301">
        <v>0</v>
      </c>
      <c r="F265" s="301">
        <v>0</v>
      </c>
      <c r="G265" s="301">
        <v>0</v>
      </c>
      <c r="H265" s="301">
        <v>0</v>
      </c>
      <c r="I265" s="301">
        <v>0</v>
      </c>
    </row>
    <row r="266" spans="1:9">
      <c r="A266" s="313"/>
      <c r="B266" s="314" t="s">
        <v>553</v>
      </c>
      <c r="C266" s="301">
        <v>0</v>
      </c>
      <c r="D266" s="301">
        <v>0</v>
      </c>
      <c r="E266" s="301">
        <v>0</v>
      </c>
      <c r="F266" s="301">
        <v>0</v>
      </c>
      <c r="G266" s="301">
        <v>0</v>
      </c>
      <c r="H266" s="301">
        <v>0</v>
      </c>
      <c r="I266" s="301">
        <v>0</v>
      </c>
    </row>
    <row r="267" spans="1:9">
      <c r="A267" s="313"/>
      <c r="B267" s="315" t="s">
        <v>480</v>
      </c>
      <c r="C267" s="295">
        <f>C268+C269</f>
        <v>0</v>
      </c>
      <c r="D267" s="295">
        <f t="shared" ref="D267:G267" si="197">D268+D269</f>
        <v>0</v>
      </c>
      <c r="E267" s="295">
        <f t="shared" si="197"/>
        <v>0</v>
      </c>
      <c r="F267" s="295">
        <f t="shared" si="197"/>
        <v>0</v>
      </c>
      <c r="G267" s="295">
        <f t="shared" si="197"/>
        <v>0</v>
      </c>
      <c r="H267" s="295">
        <f>H268+H269</f>
        <v>0</v>
      </c>
      <c r="I267" s="295">
        <f t="shared" ref="I267" si="198">I268+I269</f>
        <v>0</v>
      </c>
    </row>
    <row r="268" spans="1:9">
      <c r="A268" s="313"/>
      <c r="B268" s="314" t="s">
        <v>558</v>
      </c>
      <c r="C268" s="301">
        <v>0</v>
      </c>
      <c r="D268" s="301">
        <v>0</v>
      </c>
      <c r="E268" s="301">
        <v>0</v>
      </c>
      <c r="F268" s="301">
        <v>0</v>
      </c>
      <c r="G268" s="301">
        <v>0</v>
      </c>
      <c r="H268" s="301">
        <v>0</v>
      </c>
      <c r="I268" s="301">
        <v>0</v>
      </c>
    </row>
    <row r="269" spans="1:9">
      <c r="A269" s="316"/>
      <c r="B269" s="317" t="s">
        <v>553</v>
      </c>
      <c r="C269" s="301">
        <v>0</v>
      </c>
      <c r="D269" s="301">
        <v>0</v>
      </c>
      <c r="E269" s="301">
        <v>0</v>
      </c>
      <c r="F269" s="301">
        <v>0</v>
      </c>
      <c r="G269" s="301">
        <v>0</v>
      </c>
      <c r="H269" s="301">
        <v>0</v>
      </c>
      <c r="I269" s="301">
        <v>0</v>
      </c>
    </row>
    <row r="270" spans="1:9" ht="30">
      <c r="A270" s="307" t="s">
        <v>593</v>
      </c>
      <c r="B270" s="303" t="s">
        <v>594</v>
      </c>
      <c r="C270" s="295">
        <f>C271+C274+C277+C280</f>
        <v>0</v>
      </c>
      <c r="D270" s="295">
        <f t="shared" ref="D270:G270" si="199">D271+D274+D277+D280</f>
        <v>0</v>
      </c>
      <c r="E270" s="295">
        <f t="shared" si="199"/>
        <v>0</v>
      </c>
      <c r="F270" s="295">
        <f t="shared" si="199"/>
        <v>0</v>
      </c>
      <c r="G270" s="295">
        <f t="shared" si="199"/>
        <v>0</v>
      </c>
      <c r="H270" s="295">
        <f>H271+H274+H277+H280</f>
        <v>0</v>
      </c>
      <c r="I270" s="295">
        <f t="shared" ref="I270" si="200">I271+I274+I277+I280</f>
        <v>0</v>
      </c>
    </row>
    <row r="271" spans="1:9">
      <c r="A271" s="313"/>
      <c r="B271" s="303" t="s">
        <v>7</v>
      </c>
      <c r="C271" s="295">
        <f>C272+C273</f>
        <v>0</v>
      </c>
      <c r="D271" s="295">
        <f t="shared" ref="D271:G271" si="201">D272+D273</f>
        <v>0</v>
      </c>
      <c r="E271" s="295">
        <f t="shared" si="201"/>
        <v>0</v>
      </c>
      <c r="F271" s="295">
        <f t="shared" si="201"/>
        <v>0</v>
      </c>
      <c r="G271" s="295">
        <f t="shared" si="201"/>
        <v>0</v>
      </c>
      <c r="H271" s="295">
        <f>H272+H273</f>
        <v>0</v>
      </c>
      <c r="I271" s="295">
        <f t="shared" ref="I271" si="202">I272+I273</f>
        <v>0</v>
      </c>
    </row>
    <row r="272" spans="1:9">
      <c r="A272" s="313"/>
      <c r="B272" s="314" t="s">
        <v>558</v>
      </c>
      <c r="C272" s="301">
        <v>0</v>
      </c>
      <c r="D272" s="301">
        <v>0</v>
      </c>
      <c r="E272" s="301">
        <v>0</v>
      </c>
      <c r="F272" s="301">
        <v>0</v>
      </c>
      <c r="G272" s="301">
        <v>0</v>
      </c>
      <c r="H272" s="301">
        <v>0</v>
      </c>
      <c r="I272" s="301">
        <v>0</v>
      </c>
    </row>
    <row r="273" spans="1:9">
      <c r="A273" s="313"/>
      <c r="B273" s="314" t="s">
        <v>553</v>
      </c>
      <c r="C273" s="301">
        <v>0</v>
      </c>
      <c r="D273" s="301">
        <v>0</v>
      </c>
      <c r="E273" s="301">
        <v>0</v>
      </c>
      <c r="F273" s="301">
        <v>0</v>
      </c>
      <c r="G273" s="301">
        <v>0</v>
      </c>
      <c r="H273" s="301">
        <v>0</v>
      </c>
      <c r="I273" s="301">
        <v>0</v>
      </c>
    </row>
    <row r="274" spans="1:9">
      <c r="A274" s="313"/>
      <c r="B274" s="315" t="s">
        <v>477</v>
      </c>
      <c r="C274" s="295">
        <f>C275+C276</f>
        <v>0</v>
      </c>
      <c r="D274" s="295">
        <f t="shared" ref="D274:G274" si="203">D275+D276</f>
        <v>0</v>
      </c>
      <c r="E274" s="295">
        <f t="shared" si="203"/>
        <v>0</v>
      </c>
      <c r="F274" s="295">
        <f t="shared" si="203"/>
        <v>0</v>
      </c>
      <c r="G274" s="295">
        <f t="shared" si="203"/>
        <v>0</v>
      </c>
      <c r="H274" s="295">
        <f>H275+H276</f>
        <v>0</v>
      </c>
      <c r="I274" s="295">
        <f t="shared" ref="I274" si="204">I275+I276</f>
        <v>0</v>
      </c>
    </row>
    <row r="275" spans="1:9">
      <c r="A275" s="313"/>
      <c r="B275" s="314" t="s">
        <v>558</v>
      </c>
      <c r="C275" s="301">
        <v>0</v>
      </c>
      <c r="D275" s="301">
        <v>0</v>
      </c>
      <c r="E275" s="301">
        <v>0</v>
      </c>
      <c r="F275" s="301">
        <v>0</v>
      </c>
      <c r="G275" s="301">
        <v>0</v>
      </c>
      <c r="H275" s="301">
        <v>0</v>
      </c>
      <c r="I275" s="301">
        <v>0</v>
      </c>
    </row>
    <row r="276" spans="1:9">
      <c r="A276" s="313"/>
      <c r="B276" s="314" t="s">
        <v>553</v>
      </c>
      <c r="C276" s="301">
        <v>0</v>
      </c>
      <c r="D276" s="301">
        <v>0</v>
      </c>
      <c r="E276" s="301">
        <v>0</v>
      </c>
      <c r="F276" s="301">
        <v>0</v>
      </c>
      <c r="G276" s="301">
        <v>0</v>
      </c>
      <c r="H276" s="301">
        <v>0</v>
      </c>
      <c r="I276" s="301">
        <v>0</v>
      </c>
    </row>
    <row r="277" spans="1:9">
      <c r="A277" s="313"/>
      <c r="B277" s="315" t="s">
        <v>507</v>
      </c>
      <c r="C277" s="295">
        <f>C278+C279</f>
        <v>0</v>
      </c>
      <c r="D277" s="295">
        <f t="shared" ref="D277:G277" si="205">D278+D279</f>
        <v>0</v>
      </c>
      <c r="E277" s="295">
        <f t="shared" si="205"/>
        <v>0</v>
      </c>
      <c r="F277" s="295">
        <f t="shared" si="205"/>
        <v>0</v>
      </c>
      <c r="G277" s="295">
        <f t="shared" si="205"/>
        <v>0</v>
      </c>
      <c r="H277" s="295">
        <f>H278+H279</f>
        <v>0</v>
      </c>
      <c r="I277" s="295">
        <f t="shared" ref="I277" si="206">I278+I279</f>
        <v>0</v>
      </c>
    </row>
    <row r="278" spans="1:9">
      <c r="A278" s="313"/>
      <c r="B278" s="314" t="s">
        <v>558</v>
      </c>
      <c r="C278" s="301">
        <v>0</v>
      </c>
      <c r="D278" s="301">
        <v>0</v>
      </c>
      <c r="E278" s="301">
        <v>0</v>
      </c>
      <c r="F278" s="301">
        <v>0</v>
      </c>
      <c r="G278" s="301">
        <v>0</v>
      </c>
      <c r="H278" s="301">
        <v>0</v>
      </c>
      <c r="I278" s="301">
        <v>0</v>
      </c>
    </row>
    <row r="279" spans="1:9">
      <c r="A279" s="313"/>
      <c r="B279" s="314" t="s">
        <v>553</v>
      </c>
      <c r="C279" s="301">
        <v>0</v>
      </c>
      <c r="D279" s="301">
        <v>0</v>
      </c>
      <c r="E279" s="301">
        <v>0</v>
      </c>
      <c r="F279" s="301">
        <v>0</v>
      </c>
      <c r="G279" s="301">
        <v>0</v>
      </c>
      <c r="H279" s="301">
        <v>0</v>
      </c>
      <c r="I279" s="301">
        <v>0</v>
      </c>
    </row>
    <row r="280" spans="1:9">
      <c r="A280" s="313"/>
      <c r="B280" s="315" t="s">
        <v>480</v>
      </c>
      <c r="C280" s="295">
        <f>C281+C282</f>
        <v>0</v>
      </c>
      <c r="D280" s="295">
        <f t="shared" ref="D280:G280" si="207">D281+D282</f>
        <v>0</v>
      </c>
      <c r="E280" s="295">
        <f t="shared" si="207"/>
        <v>0</v>
      </c>
      <c r="F280" s="295">
        <f t="shared" si="207"/>
        <v>0</v>
      </c>
      <c r="G280" s="295">
        <f t="shared" si="207"/>
        <v>0</v>
      </c>
      <c r="H280" s="295">
        <f>H281+H282</f>
        <v>0</v>
      </c>
      <c r="I280" s="295">
        <f t="shared" ref="I280" si="208">I281+I282</f>
        <v>0</v>
      </c>
    </row>
    <row r="281" spans="1:9">
      <c r="A281" s="313"/>
      <c r="B281" s="314" t="s">
        <v>558</v>
      </c>
      <c r="C281" s="301">
        <v>0</v>
      </c>
      <c r="D281" s="301">
        <v>0</v>
      </c>
      <c r="E281" s="301">
        <v>0</v>
      </c>
      <c r="F281" s="301">
        <v>0</v>
      </c>
      <c r="G281" s="301">
        <v>0</v>
      </c>
      <c r="H281" s="301">
        <v>0</v>
      </c>
      <c r="I281" s="301">
        <v>0</v>
      </c>
    </row>
    <row r="282" spans="1:9">
      <c r="A282" s="316"/>
      <c r="B282" s="317" t="s">
        <v>553</v>
      </c>
      <c r="C282" s="308">
        <v>0</v>
      </c>
      <c r="D282" s="308">
        <v>0</v>
      </c>
      <c r="E282" s="308">
        <v>0</v>
      </c>
      <c r="F282" s="308">
        <v>0</v>
      </c>
      <c r="G282" s="308">
        <v>0</v>
      </c>
      <c r="H282" s="308">
        <v>0</v>
      </c>
      <c r="I282" s="308">
        <v>0</v>
      </c>
    </row>
  </sheetData>
  <mergeCells count="3">
    <mergeCell ref="A7:A8"/>
    <mergeCell ref="B7:B8"/>
    <mergeCell ref="F7:G7"/>
  </mergeCells>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52"/>
  <sheetViews>
    <sheetView showGridLines="0" zoomScale="80" zoomScaleNormal="80" workbookViewId="0">
      <selection activeCell="B2" sqref="B2"/>
    </sheetView>
  </sheetViews>
  <sheetFormatPr defaultRowHeight="12.75"/>
  <cols>
    <col min="1" max="1" width="60.140625" style="1576" customWidth="1"/>
    <col min="2" max="2" width="18.5703125" style="1576" customWidth="1"/>
    <col min="3" max="4" width="11.140625" style="1576" customWidth="1"/>
    <col min="5" max="5" width="10.7109375" style="1576" customWidth="1"/>
    <col min="6" max="9" width="11.140625" style="1576" customWidth="1"/>
    <col min="10" max="10" width="13.42578125" style="1576" customWidth="1"/>
    <col min="11" max="11" width="11.140625" style="1576" customWidth="1"/>
    <col min="12" max="16384" width="9.140625" style="1576"/>
  </cols>
  <sheetData>
    <row r="1" spans="1:11" ht="15">
      <c r="A1" t="s">
        <v>0</v>
      </c>
      <c r="B1" t="s">
        <v>2099</v>
      </c>
    </row>
    <row r="2" spans="1:11" ht="26.25" customHeight="1">
      <c r="A2" t="s">
        <v>1877</v>
      </c>
      <c r="B2" s="1508" t="s">
        <v>2100</v>
      </c>
    </row>
    <row r="3" spans="1:11" ht="15">
      <c r="A3" t="s">
        <v>4</v>
      </c>
      <c r="B3" t="s">
        <v>475</v>
      </c>
    </row>
    <row r="4" spans="1:11" ht="15">
      <c r="A4" t="s">
        <v>6</v>
      </c>
      <c r="B4" t="s">
        <v>7</v>
      </c>
    </row>
    <row r="5" spans="1:11" ht="15">
      <c r="A5" t="s">
        <v>8</v>
      </c>
      <c r="B5" t="s">
        <v>1880</v>
      </c>
    </row>
    <row r="6" spans="1:11" ht="13.5" thickBot="1"/>
    <row r="7" spans="1:11" ht="13.5" thickBot="1">
      <c r="A7" s="1643"/>
      <c r="B7" s="3107" t="s">
        <v>2051</v>
      </c>
      <c r="C7" s="3108"/>
      <c r="D7" s="3108"/>
      <c r="E7" s="3109"/>
      <c r="F7" s="3110" t="s">
        <v>2052</v>
      </c>
      <c r="G7" s="3111"/>
      <c r="H7" s="3112"/>
      <c r="I7" s="3110" t="s">
        <v>2053</v>
      </c>
      <c r="J7" s="3111"/>
      <c r="K7" s="1577" t="s">
        <v>1884</v>
      </c>
    </row>
    <row r="8" spans="1:11" ht="13.5" thickBot="1">
      <c r="A8" s="1644" t="s">
        <v>2101</v>
      </c>
      <c r="B8" s="1578" t="s">
        <v>2054</v>
      </c>
      <c r="C8" s="1579" t="s">
        <v>2055</v>
      </c>
      <c r="D8" s="1579" t="s">
        <v>2056</v>
      </c>
      <c r="E8" s="1580" t="s">
        <v>2057</v>
      </c>
      <c r="F8" s="1581" t="s">
        <v>2058</v>
      </c>
      <c r="G8" s="1582" t="s">
        <v>2059</v>
      </c>
      <c r="H8" s="1583" t="s">
        <v>2060</v>
      </c>
      <c r="I8" s="1584" t="s">
        <v>2061</v>
      </c>
      <c r="J8" s="1585" t="s">
        <v>2062</v>
      </c>
      <c r="K8" s="1586"/>
    </row>
    <row r="9" spans="1:11" ht="18.75" customHeight="1" thickBot="1">
      <c r="A9" s="1587" t="s">
        <v>2063</v>
      </c>
      <c r="B9" s="1602">
        <f t="shared" ref="B9:K9" si="0">SUM(B10:B24)</f>
        <v>0</v>
      </c>
      <c r="C9" s="1603">
        <f t="shared" si="0"/>
        <v>0</v>
      </c>
      <c r="D9" s="1603">
        <f t="shared" si="0"/>
        <v>0</v>
      </c>
      <c r="E9" s="1608">
        <f t="shared" si="0"/>
        <v>0</v>
      </c>
      <c r="F9" s="1602">
        <f t="shared" si="0"/>
        <v>0</v>
      </c>
      <c r="G9" s="1603">
        <f t="shared" si="0"/>
        <v>0</v>
      </c>
      <c r="H9" s="1608">
        <f t="shared" si="0"/>
        <v>0</v>
      </c>
      <c r="I9" s="1603">
        <f t="shared" si="0"/>
        <v>0</v>
      </c>
      <c r="J9" s="1603">
        <f t="shared" si="0"/>
        <v>0</v>
      </c>
      <c r="K9" s="1591">
        <f t="shared" si="0"/>
        <v>0</v>
      </c>
    </row>
    <row r="10" spans="1:11">
      <c r="A10" s="1592" t="s">
        <v>2064</v>
      </c>
      <c r="B10" s="1593"/>
      <c r="C10" s="1594"/>
      <c r="D10" s="1594"/>
      <c r="E10" s="1595"/>
      <c r="F10" s="1593"/>
      <c r="G10" s="1594"/>
      <c r="H10" s="1595"/>
      <c r="I10" s="1594"/>
      <c r="J10" s="1596"/>
      <c r="K10" s="1645">
        <f t="shared" ref="K10:K24" si="1">SUM(B10:J10)</f>
        <v>0</v>
      </c>
    </row>
    <row r="11" spans="1:11">
      <c r="A11" s="1592" t="s">
        <v>2065</v>
      </c>
      <c r="B11" s="1593"/>
      <c r="C11" s="1594"/>
      <c r="D11" s="1594"/>
      <c r="E11" s="1595"/>
      <c r="F11" s="1593"/>
      <c r="G11" s="1594"/>
      <c r="H11" s="1595"/>
      <c r="I11" s="1594"/>
      <c r="J11" s="1594"/>
      <c r="K11" s="1646">
        <f t="shared" si="1"/>
        <v>0</v>
      </c>
    </row>
    <row r="12" spans="1:11">
      <c r="A12" s="1592" t="s">
        <v>2066</v>
      </c>
      <c r="B12" s="1593"/>
      <c r="C12" s="1594"/>
      <c r="D12" s="1594"/>
      <c r="E12" s="1595"/>
      <c r="F12" s="1593"/>
      <c r="G12" s="1594"/>
      <c r="H12" s="1595"/>
      <c r="I12" s="1594"/>
      <c r="J12" s="1594"/>
      <c r="K12" s="1646">
        <f t="shared" si="1"/>
        <v>0</v>
      </c>
    </row>
    <row r="13" spans="1:11">
      <c r="A13" s="1592" t="s">
        <v>2067</v>
      </c>
      <c r="B13" s="1593"/>
      <c r="C13" s="1594"/>
      <c r="D13" s="1594"/>
      <c r="E13" s="1595"/>
      <c r="F13" s="1593"/>
      <c r="G13" s="1594"/>
      <c r="H13" s="1595"/>
      <c r="I13" s="1594"/>
      <c r="J13" s="1594"/>
      <c r="K13" s="1646">
        <f t="shared" si="1"/>
        <v>0</v>
      </c>
    </row>
    <row r="14" spans="1:11">
      <c r="A14" s="1592" t="s">
        <v>2068</v>
      </c>
      <c r="B14" s="1593"/>
      <c r="C14" s="1594"/>
      <c r="D14" s="1594"/>
      <c r="E14" s="1595"/>
      <c r="F14" s="1593"/>
      <c r="G14" s="1594"/>
      <c r="H14" s="1595"/>
      <c r="I14" s="1594"/>
      <c r="J14" s="1594"/>
      <c r="K14" s="1646">
        <f t="shared" si="1"/>
        <v>0</v>
      </c>
    </row>
    <row r="15" spans="1:11">
      <c r="A15" s="1592" t="s">
        <v>2069</v>
      </c>
      <c r="B15" s="1593"/>
      <c r="C15" s="1594"/>
      <c r="D15" s="1594"/>
      <c r="E15" s="1595"/>
      <c r="F15" s="1593"/>
      <c r="G15" s="1594"/>
      <c r="H15" s="1595"/>
      <c r="I15" s="1594"/>
      <c r="J15" s="1594"/>
      <c r="K15" s="1646">
        <f t="shared" si="1"/>
        <v>0</v>
      </c>
    </row>
    <row r="16" spans="1:11">
      <c r="A16" s="1592" t="s">
        <v>2070</v>
      </c>
      <c r="B16" s="1593"/>
      <c r="C16" s="1594"/>
      <c r="D16" s="1594"/>
      <c r="E16" s="1595"/>
      <c r="F16" s="1593"/>
      <c r="G16" s="1594"/>
      <c r="H16" s="1595"/>
      <c r="I16" s="1594"/>
      <c r="J16" s="1594"/>
      <c r="K16" s="1646">
        <f t="shared" si="1"/>
        <v>0</v>
      </c>
    </row>
    <row r="17" spans="1:11" ht="23.25">
      <c r="A17" s="1599" t="s">
        <v>2071</v>
      </c>
      <c r="B17" s="1593"/>
      <c r="C17" s="1594"/>
      <c r="D17" s="1594"/>
      <c r="E17" s="1595"/>
      <c r="F17" s="1593"/>
      <c r="G17" s="1594"/>
      <c r="H17" s="1595"/>
      <c r="I17" s="1594"/>
      <c r="J17" s="1594"/>
      <c r="K17" s="1646">
        <f t="shared" si="1"/>
        <v>0</v>
      </c>
    </row>
    <row r="18" spans="1:11" s="1600" customFormat="1">
      <c r="A18" s="1599" t="s">
        <v>2072</v>
      </c>
      <c r="B18" s="1593"/>
      <c r="C18" s="1594"/>
      <c r="D18" s="1594"/>
      <c r="E18" s="1595"/>
      <c r="F18" s="1593"/>
      <c r="G18" s="1594"/>
      <c r="H18" s="1595"/>
      <c r="I18" s="1594"/>
      <c r="J18" s="1594"/>
      <c r="K18" s="1646">
        <f t="shared" si="1"/>
        <v>0</v>
      </c>
    </row>
    <row r="19" spans="1:11" s="1600" customFormat="1">
      <c r="A19" s="1592" t="s">
        <v>2073</v>
      </c>
      <c r="B19" s="1593"/>
      <c r="C19" s="1594"/>
      <c r="D19" s="1594"/>
      <c r="E19" s="1595"/>
      <c r="F19" s="1593"/>
      <c r="G19" s="1594"/>
      <c r="H19" s="1595"/>
      <c r="I19" s="1594"/>
      <c r="J19" s="1594"/>
      <c r="K19" s="1646">
        <f t="shared" si="1"/>
        <v>0</v>
      </c>
    </row>
    <row r="20" spans="1:11" ht="12" customHeight="1">
      <c r="A20" s="1592" t="s">
        <v>2074</v>
      </c>
      <c r="B20" s="1593"/>
      <c r="C20" s="1594"/>
      <c r="D20" s="1594"/>
      <c r="E20" s="1595"/>
      <c r="F20" s="1593"/>
      <c r="G20" s="1594"/>
      <c r="H20" s="1595"/>
      <c r="I20" s="1594"/>
      <c r="J20" s="1594"/>
      <c r="K20" s="1646">
        <f t="shared" si="1"/>
        <v>0</v>
      </c>
    </row>
    <row r="21" spans="1:11">
      <c r="A21" s="1592" t="s">
        <v>2075</v>
      </c>
      <c r="B21" s="1593"/>
      <c r="C21" s="1594"/>
      <c r="D21" s="1594"/>
      <c r="E21" s="1595"/>
      <c r="F21" s="1593"/>
      <c r="G21" s="1594"/>
      <c r="H21" s="1595"/>
      <c r="I21" s="1594"/>
      <c r="J21" s="1594"/>
      <c r="K21" s="1646">
        <f t="shared" si="1"/>
        <v>0</v>
      </c>
    </row>
    <row r="22" spans="1:11">
      <c r="A22" s="1592" t="s">
        <v>2076</v>
      </c>
      <c r="B22" s="1593"/>
      <c r="C22" s="1594"/>
      <c r="D22" s="1594"/>
      <c r="E22" s="1595"/>
      <c r="F22" s="1593"/>
      <c r="G22" s="1594"/>
      <c r="H22" s="1595"/>
      <c r="I22" s="1594"/>
      <c r="J22" s="1594"/>
      <c r="K22" s="1646">
        <f t="shared" si="1"/>
        <v>0</v>
      </c>
    </row>
    <row r="23" spans="1:11">
      <c r="A23" s="1592" t="s">
        <v>2077</v>
      </c>
      <c r="B23" s="1593"/>
      <c r="C23" s="1594"/>
      <c r="D23" s="1594"/>
      <c r="E23" s="1595"/>
      <c r="F23" s="1593"/>
      <c r="G23" s="1594"/>
      <c r="H23" s="1595"/>
      <c r="I23" s="1594"/>
      <c r="J23" s="1594"/>
      <c r="K23" s="1646">
        <f t="shared" si="1"/>
        <v>0</v>
      </c>
    </row>
    <row r="24" spans="1:11" ht="13.5" thickBot="1">
      <c r="A24" s="1592" t="s">
        <v>2078</v>
      </c>
      <c r="B24" s="1593"/>
      <c r="C24" s="1594"/>
      <c r="D24" s="1594"/>
      <c r="E24" s="1595"/>
      <c r="F24" s="1593"/>
      <c r="G24" s="1594"/>
      <c r="H24" s="1595"/>
      <c r="I24" s="1594"/>
      <c r="J24" s="1594"/>
      <c r="K24" s="1647">
        <f t="shared" si="1"/>
        <v>0</v>
      </c>
    </row>
    <row r="25" spans="1:11" ht="22.5" customHeight="1" thickBot="1">
      <c r="A25" s="1587" t="s">
        <v>2079</v>
      </c>
      <c r="B25" s="1602">
        <f>+B26+B29+B35</f>
        <v>0</v>
      </c>
      <c r="C25" s="1602">
        <f t="shared" ref="C25:H25" si="2">+C26+C29+C35</f>
        <v>0</v>
      </c>
      <c r="D25" s="1602">
        <f t="shared" si="2"/>
        <v>0</v>
      </c>
      <c r="E25" s="1602">
        <f t="shared" si="2"/>
        <v>0</v>
      </c>
      <c r="F25" s="1602">
        <f t="shared" si="2"/>
        <v>0</v>
      </c>
      <c r="G25" s="1602">
        <f t="shared" si="2"/>
        <v>0</v>
      </c>
      <c r="H25" s="1602">
        <f t="shared" si="2"/>
        <v>0</v>
      </c>
      <c r="I25" s="1603">
        <f t="shared" ref="I25:K25" si="3">+I26+I29+I32+I33+I34+I35</f>
        <v>0</v>
      </c>
      <c r="J25" s="1603">
        <f t="shared" si="3"/>
        <v>0</v>
      </c>
      <c r="K25" s="1648">
        <f t="shared" si="3"/>
        <v>0</v>
      </c>
    </row>
    <row r="26" spans="1:11" ht="21" customHeight="1" thickBot="1">
      <c r="A26" s="1592" t="s">
        <v>2080</v>
      </c>
      <c r="B26" s="1605">
        <f t="shared" ref="B26:K26" si="4">+B27+B28</f>
        <v>0</v>
      </c>
      <c r="C26" s="1606">
        <f t="shared" si="4"/>
        <v>0</v>
      </c>
      <c r="D26" s="1606">
        <f t="shared" si="4"/>
        <v>0</v>
      </c>
      <c r="E26" s="1607">
        <f t="shared" si="4"/>
        <v>0</v>
      </c>
      <c r="F26" s="1602">
        <f t="shared" si="4"/>
        <v>0</v>
      </c>
      <c r="G26" s="1603">
        <f t="shared" si="4"/>
        <v>0</v>
      </c>
      <c r="H26" s="1608">
        <f t="shared" si="4"/>
        <v>0</v>
      </c>
      <c r="I26" s="1603">
        <f t="shared" si="4"/>
        <v>0</v>
      </c>
      <c r="J26" s="1603">
        <f t="shared" si="4"/>
        <v>0</v>
      </c>
      <c r="K26" s="1648">
        <f t="shared" si="4"/>
        <v>0</v>
      </c>
    </row>
    <row r="27" spans="1:11" s="1600" customFormat="1">
      <c r="A27" s="1609" t="s">
        <v>2039</v>
      </c>
      <c r="B27" s="1593"/>
      <c r="C27" s="1594"/>
      <c r="D27" s="1594"/>
      <c r="E27" s="1595"/>
      <c r="F27" s="1593"/>
      <c r="G27" s="1594"/>
      <c r="H27" s="1595"/>
      <c r="I27" s="1594"/>
      <c r="J27" s="1594"/>
      <c r="K27" s="1646">
        <f>SUM(B27:J27)</f>
        <v>0</v>
      </c>
    </row>
    <row r="28" spans="1:11" s="1600" customFormat="1" ht="13.5" thickBot="1">
      <c r="A28" s="1610" t="s">
        <v>2081</v>
      </c>
      <c r="B28" s="1593"/>
      <c r="C28" s="1594"/>
      <c r="D28" s="1594"/>
      <c r="E28" s="1595"/>
      <c r="F28" s="1593"/>
      <c r="G28" s="1594"/>
      <c r="H28" s="1595"/>
      <c r="I28" s="1594"/>
      <c r="J28" s="1594"/>
      <c r="K28" s="1646">
        <f>SUM(B28:J28)</f>
        <v>0</v>
      </c>
    </row>
    <row r="29" spans="1:11" ht="13.5" thickBot="1">
      <c r="A29" s="1611" t="s">
        <v>2082</v>
      </c>
      <c r="B29" s="1602">
        <f t="shared" ref="B29:K29" si="5">+B30+B31</f>
        <v>0</v>
      </c>
      <c r="C29" s="1603">
        <f t="shared" si="5"/>
        <v>0</v>
      </c>
      <c r="D29" s="1603">
        <f t="shared" si="5"/>
        <v>0</v>
      </c>
      <c r="E29" s="1608">
        <f t="shared" si="5"/>
        <v>0</v>
      </c>
      <c r="F29" s="1602">
        <f t="shared" si="5"/>
        <v>0</v>
      </c>
      <c r="G29" s="1603">
        <f t="shared" si="5"/>
        <v>0</v>
      </c>
      <c r="H29" s="1608">
        <f t="shared" si="5"/>
        <v>0</v>
      </c>
      <c r="I29" s="1603">
        <f t="shared" si="5"/>
        <v>0</v>
      </c>
      <c r="J29" s="1603">
        <f t="shared" si="5"/>
        <v>0</v>
      </c>
      <c r="K29" s="1645">
        <f t="shared" si="5"/>
        <v>0</v>
      </c>
    </row>
    <row r="30" spans="1:11">
      <c r="A30" s="1609" t="s">
        <v>2039</v>
      </c>
      <c r="B30" s="1593"/>
      <c r="C30" s="1594"/>
      <c r="D30" s="1594"/>
      <c r="E30" s="1595"/>
      <c r="F30" s="1593"/>
      <c r="G30" s="1594"/>
      <c r="H30" s="1595"/>
      <c r="I30" s="1594"/>
      <c r="J30" s="1594"/>
      <c r="K30" s="1645">
        <f t="shared" ref="K30:K35" si="6">SUM(B30:J30)</f>
        <v>0</v>
      </c>
    </row>
    <row r="31" spans="1:11" ht="13.5" thickBot="1">
      <c r="A31" s="1610" t="s">
        <v>2081</v>
      </c>
      <c r="B31" s="1593"/>
      <c r="C31" s="1594"/>
      <c r="D31" s="1594"/>
      <c r="E31" s="1595"/>
      <c r="F31" s="1593"/>
      <c r="G31" s="1594"/>
      <c r="H31" s="1595"/>
      <c r="I31" s="1594"/>
      <c r="J31" s="1594"/>
      <c r="K31" s="1646">
        <f t="shared" si="6"/>
        <v>0</v>
      </c>
    </row>
    <row r="32" spans="1:11">
      <c r="A32" s="1592" t="s">
        <v>201</v>
      </c>
      <c r="B32" s="1612"/>
      <c r="C32" s="1613"/>
      <c r="D32" s="1613"/>
      <c r="E32" s="1614"/>
      <c r="F32" s="1612"/>
      <c r="G32" s="1613"/>
      <c r="H32" s="1614"/>
      <c r="I32" s="1594"/>
      <c r="J32" s="1594"/>
      <c r="K32" s="1646">
        <f t="shared" si="6"/>
        <v>0</v>
      </c>
    </row>
    <row r="33" spans="1:11">
      <c r="A33" s="1592" t="s">
        <v>2083</v>
      </c>
      <c r="B33" s="1612"/>
      <c r="C33" s="1613"/>
      <c r="D33" s="1613"/>
      <c r="E33" s="1614"/>
      <c r="F33" s="1612"/>
      <c r="G33" s="1613"/>
      <c r="H33" s="1614"/>
      <c r="I33" s="1594"/>
      <c r="J33" s="1594"/>
      <c r="K33" s="1646">
        <f t="shared" si="6"/>
        <v>0</v>
      </c>
    </row>
    <row r="34" spans="1:11">
      <c r="A34" s="1592" t="s">
        <v>606</v>
      </c>
      <c r="B34" s="1612"/>
      <c r="C34" s="1613"/>
      <c r="D34" s="1613"/>
      <c r="E34" s="1614"/>
      <c r="F34" s="1612"/>
      <c r="G34" s="1613"/>
      <c r="H34" s="1614"/>
      <c r="I34" s="1594"/>
      <c r="J34" s="1594"/>
      <c r="K34" s="1646">
        <f t="shared" si="6"/>
        <v>0</v>
      </c>
    </row>
    <row r="35" spans="1:11" ht="13.5" thickBot="1">
      <c r="A35" s="1592" t="s">
        <v>2084</v>
      </c>
      <c r="B35" s="1593"/>
      <c r="C35" s="1594"/>
      <c r="D35" s="1594"/>
      <c r="E35" s="1595"/>
      <c r="F35" s="1593"/>
      <c r="G35" s="1594"/>
      <c r="H35" s="1595"/>
      <c r="I35" s="1594"/>
      <c r="J35" s="1594"/>
      <c r="K35" s="1647">
        <f t="shared" si="6"/>
        <v>0</v>
      </c>
    </row>
    <row r="36" spans="1:11" ht="23.25" customHeight="1" thickBot="1">
      <c r="A36" s="1587" t="s">
        <v>1964</v>
      </c>
      <c r="B36" s="1602">
        <f t="shared" ref="B36:K36" si="7">SUM(B37:B39)</f>
        <v>0</v>
      </c>
      <c r="C36" s="1603">
        <f t="shared" si="7"/>
        <v>0</v>
      </c>
      <c r="D36" s="1603">
        <f t="shared" si="7"/>
        <v>0</v>
      </c>
      <c r="E36" s="1608">
        <f t="shared" si="7"/>
        <v>0</v>
      </c>
      <c r="F36" s="1603">
        <f t="shared" si="7"/>
        <v>0</v>
      </c>
      <c r="G36" s="1603">
        <f t="shared" si="7"/>
        <v>0</v>
      </c>
      <c r="H36" s="1608">
        <f t="shared" si="7"/>
        <v>0</v>
      </c>
      <c r="I36" s="1603">
        <f t="shared" si="7"/>
        <v>0</v>
      </c>
      <c r="J36" s="1603">
        <f t="shared" si="7"/>
        <v>0</v>
      </c>
      <c r="K36" s="1649">
        <f t="shared" si="7"/>
        <v>0</v>
      </c>
    </row>
    <row r="37" spans="1:11" s="1619" customFormat="1">
      <c r="A37" s="1592" t="s">
        <v>307</v>
      </c>
      <c r="B37" s="1616"/>
      <c r="C37" s="1617"/>
      <c r="D37" s="1617"/>
      <c r="E37" s="1618"/>
      <c r="F37" s="1616"/>
      <c r="G37" s="1617"/>
      <c r="H37" s="1618"/>
      <c r="I37" s="1617"/>
      <c r="J37" s="1617"/>
      <c r="K37" s="1646">
        <f>SUM(B37:J37)</f>
        <v>0</v>
      </c>
    </row>
    <row r="38" spans="1:11">
      <c r="A38" s="1592" t="s">
        <v>2085</v>
      </c>
      <c r="B38" s="1593"/>
      <c r="C38" s="1594"/>
      <c r="D38" s="1594"/>
      <c r="E38" s="1595"/>
      <c r="F38" s="1593"/>
      <c r="G38" s="1594"/>
      <c r="H38" s="1595"/>
      <c r="I38" s="1594"/>
      <c r="J38" s="1594"/>
      <c r="K38" s="1646">
        <f>SUM(B38:J38)</f>
        <v>0</v>
      </c>
    </row>
    <row r="39" spans="1:11" ht="13.5" thickBot="1">
      <c r="A39" s="1592" t="s">
        <v>613</v>
      </c>
      <c r="B39" s="1593"/>
      <c r="C39" s="1594"/>
      <c r="D39" s="1594"/>
      <c r="E39" s="1595"/>
      <c r="F39" s="1593"/>
      <c r="G39" s="1594"/>
      <c r="H39" s="1595"/>
      <c r="I39" s="1594"/>
      <c r="J39" s="1594"/>
      <c r="K39" s="1646">
        <f>SUM(B39:J39)</f>
        <v>0</v>
      </c>
    </row>
    <row r="40" spans="1:11" ht="20.25" customHeight="1" thickBot="1">
      <c r="A40" s="1587" t="s">
        <v>2086</v>
      </c>
      <c r="B40" s="1602">
        <f t="shared" ref="B40:K40" si="8">SUM(B41:B44)</f>
        <v>0</v>
      </c>
      <c r="C40" s="1603">
        <f t="shared" si="8"/>
        <v>0</v>
      </c>
      <c r="D40" s="1603">
        <f t="shared" si="8"/>
        <v>0</v>
      </c>
      <c r="E40" s="1608">
        <f t="shared" si="8"/>
        <v>0</v>
      </c>
      <c r="F40" s="1603">
        <f t="shared" si="8"/>
        <v>0</v>
      </c>
      <c r="G40" s="1603">
        <f t="shared" si="8"/>
        <v>0</v>
      </c>
      <c r="H40" s="1608">
        <f t="shared" si="8"/>
        <v>0</v>
      </c>
      <c r="I40" s="1603">
        <f t="shared" si="8"/>
        <v>0</v>
      </c>
      <c r="J40" s="1603">
        <f t="shared" si="8"/>
        <v>0</v>
      </c>
      <c r="K40" s="1650">
        <f t="shared" si="8"/>
        <v>0</v>
      </c>
    </row>
    <row r="41" spans="1:11">
      <c r="A41" s="1592" t="s">
        <v>2087</v>
      </c>
      <c r="B41" s="1620"/>
      <c r="C41" s="1621"/>
      <c r="D41" s="1621"/>
      <c r="E41" s="1622"/>
      <c r="F41" s="1620"/>
      <c r="G41" s="1621"/>
      <c r="H41" s="1622"/>
      <c r="I41" s="1621"/>
      <c r="J41" s="1621"/>
      <c r="K41" s="1646">
        <f>SUM(B41:J41)</f>
        <v>0</v>
      </c>
    </row>
    <row r="42" spans="1:11">
      <c r="A42" s="1592" t="s">
        <v>2088</v>
      </c>
      <c r="B42" s="1623"/>
      <c r="C42" s="1624"/>
      <c r="D42" s="1624"/>
      <c r="E42" s="1625"/>
      <c r="F42" s="1623"/>
      <c r="G42" s="1624"/>
      <c r="H42" s="1625"/>
      <c r="I42" s="1624"/>
      <c r="J42" s="1624"/>
      <c r="K42" s="1646">
        <f>SUM(B42:J42)</f>
        <v>0</v>
      </c>
    </row>
    <row r="43" spans="1:11" ht="18.75" customHeight="1">
      <c r="A43" s="1599" t="s">
        <v>2089</v>
      </c>
      <c r="B43" s="1623"/>
      <c r="C43" s="1624"/>
      <c r="D43" s="1624"/>
      <c r="E43" s="1625"/>
      <c r="F43" s="1623"/>
      <c r="G43" s="1624"/>
      <c r="H43" s="1625"/>
      <c r="I43" s="1624"/>
      <c r="J43" s="1624"/>
      <c r="K43" s="1646">
        <f>SUM(B43:J43)</f>
        <v>0</v>
      </c>
    </row>
    <row r="44" spans="1:11" ht="15" customHeight="1" thickBot="1">
      <c r="A44" s="1592" t="s">
        <v>1737</v>
      </c>
      <c r="B44" s="1620"/>
      <c r="C44" s="1621"/>
      <c r="D44" s="1621"/>
      <c r="E44" s="1622"/>
      <c r="F44" s="1620"/>
      <c r="G44" s="1621"/>
      <c r="H44" s="1622"/>
      <c r="I44" s="1621"/>
      <c r="J44" s="1621"/>
      <c r="K44" s="1646">
        <f>SUM(B44:J44)</f>
        <v>0</v>
      </c>
    </row>
    <row r="45" spans="1:11" ht="19.5" customHeight="1" thickBot="1">
      <c r="A45" s="1587" t="s">
        <v>2090</v>
      </c>
      <c r="B45" s="1626"/>
      <c r="C45" s="1627"/>
      <c r="D45" s="1627"/>
      <c r="E45" s="1628"/>
      <c r="F45" s="1626"/>
      <c r="G45" s="1627"/>
      <c r="H45" s="1628"/>
      <c r="I45" s="1627"/>
      <c r="J45" s="1628"/>
      <c r="K45" s="1650">
        <f>SUM(B45:J45)</f>
        <v>0</v>
      </c>
    </row>
    <row r="46" spans="1:11" ht="18.75" customHeight="1" thickBot="1">
      <c r="A46" s="1587" t="s">
        <v>1738</v>
      </c>
      <c r="B46" s="1602">
        <f t="shared" ref="B46:K46" si="9">+B45+B40+B36+B25+B9</f>
        <v>0</v>
      </c>
      <c r="C46" s="1603">
        <f t="shared" si="9"/>
        <v>0</v>
      </c>
      <c r="D46" s="1603">
        <f t="shared" si="9"/>
        <v>0</v>
      </c>
      <c r="E46" s="1608">
        <f t="shared" si="9"/>
        <v>0</v>
      </c>
      <c r="F46" s="1603">
        <f t="shared" si="9"/>
        <v>0</v>
      </c>
      <c r="G46" s="1603">
        <f t="shared" si="9"/>
        <v>0</v>
      </c>
      <c r="H46" s="1608">
        <f t="shared" si="9"/>
        <v>0</v>
      </c>
      <c r="I46" s="1603">
        <f t="shared" si="9"/>
        <v>0</v>
      </c>
      <c r="J46" s="1603">
        <f t="shared" si="9"/>
        <v>0</v>
      </c>
      <c r="K46" s="1651">
        <f t="shared" si="9"/>
        <v>0</v>
      </c>
    </row>
    <row r="47" spans="1:11" ht="18.75" customHeight="1" thickBot="1">
      <c r="A47" s="1587" t="s">
        <v>2091</v>
      </c>
      <c r="B47" s="1602">
        <f t="shared" ref="B47:K47" si="10">SUM(B48:B50)</f>
        <v>0</v>
      </c>
      <c r="C47" s="1603">
        <f t="shared" si="10"/>
        <v>0</v>
      </c>
      <c r="D47" s="1603">
        <f t="shared" si="10"/>
        <v>0</v>
      </c>
      <c r="E47" s="1608">
        <f t="shared" si="10"/>
        <v>0</v>
      </c>
      <c r="F47" s="1603">
        <f t="shared" si="10"/>
        <v>0</v>
      </c>
      <c r="G47" s="1603">
        <f t="shared" si="10"/>
        <v>0</v>
      </c>
      <c r="H47" s="1608">
        <f t="shared" si="10"/>
        <v>0</v>
      </c>
      <c r="I47" s="1603">
        <f t="shared" si="10"/>
        <v>0</v>
      </c>
      <c r="J47" s="1603">
        <f t="shared" si="10"/>
        <v>0</v>
      </c>
      <c r="K47" s="1652">
        <f t="shared" si="10"/>
        <v>0</v>
      </c>
    </row>
    <row r="48" spans="1:11" ht="26.25" customHeight="1">
      <c r="A48" s="1630" t="s">
        <v>2092</v>
      </c>
      <c r="B48" s="1631"/>
      <c r="C48" s="1632"/>
      <c r="D48" s="1632"/>
      <c r="E48" s="1633"/>
      <c r="F48" s="1634"/>
      <c r="G48" s="1635"/>
      <c r="H48" s="1636"/>
      <c r="I48" s="1632"/>
      <c r="J48" s="1632"/>
      <c r="K48" s="1646">
        <f>SUM(B48:J48)</f>
        <v>0</v>
      </c>
    </row>
    <row r="49" spans="1:11" ht="27" customHeight="1">
      <c r="A49" s="1630" t="s">
        <v>2093</v>
      </c>
      <c r="B49" s="1631"/>
      <c r="C49" s="1632"/>
      <c r="D49" s="1632"/>
      <c r="E49" s="1633"/>
      <c r="F49" s="1631"/>
      <c r="G49" s="1632"/>
      <c r="H49" s="1633"/>
      <c r="I49" s="1632"/>
      <c r="J49" s="1632"/>
      <c r="K49" s="1646">
        <f>SUM(B49:J49)</f>
        <v>0</v>
      </c>
    </row>
    <row r="50" spans="1:11" ht="20.25" customHeight="1" thickBot="1">
      <c r="A50" s="1585" t="s">
        <v>2094</v>
      </c>
      <c r="B50" s="1631"/>
      <c r="C50" s="1632"/>
      <c r="D50" s="1632"/>
      <c r="E50" s="1633"/>
      <c r="F50" s="1637"/>
      <c r="G50" s="1638"/>
      <c r="H50" s="1639"/>
      <c r="I50" s="1632"/>
      <c r="J50" s="1632"/>
      <c r="K50" s="1646">
        <f>SUM(B50:J50)</f>
        <v>0</v>
      </c>
    </row>
    <row r="51" spans="1:11" ht="18.75" customHeight="1" thickBot="1">
      <c r="A51" s="1587" t="s">
        <v>2095</v>
      </c>
      <c r="B51" s="1588">
        <f t="shared" ref="B51:K51" si="11">+B47+B46</f>
        <v>0</v>
      </c>
      <c r="C51" s="1589">
        <f t="shared" si="11"/>
        <v>0</v>
      </c>
      <c r="D51" s="1589">
        <f t="shared" si="11"/>
        <v>0</v>
      </c>
      <c r="E51" s="1590">
        <f t="shared" si="11"/>
        <v>0</v>
      </c>
      <c r="F51" s="1589">
        <f t="shared" si="11"/>
        <v>0</v>
      </c>
      <c r="G51" s="1589">
        <f t="shared" si="11"/>
        <v>0</v>
      </c>
      <c r="H51" s="1590">
        <f t="shared" si="11"/>
        <v>0</v>
      </c>
      <c r="I51" s="1589">
        <f t="shared" si="11"/>
        <v>0</v>
      </c>
      <c r="J51" s="1589">
        <f t="shared" si="11"/>
        <v>0</v>
      </c>
      <c r="K51" s="1591">
        <f t="shared" si="11"/>
        <v>0</v>
      </c>
    </row>
    <row r="52" spans="1:11" s="1600" customFormat="1">
      <c r="A52" s="1640"/>
      <c r="B52" s="1640"/>
      <c r="C52" s="1640"/>
      <c r="D52" s="1640"/>
      <c r="E52" s="1640"/>
      <c r="F52" s="1641"/>
      <c r="G52" s="1641"/>
      <c r="H52" s="1641"/>
      <c r="I52" s="1641"/>
      <c r="J52" s="1641"/>
      <c r="K52" s="1642"/>
    </row>
  </sheetData>
  <mergeCells count="3">
    <mergeCell ref="B7:E7"/>
    <mergeCell ref="F7:H7"/>
    <mergeCell ref="I7:J7"/>
  </mergeCells>
  <pageMargins left="0.75" right="0.75" top="1" bottom="1" header="0.5" footer="0.5"/>
  <pageSetup orientation="portrait"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52"/>
  <sheetViews>
    <sheetView showGridLines="0" topLeftCell="A4" zoomScale="80" zoomScaleNormal="80" workbookViewId="0">
      <selection activeCell="B2" sqref="B2"/>
    </sheetView>
  </sheetViews>
  <sheetFormatPr defaultRowHeight="12.75"/>
  <cols>
    <col min="1" max="1" width="60.140625" style="1576" customWidth="1"/>
    <col min="2" max="2" width="18.5703125" style="1576" customWidth="1"/>
    <col min="3" max="4" width="11.140625" style="1576" customWidth="1"/>
    <col min="5" max="5" width="10.7109375" style="1576" customWidth="1"/>
    <col min="6" max="9" width="11.140625" style="1576" customWidth="1"/>
    <col min="10" max="10" width="13.42578125" style="1576" customWidth="1"/>
    <col min="11" max="11" width="11.140625" style="1576" customWidth="1"/>
    <col min="12" max="16384" width="9.140625" style="1576"/>
  </cols>
  <sheetData>
    <row r="1" spans="1:11" ht="15">
      <c r="A1" t="s">
        <v>0</v>
      </c>
      <c r="B1" t="s">
        <v>2102</v>
      </c>
    </row>
    <row r="2" spans="1:11" ht="26.25" customHeight="1">
      <c r="A2" t="s">
        <v>1877</v>
      </c>
      <c r="B2" s="1508" t="s">
        <v>2103</v>
      </c>
    </row>
    <row r="3" spans="1:11" ht="15">
      <c r="A3" t="s">
        <v>4</v>
      </c>
      <c r="B3" t="s">
        <v>475</v>
      </c>
    </row>
    <row r="4" spans="1:11" ht="15">
      <c r="A4" t="s">
        <v>6</v>
      </c>
      <c r="B4" t="s">
        <v>7</v>
      </c>
    </row>
    <row r="5" spans="1:11" ht="15">
      <c r="A5" t="s">
        <v>8</v>
      </c>
      <c r="B5" t="s">
        <v>1880</v>
      </c>
    </row>
    <row r="6" spans="1:11" ht="13.5" thickBot="1"/>
    <row r="7" spans="1:11" ht="13.5" thickBot="1">
      <c r="A7" s="1643"/>
      <c r="B7" s="3107" t="s">
        <v>2051</v>
      </c>
      <c r="C7" s="3108"/>
      <c r="D7" s="3108"/>
      <c r="E7" s="3109"/>
      <c r="F7" s="3110" t="s">
        <v>2052</v>
      </c>
      <c r="G7" s="3111"/>
      <c r="H7" s="3112"/>
      <c r="I7" s="3110" t="s">
        <v>2053</v>
      </c>
      <c r="J7" s="3111"/>
      <c r="K7" s="1577" t="s">
        <v>1884</v>
      </c>
    </row>
    <row r="8" spans="1:11" ht="13.5" thickBot="1">
      <c r="A8" s="1644" t="s">
        <v>2104</v>
      </c>
      <c r="B8" s="1578" t="s">
        <v>2054</v>
      </c>
      <c r="C8" s="1579" t="s">
        <v>2055</v>
      </c>
      <c r="D8" s="1579" t="s">
        <v>2056</v>
      </c>
      <c r="E8" s="1580" t="s">
        <v>2057</v>
      </c>
      <c r="F8" s="1581" t="s">
        <v>2058</v>
      </c>
      <c r="G8" s="1582" t="s">
        <v>2059</v>
      </c>
      <c r="H8" s="1583" t="s">
        <v>2060</v>
      </c>
      <c r="I8" s="1584" t="s">
        <v>2061</v>
      </c>
      <c r="J8" s="1585" t="s">
        <v>2062</v>
      </c>
      <c r="K8" s="1586"/>
    </row>
    <row r="9" spans="1:11" ht="18.75" customHeight="1" thickBot="1">
      <c r="A9" s="1587" t="s">
        <v>2063</v>
      </c>
      <c r="B9" s="1602">
        <f t="shared" ref="B9:K9" si="0">SUM(B10:B24)</f>
        <v>0</v>
      </c>
      <c r="C9" s="1603">
        <f t="shared" si="0"/>
        <v>0</v>
      </c>
      <c r="D9" s="1603">
        <f t="shared" si="0"/>
        <v>0</v>
      </c>
      <c r="E9" s="1608">
        <f t="shared" si="0"/>
        <v>0</v>
      </c>
      <c r="F9" s="1602">
        <f t="shared" si="0"/>
        <v>0</v>
      </c>
      <c r="G9" s="1603">
        <f t="shared" si="0"/>
        <v>0</v>
      </c>
      <c r="H9" s="1608">
        <f t="shared" si="0"/>
        <v>0</v>
      </c>
      <c r="I9" s="1603">
        <f t="shared" si="0"/>
        <v>0</v>
      </c>
      <c r="J9" s="1603">
        <f t="shared" si="0"/>
        <v>0</v>
      </c>
      <c r="K9" s="1591">
        <f t="shared" si="0"/>
        <v>0</v>
      </c>
    </row>
    <row r="10" spans="1:11">
      <c r="A10" s="1592" t="s">
        <v>2064</v>
      </c>
      <c r="B10" s="1593"/>
      <c r="C10" s="1594"/>
      <c r="D10" s="1594"/>
      <c r="E10" s="1595"/>
      <c r="F10" s="1593"/>
      <c r="G10" s="1594"/>
      <c r="H10" s="1595"/>
      <c r="I10" s="1594"/>
      <c r="J10" s="1596"/>
      <c r="K10" s="1645">
        <f t="shared" ref="K10:K24" si="1">SUM(B10:J10)</f>
        <v>0</v>
      </c>
    </row>
    <row r="11" spans="1:11">
      <c r="A11" s="1592" t="s">
        <v>2065</v>
      </c>
      <c r="B11" s="1593"/>
      <c r="C11" s="1594"/>
      <c r="D11" s="1594"/>
      <c r="E11" s="1595"/>
      <c r="F11" s="1593"/>
      <c r="G11" s="1594"/>
      <c r="H11" s="1595"/>
      <c r="I11" s="1594"/>
      <c r="J11" s="1594"/>
      <c r="K11" s="1646">
        <f t="shared" si="1"/>
        <v>0</v>
      </c>
    </row>
    <row r="12" spans="1:11">
      <c r="A12" s="1592" t="s">
        <v>2066</v>
      </c>
      <c r="B12" s="1593"/>
      <c r="C12" s="1594"/>
      <c r="D12" s="1594"/>
      <c r="E12" s="1595"/>
      <c r="F12" s="1593"/>
      <c r="G12" s="1594"/>
      <c r="H12" s="1595"/>
      <c r="I12" s="1594"/>
      <c r="J12" s="1594"/>
      <c r="K12" s="1646">
        <f t="shared" si="1"/>
        <v>0</v>
      </c>
    </row>
    <row r="13" spans="1:11">
      <c r="A13" s="1592" t="s">
        <v>2067</v>
      </c>
      <c r="B13" s="1593"/>
      <c r="C13" s="1594"/>
      <c r="D13" s="1594"/>
      <c r="E13" s="1595"/>
      <c r="F13" s="1593"/>
      <c r="G13" s="1594"/>
      <c r="H13" s="1595"/>
      <c r="I13" s="1594"/>
      <c r="J13" s="1594"/>
      <c r="K13" s="1646">
        <f t="shared" si="1"/>
        <v>0</v>
      </c>
    </row>
    <row r="14" spans="1:11">
      <c r="A14" s="1592" t="s">
        <v>2068</v>
      </c>
      <c r="B14" s="1593"/>
      <c r="C14" s="1594"/>
      <c r="D14" s="1594"/>
      <c r="E14" s="1595"/>
      <c r="F14" s="1593"/>
      <c r="G14" s="1594"/>
      <c r="H14" s="1595"/>
      <c r="I14" s="1594"/>
      <c r="J14" s="1594"/>
      <c r="K14" s="1646">
        <f t="shared" si="1"/>
        <v>0</v>
      </c>
    </row>
    <row r="15" spans="1:11">
      <c r="A15" s="1592" t="s">
        <v>2069</v>
      </c>
      <c r="B15" s="1593"/>
      <c r="C15" s="1594"/>
      <c r="D15" s="1594"/>
      <c r="E15" s="1595"/>
      <c r="F15" s="1593"/>
      <c r="G15" s="1594"/>
      <c r="H15" s="1595"/>
      <c r="I15" s="1594"/>
      <c r="J15" s="1594"/>
      <c r="K15" s="1646">
        <f t="shared" si="1"/>
        <v>0</v>
      </c>
    </row>
    <row r="16" spans="1:11">
      <c r="A16" s="1592" t="s">
        <v>2070</v>
      </c>
      <c r="B16" s="1593"/>
      <c r="C16" s="1594"/>
      <c r="D16" s="1594"/>
      <c r="E16" s="1595"/>
      <c r="F16" s="1593"/>
      <c r="G16" s="1594"/>
      <c r="H16" s="1595"/>
      <c r="I16" s="1594"/>
      <c r="J16" s="1594"/>
      <c r="K16" s="1646">
        <f t="shared" si="1"/>
        <v>0</v>
      </c>
    </row>
    <row r="17" spans="1:11" ht="23.25">
      <c r="A17" s="1599" t="s">
        <v>2071</v>
      </c>
      <c r="B17" s="1593"/>
      <c r="C17" s="1594"/>
      <c r="D17" s="1594"/>
      <c r="E17" s="1595"/>
      <c r="F17" s="1593"/>
      <c r="G17" s="1594"/>
      <c r="H17" s="1595"/>
      <c r="I17" s="1594"/>
      <c r="J17" s="1594"/>
      <c r="K17" s="1646">
        <f t="shared" si="1"/>
        <v>0</v>
      </c>
    </row>
    <row r="18" spans="1:11" s="1600" customFormat="1">
      <c r="A18" s="1599" t="s">
        <v>2072</v>
      </c>
      <c r="B18" s="1593"/>
      <c r="C18" s="1594"/>
      <c r="D18" s="1594"/>
      <c r="E18" s="1595"/>
      <c r="F18" s="1593"/>
      <c r="G18" s="1594"/>
      <c r="H18" s="1595"/>
      <c r="I18" s="1594"/>
      <c r="J18" s="1594"/>
      <c r="K18" s="1646">
        <f t="shared" si="1"/>
        <v>0</v>
      </c>
    </row>
    <row r="19" spans="1:11" s="1600" customFormat="1">
      <c r="A19" s="1592" t="s">
        <v>2073</v>
      </c>
      <c r="B19" s="1593"/>
      <c r="C19" s="1594"/>
      <c r="D19" s="1594"/>
      <c r="E19" s="1595"/>
      <c r="F19" s="1593"/>
      <c r="G19" s="1594"/>
      <c r="H19" s="1595"/>
      <c r="I19" s="1594"/>
      <c r="J19" s="1594"/>
      <c r="K19" s="1646">
        <f t="shared" si="1"/>
        <v>0</v>
      </c>
    </row>
    <row r="20" spans="1:11" ht="12" customHeight="1">
      <c r="A20" s="1592" t="s">
        <v>2074</v>
      </c>
      <c r="B20" s="1593"/>
      <c r="C20" s="1594"/>
      <c r="D20" s="1594"/>
      <c r="E20" s="1595"/>
      <c r="F20" s="1593"/>
      <c r="G20" s="1594"/>
      <c r="H20" s="1595"/>
      <c r="I20" s="1594"/>
      <c r="J20" s="1594"/>
      <c r="K20" s="1646">
        <f t="shared" si="1"/>
        <v>0</v>
      </c>
    </row>
    <row r="21" spans="1:11">
      <c r="A21" s="1592" t="s">
        <v>2075</v>
      </c>
      <c r="B21" s="1593"/>
      <c r="C21" s="1594"/>
      <c r="D21" s="1594"/>
      <c r="E21" s="1595"/>
      <c r="F21" s="1593"/>
      <c r="G21" s="1594"/>
      <c r="H21" s="1595"/>
      <c r="I21" s="1594"/>
      <c r="J21" s="1594"/>
      <c r="K21" s="1646">
        <f t="shared" si="1"/>
        <v>0</v>
      </c>
    </row>
    <row r="22" spans="1:11">
      <c r="A22" s="1592" t="s">
        <v>2076</v>
      </c>
      <c r="B22" s="1593"/>
      <c r="C22" s="1594"/>
      <c r="D22" s="1594"/>
      <c r="E22" s="1595"/>
      <c r="F22" s="1593"/>
      <c r="G22" s="1594"/>
      <c r="H22" s="1595"/>
      <c r="I22" s="1594"/>
      <c r="J22" s="1594"/>
      <c r="K22" s="1646">
        <f t="shared" si="1"/>
        <v>0</v>
      </c>
    </row>
    <row r="23" spans="1:11">
      <c r="A23" s="1592" t="s">
        <v>2077</v>
      </c>
      <c r="B23" s="1593"/>
      <c r="C23" s="1594"/>
      <c r="D23" s="1594"/>
      <c r="E23" s="1595"/>
      <c r="F23" s="1593"/>
      <c r="G23" s="1594"/>
      <c r="H23" s="1595"/>
      <c r="I23" s="1594"/>
      <c r="J23" s="1594"/>
      <c r="K23" s="1646">
        <f t="shared" si="1"/>
        <v>0</v>
      </c>
    </row>
    <row r="24" spans="1:11" ht="13.5" thickBot="1">
      <c r="A24" s="1592" t="s">
        <v>2078</v>
      </c>
      <c r="B24" s="1593"/>
      <c r="C24" s="1594"/>
      <c r="D24" s="1594"/>
      <c r="E24" s="1595"/>
      <c r="F24" s="1593"/>
      <c r="G24" s="1594"/>
      <c r="H24" s="1595"/>
      <c r="I24" s="1594"/>
      <c r="J24" s="1594"/>
      <c r="K24" s="1647">
        <f t="shared" si="1"/>
        <v>0</v>
      </c>
    </row>
    <row r="25" spans="1:11" ht="22.5" customHeight="1" thickBot="1">
      <c r="A25" s="1587" t="s">
        <v>2079</v>
      </c>
      <c r="B25" s="1602">
        <f>+B26+B29+B35</f>
        <v>0</v>
      </c>
      <c r="C25" s="1602">
        <f t="shared" ref="C25:H25" si="2">+C26+C29+C35</f>
        <v>0</v>
      </c>
      <c r="D25" s="1602">
        <f t="shared" si="2"/>
        <v>0</v>
      </c>
      <c r="E25" s="1602">
        <f t="shared" si="2"/>
        <v>0</v>
      </c>
      <c r="F25" s="1602">
        <f t="shared" si="2"/>
        <v>0</v>
      </c>
      <c r="G25" s="1602">
        <f t="shared" si="2"/>
        <v>0</v>
      </c>
      <c r="H25" s="1602">
        <f t="shared" si="2"/>
        <v>0</v>
      </c>
      <c r="I25" s="1603">
        <f t="shared" ref="I25:K25" si="3">+I26+I29+I32+I33+I34+I35</f>
        <v>0</v>
      </c>
      <c r="J25" s="1603">
        <f t="shared" si="3"/>
        <v>0</v>
      </c>
      <c r="K25" s="1648">
        <f t="shared" si="3"/>
        <v>0</v>
      </c>
    </row>
    <row r="26" spans="1:11" ht="21" customHeight="1" thickBot="1">
      <c r="A26" s="1592" t="s">
        <v>2080</v>
      </c>
      <c r="B26" s="1605">
        <f t="shared" ref="B26:K26" si="4">+B27+B28</f>
        <v>0</v>
      </c>
      <c r="C26" s="1606">
        <f t="shared" si="4"/>
        <v>0</v>
      </c>
      <c r="D26" s="1606">
        <f t="shared" si="4"/>
        <v>0</v>
      </c>
      <c r="E26" s="1607">
        <f t="shared" si="4"/>
        <v>0</v>
      </c>
      <c r="F26" s="1602">
        <f t="shared" si="4"/>
        <v>0</v>
      </c>
      <c r="G26" s="1603">
        <f t="shared" si="4"/>
        <v>0</v>
      </c>
      <c r="H26" s="1608">
        <f t="shared" si="4"/>
        <v>0</v>
      </c>
      <c r="I26" s="1603">
        <f t="shared" si="4"/>
        <v>0</v>
      </c>
      <c r="J26" s="1603">
        <f t="shared" si="4"/>
        <v>0</v>
      </c>
      <c r="K26" s="1648">
        <f t="shared" si="4"/>
        <v>0</v>
      </c>
    </row>
    <row r="27" spans="1:11" s="1600" customFormat="1">
      <c r="A27" s="1609" t="s">
        <v>2039</v>
      </c>
      <c r="B27" s="1593"/>
      <c r="C27" s="1594"/>
      <c r="D27" s="1594"/>
      <c r="E27" s="1595"/>
      <c r="F27" s="1593"/>
      <c r="G27" s="1594"/>
      <c r="H27" s="1595"/>
      <c r="I27" s="1594"/>
      <c r="J27" s="1594"/>
      <c r="K27" s="1646">
        <f>SUM(B27:J27)</f>
        <v>0</v>
      </c>
    </row>
    <row r="28" spans="1:11" s="1600" customFormat="1" ht="13.5" thickBot="1">
      <c r="A28" s="1610" t="s">
        <v>2081</v>
      </c>
      <c r="B28" s="1593"/>
      <c r="C28" s="1594"/>
      <c r="D28" s="1594"/>
      <c r="E28" s="1595"/>
      <c r="F28" s="1593"/>
      <c r="G28" s="1594"/>
      <c r="H28" s="1595"/>
      <c r="I28" s="1594"/>
      <c r="J28" s="1594"/>
      <c r="K28" s="1646">
        <f>SUM(B28:J28)</f>
        <v>0</v>
      </c>
    </row>
    <row r="29" spans="1:11" ht="13.5" thickBot="1">
      <c r="A29" s="1611" t="s">
        <v>2082</v>
      </c>
      <c r="B29" s="1602">
        <f t="shared" ref="B29:K29" si="5">+B30+B31</f>
        <v>0</v>
      </c>
      <c r="C29" s="1603">
        <f t="shared" si="5"/>
        <v>0</v>
      </c>
      <c r="D29" s="1603">
        <f t="shared" si="5"/>
        <v>0</v>
      </c>
      <c r="E29" s="1608">
        <f t="shared" si="5"/>
        <v>0</v>
      </c>
      <c r="F29" s="1602">
        <f t="shared" si="5"/>
        <v>0</v>
      </c>
      <c r="G29" s="1603">
        <f t="shared" si="5"/>
        <v>0</v>
      </c>
      <c r="H29" s="1608">
        <f t="shared" si="5"/>
        <v>0</v>
      </c>
      <c r="I29" s="1603">
        <f t="shared" si="5"/>
        <v>0</v>
      </c>
      <c r="J29" s="1603">
        <f t="shared" si="5"/>
        <v>0</v>
      </c>
      <c r="K29" s="1645">
        <f t="shared" si="5"/>
        <v>0</v>
      </c>
    </row>
    <row r="30" spans="1:11">
      <c r="A30" s="1609" t="s">
        <v>2039</v>
      </c>
      <c r="B30" s="1593"/>
      <c r="C30" s="1594"/>
      <c r="D30" s="1594"/>
      <c r="E30" s="1595"/>
      <c r="F30" s="1593"/>
      <c r="G30" s="1594"/>
      <c r="H30" s="1595"/>
      <c r="I30" s="1594"/>
      <c r="J30" s="1594"/>
      <c r="K30" s="1645">
        <f t="shared" ref="K30:K35" si="6">SUM(B30:J30)</f>
        <v>0</v>
      </c>
    </row>
    <row r="31" spans="1:11" ht="13.5" thickBot="1">
      <c r="A31" s="1610" t="s">
        <v>2081</v>
      </c>
      <c r="B31" s="1593"/>
      <c r="C31" s="1594"/>
      <c r="D31" s="1594"/>
      <c r="E31" s="1595"/>
      <c r="F31" s="1593"/>
      <c r="G31" s="1594"/>
      <c r="H31" s="1595"/>
      <c r="I31" s="1594"/>
      <c r="J31" s="1594"/>
      <c r="K31" s="1646">
        <f t="shared" si="6"/>
        <v>0</v>
      </c>
    </row>
    <row r="32" spans="1:11">
      <c r="A32" s="1592" t="s">
        <v>201</v>
      </c>
      <c r="B32" s="1612"/>
      <c r="C32" s="1613"/>
      <c r="D32" s="1613"/>
      <c r="E32" s="1614"/>
      <c r="F32" s="1612"/>
      <c r="G32" s="1613"/>
      <c r="H32" s="1614"/>
      <c r="I32" s="1594"/>
      <c r="J32" s="1594"/>
      <c r="K32" s="1646">
        <f t="shared" si="6"/>
        <v>0</v>
      </c>
    </row>
    <row r="33" spans="1:11">
      <c r="A33" s="1592" t="s">
        <v>2083</v>
      </c>
      <c r="B33" s="1612"/>
      <c r="C33" s="1613"/>
      <c r="D33" s="1613"/>
      <c r="E33" s="1614"/>
      <c r="F33" s="1612"/>
      <c r="G33" s="1613"/>
      <c r="H33" s="1614"/>
      <c r="I33" s="1594"/>
      <c r="J33" s="1594"/>
      <c r="K33" s="1646">
        <f t="shared" si="6"/>
        <v>0</v>
      </c>
    </row>
    <row r="34" spans="1:11">
      <c r="A34" s="1592" t="s">
        <v>606</v>
      </c>
      <c r="B34" s="1612"/>
      <c r="C34" s="1613"/>
      <c r="D34" s="1613"/>
      <c r="E34" s="1614"/>
      <c r="F34" s="1612"/>
      <c r="G34" s="1613"/>
      <c r="H34" s="1614"/>
      <c r="I34" s="1594"/>
      <c r="J34" s="1594"/>
      <c r="K34" s="1646">
        <f t="shared" si="6"/>
        <v>0</v>
      </c>
    </row>
    <row r="35" spans="1:11" ht="13.5" thickBot="1">
      <c r="A35" s="1592" t="s">
        <v>2084</v>
      </c>
      <c r="B35" s="1593"/>
      <c r="C35" s="1594"/>
      <c r="D35" s="1594"/>
      <c r="E35" s="1595"/>
      <c r="F35" s="1593"/>
      <c r="G35" s="1594"/>
      <c r="H35" s="1595"/>
      <c r="I35" s="1594"/>
      <c r="J35" s="1594"/>
      <c r="K35" s="1647">
        <f t="shared" si="6"/>
        <v>0</v>
      </c>
    </row>
    <row r="36" spans="1:11" ht="23.25" customHeight="1" thickBot="1">
      <c r="A36" s="1587" t="s">
        <v>1964</v>
      </c>
      <c r="B36" s="1602">
        <f t="shared" ref="B36:K36" si="7">SUM(B37:B39)</f>
        <v>0</v>
      </c>
      <c r="C36" s="1603">
        <f t="shared" si="7"/>
        <v>0</v>
      </c>
      <c r="D36" s="1603">
        <f t="shared" si="7"/>
        <v>0</v>
      </c>
      <c r="E36" s="1608">
        <f t="shared" si="7"/>
        <v>0</v>
      </c>
      <c r="F36" s="1603">
        <f t="shared" si="7"/>
        <v>0</v>
      </c>
      <c r="G36" s="1603">
        <f t="shared" si="7"/>
        <v>0</v>
      </c>
      <c r="H36" s="1608">
        <f t="shared" si="7"/>
        <v>0</v>
      </c>
      <c r="I36" s="1603">
        <f t="shared" si="7"/>
        <v>0</v>
      </c>
      <c r="J36" s="1603">
        <f t="shared" si="7"/>
        <v>0</v>
      </c>
      <c r="K36" s="1649">
        <f t="shared" si="7"/>
        <v>0</v>
      </c>
    </row>
    <row r="37" spans="1:11" s="1619" customFormat="1">
      <c r="A37" s="1592" t="s">
        <v>307</v>
      </c>
      <c r="B37" s="1616"/>
      <c r="C37" s="1617"/>
      <c r="D37" s="1617"/>
      <c r="E37" s="1618"/>
      <c r="F37" s="1616"/>
      <c r="G37" s="1617"/>
      <c r="H37" s="1618"/>
      <c r="I37" s="1617"/>
      <c r="J37" s="1617"/>
      <c r="K37" s="1646">
        <f>SUM(B37:J37)</f>
        <v>0</v>
      </c>
    </row>
    <row r="38" spans="1:11">
      <c r="A38" s="1592" t="s">
        <v>2085</v>
      </c>
      <c r="B38" s="1593"/>
      <c r="C38" s="1594"/>
      <c r="D38" s="1594"/>
      <c r="E38" s="1595"/>
      <c r="F38" s="1593"/>
      <c r="G38" s="1594"/>
      <c r="H38" s="1595"/>
      <c r="I38" s="1594"/>
      <c r="J38" s="1594"/>
      <c r="K38" s="1646">
        <f>SUM(B38:J38)</f>
        <v>0</v>
      </c>
    </row>
    <row r="39" spans="1:11" ht="13.5" thickBot="1">
      <c r="A39" s="1592" t="s">
        <v>613</v>
      </c>
      <c r="B39" s="1593"/>
      <c r="C39" s="1594"/>
      <c r="D39" s="1594"/>
      <c r="E39" s="1595"/>
      <c r="F39" s="1593"/>
      <c r="G39" s="1594"/>
      <c r="H39" s="1595"/>
      <c r="I39" s="1594"/>
      <c r="J39" s="1594"/>
      <c r="K39" s="1646">
        <f>SUM(B39:J39)</f>
        <v>0</v>
      </c>
    </row>
    <row r="40" spans="1:11" ht="20.25" customHeight="1" thickBot="1">
      <c r="A40" s="1587" t="s">
        <v>2086</v>
      </c>
      <c r="B40" s="1602">
        <f t="shared" ref="B40:K40" si="8">SUM(B41:B44)</f>
        <v>0</v>
      </c>
      <c r="C40" s="1603">
        <f t="shared" si="8"/>
        <v>0</v>
      </c>
      <c r="D40" s="1603">
        <f t="shared" si="8"/>
        <v>0</v>
      </c>
      <c r="E40" s="1608">
        <f t="shared" si="8"/>
        <v>0</v>
      </c>
      <c r="F40" s="1603">
        <f t="shared" si="8"/>
        <v>0</v>
      </c>
      <c r="G40" s="1603">
        <f t="shared" si="8"/>
        <v>0</v>
      </c>
      <c r="H40" s="1608">
        <f t="shared" si="8"/>
        <v>0</v>
      </c>
      <c r="I40" s="1603">
        <f t="shared" si="8"/>
        <v>0</v>
      </c>
      <c r="J40" s="1603">
        <f t="shared" si="8"/>
        <v>0</v>
      </c>
      <c r="K40" s="1650">
        <f t="shared" si="8"/>
        <v>0</v>
      </c>
    </row>
    <row r="41" spans="1:11">
      <c r="A41" s="1592" t="s">
        <v>2087</v>
      </c>
      <c r="B41" s="1620"/>
      <c r="C41" s="1621"/>
      <c r="D41" s="1621"/>
      <c r="E41" s="1622"/>
      <c r="F41" s="1620"/>
      <c r="G41" s="1621"/>
      <c r="H41" s="1622"/>
      <c r="I41" s="1621"/>
      <c r="J41" s="1621"/>
      <c r="K41" s="1646">
        <f>SUM(B41:J41)</f>
        <v>0</v>
      </c>
    </row>
    <row r="42" spans="1:11">
      <c r="A42" s="1592" t="s">
        <v>2088</v>
      </c>
      <c r="B42" s="1623"/>
      <c r="C42" s="1624"/>
      <c r="D42" s="1624"/>
      <c r="E42" s="1625"/>
      <c r="F42" s="1623"/>
      <c r="G42" s="1624"/>
      <c r="H42" s="1625"/>
      <c r="I42" s="1624"/>
      <c r="J42" s="1624"/>
      <c r="K42" s="1646">
        <f>SUM(B42:J42)</f>
        <v>0</v>
      </c>
    </row>
    <row r="43" spans="1:11" ht="18.75" customHeight="1">
      <c r="A43" s="1599" t="s">
        <v>2089</v>
      </c>
      <c r="B43" s="1623"/>
      <c r="C43" s="1624"/>
      <c r="D43" s="1624"/>
      <c r="E43" s="1625"/>
      <c r="F43" s="1623"/>
      <c r="G43" s="1624"/>
      <c r="H43" s="1625"/>
      <c r="I43" s="1624"/>
      <c r="J43" s="1624"/>
      <c r="K43" s="1646">
        <f>SUM(B43:J43)</f>
        <v>0</v>
      </c>
    </row>
    <row r="44" spans="1:11" ht="15" customHeight="1" thickBot="1">
      <c r="A44" s="1592" t="s">
        <v>1737</v>
      </c>
      <c r="B44" s="1620"/>
      <c r="C44" s="1621"/>
      <c r="D44" s="1621"/>
      <c r="E44" s="1622"/>
      <c r="F44" s="1620"/>
      <c r="G44" s="1621"/>
      <c r="H44" s="1622"/>
      <c r="I44" s="1621"/>
      <c r="J44" s="1621"/>
      <c r="K44" s="1646">
        <f>SUM(B44:J44)</f>
        <v>0</v>
      </c>
    </row>
    <row r="45" spans="1:11" ht="19.5" customHeight="1" thickBot="1">
      <c r="A45" s="1587" t="s">
        <v>2090</v>
      </c>
      <c r="B45" s="1626"/>
      <c r="C45" s="1627"/>
      <c r="D45" s="1627"/>
      <c r="E45" s="1628"/>
      <c r="F45" s="1626"/>
      <c r="G45" s="1627"/>
      <c r="H45" s="1628"/>
      <c r="I45" s="1627"/>
      <c r="J45" s="1628"/>
      <c r="K45" s="1650">
        <f>SUM(B45:J45)</f>
        <v>0</v>
      </c>
    </row>
    <row r="46" spans="1:11" ht="18.75" customHeight="1" thickBot="1">
      <c r="A46" s="1587" t="s">
        <v>1738</v>
      </c>
      <c r="B46" s="1602">
        <f t="shared" ref="B46:K46" si="9">+B45+B40+B36+B25+B9</f>
        <v>0</v>
      </c>
      <c r="C46" s="1603">
        <f t="shared" si="9"/>
        <v>0</v>
      </c>
      <c r="D46" s="1603">
        <f t="shared" si="9"/>
        <v>0</v>
      </c>
      <c r="E46" s="1608">
        <f t="shared" si="9"/>
        <v>0</v>
      </c>
      <c r="F46" s="1603">
        <f t="shared" si="9"/>
        <v>0</v>
      </c>
      <c r="G46" s="1603">
        <f t="shared" si="9"/>
        <v>0</v>
      </c>
      <c r="H46" s="1608">
        <f t="shared" si="9"/>
        <v>0</v>
      </c>
      <c r="I46" s="1603">
        <f t="shared" si="9"/>
        <v>0</v>
      </c>
      <c r="J46" s="1603">
        <f t="shared" si="9"/>
        <v>0</v>
      </c>
      <c r="K46" s="1651">
        <f t="shared" si="9"/>
        <v>0</v>
      </c>
    </row>
    <row r="47" spans="1:11" ht="18.75" customHeight="1" thickBot="1">
      <c r="A47" s="1587" t="s">
        <v>2091</v>
      </c>
      <c r="B47" s="1602">
        <f t="shared" ref="B47:K47" si="10">SUM(B48:B50)</f>
        <v>0</v>
      </c>
      <c r="C47" s="1603">
        <f t="shared" si="10"/>
        <v>0</v>
      </c>
      <c r="D47" s="1603">
        <f t="shared" si="10"/>
        <v>0</v>
      </c>
      <c r="E47" s="1608">
        <f t="shared" si="10"/>
        <v>0</v>
      </c>
      <c r="F47" s="1603">
        <f t="shared" si="10"/>
        <v>0</v>
      </c>
      <c r="G47" s="1603">
        <f t="shared" si="10"/>
        <v>0</v>
      </c>
      <c r="H47" s="1608">
        <f t="shared" si="10"/>
        <v>0</v>
      </c>
      <c r="I47" s="1603">
        <f t="shared" si="10"/>
        <v>0</v>
      </c>
      <c r="J47" s="1603">
        <f t="shared" si="10"/>
        <v>0</v>
      </c>
      <c r="K47" s="1652">
        <f t="shared" si="10"/>
        <v>0</v>
      </c>
    </row>
    <row r="48" spans="1:11" ht="26.25" customHeight="1">
      <c r="A48" s="1630" t="s">
        <v>2092</v>
      </c>
      <c r="B48" s="1631"/>
      <c r="C48" s="1632"/>
      <c r="D48" s="1632"/>
      <c r="E48" s="1633"/>
      <c r="F48" s="1634"/>
      <c r="G48" s="1635"/>
      <c r="H48" s="1636"/>
      <c r="I48" s="1632"/>
      <c r="J48" s="1632"/>
      <c r="K48" s="1646">
        <f>SUM(B48:J48)</f>
        <v>0</v>
      </c>
    </row>
    <row r="49" spans="1:11" ht="27" customHeight="1">
      <c r="A49" s="1630" t="s">
        <v>2093</v>
      </c>
      <c r="B49" s="1631"/>
      <c r="C49" s="1632"/>
      <c r="D49" s="1632"/>
      <c r="E49" s="1633"/>
      <c r="F49" s="1631"/>
      <c r="G49" s="1632"/>
      <c r="H49" s="1633"/>
      <c r="I49" s="1632"/>
      <c r="J49" s="1632"/>
      <c r="K49" s="1646">
        <f>SUM(B49:J49)</f>
        <v>0</v>
      </c>
    </row>
    <row r="50" spans="1:11" ht="20.25" customHeight="1" thickBot="1">
      <c r="A50" s="1585" t="s">
        <v>2094</v>
      </c>
      <c r="B50" s="1631"/>
      <c r="C50" s="1632"/>
      <c r="D50" s="1632"/>
      <c r="E50" s="1633"/>
      <c r="F50" s="1637"/>
      <c r="G50" s="1638"/>
      <c r="H50" s="1639"/>
      <c r="I50" s="1632"/>
      <c r="J50" s="1632"/>
      <c r="K50" s="1646">
        <f>SUM(B50:J50)</f>
        <v>0</v>
      </c>
    </row>
    <row r="51" spans="1:11" ht="18.75" customHeight="1" thickBot="1">
      <c r="A51" s="1587" t="s">
        <v>2095</v>
      </c>
      <c r="B51" s="1588">
        <f t="shared" ref="B51:K51" si="11">+B47+B46</f>
        <v>0</v>
      </c>
      <c r="C51" s="1589">
        <f t="shared" si="11"/>
        <v>0</v>
      </c>
      <c r="D51" s="1589">
        <f t="shared" si="11"/>
        <v>0</v>
      </c>
      <c r="E51" s="1590">
        <f t="shared" si="11"/>
        <v>0</v>
      </c>
      <c r="F51" s="1589">
        <f t="shared" si="11"/>
        <v>0</v>
      </c>
      <c r="G51" s="1589">
        <f t="shared" si="11"/>
        <v>0</v>
      </c>
      <c r="H51" s="1590">
        <f t="shared" si="11"/>
        <v>0</v>
      </c>
      <c r="I51" s="1589">
        <f t="shared" si="11"/>
        <v>0</v>
      </c>
      <c r="J51" s="1589">
        <f t="shared" si="11"/>
        <v>0</v>
      </c>
      <c r="K51" s="1591">
        <f t="shared" si="11"/>
        <v>0</v>
      </c>
    </row>
    <row r="52" spans="1:11" s="1600" customFormat="1">
      <c r="A52" s="1640"/>
      <c r="B52" s="1640"/>
      <c r="C52" s="1640"/>
      <c r="D52" s="1640"/>
      <c r="E52" s="1640"/>
      <c r="F52" s="1641"/>
      <c r="G52" s="1641"/>
      <c r="H52" s="1641"/>
      <c r="I52" s="1641"/>
      <c r="J52" s="1641"/>
      <c r="K52" s="1642"/>
    </row>
  </sheetData>
  <mergeCells count="3">
    <mergeCell ref="B7:E7"/>
    <mergeCell ref="F7:H7"/>
    <mergeCell ref="I7:J7"/>
  </mergeCells>
  <pageMargins left="0.75" right="0.75" top="1" bottom="1" header="0.5" footer="0.5"/>
  <pageSetup orientation="portrait"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52"/>
  <sheetViews>
    <sheetView showGridLines="0" zoomScale="80" zoomScaleNormal="80" workbookViewId="0">
      <selection activeCell="B2" sqref="B2"/>
    </sheetView>
  </sheetViews>
  <sheetFormatPr defaultRowHeight="12.75"/>
  <cols>
    <col min="1" max="1" width="60.140625" style="1576" customWidth="1"/>
    <col min="2" max="2" width="18.5703125" style="1576" customWidth="1"/>
    <col min="3" max="4" width="11.140625" style="1576" customWidth="1"/>
    <col min="5" max="5" width="10.7109375" style="1576" customWidth="1"/>
    <col min="6" max="9" width="11.140625" style="1576" customWidth="1"/>
    <col min="10" max="10" width="13.42578125" style="1576" customWidth="1"/>
    <col min="11" max="11" width="11.140625" style="1576" customWidth="1"/>
    <col min="12" max="16384" width="9.140625" style="1576"/>
  </cols>
  <sheetData>
    <row r="1" spans="1:11" ht="15">
      <c r="A1" t="s">
        <v>0</v>
      </c>
      <c r="B1" t="s">
        <v>2105</v>
      </c>
    </row>
    <row r="2" spans="1:11" ht="26.25" customHeight="1">
      <c r="A2" t="s">
        <v>1877</v>
      </c>
      <c r="B2" s="1508" t="s">
        <v>2106</v>
      </c>
    </row>
    <row r="3" spans="1:11" ht="15">
      <c r="A3" t="s">
        <v>4</v>
      </c>
      <c r="B3" t="s">
        <v>475</v>
      </c>
    </row>
    <row r="4" spans="1:11" ht="15">
      <c r="A4" t="s">
        <v>6</v>
      </c>
      <c r="B4" t="s">
        <v>7</v>
      </c>
    </row>
    <row r="5" spans="1:11" ht="15">
      <c r="A5" t="s">
        <v>8</v>
      </c>
      <c r="B5" t="s">
        <v>1880</v>
      </c>
    </row>
    <row r="6" spans="1:11" ht="13.5" thickBot="1"/>
    <row r="7" spans="1:11" ht="13.5" thickBot="1">
      <c r="A7" s="1643"/>
      <c r="B7" s="3107" t="s">
        <v>2051</v>
      </c>
      <c r="C7" s="3108"/>
      <c r="D7" s="3108"/>
      <c r="E7" s="3109"/>
      <c r="F7" s="3110" t="s">
        <v>2052</v>
      </c>
      <c r="G7" s="3111"/>
      <c r="H7" s="3112"/>
      <c r="I7" s="3110" t="s">
        <v>2053</v>
      </c>
      <c r="J7" s="3111"/>
      <c r="K7" s="1577" t="s">
        <v>1884</v>
      </c>
    </row>
    <row r="8" spans="1:11" ht="13.5" thickBot="1">
      <c r="A8" s="1644" t="s">
        <v>2104</v>
      </c>
      <c r="B8" s="1578" t="s">
        <v>2054</v>
      </c>
      <c r="C8" s="1579" t="s">
        <v>2055</v>
      </c>
      <c r="D8" s="1579" t="s">
        <v>2056</v>
      </c>
      <c r="E8" s="1580" t="s">
        <v>2057</v>
      </c>
      <c r="F8" s="1581" t="s">
        <v>2058</v>
      </c>
      <c r="G8" s="1582" t="s">
        <v>2059</v>
      </c>
      <c r="H8" s="1583" t="s">
        <v>2060</v>
      </c>
      <c r="I8" s="1584" t="s">
        <v>2061</v>
      </c>
      <c r="J8" s="1585" t="s">
        <v>2062</v>
      </c>
      <c r="K8" s="1586"/>
    </row>
    <row r="9" spans="1:11" ht="18.75" customHeight="1" thickBot="1">
      <c r="A9" s="1587" t="s">
        <v>2063</v>
      </c>
      <c r="B9" s="1602">
        <f t="shared" ref="B9:K9" si="0">SUM(B10:B24)</f>
        <v>0</v>
      </c>
      <c r="C9" s="1603">
        <f t="shared" si="0"/>
        <v>0</v>
      </c>
      <c r="D9" s="1603">
        <f t="shared" si="0"/>
        <v>0</v>
      </c>
      <c r="E9" s="1608">
        <f t="shared" si="0"/>
        <v>0</v>
      </c>
      <c r="F9" s="1603">
        <f t="shared" si="0"/>
        <v>0</v>
      </c>
      <c r="G9" s="1603">
        <f t="shared" si="0"/>
        <v>0</v>
      </c>
      <c r="H9" s="1608">
        <f t="shared" si="0"/>
        <v>0</v>
      </c>
      <c r="I9" s="1603">
        <f t="shared" si="0"/>
        <v>0</v>
      </c>
      <c r="J9" s="1603">
        <f t="shared" si="0"/>
        <v>0</v>
      </c>
      <c r="K9" s="1591">
        <f t="shared" si="0"/>
        <v>0</v>
      </c>
    </row>
    <row r="10" spans="1:11">
      <c r="A10" s="1592" t="s">
        <v>2064</v>
      </c>
      <c r="B10" s="1593"/>
      <c r="C10" s="1594"/>
      <c r="D10" s="1594"/>
      <c r="E10" s="1595"/>
      <c r="F10" s="1593"/>
      <c r="G10" s="1594"/>
      <c r="H10" s="1595"/>
      <c r="I10" s="1594"/>
      <c r="J10" s="1596"/>
      <c r="K10" s="1645">
        <f t="shared" ref="K10:K24" si="1">SUM(B10:J10)</f>
        <v>0</v>
      </c>
    </row>
    <row r="11" spans="1:11">
      <c r="A11" s="1592" t="s">
        <v>2065</v>
      </c>
      <c r="B11" s="1593"/>
      <c r="C11" s="1594"/>
      <c r="D11" s="1594"/>
      <c r="E11" s="1595"/>
      <c r="F11" s="1593"/>
      <c r="G11" s="1594"/>
      <c r="H11" s="1595"/>
      <c r="I11" s="1594"/>
      <c r="J11" s="1594"/>
      <c r="K11" s="1646">
        <f t="shared" si="1"/>
        <v>0</v>
      </c>
    </row>
    <row r="12" spans="1:11">
      <c r="A12" s="1592" t="s">
        <v>2066</v>
      </c>
      <c r="B12" s="1593"/>
      <c r="C12" s="1594"/>
      <c r="D12" s="1594"/>
      <c r="E12" s="1595"/>
      <c r="F12" s="1593"/>
      <c r="G12" s="1594"/>
      <c r="H12" s="1595"/>
      <c r="I12" s="1594"/>
      <c r="J12" s="1594"/>
      <c r="K12" s="1646">
        <f t="shared" si="1"/>
        <v>0</v>
      </c>
    </row>
    <row r="13" spans="1:11">
      <c r="A13" s="1592" t="s">
        <v>2067</v>
      </c>
      <c r="B13" s="1593"/>
      <c r="C13" s="1594"/>
      <c r="D13" s="1594"/>
      <c r="E13" s="1595"/>
      <c r="F13" s="1593"/>
      <c r="G13" s="1594"/>
      <c r="H13" s="1595"/>
      <c r="I13" s="1594"/>
      <c r="J13" s="1594"/>
      <c r="K13" s="1646">
        <f t="shared" si="1"/>
        <v>0</v>
      </c>
    </row>
    <row r="14" spans="1:11">
      <c r="A14" s="1592" t="s">
        <v>2068</v>
      </c>
      <c r="B14" s="1593"/>
      <c r="C14" s="1594"/>
      <c r="D14" s="1594"/>
      <c r="E14" s="1595"/>
      <c r="F14" s="1593"/>
      <c r="G14" s="1594"/>
      <c r="H14" s="1595"/>
      <c r="I14" s="1594"/>
      <c r="J14" s="1594"/>
      <c r="K14" s="1646">
        <f t="shared" si="1"/>
        <v>0</v>
      </c>
    </row>
    <row r="15" spans="1:11">
      <c r="A15" s="1592" t="s">
        <v>2069</v>
      </c>
      <c r="B15" s="1593"/>
      <c r="C15" s="1594"/>
      <c r="D15" s="1594"/>
      <c r="E15" s="1595"/>
      <c r="F15" s="1593"/>
      <c r="G15" s="1594"/>
      <c r="H15" s="1595"/>
      <c r="I15" s="1594"/>
      <c r="J15" s="1594"/>
      <c r="K15" s="1646">
        <f t="shared" si="1"/>
        <v>0</v>
      </c>
    </row>
    <row r="16" spans="1:11">
      <c r="A16" s="1592" t="s">
        <v>2070</v>
      </c>
      <c r="B16" s="1593"/>
      <c r="C16" s="1594"/>
      <c r="D16" s="1594"/>
      <c r="E16" s="1595"/>
      <c r="F16" s="1593"/>
      <c r="G16" s="1594"/>
      <c r="H16" s="1595"/>
      <c r="I16" s="1594"/>
      <c r="J16" s="1594"/>
      <c r="K16" s="1646">
        <f t="shared" si="1"/>
        <v>0</v>
      </c>
    </row>
    <row r="17" spans="1:11" ht="23.25">
      <c r="A17" s="1599" t="s">
        <v>2071</v>
      </c>
      <c r="B17" s="1593"/>
      <c r="C17" s="1594"/>
      <c r="D17" s="1594"/>
      <c r="E17" s="1595"/>
      <c r="F17" s="1593"/>
      <c r="G17" s="1594"/>
      <c r="H17" s="1595"/>
      <c r="I17" s="1594"/>
      <c r="J17" s="1594"/>
      <c r="K17" s="1646">
        <f t="shared" si="1"/>
        <v>0</v>
      </c>
    </row>
    <row r="18" spans="1:11" s="1600" customFormat="1">
      <c r="A18" s="1599" t="s">
        <v>2072</v>
      </c>
      <c r="B18" s="1593"/>
      <c r="C18" s="1594"/>
      <c r="D18" s="1594"/>
      <c r="E18" s="1595"/>
      <c r="F18" s="1593"/>
      <c r="G18" s="1594"/>
      <c r="H18" s="1595"/>
      <c r="I18" s="1594"/>
      <c r="J18" s="1594"/>
      <c r="K18" s="1646">
        <f t="shared" si="1"/>
        <v>0</v>
      </c>
    </row>
    <row r="19" spans="1:11" s="1600" customFormat="1">
      <c r="A19" s="1592" t="s">
        <v>2073</v>
      </c>
      <c r="B19" s="1593"/>
      <c r="C19" s="1594"/>
      <c r="D19" s="1594"/>
      <c r="E19" s="1595"/>
      <c r="F19" s="1593"/>
      <c r="G19" s="1594"/>
      <c r="H19" s="1595"/>
      <c r="I19" s="1594"/>
      <c r="J19" s="1594"/>
      <c r="K19" s="1646">
        <f t="shared" si="1"/>
        <v>0</v>
      </c>
    </row>
    <row r="20" spans="1:11" ht="12" customHeight="1">
      <c r="A20" s="1592" t="s">
        <v>2074</v>
      </c>
      <c r="B20" s="1593"/>
      <c r="C20" s="1594"/>
      <c r="D20" s="1594"/>
      <c r="E20" s="1595"/>
      <c r="F20" s="1593"/>
      <c r="G20" s="1594"/>
      <c r="H20" s="1595"/>
      <c r="I20" s="1594"/>
      <c r="J20" s="1594"/>
      <c r="K20" s="1646">
        <f t="shared" si="1"/>
        <v>0</v>
      </c>
    </row>
    <row r="21" spans="1:11">
      <c r="A21" s="1592" t="s">
        <v>2075</v>
      </c>
      <c r="B21" s="1593"/>
      <c r="C21" s="1594"/>
      <c r="D21" s="1594"/>
      <c r="E21" s="1595"/>
      <c r="F21" s="1593"/>
      <c r="G21" s="1594"/>
      <c r="H21" s="1595"/>
      <c r="I21" s="1594"/>
      <c r="J21" s="1594"/>
      <c r="K21" s="1646">
        <f t="shared" si="1"/>
        <v>0</v>
      </c>
    </row>
    <row r="22" spans="1:11">
      <c r="A22" s="1592" t="s">
        <v>2076</v>
      </c>
      <c r="B22" s="1593"/>
      <c r="C22" s="1594"/>
      <c r="D22" s="1594"/>
      <c r="E22" s="1595"/>
      <c r="F22" s="1593"/>
      <c r="G22" s="1594"/>
      <c r="H22" s="1595"/>
      <c r="I22" s="1594"/>
      <c r="J22" s="1594"/>
      <c r="K22" s="1646">
        <f t="shared" si="1"/>
        <v>0</v>
      </c>
    </row>
    <row r="23" spans="1:11">
      <c r="A23" s="1592" t="s">
        <v>2077</v>
      </c>
      <c r="B23" s="1593"/>
      <c r="C23" s="1594"/>
      <c r="D23" s="1594"/>
      <c r="E23" s="1595"/>
      <c r="F23" s="1593"/>
      <c r="G23" s="1594"/>
      <c r="H23" s="1595"/>
      <c r="I23" s="1594"/>
      <c r="J23" s="1594"/>
      <c r="K23" s="1646">
        <f t="shared" si="1"/>
        <v>0</v>
      </c>
    </row>
    <row r="24" spans="1:11" ht="13.5" thickBot="1">
      <c r="A24" s="1592" t="s">
        <v>2078</v>
      </c>
      <c r="B24" s="1593"/>
      <c r="C24" s="1594"/>
      <c r="D24" s="1594"/>
      <c r="E24" s="1595"/>
      <c r="F24" s="1593"/>
      <c r="G24" s="1594"/>
      <c r="H24" s="1595"/>
      <c r="I24" s="1594"/>
      <c r="J24" s="1594"/>
      <c r="K24" s="1647">
        <f t="shared" si="1"/>
        <v>0</v>
      </c>
    </row>
    <row r="25" spans="1:11" ht="22.5" customHeight="1" thickBot="1">
      <c r="A25" s="1587" t="s">
        <v>2079</v>
      </c>
      <c r="B25" s="1602">
        <f>+B26+B29+B35</f>
        <v>0</v>
      </c>
      <c r="C25" s="1602">
        <f t="shared" ref="C25:H25" si="2">+C26+C29+C35</f>
        <v>0</v>
      </c>
      <c r="D25" s="1602">
        <f t="shared" si="2"/>
        <v>0</v>
      </c>
      <c r="E25" s="1602">
        <f t="shared" si="2"/>
        <v>0</v>
      </c>
      <c r="F25" s="1602">
        <f t="shared" si="2"/>
        <v>0</v>
      </c>
      <c r="G25" s="1602">
        <f t="shared" si="2"/>
        <v>0</v>
      </c>
      <c r="H25" s="1602">
        <f t="shared" si="2"/>
        <v>0</v>
      </c>
      <c r="I25" s="1603">
        <f t="shared" ref="I25:K25" si="3">+I26+I29+I32+I33+I34+I35</f>
        <v>0</v>
      </c>
      <c r="J25" s="1603">
        <f t="shared" si="3"/>
        <v>0</v>
      </c>
      <c r="K25" s="1648">
        <f t="shared" si="3"/>
        <v>0</v>
      </c>
    </row>
    <row r="26" spans="1:11" ht="21" customHeight="1" thickBot="1">
      <c r="A26" s="1592" t="s">
        <v>2080</v>
      </c>
      <c r="B26" s="1605">
        <f t="shared" ref="B26:K26" si="4">+B27+B28</f>
        <v>0</v>
      </c>
      <c r="C26" s="1606">
        <f t="shared" si="4"/>
        <v>0</v>
      </c>
      <c r="D26" s="1606">
        <f t="shared" si="4"/>
        <v>0</v>
      </c>
      <c r="E26" s="1607">
        <f t="shared" si="4"/>
        <v>0</v>
      </c>
      <c r="F26" s="1602">
        <f t="shared" si="4"/>
        <v>0</v>
      </c>
      <c r="G26" s="1603">
        <f t="shared" si="4"/>
        <v>0</v>
      </c>
      <c r="H26" s="1608">
        <f t="shared" si="4"/>
        <v>0</v>
      </c>
      <c r="I26" s="1603">
        <f t="shared" si="4"/>
        <v>0</v>
      </c>
      <c r="J26" s="1603">
        <f t="shared" si="4"/>
        <v>0</v>
      </c>
      <c r="K26" s="1648">
        <f t="shared" si="4"/>
        <v>0</v>
      </c>
    </row>
    <row r="27" spans="1:11" s="1600" customFormat="1">
      <c r="A27" s="1609" t="s">
        <v>2039</v>
      </c>
      <c r="B27" s="1593"/>
      <c r="C27" s="1594"/>
      <c r="D27" s="1594"/>
      <c r="E27" s="1595"/>
      <c r="F27" s="1593"/>
      <c r="G27" s="1594"/>
      <c r="H27" s="1595"/>
      <c r="I27" s="1594"/>
      <c r="J27" s="1594"/>
      <c r="K27" s="1646">
        <f>SUM(B27:J27)</f>
        <v>0</v>
      </c>
    </row>
    <row r="28" spans="1:11" s="1600" customFormat="1" ht="13.5" thickBot="1">
      <c r="A28" s="1610" t="s">
        <v>2081</v>
      </c>
      <c r="B28" s="1593"/>
      <c r="C28" s="1594"/>
      <c r="D28" s="1594"/>
      <c r="E28" s="1595"/>
      <c r="F28" s="1593"/>
      <c r="G28" s="1594"/>
      <c r="H28" s="1595"/>
      <c r="I28" s="1594"/>
      <c r="J28" s="1594"/>
      <c r="K28" s="1646">
        <f>SUM(B28:J28)</f>
        <v>0</v>
      </c>
    </row>
    <row r="29" spans="1:11" ht="13.5" thickBot="1">
      <c r="A29" s="1611" t="s">
        <v>2082</v>
      </c>
      <c r="B29" s="1602">
        <f t="shared" ref="B29:K29" si="5">+B30+B31</f>
        <v>0</v>
      </c>
      <c r="C29" s="1603">
        <f t="shared" si="5"/>
        <v>0</v>
      </c>
      <c r="D29" s="1603">
        <f t="shared" si="5"/>
        <v>0</v>
      </c>
      <c r="E29" s="1608">
        <f t="shared" si="5"/>
        <v>0</v>
      </c>
      <c r="F29" s="1602">
        <f t="shared" si="5"/>
        <v>0</v>
      </c>
      <c r="G29" s="1603">
        <f t="shared" si="5"/>
        <v>0</v>
      </c>
      <c r="H29" s="1608">
        <f t="shared" si="5"/>
        <v>0</v>
      </c>
      <c r="I29" s="1603">
        <f t="shared" si="5"/>
        <v>0</v>
      </c>
      <c r="J29" s="1603">
        <f t="shared" si="5"/>
        <v>0</v>
      </c>
      <c r="K29" s="1645">
        <f t="shared" si="5"/>
        <v>0</v>
      </c>
    </row>
    <row r="30" spans="1:11">
      <c r="A30" s="1609" t="s">
        <v>2039</v>
      </c>
      <c r="B30" s="1593"/>
      <c r="C30" s="1594"/>
      <c r="D30" s="1594"/>
      <c r="E30" s="1595"/>
      <c r="F30" s="1593"/>
      <c r="G30" s="1594"/>
      <c r="H30" s="1595"/>
      <c r="I30" s="1594"/>
      <c r="J30" s="1594"/>
      <c r="K30" s="1645">
        <f t="shared" ref="K30:K35" si="6">SUM(B30:J30)</f>
        <v>0</v>
      </c>
    </row>
    <row r="31" spans="1:11" ht="13.5" thickBot="1">
      <c r="A31" s="1610" t="s">
        <v>2081</v>
      </c>
      <c r="B31" s="1593"/>
      <c r="C31" s="1594"/>
      <c r="D31" s="1594"/>
      <c r="E31" s="1595"/>
      <c r="F31" s="1593"/>
      <c r="G31" s="1594"/>
      <c r="H31" s="1595"/>
      <c r="I31" s="1594"/>
      <c r="J31" s="1594"/>
      <c r="K31" s="1646">
        <f t="shared" si="6"/>
        <v>0</v>
      </c>
    </row>
    <row r="32" spans="1:11">
      <c r="A32" s="1592" t="s">
        <v>201</v>
      </c>
      <c r="B32" s="1612"/>
      <c r="C32" s="1613"/>
      <c r="D32" s="1613"/>
      <c r="E32" s="1614"/>
      <c r="F32" s="1612"/>
      <c r="G32" s="1613"/>
      <c r="H32" s="1614"/>
      <c r="I32" s="1594"/>
      <c r="J32" s="1594"/>
      <c r="K32" s="1646">
        <f t="shared" si="6"/>
        <v>0</v>
      </c>
    </row>
    <row r="33" spans="1:11">
      <c r="A33" s="1592" t="s">
        <v>2083</v>
      </c>
      <c r="B33" s="1612"/>
      <c r="C33" s="1613"/>
      <c r="D33" s="1613"/>
      <c r="E33" s="1614"/>
      <c r="F33" s="1612"/>
      <c r="G33" s="1613"/>
      <c r="H33" s="1614"/>
      <c r="I33" s="1594"/>
      <c r="J33" s="1594"/>
      <c r="K33" s="1646">
        <f t="shared" si="6"/>
        <v>0</v>
      </c>
    </row>
    <row r="34" spans="1:11">
      <c r="A34" s="1592" t="s">
        <v>606</v>
      </c>
      <c r="B34" s="1612"/>
      <c r="C34" s="1613"/>
      <c r="D34" s="1613"/>
      <c r="E34" s="1614"/>
      <c r="F34" s="1612"/>
      <c r="G34" s="1613"/>
      <c r="H34" s="1614"/>
      <c r="I34" s="1594"/>
      <c r="J34" s="1594"/>
      <c r="K34" s="1646">
        <f t="shared" si="6"/>
        <v>0</v>
      </c>
    </row>
    <row r="35" spans="1:11" ht="13.5" thickBot="1">
      <c r="A35" s="1592" t="s">
        <v>2084</v>
      </c>
      <c r="B35" s="1593"/>
      <c r="C35" s="1594"/>
      <c r="D35" s="1594"/>
      <c r="E35" s="1595"/>
      <c r="F35" s="1593"/>
      <c r="G35" s="1594"/>
      <c r="H35" s="1595"/>
      <c r="I35" s="1594"/>
      <c r="J35" s="1594"/>
      <c r="K35" s="1647">
        <f t="shared" si="6"/>
        <v>0</v>
      </c>
    </row>
    <row r="36" spans="1:11" ht="23.25" customHeight="1" thickBot="1">
      <c r="A36" s="1587" t="s">
        <v>1964</v>
      </c>
      <c r="B36" s="1602">
        <f t="shared" ref="B36:K36" si="7">SUM(B37:B39)</f>
        <v>0</v>
      </c>
      <c r="C36" s="1603">
        <f t="shared" si="7"/>
        <v>0</v>
      </c>
      <c r="D36" s="1603">
        <f t="shared" si="7"/>
        <v>0</v>
      </c>
      <c r="E36" s="1608">
        <f t="shared" si="7"/>
        <v>0</v>
      </c>
      <c r="F36" s="1603">
        <f t="shared" si="7"/>
        <v>0</v>
      </c>
      <c r="G36" s="1603">
        <f t="shared" si="7"/>
        <v>0</v>
      </c>
      <c r="H36" s="1608">
        <f t="shared" si="7"/>
        <v>0</v>
      </c>
      <c r="I36" s="1603">
        <f t="shared" si="7"/>
        <v>0</v>
      </c>
      <c r="J36" s="1603">
        <f t="shared" si="7"/>
        <v>0</v>
      </c>
      <c r="K36" s="1649">
        <f t="shared" si="7"/>
        <v>0</v>
      </c>
    </row>
    <row r="37" spans="1:11" s="1619" customFormat="1">
      <c r="A37" s="1592" t="s">
        <v>307</v>
      </c>
      <c r="B37" s="1616"/>
      <c r="C37" s="1617"/>
      <c r="D37" s="1617"/>
      <c r="E37" s="1618"/>
      <c r="F37" s="1616"/>
      <c r="G37" s="1617"/>
      <c r="H37" s="1618"/>
      <c r="I37" s="1617"/>
      <c r="J37" s="1617"/>
      <c r="K37" s="1646">
        <f>SUM(B37:J37)</f>
        <v>0</v>
      </c>
    </row>
    <row r="38" spans="1:11">
      <c r="A38" s="1592" t="s">
        <v>2085</v>
      </c>
      <c r="B38" s="1593"/>
      <c r="C38" s="1594"/>
      <c r="D38" s="1594"/>
      <c r="E38" s="1595"/>
      <c r="F38" s="1593"/>
      <c r="G38" s="1594"/>
      <c r="H38" s="1595"/>
      <c r="I38" s="1594"/>
      <c r="J38" s="1594"/>
      <c r="K38" s="1646">
        <f>SUM(B38:J38)</f>
        <v>0</v>
      </c>
    </row>
    <row r="39" spans="1:11" ht="13.5" thickBot="1">
      <c r="A39" s="1592" t="s">
        <v>613</v>
      </c>
      <c r="B39" s="1593"/>
      <c r="C39" s="1594"/>
      <c r="D39" s="1594"/>
      <c r="E39" s="1595"/>
      <c r="F39" s="1593"/>
      <c r="G39" s="1594"/>
      <c r="H39" s="1595"/>
      <c r="I39" s="1594"/>
      <c r="J39" s="1594"/>
      <c r="K39" s="1646">
        <f>SUM(B39:J39)</f>
        <v>0</v>
      </c>
    </row>
    <row r="40" spans="1:11" ht="20.25" customHeight="1" thickBot="1">
      <c r="A40" s="1587" t="s">
        <v>2086</v>
      </c>
      <c r="B40" s="1602">
        <f t="shared" ref="B40:K40" si="8">SUM(B41:B44)</f>
        <v>0</v>
      </c>
      <c r="C40" s="1603">
        <f t="shared" si="8"/>
        <v>0</v>
      </c>
      <c r="D40" s="1603">
        <f t="shared" si="8"/>
        <v>0</v>
      </c>
      <c r="E40" s="1608">
        <f t="shared" si="8"/>
        <v>0</v>
      </c>
      <c r="F40" s="1603">
        <f t="shared" si="8"/>
        <v>0</v>
      </c>
      <c r="G40" s="1603">
        <f t="shared" si="8"/>
        <v>0</v>
      </c>
      <c r="H40" s="1608">
        <f t="shared" si="8"/>
        <v>0</v>
      </c>
      <c r="I40" s="1603">
        <f t="shared" si="8"/>
        <v>0</v>
      </c>
      <c r="J40" s="1603">
        <f t="shared" si="8"/>
        <v>0</v>
      </c>
      <c r="K40" s="1650">
        <f t="shared" si="8"/>
        <v>0</v>
      </c>
    </row>
    <row r="41" spans="1:11">
      <c r="A41" s="1592" t="s">
        <v>2087</v>
      </c>
      <c r="B41" s="1620"/>
      <c r="C41" s="1621"/>
      <c r="D41" s="1621"/>
      <c r="E41" s="1622"/>
      <c r="F41" s="1620"/>
      <c r="G41" s="1621"/>
      <c r="H41" s="1622"/>
      <c r="I41" s="1621"/>
      <c r="J41" s="1621"/>
      <c r="K41" s="1646">
        <f>SUM(B41:J41)</f>
        <v>0</v>
      </c>
    </row>
    <row r="42" spans="1:11">
      <c r="A42" s="1592" t="s">
        <v>2088</v>
      </c>
      <c r="B42" s="1623"/>
      <c r="C42" s="1624"/>
      <c r="D42" s="1624"/>
      <c r="E42" s="1625"/>
      <c r="F42" s="1623"/>
      <c r="G42" s="1624"/>
      <c r="H42" s="1625"/>
      <c r="I42" s="1624"/>
      <c r="J42" s="1624"/>
      <c r="K42" s="1646">
        <f>SUM(B42:J42)</f>
        <v>0</v>
      </c>
    </row>
    <row r="43" spans="1:11" ht="18.75" customHeight="1">
      <c r="A43" s="1599" t="s">
        <v>2089</v>
      </c>
      <c r="B43" s="1623"/>
      <c r="C43" s="1624"/>
      <c r="D43" s="1624"/>
      <c r="E43" s="1625"/>
      <c r="F43" s="1623"/>
      <c r="G43" s="1624"/>
      <c r="H43" s="1625"/>
      <c r="I43" s="1624"/>
      <c r="J43" s="1624"/>
      <c r="K43" s="1646">
        <f>SUM(B43:J43)</f>
        <v>0</v>
      </c>
    </row>
    <row r="44" spans="1:11" ht="15" customHeight="1" thickBot="1">
      <c r="A44" s="1592" t="s">
        <v>1737</v>
      </c>
      <c r="B44" s="1620"/>
      <c r="C44" s="1621"/>
      <c r="D44" s="1621"/>
      <c r="E44" s="1622"/>
      <c r="F44" s="1620"/>
      <c r="G44" s="1621"/>
      <c r="H44" s="1622"/>
      <c r="I44" s="1621"/>
      <c r="J44" s="1621"/>
      <c r="K44" s="1646">
        <f>SUM(B44:J44)</f>
        <v>0</v>
      </c>
    </row>
    <row r="45" spans="1:11" ht="19.5" customHeight="1" thickBot="1">
      <c r="A45" s="1587" t="s">
        <v>2090</v>
      </c>
      <c r="B45" s="1626"/>
      <c r="C45" s="1627"/>
      <c r="D45" s="1627"/>
      <c r="E45" s="1628"/>
      <c r="F45" s="1626"/>
      <c r="G45" s="1627"/>
      <c r="H45" s="1628"/>
      <c r="I45" s="1627"/>
      <c r="J45" s="1628"/>
      <c r="K45" s="1650">
        <f>SUM(B45:J45)</f>
        <v>0</v>
      </c>
    </row>
    <row r="46" spans="1:11" ht="18.75" customHeight="1" thickBot="1">
      <c r="A46" s="1587" t="s">
        <v>1738</v>
      </c>
      <c r="B46" s="1602">
        <f t="shared" ref="B46:K46" si="9">+B45+B40+B36+B25+B9</f>
        <v>0</v>
      </c>
      <c r="C46" s="1603">
        <f t="shared" si="9"/>
        <v>0</v>
      </c>
      <c r="D46" s="1603">
        <f t="shared" si="9"/>
        <v>0</v>
      </c>
      <c r="E46" s="1608">
        <f t="shared" si="9"/>
        <v>0</v>
      </c>
      <c r="F46" s="1603">
        <f t="shared" si="9"/>
        <v>0</v>
      </c>
      <c r="G46" s="1603">
        <f t="shared" si="9"/>
        <v>0</v>
      </c>
      <c r="H46" s="1608">
        <f t="shared" si="9"/>
        <v>0</v>
      </c>
      <c r="I46" s="1603">
        <f t="shared" si="9"/>
        <v>0</v>
      </c>
      <c r="J46" s="1603">
        <f t="shared" si="9"/>
        <v>0</v>
      </c>
      <c r="K46" s="1651">
        <f t="shared" si="9"/>
        <v>0</v>
      </c>
    </row>
    <row r="47" spans="1:11" ht="18.75" customHeight="1" thickBot="1">
      <c r="A47" s="1587" t="s">
        <v>2091</v>
      </c>
      <c r="B47" s="1602">
        <f t="shared" ref="B47:K47" si="10">SUM(B48:B50)</f>
        <v>0</v>
      </c>
      <c r="C47" s="1603">
        <f t="shared" si="10"/>
        <v>0</v>
      </c>
      <c r="D47" s="1603">
        <f t="shared" si="10"/>
        <v>0</v>
      </c>
      <c r="E47" s="1608">
        <f t="shared" si="10"/>
        <v>0</v>
      </c>
      <c r="F47" s="1603">
        <f t="shared" si="10"/>
        <v>0</v>
      </c>
      <c r="G47" s="1603">
        <f t="shared" si="10"/>
        <v>0</v>
      </c>
      <c r="H47" s="1608">
        <f t="shared" si="10"/>
        <v>0</v>
      </c>
      <c r="I47" s="1603">
        <f t="shared" si="10"/>
        <v>0</v>
      </c>
      <c r="J47" s="1603">
        <f t="shared" si="10"/>
        <v>0</v>
      </c>
      <c r="K47" s="1652">
        <f t="shared" si="10"/>
        <v>0</v>
      </c>
    </row>
    <row r="48" spans="1:11" ht="26.25" customHeight="1">
      <c r="A48" s="1630" t="s">
        <v>2092</v>
      </c>
      <c r="B48" s="1631"/>
      <c r="C48" s="1632"/>
      <c r="D48" s="1632"/>
      <c r="E48" s="1633"/>
      <c r="F48" s="1634"/>
      <c r="G48" s="1635"/>
      <c r="H48" s="1636"/>
      <c r="I48" s="1632"/>
      <c r="J48" s="1632"/>
      <c r="K48" s="1646">
        <f>SUM(B48:J48)</f>
        <v>0</v>
      </c>
    </row>
    <row r="49" spans="1:11" ht="27" customHeight="1">
      <c r="A49" s="1630" t="s">
        <v>2093</v>
      </c>
      <c r="B49" s="1631"/>
      <c r="C49" s="1632"/>
      <c r="D49" s="1632"/>
      <c r="E49" s="1633"/>
      <c r="F49" s="1631"/>
      <c r="G49" s="1632"/>
      <c r="H49" s="1633"/>
      <c r="I49" s="1632"/>
      <c r="J49" s="1632"/>
      <c r="K49" s="1646">
        <f>SUM(B49:J49)</f>
        <v>0</v>
      </c>
    </row>
    <row r="50" spans="1:11" ht="20.25" customHeight="1" thickBot="1">
      <c r="A50" s="1585" t="s">
        <v>2094</v>
      </c>
      <c r="B50" s="1631"/>
      <c r="C50" s="1632"/>
      <c r="D50" s="1632"/>
      <c r="E50" s="1633"/>
      <c r="F50" s="1637"/>
      <c r="G50" s="1638"/>
      <c r="H50" s="1639"/>
      <c r="I50" s="1632"/>
      <c r="J50" s="1632"/>
      <c r="K50" s="1646">
        <f>SUM(B50:J50)</f>
        <v>0</v>
      </c>
    </row>
    <row r="51" spans="1:11" ht="18.75" customHeight="1" thickBot="1">
      <c r="A51" s="1587" t="s">
        <v>2095</v>
      </c>
      <c r="B51" s="1588">
        <f t="shared" ref="B51:K51" si="11">+B47+B46</f>
        <v>0</v>
      </c>
      <c r="C51" s="1589">
        <f t="shared" si="11"/>
        <v>0</v>
      </c>
      <c r="D51" s="1589">
        <f t="shared" si="11"/>
        <v>0</v>
      </c>
      <c r="E51" s="1590">
        <f t="shared" si="11"/>
        <v>0</v>
      </c>
      <c r="F51" s="1589">
        <f t="shared" si="11"/>
        <v>0</v>
      </c>
      <c r="G51" s="1589">
        <f t="shared" si="11"/>
        <v>0</v>
      </c>
      <c r="H51" s="1590">
        <f t="shared" si="11"/>
        <v>0</v>
      </c>
      <c r="I51" s="1589">
        <f t="shared" si="11"/>
        <v>0</v>
      </c>
      <c r="J51" s="1589">
        <f t="shared" si="11"/>
        <v>0</v>
      </c>
      <c r="K51" s="1591">
        <f t="shared" si="11"/>
        <v>0</v>
      </c>
    </row>
    <row r="52" spans="1:11" s="1600" customFormat="1">
      <c r="A52" s="1640"/>
      <c r="B52" s="1640"/>
      <c r="C52" s="1640"/>
      <c r="D52" s="1640"/>
      <c r="E52" s="1640"/>
      <c r="F52" s="1641"/>
      <c r="G52" s="1641"/>
      <c r="H52" s="1641"/>
      <c r="I52" s="1641"/>
      <c r="J52" s="1641"/>
      <c r="K52" s="1642"/>
    </row>
  </sheetData>
  <mergeCells count="3">
    <mergeCell ref="B7:E7"/>
    <mergeCell ref="F7:H7"/>
    <mergeCell ref="I7:J7"/>
  </mergeCells>
  <pageMargins left="0.75" right="0.75" top="1" bottom="1" header="0.5" footer="0.5"/>
  <pageSetup orientation="portrait"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45"/>
  <sheetViews>
    <sheetView showGridLines="0" zoomScale="80" zoomScaleNormal="80" workbookViewId="0">
      <selection activeCell="B2" sqref="B2"/>
    </sheetView>
  </sheetViews>
  <sheetFormatPr defaultRowHeight="15"/>
  <cols>
    <col min="1" max="1" width="54.5703125" customWidth="1"/>
    <col min="2" max="2" width="13.85546875" customWidth="1"/>
    <col min="4" max="4" width="15" customWidth="1"/>
    <col min="5" max="5" width="8.85546875" customWidth="1"/>
    <col min="6" max="6" width="7.85546875" customWidth="1"/>
    <col min="7" max="7" width="7.5703125" customWidth="1"/>
    <col min="8" max="9" width="8.7109375" customWidth="1"/>
    <col min="10" max="10" width="10.28515625" customWidth="1"/>
    <col min="11" max="11" width="6.7109375" bestFit="1" customWidth="1"/>
  </cols>
  <sheetData>
    <row r="1" spans="1:11" s="1576" customFormat="1">
      <c r="A1" s="1653" t="s">
        <v>0</v>
      </c>
      <c r="B1" s="1654">
        <v>37</v>
      </c>
      <c r="D1" s="1653"/>
      <c r="E1" s="1655"/>
    </row>
    <row r="2" spans="1:11" s="1576" customFormat="1" ht="14.25" customHeight="1">
      <c r="A2" s="1653" t="s">
        <v>1877</v>
      </c>
      <c r="B2" s="1656" t="s">
        <v>2107</v>
      </c>
      <c r="D2" s="1653"/>
      <c r="E2" s="1656"/>
    </row>
    <row r="3" spans="1:11" s="1576" customFormat="1">
      <c r="A3" s="1653" t="s">
        <v>4</v>
      </c>
      <c r="B3" s="1656" t="s">
        <v>475</v>
      </c>
      <c r="D3" s="1653"/>
      <c r="E3" s="1656"/>
    </row>
    <row r="4" spans="1:11" s="1576" customFormat="1">
      <c r="A4" s="1653" t="s">
        <v>6</v>
      </c>
      <c r="B4" s="1656" t="s">
        <v>7</v>
      </c>
      <c r="D4" s="1653"/>
      <c r="E4" s="1656"/>
    </row>
    <row r="5" spans="1:11" s="1576" customFormat="1">
      <c r="A5" s="1653" t="s">
        <v>8</v>
      </c>
      <c r="B5" s="1656" t="s">
        <v>1880</v>
      </c>
      <c r="D5" s="1653"/>
      <c r="E5" s="1656"/>
    </row>
    <row r="6" spans="1:11" ht="15.75" thickBot="1"/>
    <row r="7" spans="1:11" s="1660" customFormat="1" ht="12.75" customHeight="1">
      <c r="A7" s="1657"/>
      <c r="B7" s="1658" t="s">
        <v>2051</v>
      </c>
      <c r="C7" s="1658"/>
      <c r="D7" s="1658"/>
      <c r="E7" s="1659"/>
      <c r="F7" s="1658"/>
      <c r="G7" s="1658"/>
      <c r="H7" s="1658"/>
      <c r="I7" s="1658" t="s">
        <v>2053</v>
      </c>
      <c r="J7" s="1658"/>
      <c r="K7" s="3113" t="s">
        <v>1884</v>
      </c>
    </row>
    <row r="8" spans="1:11" s="1660" customFormat="1" ht="20.25" customHeight="1" thickBot="1">
      <c r="A8" s="1644" t="s">
        <v>2050</v>
      </c>
      <c r="B8" s="1661" t="s">
        <v>2054</v>
      </c>
      <c r="C8" s="1661" t="s">
        <v>2055</v>
      </c>
      <c r="D8" s="1661" t="s">
        <v>2056</v>
      </c>
      <c r="E8" s="1662" t="s">
        <v>2057</v>
      </c>
      <c r="F8" s="1661" t="s">
        <v>2058</v>
      </c>
      <c r="G8" s="1661" t="s">
        <v>2059</v>
      </c>
      <c r="H8" s="1661" t="s">
        <v>2060</v>
      </c>
      <c r="I8" s="1661" t="s">
        <v>2061</v>
      </c>
      <c r="J8" s="1661" t="s">
        <v>2062</v>
      </c>
      <c r="K8" s="3114"/>
    </row>
    <row r="9" spans="1:11" s="1660" customFormat="1" ht="20.25" customHeight="1" thickBot="1">
      <c r="A9" s="1663" t="s">
        <v>2108</v>
      </c>
      <c r="B9" s="1664">
        <f t="shared" ref="B9:K9" si="0">SUM(B10:B22)</f>
        <v>0</v>
      </c>
      <c r="C9" s="1665">
        <f t="shared" si="0"/>
        <v>0</v>
      </c>
      <c r="D9" s="1665">
        <f t="shared" si="0"/>
        <v>0</v>
      </c>
      <c r="E9" s="1666">
        <f t="shared" si="0"/>
        <v>0</v>
      </c>
      <c r="F9" s="1664">
        <f t="shared" si="0"/>
        <v>0</v>
      </c>
      <c r="G9" s="1665">
        <f t="shared" si="0"/>
        <v>0</v>
      </c>
      <c r="H9" s="1665">
        <f t="shared" si="0"/>
        <v>0</v>
      </c>
      <c r="I9" s="1665">
        <f t="shared" si="0"/>
        <v>0</v>
      </c>
      <c r="J9" s="1666">
        <f t="shared" si="0"/>
        <v>0</v>
      </c>
      <c r="K9" s="1648">
        <f t="shared" si="0"/>
        <v>0</v>
      </c>
    </row>
    <row r="10" spans="1:11" s="1660" customFormat="1" ht="12.75">
      <c r="A10" s="1667" t="s">
        <v>2109</v>
      </c>
      <c r="B10" s="1593"/>
      <c r="C10" s="1594"/>
      <c r="D10" s="1594"/>
      <c r="E10" s="1595"/>
      <c r="F10" s="1593"/>
      <c r="G10" s="1594"/>
      <c r="H10" s="1594"/>
      <c r="I10" s="1594"/>
      <c r="J10" s="1595"/>
      <c r="K10" s="1668">
        <f t="shared" ref="K10:K22" si="1">SUM(B10:J10)</f>
        <v>0</v>
      </c>
    </row>
    <row r="11" spans="1:11" s="1660" customFormat="1" ht="12.75">
      <c r="A11" s="1667" t="s">
        <v>2110</v>
      </c>
      <c r="B11" s="1593"/>
      <c r="C11" s="1594"/>
      <c r="D11" s="1594"/>
      <c r="E11" s="1595"/>
      <c r="F11" s="1593"/>
      <c r="G11" s="1594"/>
      <c r="H11" s="1594"/>
      <c r="I11" s="1594"/>
      <c r="J11" s="1595"/>
      <c r="K11" s="1668">
        <f t="shared" si="1"/>
        <v>0</v>
      </c>
    </row>
    <row r="12" spans="1:11" s="1660" customFormat="1" ht="12.75">
      <c r="A12" s="1667" t="s">
        <v>2111</v>
      </c>
      <c r="B12" s="1593"/>
      <c r="C12" s="1594"/>
      <c r="D12" s="1594"/>
      <c r="E12" s="1595"/>
      <c r="F12" s="1593"/>
      <c r="G12" s="1594"/>
      <c r="H12" s="1594"/>
      <c r="I12" s="1594"/>
      <c r="J12" s="1595"/>
      <c r="K12" s="1668">
        <f t="shared" si="1"/>
        <v>0</v>
      </c>
    </row>
    <row r="13" spans="1:11" s="1660" customFormat="1" ht="12.75">
      <c r="A13" s="1667" t="s">
        <v>43</v>
      </c>
      <c r="B13" s="1593"/>
      <c r="C13" s="1594"/>
      <c r="D13" s="1594"/>
      <c r="E13" s="1595"/>
      <c r="F13" s="1593"/>
      <c r="G13" s="1594"/>
      <c r="H13" s="1594"/>
      <c r="I13" s="1594"/>
      <c r="J13" s="1595"/>
      <c r="K13" s="1668">
        <f t="shared" si="1"/>
        <v>0</v>
      </c>
    </row>
    <row r="14" spans="1:11" s="1660" customFormat="1" ht="12.75">
      <c r="A14" s="1667" t="s">
        <v>2112</v>
      </c>
      <c r="B14" s="1593"/>
      <c r="C14" s="1594"/>
      <c r="D14" s="1594"/>
      <c r="E14" s="1595"/>
      <c r="F14" s="1593"/>
      <c r="G14" s="1594"/>
      <c r="H14" s="1594"/>
      <c r="I14" s="1594"/>
      <c r="J14" s="1595"/>
      <c r="K14" s="1668">
        <f t="shared" si="1"/>
        <v>0</v>
      </c>
    </row>
    <row r="15" spans="1:11" s="1660" customFormat="1" ht="12.75">
      <c r="A15" s="1667" t="s">
        <v>2113</v>
      </c>
      <c r="B15" s="1593"/>
      <c r="C15" s="1594"/>
      <c r="D15" s="1594"/>
      <c r="E15" s="1595"/>
      <c r="F15" s="1593"/>
      <c r="G15" s="1594"/>
      <c r="H15" s="1594"/>
      <c r="I15" s="1594"/>
      <c r="J15" s="1595"/>
      <c r="K15" s="1668">
        <f t="shared" si="1"/>
        <v>0</v>
      </c>
    </row>
    <row r="16" spans="1:11" s="1660" customFormat="1" ht="12.75">
      <c r="A16" s="1667" t="s">
        <v>2114</v>
      </c>
      <c r="B16" s="1593"/>
      <c r="C16" s="1594"/>
      <c r="D16" s="1594"/>
      <c r="E16" s="1595"/>
      <c r="F16" s="1593"/>
      <c r="G16" s="1594"/>
      <c r="H16" s="1594"/>
      <c r="I16" s="1594"/>
      <c r="J16" s="1595"/>
      <c r="K16" s="1668">
        <f t="shared" si="1"/>
        <v>0</v>
      </c>
    </row>
    <row r="17" spans="1:11" s="1660" customFormat="1" ht="12.75">
      <c r="A17" s="1667" t="s">
        <v>2115</v>
      </c>
      <c r="B17" s="1593"/>
      <c r="C17" s="1594"/>
      <c r="D17" s="1594"/>
      <c r="E17" s="1595"/>
      <c r="F17" s="1593"/>
      <c r="G17" s="1594"/>
      <c r="H17" s="1594"/>
      <c r="I17" s="1594"/>
      <c r="J17" s="1595"/>
      <c r="K17" s="1668">
        <f t="shared" si="1"/>
        <v>0</v>
      </c>
    </row>
    <row r="18" spans="1:11" s="1660" customFormat="1" ht="12.75">
      <c r="A18" s="1667" t="s">
        <v>2116</v>
      </c>
      <c r="B18" s="1593"/>
      <c r="C18" s="1594"/>
      <c r="D18" s="1594"/>
      <c r="E18" s="1595"/>
      <c r="F18" s="1593"/>
      <c r="G18" s="1594"/>
      <c r="H18" s="1594"/>
      <c r="I18" s="1594"/>
      <c r="J18" s="1595"/>
      <c r="K18" s="1668">
        <f t="shared" si="1"/>
        <v>0</v>
      </c>
    </row>
    <row r="19" spans="1:11" s="1660" customFormat="1" ht="12.75">
      <c r="A19" s="1667" t="s">
        <v>2117</v>
      </c>
      <c r="B19" s="1593"/>
      <c r="C19" s="1594"/>
      <c r="D19" s="1594"/>
      <c r="E19" s="1595"/>
      <c r="F19" s="1593"/>
      <c r="G19" s="1594"/>
      <c r="H19" s="1594"/>
      <c r="I19" s="1594"/>
      <c r="J19" s="1595"/>
      <c r="K19" s="1668">
        <f t="shared" si="1"/>
        <v>0</v>
      </c>
    </row>
    <row r="20" spans="1:11" s="1660" customFormat="1" ht="12.75">
      <c r="A20" s="1667" t="s">
        <v>2118</v>
      </c>
      <c r="B20" s="1593"/>
      <c r="C20" s="1594"/>
      <c r="D20" s="1594"/>
      <c r="E20" s="1595"/>
      <c r="F20" s="1593"/>
      <c r="G20" s="1594"/>
      <c r="H20" s="1594"/>
      <c r="I20" s="1594"/>
      <c r="J20" s="1595"/>
      <c r="K20" s="1668">
        <f t="shared" si="1"/>
        <v>0</v>
      </c>
    </row>
    <row r="21" spans="1:11" s="1660" customFormat="1" ht="12.75">
      <c r="A21" s="1667" t="s">
        <v>2119</v>
      </c>
      <c r="B21" s="1593"/>
      <c r="C21" s="1594"/>
      <c r="D21" s="1594"/>
      <c r="E21" s="1595"/>
      <c r="F21" s="1593"/>
      <c r="G21" s="1594"/>
      <c r="H21" s="1594"/>
      <c r="I21" s="1594"/>
      <c r="J21" s="1595"/>
      <c r="K21" s="1668">
        <f t="shared" si="1"/>
        <v>0</v>
      </c>
    </row>
    <row r="22" spans="1:11" s="1660" customFormat="1" ht="13.5" thickBot="1">
      <c r="A22" s="1667" t="s">
        <v>2120</v>
      </c>
      <c r="B22" s="1593"/>
      <c r="C22" s="1594"/>
      <c r="D22" s="1594"/>
      <c r="E22" s="1595"/>
      <c r="F22" s="1593"/>
      <c r="G22" s="1594"/>
      <c r="H22" s="1594"/>
      <c r="I22" s="1594"/>
      <c r="J22" s="1595"/>
      <c r="K22" s="1668">
        <f t="shared" si="1"/>
        <v>0</v>
      </c>
    </row>
    <row r="23" spans="1:11" s="1660" customFormat="1" ht="18.75" customHeight="1" thickBot="1">
      <c r="A23" s="1669" t="s">
        <v>177</v>
      </c>
      <c r="B23" s="1664">
        <f t="shared" ref="B23:K23" si="2">SUM(B24:B28)</f>
        <v>0</v>
      </c>
      <c r="C23" s="1665">
        <f t="shared" si="2"/>
        <v>0</v>
      </c>
      <c r="D23" s="1665">
        <f t="shared" si="2"/>
        <v>0</v>
      </c>
      <c r="E23" s="1666">
        <f t="shared" si="2"/>
        <v>0</v>
      </c>
      <c r="F23" s="1664">
        <f t="shared" si="2"/>
        <v>0</v>
      </c>
      <c r="G23" s="1665">
        <f t="shared" si="2"/>
        <v>0</v>
      </c>
      <c r="H23" s="1665">
        <f t="shared" si="2"/>
        <v>0</v>
      </c>
      <c r="I23" s="1665">
        <f t="shared" si="2"/>
        <v>0</v>
      </c>
      <c r="J23" s="1666">
        <f t="shared" si="2"/>
        <v>0</v>
      </c>
      <c r="K23" s="1648">
        <f t="shared" si="2"/>
        <v>0</v>
      </c>
    </row>
    <row r="24" spans="1:11" s="1660" customFormat="1" ht="12.75">
      <c r="A24" s="1670" t="s">
        <v>2121</v>
      </c>
      <c r="B24" s="1593"/>
      <c r="C24" s="1594"/>
      <c r="D24" s="1594"/>
      <c r="E24" s="1595"/>
      <c r="F24" s="1593"/>
      <c r="G24" s="1594"/>
      <c r="H24" s="1594"/>
      <c r="I24" s="1594"/>
      <c r="J24" s="1595"/>
      <c r="K24" s="1668">
        <f>SUM(B24:J24)</f>
        <v>0</v>
      </c>
    </row>
    <row r="25" spans="1:11" s="1660" customFormat="1" ht="12.75">
      <c r="A25" s="1670" t="s">
        <v>2122</v>
      </c>
      <c r="B25" s="1593"/>
      <c r="C25" s="1594"/>
      <c r="D25" s="1594"/>
      <c r="E25" s="1595"/>
      <c r="F25" s="1593"/>
      <c r="G25" s="1594"/>
      <c r="H25" s="1594"/>
      <c r="I25" s="1594"/>
      <c r="J25" s="1595"/>
      <c r="K25" s="1668">
        <f>SUM(B25:J25)</f>
        <v>0</v>
      </c>
    </row>
    <row r="26" spans="1:11" s="1660" customFormat="1" ht="12.75">
      <c r="A26" s="1670" t="s">
        <v>1744</v>
      </c>
      <c r="B26" s="1593"/>
      <c r="C26" s="1594"/>
      <c r="D26" s="1594"/>
      <c r="E26" s="1595"/>
      <c r="F26" s="1593"/>
      <c r="G26" s="1594"/>
      <c r="H26" s="1594"/>
      <c r="I26" s="1594"/>
      <c r="J26" s="1595"/>
      <c r="K26" s="1668">
        <f>SUM(B26:J26)</f>
        <v>0</v>
      </c>
    </row>
    <row r="27" spans="1:11" s="1660" customFormat="1" ht="12.75">
      <c r="A27" s="1670" t="s">
        <v>2123</v>
      </c>
      <c r="B27" s="1593"/>
      <c r="C27" s="1594"/>
      <c r="D27" s="1594"/>
      <c r="E27" s="1595"/>
      <c r="F27" s="1593"/>
      <c r="G27" s="1594"/>
      <c r="H27" s="1594"/>
      <c r="I27" s="1594"/>
      <c r="J27" s="1595"/>
      <c r="K27" s="1668">
        <f>SUM(B27:J27)</f>
        <v>0</v>
      </c>
    </row>
    <row r="28" spans="1:11" s="1660" customFormat="1" ht="13.5" thickBot="1">
      <c r="A28" s="1670" t="s">
        <v>2124</v>
      </c>
      <c r="B28" s="1593"/>
      <c r="C28" s="1594"/>
      <c r="D28" s="1594"/>
      <c r="E28" s="1595"/>
      <c r="F28" s="1593"/>
      <c r="G28" s="1594"/>
      <c r="H28" s="1594"/>
      <c r="I28" s="1594"/>
      <c r="J28" s="1595"/>
      <c r="K28" s="1668">
        <f>SUM(B28:J28)</f>
        <v>0</v>
      </c>
    </row>
    <row r="29" spans="1:11" s="1660" customFormat="1" ht="21" customHeight="1" thickBot="1">
      <c r="A29" s="1669" t="s">
        <v>1964</v>
      </c>
      <c r="B29" s="1664">
        <f t="shared" ref="B29:K29" si="3">SUM(B30:B34)</f>
        <v>0</v>
      </c>
      <c r="C29" s="1665">
        <f t="shared" si="3"/>
        <v>0</v>
      </c>
      <c r="D29" s="1665">
        <f t="shared" si="3"/>
        <v>0</v>
      </c>
      <c r="E29" s="1666">
        <f t="shared" si="3"/>
        <v>0</v>
      </c>
      <c r="F29" s="1664">
        <f t="shared" si="3"/>
        <v>0</v>
      </c>
      <c r="G29" s="1665">
        <f t="shared" si="3"/>
        <v>0</v>
      </c>
      <c r="H29" s="1665">
        <f t="shared" si="3"/>
        <v>0</v>
      </c>
      <c r="I29" s="1665">
        <f t="shared" si="3"/>
        <v>0</v>
      </c>
      <c r="J29" s="1666">
        <f t="shared" si="3"/>
        <v>0</v>
      </c>
      <c r="K29" s="1648">
        <f t="shared" si="3"/>
        <v>0</v>
      </c>
    </row>
    <row r="30" spans="1:11" s="1660" customFormat="1" ht="12.75">
      <c r="A30" s="1667" t="s">
        <v>2121</v>
      </c>
      <c r="B30" s="1593"/>
      <c r="C30" s="1594"/>
      <c r="D30" s="1594"/>
      <c r="E30" s="1595"/>
      <c r="F30" s="1593"/>
      <c r="G30" s="1594"/>
      <c r="H30" s="1594"/>
      <c r="I30" s="1594"/>
      <c r="J30" s="1595"/>
      <c r="K30" s="1646">
        <f>SUM(B30:J30)</f>
        <v>0</v>
      </c>
    </row>
    <row r="31" spans="1:11" s="1660" customFormat="1" ht="12.75">
      <c r="A31" s="1667" t="s">
        <v>2122</v>
      </c>
      <c r="B31" s="1671"/>
      <c r="C31" s="1596"/>
      <c r="D31" s="1596"/>
      <c r="E31" s="1672"/>
      <c r="F31" s="1671"/>
      <c r="G31" s="1596"/>
      <c r="H31" s="1596"/>
      <c r="I31" s="1596"/>
      <c r="J31" s="1672"/>
      <c r="K31" s="1646">
        <f>SUM(B31:J31)</f>
        <v>0</v>
      </c>
    </row>
    <row r="32" spans="1:11" s="1660" customFormat="1" ht="12.75">
      <c r="A32" s="1667" t="s">
        <v>1744</v>
      </c>
      <c r="B32" s="1593"/>
      <c r="C32" s="1594"/>
      <c r="D32" s="1594"/>
      <c r="E32" s="1595"/>
      <c r="F32" s="1593"/>
      <c r="G32" s="1594"/>
      <c r="H32" s="1594"/>
      <c r="I32" s="1594"/>
      <c r="J32" s="1595"/>
      <c r="K32" s="1646">
        <f>SUM(B32:J32)</f>
        <v>0</v>
      </c>
    </row>
    <row r="33" spans="1:11" s="1660" customFormat="1" ht="12.75">
      <c r="A33" s="1667" t="s">
        <v>2125</v>
      </c>
      <c r="B33" s="1593"/>
      <c r="C33" s="1594"/>
      <c r="D33" s="1594"/>
      <c r="E33" s="1595"/>
      <c r="F33" s="1593"/>
      <c r="G33" s="1594"/>
      <c r="H33" s="1594"/>
      <c r="I33" s="1594"/>
      <c r="J33" s="1595"/>
      <c r="K33" s="1646">
        <f>SUM(B33:J33)</f>
        <v>0</v>
      </c>
    </row>
    <row r="34" spans="1:11" s="1660" customFormat="1" ht="13.5" thickBot="1">
      <c r="A34" s="1667" t="s">
        <v>2126</v>
      </c>
      <c r="B34" s="1593"/>
      <c r="C34" s="1594"/>
      <c r="D34" s="1594"/>
      <c r="E34" s="1595"/>
      <c r="F34" s="1593"/>
      <c r="G34" s="1594"/>
      <c r="H34" s="1594"/>
      <c r="I34" s="1594"/>
      <c r="J34" s="1595"/>
      <c r="K34" s="1646">
        <f>SUM(B34:J34)</f>
        <v>0</v>
      </c>
    </row>
    <row r="35" spans="1:11" s="1660" customFormat="1" ht="24.75" customHeight="1" thickBot="1">
      <c r="A35" s="1669" t="s">
        <v>2127</v>
      </c>
      <c r="B35" s="1664">
        <f t="shared" ref="B35:K35" si="4">SUM(B36:B38)</f>
        <v>0</v>
      </c>
      <c r="C35" s="1665">
        <f t="shared" si="4"/>
        <v>0</v>
      </c>
      <c r="D35" s="1665">
        <f t="shared" si="4"/>
        <v>0</v>
      </c>
      <c r="E35" s="1666">
        <f t="shared" si="4"/>
        <v>0</v>
      </c>
      <c r="F35" s="1664">
        <f t="shared" si="4"/>
        <v>0</v>
      </c>
      <c r="G35" s="1665">
        <f t="shared" si="4"/>
        <v>0</v>
      </c>
      <c r="H35" s="1665">
        <f t="shared" si="4"/>
        <v>0</v>
      </c>
      <c r="I35" s="1665">
        <f t="shared" si="4"/>
        <v>0</v>
      </c>
      <c r="J35" s="1666">
        <f t="shared" si="4"/>
        <v>0</v>
      </c>
      <c r="K35" s="1648">
        <f t="shared" si="4"/>
        <v>0</v>
      </c>
    </row>
    <row r="36" spans="1:11" s="1660" customFormat="1" ht="20.25" customHeight="1">
      <c r="A36" s="1667" t="s">
        <v>2128</v>
      </c>
      <c r="B36" s="1593"/>
      <c r="C36" s="1594"/>
      <c r="D36" s="1594"/>
      <c r="E36" s="1595"/>
      <c r="F36" s="1593"/>
      <c r="G36" s="1594"/>
      <c r="H36" s="1594"/>
      <c r="I36" s="1594"/>
      <c r="J36" s="1595"/>
      <c r="K36" s="1645">
        <f>SUM(B36:J36)</f>
        <v>0</v>
      </c>
    </row>
    <row r="37" spans="1:11" s="1660" customFormat="1" ht="21" customHeight="1">
      <c r="A37" s="1667" t="s">
        <v>2129</v>
      </c>
      <c r="B37" s="1593"/>
      <c r="C37" s="1594"/>
      <c r="D37" s="1594"/>
      <c r="E37" s="1595"/>
      <c r="F37" s="1593"/>
      <c r="G37" s="1594"/>
      <c r="H37" s="1594"/>
      <c r="I37" s="1594"/>
      <c r="J37" s="1595"/>
      <c r="K37" s="1646">
        <f>SUM(B37:J37)</f>
        <v>0</v>
      </c>
    </row>
    <row r="38" spans="1:11" s="1660" customFormat="1" ht="18" customHeight="1" thickBot="1">
      <c r="A38" s="1667" t="s">
        <v>660</v>
      </c>
      <c r="B38" s="1593"/>
      <c r="C38" s="1594"/>
      <c r="D38" s="1594"/>
      <c r="E38" s="1595"/>
      <c r="F38" s="1593"/>
      <c r="G38" s="1594"/>
      <c r="H38" s="1594"/>
      <c r="I38" s="1594"/>
      <c r="J38" s="1595"/>
      <c r="K38" s="1646">
        <f>SUM(B38:J38)</f>
        <v>0</v>
      </c>
    </row>
    <row r="39" spans="1:11" s="1660" customFormat="1" ht="19.5" customHeight="1" thickBot="1">
      <c r="A39" s="1673" t="s">
        <v>2130</v>
      </c>
      <c r="B39" s="1674"/>
      <c r="C39" s="1675"/>
      <c r="D39" s="1675"/>
      <c r="E39" s="1676"/>
      <c r="F39" s="1674"/>
      <c r="G39" s="1675"/>
      <c r="H39" s="1675"/>
      <c r="I39" s="1675"/>
      <c r="J39" s="1676"/>
      <c r="K39" s="1648">
        <f t="shared" ref="K39:K40" si="5">SUM(B39:J39)</f>
        <v>0</v>
      </c>
    </row>
    <row r="40" spans="1:11" s="1660" customFormat="1" ht="22.5" customHeight="1" thickBot="1">
      <c r="A40" s="1673" t="s">
        <v>2131</v>
      </c>
      <c r="B40" s="1674"/>
      <c r="C40" s="1675"/>
      <c r="D40" s="1675"/>
      <c r="E40" s="1676"/>
      <c r="F40" s="1674"/>
      <c r="G40" s="1675"/>
      <c r="H40" s="1675"/>
      <c r="I40" s="1675"/>
      <c r="J40" s="1676"/>
      <c r="K40" s="1647">
        <f t="shared" si="5"/>
        <v>0</v>
      </c>
    </row>
    <row r="41" spans="1:11" s="1576" customFormat="1" ht="18.75" customHeight="1">
      <c r="A41" s="1677" t="s">
        <v>2132</v>
      </c>
      <c r="B41" s="1678">
        <f t="shared" ref="B41:K41" si="6">+B40+B39+B35+B29+B23+B9</f>
        <v>0</v>
      </c>
      <c r="C41" s="1679">
        <f t="shared" si="6"/>
        <v>0</v>
      </c>
      <c r="D41" s="1679">
        <f t="shared" si="6"/>
        <v>0</v>
      </c>
      <c r="E41" s="1680">
        <f t="shared" si="6"/>
        <v>0</v>
      </c>
      <c r="F41" s="1678">
        <f t="shared" si="6"/>
        <v>0</v>
      </c>
      <c r="G41" s="1679">
        <f t="shared" si="6"/>
        <v>0</v>
      </c>
      <c r="H41" s="1679">
        <f t="shared" si="6"/>
        <v>0</v>
      </c>
      <c r="I41" s="1679">
        <f t="shared" si="6"/>
        <v>0</v>
      </c>
      <c r="J41" s="1680">
        <f t="shared" si="6"/>
        <v>0</v>
      </c>
      <c r="K41" s="1681">
        <f t="shared" si="6"/>
        <v>0</v>
      </c>
    </row>
    <row r="42" spans="1:11" s="1576" customFormat="1" ht="21" customHeight="1">
      <c r="A42" s="1682" t="s">
        <v>2133</v>
      </c>
      <c r="B42" s="1683">
        <f t="shared" ref="B42:K42" si="7">SUM(B43:B44)</f>
        <v>0</v>
      </c>
      <c r="C42" s="1684">
        <f t="shared" si="7"/>
        <v>0</v>
      </c>
      <c r="D42" s="1684">
        <f t="shared" si="7"/>
        <v>0</v>
      </c>
      <c r="E42" s="1685">
        <f t="shared" si="7"/>
        <v>0</v>
      </c>
      <c r="F42" s="1683">
        <f t="shared" si="7"/>
        <v>0</v>
      </c>
      <c r="G42" s="1684">
        <f t="shared" si="7"/>
        <v>0</v>
      </c>
      <c r="H42" s="1684">
        <f t="shared" si="7"/>
        <v>0</v>
      </c>
      <c r="I42" s="1684">
        <f t="shared" si="7"/>
        <v>0</v>
      </c>
      <c r="J42" s="1685">
        <f t="shared" si="7"/>
        <v>0</v>
      </c>
      <c r="K42" s="1686">
        <f t="shared" si="7"/>
        <v>0</v>
      </c>
    </row>
    <row r="43" spans="1:11" s="1576" customFormat="1" ht="29.25" customHeight="1">
      <c r="A43" s="1687" t="s">
        <v>2134</v>
      </c>
      <c r="B43" s="1688"/>
      <c r="C43" s="1689"/>
      <c r="D43" s="1689"/>
      <c r="E43" s="1690"/>
      <c r="F43" s="1688"/>
      <c r="G43" s="1689"/>
      <c r="H43" s="1689"/>
      <c r="I43" s="1689"/>
      <c r="J43" s="1690"/>
      <c r="K43" s="1686">
        <f>SUM(B43:J43)</f>
        <v>0</v>
      </c>
    </row>
    <row r="44" spans="1:11" s="1576" customFormat="1" ht="20.25" customHeight="1" thickBot="1">
      <c r="A44" s="1687" t="s">
        <v>2135</v>
      </c>
      <c r="B44" s="1688"/>
      <c r="C44" s="1689"/>
      <c r="D44" s="1689"/>
      <c r="E44" s="1690"/>
      <c r="F44" s="1688"/>
      <c r="G44" s="1689"/>
      <c r="H44" s="1689"/>
      <c r="I44" s="1689"/>
      <c r="J44" s="1690"/>
      <c r="K44" s="1691">
        <f>SUM(B44:J44)</f>
        <v>0</v>
      </c>
    </row>
    <row r="45" spans="1:11" s="1576" customFormat="1" ht="19.5" customHeight="1" thickBot="1">
      <c r="A45" s="1682" t="s">
        <v>2095</v>
      </c>
      <c r="B45" s="1692">
        <f t="shared" ref="B45:K45" si="8">+B42+B41</f>
        <v>0</v>
      </c>
      <c r="C45" s="1693">
        <f t="shared" si="8"/>
        <v>0</v>
      </c>
      <c r="D45" s="1693">
        <f t="shared" si="8"/>
        <v>0</v>
      </c>
      <c r="E45" s="1694">
        <f t="shared" si="8"/>
        <v>0</v>
      </c>
      <c r="F45" s="1692">
        <f t="shared" si="8"/>
        <v>0</v>
      </c>
      <c r="G45" s="1693">
        <f t="shared" si="8"/>
        <v>0</v>
      </c>
      <c r="H45" s="1693">
        <f t="shared" si="8"/>
        <v>0</v>
      </c>
      <c r="I45" s="1693">
        <f t="shared" si="8"/>
        <v>0</v>
      </c>
      <c r="J45" s="1694">
        <f t="shared" si="8"/>
        <v>0</v>
      </c>
      <c r="K45" s="1604">
        <f t="shared" si="8"/>
        <v>0</v>
      </c>
    </row>
  </sheetData>
  <mergeCells count="1">
    <mergeCell ref="K7:K8"/>
  </mergeCell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45"/>
  <sheetViews>
    <sheetView showGridLines="0" zoomScale="80" zoomScaleNormal="80" workbookViewId="0">
      <selection activeCell="B2" sqref="B2"/>
    </sheetView>
  </sheetViews>
  <sheetFormatPr defaultRowHeight="15"/>
  <cols>
    <col min="1" max="1" width="53.28515625" customWidth="1"/>
    <col min="2" max="2" width="18.42578125" customWidth="1"/>
    <col min="4" max="4" width="8.28515625" customWidth="1"/>
    <col min="5" max="5" width="8.85546875" customWidth="1"/>
    <col min="6" max="6" width="7.85546875" customWidth="1"/>
    <col min="7" max="7" width="7.5703125" customWidth="1"/>
    <col min="8" max="9" width="8.7109375" customWidth="1"/>
    <col min="10" max="10" width="10.28515625" customWidth="1"/>
    <col min="11" max="11" width="15.28515625" customWidth="1"/>
  </cols>
  <sheetData>
    <row r="1" spans="1:11" s="1576" customFormat="1">
      <c r="A1" s="1653" t="s">
        <v>0</v>
      </c>
      <c r="B1" s="1654" t="s">
        <v>2136</v>
      </c>
    </row>
    <row r="2" spans="1:11" s="1576" customFormat="1" ht="16.5" customHeight="1">
      <c r="A2" s="1653" t="s">
        <v>1877</v>
      </c>
      <c r="B2" s="1656" t="s">
        <v>2137</v>
      </c>
    </row>
    <row r="3" spans="1:11" s="1576" customFormat="1">
      <c r="A3" s="1653" t="s">
        <v>4</v>
      </c>
      <c r="B3" s="1656" t="s">
        <v>475</v>
      </c>
    </row>
    <row r="4" spans="1:11" s="1576" customFormat="1">
      <c r="A4" s="1653" t="s">
        <v>6</v>
      </c>
      <c r="B4" s="1656" t="s">
        <v>7</v>
      </c>
    </row>
    <row r="5" spans="1:11" s="1576" customFormat="1">
      <c r="A5" s="1653" t="s">
        <v>8</v>
      </c>
      <c r="B5" s="1656" t="s">
        <v>1880</v>
      </c>
    </row>
    <row r="6" spans="1:11" ht="15.75" thickBot="1"/>
    <row r="7" spans="1:11" s="1660" customFormat="1" ht="12.75" customHeight="1">
      <c r="A7" s="1657"/>
      <c r="B7" s="1658" t="s">
        <v>2051</v>
      </c>
      <c r="C7" s="1658"/>
      <c r="D7" s="1658"/>
      <c r="E7" s="1659"/>
      <c r="F7" s="1658"/>
      <c r="G7" s="1658"/>
      <c r="H7" s="1658"/>
      <c r="I7" s="1658" t="s">
        <v>2053</v>
      </c>
      <c r="J7" s="1658"/>
      <c r="K7" s="3113" t="s">
        <v>1884</v>
      </c>
    </row>
    <row r="8" spans="1:11" s="1660" customFormat="1" ht="20.25" customHeight="1" thickBot="1">
      <c r="A8" s="1644" t="s">
        <v>2098</v>
      </c>
      <c r="B8" s="1661" t="s">
        <v>2054</v>
      </c>
      <c r="C8" s="1661" t="s">
        <v>2055</v>
      </c>
      <c r="D8" s="1661" t="s">
        <v>2056</v>
      </c>
      <c r="E8" s="1662" t="s">
        <v>2057</v>
      </c>
      <c r="F8" s="1661" t="s">
        <v>2058</v>
      </c>
      <c r="G8" s="1661" t="s">
        <v>2059</v>
      </c>
      <c r="H8" s="1661" t="s">
        <v>2060</v>
      </c>
      <c r="I8" s="1661" t="s">
        <v>2061</v>
      </c>
      <c r="J8" s="1661" t="s">
        <v>2062</v>
      </c>
      <c r="K8" s="3114"/>
    </row>
    <row r="9" spans="1:11" s="1660" customFormat="1" ht="20.25" customHeight="1" thickBot="1">
      <c r="A9" s="1663" t="s">
        <v>2108</v>
      </c>
      <c r="B9" s="1664">
        <f t="shared" ref="B9:K9" si="0">SUM(B10:B22)</f>
        <v>0</v>
      </c>
      <c r="C9" s="1665">
        <f t="shared" si="0"/>
        <v>0</v>
      </c>
      <c r="D9" s="1665">
        <f t="shared" si="0"/>
        <v>0</v>
      </c>
      <c r="E9" s="1666">
        <f t="shared" si="0"/>
        <v>0</v>
      </c>
      <c r="F9" s="1664">
        <f t="shared" si="0"/>
        <v>0</v>
      </c>
      <c r="G9" s="1665">
        <f t="shared" si="0"/>
        <v>0</v>
      </c>
      <c r="H9" s="1665">
        <f t="shared" si="0"/>
        <v>0</v>
      </c>
      <c r="I9" s="1665">
        <f t="shared" si="0"/>
        <v>0</v>
      </c>
      <c r="J9" s="1666">
        <f t="shared" si="0"/>
        <v>0</v>
      </c>
      <c r="K9" s="1648">
        <f t="shared" si="0"/>
        <v>0</v>
      </c>
    </row>
    <row r="10" spans="1:11" s="1660" customFormat="1" ht="12.75">
      <c r="A10" s="1667" t="s">
        <v>2109</v>
      </c>
      <c r="B10" s="1593"/>
      <c r="C10" s="1594"/>
      <c r="D10" s="1594"/>
      <c r="E10" s="1595"/>
      <c r="F10" s="1593"/>
      <c r="G10" s="1594"/>
      <c r="H10" s="1594"/>
      <c r="I10" s="1594"/>
      <c r="J10" s="1595"/>
      <c r="K10" s="1668">
        <f t="shared" ref="K10:K22" si="1">SUM(B10:J10)</f>
        <v>0</v>
      </c>
    </row>
    <row r="11" spans="1:11" s="1660" customFormat="1" ht="12.75">
      <c r="A11" s="1667" t="s">
        <v>2110</v>
      </c>
      <c r="B11" s="1593"/>
      <c r="C11" s="1594"/>
      <c r="D11" s="1594"/>
      <c r="E11" s="1595"/>
      <c r="F11" s="1593"/>
      <c r="G11" s="1594"/>
      <c r="H11" s="1594"/>
      <c r="I11" s="1594"/>
      <c r="J11" s="1595"/>
      <c r="K11" s="1668">
        <f t="shared" si="1"/>
        <v>0</v>
      </c>
    </row>
    <row r="12" spans="1:11" s="1660" customFormat="1" ht="12.75">
      <c r="A12" s="1667" t="s">
        <v>2111</v>
      </c>
      <c r="B12" s="1593"/>
      <c r="C12" s="1594"/>
      <c r="D12" s="1594"/>
      <c r="E12" s="1595"/>
      <c r="F12" s="1593"/>
      <c r="G12" s="1594"/>
      <c r="H12" s="1594"/>
      <c r="I12" s="1594"/>
      <c r="J12" s="1595"/>
      <c r="K12" s="1668">
        <f t="shared" si="1"/>
        <v>0</v>
      </c>
    </row>
    <row r="13" spans="1:11" s="1660" customFormat="1" ht="12.75">
      <c r="A13" s="1667" t="s">
        <v>43</v>
      </c>
      <c r="B13" s="1593"/>
      <c r="C13" s="1594"/>
      <c r="D13" s="1594"/>
      <c r="E13" s="1595"/>
      <c r="F13" s="1593"/>
      <c r="G13" s="1594"/>
      <c r="H13" s="1594"/>
      <c r="I13" s="1594"/>
      <c r="J13" s="1595"/>
      <c r="K13" s="1668">
        <f t="shared" si="1"/>
        <v>0</v>
      </c>
    </row>
    <row r="14" spans="1:11" s="1660" customFormat="1" ht="12.75">
      <c r="A14" s="1667" t="s">
        <v>2112</v>
      </c>
      <c r="B14" s="1593"/>
      <c r="C14" s="1594"/>
      <c r="D14" s="1594"/>
      <c r="E14" s="1595"/>
      <c r="F14" s="1593"/>
      <c r="G14" s="1594"/>
      <c r="H14" s="1594"/>
      <c r="I14" s="1594"/>
      <c r="J14" s="1595"/>
      <c r="K14" s="1668">
        <f t="shared" si="1"/>
        <v>0</v>
      </c>
    </row>
    <row r="15" spans="1:11" s="1660" customFormat="1" ht="12.75">
      <c r="A15" s="1667" t="s">
        <v>2113</v>
      </c>
      <c r="B15" s="1593"/>
      <c r="C15" s="1594"/>
      <c r="D15" s="1594"/>
      <c r="E15" s="1595"/>
      <c r="F15" s="1593"/>
      <c r="G15" s="1594"/>
      <c r="H15" s="1594"/>
      <c r="I15" s="1594"/>
      <c r="J15" s="1595"/>
      <c r="K15" s="1668">
        <f t="shared" si="1"/>
        <v>0</v>
      </c>
    </row>
    <row r="16" spans="1:11" s="1660" customFormat="1" ht="12.75">
      <c r="A16" s="1667" t="s">
        <v>2138</v>
      </c>
      <c r="B16" s="1593"/>
      <c r="C16" s="1594"/>
      <c r="D16" s="1594"/>
      <c r="E16" s="1595"/>
      <c r="F16" s="1593"/>
      <c r="G16" s="1594"/>
      <c r="H16" s="1594"/>
      <c r="I16" s="1594"/>
      <c r="J16" s="1595"/>
      <c r="K16" s="1668">
        <f t="shared" si="1"/>
        <v>0</v>
      </c>
    </row>
    <row r="17" spans="1:11" s="1660" customFormat="1" ht="12.75">
      <c r="A17" s="1667" t="s">
        <v>2139</v>
      </c>
      <c r="B17" s="1593"/>
      <c r="C17" s="1594"/>
      <c r="D17" s="1594"/>
      <c r="E17" s="1595"/>
      <c r="F17" s="1593"/>
      <c r="G17" s="1594"/>
      <c r="H17" s="1594"/>
      <c r="I17" s="1594"/>
      <c r="J17" s="1595"/>
      <c r="K17" s="1668">
        <f t="shared" si="1"/>
        <v>0</v>
      </c>
    </row>
    <row r="18" spans="1:11" s="1660" customFormat="1" ht="12.75">
      <c r="A18" s="1667" t="s">
        <v>2116</v>
      </c>
      <c r="B18" s="1593"/>
      <c r="C18" s="1594"/>
      <c r="D18" s="1594"/>
      <c r="E18" s="1595"/>
      <c r="F18" s="1593"/>
      <c r="G18" s="1594"/>
      <c r="H18" s="1594"/>
      <c r="I18" s="1594"/>
      <c r="J18" s="1595"/>
      <c r="K18" s="1668">
        <f t="shared" si="1"/>
        <v>0</v>
      </c>
    </row>
    <row r="19" spans="1:11" s="1660" customFormat="1" ht="12.75">
      <c r="A19" s="1667" t="s">
        <v>2117</v>
      </c>
      <c r="B19" s="1593"/>
      <c r="C19" s="1594"/>
      <c r="D19" s="1594"/>
      <c r="E19" s="1595"/>
      <c r="F19" s="1593"/>
      <c r="G19" s="1594"/>
      <c r="H19" s="1594"/>
      <c r="I19" s="1594"/>
      <c r="J19" s="1595"/>
      <c r="K19" s="1668">
        <f t="shared" si="1"/>
        <v>0</v>
      </c>
    </row>
    <row r="20" spans="1:11" s="1660" customFormat="1" ht="12.75">
      <c r="A20" s="1667" t="s">
        <v>2118</v>
      </c>
      <c r="B20" s="1593"/>
      <c r="C20" s="1594"/>
      <c r="D20" s="1594"/>
      <c r="E20" s="1595"/>
      <c r="F20" s="1593"/>
      <c r="G20" s="1594"/>
      <c r="H20" s="1594"/>
      <c r="I20" s="1594"/>
      <c r="J20" s="1595"/>
      <c r="K20" s="1668">
        <f t="shared" si="1"/>
        <v>0</v>
      </c>
    </row>
    <row r="21" spans="1:11" s="1660" customFormat="1" ht="12.75">
      <c r="A21" s="1667" t="s">
        <v>2119</v>
      </c>
      <c r="B21" s="1593"/>
      <c r="C21" s="1594"/>
      <c r="D21" s="1594"/>
      <c r="E21" s="1595"/>
      <c r="F21" s="1593"/>
      <c r="G21" s="1594"/>
      <c r="H21" s="1594"/>
      <c r="I21" s="1594"/>
      <c r="J21" s="1595"/>
      <c r="K21" s="1668">
        <f t="shared" si="1"/>
        <v>0</v>
      </c>
    </row>
    <row r="22" spans="1:11" s="1660" customFormat="1" ht="13.5" thickBot="1">
      <c r="A22" s="1667" t="s">
        <v>2120</v>
      </c>
      <c r="B22" s="1593"/>
      <c r="C22" s="1594"/>
      <c r="D22" s="1594"/>
      <c r="E22" s="1595"/>
      <c r="F22" s="1593"/>
      <c r="G22" s="1594"/>
      <c r="H22" s="1594"/>
      <c r="I22" s="1594"/>
      <c r="J22" s="1595"/>
      <c r="K22" s="1668">
        <f t="shared" si="1"/>
        <v>0</v>
      </c>
    </row>
    <row r="23" spans="1:11" s="1660" customFormat="1" ht="18.75" customHeight="1" thickBot="1">
      <c r="A23" s="1669" t="s">
        <v>177</v>
      </c>
      <c r="B23" s="1664">
        <f t="shared" ref="B23:K23" si="2">SUM(B24:B28)</f>
        <v>0</v>
      </c>
      <c r="C23" s="1665">
        <f t="shared" si="2"/>
        <v>0</v>
      </c>
      <c r="D23" s="1665">
        <f t="shared" si="2"/>
        <v>0</v>
      </c>
      <c r="E23" s="1666">
        <f t="shared" si="2"/>
        <v>0</v>
      </c>
      <c r="F23" s="1664">
        <f t="shared" si="2"/>
        <v>0</v>
      </c>
      <c r="G23" s="1665">
        <f t="shared" si="2"/>
        <v>0</v>
      </c>
      <c r="H23" s="1665">
        <f t="shared" si="2"/>
        <v>0</v>
      </c>
      <c r="I23" s="1665">
        <f t="shared" si="2"/>
        <v>0</v>
      </c>
      <c r="J23" s="1666">
        <f t="shared" si="2"/>
        <v>0</v>
      </c>
      <c r="K23" s="1648">
        <f t="shared" si="2"/>
        <v>0</v>
      </c>
    </row>
    <row r="24" spans="1:11" s="1660" customFormat="1" ht="12.75">
      <c r="A24" s="1670" t="s">
        <v>2121</v>
      </c>
      <c r="B24" s="1593"/>
      <c r="C24" s="1594"/>
      <c r="D24" s="1594"/>
      <c r="E24" s="1595"/>
      <c r="F24" s="1593"/>
      <c r="G24" s="1594"/>
      <c r="H24" s="1594"/>
      <c r="I24" s="1594"/>
      <c r="J24" s="1595"/>
      <c r="K24" s="1668">
        <f>SUM(B24:J24)</f>
        <v>0</v>
      </c>
    </row>
    <row r="25" spans="1:11" s="1660" customFormat="1" ht="12.75">
      <c r="A25" s="1670" t="s">
        <v>2122</v>
      </c>
      <c r="B25" s="1593"/>
      <c r="C25" s="1594"/>
      <c r="D25" s="1594"/>
      <c r="E25" s="1595"/>
      <c r="F25" s="1593"/>
      <c r="G25" s="1594"/>
      <c r="H25" s="1594"/>
      <c r="I25" s="1594"/>
      <c r="J25" s="1595"/>
      <c r="K25" s="1668">
        <f>SUM(B25:J25)</f>
        <v>0</v>
      </c>
    </row>
    <row r="26" spans="1:11" s="1660" customFormat="1" ht="12.75">
      <c r="A26" s="1670" t="s">
        <v>1744</v>
      </c>
      <c r="B26" s="1593"/>
      <c r="C26" s="1594"/>
      <c r="D26" s="1594"/>
      <c r="E26" s="1595"/>
      <c r="F26" s="1593"/>
      <c r="G26" s="1594"/>
      <c r="H26" s="1594"/>
      <c r="I26" s="1594"/>
      <c r="J26" s="1595"/>
      <c r="K26" s="1668">
        <f>SUM(B26:J26)</f>
        <v>0</v>
      </c>
    </row>
    <row r="27" spans="1:11" s="1660" customFormat="1" ht="12.75">
      <c r="A27" s="1670" t="s">
        <v>2123</v>
      </c>
      <c r="B27" s="1593"/>
      <c r="C27" s="1594"/>
      <c r="D27" s="1594"/>
      <c r="E27" s="1595"/>
      <c r="F27" s="1593"/>
      <c r="G27" s="1594"/>
      <c r="H27" s="1594"/>
      <c r="I27" s="1594"/>
      <c r="J27" s="1595"/>
      <c r="K27" s="1668">
        <f>SUM(B27:J27)</f>
        <v>0</v>
      </c>
    </row>
    <row r="28" spans="1:11" s="1660" customFormat="1" ht="13.5" thickBot="1">
      <c r="A28" s="1670" t="s">
        <v>2124</v>
      </c>
      <c r="B28" s="1593"/>
      <c r="C28" s="1594"/>
      <c r="D28" s="1594"/>
      <c r="E28" s="1595"/>
      <c r="F28" s="1593"/>
      <c r="G28" s="1594"/>
      <c r="H28" s="1594"/>
      <c r="I28" s="1594"/>
      <c r="J28" s="1595"/>
      <c r="K28" s="1668">
        <f>SUM(B28:J28)</f>
        <v>0</v>
      </c>
    </row>
    <row r="29" spans="1:11" s="1660" customFormat="1" ht="21" customHeight="1" thickBot="1">
      <c r="A29" s="1669" t="s">
        <v>1964</v>
      </c>
      <c r="B29" s="1664">
        <f t="shared" ref="B29:K29" si="3">SUM(B30:B34)</f>
        <v>0</v>
      </c>
      <c r="C29" s="1665">
        <f t="shared" si="3"/>
        <v>0</v>
      </c>
      <c r="D29" s="1665">
        <f t="shared" si="3"/>
        <v>0</v>
      </c>
      <c r="E29" s="1666">
        <f t="shared" si="3"/>
        <v>0</v>
      </c>
      <c r="F29" s="1664">
        <f t="shared" si="3"/>
        <v>0</v>
      </c>
      <c r="G29" s="1665">
        <f t="shared" si="3"/>
        <v>0</v>
      </c>
      <c r="H29" s="1665">
        <f t="shared" si="3"/>
        <v>0</v>
      </c>
      <c r="I29" s="1665">
        <f t="shared" si="3"/>
        <v>0</v>
      </c>
      <c r="J29" s="1666">
        <f t="shared" si="3"/>
        <v>0</v>
      </c>
      <c r="K29" s="1648">
        <f t="shared" si="3"/>
        <v>0</v>
      </c>
    </row>
    <row r="30" spans="1:11" s="1660" customFormat="1" ht="12.75">
      <c r="A30" s="1667" t="s">
        <v>2121</v>
      </c>
      <c r="B30" s="1593"/>
      <c r="C30" s="1594"/>
      <c r="D30" s="1594"/>
      <c r="E30" s="1595"/>
      <c r="F30" s="1593"/>
      <c r="G30" s="1594"/>
      <c r="H30" s="1594"/>
      <c r="I30" s="1594"/>
      <c r="J30" s="1595"/>
      <c r="K30" s="1646">
        <f>SUM(B30:J30)</f>
        <v>0</v>
      </c>
    </row>
    <row r="31" spans="1:11" s="1660" customFormat="1" ht="12.75">
      <c r="A31" s="1667" t="s">
        <v>2122</v>
      </c>
      <c r="B31" s="1671"/>
      <c r="C31" s="1596"/>
      <c r="D31" s="1596"/>
      <c r="E31" s="1672"/>
      <c r="F31" s="1671"/>
      <c r="G31" s="1596"/>
      <c r="H31" s="1596"/>
      <c r="I31" s="1596"/>
      <c r="J31" s="1672"/>
      <c r="K31" s="1646">
        <f>SUM(B31:J31)</f>
        <v>0</v>
      </c>
    </row>
    <row r="32" spans="1:11" s="1660" customFormat="1" ht="12.75">
      <c r="A32" s="1667" t="s">
        <v>1744</v>
      </c>
      <c r="B32" s="1593"/>
      <c r="C32" s="1594"/>
      <c r="D32" s="1594"/>
      <c r="E32" s="1595"/>
      <c r="F32" s="1593"/>
      <c r="G32" s="1594"/>
      <c r="H32" s="1594"/>
      <c r="I32" s="1594"/>
      <c r="J32" s="1595"/>
      <c r="K32" s="1646">
        <f>SUM(B32:J32)</f>
        <v>0</v>
      </c>
    </row>
    <row r="33" spans="1:11" s="1660" customFormat="1" ht="12.75">
      <c r="A33" s="1667" t="s">
        <v>2125</v>
      </c>
      <c r="B33" s="1593"/>
      <c r="C33" s="1594"/>
      <c r="D33" s="1594"/>
      <c r="E33" s="1595"/>
      <c r="F33" s="1593"/>
      <c r="G33" s="1594"/>
      <c r="H33" s="1594"/>
      <c r="I33" s="1594"/>
      <c r="J33" s="1595"/>
      <c r="K33" s="1646">
        <f>SUM(B33:J33)</f>
        <v>0</v>
      </c>
    </row>
    <row r="34" spans="1:11" s="1660" customFormat="1" ht="13.5" thickBot="1">
      <c r="A34" s="1667" t="s">
        <v>2126</v>
      </c>
      <c r="B34" s="1593"/>
      <c r="C34" s="1594"/>
      <c r="D34" s="1594"/>
      <c r="E34" s="1595"/>
      <c r="F34" s="1593"/>
      <c r="G34" s="1594"/>
      <c r="H34" s="1594"/>
      <c r="I34" s="1594"/>
      <c r="J34" s="1595"/>
      <c r="K34" s="1646">
        <f>SUM(B34:J34)</f>
        <v>0</v>
      </c>
    </row>
    <row r="35" spans="1:11" s="1660" customFormat="1" ht="24.75" customHeight="1" thickBot="1">
      <c r="A35" s="1669" t="s">
        <v>2127</v>
      </c>
      <c r="B35" s="1664">
        <f t="shared" ref="B35:K35" si="4">SUM(B36:B38)</f>
        <v>0</v>
      </c>
      <c r="C35" s="1665">
        <f t="shared" si="4"/>
        <v>0</v>
      </c>
      <c r="D35" s="1665">
        <f t="shared" si="4"/>
        <v>0</v>
      </c>
      <c r="E35" s="1666">
        <f t="shared" si="4"/>
        <v>0</v>
      </c>
      <c r="F35" s="1664">
        <f t="shared" si="4"/>
        <v>0</v>
      </c>
      <c r="G35" s="1665">
        <f t="shared" si="4"/>
        <v>0</v>
      </c>
      <c r="H35" s="1665">
        <f t="shared" si="4"/>
        <v>0</v>
      </c>
      <c r="I35" s="1665">
        <f t="shared" si="4"/>
        <v>0</v>
      </c>
      <c r="J35" s="1666">
        <f t="shared" si="4"/>
        <v>0</v>
      </c>
      <c r="K35" s="1648">
        <f t="shared" si="4"/>
        <v>0</v>
      </c>
    </row>
    <row r="36" spans="1:11" s="1660" customFormat="1" ht="20.25" customHeight="1">
      <c r="A36" s="1667" t="s">
        <v>2128</v>
      </c>
      <c r="B36" s="1593"/>
      <c r="C36" s="1594"/>
      <c r="D36" s="1594"/>
      <c r="E36" s="1595"/>
      <c r="F36" s="1593"/>
      <c r="G36" s="1594"/>
      <c r="H36" s="1594"/>
      <c r="I36" s="1594"/>
      <c r="J36" s="1595"/>
      <c r="K36" s="1645">
        <f>SUM(B36:J36)</f>
        <v>0</v>
      </c>
    </row>
    <row r="37" spans="1:11" s="1660" customFormat="1" ht="21" customHeight="1">
      <c r="A37" s="1667" t="s">
        <v>2129</v>
      </c>
      <c r="B37" s="1593"/>
      <c r="C37" s="1594"/>
      <c r="D37" s="1594"/>
      <c r="E37" s="1595"/>
      <c r="F37" s="1593"/>
      <c r="G37" s="1594"/>
      <c r="H37" s="1594"/>
      <c r="I37" s="1594"/>
      <c r="J37" s="1595"/>
      <c r="K37" s="1646">
        <f>SUM(B37:J37)</f>
        <v>0</v>
      </c>
    </row>
    <row r="38" spans="1:11" s="1660" customFormat="1" ht="18" customHeight="1" thickBot="1">
      <c r="A38" s="1667" t="s">
        <v>660</v>
      </c>
      <c r="B38" s="1593"/>
      <c r="C38" s="1594"/>
      <c r="D38" s="1594"/>
      <c r="E38" s="1595"/>
      <c r="F38" s="1593"/>
      <c r="G38" s="1594"/>
      <c r="H38" s="1594"/>
      <c r="I38" s="1594"/>
      <c r="J38" s="1595"/>
      <c r="K38" s="1646">
        <f>SUM(B38:J38)</f>
        <v>0</v>
      </c>
    </row>
    <row r="39" spans="1:11" s="1660" customFormat="1" ht="19.5" customHeight="1" thickBot="1">
      <c r="A39" s="1673" t="s">
        <v>2130</v>
      </c>
      <c r="B39" s="1674"/>
      <c r="C39" s="1675"/>
      <c r="D39" s="1675"/>
      <c r="E39" s="1676"/>
      <c r="F39" s="1674"/>
      <c r="G39" s="1675"/>
      <c r="H39" s="1675"/>
      <c r="I39" s="1675"/>
      <c r="J39" s="1676"/>
      <c r="K39" s="1648">
        <f t="shared" ref="K39:K40" si="5">SUM(B39:J39)</f>
        <v>0</v>
      </c>
    </row>
    <row r="40" spans="1:11" s="1660" customFormat="1" ht="22.5" customHeight="1" thickBot="1">
      <c r="A40" s="1673" t="s">
        <v>2131</v>
      </c>
      <c r="B40" s="1674"/>
      <c r="C40" s="1675"/>
      <c r="D40" s="1675"/>
      <c r="E40" s="1676"/>
      <c r="F40" s="1674"/>
      <c r="G40" s="1675"/>
      <c r="H40" s="1675"/>
      <c r="I40" s="1675"/>
      <c r="J40" s="1676"/>
      <c r="K40" s="1647">
        <f t="shared" si="5"/>
        <v>0</v>
      </c>
    </row>
    <row r="41" spans="1:11" s="1576" customFormat="1" ht="18.75" customHeight="1">
      <c r="A41" s="1677" t="s">
        <v>2132</v>
      </c>
      <c r="B41" s="1678">
        <f t="shared" ref="B41:K41" si="6">+B40+B39+B35+B29+B23+B9</f>
        <v>0</v>
      </c>
      <c r="C41" s="1679">
        <f t="shared" si="6"/>
        <v>0</v>
      </c>
      <c r="D41" s="1679">
        <f t="shared" si="6"/>
        <v>0</v>
      </c>
      <c r="E41" s="1680">
        <f t="shared" si="6"/>
        <v>0</v>
      </c>
      <c r="F41" s="1678">
        <f t="shared" si="6"/>
        <v>0</v>
      </c>
      <c r="G41" s="1679">
        <f t="shared" si="6"/>
        <v>0</v>
      </c>
      <c r="H41" s="1679">
        <f t="shared" si="6"/>
        <v>0</v>
      </c>
      <c r="I41" s="1679">
        <f t="shared" si="6"/>
        <v>0</v>
      </c>
      <c r="J41" s="1680">
        <f t="shared" si="6"/>
        <v>0</v>
      </c>
      <c r="K41" s="1681">
        <f t="shared" si="6"/>
        <v>0</v>
      </c>
    </row>
    <row r="42" spans="1:11" s="1576" customFormat="1" ht="21" customHeight="1">
      <c r="A42" s="1682" t="s">
        <v>2133</v>
      </c>
      <c r="B42" s="1683">
        <f t="shared" ref="B42:K42" si="7">SUM(B43:B44)</f>
        <v>0</v>
      </c>
      <c r="C42" s="1684">
        <f t="shared" si="7"/>
        <v>0</v>
      </c>
      <c r="D42" s="1684">
        <f t="shared" si="7"/>
        <v>0</v>
      </c>
      <c r="E42" s="1685">
        <f t="shared" si="7"/>
        <v>0</v>
      </c>
      <c r="F42" s="1683">
        <f t="shared" si="7"/>
        <v>0</v>
      </c>
      <c r="G42" s="1684">
        <f t="shared" si="7"/>
        <v>0</v>
      </c>
      <c r="H42" s="1684">
        <f t="shared" si="7"/>
        <v>0</v>
      </c>
      <c r="I42" s="1684">
        <f t="shared" si="7"/>
        <v>0</v>
      </c>
      <c r="J42" s="1685">
        <f t="shared" si="7"/>
        <v>0</v>
      </c>
      <c r="K42" s="1686">
        <f t="shared" si="7"/>
        <v>0</v>
      </c>
    </row>
    <row r="43" spans="1:11" s="1576" customFormat="1" ht="29.25" customHeight="1">
      <c r="A43" s="1687" t="s">
        <v>2134</v>
      </c>
      <c r="B43" s="1688"/>
      <c r="C43" s="1689"/>
      <c r="D43" s="1689"/>
      <c r="E43" s="1690"/>
      <c r="F43" s="1688"/>
      <c r="G43" s="1689"/>
      <c r="H43" s="1689"/>
      <c r="I43" s="1689"/>
      <c r="J43" s="1690"/>
      <c r="K43" s="1686">
        <f>SUM(B43:J43)</f>
        <v>0</v>
      </c>
    </row>
    <row r="44" spans="1:11" s="1576" customFormat="1" ht="20.25" customHeight="1" thickBot="1">
      <c r="A44" s="1687" t="s">
        <v>2135</v>
      </c>
      <c r="B44" s="1688"/>
      <c r="C44" s="1689"/>
      <c r="D44" s="1689"/>
      <c r="E44" s="1690"/>
      <c r="F44" s="1688"/>
      <c r="G44" s="1689"/>
      <c r="H44" s="1689"/>
      <c r="I44" s="1689"/>
      <c r="J44" s="1690"/>
      <c r="K44" s="1691">
        <f>SUM(B44:J44)</f>
        <v>0</v>
      </c>
    </row>
    <row r="45" spans="1:11" s="1576" customFormat="1" ht="19.5" customHeight="1" thickBot="1">
      <c r="A45" s="1682" t="s">
        <v>2095</v>
      </c>
      <c r="B45" s="1692">
        <f t="shared" ref="B45:K45" si="8">+B42+B41</f>
        <v>0</v>
      </c>
      <c r="C45" s="1693">
        <f t="shared" si="8"/>
        <v>0</v>
      </c>
      <c r="D45" s="1693">
        <f t="shared" si="8"/>
        <v>0</v>
      </c>
      <c r="E45" s="1694">
        <f t="shared" si="8"/>
        <v>0</v>
      </c>
      <c r="F45" s="1692">
        <f t="shared" si="8"/>
        <v>0</v>
      </c>
      <c r="G45" s="1693">
        <f t="shared" si="8"/>
        <v>0</v>
      </c>
      <c r="H45" s="1693">
        <f t="shared" si="8"/>
        <v>0</v>
      </c>
      <c r="I45" s="1693">
        <f t="shared" si="8"/>
        <v>0</v>
      </c>
      <c r="J45" s="1694">
        <f t="shared" si="8"/>
        <v>0</v>
      </c>
      <c r="K45" s="1604">
        <f t="shared" si="8"/>
        <v>0</v>
      </c>
    </row>
  </sheetData>
  <mergeCells count="1">
    <mergeCell ref="K7:K8"/>
  </mergeCell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45"/>
  <sheetViews>
    <sheetView showGridLines="0" zoomScale="80" zoomScaleNormal="80" workbookViewId="0">
      <selection activeCell="B2" sqref="B2"/>
    </sheetView>
  </sheetViews>
  <sheetFormatPr defaultRowHeight="15"/>
  <cols>
    <col min="1" max="1" width="60.28515625" customWidth="1"/>
    <col min="2" max="2" width="18.42578125" customWidth="1"/>
    <col min="4" max="4" width="8.28515625" customWidth="1"/>
    <col min="5" max="5" width="8.85546875" customWidth="1"/>
    <col min="6" max="6" width="7.85546875" customWidth="1"/>
    <col min="7" max="7" width="7.5703125" customWidth="1"/>
    <col min="8" max="9" width="8.7109375" customWidth="1"/>
    <col min="10" max="10" width="10.28515625" customWidth="1"/>
    <col min="11" max="11" width="15.28515625" customWidth="1"/>
  </cols>
  <sheetData>
    <row r="1" spans="1:11" s="1576" customFormat="1">
      <c r="A1" s="1653" t="s">
        <v>0</v>
      </c>
      <c r="B1" s="1654" t="s">
        <v>2140</v>
      </c>
    </row>
    <row r="2" spans="1:11" s="1576" customFormat="1" ht="14.25" customHeight="1">
      <c r="A2" s="1653" t="s">
        <v>1877</v>
      </c>
      <c r="B2" s="1656" t="s">
        <v>2141</v>
      </c>
    </row>
    <row r="3" spans="1:11" s="1576" customFormat="1">
      <c r="A3" s="1653" t="s">
        <v>4</v>
      </c>
      <c r="B3" s="1656" t="s">
        <v>475</v>
      </c>
    </row>
    <row r="4" spans="1:11" s="1576" customFormat="1">
      <c r="A4" s="1653" t="s">
        <v>6</v>
      </c>
      <c r="B4" s="1656" t="s">
        <v>7</v>
      </c>
    </row>
    <row r="5" spans="1:11" s="1576" customFormat="1">
      <c r="A5" s="1653" t="s">
        <v>8</v>
      </c>
      <c r="B5" s="1656" t="s">
        <v>1880</v>
      </c>
    </row>
    <row r="6" spans="1:11" ht="15.75" thickBot="1"/>
    <row r="7" spans="1:11" s="1660" customFormat="1" ht="12.75" customHeight="1">
      <c r="A7" s="1657"/>
      <c r="B7" s="1658" t="s">
        <v>2051</v>
      </c>
      <c r="C7" s="1658"/>
      <c r="D7" s="1658"/>
      <c r="E7" s="1659"/>
      <c r="F7" s="1658"/>
      <c r="G7" s="1658"/>
      <c r="H7" s="1658"/>
      <c r="I7" s="1658" t="s">
        <v>2053</v>
      </c>
      <c r="J7" s="1658"/>
      <c r="K7" s="3113" t="s">
        <v>1884</v>
      </c>
    </row>
    <row r="8" spans="1:11" s="1660" customFormat="1" ht="20.25" customHeight="1" thickBot="1">
      <c r="A8" s="1644" t="s">
        <v>2101</v>
      </c>
      <c r="B8" s="1661" t="s">
        <v>2054</v>
      </c>
      <c r="C8" s="1661" t="s">
        <v>2055</v>
      </c>
      <c r="D8" s="1661" t="s">
        <v>2056</v>
      </c>
      <c r="E8" s="1662" t="s">
        <v>2057</v>
      </c>
      <c r="F8" s="1661" t="s">
        <v>2058</v>
      </c>
      <c r="G8" s="1661" t="s">
        <v>2059</v>
      </c>
      <c r="H8" s="1661" t="s">
        <v>2060</v>
      </c>
      <c r="I8" s="1661" t="s">
        <v>2061</v>
      </c>
      <c r="J8" s="1661" t="s">
        <v>2062</v>
      </c>
      <c r="K8" s="3114"/>
    </row>
    <row r="9" spans="1:11" s="1660" customFormat="1" ht="20.25" customHeight="1" thickBot="1">
      <c r="A9" s="1663" t="s">
        <v>2108</v>
      </c>
      <c r="B9" s="1664">
        <f t="shared" ref="B9:K9" si="0">SUM(B10:B22)</f>
        <v>0</v>
      </c>
      <c r="C9" s="1665">
        <f t="shared" si="0"/>
        <v>0</v>
      </c>
      <c r="D9" s="1665">
        <f t="shared" si="0"/>
        <v>0</v>
      </c>
      <c r="E9" s="1666">
        <f t="shared" si="0"/>
        <v>0</v>
      </c>
      <c r="F9" s="1664">
        <f t="shared" si="0"/>
        <v>0</v>
      </c>
      <c r="G9" s="1665">
        <f t="shared" si="0"/>
        <v>0</v>
      </c>
      <c r="H9" s="1665">
        <f t="shared" si="0"/>
        <v>0</v>
      </c>
      <c r="I9" s="1665">
        <f t="shared" si="0"/>
        <v>0</v>
      </c>
      <c r="J9" s="1666">
        <f t="shared" si="0"/>
        <v>0</v>
      </c>
      <c r="K9" s="1648">
        <f t="shared" si="0"/>
        <v>0</v>
      </c>
    </row>
    <row r="10" spans="1:11" s="1660" customFormat="1" ht="12.75">
      <c r="A10" s="1667" t="s">
        <v>2109</v>
      </c>
      <c r="B10" s="1593"/>
      <c r="C10" s="1594"/>
      <c r="D10" s="1594"/>
      <c r="E10" s="1595"/>
      <c r="F10" s="1593"/>
      <c r="G10" s="1594"/>
      <c r="H10" s="1594"/>
      <c r="I10" s="1594"/>
      <c r="J10" s="1595"/>
      <c r="K10" s="1668">
        <f t="shared" ref="K10:K22" si="1">SUM(B10:J10)</f>
        <v>0</v>
      </c>
    </row>
    <row r="11" spans="1:11" s="1660" customFormat="1" ht="12.75">
      <c r="A11" s="1667" t="s">
        <v>2110</v>
      </c>
      <c r="B11" s="1593"/>
      <c r="C11" s="1594"/>
      <c r="D11" s="1594"/>
      <c r="E11" s="1595"/>
      <c r="F11" s="1593"/>
      <c r="G11" s="1594"/>
      <c r="H11" s="1594"/>
      <c r="I11" s="1594"/>
      <c r="J11" s="1595"/>
      <c r="K11" s="1668">
        <f t="shared" si="1"/>
        <v>0</v>
      </c>
    </row>
    <row r="12" spans="1:11" s="1660" customFormat="1" ht="12.75">
      <c r="A12" s="1667" t="s">
        <v>2111</v>
      </c>
      <c r="B12" s="1593"/>
      <c r="C12" s="1594"/>
      <c r="D12" s="1594"/>
      <c r="E12" s="1595"/>
      <c r="F12" s="1593"/>
      <c r="G12" s="1594"/>
      <c r="H12" s="1594"/>
      <c r="I12" s="1594"/>
      <c r="J12" s="1595"/>
      <c r="K12" s="1668">
        <f t="shared" si="1"/>
        <v>0</v>
      </c>
    </row>
    <row r="13" spans="1:11" s="1660" customFormat="1" ht="12.75">
      <c r="A13" s="1667" t="s">
        <v>43</v>
      </c>
      <c r="B13" s="1593"/>
      <c r="C13" s="1594"/>
      <c r="D13" s="1594"/>
      <c r="E13" s="1595"/>
      <c r="F13" s="1593"/>
      <c r="G13" s="1594"/>
      <c r="H13" s="1594"/>
      <c r="I13" s="1594"/>
      <c r="J13" s="1595"/>
      <c r="K13" s="1668">
        <f t="shared" si="1"/>
        <v>0</v>
      </c>
    </row>
    <row r="14" spans="1:11" s="1660" customFormat="1" ht="12.75">
      <c r="A14" s="1667" t="s">
        <v>2112</v>
      </c>
      <c r="B14" s="1593"/>
      <c r="C14" s="1594"/>
      <c r="D14" s="1594"/>
      <c r="E14" s="1595"/>
      <c r="F14" s="1593"/>
      <c r="G14" s="1594"/>
      <c r="H14" s="1594"/>
      <c r="I14" s="1594"/>
      <c r="J14" s="1595"/>
      <c r="K14" s="1668">
        <f t="shared" si="1"/>
        <v>0</v>
      </c>
    </row>
    <row r="15" spans="1:11" s="1660" customFormat="1" ht="12.75">
      <c r="A15" s="1667" t="s">
        <v>2113</v>
      </c>
      <c r="B15" s="1593"/>
      <c r="C15" s="1594"/>
      <c r="D15" s="1594"/>
      <c r="E15" s="1595"/>
      <c r="F15" s="1593"/>
      <c r="G15" s="1594"/>
      <c r="H15" s="1594"/>
      <c r="I15" s="1594"/>
      <c r="J15" s="1595"/>
      <c r="K15" s="1668">
        <f t="shared" si="1"/>
        <v>0</v>
      </c>
    </row>
    <row r="16" spans="1:11" s="1660" customFormat="1" ht="12.75">
      <c r="A16" s="1667" t="s">
        <v>2138</v>
      </c>
      <c r="B16" s="1593"/>
      <c r="C16" s="1594"/>
      <c r="D16" s="1594"/>
      <c r="E16" s="1595"/>
      <c r="F16" s="1593"/>
      <c r="G16" s="1594"/>
      <c r="H16" s="1594"/>
      <c r="I16" s="1594"/>
      <c r="J16" s="1595"/>
      <c r="K16" s="1668">
        <f t="shared" si="1"/>
        <v>0</v>
      </c>
    </row>
    <row r="17" spans="1:11" s="1660" customFormat="1" ht="12.75">
      <c r="A17" s="1667" t="s">
        <v>2139</v>
      </c>
      <c r="B17" s="1593"/>
      <c r="C17" s="1594"/>
      <c r="D17" s="1594"/>
      <c r="E17" s="1595"/>
      <c r="F17" s="1593"/>
      <c r="G17" s="1594"/>
      <c r="H17" s="1594"/>
      <c r="I17" s="1594"/>
      <c r="J17" s="1595"/>
      <c r="K17" s="1668">
        <f t="shared" si="1"/>
        <v>0</v>
      </c>
    </row>
    <row r="18" spans="1:11" s="1660" customFormat="1" ht="12.75">
      <c r="A18" s="1667" t="s">
        <v>2116</v>
      </c>
      <c r="B18" s="1593"/>
      <c r="C18" s="1594"/>
      <c r="D18" s="1594"/>
      <c r="E18" s="1595"/>
      <c r="F18" s="1593"/>
      <c r="G18" s="1594"/>
      <c r="H18" s="1594"/>
      <c r="I18" s="1594"/>
      <c r="J18" s="1595"/>
      <c r="K18" s="1668">
        <f t="shared" si="1"/>
        <v>0</v>
      </c>
    </row>
    <row r="19" spans="1:11" s="1660" customFormat="1" ht="12.75">
      <c r="A19" s="1667" t="s">
        <v>2117</v>
      </c>
      <c r="B19" s="1593"/>
      <c r="C19" s="1594"/>
      <c r="D19" s="1594"/>
      <c r="E19" s="1595"/>
      <c r="F19" s="1593"/>
      <c r="G19" s="1594"/>
      <c r="H19" s="1594"/>
      <c r="I19" s="1594"/>
      <c r="J19" s="1595"/>
      <c r="K19" s="1668">
        <f t="shared" si="1"/>
        <v>0</v>
      </c>
    </row>
    <row r="20" spans="1:11" s="1660" customFormat="1" ht="12.75">
      <c r="A20" s="1667" t="s">
        <v>2118</v>
      </c>
      <c r="B20" s="1593"/>
      <c r="C20" s="1594"/>
      <c r="D20" s="1594"/>
      <c r="E20" s="1595"/>
      <c r="F20" s="1593"/>
      <c r="G20" s="1594"/>
      <c r="H20" s="1594"/>
      <c r="I20" s="1594"/>
      <c r="J20" s="1595"/>
      <c r="K20" s="1668">
        <f t="shared" si="1"/>
        <v>0</v>
      </c>
    </row>
    <row r="21" spans="1:11" s="1660" customFormat="1" ht="12.75">
      <c r="A21" s="1667" t="s">
        <v>2119</v>
      </c>
      <c r="B21" s="1593"/>
      <c r="C21" s="1594"/>
      <c r="D21" s="1594"/>
      <c r="E21" s="1595"/>
      <c r="F21" s="1593"/>
      <c r="G21" s="1594"/>
      <c r="H21" s="1594"/>
      <c r="I21" s="1594"/>
      <c r="J21" s="1595"/>
      <c r="K21" s="1668">
        <f t="shared" si="1"/>
        <v>0</v>
      </c>
    </row>
    <row r="22" spans="1:11" s="1660" customFormat="1" ht="13.5" thickBot="1">
      <c r="A22" s="1667" t="s">
        <v>2120</v>
      </c>
      <c r="B22" s="1593"/>
      <c r="C22" s="1594"/>
      <c r="D22" s="1594"/>
      <c r="E22" s="1595"/>
      <c r="F22" s="1593"/>
      <c r="G22" s="1594"/>
      <c r="H22" s="1594"/>
      <c r="I22" s="1594"/>
      <c r="J22" s="1595"/>
      <c r="K22" s="1668">
        <f t="shared" si="1"/>
        <v>0</v>
      </c>
    </row>
    <row r="23" spans="1:11" s="1660" customFormat="1" ht="18.75" customHeight="1" thickBot="1">
      <c r="A23" s="1669" t="s">
        <v>177</v>
      </c>
      <c r="B23" s="1664">
        <f t="shared" ref="B23:K23" si="2">SUM(B24:B28)</f>
        <v>0</v>
      </c>
      <c r="C23" s="1665">
        <f t="shared" si="2"/>
        <v>0</v>
      </c>
      <c r="D23" s="1665">
        <f t="shared" si="2"/>
        <v>0</v>
      </c>
      <c r="E23" s="1666">
        <f t="shared" si="2"/>
        <v>0</v>
      </c>
      <c r="F23" s="1664">
        <f t="shared" si="2"/>
        <v>0</v>
      </c>
      <c r="G23" s="1665">
        <f t="shared" si="2"/>
        <v>0</v>
      </c>
      <c r="H23" s="1665">
        <f t="shared" si="2"/>
        <v>0</v>
      </c>
      <c r="I23" s="1665">
        <f t="shared" si="2"/>
        <v>0</v>
      </c>
      <c r="J23" s="1666">
        <f t="shared" si="2"/>
        <v>0</v>
      </c>
      <c r="K23" s="1648">
        <f t="shared" si="2"/>
        <v>0</v>
      </c>
    </row>
    <row r="24" spans="1:11" s="1660" customFormat="1" ht="12.75">
      <c r="A24" s="1670" t="s">
        <v>2121</v>
      </c>
      <c r="B24" s="1593"/>
      <c r="C24" s="1594"/>
      <c r="D24" s="1594"/>
      <c r="E24" s="1595"/>
      <c r="F24" s="1593"/>
      <c r="G24" s="1594"/>
      <c r="H24" s="1594"/>
      <c r="I24" s="1594"/>
      <c r="J24" s="1595"/>
      <c r="K24" s="1668">
        <f>SUM(B24:J24)</f>
        <v>0</v>
      </c>
    </row>
    <row r="25" spans="1:11" s="1660" customFormat="1" ht="12.75">
      <c r="A25" s="1670" t="s">
        <v>2122</v>
      </c>
      <c r="B25" s="1593"/>
      <c r="C25" s="1594"/>
      <c r="D25" s="1594"/>
      <c r="E25" s="1595"/>
      <c r="F25" s="1593"/>
      <c r="G25" s="1594"/>
      <c r="H25" s="1594"/>
      <c r="I25" s="1594"/>
      <c r="J25" s="1595"/>
      <c r="K25" s="1668">
        <f>SUM(B25:J25)</f>
        <v>0</v>
      </c>
    </row>
    <row r="26" spans="1:11" s="1660" customFormat="1" ht="12.75">
      <c r="A26" s="1670" t="s">
        <v>1744</v>
      </c>
      <c r="B26" s="1593"/>
      <c r="C26" s="1594"/>
      <c r="D26" s="1594"/>
      <c r="E26" s="1595"/>
      <c r="F26" s="1593"/>
      <c r="G26" s="1594"/>
      <c r="H26" s="1594"/>
      <c r="I26" s="1594"/>
      <c r="J26" s="1595"/>
      <c r="K26" s="1668">
        <f>SUM(B26:J26)</f>
        <v>0</v>
      </c>
    </row>
    <row r="27" spans="1:11" s="1660" customFormat="1" ht="12.75">
      <c r="A27" s="1670" t="s">
        <v>2123</v>
      </c>
      <c r="B27" s="1593"/>
      <c r="C27" s="1594"/>
      <c r="D27" s="1594"/>
      <c r="E27" s="1595"/>
      <c r="F27" s="1593"/>
      <c r="G27" s="1594"/>
      <c r="H27" s="1594"/>
      <c r="I27" s="1594"/>
      <c r="J27" s="1595"/>
      <c r="K27" s="1668">
        <f>SUM(B27:J27)</f>
        <v>0</v>
      </c>
    </row>
    <row r="28" spans="1:11" s="1660" customFormat="1" ht="13.5" thickBot="1">
      <c r="A28" s="1670" t="s">
        <v>2124</v>
      </c>
      <c r="B28" s="1593"/>
      <c r="C28" s="1594"/>
      <c r="D28" s="1594"/>
      <c r="E28" s="1595"/>
      <c r="F28" s="1593"/>
      <c r="G28" s="1594"/>
      <c r="H28" s="1594"/>
      <c r="I28" s="1594"/>
      <c r="J28" s="1595"/>
      <c r="K28" s="1668">
        <f>SUM(B28:J28)</f>
        <v>0</v>
      </c>
    </row>
    <row r="29" spans="1:11" s="1660" customFormat="1" ht="21" customHeight="1" thickBot="1">
      <c r="A29" s="1669" t="s">
        <v>1964</v>
      </c>
      <c r="B29" s="1664">
        <f t="shared" ref="B29:K29" si="3">SUM(B30:B34)</f>
        <v>0</v>
      </c>
      <c r="C29" s="1665">
        <f t="shared" si="3"/>
        <v>0</v>
      </c>
      <c r="D29" s="1665">
        <f t="shared" si="3"/>
        <v>0</v>
      </c>
      <c r="E29" s="1666">
        <f t="shared" si="3"/>
        <v>0</v>
      </c>
      <c r="F29" s="1664">
        <f t="shared" si="3"/>
        <v>0</v>
      </c>
      <c r="G29" s="1665">
        <f t="shared" si="3"/>
        <v>0</v>
      </c>
      <c r="H29" s="1665">
        <f t="shared" si="3"/>
        <v>0</v>
      </c>
      <c r="I29" s="1665">
        <f t="shared" si="3"/>
        <v>0</v>
      </c>
      <c r="J29" s="1666">
        <f t="shared" si="3"/>
        <v>0</v>
      </c>
      <c r="K29" s="1648">
        <f t="shared" si="3"/>
        <v>0</v>
      </c>
    </row>
    <row r="30" spans="1:11" s="1660" customFormat="1" ht="12.75">
      <c r="A30" s="1667" t="s">
        <v>2121</v>
      </c>
      <c r="B30" s="1593"/>
      <c r="C30" s="1594"/>
      <c r="D30" s="1594"/>
      <c r="E30" s="1595"/>
      <c r="F30" s="1593"/>
      <c r="G30" s="1594"/>
      <c r="H30" s="1594"/>
      <c r="I30" s="1594"/>
      <c r="J30" s="1595"/>
      <c r="K30" s="1646">
        <f>SUM(B30:J30)</f>
        <v>0</v>
      </c>
    </row>
    <row r="31" spans="1:11" s="1660" customFormat="1" ht="12.75">
      <c r="A31" s="1667" t="s">
        <v>2122</v>
      </c>
      <c r="B31" s="1671"/>
      <c r="C31" s="1596"/>
      <c r="D31" s="1596"/>
      <c r="E31" s="1672"/>
      <c r="F31" s="1671"/>
      <c r="G31" s="1596"/>
      <c r="H31" s="1596"/>
      <c r="I31" s="1596"/>
      <c r="J31" s="1672"/>
      <c r="K31" s="1646">
        <f>SUM(B31:J31)</f>
        <v>0</v>
      </c>
    </row>
    <row r="32" spans="1:11" s="1660" customFormat="1" ht="12.75">
      <c r="A32" s="1667" t="s">
        <v>1744</v>
      </c>
      <c r="B32" s="1593"/>
      <c r="C32" s="1594"/>
      <c r="D32" s="1594"/>
      <c r="E32" s="1595"/>
      <c r="F32" s="1593"/>
      <c r="G32" s="1594"/>
      <c r="H32" s="1594"/>
      <c r="I32" s="1594"/>
      <c r="J32" s="1595"/>
      <c r="K32" s="1646">
        <f>SUM(B32:J32)</f>
        <v>0</v>
      </c>
    </row>
    <row r="33" spans="1:11" s="1660" customFormat="1" ht="12.75">
      <c r="A33" s="1667" t="s">
        <v>2125</v>
      </c>
      <c r="B33" s="1593"/>
      <c r="C33" s="1594"/>
      <c r="D33" s="1594"/>
      <c r="E33" s="1595"/>
      <c r="F33" s="1593"/>
      <c r="G33" s="1594"/>
      <c r="H33" s="1594"/>
      <c r="I33" s="1594"/>
      <c r="J33" s="1595"/>
      <c r="K33" s="1646">
        <f>SUM(B33:J33)</f>
        <v>0</v>
      </c>
    </row>
    <row r="34" spans="1:11" s="1660" customFormat="1" ht="13.5" thickBot="1">
      <c r="A34" s="1667" t="s">
        <v>2126</v>
      </c>
      <c r="B34" s="1593"/>
      <c r="C34" s="1594"/>
      <c r="D34" s="1594"/>
      <c r="E34" s="1595"/>
      <c r="F34" s="1593"/>
      <c r="G34" s="1594"/>
      <c r="H34" s="1594"/>
      <c r="I34" s="1594"/>
      <c r="J34" s="1595"/>
      <c r="K34" s="1646">
        <f>SUM(B34:J34)</f>
        <v>0</v>
      </c>
    </row>
    <row r="35" spans="1:11" s="1660" customFormat="1" ht="24.75" customHeight="1" thickBot="1">
      <c r="A35" s="1669" t="s">
        <v>2127</v>
      </c>
      <c r="B35" s="1664">
        <f t="shared" ref="B35:K35" si="4">SUM(B36:B38)</f>
        <v>0</v>
      </c>
      <c r="C35" s="1665">
        <f t="shared" si="4"/>
        <v>0</v>
      </c>
      <c r="D35" s="1665">
        <f t="shared" si="4"/>
        <v>0</v>
      </c>
      <c r="E35" s="1666">
        <f t="shared" si="4"/>
        <v>0</v>
      </c>
      <c r="F35" s="1664">
        <f t="shared" si="4"/>
        <v>0</v>
      </c>
      <c r="G35" s="1665">
        <f t="shared" si="4"/>
        <v>0</v>
      </c>
      <c r="H35" s="1665">
        <f t="shared" si="4"/>
        <v>0</v>
      </c>
      <c r="I35" s="1665">
        <f t="shared" si="4"/>
        <v>0</v>
      </c>
      <c r="J35" s="1666">
        <f t="shared" si="4"/>
        <v>0</v>
      </c>
      <c r="K35" s="1648">
        <f t="shared" si="4"/>
        <v>0</v>
      </c>
    </row>
    <row r="36" spans="1:11" s="1660" customFormat="1" ht="20.25" customHeight="1">
      <c r="A36" s="1667" t="s">
        <v>2128</v>
      </c>
      <c r="B36" s="1593"/>
      <c r="C36" s="1594"/>
      <c r="D36" s="1594"/>
      <c r="E36" s="1595"/>
      <c r="F36" s="1593"/>
      <c r="G36" s="1594"/>
      <c r="H36" s="1594"/>
      <c r="I36" s="1594"/>
      <c r="J36" s="1595"/>
      <c r="K36" s="1645">
        <f>SUM(B36:J36)</f>
        <v>0</v>
      </c>
    </row>
    <row r="37" spans="1:11" s="1660" customFormat="1" ht="21" customHeight="1">
      <c r="A37" s="1667" t="s">
        <v>2129</v>
      </c>
      <c r="B37" s="1593"/>
      <c r="C37" s="1594"/>
      <c r="D37" s="1594"/>
      <c r="E37" s="1595"/>
      <c r="F37" s="1593"/>
      <c r="G37" s="1594"/>
      <c r="H37" s="1594"/>
      <c r="I37" s="1594"/>
      <c r="J37" s="1595"/>
      <c r="K37" s="1646">
        <f>SUM(B37:J37)</f>
        <v>0</v>
      </c>
    </row>
    <row r="38" spans="1:11" s="1660" customFormat="1" ht="18" customHeight="1" thickBot="1">
      <c r="A38" s="1667" t="s">
        <v>660</v>
      </c>
      <c r="B38" s="1593"/>
      <c r="C38" s="1594"/>
      <c r="D38" s="1594"/>
      <c r="E38" s="1595"/>
      <c r="F38" s="1593"/>
      <c r="G38" s="1594"/>
      <c r="H38" s="1594"/>
      <c r="I38" s="1594"/>
      <c r="J38" s="1595"/>
      <c r="K38" s="1646">
        <f>SUM(B38:J38)</f>
        <v>0</v>
      </c>
    </row>
    <row r="39" spans="1:11" s="1660" customFormat="1" ht="19.5" customHeight="1" thickBot="1">
      <c r="A39" s="1673" t="s">
        <v>2130</v>
      </c>
      <c r="B39" s="1674"/>
      <c r="C39" s="1675"/>
      <c r="D39" s="1675"/>
      <c r="E39" s="1676"/>
      <c r="F39" s="1674"/>
      <c r="G39" s="1675"/>
      <c r="H39" s="1675"/>
      <c r="I39" s="1675"/>
      <c r="J39" s="1676"/>
      <c r="K39" s="1648">
        <f t="shared" ref="K39:K40" si="5">SUM(B39:J39)</f>
        <v>0</v>
      </c>
    </row>
    <row r="40" spans="1:11" s="1660" customFormat="1" ht="22.5" customHeight="1" thickBot="1">
      <c r="A40" s="1673" t="s">
        <v>2131</v>
      </c>
      <c r="B40" s="1674"/>
      <c r="C40" s="1675"/>
      <c r="D40" s="1675"/>
      <c r="E40" s="1676"/>
      <c r="F40" s="1674"/>
      <c r="G40" s="1675"/>
      <c r="H40" s="1675"/>
      <c r="I40" s="1675"/>
      <c r="J40" s="1676"/>
      <c r="K40" s="1647">
        <f t="shared" si="5"/>
        <v>0</v>
      </c>
    </row>
    <row r="41" spans="1:11" s="1576" customFormat="1" ht="18.75" customHeight="1">
      <c r="A41" s="1677" t="s">
        <v>2132</v>
      </c>
      <c r="B41" s="1678">
        <f t="shared" ref="B41:K41" si="6">+B40+B39+B35+B29+B23+B9</f>
        <v>0</v>
      </c>
      <c r="C41" s="1679">
        <f t="shared" si="6"/>
        <v>0</v>
      </c>
      <c r="D41" s="1679">
        <f t="shared" si="6"/>
        <v>0</v>
      </c>
      <c r="E41" s="1680">
        <f t="shared" si="6"/>
        <v>0</v>
      </c>
      <c r="F41" s="1678">
        <f t="shared" si="6"/>
        <v>0</v>
      </c>
      <c r="G41" s="1679">
        <f t="shared" si="6"/>
        <v>0</v>
      </c>
      <c r="H41" s="1679">
        <f t="shared" si="6"/>
        <v>0</v>
      </c>
      <c r="I41" s="1679">
        <f t="shared" si="6"/>
        <v>0</v>
      </c>
      <c r="J41" s="1680">
        <f t="shared" si="6"/>
        <v>0</v>
      </c>
      <c r="K41" s="1681">
        <f t="shared" si="6"/>
        <v>0</v>
      </c>
    </row>
    <row r="42" spans="1:11" s="1576" customFormat="1" ht="21" customHeight="1">
      <c r="A42" s="1682" t="s">
        <v>2133</v>
      </c>
      <c r="B42" s="1683">
        <f t="shared" ref="B42:K42" si="7">SUM(B43:B44)</f>
        <v>0</v>
      </c>
      <c r="C42" s="1684">
        <f t="shared" si="7"/>
        <v>0</v>
      </c>
      <c r="D42" s="1684">
        <f t="shared" si="7"/>
        <v>0</v>
      </c>
      <c r="E42" s="1685">
        <f t="shared" si="7"/>
        <v>0</v>
      </c>
      <c r="F42" s="1683">
        <f t="shared" si="7"/>
        <v>0</v>
      </c>
      <c r="G42" s="1684">
        <f t="shared" si="7"/>
        <v>0</v>
      </c>
      <c r="H42" s="1684">
        <f t="shared" si="7"/>
        <v>0</v>
      </c>
      <c r="I42" s="1684">
        <f t="shared" si="7"/>
        <v>0</v>
      </c>
      <c r="J42" s="1685">
        <f t="shared" si="7"/>
        <v>0</v>
      </c>
      <c r="K42" s="1686">
        <f t="shared" si="7"/>
        <v>0</v>
      </c>
    </row>
    <row r="43" spans="1:11" s="1576" customFormat="1" ht="29.25" customHeight="1">
      <c r="A43" s="1687" t="s">
        <v>2134</v>
      </c>
      <c r="B43" s="1688"/>
      <c r="C43" s="1689"/>
      <c r="D43" s="1689"/>
      <c r="E43" s="1690"/>
      <c r="F43" s="1688"/>
      <c r="G43" s="1689"/>
      <c r="H43" s="1689"/>
      <c r="I43" s="1689"/>
      <c r="J43" s="1690"/>
      <c r="K43" s="1686">
        <f>SUM(B43:J43)</f>
        <v>0</v>
      </c>
    </row>
    <row r="44" spans="1:11" s="1576" customFormat="1" ht="20.25" customHeight="1" thickBot="1">
      <c r="A44" s="1687" t="s">
        <v>2135</v>
      </c>
      <c r="B44" s="1688"/>
      <c r="C44" s="1689"/>
      <c r="D44" s="1689"/>
      <c r="E44" s="1690"/>
      <c r="F44" s="1688"/>
      <c r="G44" s="1689"/>
      <c r="H44" s="1689"/>
      <c r="I44" s="1689"/>
      <c r="J44" s="1690"/>
      <c r="K44" s="1691">
        <f>SUM(B44:J44)</f>
        <v>0</v>
      </c>
    </row>
    <row r="45" spans="1:11" s="1576" customFormat="1" ht="19.5" customHeight="1" thickBot="1">
      <c r="A45" s="1682" t="s">
        <v>2095</v>
      </c>
      <c r="B45" s="1692">
        <f t="shared" ref="B45:K45" si="8">+B42+B41</f>
        <v>0</v>
      </c>
      <c r="C45" s="1693">
        <f t="shared" si="8"/>
        <v>0</v>
      </c>
      <c r="D45" s="1693">
        <f t="shared" si="8"/>
        <v>0</v>
      </c>
      <c r="E45" s="1694">
        <f t="shared" si="8"/>
        <v>0</v>
      </c>
      <c r="F45" s="1692">
        <f t="shared" si="8"/>
        <v>0</v>
      </c>
      <c r="G45" s="1693">
        <f t="shared" si="8"/>
        <v>0</v>
      </c>
      <c r="H45" s="1693">
        <f t="shared" si="8"/>
        <v>0</v>
      </c>
      <c r="I45" s="1693">
        <f t="shared" si="8"/>
        <v>0</v>
      </c>
      <c r="J45" s="1694">
        <f t="shared" si="8"/>
        <v>0</v>
      </c>
      <c r="K45" s="1604">
        <f t="shared" si="8"/>
        <v>0</v>
      </c>
    </row>
  </sheetData>
  <mergeCells count="1">
    <mergeCell ref="K7:K8"/>
  </mergeCell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45"/>
  <sheetViews>
    <sheetView showGridLines="0" zoomScale="80" zoomScaleNormal="80" workbookViewId="0">
      <selection activeCell="B2" sqref="B2"/>
    </sheetView>
  </sheetViews>
  <sheetFormatPr defaultRowHeight="15"/>
  <cols>
    <col min="1" max="1" width="60.28515625" customWidth="1"/>
    <col min="2" max="2" width="18.42578125" customWidth="1"/>
    <col min="4" max="4" width="8.28515625" customWidth="1"/>
    <col min="5" max="5" width="8.85546875" customWidth="1"/>
    <col min="6" max="6" width="7.85546875" customWidth="1"/>
    <col min="7" max="7" width="7.5703125" customWidth="1"/>
    <col min="8" max="9" width="8.7109375" customWidth="1"/>
    <col min="10" max="10" width="10.28515625" customWidth="1"/>
    <col min="11" max="11" width="15.28515625" customWidth="1"/>
  </cols>
  <sheetData>
    <row r="1" spans="1:11" s="1576" customFormat="1">
      <c r="A1" s="1653" t="s">
        <v>0</v>
      </c>
      <c r="B1" s="1654" t="s">
        <v>2142</v>
      </c>
    </row>
    <row r="2" spans="1:11" s="1576" customFormat="1" ht="14.25" customHeight="1">
      <c r="A2" s="1653" t="s">
        <v>1877</v>
      </c>
      <c r="B2" s="1656" t="s">
        <v>2143</v>
      </c>
    </row>
    <row r="3" spans="1:11" s="1576" customFormat="1">
      <c r="A3" s="1653" t="s">
        <v>4</v>
      </c>
      <c r="B3" s="1656" t="s">
        <v>475</v>
      </c>
    </row>
    <row r="4" spans="1:11" s="1576" customFormat="1">
      <c r="A4" s="1653" t="s">
        <v>6</v>
      </c>
      <c r="B4" s="1656" t="s">
        <v>7</v>
      </c>
    </row>
    <row r="5" spans="1:11" s="1576" customFormat="1">
      <c r="A5" s="1653" t="s">
        <v>8</v>
      </c>
      <c r="B5" s="1656" t="s">
        <v>1880</v>
      </c>
    </row>
    <row r="6" spans="1:11" ht="15.75" thickBot="1"/>
    <row r="7" spans="1:11" s="1660" customFormat="1" ht="12.75" customHeight="1">
      <c r="A7" s="1657"/>
      <c r="B7" s="1658" t="s">
        <v>2051</v>
      </c>
      <c r="C7" s="1658"/>
      <c r="D7" s="1658"/>
      <c r="E7" s="1659"/>
      <c r="F7" s="1658"/>
      <c r="G7" s="1658"/>
      <c r="H7" s="1658"/>
      <c r="I7" s="1658" t="s">
        <v>2053</v>
      </c>
      <c r="J7" s="1658"/>
      <c r="K7" s="3113" t="s">
        <v>1884</v>
      </c>
    </row>
    <row r="8" spans="1:11" s="1660" customFormat="1" ht="20.25" customHeight="1" thickBot="1">
      <c r="A8" s="1644" t="s">
        <v>2104</v>
      </c>
      <c r="B8" s="1661" t="s">
        <v>2054</v>
      </c>
      <c r="C8" s="1661" t="s">
        <v>2055</v>
      </c>
      <c r="D8" s="1661" t="s">
        <v>2056</v>
      </c>
      <c r="E8" s="1662" t="s">
        <v>2057</v>
      </c>
      <c r="F8" s="1661" t="s">
        <v>2058</v>
      </c>
      <c r="G8" s="1661" t="s">
        <v>2059</v>
      </c>
      <c r="H8" s="1661" t="s">
        <v>2060</v>
      </c>
      <c r="I8" s="1661" t="s">
        <v>2061</v>
      </c>
      <c r="J8" s="1661" t="s">
        <v>2062</v>
      </c>
      <c r="K8" s="3114"/>
    </row>
    <row r="9" spans="1:11" s="1660" customFormat="1" ht="20.25" customHeight="1" thickBot="1">
      <c r="A9" s="1663" t="s">
        <v>2108</v>
      </c>
      <c r="B9" s="1664">
        <f t="shared" ref="B9:K9" si="0">SUM(B10:B22)</f>
        <v>0</v>
      </c>
      <c r="C9" s="1665">
        <f t="shared" si="0"/>
        <v>0</v>
      </c>
      <c r="D9" s="1665">
        <f t="shared" si="0"/>
        <v>0</v>
      </c>
      <c r="E9" s="1666">
        <f t="shared" si="0"/>
        <v>0</v>
      </c>
      <c r="F9" s="1664">
        <f t="shared" si="0"/>
        <v>0</v>
      </c>
      <c r="G9" s="1665">
        <f t="shared" si="0"/>
        <v>0</v>
      </c>
      <c r="H9" s="1665">
        <f t="shared" si="0"/>
        <v>0</v>
      </c>
      <c r="I9" s="1665">
        <f t="shared" si="0"/>
        <v>0</v>
      </c>
      <c r="J9" s="1666">
        <f t="shared" si="0"/>
        <v>0</v>
      </c>
      <c r="K9" s="1648">
        <f t="shared" si="0"/>
        <v>0</v>
      </c>
    </row>
    <row r="10" spans="1:11" s="1660" customFormat="1" ht="12.75">
      <c r="A10" s="1667" t="s">
        <v>2109</v>
      </c>
      <c r="B10" s="1593"/>
      <c r="C10" s="1594"/>
      <c r="D10" s="1594"/>
      <c r="E10" s="1595"/>
      <c r="F10" s="1593"/>
      <c r="G10" s="1594"/>
      <c r="H10" s="1594"/>
      <c r="I10" s="1594"/>
      <c r="J10" s="1595"/>
      <c r="K10" s="1668">
        <f t="shared" ref="K10:K22" si="1">SUM(B10:J10)</f>
        <v>0</v>
      </c>
    </row>
    <row r="11" spans="1:11" s="1660" customFormat="1" ht="12.75">
      <c r="A11" s="1667" t="s">
        <v>2110</v>
      </c>
      <c r="B11" s="1593"/>
      <c r="C11" s="1594"/>
      <c r="D11" s="1594"/>
      <c r="E11" s="1595"/>
      <c r="F11" s="1593"/>
      <c r="G11" s="1594"/>
      <c r="H11" s="1594"/>
      <c r="I11" s="1594"/>
      <c r="J11" s="1595"/>
      <c r="K11" s="1668">
        <f t="shared" si="1"/>
        <v>0</v>
      </c>
    </row>
    <row r="12" spans="1:11" s="1660" customFormat="1" ht="12.75">
      <c r="A12" s="1667" t="s">
        <v>2111</v>
      </c>
      <c r="B12" s="1593"/>
      <c r="C12" s="1594"/>
      <c r="D12" s="1594"/>
      <c r="E12" s="1595"/>
      <c r="F12" s="1593"/>
      <c r="G12" s="1594"/>
      <c r="H12" s="1594"/>
      <c r="I12" s="1594"/>
      <c r="J12" s="1595"/>
      <c r="K12" s="1668">
        <f t="shared" si="1"/>
        <v>0</v>
      </c>
    </row>
    <row r="13" spans="1:11" s="1660" customFormat="1" ht="12.75">
      <c r="A13" s="1667" t="s">
        <v>43</v>
      </c>
      <c r="B13" s="1593"/>
      <c r="C13" s="1594"/>
      <c r="D13" s="1594"/>
      <c r="E13" s="1595"/>
      <c r="F13" s="1593"/>
      <c r="G13" s="1594"/>
      <c r="H13" s="1594"/>
      <c r="I13" s="1594"/>
      <c r="J13" s="1595"/>
      <c r="K13" s="1668">
        <f t="shared" si="1"/>
        <v>0</v>
      </c>
    </row>
    <row r="14" spans="1:11" s="1660" customFormat="1" ht="12.75">
      <c r="A14" s="1667" t="s">
        <v>2112</v>
      </c>
      <c r="B14" s="1593"/>
      <c r="C14" s="1594"/>
      <c r="D14" s="1594"/>
      <c r="E14" s="1595"/>
      <c r="F14" s="1593"/>
      <c r="G14" s="1594"/>
      <c r="H14" s="1594"/>
      <c r="I14" s="1594"/>
      <c r="J14" s="1595"/>
      <c r="K14" s="1668">
        <f t="shared" si="1"/>
        <v>0</v>
      </c>
    </row>
    <row r="15" spans="1:11" s="1660" customFormat="1" ht="12.75">
      <c r="A15" s="1667" t="s">
        <v>2113</v>
      </c>
      <c r="B15" s="1593"/>
      <c r="C15" s="1594"/>
      <c r="D15" s="1594"/>
      <c r="E15" s="1595"/>
      <c r="F15" s="1593"/>
      <c r="G15" s="1594"/>
      <c r="H15" s="1594"/>
      <c r="I15" s="1594"/>
      <c r="J15" s="1595"/>
      <c r="K15" s="1668">
        <f t="shared" si="1"/>
        <v>0</v>
      </c>
    </row>
    <row r="16" spans="1:11" s="1660" customFormat="1" ht="12.75">
      <c r="A16" s="1667" t="s">
        <v>2138</v>
      </c>
      <c r="B16" s="1593"/>
      <c r="C16" s="1594"/>
      <c r="D16" s="1594"/>
      <c r="E16" s="1595"/>
      <c r="F16" s="1593"/>
      <c r="G16" s="1594"/>
      <c r="H16" s="1594"/>
      <c r="I16" s="1594"/>
      <c r="J16" s="1595"/>
      <c r="K16" s="1668">
        <f t="shared" si="1"/>
        <v>0</v>
      </c>
    </row>
    <row r="17" spans="1:11" s="1660" customFormat="1" ht="12.75">
      <c r="A17" s="1667" t="s">
        <v>2139</v>
      </c>
      <c r="B17" s="1593"/>
      <c r="C17" s="1594"/>
      <c r="D17" s="1594"/>
      <c r="E17" s="1595"/>
      <c r="F17" s="1593"/>
      <c r="G17" s="1594"/>
      <c r="H17" s="1594"/>
      <c r="I17" s="1594"/>
      <c r="J17" s="1595"/>
      <c r="K17" s="1668">
        <f t="shared" si="1"/>
        <v>0</v>
      </c>
    </row>
    <row r="18" spans="1:11" s="1660" customFormat="1" ht="12.75">
      <c r="A18" s="1667" t="s">
        <v>2116</v>
      </c>
      <c r="B18" s="1593"/>
      <c r="C18" s="1594"/>
      <c r="D18" s="1594"/>
      <c r="E18" s="1595"/>
      <c r="F18" s="1593"/>
      <c r="G18" s="1594"/>
      <c r="H18" s="1594"/>
      <c r="I18" s="1594"/>
      <c r="J18" s="1595"/>
      <c r="K18" s="1668">
        <f t="shared" si="1"/>
        <v>0</v>
      </c>
    </row>
    <row r="19" spans="1:11" s="1660" customFormat="1" ht="12.75">
      <c r="A19" s="1667" t="s">
        <v>2117</v>
      </c>
      <c r="B19" s="1593"/>
      <c r="C19" s="1594"/>
      <c r="D19" s="1594"/>
      <c r="E19" s="1595"/>
      <c r="F19" s="1593"/>
      <c r="G19" s="1594"/>
      <c r="H19" s="1594"/>
      <c r="I19" s="1594"/>
      <c r="J19" s="1595"/>
      <c r="K19" s="1668">
        <f t="shared" si="1"/>
        <v>0</v>
      </c>
    </row>
    <row r="20" spans="1:11" s="1660" customFormat="1" ht="12.75">
      <c r="A20" s="1667" t="s">
        <v>2118</v>
      </c>
      <c r="B20" s="1593"/>
      <c r="C20" s="1594"/>
      <c r="D20" s="1594"/>
      <c r="E20" s="1595"/>
      <c r="F20" s="1593"/>
      <c r="G20" s="1594"/>
      <c r="H20" s="1594"/>
      <c r="I20" s="1594"/>
      <c r="J20" s="1595"/>
      <c r="K20" s="1668">
        <f t="shared" si="1"/>
        <v>0</v>
      </c>
    </row>
    <row r="21" spans="1:11" s="1660" customFormat="1" ht="12.75">
      <c r="A21" s="1667" t="s">
        <v>2119</v>
      </c>
      <c r="B21" s="1593"/>
      <c r="C21" s="1594"/>
      <c r="D21" s="1594"/>
      <c r="E21" s="1595"/>
      <c r="F21" s="1593"/>
      <c r="G21" s="1594"/>
      <c r="H21" s="1594"/>
      <c r="I21" s="1594"/>
      <c r="J21" s="1595"/>
      <c r="K21" s="1668">
        <f t="shared" si="1"/>
        <v>0</v>
      </c>
    </row>
    <row r="22" spans="1:11" s="1660" customFormat="1" ht="13.5" thickBot="1">
      <c r="A22" s="1667" t="s">
        <v>2120</v>
      </c>
      <c r="B22" s="1593"/>
      <c r="C22" s="1594"/>
      <c r="D22" s="1594"/>
      <c r="E22" s="1595"/>
      <c r="F22" s="1593"/>
      <c r="G22" s="1594"/>
      <c r="H22" s="1594"/>
      <c r="I22" s="1594"/>
      <c r="J22" s="1595"/>
      <c r="K22" s="1668">
        <f t="shared" si="1"/>
        <v>0</v>
      </c>
    </row>
    <row r="23" spans="1:11" s="1660" customFormat="1" ht="18.75" customHeight="1" thickBot="1">
      <c r="A23" s="1669" t="s">
        <v>177</v>
      </c>
      <c r="B23" s="1664">
        <f t="shared" ref="B23:K23" si="2">SUM(B24:B28)</f>
        <v>0</v>
      </c>
      <c r="C23" s="1665">
        <f t="shared" si="2"/>
        <v>0</v>
      </c>
      <c r="D23" s="1665">
        <f t="shared" si="2"/>
        <v>0</v>
      </c>
      <c r="E23" s="1666">
        <f t="shared" si="2"/>
        <v>0</v>
      </c>
      <c r="F23" s="1664">
        <f t="shared" si="2"/>
        <v>0</v>
      </c>
      <c r="G23" s="1665">
        <f t="shared" si="2"/>
        <v>0</v>
      </c>
      <c r="H23" s="1665">
        <f t="shared" si="2"/>
        <v>0</v>
      </c>
      <c r="I23" s="1665">
        <f t="shared" si="2"/>
        <v>0</v>
      </c>
      <c r="J23" s="1666">
        <f t="shared" si="2"/>
        <v>0</v>
      </c>
      <c r="K23" s="1648">
        <f t="shared" si="2"/>
        <v>0</v>
      </c>
    </row>
    <row r="24" spans="1:11" s="1660" customFormat="1" ht="12.75">
      <c r="A24" s="1670" t="s">
        <v>2121</v>
      </c>
      <c r="B24" s="1593"/>
      <c r="C24" s="1594"/>
      <c r="D24" s="1594"/>
      <c r="E24" s="1595"/>
      <c r="F24" s="1593"/>
      <c r="G24" s="1594"/>
      <c r="H24" s="1594"/>
      <c r="I24" s="1594"/>
      <c r="J24" s="1595"/>
      <c r="K24" s="1668">
        <f>SUM(B24:J24)</f>
        <v>0</v>
      </c>
    </row>
    <row r="25" spans="1:11" s="1660" customFormat="1" ht="12.75">
      <c r="A25" s="1670" t="s">
        <v>2122</v>
      </c>
      <c r="B25" s="1593"/>
      <c r="C25" s="1594"/>
      <c r="D25" s="1594"/>
      <c r="E25" s="1595"/>
      <c r="F25" s="1593"/>
      <c r="G25" s="1594"/>
      <c r="H25" s="1594"/>
      <c r="I25" s="1594"/>
      <c r="J25" s="1595"/>
      <c r="K25" s="1668">
        <f>SUM(B25:J25)</f>
        <v>0</v>
      </c>
    </row>
    <row r="26" spans="1:11" s="1660" customFormat="1" ht="12.75">
      <c r="A26" s="1670" t="s">
        <v>1744</v>
      </c>
      <c r="B26" s="1593"/>
      <c r="C26" s="1594"/>
      <c r="D26" s="1594"/>
      <c r="E26" s="1595"/>
      <c r="F26" s="1593"/>
      <c r="G26" s="1594"/>
      <c r="H26" s="1594"/>
      <c r="I26" s="1594"/>
      <c r="J26" s="1595"/>
      <c r="K26" s="1668">
        <f>SUM(B26:J26)</f>
        <v>0</v>
      </c>
    </row>
    <row r="27" spans="1:11" s="1660" customFormat="1" ht="12.75">
      <c r="A27" s="1670" t="s">
        <v>2123</v>
      </c>
      <c r="B27" s="1593"/>
      <c r="C27" s="1594"/>
      <c r="D27" s="1594"/>
      <c r="E27" s="1595"/>
      <c r="F27" s="1593"/>
      <c r="G27" s="1594"/>
      <c r="H27" s="1594"/>
      <c r="I27" s="1594"/>
      <c r="J27" s="1595"/>
      <c r="K27" s="1668">
        <f>SUM(B27:J27)</f>
        <v>0</v>
      </c>
    </row>
    <row r="28" spans="1:11" s="1660" customFormat="1" ht="13.5" thickBot="1">
      <c r="A28" s="1670" t="s">
        <v>2124</v>
      </c>
      <c r="B28" s="1593"/>
      <c r="C28" s="1594"/>
      <c r="D28" s="1594"/>
      <c r="E28" s="1595"/>
      <c r="F28" s="1593"/>
      <c r="G28" s="1594"/>
      <c r="H28" s="1594"/>
      <c r="I28" s="1594"/>
      <c r="J28" s="1595"/>
      <c r="K28" s="1668">
        <f>SUM(B28:J28)</f>
        <v>0</v>
      </c>
    </row>
    <row r="29" spans="1:11" s="1660" customFormat="1" ht="21" customHeight="1" thickBot="1">
      <c r="A29" s="1669" t="s">
        <v>1964</v>
      </c>
      <c r="B29" s="1664">
        <f t="shared" ref="B29:K29" si="3">SUM(B30:B34)</f>
        <v>0</v>
      </c>
      <c r="C29" s="1665">
        <f t="shared" si="3"/>
        <v>0</v>
      </c>
      <c r="D29" s="1665">
        <f t="shared" si="3"/>
        <v>0</v>
      </c>
      <c r="E29" s="1666">
        <f t="shared" si="3"/>
        <v>0</v>
      </c>
      <c r="F29" s="1664">
        <f t="shared" si="3"/>
        <v>0</v>
      </c>
      <c r="G29" s="1665">
        <f t="shared" si="3"/>
        <v>0</v>
      </c>
      <c r="H29" s="1665">
        <f t="shared" si="3"/>
        <v>0</v>
      </c>
      <c r="I29" s="1665">
        <f t="shared" si="3"/>
        <v>0</v>
      </c>
      <c r="J29" s="1666">
        <f t="shared" si="3"/>
        <v>0</v>
      </c>
      <c r="K29" s="1648">
        <f t="shared" si="3"/>
        <v>0</v>
      </c>
    </row>
    <row r="30" spans="1:11" s="1660" customFormat="1" ht="12.75">
      <c r="A30" s="1667" t="s">
        <v>2121</v>
      </c>
      <c r="B30" s="1593"/>
      <c r="C30" s="1594"/>
      <c r="D30" s="1594"/>
      <c r="E30" s="1595"/>
      <c r="F30" s="1593"/>
      <c r="G30" s="1594"/>
      <c r="H30" s="1594"/>
      <c r="I30" s="1594"/>
      <c r="J30" s="1595"/>
      <c r="K30" s="1646">
        <f>SUM(B30:J30)</f>
        <v>0</v>
      </c>
    </row>
    <row r="31" spans="1:11" s="1660" customFormat="1" ht="12.75">
      <c r="A31" s="1667" t="s">
        <v>2122</v>
      </c>
      <c r="B31" s="1671"/>
      <c r="C31" s="1596"/>
      <c r="D31" s="1596"/>
      <c r="E31" s="1672"/>
      <c r="F31" s="1671"/>
      <c r="G31" s="1596"/>
      <c r="H31" s="1596"/>
      <c r="I31" s="1596"/>
      <c r="J31" s="1672"/>
      <c r="K31" s="1646">
        <f>SUM(B31:J31)</f>
        <v>0</v>
      </c>
    </row>
    <row r="32" spans="1:11" s="1660" customFormat="1" ht="12.75">
      <c r="A32" s="1667" t="s">
        <v>1744</v>
      </c>
      <c r="B32" s="1593"/>
      <c r="C32" s="1594"/>
      <c r="D32" s="1594"/>
      <c r="E32" s="1595"/>
      <c r="F32" s="1593"/>
      <c r="G32" s="1594"/>
      <c r="H32" s="1594"/>
      <c r="I32" s="1594"/>
      <c r="J32" s="1595"/>
      <c r="K32" s="1646">
        <f>SUM(B32:J32)</f>
        <v>0</v>
      </c>
    </row>
    <row r="33" spans="1:11" s="1660" customFormat="1" ht="12.75">
      <c r="A33" s="1667" t="s">
        <v>2125</v>
      </c>
      <c r="B33" s="1593"/>
      <c r="C33" s="1594"/>
      <c r="D33" s="1594"/>
      <c r="E33" s="1595"/>
      <c r="F33" s="1593"/>
      <c r="G33" s="1594"/>
      <c r="H33" s="1594"/>
      <c r="I33" s="1594"/>
      <c r="J33" s="1595"/>
      <c r="K33" s="1646">
        <f>SUM(B33:J33)</f>
        <v>0</v>
      </c>
    </row>
    <row r="34" spans="1:11" s="1660" customFormat="1" ht="13.5" thickBot="1">
      <c r="A34" s="1667" t="s">
        <v>2126</v>
      </c>
      <c r="B34" s="1593"/>
      <c r="C34" s="1594"/>
      <c r="D34" s="1594"/>
      <c r="E34" s="1595"/>
      <c r="F34" s="1593"/>
      <c r="G34" s="1594"/>
      <c r="H34" s="1594"/>
      <c r="I34" s="1594"/>
      <c r="J34" s="1595"/>
      <c r="K34" s="1646">
        <f>SUM(B34:J34)</f>
        <v>0</v>
      </c>
    </row>
    <row r="35" spans="1:11" s="1660" customFormat="1" ht="24.75" customHeight="1" thickBot="1">
      <c r="A35" s="1669" t="s">
        <v>2127</v>
      </c>
      <c r="B35" s="1664">
        <f t="shared" ref="B35:K35" si="4">SUM(B36:B38)</f>
        <v>0</v>
      </c>
      <c r="C35" s="1665">
        <f t="shared" si="4"/>
        <v>0</v>
      </c>
      <c r="D35" s="1665">
        <f t="shared" si="4"/>
        <v>0</v>
      </c>
      <c r="E35" s="1666">
        <f t="shared" si="4"/>
        <v>0</v>
      </c>
      <c r="F35" s="1664">
        <f t="shared" si="4"/>
        <v>0</v>
      </c>
      <c r="G35" s="1665">
        <f t="shared" si="4"/>
        <v>0</v>
      </c>
      <c r="H35" s="1665">
        <f t="shared" si="4"/>
        <v>0</v>
      </c>
      <c r="I35" s="1665">
        <f t="shared" si="4"/>
        <v>0</v>
      </c>
      <c r="J35" s="1666">
        <f t="shared" si="4"/>
        <v>0</v>
      </c>
      <c r="K35" s="1648">
        <f t="shared" si="4"/>
        <v>0</v>
      </c>
    </row>
    <row r="36" spans="1:11" s="1660" customFormat="1" ht="20.25" customHeight="1">
      <c r="A36" s="1667" t="s">
        <v>2128</v>
      </c>
      <c r="B36" s="1593"/>
      <c r="C36" s="1594"/>
      <c r="D36" s="1594"/>
      <c r="E36" s="1595"/>
      <c r="F36" s="1593"/>
      <c r="G36" s="1594"/>
      <c r="H36" s="1594"/>
      <c r="I36" s="1594"/>
      <c r="J36" s="1595"/>
      <c r="K36" s="1645">
        <f>SUM(B36:J36)</f>
        <v>0</v>
      </c>
    </row>
    <row r="37" spans="1:11" s="1660" customFormat="1" ht="21" customHeight="1">
      <c r="A37" s="1667" t="s">
        <v>2129</v>
      </c>
      <c r="B37" s="1593"/>
      <c r="C37" s="1594"/>
      <c r="D37" s="1594"/>
      <c r="E37" s="1595"/>
      <c r="F37" s="1593"/>
      <c r="G37" s="1594"/>
      <c r="H37" s="1594"/>
      <c r="I37" s="1594"/>
      <c r="J37" s="1595"/>
      <c r="K37" s="1646">
        <f>SUM(B37:J37)</f>
        <v>0</v>
      </c>
    </row>
    <row r="38" spans="1:11" s="1660" customFormat="1" ht="18" customHeight="1" thickBot="1">
      <c r="A38" s="1667" t="s">
        <v>660</v>
      </c>
      <c r="B38" s="1593"/>
      <c r="C38" s="1594"/>
      <c r="D38" s="1594"/>
      <c r="E38" s="1595"/>
      <c r="F38" s="1593"/>
      <c r="G38" s="1594"/>
      <c r="H38" s="1594"/>
      <c r="I38" s="1594"/>
      <c r="J38" s="1595"/>
      <c r="K38" s="1646">
        <f>SUM(B38:J38)</f>
        <v>0</v>
      </c>
    </row>
    <row r="39" spans="1:11" s="1660" customFormat="1" ht="19.5" customHeight="1" thickBot="1">
      <c r="A39" s="1673" t="s">
        <v>2130</v>
      </c>
      <c r="B39" s="1674"/>
      <c r="C39" s="1675"/>
      <c r="D39" s="1675"/>
      <c r="E39" s="1676"/>
      <c r="F39" s="1674"/>
      <c r="G39" s="1675"/>
      <c r="H39" s="1675"/>
      <c r="I39" s="1675"/>
      <c r="J39" s="1676"/>
      <c r="K39" s="1648">
        <f t="shared" ref="K39:K40" si="5">SUM(B39:J39)</f>
        <v>0</v>
      </c>
    </row>
    <row r="40" spans="1:11" s="1660" customFormat="1" ht="22.5" customHeight="1" thickBot="1">
      <c r="A40" s="1673" t="s">
        <v>2131</v>
      </c>
      <c r="B40" s="1674"/>
      <c r="C40" s="1675"/>
      <c r="D40" s="1675"/>
      <c r="E40" s="1676"/>
      <c r="F40" s="1674"/>
      <c r="G40" s="1675"/>
      <c r="H40" s="1675"/>
      <c r="I40" s="1675"/>
      <c r="J40" s="1676"/>
      <c r="K40" s="1647">
        <f t="shared" si="5"/>
        <v>0</v>
      </c>
    </row>
    <row r="41" spans="1:11" s="1576" customFormat="1" ht="18.75" customHeight="1">
      <c r="A41" s="1677" t="s">
        <v>2132</v>
      </c>
      <c r="B41" s="1678">
        <f t="shared" ref="B41:K41" si="6">+B40+B39+B35+B29+B23+B9</f>
        <v>0</v>
      </c>
      <c r="C41" s="1679">
        <f t="shared" si="6"/>
        <v>0</v>
      </c>
      <c r="D41" s="1679">
        <f t="shared" si="6"/>
        <v>0</v>
      </c>
      <c r="E41" s="1680">
        <f t="shared" si="6"/>
        <v>0</v>
      </c>
      <c r="F41" s="1678">
        <f t="shared" si="6"/>
        <v>0</v>
      </c>
      <c r="G41" s="1679">
        <f t="shared" si="6"/>
        <v>0</v>
      </c>
      <c r="H41" s="1679">
        <f t="shared" si="6"/>
        <v>0</v>
      </c>
      <c r="I41" s="1679">
        <f t="shared" si="6"/>
        <v>0</v>
      </c>
      <c r="J41" s="1680">
        <f t="shared" si="6"/>
        <v>0</v>
      </c>
      <c r="K41" s="1681">
        <f t="shared" si="6"/>
        <v>0</v>
      </c>
    </row>
    <row r="42" spans="1:11" s="1576" customFormat="1" ht="21" customHeight="1">
      <c r="A42" s="1682" t="s">
        <v>2133</v>
      </c>
      <c r="B42" s="1683">
        <f t="shared" ref="B42:K42" si="7">SUM(B43:B44)</f>
        <v>0</v>
      </c>
      <c r="C42" s="1684">
        <f t="shared" si="7"/>
        <v>0</v>
      </c>
      <c r="D42" s="1684">
        <f t="shared" si="7"/>
        <v>0</v>
      </c>
      <c r="E42" s="1685">
        <f t="shared" si="7"/>
        <v>0</v>
      </c>
      <c r="F42" s="1683">
        <f t="shared" si="7"/>
        <v>0</v>
      </c>
      <c r="G42" s="1684">
        <f t="shared" si="7"/>
        <v>0</v>
      </c>
      <c r="H42" s="1684">
        <f t="shared" si="7"/>
        <v>0</v>
      </c>
      <c r="I42" s="1684">
        <f t="shared" si="7"/>
        <v>0</v>
      </c>
      <c r="J42" s="1685">
        <f t="shared" si="7"/>
        <v>0</v>
      </c>
      <c r="K42" s="1686">
        <f t="shared" si="7"/>
        <v>0</v>
      </c>
    </row>
    <row r="43" spans="1:11" s="1576" customFormat="1" ht="29.25" customHeight="1">
      <c r="A43" s="1687" t="s">
        <v>2134</v>
      </c>
      <c r="B43" s="1688"/>
      <c r="C43" s="1689"/>
      <c r="D43" s="1689"/>
      <c r="E43" s="1690"/>
      <c r="F43" s="1688"/>
      <c r="G43" s="1689"/>
      <c r="H43" s="1689"/>
      <c r="I43" s="1689"/>
      <c r="J43" s="1690"/>
      <c r="K43" s="1686">
        <f>SUM(B43:J43)</f>
        <v>0</v>
      </c>
    </row>
    <row r="44" spans="1:11" s="1576" customFormat="1" ht="20.25" customHeight="1" thickBot="1">
      <c r="A44" s="1687" t="s">
        <v>2135</v>
      </c>
      <c r="B44" s="1688"/>
      <c r="C44" s="1689"/>
      <c r="D44" s="1689"/>
      <c r="E44" s="1690"/>
      <c r="F44" s="1688"/>
      <c r="G44" s="1689"/>
      <c r="H44" s="1689"/>
      <c r="I44" s="1689"/>
      <c r="J44" s="1690"/>
      <c r="K44" s="1691">
        <f>SUM(B44:J44)</f>
        <v>0</v>
      </c>
    </row>
    <row r="45" spans="1:11" s="1576" customFormat="1" ht="19.5" customHeight="1" thickBot="1">
      <c r="A45" s="1682" t="s">
        <v>2095</v>
      </c>
      <c r="B45" s="1692">
        <f t="shared" ref="B45:K45" si="8">+B42+B41</f>
        <v>0</v>
      </c>
      <c r="C45" s="1693">
        <f t="shared" si="8"/>
        <v>0</v>
      </c>
      <c r="D45" s="1693">
        <f t="shared" si="8"/>
        <v>0</v>
      </c>
      <c r="E45" s="1694">
        <f t="shared" si="8"/>
        <v>0</v>
      </c>
      <c r="F45" s="1692">
        <f t="shared" si="8"/>
        <v>0</v>
      </c>
      <c r="G45" s="1693">
        <f t="shared" si="8"/>
        <v>0</v>
      </c>
      <c r="H45" s="1693">
        <f t="shared" si="8"/>
        <v>0</v>
      </c>
      <c r="I45" s="1693">
        <f t="shared" si="8"/>
        <v>0</v>
      </c>
      <c r="J45" s="1694">
        <f t="shared" si="8"/>
        <v>0</v>
      </c>
      <c r="K45" s="1604">
        <f t="shared" si="8"/>
        <v>0</v>
      </c>
    </row>
  </sheetData>
  <mergeCells count="1">
    <mergeCell ref="K7:K8"/>
  </mergeCell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45"/>
  <sheetViews>
    <sheetView showGridLines="0" zoomScale="80" zoomScaleNormal="80" workbookViewId="0">
      <selection activeCell="B2" sqref="B2"/>
    </sheetView>
  </sheetViews>
  <sheetFormatPr defaultRowHeight="15"/>
  <cols>
    <col min="1" max="1" width="60.28515625" style="242" customWidth="1"/>
    <col min="2" max="2" width="18.42578125" style="242" customWidth="1"/>
    <col min="3" max="3" width="9.140625" style="242"/>
    <col min="4" max="4" width="8.28515625" style="242" customWidth="1"/>
    <col min="5" max="5" width="8.85546875" style="242" customWidth="1"/>
    <col min="6" max="6" width="7.85546875" style="242" customWidth="1"/>
    <col min="7" max="7" width="7.5703125" style="242" customWidth="1"/>
    <col min="8" max="9" width="8.7109375" style="242" customWidth="1"/>
    <col min="10" max="10" width="10.28515625" style="242" customWidth="1"/>
    <col min="11" max="11" width="15.28515625" style="242" customWidth="1"/>
    <col min="12" max="15" width="9.140625" style="242"/>
  </cols>
  <sheetData>
    <row r="1" spans="1:15" s="1576" customFormat="1">
      <c r="A1" s="1653" t="s">
        <v>0</v>
      </c>
      <c r="B1" s="1695" t="s">
        <v>2144</v>
      </c>
      <c r="C1" s="1696"/>
      <c r="D1" s="1696"/>
      <c r="E1" s="1696"/>
      <c r="F1" s="1696"/>
      <c r="G1" s="1696"/>
      <c r="H1" s="1696"/>
      <c r="I1" s="1696"/>
      <c r="J1" s="1696"/>
      <c r="K1" s="1696"/>
      <c r="L1" s="1696"/>
      <c r="M1" s="1696"/>
      <c r="N1" s="1696"/>
      <c r="O1" s="1696"/>
    </row>
    <row r="2" spans="1:15" s="1576" customFormat="1" ht="14.25" customHeight="1">
      <c r="A2" s="1653" t="s">
        <v>1877</v>
      </c>
      <c r="B2" s="1697" t="s">
        <v>2145</v>
      </c>
      <c r="C2" s="1696"/>
      <c r="D2" s="1696"/>
      <c r="E2" s="1696"/>
      <c r="F2" s="1696"/>
      <c r="G2" s="1696"/>
      <c r="H2" s="1696"/>
      <c r="I2" s="1696"/>
      <c r="J2" s="1696"/>
      <c r="K2" s="1696"/>
      <c r="L2" s="1696"/>
      <c r="M2" s="1696"/>
      <c r="N2" s="1696"/>
      <c r="O2" s="1696"/>
    </row>
    <row r="3" spans="1:15" s="1576" customFormat="1">
      <c r="A3" s="1653" t="s">
        <v>4</v>
      </c>
      <c r="B3" s="1697" t="s">
        <v>475</v>
      </c>
      <c r="C3" s="1696"/>
      <c r="D3" s="1696"/>
      <c r="E3" s="1696"/>
      <c r="F3" s="1696"/>
      <c r="G3" s="1696"/>
      <c r="H3" s="1696"/>
      <c r="I3" s="1696"/>
      <c r="J3" s="1696"/>
      <c r="K3" s="1696"/>
      <c r="L3" s="1696"/>
      <c r="M3" s="1696"/>
      <c r="N3" s="1696"/>
      <c r="O3" s="1696"/>
    </row>
    <row r="4" spans="1:15" s="1576" customFormat="1">
      <c r="A4" s="1653" t="s">
        <v>6</v>
      </c>
      <c r="B4" s="1697" t="s">
        <v>7</v>
      </c>
      <c r="C4" s="1696"/>
      <c r="D4" s="1696"/>
      <c r="E4" s="1696"/>
      <c r="F4" s="1696"/>
      <c r="G4" s="1696"/>
      <c r="H4" s="1696"/>
      <c r="I4" s="1696"/>
      <c r="J4" s="1696"/>
      <c r="K4" s="1696"/>
      <c r="L4" s="1696"/>
      <c r="M4" s="1696"/>
      <c r="N4" s="1696"/>
      <c r="O4" s="1696"/>
    </row>
    <row r="5" spans="1:15" s="1576" customFormat="1">
      <c r="A5" s="1653" t="s">
        <v>8</v>
      </c>
      <c r="B5" s="1697" t="s">
        <v>1880</v>
      </c>
      <c r="C5" s="1696"/>
      <c r="D5" s="1696"/>
      <c r="E5" s="1696"/>
      <c r="F5" s="1696"/>
      <c r="G5" s="1696"/>
      <c r="H5" s="1696"/>
      <c r="I5" s="1696"/>
      <c r="J5" s="1696"/>
      <c r="K5" s="1696"/>
      <c r="L5" s="1696"/>
      <c r="M5" s="1696"/>
      <c r="N5" s="1696"/>
      <c r="O5" s="1696"/>
    </row>
    <row r="6" spans="1:15" ht="15.75" thickBot="1"/>
    <row r="7" spans="1:15" s="1660" customFormat="1" ht="12.75" customHeight="1">
      <c r="A7" s="1657"/>
      <c r="B7" s="1658" t="s">
        <v>2051</v>
      </c>
      <c r="C7" s="1658"/>
      <c r="D7" s="1658"/>
      <c r="E7" s="1659"/>
      <c r="F7" s="1658"/>
      <c r="G7" s="1658"/>
      <c r="H7" s="1658"/>
      <c r="I7" s="1658" t="s">
        <v>2053</v>
      </c>
      <c r="J7" s="1658"/>
      <c r="K7" s="3113" t="s">
        <v>1884</v>
      </c>
    </row>
    <row r="8" spans="1:15" s="1660" customFormat="1" ht="20.25" customHeight="1" thickBot="1">
      <c r="A8" s="1644" t="s">
        <v>2104</v>
      </c>
      <c r="B8" s="1661" t="s">
        <v>2054</v>
      </c>
      <c r="C8" s="1661" t="s">
        <v>2055</v>
      </c>
      <c r="D8" s="1661" t="s">
        <v>2056</v>
      </c>
      <c r="E8" s="1662" t="s">
        <v>2057</v>
      </c>
      <c r="F8" s="1661" t="s">
        <v>2058</v>
      </c>
      <c r="G8" s="1661" t="s">
        <v>2059</v>
      </c>
      <c r="H8" s="1661" t="s">
        <v>2060</v>
      </c>
      <c r="I8" s="1661" t="s">
        <v>2061</v>
      </c>
      <c r="J8" s="1661" t="s">
        <v>2062</v>
      </c>
      <c r="K8" s="3114"/>
    </row>
    <row r="9" spans="1:15" s="1660" customFormat="1" ht="20.25" customHeight="1" thickBot="1">
      <c r="A9" s="1663" t="s">
        <v>2108</v>
      </c>
      <c r="B9" s="1664">
        <f t="shared" ref="B9:K9" si="0">SUM(B10:B22)</f>
        <v>0</v>
      </c>
      <c r="C9" s="1665">
        <f t="shared" si="0"/>
        <v>0</v>
      </c>
      <c r="D9" s="1665">
        <f t="shared" si="0"/>
        <v>0</v>
      </c>
      <c r="E9" s="1666">
        <f t="shared" si="0"/>
        <v>0</v>
      </c>
      <c r="F9" s="1664">
        <f t="shared" si="0"/>
        <v>0</v>
      </c>
      <c r="G9" s="1665">
        <f t="shared" si="0"/>
        <v>0</v>
      </c>
      <c r="H9" s="1665">
        <f t="shared" si="0"/>
        <v>0</v>
      </c>
      <c r="I9" s="1665">
        <f t="shared" si="0"/>
        <v>0</v>
      </c>
      <c r="J9" s="1666">
        <f t="shared" si="0"/>
        <v>0</v>
      </c>
      <c r="K9" s="1648">
        <f t="shared" si="0"/>
        <v>0</v>
      </c>
    </row>
    <row r="10" spans="1:15" s="1660" customFormat="1" ht="12.75">
      <c r="A10" s="1667" t="s">
        <v>2109</v>
      </c>
      <c r="B10" s="1593"/>
      <c r="C10" s="1594"/>
      <c r="D10" s="1594"/>
      <c r="E10" s="1595"/>
      <c r="F10" s="1593"/>
      <c r="G10" s="1594"/>
      <c r="H10" s="1594"/>
      <c r="I10" s="1594"/>
      <c r="J10" s="1595"/>
      <c r="K10" s="1668">
        <f t="shared" ref="K10:K22" si="1">SUM(B10:J10)</f>
        <v>0</v>
      </c>
    </row>
    <row r="11" spans="1:15" s="1660" customFormat="1" ht="12.75">
      <c r="A11" s="1667" t="s">
        <v>2110</v>
      </c>
      <c r="B11" s="1593"/>
      <c r="C11" s="1594"/>
      <c r="D11" s="1594"/>
      <c r="E11" s="1595"/>
      <c r="F11" s="1593"/>
      <c r="G11" s="1594"/>
      <c r="H11" s="1594"/>
      <c r="I11" s="1594"/>
      <c r="J11" s="1595"/>
      <c r="K11" s="1668">
        <f t="shared" si="1"/>
        <v>0</v>
      </c>
    </row>
    <row r="12" spans="1:15" s="1660" customFormat="1" ht="12.75">
      <c r="A12" s="1667" t="s">
        <v>2111</v>
      </c>
      <c r="B12" s="1593"/>
      <c r="C12" s="1594"/>
      <c r="D12" s="1594"/>
      <c r="E12" s="1595"/>
      <c r="F12" s="1593"/>
      <c r="G12" s="1594"/>
      <c r="H12" s="1594"/>
      <c r="I12" s="1594"/>
      <c r="J12" s="1595"/>
      <c r="K12" s="1668">
        <f t="shared" si="1"/>
        <v>0</v>
      </c>
    </row>
    <row r="13" spans="1:15" s="1660" customFormat="1" ht="12.75">
      <c r="A13" s="1667" t="s">
        <v>43</v>
      </c>
      <c r="B13" s="1593"/>
      <c r="C13" s="1594"/>
      <c r="D13" s="1594"/>
      <c r="E13" s="1595"/>
      <c r="F13" s="1593"/>
      <c r="G13" s="1594"/>
      <c r="H13" s="1594"/>
      <c r="I13" s="1594"/>
      <c r="J13" s="1595"/>
      <c r="K13" s="1668">
        <f t="shared" si="1"/>
        <v>0</v>
      </c>
    </row>
    <row r="14" spans="1:15" s="1660" customFormat="1" ht="12.75">
      <c r="A14" s="1667" t="s">
        <v>2112</v>
      </c>
      <c r="B14" s="1593"/>
      <c r="C14" s="1594"/>
      <c r="D14" s="1594"/>
      <c r="E14" s="1595"/>
      <c r="F14" s="1593"/>
      <c r="G14" s="1594"/>
      <c r="H14" s="1594"/>
      <c r="I14" s="1594"/>
      <c r="J14" s="1595"/>
      <c r="K14" s="1668">
        <f t="shared" si="1"/>
        <v>0</v>
      </c>
    </row>
    <row r="15" spans="1:15" s="1660" customFormat="1" ht="12.75">
      <c r="A15" s="1667" t="s">
        <v>2113</v>
      </c>
      <c r="B15" s="1593"/>
      <c r="C15" s="1594"/>
      <c r="D15" s="1594"/>
      <c r="E15" s="1595"/>
      <c r="F15" s="1593"/>
      <c r="G15" s="1594"/>
      <c r="H15" s="1594"/>
      <c r="I15" s="1594"/>
      <c r="J15" s="1595"/>
      <c r="K15" s="1668">
        <f t="shared" si="1"/>
        <v>0</v>
      </c>
    </row>
    <row r="16" spans="1:15" s="1660" customFormat="1" ht="12.75">
      <c r="A16" s="1667" t="s">
        <v>2138</v>
      </c>
      <c r="B16" s="1593"/>
      <c r="C16" s="1594"/>
      <c r="D16" s="1594"/>
      <c r="E16" s="1595"/>
      <c r="F16" s="1593"/>
      <c r="G16" s="1594"/>
      <c r="H16" s="1594"/>
      <c r="I16" s="1594"/>
      <c r="J16" s="1595"/>
      <c r="K16" s="1668">
        <f t="shared" si="1"/>
        <v>0</v>
      </c>
    </row>
    <row r="17" spans="1:11" s="1660" customFormat="1" ht="12.75">
      <c r="A17" s="1667" t="s">
        <v>2139</v>
      </c>
      <c r="B17" s="1593"/>
      <c r="C17" s="1594"/>
      <c r="D17" s="1594"/>
      <c r="E17" s="1595"/>
      <c r="F17" s="1593"/>
      <c r="G17" s="1594"/>
      <c r="H17" s="1594"/>
      <c r="I17" s="1594"/>
      <c r="J17" s="1595"/>
      <c r="K17" s="1668">
        <f t="shared" si="1"/>
        <v>0</v>
      </c>
    </row>
    <row r="18" spans="1:11" s="1660" customFormat="1" ht="12.75">
      <c r="A18" s="1667" t="s">
        <v>2116</v>
      </c>
      <c r="B18" s="1593"/>
      <c r="C18" s="1594"/>
      <c r="D18" s="1594"/>
      <c r="E18" s="1595"/>
      <c r="F18" s="1593"/>
      <c r="G18" s="1594"/>
      <c r="H18" s="1594"/>
      <c r="I18" s="1594"/>
      <c r="J18" s="1595"/>
      <c r="K18" s="1668">
        <f t="shared" si="1"/>
        <v>0</v>
      </c>
    </row>
    <row r="19" spans="1:11" s="1660" customFormat="1" ht="12.75">
      <c r="A19" s="1667" t="s">
        <v>2117</v>
      </c>
      <c r="B19" s="1593"/>
      <c r="C19" s="1594"/>
      <c r="D19" s="1594"/>
      <c r="E19" s="1595"/>
      <c r="F19" s="1593"/>
      <c r="G19" s="1594"/>
      <c r="H19" s="1594"/>
      <c r="I19" s="1594"/>
      <c r="J19" s="1595"/>
      <c r="K19" s="1668">
        <f t="shared" si="1"/>
        <v>0</v>
      </c>
    </row>
    <row r="20" spans="1:11" s="1660" customFormat="1" ht="12.75">
      <c r="A20" s="1667" t="s">
        <v>2118</v>
      </c>
      <c r="B20" s="1593"/>
      <c r="C20" s="1594"/>
      <c r="D20" s="1594"/>
      <c r="E20" s="1595"/>
      <c r="F20" s="1593"/>
      <c r="G20" s="1594"/>
      <c r="H20" s="1594"/>
      <c r="I20" s="1594"/>
      <c r="J20" s="1595"/>
      <c r="K20" s="1668">
        <f t="shared" si="1"/>
        <v>0</v>
      </c>
    </row>
    <row r="21" spans="1:11" s="1660" customFormat="1" ht="12.75">
      <c r="A21" s="1667" t="s">
        <v>2119</v>
      </c>
      <c r="B21" s="1593"/>
      <c r="C21" s="1594"/>
      <c r="D21" s="1594"/>
      <c r="E21" s="1595"/>
      <c r="F21" s="1593"/>
      <c r="G21" s="1594"/>
      <c r="H21" s="1594"/>
      <c r="I21" s="1594"/>
      <c r="J21" s="1595"/>
      <c r="K21" s="1668">
        <f t="shared" si="1"/>
        <v>0</v>
      </c>
    </row>
    <row r="22" spans="1:11" s="1660" customFormat="1" ht="13.5" thickBot="1">
      <c r="A22" s="1667" t="s">
        <v>2120</v>
      </c>
      <c r="B22" s="1593"/>
      <c r="C22" s="1594"/>
      <c r="D22" s="1594"/>
      <c r="E22" s="1595"/>
      <c r="F22" s="1593"/>
      <c r="G22" s="1594"/>
      <c r="H22" s="1594"/>
      <c r="I22" s="1594"/>
      <c r="J22" s="1595"/>
      <c r="K22" s="1668">
        <f t="shared" si="1"/>
        <v>0</v>
      </c>
    </row>
    <row r="23" spans="1:11" s="1660" customFormat="1" ht="18.75" customHeight="1" thickBot="1">
      <c r="A23" s="1669" t="s">
        <v>177</v>
      </c>
      <c r="B23" s="1664">
        <f t="shared" ref="B23:K23" si="2">SUM(B24:B28)</f>
        <v>0</v>
      </c>
      <c r="C23" s="1665">
        <f t="shared" si="2"/>
        <v>0</v>
      </c>
      <c r="D23" s="1665">
        <f t="shared" si="2"/>
        <v>0</v>
      </c>
      <c r="E23" s="1666">
        <f t="shared" si="2"/>
        <v>0</v>
      </c>
      <c r="F23" s="1664">
        <f t="shared" si="2"/>
        <v>0</v>
      </c>
      <c r="G23" s="1665">
        <f t="shared" si="2"/>
        <v>0</v>
      </c>
      <c r="H23" s="1665">
        <f t="shared" si="2"/>
        <v>0</v>
      </c>
      <c r="I23" s="1665">
        <f t="shared" si="2"/>
        <v>0</v>
      </c>
      <c r="J23" s="1666">
        <f t="shared" si="2"/>
        <v>0</v>
      </c>
      <c r="K23" s="1648">
        <f t="shared" si="2"/>
        <v>0</v>
      </c>
    </row>
    <row r="24" spans="1:11" s="1660" customFormat="1" ht="12.75">
      <c r="A24" s="1670" t="s">
        <v>2121</v>
      </c>
      <c r="B24" s="1593"/>
      <c r="C24" s="1594"/>
      <c r="D24" s="1594"/>
      <c r="E24" s="1595"/>
      <c r="F24" s="1593"/>
      <c r="G24" s="1594"/>
      <c r="H24" s="1594"/>
      <c r="I24" s="1594"/>
      <c r="J24" s="1595"/>
      <c r="K24" s="1668">
        <f>SUM(B24:J24)</f>
        <v>0</v>
      </c>
    </row>
    <row r="25" spans="1:11" s="1660" customFormat="1" ht="12.75">
      <c r="A25" s="1670" t="s">
        <v>2122</v>
      </c>
      <c r="B25" s="1593"/>
      <c r="C25" s="1594"/>
      <c r="D25" s="1594"/>
      <c r="E25" s="1595"/>
      <c r="F25" s="1593"/>
      <c r="G25" s="1594"/>
      <c r="H25" s="1594"/>
      <c r="I25" s="1594"/>
      <c r="J25" s="1595"/>
      <c r="K25" s="1668">
        <f>SUM(B25:J25)</f>
        <v>0</v>
      </c>
    </row>
    <row r="26" spans="1:11" s="1660" customFormat="1" ht="12.75">
      <c r="A26" s="1670" t="s">
        <v>1744</v>
      </c>
      <c r="B26" s="1593"/>
      <c r="C26" s="1594"/>
      <c r="D26" s="1594"/>
      <c r="E26" s="1595"/>
      <c r="F26" s="1593"/>
      <c r="G26" s="1594"/>
      <c r="H26" s="1594"/>
      <c r="I26" s="1594"/>
      <c r="J26" s="1595"/>
      <c r="K26" s="1668">
        <f>SUM(B26:J26)</f>
        <v>0</v>
      </c>
    </row>
    <row r="27" spans="1:11" s="1660" customFormat="1" ht="12.75">
      <c r="A27" s="1670" t="s">
        <v>2123</v>
      </c>
      <c r="B27" s="1593"/>
      <c r="C27" s="1594"/>
      <c r="D27" s="1594"/>
      <c r="E27" s="1595"/>
      <c r="F27" s="1593"/>
      <c r="G27" s="1594"/>
      <c r="H27" s="1594"/>
      <c r="I27" s="1594"/>
      <c r="J27" s="1595"/>
      <c r="K27" s="1668">
        <f>SUM(B27:J27)</f>
        <v>0</v>
      </c>
    </row>
    <row r="28" spans="1:11" s="1660" customFormat="1" ht="13.5" thickBot="1">
      <c r="A28" s="1670" t="s">
        <v>2124</v>
      </c>
      <c r="B28" s="1593"/>
      <c r="C28" s="1594"/>
      <c r="D28" s="1594"/>
      <c r="E28" s="1595"/>
      <c r="F28" s="1593"/>
      <c r="G28" s="1594"/>
      <c r="H28" s="1594"/>
      <c r="I28" s="1594"/>
      <c r="J28" s="1595"/>
      <c r="K28" s="1668">
        <f>SUM(B28:J28)</f>
        <v>0</v>
      </c>
    </row>
    <row r="29" spans="1:11" s="1660" customFormat="1" ht="21" customHeight="1" thickBot="1">
      <c r="A29" s="1669" t="s">
        <v>1964</v>
      </c>
      <c r="B29" s="1664">
        <f t="shared" ref="B29:K29" si="3">SUM(B30:B34)</f>
        <v>0</v>
      </c>
      <c r="C29" s="1665">
        <f t="shared" si="3"/>
        <v>0</v>
      </c>
      <c r="D29" s="1665">
        <f t="shared" si="3"/>
        <v>0</v>
      </c>
      <c r="E29" s="1666">
        <f t="shared" si="3"/>
        <v>0</v>
      </c>
      <c r="F29" s="1664">
        <f t="shared" si="3"/>
        <v>0</v>
      </c>
      <c r="G29" s="1665">
        <f t="shared" si="3"/>
        <v>0</v>
      </c>
      <c r="H29" s="1665">
        <f t="shared" si="3"/>
        <v>0</v>
      </c>
      <c r="I29" s="1665">
        <f t="shared" si="3"/>
        <v>0</v>
      </c>
      <c r="J29" s="1666">
        <f t="shared" si="3"/>
        <v>0</v>
      </c>
      <c r="K29" s="1648">
        <f t="shared" si="3"/>
        <v>0</v>
      </c>
    </row>
    <row r="30" spans="1:11" s="1660" customFormat="1" ht="12.75">
      <c r="A30" s="1667" t="s">
        <v>2121</v>
      </c>
      <c r="B30" s="1593"/>
      <c r="C30" s="1594"/>
      <c r="D30" s="1594"/>
      <c r="E30" s="1595"/>
      <c r="F30" s="1593"/>
      <c r="G30" s="1594"/>
      <c r="H30" s="1594"/>
      <c r="I30" s="1594"/>
      <c r="J30" s="1595"/>
      <c r="K30" s="1646">
        <f>SUM(B30:J30)</f>
        <v>0</v>
      </c>
    </row>
    <row r="31" spans="1:11" s="1660" customFormat="1" ht="12.75">
      <c r="A31" s="1667" t="s">
        <v>2122</v>
      </c>
      <c r="B31" s="1671"/>
      <c r="C31" s="1596"/>
      <c r="D31" s="1596"/>
      <c r="E31" s="1672"/>
      <c r="F31" s="1671"/>
      <c r="G31" s="1596"/>
      <c r="H31" s="1596"/>
      <c r="I31" s="1596"/>
      <c r="J31" s="1672"/>
      <c r="K31" s="1646">
        <f>SUM(B31:J31)</f>
        <v>0</v>
      </c>
    </row>
    <row r="32" spans="1:11" s="1660" customFormat="1" ht="12.75">
      <c r="A32" s="1667" t="s">
        <v>1744</v>
      </c>
      <c r="B32" s="1593"/>
      <c r="C32" s="1594"/>
      <c r="D32" s="1594"/>
      <c r="E32" s="1595"/>
      <c r="F32" s="1593"/>
      <c r="G32" s="1594"/>
      <c r="H32" s="1594"/>
      <c r="I32" s="1594"/>
      <c r="J32" s="1595"/>
      <c r="K32" s="1646">
        <f>SUM(B32:J32)</f>
        <v>0</v>
      </c>
    </row>
    <row r="33" spans="1:15" s="1660" customFormat="1" ht="12.75">
      <c r="A33" s="1667" t="s">
        <v>2125</v>
      </c>
      <c r="B33" s="1593"/>
      <c r="C33" s="1594"/>
      <c r="D33" s="1594"/>
      <c r="E33" s="1595"/>
      <c r="F33" s="1593"/>
      <c r="G33" s="1594"/>
      <c r="H33" s="1594"/>
      <c r="I33" s="1594"/>
      <c r="J33" s="1595"/>
      <c r="K33" s="1646">
        <f>SUM(B33:J33)</f>
        <v>0</v>
      </c>
    </row>
    <row r="34" spans="1:15" s="1660" customFormat="1" ht="13.5" thickBot="1">
      <c r="A34" s="1667" t="s">
        <v>2126</v>
      </c>
      <c r="B34" s="1593"/>
      <c r="C34" s="1594"/>
      <c r="D34" s="1594"/>
      <c r="E34" s="1595"/>
      <c r="F34" s="1593"/>
      <c r="G34" s="1594"/>
      <c r="H34" s="1594"/>
      <c r="I34" s="1594"/>
      <c r="J34" s="1595"/>
      <c r="K34" s="1646">
        <f>SUM(B34:J34)</f>
        <v>0</v>
      </c>
    </row>
    <row r="35" spans="1:15" s="1660" customFormat="1" ht="24.75" customHeight="1" thickBot="1">
      <c r="A35" s="1669" t="s">
        <v>2127</v>
      </c>
      <c r="B35" s="1664">
        <f t="shared" ref="B35:K35" si="4">SUM(B36:B38)</f>
        <v>0</v>
      </c>
      <c r="C35" s="1665">
        <f t="shared" si="4"/>
        <v>0</v>
      </c>
      <c r="D35" s="1665">
        <f t="shared" si="4"/>
        <v>0</v>
      </c>
      <c r="E35" s="1666">
        <f t="shared" si="4"/>
        <v>0</v>
      </c>
      <c r="F35" s="1664">
        <f t="shared" si="4"/>
        <v>0</v>
      </c>
      <c r="G35" s="1665">
        <f t="shared" si="4"/>
        <v>0</v>
      </c>
      <c r="H35" s="1665">
        <f t="shared" si="4"/>
        <v>0</v>
      </c>
      <c r="I35" s="1665">
        <f t="shared" si="4"/>
        <v>0</v>
      </c>
      <c r="J35" s="1666">
        <f t="shared" si="4"/>
        <v>0</v>
      </c>
      <c r="K35" s="1648">
        <f t="shared" si="4"/>
        <v>0</v>
      </c>
    </row>
    <row r="36" spans="1:15" s="1660" customFormat="1" ht="20.25" customHeight="1">
      <c r="A36" s="1667" t="s">
        <v>2128</v>
      </c>
      <c r="B36" s="1593"/>
      <c r="C36" s="1594"/>
      <c r="D36" s="1594"/>
      <c r="E36" s="1595"/>
      <c r="F36" s="1593"/>
      <c r="G36" s="1594"/>
      <c r="H36" s="1594"/>
      <c r="I36" s="1594"/>
      <c r="J36" s="1595"/>
      <c r="K36" s="1645">
        <f>SUM(B36:J36)</f>
        <v>0</v>
      </c>
    </row>
    <row r="37" spans="1:15" s="1660" customFormat="1" ht="21" customHeight="1">
      <c r="A37" s="1667" t="s">
        <v>2129</v>
      </c>
      <c r="B37" s="1593"/>
      <c r="C37" s="1594"/>
      <c r="D37" s="1594"/>
      <c r="E37" s="1595"/>
      <c r="F37" s="1593"/>
      <c r="G37" s="1594"/>
      <c r="H37" s="1594"/>
      <c r="I37" s="1594"/>
      <c r="J37" s="1595"/>
      <c r="K37" s="1646">
        <f>SUM(B37:J37)</f>
        <v>0</v>
      </c>
    </row>
    <row r="38" spans="1:15" s="1660" customFormat="1" ht="18" customHeight="1" thickBot="1">
      <c r="A38" s="1667" t="s">
        <v>660</v>
      </c>
      <c r="B38" s="1593"/>
      <c r="C38" s="1594"/>
      <c r="D38" s="1594"/>
      <c r="E38" s="1595"/>
      <c r="F38" s="1593"/>
      <c r="G38" s="1594"/>
      <c r="H38" s="1594"/>
      <c r="I38" s="1594"/>
      <c r="J38" s="1595"/>
      <c r="K38" s="1646">
        <f>SUM(B38:J38)</f>
        <v>0</v>
      </c>
    </row>
    <row r="39" spans="1:15" s="1660" customFormat="1" ht="19.5" customHeight="1" thickBot="1">
      <c r="A39" s="1673" t="s">
        <v>2130</v>
      </c>
      <c r="B39" s="1698"/>
      <c r="C39" s="1699"/>
      <c r="D39" s="1699"/>
      <c r="E39" s="1700"/>
      <c r="F39" s="1698"/>
      <c r="G39" s="1699"/>
      <c r="H39" s="1699"/>
      <c r="I39" s="1699"/>
      <c r="J39" s="1700"/>
      <c r="K39" s="1648">
        <f t="shared" ref="K39:K40" si="5">SUM(B39:J39)</f>
        <v>0</v>
      </c>
    </row>
    <row r="40" spans="1:15" s="1660" customFormat="1" ht="22.5" customHeight="1" thickBot="1">
      <c r="A40" s="1673" t="s">
        <v>2131</v>
      </c>
      <c r="B40" s="1698"/>
      <c r="C40" s="1699"/>
      <c r="D40" s="1699"/>
      <c r="E40" s="1700"/>
      <c r="F40" s="1698"/>
      <c r="G40" s="1699"/>
      <c r="H40" s="1699"/>
      <c r="I40" s="1699"/>
      <c r="J40" s="1700"/>
      <c r="K40" s="1647">
        <f t="shared" si="5"/>
        <v>0</v>
      </c>
    </row>
    <row r="41" spans="1:15" s="1576" customFormat="1" ht="18.75" customHeight="1">
      <c r="A41" s="1677" t="s">
        <v>2132</v>
      </c>
      <c r="B41" s="1678">
        <f t="shared" ref="B41:K41" si="6">+B40+B39+B35+B29+B23+B9</f>
        <v>0</v>
      </c>
      <c r="C41" s="1679">
        <f t="shared" si="6"/>
        <v>0</v>
      </c>
      <c r="D41" s="1679">
        <f t="shared" si="6"/>
        <v>0</v>
      </c>
      <c r="E41" s="1680">
        <f t="shared" si="6"/>
        <v>0</v>
      </c>
      <c r="F41" s="1678">
        <f t="shared" si="6"/>
        <v>0</v>
      </c>
      <c r="G41" s="1679">
        <f t="shared" si="6"/>
        <v>0</v>
      </c>
      <c r="H41" s="1679">
        <f t="shared" si="6"/>
        <v>0</v>
      </c>
      <c r="I41" s="1679">
        <f t="shared" si="6"/>
        <v>0</v>
      </c>
      <c r="J41" s="1680">
        <f t="shared" si="6"/>
        <v>0</v>
      </c>
      <c r="K41" s="1681">
        <f t="shared" si="6"/>
        <v>0</v>
      </c>
      <c r="L41" s="1696"/>
      <c r="M41" s="1696"/>
      <c r="N41" s="1696"/>
      <c r="O41" s="1696"/>
    </row>
    <row r="42" spans="1:15" s="1576" customFormat="1" ht="21" customHeight="1">
      <c r="A42" s="1682" t="s">
        <v>2133</v>
      </c>
      <c r="B42" s="1683">
        <f t="shared" ref="B42:K42" si="7">SUM(B43:B44)</f>
        <v>0</v>
      </c>
      <c r="C42" s="1684">
        <f t="shared" si="7"/>
        <v>0</v>
      </c>
      <c r="D42" s="1684">
        <f t="shared" si="7"/>
        <v>0</v>
      </c>
      <c r="E42" s="1685">
        <f t="shared" si="7"/>
        <v>0</v>
      </c>
      <c r="F42" s="1683">
        <f t="shared" si="7"/>
        <v>0</v>
      </c>
      <c r="G42" s="1684">
        <f t="shared" si="7"/>
        <v>0</v>
      </c>
      <c r="H42" s="1684">
        <f t="shared" si="7"/>
        <v>0</v>
      </c>
      <c r="I42" s="1684">
        <f t="shared" si="7"/>
        <v>0</v>
      </c>
      <c r="J42" s="1685">
        <f t="shared" si="7"/>
        <v>0</v>
      </c>
      <c r="K42" s="1686">
        <f t="shared" si="7"/>
        <v>0</v>
      </c>
      <c r="L42" s="1696"/>
      <c r="M42" s="1696"/>
      <c r="N42" s="1696"/>
      <c r="O42" s="1696"/>
    </row>
    <row r="43" spans="1:15" s="1576" customFormat="1" ht="29.25" customHeight="1">
      <c r="A43" s="1687" t="s">
        <v>2134</v>
      </c>
      <c r="B43" s="1688"/>
      <c r="C43" s="1689"/>
      <c r="D43" s="1689"/>
      <c r="E43" s="1690"/>
      <c r="F43" s="1688"/>
      <c r="G43" s="1689"/>
      <c r="H43" s="1689"/>
      <c r="I43" s="1689"/>
      <c r="J43" s="1690"/>
      <c r="K43" s="1686">
        <f>SUM(B43:J43)</f>
        <v>0</v>
      </c>
      <c r="L43" s="1696"/>
      <c r="M43" s="1696"/>
      <c r="N43" s="1696"/>
      <c r="O43" s="1696"/>
    </row>
    <row r="44" spans="1:15" s="1576" customFormat="1" ht="20.25" customHeight="1" thickBot="1">
      <c r="A44" s="1687" t="s">
        <v>2135</v>
      </c>
      <c r="B44" s="1688"/>
      <c r="C44" s="1689"/>
      <c r="D44" s="1689"/>
      <c r="E44" s="1690"/>
      <c r="F44" s="1688"/>
      <c r="G44" s="1689"/>
      <c r="H44" s="1689"/>
      <c r="I44" s="1689"/>
      <c r="J44" s="1690"/>
      <c r="K44" s="1691">
        <f>SUM(B44:J44)</f>
        <v>0</v>
      </c>
      <c r="L44" s="1696"/>
      <c r="M44" s="1696"/>
      <c r="N44" s="1696"/>
      <c r="O44" s="1696"/>
    </row>
    <row r="45" spans="1:15" s="1576" customFormat="1" ht="19.5" customHeight="1" thickBot="1">
      <c r="A45" s="1682" t="s">
        <v>2095</v>
      </c>
      <c r="B45" s="1701">
        <f t="shared" ref="B45:K45" si="8">+B42+B41</f>
        <v>0</v>
      </c>
      <c r="C45" s="1702">
        <f t="shared" si="8"/>
        <v>0</v>
      </c>
      <c r="D45" s="1702">
        <f t="shared" si="8"/>
        <v>0</v>
      </c>
      <c r="E45" s="1703">
        <f t="shared" si="8"/>
        <v>0</v>
      </c>
      <c r="F45" s="1701">
        <f t="shared" si="8"/>
        <v>0</v>
      </c>
      <c r="G45" s="1702">
        <f t="shared" si="8"/>
        <v>0</v>
      </c>
      <c r="H45" s="1702">
        <f t="shared" si="8"/>
        <v>0</v>
      </c>
      <c r="I45" s="1702">
        <f t="shared" si="8"/>
        <v>0</v>
      </c>
      <c r="J45" s="1703">
        <f t="shared" si="8"/>
        <v>0</v>
      </c>
      <c r="K45" s="1648">
        <f t="shared" si="8"/>
        <v>0</v>
      </c>
      <c r="L45" s="1696"/>
      <c r="M45" s="1696"/>
      <c r="N45" s="1696"/>
      <c r="O45" s="1696"/>
    </row>
  </sheetData>
  <mergeCells count="1">
    <mergeCell ref="K7:K8"/>
  </mergeCell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showGridLines="0" zoomScale="80" zoomScaleNormal="80" workbookViewId="0">
      <selection activeCell="K20" sqref="K20"/>
    </sheetView>
  </sheetViews>
  <sheetFormatPr defaultRowHeight="15"/>
  <cols>
    <col min="1" max="1" width="23.140625" style="1706" bestFit="1" customWidth="1"/>
    <col min="2" max="2" width="27.5703125" style="1706" customWidth="1"/>
    <col min="3" max="3" width="24.5703125" style="1706" customWidth="1"/>
    <col min="4" max="4" width="32" style="1706" customWidth="1"/>
    <col min="5" max="16384" width="9.140625" style="1706"/>
  </cols>
  <sheetData>
    <row r="1" spans="1:4">
      <c r="A1" s="1704" t="s">
        <v>0</v>
      </c>
      <c r="B1" s="1705" t="s">
        <v>2146</v>
      </c>
    </row>
    <row r="2" spans="1:4">
      <c r="A2" s="1704" t="s">
        <v>1877</v>
      </c>
      <c r="B2" s="1705" t="s">
        <v>2147</v>
      </c>
    </row>
    <row r="3" spans="1:4">
      <c r="A3" s="1704" t="s">
        <v>4</v>
      </c>
      <c r="B3" s="1704" t="s">
        <v>1560</v>
      </c>
    </row>
    <row r="4" spans="1:4">
      <c r="A4" s="1704" t="s">
        <v>6</v>
      </c>
      <c r="B4" s="1704" t="s">
        <v>7</v>
      </c>
    </row>
    <row r="5" spans="1:4">
      <c r="A5" s="1704" t="s">
        <v>8</v>
      </c>
      <c r="B5" s="1704" t="s">
        <v>2148</v>
      </c>
    </row>
    <row r="6" spans="1:4" ht="15.75" thickBot="1"/>
    <row r="7" spans="1:4" ht="15.75">
      <c r="A7" s="1707" t="s">
        <v>2149</v>
      </c>
      <c r="B7" s="1708" t="s">
        <v>2150</v>
      </c>
      <c r="C7" s="1709" t="s">
        <v>2151</v>
      </c>
      <c r="D7" s="1710" t="s">
        <v>2152</v>
      </c>
    </row>
    <row r="8" spans="1:4">
      <c r="A8" s="1711">
        <v>1</v>
      </c>
      <c r="B8" s="1712" t="s">
        <v>2153</v>
      </c>
      <c r="C8" s="1713"/>
      <c r="D8" s="1714"/>
    </row>
    <row r="9" spans="1:4">
      <c r="A9" s="1711">
        <v>2</v>
      </c>
      <c r="B9" s="1712" t="s">
        <v>2154</v>
      </c>
      <c r="C9" s="1713"/>
      <c r="D9" s="1714"/>
    </row>
    <row r="10" spans="1:4">
      <c r="A10" s="1711">
        <v>3</v>
      </c>
      <c r="B10" s="1712" t="s">
        <v>2155</v>
      </c>
      <c r="C10" s="1713"/>
      <c r="D10" s="1714"/>
    </row>
    <row r="11" spans="1:4">
      <c r="A11" s="1711">
        <v>4</v>
      </c>
      <c r="B11" s="1712" t="s">
        <v>2156</v>
      </c>
      <c r="C11" s="1713"/>
      <c r="D11" s="1714"/>
    </row>
    <row r="12" spans="1:4">
      <c r="A12" s="1711">
        <v>5</v>
      </c>
      <c r="B12" s="1712" t="s">
        <v>2157</v>
      </c>
      <c r="C12" s="1713"/>
      <c r="D12" s="1714"/>
    </row>
    <row r="13" spans="1:4">
      <c r="A13" s="1711">
        <v>6</v>
      </c>
      <c r="B13" s="1712" t="s">
        <v>2158</v>
      </c>
      <c r="C13" s="1713"/>
      <c r="D13" s="1714"/>
    </row>
    <row r="14" spans="1:4">
      <c r="A14" s="1711">
        <v>7</v>
      </c>
      <c r="B14" s="1712" t="s">
        <v>2159</v>
      </c>
      <c r="C14" s="1713"/>
      <c r="D14" s="1714"/>
    </row>
    <row r="15" spans="1:4" ht="30">
      <c r="A15" s="1711">
        <v>8</v>
      </c>
      <c r="B15" s="1712" t="s">
        <v>2160</v>
      </c>
      <c r="C15" s="1713"/>
      <c r="D15" s="1714"/>
    </row>
    <row r="16" spans="1:4" ht="30">
      <c r="A16" s="1711">
        <v>9</v>
      </c>
      <c r="B16" s="1712" t="s">
        <v>2161</v>
      </c>
      <c r="C16" s="1713"/>
      <c r="D16" s="1714"/>
    </row>
    <row r="17" spans="1:4" ht="30">
      <c r="A17" s="1711">
        <v>10</v>
      </c>
      <c r="B17" s="1712" t="s">
        <v>2162</v>
      </c>
      <c r="C17" s="1713"/>
      <c r="D17" s="1714"/>
    </row>
    <row r="18" spans="1:4" ht="30.75" thickBot="1">
      <c r="A18" s="1715">
        <v>11</v>
      </c>
      <c r="B18" s="1716" t="s">
        <v>2163</v>
      </c>
      <c r="C18" s="1717"/>
      <c r="D18" s="1718"/>
    </row>
  </sheetData>
  <pageMargins left="0.7" right="0.7" top="0.75" bottom="0.75" header="0.3" footer="0.3"/>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showGridLines="0" workbookViewId="0"/>
  </sheetViews>
  <sheetFormatPr defaultRowHeight="15"/>
  <cols>
    <col min="1" max="1" width="25.7109375" customWidth="1"/>
    <col min="2" max="2" width="17.140625" customWidth="1"/>
    <col min="3" max="3" width="33" customWidth="1"/>
    <col min="4" max="4" width="23" customWidth="1"/>
  </cols>
  <sheetData>
    <row r="1" spans="1:4">
      <c r="A1" t="s">
        <v>0</v>
      </c>
      <c r="B1" t="s">
        <v>2164</v>
      </c>
    </row>
    <row r="2" spans="1:4">
      <c r="A2" t="s">
        <v>1877</v>
      </c>
      <c r="B2" s="1448" t="s">
        <v>2165</v>
      </c>
    </row>
    <row r="3" spans="1:4">
      <c r="A3" t="s">
        <v>4</v>
      </c>
      <c r="B3" t="s">
        <v>1560</v>
      </c>
    </row>
    <row r="4" spans="1:4">
      <c r="A4" t="s">
        <v>6</v>
      </c>
      <c r="B4" t="s">
        <v>7</v>
      </c>
    </row>
    <row r="5" spans="1:4">
      <c r="A5" t="s">
        <v>8</v>
      </c>
      <c r="B5" t="s">
        <v>1928</v>
      </c>
    </row>
    <row r="6" spans="1:4">
      <c r="A6" s="1448"/>
      <c r="B6" s="1448"/>
    </row>
    <row r="7" spans="1:4">
      <c r="A7" s="1719" t="s">
        <v>2166</v>
      </c>
      <c r="B7" s="1720" t="s">
        <v>2167</v>
      </c>
      <c r="C7" s="1720" t="s">
        <v>2168</v>
      </c>
      <c r="D7" s="1720" t="s">
        <v>2169</v>
      </c>
    </row>
    <row r="8" spans="1:4">
      <c r="A8" s="1721" t="s">
        <v>2170</v>
      </c>
      <c r="B8" s="1722"/>
      <c r="C8" s="1722"/>
      <c r="D8" s="1722"/>
    </row>
    <row r="9" spans="1:4">
      <c r="A9" s="1721" t="s">
        <v>2082</v>
      </c>
      <c r="B9" s="1722"/>
      <c r="C9" s="1722"/>
      <c r="D9" s="1722"/>
    </row>
    <row r="10" spans="1:4">
      <c r="A10" s="1721" t="s">
        <v>2171</v>
      </c>
      <c r="B10" s="1722"/>
      <c r="C10" s="1722"/>
      <c r="D10" s="1722"/>
    </row>
    <row r="11" spans="1:4">
      <c r="A11" s="1721" t="s">
        <v>2172</v>
      </c>
      <c r="B11" s="1722"/>
      <c r="C11" s="1722"/>
      <c r="D11" s="1722"/>
    </row>
    <row r="12" spans="1:4">
      <c r="A12" s="1721" t="s">
        <v>2173</v>
      </c>
      <c r="B12" s="1722"/>
      <c r="C12" s="1722"/>
      <c r="D12" s="1722"/>
    </row>
    <row r="14" spans="1:4">
      <c r="A14" t="s">
        <v>2174</v>
      </c>
    </row>
    <row r="15" spans="1:4">
      <c r="A15" s="1723" t="s">
        <v>2175</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142</vt:i4>
      </vt:variant>
      <vt:variant>
        <vt:lpstr>Named Ranges</vt:lpstr>
      </vt:variant>
      <vt:variant>
        <vt:i4>32</vt:i4>
      </vt:variant>
    </vt:vector>
  </HeadingPairs>
  <TitlesOfParts>
    <vt:vector size="174" baseType="lpstr">
      <vt:lpstr>Përmbajtja</vt:lpstr>
      <vt:lpstr>F20_21Pkon</vt:lpstr>
      <vt:lpstr>F20_21Pkon_Valutor</vt:lpstr>
      <vt:lpstr>F33A</vt:lpstr>
      <vt:lpstr>F33B</vt:lpstr>
      <vt:lpstr>F33B1</vt:lpstr>
      <vt:lpstr>F33B3</vt:lpstr>
      <vt:lpstr>F34</vt:lpstr>
      <vt:lpstr>F34.1</vt:lpstr>
      <vt:lpstr>F34.2</vt:lpstr>
      <vt:lpstr>F35</vt:lpstr>
      <vt:lpstr>F35.2</vt:lpstr>
      <vt:lpstr>F36.1</vt:lpstr>
      <vt:lpstr>F36.2</vt:lpstr>
      <vt:lpstr>F8.1</vt:lpstr>
      <vt:lpstr>F8.2</vt:lpstr>
      <vt:lpstr>F8.3</vt:lpstr>
      <vt:lpstr>F8.4</vt:lpstr>
      <vt:lpstr>F31.1</vt:lpstr>
      <vt:lpstr>F35.1 </vt:lpstr>
      <vt:lpstr>F1</vt:lpstr>
      <vt:lpstr>F2</vt:lpstr>
      <vt:lpstr>F3</vt:lpstr>
      <vt:lpstr>F4</vt:lpstr>
      <vt:lpstr>F20_21</vt:lpstr>
      <vt:lpstr>F22</vt:lpstr>
      <vt:lpstr>F22_1</vt:lpstr>
      <vt:lpstr>F23</vt:lpstr>
      <vt:lpstr>F26</vt:lpstr>
      <vt:lpstr>F27</vt:lpstr>
      <vt:lpstr>F28</vt:lpstr>
      <vt:lpstr>F29</vt:lpstr>
      <vt:lpstr>F30</vt:lpstr>
      <vt:lpstr>F30.1</vt:lpstr>
      <vt:lpstr>F30_31_31-1</vt:lpstr>
      <vt:lpstr>F16,16_1,16_2</vt:lpstr>
      <vt:lpstr>F17</vt:lpstr>
      <vt:lpstr>F37</vt:lpstr>
      <vt:lpstr>F37.1</vt:lpstr>
      <vt:lpstr>F37.2</vt:lpstr>
      <vt:lpstr>F37.3</vt:lpstr>
      <vt:lpstr>F37.4</vt:lpstr>
      <vt:lpstr>F37.5</vt:lpstr>
      <vt:lpstr>F37.6</vt:lpstr>
      <vt:lpstr>F37.7</vt:lpstr>
      <vt:lpstr>F44</vt:lpstr>
      <vt:lpstr>F45</vt:lpstr>
      <vt:lpstr>F46.ALL</vt:lpstr>
      <vt:lpstr>F46.USD</vt:lpstr>
      <vt:lpstr>F46.EUR</vt:lpstr>
      <vt:lpstr>F46.GBP</vt:lpstr>
      <vt:lpstr>F46.CHF</vt:lpstr>
      <vt:lpstr>F46.CAD</vt:lpstr>
      <vt:lpstr>F46.SEK</vt:lpstr>
      <vt:lpstr>F46.AUD</vt:lpstr>
      <vt:lpstr>F46.JPY</vt:lpstr>
      <vt:lpstr>F46.DKK</vt:lpstr>
      <vt:lpstr>F46.NOK</vt:lpstr>
      <vt:lpstr>F46.TRY</vt:lpstr>
      <vt:lpstr>F46.XAU</vt:lpstr>
      <vt:lpstr>F46.CNY</vt:lpstr>
      <vt:lpstr>F46.OTHER</vt:lpstr>
      <vt:lpstr>F47.ALL</vt:lpstr>
      <vt:lpstr>F47.USD</vt:lpstr>
      <vt:lpstr>F47.EUR</vt:lpstr>
      <vt:lpstr>F47.GBP</vt:lpstr>
      <vt:lpstr>F47.CHF</vt:lpstr>
      <vt:lpstr>F47.CAD</vt:lpstr>
      <vt:lpstr>F47.SEK</vt:lpstr>
      <vt:lpstr>F47.AUD</vt:lpstr>
      <vt:lpstr>F47.JPY</vt:lpstr>
      <vt:lpstr>F47.DKK</vt:lpstr>
      <vt:lpstr>F47.NOK</vt:lpstr>
      <vt:lpstr>F47.TRY</vt:lpstr>
      <vt:lpstr>F47.XAU</vt:lpstr>
      <vt:lpstr>F47.CNY</vt:lpstr>
      <vt:lpstr>F47.OTHER</vt:lpstr>
      <vt:lpstr>F48</vt:lpstr>
      <vt:lpstr>F61</vt:lpstr>
      <vt:lpstr>F62</vt:lpstr>
      <vt:lpstr>F6.DM</vt:lpstr>
      <vt:lpstr>F9.DM</vt:lpstr>
      <vt:lpstr>F5.DM</vt:lpstr>
      <vt:lpstr>F3.DM</vt:lpstr>
      <vt:lpstr>F100.1</vt:lpstr>
      <vt:lpstr>F61.2</vt:lpstr>
      <vt:lpstr>F60.1</vt:lpstr>
      <vt:lpstr>F37.4 (2)</vt:lpstr>
      <vt:lpstr>F37.5 (2)</vt:lpstr>
      <vt:lpstr>F37.6 (2)</vt:lpstr>
      <vt:lpstr>F37.7 (2)</vt:lpstr>
      <vt:lpstr>F37.9</vt:lpstr>
      <vt:lpstr>F37 (2)</vt:lpstr>
      <vt:lpstr>F37.1 (2)</vt:lpstr>
      <vt:lpstr>F37.2 (2)</vt:lpstr>
      <vt:lpstr>F37.3 (2)</vt:lpstr>
      <vt:lpstr>F37.8</vt:lpstr>
      <vt:lpstr>F2.DM</vt:lpstr>
      <vt:lpstr>F7.DM</vt:lpstr>
      <vt:lpstr>F10.DM</vt:lpstr>
      <vt:lpstr>F11.DM</vt:lpstr>
      <vt:lpstr>F12.DM</vt:lpstr>
      <vt:lpstr>F18</vt:lpstr>
      <vt:lpstr>F18.a</vt:lpstr>
      <vt:lpstr>F18.1</vt:lpstr>
      <vt:lpstr>F18.1a</vt:lpstr>
      <vt:lpstr>F18.2</vt:lpstr>
      <vt:lpstr>F18.2a</vt:lpstr>
      <vt:lpstr>F18.3</vt:lpstr>
      <vt:lpstr>F18.3a</vt:lpstr>
      <vt:lpstr>F18.4</vt:lpstr>
      <vt:lpstr>F18.4a</vt:lpstr>
      <vt:lpstr>MKR_SA_TDI</vt:lpstr>
      <vt:lpstr>MKR_SA_EQU</vt:lpstr>
      <vt:lpstr>F49</vt:lpstr>
      <vt:lpstr>CAR</vt:lpstr>
      <vt:lpstr>CR_SA_(1)</vt:lpstr>
      <vt:lpstr>CR_SA_(2)</vt:lpstr>
      <vt:lpstr>CR_SA_(3)</vt:lpstr>
      <vt:lpstr>CR_SA_(4)</vt:lpstr>
      <vt:lpstr>CR_SA_(5)</vt:lpstr>
      <vt:lpstr>CR_SA_(6)</vt:lpstr>
      <vt:lpstr>CR_SA_(7)</vt:lpstr>
      <vt:lpstr>CR_SA_(8)</vt:lpstr>
      <vt:lpstr>CR_SA_(9)</vt:lpstr>
      <vt:lpstr>CR_SA_(10)</vt:lpstr>
      <vt:lpstr>CR_SA_(11)</vt:lpstr>
      <vt:lpstr>CR_SA_(12)</vt:lpstr>
      <vt:lpstr>CR_SA_(13)</vt:lpstr>
      <vt:lpstr>CR_SA_(14)</vt:lpstr>
      <vt:lpstr>CR_SA_(15) </vt:lpstr>
      <vt:lpstr>CR_SEC_SA</vt:lpstr>
      <vt:lpstr>MKR_SA_TDI_(usd)</vt:lpstr>
      <vt:lpstr>MKR_SA_TDI_(eur)</vt:lpstr>
      <vt:lpstr>MKR_SA_TDI_(ALL)</vt:lpstr>
      <vt:lpstr>MKR_SA_TDI_(monedha_te_tjera)</vt:lpstr>
      <vt:lpstr>MKR_SA_TDI_(total)</vt:lpstr>
      <vt:lpstr>MKR_SA_EQU (2)</vt:lpstr>
      <vt:lpstr>CR_TB_SETT</vt:lpstr>
      <vt:lpstr>MKR_SA_COM</vt:lpstr>
      <vt:lpstr>MKR_SA_FX</vt:lpstr>
      <vt:lpstr>OPR</vt:lpstr>
      <vt:lpstr>'CR_SA_(1)'!Print_Area</vt:lpstr>
      <vt:lpstr>'CR_SA_(10)'!Print_Area</vt:lpstr>
      <vt:lpstr>'CR_SA_(11)'!Print_Area</vt:lpstr>
      <vt:lpstr>'CR_SA_(12)'!Print_Area</vt:lpstr>
      <vt:lpstr>'CR_SA_(13)'!Print_Area</vt:lpstr>
      <vt:lpstr>'CR_SA_(14)'!Print_Area</vt:lpstr>
      <vt:lpstr>'CR_SA_(15) '!Print_Area</vt:lpstr>
      <vt:lpstr>'CR_SA_(2)'!Print_Area</vt:lpstr>
      <vt:lpstr>'CR_SA_(3)'!Print_Area</vt:lpstr>
      <vt:lpstr>'CR_SA_(4)'!Print_Area</vt:lpstr>
      <vt:lpstr>'CR_SA_(5)'!Print_Area</vt:lpstr>
      <vt:lpstr>'CR_SA_(6)'!Print_Area</vt:lpstr>
      <vt:lpstr>'CR_SA_(7)'!Print_Area</vt:lpstr>
      <vt:lpstr>'CR_SA_(8)'!Print_Area</vt:lpstr>
      <vt:lpstr>'CR_SA_(9)'!Print_Area</vt:lpstr>
      <vt:lpstr>CR_SEC_SA!Print_Area</vt:lpstr>
      <vt:lpstr>CR_TB_SETT!Print_Area</vt:lpstr>
      <vt:lpstr>'F30_31_31-1'!Print_Area</vt:lpstr>
      <vt:lpstr>'F35'!Print_Area</vt:lpstr>
      <vt:lpstr>F8.1!Print_Area</vt:lpstr>
      <vt:lpstr>F8.2!Print_Area</vt:lpstr>
      <vt:lpstr>F8.3!Print_Area</vt:lpstr>
      <vt:lpstr>F8.4!Print_Area</vt:lpstr>
      <vt:lpstr>'MKR_SA_EQU (2)'!Print_Area</vt:lpstr>
      <vt:lpstr>'MKR_SA_TDI_(ALL)'!Print_Area</vt:lpstr>
      <vt:lpstr>'MKR_SA_TDI_(eur)'!Print_Area</vt:lpstr>
      <vt:lpstr>'MKR_SA_TDI_(monedha_te_tjera)'!Print_Area</vt:lpstr>
      <vt:lpstr>'MKR_SA_TDI_(total)'!Print_Area</vt:lpstr>
      <vt:lpstr>'MKR_SA_TDI_(usd)'!Print_Area</vt:lpstr>
      <vt:lpstr>Përmbajtja!Print_Area</vt:lpstr>
      <vt:lpstr>'CR_SA_(1)'!Print_Titles</vt:lpstr>
      <vt:lpstr>Përmbajtja!Print_Titles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Kasandra Papuçi</dc:creator>
  <cp:lastModifiedBy>Majela Smakaj (Collaku)</cp:lastModifiedBy>
  <cp:lastPrinted>2018-02-21T13:48:55Z</cp:lastPrinted>
  <dcterms:created xsi:type="dcterms:W3CDTF">2018-02-21T12:56:28Z</dcterms:created>
  <dcterms:modified xsi:type="dcterms:W3CDTF">2018-02-21T13:55:24Z</dcterms:modified>
</cp:coreProperties>
</file>